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080" yWindow="0" windowWidth="19035" windowHeight="11370" tabRatio="678" activeTab="1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  <externalReference r:id="rId9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Monitor'!$Y$23:$Y$70</definedName>
    <definedName name="Check1Y">'1Y Monitor'!$Y$23:$Y$35</definedName>
    <definedName name="Check3M">'3M Monitor'!$Y$23:$Y$104</definedName>
    <definedName name="Check6M">'6M Monitor'!$Y$23:$Y$401</definedName>
    <definedName name="CheckON">'ON Monitor'!$AC$23:$AC$69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Monitor'!$AJ$23</definedName>
    <definedName name="DiscountingCurve">'General Settings'!$I$4</definedName>
    <definedName name="DiscountingEngine" localSheetId="3">'3M Monitor'!$AC$98</definedName>
    <definedName name="EvaluationDate">'General Settings'!$D$6</definedName>
    <definedName name="FirstIMMFUTCheck">'3M Monitor'!$K$25</definedName>
    <definedName name="FirstIMMFUTDates">'3M Monitor'!$S$35:$S$44</definedName>
    <definedName name="FirstIMMFUTNull">'3M Monitor'!$AG$35:$AG$44</definedName>
    <definedName name="FirstIMMFUTQuotes">'3M Monitor'!$V$35:$V$44</definedName>
    <definedName name="FirstIMMFUTSeries">IF(FirstIMMFUTCheck,FirstIMMFUTQuotes,FirstIMMFUTNull)</definedName>
    <definedName name="FixedLegBDC" localSheetId="2">'1M Monitor'!$AD$34</definedName>
    <definedName name="FixedLegBDC" localSheetId="3">'3M Monitor'!$AD$61</definedName>
    <definedName name="FixedLegBDC" localSheetId="4">'6M Monitor'!$AD$41</definedName>
    <definedName name="FixedLegDayCounter" localSheetId="2">'1M Monitor'!$AE$34</definedName>
    <definedName name="FixedLegDayCounter" localSheetId="3">'3M Monitor'!$AE$61</definedName>
    <definedName name="FixedLegDayCounter" localSheetId="4">'6M Monitor'!$AE$41</definedName>
    <definedName name="FixedLegTenor" localSheetId="2">'1M Monitor'!$AC$34</definedName>
    <definedName name="FixedLegTenor" localSheetId="3">'3M Monitor'!$AC$61</definedName>
    <definedName name="FixedLegTenor" localSheetId="4">'6M Monitor'!$AC$41</definedName>
    <definedName name="Flag1M">'1M Monitor'!$W$23:$W$70</definedName>
    <definedName name="Flag1Y">'1Y Monitor'!$W$23:$W$35</definedName>
    <definedName name="Flag3M">'3M Monitor'!$W$23:$W$104</definedName>
    <definedName name="Flag6M">'6M Monitor'!$W$23:$W$401</definedName>
    <definedName name="FlagON">'ON Monitor'!$Y$23:$Y$69</definedName>
    <definedName name="FRA1YCheck">'1Y Monitor'!$K$22</definedName>
    <definedName name="FRA1YDates">'1Y Monitor'!$S$23:$S$35</definedName>
    <definedName name="FRA1YNull">'1Y Monitor'!$AA$23:$AA$35</definedName>
    <definedName name="FRA1YQuotes">'1Y Monitor'!$V$23:$V$35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Monitor'!$AI$23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Monitor'!$S$45:$S$58</definedName>
    <definedName name="LastIMMFUTNull">'3M Monitor'!$AG$45:$AG$58</definedName>
    <definedName name="LastIMMFUTQuotes">'3M Monitor'!$V$45:$V$58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Y139" i="21" l="1"/>
  <c r="AA23" i="28" l="1" a="1"/>
  <c r="AA23" i="28"/>
  <c r="AA24" i="28"/>
  <c r="AA25" i="28"/>
  <c r="AA26" i="28"/>
  <c r="AA27" i="28"/>
  <c r="AA28" i="28"/>
  <c r="AA29" i="28"/>
  <c r="AA30" i="28"/>
  <c r="AA31" i="28"/>
  <c r="AA32" i="28"/>
  <c r="AA33" i="28"/>
  <c r="AA34" i="28"/>
  <c r="AA35" i="28"/>
  <c r="AC23" i="28" a="1"/>
  <c r="AH23" i="26" a="1"/>
  <c r="AI23" i="13" a="1"/>
  <c r="AG23" i="27" a="1"/>
  <c r="AL23" i="29" a="1"/>
  <c r="AF42" i="29"/>
  <c r="AF52" i="29"/>
  <c r="AF47" i="29"/>
  <c r="AF44" i="29"/>
  <c r="AF69" i="29"/>
  <c r="AF55" i="29"/>
  <c r="AF38" i="29"/>
  <c r="AF49" i="29"/>
  <c r="AF53" i="29"/>
  <c r="AF64" i="29"/>
  <c r="AF35" i="29"/>
  <c r="AF51" i="29"/>
  <c r="AF62" i="29"/>
  <c r="AF48" i="29"/>
  <c r="AF59" i="29"/>
  <c r="AF40" i="29"/>
  <c r="AF65" i="29"/>
  <c r="AF43" i="29"/>
  <c r="AF50" i="29"/>
  <c r="AF60" i="29"/>
  <c r="AF54" i="29"/>
  <c r="AF37" i="29"/>
  <c r="AF45" i="29"/>
  <c r="AF56" i="29"/>
  <c r="AF68" i="29"/>
  <c r="AF36" i="29"/>
  <c r="AF57" i="29"/>
  <c r="AF61" i="29"/>
  <c r="AF39" i="29"/>
  <c r="AF66" i="29"/>
  <c r="AF46" i="29"/>
  <c r="AF34" i="29"/>
  <c r="AF58" i="29"/>
  <c r="AF63" i="29"/>
  <c r="AF67" i="29"/>
  <c r="AF41" i="29"/>
  <c r="AC30" i="28" l="1"/>
  <c r="AC38" i="28"/>
  <c r="AC46" i="28"/>
  <c r="AC54" i="28"/>
  <c r="AC62" i="28"/>
  <c r="AC70" i="28"/>
  <c r="AC78" i="28"/>
  <c r="AC23" i="28"/>
  <c r="AC31" i="28"/>
  <c r="AC39" i="28"/>
  <c r="AC47" i="28"/>
  <c r="AC55" i="28"/>
  <c r="AC63" i="28"/>
  <c r="AC71" i="28"/>
  <c r="AC79" i="28"/>
  <c r="AC24" i="28"/>
  <c r="AC32" i="28"/>
  <c r="AC40" i="28"/>
  <c r="AC48" i="28"/>
  <c r="AC56" i="28"/>
  <c r="AC64" i="28"/>
  <c r="AC72" i="28"/>
  <c r="AC80" i="28"/>
  <c r="AC25" i="28"/>
  <c r="AC33" i="28"/>
  <c r="AC41" i="28"/>
  <c r="AC49" i="28"/>
  <c r="AC57" i="28"/>
  <c r="AC65" i="28"/>
  <c r="AC73" i="28"/>
  <c r="AC81" i="28"/>
  <c r="AC26" i="28"/>
  <c r="AC34" i="28"/>
  <c r="AC42" i="28"/>
  <c r="AC50" i="28"/>
  <c r="AC58" i="28"/>
  <c r="AC66" i="28"/>
  <c r="AC74" i="28"/>
  <c r="AC82" i="28"/>
  <c r="AC27" i="28"/>
  <c r="AC35" i="28"/>
  <c r="AC43" i="28"/>
  <c r="AC51" i="28"/>
  <c r="AC59" i="28"/>
  <c r="AC67" i="28"/>
  <c r="AC75" i="28"/>
  <c r="AC28" i="28"/>
  <c r="AC36" i="28"/>
  <c r="AC44" i="28"/>
  <c r="AC52" i="28"/>
  <c r="AC60" i="28"/>
  <c r="AC68" i="28"/>
  <c r="AC76" i="28"/>
  <c r="AC29" i="28"/>
  <c r="AC37" i="28"/>
  <c r="AC45" i="28"/>
  <c r="AC53" i="28"/>
  <c r="AC61" i="28"/>
  <c r="AC69" i="28"/>
  <c r="AC77" i="28"/>
  <c r="AH30" i="26"/>
  <c r="AH38" i="26"/>
  <c r="AH46" i="26"/>
  <c r="AH54" i="26"/>
  <c r="AH62" i="26"/>
  <c r="AH70" i="26"/>
  <c r="AH78" i="26"/>
  <c r="AH86" i="26"/>
  <c r="AH94" i="26"/>
  <c r="AH102" i="26"/>
  <c r="AH110" i="26"/>
  <c r="AH118" i="26"/>
  <c r="AH126" i="26"/>
  <c r="AH134" i="26"/>
  <c r="AH142" i="26"/>
  <c r="AH150" i="26"/>
  <c r="AH158" i="26"/>
  <c r="AH166" i="26"/>
  <c r="AH174" i="26"/>
  <c r="AH182" i="26"/>
  <c r="AH190" i="26"/>
  <c r="AH198" i="26"/>
  <c r="AH206" i="26"/>
  <c r="AH214" i="26"/>
  <c r="AH222" i="26"/>
  <c r="AH230" i="26"/>
  <c r="AH238" i="26"/>
  <c r="AH246" i="26"/>
  <c r="AH254" i="26"/>
  <c r="AH262" i="26"/>
  <c r="AH270" i="26"/>
  <c r="AH278" i="26"/>
  <c r="AH286" i="26"/>
  <c r="AH294" i="26"/>
  <c r="AH302" i="26"/>
  <c r="AH310" i="26"/>
  <c r="AH318" i="26"/>
  <c r="AH326" i="26"/>
  <c r="AH334" i="26"/>
  <c r="AH342" i="26"/>
  <c r="AH350" i="26"/>
  <c r="AH358" i="26"/>
  <c r="AH366" i="26"/>
  <c r="AH374" i="26"/>
  <c r="AH382" i="26"/>
  <c r="AH390" i="26"/>
  <c r="AH398" i="26"/>
  <c r="AH23" i="26"/>
  <c r="AH31" i="26"/>
  <c r="AH39" i="26"/>
  <c r="AH47" i="26"/>
  <c r="AH55" i="26"/>
  <c r="AH63" i="26"/>
  <c r="AH71" i="26"/>
  <c r="AH79" i="26"/>
  <c r="AH87" i="26"/>
  <c r="AH95" i="26"/>
  <c r="AH103" i="26"/>
  <c r="AH111" i="26"/>
  <c r="AH119" i="26"/>
  <c r="AH127" i="26"/>
  <c r="AH135" i="26"/>
  <c r="AH143" i="26"/>
  <c r="AH151" i="26"/>
  <c r="AH159" i="26"/>
  <c r="AH167" i="26"/>
  <c r="AH175" i="26"/>
  <c r="AH183" i="26"/>
  <c r="AH191" i="26"/>
  <c r="AH199" i="26"/>
  <c r="AH207" i="26"/>
  <c r="AH215" i="26"/>
  <c r="AH223" i="26"/>
  <c r="AH231" i="26"/>
  <c r="AH239" i="26"/>
  <c r="AH247" i="26"/>
  <c r="AH255" i="26"/>
  <c r="AH263" i="26"/>
  <c r="AH271" i="26"/>
  <c r="AH279" i="26"/>
  <c r="AH287" i="26"/>
  <c r="AH295" i="26"/>
  <c r="AH303" i="26"/>
  <c r="AH311" i="26"/>
  <c r="AH24" i="26"/>
  <c r="AH34" i="26"/>
  <c r="AH44" i="26"/>
  <c r="AH56" i="26"/>
  <c r="AH66" i="26"/>
  <c r="AH76" i="26"/>
  <c r="AH88" i="26"/>
  <c r="AH98" i="26"/>
  <c r="AH108" i="26"/>
  <c r="AH120" i="26"/>
  <c r="AH130" i="26"/>
  <c r="AH140" i="26"/>
  <c r="AH152" i="26"/>
  <c r="AH162" i="26"/>
  <c r="AH172" i="26"/>
  <c r="AH184" i="26"/>
  <c r="AH194" i="26"/>
  <c r="AH204" i="26"/>
  <c r="AH216" i="26"/>
  <c r="AH226" i="26"/>
  <c r="AH236" i="26"/>
  <c r="AH248" i="26"/>
  <c r="AH258" i="26"/>
  <c r="AH268" i="26"/>
  <c r="AH280" i="26"/>
  <c r="AH290" i="26"/>
  <c r="AH300" i="26"/>
  <c r="AH312" i="26"/>
  <c r="AH321" i="26"/>
  <c r="AH330" i="26"/>
  <c r="AH339" i="26"/>
  <c r="AH348" i="26"/>
  <c r="AH357" i="26"/>
  <c r="AH367" i="26"/>
  <c r="AH376" i="26"/>
  <c r="AH385" i="26"/>
  <c r="AH394" i="26"/>
  <c r="AH25" i="26"/>
  <c r="AH35" i="26"/>
  <c r="AH45" i="26"/>
  <c r="AH57" i="26"/>
  <c r="AH67" i="26"/>
  <c r="AH77" i="26"/>
  <c r="AH89" i="26"/>
  <c r="AH99" i="26"/>
  <c r="AH109" i="26"/>
  <c r="AH121" i="26"/>
  <c r="AH131" i="26"/>
  <c r="AH141" i="26"/>
  <c r="AH153" i="26"/>
  <c r="AH163" i="26"/>
  <c r="AH173" i="26"/>
  <c r="AH185" i="26"/>
  <c r="AH195" i="26"/>
  <c r="AH205" i="26"/>
  <c r="AH217" i="26"/>
  <c r="AH227" i="26"/>
  <c r="AH237" i="26"/>
  <c r="AH249" i="26"/>
  <c r="AH259" i="26"/>
  <c r="AH269" i="26"/>
  <c r="AH281" i="26"/>
  <c r="AH291" i="26"/>
  <c r="AH301" i="26"/>
  <c r="AH313" i="26"/>
  <c r="AH322" i="26"/>
  <c r="AH331" i="26"/>
  <c r="AH340" i="26"/>
  <c r="AH349" i="26"/>
  <c r="AH359" i="26"/>
  <c r="AH368" i="26"/>
  <c r="AH377" i="26"/>
  <c r="AH386" i="26"/>
  <c r="AH395" i="26"/>
  <c r="AH26" i="26"/>
  <c r="AH36" i="26"/>
  <c r="AH48" i="26"/>
  <c r="AH58" i="26"/>
  <c r="AH68" i="26"/>
  <c r="AH80" i="26"/>
  <c r="AH90" i="26"/>
  <c r="AH100" i="26"/>
  <c r="AH112" i="26"/>
  <c r="AH122" i="26"/>
  <c r="AH132" i="26"/>
  <c r="AH144" i="26"/>
  <c r="AH154" i="26"/>
  <c r="AH164" i="26"/>
  <c r="AH176" i="26"/>
  <c r="AH186" i="26"/>
  <c r="AH196" i="26"/>
  <c r="AH208" i="26"/>
  <c r="AH218" i="26"/>
  <c r="AH228" i="26"/>
  <c r="AH240" i="26"/>
  <c r="AH250" i="26"/>
  <c r="AH260" i="26"/>
  <c r="AH272" i="26"/>
  <c r="AH282" i="26"/>
  <c r="AH292" i="26"/>
  <c r="AH304" i="26"/>
  <c r="AH314" i="26"/>
  <c r="AH323" i="26"/>
  <c r="AH332" i="26"/>
  <c r="AH341" i="26"/>
  <c r="AH351" i="26"/>
  <c r="AH360" i="26"/>
  <c r="AH369" i="26"/>
  <c r="AH378" i="26"/>
  <c r="AH387" i="26"/>
  <c r="AH396" i="26"/>
  <c r="AH27" i="26"/>
  <c r="AH37" i="26"/>
  <c r="AH49" i="26"/>
  <c r="AH59" i="26"/>
  <c r="AH69" i="26"/>
  <c r="AH81" i="26"/>
  <c r="AH91" i="26"/>
  <c r="AH101" i="26"/>
  <c r="AH113" i="26"/>
  <c r="AH123" i="26"/>
  <c r="AH133" i="26"/>
  <c r="AH145" i="26"/>
  <c r="AH155" i="26"/>
  <c r="AH165" i="26"/>
  <c r="AH177" i="26"/>
  <c r="AH187" i="26"/>
  <c r="AH197" i="26"/>
  <c r="AH209" i="26"/>
  <c r="AH219" i="26"/>
  <c r="AH229" i="26"/>
  <c r="AH241" i="26"/>
  <c r="AH251" i="26"/>
  <c r="AH261" i="26"/>
  <c r="AH273" i="26"/>
  <c r="AH283" i="26"/>
  <c r="AH293" i="26"/>
  <c r="AH305" i="26"/>
  <c r="AH315" i="26"/>
  <c r="AH324" i="26"/>
  <c r="AH333" i="26"/>
  <c r="AH343" i="26"/>
  <c r="AH352" i="26"/>
  <c r="AH361" i="26"/>
  <c r="AH370" i="26"/>
  <c r="AH379" i="26"/>
  <c r="AH388" i="26"/>
  <c r="AH397" i="26"/>
  <c r="AH28" i="26"/>
  <c r="AH40" i="26"/>
  <c r="AH50" i="26"/>
  <c r="AH60" i="26"/>
  <c r="AH72" i="26"/>
  <c r="AH82" i="26"/>
  <c r="AH92" i="26"/>
  <c r="AH104" i="26"/>
  <c r="AH114" i="26"/>
  <c r="AH124" i="26"/>
  <c r="AH136" i="26"/>
  <c r="AH146" i="26"/>
  <c r="AH156" i="26"/>
  <c r="AH168" i="26"/>
  <c r="AH178" i="26"/>
  <c r="AH188" i="26"/>
  <c r="AH200" i="26"/>
  <c r="AH210" i="26"/>
  <c r="AH220" i="26"/>
  <c r="AH232" i="26"/>
  <c r="AH242" i="26"/>
  <c r="AH252" i="26"/>
  <c r="AH29" i="26"/>
  <c r="AH53" i="26"/>
  <c r="AH84" i="26"/>
  <c r="AH115" i="26"/>
  <c r="AH139" i="26"/>
  <c r="AH170" i="26"/>
  <c r="AH201" i="26"/>
  <c r="AH225" i="26"/>
  <c r="AH256" i="26"/>
  <c r="AH276" i="26"/>
  <c r="AH298" i="26"/>
  <c r="AH319" i="26"/>
  <c r="AH337" i="26"/>
  <c r="AH355" i="26"/>
  <c r="AH373" i="26"/>
  <c r="AH392" i="26"/>
  <c r="AH32" i="26"/>
  <c r="AH61" i="26"/>
  <c r="AH85" i="26"/>
  <c r="AH116" i="26"/>
  <c r="AH147" i="26"/>
  <c r="AH171" i="26"/>
  <c r="AH202" i="26"/>
  <c r="AH233" i="26"/>
  <c r="AH257" i="26"/>
  <c r="AH277" i="26"/>
  <c r="AH299" i="26"/>
  <c r="AH320" i="26"/>
  <c r="AH338" i="26"/>
  <c r="AH356" i="26"/>
  <c r="AH375" i="26"/>
  <c r="AH393" i="26"/>
  <c r="AH33" i="26"/>
  <c r="AH64" i="26"/>
  <c r="AH93" i="26"/>
  <c r="AH117" i="26"/>
  <c r="AH148" i="26"/>
  <c r="AH179" i="26"/>
  <c r="AH203" i="26"/>
  <c r="AH234" i="26"/>
  <c r="AH264" i="26"/>
  <c r="AH284" i="26"/>
  <c r="AH306" i="26"/>
  <c r="AH325" i="26"/>
  <c r="AH344" i="26"/>
  <c r="AH362" i="26"/>
  <c r="AH380" i="26"/>
  <c r="AH399" i="26"/>
  <c r="AH41" i="26"/>
  <c r="AH65" i="26"/>
  <c r="AH96" i="26"/>
  <c r="AH125" i="26"/>
  <c r="AH149" i="26"/>
  <c r="AH180" i="26"/>
  <c r="AH211" i="26"/>
  <c r="AH235" i="26"/>
  <c r="AH265" i="26"/>
  <c r="AH285" i="26"/>
  <c r="AH307" i="26"/>
  <c r="AH327" i="26"/>
  <c r="AH345" i="26"/>
  <c r="AH363" i="26"/>
  <c r="AH381" i="26"/>
  <c r="AH400" i="26"/>
  <c r="AH42" i="26"/>
  <c r="AH73" i="26"/>
  <c r="AH97" i="26"/>
  <c r="AH128" i="26"/>
  <c r="AH157" i="26"/>
  <c r="AH181" i="26"/>
  <c r="AH212" i="26"/>
  <c r="AH243" i="26"/>
  <c r="AH266" i="26"/>
  <c r="AH288" i="26"/>
  <c r="AH308" i="26"/>
  <c r="AH328" i="26"/>
  <c r="AH346" i="26"/>
  <c r="AH364" i="26"/>
  <c r="AH383" i="26"/>
  <c r="AH401" i="26"/>
  <c r="AH43" i="26"/>
  <c r="AH74" i="26"/>
  <c r="AH105" i="26"/>
  <c r="AH129" i="26"/>
  <c r="AH160" i="26"/>
  <c r="AH189" i="26"/>
  <c r="AH213" i="26"/>
  <c r="AH244" i="26"/>
  <c r="AH267" i="26"/>
  <c r="AH289" i="26"/>
  <c r="AH309" i="26"/>
  <c r="AH329" i="26"/>
  <c r="AH347" i="26"/>
  <c r="AH365" i="26"/>
  <c r="AH384" i="26"/>
  <c r="AH51" i="26"/>
  <c r="AH75" i="26"/>
  <c r="AH106" i="26"/>
  <c r="AH137" i="26"/>
  <c r="AH161" i="26"/>
  <c r="AH192" i="26"/>
  <c r="AH221" i="26"/>
  <c r="AH245" i="26"/>
  <c r="AH274" i="26"/>
  <c r="AH296" i="26"/>
  <c r="AH316" i="26"/>
  <c r="AH335" i="26"/>
  <c r="AH353" i="26"/>
  <c r="AH371" i="26"/>
  <c r="AH389" i="26"/>
  <c r="AH52" i="26"/>
  <c r="AH83" i="26"/>
  <c r="AH107" i="26"/>
  <c r="AH138" i="26"/>
  <c r="AH169" i="26"/>
  <c r="AH193" i="26"/>
  <c r="AH224" i="26"/>
  <c r="AH253" i="26"/>
  <c r="AH275" i="26"/>
  <c r="AH297" i="26"/>
  <c r="AH317" i="26"/>
  <c r="AH336" i="26"/>
  <c r="AH354" i="26"/>
  <c r="AH372" i="26"/>
  <c r="AH391" i="26"/>
  <c r="AI30" i="13"/>
  <c r="AI38" i="13"/>
  <c r="AI46" i="13"/>
  <c r="AI54" i="13"/>
  <c r="AI62" i="13"/>
  <c r="AI70" i="13"/>
  <c r="AI78" i="13"/>
  <c r="AI86" i="13"/>
  <c r="AI94" i="13"/>
  <c r="AI102" i="13"/>
  <c r="AI23" i="13"/>
  <c r="AI31" i="13"/>
  <c r="AI39" i="13"/>
  <c r="AI47" i="13"/>
  <c r="AI55" i="13"/>
  <c r="AI63" i="13"/>
  <c r="AI71" i="13"/>
  <c r="AI79" i="13"/>
  <c r="AI87" i="13"/>
  <c r="AI95" i="13"/>
  <c r="AI103" i="13"/>
  <c r="AI24" i="13"/>
  <c r="AI32" i="13"/>
  <c r="AI40" i="13"/>
  <c r="AI48" i="13"/>
  <c r="AI56" i="13"/>
  <c r="AI64" i="13"/>
  <c r="AI72" i="13"/>
  <c r="AI80" i="13"/>
  <c r="AI88" i="13"/>
  <c r="AI96" i="13"/>
  <c r="AI104" i="13"/>
  <c r="AI25" i="13"/>
  <c r="AI33" i="13"/>
  <c r="AI41" i="13"/>
  <c r="AI49" i="13"/>
  <c r="AI57" i="13"/>
  <c r="AI65" i="13"/>
  <c r="AI73" i="13"/>
  <c r="AI81" i="13"/>
  <c r="AI89" i="13"/>
  <c r="AI97" i="13"/>
  <c r="AI26" i="13"/>
  <c r="AI34" i="13"/>
  <c r="AI42" i="13"/>
  <c r="AI50" i="13"/>
  <c r="AI58" i="13"/>
  <c r="AI66" i="13"/>
  <c r="AI74" i="13"/>
  <c r="AI82" i="13"/>
  <c r="AI90" i="13"/>
  <c r="AI98" i="13"/>
  <c r="AI27" i="13"/>
  <c r="AI35" i="13"/>
  <c r="AI43" i="13"/>
  <c r="AI51" i="13"/>
  <c r="AI59" i="13"/>
  <c r="AI67" i="13"/>
  <c r="AI75" i="13"/>
  <c r="AI83" i="13"/>
  <c r="AI91" i="13"/>
  <c r="AI99" i="13"/>
  <c r="AI28" i="13"/>
  <c r="AI36" i="13"/>
  <c r="AI44" i="13"/>
  <c r="AI52" i="13"/>
  <c r="AI60" i="13"/>
  <c r="AI68" i="13"/>
  <c r="AI76" i="13"/>
  <c r="AI84" i="13"/>
  <c r="AI92" i="13"/>
  <c r="AI100" i="13"/>
  <c r="AI29" i="13"/>
  <c r="AI37" i="13"/>
  <c r="AI45" i="13"/>
  <c r="AI53" i="13"/>
  <c r="AI61" i="13"/>
  <c r="AI69" i="13"/>
  <c r="AI77" i="13"/>
  <c r="AI85" i="13"/>
  <c r="AI93" i="13"/>
  <c r="AI101" i="13"/>
  <c r="AG30" i="27"/>
  <c r="AG38" i="27"/>
  <c r="AG46" i="27"/>
  <c r="AG54" i="27"/>
  <c r="AG62" i="27"/>
  <c r="AG70" i="27"/>
  <c r="AG23" i="27"/>
  <c r="AG31" i="27"/>
  <c r="AG39" i="27"/>
  <c r="AG47" i="27"/>
  <c r="AG55" i="27"/>
  <c r="AG63" i="27"/>
  <c r="AG24" i="27"/>
  <c r="AG32" i="27"/>
  <c r="AG40" i="27"/>
  <c r="AG48" i="27"/>
  <c r="AG56" i="27"/>
  <c r="AG64" i="27"/>
  <c r="AG25" i="27"/>
  <c r="AG33" i="27"/>
  <c r="AG41" i="27"/>
  <c r="AG49" i="27"/>
  <c r="AG57" i="27"/>
  <c r="AG65" i="27"/>
  <c r="AG26" i="27"/>
  <c r="AG34" i="27"/>
  <c r="AG42" i="27"/>
  <c r="AG50" i="27"/>
  <c r="AG58" i="27"/>
  <c r="AG66" i="27"/>
  <c r="AG27" i="27"/>
  <c r="AG35" i="27"/>
  <c r="AG43" i="27"/>
  <c r="AG51" i="27"/>
  <c r="AG59" i="27"/>
  <c r="AG67" i="27"/>
  <c r="AG28" i="27"/>
  <c r="AG36" i="27"/>
  <c r="AG44" i="27"/>
  <c r="AG52" i="27"/>
  <c r="AG60" i="27"/>
  <c r="AG68" i="27"/>
  <c r="AG29" i="27"/>
  <c r="AG37" i="27"/>
  <c r="AG45" i="27"/>
  <c r="AG53" i="27"/>
  <c r="AG61" i="27"/>
  <c r="AG69" i="27"/>
  <c r="AL30" i="29"/>
  <c r="AL38" i="29"/>
  <c r="AL46" i="29"/>
  <c r="AL54" i="29"/>
  <c r="AL62" i="29"/>
  <c r="AL23" i="29"/>
  <c r="AL31" i="29"/>
  <c r="AL39" i="29"/>
  <c r="AL47" i="29"/>
  <c r="AL55" i="29"/>
  <c r="AL63" i="29"/>
  <c r="AL24" i="29"/>
  <c r="AL32" i="29"/>
  <c r="AL40" i="29"/>
  <c r="AL48" i="29"/>
  <c r="AL56" i="29"/>
  <c r="AL64" i="29"/>
  <c r="AL25" i="29"/>
  <c r="AL33" i="29"/>
  <c r="AL41" i="29"/>
  <c r="AL49" i="29"/>
  <c r="AL57" i="29"/>
  <c r="AL65" i="29"/>
  <c r="AL26" i="29"/>
  <c r="AL34" i="29"/>
  <c r="AL42" i="29"/>
  <c r="AL50" i="29"/>
  <c r="AL58" i="29"/>
  <c r="AL66" i="29"/>
  <c r="AL27" i="29"/>
  <c r="AL35" i="29"/>
  <c r="AL43" i="29"/>
  <c r="AL51" i="29"/>
  <c r="AL59" i="29"/>
  <c r="AL67" i="29"/>
  <c r="AL28" i="29"/>
  <c r="AL36" i="29"/>
  <c r="AL44" i="29"/>
  <c r="AL52" i="29"/>
  <c r="AL60" i="29"/>
  <c r="AL68" i="29"/>
  <c r="AL29" i="29"/>
  <c r="AL37" i="29"/>
  <c r="AL45" i="29"/>
  <c r="AL53" i="29"/>
  <c r="AL61" i="29"/>
  <c r="AL69" i="29"/>
  <c r="P78" i="26"/>
  <c r="P401" i="26"/>
  <c r="P400" i="26"/>
  <c r="P399" i="26"/>
  <c r="P398" i="26"/>
  <c r="P397" i="26"/>
  <c r="P396" i="26"/>
  <c r="P395" i="26"/>
  <c r="P394" i="26"/>
  <c r="P393" i="26"/>
  <c r="P392" i="26"/>
  <c r="P391" i="26"/>
  <c r="P390" i="26"/>
  <c r="P389" i="26"/>
  <c r="P388" i="26"/>
  <c r="P387" i="26"/>
  <c r="P386" i="26"/>
  <c r="P385" i="26"/>
  <c r="P384" i="26"/>
  <c r="P383" i="26"/>
  <c r="P382" i="26"/>
  <c r="P381" i="26"/>
  <c r="P380" i="26"/>
  <c r="P379" i="26"/>
  <c r="P378" i="26"/>
  <c r="P377" i="26"/>
  <c r="P376" i="26"/>
  <c r="P375" i="26"/>
  <c r="P374" i="26"/>
  <c r="P373" i="26"/>
  <c r="P372" i="26"/>
  <c r="P371" i="26"/>
  <c r="P370" i="26"/>
  <c r="P369" i="26"/>
  <c r="P368" i="26"/>
  <c r="P367" i="26"/>
  <c r="P366" i="26"/>
  <c r="P365" i="26"/>
  <c r="P364" i="26"/>
  <c r="P363" i="26"/>
  <c r="P362" i="26"/>
  <c r="P361" i="26"/>
  <c r="P360" i="26"/>
  <c r="P359" i="26"/>
  <c r="P358" i="26"/>
  <c r="P357" i="26"/>
  <c r="P356" i="26"/>
  <c r="P355" i="26"/>
  <c r="P354" i="26"/>
  <c r="P353" i="26"/>
  <c r="P352" i="26"/>
  <c r="P351" i="26"/>
  <c r="P350" i="26"/>
  <c r="P349" i="26"/>
  <c r="P348" i="26"/>
  <c r="P347" i="26"/>
  <c r="P346" i="26"/>
  <c r="P345" i="26"/>
  <c r="P344" i="26"/>
  <c r="P343" i="26"/>
  <c r="P342" i="26"/>
  <c r="P341" i="26"/>
  <c r="P340" i="26"/>
  <c r="P339" i="26"/>
  <c r="P338" i="26"/>
  <c r="P337" i="26"/>
  <c r="P336" i="26"/>
  <c r="P335" i="26"/>
  <c r="P334" i="26"/>
  <c r="P333" i="26"/>
  <c r="P332" i="26"/>
  <c r="P331" i="26"/>
  <c r="P330" i="26"/>
  <c r="P329" i="26"/>
  <c r="P328" i="26"/>
  <c r="P327" i="26"/>
  <c r="P326" i="26"/>
  <c r="P325" i="26"/>
  <c r="P324" i="26"/>
  <c r="P323" i="26"/>
  <c r="P322" i="26"/>
  <c r="P321" i="26"/>
  <c r="P320" i="26"/>
  <c r="P319" i="26"/>
  <c r="P318" i="26"/>
  <c r="P317" i="26"/>
  <c r="P316" i="26"/>
  <c r="P315" i="26"/>
  <c r="P314" i="26"/>
  <c r="P313" i="26"/>
  <c r="P312" i="26"/>
  <c r="P311" i="26"/>
  <c r="P310" i="26"/>
  <c r="P309" i="26"/>
  <c r="P308" i="26"/>
  <c r="P307" i="26"/>
  <c r="P306" i="26"/>
  <c r="P305" i="26"/>
  <c r="P304" i="26"/>
  <c r="P303" i="26"/>
  <c r="P302" i="26"/>
  <c r="P301" i="26"/>
  <c r="P300" i="26"/>
  <c r="P299" i="26"/>
  <c r="P298" i="26"/>
  <c r="P297" i="26"/>
  <c r="P296" i="26"/>
  <c r="P295" i="26"/>
  <c r="P294" i="26"/>
  <c r="P293" i="26"/>
  <c r="P292" i="26"/>
  <c r="P291" i="26"/>
  <c r="P290" i="26"/>
  <c r="P289" i="26"/>
  <c r="P288" i="26"/>
  <c r="P287" i="26"/>
  <c r="P286" i="26"/>
  <c r="P285" i="26"/>
  <c r="P284" i="26"/>
  <c r="P283" i="26"/>
  <c r="P282" i="26"/>
  <c r="P281" i="26"/>
  <c r="P280" i="26"/>
  <c r="P279" i="26"/>
  <c r="P278" i="26"/>
  <c r="P277" i="26"/>
  <c r="P276" i="26"/>
  <c r="P275" i="26"/>
  <c r="P274" i="26"/>
  <c r="P273" i="26"/>
  <c r="P272" i="26"/>
  <c r="P271" i="26"/>
  <c r="P270" i="26"/>
  <c r="P269" i="26"/>
  <c r="P268" i="26"/>
  <c r="P267" i="26"/>
  <c r="P266" i="26"/>
  <c r="P265" i="26"/>
  <c r="P264" i="26"/>
  <c r="P263" i="26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/>
  <c r="P243" i="26"/>
  <c r="P242" i="26"/>
  <c r="P241" i="26"/>
  <c r="P240" i="26"/>
  <c r="P239" i="26"/>
  <c r="P238" i="26"/>
  <c r="P237" i="26"/>
  <c r="P236" i="26"/>
  <c r="P235" i="26"/>
  <c r="P234" i="26"/>
  <c r="P233" i="26"/>
  <c r="P232" i="26"/>
  <c r="P231" i="26"/>
  <c r="P230" i="26"/>
  <c r="P229" i="26"/>
  <c r="P228" i="26"/>
  <c r="P227" i="26"/>
  <c r="P226" i="26"/>
  <c r="P225" i="26"/>
  <c r="P224" i="26"/>
  <c r="P223" i="26"/>
  <c r="P222" i="26"/>
  <c r="P221" i="26"/>
  <c r="P220" i="26"/>
  <c r="P219" i="26"/>
  <c r="P218" i="26"/>
  <c r="P217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194" i="26"/>
  <c r="P193" i="26"/>
  <c r="P192" i="26"/>
  <c r="P191" i="26"/>
  <c r="P190" i="26"/>
  <c r="P189" i="26"/>
  <c r="P188" i="26"/>
  <c r="P187" i="26"/>
  <c r="P186" i="26"/>
  <c r="P185" i="26"/>
  <c r="P184" i="26"/>
  <c r="P183" i="26"/>
  <c r="P182" i="26"/>
  <c r="P181" i="26"/>
  <c r="P180" i="26"/>
  <c r="P179" i="26"/>
  <c r="P178" i="26"/>
  <c r="P177" i="26"/>
  <c r="P176" i="26"/>
  <c r="P175" i="26"/>
  <c r="P174" i="26"/>
  <c r="P173" i="26"/>
  <c r="P172" i="26"/>
  <c r="P171" i="26"/>
  <c r="P170" i="26"/>
  <c r="P169" i="26"/>
  <c r="P168" i="26"/>
  <c r="P167" i="26"/>
  <c r="P166" i="26"/>
  <c r="P165" i="26"/>
  <c r="P164" i="26"/>
  <c r="P163" i="26"/>
  <c r="P162" i="26"/>
  <c r="P161" i="26"/>
  <c r="P160" i="26"/>
  <c r="P159" i="26"/>
  <c r="P158" i="26"/>
  <c r="P157" i="26"/>
  <c r="P156" i="26"/>
  <c r="P155" i="26"/>
  <c r="P154" i="26"/>
  <c r="P153" i="26"/>
  <c r="P152" i="26"/>
  <c r="P151" i="26"/>
  <c r="P150" i="26"/>
  <c r="P149" i="26"/>
  <c r="P148" i="26"/>
  <c r="P147" i="26"/>
  <c r="P146" i="26"/>
  <c r="P145" i="26"/>
  <c r="P144" i="26"/>
  <c r="P143" i="26"/>
  <c r="P142" i="26"/>
  <c r="P141" i="26"/>
  <c r="P140" i="26"/>
  <c r="P139" i="26"/>
  <c r="P138" i="26"/>
  <c r="P137" i="26"/>
  <c r="P136" i="26"/>
  <c r="P135" i="26"/>
  <c r="P134" i="26"/>
  <c r="P133" i="26"/>
  <c r="P132" i="26"/>
  <c r="P131" i="26"/>
  <c r="P130" i="26"/>
  <c r="P129" i="26"/>
  <c r="P128" i="26"/>
  <c r="P127" i="26"/>
  <c r="P126" i="26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1" i="26"/>
  <c r="P100" i="26"/>
  <c r="P99" i="26"/>
  <c r="P98" i="26"/>
  <c r="P97" i="26"/>
  <c r="P96" i="26"/>
  <c r="P95" i="26"/>
  <c r="P94" i="26"/>
  <c r="P93" i="26"/>
  <c r="P92" i="26"/>
  <c r="P91" i="26"/>
  <c r="P90" i="26"/>
  <c r="P89" i="26"/>
  <c r="P88" i="26"/>
  <c r="P87" i="26"/>
  <c r="P86" i="26"/>
  <c r="P85" i="26"/>
  <c r="P84" i="26"/>
  <c r="P83" i="26"/>
  <c r="P82" i="26"/>
  <c r="P81" i="26"/>
  <c r="P80" i="26"/>
  <c r="P79" i="26"/>
  <c r="P70" i="27" l="1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04" i="13" l="1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34" i="29"/>
  <c r="M15" i="22" l="1"/>
  <c r="L15" i="22"/>
  <c r="K15" i="22"/>
  <c r="J15" i="22"/>
  <c r="I15" i="22"/>
  <c r="AE34" i="29"/>
  <c r="T34" i="29"/>
  <c r="S34" i="29"/>
  <c r="AG34" i="29"/>
  <c r="AF23" i="26" l="1" a="1"/>
  <c r="AF23" i="26" s="1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6" i="28"/>
  <c r="C5" i="28"/>
  <c r="C8" i="28"/>
  <c r="C16" i="28"/>
  <c r="C3" i="28"/>
  <c r="C7" i="28"/>
  <c r="C15" i="28"/>
  <c r="C11" i="28"/>
  <c r="C14" i="28"/>
  <c r="C4" i="28"/>
  <c r="C13" i="28"/>
  <c r="C12" i="28"/>
  <c r="C10" i="28"/>
  <c r="C8" i="27"/>
  <c r="C3" i="27"/>
  <c r="C13" i="27"/>
  <c r="C15" i="27"/>
  <c r="C16" i="27"/>
  <c r="C7" i="27"/>
  <c r="C14" i="27"/>
  <c r="C5" i="27"/>
  <c r="C6" i="27"/>
  <c r="C12" i="27"/>
  <c r="C11" i="27"/>
  <c r="C10" i="27"/>
  <c r="C4" i="27"/>
  <c r="C3" i="29"/>
  <c r="C8" i="29"/>
  <c r="C6" i="29"/>
  <c r="C5" i="29"/>
  <c r="C7" i="29"/>
  <c r="C9" i="29"/>
  <c r="C4" i="29"/>
  <c r="D3" i="28"/>
  <c r="D4" i="28"/>
  <c r="D3" i="29"/>
  <c r="D5" i="28"/>
  <c r="D3" i="27"/>
  <c r="D4" i="29"/>
  <c r="D5" i="29"/>
  <c r="D5" i="27"/>
  <c r="D4" i="27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8"/>
  <c r="C4" i="26"/>
  <c r="C5" i="26"/>
  <c r="C11" i="26"/>
  <c r="C10" i="26"/>
  <c r="C12" i="26"/>
  <c r="C7" i="26"/>
  <c r="C8" i="26"/>
  <c r="C6" i="26"/>
  <c r="C15" i="26"/>
  <c r="C3" i="26"/>
  <c r="C16" i="26"/>
  <c r="C13" i="26"/>
  <c r="C14" i="26"/>
  <c r="C9" i="27"/>
  <c r="D13" i="28" l="1"/>
  <c r="D13" i="27"/>
  <c r="F2" i="21"/>
  <c r="C9" i="26"/>
  <c r="D7" i="29"/>
  <c r="D7" i="28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3" i="13"/>
  <c r="C4" i="13"/>
  <c r="C5" i="13"/>
  <c r="C16" i="13"/>
  <c r="C6" i="13"/>
  <c r="C8" i="13"/>
  <c r="C9" i="13"/>
  <c r="C11" i="13"/>
  <c r="C15" i="13"/>
  <c r="C13" i="13"/>
  <c r="C14" i="13"/>
  <c r="C12" i="13"/>
  <c r="F9" i="13" l="1"/>
  <c r="AA384" i="26"/>
  <c r="AA249" i="26"/>
  <c r="AA71" i="13"/>
  <c r="AA213" i="26"/>
  <c r="AA150" i="26"/>
  <c r="M19" i="22"/>
  <c r="AA81" i="26"/>
  <c r="AA346" i="26"/>
  <c r="AA324" i="26"/>
  <c r="AA197" i="26"/>
  <c r="AA80" i="26"/>
  <c r="AA275" i="26"/>
  <c r="AA389" i="26"/>
  <c r="AC98" i="13"/>
  <c r="AA286" i="26"/>
  <c r="AA69" i="13"/>
  <c r="AA85" i="26"/>
  <c r="AA64" i="13"/>
  <c r="AA49" i="26"/>
  <c r="AA162" i="26"/>
  <c r="AA355" i="26"/>
  <c r="AA265" i="26"/>
  <c r="AA115" i="26"/>
  <c r="AA255" i="26"/>
  <c r="AA231" i="26"/>
  <c r="AA74" i="13"/>
  <c r="AA135" i="26"/>
  <c r="AA72" i="13"/>
  <c r="AA372" i="26"/>
  <c r="AE69" i="29"/>
  <c r="AA49" i="27"/>
  <c r="AA297" i="26"/>
  <c r="AA61" i="13"/>
  <c r="AA364" i="26"/>
  <c r="AA63" i="13"/>
  <c r="AA141" i="26"/>
  <c r="AA339" i="26"/>
  <c r="AA122" i="26"/>
  <c r="AA252" i="26"/>
  <c r="AA97" i="26"/>
  <c r="AA60" i="26"/>
  <c r="AA294" i="26"/>
  <c r="AA137" i="26"/>
  <c r="AA394" i="26"/>
  <c r="AA281" i="26"/>
  <c r="AA129" i="26"/>
  <c r="AA287" i="26"/>
  <c r="AA374" i="26"/>
  <c r="M18" i="22"/>
  <c r="AA218" i="26"/>
  <c r="AA356" i="26"/>
  <c r="AA112" i="26"/>
  <c r="AA25" i="27"/>
  <c r="AA70" i="26"/>
  <c r="AA363" i="26"/>
  <c r="AA29" i="27"/>
  <c r="AA102" i="26"/>
  <c r="AA321" i="26"/>
  <c r="AA347" i="26"/>
  <c r="AA96" i="13"/>
  <c r="AA300" i="26"/>
  <c r="S69" i="29"/>
  <c r="AA253" i="26"/>
  <c r="AA41" i="26"/>
  <c r="AA86" i="13"/>
  <c r="AA105" i="26"/>
  <c r="AA64" i="27"/>
  <c r="AA66" i="26"/>
  <c r="AA58" i="26"/>
  <c r="AA397" i="26"/>
  <c r="AA138" i="26"/>
  <c r="AE59" i="29"/>
  <c r="AE58" i="29"/>
  <c r="AA66" i="27"/>
  <c r="AA87" i="13"/>
  <c r="AA330" i="26"/>
  <c r="AA367" i="26"/>
  <c r="AA366" i="26"/>
  <c r="AA93" i="26"/>
  <c r="AA215" i="26"/>
  <c r="AA97" i="13"/>
  <c r="AA272" i="26"/>
  <c r="AA61" i="27"/>
  <c r="AA190" i="26"/>
  <c r="L16" i="22"/>
  <c r="AA319" i="26"/>
  <c r="AA53" i="27"/>
  <c r="AA333" i="26"/>
  <c r="AA80" i="13"/>
  <c r="AE44" i="29"/>
  <c r="AA335" i="26"/>
  <c r="T44" i="29"/>
  <c r="AA166" i="26"/>
  <c r="AA209" i="26"/>
  <c r="AA239" i="26"/>
  <c r="AA153" i="26"/>
  <c r="AA71" i="26"/>
  <c r="AA259" i="26"/>
  <c r="AA193" i="26"/>
  <c r="AA83" i="13"/>
  <c r="AA168" i="26"/>
  <c r="AA358" i="26"/>
  <c r="AA79" i="13"/>
  <c r="AA35" i="27"/>
  <c r="AA63" i="26"/>
  <c r="AA349" i="26"/>
  <c r="AA65" i="26"/>
  <c r="AA73" i="26"/>
  <c r="AA375" i="26"/>
  <c r="AA28" i="27"/>
  <c r="AA147" i="26"/>
  <c r="AA385" i="26"/>
  <c r="AA98" i="26"/>
  <c r="AA244" i="26"/>
  <c r="AA159" i="26"/>
  <c r="AA170" i="26"/>
  <c r="AA207" i="26"/>
  <c r="AA173" i="26"/>
  <c r="AA278" i="26"/>
  <c r="AA82" i="13"/>
  <c r="AA361" i="26"/>
  <c r="AA242" i="26"/>
  <c r="AE39" i="29"/>
  <c r="AA199" i="26"/>
  <c r="AA381" i="26"/>
  <c r="AA350" i="26"/>
  <c r="AA51" i="26"/>
  <c r="AA76" i="13"/>
  <c r="AA315" i="26"/>
  <c r="AE49" i="29"/>
  <c r="AA117" i="26"/>
  <c r="AA70" i="27"/>
  <c r="AA68" i="13"/>
  <c r="AE48" i="29"/>
  <c r="AA285" i="26"/>
  <c r="AA368" i="26"/>
  <c r="AA251" i="26"/>
  <c r="AA378" i="26"/>
  <c r="AE43" i="29"/>
  <c r="T43" i="29" s="1"/>
  <c r="AA171" i="26"/>
  <c r="AA299" i="26"/>
  <c r="AA237" i="26"/>
  <c r="AA306" i="26"/>
  <c r="AA290" i="26"/>
  <c r="AA327" i="26"/>
  <c r="AA36" i="27"/>
  <c r="AA234" i="26"/>
  <c r="AE52" i="29"/>
  <c r="T52" i="29" s="1"/>
  <c r="AA57" i="27"/>
  <c r="AA121" i="26"/>
  <c r="AA24" i="27"/>
  <c r="AA145" i="26"/>
  <c r="AA83" i="26"/>
  <c r="AA136" i="26"/>
  <c r="AA33" i="27"/>
  <c r="AA332" i="26"/>
  <c r="AA74" i="26"/>
  <c r="AA185" i="26"/>
  <c r="AA88" i="26"/>
  <c r="AA270" i="26"/>
  <c r="AA34" i="27"/>
  <c r="AA128" i="26"/>
  <c r="AA89" i="13"/>
  <c r="AA396" i="26"/>
  <c r="AA260" i="26"/>
  <c r="AA359" i="26"/>
  <c r="AA266" i="26"/>
  <c r="AE65" i="29"/>
  <c r="AA37" i="27"/>
  <c r="AA181" i="26"/>
  <c r="AE41" i="29"/>
  <c r="AA328" i="26"/>
  <c r="AA67" i="13"/>
  <c r="S39" i="29"/>
  <c r="AA217" i="26"/>
  <c r="AA196" i="26"/>
  <c r="AA233" i="26"/>
  <c r="AA387" i="26"/>
  <c r="AA124" i="26"/>
  <c r="AA279" i="26"/>
  <c r="AA345" i="26"/>
  <c r="S52" i="29"/>
  <c r="AA223" i="26"/>
  <c r="AA48" i="26"/>
  <c r="J17" i="22"/>
  <c r="AA78" i="13"/>
  <c r="AA165" i="26"/>
  <c r="AA50" i="26"/>
  <c r="AA211" i="26"/>
  <c r="AA228" i="26"/>
  <c r="AA85" i="13"/>
  <c r="AA46" i="26"/>
  <c r="AE55" i="29"/>
  <c r="S55" i="29" s="1"/>
  <c r="M16" i="22"/>
  <c r="AA318" i="26"/>
  <c r="AA54" i="27"/>
  <c r="AA26" i="27"/>
  <c r="AA55" i="26"/>
  <c r="AA94" i="26"/>
  <c r="AA87" i="26"/>
  <c r="AA106" i="26"/>
  <c r="AA69" i="26"/>
  <c r="AA180" i="26"/>
  <c r="AA67" i="26"/>
  <c r="AA133" i="26"/>
  <c r="AA177" i="26"/>
  <c r="AA82" i="26"/>
  <c r="AA114" i="26"/>
  <c r="AA44" i="27"/>
  <c r="AA284" i="26"/>
  <c r="AA398" i="26"/>
  <c r="AA292" i="26"/>
  <c r="AA271" i="26"/>
  <c r="AA187" i="26"/>
  <c r="AA236" i="26"/>
  <c r="AE60" i="29"/>
  <c r="AA32" i="27"/>
  <c r="AA268" i="26"/>
  <c r="I16" i="22"/>
  <c r="AA338" i="26"/>
  <c r="AA371" i="26"/>
  <c r="AA395" i="26"/>
  <c r="AE47" i="29"/>
  <c r="AE50" i="29"/>
  <c r="AE62" i="29"/>
  <c r="T62" i="29" s="1"/>
  <c r="AA280" i="26"/>
  <c r="AA243" i="26"/>
  <c r="AA89" i="26"/>
  <c r="AA167" i="26"/>
  <c r="AA84" i="13"/>
  <c r="AA401" i="26"/>
  <c r="AA310" i="26"/>
  <c r="AA373" i="26"/>
  <c r="AE61" i="29"/>
  <c r="AA273" i="26"/>
  <c r="AA326" i="26"/>
  <c r="AA201" i="26"/>
  <c r="T69" i="29"/>
  <c r="AA47" i="26"/>
  <c r="AA84" i="26"/>
  <c r="AA212" i="26"/>
  <c r="AA227" i="26"/>
  <c r="AA295" i="26"/>
  <c r="AA235" i="26"/>
  <c r="AA390" i="26"/>
  <c r="AA312" i="26"/>
  <c r="AA155" i="26"/>
  <c r="AA331" i="26"/>
  <c r="AA276" i="26"/>
  <c r="AA277" i="26"/>
  <c r="AA161" i="26"/>
  <c r="AE67" i="29"/>
  <c r="AA380" i="26"/>
  <c r="AA400" i="26"/>
  <c r="AA151" i="26"/>
  <c r="AA107" i="26"/>
  <c r="AA307" i="26"/>
  <c r="AA247" i="26"/>
  <c r="AA54" i="26"/>
  <c r="AA41" i="27"/>
  <c r="AA163" i="26"/>
  <c r="AA45" i="27"/>
  <c r="M17" i="22"/>
  <c r="AA362" i="26"/>
  <c r="AA157" i="26"/>
  <c r="AA132" i="26"/>
  <c r="T48" i="29"/>
  <c r="L17" i="22"/>
  <c r="I19" i="22"/>
  <c r="AA75" i="26"/>
  <c r="AA322" i="26"/>
  <c r="AA198" i="26"/>
  <c r="AA288" i="26"/>
  <c r="AA250" i="26"/>
  <c r="AA90" i="26"/>
  <c r="AE36" i="29"/>
  <c r="S36" i="29" s="1"/>
  <c r="AE56" i="29"/>
  <c r="T56" i="29" s="1"/>
  <c r="AA353" i="26"/>
  <c r="AA382" i="26"/>
  <c r="AA50" i="27"/>
  <c r="AA59" i="26"/>
  <c r="AA392" i="26"/>
  <c r="AA216" i="26"/>
  <c r="AA376" i="26"/>
  <c r="AA123" i="26"/>
  <c r="L18" i="22"/>
  <c r="AA302" i="26"/>
  <c r="AA119" i="26"/>
  <c r="AA65" i="27"/>
  <c r="AA56" i="26"/>
  <c r="AA63" i="27"/>
  <c r="AA337" i="26"/>
  <c r="AA64" i="26"/>
  <c r="AA296" i="26"/>
  <c r="S41" i="29"/>
  <c r="AA113" i="26"/>
  <c r="AA156" i="26"/>
  <c r="I18" i="22"/>
  <c r="AA317" i="26"/>
  <c r="AA238" i="26"/>
  <c r="AA254" i="26"/>
  <c r="AA86" i="26"/>
  <c r="AA348" i="26"/>
  <c r="S58" i="29"/>
  <c r="AA142" i="26"/>
  <c r="AA44" i="26"/>
  <c r="AA308" i="26"/>
  <c r="AA182" i="26"/>
  <c r="AA174" i="26"/>
  <c r="AA103" i="26"/>
  <c r="S43" i="29"/>
  <c r="S56" i="29"/>
  <c r="AA289" i="26"/>
  <c r="AA62" i="27"/>
  <c r="AA109" i="26"/>
  <c r="AA110" i="26"/>
  <c r="AA192" i="26"/>
  <c r="AA188" i="26"/>
  <c r="AA222" i="26"/>
  <c r="AA377" i="26"/>
  <c r="AA269" i="26"/>
  <c r="AA57" i="26"/>
  <c r="AA341" i="26"/>
  <c r="J19" i="22"/>
  <c r="AA204" i="26"/>
  <c r="AA240" i="26"/>
  <c r="AA357" i="26"/>
  <c r="J16" i="22"/>
  <c r="AA200" i="26"/>
  <c r="AA226" i="26"/>
  <c r="AA261" i="26"/>
  <c r="AA203" i="26"/>
  <c r="AA88" i="13"/>
  <c r="AA72" i="26"/>
  <c r="AA68" i="26"/>
  <c r="AA96" i="26"/>
  <c r="AA344" i="26"/>
  <c r="AA178" i="26"/>
  <c r="AA73" i="13"/>
  <c r="AA230" i="26"/>
  <c r="AA126" i="26"/>
  <c r="AA189" i="26"/>
  <c r="AA91" i="26"/>
  <c r="AA125" i="26"/>
  <c r="AA383" i="26"/>
  <c r="AA160" i="26"/>
  <c r="AA42" i="27"/>
  <c r="AA314" i="26"/>
  <c r="AE64" i="29"/>
  <c r="AA27" i="27"/>
  <c r="AA241" i="26"/>
  <c r="AA104" i="26"/>
  <c r="AA298" i="26"/>
  <c r="AA81" i="13"/>
  <c r="AA47" i="27"/>
  <c r="K16" i="22"/>
  <c r="AA38" i="27"/>
  <c r="AA184" i="26"/>
  <c r="AA146" i="26"/>
  <c r="AE45" i="29"/>
  <c r="AA257" i="26"/>
  <c r="AE38" i="29"/>
  <c r="S60" i="29"/>
  <c r="AA183" i="26"/>
  <c r="AA304" i="26"/>
  <c r="AA52" i="27"/>
  <c r="AA393" i="26"/>
  <c r="AA352" i="26"/>
  <c r="AA144" i="26"/>
  <c r="AA140" i="26"/>
  <c r="AE40" i="29"/>
  <c r="AA95" i="26"/>
  <c r="AA62" i="26"/>
  <c r="AA78" i="26"/>
  <c r="AA208" i="26"/>
  <c r="AA194" i="26"/>
  <c r="AA282" i="26"/>
  <c r="AA65" i="13"/>
  <c r="AA130" i="26"/>
  <c r="AA148" i="26"/>
  <c r="AA365" i="26"/>
  <c r="AA30" i="27"/>
  <c r="AA68" i="27"/>
  <c r="AA58" i="27"/>
  <c r="AA56" i="27"/>
  <c r="AA248" i="26"/>
  <c r="AA369" i="26"/>
  <c r="AA67" i="27"/>
  <c r="AA40" i="27"/>
  <c r="AA354" i="26"/>
  <c r="AA325" i="26"/>
  <c r="AA60" i="27"/>
  <c r="AA70" i="13"/>
  <c r="AA143" i="26"/>
  <c r="AA274" i="26"/>
  <c r="AA94" i="13"/>
  <c r="AA46" i="27"/>
  <c r="AA214" i="26"/>
  <c r="AA75" i="13"/>
  <c r="AA61" i="26"/>
  <c r="AA55" i="27"/>
  <c r="AA179" i="26"/>
  <c r="AA205" i="26"/>
  <c r="AA186" i="26"/>
  <c r="T55" i="29"/>
  <c r="AA263" i="26"/>
  <c r="AA301" i="26"/>
  <c r="AA320" i="26"/>
  <c r="AA139" i="26"/>
  <c r="AA379" i="26"/>
  <c r="AA100" i="26"/>
  <c r="AA386" i="26"/>
  <c r="D6" i="22"/>
  <c r="AA370" i="26"/>
  <c r="AE66" i="29"/>
  <c r="T66" i="29" s="1"/>
  <c r="AA303" i="26"/>
  <c r="AA92" i="13"/>
  <c r="AA95" i="13"/>
  <c r="AA77" i="26"/>
  <c r="K18" i="22"/>
  <c r="AA69" i="27"/>
  <c r="AA293" i="26"/>
  <c r="AA202" i="26"/>
  <c r="AA134" i="26"/>
  <c r="AA256" i="26"/>
  <c r="AA305" i="26"/>
  <c r="AA62" i="13"/>
  <c r="AA340" i="26"/>
  <c r="AA127" i="26"/>
  <c r="AA152" i="26"/>
  <c r="AA92" i="26"/>
  <c r="AA77" i="13"/>
  <c r="AA79" i="26"/>
  <c r="AA351" i="26"/>
  <c r="AA42" i="26"/>
  <c r="AA316" i="26"/>
  <c r="AE35" i="29"/>
  <c r="T61" i="29"/>
  <c r="AA342" i="26"/>
  <c r="K17" i="22"/>
  <c r="AA195" i="26"/>
  <c r="AA267" i="26"/>
  <c r="AA76" i="26"/>
  <c r="AA221" i="26"/>
  <c r="L19" i="22"/>
  <c r="AA23" i="27"/>
  <c r="AA93" i="13"/>
  <c r="AA388" i="26"/>
  <c r="AA131" i="26"/>
  <c r="AE63" i="29"/>
  <c r="AA101" i="26"/>
  <c r="AA399" i="26"/>
  <c r="AA291" i="26"/>
  <c r="AE51" i="29"/>
  <c r="AA232" i="26"/>
  <c r="AA43" i="27"/>
  <c r="AE53" i="29"/>
  <c r="T53" i="29" s="1"/>
  <c r="AA39" i="27"/>
  <c r="AA245" i="26"/>
  <c r="AA120" i="26"/>
  <c r="AA66" i="13"/>
  <c r="AA108" i="26"/>
  <c r="AA283" i="26"/>
  <c r="AA164" i="26"/>
  <c r="AA52" i="26"/>
  <c r="AA149" i="26"/>
  <c r="AA336" i="26"/>
  <c r="AA206" i="26"/>
  <c r="AA91" i="13"/>
  <c r="AA45" i="26"/>
  <c r="AA313" i="26"/>
  <c r="AA118" i="26"/>
  <c r="AA334" i="26"/>
  <c r="AA246" i="26"/>
  <c r="AA210" i="26"/>
  <c r="AA220" i="26"/>
  <c r="AA258" i="26"/>
  <c r="AA48" i="27"/>
  <c r="AA169" i="26"/>
  <c r="AA176" i="26"/>
  <c r="AA111" i="26"/>
  <c r="AA323" i="26"/>
  <c r="S62" i="29"/>
  <c r="AA90" i="13"/>
  <c r="AE42" i="29"/>
  <c r="AA116" i="26"/>
  <c r="AA172" i="26"/>
  <c r="AE54" i="29"/>
  <c r="T54" i="29" s="1"/>
  <c r="AA99" i="26"/>
  <c r="AE37" i="29"/>
  <c r="S54" i="29"/>
  <c r="AA309" i="26"/>
  <c r="AA329" i="26"/>
  <c r="AA229" i="26"/>
  <c r="AA175" i="26"/>
  <c r="AA191" i="26"/>
  <c r="AA31" i="27"/>
  <c r="AA225" i="26"/>
  <c r="AA51" i="27"/>
  <c r="AA158" i="26"/>
  <c r="AA53" i="26"/>
  <c r="AA59" i="27"/>
  <c r="AA262" i="26"/>
  <c r="AA343" i="26"/>
  <c r="AA264" i="26"/>
  <c r="I17" i="22"/>
  <c r="AE57" i="29"/>
  <c r="AA360" i="26"/>
  <c r="AA43" i="26"/>
  <c r="AA154" i="26"/>
  <c r="AA311" i="26"/>
  <c r="K19" i="22"/>
  <c r="J18" i="22"/>
  <c r="AA391" i="26"/>
  <c r="AE68" i="29"/>
  <c r="AE46" i="29"/>
  <c r="AA219" i="26"/>
  <c r="AA224" i="26"/>
  <c r="AG43" i="29"/>
  <c r="AG56" i="29"/>
  <c r="AG62" i="29"/>
  <c r="AG54" i="29"/>
  <c r="AG69" i="29"/>
  <c r="AG55" i="29"/>
  <c r="AG52" i="29"/>
  <c r="S59" i="29"/>
  <c r="S49" i="29"/>
  <c r="T65" i="29"/>
  <c r="T47" i="29"/>
  <c r="S50" i="29"/>
  <c r="T50" i="29"/>
  <c r="AG50" i="29" s="1"/>
  <c r="T67" i="29"/>
  <c r="T64" i="29"/>
  <c r="S45" i="29"/>
  <c r="T45" i="29"/>
  <c r="AG45" i="29" s="1"/>
  <c r="S38" i="29"/>
  <c r="T38" i="29"/>
  <c r="AG38" i="29" s="1"/>
  <c r="S40" i="29"/>
  <c r="T40" i="29"/>
  <c r="AG40" i="29" s="1"/>
  <c r="T35" i="29"/>
  <c r="S35" i="29"/>
  <c r="AG35" i="29" s="1"/>
  <c r="S63" i="29"/>
  <c r="T63" i="29"/>
  <c r="AG63" i="29" s="1"/>
  <c r="S51" i="29"/>
  <c r="T42" i="29"/>
  <c r="S37" i="29"/>
  <c r="T37" i="29"/>
  <c r="AG37" i="29" s="1"/>
  <c r="S57" i="29"/>
  <c r="T57" i="29"/>
  <c r="AG57" i="29" s="1"/>
  <c r="T68" i="29"/>
  <c r="S68" i="29"/>
  <c r="AG68" i="29" s="1"/>
  <c r="T46" i="29"/>
  <c r="R66" i="27" l="1"/>
  <c r="R53" i="27"/>
  <c r="R47" i="26"/>
  <c r="R43" i="29"/>
  <c r="R66" i="26"/>
  <c r="R36" i="27"/>
  <c r="R66" i="29"/>
  <c r="R46" i="27"/>
  <c r="R39" i="27"/>
  <c r="R84" i="13"/>
  <c r="R56" i="29"/>
  <c r="R62" i="13"/>
  <c r="R42" i="26"/>
  <c r="R44" i="29"/>
  <c r="R25" i="27"/>
  <c r="R57" i="29"/>
  <c r="R62" i="29"/>
  <c r="R29" i="27"/>
  <c r="R51" i="29"/>
  <c r="R58" i="29"/>
  <c r="R62" i="27"/>
  <c r="R46" i="29"/>
  <c r="R43" i="27"/>
  <c r="R64" i="27"/>
  <c r="R70" i="27"/>
  <c r="R42" i="29"/>
  <c r="R88" i="13"/>
  <c r="R65" i="27"/>
  <c r="R82" i="13"/>
  <c r="R26" i="27"/>
  <c r="R71" i="26"/>
  <c r="R58" i="26"/>
  <c r="R76" i="26"/>
  <c r="R67" i="26"/>
  <c r="R73" i="13"/>
  <c r="R49" i="29"/>
  <c r="R85" i="13"/>
  <c r="R36" i="29"/>
  <c r="R51" i="26"/>
  <c r="R34" i="27"/>
  <c r="R24" i="27"/>
  <c r="R69" i="29"/>
  <c r="R62" i="26"/>
  <c r="R70" i="13"/>
  <c r="R75" i="13"/>
  <c r="R42" i="27"/>
  <c r="R68" i="27"/>
  <c r="R64" i="26"/>
  <c r="R50" i="29"/>
  <c r="R60" i="29"/>
  <c r="R53" i="26"/>
  <c r="R64" i="13"/>
  <c r="R91" i="13"/>
  <c r="R50" i="26"/>
  <c r="R52" i="26"/>
  <c r="R77" i="13"/>
  <c r="R64" i="29"/>
  <c r="D4" i="21"/>
  <c r="R68" i="26"/>
  <c r="R94" i="13"/>
  <c r="R73" i="26"/>
  <c r="R47" i="27"/>
  <c r="R43" i="26"/>
  <c r="R55" i="26"/>
  <c r="R38" i="27"/>
  <c r="R39" i="29"/>
  <c r="R65" i="13"/>
  <c r="R67" i="27"/>
  <c r="R53" i="29"/>
  <c r="R38" i="29"/>
  <c r="H4" i="21"/>
  <c r="R79" i="13"/>
  <c r="R72" i="26"/>
  <c r="R28" i="27"/>
  <c r="R68" i="13"/>
  <c r="R59" i="26"/>
  <c r="R57" i="27"/>
  <c r="R55" i="29"/>
  <c r="R49" i="27"/>
  <c r="R76" i="13"/>
  <c r="R51" i="27"/>
  <c r="R35" i="29"/>
  <c r="R48" i="27"/>
  <c r="R27" i="27"/>
  <c r="R40" i="29"/>
  <c r="R41" i="29"/>
  <c r="R65" i="26"/>
  <c r="R61" i="27"/>
  <c r="R81" i="13"/>
  <c r="R77" i="26"/>
  <c r="R54" i="27"/>
  <c r="R63" i="26"/>
  <c r="R90" i="13"/>
  <c r="R34" i="29"/>
  <c r="R54" i="26"/>
  <c r="R89" i="13"/>
  <c r="R86" i="13"/>
  <c r="R93" i="13"/>
  <c r="R54" i="29"/>
  <c r="R45" i="27"/>
  <c r="R67" i="29"/>
  <c r="R52" i="29"/>
  <c r="R97" i="13"/>
  <c r="R67" i="13"/>
  <c r="R92" i="13"/>
  <c r="R46" i="26"/>
  <c r="R45" i="29"/>
  <c r="R37" i="27"/>
  <c r="R72" i="13"/>
  <c r="R23" i="27"/>
  <c r="R69" i="26"/>
  <c r="R66" i="13"/>
  <c r="R41" i="26"/>
  <c r="R57" i="26"/>
  <c r="R56" i="26"/>
  <c r="R44" i="26"/>
  <c r="R48" i="26"/>
  <c r="R32" i="27"/>
  <c r="R44" i="27"/>
  <c r="R49" i="26"/>
  <c r="R48" i="29"/>
  <c r="R45" i="26"/>
  <c r="R33" i="27"/>
  <c r="R96" i="13"/>
  <c r="R68" i="29"/>
  <c r="R87" i="13"/>
  <c r="R63" i="27"/>
  <c r="R52" i="27"/>
  <c r="R31" i="27"/>
  <c r="R70" i="26"/>
  <c r="R60" i="27"/>
  <c r="R35" i="27"/>
  <c r="R37" i="29"/>
  <c r="R69" i="27"/>
  <c r="R63" i="29"/>
  <c r="R50" i="27"/>
  <c r="R95" i="13"/>
  <c r="R30" i="27"/>
  <c r="R60" i="26"/>
  <c r="R74" i="13"/>
  <c r="R61" i="29"/>
  <c r="R74" i="26"/>
  <c r="R61" i="26"/>
  <c r="R63" i="13"/>
  <c r="R78" i="13"/>
  <c r="R80" i="13"/>
  <c r="R83" i="13"/>
  <c r="R69" i="13"/>
  <c r="R59" i="27"/>
  <c r="R71" i="13"/>
  <c r="R59" i="29"/>
  <c r="R58" i="27"/>
  <c r="R56" i="27"/>
  <c r="R40" i="27"/>
  <c r="R61" i="13"/>
  <c r="R47" i="29"/>
  <c r="R65" i="29"/>
  <c r="R41" i="27"/>
  <c r="R55" i="27"/>
  <c r="R75" i="26"/>
  <c r="S46" i="29"/>
  <c r="AG46" i="29" s="1"/>
  <c r="T41" i="29"/>
  <c r="AG41" i="29" s="1"/>
  <c r="F4" i="21"/>
  <c r="S53" i="27"/>
  <c r="J4" i="21"/>
  <c r="O35" i="13"/>
  <c r="S81" i="13"/>
  <c r="S70" i="27"/>
  <c r="S73" i="13"/>
  <c r="S48" i="26"/>
  <c r="S49" i="26"/>
  <c r="S95" i="13"/>
  <c r="S72" i="26"/>
  <c r="AE102" i="13"/>
  <c r="S34" i="27"/>
  <c r="S28" i="27"/>
  <c r="S64" i="27"/>
  <c r="S47" i="27"/>
  <c r="S24" i="27"/>
  <c r="S42" i="29"/>
  <c r="AG42" i="29" s="1"/>
  <c r="S65" i="29"/>
  <c r="AG65" i="29" s="1"/>
  <c r="S84" i="13"/>
  <c r="K4" i="21"/>
  <c r="S96" i="13"/>
  <c r="T96" i="13" s="1"/>
  <c r="S91" i="13"/>
  <c r="S92" i="13"/>
  <c r="T81" i="13"/>
  <c r="S45" i="27"/>
  <c r="S62" i="26"/>
  <c r="D4" i="13"/>
  <c r="S85" i="13"/>
  <c r="S69" i="27"/>
  <c r="T69" i="27" s="1"/>
  <c r="S46" i="27"/>
  <c r="S61" i="29"/>
  <c r="D5" i="13"/>
  <c r="S74" i="13"/>
  <c r="D3" i="26"/>
  <c r="S43" i="27"/>
  <c r="S45" i="26"/>
  <c r="AE104" i="13"/>
  <c r="S58" i="26"/>
  <c r="S63" i="26"/>
  <c r="T51" i="29"/>
  <c r="AG51" i="29" s="1"/>
  <c r="S48" i="29"/>
  <c r="AG48" i="29" s="1"/>
  <c r="S29" i="27"/>
  <c r="T29" i="27" s="1"/>
  <c r="H5" i="21"/>
  <c r="S35" i="27"/>
  <c r="S63" i="27"/>
  <c r="S52" i="27"/>
  <c r="S66" i="29"/>
  <c r="S44" i="26"/>
  <c r="S53" i="26"/>
  <c r="S60" i="26"/>
  <c r="S64" i="26"/>
  <c r="S62" i="13"/>
  <c r="S65" i="26"/>
  <c r="S69" i="13"/>
  <c r="T53" i="27"/>
  <c r="S71" i="26"/>
  <c r="T71" i="26" s="1"/>
  <c r="D5" i="26"/>
  <c r="K21" i="22"/>
  <c r="S61" i="27"/>
  <c r="S25" i="27"/>
  <c r="S73" i="26"/>
  <c r="S60" i="27"/>
  <c r="T74" i="13"/>
  <c r="L5" i="21"/>
  <c r="K25" i="22"/>
  <c r="S64" i="29"/>
  <c r="AG64" i="29" s="1"/>
  <c r="T49" i="29"/>
  <c r="AG49" i="29" s="1"/>
  <c r="S67" i="26"/>
  <c r="I4" i="21"/>
  <c r="S30" i="27"/>
  <c r="S59" i="27"/>
  <c r="S71" i="13"/>
  <c r="S77" i="13"/>
  <c r="T77" i="13" s="1"/>
  <c r="S78" i="13"/>
  <c r="S68" i="26"/>
  <c r="S83" i="13"/>
  <c r="T83" i="13" s="1"/>
  <c r="S44" i="29"/>
  <c r="T84" i="13"/>
  <c r="S57" i="27"/>
  <c r="S65" i="27"/>
  <c r="S54" i="26"/>
  <c r="S61" i="13"/>
  <c r="S51" i="26"/>
  <c r="T53" i="26"/>
  <c r="S66" i="26"/>
  <c r="S89" i="13"/>
  <c r="S68" i="27"/>
  <c r="S48" i="27"/>
  <c r="S75" i="26"/>
  <c r="K5" i="21"/>
  <c r="S256" i="26"/>
  <c r="T26" i="26"/>
  <c r="T31" i="26"/>
  <c r="S322" i="26"/>
  <c r="S81" i="26"/>
  <c r="T30" i="28"/>
  <c r="S225" i="26"/>
  <c r="S156" i="26"/>
  <c r="R156" i="26" s="1"/>
  <c r="S82" i="26"/>
  <c r="S33" i="13"/>
  <c r="S97" i="26"/>
  <c r="S161" i="26"/>
  <c r="R161" i="26" s="1"/>
  <c r="S218" i="26"/>
  <c r="S318" i="26"/>
  <c r="S118" i="26"/>
  <c r="S383" i="26"/>
  <c r="S33" i="28"/>
  <c r="S90" i="26"/>
  <c r="S25" i="28"/>
  <c r="S201" i="26"/>
  <c r="S380" i="26"/>
  <c r="S29" i="13"/>
  <c r="S246" i="26"/>
  <c r="S167" i="26"/>
  <c r="S356" i="26"/>
  <c r="S160" i="26"/>
  <c r="S197" i="26"/>
  <c r="S377" i="26"/>
  <c r="S171" i="26"/>
  <c r="S306" i="26"/>
  <c r="S227" i="26"/>
  <c r="T24" i="28"/>
  <c r="S255" i="26"/>
  <c r="S175" i="26"/>
  <c r="S268" i="26"/>
  <c r="S35" i="28"/>
  <c r="S336" i="26"/>
  <c r="T336" i="26" s="1"/>
  <c r="S354" i="26"/>
  <c r="S297" i="26"/>
  <c r="R297" i="26" s="1"/>
  <c r="S345" i="26"/>
  <c r="S381" i="26"/>
  <c r="S373" i="26"/>
  <c r="S148" i="26"/>
  <c r="R148" i="26" s="1"/>
  <c r="S237" i="26"/>
  <c r="S357" i="26"/>
  <c r="S94" i="26"/>
  <c r="S147" i="26"/>
  <c r="S379" i="26"/>
  <c r="S168" i="26"/>
  <c r="S263" i="26"/>
  <c r="S35" i="13"/>
  <c r="T35" i="13" s="1"/>
  <c r="S67" i="29"/>
  <c r="AG67" i="29" s="1"/>
  <c r="T39" i="29"/>
  <c r="AG39" i="29" s="1"/>
  <c r="D5" i="21"/>
  <c r="F5" i="21" s="1"/>
  <c r="L4" i="21"/>
  <c r="S80" i="13"/>
  <c r="S36" i="27"/>
  <c r="S54" i="27"/>
  <c r="T35" i="27"/>
  <c r="S55" i="26"/>
  <c r="S40" i="27"/>
  <c r="S42" i="27"/>
  <c r="T42" i="27" s="1"/>
  <c r="T67" i="26"/>
  <c r="S56" i="26"/>
  <c r="S70" i="13"/>
  <c r="S97" i="13"/>
  <c r="T80" i="13"/>
  <c r="S67" i="27"/>
  <c r="S39" i="27"/>
  <c r="T39" i="27" s="1"/>
  <c r="S42" i="26"/>
  <c r="S67" i="13"/>
  <c r="S59" i="26"/>
  <c r="S50" i="27"/>
  <c r="S66" i="27"/>
  <c r="H6" i="21"/>
  <c r="S283" i="26"/>
  <c r="S196" i="26"/>
  <c r="T196" i="26" s="1"/>
  <c r="S314" i="26"/>
  <c r="S292" i="26"/>
  <c r="S293" i="26"/>
  <c r="T293" i="26" s="1"/>
  <c r="T30" i="13"/>
  <c r="S142" i="26"/>
  <c r="S368" i="26"/>
  <c r="S33" i="26"/>
  <c r="S248" i="26"/>
  <c r="S280" i="26"/>
  <c r="S353" i="26"/>
  <c r="S316" i="26"/>
  <c r="T316" i="26" s="1"/>
  <c r="S165" i="26"/>
  <c r="S319" i="26"/>
  <c r="T34" i="26"/>
  <c r="S211" i="26"/>
  <c r="S26" i="28"/>
  <c r="T24" i="26"/>
  <c r="S266" i="26"/>
  <c r="R266" i="26" s="1"/>
  <c r="S299" i="26"/>
  <c r="T299" i="26" s="1"/>
  <c r="S84" i="26"/>
  <c r="O23" i="29"/>
  <c r="S28" i="26"/>
  <c r="S91" i="26"/>
  <c r="T91" i="26" s="1"/>
  <c r="S384" i="26"/>
  <c r="S272" i="26"/>
  <c r="S127" i="26"/>
  <c r="S376" i="26"/>
  <c r="S100" i="26"/>
  <c r="R100" i="26" s="1"/>
  <c r="T27" i="28"/>
  <c r="S176" i="26"/>
  <c r="T176" i="26" s="1"/>
  <c r="T26" i="28"/>
  <c r="S47" i="29"/>
  <c r="AG47" i="29" s="1"/>
  <c r="T58" i="29"/>
  <c r="AG58" i="29" s="1"/>
  <c r="E4" i="21"/>
  <c r="S49" i="27"/>
  <c r="T49" i="27" s="1"/>
  <c r="S56" i="27"/>
  <c r="T56" i="27" s="1"/>
  <c r="S26" i="27"/>
  <c r="S52" i="26"/>
  <c r="S70" i="26"/>
  <c r="L21" i="22"/>
  <c r="S79" i="13"/>
  <c r="S53" i="29"/>
  <c r="S65" i="13"/>
  <c r="T65" i="13" s="1"/>
  <c r="T60" i="29"/>
  <c r="S63" i="13"/>
  <c r="S64" i="13"/>
  <c r="S69" i="26"/>
  <c r="D3" i="13"/>
  <c r="S77" i="26"/>
  <c r="S27" i="27"/>
  <c r="T27" i="27" s="1"/>
  <c r="S62" i="27"/>
  <c r="S66" i="13"/>
  <c r="S93" i="13"/>
  <c r="T63" i="27"/>
  <c r="D6" i="21"/>
  <c r="F6" i="21" s="1"/>
  <c r="S157" i="26"/>
  <c r="T157" i="26" s="1"/>
  <c r="S350" i="26"/>
  <c r="T33" i="26"/>
  <c r="S27" i="26"/>
  <c r="S88" i="26"/>
  <c r="S24" i="28"/>
  <c r="S113" i="26"/>
  <c r="T31" i="28"/>
  <c r="S325" i="26"/>
  <c r="S349" i="26"/>
  <c r="R349" i="26" s="1"/>
  <c r="S359" i="26"/>
  <c r="S95" i="26"/>
  <c r="S271" i="26"/>
  <c r="T29" i="26"/>
  <c r="S254" i="26"/>
  <c r="S126" i="26"/>
  <c r="S153" i="26"/>
  <c r="S23" i="13"/>
  <c r="S189" i="26"/>
  <c r="S265" i="26"/>
  <c r="S363" i="26"/>
  <c r="S323" i="26"/>
  <c r="S145" i="26"/>
  <c r="S370" i="26"/>
  <c r="T370" i="26" s="1"/>
  <c r="S301" i="26"/>
  <c r="S38" i="26"/>
  <c r="S188" i="26"/>
  <c r="S86" i="26"/>
  <c r="S347" i="26"/>
  <c r="R347" i="26" s="1"/>
  <c r="S123" i="26"/>
  <c r="S194" i="26"/>
  <c r="S382" i="26"/>
  <c r="S143" i="26"/>
  <c r="S394" i="26"/>
  <c r="S334" i="26"/>
  <c r="R334" i="26" s="1"/>
  <c r="S199" i="26"/>
  <c r="R199" i="26" s="1"/>
  <c r="S305" i="26"/>
  <c r="S36" i="26"/>
  <c r="S31" i="13"/>
  <c r="S149" i="26"/>
  <c r="S369" i="26"/>
  <c r="S96" i="26"/>
  <c r="S103" i="26"/>
  <c r="R103" i="26" s="1"/>
  <c r="S243" i="26"/>
  <c r="S28" i="28"/>
  <c r="T28" i="13"/>
  <c r="S155" i="26"/>
  <c r="S260" i="26"/>
  <c r="M21" i="22"/>
  <c r="T59" i="29"/>
  <c r="AG59" i="29" s="1"/>
  <c r="S43" i="26"/>
  <c r="S90" i="13"/>
  <c r="D4" i="26"/>
  <c r="S50" i="26"/>
  <c r="S57" i="26"/>
  <c r="T57" i="26" s="1"/>
  <c r="S55" i="27"/>
  <c r="S47" i="26"/>
  <c r="S76" i="13"/>
  <c r="T76" i="13" s="1"/>
  <c r="T43" i="26"/>
  <c r="S51" i="27"/>
  <c r="T51" i="27" s="1"/>
  <c r="AE98" i="13"/>
  <c r="S76" i="26"/>
  <c r="T76" i="26" s="1"/>
  <c r="S94" i="13"/>
  <c r="T94" i="13" s="1"/>
  <c r="S32" i="27"/>
  <c r="T40" i="27"/>
  <c r="S41" i="26"/>
  <c r="S46" i="26"/>
  <c r="S33" i="27"/>
  <c r="T33" i="27" s="1"/>
  <c r="S82" i="13"/>
  <c r="S44" i="27"/>
  <c r="S31" i="27"/>
  <c r="T61" i="27"/>
  <c r="S74" i="26"/>
  <c r="E5" i="21"/>
  <c r="S105" i="26"/>
  <c r="S261" i="26"/>
  <c r="T261" i="26" s="1"/>
  <c r="S107" i="26"/>
  <c r="T25" i="28"/>
  <c r="S339" i="26"/>
  <c r="T339" i="26" s="1"/>
  <c r="S83" i="26"/>
  <c r="T36" i="26"/>
  <c r="S217" i="26"/>
  <c r="R217" i="26" s="1"/>
  <c r="S206" i="26"/>
  <c r="S390" i="26"/>
  <c r="S245" i="26"/>
  <c r="T245" i="26" s="1"/>
  <c r="S133" i="26"/>
  <c r="R133" i="26" s="1"/>
  <c r="S139" i="26"/>
  <c r="T28" i="26"/>
  <c r="S267" i="26"/>
  <c r="T267" i="26" s="1"/>
  <c r="S326" i="26"/>
  <c r="T326" i="26" s="1"/>
  <c r="S259" i="26"/>
  <c r="S24" i="26"/>
  <c r="T23" i="26"/>
  <c r="S333" i="26"/>
  <c r="R333" i="26" s="1"/>
  <c r="T32" i="13"/>
  <c r="S287" i="26"/>
  <c r="T287" i="26" s="1"/>
  <c r="S358" i="26"/>
  <c r="S329" i="26"/>
  <c r="S31" i="28"/>
  <c r="S224" i="26"/>
  <c r="T224" i="26" s="1"/>
  <c r="S221" i="26"/>
  <c r="S288" i="26"/>
  <c r="T288" i="26" s="1"/>
  <c r="S192" i="26"/>
  <c r="S102" i="26"/>
  <c r="R102" i="26" s="1"/>
  <c r="S364" i="26"/>
  <c r="T364" i="26" s="1"/>
  <c r="S348" i="26"/>
  <c r="S396" i="26"/>
  <c r="S282" i="26"/>
  <c r="S388" i="26"/>
  <c r="S298" i="26"/>
  <c r="S135" i="26"/>
  <c r="S114" i="26"/>
  <c r="S395" i="26"/>
  <c r="S26" i="13"/>
  <c r="S392" i="26"/>
  <c r="S294" i="26"/>
  <c r="S85" i="26"/>
  <c r="S112" i="26"/>
  <c r="R112" i="26" s="1"/>
  <c r="S269" i="26"/>
  <c r="S89" i="26"/>
  <c r="T31" i="13"/>
  <c r="T25" i="13"/>
  <c r="S150" i="26"/>
  <c r="S193" i="26"/>
  <c r="S130" i="26"/>
  <c r="S365" i="26"/>
  <c r="T365" i="26" s="1"/>
  <c r="J21" i="22"/>
  <c r="T36" i="29"/>
  <c r="M4" i="21"/>
  <c r="S72" i="13"/>
  <c r="T72" i="13"/>
  <c r="S68" i="13"/>
  <c r="T68" i="13" s="1"/>
  <c r="S61" i="26"/>
  <c r="T91" i="13"/>
  <c r="S88" i="13"/>
  <c r="S23" i="27"/>
  <c r="T52" i="27"/>
  <c r="S86" i="13"/>
  <c r="S41" i="27"/>
  <c r="S37" i="27"/>
  <c r="S38" i="27"/>
  <c r="S87" i="13"/>
  <c r="T46" i="27"/>
  <c r="T36" i="27"/>
  <c r="T45" i="27"/>
  <c r="S58" i="27"/>
  <c r="S75" i="13"/>
  <c r="T85" i="13"/>
  <c r="T41" i="26"/>
  <c r="T70" i="27"/>
  <c r="T71" i="13"/>
  <c r="M5" i="21"/>
  <c r="S28" i="13"/>
  <c r="S32" i="13"/>
  <c r="S400" i="26"/>
  <c r="S132" i="26"/>
  <c r="T28" i="28"/>
  <c r="S362" i="26"/>
  <c r="S361" i="26"/>
  <c r="S223" i="26"/>
  <c r="S273" i="26"/>
  <c r="T273" i="26" s="1"/>
  <c r="S222" i="26"/>
  <c r="S138" i="26"/>
  <c r="S128" i="26"/>
  <c r="S252" i="26"/>
  <c r="T252" i="26" s="1"/>
  <c r="S302" i="26"/>
  <c r="S389" i="26"/>
  <c r="S25" i="26"/>
  <c r="S98" i="26"/>
  <c r="R98" i="26" s="1"/>
  <c r="S137" i="26"/>
  <c r="R137" i="26" s="1"/>
  <c r="S344" i="26"/>
  <c r="T344" i="26" s="1"/>
  <c r="S307" i="26"/>
  <c r="S129" i="26"/>
  <c r="S25" i="13"/>
  <c r="S181" i="26"/>
  <c r="S185" i="26"/>
  <c r="S360" i="26"/>
  <c r="S187" i="26"/>
  <c r="S29" i="28"/>
  <c r="S136" i="26"/>
  <c r="S27" i="13"/>
  <c r="S134" i="26"/>
  <c r="S315" i="26"/>
  <c r="S204" i="26"/>
  <c r="S111" i="26"/>
  <c r="T111" i="26" s="1"/>
  <c r="S338" i="26"/>
  <c r="S386" i="26"/>
  <c r="T35" i="28"/>
  <c r="S79" i="26"/>
  <c r="T79" i="26" s="1"/>
  <c r="S387" i="26"/>
  <c r="S178" i="26"/>
  <c r="S337" i="26"/>
  <c r="T337" i="26" s="1"/>
  <c r="S177" i="26"/>
  <c r="S244" i="26"/>
  <c r="S140" i="26"/>
  <c r="S352" i="26"/>
  <c r="S308" i="26"/>
  <c r="O4" i="21"/>
  <c r="I6" i="21"/>
  <c r="R283" i="26"/>
  <c r="R132" i="26"/>
  <c r="R339" i="26"/>
  <c r="R225" i="26"/>
  <c r="T139" i="26"/>
  <c r="R267" i="26"/>
  <c r="R126" i="26"/>
  <c r="R189" i="26"/>
  <c r="T246" i="26"/>
  <c r="R197" i="26"/>
  <c r="T347" i="26"/>
  <c r="T127" i="26"/>
  <c r="R306" i="26"/>
  <c r="R176" i="26"/>
  <c r="R178" i="26"/>
  <c r="T369" i="26"/>
  <c r="T96" i="26"/>
  <c r="T103" i="26"/>
  <c r="R357" i="26"/>
  <c r="R147" i="26"/>
  <c r="R379" i="26"/>
  <c r="R168" i="26"/>
  <c r="T263" i="26"/>
  <c r="R35" i="13"/>
  <c r="S331" i="26"/>
  <c r="S228" i="26"/>
  <c r="S281" i="26"/>
  <c r="T33" i="13"/>
  <c r="O36" i="13"/>
  <c r="K23" i="22"/>
  <c r="J6" i="21"/>
  <c r="T283" i="26"/>
  <c r="R196" i="26"/>
  <c r="T225" i="26"/>
  <c r="T156" i="26"/>
  <c r="T82" i="26"/>
  <c r="T248" i="26"/>
  <c r="R252" i="26"/>
  <c r="T126" i="26"/>
  <c r="R344" i="26"/>
  <c r="T201" i="26"/>
  <c r="T380" i="26"/>
  <c r="R246" i="26"/>
  <c r="R91" i="26"/>
  <c r="R384" i="26"/>
  <c r="T192" i="26"/>
  <c r="R127" i="26"/>
  <c r="T306" i="26"/>
  <c r="T100" i="26"/>
  <c r="R143" i="26"/>
  <c r="T394" i="26"/>
  <c r="T178" i="26"/>
  <c r="R294" i="26"/>
  <c r="R85" i="26"/>
  <c r="T281" i="26"/>
  <c r="R260" i="26"/>
  <c r="T147" i="26"/>
  <c r="T379" i="26"/>
  <c r="S36" i="13"/>
  <c r="S291" i="26"/>
  <c r="S170" i="26"/>
  <c r="O59" i="13"/>
  <c r="O60" i="13" s="1"/>
  <c r="S60" i="13" s="1"/>
  <c r="T60" i="13" s="1"/>
  <c r="S234" i="26"/>
  <c r="T234" i="26" s="1"/>
  <c r="P4" i="21"/>
  <c r="K22" i="22"/>
  <c r="R157" i="26"/>
  <c r="R350" i="26"/>
  <c r="R400" i="26"/>
  <c r="R142" i="26"/>
  <c r="T325" i="26"/>
  <c r="R82" i="26"/>
  <c r="R248" i="26"/>
  <c r="R326" i="26"/>
  <c r="R211" i="26"/>
  <c r="R201" i="26"/>
  <c r="R380" i="26"/>
  <c r="R299" i="26"/>
  <c r="T84" i="26"/>
  <c r="R167" i="26"/>
  <c r="R188" i="26"/>
  <c r="T384" i="26"/>
  <c r="R192" i="26"/>
  <c r="T102" i="26"/>
  <c r="T376" i="26"/>
  <c r="T382" i="26"/>
  <c r="T143" i="26"/>
  <c r="R394" i="26"/>
  <c r="T334" i="26"/>
  <c r="R268" i="26"/>
  <c r="T331" i="26"/>
  <c r="T294" i="26"/>
  <c r="T85" i="26"/>
  <c r="T112" i="26"/>
  <c r="T269" i="26"/>
  <c r="T89" i="26"/>
  <c r="R281" i="26"/>
  <c r="T260" i="26"/>
  <c r="T352" i="26"/>
  <c r="R130" i="26"/>
  <c r="O37" i="13"/>
  <c r="O38" i="13" s="1"/>
  <c r="R60" i="13"/>
  <c r="S184" i="26"/>
  <c r="R184" i="26" s="1"/>
  <c r="S120" i="26"/>
  <c r="S183" i="26"/>
  <c r="S371" i="26"/>
  <c r="L25" i="22"/>
  <c r="D7" i="21"/>
  <c r="T350" i="26"/>
  <c r="T400" i="26"/>
  <c r="R81" i="26"/>
  <c r="R113" i="26"/>
  <c r="T142" i="26"/>
  <c r="R325" i="26"/>
  <c r="T349" i="26"/>
  <c r="T359" i="26"/>
  <c r="R280" i="26"/>
  <c r="R153" i="26"/>
  <c r="T211" i="26"/>
  <c r="T266" i="26"/>
  <c r="R323" i="26"/>
  <c r="T358" i="26"/>
  <c r="R84" i="26"/>
  <c r="T167" i="26"/>
  <c r="T188" i="26"/>
  <c r="R288" i="26"/>
  <c r="T134" i="26"/>
  <c r="R376" i="26"/>
  <c r="R382" i="26"/>
  <c r="R111" i="26"/>
  <c r="T282" i="26"/>
  <c r="T388" i="26"/>
  <c r="T268" i="26"/>
  <c r="R331" i="26"/>
  <c r="R336" i="26"/>
  <c r="R170" i="26"/>
  <c r="R269" i="26"/>
  <c r="R89" i="26"/>
  <c r="S59" i="13"/>
  <c r="R59" i="13" s="1"/>
  <c r="T150" i="26"/>
  <c r="R352" i="26"/>
  <c r="T130" i="26"/>
  <c r="R365" i="26"/>
  <c r="T59" i="13"/>
  <c r="S182" i="26"/>
  <c r="S166" i="26"/>
  <c r="T166" i="26" s="1"/>
  <c r="S121" i="26"/>
  <c r="T121" i="26" s="1"/>
  <c r="S253" i="26"/>
  <c r="S98" i="13"/>
  <c r="AA98" i="13" s="1"/>
  <c r="E6" i="21"/>
  <c r="R261" i="26"/>
  <c r="R292" i="26"/>
  <c r="T81" i="26"/>
  <c r="T113" i="26"/>
  <c r="T217" i="26"/>
  <c r="R206" i="26"/>
  <c r="T222" i="26"/>
  <c r="R359" i="26"/>
  <c r="T280" i="26"/>
  <c r="T161" i="26"/>
  <c r="R218" i="26"/>
  <c r="T165" i="26"/>
  <c r="T153" i="26"/>
  <c r="T137" i="26"/>
  <c r="T265" i="26"/>
  <c r="R129" i="26"/>
  <c r="T323" i="26"/>
  <c r="R358" i="26"/>
  <c r="R370" i="26"/>
  <c r="S23" i="29"/>
  <c r="R224" i="26"/>
  <c r="R221" i="26"/>
  <c r="R136" i="26"/>
  <c r="R134" i="26"/>
  <c r="R364" i="26"/>
  <c r="R348" i="26"/>
  <c r="R282" i="26"/>
  <c r="R388" i="26"/>
  <c r="T199" i="26"/>
  <c r="T305" i="26"/>
  <c r="T291" i="26"/>
  <c r="T297" i="26"/>
  <c r="T170" i="26"/>
  <c r="R166" i="26"/>
  <c r="R140" i="26"/>
  <c r="R121" i="26"/>
  <c r="R150" i="26"/>
  <c r="R234" i="26"/>
  <c r="R308" i="26"/>
  <c r="R98" i="13"/>
  <c r="S37" i="13"/>
  <c r="S93" i="26"/>
  <c r="S141" i="26"/>
  <c r="S115" i="26"/>
  <c r="S397" i="26"/>
  <c r="T397" i="26" s="1"/>
  <c r="AE99" i="13"/>
  <c r="T292" i="26"/>
  <c r="R293" i="26"/>
  <c r="R361" i="26"/>
  <c r="T206" i="26"/>
  <c r="R222" i="26"/>
  <c r="R245" i="26"/>
  <c r="R95" i="26"/>
  <c r="R271" i="26"/>
  <c r="T218" i="26"/>
  <c r="R165" i="26"/>
  <c r="T259" i="26"/>
  <c r="T90" i="26"/>
  <c r="R265" i="26"/>
  <c r="T129" i="26"/>
  <c r="R287" i="26"/>
  <c r="T181" i="26"/>
  <c r="T185" i="26"/>
  <c r="T301" i="26"/>
  <c r="T187" i="26"/>
  <c r="T221" i="26"/>
  <c r="T136" i="26"/>
  <c r="R315" i="26"/>
  <c r="T348" i="26"/>
  <c r="T386" i="26"/>
  <c r="T298" i="26"/>
  <c r="R305" i="26"/>
  <c r="R291" i="26"/>
  <c r="T184" i="26"/>
  <c r="R182" i="26"/>
  <c r="R93" i="26"/>
  <c r="T140" i="26"/>
  <c r="R397" i="26"/>
  <c r="T308" i="26"/>
  <c r="S313" i="26"/>
  <c r="S257" i="26"/>
  <c r="S106" i="26"/>
  <c r="S205" i="26"/>
  <c r="AE103" i="13"/>
  <c r="H7" i="21"/>
  <c r="R88" i="26"/>
  <c r="T362" i="26"/>
  <c r="T361" i="26"/>
  <c r="R273" i="26"/>
  <c r="T95" i="26"/>
  <c r="T271" i="26"/>
  <c r="R316" i="26"/>
  <c r="R254" i="26"/>
  <c r="T319" i="26"/>
  <c r="R259" i="26"/>
  <c r="R90" i="26"/>
  <c r="T333" i="26"/>
  <c r="R181" i="26"/>
  <c r="R185" i="26"/>
  <c r="R301" i="26"/>
  <c r="R187" i="26"/>
  <c r="S240" i="26"/>
  <c r="T240" i="26" s="1"/>
  <c r="S274" i="26"/>
  <c r="T29" i="28"/>
  <c r="S209" i="26"/>
  <c r="S102" i="13"/>
  <c r="K6" i="21"/>
  <c r="T132" i="26"/>
  <c r="T88" i="26"/>
  <c r="R362" i="26"/>
  <c r="T133" i="26"/>
  <c r="R139" i="26"/>
  <c r="T254" i="26"/>
  <c r="R319" i="26"/>
  <c r="T98" i="26"/>
  <c r="T189" i="26"/>
  <c r="T197" i="26"/>
  <c r="T377" i="26"/>
  <c r="R171" i="26"/>
  <c r="R114" i="26"/>
  <c r="R395" i="26"/>
  <c r="R337" i="26"/>
  <c r="R377" i="26"/>
  <c r="R298" i="26"/>
  <c r="R96" i="26"/>
  <c r="AA102" i="13"/>
  <c r="T171" i="26"/>
  <c r="R79" i="26"/>
  <c r="R381" i="26"/>
  <c r="R102" i="13"/>
  <c r="T114" i="26"/>
  <c r="T381" i="26"/>
  <c r="T357" i="26"/>
  <c r="T168" i="26"/>
  <c r="O6" i="21"/>
  <c r="T315" i="26"/>
  <c r="T395" i="26"/>
  <c r="R373" i="26"/>
  <c r="P6" i="21"/>
  <c r="T182" i="26"/>
  <c r="T373" i="26"/>
  <c r="R263" i="26"/>
  <c r="R23" i="29"/>
  <c r="T93" i="26"/>
  <c r="R369" i="26"/>
  <c r="T148" i="26"/>
  <c r="R386" i="26"/>
  <c r="R240" i="26"/>
  <c r="AG36" i="29"/>
  <c r="AG61" i="29"/>
  <c r="AG66" i="29"/>
  <c r="AG44" i="29"/>
  <c r="AG53" i="29"/>
  <c r="AG60" i="29"/>
  <c r="J5" i="21"/>
  <c r="I5" i="21"/>
  <c r="K24" i="22"/>
  <c r="O5" i="21"/>
  <c r="S335" i="26"/>
  <c r="S119" i="26"/>
  <c r="S30" i="26"/>
  <c r="S375" i="26"/>
  <c r="S117" i="26"/>
  <c r="S311" i="26"/>
  <c r="S32" i="26"/>
  <c r="S164" i="26"/>
  <c r="T35" i="26"/>
  <c r="S367" i="26"/>
  <c r="T29" i="13"/>
  <c r="S250" i="26"/>
  <c r="S191" i="26"/>
  <c r="S303" i="26"/>
  <c r="S213" i="26"/>
  <c r="S249" i="26"/>
  <c r="S169" i="26"/>
  <c r="S277" i="26"/>
  <c r="S275" i="26"/>
  <c r="S279" i="26"/>
  <c r="S285" i="26"/>
  <c r="S330" i="26"/>
  <c r="S355" i="26"/>
  <c r="S343" i="26"/>
  <c r="T38" i="26"/>
  <c r="S235" i="26"/>
  <c r="T40" i="26"/>
  <c r="S210" i="26"/>
  <c r="S101" i="26"/>
  <c r="S351" i="26"/>
  <c r="S92" i="26"/>
  <c r="S295" i="26"/>
  <c r="S229" i="26"/>
  <c r="S179" i="26"/>
  <c r="S30" i="28"/>
  <c r="T26" i="13"/>
  <c r="T25" i="26"/>
  <c r="S346" i="26"/>
  <c r="S124" i="26"/>
  <c r="S398" i="26"/>
  <c r="S312" i="26"/>
  <c r="S216" i="26"/>
  <c r="S104" i="26"/>
  <c r="S328" i="26"/>
  <c r="S238" i="26"/>
  <c r="T27" i="26"/>
  <c r="S99" i="26"/>
  <c r="T39" i="26"/>
  <c r="S317" i="26"/>
  <c r="S203" i="26"/>
  <c r="S276" i="26"/>
  <c r="S264" i="26"/>
  <c r="S233" i="26"/>
  <c r="S34" i="13"/>
  <c r="T27" i="13"/>
  <c r="S162" i="26"/>
  <c r="S401" i="26"/>
  <c r="S131" i="26"/>
  <c r="S78" i="26"/>
  <c r="S231" i="26"/>
  <c r="S393" i="26"/>
  <c r="T37" i="26"/>
  <c r="S378" i="26"/>
  <c r="S23" i="26"/>
  <c r="S262" i="26"/>
  <c r="S109" i="26"/>
  <c r="S200" i="26"/>
  <c r="S286" i="26"/>
  <c r="S144" i="26"/>
  <c r="S215" i="26"/>
  <c r="S110" i="26"/>
  <c r="S34" i="28"/>
  <c r="S374" i="26"/>
  <c r="S24" i="13"/>
  <c r="S186" i="26"/>
  <c r="S270" i="26"/>
  <c r="S34" i="26"/>
  <c r="T23" i="28"/>
  <c r="S40" i="26"/>
  <c r="S321" i="26"/>
  <c r="S208" i="26"/>
  <c r="S29" i="26"/>
  <c r="S258" i="26"/>
  <c r="S116" i="26"/>
  <c r="T32" i="28"/>
  <c r="T32" i="26"/>
  <c r="S23" i="28"/>
  <c r="S290" i="26"/>
  <c r="S32" i="28"/>
  <c r="S289" i="26"/>
  <c r="S207" i="26"/>
  <c r="S31" i="26"/>
  <c r="S151" i="26"/>
  <c r="S202" i="26"/>
  <c r="S220" i="26"/>
  <c r="T34" i="28"/>
  <c r="S236" i="26"/>
  <c r="S320" i="26"/>
  <c r="S125" i="26"/>
  <c r="S212" i="26"/>
  <c r="S190" i="26"/>
  <c r="S278" i="26"/>
  <c r="S152" i="26"/>
  <c r="S173" i="26"/>
  <c r="T23" i="13"/>
  <c r="S172" i="26"/>
  <c r="S284" i="26"/>
  <c r="S372" i="26"/>
  <c r="S158" i="26"/>
  <c r="S39" i="26"/>
  <c r="S241" i="26"/>
  <c r="S399" i="26"/>
  <c r="S247" i="26"/>
  <c r="S366" i="26"/>
  <c r="S214" i="26"/>
  <c r="S385" i="26"/>
  <c r="S239" i="26"/>
  <c r="S251" i="26"/>
  <c r="S310" i="26"/>
  <c r="S300" i="26"/>
  <c r="S226" i="26"/>
  <c r="S108" i="26"/>
  <c r="S324" i="26"/>
  <c r="S219" i="26"/>
  <c r="S26" i="26"/>
  <c r="S37" i="26"/>
  <c r="S122" i="26"/>
  <c r="S146" i="26"/>
  <c r="T24" i="13"/>
  <c r="S87" i="26"/>
  <c r="S174" i="26"/>
  <c r="S309" i="26"/>
  <c r="S195" i="26"/>
  <c r="S327" i="26"/>
  <c r="S296" i="26"/>
  <c r="S304" i="26"/>
  <c r="S30" i="13"/>
  <c r="S154" i="26"/>
  <c r="S332" i="26"/>
  <c r="S230" i="26"/>
  <c r="T33" i="28"/>
  <c r="S180" i="26"/>
  <c r="S159" i="26"/>
  <c r="S341" i="26"/>
  <c r="S27" i="28"/>
  <c r="S232" i="26"/>
  <c r="S340" i="26"/>
  <c r="S342" i="26"/>
  <c r="S35" i="26"/>
  <c r="S80" i="26"/>
  <c r="S198" i="26"/>
  <c r="S242" i="26"/>
  <c r="T30" i="26"/>
  <c r="T34" i="13"/>
  <c r="S163" i="26"/>
  <c r="S391" i="26"/>
  <c r="T256" i="26"/>
  <c r="R256" i="26"/>
  <c r="T322" i="26"/>
  <c r="R322" i="26"/>
  <c r="T97" i="26"/>
  <c r="R97" i="26"/>
  <c r="R318" i="26"/>
  <c r="T318" i="26"/>
  <c r="T118" i="26"/>
  <c r="R118" i="26"/>
  <c r="R383" i="26"/>
  <c r="T383" i="26"/>
  <c r="T356" i="26"/>
  <c r="R356" i="26"/>
  <c r="T160" i="26"/>
  <c r="R160" i="26"/>
  <c r="R227" i="26"/>
  <c r="T227" i="26"/>
  <c r="R255" i="26"/>
  <c r="T255" i="26"/>
  <c r="R175" i="26"/>
  <c r="T175" i="26"/>
  <c r="T354" i="26"/>
  <c r="R354" i="26"/>
  <c r="R345" i="26"/>
  <c r="T345" i="26"/>
  <c r="T237" i="26"/>
  <c r="R237" i="26"/>
  <c r="R94" i="26"/>
  <c r="T94" i="26"/>
  <c r="M6" i="21"/>
  <c r="L6" i="21"/>
  <c r="T314" i="26"/>
  <c r="R314" i="26"/>
  <c r="T368" i="26"/>
  <c r="R368" i="26"/>
  <c r="T353" i="26"/>
  <c r="R353" i="26"/>
  <c r="R272" i="26"/>
  <c r="T272" i="26"/>
  <c r="L22" i="22"/>
  <c r="L24" i="22"/>
  <c r="L23" i="22"/>
  <c r="T363" i="26"/>
  <c r="R363" i="26"/>
  <c r="T145" i="26"/>
  <c r="R145" i="26"/>
  <c r="R86" i="26"/>
  <c r="T86" i="26"/>
  <c r="R123" i="26"/>
  <c r="T123" i="26"/>
  <c r="T194" i="26"/>
  <c r="R194" i="26"/>
  <c r="R149" i="26"/>
  <c r="T149" i="26"/>
  <c r="R243" i="26"/>
  <c r="T243" i="26"/>
  <c r="T155" i="26"/>
  <c r="R155" i="26"/>
  <c r="Q4" i="21"/>
  <c r="Q6" i="21"/>
  <c r="Q5" i="21"/>
  <c r="M23" i="22"/>
  <c r="M24" i="22"/>
  <c r="M22" i="22"/>
  <c r="M25" i="22"/>
  <c r="R105" i="26"/>
  <c r="T105" i="26"/>
  <c r="R107" i="26"/>
  <c r="T107" i="26"/>
  <c r="T83" i="26"/>
  <c r="R83" i="26"/>
  <c r="T390" i="26"/>
  <c r="R390" i="26"/>
  <c r="T329" i="26"/>
  <c r="R329" i="26"/>
  <c r="R396" i="26"/>
  <c r="T396" i="26"/>
  <c r="T135" i="26"/>
  <c r="R135" i="26"/>
  <c r="R392" i="26"/>
  <c r="T392" i="26"/>
  <c r="R193" i="26"/>
  <c r="T193" i="26"/>
  <c r="N4" i="21"/>
  <c r="N6" i="21"/>
  <c r="J25" i="22"/>
  <c r="J22" i="22"/>
  <c r="J24" i="22"/>
  <c r="J23" i="22"/>
  <c r="R223" i="26"/>
  <c r="T223" i="26"/>
  <c r="T138" i="26"/>
  <c r="R138" i="26"/>
  <c r="T128" i="26"/>
  <c r="R128" i="26"/>
  <c r="R302" i="26"/>
  <c r="T302" i="26"/>
  <c r="R389" i="26"/>
  <c r="T389" i="26"/>
  <c r="R307" i="26"/>
  <c r="T307" i="26"/>
  <c r="T360" i="26"/>
  <c r="R360" i="26"/>
  <c r="R204" i="26"/>
  <c r="T204" i="26"/>
  <c r="T338" i="26"/>
  <c r="R338" i="26"/>
  <c r="T387" i="26"/>
  <c r="R387" i="26"/>
  <c r="T177" i="26"/>
  <c r="R177" i="26"/>
  <c r="T244" i="26"/>
  <c r="R244" i="26"/>
  <c r="T228" i="26"/>
  <c r="R228" i="26"/>
  <c r="T36" i="13"/>
  <c r="R36" i="13"/>
  <c r="O39" i="13"/>
  <c r="S38" i="13"/>
  <c r="T120" i="26"/>
  <c r="R120" i="26"/>
  <c r="R183" i="26"/>
  <c r="T183" i="26"/>
  <c r="R371" i="26"/>
  <c r="T371" i="26"/>
  <c r="E7" i="21"/>
  <c r="D8" i="21"/>
  <c r="F7" i="21"/>
  <c r="T253" i="26"/>
  <c r="R253" i="26"/>
  <c r="T23" i="29"/>
  <c r="O24" i="29"/>
  <c r="S24" i="29" s="1"/>
  <c r="T37" i="13"/>
  <c r="R37" i="13"/>
  <c r="T141" i="26"/>
  <c r="R141" i="26"/>
  <c r="R115" i="26"/>
  <c r="T115" i="26"/>
  <c r="S99" i="13"/>
  <c r="AE100" i="13"/>
  <c r="T313" i="26"/>
  <c r="R313" i="26"/>
  <c r="R257" i="26"/>
  <c r="T257" i="26"/>
  <c r="T106" i="26"/>
  <c r="R106" i="26"/>
  <c r="T205" i="26"/>
  <c r="R205" i="26"/>
  <c r="L7" i="21"/>
  <c r="H8" i="21"/>
  <c r="J7" i="21"/>
  <c r="M7" i="21"/>
  <c r="I7" i="21"/>
  <c r="K7" i="21"/>
  <c r="R274" i="26"/>
  <c r="T274" i="26"/>
  <c r="T209" i="26"/>
  <c r="R209" i="26"/>
  <c r="N5" i="21"/>
  <c r="P5" i="21"/>
  <c r="R335" i="26"/>
  <c r="T335" i="26"/>
  <c r="T119" i="26"/>
  <c r="R119" i="26"/>
  <c r="T375" i="26"/>
  <c r="R375" i="26"/>
  <c r="R117" i="26"/>
  <c r="T117" i="26"/>
  <c r="T311" i="26"/>
  <c r="R311" i="26"/>
  <c r="R164" i="26"/>
  <c r="T164" i="26"/>
  <c r="R367" i="26"/>
  <c r="T367" i="26"/>
  <c r="T250" i="26"/>
  <c r="R250" i="26"/>
  <c r="T191" i="26"/>
  <c r="R191" i="26"/>
  <c r="T303" i="26"/>
  <c r="R303" i="26"/>
  <c r="T213" i="26"/>
  <c r="R213" i="26"/>
  <c r="R249" i="26"/>
  <c r="T249" i="26"/>
  <c r="R169" i="26"/>
  <c r="T169" i="26"/>
  <c r="T277" i="26"/>
  <c r="R277" i="26"/>
  <c r="T275" i="26"/>
  <c r="R275" i="26"/>
  <c r="T279" i="26"/>
  <c r="R279" i="26"/>
  <c r="R285" i="26"/>
  <c r="T285" i="26"/>
  <c r="T330" i="26"/>
  <c r="R330" i="26"/>
  <c r="R355" i="26"/>
  <c r="T355" i="26"/>
  <c r="R343" i="26"/>
  <c r="T343" i="26"/>
  <c r="T235" i="26"/>
  <c r="R235" i="26"/>
  <c r="T210" i="26"/>
  <c r="R210" i="26"/>
  <c r="R101" i="26"/>
  <c r="T101" i="26"/>
  <c r="T351" i="26"/>
  <c r="R351" i="26"/>
  <c r="R92" i="26"/>
  <c r="T92" i="26"/>
  <c r="T295" i="26"/>
  <c r="R295" i="26"/>
  <c r="T229" i="26"/>
  <c r="R229" i="26"/>
  <c r="R179" i="26"/>
  <c r="T179" i="26"/>
  <c r="R346" i="26"/>
  <c r="T346" i="26"/>
  <c r="R124" i="26"/>
  <c r="T124" i="26"/>
  <c r="R398" i="26"/>
  <c r="T398" i="26"/>
  <c r="T312" i="26"/>
  <c r="R312" i="26"/>
  <c r="T216" i="26"/>
  <c r="R216" i="26"/>
  <c r="R104" i="26"/>
  <c r="T104" i="26"/>
  <c r="R328" i="26"/>
  <c r="T328" i="26"/>
  <c r="R238" i="26"/>
  <c r="T238" i="26"/>
  <c r="R99" i="26"/>
  <c r="T99" i="26"/>
  <c r="T317" i="26"/>
  <c r="R317" i="26"/>
  <c r="T203" i="26"/>
  <c r="R203" i="26"/>
  <c r="R276" i="26"/>
  <c r="T276" i="26"/>
  <c r="T264" i="26"/>
  <c r="R264" i="26"/>
  <c r="R233" i="26"/>
  <c r="T233" i="26"/>
  <c r="T162" i="26"/>
  <c r="R162" i="26"/>
  <c r="T401" i="26"/>
  <c r="R401" i="26"/>
  <c r="T131" i="26"/>
  <c r="R131" i="26"/>
  <c r="R78" i="26"/>
  <c r="T78" i="26"/>
  <c r="T231" i="26"/>
  <c r="R231" i="26"/>
  <c r="R393" i="26"/>
  <c r="T393" i="26"/>
  <c r="T378" i="26"/>
  <c r="R378" i="26"/>
  <c r="R262" i="26"/>
  <c r="T262" i="26"/>
  <c r="R109" i="26"/>
  <c r="T109" i="26"/>
  <c r="T200" i="26"/>
  <c r="R200" i="26"/>
  <c r="T286" i="26"/>
  <c r="R286" i="26"/>
  <c r="R144" i="26"/>
  <c r="T144" i="26"/>
  <c r="R215" i="26"/>
  <c r="T215" i="26"/>
  <c r="T110" i="26"/>
  <c r="R110" i="26"/>
  <c r="R374" i="26"/>
  <c r="T374" i="26"/>
  <c r="R186" i="26"/>
  <c r="T186" i="26"/>
  <c r="R270" i="26"/>
  <c r="T270" i="26"/>
  <c r="T321" i="26"/>
  <c r="R321" i="26"/>
  <c r="T208" i="26"/>
  <c r="R208" i="26"/>
  <c r="R258" i="26"/>
  <c r="T258" i="26"/>
  <c r="T116" i="26"/>
  <c r="R116" i="26"/>
  <c r="T290" i="26"/>
  <c r="R290" i="26"/>
  <c r="R289" i="26"/>
  <c r="T289" i="26"/>
  <c r="T207" i="26"/>
  <c r="R207" i="26"/>
  <c r="R151" i="26"/>
  <c r="T151" i="26"/>
  <c r="T202" i="26"/>
  <c r="R202" i="26"/>
  <c r="T220" i="26"/>
  <c r="R220" i="26"/>
  <c r="R236" i="26"/>
  <c r="T236" i="26"/>
  <c r="R320" i="26"/>
  <c r="T320" i="26"/>
  <c r="R125" i="26"/>
  <c r="T125" i="26"/>
  <c r="T212" i="26"/>
  <c r="R212" i="26"/>
  <c r="R190" i="26"/>
  <c r="T190" i="26"/>
  <c r="T278" i="26"/>
  <c r="R278" i="26"/>
  <c r="T152" i="26"/>
  <c r="R152" i="26"/>
  <c r="R173" i="26"/>
  <c r="T173" i="26"/>
  <c r="R172" i="26"/>
  <c r="T172" i="26"/>
  <c r="R284" i="26"/>
  <c r="T284" i="26"/>
  <c r="T372" i="26"/>
  <c r="R372" i="26"/>
  <c r="T158" i="26"/>
  <c r="R158" i="26"/>
  <c r="T241" i="26"/>
  <c r="R241" i="26"/>
  <c r="R399" i="26"/>
  <c r="T399" i="26"/>
  <c r="R247" i="26"/>
  <c r="T247" i="26"/>
  <c r="T366" i="26"/>
  <c r="R366" i="26"/>
  <c r="T214" i="26"/>
  <c r="R214" i="26"/>
  <c r="T385" i="26"/>
  <c r="R385" i="26"/>
  <c r="T239" i="26"/>
  <c r="R239" i="26"/>
  <c r="T251" i="26"/>
  <c r="R251" i="26"/>
  <c r="T310" i="26"/>
  <c r="R310" i="26"/>
  <c r="R300" i="26"/>
  <c r="T300" i="26"/>
  <c r="T226" i="26"/>
  <c r="R226" i="26"/>
  <c r="R108" i="26"/>
  <c r="T108" i="26"/>
  <c r="R324" i="26"/>
  <c r="T324" i="26"/>
  <c r="R219" i="26"/>
  <c r="T219" i="26"/>
  <c r="T122" i="26"/>
  <c r="R122" i="26"/>
  <c r="T146" i="26"/>
  <c r="R146" i="26"/>
  <c r="R87" i="26"/>
  <c r="T87" i="26"/>
  <c r="T174" i="26"/>
  <c r="R174" i="26"/>
  <c r="R309" i="26"/>
  <c r="T309" i="26"/>
  <c r="R195" i="26"/>
  <c r="T195" i="26"/>
  <c r="R327" i="26"/>
  <c r="T327" i="26"/>
  <c r="T296" i="26"/>
  <c r="R296" i="26"/>
  <c r="T304" i="26"/>
  <c r="R304" i="26"/>
  <c r="R154" i="26"/>
  <c r="T154" i="26"/>
  <c r="R332" i="26"/>
  <c r="T332" i="26"/>
  <c r="T230" i="26"/>
  <c r="R230" i="26"/>
  <c r="T180" i="26"/>
  <c r="R180" i="26"/>
  <c r="T159" i="26"/>
  <c r="R159" i="26"/>
  <c r="R341" i="26"/>
  <c r="T341" i="26"/>
  <c r="R232" i="26"/>
  <c r="T232" i="26"/>
  <c r="T340" i="26"/>
  <c r="R340" i="26"/>
  <c r="T342" i="26"/>
  <c r="R342" i="26"/>
  <c r="T80" i="26"/>
  <c r="R80" i="26"/>
  <c r="R198" i="26"/>
  <c r="T198" i="26"/>
  <c r="T242" i="26"/>
  <c r="R242" i="26"/>
  <c r="T163" i="26"/>
  <c r="R163" i="26"/>
  <c r="T391" i="26"/>
  <c r="R391" i="26"/>
  <c r="O40" i="13"/>
  <c r="S39" i="13"/>
  <c r="R38" i="13"/>
  <c r="T38" i="13"/>
  <c r="E8" i="21"/>
  <c r="D9" i="21"/>
  <c r="F8" i="21"/>
  <c r="AE23" i="29"/>
  <c r="AG23" i="29"/>
  <c r="AF23" i="29"/>
  <c r="T24" i="29"/>
  <c r="O25" i="29"/>
  <c r="S25" i="29" s="1"/>
  <c r="AE24" i="29"/>
  <c r="R24" i="29"/>
  <c r="R99" i="13"/>
  <c r="AA99" i="13"/>
  <c r="S100" i="13"/>
  <c r="AE101" i="13"/>
  <c r="K8" i="21"/>
  <c r="L8" i="21"/>
  <c r="H9" i="21"/>
  <c r="M8" i="21"/>
  <c r="I8" i="21"/>
  <c r="J8" i="21"/>
  <c r="N7" i="21"/>
  <c r="Q7" i="21"/>
  <c r="P7" i="21"/>
  <c r="O7" i="21"/>
  <c r="O41" i="13"/>
  <c r="S40" i="13"/>
  <c r="T39" i="13"/>
  <c r="R39" i="13"/>
  <c r="E9" i="21"/>
  <c r="D10" i="21"/>
  <c r="F9" i="21"/>
  <c r="AG24" i="29"/>
  <c r="AF24" i="29"/>
  <c r="T25" i="29"/>
  <c r="AE25" i="29"/>
  <c r="R25" i="29"/>
  <c r="O26" i="29"/>
  <c r="S26" i="29" s="1"/>
  <c r="AA100" i="13"/>
  <c r="R100" i="13"/>
  <c r="I9" i="21"/>
  <c r="J9" i="21"/>
  <c r="H10" i="21"/>
  <c r="L9" i="21"/>
  <c r="M9" i="21"/>
  <c r="K9" i="21"/>
  <c r="N8" i="21"/>
  <c r="P8" i="21"/>
  <c r="O8" i="21"/>
  <c r="Q8" i="21"/>
  <c r="O42" i="13"/>
  <c r="S41" i="13"/>
  <c r="T40" i="13"/>
  <c r="R40" i="13"/>
  <c r="E10" i="21"/>
  <c r="D11" i="21"/>
  <c r="F10" i="21"/>
  <c r="AG25" i="29"/>
  <c r="AF25" i="29"/>
  <c r="R26" i="29"/>
  <c r="T26" i="29"/>
  <c r="AE26" i="29"/>
  <c r="O27" i="29"/>
  <c r="S27" i="29" s="1"/>
  <c r="O9" i="21"/>
  <c r="N9" i="21"/>
  <c r="Q9" i="21"/>
  <c r="P9" i="21"/>
  <c r="H11" i="21"/>
  <c r="I10" i="21"/>
  <c r="L10" i="21"/>
  <c r="M10" i="21"/>
  <c r="J10" i="21"/>
  <c r="K10" i="21"/>
  <c r="O43" i="13"/>
  <c r="S42" i="13"/>
  <c r="T41" i="13"/>
  <c r="R41" i="13"/>
  <c r="D12" i="21"/>
  <c r="E11" i="21"/>
  <c r="F11" i="21"/>
  <c r="AG26" i="29"/>
  <c r="AF26" i="29"/>
  <c r="R27" i="29"/>
  <c r="T27" i="29"/>
  <c r="O28" i="29"/>
  <c r="S28" i="29" s="1"/>
  <c r="AE27" i="29"/>
  <c r="K11" i="21"/>
  <c r="L11" i="21"/>
  <c r="H12" i="21"/>
  <c r="J11" i="21"/>
  <c r="M11" i="21"/>
  <c r="I11" i="21"/>
  <c r="N10" i="21"/>
  <c r="Q10" i="21"/>
  <c r="P10" i="21"/>
  <c r="O10" i="21"/>
  <c r="O44" i="13"/>
  <c r="S43" i="13"/>
  <c r="T42" i="13"/>
  <c r="R42" i="13"/>
  <c r="D13" i="21"/>
  <c r="E12" i="21"/>
  <c r="F12" i="21"/>
  <c r="AF27" i="29"/>
  <c r="AG27" i="29"/>
  <c r="O29" i="29"/>
  <c r="S29" i="29" s="1"/>
  <c r="R28" i="29"/>
  <c r="T28" i="29"/>
  <c r="L12" i="21"/>
  <c r="I12" i="21"/>
  <c r="M12" i="21"/>
  <c r="J12" i="21"/>
  <c r="K12" i="21"/>
  <c r="H13" i="21"/>
  <c r="Q11" i="21"/>
  <c r="P11" i="21"/>
  <c r="O11" i="21"/>
  <c r="N11" i="21"/>
  <c r="O45" i="13"/>
  <c r="S44" i="13"/>
  <c r="T43" i="13"/>
  <c r="R43" i="13"/>
  <c r="D14" i="21"/>
  <c r="E13" i="21"/>
  <c r="F13" i="21"/>
  <c r="O30" i="29"/>
  <c r="S30" i="29" s="1"/>
  <c r="R29" i="29"/>
  <c r="T29" i="29"/>
  <c r="AE29" i="29"/>
  <c r="AE28" i="29"/>
  <c r="AF28" i="29"/>
  <c r="AG28" i="29"/>
  <c r="N12" i="21"/>
  <c r="Q12" i="21"/>
  <c r="P12" i="21"/>
  <c r="O12" i="21"/>
  <c r="J13" i="21"/>
  <c r="M13" i="21"/>
  <c r="K13" i="21"/>
  <c r="L13" i="21"/>
  <c r="I13" i="21"/>
  <c r="H14" i="21"/>
  <c r="O46" i="13"/>
  <c r="S45" i="13"/>
  <c r="R44" i="13"/>
  <c r="T44" i="13"/>
  <c r="E14" i="21"/>
  <c r="D15" i="21"/>
  <c r="F14" i="21"/>
  <c r="O31" i="29"/>
  <c r="S31" i="29" s="1"/>
  <c r="R30" i="29"/>
  <c r="T30" i="29"/>
  <c r="AG29" i="29"/>
  <c r="AF29" i="29"/>
  <c r="Q13" i="21"/>
  <c r="P13" i="21"/>
  <c r="O13" i="21"/>
  <c r="N13" i="21"/>
  <c r="K14" i="21"/>
  <c r="H15" i="21"/>
  <c r="L14" i="21"/>
  <c r="I14" i="21"/>
  <c r="M14" i="21"/>
  <c r="J14" i="21"/>
  <c r="O47" i="13"/>
  <c r="S46" i="13"/>
  <c r="R45" i="13"/>
  <c r="T45" i="13"/>
  <c r="E15" i="21"/>
  <c r="D16" i="21"/>
  <c r="F15" i="21"/>
  <c r="R31" i="29"/>
  <c r="T31" i="29"/>
  <c r="O32" i="29"/>
  <c r="S32" i="29" s="1"/>
  <c r="AE30" i="29"/>
  <c r="AG30" i="29"/>
  <c r="AF30" i="29"/>
  <c r="M15" i="21"/>
  <c r="K15" i="21"/>
  <c r="H16" i="21"/>
  <c r="J15" i="21"/>
  <c r="L15" i="21"/>
  <c r="I15" i="21"/>
  <c r="P14" i="21"/>
  <c r="O14" i="21"/>
  <c r="N14" i="21"/>
  <c r="Q14" i="21"/>
  <c r="S47" i="13"/>
  <c r="O48" i="13"/>
  <c r="R46" i="13"/>
  <c r="T46" i="13"/>
  <c r="E16" i="21"/>
  <c r="D17" i="21"/>
  <c r="F16" i="21"/>
  <c r="AE31" i="29"/>
  <c r="AG31" i="29"/>
  <c r="AF31" i="29"/>
  <c r="T32" i="29"/>
  <c r="O33" i="29"/>
  <c r="S33" i="29" s="1"/>
  <c r="R32" i="29"/>
  <c r="I16" i="21"/>
  <c r="M16" i="21"/>
  <c r="J16" i="21"/>
  <c r="L16" i="21"/>
  <c r="H17" i="21"/>
  <c r="K16" i="21"/>
  <c r="N15" i="21"/>
  <c r="Q15" i="21"/>
  <c r="P15" i="21"/>
  <c r="O15" i="21"/>
  <c r="T47" i="13"/>
  <c r="R47" i="13"/>
  <c r="S48" i="13"/>
  <c r="O49" i="13"/>
  <c r="E17" i="21"/>
  <c r="D18" i="21"/>
  <c r="F17" i="21"/>
  <c r="AE32" i="29"/>
  <c r="AG32" i="29"/>
  <c r="AF32" i="29"/>
  <c r="T33" i="29"/>
  <c r="R33" i="29"/>
  <c r="N16" i="21"/>
  <c r="Q16" i="21"/>
  <c r="O16" i="21"/>
  <c r="P16" i="21"/>
  <c r="M17" i="21"/>
  <c r="H18" i="21"/>
  <c r="I17" i="21"/>
  <c r="L17" i="21"/>
  <c r="K17" i="21"/>
  <c r="J17" i="21"/>
  <c r="R48" i="13"/>
  <c r="T48" i="13"/>
  <c r="S49" i="13"/>
  <c r="O50" i="13"/>
  <c r="D19" i="21"/>
  <c r="E18" i="21"/>
  <c r="F18" i="21"/>
  <c r="AE33" i="29"/>
  <c r="AG33" i="29"/>
  <c r="AF33" i="29"/>
  <c r="I18" i="21"/>
  <c r="K18" i="21"/>
  <c r="M18" i="21"/>
  <c r="H19" i="21"/>
  <c r="L18" i="21"/>
  <c r="J18" i="21"/>
  <c r="P17" i="21"/>
  <c r="O17" i="21"/>
  <c r="N17" i="21"/>
  <c r="Q17" i="21"/>
  <c r="T49" i="13"/>
  <c r="R49" i="13"/>
  <c r="S50" i="13"/>
  <c r="O51" i="13"/>
  <c r="E19" i="21"/>
  <c r="D20" i="21"/>
  <c r="F19" i="21"/>
  <c r="N18" i="21"/>
  <c r="Q18" i="21"/>
  <c r="P18" i="21"/>
  <c r="O18" i="21"/>
  <c r="J19" i="21"/>
  <c r="M19" i="21"/>
  <c r="K19" i="21"/>
  <c r="L19" i="21"/>
  <c r="I19" i="21"/>
  <c r="H20" i="21"/>
  <c r="R50" i="13"/>
  <c r="T50" i="13"/>
  <c r="O52" i="13"/>
  <c r="S51" i="13"/>
  <c r="E20" i="21"/>
  <c r="D21" i="21"/>
  <c r="F20" i="21"/>
  <c r="N19" i="21"/>
  <c r="Q19" i="21"/>
  <c r="P19" i="21"/>
  <c r="O19" i="21"/>
  <c r="I20" i="21"/>
  <c r="J20" i="21"/>
  <c r="H21" i="21"/>
  <c r="L20" i="21"/>
  <c r="M20" i="21"/>
  <c r="K20" i="21"/>
  <c r="S52" i="13"/>
  <c r="O53" i="13"/>
  <c r="R51" i="13"/>
  <c r="T51" i="13"/>
  <c r="D22" i="21"/>
  <c r="E21" i="21"/>
  <c r="F21" i="21"/>
  <c r="N20" i="21"/>
  <c r="Q20" i="21"/>
  <c r="O20" i="21"/>
  <c r="P20" i="21"/>
  <c r="H22" i="21"/>
  <c r="L21" i="21"/>
  <c r="M21" i="21"/>
  <c r="K21" i="21"/>
  <c r="I21" i="21"/>
  <c r="J21" i="21"/>
  <c r="R52" i="13"/>
  <c r="T52" i="13"/>
  <c r="S53" i="13"/>
  <c r="O54" i="13"/>
  <c r="D23" i="21"/>
  <c r="E22" i="21"/>
  <c r="F22" i="21"/>
  <c r="L22" i="21"/>
  <c r="H23" i="21"/>
  <c r="I22" i="21"/>
  <c r="K22" i="21"/>
  <c r="M22" i="21"/>
  <c r="J22" i="21"/>
  <c r="P21" i="21"/>
  <c r="O21" i="21"/>
  <c r="N21" i="21"/>
  <c r="Q21" i="21"/>
  <c r="T53" i="13"/>
  <c r="R53" i="13"/>
  <c r="S54" i="13"/>
  <c r="O55" i="13"/>
  <c r="D24" i="21"/>
  <c r="E23" i="21"/>
  <c r="F23" i="21"/>
  <c r="J23" i="21"/>
  <c r="M23" i="21"/>
  <c r="H24" i="21"/>
  <c r="K23" i="21"/>
  <c r="I23" i="21"/>
  <c r="L23" i="21"/>
  <c r="Q22" i="21"/>
  <c r="N22" i="21"/>
  <c r="P22" i="21"/>
  <c r="O22" i="21"/>
  <c r="R54" i="13"/>
  <c r="T54" i="13"/>
  <c r="O56" i="13"/>
  <c r="S55" i="13"/>
  <c r="E24" i="21"/>
  <c r="D25" i="21"/>
  <c r="F24" i="21"/>
  <c r="K24" i="21"/>
  <c r="J24" i="21"/>
  <c r="M24" i="21"/>
  <c r="H25" i="21"/>
  <c r="I24" i="21"/>
  <c r="L24" i="21"/>
  <c r="N23" i="21"/>
  <c r="P23" i="21"/>
  <c r="O23" i="21"/>
  <c r="Q23" i="21"/>
  <c r="S56" i="13"/>
  <c r="O57" i="13"/>
  <c r="T55" i="13"/>
  <c r="R55" i="13"/>
  <c r="E25" i="21"/>
  <c r="D26" i="21"/>
  <c r="F25" i="21"/>
  <c r="L25" i="21"/>
  <c r="H26" i="21"/>
  <c r="M25" i="21"/>
  <c r="K25" i="21"/>
  <c r="I25" i="21"/>
  <c r="J25" i="21"/>
  <c r="Q24" i="21"/>
  <c r="P24" i="21"/>
  <c r="O24" i="21"/>
  <c r="N24" i="21"/>
  <c r="R56" i="13"/>
  <c r="T56" i="13"/>
  <c r="O58" i="13"/>
  <c r="S58" i="13" s="1"/>
  <c r="S57" i="13"/>
  <c r="D27" i="21"/>
  <c r="E26" i="21"/>
  <c r="F26" i="21"/>
  <c r="I26" i="21"/>
  <c r="H27" i="21"/>
  <c r="K26" i="21"/>
  <c r="J26" i="21"/>
  <c r="L26" i="21"/>
  <c r="M26" i="21"/>
  <c r="N25" i="21"/>
  <c r="Q25" i="21"/>
  <c r="P25" i="21"/>
  <c r="O25" i="21"/>
  <c r="T58" i="13"/>
  <c r="R58" i="13"/>
  <c r="T57" i="13"/>
  <c r="R57" i="13"/>
  <c r="D28" i="21"/>
  <c r="E27" i="21"/>
  <c r="F27" i="21"/>
  <c r="N26" i="21"/>
  <c r="Q26" i="21"/>
  <c r="P26" i="21"/>
  <c r="O26" i="21"/>
  <c r="I27" i="21"/>
  <c r="L27" i="21"/>
  <c r="M27" i="21"/>
  <c r="J27" i="21"/>
  <c r="K27" i="21"/>
  <c r="H28" i="21"/>
  <c r="D29" i="21"/>
  <c r="E28" i="21"/>
  <c r="F28" i="21"/>
  <c r="N27" i="21"/>
  <c r="Q27" i="21"/>
  <c r="P27" i="21"/>
  <c r="O27" i="21"/>
  <c r="I28" i="21"/>
  <c r="K28" i="21"/>
  <c r="L28" i="21"/>
  <c r="M28" i="21"/>
  <c r="J28" i="21"/>
  <c r="H29" i="21"/>
  <c r="E29" i="21"/>
  <c r="D30" i="21"/>
  <c r="F29" i="21"/>
  <c r="N28" i="21"/>
  <c r="Q28" i="21"/>
  <c r="P28" i="21"/>
  <c r="O28" i="21"/>
  <c r="L29" i="21"/>
  <c r="K29" i="21"/>
  <c r="J29" i="21"/>
  <c r="I29" i="21"/>
  <c r="H30" i="21"/>
  <c r="M29" i="21"/>
  <c r="E30" i="21"/>
  <c r="D31" i="21"/>
  <c r="F30" i="21"/>
  <c r="N29" i="21"/>
  <c r="Q29" i="21"/>
  <c r="P29" i="21"/>
  <c r="O29" i="21"/>
  <c r="M30" i="21"/>
  <c r="K30" i="21"/>
  <c r="J30" i="21"/>
  <c r="I30" i="21"/>
  <c r="L30" i="21"/>
  <c r="H31" i="21"/>
  <c r="E31" i="21"/>
  <c r="D32" i="21"/>
  <c r="F31" i="21"/>
  <c r="P30" i="21"/>
  <c r="O30" i="21"/>
  <c r="Q30" i="21"/>
  <c r="N30" i="21"/>
  <c r="L31" i="21"/>
  <c r="K31" i="21"/>
  <c r="H32" i="21"/>
  <c r="M31" i="21"/>
  <c r="J31" i="21"/>
  <c r="I31" i="21"/>
  <c r="E32" i="21"/>
  <c r="D33" i="21"/>
  <c r="F32" i="21"/>
  <c r="J32" i="21"/>
  <c r="I32" i="21"/>
  <c r="H33" i="21"/>
  <c r="M32" i="21"/>
  <c r="L32" i="21"/>
  <c r="K32" i="21"/>
  <c r="N31" i="21"/>
  <c r="Q31" i="21"/>
  <c r="P31" i="21"/>
  <c r="O31" i="21"/>
  <c r="D34" i="21"/>
  <c r="E33" i="21"/>
  <c r="F33" i="21"/>
  <c r="Q32" i="21"/>
  <c r="N32" i="21"/>
  <c r="P32" i="21"/>
  <c r="O32" i="21"/>
  <c r="I33" i="21"/>
  <c r="L33" i="21"/>
  <c r="M33" i="21"/>
  <c r="J33" i="21"/>
  <c r="H34" i="21"/>
  <c r="K33" i="21"/>
  <c r="E34" i="21"/>
  <c r="D35" i="21"/>
  <c r="F34" i="21"/>
  <c r="N33" i="21"/>
  <c r="Q33" i="21"/>
  <c r="P33" i="21"/>
  <c r="O33" i="21"/>
  <c r="M34" i="21"/>
  <c r="I34" i="21"/>
  <c r="J34" i="21"/>
  <c r="H35" i="21"/>
  <c r="K34" i="21"/>
  <c r="L34" i="21"/>
  <c r="E35" i="21"/>
  <c r="D36" i="21"/>
  <c r="F35" i="21"/>
  <c r="N34" i="21"/>
  <c r="Q34" i="21"/>
  <c r="P34" i="21"/>
  <c r="O34" i="21"/>
  <c r="H36" i="21"/>
  <c r="M35" i="21"/>
  <c r="J35" i="21"/>
  <c r="L35" i="21"/>
  <c r="K35" i="21"/>
  <c r="I35" i="21"/>
  <c r="E36" i="21"/>
  <c r="D37" i="21"/>
  <c r="F36" i="21"/>
  <c r="J36" i="21"/>
  <c r="K36" i="21"/>
  <c r="H37" i="21"/>
  <c r="I36" i="21"/>
  <c r="M36" i="21"/>
  <c r="L36" i="21"/>
  <c r="N35" i="21"/>
  <c r="O35" i="21"/>
  <c r="Q35" i="21"/>
  <c r="P35" i="21"/>
  <c r="D38" i="21"/>
  <c r="E37" i="21"/>
  <c r="F37" i="21"/>
  <c r="L37" i="21"/>
  <c r="I37" i="21"/>
  <c r="H38" i="21"/>
  <c r="J37" i="21"/>
  <c r="K37" i="21"/>
  <c r="M37" i="21"/>
  <c r="P36" i="21"/>
  <c r="O36" i="21"/>
  <c r="Q36" i="21"/>
  <c r="N36" i="21"/>
  <c r="E38" i="21"/>
  <c r="D39" i="21"/>
  <c r="F38" i="21"/>
  <c r="N37" i="21"/>
  <c r="O37" i="21"/>
  <c r="P37" i="21"/>
  <c r="Q37" i="21"/>
  <c r="I38" i="21"/>
  <c r="J38" i="21"/>
  <c r="H39" i="21"/>
  <c r="K38" i="21"/>
  <c r="M38" i="21"/>
  <c r="L38" i="21"/>
  <c r="E39" i="21"/>
  <c r="D40" i="21"/>
  <c r="F39" i="21"/>
  <c r="P38" i="21"/>
  <c r="O38" i="21"/>
  <c r="N38" i="21"/>
  <c r="Q38" i="21"/>
  <c r="H40" i="21"/>
  <c r="K39" i="21"/>
  <c r="L39" i="21"/>
  <c r="I39" i="21"/>
  <c r="J39" i="21"/>
  <c r="M39" i="21"/>
  <c r="D41" i="21"/>
  <c r="E40" i="21"/>
  <c r="F40" i="21"/>
  <c r="H41" i="21"/>
  <c r="L40" i="21"/>
  <c r="J40" i="21"/>
  <c r="K40" i="21"/>
  <c r="I40" i="21"/>
  <c r="M40" i="21"/>
  <c r="N39" i="21"/>
  <c r="Q39" i="21"/>
  <c r="P39" i="21"/>
  <c r="O39" i="21"/>
  <c r="D42" i="21"/>
  <c r="E41" i="21"/>
  <c r="F41" i="21"/>
  <c r="M41" i="21"/>
  <c r="H42" i="21"/>
  <c r="I41" i="21"/>
  <c r="K41" i="21"/>
  <c r="L41" i="21"/>
  <c r="J41" i="21"/>
  <c r="Q40" i="21"/>
  <c r="N40" i="21"/>
  <c r="P40" i="21"/>
  <c r="O40" i="21"/>
  <c r="E42" i="21"/>
  <c r="D43" i="21"/>
  <c r="F42" i="21"/>
  <c r="H43" i="21"/>
  <c r="K42" i="21"/>
  <c r="J42" i="21"/>
  <c r="I42" i="21"/>
  <c r="M42" i="21"/>
  <c r="L42" i="21"/>
  <c r="N41" i="21"/>
  <c r="Q41" i="21"/>
  <c r="P41" i="21"/>
  <c r="O41" i="21"/>
  <c r="D44" i="21"/>
  <c r="E43" i="21"/>
  <c r="F43" i="21"/>
  <c r="M43" i="21"/>
  <c r="L43" i="21"/>
  <c r="J43" i="21"/>
  <c r="I43" i="21"/>
  <c r="K43" i="21"/>
  <c r="H44" i="21"/>
  <c r="O42" i="21"/>
  <c r="N42" i="21"/>
  <c r="Q42" i="21"/>
  <c r="P42" i="21"/>
  <c r="E44" i="21"/>
  <c r="D45" i="21"/>
  <c r="F44" i="21"/>
  <c r="N43" i="21"/>
  <c r="Q43" i="21"/>
  <c r="P43" i="21"/>
  <c r="O43" i="21"/>
  <c r="K44" i="21"/>
  <c r="M44" i="21"/>
  <c r="L44" i="21"/>
  <c r="H45" i="21"/>
  <c r="I44" i="21"/>
  <c r="J44" i="21"/>
  <c r="E45" i="21"/>
  <c r="D46" i="21"/>
  <c r="F45" i="21"/>
  <c r="H46" i="21"/>
  <c r="M45" i="21"/>
  <c r="J45" i="21"/>
  <c r="L45" i="21"/>
  <c r="I45" i="21"/>
  <c r="K45" i="21"/>
  <c r="O44" i="21"/>
  <c r="P44" i="21"/>
  <c r="Q44" i="21"/>
  <c r="N44" i="21"/>
  <c r="D47" i="21"/>
  <c r="E46" i="21"/>
  <c r="F46" i="21"/>
  <c r="J46" i="21"/>
  <c r="M46" i="21"/>
  <c r="H47" i="21"/>
  <c r="I46" i="21"/>
  <c r="K46" i="21"/>
  <c r="L46" i="21"/>
  <c r="N45" i="21"/>
  <c r="Q45" i="21"/>
  <c r="P45" i="21"/>
  <c r="O45" i="21"/>
  <c r="E47" i="21"/>
  <c r="D48" i="21"/>
  <c r="F47" i="21"/>
  <c r="J47" i="21"/>
  <c r="L47" i="21"/>
  <c r="M47" i="21"/>
  <c r="I47" i="21"/>
  <c r="K47" i="21"/>
  <c r="H48" i="21"/>
  <c r="P46" i="21"/>
  <c r="O46" i="21"/>
  <c r="N46" i="21"/>
  <c r="Q46" i="21"/>
  <c r="E48" i="21"/>
  <c r="D49" i="21"/>
  <c r="F48" i="21"/>
  <c r="N47" i="21"/>
  <c r="Q47" i="21"/>
  <c r="P47" i="21"/>
  <c r="O47" i="21"/>
  <c r="I48" i="21"/>
  <c r="J48" i="21"/>
  <c r="H49" i="21"/>
  <c r="L48" i="21"/>
  <c r="K48" i="21"/>
  <c r="M48" i="21"/>
  <c r="D50" i="21"/>
  <c r="E49" i="21"/>
  <c r="F49" i="21"/>
  <c r="Q48" i="21"/>
  <c r="P48" i="21"/>
  <c r="O48" i="21"/>
  <c r="N48" i="21"/>
  <c r="I49" i="21"/>
  <c r="K49" i="21"/>
  <c r="H50" i="21"/>
  <c r="J49" i="21"/>
  <c r="M49" i="21"/>
  <c r="L49" i="21"/>
  <c r="E50" i="21"/>
  <c r="D51" i="21"/>
  <c r="F50" i="21"/>
  <c r="Q49" i="21"/>
  <c r="N49" i="21"/>
  <c r="P49" i="21"/>
  <c r="O49" i="21"/>
  <c r="L50" i="21"/>
  <c r="K50" i="21"/>
  <c r="M50" i="21"/>
  <c r="H51" i="21"/>
  <c r="J50" i="21"/>
  <c r="I50" i="21"/>
  <c r="D52" i="21"/>
  <c r="E51" i="21"/>
  <c r="F51" i="21"/>
  <c r="L51" i="21"/>
  <c r="J51" i="21"/>
  <c r="H52" i="21"/>
  <c r="I51" i="21"/>
  <c r="K51" i="21"/>
  <c r="M51" i="21"/>
  <c r="Q50" i="21"/>
  <c r="N50" i="21"/>
  <c r="P50" i="21"/>
  <c r="O50" i="21"/>
  <c r="E52" i="21"/>
  <c r="D53" i="21"/>
  <c r="F52" i="21"/>
  <c r="I52" i="21"/>
  <c r="L52" i="21"/>
  <c r="H53" i="21"/>
  <c r="J52" i="21"/>
  <c r="M52" i="21"/>
  <c r="K52" i="21"/>
  <c r="N51" i="21"/>
  <c r="Q51" i="21"/>
  <c r="P51" i="21"/>
  <c r="O51" i="21"/>
  <c r="D54" i="21"/>
  <c r="E53" i="21"/>
  <c r="F53" i="21"/>
  <c r="P52" i="21"/>
  <c r="Q52" i="21"/>
  <c r="N52" i="21"/>
  <c r="O52" i="21"/>
  <c r="I53" i="21"/>
  <c r="J53" i="21"/>
  <c r="M53" i="21"/>
  <c r="K53" i="21"/>
  <c r="H54" i="21"/>
  <c r="L53" i="21"/>
  <c r="E54" i="21"/>
  <c r="D55" i="21"/>
  <c r="F54" i="21"/>
  <c r="P53" i="21"/>
  <c r="O53" i="21"/>
  <c r="Q53" i="21"/>
  <c r="N53" i="21"/>
  <c r="H55" i="21"/>
  <c r="L54" i="21"/>
  <c r="M54" i="21"/>
  <c r="I54" i="21"/>
  <c r="J54" i="21"/>
  <c r="K54" i="21"/>
  <c r="E55" i="21"/>
  <c r="D56" i="21"/>
  <c r="F55" i="21"/>
  <c r="I55" i="21"/>
  <c r="J55" i="21"/>
  <c r="L55" i="21"/>
  <c r="K55" i="21"/>
  <c r="M55" i="21"/>
  <c r="H56" i="21"/>
  <c r="N54" i="21"/>
  <c r="Q54" i="21"/>
  <c r="P54" i="21"/>
  <c r="O54" i="21"/>
  <c r="D57" i="21"/>
  <c r="E56" i="21"/>
  <c r="F56" i="21"/>
  <c r="N55" i="21"/>
  <c r="Q55" i="21"/>
  <c r="P55" i="21"/>
  <c r="O55" i="21"/>
  <c r="K56" i="21"/>
  <c r="L56" i="21"/>
  <c r="H57" i="21"/>
  <c r="I56" i="21"/>
  <c r="M56" i="21"/>
  <c r="J56" i="21"/>
  <c r="E57" i="21"/>
  <c r="D58" i="21"/>
  <c r="F57" i="21"/>
  <c r="K57" i="21"/>
  <c r="L57" i="21"/>
  <c r="H58" i="21"/>
  <c r="M57" i="21"/>
  <c r="I57" i="21"/>
  <c r="J57" i="21"/>
  <c r="N56" i="21"/>
  <c r="Q56" i="21"/>
  <c r="P56" i="21"/>
  <c r="O56" i="21"/>
  <c r="E58" i="21"/>
  <c r="D59" i="21"/>
  <c r="F58" i="21"/>
  <c r="M58" i="21"/>
  <c r="L58" i="21"/>
  <c r="H59" i="21"/>
  <c r="K58" i="21"/>
  <c r="J58" i="21"/>
  <c r="I58" i="21"/>
  <c r="O57" i="21"/>
  <c r="N57" i="21"/>
  <c r="Q57" i="21"/>
  <c r="P57" i="21"/>
  <c r="E59" i="21"/>
  <c r="D60" i="21"/>
  <c r="F59" i="21"/>
  <c r="H60" i="21"/>
  <c r="J59" i="21"/>
  <c r="K59" i="21"/>
  <c r="L59" i="21"/>
  <c r="M59" i="21"/>
  <c r="I59" i="21"/>
  <c r="Q58" i="21"/>
  <c r="N58" i="21"/>
  <c r="P58" i="21"/>
  <c r="O58" i="21"/>
  <c r="E60" i="21"/>
  <c r="D61" i="21"/>
  <c r="F60" i="21"/>
  <c r="L60" i="21"/>
  <c r="H61" i="21"/>
  <c r="J60" i="21"/>
  <c r="I60" i="21"/>
  <c r="M60" i="21"/>
  <c r="K60" i="21"/>
  <c r="P59" i="21"/>
  <c r="O59" i="21"/>
  <c r="N59" i="21"/>
  <c r="Q59" i="21"/>
  <c r="D62" i="21"/>
  <c r="E61" i="21"/>
  <c r="F61" i="21"/>
  <c r="I61" i="21"/>
  <c r="L61" i="21"/>
  <c r="J61" i="21"/>
  <c r="K61" i="21"/>
  <c r="M61" i="21"/>
  <c r="H62" i="21"/>
  <c r="Q60" i="21"/>
  <c r="N60" i="21"/>
  <c r="P60" i="21"/>
  <c r="O60" i="21"/>
  <c r="D63" i="21"/>
  <c r="E62" i="21"/>
  <c r="F62" i="21"/>
  <c r="P61" i="21"/>
  <c r="O61" i="21"/>
  <c r="Q61" i="21"/>
  <c r="N61" i="21"/>
  <c r="L62" i="21"/>
  <c r="M62" i="21"/>
  <c r="I62" i="21"/>
  <c r="J62" i="21"/>
  <c r="H63" i="21"/>
  <c r="K62" i="21"/>
  <c r="E63" i="21"/>
  <c r="D64" i="21"/>
  <c r="F63" i="21"/>
  <c r="Q62" i="21"/>
  <c r="N62" i="21"/>
  <c r="P62" i="21"/>
  <c r="O62" i="21"/>
  <c r="J63" i="21"/>
  <c r="K63" i="21"/>
  <c r="L63" i="21"/>
  <c r="H64" i="21"/>
  <c r="M63" i="21"/>
  <c r="I63" i="21"/>
  <c r="E64" i="21"/>
  <c r="D65" i="21"/>
  <c r="F64" i="21"/>
  <c r="L64" i="21"/>
  <c r="J64" i="21"/>
  <c r="K64" i="21"/>
  <c r="I64" i="21"/>
  <c r="M64" i="21"/>
  <c r="H65" i="21"/>
  <c r="P63" i="21"/>
  <c r="O63" i="21"/>
  <c r="Q63" i="21"/>
  <c r="N63" i="21"/>
  <c r="E65" i="21"/>
  <c r="D66" i="21"/>
  <c r="F65" i="21"/>
  <c r="Q64" i="21"/>
  <c r="N64" i="21"/>
  <c r="P64" i="21"/>
  <c r="O64" i="21"/>
  <c r="J65" i="21"/>
  <c r="H66" i="21"/>
  <c r="K65" i="21"/>
  <c r="L65" i="21"/>
  <c r="M65" i="21"/>
  <c r="I65" i="21"/>
  <c r="D67" i="21"/>
  <c r="E66" i="21"/>
  <c r="F66" i="21"/>
  <c r="H67" i="21"/>
  <c r="J66" i="21"/>
  <c r="I66" i="21"/>
  <c r="K66" i="21"/>
  <c r="M66" i="21"/>
  <c r="L66" i="21"/>
  <c r="P65" i="21"/>
  <c r="O65" i="21"/>
  <c r="Q65" i="21"/>
  <c r="N65" i="21"/>
  <c r="E67" i="21"/>
  <c r="D68" i="21"/>
  <c r="F67" i="21"/>
  <c r="K67" i="21"/>
  <c r="H68" i="21"/>
  <c r="L67" i="21"/>
  <c r="J67" i="21"/>
  <c r="I67" i="21"/>
  <c r="M67" i="21"/>
  <c r="N66" i="21"/>
  <c r="Q66" i="21"/>
  <c r="P66" i="21"/>
  <c r="O66" i="21"/>
  <c r="E68" i="21"/>
  <c r="D69" i="21"/>
  <c r="F68" i="21"/>
  <c r="L68" i="21"/>
  <c r="K68" i="21"/>
  <c r="I68" i="21"/>
  <c r="H69" i="21"/>
  <c r="J68" i="21"/>
  <c r="M68" i="21"/>
  <c r="Q67" i="21"/>
  <c r="N67" i="21"/>
  <c r="P67" i="21"/>
  <c r="O67" i="21"/>
  <c r="E69" i="21"/>
  <c r="D70" i="21"/>
  <c r="F69" i="21"/>
  <c r="N68" i="21"/>
  <c r="Q68" i="21"/>
  <c r="P68" i="21"/>
  <c r="O68" i="21"/>
  <c r="I69" i="21"/>
  <c r="J69" i="21"/>
  <c r="K69" i="21"/>
  <c r="H70" i="21"/>
  <c r="L69" i="21"/>
  <c r="M69" i="21"/>
  <c r="D71" i="21"/>
  <c r="E70" i="21"/>
  <c r="F70" i="21"/>
  <c r="Q69" i="21"/>
  <c r="N69" i="21"/>
  <c r="P69" i="21"/>
  <c r="O69" i="21"/>
  <c r="H71" i="21"/>
  <c r="J70" i="21"/>
  <c r="I70" i="21"/>
  <c r="M70" i="21"/>
  <c r="L70" i="21"/>
  <c r="K70" i="21"/>
  <c r="D72" i="21"/>
  <c r="E71" i="21"/>
  <c r="F71" i="21"/>
  <c r="I71" i="21"/>
  <c r="J71" i="21"/>
  <c r="L71" i="21"/>
  <c r="K71" i="21"/>
  <c r="M71" i="21"/>
  <c r="H72" i="21"/>
  <c r="Q70" i="21"/>
  <c r="N70" i="21"/>
  <c r="P70" i="21"/>
  <c r="O70" i="21"/>
  <c r="E72" i="21"/>
  <c r="D73" i="21"/>
  <c r="F72" i="21"/>
  <c r="P71" i="21"/>
  <c r="O71" i="21"/>
  <c r="N71" i="21"/>
  <c r="Q71" i="21"/>
  <c r="J72" i="21"/>
  <c r="L72" i="21"/>
  <c r="M72" i="21"/>
  <c r="K72" i="21"/>
  <c r="H73" i="21"/>
  <c r="I72" i="21"/>
  <c r="D74" i="21"/>
  <c r="E73" i="21"/>
  <c r="F73" i="21"/>
  <c r="M73" i="21"/>
  <c r="L73" i="21"/>
  <c r="H74" i="21"/>
  <c r="J73" i="21"/>
  <c r="K73" i="21"/>
  <c r="I73" i="21"/>
  <c r="Q72" i="21"/>
  <c r="N72" i="21"/>
  <c r="P72" i="21"/>
  <c r="O72" i="21"/>
  <c r="D75" i="21"/>
  <c r="E74" i="21"/>
  <c r="F74" i="21"/>
  <c r="L74" i="21"/>
  <c r="I74" i="21"/>
  <c r="M74" i="21"/>
  <c r="J74" i="21"/>
  <c r="K74" i="21"/>
  <c r="H75" i="21"/>
  <c r="P73" i="21"/>
  <c r="O73" i="21"/>
  <c r="Q73" i="21"/>
  <c r="N73" i="21"/>
  <c r="D76" i="21"/>
  <c r="E75" i="21"/>
  <c r="F75" i="21"/>
  <c r="N74" i="21"/>
  <c r="Q74" i="21"/>
  <c r="P74" i="21"/>
  <c r="O74" i="21"/>
  <c r="I75" i="21"/>
  <c r="M75" i="21"/>
  <c r="L75" i="21"/>
  <c r="H76" i="21"/>
  <c r="K75" i="21"/>
  <c r="J75" i="21"/>
  <c r="E76" i="21"/>
  <c r="D77" i="21"/>
  <c r="F76" i="21"/>
  <c r="N75" i="21"/>
  <c r="Q75" i="21"/>
  <c r="P75" i="21"/>
  <c r="O75" i="21"/>
  <c r="I76" i="21"/>
  <c r="L76" i="21"/>
  <c r="J76" i="21"/>
  <c r="H77" i="21"/>
  <c r="K76" i="21"/>
  <c r="M76" i="21"/>
  <c r="D78" i="21"/>
  <c r="E77" i="21"/>
  <c r="F77" i="21"/>
  <c r="Q76" i="21"/>
  <c r="N76" i="21"/>
  <c r="P76" i="21"/>
  <c r="O76" i="21"/>
  <c r="L77" i="21"/>
  <c r="I77" i="21"/>
  <c r="M77" i="21"/>
  <c r="J77" i="21"/>
  <c r="K77" i="21"/>
  <c r="H78" i="21"/>
  <c r="D79" i="21"/>
  <c r="E78" i="21"/>
  <c r="F78" i="21"/>
  <c r="P77" i="21"/>
  <c r="O77" i="21"/>
  <c r="N77" i="21"/>
  <c r="Q77" i="21"/>
  <c r="K78" i="21"/>
  <c r="L78" i="21"/>
  <c r="I78" i="21"/>
  <c r="H79" i="21"/>
  <c r="J78" i="21"/>
  <c r="M78" i="21"/>
  <c r="D80" i="21"/>
  <c r="E79" i="21"/>
  <c r="F79" i="21"/>
  <c r="N78" i="21"/>
  <c r="Q78" i="21"/>
  <c r="P78" i="21"/>
  <c r="O78" i="21"/>
  <c r="J79" i="21"/>
  <c r="K79" i="21"/>
  <c r="L79" i="21"/>
  <c r="M79" i="21"/>
  <c r="H80" i="21"/>
  <c r="I79" i="21"/>
  <c r="D81" i="21"/>
  <c r="E80" i="21"/>
  <c r="F80" i="21"/>
  <c r="K80" i="21"/>
  <c r="I80" i="21"/>
  <c r="H81" i="21"/>
  <c r="M80" i="21"/>
  <c r="J80" i="21"/>
  <c r="L80" i="21"/>
  <c r="P79" i="21"/>
  <c r="O79" i="21"/>
  <c r="N79" i="21"/>
  <c r="Q79" i="21"/>
  <c r="E81" i="21"/>
  <c r="D82" i="21"/>
  <c r="F81" i="21"/>
  <c r="N80" i="21"/>
  <c r="Q80" i="21"/>
  <c r="P80" i="21"/>
  <c r="O80" i="21"/>
  <c r="M81" i="21"/>
  <c r="H82" i="21"/>
  <c r="I81" i="21"/>
  <c r="J81" i="21"/>
  <c r="L81" i="21"/>
  <c r="K81" i="21"/>
  <c r="E82" i="21"/>
  <c r="D83" i="21"/>
  <c r="F82" i="21"/>
  <c r="H83" i="21"/>
  <c r="L82" i="21"/>
  <c r="J82" i="21"/>
  <c r="K82" i="21"/>
  <c r="M82" i="21"/>
  <c r="I82" i="21"/>
  <c r="P81" i="21"/>
  <c r="O81" i="21"/>
  <c r="Q81" i="21"/>
  <c r="N81" i="21"/>
  <c r="E83" i="21"/>
  <c r="D84" i="21"/>
  <c r="F83" i="21"/>
  <c r="H84" i="21"/>
  <c r="K83" i="21"/>
  <c r="L83" i="21"/>
  <c r="J83" i="21"/>
  <c r="I83" i="21"/>
  <c r="M83" i="21"/>
  <c r="N82" i="21"/>
  <c r="Q82" i="21"/>
  <c r="P82" i="21"/>
  <c r="O82" i="21"/>
  <c r="E84" i="21"/>
  <c r="D85" i="21"/>
  <c r="F84" i="21"/>
  <c r="J84" i="21"/>
  <c r="I84" i="21"/>
  <c r="H85" i="21"/>
  <c r="L84" i="21"/>
  <c r="M84" i="21"/>
  <c r="K84" i="21"/>
  <c r="P83" i="21"/>
  <c r="O83" i="21"/>
  <c r="N83" i="21"/>
  <c r="Q83" i="21"/>
  <c r="D86" i="21"/>
  <c r="E85" i="21"/>
  <c r="F85" i="21"/>
  <c r="Q84" i="21"/>
  <c r="N84" i="21"/>
  <c r="P84" i="21"/>
  <c r="O84" i="21"/>
  <c r="H86" i="21"/>
  <c r="K85" i="21"/>
  <c r="I85" i="21"/>
  <c r="J85" i="21"/>
  <c r="L85" i="21"/>
  <c r="M85" i="21"/>
  <c r="E86" i="21"/>
  <c r="D87" i="21"/>
  <c r="F86" i="21"/>
  <c r="I86" i="21"/>
  <c r="H87" i="21"/>
  <c r="M86" i="21"/>
  <c r="L86" i="21"/>
  <c r="K86" i="21"/>
  <c r="J86" i="21"/>
  <c r="P85" i="21"/>
  <c r="O85" i="21"/>
  <c r="N85" i="21"/>
  <c r="Q85" i="21"/>
  <c r="E87" i="21"/>
  <c r="D88" i="21"/>
  <c r="F87" i="21"/>
  <c r="Q86" i="21"/>
  <c r="N86" i="21"/>
  <c r="P86" i="21"/>
  <c r="O86" i="21"/>
  <c r="L87" i="21"/>
  <c r="J87" i="21"/>
  <c r="H88" i="21"/>
  <c r="M87" i="21"/>
  <c r="I87" i="21"/>
  <c r="K87" i="21"/>
  <c r="E88" i="21"/>
  <c r="D89" i="21"/>
  <c r="F88" i="21"/>
  <c r="M88" i="21"/>
  <c r="I88" i="21"/>
  <c r="H89" i="21"/>
  <c r="J88" i="21"/>
  <c r="K88" i="21"/>
  <c r="L88" i="21"/>
  <c r="P87" i="21"/>
  <c r="O87" i="21"/>
  <c r="Q87" i="21"/>
  <c r="N87" i="21"/>
  <c r="D90" i="21"/>
  <c r="E89" i="21"/>
  <c r="F89" i="21"/>
  <c r="Q88" i="21"/>
  <c r="N88" i="21"/>
  <c r="P88" i="21"/>
  <c r="O88" i="21"/>
  <c r="J89" i="21"/>
  <c r="H90" i="21"/>
  <c r="L89" i="21"/>
  <c r="I89" i="21"/>
  <c r="M89" i="21"/>
  <c r="K89" i="21"/>
  <c r="D91" i="21"/>
  <c r="E90" i="21"/>
  <c r="F90" i="21"/>
  <c r="K90" i="21"/>
  <c r="L90" i="21"/>
  <c r="J90" i="21"/>
  <c r="H91" i="21"/>
  <c r="I90" i="21"/>
  <c r="M90" i="21"/>
  <c r="P89" i="21"/>
  <c r="O89" i="21"/>
  <c r="N89" i="21"/>
  <c r="Q89" i="21"/>
  <c r="E91" i="21"/>
  <c r="D92" i="21"/>
  <c r="F91" i="21"/>
  <c r="L91" i="21"/>
  <c r="H92" i="21"/>
  <c r="J91" i="21"/>
  <c r="M91" i="21"/>
  <c r="K91" i="21"/>
  <c r="I91" i="21"/>
  <c r="Q90" i="21"/>
  <c r="N90" i="21"/>
  <c r="P90" i="21"/>
  <c r="O90" i="21"/>
  <c r="E92" i="21"/>
  <c r="D93" i="21"/>
  <c r="F92" i="21"/>
  <c r="M92" i="21"/>
  <c r="L92" i="21"/>
  <c r="K92" i="21"/>
  <c r="J92" i="21"/>
  <c r="I92" i="21"/>
  <c r="H93" i="21"/>
  <c r="P91" i="21"/>
  <c r="O91" i="21"/>
  <c r="N91" i="21"/>
  <c r="Q91" i="21"/>
  <c r="D94" i="21"/>
  <c r="E93" i="21"/>
  <c r="F93" i="21"/>
  <c r="N92" i="21"/>
  <c r="Q92" i="21"/>
  <c r="P92" i="21"/>
  <c r="O92" i="21"/>
  <c r="I93" i="21"/>
  <c r="M93" i="21"/>
  <c r="J93" i="21"/>
  <c r="H94" i="21"/>
  <c r="K93" i="21"/>
  <c r="L93" i="21"/>
  <c r="E94" i="21"/>
  <c r="D95" i="21"/>
  <c r="F94" i="21"/>
  <c r="Q93" i="21"/>
  <c r="N93" i="21"/>
  <c r="P93" i="21"/>
  <c r="O93" i="21"/>
  <c r="H95" i="21"/>
  <c r="I94" i="21"/>
  <c r="K94" i="21"/>
  <c r="L94" i="21"/>
  <c r="J94" i="21"/>
  <c r="M94" i="21"/>
  <c r="D96" i="21"/>
  <c r="E95" i="21"/>
  <c r="F95" i="21"/>
  <c r="K95" i="21"/>
  <c r="I95" i="21"/>
  <c r="H96" i="21"/>
  <c r="L95" i="21"/>
  <c r="J95" i="21"/>
  <c r="M95" i="21"/>
  <c r="P94" i="21"/>
  <c r="O94" i="21"/>
  <c r="N94" i="21"/>
  <c r="Q94" i="21"/>
  <c r="E96" i="21"/>
  <c r="D97" i="21"/>
  <c r="F96" i="21"/>
  <c r="N95" i="21"/>
  <c r="Q95" i="21"/>
  <c r="P95" i="21"/>
  <c r="O95" i="21"/>
  <c r="L96" i="21"/>
  <c r="M96" i="21"/>
  <c r="I96" i="21"/>
  <c r="H97" i="21"/>
  <c r="K96" i="21"/>
  <c r="J96" i="21"/>
  <c r="D98" i="21"/>
  <c r="E97" i="21"/>
  <c r="F97" i="21"/>
  <c r="N96" i="21"/>
  <c r="Q96" i="21"/>
  <c r="P96" i="21"/>
  <c r="O96" i="21"/>
  <c r="K97" i="21"/>
  <c r="L97" i="21"/>
  <c r="H98" i="21"/>
  <c r="I97" i="21"/>
  <c r="J97" i="21"/>
  <c r="M97" i="21"/>
  <c r="E98" i="21"/>
  <c r="D99" i="21"/>
  <c r="F98" i="21"/>
  <c r="I98" i="21"/>
  <c r="L98" i="21"/>
  <c r="H99" i="21"/>
  <c r="K98" i="21"/>
  <c r="M98" i="21"/>
  <c r="J98" i="21"/>
  <c r="P97" i="21"/>
  <c r="O97" i="21"/>
  <c r="Q97" i="21"/>
  <c r="N97" i="21"/>
  <c r="E99" i="21"/>
  <c r="D100" i="21"/>
  <c r="F99" i="21"/>
  <c r="N98" i="21"/>
  <c r="Q98" i="21"/>
  <c r="P98" i="21"/>
  <c r="O98" i="21"/>
  <c r="M99" i="21"/>
  <c r="K99" i="21"/>
  <c r="H100" i="21"/>
  <c r="I99" i="21"/>
  <c r="L99" i="21"/>
  <c r="J99" i="21"/>
  <c r="E100" i="21"/>
  <c r="D101" i="21"/>
  <c r="F100" i="21"/>
  <c r="K100" i="21"/>
  <c r="I100" i="21"/>
  <c r="H101" i="21"/>
  <c r="M100" i="21"/>
  <c r="L100" i="21"/>
  <c r="J100" i="21"/>
  <c r="P99" i="21"/>
  <c r="O99" i="21"/>
  <c r="N99" i="21"/>
  <c r="Q99" i="21"/>
  <c r="E101" i="21"/>
  <c r="D102" i="21"/>
  <c r="F101" i="21"/>
  <c r="Q100" i="21"/>
  <c r="N100" i="21"/>
  <c r="P100" i="21"/>
  <c r="O100" i="21"/>
  <c r="L101" i="21"/>
  <c r="I101" i="21"/>
  <c r="M101" i="21"/>
  <c r="J101" i="21"/>
  <c r="H102" i="21"/>
  <c r="K101" i="21"/>
  <c r="D103" i="21"/>
  <c r="E102" i="21"/>
  <c r="F102" i="21"/>
  <c r="N101" i="21"/>
  <c r="Q101" i="21"/>
  <c r="P101" i="21"/>
  <c r="O101" i="21"/>
  <c r="L102" i="21"/>
  <c r="K102" i="21"/>
  <c r="I102" i="21"/>
  <c r="H103" i="21"/>
  <c r="J102" i="21"/>
  <c r="M102" i="21"/>
  <c r="D104" i="21"/>
  <c r="E103" i="21"/>
  <c r="F103" i="21"/>
  <c r="Q102" i="21"/>
  <c r="N102" i="21"/>
  <c r="P102" i="21"/>
  <c r="O102" i="21"/>
  <c r="K103" i="21"/>
  <c r="H104" i="21"/>
  <c r="L103" i="21"/>
  <c r="I103" i="21"/>
  <c r="J103" i="21"/>
  <c r="M103" i="21"/>
  <c r="E104" i="21"/>
  <c r="D105" i="21"/>
  <c r="F104" i="21"/>
  <c r="K104" i="21"/>
  <c r="M104" i="21"/>
  <c r="J104" i="21"/>
  <c r="I104" i="21"/>
  <c r="H105" i="21"/>
  <c r="L104" i="21"/>
  <c r="Q103" i="21"/>
  <c r="N103" i="21"/>
  <c r="P103" i="21"/>
  <c r="O103" i="21"/>
  <c r="E105" i="21"/>
  <c r="D106" i="21"/>
  <c r="F105" i="21"/>
  <c r="Q104" i="21"/>
  <c r="N104" i="21"/>
  <c r="P104" i="21"/>
  <c r="O104" i="21"/>
  <c r="I105" i="21"/>
  <c r="M105" i="21"/>
  <c r="L105" i="21"/>
  <c r="H106" i="21"/>
  <c r="K105" i="21"/>
  <c r="J105" i="21"/>
  <c r="D107" i="21"/>
  <c r="E106" i="21"/>
  <c r="F106" i="21"/>
  <c r="P105" i="21"/>
  <c r="O105" i="21"/>
  <c r="Q105" i="21"/>
  <c r="N105" i="21"/>
  <c r="M106" i="21"/>
  <c r="K106" i="21"/>
  <c r="H107" i="21"/>
  <c r="L106" i="21"/>
  <c r="I106" i="21"/>
  <c r="J106" i="21"/>
  <c r="D108" i="21"/>
  <c r="E107" i="21"/>
  <c r="F107" i="21"/>
  <c r="H108" i="21"/>
  <c r="K107" i="21"/>
  <c r="J107" i="21"/>
  <c r="M107" i="21"/>
  <c r="I107" i="21"/>
  <c r="L107" i="21"/>
  <c r="N106" i="21"/>
  <c r="Q106" i="21"/>
  <c r="P106" i="21"/>
  <c r="O106" i="21"/>
  <c r="D109" i="21"/>
  <c r="E108" i="21"/>
  <c r="F108" i="21"/>
  <c r="I108" i="21"/>
  <c r="H109" i="21"/>
  <c r="K108" i="21"/>
  <c r="L108" i="21"/>
  <c r="J108" i="21"/>
  <c r="M108" i="21"/>
  <c r="Q107" i="21"/>
  <c r="N107" i="21"/>
  <c r="P107" i="21"/>
  <c r="O107" i="21"/>
  <c r="D110" i="21"/>
  <c r="E109" i="21"/>
  <c r="F109" i="21"/>
  <c r="Q108" i="21"/>
  <c r="N108" i="21"/>
  <c r="P108" i="21"/>
  <c r="O108" i="21"/>
  <c r="H110" i="21"/>
  <c r="J109" i="21"/>
  <c r="M109" i="21"/>
  <c r="L109" i="21"/>
  <c r="I109" i="21"/>
  <c r="K109" i="21"/>
  <c r="E110" i="21"/>
  <c r="D111" i="21"/>
  <c r="F110" i="21"/>
  <c r="K110" i="21"/>
  <c r="I110" i="21"/>
  <c r="J110" i="21"/>
  <c r="M110" i="21"/>
  <c r="L110" i="21"/>
  <c r="H111" i="21"/>
  <c r="Q109" i="21"/>
  <c r="N109" i="21"/>
  <c r="P109" i="21"/>
  <c r="O109" i="21"/>
  <c r="D112" i="21"/>
  <c r="E111" i="21"/>
  <c r="F111" i="21"/>
  <c r="P110" i="21"/>
  <c r="O110" i="21"/>
  <c r="Q110" i="21"/>
  <c r="N110" i="21"/>
  <c r="J111" i="21"/>
  <c r="H112" i="21"/>
  <c r="I111" i="21"/>
  <c r="K111" i="21"/>
  <c r="L111" i="21"/>
  <c r="M111" i="21"/>
  <c r="E112" i="21"/>
  <c r="D113" i="21"/>
  <c r="F112" i="21"/>
  <c r="L112" i="21"/>
  <c r="I112" i="21"/>
  <c r="M112" i="21"/>
  <c r="J112" i="21"/>
  <c r="H113" i="21"/>
  <c r="K112" i="21"/>
  <c r="P111" i="21"/>
  <c r="O111" i="21"/>
  <c r="Q111" i="21"/>
  <c r="N111" i="21"/>
  <c r="D114" i="21"/>
  <c r="E113" i="21"/>
  <c r="F113" i="21"/>
  <c r="Q112" i="21"/>
  <c r="N112" i="21"/>
  <c r="P112" i="21"/>
  <c r="O112" i="21"/>
  <c r="J113" i="21"/>
  <c r="M113" i="21"/>
  <c r="I113" i="21"/>
  <c r="L113" i="21"/>
  <c r="H114" i="21"/>
  <c r="K113" i="21"/>
  <c r="E114" i="21"/>
  <c r="D115" i="21"/>
  <c r="F114" i="21"/>
  <c r="P113" i="21"/>
  <c r="O113" i="21"/>
  <c r="Q113" i="21"/>
  <c r="N113" i="21"/>
  <c r="I114" i="21"/>
  <c r="H115" i="21"/>
  <c r="M114" i="21"/>
  <c r="J114" i="21"/>
  <c r="L114" i="21"/>
  <c r="K114" i="21"/>
  <c r="E115" i="21"/>
  <c r="D116" i="21"/>
  <c r="F115" i="21"/>
  <c r="Q114" i="21"/>
  <c r="N114" i="21"/>
  <c r="P114" i="21"/>
  <c r="O114" i="21"/>
  <c r="L115" i="21"/>
  <c r="M115" i="21"/>
  <c r="K115" i="21"/>
  <c r="J115" i="21"/>
  <c r="I115" i="21"/>
  <c r="H116" i="21"/>
  <c r="D117" i="21"/>
  <c r="E116" i="21"/>
  <c r="F116" i="21"/>
  <c r="Q115" i="21"/>
  <c r="N115" i="21"/>
  <c r="P115" i="21"/>
  <c r="O115" i="21"/>
  <c r="K116" i="21"/>
  <c r="L116" i="21"/>
  <c r="J116" i="21"/>
  <c r="I116" i="21"/>
  <c r="H117" i="21"/>
  <c r="M116" i="21"/>
  <c r="E117" i="21"/>
  <c r="D118" i="21"/>
  <c r="F117" i="21"/>
  <c r="P116" i="21"/>
  <c r="O116" i="21"/>
  <c r="N116" i="21"/>
  <c r="Q116" i="21"/>
  <c r="J117" i="21"/>
  <c r="M117" i="21"/>
  <c r="H118" i="21"/>
  <c r="L117" i="21"/>
  <c r="K117" i="21"/>
  <c r="I117" i="21"/>
  <c r="D119" i="21"/>
  <c r="E118" i="21"/>
  <c r="F118" i="21"/>
  <c r="H119" i="21"/>
  <c r="I118" i="21"/>
  <c r="M118" i="21"/>
  <c r="L118" i="21"/>
  <c r="J118" i="21"/>
  <c r="K118" i="21"/>
  <c r="P117" i="21"/>
  <c r="Q117" i="21"/>
  <c r="N117" i="21"/>
  <c r="O117" i="21"/>
  <c r="E119" i="21"/>
  <c r="D120" i="21"/>
  <c r="F119" i="21"/>
  <c r="H120" i="21"/>
  <c r="I119" i="21"/>
  <c r="L119" i="21"/>
  <c r="K119" i="21"/>
  <c r="M119" i="21"/>
  <c r="J119" i="21"/>
  <c r="P118" i="21"/>
  <c r="O118" i="21"/>
  <c r="N118" i="21"/>
  <c r="Q118" i="21"/>
  <c r="D121" i="21"/>
  <c r="E120" i="21"/>
  <c r="F120" i="21"/>
  <c r="L120" i="21"/>
  <c r="H121" i="21"/>
  <c r="J120" i="21"/>
  <c r="M120" i="21"/>
  <c r="I120" i="21"/>
  <c r="K120" i="21"/>
  <c r="P119" i="21"/>
  <c r="O119" i="21"/>
  <c r="Q119" i="21"/>
  <c r="N119" i="21"/>
  <c r="E121" i="21"/>
  <c r="D122" i="21"/>
  <c r="F121" i="21"/>
  <c r="I121" i="21"/>
  <c r="M121" i="21"/>
  <c r="K121" i="21"/>
  <c r="H122" i="21"/>
  <c r="J121" i="21"/>
  <c r="L121" i="21"/>
  <c r="N120" i="21"/>
  <c r="Q120" i="21"/>
  <c r="P120" i="21"/>
  <c r="O120" i="21"/>
  <c r="D123" i="21"/>
  <c r="E122" i="21"/>
  <c r="F122" i="21"/>
  <c r="P121" i="21"/>
  <c r="O121" i="21"/>
  <c r="N121" i="21"/>
  <c r="Q121" i="21"/>
  <c r="J122" i="21"/>
  <c r="H123" i="21"/>
  <c r="I122" i="21"/>
  <c r="M122" i="21"/>
  <c r="K122" i="21"/>
  <c r="L122" i="21"/>
  <c r="E123" i="21"/>
  <c r="D124" i="21"/>
  <c r="F123" i="21"/>
  <c r="K123" i="21"/>
  <c r="J123" i="21"/>
  <c r="I123" i="21"/>
  <c r="L123" i="21"/>
  <c r="M123" i="21"/>
  <c r="H124" i="21"/>
  <c r="Q122" i="21"/>
  <c r="N122" i="21"/>
  <c r="P122" i="21"/>
  <c r="O122" i="21"/>
  <c r="E124" i="21"/>
  <c r="D125" i="21"/>
  <c r="F124" i="21"/>
  <c r="N123" i="21"/>
  <c r="Q123" i="21"/>
  <c r="P123" i="21"/>
  <c r="O123" i="21"/>
  <c r="I124" i="21"/>
  <c r="H125" i="21"/>
  <c r="M124" i="21"/>
  <c r="L124" i="21"/>
  <c r="K124" i="21"/>
  <c r="J124" i="21"/>
  <c r="E125" i="21"/>
  <c r="D126" i="21"/>
  <c r="F125" i="21"/>
  <c r="N124" i="21"/>
  <c r="Q124" i="21"/>
  <c r="P124" i="21"/>
  <c r="O124" i="21"/>
  <c r="M125" i="21"/>
  <c r="K125" i="21"/>
  <c r="L125" i="21"/>
  <c r="H126" i="21"/>
  <c r="J125" i="21"/>
  <c r="I125" i="21"/>
  <c r="D127" i="21"/>
  <c r="E126" i="21"/>
  <c r="F126" i="21"/>
  <c r="M126" i="21"/>
  <c r="J126" i="21"/>
  <c r="K126" i="21"/>
  <c r="L126" i="21"/>
  <c r="H127" i="21"/>
  <c r="I126" i="21"/>
  <c r="N125" i="21"/>
  <c r="Q125" i="21"/>
  <c r="P125" i="21"/>
  <c r="O125" i="21"/>
  <c r="E127" i="21"/>
  <c r="D128" i="21"/>
  <c r="F127" i="21"/>
  <c r="M127" i="21"/>
  <c r="I127" i="21"/>
  <c r="J127" i="21"/>
  <c r="K127" i="21"/>
  <c r="H128" i="21"/>
  <c r="L127" i="21"/>
  <c r="O126" i="21"/>
  <c r="P126" i="21"/>
  <c r="N126" i="21"/>
  <c r="Q126" i="21"/>
  <c r="D129" i="21"/>
  <c r="E128" i="21"/>
  <c r="F128" i="21"/>
  <c r="O127" i="21"/>
  <c r="N127" i="21"/>
  <c r="Q127" i="21"/>
  <c r="P127" i="21"/>
  <c r="M128" i="21"/>
  <c r="J128" i="21"/>
  <c r="K128" i="21"/>
  <c r="L128" i="21"/>
  <c r="H129" i="21"/>
  <c r="I128" i="21"/>
  <c r="E129" i="21"/>
  <c r="D130" i="21"/>
  <c r="F129" i="21"/>
  <c r="H130" i="21"/>
  <c r="M129" i="21"/>
  <c r="I129" i="21"/>
  <c r="J129" i="21"/>
  <c r="L129" i="21"/>
  <c r="K129" i="21"/>
  <c r="N128" i="21"/>
  <c r="Q128" i="21"/>
  <c r="P128" i="21"/>
  <c r="O128" i="21"/>
  <c r="E130" i="21"/>
  <c r="D131" i="21"/>
  <c r="F130" i="21"/>
  <c r="L130" i="21"/>
  <c r="H131" i="21"/>
  <c r="M130" i="21"/>
  <c r="I130" i="21"/>
  <c r="J130" i="21"/>
  <c r="K130" i="21"/>
  <c r="Q129" i="21"/>
  <c r="P129" i="21"/>
  <c r="O129" i="21"/>
  <c r="N129" i="21"/>
  <c r="D132" i="21"/>
  <c r="E131" i="21"/>
  <c r="F131" i="21"/>
  <c r="I131" i="21"/>
  <c r="H132" i="21"/>
  <c r="M131" i="21"/>
  <c r="L131" i="21"/>
  <c r="K131" i="21"/>
  <c r="J131" i="21"/>
  <c r="P130" i="21"/>
  <c r="O130" i="21"/>
  <c r="Q130" i="21"/>
  <c r="N130" i="21"/>
  <c r="E132" i="21"/>
  <c r="D133" i="21"/>
  <c r="F132" i="21"/>
  <c r="P131" i="21"/>
  <c r="O131" i="21"/>
  <c r="Q131" i="21"/>
  <c r="N131" i="21"/>
  <c r="I132" i="21"/>
  <c r="K132" i="21"/>
  <c r="H133" i="21"/>
  <c r="J132" i="21"/>
  <c r="M132" i="21"/>
  <c r="L132" i="21"/>
  <c r="E133" i="21"/>
  <c r="D134" i="21"/>
  <c r="F133" i="21"/>
  <c r="N132" i="21"/>
  <c r="Q132" i="21"/>
  <c r="P132" i="21"/>
  <c r="O132" i="21"/>
  <c r="K133" i="21"/>
  <c r="J133" i="21"/>
  <c r="H134" i="21"/>
  <c r="M133" i="21"/>
  <c r="L133" i="21"/>
  <c r="I133" i="21"/>
  <c r="E134" i="21"/>
  <c r="D135" i="21"/>
  <c r="F134" i="21"/>
  <c r="K134" i="21"/>
  <c r="H135" i="21"/>
  <c r="I134" i="21"/>
  <c r="L134" i="21"/>
  <c r="J134" i="21"/>
  <c r="M134" i="21"/>
  <c r="P133" i="21"/>
  <c r="O133" i="21"/>
  <c r="Q133" i="21"/>
  <c r="N133" i="21"/>
  <c r="E135" i="21"/>
  <c r="D136" i="21"/>
  <c r="F135" i="21"/>
  <c r="H136" i="21"/>
  <c r="K135" i="21"/>
  <c r="L135" i="21"/>
  <c r="I135" i="21"/>
  <c r="J135" i="21"/>
  <c r="M135" i="21"/>
  <c r="Q134" i="21"/>
  <c r="P134" i="21"/>
  <c r="N134" i="21"/>
  <c r="O134" i="21"/>
  <c r="E136" i="21"/>
  <c r="D137" i="21"/>
  <c r="F136" i="21"/>
  <c r="K136" i="21"/>
  <c r="L136" i="21"/>
  <c r="I136" i="21"/>
  <c r="H137" i="21"/>
  <c r="J136" i="21"/>
  <c r="M136" i="21"/>
  <c r="Q135" i="21"/>
  <c r="P135" i="21"/>
  <c r="O135" i="21"/>
  <c r="N135" i="21"/>
  <c r="D138" i="21"/>
  <c r="E137" i="21"/>
  <c r="F137" i="21"/>
  <c r="O136" i="21"/>
  <c r="Q136" i="21"/>
  <c r="P136" i="21"/>
  <c r="N136" i="21"/>
  <c r="J137" i="21"/>
  <c r="H138" i="21"/>
  <c r="L137" i="21"/>
  <c r="M137" i="21"/>
  <c r="K137" i="21"/>
  <c r="I137" i="21"/>
  <c r="D139" i="21"/>
  <c r="E138" i="21"/>
  <c r="F138" i="21"/>
  <c r="K138" i="21"/>
  <c r="J138" i="21"/>
  <c r="H139" i="21"/>
  <c r="M138" i="21"/>
  <c r="L138" i="21"/>
  <c r="I138" i="21"/>
  <c r="N137" i="21"/>
  <c r="P137" i="21"/>
  <c r="O137" i="21"/>
  <c r="Q137" i="21"/>
  <c r="E139" i="21"/>
  <c r="D140" i="21"/>
  <c r="F139" i="21"/>
  <c r="M139" i="21"/>
  <c r="I139" i="21"/>
  <c r="K139" i="21"/>
  <c r="J139" i="21"/>
  <c r="H140" i="21"/>
  <c r="L139" i="21"/>
  <c r="N138" i="21"/>
  <c r="Q138" i="21"/>
  <c r="P138" i="21"/>
  <c r="O138" i="21"/>
  <c r="D141" i="21"/>
  <c r="E140" i="21"/>
  <c r="F140" i="21"/>
  <c r="N139" i="21"/>
  <c r="P139" i="21"/>
  <c r="O139" i="21"/>
  <c r="Q139" i="21"/>
  <c r="L140" i="21"/>
  <c r="J140" i="21"/>
  <c r="K140" i="21"/>
  <c r="M140" i="21"/>
  <c r="I140" i="21"/>
  <c r="H141" i="21"/>
  <c r="D142" i="21"/>
  <c r="E141" i="21"/>
  <c r="F141" i="21"/>
  <c r="Q140" i="21"/>
  <c r="N140" i="21"/>
  <c r="P140" i="21"/>
  <c r="O140" i="21"/>
  <c r="I141" i="21"/>
  <c r="M141" i="21"/>
  <c r="J141" i="21"/>
  <c r="H142" i="21"/>
  <c r="K141" i="21"/>
  <c r="L141" i="21"/>
  <c r="E142" i="21"/>
  <c r="D143" i="21"/>
  <c r="F142" i="21"/>
  <c r="O141" i="21"/>
  <c r="Q141" i="21"/>
  <c r="N141" i="21"/>
  <c r="P141" i="21"/>
  <c r="J142" i="21"/>
  <c r="H143" i="21"/>
  <c r="M142" i="21"/>
  <c r="K142" i="21"/>
  <c r="I142" i="21"/>
  <c r="L142" i="21"/>
  <c r="D144" i="21"/>
  <c r="E143" i="21"/>
  <c r="F143" i="21"/>
  <c r="J143" i="21"/>
  <c r="L143" i="21"/>
  <c r="I143" i="21"/>
  <c r="K143" i="21"/>
  <c r="H144" i="21"/>
  <c r="M143" i="21"/>
  <c r="P142" i="21"/>
  <c r="O142" i="21"/>
  <c r="N142" i="21"/>
  <c r="Q142" i="21"/>
  <c r="D145" i="21"/>
  <c r="E144" i="21"/>
  <c r="F144" i="21"/>
  <c r="Q143" i="21"/>
  <c r="N143" i="21"/>
  <c r="P143" i="21"/>
  <c r="O143" i="21"/>
  <c r="K144" i="21"/>
  <c r="M144" i="21"/>
  <c r="H145" i="21"/>
  <c r="L144" i="21"/>
  <c r="J144" i="21"/>
  <c r="I144" i="21"/>
  <c r="E145" i="21"/>
  <c r="D146" i="21"/>
  <c r="F145" i="21"/>
  <c r="I145" i="21"/>
  <c r="M145" i="21"/>
  <c r="K145" i="21"/>
  <c r="H146" i="21"/>
  <c r="L145" i="21"/>
  <c r="J145" i="21"/>
  <c r="Q144" i="21"/>
  <c r="N144" i="21"/>
  <c r="P144" i="21"/>
  <c r="O144" i="21"/>
  <c r="D147" i="21"/>
  <c r="E146" i="21"/>
  <c r="F146" i="21"/>
  <c r="N145" i="21"/>
  <c r="P145" i="21"/>
  <c r="O145" i="21"/>
  <c r="Q145" i="21"/>
  <c r="J146" i="21"/>
  <c r="K146" i="21"/>
  <c r="I146" i="21"/>
  <c r="M146" i="21"/>
  <c r="H147" i="21"/>
  <c r="L146" i="21"/>
  <c r="D148" i="21"/>
  <c r="E147" i="21"/>
  <c r="F147" i="21"/>
  <c r="P146" i="21"/>
  <c r="O146" i="21"/>
  <c r="Q146" i="21"/>
  <c r="N146" i="21"/>
  <c r="K147" i="21"/>
  <c r="L147" i="21"/>
  <c r="M147" i="21"/>
  <c r="H148" i="21"/>
  <c r="J147" i="21"/>
  <c r="I147" i="21"/>
  <c r="D149" i="21"/>
  <c r="E148" i="21"/>
  <c r="F148" i="21"/>
  <c r="L148" i="21"/>
  <c r="H149" i="21"/>
  <c r="I148" i="21"/>
  <c r="J148" i="21"/>
  <c r="M148" i="21"/>
  <c r="K148" i="21"/>
  <c r="N147" i="21"/>
  <c r="Q147" i="21"/>
  <c r="P147" i="21"/>
  <c r="O147" i="21"/>
  <c r="E149" i="21"/>
  <c r="D150" i="21"/>
  <c r="F149" i="21"/>
  <c r="L149" i="21"/>
  <c r="K149" i="21"/>
  <c r="M149" i="21"/>
  <c r="J149" i="21"/>
  <c r="H150" i="21"/>
  <c r="I149" i="21"/>
  <c r="P148" i="21"/>
  <c r="O148" i="21"/>
  <c r="N148" i="21"/>
  <c r="Q148" i="21"/>
  <c r="E150" i="21"/>
  <c r="D151" i="21"/>
  <c r="F150" i="21"/>
  <c r="M150" i="21"/>
  <c r="H151" i="21"/>
  <c r="K150" i="21"/>
  <c r="I150" i="21"/>
  <c r="L150" i="21"/>
  <c r="J150" i="21"/>
  <c r="P149" i="21"/>
  <c r="N149" i="21"/>
  <c r="Q149" i="21"/>
  <c r="O149" i="21"/>
  <c r="E151" i="21"/>
  <c r="D152" i="21"/>
  <c r="F151" i="21"/>
  <c r="J151" i="21"/>
  <c r="M151" i="21"/>
  <c r="H152" i="21"/>
  <c r="K151" i="21"/>
  <c r="L151" i="21"/>
  <c r="I151" i="21"/>
  <c r="N150" i="21"/>
  <c r="Q150" i="21"/>
  <c r="P150" i="21"/>
  <c r="O150" i="21"/>
  <c r="E152" i="21"/>
  <c r="D153" i="21"/>
  <c r="F152" i="21"/>
  <c r="M152" i="21"/>
  <c r="K152" i="21"/>
  <c r="H153" i="21"/>
  <c r="L152" i="21"/>
  <c r="I152" i="21"/>
  <c r="J152" i="21"/>
  <c r="Q151" i="21"/>
  <c r="N151" i="21"/>
  <c r="P151" i="21"/>
  <c r="O151" i="21"/>
  <c r="E153" i="21"/>
  <c r="D154" i="21"/>
  <c r="F153" i="21"/>
  <c r="L153" i="21"/>
  <c r="H154" i="21"/>
  <c r="I153" i="21"/>
  <c r="K153" i="21"/>
  <c r="J153" i="21"/>
  <c r="M153" i="21"/>
  <c r="P152" i="21"/>
  <c r="O152" i="21"/>
  <c r="Q152" i="21"/>
  <c r="N152" i="21"/>
  <c r="D155" i="21"/>
  <c r="E154" i="21"/>
  <c r="F154" i="21"/>
  <c r="J154" i="21"/>
  <c r="M154" i="21"/>
  <c r="L154" i="21"/>
  <c r="K154" i="21"/>
  <c r="I154" i="21"/>
  <c r="H155" i="21"/>
  <c r="Q153" i="21"/>
  <c r="N153" i="21"/>
  <c r="P153" i="21"/>
  <c r="O153" i="21"/>
  <c r="D156" i="21"/>
  <c r="E155" i="21"/>
  <c r="F155" i="21"/>
  <c r="Q154" i="21"/>
  <c r="N154" i="21"/>
  <c r="P154" i="21"/>
  <c r="O154" i="21"/>
  <c r="K155" i="21"/>
  <c r="I155" i="21"/>
  <c r="H156" i="21"/>
  <c r="J155" i="21"/>
  <c r="L155" i="21"/>
  <c r="M155" i="21"/>
  <c r="D157" i="21"/>
  <c r="E156" i="21"/>
  <c r="F156" i="21"/>
  <c r="Q155" i="21"/>
  <c r="N155" i="21"/>
  <c r="P155" i="21"/>
  <c r="O155" i="21"/>
  <c r="K156" i="21"/>
  <c r="H157" i="21"/>
  <c r="J156" i="21"/>
  <c r="I156" i="21"/>
  <c r="L156" i="21"/>
  <c r="M156" i="21"/>
  <c r="E157" i="21"/>
  <c r="D158" i="21"/>
  <c r="F157" i="21"/>
  <c r="M157" i="21"/>
  <c r="H158" i="21"/>
  <c r="L157" i="21"/>
  <c r="J157" i="21"/>
  <c r="K157" i="21"/>
  <c r="I157" i="21"/>
  <c r="P156" i="21"/>
  <c r="O156" i="21"/>
  <c r="N156" i="21"/>
  <c r="Q156" i="21"/>
  <c r="D159" i="21"/>
  <c r="E158" i="21"/>
  <c r="F158" i="21"/>
  <c r="I158" i="21"/>
  <c r="K158" i="21"/>
  <c r="L158" i="21"/>
  <c r="H159" i="21"/>
  <c r="J158" i="21"/>
  <c r="M158" i="21"/>
  <c r="Q157" i="21"/>
  <c r="N157" i="21"/>
  <c r="P157" i="21"/>
  <c r="O157" i="21"/>
  <c r="E159" i="21"/>
  <c r="D160" i="21"/>
  <c r="F159" i="21"/>
  <c r="P158" i="21"/>
  <c r="O158" i="21"/>
  <c r="N158" i="21"/>
  <c r="Q158" i="21"/>
  <c r="H160" i="21"/>
  <c r="K159" i="21"/>
  <c r="M159" i="21"/>
  <c r="L159" i="21"/>
  <c r="I159" i="21"/>
  <c r="J159" i="21"/>
  <c r="E160" i="21"/>
  <c r="D161" i="21"/>
  <c r="F160" i="21"/>
  <c r="J160" i="21"/>
  <c r="L160" i="21"/>
  <c r="K160" i="21"/>
  <c r="I160" i="21"/>
  <c r="H161" i="21"/>
  <c r="M160" i="21"/>
  <c r="N159" i="21"/>
  <c r="Q159" i="21"/>
  <c r="P159" i="21"/>
  <c r="O159" i="21"/>
  <c r="E161" i="21"/>
  <c r="D162" i="21"/>
  <c r="F161" i="21"/>
  <c r="N160" i="21"/>
  <c r="P160" i="21"/>
  <c r="O160" i="21"/>
  <c r="Q160" i="21"/>
  <c r="M161" i="21"/>
  <c r="H162" i="21"/>
  <c r="I161" i="21"/>
  <c r="J161" i="21"/>
  <c r="L161" i="21"/>
  <c r="K161" i="21"/>
  <c r="D163" i="21"/>
  <c r="E162" i="21"/>
  <c r="F162" i="21"/>
  <c r="J162" i="21"/>
  <c r="I162" i="21"/>
  <c r="K162" i="21"/>
  <c r="H163" i="21"/>
  <c r="M162" i="21"/>
  <c r="L162" i="21"/>
  <c r="N161" i="21"/>
  <c r="Q161" i="21"/>
  <c r="P161" i="21"/>
  <c r="O161" i="21"/>
  <c r="E163" i="21"/>
  <c r="D164" i="21"/>
  <c r="F163" i="21"/>
  <c r="P162" i="21"/>
  <c r="O162" i="21"/>
  <c r="Q162" i="21"/>
  <c r="N162" i="21"/>
  <c r="H164" i="21"/>
  <c r="L163" i="21"/>
  <c r="J163" i="21"/>
  <c r="K163" i="21"/>
  <c r="M163" i="21"/>
  <c r="I163" i="21"/>
  <c r="E164" i="21"/>
  <c r="D165" i="21"/>
  <c r="F164" i="21"/>
  <c r="L164" i="21"/>
  <c r="M164" i="21"/>
  <c r="I164" i="21"/>
  <c r="K164" i="21"/>
  <c r="J164" i="21"/>
  <c r="H165" i="21"/>
  <c r="N163" i="21"/>
  <c r="Q163" i="21"/>
  <c r="P163" i="21"/>
  <c r="O163" i="21"/>
  <c r="D166" i="21"/>
  <c r="E165" i="21"/>
  <c r="F165" i="21"/>
  <c r="P164" i="21"/>
  <c r="O164" i="21"/>
  <c r="N164" i="21"/>
  <c r="Q164" i="21"/>
  <c r="J165" i="21"/>
  <c r="L165" i="21"/>
  <c r="M165" i="21"/>
  <c r="H166" i="21"/>
  <c r="I165" i="21"/>
  <c r="K165" i="21"/>
  <c r="E166" i="21"/>
  <c r="D167" i="21"/>
  <c r="F166" i="21"/>
  <c r="J166" i="21"/>
  <c r="L166" i="21"/>
  <c r="I166" i="21"/>
  <c r="K166" i="21"/>
  <c r="M166" i="21"/>
  <c r="H167" i="21"/>
  <c r="P165" i="21"/>
  <c r="Q165" i="21"/>
  <c r="N165" i="21"/>
  <c r="O165" i="21"/>
  <c r="E167" i="21"/>
  <c r="D168" i="21"/>
  <c r="F167" i="21"/>
  <c r="O166" i="21"/>
  <c r="P166" i="21"/>
  <c r="N166" i="21"/>
  <c r="Q166" i="21"/>
  <c r="J167" i="21"/>
  <c r="K167" i="21"/>
  <c r="H168" i="21"/>
  <c r="L167" i="21"/>
  <c r="M167" i="21"/>
  <c r="I167" i="21"/>
  <c r="D169" i="21"/>
  <c r="E168" i="21"/>
  <c r="F168" i="21"/>
  <c r="I168" i="21"/>
  <c r="L168" i="21"/>
  <c r="J168" i="21"/>
  <c r="K168" i="21"/>
  <c r="M168" i="21"/>
  <c r="H169" i="21"/>
  <c r="Q167" i="21"/>
  <c r="P167" i="21"/>
  <c r="N167" i="21"/>
  <c r="O167" i="21"/>
  <c r="D170" i="21"/>
  <c r="E169" i="21"/>
  <c r="F169" i="21"/>
  <c r="Q168" i="21"/>
  <c r="N168" i="21"/>
  <c r="P168" i="21"/>
  <c r="O168" i="21"/>
  <c r="M169" i="21"/>
  <c r="H170" i="21"/>
  <c r="K169" i="21"/>
  <c r="L169" i="21"/>
  <c r="J169" i="21"/>
  <c r="I169" i="21"/>
  <c r="E170" i="21"/>
  <c r="D171" i="21"/>
  <c r="F170" i="21"/>
  <c r="J170" i="21"/>
  <c r="H171" i="21"/>
  <c r="M170" i="21"/>
  <c r="K170" i="21"/>
  <c r="I170" i="21"/>
  <c r="L170" i="21"/>
  <c r="Q169" i="21"/>
  <c r="N169" i="21"/>
  <c r="P169" i="21"/>
  <c r="O169" i="21"/>
  <c r="E171" i="21"/>
  <c r="D172" i="21"/>
  <c r="F171" i="21"/>
  <c r="M171" i="21"/>
  <c r="J171" i="21"/>
  <c r="I171" i="21"/>
  <c r="K171" i="21"/>
  <c r="H172" i="21"/>
  <c r="L171" i="21"/>
  <c r="Q170" i="21"/>
  <c r="N170" i="21"/>
  <c r="P170" i="21"/>
  <c r="O170" i="21"/>
  <c r="E172" i="21"/>
  <c r="D173" i="21"/>
  <c r="F172" i="21"/>
  <c r="Q171" i="21"/>
  <c r="N171" i="21"/>
  <c r="P171" i="21"/>
  <c r="O171" i="21"/>
  <c r="I172" i="21"/>
  <c r="K172" i="21"/>
  <c r="J172" i="21"/>
  <c r="H173" i="21"/>
  <c r="L172" i="21"/>
  <c r="M172" i="21"/>
  <c r="E173" i="21"/>
  <c r="D174" i="21"/>
  <c r="F173" i="21"/>
  <c r="P172" i="21"/>
  <c r="O172" i="21"/>
  <c r="N172" i="21"/>
  <c r="Q172" i="21"/>
  <c r="M173" i="21"/>
  <c r="J173" i="21"/>
  <c r="I173" i="21"/>
  <c r="H174" i="21"/>
  <c r="K173" i="21"/>
  <c r="L173" i="21"/>
  <c r="E174" i="21"/>
  <c r="D175" i="21"/>
  <c r="F174" i="21"/>
  <c r="Q173" i="21"/>
  <c r="N173" i="21"/>
  <c r="P173" i="21"/>
  <c r="O173" i="21"/>
  <c r="H175" i="21"/>
  <c r="K174" i="21"/>
  <c r="I174" i="21"/>
  <c r="M174" i="21"/>
  <c r="L174" i="21"/>
  <c r="J174" i="21"/>
  <c r="E175" i="21"/>
  <c r="D176" i="21"/>
  <c r="F175" i="21"/>
  <c r="L175" i="21"/>
  <c r="K175" i="21"/>
  <c r="J175" i="21"/>
  <c r="H176" i="21"/>
  <c r="I175" i="21"/>
  <c r="M175" i="21"/>
  <c r="P174" i="21"/>
  <c r="O174" i="21"/>
  <c r="N174" i="21"/>
  <c r="Q174" i="21"/>
  <c r="E176" i="21"/>
  <c r="D177" i="21"/>
  <c r="F176" i="21"/>
  <c r="I176" i="21"/>
  <c r="M176" i="21"/>
  <c r="J176" i="21"/>
  <c r="L176" i="21"/>
  <c r="K176" i="21"/>
  <c r="H177" i="21"/>
  <c r="N175" i="21"/>
  <c r="Q175" i="21"/>
  <c r="P175" i="21"/>
  <c r="O175" i="21"/>
  <c r="E177" i="21"/>
  <c r="D178" i="21"/>
  <c r="F177" i="21"/>
  <c r="P176" i="21"/>
  <c r="N176" i="21"/>
  <c r="O176" i="21"/>
  <c r="Q176" i="21"/>
  <c r="H178" i="21"/>
  <c r="J177" i="21"/>
  <c r="I177" i="21"/>
  <c r="M177" i="21"/>
  <c r="L177" i="21"/>
  <c r="K177" i="21"/>
  <c r="E178" i="21"/>
  <c r="D179" i="21"/>
  <c r="F178" i="21"/>
  <c r="K178" i="21"/>
  <c r="H179" i="21"/>
  <c r="L178" i="21"/>
  <c r="I178" i="21"/>
  <c r="M178" i="21"/>
  <c r="J178" i="21"/>
  <c r="Q177" i="21"/>
  <c r="N177" i="21"/>
  <c r="P177" i="21"/>
  <c r="O177" i="21"/>
  <c r="E179" i="21"/>
  <c r="D180" i="21"/>
  <c r="F179" i="21"/>
  <c r="M179" i="21"/>
  <c r="J179" i="21"/>
  <c r="I179" i="21"/>
  <c r="K179" i="21"/>
  <c r="H180" i="21"/>
  <c r="L179" i="21"/>
  <c r="Q178" i="21"/>
  <c r="N178" i="21"/>
  <c r="P178" i="21"/>
  <c r="O178" i="21"/>
  <c r="D181" i="21"/>
  <c r="E180" i="21"/>
  <c r="F180" i="21"/>
  <c r="Q179" i="21"/>
  <c r="N179" i="21"/>
  <c r="P179" i="21"/>
  <c r="O179" i="21"/>
  <c r="J180" i="21"/>
  <c r="I180" i="21"/>
  <c r="L180" i="21"/>
  <c r="K180" i="21"/>
  <c r="M180" i="21"/>
  <c r="H181" i="21"/>
  <c r="E181" i="21"/>
  <c r="D182" i="21"/>
  <c r="F181" i="21"/>
  <c r="P180" i="21"/>
  <c r="O180" i="21"/>
  <c r="Q180" i="21"/>
  <c r="N180" i="21"/>
  <c r="I181" i="21"/>
  <c r="H182" i="21"/>
  <c r="K181" i="21"/>
  <c r="J181" i="21"/>
  <c r="M181" i="21"/>
  <c r="L181" i="21"/>
  <c r="D183" i="21"/>
  <c r="E182" i="21"/>
  <c r="F182" i="21"/>
  <c r="N181" i="21"/>
  <c r="Q181" i="21"/>
  <c r="P181" i="21"/>
  <c r="O181" i="21"/>
  <c r="K182" i="21"/>
  <c r="L182" i="21"/>
  <c r="J182" i="21"/>
  <c r="I182" i="21"/>
  <c r="M182" i="21"/>
  <c r="H183" i="21"/>
  <c r="E183" i="21"/>
  <c r="D184" i="21"/>
  <c r="F183" i="21"/>
  <c r="Q182" i="21"/>
  <c r="N182" i="21"/>
  <c r="P182" i="21"/>
  <c r="O182" i="21"/>
  <c r="I183" i="21"/>
  <c r="L183" i="21"/>
  <c r="M183" i="21"/>
  <c r="J183" i="21"/>
  <c r="H184" i="21"/>
  <c r="K183" i="21"/>
  <c r="D185" i="21"/>
  <c r="E184" i="21"/>
  <c r="F184" i="21"/>
  <c r="P183" i="21"/>
  <c r="Q183" i="21"/>
  <c r="N183" i="21"/>
  <c r="O183" i="21"/>
  <c r="J184" i="21"/>
  <c r="K184" i="21"/>
  <c r="M184" i="21"/>
  <c r="I184" i="21"/>
  <c r="H185" i="21"/>
  <c r="L184" i="21"/>
  <c r="D186" i="21"/>
  <c r="E185" i="21"/>
  <c r="F185" i="21"/>
  <c r="N184" i="21"/>
  <c r="Q184" i="21"/>
  <c r="P184" i="21"/>
  <c r="O184" i="21"/>
  <c r="M185" i="21"/>
  <c r="I185" i="21"/>
  <c r="J185" i="21"/>
  <c r="L185" i="21"/>
  <c r="K185" i="21"/>
  <c r="H186" i="21"/>
  <c r="D187" i="21"/>
  <c r="E186" i="21"/>
  <c r="F186" i="21"/>
  <c r="N185" i="21"/>
  <c r="Q185" i="21"/>
  <c r="P185" i="21"/>
  <c r="O185" i="21"/>
  <c r="I186" i="21"/>
  <c r="H187" i="21"/>
  <c r="L186" i="21"/>
  <c r="J186" i="21"/>
  <c r="M186" i="21"/>
  <c r="K186" i="21"/>
  <c r="E187" i="21"/>
  <c r="D188" i="21"/>
  <c r="F187" i="21"/>
  <c r="N186" i="21"/>
  <c r="Q186" i="21"/>
  <c r="P186" i="21"/>
  <c r="O186" i="21"/>
  <c r="H188" i="21"/>
  <c r="I187" i="21"/>
  <c r="L187" i="21"/>
  <c r="M187" i="21"/>
  <c r="J187" i="21"/>
  <c r="K187" i="21"/>
  <c r="E188" i="21"/>
  <c r="D189" i="21"/>
  <c r="F188" i="21"/>
  <c r="J188" i="21"/>
  <c r="H189" i="21"/>
  <c r="K188" i="21"/>
  <c r="L188" i="21"/>
  <c r="I188" i="21"/>
  <c r="M188" i="21"/>
  <c r="Q187" i="21"/>
  <c r="N187" i="21"/>
  <c r="P187" i="21"/>
  <c r="O187" i="21"/>
  <c r="D190" i="21"/>
  <c r="E189" i="21"/>
  <c r="F189" i="21"/>
  <c r="L189" i="21"/>
  <c r="I189" i="21"/>
  <c r="K189" i="21"/>
  <c r="H190" i="21"/>
  <c r="M189" i="21"/>
  <c r="J189" i="21"/>
  <c r="O188" i="21"/>
  <c r="N188" i="21"/>
  <c r="Q188" i="21"/>
  <c r="P188" i="21"/>
  <c r="D191" i="21"/>
  <c r="E190" i="21"/>
  <c r="F190" i="21"/>
  <c r="Q189" i="21"/>
  <c r="N189" i="21"/>
  <c r="P189" i="21"/>
  <c r="O189" i="21"/>
  <c r="J190" i="21"/>
  <c r="K190" i="21"/>
  <c r="M190" i="21"/>
  <c r="I190" i="21"/>
  <c r="L190" i="21"/>
  <c r="H191" i="21"/>
  <c r="D192" i="21"/>
  <c r="E191" i="21"/>
  <c r="F191" i="21"/>
  <c r="P190" i="21"/>
  <c r="O190" i="21"/>
  <c r="Q190" i="21"/>
  <c r="N190" i="21"/>
  <c r="H192" i="21"/>
  <c r="M191" i="21"/>
  <c r="I191" i="21"/>
  <c r="K191" i="21"/>
  <c r="L191" i="21"/>
  <c r="J191" i="21"/>
  <c r="D193" i="21"/>
  <c r="E192" i="21"/>
  <c r="F192" i="21"/>
  <c r="L192" i="21"/>
  <c r="J192" i="21"/>
  <c r="K192" i="21"/>
  <c r="H193" i="21"/>
  <c r="I192" i="21"/>
  <c r="M192" i="21"/>
  <c r="N191" i="21"/>
  <c r="Q191" i="21"/>
  <c r="P191" i="21"/>
  <c r="O191" i="21"/>
  <c r="E193" i="21"/>
  <c r="D194" i="21"/>
  <c r="F193" i="21"/>
  <c r="L193" i="21"/>
  <c r="J193" i="21"/>
  <c r="I193" i="21"/>
  <c r="H194" i="21"/>
  <c r="K193" i="21"/>
  <c r="M193" i="21"/>
  <c r="P192" i="21"/>
  <c r="O192" i="21"/>
  <c r="Q192" i="21"/>
  <c r="N192" i="21"/>
  <c r="D195" i="21"/>
  <c r="E194" i="21"/>
  <c r="F194" i="21"/>
  <c r="N193" i="21"/>
  <c r="Q193" i="21"/>
  <c r="P193" i="21"/>
  <c r="O193" i="21"/>
  <c r="H195" i="21"/>
  <c r="J194" i="21"/>
  <c r="I194" i="21"/>
  <c r="M194" i="21"/>
  <c r="K194" i="21"/>
  <c r="L194" i="21"/>
  <c r="E195" i="21"/>
  <c r="D196" i="21"/>
  <c r="F195" i="21"/>
  <c r="I195" i="21"/>
  <c r="H196" i="21"/>
  <c r="L195" i="21"/>
  <c r="J195" i="21"/>
  <c r="M195" i="21"/>
  <c r="K195" i="21"/>
  <c r="P194" i="21"/>
  <c r="O194" i="21"/>
  <c r="Q194" i="21"/>
  <c r="N194" i="21"/>
  <c r="D197" i="21"/>
  <c r="E196" i="21"/>
  <c r="F196" i="21"/>
  <c r="N195" i="21"/>
  <c r="Q195" i="21"/>
  <c r="P195" i="21"/>
  <c r="O195" i="21"/>
  <c r="M196" i="21"/>
  <c r="J196" i="21"/>
  <c r="L196" i="21"/>
  <c r="K196" i="21"/>
  <c r="H197" i="21"/>
  <c r="I196" i="21"/>
  <c r="E197" i="21"/>
  <c r="D198" i="21"/>
  <c r="F197" i="21"/>
  <c r="I197" i="21"/>
  <c r="M197" i="21"/>
  <c r="J197" i="21"/>
  <c r="H198" i="21"/>
  <c r="K197" i="21"/>
  <c r="L197" i="21"/>
  <c r="P196" i="21"/>
  <c r="O196" i="21"/>
  <c r="Q196" i="21"/>
  <c r="N196" i="21"/>
  <c r="D199" i="21"/>
  <c r="E198" i="21"/>
  <c r="F198" i="21"/>
  <c r="N197" i="21"/>
  <c r="Q197" i="21"/>
  <c r="P197" i="21"/>
  <c r="O197" i="21"/>
  <c r="J198" i="21"/>
  <c r="K198" i="21"/>
  <c r="L198" i="21"/>
  <c r="I198" i="21"/>
  <c r="M198" i="21"/>
  <c r="H199" i="21"/>
  <c r="E199" i="21"/>
  <c r="D200" i="21"/>
  <c r="F199" i="21"/>
  <c r="N198" i="21"/>
  <c r="Q198" i="21"/>
  <c r="P198" i="21"/>
  <c r="O198" i="21"/>
  <c r="H200" i="21"/>
  <c r="K199" i="21"/>
  <c r="L199" i="21"/>
  <c r="M199" i="21"/>
  <c r="J199" i="21"/>
  <c r="I199" i="21"/>
  <c r="E200" i="21"/>
  <c r="D201" i="21"/>
  <c r="F200" i="21"/>
  <c r="K200" i="21"/>
  <c r="H201" i="21"/>
  <c r="L200" i="21"/>
  <c r="I200" i="21"/>
  <c r="J200" i="21"/>
  <c r="M200" i="21"/>
  <c r="N199" i="21"/>
  <c r="Q199" i="21"/>
  <c r="P199" i="21"/>
  <c r="O199" i="21"/>
  <c r="E201" i="21"/>
  <c r="D202" i="21"/>
  <c r="F201" i="21"/>
  <c r="M201" i="21"/>
  <c r="H202" i="21"/>
  <c r="K201" i="21"/>
  <c r="L201" i="21"/>
  <c r="I201" i="21"/>
  <c r="J201" i="21"/>
  <c r="Q200" i="21"/>
  <c r="N200" i="21"/>
  <c r="P200" i="21"/>
  <c r="O200" i="21"/>
  <c r="E202" i="21"/>
  <c r="D203" i="21"/>
  <c r="F202" i="21"/>
  <c r="H203" i="21"/>
  <c r="M202" i="21"/>
  <c r="L202" i="21"/>
  <c r="J202" i="21"/>
  <c r="I202" i="21"/>
  <c r="K202" i="21"/>
  <c r="Q201" i="21"/>
  <c r="N201" i="21"/>
  <c r="P201" i="21"/>
  <c r="O201" i="21"/>
  <c r="E203" i="21"/>
  <c r="D204" i="21"/>
  <c r="F203" i="21"/>
  <c r="J203" i="21"/>
  <c r="I203" i="21"/>
  <c r="K203" i="21"/>
  <c r="M203" i="21"/>
  <c r="H204" i="21"/>
  <c r="L203" i="21"/>
  <c r="Q202" i="21"/>
  <c r="N202" i="21"/>
  <c r="P202" i="21"/>
  <c r="O202" i="21"/>
  <c r="E204" i="21"/>
  <c r="D205" i="21"/>
  <c r="F204" i="21"/>
  <c r="N203" i="21"/>
  <c r="Q203" i="21"/>
  <c r="P203" i="21"/>
  <c r="O203" i="21"/>
  <c r="M204" i="21"/>
  <c r="H205" i="21"/>
  <c r="K204" i="21"/>
  <c r="I204" i="21"/>
  <c r="J204" i="21"/>
  <c r="L204" i="21"/>
  <c r="D206" i="21"/>
  <c r="E205" i="21"/>
  <c r="F205" i="21"/>
  <c r="H206" i="21"/>
  <c r="L205" i="21"/>
  <c r="K205" i="21"/>
  <c r="I205" i="21"/>
  <c r="J205" i="21"/>
  <c r="M205" i="21"/>
  <c r="P204" i="21"/>
  <c r="O204" i="21"/>
  <c r="Q204" i="21"/>
  <c r="N204" i="21"/>
  <c r="E206" i="21"/>
  <c r="D207" i="21"/>
  <c r="F206" i="21"/>
  <c r="J206" i="21"/>
  <c r="H207" i="21"/>
  <c r="K206" i="21"/>
  <c r="I206" i="21"/>
  <c r="L206" i="21"/>
  <c r="M206" i="21"/>
  <c r="Q205" i="21"/>
  <c r="N205" i="21"/>
  <c r="P205" i="21"/>
  <c r="O205" i="21"/>
  <c r="E207" i="21"/>
  <c r="D208" i="21"/>
  <c r="F207" i="21"/>
  <c r="M207" i="21"/>
  <c r="J207" i="21"/>
  <c r="L207" i="21"/>
  <c r="H208" i="21"/>
  <c r="I207" i="21"/>
  <c r="K207" i="21"/>
  <c r="P206" i="21"/>
  <c r="O206" i="21"/>
  <c r="N206" i="21"/>
  <c r="Q206" i="21"/>
  <c r="E208" i="21"/>
  <c r="D209" i="21"/>
  <c r="F208" i="21"/>
  <c r="L208" i="21"/>
  <c r="H209" i="21"/>
  <c r="M208" i="21"/>
  <c r="J208" i="21"/>
  <c r="K208" i="21"/>
  <c r="I208" i="21"/>
  <c r="N207" i="21"/>
  <c r="Q207" i="21"/>
  <c r="P207" i="21"/>
  <c r="O207" i="21"/>
  <c r="E209" i="21"/>
  <c r="D210" i="21"/>
  <c r="F209" i="21"/>
  <c r="M209" i="21"/>
  <c r="J209" i="21"/>
  <c r="L209" i="21"/>
  <c r="K209" i="21"/>
  <c r="I209" i="21"/>
  <c r="H210" i="21"/>
  <c r="Q208" i="21"/>
  <c r="P208" i="21"/>
  <c r="O208" i="21"/>
  <c r="N208" i="21"/>
  <c r="D211" i="21"/>
  <c r="E210" i="21"/>
  <c r="F210" i="21"/>
  <c r="Q209" i="21"/>
  <c r="N209" i="21"/>
  <c r="P209" i="21"/>
  <c r="O209" i="21"/>
  <c r="I210" i="21"/>
  <c r="J210" i="21"/>
  <c r="L210" i="21"/>
  <c r="K210" i="21"/>
  <c r="H211" i="21"/>
  <c r="M210" i="21"/>
  <c r="E211" i="21"/>
  <c r="D212" i="21"/>
  <c r="F211" i="21"/>
  <c r="N210" i="21"/>
  <c r="Q210" i="21"/>
  <c r="P210" i="21"/>
  <c r="O210" i="21"/>
  <c r="H212" i="21"/>
  <c r="I211" i="21"/>
  <c r="J211" i="21"/>
  <c r="L211" i="21"/>
  <c r="M211" i="21"/>
  <c r="K211" i="21"/>
  <c r="E212" i="21"/>
  <c r="D213" i="21"/>
  <c r="F212" i="21"/>
  <c r="H213" i="21"/>
  <c r="J212" i="21"/>
  <c r="L212" i="21"/>
  <c r="M212" i="21"/>
  <c r="I212" i="21"/>
  <c r="K212" i="21"/>
  <c r="N211" i="21"/>
  <c r="Q211" i="21"/>
  <c r="P211" i="21"/>
  <c r="O211" i="21"/>
  <c r="E213" i="21"/>
  <c r="D214" i="21"/>
  <c r="F213" i="21"/>
  <c r="I213" i="21"/>
  <c r="K213" i="21"/>
  <c r="J213" i="21"/>
  <c r="L213" i="21"/>
  <c r="H214" i="21"/>
  <c r="M213" i="21"/>
  <c r="P212" i="21"/>
  <c r="O212" i="21"/>
  <c r="Q212" i="21"/>
  <c r="N212" i="21"/>
  <c r="D215" i="21"/>
  <c r="E214" i="21"/>
  <c r="F214" i="21"/>
  <c r="Q213" i="21"/>
  <c r="N213" i="21"/>
  <c r="P213" i="21"/>
  <c r="O213" i="21"/>
  <c r="J214" i="21"/>
  <c r="K214" i="21"/>
  <c r="H215" i="21"/>
  <c r="I214" i="21"/>
  <c r="L214" i="21"/>
  <c r="M214" i="21"/>
  <c r="D216" i="21"/>
  <c r="E215" i="21"/>
  <c r="F215" i="21"/>
  <c r="I215" i="21"/>
  <c r="J215" i="21"/>
  <c r="M215" i="21"/>
  <c r="H216" i="21"/>
  <c r="L215" i="21"/>
  <c r="K215" i="21"/>
  <c r="O214" i="21"/>
  <c r="P214" i="21"/>
  <c r="N214" i="21"/>
  <c r="Q214" i="21"/>
  <c r="E216" i="21"/>
  <c r="D217" i="21"/>
  <c r="F216" i="21"/>
  <c r="Q215" i="21"/>
  <c r="N215" i="21"/>
  <c r="P215" i="21"/>
  <c r="O215" i="21"/>
  <c r="K216" i="21"/>
  <c r="H217" i="21"/>
  <c r="I216" i="21"/>
  <c r="M216" i="21"/>
  <c r="J216" i="21"/>
  <c r="L216" i="21"/>
  <c r="E217" i="21"/>
  <c r="D218" i="21"/>
  <c r="F217" i="21"/>
  <c r="H218" i="21"/>
  <c r="I217" i="21"/>
  <c r="M217" i="21"/>
  <c r="L217" i="21"/>
  <c r="J217" i="21"/>
  <c r="K217" i="21"/>
  <c r="N216" i="21"/>
  <c r="Q216" i="21"/>
  <c r="P216" i="21"/>
  <c r="O216" i="21"/>
  <c r="E218" i="21"/>
  <c r="D219" i="21"/>
  <c r="F218" i="21"/>
  <c r="K218" i="21"/>
  <c r="I218" i="21"/>
  <c r="J218" i="21"/>
  <c r="M218" i="21"/>
  <c r="H219" i="21"/>
  <c r="L218" i="21"/>
  <c r="N217" i="21"/>
  <c r="Q217" i="21"/>
  <c r="P217" i="21"/>
  <c r="O217" i="21"/>
  <c r="E219" i="21"/>
  <c r="D220" i="21"/>
  <c r="F219" i="21"/>
  <c r="P218" i="21"/>
  <c r="O218" i="21"/>
  <c r="N218" i="21"/>
  <c r="Q218" i="21"/>
  <c r="L219" i="21"/>
  <c r="J219" i="21"/>
  <c r="M219" i="21"/>
  <c r="H220" i="21"/>
  <c r="I219" i="21"/>
  <c r="K219" i="21"/>
  <c r="D221" i="21"/>
  <c r="E220" i="21"/>
  <c r="F220" i="21"/>
  <c r="H221" i="21"/>
  <c r="I220" i="21"/>
  <c r="L220" i="21"/>
  <c r="J220" i="21"/>
  <c r="K220" i="21"/>
  <c r="M220" i="21"/>
  <c r="N219" i="21"/>
  <c r="Q219" i="21"/>
  <c r="P219" i="21"/>
  <c r="O219" i="21"/>
  <c r="E221" i="21"/>
  <c r="D222" i="21"/>
  <c r="F221" i="21"/>
  <c r="H222" i="21"/>
  <c r="I221" i="21"/>
  <c r="K221" i="21"/>
  <c r="L221" i="21"/>
  <c r="M221" i="21"/>
  <c r="J221" i="21"/>
  <c r="O220" i="21"/>
  <c r="N220" i="21"/>
  <c r="Q220" i="21"/>
  <c r="P220" i="21"/>
  <c r="D223" i="21"/>
  <c r="E222" i="21"/>
  <c r="F222" i="21"/>
  <c r="M222" i="21"/>
  <c r="H223" i="21"/>
  <c r="J222" i="21"/>
  <c r="K222" i="21"/>
  <c r="L222" i="21"/>
  <c r="I222" i="21"/>
  <c r="N221" i="21"/>
  <c r="Q221" i="21"/>
  <c r="P221" i="21"/>
  <c r="O221" i="21"/>
  <c r="E223" i="21"/>
  <c r="D224" i="21"/>
  <c r="F223" i="21"/>
  <c r="K223" i="21"/>
  <c r="M223" i="21"/>
  <c r="J223" i="21"/>
  <c r="H224" i="21"/>
  <c r="I223" i="21"/>
  <c r="L223" i="21"/>
  <c r="O222" i="21"/>
  <c r="P222" i="21"/>
  <c r="N222" i="21"/>
  <c r="Q222" i="21"/>
  <c r="E224" i="21"/>
  <c r="D225" i="21"/>
  <c r="F224" i="21"/>
  <c r="H225" i="21"/>
  <c r="J224" i="21"/>
  <c r="M224" i="21"/>
  <c r="I224" i="21"/>
  <c r="K224" i="21"/>
  <c r="L224" i="21"/>
  <c r="N223" i="21"/>
  <c r="Q223" i="21"/>
  <c r="P223" i="21"/>
  <c r="O223" i="21"/>
  <c r="D226" i="21"/>
  <c r="E225" i="21"/>
  <c r="F225" i="21"/>
  <c r="J225" i="21"/>
  <c r="H226" i="21"/>
  <c r="I225" i="21"/>
  <c r="K225" i="21"/>
  <c r="M225" i="21"/>
  <c r="L225" i="21"/>
  <c r="Q224" i="21"/>
  <c r="P224" i="21"/>
  <c r="O224" i="21"/>
  <c r="N224" i="21"/>
  <c r="D227" i="21"/>
  <c r="E226" i="21"/>
  <c r="F226" i="21"/>
  <c r="L226" i="21"/>
  <c r="J226" i="21"/>
  <c r="K226" i="21"/>
  <c r="M226" i="21"/>
  <c r="I226" i="21"/>
  <c r="H227" i="21"/>
  <c r="N225" i="21"/>
  <c r="P225" i="21"/>
  <c r="Q225" i="21"/>
  <c r="O225" i="21"/>
  <c r="E227" i="21"/>
  <c r="D228" i="21"/>
  <c r="F227" i="21"/>
  <c r="Q226" i="21"/>
  <c r="N226" i="21"/>
  <c r="P226" i="21"/>
  <c r="O226" i="21"/>
  <c r="M227" i="21"/>
  <c r="I227" i="21"/>
  <c r="L227" i="21"/>
  <c r="K227" i="21"/>
  <c r="J227" i="21"/>
  <c r="H228" i="21"/>
  <c r="E228" i="21"/>
  <c r="D229" i="21"/>
  <c r="F228" i="21"/>
  <c r="N227" i="21"/>
  <c r="Q227" i="21"/>
  <c r="P227" i="21"/>
  <c r="O227" i="21"/>
  <c r="L228" i="21"/>
  <c r="J228" i="21"/>
  <c r="M228" i="21"/>
  <c r="K228" i="21"/>
  <c r="H229" i="21"/>
  <c r="I228" i="21"/>
  <c r="E229" i="21"/>
  <c r="D230" i="21"/>
  <c r="F229" i="21"/>
  <c r="I229" i="21"/>
  <c r="H230" i="21"/>
  <c r="M229" i="21"/>
  <c r="K229" i="21"/>
  <c r="L229" i="21"/>
  <c r="J229" i="21"/>
  <c r="N228" i="21"/>
  <c r="Q228" i="21"/>
  <c r="P228" i="21"/>
  <c r="O228" i="21"/>
  <c r="D231" i="21"/>
  <c r="E230" i="21"/>
  <c r="F230" i="21"/>
  <c r="N229" i="21"/>
  <c r="Q229" i="21"/>
  <c r="P229" i="21"/>
  <c r="O229" i="21"/>
  <c r="K230" i="21"/>
  <c r="J230" i="21"/>
  <c r="M230" i="21"/>
  <c r="H231" i="21"/>
  <c r="L230" i="21"/>
  <c r="I230" i="21"/>
  <c r="D232" i="21"/>
  <c r="E231" i="21"/>
  <c r="F231" i="21"/>
  <c r="H232" i="21"/>
  <c r="L231" i="21"/>
  <c r="I231" i="21"/>
  <c r="J231" i="21"/>
  <c r="K231" i="21"/>
  <c r="M231" i="21"/>
  <c r="N230" i="21"/>
  <c r="Q230" i="21"/>
  <c r="P230" i="21"/>
  <c r="O230" i="21"/>
  <c r="E232" i="21"/>
  <c r="D233" i="21"/>
  <c r="F232" i="21"/>
  <c r="K232" i="21"/>
  <c r="H233" i="21"/>
  <c r="M232" i="21"/>
  <c r="I232" i="21"/>
  <c r="L232" i="21"/>
  <c r="J232" i="21"/>
  <c r="P231" i="21"/>
  <c r="Q231" i="21"/>
  <c r="N231" i="21"/>
  <c r="O231" i="21"/>
  <c r="E233" i="21"/>
  <c r="D234" i="21"/>
  <c r="F233" i="21"/>
  <c r="I233" i="21"/>
  <c r="M233" i="21"/>
  <c r="L233" i="21"/>
  <c r="H234" i="21"/>
  <c r="J233" i="21"/>
  <c r="K233" i="21"/>
  <c r="Q232" i="21"/>
  <c r="N232" i="21"/>
  <c r="P232" i="21"/>
  <c r="O232" i="21"/>
  <c r="D235" i="21"/>
  <c r="E234" i="21"/>
  <c r="F234" i="21"/>
  <c r="Q233" i="21"/>
  <c r="P233" i="21"/>
  <c r="O233" i="21"/>
  <c r="N233" i="21"/>
  <c r="J234" i="21"/>
  <c r="M234" i="21"/>
  <c r="K234" i="21"/>
  <c r="H235" i="21"/>
  <c r="L234" i="21"/>
  <c r="I234" i="21"/>
  <c r="E235" i="21"/>
  <c r="D236" i="21"/>
  <c r="F235" i="21"/>
  <c r="I235" i="21"/>
  <c r="K235" i="21"/>
  <c r="H236" i="21"/>
  <c r="M235" i="21"/>
  <c r="J235" i="21"/>
  <c r="L235" i="21"/>
  <c r="N234" i="21"/>
  <c r="Q234" i="21"/>
  <c r="P234" i="21"/>
  <c r="O234" i="21"/>
  <c r="D237" i="21"/>
  <c r="E236" i="21"/>
  <c r="F236" i="21"/>
  <c r="Q235" i="21"/>
  <c r="N235" i="21"/>
  <c r="P235" i="21"/>
  <c r="O235" i="21"/>
  <c r="H237" i="21"/>
  <c r="L236" i="21"/>
  <c r="K236" i="21"/>
  <c r="J236" i="21"/>
  <c r="I236" i="21"/>
  <c r="M236" i="21"/>
  <c r="E237" i="21"/>
  <c r="D238" i="21"/>
  <c r="F237" i="21"/>
  <c r="I237" i="21"/>
  <c r="J237" i="21"/>
  <c r="K237" i="21"/>
  <c r="M237" i="21"/>
  <c r="L237" i="21"/>
  <c r="H238" i="21"/>
  <c r="O236" i="21"/>
  <c r="Q236" i="21"/>
  <c r="N236" i="21"/>
  <c r="P236" i="21"/>
  <c r="E238" i="21"/>
  <c r="D239" i="21"/>
  <c r="F238" i="21"/>
  <c r="N237" i="21"/>
  <c r="Q237" i="21"/>
  <c r="P237" i="21"/>
  <c r="O237" i="21"/>
  <c r="H239" i="21"/>
  <c r="I238" i="21"/>
  <c r="J238" i="21"/>
  <c r="L238" i="21"/>
  <c r="M238" i="21"/>
  <c r="K238" i="21"/>
  <c r="D240" i="21"/>
  <c r="E239" i="21"/>
  <c r="F239" i="21"/>
  <c r="H240" i="21"/>
  <c r="M239" i="21"/>
  <c r="K239" i="21"/>
  <c r="L239" i="21"/>
  <c r="J239" i="21"/>
  <c r="I239" i="21"/>
  <c r="Q238" i="21"/>
  <c r="N238" i="21"/>
  <c r="P238" i="21"/>
  <c r="O238" i="21"/>
  <c r="D241" i="21"/>
  <c r="E240" i="21"/>
  <c r="F240" i="21"/>
  <c r="H241" i="21"/>
  <c r="I240" i="21"/>
  <c r="K240" i="21"/>
  <c r="L240" i="21"/>
  <c r="M240" i="21"/>
  <c r="J240" i="21"/>
  <c r="N239" i="21"/>
  <c r="Q239" i="21"/>
  <c r="P239" i="21"/>
  <c r="O239" i="21"/>
  <c r="E241" i="21"/>
  <c r="D242" i="21"/>
  <c r="F241" i="21"/>
  <c r="H242" i="21"/>
  <c r="K241" i="21"/>
  <c r="M241" i="21"/>
  <c r="L241" i="21"/>
  <c r="I241" i="21"/>
  <c r="J241" i="21"/>
  <c r="N240" i="21"/>
  <c r="Q240" i="21"/>
  <c r="P240" i="21"/>
  <c r="O240" i="21"/>
  <c r="E242" i="21"/>
  <c r="D243" i="21"/>
  <c r="F242" i="21"/>
  <c r="J242" i="21"/>
  <c r="K242" i="21"/>
  <c r="M242" i="21"/>
  <c r="H243" i="21"/>
  <c r="I242" i="21"/>
  <c r="L242" i="21"/>
  <c r="O241" i="21"/>
  <c r="Q241" i="21"/>
  <c r="N241" i="21"/>
  <c r="P241" i="21"/>
  <c r="D244" i="21"/>
  <c r="E243" i="21"/>
  <c r="F243" i="21"/>
  <c r="M243" i="21"/>
  <c r="L243" i="21"/>
  <c r="I243" i="21"/>
  <c r="K243" i="21"/>
  <c r="J243" i="21"/>
  <c r="H244" i="21"/>
  <c r="Q242" i="21"/>
  <c r="N242" i="21"/>
  <c r="P242" i="21"/>
  <c r="O242" i="21"/>
  <c r="D245" i="21"/>
  <c r="E244" i="21"/>
  <c r="F244" i="21"/>
  <c r="Q243" i="21"/>
  <c r="P243" i="21"/>
  <c r="O243" i="21"/>
  <c r="N243" i="21"/>
  <c r="K244" i="21"/>
  <c r="M244" i="21"/>
  <c r="L244" i="21"/>
  <c r="J244" i="21"/>
  <c r="H245" i="21"/>
  <c r="I244" i="21"/>
  <c r="E245" i="21"/>
  <c r="D246" i="21"/>
  <c r="F245" i="21"/>
  <c r="I245" i="21"/>
  <c r="K245" i="21"/>
  <c r="L245" i="21"/>
  <c r="M245" i="21"/>
  <c r="J245" i="21"/>
  <c r="H246" i="21"/>
  <c r="N244" i="21"/>
  <c r="Q244" i="21"/>
  <c r="P244" i="21"/>
  <c r="O244" i="21"/>
  <c r="E246" i="21"/>
  <c r="D247" i="21"/>
  <c r="F246" i="21"/>
  <c r="Q245" i="21"/>
  <c r="P245" i="21"/>
  <c r="O245" i="21"/>
  <c r="N245" i="21"/>
  <c r="M246" i="21"/>
  <c r="H247" i="21"/>
  <c r="I246" i="21"/>
  <c r="L246" i="21"/>
  <c r="J246" i="21"/>
  <c r="K246" i="21"/>
  <c r="D248" i="21"/>
  <c r="E247" i="21"/>
  <c r="F247" i="21"/>
  <c r="M247" i="21"/>
  <c r="J247" i="21"/>
  <c r="L247" i="21"/>
  <c r="K247" i="21"/>
  <c r="H248" i="21"/>
  <c r="I247" i="21"/>
  <c r="N246" i="21"/>
  <c r="Q246" i="21"/>
  <c r="P246" i="21"/>
  <c r="O246" i="21"/>
  <c r="E248" i="21"/>
  <c r="D249" i="21"/>
  <c r="F248" i="21"/>
  <c r="I248" i="21"/>
  <c r="H249" i="21"/>
  <c r="K248" i="21"/>
  <c r="M248" i="21"/>
  <c r="L248" i="21"/>
  <c r="J248" i="21"/>
  <c r="Q247" i="21"/>
  <c r="P247" i="21"/>
  <c r="O247" i="21"/>
  <c r="N247" i="21"/>
  <c r="E249" i="21"/>
  <c r="D250" i="21"/>
  <c r="F249" i="21"/>
  <c r="O248" i="21"/>
  <c r="N248" i="21"/>
  <c r="Q248" i="21"/>
  <c r="P248" i="21"/>
  <c r="K249" i="21"/>
  <c r="L249" i="21"/>
  <c r="I249" i="21"/>
  <c r="H250" i="21"/>
  <c r="M249" i="21"/>
  <c r="J249" i="21"/>
  <c r="D251" i="21"/>
  <c r="E250" i="21"/>
  <c r="F250" i="21"/>
  <c r="Q249" i="21"/>
  <c r="N249" i="21"/>
  <c r="P249" i="21"/>
  <c r="O249" i="21"/>
  <c r="L250" i="21"/>
  <c r="K250" i="21"/>
  <c r="H251" i="21"/>
  <c r="I250" i="21"/>
  <c r="J250" i="21"/>
  <c r="M250" i="21"/>
  <c r="D252" i="21"/>
  <c r="E251" i="21"/>
  <c r="F251" i="21"/>
  <c r="J251" i="21"/>
  <c r="M251" i="21"/>
  <c r="K251" i="21"/>
  <c r="I251" i="21"/>
  <c r="H252" i="21"/>
  <c r="L251" i="21"/>
  <c r="O250" i="21"/>
  <c r="N250" i="21"/>
  <c r="Q250" i="21"/>
  <c r="P250" i="21"/>
  <c r="E252" i="21"/>
  <c r="D253" i="21"/>
  <c r="F252" i="21"/>
  <c r="N251" i="21"/>
  <c r="Q251" i="21"/>
  <c r="P251" i="21"/>
  <c r="O251" i="21"/>
  <c r="L252" i="21"/>
  <c r="H253" i="21"/>
  <c r="M252" i="21"/>
  <c r="J252" i="21"/>
  <c r="I252" i="21"/>
  <c r="K252" i="21"/>
  <c r="D254" i="21"/>
  <c r="E253" i="21"/>
  <c r="F253" i="21"/>
  <c r="K253" i="21"/>
  <c r="M253" i="21"/>
  <c r="H254" i="21"/>
  <c r="J253" i="21"/>
  <c r="L253" i="21"/>
  <c r="I253" i="21"/>
  <c r="O252" i="21"/>
  <c r="Q252" i="21"/>
  <c r="N252" i="21"/>
  <c r="P252" i="21"/>
  <c r="E254" i="21"/>
  <c r="D255" i="21"/>
  <c r="F254" i="21"/>
  <c r="I254" i="21"/>
  <c r="J254" i="21"/>
  <c r="M254" i="21"/>
  <c r="H255" i="21"/>
  <c r="L254" i="21"/>
  <c r="K254" i="21"/>
  <c r="P253" i="21"/>
  <c r="O253" i="21"/>
  <c r="Q253" i="21"/>
  <c r="N253" i="21"/>
  <c r="E255" i="21"/>
  <c r="D256" i="21"/>
  <c r="F255" i="21"/>
  <c r="O254" i="21"/>
  <c r="Q254" i="21"/>
  <c r="N254" i="21"/>
  <c r="P254" i="21"/>
  <c r="J255" i="21"/>
  <c r="H256" i="21"/>
  <c r="M255" i="21"/>
  <c r="L255" i="21"/>
  <c r="K255" i="21"/>
  <c r="I255" i="21"/>
  <c r="D257" i="21"/>
  <c r="E256" i="21"/>
  <c r="F256" i="21"/>
  <c r="I256" i="21"/>
  <c r="H257" i="21"/>
  <c r="K256" i="21"/>
  <c r="J256" i="21"/>
  <c r="M256" i="21"/>
  <c r="L256" i="21"/>
  <c r="Q255" i="21"/>
  <c r="P255" i="21"/>
  <c r="O255" i="21"/>
  <c r="N255" i="21"/>
  <c r="E257" i="21"/>
  <c r="D258" i="21"/>
  <c r="F257" i="21"/>
  <c r="O256" i="21"/>
  <c r="N256" i="21"/>
  <c r="Q256" i="21"/>
  <c r="P256" i="21"/>
  <c r="J257" i="21"/>
  <c r="H258" i="21"/>
  <c r="L257" i="21"/>
  <c r="M257" i="21"/>
  <c r="K257" i="21"/>
  <c r="I257" i="21"/>
  <c r="E258" i="21"/>
  <c r="D259" i="21"/>
  <c r="F258" i="21"/>
  <c r="K258" i="21"/>
  <c r="J258" i="21"/>
  <c r="M258" i="21"/>
  <c r="L258" i="21"/>
  <c r="H259" i="21"/>
  <c r="I258" i="21"/>
  <c r="Q257" i="21"/>
  <c r="P257" i="21"/>
  <c r="O257" i="21"/>
  <c r="N257" i="21"/>
  <c r="E259" i="21"/>
  <c r="D260" i="21"/>
  <c r="F259" i="21"/>
  <c r="H260" i="21"/>
  <c r="K259" i="21"/>
  <c r="I259" i="21"/>
  <c r="L259" i="21"/>
  <c r="J259" i="21"/>
  <c r="M259" i="21"/>
  <c r="Q258" i="21"/>
  <c r="N258" i="21"/>
  <c r="P258" i="21"/>
  <c r="O258" i="21"/>
  <c r="E260" i="21"/>
  <c r="D261" i="21"/>
  <c r="F260" i="21"/>
  <c r="L260" i="21"/>
  <c r="J260" i="21"/>
  <c r="H261" i="21"/>
  <c r="M260" i="21"/>
  <c r="I260" i="21"/>
  <c r="K260" i="21"/>
  <c r="P259" i="21"/>
  <c r="O259" i="21"/>
  <c r="N259" i="21"/>
  <c r="Q259" i="21"/>
  <c r="D262" i="21"/>
  <c r="E261" i="21"/>
  <c r="F261" i="21"/>
  <c r="H262" i="21"/>
  <c r="J261" i="21"/>
  <c r="L261" i="21"/>
  <c r="K261" i="21"/>
  <c r="I261" i="21"/>
  <c r="M261" i="21"/>
  <c r="O260" i="21"/>
  <c r="Q260" i="21"/>
  <c r="N260" i="21"/>
  <c r="P260" i="21"/>
  <c r="D263" i="21"/>
  <c r="E262" i="21"/>
  <c r="F262" i="21"/>
  <c r="J262" i="21"/>
  <c r="M262" i="21"/>
  <c r="H263" i="21"/>
  <c r="K262" i="21"/>
  <c r="L262" i="21"/>
  <c r="I262" i="21"/>
  <c r="Q261" i="21"/>
  <c r="P261" i="21"/>
  <c r="O261" i="21"/>
  <c r="N261" i="21"/>
  <c r="E263" i="21"/>
  <c r="D264" i="21"/>
  <c r="F263" i="21"/>
  <c r="J263" i="21"/>
  <c r="L263" i="21"/>
  <c r="K263" i="21"/>
  <c r="H264" i="21"/>
  <c r="I263" i="21"/>
  <c r="M263" i="21"/>
  <c r="Q262" i="21"/>
  <c r="N262" i="21"/>
  <c r="P262" i="21"/>
  <c r="O262" i="21"/>
  <c r="D265" i="21"/>
  <c r="E264" i="21"/>
  <c r="F264" i="21"/>
  <c r="M264" i="21"/>
  <c r="I264" i="21"/>
  <c r="L264" i="21"/>
  <c r="J264" i="21"/>
  <c r="K264" i="21"/>
  <c r="H265" i="21"/>
  <c r="N263" i="21"/>
  <c r="P263" i="21"/>
  <c r="O263" i="21"/>
  <c r="Q263" i="21"/>
  <c r="E265" i="21"/>
  <c r="D266" i="21"/>
  <c r="F265" i="21"/>
  <c r="O264" i="21"/>
  <c r="Q264" i="21"/>
  <c r="N264" i="21"/>
  <c r="P264" i="21"/>
  <c r="M265" i="21"/>
  <c r="K265" i="21"/>
  <c r="J265" i="21"/>
  <c r="H266" i="21"/>
  <c r="I265" i="21"/>
  <c r="L265" i="21"/>
  <c r="E266" i="21"/>
  <c r="D267" i="21"/>
  <c r="F266" i="21"/>
  <c r="I266" i="21"/>
  <c r="K266" i="21"/>
  <c r="H267" i="21"/>
  <c r="L266" i="21"/>
  <c r="M266" i="21"/>
  <c r="J266" i="21"/>
  <c r="Q265" i="21"/>
  <c r="P265" i="21"/>
  <c r="O265" i="21"/>
  <c r="N265" i="21"/>
  <c r="D268" i="21"/>
  <c r="E267" i="21"/>
  <c r="F267" i="21"/>
  <c r="O266" i="21"/>
  <c r="Q266" i="21"/>
  <c r="N266" i="21"/>
  <c r="P266" i="21"/>
  <c r="H268" i="21"/>
  <c r="I267" i="21"/>
  <c r="L267" i="21"/>
  <c r="K267" i="21"/>
  <c r="J267" i="21"/>
  <c r="M267" i="21"/>
  <c r="D269" i="21"/>
  <c r="E268" i="21"/>
  <c r="F268" i="21"/>
  <c r="I268" i="21"/>
  <c r="L268" i="21"/>
  <c r="M268" i="21"/>
  <c r="H269" i="21"/>
  <c r="K268" i="21"/>
  <c r="J268" i="21"/>
  <c r="O267" i="21"/>
  <c r="N267" i="21"/>
  <c r="P267" i="21"/>
  <c r="Q267" i="21"/>
  <c r="E269" i="21"/>
  <c r="D270" i="21"/>
  <c r="F269" i="21"/>
  <c r="O268" i="21"/>
  <c r="N268" i="21"/>
  <c r="Q268" i="21"/>
  <c r="P268" i="21"/>
  <c r="K269" i="21"/>
  <c r="L269" i="21"/>
  <c r="H270" i="21"/>
  <c r="J269" i="21"/>
  <c r="I269" i="21"/>
  <c r="M269" i="21"/>
  <c r="E270" i="21"/>
  <c r="D271" i="21"/>
  <c r="F270" i="21"/>
  <c r="H271" i="21"/>
  <c r="J270" i="21"/>
  <c r="I270" i="21"/>
  <c r="L270" i="21"/>
  <c r="K270" i="21"/>
  <c r="M270" i="21"/>
  <c r="P269" i="21"/>
  <c r="O269" i="21"/>
  <c r="Q269" i="21"/>
  <c r="N269" i="21"/>
  <c r="E271" i="21"/>
  <c r="D272" i="21"/>
  <c r="F271" i="21"/>
  <c r="I271" i="21"/>
  <c r="H272" i="21"/>
  <c r="M271" i="21"/>
  <c r="L271" i="21"/>
  <c r="J271" i="21"/>
  <c r="K271" i="21"/>
  <c r="N270" i="21"/>
  <c r="Q270" i="21"/>
  <c r="P270" i="21"/>
  <c r="O270" i="21"/>
  <c r="D273" i="21"/>
  <c r="E272" i="21"/>
  <c r="F272" i="21"/>
  <c r="N271" i="21"/>
  <c r="Q271" i="21"/>
  <c r="P271" i="21"/>
  <c r="O271" i="21"/>
  <c r="L272" i="21"/>
  <c r="H273" i="21"/>
  <c r="M272" i="21"/>
  <c r="K272" i="21"/>
  <c r="I272" i="21"/>
  <c r="J272" i="21"/>
  <c r="E273" i="21"/>
  <c r="D274" i="21"/>
  <c r="F273" i="21"/>
  <c r="J273" i="21"/>
  <c r="L273" i="21"/>
  <c r="K273" i="21"/>
  <c r="I273" i="21"/>
  <c r="M273" i="21"/>
  <c r="H274" i="21"/>
  <c r="O272" i="21"/>
  <c r="Q272" i="21"/>
  <c r="N272" i="21"/>
  <c r="P272" i="21"/>
  <c r="E274" i="21"/>
  <c r="D275" i="21"/>
  <c r="F274" i="21"/>
  <c r="O273" i="21"/>
  <c r="Q273" i="21"/>
  <c r="N273" i="21"/>
  <c r="P273" i="21"/>
  <c r="L274" i="21"/>
  <c r="K274" i="21"/>
  <c r="I274" i="21"/>
  <c r="J274" i="21"/>
  <c r="M274" i="21"/>
  <c r="H275" i="21"/>
  <c r="D276" i="21"/>
  <c r="E275" i="21"/>
  <c r="F275" i="21"/>
  <c r="Q274" i="21"/>
  <c r="N274" i="21"/>
  <c r="P274" i="21"/>
  <c r="O274" i="21"/>
  <c r="L275" i="21"/>
  <c r="K275" i="21"/>
  <c r="H276" i="21"/>
  <c r="M275" i="21"/>
  <c r="I275" i="21"/>
  <c r="J275" i="21"/>
  <c r="E276" i="21"/>
  <c r="D277" i="21"/>
  <c r="F276" i="21"/>
  <c r="H277" i="21"/>
  <c r="K276" i="21"/>
  <c r="L276" i="21"/>
  <c r="I276" i="21"/>
  <c r="J276" i="21"/>
  <c r="M276" i="21"/>
  <c r="P275" i="21"/>
  <c r="O275" i="21"/>
  <c r="N275" i="21"/>
  <c r="Q275" i="21"/>
  <c r="D278" i="21"/>
  <c r="E277" i="21"/>
  <c r="F277" i="21"/>
  <c r="L277" i="21"/>
  <c r="K277" i="21"/>
  <c r="I277" i="21"/>
  <c r="H278" i="21"/>
  <c r="J277" i="21"/>
  <c r="M277" i="21"/>
  <c r="O276" i="21"/>
  <c r="Q276" i="21"/>
  <c r="N276" i="21"/>
  <c r="P276" i="21"/>
  <c r="E278" i="21"/>
  <c r="D279" i="21"/>
  <c r="F278" i="21"/>
  <c r="Q277" i="21"/>
  <c r="P277" i="21"/>
  <c r="O277" i="21"/>
  <c r="N277" i="21"/>
  <c r="L278" i="21"/>
  <c r="I278" i="21"/>
  <c r="H279" i="21"/>
  <c r="K278" i="21"/>
  <c r="J278" i="21"/>
  <c r="M278" i="21"/>
  <c r="D280" i="21"/>
  <c r="E279" i="21"/>
  <c r="F279" i="21"/>
  <c r="O278" i="21"/>
  <c r="Q278" i="21"/>
  <c r="N278" i="21"/>
  <c r="P278" i="21"/>
  <c r="K279" i="21"/>
  <c r="M279" i="21"/>
  <c r="L279" i="21"/>
  <c r="J279" i="21"/>
  <c r="I279" i="21"/>
  <c r="H280" i="21"/>
  <c r="E280" i="21"/>
  <c r="D281" i="21"/>
  <c r="F280" i="21"/>
  <c r="N279" i="21"/>
  <c r="Q279" i="21"/>
  <c r="P279" i="21"/>
  <c r="O279" i="21"/>
  <c r="K280" i="21"/>
  <c r="H281" i="21"/>
  <c r="J280" i="21"/>
  <c r="I280" i="21"/>
  <c r="L280" i="21"/>
  <c r="M280" i="21"/>
  <c r="E281" i="21"/>
  <c r="D282" i="21"/>
  <c r="F281" i="21"/>
  <c r="H282" i="21"/>
  <c r="M281" i="21"/>
  <c r="J281" i="21"/>
  <c r="I281" i="21"/>
  <c r="K281" i="21"/>
  <c r="L281" i="21"/>
  <c r="O280" i="21"/>
  <c r="N280" i="21"/>
  <c r="Q280" i="21"/>
  <c r="P280" i="21"/>
  <c r="D283" i="21"/>
  <c r="E282" i="21"/>
  <c r="F282" i="21"/>
  <c r="L282" i="21"/>
  <c r="M282" i="21"/>
  <c r="K282" i="21"/>
  <c r="H283" i="21"/>
  <c r="I282" i="21"/>
  <c r="J282" i="21"/>
  <c r="Q281" i="21"/>
  <c r="P281" i="21"/>
  <c r="O281" i="21"/>
  <c r="N281" i="21"/>
  <c r="D284" i="21"/>
  <c r="E283" i="21"/>
  <c r="F283" i="21"/>
  <c r="J283" i="21"/>
  <c r="L283" i="21"/>
  <c r="M283" i="21"/>
  <c r="I283" i="21"/>
  <c r="H284" i="21"/>
  <c r="K283" i="21"/>
  <c r="N282" i="21"/>
  <c r="Q282" i="21"/>
  <c r="P282" i="21"/>
  <c r="O282" i="21"/>
  <c r="E284" i="21"/>
  <c r="D285" i="21"/>
  <c r="F284" i="21"/>
  <c r="N283" i="21"/>
  <c r="Q283" i="21"/>
  <c r="P283" i="21"/>
  <c r="O283" i="21"/>
  <c r="K284" i="21"/>
  <c r="J284" i="21"/>
  <c r="H285" i="21"/>
  <c r="M284" i="21"/>
  <c r="L284" i="21"/>
  <c r="I284" i="21"/>
  <c r="D286" i="21"/>
  <c r="E285" i="21"/>
  <c r="F285" i="21"/>
  <c r="J285" i="21"/>
  <c r="K285" i="21"/>
  <c r="L285" i="21"/>
  <c r="I285" i="21"/>
  <c r="H286" i="21"/>
  <c r="M285" i="21"/>
  <c r="O284" i="21"/>
  <c r="N284" i="21"/>
  <c r="Q284" i="21"/>
  <c r="P284" i="21"/>
  <c r="D287" i="21"/>
  <c r="E286" i="21"/>
  <c r="F286" i="21"/>
  <c r="Q285" i="21"/>
  <c r="N285" i="21"/>
  <c r="P285" i="21"/>
  <c r="O285" i="21"/>
  <c r="K286" i="21"/>
  <c r="M286" i="21"/>
  <c r="I286" i="21"/>
  <c r="J286" i="21"/>
  <c r="L286" i="21"/>
  <c r="H287" i="21"/>
  <c r="D288" i="21"/>
  <c r="E287" i="21"/>
  <c r="F287" i="21"/>
  <c r="N286" i="21"/>
  <c r="Q286" i="21"/>
  <c r="P286" i="21"/>
  <c r="O286" i="21"/>
  <c r="M287" i="21"/>
  <c r="J287" i="21"/>
  <c r="H288" i="21"/>
  <c r="L287" i="21"/>
  <c r="K287" i="21"/>
  <c r="I287" i="21"/>
  <c r="E288" i="21"/>
  <c r="D289" i="21"/>
  <c r="F288" i="21"/>
  <c r="J288" i="21"/>
  <c r="L288" i="21"/>
  <c r="H289" i="21"/>
  <c r="K288" i="21"/>
  <c r="M288" i="21"/>
  <c r="I288" i="21"/>
  <c r="N287" i="21"/>
  <c r="Q287" i="21"/>
  <c r="P287" i="21"/>
  <c r="O287" i="21"/>
  <c r="E289" i="21"/>
  <c r="D290" i="21"/>
  <c r="F289" i="21"/>
  <c r="H290" i="21"/>
  <c r="I289" i="21"/>
  <c r="M289" i="21"/>
  <c r="K289" i="21"/>
  <c r="J289" i="21"/>
  <c r="L289" i="21"/>
  <c r="O288" i="21"/>
  <c r="Q288" i="21"/>
  <c r="N288" i="21"/>
  <c r="P288" i="21"/>
  <c r="E290" i="21"/>
  <c r="D291" i="21"/>
  <c r="F290" i="21"/>
  <c r="I290" i="21"/>
  <c r="L290" i="21"/>
  <c r="K290" i="21"/>
  <c r="J290" i="21"/>
  <c r="H291" i="21"/>
  <c r="M290" i="21"/>
  <c r="Q289" i="21"/>
  <c r="P289" i="21"/>
  <c r="O289" i="21"/>
  <c r="N289" i="21"/>
  <c r="E291" i="21"/>
  <c r="D292" i="21"/>
  <c r="F291" i="21"/>
  <c r="O290" i="21"/>
  <c r="N290" i="21"/>
  <c r="Q290" i="21"/>
  <c r="P290" i="21"/>
  <c r="H292" i="21"/>
  <c r="J291" i="21"/>
  <c r="K291" i="21"/>
  <c r="I291" i="21"/>
  <c r="M291" i="21"/>
  <c r="L291" i="21"/>
  <c r="E292" i="21"/>
  <c r="D293" i="21"/>
  <c r="F292" i="21"/>
  <c r="H293" i="21"/>
  <c r="L292" i="21"/>
  <c r="J292" i="21"/>
  <c r="I292" i="21"/>
  <c r="K292" i="21"/>
  <c r="M292" i="21"/>
  <c r="Q291" i="21"/>
  <c r="P291" i="21"/>
  <c r="O291" i="21"/>
  <c r="N291" i="21"/>
  <c r="D294" i="21"/>
  <c r="E293" i="21"/>
  <c r="F293" i="21"/>
  <c r="H294" i="21"/>
  <c r="L293" i="21"/>
  <c r="J293" i="21"/>
  <c r="I293" i="21"/>
  <c r="M293" i="21"/>
  <c r="K293" i="21"/>
  <c r="O292" i="21"/>
  <c r="N292" i="21"/>
  <c r="Q292" i="21"/>
  <c r="P292" i="21"/>
  <c r="E294" i="21"/>
  <c r="D295" i="21"/>
  <c r="F294" i="21"/>
  <c r="J294" i="21"/>
  <c r="H295" i="21"/>
  <c r="L294" i="21"/>
  <c r="I294" i="21"/>
  <c r="K294" i="21"/>
  <c r="M294" i="21"/>
  <c r="Q293" i="21"/>
  <c r="P293" i="21"/>
  <c r="O293" i="21"/>
  <c r="N293" i="21"/>
  <c r="E295" i="21"/>
  <c r="D296" i="21"/>
  <c r="F295" i="21"/>
  <c r="K295" i="21"/>
  <c r="I295" i="21"/>
  <c r="L295" i="21"/>
  <c r="M295" i="21"/>
  <c r="J295" i="21"/>
  <c r="H296" i="21"/>
  <c r="O294" i="21"/>
  <c r="Q294" i="21"/>
  <c r="N294" i="21"/>
  <c r="P294" i="21"/>
  <c r="D297" i="21"/>
  <c r="E296" i="21"/>
  <c r="F296" i="21"/>
  <c r="N295" i="21"/>
  <c r="Q295" i="21"/>
  <c r="P295" i="21"/>
  <c r="O295" i="21"/>
  <c r="I296" i="21"/>
  <c r="L296" i="21"/>
  <c r="H297" i="21"/>
  <c r="K296" i="21"/>
  <c r="M296" i="21"/>
  <c r="J296" i="21"/>
  <c r="D298" i="21"/>
  <c r="E297" i="21"/>
  <c r="F297" i="21"/>
  <c r="O296" i="21"/>
  <c r="N296" i="21"/>
  <c r="Q296" i="21"/>
  <c r="P296" i="21"/>
  <c r="K297" i="21"/>
  <c r="H298" i="21"/>
  <c r="L297" i="21"/>
  <c r="I297" i="21"/>
  <c r="J297" i="21"/>
  <c r="M297" i="21"/>
  <c r="E298" i="21"/>
  <c r="D299" i="21"/>
  <c r="F298" i="21"/>
  <c r="I298" i="21"/>
  <c r="L298" i="21"/>
  <c r="J298" i="21"/>
  <c r="H299" i="21"/>
  <c r="M298" i="21"/>
  <c r="K298" i="21"/>
  <c r="Q297" i="21"/>
  <c r="P297" i="21"/>
  <c r="O297" i="21"/>
  <c r="N297" i="21"/>
  <c r="E299" i="21"/>
  <c r="D300" i="21"/>
  <c r="F299" i="21"/>
  <c r="O298" i="21"/>
  <c r="N298" i="21"/>
  <c r="Q298" i="21"/>
  <c r="P298" i="21"/>
  <c r="K299" i="21"/>
  <c r="I299" i="21"/>
  <c r="L299" i="21"/>
  <c r="H300" i="21"/>
  <c r="M299" i="21"/>
  <c r="J299" i="21"/>
  <c r="E300" i="21"/>
  <c r="D301" i="21"/>
  <c r="F300" i="21"/>
  <c r="Q299" i="21"/>
  <c r="N299" i="21"/>
  <c r="P299" i="21"/>
  <c r="O299" i="21"/>
  <c r="M300" i="21"/>
  <c r="H301" i="21"/>
  <c r="L300" i="21"/>
  <c r="I300" i="21"/>
  <c r="K300" i="21"/>
  <c r="J300" i="21"/>
  <c r="E301" i="21"/>
  <c r="D302" i="21"/>
  <c r="F301" i="21"/>
  <c r="K301" i="21"/>
  <c r="J301" i="21"/>
  <c r="L301" i="21"/>
  <c r="I301" i="21"/>
  <c r="M301" i="21"/>
  <c r="H302" i="21"/>
  <c r="O300" i="21"/>
  <c r="Q300" i="21"/>
  <c r="N300" i="21"/>
  <c r="P300" i="21"/>
  <c r="E302" i="21"/>
  <c r="D303" i="21"/>
  <c r="F302" i="21"/>
  <c r="N301" i="21"/>
  <c r="Q301" i="21"/>
  <c r="P301" i="21"/>
  <c r="O301" i="21"/>
  <c r="H303" i="21"/>
  <c r="I302" i="21"/>
  <c r="L302" i="21"/>
  <c r="J302" i="21"/>
  <c r="K302" i="21"/>
  <c r="M302" i="21"/>
  <c r="D304" i="21"/>
  <c r="E303" i="21"/>
  <c r="F303" i="21"/>
  <c r="K303" i="21"/>
  <c r="I303" i="21"/>
  <c r="H304" i="21"/>
  <c r="L303" i="21"/>
  <c r="J303" i="21"/>
  <c r="M303" i="21"/>
  <c r="Q302" i="21"/>
  <c r="N302" i="21"/>
  <c r="P302" i="21"/>
  <c r="O302" i="21"/>
  <c r="D305" i="21"/>
  <c r="E304" i="21"/>
  <c r="F304" i="21"/>
  <c r="Q303" i="21"/>
  <c r="N303" i="21"/>
  <c r="P303" i="21"/>
  <c r="O303" i="21"/>
  <c r="J304" i="21"/>
  <c r="L304" i="21"/>
  <c r="I304" i="21"/>
  <c r="H305" i="21"/>
  <c r="M304" i="21"/>
  <c r="K304" i="21"/>
  <c r="D306" i="21"/>
  <c r="E305" i="21"/>
  <c r="F305" i="21"/>
  <c r="Q304" i="21"/>
  <c r="N304" i="21"/>
  <c r="P304" i="21"/>
  <c r="O304" i="21"/>
  <c r="M305" i="21"/>
  <c r="I305" i="21"/>
  <c r="H306" i="21"/>
  <c r="J305" i="21"/>
  <c r="L305" i="21"/>
  <c r="K305" i="21"/>
  <c r="E306" i="21"/>
  <c r="D307" i="21"/>
  <c r="F306" i="21"/>
  <c r="O305" i="21"/>
  <c r="N305" i="21"/>
  <c r="Q305" i="21"/>
  <c r="P305" i="21"/>
  <c r="L306" i="21"/>
  <c r="H307" i="21"/>
  <c r="M306" i="21"/>
  <c r="I306" i="21"/>
  <c r="J306" i="21"/>
  <c r="K306" i="21"/>
  <c r="D308" i="21"/>
  <c r="E307" i="21"/>
  <c r="F307" i="21"/>
  <c r="L307" i="21"/>
  <c r="I307" i="21"/>
  <c r="H308" i="21"/>
  <c r="M307" i="21"/>
  <c r="J307" i="21"/>
  <c r="K307" i="21"/>
  <c r="O306" i="21"/>
  <c r="N306" i="21"/>
  <c r="Q306" i="21"/>
  <c r="P306" i="21"/>
  <c r="D309" i="21"/>
  <c r="E308" i="21"/>
  <c r="F308" i="21"/>
  <c r="P307" i="21"/>
  <c r="O307" i="21"/>
  <c r="Q307" i="21"/>
  <c r="N307" i="21"/>
  <c r="I308" i="21"/>
  <c r="L308" i="21"/>
  <c r="J308" i="21"/>
  <c r="K308" i="21"/>
  <c r="M308" i="21"/>
  <c r="H309" i="21"/>
  <c r="D310" i="21"/>
  <c r="E309" i="21"/>
  <c r="F309" i="21"/>
  <c r="Q308" i="21"/>
  <c r="N308" i="21"/>
  <c r="P308" i="21"/>
  <c r="O308" i="21"/>
  <c r="L309" i="21"/>
  <c r="J309" i="21"/>
  <c r="H310" i="21"/>
  <c r="M309" i="21"/>
  <c r="I309" i="21"/>
  <c r="K309" i="21"/>
  <c r="D311" i="21"/>
  <c r="E310" i="21"/>
  <c r="F310" i="21"/>
  <c r="M310" i="21"/>
  <c r="K310" i="21"/>
  <c r="I310" i="21"/>
  <c r="J310" i="21"/>
  <c r="L310" i="21"/>
  <c r="H311" i="21"/>
  <c r="Q309" i="21"/>
  <c r="P309" i="21"/>
  <c r="O309" i="21"/>
  <c r="N309" i="21"/>
  <c r="E311" i="21"/>
  <c r="D312" i="21"/>
  <c r="F311" i="21"/>
  <c r="N310" i="21"/>
  <c r="Q310" i="21"/>
  <c r="P310" i="21"/>
  <c r="O310" i="21"/>
  <c r="H312" i="21"/>
  <c r="K311" i="21"/>
  <c r="L311" i="21"/>
  <c r="I311" i="21"/>
  <c r="J311" i="21"/>
  <c r="M311" i="21"/>
  <c r="E312" i="21"/>
  <c r="D313" i="21"/>
  <c r="F312" i="21"/>
  <c r="L312" i="21"/>
  <c r="M312" i="21"/>
  <c r="J312" i="21"/>
  <c r="K312" i="21"/>
  <c r="H313" i="21"/>
  <c r="I312" i="21"/>
  <c r="O311" i="21"/>
  <c r="N311" i="21"/>
  <c r="Q311" i="21"/>
  <c r="P311" i="21"/>
  <c r="E313" i="21"/>
  <c r="D314" i="21"/>
  <c r="F313" i="21"/>
  <c r="K313" i="21"/>
  <c r="M313" i="21"/>
  <c r="J313" i="21"/>
  <c r="L313" i="21"/>
  <c r="I313" i="21"/>
  <c r="H314" i="21"/>
  <c r="Q312" i="21"/>
  <c r="N312" i="21"/>
  <c r="P312" i="21"/>
  <c r="O312" i="21"/>
  <c r="D315" i="21"/>
  <c r="E314" i="21"/>
  <c r="F314" i="21"/>
  <c r="P313" i="21"/>
  <c r="N313" i="21"/>
  <c r="Q313" i="21"/>
  <c r="O313" i="21"/>
  <c r="J314" i="21"/>
  <c r="L314" i="21"/>
  <c r="H315" i="21"/>
  <c r="K314" i="21"/>
  <c r="M314" i="21"/>
  <c r="I314" i="21"/>
  <c r="D316" i="21"/>
  <c r="E315" i="21"/>
  <c r="F315" i="21"/>
  <c r="I315" i="21"/>
  <c r="L315" i="21"/>
  <c r="J315" i="21"/>
  <c r="M315" i="21"/>
  <c r="H316" i="21"/>
  <c r="K315" i="21"/>
  <c r="O314" i="21"/>
  <c r="N314" i="21"/>
  <c r="Q314" i="21"/>
  <c r="P314" i="21"/>
  <c r="E316" i="21"/>
  <c r="D317" i="21"/>
  <c r="F316" i="21"/>
  <c r="Q315" i="21"/>
  <c r="N315" i="21"/>
  <c r="P315" i="21"/>
  <c r="O315" i="21"/>
  <c r="L316" i="21"/>
  <c r="K316" i="21"/>
  <c r="I316" i="21"/>
  <c r="H317" i="21"/>
  <c r="J316" i="21"/>
  <c r="M316" i="21"/>
  <c r="E317" i="21"/>
  <c r="D318" i="21"/>
  <c r="F317" i="21"/>
  <c r="Q316" i="21"/>
  <c r="N316" i="21"/>
  <c r="P316" i="21"/>
  <c r="O316" i="21"/>
  <c r="H318" i="21"/>
  <c r="M317" i="21"/>
  <c r="K317" i="21"/>
  <c r="I317" i="21"/>
  <c r="J317" i="21"/>
  <c r="L317" i="21"/>
  <c r="E318" i="21"/>
  <c r="D319" i="21"/>
  <c r="F318" i="21"/>
  <c r="J318" i="21"/>
  <c r="H319" i="21"/>
  <c r="I318" i="21"/>
  <c r="L318" i="21"/>
  <c r="M318" i="21"/>
  <c r="K318" i="21"/>
  <c r="Q317" i="21"/>
  <c r="N317" i="21"/>
  <c r="P317" i="21"/>
  <c r="O317" i="21"/>
  <c r="E319" i="21"/>
  <c r="D320" i="21"/>
  <c r="F319" i="21"/>
  <c r="J319" i="21"/>
  <c r="I319" i="21"/>
  <c r="L319" i="21"/>
  <c r="M319" i="21"/>
  <c r="H320" i="21"/>
  <c r="K319" i="21"/>
  <c r="O318" i="21"/>
  <c r="Q318" i="21"/>
  <c r="N318" i="21"/>
  <c r="P318" i="21"/>
  <c r="E320" i="21"/>
  <c r="D321" i="21"/>
  <c r="F320" i="21"/>
  <c r="N319" i="21"/>
  <c r="Q319" i="21"/>
  <c r="P319" i="21"/>
  <c r="O319" i="21"/>
  <c r="K320" i="21"/>
  <c r="J320" i="21"/>
  <c r="M320" i="21"/>
  <c r="I320" i="21"/>
  <c r="L320" i="21"/>
  <c r="H321" i="21"/>
  <c r="E321" i="21"/>
  <c r="D322" i="21"/>
  <c r="F321" i="21"/>
  <c r="O320" i="21"/>
  <c r="N320" i="21"/>
  <c r="Q320" i="21"/>
  <c r="P320" i="21"/>
  <c r="M321" i="21"/>
  <c r="J321" i="21"/>
  <c r="I321" i="21"/>
  <c r="L321" i="21"/>
  <c r="H322" i="21"/>
  <c r="K321" i="21"/>
  <c r="E322" i="21"/>
  <c r="D323" i="21"/>
  <c r="F322" i="21"/>
  <c r="O321" i="21"/>
  <c r="N321" i="21"/>
  <c r="Q321" i="21"/>
  <c r="P321" i="21"/>
  <c r="J322" i="21"/>
  <c r="L322" i="21"/>
  <c r="H323" i="21"/>
  <c r="I322" i="21"/>
  <c r="K322" i="21"/>
  <c r="M322" i="21"/>
  <c r="E323" i="21"/>
  <c r="D324" i="21"/>
  <c r="F323" i="21"/>
  <c r="K323" i="21"/>
  <c r="H324" i="21"/>
  <c r="J323" i="21"/>
  <c r="I323" i="21"/>
  <c r="L323" i="21"/>
  <c r="M323" i="21"/>
  <c r="O322" i="21"/>
  <c r="Q322" i="21"/>
  <c r="N322" i="21"/>
  <c r="P322" i="21"/>
  <c r="E324" i="21"/>
  <c r="D325" i="21"/>
  <c r="F324" i="21"/>
  <c r="M324" i="21"/>
  <c r="H325" i="21"/>
  <c r="I324" i="21"/>
  <c r="J324" i="21"/>
  <c r="K324" i="21"/>
  <c r="L324" i="21"/>
  <c r="P323" i="21"/>
  <c r="Q323" i="21"/>
  <c r="O323" i="21"/>
  <c r="N323" i="21"/>
  <c r="E325" i="21"/>
  <c r="D326" i="21"/>
  <c r="F325" i="21"/>
  <c r="K325" i="21"/>
  <c r="J325" i="21"/>
  <c r="M325" i="21"/>
  <c r="H326" i="21"/>
  <c r="L325" i="21"/>
  <c r="I325" i="21"/>
  <c r="O324" i="21"/>
  <c r="Q324" i="21"/>
  <c r="N324" i="21"/>
  <c r="P324" i="21"/>
  <c r="E326" i="21"/>
  <c r="D327" i="21"/>
  <c r="F326" i="21"/>
  <c r="M326" i="21"/>
  <c r="I326" i="21"/>
  <c r="J326" i="21"/>
  <c r="K326" i="21"/>
  <c r="L326" i="21"/>
  <c r="H327" i="21"/>
  <c r="N325" i="21"/>
  <c r="P325" i="21"/>
  <c r="O325" i="21"/>
  <c r="Q325" i="21"/>
  <c r="E327" i="21"/>
  <c r="D328" i="21"/>
  <c r="F327" i="21"/>
  <c r="O326" i="21"/>
  <c r="N326" i="21"/>
  <c r="Q326" i="21"/>
  <c r="P326" i="21"/>
  <c r="H328" i="21"/>
  <c r="J327" i="21"/>
  <c r="I327" i="21"/>
  <c r="L327" i="21"/>
  <c r="M327" i="21"/>
  <c r="K327" i="21"/>
  <c r="E328" i="21"/>
  <c r="D329" i="21"/>
  <c r="F328" i="21"/>
  <c r="I328" i="21"/>
  <c r="K328" i="21"/>
  <c r="H329" i="21"/>
  <c r="J328" i="21"/>
  <c r="M328" i="21"/>
  <c r="L328" i="21"/>
  <c r="Q327" i="21"/>
  <c r="P327" i="21"/>
  <c r="O327" i="21"/>
  <c r="N327" i="21"/>
  <c r="E329" i="21"/>
  <c r="D330" i="21"/>
  <c r="F329" i="21"/>
  <c r="O328" i="21"/>
  <c r="Q328" i="21"/>
  <c r="N328" i="21"/>
  <c r="P328" i="21"/>
  <c r="I329" i="21"/>
  <c r="M329" i="21"/>
  <c r="J329" i="21"/>
  <c r="H330" i="21"/>
  <c r="L329" i="21"/>
  <c r="K329" i="21"/>
  <c r="D331" i="21"/>
  <c r="E330" i="21"/>
  <c r="F330" i="21"/>
  <c r="N329" i="21"/>
  <c r="P329" i="21"/>
  <c r="Q329" i="21"/>
  <c r="O329" i="21"/>
  <c r="L330" i="21"/>
  <c r="J330" i="21"/>
  <c r="M330" i="21"/>
  <c r="I330" i="21"/>
  <c r="K330" i="21"/>
  <c r="H331" i="21"/>
  <c r="D332" i="21"/>
  <c r="E331" i="21"/>
  <c r="F331" i="21"/>
  <c r="O330" i="21"/>
  <c r="N330" i="21"/>
  <c r="Q330" i="21"/>
  <c r="P330" i="21"/>
  <c r="J331" i="21"/>
  <c r="K331" i="21"/>
  <c r="H332" i="21"/>
  <c r="M331" i="21"/>
  <c r="L331" i="21"/>
  <c r="I331" i="21"/>
  <c r="D333" i="21"/>
  <c r="E332" i="21"/>
  <c r="F332" i="21"/>
  <c r="K332" i="21"/>
  <c r="I332" i="21"/>
  <c r="L332" i="21"/>
  <c r="J332" i="21"/>
  <c r="H333" i="21"/>
  <c r="M332" i="21"/>
  <c r="O331" i="21"/>
  <c r="Q331" i="21"/>
  <c r="P331" i="21"/>
  <c r="N331" i="21"/>
  <c r="E333" i="21"/>
  <c r="D334" i="21"/>
  <c r="F333" i="21"/>
  <c r="N332" i="21"/>
  <c r="O332" i="21"/>
  <c r="Q332" i="21"/>
  <c r="P332" i="21"/>
  <c r="I333" i="21"/>
  <c r="M333" i="21"/>
  <c r="L333" i="21"/>
  <c r="H334" i="21"/>
  <c r="K333" i="21"/>
  <c r="J333" i="21"/>
  <c r="E334" i="21"/>
  <c r="D335" i="21"/>
  <c r="F334" i="21"/>
  <c r="O333" i="21"/>
  <c r="N333" i="21"/>
  <c r="P333" i="21"/>
  <c r="Q333" i="21"/>
  <c r="K334" i="21"/>
  <c r="L334" i="21"/>
  <c r="I334" i="21"/>
  <c r="M334" i="21"/>
  <c r="J334" i="21"/>
  <c r="H335" i="21"/>
  <c r="D336" i="21"/>
  <c r="E335" i="21"/>
  <c r="F335" i="21"/>
  <c r="Q334" i="21"/>
  <c r="O334" i="21"/>
  <c r="N334" i="21"/>
  <c r="P334" i="21"/>
  <c r="J335" i="21"/>
  <c r="L335" i="21"/>
  <c r="H336" i="21"/>
  <c r="K335" i="21"/>
  <c r="I335" i="21"/>
  <c r="M335" i="21"/>
  <c r="D337" i="21"/>
  <c r="E336" i="21"/>
  <c r="F336" i="21"/>
  <c r="K336" i="21"/>
  <c r="H337" i="21"/>
  <c r="M336" i="21"/>
  <c r="I336" i="21"/>
  <c r="J336" i="21"/>
  <c r="L336" i="21"/>
  <c r="Q335" i="21"/>
  <c r="P335" i="21"/>
  <c r="O335" i="21"/>
  <c r="N335" i="21"/>
  <c r="E337" i="21"/>
  <c r="D338" i="21"/>
  <c r="F337" i="21"/>
  <c r="K337" i="21"/>
  <c r="J337" i="21"/>
  <c r="M337" i="21"/>
  <c r="H338" i="21"/>
  <c r="I337" i="21"/>
  <c r="L337" i="21"/>
  <c r="Q336" i="21"/>
  <c r="N336" i="21"/>
  <c r="O336" i="21"/>
  <c r="P336" i="21"/>
  <c r="E338" i="21"/>
  <c r="D339" i="21"/>
  <c r="F338" i="21"/>
  <c r="H339" i="21"/>
  <c r="I338" i="21"/>
  <c r="J338" i="21"/>
  <c r="M338" i="21"/>
  <c r="K338" i="21"/>
  <c r="L338" i="21"/>
  <c r="O337" i="21"/>
  <c r="N337" i="21"/>
  <c r="Q337" i="21"/>
  <c r="P337" i="21"/>
  <c r="E339" i="21"/>
  <c r="D340" i="21"/>
  <c r="F339" i="21"/>
  <c r="I339" i="21"/>
  <c r="L339" i="21"/>
  <c r="K339" i="21"/>
  <c r="H340" i="21"/>
  <c r="M339" i="21"/>
  <c r="J339" i="21"/>
  <c r="N338" i="21"/>
  <c r="O338" i="21"/>
  <c r="Q338" i="21"/>
  <c r="P338" i="21"/>
  <c r="E340" i="21"/>
  <c r="D341" i="21"/>
  <c r="F340" i="21"/>
  <c r="N339" i="21"/>
  <c r="P339" i="21"/>
  <c r="O339" i="21"/>
  <c r="Q339" i="21"/>
  <c r="L340" i="21"/>
  <c r="M340" i="21"/>
  <c r="I340" i="21"/>
  <c r="K340" i="21"/>
  <c r="J340" i="21"/>
  <c r="H341" i="21"/>
  <c r="E341" i="21"/>
  <c r="D342" i="21"/>
  <c r="F341" i="21"/>
  <c r="N340" i="21"/>
  <c r="O340" i="21"/>
  <c r="Q340" i="21"/>
  <c r="P340" i="21"/>
  <c r="H342" i="21"/>
  <c r="L341" i="21"/>
  <c r="K341" i="21"/>
  <c r="I341" i="21"/>
  <c r="J341" i="21"/>
  <c r="M341" i="21"/>
  <c r="D343" i="21"/>
  <c r="E342" i="21"/>
  <c r="F342" i="21"/>
  <c r="M342" i="21"/>
  <c r="L342" i="21"/>
  <c r="K342" i="21"/>
  <c r="I342" i="21"/>
  <c r="H343" i="21"/>
  <c r="J342" i="21"/>
  <c r="N341" i="21"/>
  <c r="Q341" i="21"/>
  <c r="P341" i="21"/>
  <c r="O341" i="21"/>
  <c r="E343" i="21"/>
  <c r="D344" i="21"/>
  <c r="F343" i="21"/>
  <c r="N342" i="21"/>
  <c r="Q342" i="21"/>
  <c r="O342" i="21"/>
  <c r="P342" i="21"/>
  <c r="K343" i="21"/>
  <c r="M343" i="21"/>
  <c r="I343" i="21"/>
  <c r="J343" i="21"/>
  <c r="H344" i="21"/>
  <c r="L343" i="21"/>
  <c r="D345" i="21"/>
  <c r="E344" i="21"/>
  <c r="F344" i="21"/>
  <c r="Q343" i="21"/>
  <c r="N343" i="21"/>
  <c r="P343" i="21"/>
  <c r="O343" i="21"/>
  <c r="H345" i="21"/>
  <c r="L344" i="21"/>
  <c r="M344" i="21"/>
  <c r="J344" i="21"/>
  <c r="K344" i="21"/>
  <c r="I344" i="21"/>
  <c r="E345" i="21"/>
  <c r="D346" i="21"/>
  <c r="F345" i="21"/>
  <c r="J345" i="21"/>
  <c r="I345" i="21"/>
  <c r="H346" i="21"/>
  <c r="M345" i="21"/>
  <c r="K345" i="21"/>
  <c r="L345" i="21"/>
  <c r="Q344" i="21"/>
  <c r="N344" i="21"/>
  <c r="P344" i="21"/>
  <c r="O344" i="21"/>
  <c r="E346" i="21"/>
  <c r="D347" i="21"/>
  <c r="F346" i="21"/>
  <c r="O345" i="21"/>
  <c r="Q345" i="21"/>
  <c r="N345" i="21"/>
  <c r="P345" i="21"/>
  <c r="J346" i="21"/>
  <c r="H347" i="21"/>
  <c r="M346" i="21"/>
  <c r="K346" i="21"/>
  <c r="L346" i="21"/>
  <c r="I346" i="21"/>
  <c r="D348" i="21"/>
  <c r="E347" i="21"/>
  <c r="F347" i="21"/>
  <c r="H348" i="21"/>
  <c r="M347" i="21"/>
  <c r="J347" i="21"/>
  <c r="I347" i="21"/>
  <c r="L347" i="21"/>
  <c r="K347" i="21"/>
  <c r="Q346" i="21"/>
  <c r="P346" i="21"/>
  <c r="O346" i="21"/>
  <c r="N346" i="21"/>
  <c r="E348" i="21"/>
  <c r="D349" i="21"/>
  <c r="F348" i="21"/>
  <c r="L348" i="21"/>
  <c r="J348" i="21"/>
  <c r="I348" i="21"/>
  <c r="K348" i="21"/>
  <c r="M348" i="21"/>
  <c r="H349" i="21"/>
  <c r="N347" i="21"/>
  <c r="Q347" i="21"/>
  <c r="P347" i="21"/>
  <c r="O347" i="21"/>
  <c r="D350" i="21"/>
  <c r="E349" i="21"/>
  <c r="F349" i="21"/>
  <c r="O348" i="21"/>
  <c r="N348" i="21"/>
  <c r="P348" i="21"/>
  <c r="Q348" i="21"/>
  <c r="J349" i="21"/>
  <c r="L349" i="21"/>
  <c r="I349" i="21"/>
  <c r="M349" i="21"/>
  <c r="K349" i="21"/>
  <c r="H350" i="21"/>
  <c r="D351" i="21"/>
  <c r="E350" i="21"/>
  <c r="F350" i="21"/>
  <c r="O349" i="21"/>
  <c r="Q349" i="21"/>
  <c r="N349" i="21"/>
  <c r="P349" i="21"/>
  <c r="H351" i="21"/>
  <c r="L350" i="21"/>
  <c r="J350" i="21"/>
  <c r="K350" i="21"/>
  <c r="M350" i="21"/>
  <c r="I350" i="21"/>
  <c r="D352" i="21"/>
  <c r="E351" i="21"/>
  <c r="F351" i="21"/>
  <c r="I351" i="21"/>
  <c r="K351" i="21"/>
  <c r="J351" i="21"/>
  <c r="L351" i="21"/>
  <c r="H352" i="21"/>
  <c r="M351" i="21"/>
  <c r="N350" i="21"/>
  <c r="P350" i="21"/>
  <c r="O350" i="21"/>
  <c r="Q350" i="21"/>
  <c r="D353" i="21"/>
  <c r="E352" i="21"/>
  <c r="F352" i="21"/>
  <c r="O351" i="21"/>
  <c r="N351" i="21"/>
  <c r="Q351" i="21"/>
  <c r="P351" i="21"/>
  <c r="K352" i="21"/>
  <c r="J352" i="21"/>
  <c r="L352" i="21"/>
  <c r="H353" i="21"/>
  <c r="M352" i="21"/>
  <c r="I352" i="21"/>
  <c r="E353" i="21"/>
  <c r="D354" i="21"/>
  <c r="F353" i="21"/>
  <c r="J353" i="21"/>
  <c r="L353" i="21"/>
  <c r="K353" i="21"/>
  <c r="I353" i="21"/>
  <c r="H354" i="21"/>
  <c r="M353" i="21"/>
  <c r="Q352" i="21"/>
  <c r="P352" i="21"/>
  <c r="O352" i="21"/>
  <c r="N352" i="21"/>
  <c r="E354" i="21"/>
  <c r="D355" i="21"/>
  <c r="F354" i="21"/>
  <c r="O353" i="21"/>
  <c r="Q353" i="21"/>
  <c r="N353" i="21"/>
  <c r="P353" i="21"/>
  <c r="M354" i="21"/>
  <c r="L354" i="21"/>
  <c r="K354" i="21"/>
  <c r="H355" i="21"/>
  <c r="I354" i="21"/>
  <c r="J354" i="21"/>
  <c r="D356" i="21"/>
  <c r="E355" i="21"/>
  <c r="F355" i="21"/>
  <c r="K355" i="21"/>
  <c r="J355" i="21"/>
  <c r="H356" i="21"/>
  <c r="M355" i="21"/>
  <c r="L355" i="21"/>
  <c r="I355" i="21"/>
  <c r="N354" i="21"/>
  <c r="P354" i="21"/>
  <c r="O354" i="21"/>
  <c r="Q354" i="21"/>
  <c r="E356" i="21"/>
  <c r="D357" i="21"/>
  <c r="F356" i="21"/>
  <c r="H357" i="21"/>
  <c r="M356" i="21"/>
  <c r="L356" i="21"/>
  <c r="K356" i="21"/>
  <c r="I356" i="21"/>
  <c r="J356" i="21"/>
  <c r="N355" i="21"/>
  <c r="Q355" i="21"/>
  <c r="P355" i="21"/>
  <c r="O355" i="21"/>
  <c r="E357" i="21"/>
  <c r="D358" i="21"/>
  <c r="F357" i="21"/>
  <c r="I357" i="21"/>
  <c r="J357" i="21"/>
  <c r="M357" i="21"/>
  <c r="K357" i="21"/>
  <c r="L357" i="21"/>
  <c r="H358" i="21"/>
  <c r="Q356" i="21"/>
  <c r="N356" i="21"/>
  <c r="P356" i="21"/>
  <c r="O356" i="21"/>
  <c r="D359" i="21"/>
  <c r="E358" i="21"/>
  <c r="F358" i="21"/>
  <c r="N357" i="21"/>
  <c r="Q357" i="21"/>
  <c r="P357" i="21"/>
  <c r="O357" i="21"/>
  <c r="H359" i="21"/>
  <c r="I358" i="21"/>
  <c r="K358" i="21"/>
  <c r="J358" i="21"/>
  <c r="L358" i="21"/>
  <c r="M358" i="21"/>
  <c r="E359" i="21"/>
  <c r="D360" i="21"/>
  <c r="F359" i="21"/>
  <c r="J359" i="21"/>
  <c r="K359" i="21"/>
  <c r="M359" i="21"/>
  <c r="I359" i="21"/>
  <c r="L359" i="21"/>
  <c r="H360" i="21"/>
  <c r="O358" i="21"/>
  <c r="P358" i="21"/>
  <c r="N358" i="21"/>
  <c r="Q358" i="21"/>
  <c r="D361" i="21"/>
  <c r="E360" i="21"/>
  <c r="F360" i="21"/>
  <c r="O359" i="21"/>
  <c r="N359" i="21"/>
  <c r="Q359" i="21"/>
  <c r="P359" i="21"/>
  <c r="H361" i="21"/>
  <c r="L360" i="21"/>
  <c r="M360" i="21"/>
  <c r="J360" i="21"/>
  <c r="I360" i="21"/>
  <c r="K360" i="21"/>
  <c r="E361" i="21"/>
  <c r="D362" i="21"/>
  <c r="F361" i="21"/>
  <c r="I361" i="21"/>
  <c r="H362" i="21"/>
  <c r="J361" i="21"/>
  <c r="K361" i="21"/>
  <c r="L361" i="21"/>
  <c r="M361" i="21"/>
  <c r="P360" i="21"/>
  <c r="N360" i="21"/>
  <c r="O360" i="21"/>
  <c r="Q360" i="21"/>
  <c r="E362" i="21"/>
  <c r="D363" i="21"/>
  <c r="F362" i="21"/>
  <c r="O361" i="21"/>
  <c r="N361" i="21"/>
  <c r="Q361" i="21"/>
  <c r="P361" i="21"/>
  <c r="H363" i="21"/>
  <c r="J362" i="21"/>
  <c r="L362" i="21"/>
  <c r="K362" i="21"/>
  <c r="M362" i="21"/>
  <c r="I362" i="21"/>
  <c r="D364" i="21"/>
  <c r="E363" i="21"/>
  <c r="F363" i="21"/>
  <c r="I363" i="21"/>
  <c r="H364" i="21"/>
  <c r="L363" i="21"/>
  <c r="J363" i="21"/>
  <c r="M363" i="21"/>
  <c r="K363" i="21"/>
  <c r="Q362" i="21"/>
  <c r="P362" i="21"/>
  <c r="O362" i="21"/>
  <c r="N362" i="21"/>
  <c r="D365" i="21"/>
  <c r="E364" i="21"/>
  <c r="F364" i="21"/>
  <c r="Q363" i="21"/>
  <c r="N363" i="21"/>
  <c r="P363" i="21"/>
  <c r="O363" i="21"/>
  <c r="M364" i="21"/>
  <c r="J364" i="21"/>
  <c r="L364" i="21"/>
  <c r="I364" i="21"/>
  <c r="H365" i="21"/>
  <c r="K364" i="21"/>
  <c r="E365" i="21"/>
  <c r="D366" i="21"/>
  <c r="F365" i="21"/>
  <c r="O364" i="21"/>
  <c r="P364" i="21"/>
  <c r="N364" i="21"/>
  <c r="Q364" i="21"/>
  <c r="M365" i="21"/>
  <c r="J365" i="21"/>
  <c r="K365" i="21"/>
  <c r="I365" i="21"/>
  <c r="L365" i="21"/>
  <c r="H366" i="21"/>
  <c r="E366" i="21"/>
  <c r="D367" i="21"/>
  <c r="F366" i="21"/>
  <c r="O365" i="21"/>
  <c r="N365" i="21"/>
  <c r="Q365" i="21"/>
  <c r="P365" i="21"/>
  <c r="K366" i="21"/>
  <c r="I366" i="21"/>
  <c r="H367" i="21"/>
  <c r="M366" i="21"/>
  <c r="J366" i="21"/>
  <c r="L366" i="21"/>
  <c r="D368" i="21"/>
  <c r="E367" i="21"/>
  <c r="F367" i="21"/>
  <c r="P366" i="21"/>
  <c r="N366" i="21"/>
  <c r="O366" i="21"/>
  <c r="Q366" i="21"/>
  <c r="J367" i="21"/>
  <c r="L367" i="21"/>
  <c r="I367" i="21"/>
  <c r="H368" i="21"/>
  <c r="K367" i="21"/>
  <c r="M367" i="21"/>
  <c r="D369" i="21"/>
  <c r="E368" i="21"/>
  <c r="F368" i="21"/>
  <c r="N367" i="21"/>
  <c r="Q367" i="21"/>
  <c r="P367" i="21"/>
  <c r="O367" i="21"/>
  <c r="M368" i="21"/>
  <c r="I368" i="21"/>
  <c r="L368" i="21"/>
  <c r="K368" i="21"/>
  <c r="J368" i="21"/>
  <c r="H369" i="21"/>
  <c r="D370" i="21"/>
  <c r="E369" i="21"/>
  <c r="F369" i="21"/>
  <c r="N368" i="21"/>
  <c r="P368" i="21"/>
  <c r="O368" i="21"/>
  <c r="Q368" i="21"/>
  <c r="L369" i="21"/>
  <c r="I369" i="21"/>
  <c r="H370" i="21"/>
  <c r="K369" i="21"/>
  <c r="M369" i="21"/>
  <c r="J369" i="21"/>
  <c r="D371" i="21"/>
  <c r="E370" i="21"/>
  <c r="F370" i="21"/>
  <c r="O369" i="21"/>
  <c r="Q369" i="21"/>
  <c r="N369" i="21"/>
  <c r="P369" i="21"/>
  <c r="M370" i="21"/>
  <c r="I370" i="21"/>
  <c r="K370" i="21"/>
  <c r="H371" i="21"/>
  <c r="J370" i="21"/>
  <c r="L370" i="21"/>
  <c r="D372" i="21"/>
  <c r="E371" i="21"/>
  <c r="F371" i="21"/>
  <c r="N370" i="21"/>
  <c r="Q370" i="21"/>
  <c r="P370" i="21"/>
  <c r="O370" i="21"/>
  <c r="M371" i="21"/>
  <c r="K371" i="21"/>
  <c r="L371" i="21"/>
  <c r="I371" i="21"/>
  <c r="J371" i="21"/>
  <c r="H372" i="21"/>
  <c r="E372" i="21"/>
  <c r="D373" i="21"/>
  <c r="F372" i="21"/>
  <c r="O371" i="21"/>
  <c r="Q371" i="21"/>
  <c r="N371" i="21"/>
  <c r="P371" i="21"/>
  <c r="H373" i="21"/>
  <c r="M372" i="21"/>
  <c r="K372" i="21"/>
  <c r="L372" i="21"/>
  <c r="J372" i="21"/>
  <c r="I372" i="21"/>
  <c r="D374" i="21"/>
  <c r="E373" i="21"/>
  <c r="F373" i="21"/>
  <c r="M373" i="21"/>
  <c r="L373" i="21"/>
  <c r="J373" i="21"/>
  <c r="H374" i="21"/>
  <c r="K373" i="21"/>
  <c r="I373" i="21"/>
  <c r="O372" i="21"/>
  <c r="N372" i="21"/>
  <c r="P372" i="21"/>
  <c r="Q372" i="21"/>
  <c r="E374" i="21"/>
  <c r="D375" i="21"/>
  <c r="F374" i="21"/>
  <c r="H375" i="21"/>
  <c r="I374" i="21"/>
  <c r="L374" i="21"/>
  <c r="M374" i="21"/>
  <c r="J374" i="21"/>
  <c r="K374" i="21"/>
  <c r="N373" i="21"/>
  <c r="Q373" i="21"/>
  <c r="P373" i="21"/>
  <c r="O373" i="21"/>
  <c r="E375" i="21"/>
  <c r="D376" i="21"/>
  <c r="F375" i="21"/>
  <c r="I375" i="21"/>
  <c r="M375" i="21"/>
  <c r="L375" i="21"/>
  <c r="J375" i="21"/>
  <c r="K375" i="21"/>
  <c r="H376" i="21"/>
  <c r="O374" i="21"/>
  <c r="P374" i="21"/>
  <c r="Q374" i="21"/>
  <c r="N374" i="21"/>
  <c r="E376" i="21"/>
  <c r="D377" i="21"/>
  <c r="F376" i="21"/>
  <c r="O375" i="21"/>
  <c r="N375" i="21"/>
  <c r="Q375" i="21"/>
  <c r="P375" i="21"/>
  <c r="J376" i="21"/>
  <c r="K376" i="21"/>
  <c r="I376" i="21"/>
  <c r="H377" i="21"/>
  <c r="M376" i="21"/>
  <c r="L376" i="21"/>
  <c r="D378" i="21"/>
  <c r="E377" i="21"/>
  <c r="F377" i="21"/>
  <c r="Q376" i="21"/>
  <c r="N376" i="21"/>
  <c r="P376" i="21"/>
  <c r="O376" i="21"/>
  <c r="L377" i="21"/>
  <c r="K377" i="21"/>
  <c r="M377" i="21"/>
  <c r="I377" i="21"/>
  <c r="H378" i="21"/>
  <c r="J377" i="21"/>
  <c r="D379" i="21"/>
  <c r="E378" i="21"/>
  <c r="F378" i="21"/>
  <c r="O377" i="21"/>
  <c r="Q377" i="21"/>
  <c r="N377" i="21"/>
  <c r="P377" i="21"/>
  <c r="J378" i="21"/>
  <c r="K378" i="21"/>
  <c r="H379" i="21"/>
  <c r="M378" i="21"/>
  <c r="I378" i="21"/>
  <c r="L378" i="21"/>
  <c r="E379" i="21"/>
  <c r="D380" i="21"/>
  <c r="F379" i="21"/>
  <c r="K379" i="21"/>
  <c r="I379" i="21"/>
  <c r="L379" i="21"/>
  <c r="H380" i="21"/>
  <c r="M379" i="21"/>
  <c r="J379" i="21"/>
  <c r="Q378" i="21"/>
  <c r="P378" i="21"/>
  <c r="O378" i="21"/>
  <c r="N378" i="21"/>
  <c r="D381" i="21"/>
  <c r="E380" i="21"/>
  <c r="F380" i="21"/>
  <c r="O379" i="21"/>
  <c r="N379" i="21"/>
  <c r="Q379" i="21"/>
  <c r="P379" i="21"/>
  <c r="K380" i="21"/>
  <c r="L380" i="21"/>
  <c r="I380" i="21"/>
  <c r="J380" i="21"/>
  <c r="H381" i="21"/>
  <c r="M380" i="21"/>
  <c r="E381" i="21"/>
  <c r="D382" i="21"/>
  <c r="F381" i="21"/>
  <c r="O380" i="21"/>
  <c r="P380" i="21"/>
  <c r="Q380" i="21"/>
  <c r="N380" i="21"/>
  <c r="J381" i="21"/>
  <c r="H382" i="21"/>
  <c r="K381" i="21"/>
  <c r="L381" i="21"/>
  <c r="M381" i="21"/>
  <c r="I381" i="21"/>
  <c r="E382" i="21"/>
  <c r="D383" i="21"/>
  <c r="F382" i="21"/>
  <c r="I382" i="21"/>
  <c r="H383" i="21"/>
  <c r="L382" i="21"/>
  <c r="M382" i="21"/>
  <c r="J382" i="21"/>
  <c r="K382" i="21"/>
  <c r="O381" i="21"/>
  <c r="Q381" i="21"/>
  <c r="N381" i="21"/>
  <c r="P381" i="21"/>
  <c r="E383" i="21"/>
  <c r="D384" i="21"/>
  <c r="F383" i="21"/>
  <c r="P382" i="21"/>
  <c r="N382" i="21"/>
  <c r="O382" i="21"/>
  <c r="Q382" i="21"/>
  <c r="J383" i="21"/>
  <c r="H384" i="21"/>
  <c r="K383" i="21"/>
  <c r="M383" i="21"/>
  <c r="L383" i="21"/>
  <c r="I383" i="21"/>
  <c r="D385" i="21"/>
  <c r="E384" i="21"/>
  <c r="F384" i="21"/>
  <c r="H385" i="21"/>
  <c r="I384" i="21"/>
  <c r="K384" i="21"/>
  <c r="L384" i="21"/>
  <c r="J384" i="21"/>
  <c r="M384" i="21"/>
  <c r="O383" i="21"/>
  <c r="Q383" i="21"/>
  <c r="N383" i="21"/>
  <c r="P383" i="21"/>
  <c r="E385" i="21"/>
  <c r="D386" i="21"/>
  <c r="F385" i="21"/>
  <c r="M385" i="21"/>
  <c r="H386" i="21"/>
  <c r="I385" i="21"/>
  <c r="L385" i="21"/>
  <c r="J385" i="21"/>
  <c r="K385" i="21"/>
  <c r="N384" i="21"/>
  <c r="P384" i="21"/>
  <c r="O384" i="21"/>
  <c r="Q384" i="21"/>
  <c r="D387" i="21"/>
  <c r="E386" i="21"/>
  <c r="F386" i="21"/>
  <c r="H387" i="21"/>
  <c r="L386" i="21"/>
  <c r="J386" i="21"/>
  <c r="M386" i="21"/>
  <c r="I386" i="21"/>
  <c r="K386" i="21"/>
  <c r="N385" i="21"/>
  <c r="Q385" i="21"/>
  <c r="P385" i="21"/>
  <c r="O385" i="21"/>
  <c r="E387" i="21"/>
  <c r="D388" i="21"/>
  <c r="F387" i="21"/>
  <c r="L387" i="21"/>
  <c r="J387" i="21"/>
  <c r="K387" i="21"/>
  <c r="I387" i="21"/>
  <c r="M387" i="21"/>
  <c r="H388" i="21"/>
  <c r="N386" i="21"/>
  <c r="Q386" i="21"/>
  <c r="P386" i="21"/>
  <c r="O386" i="21"/>
  <c r="D389" i="21"/>
  <c r="E388" i="21"/>
  <c r="F388" i="21"/>
  <c r="O387" i="21"/>
  <c r="N387" i="21"/>
  <c r="Q387" i="21"/>
  <c r="P387" i="21"/>
  <c r="L388" i="21"/>
  <c r="K388" i="21"/>
  <c r="I388" i="21"/>
  <c r="M388" i="21"/>
  <c r="H389" i="21"/>
  <c r="J388" i="21"/>
  <c r="E389" i="21"/>
  <c r="D390" i="21"/>
  <c r="F389" i="21"/>
  <c r="N388" i="21"/>
  <c r="Q388" i="21"/>
  <c r="P388" i="21"/>
  <c r="O388" i="21"/>
  <c r="K389" i="21"/>
  <c r="M389" i="21"/>
  <c r="J389" i="21"/>
  <c r="L389" i="21"/>
  <c r="H390" i="21"/>
  <c r="I389" i="21"/>
  <c r="D391" i="21"/>
  <c r="E390" i="21"/>
  <c r="F390" i="21"/>
  <c r="K390" i="21"/>
  <c r="H391" i="21"/>
  <c r="I390" i="21"/>
  <c r="J390" i="21"/>
  <c r="L390" i="21"/>
  <c r="M390" i="21"/>
  <c r="Q389" i="21"/>
  <c r="N389" i="21"/>
  <c r="P389" i="21"/>
  <c r="O389" i="21"/>
  <c r="E391" i="21"/>
  <c r="D392" i="21"/>
  <c r="F391" i="21"/>
  <c r="H392" i="21"/>
  <c r="I391" i="21"/>
  <c r="K391" i="21"/>
  <c r="J391" i="21"/>
  <c r="M391" i="21"/>
  <c r="L391" i="21"/>
  <c r="O390" i="21"/>
  <c r="P390" i="21"/>
  <c r="Q390" i="21"/>
  <c r="N390" i="21"/>
  <c r="E392" i="21"/>
  <c r="D393" i="21"/>
  <c r="F392" i="21"/>
  <c r="J392" i="21"/>
  <c r="M392" i="21"/>
  <c r="H393" i="21"/>
  <c r="L392" i="21"/>
  <c r="K392" i="21"/>
  <c r="I392" i="21"/>
  <c r="Q391" i="21"/>
  <c r="N391" i="21"/>
  <c r="P391" i="21"/>
  <c r="O391" i="21"/>
  <c r="D394" i="21"/>
  <c r="E393" i="21"/>
  <c r="F393" i="21"/>
  <c r="J393" i="21"/>
  <c r="H394" i="21"/>
  <c r="M393" i="21"/>
  <c r="L393" i="21"/>
  <c r="I393" i="21"/>
  <c r="K393" i="21"/>
  <c r="N392" i="21"/>
  <c r="Q392" i="21"/>
  <c r="P392" i="21"/>
  <c r="O392" i="21"/>
  <c r="E394" i="21"/>
  <c r="D395" i="21"/>
  <c r="F394" i="21"/>
  <c r="H395" i="21"/>
  <c r="M394" i="21"/>
  <c r="K394" i="21"/>
  <c r="J394" i="21"/>
  <c r="L394" i="21"/>
  <c r="I394" i="21"/>
  <c r="O393" i="21"/>
  <c r="N393" i="21"/>
  <c r="Q393" i="21"/>
  <c r="P393" i="21"/>
  <c r="E395" i="21"/>
  <c r="D396" i="21"/>
  <c r="F395" i="21"/>
  <c r="I395" i="21"/>
  <c r="L395" i="21"/>
  <c r="K395" i="21"/>
  <c r="H396" i="21"/>
  <c r="J395" i="21"/>
  <c r="M395" i="21"/>
  <c r="Q394" i="21"/>
  <c r="P394" i="21"/>
  <c r="O394" i="21"/>
  <c r="N394" i="21"/>
  <c r="D397" i="21"/>
  <c r="E396" i="21"/>
  <c r="F396" i="21"/>
  <c r="Q395" i="21"/>
  <c r="N395" i="21"/>
  <c r="P395" i="21"/>
  <c r="O395" i="21"/>
  <c r="M396" i="21"/>
  <c r="J396" i="21"/>
  <c r="I396" i="21"/>
  <c r="K396" i="21"/>
  <c r="H397" i="21"/>
  <c r="L396" i="21"/>
  <c r="E397" i="21"/>
  <c r="D398" i="21"/>
  <c r="F397" i="21"/>
  <c r="Q396" i="21"/>
  <c r="P396" i="21"/>
  <c r="O396" i="21"/>
  <c r="N396" i="21"/>
  <c r="M397" i="21"/>
  <c r="I397" i="21"/>
  <c r="H398" i="21"/>
  <c r="K397" i="21"/>
  <c r="L397" i="21"/>
  <c r="J397" i="21"/>
  <c r="D399" i="21"/>
  <c r="E398" i="21"/>
  <c r="F398" i="21"/>
  <c r="Q397" i="21"/>
  <c r="N397" i="21"/>
  <c r="P397" i="21"/>
  <c r="O397" i="21"/>
  <c r="L398" i="21"/>
  <c r="M398" i="21"/>
  <c r="K398" i="21"/>
  <c r="J398" i="21"/>
  <c r="H399" i="21"/>
  <c r="I398" i="21"/>
  <c r="D400" i="21"/>
  <c r="E399" i="21"/>
  <c r="F399" i="21"/>
  <c r="H400" i="21"/>
  <c r="I399" i="21"/>
  <c r="K399" i="21"/>
  <c r="M399" i="21"/>
  <c r="L399" i="21"/>
  <c r="J399" i="21"/>
  <c r="N398" i="21"/>
  <c r="P398" i="21"/>
  <c r="O398" i="21"/>
  <c r="Q398" i="21"/>
  <c r="E400" i="21"/>
  <c r="D401" i="21"/>
  <c r="F400" i="21"/>
  <c r="H401" i="21"/>
  <c r="J400" i="21"/>
  <c r="L400" i="21"/>
  <c r="K400" i="21"/>
  <c r="I400" i="21"/>
  <c r="M400" i="21"/>
  <c r="O399" i="21"/>
  <c r="N399" i="21"/>
  <c r="Q399" i="21"/>
  <c r="P399" i="21"/>
  <c r="D402" i="21"/>
  <c r="E401" i="21"/>
  <c r="F401" i="21"/>
  <c r="J401" i="21"/>
  <c r="L401" i="21"/>
  <c r="H402" i="21"/>
  <c r="I401" i="21"/>
  <c r="M401" i="21"/>
  <c r="K401" i="21"/>
  <c r="N400" i="21"/>
  <c r="P400" i="21"/>
  <c r="O400" i="21"/>
  <c r="Q400" i="21"/>
  <c r="D403" i="21"/>
  <c r="E402" i="21"/>
  <c r="F402" i="21"/>
  <c r="K402" i="21"/>
  <c r="I402" i="21"/>
  <c r="J402" i="21"/>
  <c r="L402" i="21"/>
  <c r="H403" i="21"/>
  <c r="M402" i="21"/>
  <c r="Q401" i="21"/>
  <c r="N401" i="21"/>
  <c r="P401" i="21"/>
  <c r="O401" i="21"/>
  <c r="E403" i="21"/>
  <c r="D404" i="21"/>
  <c r="F403" i="21"/>
  <c r="Q402" i="21"/>
  <c r="P402" i="21"/>
  <c r="O402" i="21"/>
  <c r="N402" i="21"/>
  <c r="I403" i="21"/>
  <c r="J403" i="21"/>
  <c r="L403" i="21"/>
  <c r="H404" i="21"/>
  <c r="K403" i="21"/>
  <c r="M403" i="21"/>
  <c r="E404" i="21"/>
  <c r="D405" i="21"/>
  <c r="F404" i="21"/>
  <c r="O403" i="21"/>
  <c r="N403" i="21"/>
  <c r="Q403" i="21"/>
  <c r="P403" i="21"/>
  <c r="L404" i="21"/>
  <c r="H405" i="21"/>
  <c r="J404" i="21"/>
  <c r="K404" i="21"/>
  <c r="M404" i="21"/>
  <c r="I404" i="21"/>
  <c r="D406" i="21"/>
  <c r="E405" i="21"/>
  <c r="F405" i="21"/>
  <c r="M405" i="21"/>
  <c r="H406" i="21"/>
  <c r="L405" i="21"/>
  <c r="K405" i="21"/>
  <c r="I405" i="21"/>
  <c r="J405" i="21"/>
  <c r="O404" i="21"/>
  <c r="Q404" i="21"/>
  <c r="P404" i="21"/>
  <c r="N404" i="21"/>
  <c r="D407" i="21"/>
  <c r="E406" i="21"/>
  <c r="F406" i="21"/>
  <c r="I406" i="21"/>
  <c r="L406" i="21"/>
  <c r="K406" i="21"/>
  <c r="J406" i="21"/>
  <c r="H407" i="21"/>
  <c r="M406" i="21"/>
  <c r="Q405" i="21"/>
  <c r="N405" i="21"/>
  <c r="P405" i="21"/>
  <c r="O405" i="21"/>
  <c r="D408" i="21"/>
  <c r="E407" i="21"/>
  <c r="F407" i="21"/>
  <c r="O406" i="21"/>
  <c r="P406" i="21"/>
  <c r="N406" i="21"/>
  <c r="Q406" i="21"/>
  <c r="M407" i="21"/>
  <c r="L407" i="21"/>
  <c r="H408" i="21"/>
  <c r="K407" i="21"/>
  <c r="J407" i="21"/>
  <c r="I407" i="21"/>
  <c r="E408" i="21"/>
  <c r="D409" i="21"/>
  <c r="F408" i="21"/>
  <c r="M408" i="21"/>
  <c r="I408" i="21"/>
  <c r="K408" i="21"/>
  <c r="J408" i="21"/>
  <c r="H409" i="21"/>
  <c r="L408" i="21"/>
  <c r="Q407" i="21"/>
  <c r="N407" i="21"/>
  <c r="P407" i="21"/>
  <c r="O407" i="21"/>
  <c r="E409" i="21"/>
  <c r="D410" i="21"/>
  <c r="F409" i="21"/>
  <c r="P408" i="21"/>
  <c r="N408" i="21"/>
  <c r="O408" i="21"/>
  <c r="Q408" i="21"/>
  <c r="M409" i="21"/>
  <c r="K409" i="21"/>
  <c r="J409" i="21"/>
  <c r="H410" i="21"/>
  <c r="I409" i="21"/>
  <c r="L409" i="21"/>
  <c r="D411" i="21"/>
  <c r="E410" i="21"/>
  <c r="F410" i="21"/>
  <c r="H411" i="21"/>
  <c r="J410" i="21"/>
  <c r="L410" i="21"/>
  <c r="M410" i="21"/>
  <c r="I410" i="21"/>
  <c r="K410" i="21"/>
  <c r="Q409" i="21"/>
  <c r="N409" i="21"/>
  <c r="P409" i="21"/>
  <c r="O409" i="21"/>
  <c r="D412" i="21"/>
  <c r="E411" i="21"/>
  <c r="F411" i="21"/>
  <c r="L411" i="21"/>
  <c r="J411" i="21"/>
  <c r="K411" i="21"/>
  <c r="M411" i="21"/>
  <c r="H412" i="21"/>
  <c r="I411" i="21"/>
  <c r="O410" i="21"/>
  <c r="N410" i="21"/>
  <c r="Q410" i="21"/>
  <c r="P410" i="21"/>
  <c r="E412" i="21"/>
  <c r="D413" i="21"/>
  <c r="F412" i="21"/>
  <c r="L412" i="21"/>
  <c r="M412" i="21"/>
  <c r="H413" i="21"/>
  <c r="K412" i="21"/>
  <c r="I412" i="21"/>
  <c r="J412" i="21"/>
  <c r="Q411" i="21"/>
  <c r="N411" i="21"/>
  <c r="P411" i="21"/>
  <c r="O411" i="21"/>
  <c r="E413" i="21"/>
  <c r="D414" i="21"/>
  <c r="F413" i="21"/>
  <c r="J413" i="21"/>
  <c r="L413" i="21"/>
  <c r="I413" i="21"/>
  <c r="K413" i="21"/>
  <c r="M413" i="21"/>
  <c r="H414" i="21"/>
  <c r="O412" i="21"/>
  <c r="P412" i="21"/>
  <c r="N412" i="21"/>
  <c r="Q412" i="21"/>
  <c r="E414" i="21"/>
  <c r="D415" i="21"/>
  <c r="F414" i="21"/>
  <c r="N413" i="21"/>
  <c r="Q413" i="21"/>
  <c r="P413" i="21"/>
  <c r="O413" i="21"/>
  <c r="M414" i="21"/>
  <c r="K414" i="21"/>
  <c r="J414" i="21"/>
  <c r="H415" i="21"/>
  <c r="I414" i="21"/>
  <c r="L414" i="21"/>
  <c r="D416" i="21"/>
  <c r="E415" i="21"/>
  <c r="F415" i="21"/>
  <c r="J415" i="21"/>
  <c r="L415" i="21"/>
  <c r="H416" i="21"/>
  <c r="M415" i="21"/>
  <c r="K415" i="21"/>
  <c r="I415" i="21"/>
  <c r="Q414" i="21"/>
  <c r="P414" i="21"/>
  <c r="O414" i="21"/>
  <c r="N414" i="21"/>
  <c r="D417" i="21"/>
  <c r="E416" i="21"/>
  <c r="F416" i="21"/>
  <c r="M416" i="21"/>
  <c r="K416" i="21"/>
  <c r="L416" i="21"/>
  <c r="J416" i="21"/>
  <c r="I416" i="21"/>
  <c r="H417" i="21"/>
  <c r="N415" i="21"/>
  <c r="Q415" i="21"/>
  <c r="P415" i="21"/>
  <c r="O415" i="21"/>
  <c r="E417" i="21"/>
  <c r="D418" i="21"/>
  <c r="F417" i="21"/>
  <c r="Q416" i="21"/>
  <c r="N416" i="21"/>
  <c r="P416" i="21"/>
  <c r="O416" i="21"/>
  <c r="H418" i="21"/>
  <c r="L417" i="21"/>
  <c r="M417" i="21"/>
  <c r="K417" i="21"/>
  <c r="J417" i="21"/>
  <c r="I417" i="21"/>
  <c r="D419" i="21"/>
  <c r="E418" i="21"/>
  <c r="F418" i="21"/>
  <c r="L418" i="21"/>
  <c r="K418" i="21"/>
  <c r="H419" i="21"/>
  <c r="I418" i="21"/>
  <c r="J418" i="21"/>
  <c r="M418" i="21"/>
  <c r="O417" i="21"/>
  <c r="N417" i="21"/>
  <c r="Q417" i="21"/>
  <c r="P417" i="21"/>
  <c r="D420" i="21"/>
  <c r="E419" i="21"/>
  <c r="F419" i="21"/>
  <c r="K419" i="21"/>
  <c r="L419" i="21"/>
  <c r="H420" i="21"/>
  <c r="J419" i="21"/>
  <c r="I419" i="21"/>
  <c r="M419" i="21"/>
  <c r="N418" i="21"/>
  <c r="P418" i="21"/>
  <c r="O418" i="21"/>
  <c r="Q418" i="21"/>
  <c r="D421" i="21"/>
  <c r="E420" i="21"/>
  <c r="F420" i="21"/>
  <c r="H421" i="21"/>
  <c r="J420" i="21"/>
  <c r="M420" i="21"/>
  <c r="I420" i="21"/>
  <c r="K420" i="21"/>
  <c r="L420" i="21"/>
  <c r="Q419" i="21"/>
  <c r="N419" i="21"/>
  <c r="P419" i="21"/>
  <c r="O419" i="21"/>
  <c r="E421" i="21"/>
  <c r="D422" i="21"/>
  <c r="F421" i="21"/>
  <c r="I421" i="21"/>
  <c r="L421" i="21"/>
  <c r="J421" i="21"/>
  <c r="K421" i="21"/>
  <c r="M421" i="21"/>
  <c r="H422" i="21"/>
  <c r="N420" i="21"/>
  <c r="Q420" i="21"/>
  <c r="P420" i="21"/>
  <c r="O420" i="21"/>
  <c r="E422" i="21"/>
  <c r="D423" i="21"/>
  <c r="F422" i="21"/>
  <c r="Q421" i="21"/>
  <c r="N421" i="21"/>
  <c r="P421" i="21"/>
  <c r="O421" i="21"/>
  <c r="J422" i="21"/>
  <c r="H423" i="21"/>
  <c r="K422" i="21"/>
  <c r="I422" i="21"/>
  <c r="M422" i="21"/>
  <c r="L422" i="21"/>
  <c r="E423" i="21"/>
  <c r="D424" i="21"/>
  <c r="F423" i="21"/>
  <c r="H424" i="21"/>
  <c r="K423" i="21"/>
  <c r="J423" i="21"/>
  <c r="L423" i="21"/>
  <c r="M423" i="21"/>
  <c r="I423" i="21"/>
  <c r="N422" i="21"/>
  <c r="Q422" i="21"/>
  <c r="P422" i="21"/>
  <c r="O422" i="21"/>
  <c r="E424" i="21"/>
  <c r="D425" i="21"/>
  <c r="F424" i="21"/>
  <c r="L424" i="21"/>
  <c r="M424" i="21"/>
  <c r="K424" i="21"/>
  <c r="J424" i="21"/>
  <c r="I424" i="21"/>
  <c r="H425" i="21"/>
  <c r="O423" i="21"/>
  <c r="N423" i="21"/>
  <c r="Q423" i="21"/>
  <c r="P423" i="21"/>
  <c r="E425" i="21"/>
  <c r="D426" i="21"/>
  <c r="F425" i="21"/>
  <c r="N424" i="21"/>
  <c r="Q424" i="21"/>
  <c r="P424" i="21"/>
  <c r="O424" i="21"/>
  <c r="I425" i="21"/>
  <c r="L425" i="21"/>
  <c r="M425" i="21"/>
  <c r="K425" i="21"/>
  <c r="H426" i="21"/>
  <c r="J425" i="21"/>
  <c r="D427" i="21"/>
  <c r="E426" i="21"/>
  <c r="F426" i="21"/>
  <c r="Q425" i="21"/>
  <c r="N425" i="21"/>
  <c r="P425" i="21"/>
  <c r="O425" i="21"/>
  <c r="L426" i="21"/>
  <c r="M426" i="21"/>
  <c r="K426" i="21"/>
  <c r="I426" i="21"/>
  <c r="J426" i="21"/>
  <c r="H427" i="21"/>
  <c r="D428" i="21"/>
  <c r="E427" i="21"/>
  <c r="F427" i="21"/>
  <c r="O426" i="21"/>
  <c r="Q426" i="21"/>
  <c r="N426" i="21"/>
  <c r="P426" i="21"/>
  <c r="K427" i="21"/>
  <c r="I427" i="21"/>
  <c r="J427" i="21"/>
  <c r="M427" i="21"/>
  <c r="L427" i="21"/>
  <c r="H428" i="21"/>
  <c r="E428" i="21"/>
  <c r="D429" i="21"/>
  <c r="F428" i="21"/>
  <c r="Q427" i="21"/>
  <c r="N427" i="21"/>
  <c r="P427" i="21"/>
  <c r="O427" i="21"/>
  <c r="J428" i="21"/>
  <c r="M428" i="21"/>
  <c r="L428" i="21"/>
  <c r="K428" i="21"/>
  <c r="H429" i="21"/>
  <c r="I428" i="21"/>
  <c r="D430" i="21"/>
  <c r="E429" i="21"/>
  <c r="F429" i="21"/>
  <c r="L429" i="21"/>
  <c r="J429" i="21"/>
  <c r="I429" i="21"/>
  <c r="H430" i="21"/>
  <c r="K429" i="21"/>
  <c r="M429" i="21"/>
  <c r="Q428" i="21"/>
  <c r="P428" i="21"/>
  <c r="O428" i="21"/>
  <c r="N428" i="21"/>
  <c r="E430" i="21"/>
  <c r="D431" i="21"/>
  <c r="F430" i="21"/>
  <c r="O429" i="21"/>
  <c r="Q429" i="21"/>
  <c r="N429" i="21"/>
  <c r="P429" i="21"/>
  <c r="M430" i="21"/>
  <c r="K430" i="21"/>
  <c r="I430" i="21"/>
  <c r="L430" i="21"/>
  <c r="H431" i="21"/>
  <c r="J430" i="21"/>
  <c r="D432" i="21"/>
  <c r="E431" i="21"/>
  <c r="F431" i="21"/>
  <c r="P430" i="21"/>
  <c r="Q430" i="21"/>
  <c r="O430" i="21"/>
  <c r="N430" i="21"/>
  <c r="L431" i="21"/>
  <c r="J431" i="21"/>
  <c r="M431" i="21"/>
  <c r="I431" i="21"/>
  <c r="H432" i="21"/>
  <c r="K431" i="21"/>
  <c r="D433" i="21"/>
  <c r="E432" i="21"/>
  <c r="F432" i="21"/>
  <c r="O431" i="21"/>
  <c r="Q431" i="21"/>
  <c r="N431" i="21"/>
  <c r="P431" i="21"/>
  <c r="J432" i="21"/>
  <c r="I432" i="21"/>
  <c r="M432" i="21"/>
  <c r="L432" i="21"/>
  <c r="K432" i="21"/>
  <c r="H433" i="21"/>
  <c r="E433" i="21"/>
  <c r="D434" i="21"/>
  <c r="F433" i="21"/>
  <c r="Q432" i="21"/>
  <c r="N432" i="21"/>
  <c r="P432" i="21"/>
  <c r="O432" i="21"/>
  <c r="H434" i="21"/>
  <c r="I433" i="21"/>
  <c r="J433" i="21"/>
  <c r="M433" i="21"/>
  <c r="K433" i="21"/>
  <c r="L433" i="21"/>
  <c r="E434" i="21"/>
  <c r="D435" i="21"/>
  <c r="F434" i="21"/>
  <c r="H435" i="21"/>
  <c r="K434" i="21"/>
  <c r="J434" i="21"/>
  <c r="I434" i="21"/>
  <c r="L434" i="21"/>
  <c r="M434" i="21"/>
  <c r="N433" i="21"/>
  <c r="Q433" i="21"/>
  <c r="P433" i="21"/>
  <c r="O433" i="21"/>
  <c r="E435" i="21"/>
  <c r="D436" i="21"/>
  <c r="F435" i="21"/>
  <c r="H436" i="21"/>
  <c r="M435" i="21"/>
  <c r="L435" i="21"/>
  <c r="J435" i="21"/>
  <c r="K435" i="21"/>
  <c r="I435" i="21"/>
  <c r="Q434" i="21"/>
  <c r="N434" i="21"/>
  <c r="P434" i="21"/>
  <c r="O434" i="21"/>
  <c r="E436" i="21"/>
  <c r="D437" i="21"/>
  <c r="F436" i="21"/>
  <c r="K436" i="21"/>
  <c r="I436" i="21"/>
  <c r="M436" i="21"/>
  <c r="L436" i="21"/>
  <c r="J436" i="21"/>
  <c r="H437" i="21"/>
  <c r="O435" i="21"/>
  <c r="N435" i="21"/>
  <c r="Q435" i="21"/>
  <c r="P435" i="21"/>
  <c r="E437" i="21"/>
  <c r="D438" i="21"/>
  <c r="F437" i="21"/>
  <c r="N436" i="21"/>
  <c r="Q436" i="21"/>
  <c r="P436" i="21"/>
  <c r="O436" i="21"/>
  <c r="L437" i="21"/>
  <c r="M437" i="21"/>
  <c r="I437" i="21"/>
  <c r="J437" i="21"/>
  <c r="K437" i="21"/>
  <c r="H438" i="21"/>
  <c r="D439" i="21"/>
  <c r="E438" i="21"/>
  <c r="F438" i="21"/>
  <c r="Q437" i="21"/>
  <c r="N437" i="21"/>
  <c r="P437" i="21"/>
  <c r="O437" i="21"/>
  <c r="L438" i="21"/>
  <c r="M438" i="21"/>
  <c r="I438" i="21"/>
  <c r="K438" i="21"/>
  <c r="H439" i="21"/>
  <c r="J438" i="21"/>
  <c r="E439" i="21"/>
  <c r="D440" i="21"/>
  <c r="F439" i="21"/>
  <c r="O438" i="21"/>
  <c r="P438" i="21"/>
  <c r="Q438" i="21"/>
  <c r="N438" i="21"/>
  <c r="H440" i="21"/>
  <c r="M439" i="21"/>
  <c r="K439" i="21"/>
  <c r="L439" i="21"/>
  <c r="I439" i="21"/>
  <c r="J439" i="21"/>
  <c r="E440" i="21"/>
  <c r="D441" i="21"/>
  <c r="F440" i="21"/>
  <c r="K440" i="21"/>
  <c r="H441" i="21"/>
  <c r="J440" i="21"/>
  <c r="I440" i="21"/>
  <c r="M440" i="21"/>
  <c r="L440" i="21"/>
  <c r="N439" i="21"/>
  <c r="Q439" i="21"/>
  <c r="P439" i="21"/>
  <c r="O439" i="21"/>
  <c r="D442" i="21"/>
  <c r="E441" i="21"/>
  <c r="F441" i="21"/>
  <c r="H442" i="21"/>
  <c r="I441" i="21"/>
  <c r="K441" i="21"/>
  <c r="L441" i="21"/>
  <c r="J441" i="21"/>
  <c r="M441" i="21"/>
  <c r="Q440" i="21"/>
  <c r="N440" i="21"/>
  <c r="P440" i="21"/>
  <c r="O440" i="21"/>
  <c r="D443" i="21"/>
  <c r="E442" i="21"/>
  <c r="F442" i="21"/>
  <c r="K442" i="21"/>
  <c r="M442" i="21"/>
  <c r="I442" i="21"/>
  <c r="L442" i="21"/>
  <c r="J442" i="21"/>
  <c r="H443" i="21"/>
  <c r="O441" i="21"/>
  <c r="N441" i="21"/>
  <c r="Q441" i="21"/>
  <c r="P441" i="21"/>
  <c r="E443" i="21"/>
  <c r="D444" i="21"/>
  <c r="F443" i="21"/>
  <c r="O442" i="21"/>
  <c r="N442" i="21"/>
  <c r="Q442" i="21"/>
  <c r="P442" i="21"/>
  <c r="H444" i="21"/>
  <c r="J443" i="21"/>
  <c r="M443" i="21"/>
  <c r="K443" i="21"/>
  <c r="L443" i="21"/>
  <c r="I443" i="21"/>
  <c r="E444" i="21"/>
  <c r="D445" i="21"/>
  <c r="F444" i="21"/>
  <c r="M444" i="21"/>
  <c r="L444" i="21"/>
  <c r="J444" i="21"/>
  <c r="K444" i="21"/>
  <c r="I444" i="21"/>
  <c r="H445" i="21"/>
  <c r="O443" i="21"/>
  <c r="Q443" i="21"/>
  <c r="N443" i="21"/>
  <c r="P443" i="21"/>
  <c r="D446" i="21"/>
  <c r="E445" i="21"/>
  <c r="F445" i="21"/>
  <c r="O444" i="21"/>
  <c r="P444" i="21"/>
  <c r="N444" i="21"/>
  <c r="Q444" i="21"/>
  <c r="I445" i="21"/>
  <c r="J445" i="21"/>
  <c r="M445" i="21"/>
  <c r="K445" i="21"/>
  <c r="L445" i="21"/>
  <c r="H446" i="21"/>
  <c r="E446" i="21"/>
  <c r="D447" i="21"/>
  <c r="F446" i="21"/>
  <c r="N445" i="21"/>
  <c r="Q445" i="21"/>
  <c r="P445" i="21"/>
  <c r="O445" i="21"/>
  <c r="L446" i="21"/>
  <c r="H447" i="21"/>
  <c r="M446" i="21"/>
  <c r="J446" i="21"/>
  <c r="K446" i="21"/>
  <c r="I446" i="21"/>
  <c r="D448" i="21"/>
  <c r="E447" i="21"/>
  <c r="F447" i="21"/>
  <c r="K447" i="21"/>
  <c r="H448" i="21"/>
  <c r="M447" i="21"/>
  <c r="I447" i="21"/>
  <c r="L447" i="21"/>
  <c r="J447" i="21"/>
  <c r="P446" i="21"/>
  <c r="Q446" i="21"/>
  <c r="O446" i="21"/>
  <c r="N446" i="21"/>
  <c r="E448" i="21"/>
  <c r="D449" i="21"/>
  <c r="F448" i="21"/>
  <c r="H449" i="21"/>
  <c r="J448" i="21"/>
  <c r="K448" i="21"/>
  <c r="L448" i="21"/>
  <c r="M448" i="21"/>
  <c r="I448" i="21"/>
  <c r="O447" i="21"/>
  <c r="Q447" i="21"/>
  <c r="N447" i="21"/>
  <c r="P447" i="21"/>
  <c r="D450" i="21"/>
  <c r="E449" i="21"/>
  <c r="F449" i="21"/>
  <c r="H450" i="21"/>
  <c r="I449" i="21"/>
  <c r="M449" i="21"/>
  <c r="L449" i="21"/>
  <c r="K449" i="21"/>
  <c r="J449" i="21"/>
  <c r="Q448" i="21"/>
  <c r="P448" i="21"/>
  <c r="O448" i="21"/>
  <c r="N448" i="21"/>
  <c r="E450" i="21"/>
  <c r="D451" i="21"/>
  <c r="F450" i="21"/>
  <c r="L450" i="21"/>
  <c r="J450" i="21"/>
  <c r="I450" i="21"/>
  <c r="H451" i="21"/>
  <c r="M450" i="21"/>
  <c r="K450" i="21"/>
  <c r="O449" i="21"/>
  <c r="N449" i="21"/>
  <c r="Q449" i="21"/>
  <c r="P449" i="21"/>
  <c r="D452" i="21"/>
  <c r="E451" i="21"/>
  <c r="F451" i="21"/>
  <c r="Q450" i="21"/>
  <c r="N450" i="21"/>
  <c r="P450" i="21"/>
  <c r="O450" i="21"/>
  <c r="I451" i="21"/>
  <c r="K451" i="21"/>
  <c r="H452" i="21"/>
  <c r="M451" i="21"/>
  <c r="J451" i="21"/>
  <c r="L451" i="21"/>
  <c r="D453" i="21"/>
  <c r="E452" i="21"/>
  <c r="F452" i="21"/>
  <c r="O451" i="21"/>
  <c r="Q451" i="21"/>
  <c r="N451" i="21"/>
  <c r="P451" i="21"/>
  <c r="J452" i="21"/>
  <c r="H453" i="21"/>
  <c r="L452" i="21"/>
  <c r="K452" i="21"/>
  <c r="I452" i="21"/>
  <c r="M452" i="21"/>
  <c r="D454" i="21"/>
  <c r="E453" i="21"/>
  <c r="F453" i="21"/>
  <c r="M453" i="21"/>
  <c r="H454" i="21"/>
  <c r="L453" i="21"/>
  <c r="I453" i="21"/>
  <c r="J453" i="21"/>
  <c r="K453" i="21"/>
  <c r="O452" i="21"/>
  <c r="Q452" i="21"/>
  <c r="P452" i="21"/>
  <c r="N452" i="21"/>
  <c r="D455" i="21"/>
  <c r="E454" i="21"/>
  <c r="F454" i="21"/>
  <c r="L454" i="21"/>
  <c r="I454" i="21"/>
  <c r="H455" i="21"/>
  <c r="J454" i="21"/>
  <c r="M454" i="21"/>
  <c r="K454" i="21"/>
  <c r="Q453" i="21"/>
  <c r="N453" i="21"/>
  <c r="P453" i="21"/>
  <c r="O453" i="21"/>
  <c r="D456" i="21"/>
  <c r="E455" i="21"/>
  <c r="F455" i="21"/>
  <c r="Q454" i="21"/>
  <c r="N454" i="21"/>
  <c r="P454" i="21"/>
  <c r="O454" i="21"/>
  <c r="I455" i="21"/>
  <c r="L455" i="21"/>
  <c r="J455" i="21"/>
  <c r="H456" i="21"/>
  <c r="M455" i="21"/>
  <c r="K455" i="21"/>
  <c r="D457" i="21"/>
  <c r="E456" i="21"/>
  <c r="F456" i="21"/>
  <c r="N455" i="21"/>
  <c r="Q455" i="21"/>
  <c r="P455" i="21"/>
  <c r="O455" i="21"/>
  <c r="H457" i="21"/>
  <c r="J456" i="21"/>
  <c r="M456" i="21"/>
  <c r="K456" i="21"/>
  <c r="I456" i="21"/>
  <c r="L456" i="21"/>
  <c r="D458" i="21"/>
  <c r="E457" i="21"/>
  <c r="F457" i="21"/>
  <c r="I457" i="21"/>
  <c r="M457" i="21"/>
  <c r="H458" i="21"/>
  <c r="K457" i="21"/>
  <c r="J457" i="21"/>
  <c r="L457" i="21"/>
  <c r="Q456" i="21"/>
  <c r="N456" i="21"/>
  <c r="P456" i="21"/>
  <c r="O456" i="21"/>
  <c r="D459" i="21"/>
  <c r="E458" i="21"/>
  <c r="F458" i="21"/>
  <c r="O457" i="21"/>
  <c r="N457" i="21"/>
  <c r="Q457" i="21"/>
  <c r="P457" i="21"/>
  <c r="L458" i="21"/>
  <c r="K458" i="21"/>
  <c r="I458" i="21"/>
  <c r="J458" i="21"/>
  <c r="H459" i="21"/>
  <c r="M458" i="21"/>
  <c r="E459" i="21"/>
  <c r="D460" i="21"/>
  <c r="F459" i="21"/>
  <c r="Q458" i="21"/>
  <c r="O458" i="21"/>
  <c r="N458" i="21"/>
  <c r="P458" i="21"/>
  <c r="L459" i="21"/>
  <c r="I459" i="21"/>
  <c r="M459" i="21"/>
  <c r="K459" i="21"/>
  <c r="J459" i="21"/>
  <c r="H460" i="21"/>
  <c r="D461" i="21"/>
  <c r="E460" i="21"/>
  <c r="F460" i="21"/>
  <c r="Q459" i="21"/>
  <c r="N459" i="21"/>
  <c r="P459" i="21"/>
  <c r="O459" i="21"/>
  <c r="L460" i="21"/>
  <c r="M460" i="21"/>
  <c r="H461" i="21"/>
  <c r="I460" i="21"/>
  <c r="K460" i="21"/>
  <c r="J460" i="21"/>
  <c r="D462" i="21"/>
  <c r="E461" i="21"/>
  <c r="F461" i="21"/>
  <c r="M461" i="21"/>
  <c r="H462" i="21"/>
  <c r="L461" i="21"/>
  <c r="J461" i="21"/>
  <c r="K461" i="21"/>
  <c r="I461" i="21"/>
  <c r="Q460" i="21"/>
  <c r="O460" i="21"/>
  <c r="P460" i="21"/>
  <c r="N460" i="21"/>
  <c r="E462" i="21"/>
  <c r="D463" i="21"/>
  <c r="F462" i="21"/>
  <c r="J462" i="21"/>
  <c r="H463" i="21"/>
  <c r="I462" i="21"/>
  <c r="K462" i="21"/>
  <c r="M462" i="21"/>
  <c r="L462" i="21"/>
  <c r="O461" i="21"/>
  <c r="N461" i="21"/>
  <c r="Q461" i="21"/>
  <c r="P461" i="21"/>
  <c r="D464" i="21"/>
  <c r="E463" i="21"/>
  <c r="F463" i="21"/>
  <c r="K463" i="21"/>
  <c r="L463" i="21"/>
  <c r="I463" i="21"/>
  <c r="M463" i="21"/>
  <c r="H464" i="21"/>
  <c r="J463" i="21"/>
  <c r="O462" i="21"/>
  <c r="Q462" i="21"/>
  <c r="P462" i="21"/>
  <c r="N462" i="21"/>
  <c r="D465" i="21"/>
  <c r="E464" i="21"/>
  <c r="F464" i="21"/>
  <c r="O463" i="21"/>
  <c r="N463" i="21"/>
  <c r="Q463" i="21"/>
  <c r="P463" i="21"/>
  <c r="L464" i="21"/>
  <c r="K464" i="21"/>
  <c r="J464" i="21"/>
  <c r="I464" i="21"/>
  <c r="M464" i="21"/>
  <c r="H465" i="21"/>
  <c r="D466" i="21"/>
  <c r="E465" i="21"/>
  <c r="F465" i="21"/>
  <c r="Q464" i="21"/>
  <c r="N464" i="21"/>
  <c r="P464" i="21"/>
  <c r="O464" i="21"/>
  <c r="L465" i="21"/>
  <c r="H466" i="21"/>
  <c r="M465" i="21"/>
  <c r="I465" i="21"/>
  <c r="K465" i="21"/>
  <c r="J465" i="21"/>
  <c r="E466" i="21"/>
  <c r="D467" i="21"/>
  <c r="F466" i="21"/>
  <c r="H467" i="21"/>
  <c r="M466" i="21"/>
  <c r="L466" i="21"/>
  <c r="I466" i="21"/>
  <c r="J466" i="21"/>
  <c r="K466" i="21"/>
  <c r="O465" i="21"/>
  <c r="N465" i="21"/>
  <c r="Q465" i="21"/>
  <c r="P465" i="21"/>
  <c r="D468" i="21"/>
  <c r="E467" i="21"/>
  <c r="F467" i="21"/>
  <c r="I467" i="21"/>
  <c r="J467" i="21"/>
  <c r="H468" i="21"/>
  <c r="L467" i="21"/>
  <c r="K467" i="21"/>
  <c r="M467" i="21"/>
  <c r="Q466" i="21"/>
  <c r="N466" i="21"/>
  <c r="P466" i="21"/>
  <c r="O466" i="21"/>
  <c r="E468" i="21"/>
  <c r="D469" i="21"/>
  <c r="F468" i="21"/>
  <c r="O467" i="21"/>
  <c r="N467" i="21"/>
  <c r="Q467" i="21"/>
  <c r="P467" i="21"/>
  <c r="I468" i="21"/>
  <c r="M468" i="21"/>
  <c r="H469" i="21"/>
  <c r="K468" i="21"/>
  <c r="L468" i="21"/>
  <c r="J468" i="21"/>
  <c r="D470" i="21"/>
  <c r="E469" i="21"/>
  <c r="F469" i="21"/>
  <c r="Q468" i="21"/>
  <c r="O468" i="21"/>
  <c r="P468" i="21"/>
  <c r="N468" i="21"/>
  <c r="J469" i="21"/>
  <c r="L469" i="21"/>
  <c r="H470" i="21"/>
  <c r="I469" i="21"/>
  <c r="M469" i="21"/>
  <c r="K469" i="21"/>
  <c r="D471" i="21"/>
  <c r="E470" i="21"/>
  <c r="F470" i="21"/>
  <c r="M470" i="21"/>
  <c r="L470" i="21"/>
  <c r="J470" i="21"/>
  <c r="H471" i="21"/>
  <c r="I470" i="21"/>
  <c r="K470" i="21"/>
  <c r="Q469" i="21"/>
  <c r="N469" i="21"/>
  <c r="P469" i="21"/>
  <c r="O469" i="21"/>
  <c r="E471" i="21"/>
  <c r="D472" i="21"/>
  <c r="F471" i="21"/>
  <c r="I471" i="21"/>
  <c r="J471" i="21"/>
  <c r="L471" i="21"/>
  <c r="K471" i="21"/>
  <c r="H472" i="21"/>
  <c r="M471" i="21"/>
  <c r="O470" i="21"/>
  <c r="P470" i="21"/>
  <c r="N470" i="21"/>
  <c r="Q470" i="21"/>
  <c r="E472" i="21"/>
  <c r="D473" i="21"/>
  <c r="F472" i="21"/>
  <c r="O471" i="21"/>
  <c r="N471" i="21"/>
  <c r="Q471" i="21"/>
  <c r="P471" i="21"/>
  <c r="I472" i="21"/>
  <c r="K472" i="21"/>
  <c r="M472" i="21"/>
  <c r="L472" i="21"/>
  <c r="H473" i="21"/>
  <c r="J472" i="21"/>
  <c r="E473" i="21"/>
  <c r="D474" i="21"/>
  <c r="F473" i="21"/>
  <c r="Q472" i="21"/>
  <c r="P472" i="21"/>
  <c r="N472" i="21"/>
  <c r="O472" i="21"/>
  <c r="H474" i="21"/>
  <c r="J473" i="21"/>
  <c r="I473" i="21"/>
  <c r="L473" i="21"/>
  <c r="K473" i="21"/>
  <c r="M473" i="21"/>
  <c r="D475" i="21"/>
  <c r="E474" i="21"/>
  <c r="F474" i="21"/>
  <c r="J474" i="21"/>
  <c r="L474" i="21"/>
  <c r="I474" i="21"/>
  <c r="H475" i="21"/>
  <c r="K474" i="21"/>
  <c r="M474" i="21"/>
  <c r="N473" i="21"/>
  <c r="Q473" i="21"/>
  <c r="P473" i="21"/>
  <c r="O473" i="21"/>
  <c r="D476" i="21"/>
  <c r="E475" i="21"/>
  <c r="F475" i="21"/>
  <c r="N474" i="21"/>
  <c r="O474" i="21"/>
  <c r="P474" i="21"/>
  <c r="Q474" i="21"/>
  <c r="I475" i="21"/>
  <c r="L475" i="21"/>
  <c r="H476" i="21"/>
  <c r="J475" i="21"/>
  <c r="M475" i="21"/>
  <c r="K475" i="21"/>
  <c r="E476" i="21"/>
  <c r="D477" i="21"/>
  <c r="F476" i="21"/>
  <c r="O475" i="21"/>
  <c r="N475" i="21"/>
  <c r="Q475" i="21"/>
  <c r="P475" i="21"/>
  <c r="I476" i="21"/>
  <c r="H477" i="21"/>
  <c r="K476" i="21"/>
  <c r="J476" i="21"/>
  <c r="M476" i="21"/>
  <c r="L476" i="21"/>
  <c r="E477" i="21"/>
  <c r="D478" i="21"/>
  <c r="F477" i="21"/>
  <c r="N476" i="21"/>
  <c r="O476" i="21"/>
  <c r="P476" i="21"/>
  <c r="Q476" i="21"/>
  <c r="J477" i="21"/>
  <c r="I477" i="21"/>
  <c r="H478" i="21"/>
  <c r="M477" i="21"/>
  <c r="L477" i="21"/>
  <c r="K477" i="21"/>
  <c r="D479" i="21"/>
  <c r="E478" i="21"/>
  <c r="F478" i="21"/>
  <c r="O477" i="21"/>
  <c r="Q477" i="21"/>
  <c r="N477" i="21"/>
  <c r="P477" i="21"/>
  <c r="M478" i="21"/>
  <c r="H479" i="21"/>
  <c r="K478" i="21"/>
  <c r="J478" i="21"/>
  <c r="I478" i="21"/>
  <c r="L478" i="21"/>
  <c r="E479" i="21"/>
  <c r="D480" i="21"/>
  <c r="F479" i="21"/>
  <c r="L479" i="21"/>
  <c r="H480" i="21"/>
  <c r="K479" i="21"/>
  <c r="M479" i="21"/>
  <c r="J479" i="21"/>
  <c r="I479" i="21"/>
  <c r="Q478" i="21"/>
  <c r="P478" i="21"/>
  <c r="O478" i="21"/>
  <c r="N478" i="21"/>
  <c r="D481" i="21"/>
  <c r="E480" i="21"/>
  <c r="F480" i="21"/>
  <c r="K480" i="21"/>
  <c r="J480" i="21"/>
  <c r="L480" i="21"/>
  <c r="H481" i="21"/>
  <c r="M480" i="21"/>
  <c r="I480" i="21"/>
  <c r="Q479" i="21"/>
  <c r="N479" i="21"/>
  <c r="P479" i="21"/>
  <c r="O479" i="21"/>
  <c r="D482" i="21"/>
  <c r="E481" i="21"/>
  <c r="F481" i="21"/>
  <c r="H482" i="21"/>
  <c r="K481" i="21"/>
  <c r="M481" i="21"/>
  <c r="I481" i="21"/>
  <c r="L481" i="21"/>
  <c r="J481" i="21"/>
  <c r="Q480" i="21"/>
  <c r="P480" i="21"/>
  <c r="O480" i="21"/>
  <c r="N480" i="21"/>
  <c r="D483" i="21"/>
  <c r="E482" i="21"/>
  <c r="F482" i="21"/>
  <c r="L482" i="21"/>
  <c r="K482" i="21"/>
  <c r="J482" i="21"/>
  <c r="I482" i="21"/>
  <c r="M482" i="21"/>
  <c r="H483" i="21"/>
  <c r="O481" i="21"/>
  <c r="Q481" i="21"/>
  <c r="N481" i="21"/>
  <c r="P481" i="21"/>
  <c r="D484" i="21"/>
  <c r="E483" i="21"/>
  <c r="F483" i="21"/>
  <c r="Q482" i="21"/>
  <c r="N482" i="21"/>
  <c r="P482" i="21"/>
  <c r="O482" i="21"/>
  <c r="I483" i="21"/>
  <c r="M483" i="21"/>
  <c r="J483" i="21"/>
  <c r="L483" i="21"/>
  <c r="H484" i="21"/>
  <c r="K483" i="21"/>
  <c r="E484" i="21"/>
  <c r="D485" i="21"/>
  <c r="F484" i="21"/>
  <c r="Q483" i="21"/>
  <c r="N483" i="21"/>
  <c r="P483" i="21"/>
  <c r="O483" i="21"/>
  <c r="J484" i="21"/>
  <c r="H485" i="21"/>
  <c r="K484" i="21"/>
  <c r="M484" i="21"/>
  <c r="L484" i="21"/>
  <c r="I484" i="21"/>
  <c r="E485" i="21"/>
  <c r="D486" i="21"/>
  <c r="F485" i="21"/>
  <c r="M485" i="21"/>
  <c r="L485" i="21"/>
  <c r="J485" i="21"/>
  <c r="H486" i="21"/>
  <c r="I485" i="21"/>
  <c r="K485" i="21"/>
  <c r="Q484" i="21"/>
  <c r="N484" i="21"/>
  <c r="P484" i="21"/>
  <c r="O484" i="21"/>
  <c r="D487" i="21"/>
  <c r="E486" i="21"/>
  <c r="F486" i="21"/>
  <c r="L486" i="21"/>
  <c r="I486" i="21"/>
  <c r="K486" i="21"/>
  <c r="J486" i="21"/>
  <c r="M486" i="21"/>
  <c r="H487" i="21"/>
  <c r="N485" i="21"/>
  <c r="Q485" i="21"/>
  <c r="P485" i="21"/>
  <c r="O485" i="21"/>
  <c r="E487" i="21"/>
  <c r="D488" i="21"/>
  <c r="F487" i="21"/>
  <c r="O486" i="21"/>
  <c r="P486" i="21"/>
  <c r="N486" i="21"/>
  <c r="Q486" i="21"/>
  <c r="L487" i="21"/>
  <c r="H488" i="21"/>
  <c r="J487" i="21"/>
  <c r="M487" i="21"/>
  <c r="I487" i="21"/>
  <c r="K487" i="21"/>
  <c r="D489" i="21"/>
  <c r="E488" i="21"/>
  <c r="F488" i="21"/>
  <c r="H489" i="21"/>
  <c r="L488" i="21"/>
  <c r="J488" i="21"/>
  <c r="M488" i="21"/>
  <c r="K488" i="21"/>
  <c r="I488" i="21"/>
  <c r="N487" i="21"/>
  <c r="Q487" i="21"/>
  <c r="P487" i="21"/>
  <c r="O487" i="21"/>
  <c r="E489" i="21"/>
  <c r="D490" i="21"/>
  <c r="F489" i="21"/>
  <c r="H490" i="21"/>
  <c r="J489" i="21"/>
  <c r="L489" i="21"/>
  <c r="I489" i="21"/>
  <c r="M489" i="21"/>
  <c r="K489" i="21"/>
  <c r="N488" i="21"/>
  <c r="Q488" i="21"/>
  <c r="P488" i="21"/>
  <c r="O488" i="21"/>
  <c r="E490" i="21"/>
  <c r="D491" i="21"/>
  <c r="F490" i="21"/>
  <c r="M490" i="21"/>
  <c r="K490" i="21"/>
  <c r="J490" i="21"/>
  <c r="H491" i="21"/>
  <c r="L490" i="21"/>
  <c r="I490" i="21"/>
  <c r="O489" i="21"/>
  <c r="Q489" i="21"/>
  <c r="N489" i="21"/>
  <c r="P489" i="21"/>
  <c r="D492" i="21"/>
  <c r="E491" i="21"/>
  <c r="F491" i="21"/>
  <c r="H492" i="21"/>
  <c r="K491" i="21"/>
  <c r="M491" i="21"/>
  <c r="L491" i="21"/>
  <c r="I491" i="21"/>
  <c r="J491" i="21"/>
  <c r="Q490" i="21"/>
  <c r="P490" i="21"/>
  <c r="O490" i="21"/>
  <c r="N490" i="21"/>
  <c r="D493" i="21"/>
  <c r="E492" i="21"/>
  <c r="F492" i="21"/>
  <c r="L492" i="21"/>
  <c r="J492" i="21"/>
  <c r="H493" i="21"/>
  <c r="I492" i="21"/>
  <c r="M492" i="21"/>
  <c r="K492" i="21"/>
  <c r="Q491" i="21"/>
  <c r="N491" i="21"/>
  <c r="P491" i="21"/>
  <c r="O491" i="21"/>
  <c r="D494" i="21"/>
  <c r="E493" i="21"/>
  <c r="F493" i="21"/>
  <c r="L493" i="21"/>
  <c r="M493" i="21"/>
  <c r="H494" i="21"/>
  <c r="J493" i="21"/>
  <c r="I493" i="21"/>
  <c r="K493" i="21"/>
  <c r="Q492" i="21"/>
  <c r="O492" i="21"/>
  <c r="P492" i="21"/>
  <c r="N492" i="21"/>
  <c r="D495" i="21"/>
  <c r="E494" i="21"/>
  <c r="F494" i="21"/>
  <c r="K494" i="21"/>
  <c r="J494" i="21"/>
  <c r="H495" i="21"/>
  <c r="L494" i="21"/>
  <c r="M494" i="21"/>
  <c r="I494" i="21"/>
  <c r="O493" i="21"/>
  <c r="Q493" i="21"/>
  <c r="N493" i="21"/>
  <c r="P493" i="21"/>
  <c r="E495" i="21"/>
  <c r="D496" i="21"/>
  <c r="F495" i="21"/>
  <c r="H496" i="21"/>
  <c r="J495" i="21"/>
  <c r="M495" i="21"/>
  <c r="I495" i="21"/>
  <c r="K495" i="21"/>
  <c r="L495" i="21"/>
  <c r="Q494" i="21"/>
  <c r="P494" i="21"/>
  <c r="O494" i="21"/>
  <c r="N494" i="21"/>
  <c r="E496" i="21"/>
  <c r="D497" i="21"/>
  <c r="F496" i="21"/>
  <c r="L496" i="21"/>
  <c r="K496" i="21"/>
  <c r="H497" i="21"/>
  <c r="J496" i="21"/>
  <c r="M496" i="21"/>
  <c r="I496" i="21"/>
  <c r="O495" i="21"/>
  <c r="Q495" i="21"/>
  <c r="N495" i="21"/>
  <c r="P495" i="21"/>
  <c r="E497" i="21"/>
  <c r="D498" i="21"/>
  <c r="F497" i="21"/>
  <c r="H498" i="21"/>
  <c r="K497" i="21"/>
  <c r="I497" i="21"/>
  <c r="M497" i="21"/>
  <c r="J497" i="21"/>
  <c r="L497" i="21"/>
  <c r="P496" i="21"/>
  <c r="Q496" i="21"/>
  <c r="O496" i="21"/>
  <c r="N496" i="21"/>
  <c r="E498" i="21"/>
  <c r="D499" i="21"/>
  <c r="F498" i="21"/>
  <c r="K498" i="21"/>
  <c r="J498" i="21"/>
  <c r="H499" i="21"/>
  <c r="I498" i="21"/>
  <c r="L498" i="21"/>
  <c r="M498" i="21"/>
  <c r="N497" i="21"/>
  <c r="Q497" i="21"/>
  <c r="P497" i="21"/>
  <c r="O497" i="21"/>
  <c r="E499" i="21"/>
  <c r="D500" i="21"/>
  <c r="F499" i="21"/>
  <c r="I499" i="21"/>
  <c r="L499" i="21"/>
  <c r="M499" i="21"/>
  <c r="H500" i="21"/>
  <c r="K499" i="21"/>
  <c r="J499" i="21"/>
  <c r="N498" i="21"/>
  <c r="Q498" i="21"/>
  <c r="P498" i="21"/>
  <c r="O498" i="21"/>
  <c r="E500" i="21"/>
  <c r="D501" i="21"/>
  <c r="F500" i="21"/>
  <c r="N499" i="21"/>
  <c r="Q499" i="21"/>
  <c r="P499" i="21"/>
  <c r="O499" i="21"/>
  <c r="J500" i="21"/>
  <c r="L500" i="21"/>
  <c r="H501" i="21"/>
  <c r="M500" i="21"/>
  <c r="K500" i="21"/>
  <c r="I500" i="21"/>
  <c r="E501" i="21"/>
  <c r="D502" i="21"/>
  <c r="F501" i="21"/>
  <c r="J501" i="21"/>
  <c r="I501" i="21"/>
  <c r="M501" i="21"/>
  <c r="K501" i="21"/>
  <c r="H502" i="21"/>
  <c r="L501" i="21"/>
  <c r="O500" i="21"/>
  <c r="P500" i="21"/>
  <c r="N500" i="21"/>
  <c r="Q500" i="21"/>
  <c r="E502" i="21"/>
  <c r="D503" i="21"/>
  <c r="F502" i="21"/>
  <c r="Q501" i="21"/>
  <c r="N501" i="21"/>
  <c r="P501" i="21"/>
  <c r="O501" i="21"/>
  <c r="I502" i="21"/>
  <c r="J502" i="21"/>
  <c r="H503" i="21"/>
  <c r="L502" i="21"/>
  <c r="K502" i="21"/>
  <c r="M502" i="21"/>
  <c r="E503" i="21"/>
  <c r="D504" i="21"/>
  <c r="F503" i="21"/>
  <c r="Q502" i="21"/>
  <c r="N502" i="21"/>
  <c r="P502" i="21"/>
  <c r="O502" i="21"/>
  <c r="M503" i="21"/>
  <c r="K503" i="21"/>
  <c r="H504" i="21"/>
  <c r="I503" i="21"/>
  <c r="J503" i="21"/>
  <c r="L503" i="21"/>
  <c r="E504" i="21"/>
  <c r="D505" i="21"/>
  <c r="F504" i="21"/>
  <c r="M504" i="21"/>
  <c r="J504" i="21"/>
  <c r="K504" i="21"/>
  <c r="H505" i="21"/>
  <c r="L504" i="21"/>
  <c r="I504" i="21"/>
  <c r="O503" i="21"/>
  <c r="Q503" i="21"/>
  <c r="N503" i="21"/>
  <c r="P503" i="21"/>
  <c r="E505" i="21"/>
  <c r="D506" i="21"/>
  <c r="F505" i="21"/>
  <c r="M505" i="21"/>
  <c r="K505" i="21"/>
  <c r="J505" i="21"/>
  <c r="I505" i="21"/>
  <c r="H506" i="21"/>
  <c r="L505" i="21"/>
  <c r="P504" i="21"/>
  <c r="O504" i="21"/>
  <c r="N504" i="21"/>
  <c r="Q504" i="21"/>
  <c r="D507" i="21"/>
  <c r="E506" i="21"/>
  <c r="F506" i="21"/>
  <c r="O505" i="21"/>
  <c r="N505" i="21"/>
  <c r="Q505" i="21"/>
  <c r="P505" i="21"/>
  <c r="K506" i="21"/>
  <c r="M506" i="21"/>
  <c r="I506" i="21"/>
  <c r="L506" i="21"/>
  <c r="J506" i="21"/>
  <c r="H507" i="21"/>
  <c r="E507" i="21"/>
  <c r="D508" i="21"/>
  <c r="F507" i="21"/>
  <c r="N506" i="21"/>
  <c r="Q506" i="21"/>
  <c r="O506" i="21"/>
  <c r="P506" i="21"/>
  <c r="M507" i="21"/>
  <c r="J507" i="21"/>
  <c r="L507" i="21"/>
  <c r="H508" i="21"/>
  <c r="K507" i="21"/>
  <c r="I507" i="21"/>
  <c r="E508" i="21"/>
  <c r="D509" i="21"/>
  <c r="F508" i="21"/>
  <c r="M508" i="21"/>
  <c r="L508" i="21"/>
  <c r="J508" i="21"/>
  <c r="K508" i="21"/>
  <c r="H509" i="21"/>
  <c r="I508" i="21"/>
  <c r="N507" i="21"/>
  <c r="Q507" i="21"/>
  <c r="P507" i="21"/>
  <c r="O507" i="21"/>
  <c r="D510" i="21"/>
  <c r="E509" i="21"/>
  <c r="F509" i="21"/>
  <c r="I509" i="21"/>
  <c r="H510" i="21"/>
  <c r="M509" i="21"/>
  <c r="L509" i="21"/>
  <c r="J509" i="21"/>
  <c r="K509" i="21"/>
  <c r="Q508" i="21"/>
  <c r="P508" i="21"/>
  <c r="O508" i="21"/>
  <c r="N508" i="21"/>
  <c r="E510" i="21"/>
  <c r="D511" i="21"/>
  <c r="F510" i="21"/>
  <c r="O509" i="21"/>
  <c r="Q509" i="21"/>
  <c r="N509" i="21"/>
  <c r="P509" i="21"/>
  <c r="H511" i="21"/>
  <c r="K510" i="21"/>
  <c r="M510" i="21"/>
  <c r="L510" i="21"/>
  <c r="I510" i="21"/>
  <c r="J510" i="21"/>
  <c r="E511" i="21"/>
  <c r="D512" i="21"/>
  <c r="F511" i="21"/>
  <c r="H512" i="21"/>
  <c r="L511" i="21"/>
  <c r="I511" i="21"/>
  <c r="K511" i="21"/>
  <c r="M511" i="21"/>
  <c r="J511" i="21"/>
  <c r="Q510" i="21"/>
  <c r="P510" i="21"/>
  <c r="O510" i="21"/>
  <c r="N510" i="21"/>
  <c r="D513" i="21"/>
  <c r="E512" i="21"/>
  <c r="F512" i="21"/>
  <c r="L512" i="21"/>
  <c r="K512" i="21"/>
  <c r="I512" i="21"/>
  <c r="H513" i="21"/>
  <c r="M512" i="21"/>
  <c r="J512" i="21"/>
  <c r="O511" i="21"/>
  <c r="Q511" i="21"/>
  <c r="N511" i="21"/>
  <c r="P511" i="21"/>
  <c r="D514" i="21"/>
  <c r="E513" i="21"/>
  <c r="F513" i="21"/>
  <c r="N512" i="21"/>
  <c r="P512" i="21"/>
  <c r="O512" i="21"/>
  <c r="Q512" i="21"/>
  <c r="H514" i="21"/>
  <c r="M513" i="21"/>
  <c r="K513" i="21"/>
  <c r="J513" i="21"/>
  <c r="I513" i="21"/>
  <c r="L513" i="21"/>
  <c r="E514" i="21"/>
  <c r="D515" i="21"/>
  <c r="F514" i="21"/>
  <c r="H515" i="21"/>
  <c r="M514" i="21"/>
  <c r="L514" i="21"/>
  <c r="I514" i="21"/>
  <c r="K514" i="21"/>
  <c r="J514" i="21"/>
  <c r="O513" i="21"/>
  <c r="Q513" i="21"/>
  <c r="N513" i="21"/>
  <c r="P513" i="21"/>
  <c r="D516" i="21"/>
  <c r="E515" i="21"/>
  <c r="F515" i="21"/>
  <c r="J515" i="21"/>
  <c r="M515" i="21"/>
  <c r="H516" i="21"/>
  <c r="I515" i="21"/>
  <c r="K515" i="21"/>
  <c r="L515" i="21"/>
  <c r="P514" i="21"/>
  <c r="N514" i="21"/>
  <c r="O514" i="21"/>
  <c r="Q514" i="21"/>
  <c r="D517" i="21"/>
  <c r="E516" i="21"/>
  <c r="F516" i="21"/>
  <c r="I516" i="21"/>
  <c r="L516" i="21"/>
  <c r="K516" i="21"/>
  <c r="H517" i="21"/>
  <c r="M516" i="21"/>
  <c r="J516" i="21"/>
  <c r="O515" i="21"/>
  <c r="N515" i="21"/>
  <c r="Q515" i="21"/>
  <c r="P515" i="21"/>
  <c r="D518" i="21"/>
  <c r="E517" i="21"/>
  <c r="F517" i="21"/>
  <c r="Q516" i="21"/>
  <c r="N516" i="21"/>
  <c r="P516" i="21"/>
  <c r="O516" i="21"/>
  <c r="M517" i="21"/>
  <c r="K517" i="21"/>
  <c r="L517" i="21"/>
  <c r="I517" i="21"/>
  <c r="H518" i="21"/>
  <c r="J517" i="21"/>
  <c r="E518" i="21"/>
  <c r="D519" i="21"/>
  <c r="F518" i="21"/>
  <c r="O517" i="21"/>
  <c r="Q517" i="21"/>
  <c r="N517" i="21"/>
  <c r="P517" i="21"/>
  <c r="K518" i="21"/>
  <c r="M518" i="21"/>
  <c r="H519" i="21"/>
  <c r="L518" i="21"/>
  <c r="J518" i="21"/>
  <c r="I518" i="21"/>
  <c r="D520" i="21"/>
  <c r="E519" i="21"/>
  <c r="F519" i="21"/>
  <c r="I519" i="21"/>
  <c r="K519" i="21"/>
  <c r="M519" i="21"/>
  <c r="H520" i="21"/>
  <c r="J519" i="21"/>
  <c r="L519" i="21"/>
  <c r="O518" i="21"/>
  <c r="P518" i="21"/>
  <c r="N518" i="21"/>
  <c r="Q518" i="21"/>
  <c r="D521" i="21"/>
  <c r="E520" i="21"/>
  <c r="F520" i="21"/>
  <c r="O519" i="21"/>
  <c r="Q519" i="21"/>
  <c r="N519" i="21"/>
  <c r="P519" i="21"/>
  <c r="J520" i="21"/>
  <c r="K520" i="21"/>
  <c r="H521" i="21"/>
  <c r="L520" i="21"/>
  <c r="M520" i="21"/>
  <c r="I520" i="21"/>
  <c r="D522" i="21"/>
  <c r="E521" i="21"/>
  <c r="F521" i="21"/>
  <c r="J521" i="21"/>
  <c r="H522" i="21"/>
  <c r="K521" i="21"/>
  <c r="L521" i="21"/>
  <c r="I521" i="21"/>
  <c r="M521" i="21"/>
  <c r="P520" i="21"/>
  <c r="O520" i="21"/>
  <c r="N520" i="21"/>
  <c r="Q520" i="21"/>
  <c r="E522" i="21"/>
  <c r="D523" i="21"/>
  <c r="F522" i="21"/>
  <c r="L522" i="21"/>
  <c r="J522" i="21"/>
  <c r="M522" i="21"/>
  <c r="H523" i="21"/>
  <c r="K522" i="21"/>
  <c r="I522" i="21"/>
  <c r="Q521" i="21"/>
  <c r="N521" i="21"/>
  <c r="P521" i="21"/>
  <c r="O521" i="21"/>
  <c r="E523" i="21"/>
  <c r="D524" i="21"/>
  <c r="F523" i="21"/>
  <c r="L523" i="21"/>
  <c r="I523" i="21"/>
  <c r="H524" i="21"/>
  <c r="M523" i="21"/>
  <c r="K523" i="21"/>
  <c r="J523" i="21"/>
  <c r="Q522" i="21"/>
  <c r="P522" i="21"/>
  <c r="O522" i="21"/>
  <c r="N522" i="21"/>
  <c r="E524" i="21"/>
  <c r="D525" i="21"/>
  <c r="F524" i="21"/>
  <c r="O523" i="21"/>
  <c r="N523" i="21"/>
  <c r="Q523" i="21"/>
  <c r="P523" i="21"/>
  <c r="J524" i="21"/>
  <c r="M524" i="21"/>
  <c r="I524" i="21"/>
  <c r="H525" i="21"/>
  <c r="K524" i="21"/>
  <c r="L524" i="21"/>
  <c r="E525" i="21"/>
  <c r="D526" i="21"/>
  <c r="F525" i="21"/>
  <c r="Q524" i="21"/>
  <c r="P524" i="21"/>
  <c r="O524" i="21"/>
  <c r="N524" i="21"/>
  <c r="M525" i="21"/>
  <c r="I525" i="21"/>
  <c r="H526" i="21"/>
  <c r="J525" i="21"/>
  <c r="L525" i="21"/>
  <c r="K525" i="21"/>
  <c r="E526" i="21"/>
  <c r="D527" i="21"/>
  <c r="F526" i="21"/>
  <c r="O525" i="21"/>
  <c r="Q525" i="21"/>
  <c r="N525" i="21"/>
  <c r="P525" i="21"/>
  <c r="L526" i="21"/>
  <c r="I526" i="21"/>
  <c r="M526" i="21"/>
  <c r="H527" i="21"/>
  <c r="J526" i="21"/>
  <c r="K526" i="21"/>
  <c r="E527" i="21"/>
  <c r="D528" i="21"/>
  <c r="F527" i="21"/>
  <c r="P526" i="21"/>
  <c r="O526" i="21"/>
  <c r="N526" i="21"/>
  <c r="Q526" i="21"/>
  <c r="I527" i="21"/>
  <c r="L527" i="21"/>
  <c r="K527" i="21"/>
  <c r="M527" i="21"/>
  <c r="J527" i="21"/>
  <c r="H528" i="21"/>
  <c r="E528" i="21"/>
  <c r="D529" i="21"/>
  <c r="F528" i="21"/>
  <c r="N527" i="21"/>
  <c r="Q527" i="21"/>
  <c r="P527" i="21"/>
  <c r="O527" i="21"/>
  <c r="J528" i="21"/>
  <c r="I528" i="21"/>
  <c r="L528" i="21"/>
  <c r="H529" i="21"/>
  <c r="M528" i="21"/>
  <c r="K528" i="21"/>
  <c r="E529" i="21"/>
  <c r="D530" i="21"/>
  <c r="F529" i="21"/>
  <c r="Q528" i="21"/>
  <c r="P528" i="21"/>
  <c r="O528" i="21"/>
  <c r="N528" i="21"/>
  <c r="M529" i="21"/>
  <c r="I529" i="21"/>
  <c r="H530" i="21"/>
  <c r="L529" i="21"/>
  <c r="J529" i="21"/>
  <c r="K529" i="21"/>
  <c r="E530" i="21"/>
  <c r="D531" i="21"/>
  <c r="F530" i="21"/>
  <c r="O529" i="21"/>
  <c r="N529" i="21"/>
  <c r="Q529" i="21"/>
  <c r="P529" i="21"/>
  <c r="L530" i="21"/>
  <c r="K530" i="21"/>
  <c r="I530" i="21"/>
  <c r="M530" i="21"/>
  <c r="J530" i="21"/>
  <c r="H531" i="21"/>
  <c r="E531" i="21"/>
  <c r="D532" i="21"/>
  <c r="F531" i="21"/>
  <c r="O530" i="21"/>
  <c r="N530" i="21"/>
  <c r="Q530" i="21"/>
  <c r="P530" i="21"/>
  <c r="J531" i="21"/>
  <c r="M531" i="21"/>
  <c r="L531" i="21"/>
  <c r="H532" i="21"/>
  <c r="K531" i="21"/>
  <c r="I531" i="21"/>
  <c r="E532" i="21"/>
  <c r="D533" i="21"/>
  <c r="F532" i="21"/>
  <c r="M532" i="21"/>
  <c r="J532" i="21"/>
  <c r="L532" i="21"/>
  <c r="I532" i="21"/>
  <c r="K532" i="21"/>
  <c r="H533" i="21"/>
  <c r="N531" i="21"/>
  <c r="Q531" i="21"/>
  <c r="P531" i="21"/>
  <c r="O531" i="21"/>
  <c r="D534" i="21"/>
  <c r="E533" i="21"/>
  <c r="F533" i="21"/>
  <c r="Q532" i="21"/>
  <c r="N532" i="21"/>
  <c r="P532" i="21"/>
  <c r="O532" i="21"/>
  <c r="K533" i="21"/>
  <c r="L533" i="21"/>
  <c r="H534" i="21"/>
  <c r="J533" i="21"/>
  <c r="I533" i="21"/>
  <c r="M533" i="21"/>
  <c r="D535" i="21"/>
  <c r="E534" i="21"/>
  <c r="F534" i="21"/>
  <c r="K534" i="21"/>
  <c r="M534" i="21"/>
  <c r="L534" i="21"/>
  <c r="I534" i="21"/>
  <c r="H535" i="21"/>
  <c r="J534" i="21"/>
  <c r="O533" i="21"/>
  <c r="N533" i="21"/>
  <c r="Q533" i="21"/>
  <c r="P533" i="21"/>
  <c r="D536" i="21"/>
  <c r="E535" i="21"/>
  <c r="F535" i="21"/>
  <c r="P534" i="21"/>
  <c r="Q534" i="21"/>
  <c r="O534" i="21"/>
  <c r="N534" i="21"/>
  <c r="I535" i="21"/>
  <c r="H536" i="21"/>
  <c r="K535" i="21"/>
  <c r="J535" i="21"/>
  <c r="M535" i="21"/>
  <c r="L535" i="21"/>
  <c r="D537" i="21"/>
  <c r="E536" i="21"/>
  <c r="F536" i="21"/>
  <c r="N535" i="21"/>
  <c r="Q535" i="21"/>
  <c r="P535" i="21"/>
  <c r="O535" i="21"/>
  <c r="M536" i="21"/>
  <c r="J536" i="21"/>
  <c r="I536" i="21"/>
  <c r="K536" i="21"/>
  <c r="L536" i="21"/>
  <c r="H537" i="21"/>
  <c r="D538" i="21"/>
  <c r="E537" i="21"/>
  <c r="F537" i="21"/>
  <c r="O536" i="21"/>
  <c r="P536" i="21"/>
  <c r="N536" i="21"/>
  <c r="Q536" i="21"/>
  <c r="M537" i="21"/>
  <c r="L537" i="21"/>
  <c r="I537" i="21"/>
  <c r="K537" i="21"/>
  <c r="J537" i="21"/>
  <c r="H538" i="21"/>
  <c r="E538" i="21"/>
  <c r="D539" i="21"/>
  <c r="F538" i="21"/>
  <c r="O537" i="21"/>
  <c r="N537" i="21"/>
  <c r="Q537" i="21"/>
  <c r="P537" i="21"/>
  <c r="H539" i="21"/>
  <c r="I538" i="21"/>
  <c r="L538" i="21"/>
  <c r="J538" i="21"/>
  <c r="M538" i="21"/>
  <c r="K538" i="21"/>
  <c r="E539" i="21"/>
  <c r="D540" i="21"/>
  <c r="F539" i="21"/>
  <c r="M539" i="21"/>
  <c r="J539" i="21"/>
  <c r="L539" i="21"/>
  <c r="H540" i="21"/>
  <c r="I539" i="21"/>
  <c r="K539" i="21"/>
  <c r="O538" i="21"/>
  <c r="Q538" i="21"/>
  <c r="N538" i="21"/>
  <c r="P538" i="21"/>
  <c r="E540" i="21"/>
  <c r="D541" i="21"/>
  <c r="F540" i="21"/>
  <c r="L540" i="21"/>
  <c r="H541" i="21"/>
  <c r="K540" i="21"/>
  <c r="J540" i="21"/>
  <c r="I540" i="21"/>
  <c r="M540" i="21"/>
  <c r="Q539" i="21"/>
  <c r="N539" i="21"/>
  <c r="P539" i="21"/>
  <c r="O539" i="21"/>
  <c r="E541" i="21"/>
  <c r="D542" i="21"/>
  <c r="F541" i="21"/>
  <c r="L541" i="21"/>
  <c r="J541" i="21"/>
  <c r="H542" i="21"/>
  <c r="K541" i="21"/>
  <c r="I541" i="21"/>
  <c r="M541" i="21"/>
  <c r="N540" i="21"/>
  <c r="P540" i="21"/>
  <c r="O540" i="21"/>
  <c r="Q540" i="21"/>
  <c r="E542" i="21"/>
  <c r="D543" i="21"/>
  <c r="F542" i="21"/>
  <c r="M542" i="21"/>
  <c r="L542" i="21"/>
  <c r="H543" i="21"/>
  <c r="K542" i="21"/>
  <c r="I542" i="21"/>
  <c r="J542" i="21"/>
  <c r="O541" i="21"/>
  <c r="N541" i="21"/>
  <c r="Q541" i="21"/>
  <c r="P541" i="21"/>
  <c r="D544" i="21"/>
  <c r="E543" i="21"/>
  <c r="F543" i="21"/>
  <c r="L543" i="21"/>
  <c r="H544" i="21"/>
  <c r="I543" i="21"/>
  <c r="K543" i="21"/>
  <c r="M543" i="21"/>
  <c r="J543" i="21"/>
  <c r="P542" i="21"/>
  <c r="Q542" i="21"/>
  <c r="O542" i="21"/>
  <c r="N542" i="21"/>
  <c r="E544" i="21"/>
  <c r="D545" i="21"/>
  <c r="F544" i="21"/>
  <c r="M544" i="21"/>
  <c r="K544" i="21"/>
  <c r="I544" i="21"/>
  <c r="L544" i="21"/>
  <c r="J544" i="21"/>
  <c r="H545" i="21"/>
  <c r="Q543" i="21"/>
  <c r="N543" i="21"/>
  <c r="P543" i="21"/>
  <c r="O543" i="21"/>
  <c r="E545" i="21"/>
  <c r="D546" i="21"/>
  <c r="F545" i="21"/>
  <c r="N544" i="21"/>
  <c r="P544" i="21"/>
  <c r="O544" i="21"/>
  <c r="Q544" i="21"/>
  <c r="J545" i="21"/>
  <c r="L545" i="21"/>
  <c r="H546" i="21"/>
  <c r="I545" i="21"/>
  <c r="M545" i="21"/>
  <c r="K545" i="21"/>
  <c r="D547" i="21"/>
  <c r="E546" i="21"/>
  <c r="F546" i="21"/>
  <c r="I546" i="21"/>
  <c r="K546" i="21"/>
  <c r="L546" i="21"/>
  <c r="H547" i="21"/>
  <c r="M546" i="21"/>
  <c r="J546" i="21"/>
  <c r="O545" i="21"/>
  <c r="Q545" i="21"/>
  <c r="N545" i="21"/>
  <c r="P545" i="21"/>
  <c r="D548" i="21"/>
  <c r="E547" i="21"/>
  <c r="F547" i="21"/>
  <c r="N546" i="21"/>
  <c r="Q546" i="21"/>
  <c r="P546" i="21"/>
  <c r="O546" i="21"/>
  <c r="H548" i="21"/>
  <c r="M547" i="21"/>
  <c r="I547" i="21"/>
  <c r="L547" i="21"/>
  <c r="K547" i="21"/>
  <c r="J547" i="21"/>
  <c r="E548" i="21"/>
  <c r="D549" i="21"/>
  <c r="F548" i="21"/>
  <c r="H549" i="21"/>
  <c r="I548" i="21"/>
  <c r="J548" i="21"/>
  <c r="L548" i="21"/>
  <c r="K548" i="21"/>
  <c r="M548" i="21"/>
  <c r="N547" i="21"/>
  <c r="Q547" i="21"/>
  <c r="P547" i="21"/>
  <c r="O547" i="21"/>
  <c r="E549" i="21"/>
  <c r="D550" i="21"/>
  <c r="F549" i="21"/>
  <c r="K549" i="21"/>
  <c r="J549" i="21"/>
  <c r="L549" i="21"/>
  <c r="M549" i="21"/>
  <c r="H550" i="21"/>
  <c r="I549" i="21"/>
  <c r="Q548" i="21"/>
  <c r="O548" i="21"/>
  <c r="P548" i="21"/>
  <c r="N548" i="21"/>
  <c r="E550" i="21"/>
  <c r="D551" i="21"/>
  <c r="F550" i="21"/>
  <c r="M550" i="21"/>
  <c r="K550" i="21"/>
  <c r="H551" i="21"/>
  <c r="I550" i="21"/>
  <c r="J550" i="21"/>
  <c r="L550" i="21"/>
  <c r="N549" i="21"/>
  <c r="Q549" i="21"/>
  <c r="P549" i="21"/>
  <c r="O549" i="21"/>
  <c r="D552" i="21"/>
  <c r="E551" i="21"/>
  <c r="F551" i="21"/>
  <c r="I551" i="21"/>
  <c r="K551" i="21"/>
  <c r="L551" i="21"/>
  <c r="M551" i="21"/>
  <c r="J551" i="21"/>
  <c r="H552" i="21"/>
  <c r="Q550" i="21"/>
  <c r="N550" i="21"/>
  <c r="P550" i="21"/>
  <c r="O550" i="21"/>
  <c r="E552" i="21"/>
  <c r="D553" i="21"/>
  <c r="F552" i="21"/>
  <c r="N551" i="21"/>
  <c r="Q551" i="21"/>
  <c r="P551" i="21"/>
  <c r="O551" i="21"/>
  <c r="M552" i="21"/>
  <c r="L552" i="21"/>
  <c r="H553" i="21"/>
  <c r="K552" i="21"/>
  <c r="J552" i="21"/>
  <c r="I552" i="21"/>
  <c r="D554" i="21"/>
  <c r="E553" i="21"/>
  <c r="F553" i="21"/>
  <c r="K553" i="21"/>
  <c r="I553" i="21"/>
  <c r="M553" i="21"/>
  <c r="J553" i="21"/>
  <c r="H554" i="21"/>
  <c r="L553" i="21"/>
  <c r="Q552" i="21"/>
  <c r="N552" i="21"/>
  <c r="P552" i="21"/>
  <c r="O552" i="21"/>
  <c r="E554" i="21"/>
  <c r="D555" i="21"/>
  <c r="F554" i="21"/>
  <c r="N553" i="21"/>
  <c r="Q553" i="21"/>
  <c r="P553" i="21"/>
  <c r="O553" i="21"/>
  <c r="K554" i="21"/>
  <c r="M554" i="21"/>
  <c r="J554" i="21"/>
  <c r="I554" i="21"/>
  <c r="L554" i="21"/>
  <c r="H555" i="21"/>
  <c r="E555" i="21"/>
  <c r="D556" i="21"/>
  <c r="F555" i="21"/>
  <c r="O554" i="21"/>
  <c r="Q554" i="21"/>
  <c r="N554" i="21"/>
  <c r="P554" i="21"/>
  <c r="L555" i="21"/>
  <c r="M555" i="21"/>
  <c r="J555" i="21"/>
  <c r="K555" i="21"/>
  <c r="I555" i="21"/>
  <c r="H556" i="21"/>
  <c r="E556" i="21"/>
  <c r="D557" i="21"/>
  <c r="F556" i="21"/>
  <c r="Q555" i="21"/>
  <c r="O555" i="21"/>
  <c r="N555" i="21"/>
  <c r="P555" i="21"/>
  <c r="J556" i="21"/>
  <c r="L556" i="21"/>
  <c r="I556" i="21"/>
  <c r="M556" i="21"/>
  <c r="H557" i="21"/>
  <c r="K556" i="21"/>
  <c r="E557" i="21"/>
  <c r="D558" i="21"/>
  <c r="F557" i="21"/>
  <c r="P556" i="21"/>
  <c r="Q556" i="21"/>
  <c r="N556" i="21"/>
  <c r="O556" i="21"/>
  <c r="K557" i="21"/>
  <c r="M557" i="21"/>
  <c r="H558" i="21"/>
  <c r="J557" i="21"/>
  <c r="I557" i="21"/>
  <c r="L557" i="21"/>
  <c r="D559" i="21"/>
  <c r="E558" i="21"/>
  <c r="F558" i="21"/>
  <c r="M558" i="21"/>
  <c r="J558" i="21"/>
  <c r="I558" i="21"/>
  <c r="H559" i="21"/>
  <c r="K558" i="21"/>
  <c r="L558" i="21"/>
  <c r="O557" i="21"/>
  <c r="N557" i="21"/>
  <c r="Q557" i="21"/>
  <c r="P557" i="21"/>
  <c r="D560" i="21"/>
  <c r="E559" i="21"/>
  <c r="F559" i="21"/>
  <c r="P558" i="21"/>
  <c r="N558" i="21"/>
  <c r="O558" i="21"/>
  <c r="Q558" i="21"/>
  <c r="H560" i="21"/>
  <c r="M559" i="21"/>
  <c r="J559" i="21"/>
  <c r="I559" i="21"/>
  <c r="K559" i="21"/>
  <c r="L559" i="21"/>
  <c r="E560" i="21"/>
  <c r="D561" i="21"/>
  <c r="F560" i="21"/>
  <c r="K560" i="21"/>
  <c r="L560" i="21"/>
  <c r="J560" i="21"/>
  <c r="M560" i="21"/>
  <c r="H561" i="21"/>
  <c r="I560" i="21"/>
  <c r="N559" i="21"/>
  <c r="P559" i="21"/>
  <c r="Q559" i="21"/>
  <c r="O559" i="21"/>
  <c r="D562" i="21"/>
  <c r="E561" i="21"/>
  <c r="F561" i="21"/>
  <c r="I561" i="21"/>
  <c r="H562" i="21"/>
  <c r="M561" i="21"/>
  <c r="K561" i="21"/>
  <c r="J561" i="21"/>
  <c r="L561" i="21"/>
  <c r="N560" i="21"/>
  <c r="P560" i="21"/>
  <c r="O560" i="21"/>
  <c r="Q560" i="21"/>
  <c r="D563" i="21"/>
  <c r="E562" i="21"/>
  <c r="F562" i="21"/>
  <c r="N561" i="21"/>
  <c r="Q561" i="21"/>
  <c r="P561" i="21"/>
  <c r="O561" i="21"/>
  <c r="L562" i="21"/>
  <c r="M562" i="21"/>
  <c r="J562" i="21"/>
  <c r="I562" i="21"/>
  <c r="K562" i="21"/>
  <c r="H563" i="21"/>
  <c r="E563" i="21"/>
  <c r="D564" i="21"/>
  <c r="F563" i="21"/>
  <c r="Q562" i="21"/>
  <c r="P562" i="21"/>
  <c r="O562" i="21"/>
  <c r="N562" i="21"/>
  <c r="M563" i="21"/>
  <c r="K563" i="21"/>
  <c r="J563" i="21"/>
  <c r="H564" i="21"/>
  <c r="L563" i="21"/>
  <c r="I563" i="21"/>
  <c r="D565" i="21"/>
  <c r="E564" i="21"/>
  <c r="F564" i="21"/>
  <c r="J564" i="21"/>
  <c r="M564" i="21"/>
  <c r="K564" i="21"/>
  <c r="L564" i="21"/>
  <c r="I564" i="21"/>
  <c r="H565" i="21"/>
  <c r="Q563" i="21"/>
  <c r="P563" i="21"/>
  <c r="O563" i="21"/>
  <c r="N563" i="21"/>
  <c r="E565" i="21"/>
  <c r="D566" i="21"/>
  <c r="F565" i="21"/>
  <c r="Q564" i="21"/>
  <c r="P564" i="21"/>
  <c r="O564" i="21"/>
  <c r="N564" i="21"/>
  <c r="I565" i="21"/>
  <c r="M565" i="21"/>
  <c r="K565" i="21"/>
  <c r="H566" i="21"/>
  <c r="L565" i="21"/>
  <c r="J565" i="21"/>
  <c r="D567" i="21"/>
  <c r="E566" i="21"/>
  <c r="F566" i="21"/>
  <c r="P565" i="21"/>
  <c r="Q565" i="21"/>
  <c r="O565" i="21"/>
  <c r="N565" i="21"/>
  <c r="K566" i="21"/>
  <c r="I566" i="21"/>
  <c r="J566" i="21"/>
  <c r="M566" i="21"/>
  <c r="H567" i="21"/>
  <c r="L566" i="21"/>
  <c r="D568" i="21"/>
  <c r="E567" i="21"/>
  <c r="F567" i="21"/>
  <c r="N566" i="21"/>
  <c r="Q566" i="21"/>
  <c r="P566" i="21"/>
  <c r="O566" i="21"/>
  <c r="H568" i="21"/>
  <c r="I567" i="21"/>
  <c r="L567" i="21"/>
  <c r="M567" i="21"/>
  <c r="K567" i="21"/>
  <c r="J567" i="21"/>
  <c r="E568" i="21"/>
  <c r="D569" i="21"/>
  <c r="F568" i="21"/>
  <c r="H569" i="21"/>
  <c r="K568" i="21"/>
  <c r="M568" i="21"/>
  <c r="J568" i="21"/>
  <c r="I568" i="21"/>
  <c r="L568" i="21"/>
  <c r="N567" i="21"/>
  <c r="Q567" i="21"/>
  <c r="O567" i="21"/>
  <c r="P567" i="21"/>
  <c r="E569" i="21"/>
  <c r="D570" i="21"/>
  <c r="F569" i="21"/>
  <c r="H570" i="21"/>
  <c r="M569" i="21"/>
  <c r="J569" i="21"/>
  <c r="K569" i="21"/>
  <c r="I569" i="21"/>
  <c r="L569" i="21"/>
  <c r="Q568" i="21"/>
  <c r="P568" i="21"/>
  <c r="O568" i="21"/>
  <c r="N568" i="21"/>
  <c r="D571" i="21"/>
  <c r="E570" i="21"/>
  <c r="F570" i="21"/>
  <c r="J570" i="21"/>
  <c r="I570" i="21"/>
  <c r="H571" i="21"/>
  <c r="M570" i="21"/>
  <c r="K570" i="21"/>
  <c r="L570" i="21"/>
  <c r="N569" i="21"/>
  <c r="Q569" i="21"/>
  <c r="O569" i="21"/>
  <c r="P569" i="21"/>
  <c r="D572" i="21"/>
  <c r="E571" i="21"/>
  <c r="F571" i="21"/>
  <c r="N570" i="21"/>
  <c r="Q570" i="21"/>
  <c r="P570" i="21"/>
  <c r="O570" i="21"/>
  <c r="M571" i="21"/>
  <c r="H572" i="21"/>
  <c r="L571" i="21"/>
  <c r="J571" i="21"/>
  <c r="K571" i="21"/>
  <c r="I571" i="21"/>
  <c r="E572" i="21"/>
  <c r="D573" i="21"/>
  <c r="F572" i="21"/>
  <c r="H573" i="21"/>
  <c r="I572" i="21"/>
  <c r="J572" i="21"/>
  <c r="K572" i="21"/>
  <c r="M572" i="21"/>
  <c r="L572" i="21"/>
  <c r="N571" i="21"/>
  <c r="Q571" i="21"/>
  <c r="O571" i="21"/>
  <c r="P571" i="21"/>
  <c r="D574" i="21"/>
  <c r="E573" i="21"/>
  <c r="F573" i="21"/>
  <c r="L573" i="21"/>
  <c r="K573" i="21"/>
  <c r="H574" i="21"/>
  <c r="M573" i="21"/>
  <c r="J573" i="21"/>
  <c r="I573" i="21"/>
  <c r="O572" i="21"/>
  <c r="Q572" i="21"/>
  <c r="N572" i="21"/>
  <c r="P572" i="21"/>
  <c r="E574" i="21"/>
  <c r="D575" i="21"/>
  <c r="F574" i="21"/>
  <c r="L574" i="21"/>
  <c r="K574" i="21"/>
  <c r="H575" i="21"/>
  <c r="M574" i="21"/>
  <c r="I574" i="21"/>
  <c r="J574" i="21"/>
  <c r="N573" i="21"/>
  <c r="Q573" i="21"/>
  <c r="O573" i="21"/>
  <c r="P573" i="21"/>
  <c r="D576" i="21"/>
  <c r="E575" i="21"/>
  <c r="F575" i="21"/>
  <c r="H576" i="21"/>
  <c r="K575" i="21"/>
  <c r="I575" i="21"/>
  <c r="L575" i="21"/>
  <c r="M575" i="21"/>
  <c r="J575" i="21"/>
  <c r="Q574" i="21"/>
  <c r="N574" i="21"/>
  <c r="P574" i="21"/>
  <c r="O574" i="21"/>
  <c r="D577" i="21"/>
  <c r="E576" i="21"/>
  <c r="F576" i="21"/>
  <c r="I576" i="21"/>
  <c r="L576" i="21"/>
  <c r="M576" i="21"/>
  <c r="H577" i="21"/>
  <c r="K576" i="21"/>
  <c r="J576" i="21"/>
  <c r="O575" i="21"/>
  <c r="Q575" i="21"/>
  <c r="N575" i="21"/>
  <c r="P575" i="21"/>
  <c r="E577" i="21"/>
  <c r="D578" i="21"/>
  <c r="F577" i="21"/>
  <c r="N576" i="21"/>
  <c r="Q576" i="21"/>
  <c r="P576" i="21"/>
  <c r="O576" i="21"/>
  <c r="J577" i="21"/>
  <c r="I577" i="21"/>
  <c r="L577" i="21"/>
  <c r="M577" i="21"/>
  <c r="K577" i="21"/>
  <c r="H578" i="21"/>
  <c r="D579" i="21"/>
  <c r="E578" i="21"/>
  <c r="F578" i="21"/>
  <c r="Q577" i="21"/>
  <c r="N577" i="21"/>
  <c r="O577" i="21"/>
  <c r="P577" i="21"/>
  <c r="M578" i="21"/>
  <c r="K578" i="21"/>
  <c r="H579" i="21"/>
  <c r="J578" i="21"/>
  <c r="I578" i="21"/>
  <c r="L578" i="21"/>
  <c r="D580" i="21"/>
  <c r="E579" i="21"/>
  <c r="F579" i="21"/>
  <c r="L579" i="21"/>
  <c r="M579" i="21"/>
  <c r="J579" i="21"/>
  <c r="K579" i="21"/>
  <c r="H580" i="21"/>
  <c r="I579" i="21"/>
  <c r="N578" i="21"/>
  <c r="P578" i="21"/>
  <c r="O578" i="21"/>
  <c r="Q578" i="21"/>
  <c r="D581" i="21"/>
  <c r="E580" i="21"/>
  <c r="F580" i="21"/>
  <c r="K580" i="21"/>
  <c r="I580" i="21"/>
  <c r="L580" i="21"/>
  <c r="H581" i="21"/>
  <c r="J580" i="21"/>
  <c r="M580" i="21"/>
  <c r="N579" i="21"/>
  <c r="Q579" i="21"/>
  <c r="P579" i="21"/>
  <c r="O579" i="21"/>
  <c r="E581" i="21"/>
  <c r="D582" i="21"/>
  <c r="F581" i="21"/>
  <c r="N580" i="21"/>
  <c r="Q580" i="21"/>
  <c r="P580" i="21"/>
  <c r="O580" i="21"/>
  <c r="M581" i="21"/>
  <c r="J581" i="21"/>
  <c r="L581" i="21"/>
  <c r="K581" i="21"/>
  <c r="I581" i="21"/>
  <c r="H582" i="21"/>
  <c r="E582" i="21"/>
  <c r="D583" i="21"/>
  <c r="F582" i="21"/>
  <c r="N581" i="21"/>
  <c r="Q581" i="21"/>
  <c r="P581" i="21"/>
  <c r="O581" i="21"/>
  <c r="K582" i="21"/>
  <c r="I582" i="21"/>
  <c r="J582" i="21"/>
  <c r="L582" i="21"/>
  <c r="H583" i="21"/>
  <c r="M582" i="21"/>
  <c r="E583" i="21"/>
  <c r="D584" i="21"/>
  <c r="F583" i="21"/>
  <c r="Q582" i="21"/>
  <c r="P582" i="21"/>
  <c r="O582" i="21"/>
  <c r="N582" i="21"/>
  <c r="I583" i="21"/>
  <c r="J583" i="21"/>
  <c r="L583" i="21"/>
  <c r="M583" i="21"/>
  <c r="K583" i="21"/>
  <c r="H584" i="21"/>
  <c r="D585" i="21"/>
  <c r="E584" i="21"/>
  <c r="F584" i="21"/>
  <c r="P583" i="21"/>
  <c r="N583" i="21"/>
  <c r="O583" i="21"/>
  <c r="Q583" i="21"/>
  <c r="I584" i="21"/>
  <c r="J584" i="21"/>
  <c r="M584" i="21"/>
  <c r="H585" i="21"/>
  <c r="K584" i="21"/>
  <c r="L584" i="21"/>
  <c r="D586" i="21"/>
  <c r="E585" i="21"/>
  <c r="F585" i="21"/>
  <c r="P584" i="21"/>
  <c r="N584" i="21"/>
  <c r="O584" i="21"/>
  <c r="Q584" i="21"/>
  <c r="I585" i="21"/>
  <c r="M585" i="21"/>
  <c r="K585" i="21"/>
  <c r="J585" i="21"/>
  <c r="L585" i="21"/>
  <c r="H586" i="21"/>
  <c r="D587" i="21"/>
  <c r="E586" i="21"/>
  <c r="F586" i="21"/>
  <c r="Q585" i="21"/>
  <c r="N585" i="21"/>
  <c r="O585" i="21"/>
  <c r="P585" i="21"/>
  <c r="L586" i="21"/>
  <c r="M586" i="21"/>
  <c r="J586" i="21"/>
  <c r="H587" i="21"/>
  <c r="I586" i="21"/>
  <c r="K586" i="21"/>
  <c r="D588" i="21"/>
  <c r="E587" i="21"/>
  <c r="F587" i="21"/>
  <c r="M587" i="21"/>
  <c r="I587" i="21"/>
  <c r="K587" i="21"/>
  <c r="H588" i="21"/>
  <c r="J587" i="21"/>
  <c r="L587" i="21"/>
  <c r="P586" i="21"/>
  <c r="Q586" i="21"/>
  <c r="O586" i="21"/>
  <c r="N586" i="21"/>
  <c r="E588" i="21"/>
  <c r="D589" i="21"/>
  <c r="F588" i="21"/>
  <c r="Q587" i="21"/>
  <c r="N587" i="21"/>
  <c r="O587" i="21"/>
  <c r="P587" i="21"/>
  <c r="H589" i="21"/>
  <c r="I588" i="21"/>
  <c r="M588" i="21"/>
  <c r="J588" i="21"/>
  <c r="K588" i="21"/>
  <c r="L588" i="21"/>
  <c r="E589" i="21"/>
  <c r="D590" i="21"/>
  <c r="F589" i="21"/>
  <c r="H590" i="21"/>
  <c r="L589" i="21"/>
  <c r="M589" i="21"/>
  <c r="I589" i="21"/>
  <c r="K589" i="21"/>
  <c r="J589" i="21"/>
  <c r="O588" i="21"/>
  <c r="Q588" i="21"/>
  <c r="N588" i="21"/>
  <c r="P588" i="21"/>
  <c r="D591" i="21"/>
  <c r="E590" i="21"/>
  <c r="F590" i="21"/>
  <c r="L590" i="21"/>
  <c r="H591" i="21"/>
  <c r="J590" i="21"/>
  <c r="I590" i="21"/>
  <c r="K590" i="21"/>
  <c r="M590" i="21"/>
  <c r="Q589" i="21"/>
  <c r="N589" i="21"/>
  <c r="P589" i="21"/>
  <c r="O589" i="21"/>
  <c r="E591" i="21"/>
  <c r="D592" i="21"/>
  <c r="F591" i="21"/>
  <c r="K591" i="21"/>
  <c r="J591" i="21"/>
  <c r="I591" i="21"/>
  <c r="M591" i="21"/>
  <c r="L591" i="21"/>
  <c r="H592" i="21"/>
  <c r="O590" i="21"/>
  <c r="N590" i="21"/>
  <c r="P590" i="21"/>
  <c r="Q590" i="21"/>
  <c r="E592" i="21"/>
  <c r="D593" i="21"/>
  <c r="F592" i="21"/>
  <c r="O591" i="21"/>
  <c r="Q591" i="21"/>
  <c r="N591" i="21"/>
  <c r="P591" i="21"/>
  <c r="K592" i="21"/>
  <c r="I592" i="21"/>
  <c r="J592" i="21"/>
  <c r="L592" i="21"/>
  <c r="H593" i="21"/>
  <c r="M592" i="21"/>
  <c r="D594" i="21"/>
  <c r="E593" i="21"/>
  <c r="F593" i="21"/>
  <c r="Q592" i="21"/>
  <c r="N592" i="21"/>
  <c r="P592" i="21"/>
  <c r="O592" i="21"/>
  <c r="M593" i="21"/>
  <c r="H594" i="21"/>
  <c r="I593" i="21"/>
  <c r="J593" i="21"/>
  <c r="K593" i="21"/>
  <c r="L593" i="21"/>
  <c r="D595" i="21"/>
  <c r="E594" i="21"/>
  <c r="F594" i="21"/>
  <c r="K594" i="21"/>
  <c r="M594" i="21"/>
  <c r="I594" i="21"/>
  <c r="H595" i="21"/>
  <c r="L594" i="21"/>
  <c r="J594" i="21"/>
  <c r="O593" i="21"/>
  <c r="P593" i="21"/>
  <c r="N593" i="21"/>
  <c r="Q593" i="21"/>
  <c r="E595" i="21"/>
  <c r="D596" i="21"/>
  <c r="F595" i="21"/>
  <c r="O594" i="21"/>
  <c r="P594" i="21"/>
  <c r="N594" i="21"/>
  <c r="Q594" i="21"/>
  <c r="K595" i="21"/>
  <c r="M595" i="21"/>
  <c r="H596" i="21"/>
  <c r="J595" i="21"/>
  <c r="I595" i="21"/>
  <c r="L595" i="21"/>
  <c r="E596" i="21"/>
  <c r="D597" i="21"/>
  <c r="F596" i="21"/>
  <c r="H597" i="21"/>
  <c r="K596" i="21"/>
  <c r="J596" i="21"/>
  <c r="I596" i="21"/>
  <c r="M596" i="21"/>
  <c r="L596" i="21"/>
  <c r="N595" i="21"/>
  <c r="Q595" i="21"/>
  <c r="P595" i="21"/>
  <c r="O595" i="21"/>
  <c r="E597" i="21"/>
  <c r="D598" i="21"/>
  <c r="F597" i="21"/>
  <c r="K597" i="21"/>
  <c r="M597" i="21"/>
  <c r="L597" i="21"/>
  <c r="J597" i="21"/>
  <c r="H598" i="21"/>
  <c r="I597" i="21"/>
  <c r="Q596" i="21"/>
  <c r="N596" i="21"/>
  <c r="P596" i="21"/>
  <c r="O596" i="21"/>
  <c r="D599" i="21"/>
  <c r="E598" i="21"/>
  <c r="F598" i="21"/>
  <c r="K598" i="21"/>
  <c r="I598" i="21"/>
  <c r="H599" i="21"/>
  <c r="M598" i="21"/>
  <c r="L598" i="21"/>
  <c r="J598" i="21"/>
  <c r="N597" i="21"/>
  <c r="Q597" i="21"/>
  <c r="P597" i="21"/>
  <c r="O597" i="21"/>
  <c r="E599" i="21"/>
  <c r="D600" i="21"/>
  <c r="F599" i="21"/>
  <c r="O598" i="21"/>
  <c r="P598" i="21"/>
  <c r="N598" i="21"/>
  <c r="Q598" i="21"/>
  <c r="I599" i="21"/>
  <c r="J599" i="21"/>
  <c r="M599" i="21"/>
  <c r="L599" i="21"/>
  <c r="H600" i="21"/>
  <c r="K599" i="21"/>
  <c r="D601" i="21"/>
  <c r="E600" i="21"/>
  <c r="F600" i="21"/>
  <c r="N599" i="21"/>
  <c r="Q599" i="21"/>
  <c r="P599" i="21"/>
  <c r="O599" i="21"/>
  <c r="H601" i="21"/>
  <c r="K600" i="21"/>
  <c r="M600" i="21"/>
  <c r="I600" i="21"/>
  <c r="J600" i="21"/>
  <c r="L600" i="21"/>
  <c r="E601" i="21"/>
  <c r="D602" i="21"/>
  <c r="F601" i="21"/>
  <c r="M601" i="21"/>
  <c r="J601" i="21"/>
  <c r="H602" i="21"/>
  <c r="K601" i="21"/>
  <c r="L601" i="21"/>
  <c r="I601" i="21"/>
  <c r="O600" i="21"/>
  <c r="P600" i="21"/>
  <c r="N600" i="21"/>
  <c r="Q600" i="21"/>
  <c r="E602" i="21"/>
  <c r="D603" i="21"/>
  <c r="F602" i="21"/>
  <c r="K602" i="21"/>
  <c r="H603" i="21"/>
  <c r="I602" i="21"/>
  <c r="L602" i="21"/>
  <c r="J602" i="21"/>
  <c r="M602" i="21"/>
  <c r="Q601" i="21"/>
  <c r="N601" i="21"/>
  <c r="P601" i="21"/>
  <c r="O601" i="21"/>
  <c r="E603" i="21"/>
  <c r="D604" i="21"/>
  <c r="F603" i="21"/>
  <c r="J603" i="21"/>
  <c r="I603" i="21"/>
  <c r="K603" i="21"/>
  <c r="H604" i="21"/>
  <c r="M603" i="21"/>
  <c r="L603" i="21"/>
  <c r="N602" i="21"/>
  <c r="Q602" i="21"/>
  <c r="P602" i="21"/>
  <c r="O602" i="21"/>
  <c r="D605" i="21"/>
  <c r="E604" i="21"/>
  <c r="F604" i="21"/>
  <c r="Q603" i="21"/>
  <c r="N603" i="21"/>
  <c r="P603" i="21"/>
  <c r="O603" i="21"/>
  <c r="H605" i="21"/>
  <c r="L604" i="21"/>
  <c r="J604" i="21"/>
  <c r="I604" i="21"/>
  <c r="K604" i="21"/>
  <c r="M604" i="21"/>
  <c r="D606" i="21"/>
  <c r="E605" i="21"/>
  <c r="F605" i="21"/>
  <c r="J605" i="21"/>
  <c r="H606" i="21"/>
  <c r="K605" i="21"/>
  <c r="M605" i="21"/>
  <c r="I605" i="21"/>
  <c r="L605" i="21"/>
  <c r="N604" i="21"/>
  <c r="Q604" i="21"/>
  <c r="P604" i="21"/>
  <c r="O604" i="21"/>
  <c r="D607" i="21"/>
  <c r="E606" i="21"/>
  <c r="F606" i="21"/>
  <c r="H607" i="21"/>
  <c r="K606" i="21"/>
  <c r="L606" i="21"/>
  <c r="I606" i="21"/>
  <c r="J606" i="21"/>
  <c r="M606" i="21"/>
  <c r="Q605" i="21"/>
  <c r="N605" i="21"/>
  <c r="P605" i="21"/>
  <c r="O605" i="21"/>
  <c r="E607" i="21"/>
  <c r="D608" i="21"/>
  <c r="F607" i="21"/>
  <c r="I607" i="21"/>
  <c r="J607" i="21"/>
  <c r="M607" i="21"/>
  <c r="H608" i="21"/>
  <c r="K607" i="21"/>
  <c r="L607" i="21"/>
  <c r="O606" i="21"/>
  <c r="P606" i="21"/>
  <c r="N606" i="21"/>
  <c r="Q606" i="21"/>
  <c r="D609" i="21"/>
  <c r="E608" i="21"/>
  <c r="F608" i="21"/>
  <c r="N607" i="21"/>
  <c r="Q607" i="21"/>
  <c r="P607" i="21"/>
  <c r="O607" i="21"/>
  <c r="M608" i="21"/>
  <c r="I608" i="21"/>
  <c r="J608" i="21"/>
  <c r="H609" i="21"/>
  <c r="K608" i="21"/>
  <c r="L608" i="21"/>
  <c r="D610" i="21"/>
  <c r="E609" i="21"/>
  <c r="F609" i="21"/>
  <c r="Q608" i="21"/>
  <c r="N608" i="21"/>
  <c r="P608" i="21"/>
  <c r="O608" i="21"/>
  <c r="L609" i="21"/>
  <c r="M609" i="21"/>
  <c r="I609" i="21"/>
  <c r="J609" i="21"/>
  <c r="K609" i="21"/>
  <c r="H610" i="21"/>
  <c r="E610" i="21"/>
  <c r="D611" i="21"/>
  <c r="F610" i="21"/>
  <c r="Q609" i="21"/>
  <c r="N609" i="21"/>
  <c r="P609" i="21"/>
  <c r="O609" i="21"/>
  <c r="L610" i="21"/>
  <c r="M610" i="21"/>
  <c r="I610" i="21"/>
  <c r="K610" i="21"/>
  <c r="J610" i="21"/>
  <c r="H611" i="21"/>
  <c r="E611" i="21"/>
  <c r="D612" i="21"/>
  <c r="F611" i="21"/>
  <c r="Q610" i="21"/>
  <c r="N610" i="21"/>
  <c r="P610" i="21"/>
  <c r="O610" i="21"/>
  <c r="J611" i="21"/>
  <c r="H612" i="21"/>
  <c r="M611" i="21"/>
  <c r="I611" i="21"/>
  <c r="L611" i="21"/>
  <c r="K611" i="21"/>
  <c r="E612" i="21"/>
  <c r="D613" i="21"/>
  <c r="F612" i="21"/>
  <c r="J612" i="21"/>
  <c r="M612" i="21"/>
  <c r="L612" i="21"/>
  <c r="H613" i="21"/>
  <c r="K612" i="21"/>
  <c r="I612" i="21"/>
  <c r="Q611" i="21"/>
  <c r="N611" i="21"/>
  <c r="P611" i="21"/>
  <c r="O611" i="21"/>
  <c r="E613" i="21"/>
  <c r="D614" i="21"/>
  <c r="F613" i="21"/>
  <c r="M613" i="21"/>
  <c r="H614" i="21"/>
  <c r="I613" i="21"/>
  <c r="J613" i="21"/>
  <c r="K613" i="21"/>
  <c r="L613" i="21"/>
  <c r="O612" i="21"/>
  <c r="P612" i="21"/>
  <c r="Q612" i="21"/>
  <c r="N612" i="21"/>
  <c r="D615" i="21"/>
  <c r="E614" i="21"/>
  <c r="F614" i="21"/>
  <c r="J614" i="21"/>
  <c r="H615" i="21"/>
  <c r="L614" i="21"/>
  <c r="M614" i="21"/>
  <c r="K614" i="21"/>
  <c r="I614" i="21"/>
  <c r="Q613" i="21"/>
  <c r="N613" i="21"/>
  <c r="P613" i="21"/>
  <c r="O613" i="21"/>
  <c r="E615" i="21"/>
  <c r="D616" i="21"/>
  <c r="F615" i="21"/>
  <c r="J615" i="21"/>
  <c r="H616" i="21"/>
  <c r="I615" i="21"/>
  <c r="K615" i="21"/>
  <c r="L615" i="21"/>
  <c r="M615" i="21"/>
  <c r="Q614" i="21"/>
  <c r="N614" i="21"/>
  <c r="P614" i="21"/>
  <c r="O614" i="21"/>
  <c r="D617" i="21"/>
  <c r="E616" i="21"/>
  <c r="F616" i="21"/>
  <c r="I616" i="21"/>
  <c r="J616" i="21"/>
  <c r="L616" i="21"/>
  <c r="M616" i="21"/>
  <c r="K616" i="21"/>
  <c r="H617" i="21"/>
  <c r="N615" i="21"/>
  <c r="Q615" i="21"/>
  <c r="P615" i="21"/>
  <c r="O615" i="21"/>
  <c r="D618" i="21"/>
  <c r="E617" i="21"/>
  <c r="F617" i="21"/>
  <c r="N616" i="21"/>
  <c r="Q616" i="21"/>
  <c r="P616" i="21"/>
  <c r="O616" i="21"/>
  <c r="H618" i="21"/>
  <c r="L617" i="21"/>
  <c r="M617" i="21"/>
  <c r="I617" i="21"/>
  <c r="J617" i="21"/>
  <c r="K617" i="21"/>
  <c r="D619" i="21"/>
  <c r="E618" i="21"/>
  <c r="F618" i="21"/>
  <c r="L618" i="21"/>
  <c r="J618" i="21"/>
  <c r="K618" i="21"/>
  <c r="I618" i="21"/>
  <c r="M618" i="21"/>
  <c r="H619" i="21"/>
  <c r="N617" i="21"/>
  <c r="Q617" i="21"/>
  <c r="P617" i="21"/>
  <c r="O617" i="21"/>
  <c r="E619" i="21"/>
  <c r="D620" i="21"/>
  <c r="F619" i="21"/>
  <c r="N618" i="21"/>
  <c r="Q618" i="21"/>
  <c r="P618" i="21"/>
  <c r="O618" i="21"/>
  <c r="I619" i="21"/>
  <c r="L619" i="21"/>
  <c r="K619" i="21"/>
  <c r="M619" i="21"/>
  <c r="J619" i="21"/>
  <c r="H620" i="21"/>
  <c r="D621" i="21"/>
  <c r="E620" i="21"/>
  <c r="F620" i="21"/>
  <c r="O619" i="21"/>
  <c r="Q619" i="21"/>
  <c r="N619" i="21"/>
  <c r="P619" i="21"/>
  <c r="H621" i="21"/>
  <c r="K620" i="21"/>
  <c r="J620" i="21"/>
  <c r="L620" i="21"/>
  <c r="I620" i="21"/>
  <c r="M620" i="21"/>
  <c r="D622" i="21"/>
  <c r="E621" i="21"/>
  <c r="F621" i="21"/>
  <c r="L621" i="21"/>
  <c r="H622" i="21"/>
  <c r="M621" i="21"/>
  <c r="K621" i="21"/>
  <c r="I621" i="21"/>
  <c r="J621" i="21"/>
  <c r="O620" i="21"/>
  <c r="P620" i="21"/>
  <c r="N620" i="21"/>
  <c r="Q620" i="21"/>
  <c r="E622" i="21"/>
  <c r="D623" i="21"/>
  <c r="F622" i="21"/>
  <c r="M622" i="21"/>
  <c r="K622" i="21"/>
  <c r="H623" i="21"/>
  <c r="L622" i="21"/>
  <c r="I622" i="21"/>
  <c r="J622" i="21"/>
  <c r="N621" i="21"/>
  <c r="Q621" i="21"/>
  <c r="P621" i="21"/>
  <c r="O621" i="21"/>
  <c r="D624" i="21"/>
  <c r="E623" i="21"/>
  <c r="F623" i="21"/>
  <c r="L623" i="21"/>
  <c r="I623" i="21"/>
  <c r="H624" i="21"/>
  <c r="K623" i="21"/>
  <c r="M623" i="21"/>
  <c r="J623" i="21"/>
  <c r="O622" i="21"/>
  <c r="P622" i="21"/>
  <c r="N622" i="21"/>
  <c r="Q622" i="21"/>
  <c r="D625" i="21"/>
  <c r="E624" i="21"/>
  <c r="F624" i="21"/>
  <c r="O623" i="21"/>
  <c r="N623" i="21"/>
  <c r="Q623" i="21"/>
  <c r="P623" i="21"/>
  <c r="J624" i="21"/>
  <c r="M624" i="21"/>
  <c r="L624" i="21"/>
  <c r="H625" i="21"/>
  <c r="I624" i="21"/>
  <c r="K624" i="21"/>
  <c r="D626" i="21"/>
  <c r="E625" i="21"/>
  <c r="F625" i="21"/>
  <c r="K625" i="21"/>
  <c r="L625" i="21"/>
  <c r="J625" i="21"/>
  <c r="M625" i="21"/>
  <c r="I625" i="21"/>
  <c r="H626" i="21"/>
  <c r="O624" i="21"/>
  <c r="P624" i="21"/>
  <c r="Q624" i="21"/>
  <c r="N624" i="21"/>
  <c r="E626" i="21"/>
  <c r="D627" i="21"/>
  <c r="F626" i="21"/>
  <c r="Q625" i="21"/>
  <c r="N625" i="21"/>
  <c r="P625" i="21"/>
  <c r="O625" i="21"/>
  <c r="H627" i="21"/>
  <c r="I626" i="21"/>
  <c r="J626" i="21"/>
  <c r="M626" i="21"/>
  <c r="K626" i="21"/>
  <c r="L626" i="21"/>
  <c r="E627" i="21"/>
  <c r="D628" i="21"/>
  <c r="F627" i="21"/>
  <c r="J627" i="21"/>
  <c r="I627" i="21"/>
  <c r="K627" i="21"/>
  <c r="L627" i="21"/>
  <c r="H628" i="21"/>
  <c r="M627" i="21"/>
  <c r="Q626" i="21"/>
  <c r="N626" i="21"/>
  <c r="P626" i="21"/>
  <c r="O626" i="21"/>
  <c r="E628" i="21"/>
  <c r="D629" i="21"/>
  <c r="F628" i="21"/>
  <c r="N627" i="21"/>
  <c r="O627" i="21"/>
  <c r="Q627" i="21"/>
  <c r="P627" i="21"/>
  <c r="I628" i="21"/>
  <c r="L628" i="21"/>
  <c r="J628" i="21"/>
  <c r="M628" i="21"/>
  <c r="K628" i="21"/>
  <c r="H629" i="21"/>
  <c r="D630" i="21"/>
  <c r="E629" i="21"/>
  <c r="F629" i="21"/>
  <c r="O628" i="21"/>
  <c r="P628" i="21"/>
  <c r="N628" i="21"/>
  <c r="Q628" i="21"/>
  <c r="M629" i="21"/>
  <c r="L629" i="21"/>
  <c r="J629" i="21"/>
  <c r="I629" i="21"/>
  <c r="K629" i="21"/>
  <c r="H630" i="21"/>
  <c r="D631" i="21"/>
  <c r="E630" i="21"/>
  <c r="F630" i="21"/>
  <c r="Q629" i="21"/>
  <c r="N629" i="21"/>
  <c r="P629" i="21"/>
  <c r="O629" i="21"/>
  <c r="K630" i="21"/>
  <c r="H631" i="21"/>
  <c r="L630" i="21"/>
  <c r="M630" i="21"/>
  <c r="I630" i="21"/>
  <c r="J630" i="21"/>
  <c r="E631" i="21"/>
  <c r="D632" i="21"/>
  <c r="F631" i="21"/>
  <c r="I631" i="21"/>
  <c r="M631" i="21"/>
  <c r="H632" i="21"/>
  <c r="L631" i="21"/>
  <c r="J631" i="21"/>
  <c r="K631" i="21"/>
  <c r="O630" i="21"/>
  <c r="P630" i="21"/>
  <c r="Q630" i="21"/>
  <c r="N630" i="21"/>
  <c r="E632" i="21"/>
  <c r="D633" i="21"/>
  <c r="F632" i="21"/>
  <c r="N631" i="21"/>
  <c r="Q631" i="21"/>
  <c r="P631" i="21"/>
  <c r="O631" i="21"/>
  <c r="L632" i="21"/>
  <c r="H633" i="21"/>
  <c r="J632" i="21"/>
  <c r="I632" i="21"/>
  <c r="K632" i="21"/>
  <c r="M632" i="21"/>
  <c r="D634" i="21"/>
  <c r="E633" i="21"/>
  <c r="F633" i="21"/>
  <c r="I633" i="21"/>
  <c r="H634" i="21"/>
  <c r="J633" i="21"/>
  <c r="L633" i="21"/>
  <c r="M633" i="21"/>
  <c r="K633" i="21"/>
  <c r="O632" i="21"/>
  <c r="N632" i="21"/>
  <c r="Q632" i="21"/>
  <c r="P632" i="21"/>
  <c r="D635" i="21"/>
  <c r="E634" i="21"/>
  <c r="F634" i="21"/>
  <c r="Q633" i="21"/>
  <c r="N633" i="21"/>
  <c r="P633" i="21"/>
  <c r="O633" i="21"/>
  <c r="I634" i="21"/>
  <c r="M634" i="21"/>
  <c r="J634" i="21"/>
  <c r="H635" i="21"/>
  <c r="K634" i="21"/>
  <c r="L634" i="21"/>
  <c r="D636" i="21"/>
  <c r="E635" i="21"/>
  <c r="F635" i="21"/>
  <c r="N634" i="21"/>
  <c r="P634" i="21"/>
  <c r="O634" i="21"/>
  <c r="Q634" i="21"/>
  <c r="L635" i="21"/>
  <c r="M635" i="21"/>
  <c r="K635" i="21"/>
  <c r="H636" i="21"/>
  <c r="I635" i="21"/>
  <c r="J635" i="21"/>
  <c r="E636" i="21"/>
  <c r="D637" i="21"/>
  <c r="F636" i="21"/>
  <c r="J636" i="21"/>
  <c r="K636" i="21"/>
  <c r="L636" i="21"/>
  <c r="H637" i="21"/>
  <c r="M636" i="21"/>
  <c r="I636" i="21"/>
  <c r="N635" i="21"/>
  <c r="Q635" i="21"/>
  <c r="P635" i="21"/>
  <c r="O635" i="21"/>
  <c r="E637" i="21"/>
  <c r="D638" i="21"/>
  <c r="F637" i="21"/>
  <c r="M637" i="21"/>
  <c r="K637" i="21"/>
  <c r="J637" i="21"/>
  <c r="I637" i="21"/>
  <c r="L637" i="21"/>
  <c r="H638" i="21"/>
  <c r="Q636" i="21"/>
  <c r="P636" i="21"/>
  <c r="O636" i="21"/>
  <c r="N636" i="21"/>
  <c r="E638" i="21"/>
  <c r="D639" i="21"/>
  <c r="F638" i="21"/>
  <c r="O637" i="21"/>
  <c r="P637" i="21"/>
  <c r="N637" i="21"/>
  <c r="Q637" i="21"/>
  <c r="M638" i="21"/>
  <c r="H639" i="21"/>
  <c r="K638" i="21"/>
  <c r="L638" i="21"/>
  <c r="J638" i="21"/>
  <c r="I638" i="21"/>
  <c r="D640" i="21"/>
  <c r="E639" i="21"/>
  <c r="F639" i="21"/>
  <c r="M639" i="21"/>
  <c r="H640" i="21"/>
  <c r="I639" i="21"/>
  <c r="K639" i="21"/>
  <c r="L639" i="21"/>
  <c r="J639" i="21"/>
  <c r="O638" i="21"/>
  <c r="P638" i="21"/>
  <c r="Q638" i="21"/>
  <c r="N638" i="21"/>
  <c r="D641" i="21"/>
  <c r="E640" i="21"/>
  <c r="F640" i="21"/>
  <c r="L640" i="21"/>
  <c r="J640" i="21"/>
  <c r="H641" i="21"/>
  <c r="K640" i="21"/>
  <c r="I640" i="21"/>
  <c r="M640" i="21"/>
  <c r="P639" i="21"/>
  <c r="N639" i="21"/>
  <c r="O639" i="21"/>
  <c r="Q639" i="21"/>
  <c r="E641" i="21"/>
  <c r="D642" i="21"/>
  <c r="F641" i="21"/>
  <c r="K641" i="21"/>
  <c r="I641" i="21"/>
  <c r="J641" i="21"/>
  <c r="H642" i="21"/>
  <c r="L641" i="21"/>
  <c r="M641" i="21"/>
  <c r="Q640" i="21"/>
  <c r="P640" i="21"/>
  <c r="O640" i="21"/>
  <c r="N640" i="21"/>
  <c r="E642" i="21"/>
  <c r="D643" i="21"/>
  <c r="F642" i="21"/>
  <c r="Q641" i="21"/>
  <c r="N641" i="21"/>
  <c r="P641" i="21"/>
  <c r="O641" i="21"/>
  <c r="J642" i="21"/>
  <c r="K642" i="21"/>
  <c r="I642" i="21"/>
  <c r="H643" i="21"/>
  <c r="L642" i="21"/>
  <c r="M642" i="21"/>
  <c r="E643" i="21"/>
  <c r="D644" i="21"/>
  <c r="F643" i="21"/>
  <c r="Q642" i="21"/>
  <c r="P642" i="21"/>
  <c r="O642" i="21"/>
  <c r="N642" i="21"/>
  <c r="J643" i="21"/>
  <c r="I643" i="21"/>
  <c r="L643" i="21"/>
  <c r="H644" i="21"/>
  <c r="M643" i="21"/>
  <c r="K643" i="21"/>
  <c r="D645" i="21"/>
  <c r="E644" i="21"/>
  <c r="F644" i="21"/>
  <c r="N643" i="21"/>
  <c r="Q643" i="21"/>
  <c r="P643" i="21"/>
  <c r="O643" i="21"/>
  <c r="J644" i="21"/>
  <c r="I644" i="21"/>
  <c r="H645" i="21"/>
  <c r="L644" i="21"/>
  <c r="K644" i="21"/>
  <c r="M644" i="21"/>
  <c r="D646" i="21"/>
  <c r="E645" i="21"/>
  <c r="F645" i="21"/>
  <c r="O644" i="21"/>
  <c r="Q644" i="21"/>
  <c r="P644" i="21"/>
  <c r="N644" i="21"/>
  <c r="I645" i="21"/>
  <c r="K645" i="21"/>
  <c r="J645" i="21"/>
  <c r="L645" i="21"/>
  <c r="M645" i="21"/>
  <c r="H646" i="21"/>
  <c r="D647" i="21"/>
  <c r="E646" i="21"/>
  <c r="F646" i="21"/>
  <c r="N645" i="21"/>
  <c r="Q645" i="21"/>
  <c r="P645" i="21"/>
  <c r="O645" i="21"/>
  <c r="I646" i="21"/>
  <c r="M646" i="21"/>
  <c r="H647" i="21"/>
  <c r="K646" i="21"/>
  <c r="J646" i="21"/>
  <c r="L646" i="21"/>
  <c r="E647" i="21"/>
  <c r="D648" i="21"/>
  <c r="F647" i="21"/>
  <c r="O646" i="21"/>
  <c r="P646" i="21"/>
  <c r="N646" i="21"/>
  <c r="Q646" i="21"/>
  <c r="L647" i="21"/>
  <c r="I647" i="21"/>
  <c r="J647" i="21"/>
  <c r="M647" i="21"/>
  <c r="H648" i="21"/>
  <c r="K647" i="21"/>
  <c r="E648" i="21"/>
  <c r="D649" i="21"/>
  <c r="F648" i="21"/>
  <c r="N647" i="21"/>
  <c r="Q647" i="21"/>
  <c r="P647" i="21"/>
  <c r="O647" i="21"/>
  <c r="H649" i="21"/>
  <c r="L648" i="21"/>
  <c r="K648" i="21"/>
  <c r="M648" i="21"/>
  <c r="J648" i="21"/>
  <c r="I648" i="21"/>
  <c r="D650" i="21"/>
  <c r="E649" i="21"/>
  <c r="F649" i="21"/>
  <c r="J649" i="21"/>
  <c r="H650" i="21"/>
  <c r="L649" i="21"/>
  <c r="K649" i="21"/>
  <c r="I649" i="21"/>
  <c r="M649" i="21"/>
  <c r="P648" i="21"/>
  <c r="N648" i="21"/>
  <c r="O648" i="21"/>
  <c r="Q648" i="21"/>
  <c r="E650" i="21"/>
  <c r="D651" i="21"/>
  <c r="F650" i="21"/>
  <c r="I650" i="21"/>
  <c r="K650" i="21"/>
  <c r="J650" i="21"/>
  <c r="H651" i="21"/>
  <c r="L650" i="21"/>
  <c r="M650" i="21"/>
  <c r="Q649" i="21"/>
  <c r="N649" i="21"/>
  <c r="P649" i="21"/>
  <c r="O649" i="21"/>
  <c r="D652" i="21"/>
  <c r="E651" i="21"/>
  <c r="F651" i="21"/>
  <c r="N650" i="21"/>
  <c r="P650" i="21"/>
  <c r="O650" i="21"/>
  <c r="Q650" i="21"/>
  <c r="M651" i="21"/>
  <c r="I651" i="21"/>
  <c r="H652" i="21"/>
  <c r="K651" i="21"/>
  <c r="L651" i="21"/>
  <c r="J651" i="21"/>
  <c r="D653" i="21"/>
  <c r="E652" i="21"/>
  <c r="F652" i="21"/>
  <c r="N651" i="21"/>
  <c r="Q651" i="21"/>
  <c r="P651" i="21"/>
  <c r="O651" i="21"/>
  <c r="L652" i="21"/>
  <c r="J652" i="21"/>
  <c r="I652" i="21"/>
  <c r="H653" i="21"/>
  <c r="K652" i="21"/>
  <c r="M652" i="21"/>
  <c r="E653" i="21"/>
  <c r="D654" i="21"/>
  <c r="F653" i="21"/>
  <c r="Q652" i="21"/>
  <c r="P652" i="21"/>
  <c r="O652" i="21"/>
  <c r="N652" i="21"/>
  <c r="H654" i="21"/>
  <c r="K653" i="21"/>
  <c r="L653" i="21"/>
  <c r="M653" i="21"/>
  <c r="I653" i="21"/>
  <c r="J653" i="21"/>
  <c r="E654" i="21"/>
  <c r="D655" i="21"/>
  <c r="F654" i="21"/>
  <c r="K654" i="21"/>
  <c r="H655" i="21"/>
  <c r="M654" i="21"/>
  <c r="I654" i="21"/>
  <c r="L654" i="21"/>
  <c r="J654" i="21"/>
  <c r="O653" i="21"/>
  <c r="P653" i="21"/>
  <c r="N653" i="21"/>
  <c r="Q653" i="21"/>
  <c r="D656" i="21"/>
  <c r="E655" i="21"/>
  <c r="F655" i="21"/>
  <c r="L655" i="21"/>
  <c r="K655" i="21"/>
  <c r="H656" i="21"/>
  <c r="J655" i="21"/>
  <c r="I655" i="21"/>
  <c r="M655" i="21"/>
  <c r="O654" i="21"/>
  <c r="P654" i="21"/>
  <c r="N654" i="21"/>
  <c r="Q654" i="21"/>
  <c r="D657" i="21"/>
  <c r="E656" i="21"/>
  <c r="F656" i="21"/>
  <c r="I656" i="21"/>
  <c r="J656" i="21"/>
  <c r="L656" i="21"/>
  <c r="H657" i="21"/>
  <c r="K656" i="21"/>
  <c r="M656" i="21"/>
  <c r="P655" i="21"/>
  <c r="N655" i="21"/>
  <c r="O655" i="21"/>
  <c r="Q655" i="21"/>
  <c r="D658" i="21"/>
  <c r="E657" i="21"/>
  <c r="F657" i="21"/>
  <c r="Q656" i="21"/>
  <c r="P656" i="21"/>
  <c r="O656" i="21"/>
  <c r="N656" i="21"/>
  <c r="J657" i="21"/>
  <c r="K657" i="21"/>
  <c r="L657" i="21"/>
  <c r="I657" i="21"/>
  <c r="M657" i="21"/>
  <c r="H658" i="21"/>
  <c r="E658" i="21"/>
  <c r="D659" i="21"/>
  <c r="F658" i="21"/>
  <c r="Q657" i="21"/>
  <c r="N657" i="21"/>
  <c r="P657" i="21"/>
  <c r="O657" i="21"/>
  <c r="L658" i="21"/>
  <c r="I658" i="21"/>
  <c r="H659" i="21"/>
  <c r="M658" i="21"/>
  <c r="J658" i="21"/>
  <c r="K658" i="21"/>
  <c r="E659" i="21"/>
  <c r="D660" i="21"/>
  <c r="F659" i="21"/>
  <c r="Q658" i="21"/>
  <c r="P658" i="21"/>
  <c r="O658" i="21"/>
  <c r="N658" i="21"/>
  <c r="K659" i="21"/>
  <c r="I659" i="21"/>
  <c r="J659" i="21"/>
  <c r="M659" i="21"/>
  <c r="H660" i="21"/>
  <c r="L659" i="21"/>
  <c r="E660" i="21"/>
  <c r="D661" i="21"/>
  <c r="F660" i="21"/>
  <c r="Q659" i="21"/>
  <c r="N659" i="21"/>
  <c r="P659" i="21"/>
  <c r="O659" i="21"/>
  <c r="H661" i="21"/>
  <c r="K660" i="21"/>
  <c r="J660" i="21"/>
  <c r="M660" i="21"/>
  <c r="L660" i="21"/>
  <c r="I660" i="21"/>
  <c r="D662" i="21"/>
  <c r="E661" i="21"/>
  <c r="F661" i="21"/>
  <c r="I661" i="21"/>
  <c r="M661" i="21"/>
  <c r="H662" i="21"/>
  <c r="K661" i="21"/>
  <c r="J661" i="21"/>
  <c r="L661" i="21"/>
  <c r="O660" i="21"/>
  <c r="Q660" i="21"/>
  <c r="P660" i="21"/>
  <c r="N660" i="21"/>
  <c r="D663" i="21"/>
  <c r="E662" i="21"/>
  <c r="F662" i="21"/>
  <c r="N661" i="21"/>
  <c r="Q661" i="21"/>
  <c r="P661" i="21"/>
  <c r="O661" i="21"/>
  <c r="K662" i="21"/>
  <c r="H663" i="21"/>
  <c r="I662" i="21"/>
  <c r="M662" i="21"/>
  <c r="J662" i="21"/>
  <c r="L662" i="21"/>
  <c r="D664" i="21"/>
  <c r="E663" i="21"/>
  <c r="F663" i="21"/>
  <c r="J663" i="21"/>
  <c r="L663" i="21"/>
  <c r="K663" i="21"/>
  <c r="I663" i="21"/>
  <c r="H664" i="21"/>
  <c r="M663" i="21"/>
  <c r="O662" i="21"/>
  <c r="P662" i="21"/>
  <c r="N662" i="21"/>
  <c r="Q662" i="21"/>
  <c r="E664" i="21"/>
  <c r="D665" i="21"/>
  <c r="F664" i="21"/>
  <c r="N663" i="21"/>
  <c r="Q663" i="21"/>
  <c r="P663" i="21"/>
  <c r="O663" i="21"/>
  <c r="J664" i="21"/>
  <c r="K664" i="21"/>
  <c r="L664" i="21"/>
  <c r="H665" i="21"/>
  <c r="M664" i="21"/>
  <c r="I664" i="21"/>
  <c r="D666" i="21"/>
  <c r="E665" i="21"/>
  <c r="F665" i="21"/>
  <c r="L665" i="21"/>
  <c r="H666" i="21"/>
  <c r="J665" i="21"/>
  <c r="K665" i="21"/>
  <c r="I665" i="21"/>
  <c r="M665" i="21"/>
  <c r="P664" i="21"/>
  <c r="N664" i="21"/>
  <c r="O664" i="21"/>
  <c r="Q664" i="21"/>
  <c r="D667" i="21"/>
  <c r="E666" i="21"/>
  <c r="F666" i="21"/>
  <c r="K666" i="21"/>
  <c r="M666" i="21"/>
  <c r="J666" i="21"/>
  <c r="H667" i="21"/>
  <c r="L666" i="21"/>
  <c r="I666" i="21"/>
  <c r="Q665" i="21"/>
  <c r="N665" i="21"/>
  <c r="P665" i="21"/>
  <c r="O665" i="21"/>
  <c r="D668" i="21"/>
  <c r="E667" i="21"/>
  <c r="F667" i="21"/>
  <c r="M667" i="21"/>
  <c r="H668" i="21"/>
  <c r="I667" i="21"/>
  <c r="K667" i="21"/>
  <c r="J667" i="21"/>
  <c r="L667" i="21"/>
  <c r="Q666" i="21"/>
  <c r="P666" i="21"/>
  <c r="O666" i="21"/>
  <c r="N666" i="21"/>
  <c r="E668" i="21"/>
  <c r="D669" i="21"/>
  <c r="F668" i="21"/>
  <c r="J668" i="21"/>
  <c r="M668" i="21"/>
  <c r="K668" i="21"/>
  <c r="I668" i="21"/>
  <c r="H669" i="21"/>
  <c r="L668" i="21"/>
  <c r="O667" i="21"/>
  <c r="N667" i="21"/>
  <c r="Q667" i="21"/>
  <c r="P667" i="21"/>
  <c r="E669" i="21"/>
  <c r="D670" i="21"/>
  <c r="F669" i="21"/>
  <c r="O668" i="21"/>
  <c r="P668" i="21"/>
  <c r="N668" i="21"/>
  <c r="Q668" i="21"/>
  <c r="H670" i="21"/>
  <c r="L669" i="21"/>
  <c r="I669" i="21"/>
  <c r="J669" i="21"/>
  <c r="K669" i="21"/>
  <c r="M669" i="21"/>
  <c r="D671" i="21"/>
  <c r="E670" i="21"/>
  <c r="F670" i="21"/>
  <c r="L670" i="21"/>
  <c r="H671" i="21"/>
  <c r="K670" i="21"/>
  <c r="M670" i="21"/>
  <c r="I670" i="21"/>
  <c r="J670" i="21"/>
  <c r="O669" i="21"/>
  <c r="P669" i="21"/>
  <c r="N669" i="21"/>
  <c r="Q669" i="21"/>
  <c r="E671" i="21"/>
  <c r="D672" i="21"/>
  <c r="F671" i="21"/>
  <c r="M671" i="21"/>
  <c r="H672" i="21"/>
  <c r="I671" i="21"/>
  <c r="L671" i="21"/>
  <c r="K671" i="21"/>
  <c r="J671" i="21"/>
  <c r="O670" i="21"/>
  <c r="P670" i="21"/>
  <c r="Q670" i="21"/>
  <c r="N670" i="21"/>
  <c r="D673" i="21"/>
  <c r="E672" i="21"/>
  <c r="F672" i="21"/>
  <c r="J672" i="21"/>
  <c r="L672" i="21"/>
  <c r="I672" i="21"/>
  <c r="K672" i="21"/>
  <c r="M672" i="21"/>
  <c r="H673" i="21"/>
  <c r="P671" i="21"/>
  <c r="Q671" i="21"/>
  <c r="O671" i="21"/>
  <c r="N671" i="21"/>
  <c r="E673" i="21"/>
  <c r="D674" i="21"/>
  <c r="F673" i="21"/>
  <c r="O672" i="21"/>
  <c r="P672" i="21"/>
  <c r="N672" i="21"/>
  <c r="Q672" i="21"/>
  <c r="L673" i="21"/>
  <c r="J673" i="21"/>
  <c r="I673" i="21"/>
  <c r="H674" i="21"/>
  <c r="M673" i="21"/>
  <c r="K673" i="21"/>
  <c r="E674" i="21"/>
  <c r="D675" i="21"/>
  <c r="F674" i="21"/>
  <c r="N673" i="21"/>
  <c r="Q673" i="21"/>
  <c r="P673" i="21"/>
  <c r="O673" i="21"/>
  <c r="J674" i="21"/>
  <c r="H675" i="21"/>
  <c r="M674" i="21"/>
  <c r="K674" i="21"/>
  <c r="I674" i="21"/>
  <c r="L674" i="21"/>
  <c r="E675" i="21"/>
  <c r="D676" i="21"/>
  <c r="F675" i="21"/>
  <c r="J675" i="21"/>
  <c r="H676" i="21"/>
  <c r="M675" i="21"/>
  <c r="L675" i="21"/>
  <c r="K675" i="21"/>
  <c r="I675" i="21"/>
  <c r="Q674" i="21"/>
  <c r="P674" i="21"/>
  <c r="O674" i="21"/>
  <c r="N674" i="21"/>
  <c r="D677" i="21"/>
  <c r="E676" i="21"/>
  <c r="F676" i="21"/>
  <c r="K676" i="21"/>
  <c r="L676" i="21"/>
  <c r="M676" i="21"/>
  <c r="I676" i="21"/>
  <c r="J676" i="21"/>
  <c r="H677" i="21"/>
  <c r="N675" i="21"/>
  <c r="Q675" i="21"/>
  <c r="P675" i="21"/>
  <c r="O675" i="21"/>
  <c r="E677" i="21"/>
  <c r="D678" i="21"/>
  <c r="F677" i="21"/>
  <c r="O676" i="21"/>
  <c r="P676" i="21"/>
  <c r="Q676" i="21"/>
  <c r="N676" i="21"/>
  <c r="J677" i="21"/>
  <c r="I677" i="21"/>
  <c r="L677" i="21"/>
  <c r="H678" i="21"/>
  <c r="K677" i="21"/>
  <c r="M677" i="21"/>
  <c r="E678" i="21"/>
  <c r="D679" i="21"/>
  <c r="F678" i="21"/>
  <c r="N677" i="21"/>
  <c r="Q677" i="21"/>
  <c r="P677" i="21"/>
  <c r="O677" i="21"/>
  <c r="K678" i="21"/>
  <c r="I678" i="21"/>
  <c r="H679" i="21"/>
  <c r="J678" i="21"/>
  <c r="L678" i="21"/>
  <c r="M678" i="21"/>
  <c r="D680" i="21"/>
  <c r="E679" i="21"/>
  <c r="F679" i="21"/>
  <c r="O678" i="21"/>
  <c r="P678" i="21"/>
  <c r="Q678" i="21"/>
  <c r="N678" i="21"/>
  <c r="H680" i="21"/>
  <c r="K679" i="21"/>
  <c r="J679" i="21"/>
  <c r="L679" i="21"/>
  <c r="I679" i="21"/>
  <c r="M679" i="21"/>
  <c r="E680" i="21"/>
  <c r="D681" i="21"/>
  <c r="F680" i="21"/>
  <c r="J680" i="21"/>
  <c r="I680" i="21"/>
  <c r="L680" i="21"/>
  <c r="H681" i="21"/>
  <c r="M680" i="21"/>
  <c r="K680" i="21"/>
  <c r="Q679" i="21"/>
  <c r="N679" i="21"/>
  <c r="P679" i="21"/>
  <c r="O679" i="21"/>
  <c r="D682" i="21"/>
  <c r="E681" i="21"/>
  <c r="F681" i="21"/>
  <c r="O680" i="21"/>
  <c r="Q680" i="21"/>
  <c r="N680" i="21"/>
  <c r="P680" i="21"/>
  <c r="K681" i="21"/>
  <c r="H682" i="21"/>
  <c r="J681" i="21"/>
  <c r="M681" i="21"/>
  <c r="I681" i="21"/>
  <c r="L681" i="21"/>
  <c r="E682" i="21"/>
  <c r="D683" i="21"/>
  <c r="F682" i="21"/>
  <c r="L682" i="21"/>
  <c r="J682" i="21"/>
  <c r="H683" i="21"/>
  <c r="M682" i="21"/>
  <c r="I682" i="21"/>
  <c r="K682" i="21"/>
  <c r="N681" i="21"/>
  <c r="Q681" i="21"/>
  <c r="P681" i="21"/>
  <c r="O681" i="21"/>
  <c r="D684" i="21"/>
  <c r="E683" i="21"/>
  <c r="F683" i="21"/>
  <c r="I683" i="21"/>
  <c r="H684" i="21"/>
  <c r="J683" i="21"/>
  <c r="M683" i="21"/>
  <c r="K683" i="21"/>
  <c r="L683" i="21"/>
  <c r="O682" i="21"/>
  <c r="N682" i="21"/>
  <c r="P682" i="21"/>
  <c r="Q682" i="21"/>
  <c r="D685" i="21"/>
  <c r="E684" i="21"/>
  <c r="F684" i="21"/>
  <c r="Q683" i="21"/>
  <c r="N683" i="21"/>
  <c r="P683" i="21"/>
  <c r="O683" i="21"/>
  <c r="I684" i="21"/>
  <c r="H685" i="21"/>
  <c r="J684" i="21"/>
  <c r="L684" i="21"/>
  <c r="M684" i="21"/>
  <c r="K684" i="21"/>
  <c r="E685" i="21"/>
  <c r="D686" i="21"/>
  <c r="F685" i="21"/>
  <c r="N684" i="21"/>
  <c r="P684" i="21"/>
  <c r="O684" i="21"/>
  <c r="Q684" i="21"/>
  <c r="J685" i="21"/>
  <c r="M685" i="21"/>
  <c r="K685" i="21"/>
  <c r="I685" i="21"/>
  <c r="H686" i="21"/>
  <c r="L685" i="21"/>
  <c r="E686" i="21"/>
  <c r="D687" i="21"/>
  <c r="F686" i="21"/>
  <c r="N685" i="21"/>
  <c r="Q685" i="21"/>
  <c r="P685" i="21"/>
  <c r="O685" i="21"/>
  <c r="M686" i="21"/>
  <c r="I686" i="21"/>
  <c r="K686" i="21"/>
  <c r="L686" i="21"/>
  <c r="J686" i="21"/>
  <c r="H687" i="21"/>
  <c r="E687" i="21"/>
  <c r="D688" i="21"/>
  <c r="F687" i="21"/>
  <c r="Q686" i="21"/>
  <c r="P686" i="21"/>
  <c r="O686" i="21"/>
  <c r="N686" i="21"/>
  <c r="I687" i="21"/>
  <c r="L687" i="21"/>
  <c r="K687" i="21"/>
  <c r="H688" i="21"/>
  <c r="J687" i="21"/>
  <c r="M687" i="21"/>
  <c r="D689" i="21"/>
  <c r="E688" i="21"/>
  <c r="F688" i="21"/>
  <c r="Q687" i="21"/>
  <c r="N687" i="21"/>
  <c r="P687" i="21"/>
  <c r="O687" i="21"/>
  <c r="K688" i="21"/>
  <c r="H689" i="21"/>
  <c r="I688" i="21"/>
  <c r="L688" i="21"/>
  <c r="M688" i="21"/>
  <c r="J688" i="21"/>
  <c r="D690" i="21"/>
  <c r="E689" i="21"/>
  <c r="F689" i="21"/>
  <c r="M689" i="21"/>
  <c r="H690" i="21"/>
  <c r="I689" i="21"/>
  <c r="L689" i="21"/>
  <c r="K689" i="21"/>
  <c r="J689" i="21"/>
  <c r="O688" i="21"/>
  <c r="P688" i="21"/>
  <c r="N688" i="21"/>
  <c r="Q688" i="21"/>
  <c r="E690" i="21"/>
  <c r="D691" i="21"/>
  <c r="F690" i="21"/>
  <c r="L690" i="21"/>
  <c r="J690" i="21"/>
  <c r="M690" i="21"/>
  <c r="I690" i="21"/>
  <c r="H691" i="21"/>
  <c r="K690" i="21"/>
  <c r="Q689" i="21"/>
  <c r="N689" i="21"/>
  <c r="P689" i="21"/>
  <c r="O689" i="21"/>
  <c r="E691" i="21"/>
  <c r="D692" i="21"/>
  <c r="F691" i="21"/>
  <c r="N690" i="21"/>
  <c r="P690" i="21"/>
  <c r="O690" i="21"/>
  <c r="Q690" i="21"/>
  <c r="I691" i="21"/>
  <c r="H692" i="21"/>
  <c r="M691" i="21"/>
  <c r="L691" i="21"/>
  <c r="J691" i="21"/>
  <c r="K691" i="21"/>
  <c r="E692" i="21"/>
  <c r="D693" i="21"/>
  <c r="F692" i="21"/>
  <c r="P691" i="21"/>
  <c r="N691" i="21"/>
  <c r="O691" i="21"/>
  <c r="Q691" i="21"/>
  <c r="J692" i="21"/>
  <c r="H693" i="21"/>
  <c r="M692" i="21"/>
  <c r="K692" i="21"/>
  <c r="L692" i="21"/>
  <c r="I692" i="21"/>
  <c r="D694" i="21"/>
  <c r="E693" i="21"/>
  <c r="F693" i="21"/>
  <c r="L693" i="21"/>
  <c r="J693" i="21"/>
  <c r="H694" i="21"/>
  <c r="I693" i="21"/>
  <c r="M693" i="21"/>
  <c r="K693" i="21"/>
  <c r="N692" i="21"/>
  <c r="P692" i="21"/>
  <c r="O692" i="21"/>
  <c r="Q692" i="21"/>
  <c r="D695" i="21"/>
  <c r="E694" i="21"/>
  <c r="F694" i="21"/>
  <c r="I694" i="21"/>
  <c r="H695" i="21"/>
  <c r="J694" i="21"/>
  <c r="K694" i="21"/>
  <c r="L694" i="21"/>
  <c r="M694" i="21"/>
  <c r="N693" i="21"/>
  <c r="Q693" i="21"/>
  <c r="P693" i="21"/>
  <c r="O693" i="21"/>
  <c r="D696" i="21"/>
  <c r="E695" i="21"/>
  <c r="F695" i="21"/>
  <c r="P694" i="21"/>
  <c r="Q694" i="21"/>
  <c r="O694" i="21"/>
  <c r="N694" i="21"/>
  <c r="M695" i="21"/>
  <c r="H696" i="21"/>
  <c r="J695" i="21"/>
  <c r="I695" i="21"/>
  <c r="L695" i="21"/>
  <c r="K695" i="21"/>
  <c r="D697" i="21"/>
  <c r="E696" i="21"/>
  <c r="F696" i="21"/>
  <c r="I696" i="21"/>
  <c r="J696" i="21"/>
  <c r="M696" i="21"/>
  <c r="H697" i="21"/>
  <c r="K696" i="21"/>
  <c r="L696" i="21"/>
  <c r="O695" i="21"/>
  <c r="N695" i="21"/>
  <c r="Q695" i="21"/>
  <c r="P695" i="21"/>
  <c r="D698" i="21"/>
  <c r="E697" i="21"/>
  <c r="F697" i="21"/>
  <c r="O696" i="21"/>
  <c r="N696" i="21"/>
  <c r="Q696" i="21"/>
  <c r="P696" i="21"/>
  <c r="H698" i="21"/>
  <c r="I697" i="21"/>
  <c r="L697" i="21"/>
  <c r="M697" i="21"/>
  <c r="K697" i="21"/>
  <c r="J697" i="21"/>
  <c r="E698" i="21"/>
  <c r="D699" i="21"/>
  <c r="F698" i="21"/>
  <c r="M698" i="21"/>
  <c r="I698" i="21"/>
  <c r="L698" i="21"/>
  <c r="K698" i="21"/>
  <c r="J698" i="21"/>
  <c r="H699" i="21"/>
  <c r="N697" i="21"/>
  <c r="Q697" i="21"/>
  <c r="P697" i="21"/>
  <c r="O697" i="21"/>
  <c r="D700" i="21"/>
  <c r="E699" i="21"/>
  <c r="F699" i="21"/>
  <c r="Q698" i="21"/>
  <c r="N698" i="21"/>
  <c r="P698" i="21"/>
  <c r="O698" i="21"/>
  <c r="L699" i="21"/>
  <c r="J699" i="21"/>
  <c r="I699" i="21"/>
  <c r="H700" i="21"/>
  <c r="M699" i="21"/>
  <c r="K699" i="21"/>
  <c r="E700" i="21"/>
  <c r="D701" i="21"/>
  <c r="F700" i="21"/>
  <c r="P699" i="21"/>
  <c r="Q699" i="21"/>
  <c r="N699" i="21"/>
  <c r="O699" i="21"/>
  <c r="M700" i="21"/>
  <c r="K700" i="21"/>
  <c r="H701" i="21"/>
  <c r="I700" i="21"/>
  <c r="J700" i="21"/>
  <c r="L700" i="21"/>
  <c r="D702" i="21"/>
  <c r="E701" i="21"/>
  <c r="F701" i="21"/>
  <c r="L701" i="21"/>
  <c r="J701" i="21"/>
  <c r="M701" i="21"/>
  <c r="K701" i="21"/>
  <c r="I701" i="21"/>
  <c r="H702" i="21"/>
  <c r="Q700" i="21"/>
  <c r="P700" i="21"/>
  <c r="O700" i="21"/>
  <c r="N700" i="21"/>
  <c r="D703" i="21"/>
  <c r="E702" i="21"/>
  <c r="F702" i="21"/>
  <c r="N701" i="21"/>
  <c r="Q701" i="21"/>
  <c r="P701" i="21"/>
  <c r="O701" i="21"/>
  <c r="K702" i="21"/>
  <c r="H703" i="21"/>
  <c r="J702" i="21"/>
  <c r="I702" i="21"/>
  <c r="M702" i="21"/>
  <c r="L702" i="21"/>
  <c r="E703" i="21"/>
  <c r="D704" i="21"/>
  <c r="F703" i="21"/>
  <c r="L703" i="21"/>
  <c r="I703" i="21"/>
  <c r="H704" i="21"/>
  <c r="K703" i="21"/>
  <c r="M703" i="21"/>
  <c r="J703" i="21"/>
  <c r="O702" i="21"/>
  <c r="P702" i="21"/>
  <c r="N702" i="21"/>
  <c r="Q702" i="21"/>
  <c r="E704" i="21"/>
  <c r="D705" i="21"/>
  <c r="F704" i="21"/>
  <c r="Q703" i="21"/>
  <c r="N703" i="21"/>
  <c r="P703" i="21"/>
  <c r="O703" i="21"/>
  <c r="M704" i="21"/>
  <c r="L704" i="21"/>
  <c r="I704" i="21"/>
  <c r="K704" i="21"/>
  <c r="J704" i="21"/>
  <c r="H705" i="21"/>
  <c r="E705" i="21"/>
  <c r="D706" i="21"/>
  <c r="F705" i="21"/>
  <c r="O704" i="21"/>
  <c r="P704" i="21"/>
  <c r="Q704" i="21"/>
  <c r="N704" i="21"/>
  <c r="M705" i="21"/>
  <c r="I705" i="21"/>
  <c r="J705" i="21"/>
  <c r="H706" i="21"/>
  <c r="L705" i="21"/>
  <c r="K705" i="21"/>
  <c r="E706" i="21"/>
  <c r="D707" i="21"/>
  <c r="F706" i="21"/>
  <c r="P705" i="21"/>
  <c r="Q705" i="21"/>
  <c r="N705" i="21"/>
  <c r="O705" i="21"/>
  <c r="H707" i="21"/>
  <c r="J706" i="21"/>
  <c r="I706" i="21"/>
  <c r="L706" i="21"/>
  <c r="K706" i="21"/>
  <c r="M706" i="21"/>
  <c r="D708" i="21"/>
  <c r="E707" i="21"/>
  <c r="F707" i="21"/>
  <c r="L707" i="21"/>
  <c r="H708" i="21"/>
  <c r="I707" i="21"/>
  <c r="K707" i="21"/>
  <c r="M707" i="21"/>
  <c r="J707" i="21"/>
  <c r="N706" i="21"/>
  <c r="P706" i="21"/>
  <c r="O706" i="21"/>
  <c r="Q706" i="21"/>
  <c r="D709" i="21"/>
  <c r="E708" i="21"/>
  <c r="F708" i="21"/>
  <c r="L708" i="21"/>
  <c r="I708" i="21"/>
  <c r="J708" i="21"/>
  <c r="M708" i="21"/>
  <c r="K708" i="21"/>
  <c r="H709" i="21"/>
  <c r="N707" i="21"/>
  <c r="Q707" i="21"/>
  <c r="P707" i="21"/>
  <c r="O707" i="21"/>
  <c r="E709" i="21"/>
  <c r="D710" i="21"/>
  <c r="F709" i="21"/>
  <c r="N708" i="21"/>
  <c r="P708" i="21"/>
  <c r="O708" i="21"/>
  <c r="Q708" i="21"/>
  <c r="I709" i="21"/>
  <c r="H710" i="21"/>
  <c r="J709" i="21"/>
  <c r="L709" i="21"/>
  <c r="K709" i="21"/>
  <c r="M709" i="21"/>
  <c r="E710" i="21"/>
  <c r="D711" i="21"/>
  <c r="F710" i="21"/>
  <c r="Q709" i="21"/>
  <c r="N709" i="21"/>
  <c r="P709" i="21"/>
  <c r="O709" i="21"/>
  <c r="M710" i="21"/>
  <c r="J710" i="21"/>
  <c r="I710" i="21"/>
  <c r="L710" i="21"/>
  <c r="H711" i="21"/>
  <c r="K710" i="21"/>
  <c r="E711" i="21"/>
  <c r="D712" i="21"/>
  <c r="F711" i="21"/>
  <c r="N710" i="21"/>
  <c r="Q710" i="21"/>
  <c r="P710" i="21"/>
  <c r="O710" i="21"/>
  <c r="M711" i="21"/>
  <c r="J711" i="21"/>
  <c r="K711" i="21"/>
  <c r="H712" i="21"/>
  <c r="L711" i="21"/>
  <c r="I711" i="21"/>
  <c r="E712" i="21"/>
  <c r="D713" i="21"/>
  <c r="F712" i="21"/>
  <c r="L712" i="21"/>
  <c r="K712" i="21"/>
  <c r="J712" i="21"/>
  <c r="M712" i="21"/>
  <c r="I712" i="21"/>
  <c r="H713" i="21"/>
  <c r="O711" i="21"/>
  <c r="N711" i="21"/>
  <c r="Q711" i="21"/>
  <c r="P711" i="21"/>
  <c r="E713" i="21"/>
  <c r="D714" i="21"/>
  <c r="F713" i="21"/>
  <c r="Q712" i="21"/>
  <c r="P712" i="21"/>
  <c r="O712" i="21"/>
  <c r="N712" i="21"/>
  <c r="I713" i="21"/>
  <c r="L713" i="21"/>
  <c r="K713" i="21"/>
  <c r="H714" i="21"/>
  <c r="M713" i="21"/>
  <c r="J713" i="21"/>
  <c r="E714" i="21"/>
  <c r="D715" i="21"/>
  <c r="F714" i="21"/>
  <c r="Q713" i="21"/>
  <c r="N713" i="21"/>
  <c r="P713" i="21"/>
  <c r="O713" i="21"/>
  <c r="I714" i="21"/>
  <c r="M714" i="21"/>
  <c r="H715" i="21"/>
  <c r="K714" i="21"/>
  <c r="L714" i="21"/>
  <c r="J714" i="21"/>
  <c r="E715" i="21"/>
  <c r="D716" i="21"/>
  <c r="F715" i="21"/>
  <c r="P714" i="21"/>
  <c r="N714" i="21"/>
  <c r="O714" i="21"/>
  <c r="Q714" i="21"/>
  <c r="K715" i="21"/>
  <c r="H716" i="21"/>
  <c r="J715" i="21"/>
  <c r="I715" i="21"/>
  <c r="M715" i="21"/>
  <c r="L715" i="21"/>
  <c r="D717" i="21"/>
  <c r="E716" i="21"/>
  <c r="F716" i="21"/>
  <c r="M716" i="21"/>
  <c r="L716" i="21"/>
  <c r="I716" i="21"/>
  <c r="K716" i="21"/>
  <c r="H717" i="21"/>
  <c r="J716" i="21"/>
  <c r="Q715" i="21"/>
  <c r="N715" i="21"/>
  <c r="P715" i="21"/>
  <c r="O715" i="21"/>
  <c r="E717" i="21"/>
  <c r="D718" i="21"/>
  <c r="F717" i="21"/>
  <c r="P716" i="21"/>
  <c r="Q716" i="21"/>
  <c r="O716" i="21"/>
  <c r="N716" i="21"/>
  <c r="M717" i="21"/>
  <c r="J717" i="21"/>
  <c r="L717" i="21"/>
  <c r="H718" i="21"/>
  <c r="I717" i="21"/>
  <c r="K717" i="21"/>
  <c r="D719" i="21"/>
  <c r="E718" i="21"/>
  <c r="F718" i="21"/>
  <c r="J718" i="21"/>
  <c r="L718" i="21"/>
  <c r="K718" i="21"/>
  <c r="M718" i="21"/>
  <c r="I718" i="21"/>
  <c r="H719" i="21"/>
  <c r="Q717" i="21"/>
  <c r="N717" i="21"/>
  <c r="P717" i="21"/>
  <c r="O717" i="21"/>
  <c r="D720" i="21"/>
  <c r="E719" i="21"/>
  <c r="F719" i="21"/>
  <c r="P718" i="21"/>
  <c r="Q718" i="21"/>
  <c r="O718" i="21"/>
  <c r="N718" i="21"/>
  <c r="J719" i="21"/>
  <c r="L719" i="21"/>
  <c r="H720" i="21"/>
  <c r="I719" i="21"/>
  <c r="M719" i="21"/>
  <c r="K719" i="21"/>
  <c r="E720" i="21"/>
  <c r="D721" i="21"/>
  <c r="F720" i="21"/>
  <c r="L720" i="21"/>
  <c r="H721" i="21"/>
  <c r="I720" i="21"/>
  <c r="M720" i="21"/>
  <c r="K720" i="21"/>
  <c r="J720" i="21"/>
  <c r="N719" i="21"/>
  <c r="Q719" i="21"/>
  <c r="P719" i="21"/>
  <c r="O719" i="21"/>
  <c r="D722" i="21"/>
  <c r="E721" i="21"/>
  <c r="F721" i="21"/>
  <c r="H722" i="21"/>
  <c r="K721" i="21"/>
  <c r="L721" i="21"/>
  <c r="I721" i="21"/>
  <c r="J721" i="21"/>
  <c r="M721" i="21"/>
  <c r="O720" i="21"/>
  <c r="N720" i="21"/>
  <c r="Q720" i="21"/>
  <c r="P720" i="21"/>
  <c r="E722" i="21"/>
  <c r="D723" i="21"/>
  <c r="F722" i="21"/>
  <c r="K722" i="21"/>
  <c r="L722" i="21"/>
  <c r="J722" i="21"/>
  <c r="H723" i="21"/>
  <c r="M722" i="21"/>
  <c r="I722" i="21"/>
  <c r="Q721" i="21"/>
  <c r="N721" i="21"/>
  <c r="P721" i="21"/>
  <c r="O721" i="21"/>
  <c r="D724" i="21"/>
  <c r="E723" i="21"/>
  <c r="F723" i="21"/>
  <c r="L723" i="21"/>
  <c r="M723" i="21"/>
  <c r="K723" i="21"/>
  <c r="J723" i="21"/>
  <c r="H724" i="21"/>
  <c r="I723" i="21"/>
  <c r="O722" i="21"/>
  <c r="Q722" i="21"/>
  <c r="N722" i="21"/>
  <c r="P722" i="21"/>
  <c r="D725" i="21"/>
  <c r="E724" i="21"/>
  <c r="F724" i="21"/>
  <c r="L724" i="21"/>
  <c r="J724" i="21"/>
  <c r="K724" i="21"/>
  <c r="M724" i="21"/>
  <c r="H725" i="21"/>
  <c r="I724" i="21"/>
  <c r="N723" i="21"/>
  <c r="Q723" i="21"/>
  <c r="P723" i="21"/>
  <c r="O723" i="21"/>
  <c r="E725" i="21"/>
  <c r="D726" i="21"/>
  <c r="F725" i="21"/>
  <c r="I725" i="21"/>
  <c r="L725" i="21"/>
  <c r="M725" i="21"/>
  <c r="K725" i="21"/>
  <c r="H726" i="21"/>
  <c r="J725" i="21"/>
  <c r="P724" i="21"/>
  <c r="N724" i="21"/>
  <c r="O724" i="21"/>
  <c r="Q724" i="21"/>
  <c r="E726" i="21"/>
  <c r="D727" i="21"/>
  <c r="F726" i="21"/>
  <c r="Q725" i="21"/>
  <c r="N725" i="21"/>
  <c r="P725" i="21"/>
  <c r="O725" i="21"/>
  <c r="H727" i="21"/>
  <c r="K726" i="21"/>
  <c r="M726" i="21"/>
  <c r="J726" i="21"/>
  <c r="L726" i="21"/>
  <c r="I726" i="21"/>
  <c r="D728" i="21"/>
  <c r="E727" i="21"/>
  <c r="F727" i="21"/>
  <c r="I727" i="21"/>
  <c r="M727" i="21"/>
  <c r="H728" i="21"/>
  <c r="J727" i="21"/>
  <c r="L727" i="21"/>
  <c r="K727" i="21"/>
  <c r="P726" i="21"/>
  <c r="Q726" i="21"/>
  <c r="O726" i="21"/>
  <c r="N726" i="21"/>
  <c r="D729" i="21"/>
  <c r="E728" i="21"/>
  <c r="F728" i="21"/>
  <c r="N727" i="21"/>
  <c r="Q727" i="21"/>
  <c r="P727" i="21"/>
  <c r="O727" i="21"/>
  <c r="J728" i="21"/>
  <c r="H729" i="21"/>
  <c r="I728" i="21"/>
  <c r="K728" i="21"/>
  <c r="M728" i="21"/>
  <c r="L728" i="21"/>
  <c r="D730" i="21"/>
  <c r="E729" i="21"/>
  <c r="F729" i="21"/>
  <c r="I729" i="21"/>
  <c r="K729" i="21"/>
  <c r="M729" i="21"/>
  <c r="J729" i="21"/>
  <c r="L729" i="21"/>
  <c r="H730" i="21"/>
  <c r="O728" i="21"/>
  <c r="Q728" i="21"/>
  <c r="N728" i="21"/>
  <c r="P728" i="21"/>
  <c r="E730" i="21"/>
  <c r="D731" i="21"/>
  <c r="F730" i="21"/>
  <c r="Q729" i="21"/>
  <c r="N729" i="21"/>
  <c r="P729" i="21"/>
  <c r="O729" i="21"/>
  <c r="M730" i="21"/>
  <c r="H731" i="21"/>
  <c r="J730" i="21"/>
  <c r="K730" i="21"/>
  <c r="L730" i="21"/>
  <c r="I730" i="21"/>
  <c r="D732" i="21"/>
  <c r="E731" i="21"/>
  <c r="F731" i="21"/>
  <c r="K731" i="21"/>
  <c r="M731" i="21"/>
  <c r="H732" i="21"/>
  <c r="I731" i="21"/>
  <c r="L731" i="21"/>
  <c r="J731" i="21"/>
  <c r="O730" i="21"/>
  <c r="N730" i="21"/>
  <c r="Q730" i="21"/>
  <c r="P730" i="21"/>
  <c r="D733" i="21"/>
  <c r="E732" i="21"/>
  <c r="F732" i="21"/>
  <c r="M732" i="21"/>
  <c r="I732" i="21"/>
  <c r="L732" i="21"/>
  <c r="K732" i="21"/>
  <c r="J732" i="21"/>
  <c r="H733" i="21"/>
  <c r="N731" i="21"/>
  <c r="Q731" i="21"/>
  <c r="P731" i="21"/>
  <c r="O731" i="21"/>
  <c r="D734" i="21"/>
  <c r="E733" i="21"/>
  <c r="F733" i="21"/>
  <c r="O732" i="21"/>
  <c r="N732" i="21"/>
  <c r="Q732" i="21"/>
  <c r="P732" i="21"/>
  <c r="L733" i="21"/>
  <c r="K733" i="21"/>
  <c r="J733" i="21"/>
  <c r="M733" i="21"/>
  <c r="H734" i="21"/>
  <c r="I733" i="21"/>
  <c r="D735" i="21"/>
  <c r="E734" i="21"/>
  <c r="F734" i="21"/>
  <c r="I734" i="21"/>
  <c r="M734" i="21"/>
  <c r="K734" i="21"/>
  <c r="H735" i="21"/>
  <c r="J734" i="21"/>
  <c r="L734" i="21"/>
  <c r="Q733" i="21"/>
  <c r="N733" i="21"/>
  <c r="P733" i="21"/>
  <c r="O733" i="21"/>
  <c r="E735" i="21"/>
  <c r="D736" i="21"/>
  <c r="F735" i="21"/>
  <c r="P734" i="21"/>
  <c r="N734" i="21"/>
  <c r="O734" i="21"/>
  <c r="Q734" i="21"/>
  <c r="I735" i="21"/>
  <c r="J735" i="21"/>
  <c r="H736" i="21"/>
  <c r="L735" i="21"/>
  <c r="K735" i="21"/>
  <c r="M735" i="21"/>
  <c r="E736" i="21"/>
  <c r="D737" i="21"/>
  <c r="F736" i="21"/>
  <c r="Q735" i="21"/>
  <c r="N735" i="21"/>
  <c r="P735" i="21"/>
  <c r="O735" i="21"/>
  <c r="J736" i="21"/>
  <c r="I736" i="21"/>
  <c r="H737" i="21"/>
  <c r="K736" i="21"/>
  <c r="L736" i="21"/>
  <c r="M736" i="21"/>
  <c r="E737" i="21"/>
  <c r="D738" i="21"/>
  <c r="F737" i="21"/>
  <c r="O736" i="21"/>
  <c r="N736" i="21"/>
  <c r="Q736" i="21"/>
  <c r="P736" i="21"/>
  <c r="J737" i="21"/>
  <c r="M737" i="21"/>
  <c r="L737" i="21"/>
  <c r="K737" i="21"/>
  <c r="H738" i="21"/>
  <c r="I737" i="21"/>
  <c r="E738" i="21"/>
  <c r="D739" i="21"/>
  <c r="F738" i="21"/>
  <c r="L738" i="21"/>
  <c r="J738" i="21"/>
  <c r="K738" i="21"/>
  <c r="H739" i="21"/>
  <c r="I738" i="21"/>
  <c r="M738" i="21"/>
  <c r="N737" i="21"/>
  <c r="Q737" i="21"/>
  <c r="P737" i="21"/>
  <c r="O737" i="21"/>
  <c r="E739" i="21"/>
  <c r="D740" i="21"/>
  <c r="F739" i="21"/>
  <c r="K739" i="21"/>
  <c r="J739" i="21"/>
  <c r="L739" i="21"/>
  <c r="H740" i="21"/>
  <c r="M739" i="21"/>
  <c r="I739" i="21"/>
  <c r="O738" i="21"/>
  <c r="Q738" i="21"/>
  <c r="N738" i="21"/>
  <c r="P738" i="21"/>
  <c r="D741" i="21"/>
  <c r="E740" i="21"/>
  <c r="F740" i="21"/>
  <c r="K740" i="21"/>
  <c r="L740" i="21"/>
  <c r="H741" i="21"/>
  <c r="I740" i="21"/>
  <c r="J740" i="21"/>
  <c r="M740" i="21"/>
  <c r="Q739" i="21"/>
  <c r="N739" i="21"/>
  <c r="P739" i="21"/>
  <c r="O739" i="21"/>
  <c r="E741" i="21"/>
  <c r="D742" i="21"/>
  <c r="F741" i="21"/>
  <c r="M741" i="21"/>
  <c r="I741" i="21"/>
  <c r="K741" i="21"/>
  <c r="H742" i="21"/>
  <c r="L741" i="21"/>
  <c r="J741" i="21"/>
  <c r="O740" i="21"/>
  <c r="N740" i="21"/>
  <c r="Q740" i="21"/>
  <c r="P740" i="21"/>
  <c r="D743" i="21"/>
  <c r="E742" i="21"/>
  <c r="F742" i="21"/>
  <c r="Q741" i="21"/>
  <c r="P741" i="21"/>
  <c r="N741" i="21"/>
  <c r="O741" i="21"/>
  <c r="H743" i="21"/>
  <c r="K742" i="21"/>
  <c r="L742" i="21"/>
  <c r="I742" i="21"/>
  <c r="J742" i="21"/>
  <c r="M742" i="21"/>
  <c r="D744" i="21"/>
  <c r="E743" i="21"/>
  <c r="F743" i="21"/>
  <c r="K743" i="21"/>
  <c r="M743" i="21"/>
  <c r="J743" i="21"/>
  <c r="H744" i="21"/>
  <c r="I743" i="21"/>
  <c r="L743" i="21"/>
  <c r="O742" i="21"/>
  <c r="Q742" i="21"/>
  <c r="N742" i="21"/>
  <c r="P742" i="21"/>
  <c r="D745" i="21"/>
  <c r="E744" i="21"/>
  <c r="F744" i="21"/>
  <c r="M744" i="21"/>
  <c r="H745" i="21"/>
  <c r="K744" i="21"/>
  <c r="I744" i="21"/>
  <c r="J744" i="21"/>
  <c r="L744" i="21"/>
  <c r="N743" i="21"/>
  <c r="P743" i="21"/>
  <c r="Q743" i="21"/>
  <c r="O743" i="21"/>
  <c r="D746" i="21"/>
  <c r="E745" i="21"/>
  <c r="F745" i="21"/>
  <c r="M745" i="21"/>
  <c r="K745" i="21"/>
  <c r="I745" i="21"/>
  <c r="H746" i="21"/>
  <c r="J745" i="21"/>
  <c r="L745" i="21"/>
  <c r="P744" i="21"/>
  <c r="N744" i="21"/>
  <c r="O744" i="21"/>
  <c r="Q744" i="21"/>
  <c r="E746" i="21"/>
  <c r="D747" i="21"/>
  <c r="F746" i="21"/>
  <c r="Q745" i="21"/>
  <c r="N745" i="21"/>
  <c r="P745" i="21"/>
  <c r="O745" i="21"/>
  <c r="I746" i="21"/>
  <c r="L746" i="21"/>
  <c r="H747" i="21"/>
  <c r="K746" i="21"/>
  <c r="J746" i="21"/>
  <c r="M746" i="21"/>
  <c r="D748" i="21"/>
  <c r="E747" i="21"/>
  <c r="F747" i="21"/>
  <c r="O746" i="21"/>
  <c r="N746" i="21"/>
  <c r="Q746" i="21"/>
  <c r="P746" i="21"/>
  <c r="M747" i="21"/>
  <c r="K747" i="21"/>
  <c r="L747" i="21"/>
  <c r="H748" i="21"/>
  <c r="J747" i="21"/>
  <c r="I747" i="21"/>
  <c r="E748" i="21"/>
  <c r="D749" i="21"/>
  <c r="F748" i="21"/>
  <c r="H749" i="21"/>
  <c r="K748" i="21"/>
  <c r="L748" i="21"/>
  <c r="M748" i="21"/>
  <c r="J748" i="21"/>
  <c r="I748" i="21"/>
  <c r="Q747" i="21"/>
  <c r="N747" i="21"/>
  <c r="P747" i="21"/>
  <c r="O747" i="21"/>
  <c r="E749" i="21"/>
  <c r="D750" i="21"/>
  <c r="F749" i="21"/>
  <c r="M749" i="21"/>
  <c r="H750" i="21"/>
  <c r="I749" i="21"/>
  <c r="K749" i="21"/>
  <c r="J749" i="21"/>
  <c r="L749" i="21"/>
  <c r="P748" i="21"/>
  <c r="Q748" i="21"/>
  <c r="O748" i="21"/>
  <c r="N748" i="21"/>
  <c r="D751" i="21"/>
  <c r="E750" i="21"/>
  <c r="F750" i="21"/>
  <c r="M750" i="21"/>
  <c r="K750" i="21"/>
  <c r="H751" i="21"/>
  <c r="J750" i="21"/>
  <c r="I750" i="21"/>
  <c r="L750" i="21"/>
  <c r="N749" i="21"/>
  <c r="Q749" i="21"/>
  <c r="P749" i="21"/>
  <c r="O749" i="21"/>
  <c r="D752" i="21"/>
  <c r="E751" i="21"/>
  <c r="F751" i="21"/>
  <c r="H752" i="21"/>
  <c r="I751" i="21"/>
  <c r="K751" i="21"/>
  <c r="J751" i="21"/>
  <c r="L751" i="21"/>
  <c r="M751" i="21"/>
  <c r="O750" i="21"/>
  <c r="N750" i="21"/>
  <c r="Q750" i="21"/>
  <c r="P750" i="21"/>
  <c r="D753" i="21"/>
  <c r="E752" i="21"/>
  <c r="F752" i="21"/>
  <c r="M752" i="21"/>
  <c r="I752" i="21"/>
  <c r="H753" i="21"/>
  <c r="J752" i="21"/>
  <c r="L752" i="21"/>
  <c r="K752" i="21"/>
  <c r="N751" i="21"/>
  <c r="P751" i="21"/>
  <c r="Q751" i="21"/>
  <c r="O751" i="21"/>
  <c r="E753" i="21"/>
  <c r="D754" i="21"/>
  <c r="F753" i="21"/>
  <c r="O752" i="21"/>
  <c r="Q752" i="21"/>
  <c r="N752" i="21"/>
  <c r="P752" i="21"/>
  <c r="M753" i="21"/>
  <c r="H754" i="21"/>
  <c r="L753" i="21"/>
  <c r="I753" i="21"/>
  <c r="J753" i="21"/>
  <c r="K753" i="21"/>
  <c r="E754" i="21"/>
  <c r="D755" i="21"/>
  <c r="F754" i="21"/>
  <c r="M754" i="21"/>
  <c r="H755" i="21"/>
  <c r="L754" i="21"/>
  <c r="I754" i="21"/>
  <c r="J754" i="21"/>
  <c r="K754" i="21"/>
  <c r="Q753" i="21"/>
  <c r="N753" i="21"/>
  <c r="P753" i="21"/>
  <c r="O753" i="21"/>
  <c r="D756" i="21"/>
  <c r="E755" i="21"/>
  <c r="F755" i="21"/>
  <c r="J755" i="21"/>
  <c r="I755" i="21"/>
  <c r="M755" i="21"/>
  <c r="L755" i="21"/>
  <c r="H756" i="21"/>
  <c r="K755" i="21"/>
  <c r="P754" i="21"/>
  <c r="Q754" i="21"/>
  <c r="O754" i="21"/>
  <c r="N754" i="21"/>
  <c r="D757" i="21"/>
  <c r="E756" i="21"/>
  <c r="F756" i="21"/>
  <c r="Q755" i="21"/>
  <c r="P755" i="21"/>
  <c r="N755" i="21"/>
  <c r="O755" i="21"/>
  <c r="H757" i="21"/>
  <c r="K756" i="21"/>
  <c r="I756" i="21"/>
  <c r="J756" i="21"/>
  <c r="M756" i="21"/>
  <c r="L756" i="21"/>
  <c r="D758" i="21"/>
  <c r="E757" i="21"/>
  <c r="F757" i="21"/>
  <c r="I757" i="21"/>
  <c r="J757" i="21"/>
  <c r="H758" i="21"/>
  <c r="K757" i="21"/>
  <c r="L757" i="21"/>
  <c r="M757" i="21"/>
  <c r="O756" i="21"/>
  <c r="N756" i="21"/>
  <c r="Q756" i="21"/>
  <c r="P756" i="21"/>
  <c r="E758" i="21"/>
  <c r="D759" i="21"/>
  <c r="F758" i="21"/>
  <c r="N757" i="21"/>
  <c r="P757" i="21"/>
  <c r="Q757" i="21"/>
  <c r="O757" i="21"/>
  <c r="K758" i="21"/>
  <c r="H759" i="21"/>
  <c r="I758" i="21"/>
  <c r="L758" i="21"/>
  <c r="M758" i="21"/>
  <c r="J758" i="21"/>
  <c r="D760" i="21"/>
  <c r="E759" i="21"/>
  <c r="F759" i="21"/>
  <c r="J759" i="21"/>
  <c r="M759" i="21"/>
  <c r="L759" i="21"/>
  <c r="I759" i="21"/>
  <c r="K759" i="21"/>
  <c r="H760" i="21"/>
  <c r="P758" i="21"/>
  <c r="Q758" i="21"/>
  <c r="O758" i="21"/>
  <c r="N758" i="21"/>
  <c r="E760" i="21"/>
  <c r="D761" i="21"/>
  <c r="F760" i="21"/>
  <c r="Q759" i="21"/>
  <c r="N759" i="21"/>
  <c r="P759" i="21"/>
  <c r="O759" i="21"/>
  <c r="H761" i="21"/>
  <c r="L760" i="21"/>
  <c r="J760" i="21"/>
  <c r="I760" i="21"/>
  <c r="K760" i="21"/>
  <c r="M760" i="21"/>
  <c r="D762" i="21"/>
  <c r="E761" i="21"/>
  <c r="F761" i="21"/>
  <c r="L761" i="21"/>
  <c r="H762" i="21"/>
  <c r="J761" i="21"/>
  <c r="I761" i="21"/>
  <c r="M761" i="21"/>
  <c r="K761" i="21"/>
  <c r="O760" i="21"/>
  <c r="N760" i="21"/>
  <c r="Q760" i="21"/>
  <c r="P760" i="21"/>
  <c r="D763" i="21"/>
  <c r="E762" i="21"/>
  <c r="F762" i="21"/>
  <c r="J762" i="21"/>
  <c r="H763" i="21"/>
  <c r="K762" i="21"/>
  <c r="L762" i="21"/>
  <c r="I762" i="21"/>
  <c r="M762" i="21"/>
  <c r="Q761" i="21"/>
  <c r="N761" i="21"/>
  <c r="P761" i="21"/>
  <c r="O761" i="21"/>
  <c r="E763" i="21"/>
  <c r="D764" i="21"/>
  <c r="F763" i="21"/>
  <c r="M763" i="21"/>
  <c r="K763" i="21"/>
  <c r="I763" i="21"/>
  <c r="H764" i="21"/>
  <c r="J763" i="21"/>
  <c r="L763" i="21"/>
  <c r="O762" i="21"/>
  <c r="N762" i="21"/>
  <c r="Q762" i="21"/>
  <c r="P762" i="21"/>
  <c r="E764" i="21"/>
  <c r="D765" i="21"/>
  <c r="F764" i="21"/>
  <c r="N763" i="21"/>
  <c r="Q763" i="21"/>
  <c r="P763" i="21"/>
  <c r="O763" i="21"/>
  <c r="L764" i="21"/>
  <c r="H765" i="21"/>
  <c r="K764" i="21"/>
  <c r="J764" i="21"/>
  <c r="M764" i="21"/>
  <c r="I764" i="21"/>
  <c r="D766" i="21"/>
  <c r="E765" i="21"/>
  <c r="F765" i="21"/>
  <c r="M765" i="21"/>
  <c r="H766" i="21"/>
  <c r="L765" i="21"/>
  <c r="K765" i="21"/>
  <c r="I765" i="21"/>
  <c r="J765" i="21"/>
  <c r="P764" i="21"/>
  <c r="Q764" i="21"/>
  <c r="O764" i="21"/>
  <c r="N764" i="21"/>
  <c r="D767" i="21"/>
  <c r="E766" i="21"/>
  <c r="F766" i="21"/>
  <c r="H767" i="21"/>
  <c r="J766" i="21"/>
  <c r="I766" i="21"/>
  <c r="M766" i="21"/>
  <c r="L766" i="21"/>
  <c r="K766" i="21"/>
  <c r="N765" i="21"/>
  <c r="Q765" i="21"/>
  <c r="P765" i="21"/>
  <c r="O765" i="21"/>
  <c r="E767" i="21"/>
  <c r="D768" i="21"/>
  <c r="F767" i="21"/>
  <c r="K767" i="21"/>
  <c r="H768" i="21"/>
  <c r="M767" i="21"/>
  <c r="J767" i="21"/>
  <c r="I767" i="21"/>
  <c r="L767" i="21"/>
  <c r="P766" i="21"/>
  <c r="N766" i="21"/>
  <c r="O766" i="21"/>
  <c r="Q766" i="21"/>
  <c r="D769" i="21"/>
  <c r="E768" i="21"/>
  <c r="F768" i="21"/>
  <c r="I768" i="21"/>
  <c r="M768" i="21"/>
  <c r="J768" i="21"/>
  <c r="L768" i="21"/>
  <c r="H769" i="21"/>
  <c r="K768" i="21"/>
  <c r="N767" i="21"/>
  <c r="Q767" i="21"/>
  <c r="P767" i="21"/>
  <c r="O767" i="21"/>
  <c r="D770" i="21"/>
  <c r="E769" i="21"/>
  <c r="F769" i="21"/>
  <c r="P768" i="21"/>
  <c r="Q768" i="21"/>
  <c r="O768" i="21"/>
  <c r="N768" i="21"/>
  <c r="K769" i="21"/>
  <c r="L769" i="21"/>
  <c r="H770" i="21"/>
  <c r="J769" i="21"/>
  <c r="I769" i="21"/>
  <c r="M769" i="21"/>
  <c r="E770" i="21"/>
  <c r="D771" i="21"/>
  <c r="F770" i="21"/>
  <c r="L770" i="21"/>
  <c r="M770" i="21"/>
  <c r="J770" i="21"/>
  <c r="H771" i="21"/>
  <c r="I770" i="21"/>
  <c r="K770" i="21"/>
  <c r="P769" i="21"/>
  <c r="Q769" i="21"/>
  <c r="N769" i="21"/>
  <c r="O769" i="21"/>
  <c r="E771" i="21"/>
  <c r="D772" i="21"/>
  <c r="F771" i="21"/>
  <c r="K771" i="21"/>
  <c r="J771" i="21"/>
  <c r="I771" i="21"/>
  <c r="L771" i="21"/>
  <c r="M771" i="21"/>
  <c r="H772" i="21"/>
  <c r="O770" i="21"/>
  <c r="N770" i="21"/>
  <c r="Q770" i="21"/>
  <c r="P770" i="21"/>
  <c r="E772" i="21"/>
  <c r="D773" i="21"/>
  <c r="F772" i="21"/>
  <c r="Q771" i="21"/>
  <c r="P771" i="21"/>
  <c r="N771" i="21"/>
  <c r="O771" i="21"/>
  <c r="K772" i="21"/>
  <c r="L772" i="21"/>
  <c r="I772" i="21"/>
  <c r="J772" i="21"/>
  <c r="H773" i="21"/>
  <c r="M772" i="21"/>
  <c r="E773" i="21"/>
  <c r="D774" i="21"/>
  <c r="F773" i="21"/>
  <c r="P772" i="21"/>
  <c r="N772" i="21"/>
  <c r="O772" i="21"/>
  <c r="Q772" i="21"/>
  <c r="H774" i="21"/>
  <c r="M773" i="21"/>
  <c r="I773" i="21"/>
  <c r="K773" i="21"/>
  <c r="L773" i="21"/>
  <c r="J773" i="21"/>
  <c r="E774" i="21"/>
  <c r="D775" i="21"/>
  <c r="F774" i="21"/>
  <c r="L774" i="21"/>
  <c r="I774" i="21"/>
  <c r="M774" i="21"/>
  <c r="J774" i="21"/>
  <c r="K774" i="21"/>
  <c r="H775" i="21"/>
  <c r="N773" i="21"/>
  <c r="P773" i="21"/>
  <c r="Q773" i="21"/>
  <c r="O773" i="21"/>
  <c r="D776" i="21"/>
  <c r="E775" i="21"/>
  <c r="F775" i="21"/>
  <c r="O774" i="21"/>
  <c r="N774" i="21"/>
  <c r="Q774" i="21"/>
  <c r="P774" i="21"/>
  <c r="J775" i="21"/>
  <c r="H776" i="21"/>
  <c r="I775" i="21"/>
  <c r="M775" i="21"/>
  <c r="L775" i="21"/>
  <c r="K775" i="21"/>
  <c r="D777" i="21"/>
  <c r="E776" i="21"/>
  <c r="F776" i="21"/>
  <c r="J776" i="21"/>
  <c r="H777" i="21"/>
  <c r="K776" i="21"/>
  <c r="I776" i="21"/>
  <c r="M776" i="21"/>
  <c r="L776" i="21"/>
  <c r="N775" i="21"/>
  <c r="Q775" i="21"/>
  <c r="P775" i="21"/>
  <c r="O775" i="21"/>
  <c r="E777" i="21"/>
  <c r="D778" i="21"/>
  <c r="F777" i="21"/>
  <c r="K777" i="21"/>
  <c r="L777" i="21"/>
  <c r="J777" i="21"/>
  <c r="H778" i="21"/>
  <c r="I777" i="21"/>
  <c r="M777" i="21"/>
  <c r="P776" i="21"/>
  <c r="N776" i="21"/>
  <c r="O776" i="21"/>
  <c r="Q776" i="21"/>
  <c r="E778" i="21"/>
  <c r="D779" i="21"/>
  <c r="F778" i="21"/>
  <c r="J778" i="21"/>
  <c r="M778" i="21"/>
  <c r="L778" i="21"/>
  <c r="K778" i="21"/>
  <c r="I778" i="21"/>
  <c r="H779" i="21"/>
  <c r="Q777" i="21"/>
  <c r="P777" i="21"/>
  <c r="O777" i="21"/>
  <c r="N777" i="21"/>
  <c r="D780" i="21"/>
  <c r="E779" i="21"/>
  <c r="F779" i="21"/>
  <c r="P778" i="21"/>
  <c r="Q778" i="21"/>
  <c r="O778" i="21"/>
  <c r="N778" i="21"/>
  <c r="H780" i="21"/>
  <c r="K779" i="21"/>
  <c r="I779" i="21"/>
  <c r="J779" i="21"/>
  <c r="L779" i="21"/>
  <c r="M779" i="21"/>
  <c r="D781" i="21"/>
  <c r="E780" i="21"/>
  <c r="F780" i="21"/>
  <c r="J780" i="21"/>
  <c r="M780" i="21"/>
  <c r="L780" i="21"/>
  <c r="K780" i="21"/>
  <c r="I780" i="21"/>
  <c r="H781" i="21"/>
  <c r="N779" i="21"/>
  <c r="P779" i="21"/>
  <c r="O779" i="21"/>
  <c r="Q779" i="21"/>
  <c r="E781" i="21"/>
  <c r="D782" i="21"/>
  <c r="F781" i="21"/>
  <c r="P780" i="21"/>
  <c r="Q780" i="21"/>
  <c r="O780" i="21"/>
  <c r="N780" i="21"/>
  <c r="K781" i="21"/>
  <c r="L781" i="21"/>
  <c r="I781" i="21"/>
  <c r="M781" i="21"/>
  <c r="H782" i="21"/>
  <c r="J781" i="21"/>
  <c r="E782" i="21"/>
  <c r="D783" i="21"/>
  <c r="F782" i="21"/>
  <c r="N781" i="21"/>
  <c r="Q781" i="21"/>
  <c r="P781" i="21"/>
  <c r="O781" i="21"/>
  <c r="M782" i="21"/>
  <c r="K782" i="21"/>
  <c r="I782" i="21"/>
  <c r="J782" i="21"/>
  <c r="L782" i="21"/>
  <c r="H783" i="21"/>
  <c r="D784" i="21"/>
  <c r="E783" i="21"/>
  <c r="F783" i="21"/>
  <c r="O782" i="21"/>
  <c r="N782" i="21"/>
  <c r="Q782" i="21"/>
  <c r="P782" i="21"/>
  <c r="L783" i="21"/>
  <c r="H784" i="21"/>
  <c r="K783" i="21"/>
  <c r="M783" i="21"/>
  <c r="J783" i="21"/>
  <c r="I783" i="21"/>
  <c r="D785" i="21"/>
  <c r="E784" i="21"/>
  <c r="F784" i="21"/>
  <c r="I784" i="21"/>
  <c r="K784" i="21"/>
  <c r="L784" i="21"/>
  <c r="M784" i="21"/>
  <c r="H785" i="21"/>
  <c r="J784" i="21"/>
  <c r="N783" i="21"/>
  <c r="Q783" i="21"/>
  <c r="P783" i="21"/>
  <c r="O783" i="21"/>
  <c r="D786" i="21"/>
  <c r="E785" i="21"/>
  <c r="F785" i="21"/>
  <c r="O784" i="21"/>
  <c r="N784" i="21"/>
  <c r="Q784" i="21"/>
  <c r="P784" i="21"/>
  <c r="M785" i="21"/>
  <c r="H786" i="21"/>
  <c r="J785" i="21"/>
  <c r="K785" i="21"/>
  <c r="I785" i="21"/>
  <c r="L785" i="21"/>
  <c r="E786" i="21"/>
  <c r="D787" i="21"/>
  <c r="F786" i="21"/>
  <c r="L786" i="21"/>
  <c r="K786" i="21"/>
  <c r="J786" i="21"/>
  <c r="I786" i="21"/>
  <c r="H787" i="21"/>
  <c r="M786" i="21"/>
  <c r="N785" i="21"/>
  <c r="Q785" i="21"/>
  <c r="P785" i="21"/>
  <c r="O785" i="21"/>
  <c r="D788" i="21"/>
  <c r="E787" i="21"/>
  <c r="F787" i="21"/>
  <c r="O786" i="21"/>
  <c r="N786" i="21"/>
  <c r="Q786" i="21"/>
  <c r="P786" i="21"/>
  <c r="I787" i="21"/>
  <c r="J787" i="21"/>
  <c r="K787" i="21"/>
  <c r="H788" i="21"/>
  <c r="L787" i="21"/>
  <c r="M787" i="21"/>
  <c r="E788" i="21"/>
  <c r="D789" i="21"/>
  <c r="F788" i="21"/>
  <c r="Q787" i="21"/>
  <c r="N787" i="21"/>
  <c r="P787" i="21"/>
  <c r="O787" i="21"/>
  <c r="I788" i="21"/>
  <c r="J788" i="21"/>
  <c r="K788" i="21"/>
  <c r="L788" i="21"/>
  <c r="H789" i="21"/>
  <c r="M788" i="21"/>
  <c r="D790" i="21"/>
  <c r="E789" i="21"/>
  <c r="F789" i="21"/>
  <c r="O788" i="21"/>
  <c r="Q788" i="21"/>
  <c r="N788" i="21"/>
  <c r="P788" i="21"/>
  <c r="J789" i="21"/>
  <c r="K789" i="21"/>
  <c r="I789" i="21"/>
  <c r="H790" i="21"/>
  <c r="L789" i="21"/>
  <c r="M789" i="21"/>
  <c r="D791" i="21"/>
  <c r="E790" i="21"/>
  <c r="F790" i="21"/>
  <c r="Q789" i="21"/>
  <c r="N789" i="21"/>
  <c r="P789" i="21"/>
  <c r="O789" i="21"/>
  <c r="M790" i="21"/>
  <c r="H791" i="21"/>
  <c r="J790" i="21"/>
  <c r="I790" i="21"/>
  <c r="L790" i="21"/>
  <c r="K790" i="21"/>
  <c r="E791" i="21"/>
  <c r="D792" i="21"/>
  <c r="F791" i="21"/>
  <c r="J791" i="21"/>
  <c r="L791" i="21"/>
  <c r="K791" i="21"/>
  <c r="I791" i="21"/>
  <c r="M791" i="21"/>
  <c r="H792" i="21"/>
  <c r="O790" i="21"/>
  <c r="Q790" i="21"/>
  <c r="N790" i="21"/>
  <c r="P790" i="21"/>
  <c r="D793" i="21"/>
  <c r="E792" i="21"/>
  <c r="F792" i="21"/>
  <c r="O791" i="21"/>
  <c r="P791" i="21"/>
  <c r="N791" i="21"/>
  <c r="Q791" i="21"/>
  <c r="L792" i="21"/>
  <c r="J792" i="21"/>
  <c r="K792" i="21"/>
  <c r="I792" i="21"/>
  <c r="H793" i="21"/>
  <c r="M792" i="21"/>
  <c r="D794" i="21"/>
  <c r="E793" i="21"/>
  <c r="F793" i="21"/>
  <c r="P792" i="21"/>
  <c r="O792" i="21"/>
  <c r="Q792" i="21"/>
  <c r="N792" i="21"/>
  <c r="K793" i="21"/>
  <c r="H794" i="21"/>
  <c r="M793" i="21"/>
  <c r="I793" i="21"/>
  <c r="L793" i="21"/>
  <c r="J793" i="21"/>
  <c r="D795" i="21"/>
  <c r="E794" i="21"/>
  <c r="F794" i="21"/>
  <c r="I794" i="21"/>
  <c r="K794" i="21"/>
  <c r="H795" i="21"/>
  <c r="J794" i="21"/>
  <c r="M794" i="21"/>
  <c r="L794" i="21"/>
  <c r="Q793" i="21"/>
  <c r="N793" i="21"/>
  <c r="P793" i="21"/>
  <c r="O793" i="21"/>
  <c r="E795" i="21"/>
  <c r="D796" i="21"/>
  <c r="F795" i="21"/>
  <c r="P794" i="21"/>
  <c r="O794" i="21"/>
  <c r="N794" i="21"/>
  <c r="Q794" i="21"/>
  <c r="L795" i="21"/>
  <c r="J795" i="21"/>
  <c r="I795" i="21"/>
  <c r="M795" i="21"/>
  <c r="H796" i="21"/>
  <c r="K795" i="21"/>
  <c r="D797" i="21"/>
  <c r="E796" i="21"/>
  <c r="F796" i="21"/>
  <c r="O795" i="21"/>
  <c r="P795" i="21"/>
  <c r="Q795" i="21"/>
  <c r="N795" i="21"/>
  <c r="J796" i="21"/>
  <c r="H797" i="21"/>
  <c r="I796" i="21"/>
  <c r="K796" i="21"/>
  <c r="M796" i="21"/>
  <c r="L796" i="21"/>
  <c r="D798" i="21"/>
  <c r="E797" i="21"/>
  <c r="F797" i="21"/>
  <c r="H798" i="21"/>
  <c r="J797" i="21"/>
  <c r="L797" i="21"/>
  <c r="K797" i="21"/>
  <c r="I797" i="21"/>
  <c r="M797" i="21"/>
  <c r="O796" i="21"/>
  <c r="N796" i="21"/>
  <c r="Q796" i="21"/>
  <c r="P796" i="21"/>
  <c r="D799" i="21"/>
  <c r="E798" i="21"/>
  <c r="F798" i="21"/>
  <c r="H799" i="21"/>
  <c r="L798" i="21"/>
  <c r="M798" i="21"/>
  <c r="J798" i="21"/>
  <c r="I798" i="21"/>
  <c r="K798" i="21"/>
  <c r="N797" i="21"/>
  <c r="Q797" i="21"/>
  <c r="P797" i="21"/>
  <c r="O797" i="21"/>
  <c r="D800" i="21"/>
  <c r="E799" i="21"/>
  <c r="F799" i="21"/>
  <c r="I799" i="21"/>
  <c r="L799" i="21"/>
  <c r="M799" i="21"/>
  <c r="H800" i="21"/>
  <c r="J799" i="21"/>
  <c r="K799" i="21"/>
  <c r="P798" i="21"/>
  <c r="O798" i="21"/>
  <c r="N798" i="21"/>
  <c r="Q798" i="21"/>
  <c r="E800" i="21"/>
  <c r="D801" i="21"/>
  <c r="F800" i="21"/>
  <c r="Q799" i="21"/>
  <c r="N799" i="21"/>
  <c r="P799" i="21"/>
  <c r="O799" i="21"/>
  <c r="J800" i="21"/>
  <c r="K800" i="21"/>
  <c r="M800" i="21"/>
  <c r="L800" i="21"/>
  <c r="I800" i="21"/>
  <c r="H801" i="21"/>
  <c r="D802" i="21"/>
  <c r="E801" i="21"/>
  <c r="F801" i="21"/>
  <c r="O800" i="21"/>
  <c r="Q800" i="21"/>
  <c r="N800" i="21"/>
  <c r="P800" i="21"/>
  <c r="I801" i="21"/>
  <c r="K801" i="21"/>
  <c r="M801" i="21"/>
  <c r="H802" i="21"/>
  <c r="L801" i="21"/>
  <c r="J801" i="21"/>
  <c r="E802" i="21"/>
  <c r="D803" i="21"/>
  <c r="F802" i="21"/>
  <c r="N801" i="21"/>
  <c r="Q801" i="21"/>
  <c r="P801" i="21"/>
  <c r="O801" i="21"/>
  <c r="M802" i="21"/>
  <c r="L802" i="21"/>
  <c r="I802" i="21"/>
  <c r="H803" i="21"/>
  <c r="K802" i="21"/>
  <c r="J802" i="21"/>
  <c r="E803" i="21"/>
  <c r="D804" i="21"/>
  <c r="F803" i="21"/>
  <c r="O802" i="21"/>
  <c r="N802" i="21"/>
  <c r="Q802" i="21"/>
  <c r="P802" i="21"/>
  <c r="L803" i="21"/>
  <c r="I803" i="21"/>
  <c r="H804" i="21"/>
  <c r="M803" i="21"/>
  <c r="J803" i="21"/>
  <c r="K803" i="21"/>
  <c r="D805" i="21"/>
  <c r="E804" i="21"/>
  <c r="F804" i="21"/>
  <c r="Q803" i="21"/>
  <c r="N803" i="21"/>
  <c r="P803" i="21"/>
  <c r="O803" i="21"/>
  <c r="I804" i="21"/>
  <c r="J804" i="21"/>
  <c r="L804" i="21"/>
  <c r="M804" i="21"/>
  <c r="H805" i="21"/>
  <c r="K804" i="21"/>
  <c r="E805" i="21"/>
  <c r="D806" i="21"/>
  <c r="F805" i="21"/>
  <c r="O804" i="21"/>
  <c r="N804" i="21"/>
  <c r="Q804" i="21"/>
  <c r="P804" i="21"/>
  <c r="I805" i="21"/>
  <c r="M805" i="21"/>
  <c r="H806" i="21"/>
  <c r="K805" i="21"/>
  <c r="L805" i="21"/>
  <c r="J805" i="21"/>
  <c r="E806" i="21"/>
  <c r="D807" i="21"/>
  <c r="F806" i="21"/>
  <c r="N805" i="21"/>
  <c r="Q805" i="21"/>
  <c r="P805" i="21"/>
  <c r="O805" i="21"/>
  <c r="I806" i="21"/>
  <c r="J806" i="21"/>
  <c r="M806" i="21"/>
  <c r="H807" i="21"/>
  <c r="L806" i="21"/>
  <c r="K806" i="21"/>
  <c r="E807" i="21"/>
  <c r="D808" i="21"/>
  <c r="F807" i="21"/>
  <c r="P806" i="21"/>
  <c r="O806" i="21"/>
  <c r="Q806" i="21"/>
  <c r="N806" i="21"/>
  <c r="K807" i="21"/>
  <c r="J807" i="21"/>
  <c r="M807" i="21"/>
  <c r="L807" i="21"/>
  <c r="H808" i="21"/>
  <c r="I807" i="21"/>
  <c r="D809" i="21"/>
  <c r="E808" i="21"/>
  <c r="F808" i="21"/>
  <c r="H809" i="21"/>
  <c r="M808" i="21"/>
  <c r="J808" i="21"/>
  <c r="I808" i="21"/>
  <c r="K808" i="21"/>
  <c r="L808" i="21"/>
  <c r="O807" i="21"/>
  <c r="P807" i="21"/>
  <c r="Q807" i="21"/>
  <c r="N807" i="21"/>
  <c r="D810" i="21"/>
  <c r="E809" i="21"/>
  <c r="F809" i="21"/>
  <c r="M809" i="21"/>
  <c r="H810" i="21"/>
  <c r="J809" i="21"/>
  <c r="L809" i="21"/>
  <c r="K809" i="21"/>
  <c r="I809" i="21"/>
  <c r="O808" i="21"/>
  <c r="N808" i="21"/>
  <c r="Q808" i="21"/>
  <c r="P808" i="21"/>
  <c r="D811" i="21"/>
  <c r="E810" i="21"/>
  <c r="F810" i="21"/>
  <c r="L810" i="21"/>
  <c r="J810" i="21"/>
  <c r="I810" i="21"/>
  <c r="K810" i="21"/>
  <c r="M810" i="21"/>
  <c r="H811" i="21"/>
  <c r="N809" i="21"/>
  <c r="Q809" i="21"/>
  <c r="P809" i="21"/>
  <c r="O809" i="21"/>
  <c r="D812" i="21"/>
  <c r="E811" i="21"/>
  <c r="F811" i="21"/>
  <c r="O810" i="21"/>
  <c r="N810" i="21"/>
  <c r="Q810" i="21"/>
  <c r="P810" i="21"/>
  <c r="K811" i="21"/>
  <c r="L811" i="21"/>
  <c r="H812" i="21"/>
  <c r="I811" i="21"/>
  <c r="J811" i="21"/>
  <c r="M811" i="21"/>
  <c r="D813" i="21"/>
  <c r="E812" i="21"/>
  <c r="F812" i="21"/>
  <c r="K812" i="21"/>
  <c r="I812" i="21"/>
  <c r="H813" i="21"/>
  <c r="J812" i="21"/>
  <c r="M812" i="21"/>
  <c r="L812" i="21"/>
  <c r="O811" i="21"/>
  <c r="P811" i="21"/>
  <c r="N811" i="21"/>
  <c r="Q811" i="21"/>
  <c r="D814" i="21"/>
  <c r="E813" i="21"/>
  <c r="F813" i="21"/>
  <c r="P812" i="21"/>
  <c r="O812" i="21"/>
  <c r="Q812" i="21"/>
  <c r="N812" i="21"/>
  <c r="I813" i="21"/>
  <c r="J813" i="21"/>
  <c r="K813" i="21"/>
  <c r="H814" i="21"/>
  <c r="L813" i="21"/>
  <c r="M813" i="21"/>
  <c r="E814" i="21"/>
  <c r="D815" i="21"/>
  <c r="F814" i="21"/>
  <c r="N813" i="21"/>
  <c r="Q813" i="21"/>
  <c r="P813" i="21"/>
  <c r="O813" i="21"/>
  <c r="L814" i="21"/>
  <c r="K814" i="21"/>
  <c r="M814" i="21"/>
  <c r="H815" i="21"/>
  <c r="J814" i="21"/>
  <c r="I814" i="21"/>
  <c r="E815" i="21"/>
  <c r="D816" i="21"/>
  <c r="F815" i="21"/>
  <c r="J815" i="21"/>
  <c r="L815" i="21"/>
  <c r="M815" i="21"/>
  <c r="H816" i="21"/>
  <c r="I815" i="21"/>
  <c r="K815" i="21"/>
  <c r="P814" i="21"/>
  <c r="O814" i="21"/>
  <c r="N814" i="21"/>
  <c r="Q814" i="21"/>
  <c r="D817" i="21"/>
  <c r="E816" i="21"/>
  <c r="F816" i="21"/>
  <c r="L816" i="21"/>
  <c r="I816" i="21"/>
  <c r="H817" i="21"/>
  <c r="M816" i="21"/>
  <c r="J816" i="21"/>
  <c r="K816" i="21"/>
  <c r="O815" i="21"/>
  <c r="P815" i="21"/>
  <c r="N815" i="21"/>
  <c r="Q815" i="21"/>
  <c r="D818" i="21"/>
  <c r="E817" i="21"/>
  <c r="F817" i="21"/>
  <c r="P816" i="21"/>
  <c r="O816" i="21"/>
  <c r="N816" i="21"/>
  <c r="Q816" i="21"/>
  <c r="M817" i="21"/>
  <c r="I817" i="21"/>
  <c r="H818" i="21"/>
  <c r="J817" i="21"/>
  <c r="L817" i="21"/>
  <c r="K817" i="21"/>
  <c r="E818" i="21"/>
  <c r="D819" i="21"/>
  <c r="F818" i="21"/>
  <c r="N817" i="21"/>
  <c r="Q817" i="21"/>
  <c r="P817" i="21"/>
  <c r="O817" i="21"/>
  <c r="M818" i="21"/>
  <c r="K818" i="21"/>
  <c r="H819" i="21"/>
  <c r="I818" i="21"/>
  <c r="J818" i="21"/>
  <c r="L818" i="21"/>
  <c r="D820" i="21"/>
  <c r="E819" i="21"/>
  <c r="F819" i="21"/>
  <c r="M819" i="21"/>
  <c r="I819" i="21"/>
  <c r="H820" i="21"/>
  <c r="J819" i="21"/>
  <c r="K819" i="21"/>
  <c r="L819" i="21"/>
  <c r="O818" i="21"/>
  <c r="Q818" i="21"/>
  <c r="N818" i="21"/>
  <c r="P818" i="21"/>
  <c r="D821" i="21"/>
  <c r="E820" i="21"/>
  <c r="F820" i="21"/>
  <c r="Q819" i="21"/>
  <c r="N819" i="21"/>
  <c r="P819" i="21"/>
  <c r="O819" i="21"/>
  <c r="M820" i="21"/>
  <c r="L820" i="21"/>
  <c r="H821" i="21"/>
  <c r="I820" i="21"/>
  <c r="K820" i="21"/>
  <c r="J820" i="21"/>
  <c r="D822" i="21"/>
  <c r="E821" i="21"/>
  <c r="F821" i="21"/>
  <c r="L821" i="21"/>
  <c r="I821" i="21"/>
  <c r="M821" i="21"/>
  <c r="K821" i="21"/>
  <c r="H822" i="21"/>
  <c r="J821" i="21"/>
  <c r="O820" i="21"/>
  <c r="N820" i="21"/>
  <c r="Q820" i="21"/>
  <c r="P820" i="21"/>
  <c r="E822" i="21"/>
  <c r="D823" i="21"/>
  <c r="F822" i="21"/>
  <c r="Q821" i="21"/>
  <c r="N821" i="21"/>
  <c r="P821" i="21"/>
  <c r="O821" i="21"/>
  <c r="H823" i="21"/>
  <c r="J822" i="21"/>
  <c r="I822" i="21"/>
  <c r="K822" i="21"/>
  <c r="M822" i="21"/>
  <c r="L822" i="21"/>
  <c r="E823" i="21"/>
  <c r="D824" i="21"/>
  <c r="F823" i="21"/>
  <c r="L823" i="21"/>
  <c r="J823" i="21"/>
  <c r="I823" i="21"/>
  <c r="K823" i="21"/>
  <c r="M823" i="21"/>
  <c r="H824" i="21"/>
  <c r="O822" i="21"/>
  <c r="N822" i="21"/>
  <c r="Q822" i="21"/>
  <c r="P822" i="21"/>
  <c r="E824" i="21"/>
  <c r="D825" i="21"/>
  <c r="F824" i="21"/>
  <c r="O823" i="21"/>
  <c r="P823" i="21"/>
  <c r="Q823" i="21"/>
  <c r="N823" i="21"/>
  <c r="L824" i="21"/>
  <c r="K824" i="21"/>
  <c r="J824" i="21"/>
  <c r="H825" i="21"/>
  <c r="I824" i="21"/>
  <c r="M824" i="21"/>
  <c r="D826" i="21"/>
  <c r="E825" i="21"/>
  <c r="F825" i="21"/>
  <c r="H826" i="21"/>
  <c r="J825" i="21"/>
  <c r="M825" i="21"/>
  <c r="I825" i="21"/>
  <c r="K825" i="21"/>
  <c r="L825" i="21"/>
  <c r="O824" i="21"/>
  <c r="N824" i="21"/>
  <c r="Q824" i="21"/>
  <c r="P824" i="21"/>
  <c r="D827" i="21"/>
  <c r="E826" i="21"/>
  <c r="F826" i="21"/>
  <c r="H827" i="21"/>
  <c r="M826" i="21"/>
  <c r="L826" i="21"/>
  <c r="J826" i="21"/>
  <c r="I826" i="21"/>
  <c r="K826" i="21"/>
  <c r="Q825" i="21"/>
  <c r="N825" i="21"/>
  <c r="P825" i="21"/>
  <c r="O825" i="21"/>
  <c r="E827" i="21"/>
  <c r="D828" i="21"/>
  <c r="F827" i="21"/>
  <c r="M827" i="21"/>
  <c r="K827" i="21"/>
  <c r="I827" i="21"/>
  <c r="L827" i="21"/>
  <c r="J827" i="21"/>
  <c r="H828" i="21"/>
  <c r="P826" i="21"/>
  <c r="O826" i="21"/>
  <c r="Q826" i="21"/>
  <c r="N826" i="21"/>
  <c r="E828" i="21"/>
  <c r="D829" i="21"/>
  <c r="F828" i="21"/>
  <c r="O827" i="21"/>
  <c r="P827" i="21"/>
  <c r="N827" i="21"/>
  <c r="Q827" i="21"/>
  <c r="I828" i="21"/>
  <c r="L828" i="21"/>
  <c r="H829" i="21"/>
  <c r="K828" i="21"/>
  <c r="J828" i="21"/>
  <c r="M828" i="21"/>
  <c r="D830" i="21"/>
  <c r="E829" i="21"/>
  <c r="F829" i="21"/>
  <c r="P828" i="21"/>
  <c r="O828" i="21"/>
  <c r="Q828" i="21"/>
  <c r="N828" i="21"/>
  <c r="L829" i="21"/>
  <c r="I829" i="21"/>
  <c r="K829" i="21"/>
  <c r="J829" i="21"/>
  <c r="M829" i="21"/>
  <c r="H830" i="21"/>
  <c r="E830" i="21"/>
  <c r="D831" i="21"/>
  <c r="F830" i="21"/>
  <c r="N829" i="21"/>
  <c r="Q829" i="21"/>
  <c r="P829" i="21"/>
  <c r="O829" i="21"/>
  <c r="M830" i="21"/>
  <c r="L830" i="21"/>
  <c r="I830" i="21"/>
  <c r="H831" i="21"/>
  <c r="K830" i="21"/>
  <c r="J830" i="21"/>
  <c r="E831" i="21"/>
  <c r="D832" i="21"/>
  <c r="F831" i="21"/>
  <c r="P830" i="21"/>
  <c r="O830" i="21"/>
  <c r="Q830" i="21"/>
  <c r="N830" i="21"/>
  <c r="I831" i="21"/>
  <c r="L831" i="21"/>
  <c r="J831" i="21"/>
  <c r="K831" i="21"/>
  <c r="M831" i="21"/>
  <c r="H832" i="21"/>
  <c r="E832" i="21"/>
  <c r="D833" i="21"/>
  <c r="F832" i="21"/>
  <c r="N831" i="21"/>
  <c r="Q831" i="21"/>
  <c r="P831" i="21"/>
  <c r="O831" i="21"/>
  <c r="K832" i="21"/>
  <c r="M832" i="21"/>
  <c r="J832" i="21"/>
  <c r="I832" i="21"/>
  <c r="L832" i="21"/>
  <c r="H833" i="21"/>
  <c r="E833" i="21"/>
  <c r="D834" i="21"/>
  <c r="F833" i="21"/>
  <c r="O832" i="21"/>
  <c r="Q832" i="21"/>
  <c r="N832" i="21"/>
  <c r="P832" i="21"/>
  <c r="J833" i="21"/>
  <c r="L833" i="21"/>
  <c r="H834" i="21"/>
  <c r="K833" i="21"/>
  <c r="M833" i="21"/>
  <c r="I833" i="21"/>
  <c r="D835" i="21"/>
  <c r="E834" i="21"/>
  <c r="F834" i="21"/>
  <c r="L834" i="21"/>
  <c r="H835" i="21"/>
  <c r="I834" i="21"/>
  <c r="M834" i="21"/>
  <c r="J834" i="21"/>
  <c r="K834" i="21"/>
  <c r="Q833" i="21"/>
  <c r="N833" i="21"/>
  <c r="P833" i="21"/>
  <c r="O833" i="21"/>
  <c r="D836" i="21"/>
  <c r="E835" i="21"/>
  <c r="F835" i="21"/>
  <c r="J835" i="21"/>
  <c r="L835" i="21"/>
  <c r="I835" i="21"/>
  <c r="K835" i="21"/>
  <c r="M835" i="21"/>
  <c r="H836" i="21"/>
  <c r="O834" i="21"/>
  <c r="Q834" i="21"/>
  <c r="N834" i="21"/>
  <c r="P834" i="21"/>
  <c r="E836" i="21"/>
  <c r="D837" i="21"/>
  <c r="F836" i="21"/>
  <c r="O835" i="21"/>
  <c r="P835" i="21"/>
  <c r="N835" i="21"/>
  <c r="Q835" i="21"/>
  <c r="K836" i="21"/>
  <c r="H837" i="21"/>
  <c r="M836" i="21"/>
  <c r="I836" i="21"/>
  <c r="L836" i="21"/>
  <c r="J836" i="21"/>
  <c r="D838" i="21"/>
  <c r="E837" i="21"/>
  <c r="F837" i="21"/>
  <c r="J837" i="21"/>
  <c r="M837" i="21"/>
  <c r="I837" i="21"/>
  <c r="H838" i="21"/>
  <c r="K837" i="21"/>
  <c r="L837" i="21"/>
  <c r="O836" i="21"/>
  <c r="N836" i="21"/>
  <c r="Q836" i="21"/>
  <c r="P836" i="21"/>
  <c r="E838" i="21"/>
  <c r="D839" i="21"/>
  <c r="F838" i="21"/>
  <c r="Q837" i="21"/>
  <c r="N837" i="21"/>
  <c r="P837" i="21"/>
  <c r="O837" i="21"/>
  <c r="L838" i="21"/>
  <c r="K838" i="21"/>
  <c r="H839" i="21"/>
  <c r="J838" i="21"/>
  <c r="M838" i="21"/>
  <c r="I838" i="21"/>
  <c r="E839" i="21"/>
  <c r="D840" i="21"/>
  <c r="F839" i="21"/>
  <c r="K839" i="21"/>
  <c r="I839" i="21"/>
  <c r="J839" i="21"/>
  <c r="H840" i="21"/>
  <c r="L839" i="21"/>
  <c r="M839" i="21"/>
  <c r="P838" i="21"/>
  <c r="O838" i="21"/>
  <c r="N838" i="21"/>
  <c r="Q838" i="21"/>
  <c r="E840" i="21"/>
  <c r="D841" i="21"/>
  <c r="F840" i="21"/>
  <c r="N839" i="21"/>
  <c r="Q839" i="21"/>
  <c r="P839" i="21"/>
  <c r="O839" i="21"/>
  <c r="J840" i="21"/>
  <c r="M840" i="21"/>
  <c r="H841" i="21"/>
  <c r="K840" i="21"/>
  <c r="I840" i="21"/>
  <c r="L840" i="21"/>
  <c r="D842" i="21"/>
  <c r="E841" i="21"/>
  <c r="F841" i="21"/>
  <c r="M841" i="21"/>
  <c r="L841" i="21"/>
  <c r="I841" i="21"/>
  <c r="K841" i="21"/>
  <c r="H842" i="21"/>
  <c r="J841" i="21"/>
  <c r="P840" i="21"/>
  <c r="O840" i="21"/>
  <c r="Q840" i="21"/>
  <c r="N840" i="21"/>
  <c r="D843" i="21"/>
  <c r="E842" i="21"/>
  <c r="F842" i="21"/>
  <c r="Q841" i="21"/>
  <c r="N841" i="21"/>
  <c r="P841" i="21"/>
  <c r="O841" i="21"/>
  <c r="J842" i="21"/>
  <c r="L842" i="21"/>
  <c r="M842" i="21"/>
  <c r="H843" i="21"/>
  <c r="K842" i="21"/>
  <c r="I842" i="21"/>
  <c r="E843" i="21"/>
  <c r="D844" i="21"/>
  <c r="F843" i="21"/>
  <c r="M843" i="21"/>
  <c r="I843" i="21"/>
  <c r="K843" i="21"/>
  <c r="J843" i="21"/>
  <c r="L843" i="21"/>
  <c r="H844" i="21"/>
  <c r="O842" i="21"/>
  <c r="N842" i="21"/>
  <c r="Q842" i="21"/>
  <c r="P842" i="21"/>
  <c r="E844" i="21"/>
  <c r="D845" i="21"/>
  <c r="F844" i="21"/>
  <c r="O843" i="21"/>
  <c r="P843" i="21"/>
  <c r="N843" i="21"/>
  <c r="Q843" i="21"/>
  <c r="H845" i="21"/>
  <c r="J844" i="21"/>
  <c r="I844" i="21"/>
  <c r="L844" i="21"/>
  <c r="K844" i="21"/>
  <c r="M844" i="21"/>
  <c r="D846" i="21"/>
  <c r="E845" i="21"/>
  <c r="F845" i="21"/>
  <c r="H846" i="21"/>
  <c r="L845" i="21"/>
  <c r="K845" i="21"/>
  <c r="I845" i="21"/>
  <c r="J845" i="21"/>
  <c r="M845" i="21"/>
  <c r="O844" i="21"/>
  <c r="N844" i="21"/>
  <c r="Q844" i="21"/>
  <c r="P844" i="21"/>
  <c r="E846" i="21"/>
  <c r="D847" i="21"/>
  <c r="F846" i="21"/>
  <c r="M846" i="21"/>
  <c r="J846" i="21"/>
  <c r="H847" i="21"/>
  <c r="K846" i="21"/>
  <c r="L846" i="21"/>
  <c r="I846" i="21"/>
  <c r="Q845" i="21"/>
  <c r="N845" i="21"/>
  <c r="P845" i="21"/>
  <c r="O845" i="21"/>
  <c r="D848" i="21"/>
  <c r="E847" i="21"/>
  <c r="F847" i="21"/>
  <c r="L847" i="21"/>
  <c r="K847" i="21"/>
  <c r="H848" i="21"/>
  <c r="M847" i="21"/>
  <c r="J847" i="21"/>
  <c r="I847" i="21"/>
  <c r="P846" i="21"/>
  <c r="O846" i="21"/>
  <c r="Q846" i="21"/>
  <c r="N846" i="21"/>
  <c r="D849" i="21"/>
  <c r="E848" i="21"/>
  <c r="F848" i="21"/>
  <c r="J848" i="21"/>
  <c r="L848" i="21"/>
  <c r="M848" i="21"/>
  <c r="I848" i="21"/>
  <c r="H849" i="21"/>
  <c r="K848" i="21"/>
  <c r="Q847" i="21"/>
  <c r="N847" i="21"/>
  <c r="P847" i="21"/>
  <c r="O847" i="21"/>
  <c r="E849" i="21"/>
  <c r="D850" i="21"/>
  <c r="F849" i="21"/>
  <c r="O848" i="21"/>
  <c r="N848" i="21"/>
  <c r="Q848" i="21"/>
  <c r="P848" i="21"/>
  <c r="M849" i="21"/>
  <c r="J849" i="21"/>
  <c r="L849" i="21"/>
  <c r="H850" i="21"/>
  <c r="K849" i="21"/>
  <c r="I849" i="21"/>
  <c r="D851" i="21"/>
  <c r="E850" i="21"/>
  <c r="F850" i="21"/>
  <c r="H851" i="21"/>
  <c r="J850" i="21"/>
  <c r="I850" i="21"/>
  <c r="L850" i="21"/>
  <c r="M850" i="21"/>
  <c r="K850" i="21"/>
  <c r="N849" i="21"/>
  <c r="Q849" i="21"/>
  <c r="P849" i="21"/>
  <c r="O849" i="21"/>
  <c r="E851" i="21"/>
  <c r="D852" i="21"/>
  <c r="F851" i="21"/>
  <c r="H852" i="21"/>
  <c r="L851" i="21"/>
  <c r="K851" i="21"/>
  <c r="M851" i="21"/>
  <c r="J851" i="21"/>
  <c r="I851" i="21"/>
  <c r="O850" i="21"/>
  <c r="N850" i="21"/>
  <c r="Q850" i="21"/>
  <c r="P850" i="21"/>
  <c r="E852" i="21"/>
  <c r="D853" i="21"/>
  <c r="F852" i="21"/>
  <c r="L852" i="21"/>
  <c r="K852" i="21"/>
  <c r="M852" i="21"/>
  <c r="J852" i="21"/>
  <c r="I852" i="21"/>
  <c r="H853" i="21"/>
  <c r="N851" i="21"/>
  <c r="Q851" i="21"/>
  <c r="P851" i="21"/>
  <c r="O851" i="21"/>
  <c r="E853" i="21"/>
  <c r="D854" i="21"/>
  <c r="F853" i="21"/>
  <c r="O852" i="21"/>
  <c r="Q852" i="21"/>
  <c r="N852" i="21"/>
  <c r="P852" i="21"/>
  <c r="M853" i="21"/>
  <c r="I853" i="21"/>
  <c r="H854" i="21"/>
  <c r="K853" i="21"/>
  <c r="L853" i="21"/>
  <c r="J853" i="21"/>
  <c r="E854" i="21"/>
  <c r="D855" i="21"/>
  <c r="F854" i="21"/>
  <c r="N853" i="21"/>
  <c r="Q853" i="21"/>
  <c r="P853" i="21"/>
  <c r="O853" i="21"/>
  <c r="J854" i="21"/>
  <c r="M854" i="21"/>
  <c r="H855" i="21"/>
  <c r="I854" i="21"/>
  <c r="K854" i="21"/>
  <c r="L854" i="21"/>
  <c r="D856" i="21"/>
  <c r="E855" i="21"/>
  <c r="F855" i="21"/>
  <c r="L855" i="21"/>
  <c r="I855" i="21"/>
  <c r="K855" i="21"/>
  <c r="M855" i="21"/>
  <c r="H856" i="21"/>
  <c r="J855" i="21"/>
  <c r="P854" i="21"/>
  <c r="O854" i="21"/>
  <c r="N854" i="21"/>
  <c r="Q854" i="21"/>
  <c r="E856" i="21"/>
  <c r="D857" i="21"/>
  <c r="F856" i="21"/>
  <c r="N855" i="21"/>
  <c r="Q855" i="21"/>
  <c r="P855" i="21"/>
  <c r="O855" i="21"/>
  <c r="J856" i="21"/>
  <c r="H857" i="21"/>
  <c r="M856" i="21"/>
  <c r="I856" i="21"/>
  <c r="K856" i="21"/>
  <c r="L856" i="21"/>
  <c r="D858" i="21"/>
  <c r="E857" i="21"/>
  <c r="F857" i="21"/>
  <c r="I857" i="21"/>
  <c r="H858" i="21"/>
  <c r="K857" i="21"/>
  <c r="M857" i="21"/>
  <c r="L857" i="21"/>
  <c r="J857" i="21"/>
  <c r="P856" i="21"/>
  <c r="O856" i="21"/>
  <c r="N856" i="21"/>
  <c r="Q856" i="21"/>
  <c r="D859" i="21"/>
  <c r="E858" i="21"/>
  <c r="F858" i="21"/>
  <c r="N857" i="21"/>
  <c r="Q857" i="21"/>
  <c r="P857" i="21"/>
  <c r="O857" i="21"/>
  <c r="H859" i="21"/>
  <c r="K858" i="21"/>
  <c r="L858" i="21"/>
  <c r="J858" i="21"/>
  <c r="I858" i="21"/>
  <c r="M858" i="21"/>
  <c r="E859" i="21"/>
  <c r="D860" i="21"/>
  <c r="F859" i="21"/>
  <c r="L859" i="21"/>
  <c r="M859" i="21"/>
  <c r="K859" i="21"/>
  <c r="I859" i="21"/>
  <c r="H860" i="21"/>
  <c r="J859" i="21"/>
  <c r="O858" i="21"/>
  <c r="Q858" i="21"/>
  <c r="N858" i="21"/>
  <c r="P858" i="21"/>
  <c r="D861" i="21"/>
  <c r="E860" i="21"/>
  <c r="F860" i="21"/>
  <c r="O859" i="21"/>
  <c r="P859" i="21"/>
  <c r="Q859" i="21"/>
  <c r="N859" i="21"/>
  <c r="I860" i="21"/>
  <c r="K860" i="21"/>
  <c r="L860" i="21"/>
  <c r="M860" i="21"/>
  <c r="J860" i="21"/>
  <c r="H861" i="21"/>
  <c r="E861" i="21"/>
  <c r="D862" i="21"/>
  <c r="F861" i="21"/>
  <c r="P860" i="21"/>
  <c r="O860" i="21"/>
  <c r="Q860" i="21"/>
  <c r="N860" i="21"/>
  <c r="I861" i="21"/>
  <c r="M861" i="21"/>
  <c r="K861" i="21"/>
  <c r="H862" i="21"/>
  <c r="L861" i="21"/>
  <c r="J861" i="21"/>
  <c r="D863" i="21"/>
  <c r="E862" i="21"/>
  <c r="F862" i="21"/>
  <c r="Q861" i="21"/>
  <c r="N861" i="21"/>
  <c r="P861" i="21"/>
  <c r="O861" i="21"/>
  <c r="L862" i="21"/>
  <c r="K862" i="21"/>
  <c r="I862" i="21"/>
  <c r="H863" i="21"/>
  <c r="J862" i="21"/>
  <c r="M862" i="21"/>
  <c r="D864" i="21"/>
  <c r="E863" i="21"/>
  <c r="F863" i="21"/>
  <c r="P862" i="21"/>
  <c r="O862" i="21"/>
  <c r="N862" i="21"/>
  <c r="Q862" i="21"/>
  <c r="J863" i="21"/>
  <c r="M863" i="21"/>
  <c r="K863" i="21"/>
  <c r="L863" i="21"/>
  <c r="H864" i="21"/>
  <c r="I863" i="21"/>
  <c r="D865" i="21"/>
  <c r="E864" i="21"/>
  <c r="F864" i="21"/>
  <c r="J864" i="21"/>
  <c r="I864" i="21"/>
  <c r="L864" i="21"/>
  <c r="K864" i="21"/>
  <c r="H865" i="21"/>
  <c r="M864" i="21"/>
  <c r="O863" i="21"/>
  <c r="P863" i="21"/>
  <c r="N863" i="21"/>
  <c r="Q863" i="21"/>
  <c r="D866" i="21"/>
  <c r="E865" i="21"/>
  <c r="F865" i="21"/>
  <c r="P864" i="21"/>
  <c r="O864" i="21"/>
  <c r="Q864" i="21"/>
  <c r="N864" i="21"/>
  <c r="M865" i="21"/>
  <c r="L865" i="21"/>
  <c r="H866" i="21"/>
  <c r="K865" i="21"/>
  <c r="I865" i="21"/>
  <c r="J865" i="21"/>
  <c r="E866" i="21"/>
  <c r="D867" i="21"/>
  <c r="F866" i="21"/>
  <c r="J866" i="21"/>
  <c r="K866" i="21"/>
  <c r="H867" i="21"/>
  <c r="M866" i="21"/>
  <c r="L866" i="21"/>
  <c r="I866" i="21"/>
  <c r="Q865" i="21"/>
  <c r="N865" i="21"/>
  <c r="P865" i="21"/>
  <c r="O865" i="21"/>
  <c r="D868" i="21"/>
  <c r="E867" i="21"/>
  <c r="F867" i="21"/>
  <c r="L867" i="21"/>
  <c r="I867" i="21"/>
  <c r="K867" i="21"/>
  <c r="H868" i="21"/>
  <c r="M867" i="21"/>
  <c r="J867" i="21"/>
  <c r="P866" i="21"/>
  <c r="O866" i="21"/>
  <c r="N866" i="21"/>
  <c r="Q866" i="21"/>
  <c r="D869" i="21"/>
  <c r="E868" i="21"/>
  <c r="F868" i="21"/>
  <c r="Q867" i="21"/>
  <c r="N867" i="21"/>
  <c r="P867" i="21"/>
  <c r="O867" i="21"/>
  <c r="M868" i="21"/>
  <c r="J868" i="21"/>
  <c r="K868" i="21"/>
  <c r="L868" i="21"/>
  <c r="I868" i="21"/>
  <c r="H869" i="21"/>
  <c r="E869" i="21"/>
  <c r="D870" i="21"/>
  <c r="F869" i="21"/>
  <c r="O868" i="21"/>
  <c r="N868" i="21"/>
  <c r="Q868" i="21"/>
  <c r="P868" i="21"/>
  <c r="J869" i="21"/>
  <c r="H870" i="21"/>
  <c r="I869" i="21"/>
  <c r="L869" i="21"/>
  <c r="M869" i="21"/>
  <c r="K869" i="21"/>
  <c r="E870" i="21"/>
  <c r="D871" i="21"/>
  <c r="F870" i="21"/>
  <c r="H871" i="21"/>
  <c r="M870" i="21"/>
  <c r="I870" i="21"/>
  <c r="K870" i="21"/>
  <c r="J870" i="21"/>
  <c r="L870" i="21"/>
  <c r="N869" i="21"/>
  <c r="Q869" i="21"/>
  <c r="P869" i="21"/>
  <c r="O869" i="21"/>
  <c r="E871" i="21"/>
  <c r="D872" i="21"/>
  <c r="F871" i="21"/>
  <c r="M871" i="21"/>
  <c r="L871" i="21"/>
  <c r="K871" i="21"/>
  <c r="H872" i="21"/>
  <c r="J871" i="21"/>
  <c r="I871" i="21"/>
  <c r="O870" i="21"/>
  <c r="Q870" i="21"/>
  <c r="N870" i="21"/>
  <c r="P870" i="21"/>
  <c r="D873" i="21"/>
  <c r="E872" i="21"/>
  <c r="F872" i="21"/>
  <c r="M872" i="21"/>
  <c r="L872" i="21"/>
  <c r="H873" i="21"/>
  <c r="K872" i="21"/>
  <c r="I872" i="21"/>
  <c r="J872" i="21"/>
  <c r="N871" i="21"/>
  <c r="Q871" i="21"/>
  <c r="P871" i="21"/>
  <c r="O871" i="21"/>
  <c r="D874" i="21"/>
  <c r="E873" i="21"/>
  <c r="F873" i="21"/>
  <c r="I873" i="21"/>
  <c r="J873" i="21"/>
  <c r="M873" i="21"/>
  <c r="K873" i="21"/>
  <c r="L873" i="21"/>
  <c r="H874" i="21"/>
  <c r="P872" i="21"/>
  <c r="O872" i="21"/>
  <c r="Q872" i="21"/>
  <c r="N872" i="21"/>
  <c r="D875" i="21"/>
  <c r="E874" i="21"/>
  <c r="F874" i="21"/>
  <c r="Q873" i="21"/>
  <c r="N873" i="21"/>
  <c r="P873" i="21"/>
  <c r="O873" i="21"/>
  <c r="H875" i="21"/>
  <c r="J874" i="21"/>
  <c r="K874" i="21"/>
  <c r="I874" i="21"/>
  <c r="L874" i="21"/>
  <c r="M874" i="21"/>
  <c r="D876" i="21"/>
  <c r="E875" i="21"/>
  <c r="F875" i="21"/>
  <c r="M875" i="21"/>
  <c r="H876" i="21"/>
  <c r="L875" i="21"/>
  <c r="K875" i="21"/>
  <c r="J875" i="21"/>
  <c r="I875" i="21"/>
  <c r="O874" i="21"/>
  <c r="N874" i="21"/>
  <c r="Q874" i="21"/>
  <c r="P874" i="21"/>
  <c r="E876" i="21"/>
  <c r="D877" i="21"/>
  <c r="F876" i="21"/>
  <c r="M876" i="21"/>
  <c r="L876" i="21"/>
  <c r="K876" i="21"/>
  <c r="J876" i="21"/>
  <c r="H877" i="21"/>
  <c r="I876" i="21"/>
  <c r="Q875" i="21"/>
  <c r="N875" i="21"/>
  <c r="P875" i="21"/>
  <c r="O875" i="21"/>
  <c r="E877" i="21"/>
  <c r="D878" i="21"/>
  <c r="F877" i="21"/>
  <c r="L877" i="21"/>
  <c r="H878" i="21"/>
  <c r="M877" i="21"/>
  <c r="K877" i="21"/>
  <c r="J877" i="21"/>
  <c r="I877" i="21"/>
  <c r="P876" i="21"/>
  <c r="O876" i="21"/>
  <c r="N876" i="21"/>
  <c r="Q876" i="21"/>
  <c r="E878" i="21"/>
  <c r="D879" i="21"/>
  <c r="F878" i="21"/>
  <c r="H879" i="21"/>
  <c r="K878" i="21"/>
  <c r="I878" i="21"/>
  <c r="L878" i="21"/>
  <c r="M878" i="21"/>
  <c r="J878" i="21"/>
  <c r="N877" i="21"/>
  <c r="Q877" i="21"/>
  <c r="P877" i="21"/>
  <c r="O877" i="21"/>
  <c r="E879" i="21"/>
  <c r="D880" i="21"/>
  <c r="F879" i="21"/>
  <c r="M879" i="21"/>
  <c r="J879" i="21"/>
  <c r="I879" i="21"/>
  <c r="L879" i="21"/>
  <c r="K879" i="21"/>
  <c r="H880" i="21"/>
  <c r="O878" i="21"/>
  <c r="N878" i="21"/>
  <c r="Q878" i="21"/>
  <c r="P878" i="21"/>
  <c r="D881" i="21"/>
  <c r="E880" i="21"/>
  <c r="F880" i="21"/>
  <c r="O879" i="21"/>
  <c r="P879" i="21"/>
  <c r="N879" i="21"/>
  <c r="Q879" i="21"/>
  <c r="J880" i="21"/>
  <c r="M880" i="21"/>
  <c r="H881" i="21"/>
  <c r="K880" i="21"/>
  <c r="I880" i="21"/>
  <c r="L880" i="21"/>
  <c r="E881" i="21"/>
  <c r="D882" i="21"/>
  <c r="F881" i="21"/>
  <c r="I881" i="21"/>
  <c r="L881" i="21"/>
  <c r="H882" i="21"/>
  <c r="M881" i="21"/>
  <c r="J881" i="21"/>
  <c r="K881" i="21"/>
  <c r="P880" i="21"/>
  <c r="O880" i="21"/>
  <c r="N880" i="21"/>
  <c r="Q880" i="21"/>
  <c r="E882" i="21"/>
  <c r="D883" i="21"/>
  <c r="F882" i="21"/>
  <c r="N881" i="21"/>
  <c r="Q881" i="21"/>
  <c r="P881" i="21"/>
  <c r="O881" i="21"/>
  <c r="I882" i="21"/>
  <c r="H883" i="21"/>
  <c r="L882" i="21"/>
  <c r="J882" i="21"/>
  <c r="K882" i="21"/>
  <c r="M882" i="21"/>
  <c r="D884" i="21"/>
  <c r="E883" i="21"/>
  <c r="F883" i="21"/>
  <c r="P882" i="21"/>
  <c r="O882" i="21"/>
  <c r="N882" i="21"/>
  <c r="Q882" i="21"/>
  <c r="I883" i="21"/>
  <c r="J883" i="21"/>
  <c r="K883" i="21"/>
  <c r="M883" i="21"/>
  <c r="L883" i="21"/>
  <c r="H884" i="21"/>
  <c r="E884" i="21"/>
  <c r="D885" i="21"/>
  <c r="F884" i="21"/>
  <c r="Q883" i="21"/>
  <c r="N883" i="21"/>
  <c r="P883" i="21"/>
  <c r="O883" i="21"/>
  <c r="M884" i="21"/>
  <c r="K884" i="21"/>
  <c r="J884" i="21"/>
  <c r="I884" i="21"/>
  <c r="H885" i="21"/>
  <c r="L884" i="21"/>
  <c r="D886" i="21"/>
  <c r="E885" i="21"/>
  <c r="F885" i="21"/>
  <c r="O884" i="21"/>
  <c r="N884" i="21"/>
  <c r="Q884" i="21"/>
  <c r="P884" i="21"/>
  <c r="I885" i="21"/>
  <c r="J885" i="21"/>
  <c r="H886" i="21"/>
  <c r="L885" i="21"/>
  <c r="K885" i="21"/>
  <c r="M885" i="21"/>
  <c r="E886" i="21"/>
  <c r="D887" i="21"/>
  <c r="F886" i="21"/>
  <c r="Q885" i="21"/>
  <c r="N885" i="21"/>
  <c r="P885" i="21"/>
  <c r="O885" i="21"/>
  <c r="H887" i="21"/>
  <c r="I886" i="21"/>
  <c r="J886" i="21"/>
  <c r="K886" i="21"/>
  <c r="M886" i="21"/>
  <c r="L886" i="21"/>
  <c r="E887" i="21"/>
  <c r="D888" i="21"/>
  <c r="F887" i="21"/>
  <c r="I887" i="21"/>
  <c r="H888" i="21"/>
  <c r="M887" i="21"/>
  <c r="J887" i="21"/>
  <c r="L887" i="21"/>
  <c r="K887" i="21"/>
  <c r="O886" i="21"/>
  <c r="N886" i="21"/>
  <c r="P886" i="21"/>
  <c r="Q886" i="21"/>
  <c r="E888" i="21"/>
  <c r="D889" i="21"/>
  <c r="F888" i="21"/>
  <c r="N887" i="21"/>
  <c r="Q887" i="21"/>
  <c r="P887" i="21"/>
  <c r="O887" i="21"/>
  <c r="K888" i="21"/>
  <c r="I888" i="21"/>
  <c r="J888" i="21"/>
  <c r="L888" i="21"/>
  <c r="H889" i="21"/>
  <c r="M888" i="21"/>
  <c r="D890" i="21"/>
  <c r="E889" i="21"/>
  <c r="F889" i="21"/>
  <c r="O888" i="21"/>
  <c r="P888" i="21"/>
  <c r="N888" i="21"/>
  <c r="Q888" i="21"/>
  <c r="I889" i="21"/>
  <c r="L889" i="21"/>
  <c r="H890" i="21"/>
  <c r="J889" i="21"/>
  <c r="M889" i="21"/>
  <c r="K889" i="21"/>
  <c r="E890" i="21"/>
  <c r="D891" i="21"/>
  <c r="F890" i="21"/>
  <c r="N889" i="21"/>
  <c r="Q889" i="21"/>
  <c r="P889" i="21"/>
  <c r="O889" i="21"/>
  <c r="I890" i="21"/>
  <c r="H891" i="21"/>
  <c r="J890" i="21"/>
  <c r="L890" i="21"/>
  <c r="K890" i="21"/>
  <c r="M890" i="21"/>
  <c r="E891" i="21"/>
  <c r="D892" i="21"/>
  <c r="F891" i="21"/>
  <c r="P890" i="21"/>
  <c r="Q890" i="21"/>
  <c r="O890" i="21"/>
  <c r="N890" i="21"/>
  <c r="H892" i="21"/>
  <c r="K891" i="21"/>
  <c r="M891" i="21"/>
  <c r="I891" i="21"/>
  <c r="L891" i="21"/>
  <c r="J891" i="21"/>
  <c r="D893" i="21"/>
  <c r="E892" i="21"/>
  <c r="F892" i="21"/>
  <c r="M892" i="21"/>
  <c r="J892" i="21"/>
  <c r="I892" i="21"/>
  <c r="H893" i="21"/>
  <c r="L892" i="21"/>
  <c r="K892" i="21"/>
  <c r="Q891" i="21"/>
  <c r="N891" i="21"/>
  <c r="P891" i="21"/>
  <c r="O891" i="21"/>
  <c r="E893" i="21"/>
  <c r="D894" i="21"/>
  <c r="F893" i="21"/>
  <c r="O892" i="21"/>
  <c r="N892" i="21"/>
  <c r="Q892" i="21"/>
  <c r="P892" i="21"/>
  <c r="K893" i="21"/>
  <c r="J893" i="21"/>
  <c r="H894" i="21"/>
  <c r="M893" i="21"/>
  <c r="I893" i="21"/>
  <c r="L893" i="21"/>
  <c r="D895" i="21"/>
  <c r="E894" i="21"/>
  <c r="F894" i="21"/>
  <c r="I894" i="21"/>
  <c r="J894" i="21"/>
  <c r="H895" i="21"/>
  <c r="K894" i="21"/>
  <c r="L894" i="21"/>
  <c r="M894" i="21"/>
  <c r="O893" i="21"/>
  <c r="Q893" i="21"/>
  <c r="N893" i="21"/>
  <c r="P893" i="21"/>
  <c r="E895" i="21"/>
  <c r="D896" i="21"/>
  <c r="F895" i="21"/>
  <c r="Q894" i="21"/>
  <c r="P894" i="21"/>
  <c r="O894" i="21"/>
  <c r="N894" i="21"/>
  <c r="K895" i="21"/>
  <c r="L895" i="21"/>
  <c r="I895" i="21"/>
  <c r="H896" i="21"/>
  <c r="M895" i="21"/>
  <c r="J895" i="21"/>
  <c r="E896" i="21"/>
  <c r="D897" i="21"/>
  <c r="F896" i="21"/>
  <c r="O895" i="21"/>
  <c r="P895" i="21"/>
  <c r="Q895" i="21"/>
  <c r="N895" i="21"/>
  <c r="I896" i="21"/>
  <c r="J896" i="21"/>
  <c r="L896" i="21"/>
  <c r="M896" i="21"/>
  <c r="K896" i="21"/>
  <c r="H897" i="21"/>
  <c r="E897" i="21"/>
  <c r="D898" i="21"/>
  <c r="F897" i="21"/>
  <c r="N896" i="21"/>
  <c r="P896" i="21"/>
  <c r="O896" i="21"/>
  <c r="Q896" i="21"/>
  <c r="L897" i="21"/>
  <c r="M897" i="21"/>
  <c r="K897" i="21"/>
  <c r="H898" i="21"/>
  <c r="I897" i="21"/>
  <c r="J897" i="21"/>
  <c r="E898" i="21"/>
  <c r="D899" i="21"/>
  <c r="F898" i="21"/>
  <c r="M898" i="21"/>
  <c r="L898" i="21"/>
  <c r="J898" i="21"/>
  <c r="I898" i="21"/>
  <c r="H899" i="21"/>
  <c r="K898" i="21"/>
  <c r="P897" i="21"/>
  <c r="Q897" i="21"/>
  <c r="O897" i="21"/>
  <c r="N897" i="21"/>
  <c r="E899" i="21"/>
  <c r="D900" i="21"/>
  <c r="F899" i="21"/>
  <c r="Q898" i="21"/>
  <c r="P898" i="21"/>
  <c r="O898" i="21"/>
  <c r="N898" i="21"/>
  <c r="J899" i="21"/>
  <c r="L899" i="21"/>
  <c r="H900" i="21"/>
  <c r="K899" i="21"/>
  <c r="I899" i="21"/>
  <c r="M899" i="21"/>
  <c r="D901" i="21"/>
  <c r="E900" i="21"/>
  <c r="F900" i="21"/>
  <c r="L900" i="21"/>
  <c r="M900" i="21"/>
  <c r="J900" i="21"/>
  <c r="H901" i="21"/>
  <c r="I900" i="21"/>
  <c r="K900" i="21"/>
  <c r="Q899" i="21"/>
  <c r="N899" i="21"/>
  <c r="P899" i="21"/>
  <c r="O899" i="21"/>
  <c r="D902" i="21"/>
  <c r="E901" i="21"/>
  <c r="F901" i="21"/>
  <c r="K901" i="21"/>
  <c r="J901" i="21"/>
  <c r="M901" i="21"/>
  <c r="H902" i="21"/>
  <c r="I901" i="21"/>
  <c r="L901" i="21"/>
  <c r="O900" i="21"/>
  <c r="N900" i="21"/>
  <c r="Q900" i="21"/>
  <c r="P900" i="21"/>
  <c r="E902" i="21"/>
  <c r="D903" i="21"/>
  <c r="F902" i="21"/>
  <c r="L902" i="21"/>
  <c r="I902" i="21"/>
  <c r="J902" i="21"/>
  <c r="M902" i="21"/>
  <c r="K902" i="21"/>
  <c r="H903" i="21"/>
  <c r="N901" i="21"/>
  <c r="Q901" i="21"/>
  <c r="P901" i="21"/>
  <c r="O901" i="21"/>
  <c r="E903" i="21"/>
  <c r="D904" i="21"/>
  <c r="F903" i="21"/>
  <c r="O902" i="21"/>
  <c r="N902" i="21"/>
  <c r="P902" i="21"/>
  <c r="Q902" i="21"/>
  <c r="J903" i="21"/>
  <c r="I903" i="21"/>
  <c r="L903" i="21"/>
  <c r="M903" i="21"/>
  <c r="K903" i="21"/>
  <c r="H904" i="21"/>
  <c r="E904" i="21"/>
  <c r="D905" i="21"/>
  <c r="F904" i="21"/>
  <c r="Q903" i="21"/>
  <c r="N903" i="21"/>
  <c r="P903" i="21"/>
  <c r="O903" i="21"/>
  <c r="M904" i="21"/>
  <c r="L904" i="21"/>
  <c r="I904" i="21"/>
  <c r="K904" i="21"/>
  <c r="J904" i="21"/>
  <c r="H905" i="21"/>
  <c r="D906" i="21"/>
  <c r="E905" i="21"/>
  <c r="F905" i="21"/>
  <c r="O904" i="21"/>
  <c r="N904" i="21"/>
  <c r="Q904" i="21"/>
  <c r="P904" i="21"/>
  <c r="I905" i="21"/>
  <c r="J905" i="21"/>
  <c r="M905" i="21"/>
  <c r="L905" i="21"/>
  <c r="H906" i="21"/>
  <c r="K905" i="21"/>
  <c r="E906" i="21"/>
  <c r="D907" i="21"/>
  <c r="F906" i="21"/>
  <c r="N905" i="21"/>
  <c r="Q905" i="21"/>
  <c r="P905" i="21"/>
  <c r="O905" i="21"/>
  <c r="J906" i="21"/>
  <c r="M906" i="21"/>
  <c r="I906" i="21"/>
  <c r="K906" i="21"/>
  <c r="H907" i="21"/>
  <c r="L906" i="21"/>
  <c r="D908" i="21"/>
  <c r="E907" i="21"/>
  <c r="F907" i="21"/>
  <c r="O906" i="21"/>
  <c r="Q906" i="21"/>
  <c r="N906" i="21"/>
  <c r="P906" i="21"/>
  <c r="K907" i="21"/>
  <c r="M907" i="21"/>
  <c r="H908" i="21"/>
  <c r="L907" i="21"/>
  <c r="J907" i="21"/>
  <c r="I907" i="21"/>
  <c r="E908" i="21"/>
  <c r="D909" i="21"/>
  <c r="F908" i="21"/>
  <c r="J908" i="21"/>
  <c r="K908" i="21"/>
  <c r="I908" i="21"/>
  <c r="H909" i="21"/>
  <c r="M908" i="21"/>
  <c r="L908" i="21"/>
  <c r="Q907" i="21"/>
  <c r="N907" i="21"/>
  <c r="P907" i="21"/>
  <c r="O907" i="21"/>
  <c r="E909" i="21"/>
  <c r="D910" i="21"/>
  <c r="F909" i="21"/>
  <c r="N908" i="21"/>
  <c r="P908" i="21"/>
  <c r="O908" i="21"/>
  <c r="Q908" i="21"/>
  <c r="J909" i="21"/>
  <c r="H910" i="21"/>
  <c r="L909" i="21"/>
  <c r="I909" i="21"/>
  <c r="M909" i="21"/>
  <c r="K909" i="21"/>
  <c r="D911" i="21"/>
  <c r="E910" i="21"/>
  <c r="F910" i="21"/>
  <c r="H911" i="21"/>
  <c r="K910" i="21"/>
  <c r="I910" i="21"/>
  <c r="M910" i="21"/>
  <c r="L910" i="21"/>
  <c r="J910" i="21"/>
  <c r="O909" i="21"/>
  <c r="Q909" i="21"/>
  <c r="N909" i="21"/>
  <c r="P909" i="21"/>
  <c r="E911" i="21"/>
  <c r="D912" i="21"/>
  <c r="F911" i="21"/>
  <c r="I911" i="21"/>
  <c r="J911" i="21"/>
  <c r="M911" i="21"/>
  <c r="H912" i="21"/>
  <c r="K911" i="21"/>
  <c r="L911" i="21"/>
  <c r="O910" i="21"/>
  <c r="Q910" i="21"/>
  <c r="N910" i="21"/>
  <c r="P910" i="21"/>
  <c r="D913" i="21"/>
  <c r="E912" i="21"/>
  <c r="F912" i="21"/>
  <c r="Q911" i="21"/>
  <c r="N911" i="21"/>
  <c r="P911" i="21"/>
  <c r="O911" i="21"/>
  <c r="H913" i="21"/>
  <c r="J912" i="21"/>
  <c r="K912" i="21"/>
  <c r="I912" i="21"/>
  <c r="L912" i="21"/>
  <c r="M912" i="21"/>
  <c r="E913" i="21"/>
  <c r="D914" i="21"/>
  <c r="F913" i="21"/>
  <c r="H914" i="21"/>
  <c r="K913" i="21"/>
  <c r="M913" i="21"/>
  <c r="J913" i="21"/>
  <c r="I913" i="21"/>
  <c r="L913" i="21"/>
  <c r="Q912" i="21"/>
  <c r="P912" i="21"/>
  <c r="O912" i="21"/>
  <c r="N912" i="21"/>
  <c r="D915" i="21"/>
  <c r="E914" i="21"/>
  <c r="F914" i="21"/>
  <c r="M914" i="21"/>
  <c r="L914" i="21"/>
  <c r="H915" i="21"/>
  <c r="J914" i="21"/>
  <c r="K914" i="21"/>
  <c r="I914" i="21"/>
  <c r="Q913" i="21"/>
  <c r="N913" i="21"/>
  <c r="P913" i="21"/>
  <c r="O913" i="21"/>
  <c r="E915" i="21"/>
  <c r="D916" i="21"/>
  <c r="F915" i="21"/>
  <c r="M915" i="21"/>
  <c r="K915" i="21"/>
  <c r="L915" i="21"/>
  <c r="J915" i="21"/>
  <c r="H916" i="21"/>
  <c r="I915" i="21"/>
  <c r="N914" i="21"/>
  <c r="P914" i="21"/>
  <c r="O914" i="21"/>
  <c r="Q914" i="21"/>
  <c r="E916" i="21"/>
  <c r="D917" i="21"/>
  <c r="F916" i="21"/>
  <c r="M916" i="21"/>
  <c r="H917" i="21"/>
  <c r="I916" i="21"/>
  <c r="J916" i="21"/>
  <c r="L916" i="21"/>
  <c r="K916" i="21"/>
  <c r="N915" i="21"/>
  <c r="Q915" i="21"/>
  <c r="P915" i="21"/>
  <c r="O915" i="21"/>
  <c r="D918" i="21"/>
  <c r="E917" i="21"/>
  <c r="F917" i="21"/>
  <c r="H918" i="21"/>
  <c r="K917" i="21"/>
  <c r="J917" i="21"/>
  <c r="L917" i="21"/>
  <c r="M917" i="21"/>
  <c r="I917" i="21"/>
  <c r="O916" i="21"/>
  <c r="Q916" i="21"/>
  <c r="N916" i="21"/>
  <c r="P916" i="21"/>
  <c r="D919" i="21"/>
  <c r="E918" i="21"/>
  <c r="F918" i="21"/>
  <c r="K918" i="21"/>
  <c r="J918" i="21"/>
  <c r="M918" i="21"/>
  <c r="L918" i="21"/>
  <c r="H919" i="21"/>
  <c r="I918" i="21"/>
  <c r="Q917" i="21"/>
  <c r="N917" i="21"/>
  <c r="P917" i="21"/>
  <c r="O917" i="21"/>
  <c r="E919" i="21"/>
  <c r="D920" i="21"/>
  <c r="F919" i="21"/>
  <c r="H920" i="21"/>
  <c r="L919" i="21"/>
  <c r="M919" i="21"/>
  <c r="J919" i="21"/>
  <c r="K919" i="21"/>
  <c r="I919" i="21"/>
  <c r="O918" i="21"/>
  <c r="Q918" i="21"/>
  <c r="P918" i="21"/>
  <c r="N918" i="21"/>
  <c r="E920" i="21"/>
  <c r="D921" i="21"/>
  <c r="F920" i="21"/>
  <c r="K920" i="21"/>
  <c r="M920" i="21"/>
  <c r="H921" i="21"/>
  <c r="J920" i="21"/>
  <c r="L920" i="21"/>
  <c r="I920" i="21"/>
  <c r="N919" i="21"/>
  <c r="Q919" i="21"/>
  <c r="P919" i="21"/>
  <c r="O919" i="21"/>
  <c r="D922" i="21"/>
  <c r="E921" i="21"/>
  <c r="F921" i="21"/>
  <c r="H922" i="21"/>
  <c r="M921" i="21"/>
  <c r="J921" i="21"/>
  <c r="K921" i="21"/>
  <c r="I921" i="21"/>
  <c r="L921" i="21"/>
  <c r="O920" i="21"/>
  <c r="N920" i="21"/>
  <c r="Q920" i="21"/>
  <c r="P920" i="21"/>
  <c r="D923" i="21"/>
  <c r="E922" i="21"/>
  <c r="F922" i="21"/>
  <c r="L922" i="21"/>
  <c r="I922" i="21"/>
  <c r="M922" i="21"/>
  <c r="H923" i="21"/>
  <c r="J922" i="21"/>
  <c r="K922" i="21"/>
  <c r="Q921" i="21"/>
  <c r="N921" i="21"/>
  <c r="P921" i="21"/>
  <c r="O921" i="21"/>
  <c r="D924" i="21"/>
  <c r="E923" i="21"/>
  <c r="F923" i="21"/>
  <c r="P922" i="21"/>
  <c r="Q922" i="21"/>
  <c r="O922" i="21"/>
  <c r="N922" i="21"/>
  <c r="K923" i="21"/>
  <c r="L923" i="21"/>
  <c r="H924" i="21"/>
  <c r="I923" i="21"/>
  <c r="M923" i="21"/>
  <c r="J923" i="21"/>
  <c r="E924" i="21"/>
  <c r="D925" i="21"/>
  <c r="F924" i="21"/>
  <c r="L924" i="21"/>
  <c r="I924" i="21"/>
  <c r="J924" i="21"/>
  <c r="H925" i="21"/>
  <c r="M924" i="21"/>
  <c r="K924" i="21"/>
  <c r="Q923" i="21"/>
  <c r="N923" i="21"/>
  <c r="P923" i="21"/>
  <c r="O923" i="21"/>
  <c r="E925" i="21"/>
  <c r="D926" i="21"/>
  <c r="F925" i="21"/>
  <c r="N924" i="21"/>
  <c r="P924" i="21"/>
  <c r="O924" i="21"/>
  <c r="Q924" i="21"/>
  <c r="I925" i="21"/>
  <c r="H926" i="21"/>
  <c r="M925" i="21"/>
  <c r="L925" i="21"/>
  <c r="K925" i="21"/>
  <c r="J925" i="21"/>
  <c r="E926" i="21"/>
  <c r="D927" i="21"/>
  <c r="F926" i="21"/>
  <c r="Q925" i="21"/>
  <c r="N925" i="21"/>
  <c r="P925" i="21"/>
  <c r="O925" i="21"/>
  <c r="J926" i="21"/>
  <c r="M926" i="21"/>
  <c r="K926" i="21"/>
  <c r="H927" i="21"/>
  <c r="I926" i="21"/>
  <c r="L926" i="21"/>
  <c r="D928" i="21"/>
  <c r="E927" i="21"/>
  <c r="F927" i="21"/>
  <c r="J927" i="21"/>
  <c r="I927" i="21"/>
  <c r="M927" i="21"/>
  <c r="L927" i="21"/>
  <c r="H928" i="21"/>
  <c r="K927" i="21"/>
  <c r="O926" i="21"/>
  <c r="N926" i="21"/>
  <c r="Q926" i="21"/>
  <c r="P926" i="21"/>
  <c r="D929" i="21"/>
  <c r="E928" i="21"/>
  <c r="F928" i="21"/>
  <c r="N927" i="21"/>
  <c r="Q927" i="21"/>
  <c r="P927" i="21"/>
  <c r="O927" i="21"/>
  <c r="K928" i="21"/>
  <c r="H929" i="21"/>
  <c r="M928" i="21"/>
  <c r="I928" i="21"/>
  <c r="J928" i="21"/>
  <c r="L928" i="21"/>
  <c r="D930" i="21"/>
  <c r="E929" i="21"/>
  <c r="F929" i="21"/>
  <c r="I929" i="21"/>
  <c r="H930" i="21"/>
  <c r="M929" i="21"/>
  <c r="L929" i="21"/>
  <c r="J929" i="21"/>
  <c r="K929" i="21"/>
  <c r="Q928" i="21"/>
  <c r="P928" i="21"/>
  <c r="O928" i="21"/>
  <c r="N928" i="21"/>
  <c r="E930" i="21"/>
  <c r="D931" i="21"/>
  <c r="F930" i="21"/>
  <c r="P929" i="21"/>
  <c r="N929" i="21"/>
  <c r="O929" i="21"/>
  <c r="Q929" i="21"/>
  <c r="I930" i="21"/>
  <c r="J930" i="21"/>
  <c r="M930" i="21"/>
  <c r="K930" i="21"/>
  <c r="L930" i="21"/>
  <c r="H931" i="21"/>
  <c r="D932" i="21"/>
  <c r="E931" i="21"/>
  <c r="F931" i="21"/>
  <c r="N930" i="21"/>
  <c r="P930" i="21"/>
  <c r="O930" i="21"/>
  <c r="Q930" i="21"/>
  <c r="J931" i="21"/>
  <c r="I931" i="21"/>
  <c r="L931" i="21"/>
  <c r="M931" i="21"/>
  <c r="K931" i="21"/>
  <c r="H932" i="21"/>
  <c r="D933" i="21"/>
  <c r="E932" i="21"/>
  <c r="F932" i="21"/>
  <c r="N931" i="21"/>
  <c r="Q931" i="21"/>
  <c r="P931" i="21"/>
  <c r="O931" i="21"/>
  <c r="I932" i="21"/>
  <c r="K932" i="21"/>
  <c r="M932" i="21"/>
  <c r="H933" i="21"/>
  <c r="L932" i="21"/>
  <c r="J932" i="21"/>
  <c r="E933" i="21"/>
  <c r="D934" i="21"/>
  <c r="F933" i="21"/>
  <c r="Q932" i="21"/>
  <c r="P932" i="21"/>
  <c r="O932" i="21"/>
  <c r="N932" i="21"/>
  <c r="I933" i="21"/>
  <c r="K933" i="21"/>
  <c r="J933" i="21"/>
  <c r="L933" i="21"/>
  <c r="H934" i="21"/>
  <c r="M933" i="21"/>
  <c r="E934" i="21"/>
  <c r="D935" i="21"/>
  <c r="F934" i="21"/>
  <c r="N933" i="21"/>
  <c r="Q933" i="21"/>
  <c r="P933" i="21"/>
  <c r="O933" i="21"/>
  <c r="J934" i="21"/>
  <c r="L934" i="21"/>
  <c r="M934" i="21"/>
  <c r="K934" i="21"/>
  <c r="I934" i="21"/>
  <c r="H935" i="21"/>
  <c r="E935" i="21"/>
  <c r="D936" i="21"/>
  <c r="F935" i="21"/>
  <c r="O934" i="21"/>
  <c r="N934" i="21"/>
  <c r="Q934" i="21"/>
  <c r="P934" i="21"/>
  <c r="H936" i="21"/>
  <c r="I935" i="21"/>
  <c r="M935" i="21"/>
  <c r="K935" i="21"/>
  <c r="L935" i="21"/>
  <c r="J935" i="21"/>
  <c r="D937" i="21"/>
  <c r="E936" i="21"/>
  <c r="F936" i="21"/>
  <c r="I936" i="21"/>
  <c r="K936" i="21"/>
  <c r="H937" i="21"/>
  <c r="M936" i="21"/>
  <c r="L936" i="21"/>
  <c r="J936" i="21"/>
  <c r="Q935" i="21"/>
  <c r="N935" i="21"/>
  <c r="P935" i="21"/>
  <c r="O935" i="21"/>
  <c r="D938" i="21"/>
  <c r="E937" i="21"/>
  <c r="F937" i="21"/>
  <c r="O936" i="21"/>
  <c r="P936" i="21"/>
  <c r="N936" i="21"/>
  <c r="Q936" i="21"/>
  <c r="H938" i="21"/>
  <c r="J937" i="21"/>
  <c r="L937" i="21"/>
  <c r="M937" i="21"/>
  <c r="K937" i="21"/>
  <c r="I937" i="21"/>
  <c r="D939" i="21"/>
  <c r="E938" i="21"/>
  <c r="F938" i="21"/>
  <c r="L938" i="21"/>
  <c r="M938" i="21"/>
  <c r="J938" i="21"/>
  <c r="I938" i="21"/>
  <c r="H939" i="21"/>
  <c r="K938" i="21"/>
  <c r="N937" i="21"/>
  <c r="Q937" i="21"/>
  <c r="P937" i="21"/>
  <c r="O937" i="21"/>
  <c r="D940" i="21"/>
  <c r="E939" i="21"/>
  <c r="F939" i="21"/>
  <c r="P938" i="21"/>
  <c r="Q938" i="21"/>
  <c r="O938" i="21"/>
  <c r="N938" i="21"/>
  <c r="J939" i="21"/>
  <c r="H940" i="21"/>
  <c r="K939" i="21"/>
  <c r="M939" i="21"/>
  <c r="I939" i="21"/>
  <c r="L939" i="21"/>
  <c r="E940" i="21"/>
  <c r="D941" i="21"/>
  <c r="F940" i="21"/>
  <c r="J940" i="21"/>
  <c r="K940" i="21"/>
  <c r="I940" i="21"/>
  <c r="M940" i="21"/>
  <c r="H941" i="21"/>
  <c r="L940" i="21"/>
  <c r="Q939" i="21"/>
  <c r="N939" i="21"/>
  <c r="P939" i="21"/>
  <c r="O939" i="21"/>
  <c r="E941" i="21"/>
  <c r="D942" i="21"/>
  <c r="F941" i="21"/>
  <c r="O940" i="21"/>
  <c r="Q940" i="21"/>
  <c r="N940" i="21"/>
  <c r="P940" i="21"/>
  <c r="K941" i="21"/>
  <c r="I941" i="21"/>
  <c r="M941" i="21"/>
  <c r="L941" i="21"/>
  <c r="J941" i="21"/>
  <c r="H942" i="21"/>
  <c r="D943" i="21"/>
  <c r="E942" i="21"/>
  <c r="F942" i="21"/>
  <c r="O941" i="21"/>
  <c r="N941" i="21"/>
  <c r="Q941" i="21"/>
  <c r="P941" i="21"/>
  <c r="J942" i="21"/>
  <c r="M942" i="21"/>
  <c r="K942" i="21"/>
  <c r="L942" i="21"/>
  <c r="I942" i="21"/>
  <c r="H943" i="21"/>
  <c r="D944" i="21"/>
  <c r="E943" i="21"/>
  <c r="F943" i="21"/>
  <c r="N942" i="21"/>
  <c r="P942" i="21"/>
  <c r="O942" i="21"/>
  <c r="Q942" i="21"/>
  <c r="L943" i="21"/>
  <c r="K943" i="21"/>
  <c r="J943" i="21"/>
  <c r="I943" i="21"/>
  <c r="H944" i="21"/>
  <c r="M943" i="21"/>
  <c r="D945" i="21"/>
  <c r="E944" i="21"/>
  <c r="F944" i="21"/>
  <c r="N943" i="21"/>
  <c r="Q943" i="21"/>
  <c r="P943" i="21"/>
  <c r="O943" i="21"/>
  <c r="J944" i="21"/>
  <c r="I944" i="21"/>
  <c r="H945" i="21"/>
  <c r="M944" i="21"/>
  <c r="L944" i="21"/>
  <c r="K944" i="21"/>
  <c r="E945" i="21"/>
  <c r="D946" i="21"/>
  <c r="F945" i="21"/>
  <c r="O944" i="21"/>
  <c r="N944" i="21"/>
  <c r="Q944" i="21"/>
  <c r="P944" i="21"/>
  <c r="L945" i="21"/>
  <c r="J945" i="21"/>
  <c r="M945" i="21"/>
  <c r="H946" i="21"/>
  <c r="K945" i="21"/>
  <c r="I945" i="21"/>
  <c r="D947" i="21"/>
  <c r="E946" i="21"/>
  <c r="F946" i="21"/>
  <c r="K946" i="21"/>
  <c r="J946" i="21"/>
  <c r="L946" i="21"/>
  <c r="M946" i="21"/>
  <c r="H947" i="21"/>
  <c r="I946" i="21"/>
  <c r="N945" i="21"/>
  <c r="Q945" i="21"/>
  <c r="P945" i="21"/>
  <c r="O945" i="21"/>
  <c r="D948" i="21"/>
  <c r="E947" i="21"/>
  <c r="F947" i="21"/>
  <c r="H948" i="21"/>
  <c r="L947" i="21"/>
  <c r="K947" i="21"/>
  <c r="M947" i="21"/>
  <c r="I947" i="21"/>
  <c r="J947" i="21"/>
  <c r="N946" i="21"/>
  <c r="P946" i="21"/>
  <c r="O946" i="21"/>
  <c r="Q946" i="21"/>
  <c r="D949" i="21"/>
  <c r="E948" i="21"/>
  <c r="F948" i="21"/>
  <c r="K948" i="21"/>
  <c r="H949" i="21"/>
  <c r="L948" i="21"/>
  <c r="J948" i="21"/>
  <c r="M948" i="21"/>
  <c r="I948" i="21"/>
  <c r="N947" i="21"/>
  <c r="Q947" i="21"/>
  <c r="P947" i="21"/>
  <c r="O947" i="21"/>
  <c r="D950" i="21"/>
  <c r="E949" i="21"/>
  <c r="F949" i="21"/>
  <c r="J949" i="21"/>
  <c r="M949" i="21"/>
  <c r="L949" i="21"/>
  <c r="H950" i="21"/>
  <c r="K949" i="21"/>
  <c r="I949" i="21"/>
  <c r="Q948" i="21"/>
  <c r="P948" i="21"/>
  <c r="O948" i="21"/>
  <c r="N948" i="21"/>
  <c r="D951" i="21"/>
  <c r="E950" i="21"/>
  <c r="F950" i="21"/>
  <c r="J950" i="21"/>
  <c r="M950" i="21"/>
  <c r="H951" i="21"/>
  <c r="L950" i="21"/>
  <c r="K950" i="21"/>
  <c r="I950" i="21"/>
  <c r="Q949" i="21"/>
  <c r="N949" i="21"/>
  <c r="P949" i="21"/>
  <c r="O949" i="21"/>
  <c r="E951" i="21"/>
  <c r="D952" i="21"/>
  <c r="F951" i="21"/>
  <c r="I951" i="21"/>
  <c r="K951" i="21"/>
  <c r="L951" i="21"/>
  <c r="M951" i="21"/>
  <c r="H952" i="21"/>
  <c r="J951" i="21"/>
  <c r="O950" i="21"/>
  <c r="Q950" i="21"/>
  <c r="N950" i="21"/>
  <c r="P950" i="21"/>
  <c r="D953" i="21"/>
  <c r="E952" i="21"/>
  <c r="F952" i="21"/>
  <c r="N951" i="21"/>
  <c r="Q951" i="21"/>
  <c r="P951" i="21"/>
  <c r="O951" i="21"/>
  <c r="K952" i="21"/>
  <c r="I952" i="21"/>
  <c r="J952" i="21"/>
  <c r="L952" i="21"/>
  <c r="M952" i="21"/>
  <c r="H953" i="21"/>
  <c r="E953" i="21"/>
  <c r="D954" i="21"/>
  <c r="F953" i="21"/>
  <c r="O952" i="21"/>
  <c r="P952" i="21"/>
  <c r="N952" i="21"/>
  <c r="Q952" i="21"/>
  <c r="M953" i="21"/>
  <c r="K953" i="21"/>
  <c r="L953" i="21"/>
  <c r="H954" i="21"/>
  <c r="I953" i="21"/>
  <c r="J953" i="21"/>
  <c r="D955" i="21"/>
  <c r="E954" i="21"/>
  <c r="F954" i="21"/>
  <c r="J954" i="21"/>
  <c r="K954" i="21"/>
  <c r="I954" i="21"/>
  <c r="L954" i="21"/>
  <c r="M954" i="21"/>
  <c r="H955" i="21"/>
  <c r="N953" i="21"/>
  <c r="Q953" i="21"/>
  <c r="P953" i="21"/>
  <c r="O953" i="21"/>
  <c r="E955" i="21"/>
  <c r="D956" i="21"/>
  <c r="F955" i="21"/>
  <c r="O954" i="21"/>
  <c r="N954" i="21"/>
  <c r="Q954" i="21"/>
  <c r="P954" i="21"/>
  <c r="J955" i="21"/>
  <c r="H956" i="21"/>
  <c r="K955" i="21"/>
  <c r="M955" i="21"/>
  <c r="L955" i="21"/>
  <c r="I955" i="21"/>
  <c r="D957" i="21"/>
  <c r="E956" i="21"/>
  <c r="F956" i="21"/>
  <c r="M956" i="21"/>
  <c r="H957" i="21"/>
  <c r="L956" i="21"/>
  <c r="K956" i="21"/>
  <c r="J956" i="21"/>
  <c r="I956" i="21"/>
  <c r="N955" i="21"/>
  <c r="Q955" i="21"/>
  <c r="P955" i="21"/>
  <c r="O955" i="21"/>
  <c r="E957" i="21"/>
  <c r="D958" i="21"/>
  <c r="F957" i="21"/>
  <c r="H958" i="21"/>
  <c r="I957" i="21"/>
  <c r="M957" i="21"/>
  <c r="J957" i="21"/>
  <c r="K957" i="21"/>
  <c r="L957" i="21"/>
  <c r="N956" i="21"/>
  <c r="P956" i="21"/>
  <c r="O956" i="21"/>
  <c r="Q956" i="21"/>
  <c r="E958" i="21"/>
  <c r="D959" i="21"/>
  <c r="F958" i="21"/>
  <c r="I958" i="21"/>
  <c r="L958" i="21"/>
  <c r="J958" i="21"/>
  <c r="M958" i="21"/>
  <c r="H959" i="21"/>
  <c r="K958" i="21"/>
  <c r="O957" i="21"/>
  <c r="N957" i="21"/>
  <c r="Q957" i="21"/>
  <c r="P957" i="21"/>
  <c r="D960" i="21"/>
  <c r="E959" i="21"/>
  <c r="F959" i="21"/>
  <c r="Q958" i="21"/>
  <c r="P958" i="21"/>
  <c r="O958" i="21"/>
  <c r="N958" i="21"/>
  <c r="K959" i="21"/>
  <c r="H960" i="21"/>
  <c r="J959" i="21"/>
  <c r="I959" i="21"/>
  <c r="M959" i="21"/>
  <c r="L959" i="21"/>
  <c r="D961" i="21"/>
  <c r="E960" i="21"/>
  <c r="F960" i="21"/>
  <c r="K960" i="21"/>
  <c r="M960" i="21"/>
  <c r="J960" i="21"/>
  <c r="I960" i="21"/>
  <c r="H961" i="21"/>
  <c r="L960" i="21"/>
  <c r="O959" i="21"/>
  <c r="P959" i="21"/>
  <c r="N959" i="21"/>
  <c r="Q959" i="21"/>
  <c r="D962" i="21"/>
  <c r="E961" i="21"/>
  <c r="F961" i="21"/>
  <c r="Q960" i="21"/>
  <c r="P960" i="21"/>
  <c r="O960" i="21"/>
  <c r="N960" i="21"/>
  <c r="H962" i="21"/>
  <c r="K961" i="21"/>
  <c r="J961" i="21"/>
  <c r="I961" i="21"/>
  <c r="L961" i="21"/>
  <c r="M961" i="21"/>
  <c r="D963" i="21"/>
  <c r="E962" i="21"/>
  <c r="F962" i="21"/>
  <c r="K962" i="21"/>
  <c r="J962" i="21"/>
  <c r="H963" i="21"/>
  <c r="M962" i="21"/>
  <c r="L962" i="21"/>
  <c r="I962" i="21"/>
  <c r="N961" i="21"/>
  <c r="Q961" i="21"/>
  <c r="P961" i="21"/>
  <c r="O961" i="21"/>
  <c r="D964" i="21"/>
  <c r="E963" i="21"/>
  <c r="F963" i="21"/>
  <c r="H964" i="21"/>
  <c r="J963" i="21"/>
  <c r="M963" i="21"/>
  <c r="K963" i="21"/>
  <c r="I963" i="21"/>
  <c r="L963" i="21"/>
  <c r="Q962" i="21"/>
  <c r="P962" i="21"/>
  <c r="O962" i="21"/>
  <c r="N962" i="21"/>
  <c r="E964" i="21"/>
  <c r="D965" i="21"/>
  <c r="F964" i="21"/>
  <c r="H965" i="21"/>
  <c r="J964" i="21"/>
  <c r="I964" i="21"/>
  <c r="K964" i="21"/>
  <c r="M964" i="21"/>
  <c r="L964" i="21"/>
  <c r="N963" i="21"/>
  <c r="Q963" i="21"/>
  <c r="P963" i="21"/>
  <c r="O963" i="21"/>
  <c r="E965" i="21"/>
  <c r="D966" i="21"/>
  <c r="F965" i="21"/>
  <c r="J965" i="21"/>
  <c r="I965" i="21"/>
  <c r="L965" i="21"/>
  <c r="H966" i="21"/>
  <c r="M965" i="21"/>
  <c r="K965" i="21"/>
  <c r="N964" i="21"/>
  <c r="O964" i="21"/>
  <c r="Q964" i="21"/>
  <c r="P964" i="21"/>
  <c r="D967" i="21"/>
  <c r="E966" i="21"/>
  <c r="F966" i="21"/>
  <c r="N965" i="21"/>
  <c r="Q965" i="21"/>
  <c r="O965" i="21"/>
  <c r="P965" i="21"/>
  <c r="K966" i="21"/>
  <c r="H967" i="21"/>
  <c r="M966" i="21"/>
  <c r="J966" i="21"/>
  <c r="I966" i="21"/>
  <c r="L966" i="21"/>
  <c r="D968" i="21"/>
  <c r="E967" i="21"/>
  <c r="F967" i="21"/>
  <c r="M967" i="21"/>
  <c r="L967" i="21"/>
  <c r="K967" i="21"/>
  <c r="J967" i="21"/>
  <c r="I967" i="21"/>
  <c r="H968" i="21"/>
  <c r="Q966" i="21"/>
  <c r="P966" i="21"/>
  <c r="O966" i="21"/>
  <c r="N966" i="21"/>
  <c r="D969" i="21"/>
  <c r="E968" i="21"/>
  <c r="F968" i="21"/>
  <c r="N967" i="21"/>
  <c r="Q967" i="21"/>
  <c r="O967" i="21"/>
  <c r="P967" i="21"/>
  <c r="K968" i="21"/>
  <c r="L968" i="21"/>
  <c r="H969" i="21"/>
  <c r="I968" i="21"/>
  <c r="J968" i="21"/>
  <c r="M968" i="21"/>
  <c r="D970" i="21"/>
  <c r="E969" i="21"/>
  <c r="F969" i="21"/>
  <c r="J969" i="21"/>
  <c r="K969" i="21"/>
  <c r="I969" i="21"/>
  <c r="M969" i="21"/>
  <c r="L969" i="21"/>
  <c r="H970" i="21"/>
  <c r="N968" i="21"/>
  <c r="P968" i="21"/>
  <c r="O968" i="21"/>
  <c r="Q968" i="21"/>
  <c r="D971" i="21"/>
  <c r="E970" i="21"/>
  <c r="F970" i="21"/>
  <c r="N969" i="21"/>
  <c r="Q969" i="21"/>
  <c r="P969" i="21"/>
  <c r="O969" i="21"/>
  <c r="L970" i="21"/>
  <c r="H971" i="21"/>
  <c r="I970" i="21"/>
  <c r="J970" i="21"/>
  <c r="M970" i="21"/>
  <c r="K970" i="21"/>
  <c r="E971" i="21"/>
  <c r="D972" i="21"/>
  <c r="F971" i="21"/>
  <c r="L971" i="21"/>
  <c r="M971" i="21"/>
  <c r="H972" i="21"/>
  <c r="I971" i="21"/>
  <c r="K971" i="21"/>
  <c r="J971" i="21"/>
  <c r="O970" i="21"/>
  <c r="P970" i="21"/>
  <c r="N970" i="21"/>
  <c r="Q970" i="21"/>
  <c r="D973" i="21"/>
  <c r="E972" i="21"/>
  <c r="F972" i="21"/>
  <c r="L972" i="21"/>
  <c r="K972" i="21"/>
  <c r="J972" i="21"/>
  <c r="M972" i="21"/>
  <c r="H973" i="21"/>
  <c r="I972" i="21"/>
  <c r="N971" i="21"/>
  <c r="Q971" i="21"/>
  <c r="P971" i="21"/>
  <c r="O971" i="21"/>
  <c r="D974" i="21"/>
  <c r="E973" i="21"/>
  <c r="F973" i="21"/>
  <c r="L973" i="21"/>
  <c r="K973" i="21"/>
  <c r="I973" i="21"/>
  <c r="M973" i="21"/>
  <c r="H974" i="21"/>
  <c r="J973" i="21"/>
  <c r="N972" i="21"/>
  <c r="P972" i="21"/>
  <c r="O972" i="21"/>
  <c r="Q972" i="21"/>
  <c r="D975" i="21"/>
  <c r="E974" i="21"/>
  <c r="F974" i="21"/>
  <c r="N973" i="21"/>
  <c r="Q973" i="21"/>
  <c r="O973" i="21"/>
  <c r="P973" i="21"/>
  <c r="I974" i="21"/>
  <c r="L974" i="21"/>
  <c r="J974" i="21"/>
  <c r="K974" i="21"/>
  <c r="M974" i="21"/>
  <c r="H975" i="21"/>
  <c r="D976" i="21"/>
  <c r="E975" i="21"/>
  <c r="F975" i="21"/>
  <c r="Q974" i="21"/>
  <c r="P974" i="21"/>
  <c r="O974" i="21"/>
  <c r="N974" i="21"/>
  <c r="J975" i="21"/>
  <c r="H976" i="21"/>
  <c r="M975" i="21"/>
  <c r="L975" i="21"/>
  <c r="K975" i="21"/>
  <c r="I975" i="21"/>
  <c r="E976" i="21"/>
  <c r="D977" i="21"/>
  <c r="F976" i="21"/>
  <c r="I976" i="21"/>
  <c r="J976" i="21"/>
  <c r="L976" i="21"/>
  <c r="H977" i="21"/>
  <c r="M976" i="21"/>
  <c r="K976" i="21"/>
  <c r="Q975" i="21"/>
  <c r="N975" i="21"/>
  <c r="O975" i="21"/>
  <c r="P975" i="21"/>
  <c r="E977" i="21"/>
  <c r="D978" i="21"/>
  <c r="F977" i="21"/>
  <c r="N976" i="21"/>
  <c r="Q976" i="21"/>
  <c r="P976" i="21"/>
  <c r="O976" i="21"/>
  <c r="J977" i="21"/>
  <c r="M977" i="21"/>
  <c r="H978" i="21"/>
  <c r="I977" i="21"/>
  <c r="L977" i="21"/>
  <c r="K977" i="21"/>
  <c r="E978" i="21"/>
  <c r="D979" i="21"/>
  <c r="F978" i="21"/>
  <c r="J978" i="21"/>
  <c r="K978" i="21"/>
  <c r="M978" i="21"/>
  <c r="H979" i="21"/>
  <c r="L978" i="21"/>
  <c r="I978" i="21"/>
  <c r="P977" i="21"/>
  <c r="N977" i="21"/>
  <c r="O977" i="21"/>
  <c r="Q977" i="21"/>
  <c r="D980" i="21"/>
  <c r="E979" i="21"/>
  <c r="F979" i="21"/>
  <c r="M979" i="21"/>
  <c r="H980" i="21"/>
  <c r="I979" i="21"/>
  <c r="J979" i="21"/>
  <c r="L979" i="21"/>
  <c r="K979" i="21"/>
  <c r="N978" i="21"/>
  <c r="Q978" i="21"/>
  <c r="P978" i="21"/>
  <c r="O978" i="21"/>
  <c r="D981" i="21"/>
  <c r="E980" i="21"/>
  <c r="F980" i="21"/>
  <c r="I980" i="21"/>
  <c r="L980" i="21"/>
  <c r="J980" i="21"/>
  <c r="K980" i="21"/>
  <c r="M980" i="21"/>
  <c r="H981" i="21"/>
  <c r="O979" i="21"/>
  <c r="N979" i="21"/>
  <c r="Q979" i="21"/>
  <c r="P979" i="21"/>
  <c r="E981" i="21"/>
  <c r="D982" i="21"/>
  <c r="F981" i="21"/>
  <c r="Q980" i="21"/>
  <c r="N980" i="21"/>
  <c r="P980" i="21"/>
  <c r="O980" i="21"/>
  <c r="K981" i="21"/>
  <c r="J981" i="21"/>
  <c r="H982" i="21"/>
  <c r="M981" i="21"/>
  <c r="L981" i="21"/>
  <c r="I981" i="21"/>
  <c r="D983" i="21"/>
  <c r="E982" i="21"/>
  <c r="F982" i="21"/>
  <c r="L982" i="21"/>
  <c r="M982" i="21"/>
  <c r="I982" i="21"/>
  <c r="K982" i="21"/>
  <c r="H983" i="21"/>
  <c r="J982" i="21"/>
  <c r="O981" i="21"/>
  <c r="Q981" i="21"/>
  <c r="N981" i="21"/>
  <c r="P981" i="21"/>
  <c r="E983" i="21"/>
  <c r="D984" i="21"/>
  <c r="F983" i="21"/>
  <c r="Q982" i="21"/>
  <c r="N982" i="21"/>
  <c r="P982" i="21"/>
  <c r="O982" i="21"/>
  <c r="J983" i="21"/>
  <c r="M983" i="21"/>
  <c r="H984" i="21"/>
  <c r="I983" i="21"/>
  <c r="L983" i="21"/>
  <c r="K983" i="21"/>
  <c r="D985" i="21"/>
  <c r="E984" i="21"/>
  <c r="F984" i="21"/>
  <c r="L984" i="21"/>
  <c r="J984" i="21"/>
  <c r="H985" i="21"/>
  <c r="K984" i="21"/>
  <c r="M984" i="21"/>
  <c r="I984" i="21"/>
  <c r="O983" i="21"/>
  <c r="N983" i="21"/>
  <c r="Q983" i="21"/>
  <c r="P983" i="21"/>
  <c r="E985" i="21"/>
  <c r="D986" i="21"/>
  <c r="F985" i="21"/>
  <c r="H986" i="21"/>
  <c r="J985" i="21"/>
  <c r="I985" i="21"/>
  <c r="K985" i="21"/>
  <c r="L985" i="21"/>
  <c r="M985" i="21"/>
  <c r="Q984" i="21"/>
  <c r="N984" i="21"/>
  <c r="P984" i="21"/>
  <c r="O984" i="21"/>
  <c r="E986" i="21"/>
  <c r="D987" i="21"/>
  <c r="F986" i="21"/>
  <c r="M986" i="21"/>
  <c r="I986" i="21"/>
  <c r="H987" i="21"/>
  <c r="J986" i="21"/>
  <c r="L986" i="21"/>
  <c r="K986" i="21"/>
  <c r="Q985" i="21"/>
  <c r="N985" i="21"/>
  <c r="O985" i="21"/>
  <c r="P985" i="21"/>
  <c r="E987" i="21"/>
  <c r="D988" i="21"/>
  <c r="F987" i="21"/>
  <c r="P986" i="21"/>
  <c r="O986" i="21"/>
  <c r="Q986" i="21"/>
  <c r="N986" i="21"/>
  <c r="K987" i="21"/>
  <c r="J987" i="21"/>
  <c r="L987" i="21"/>
  <c r="I987" i="21"/>
  <c r="M987" i="21"/>
  <c r="H988" i="21"/>
  <c r="E988" i="21"/>
  <c r="D989" i="21"/>
  <c r="F988" i="21"/>
  <c r="N987" i="21"/>
  <c r="Q987" i="21"/>
  <c r="O987" i="21"/>
  <c r="P987" i="21"/>
  <c r="L988" i="21"/>
  <c r="J988" i="21"/>
  <c r="K988" i="21"/>
  <c r="M988" i="21"/>
  <c r="H989" i="21"/>
  <c r="I988" i="21"/>
  <c r="E989" i="21"/>
  <c r="D990" i="21"/>
  <c r="F989" i="21"/>
  <c r="K989" i="21"/>
  <c r="H990" i="21"/>
  <c r="J989" i="21"/>
  <c r="L989" i="21"/>
  <c r="I989" i="21"/>
  <c r="M989" i="21"/>
  <c r="P988" i="21"/>
  <c r="O988" i="21"/>
  <c r="N988" i="21"/>
  <c r="Q988" i="21"/>
  <c r="E990" i="21"/>
  <c r="D991" i="21"/>
  <c r="F990" i="21"/>
  <c r="I990" i="21"/>
  <c r="J990" i="21"/>
  <c r="K990" i="21"/>
  <c r="H991" i="21"/>
  <c r="M990" i="21"/>
  <c r="L990" i="21"/>
  <c r="N989" i="21"/>
  <c r="Q989" i="21"/>
  <c r="O989" i="21"/>
  <c r="P989" i="21"/>
  <c r="E991" i="21"/>
  <c r="D992" i="21"/>
  <c r="F991" i="21"/>
  <c r="P990" i="21"/>
  <c r="O990" i="21"/>
  <c r="N990" i="21"/>
  <c r="Q990" i="21"/>
  <c r="M991" i="21"/>
  <c r="L991" i="21"/>
  <c r="I991" i="21"/>
  <c r="H992" i="21"/>
  <c r="K991" i="21"/>
  <c r="J991" i="21"/>
  <c r="E992" i="21"/>
  <c r="D993" i="21"/>
  <c r="F992" i="21"/>
  <c r="P991" i="21"/>
  <c r="Q991" i="21"/>
  <c r="O991" i="21"/>
  <c r="N991" i="21"/>
  <c r="H993" i="21"/>
  <c r="L992" i="21"/>
  <c r="K992" i="21"/>
  <c r="M992" i="21"/>
  <c r="I992" i="21"/>
  <c r="J992" i="21"/>
  <c r="E993" i="21"/>
  <c r="D994" i="21"/>
  <c r="F993" i="21"/>
  <c r="I993" i="21"/>
  <c r="L993" i="21"/>
  <c r="M993" i="21"/>
  <c r="H994" i="21"/>
  <c r="K993" i="21"/>
  <c r="J993" i="21"/>
  <c r="P992" i="21"/>
  <c r="O992" i="21"/>
  <c r="N992" i="21"/>
  <c r="Q992" i="21"/>
  <c r="E994" i="21"/>
  <c r="D995" i="21"/>
  <c r="F994" i="21"/>
  <c r="P993" i="21"/>
  <c r="Q993" i="21"/>
  <c r="O993" i="21"/>
  <c r="N993" i="21"/>
  <c r="J994" i="21"/>
  <c r="K994" i="21"/>
  <c r="M994" i="21"/>
  <c r="H995" i="21"/>
  <c r="L994" i="21"/>
  <c r="I994" i="21"/>
  <c r="E995" i="21"/>
  <c r="D996" i="21"/>
  <c r="F995" i="21"/>
  <c r="H996" i="21"/>
  <c r="I995" i="21"/>
  <c r="K995" i="21"/>
  <c r="J995" i="21"/>
  <c r="L995" i="21"/>
  <c r="M995" i="21"/>
  <c r="N994" i="21"/>
  <c r="Q994" i="21"/>
  <c r="P994" i="21"/>
  <c r="O994" i="21"/>
  <c r="E996" i="21"/>
  <c r="D997" i="21"/>
  <c r="F996" i="21"/>
  <c r="K996" i="21"/>
  <c r="I996" i="21"/>
  <c r="J996" i="21"/>
  <c r="L996" i="21"/>
  <c r="H997" i="21"/>
  <c r="M996" i="21"/>
  <c r="N995" i="21"/>
  <c r="Q995" i="21"/>
  <c r="O995" i="21"/>
  <c r="P995" i="21"/>
  <c r="E997" i="21"/>
  <c r="D998" i="21"/>
  <c r="F997" i="21"/>
  <c r="O996" i="21"/>
  <c r="Q996" i="21"/>
  <c r="P996" i="21"/>
  <c r="N996" i="21"/>
  <c r="I997" i="21"/>
  <c r="L997" i="21"/>
  <c r="J997" i="21"/>
  <c r="H998" i="21"/>
  <c r="K997" i="21"/>
  <c r="M997" i="21"/>
  <c r="D999" i="21"/>
  <c r="E998" i="21"/>
  <c r="F998" i="21"/>
  <c r="P997" i="21"/>
  <c r="Q997" i="21"/>
  <c r="O997" i="21"/>
  <c r="N997" i="21"/>
  <c r="K998" i="21"/>
  <c r="M998" i="21"/>
  <c r="H999" i="21"/>
  <c r="L998" i="21"/>
  <c r="I998" i="21"/>
  <c r="J998" i="21"/>
  <c r="D1000" i="21"/>
  <c r="E999" i="21"/>
  <c r="F999" i="21"/>
  <c r="M999" i="21"/>
  <c r="J999" i="21"/>
  <c r="I999" i="21"/>
  <c r="L999" i="21"/>
  <c r="H1000" i="21"/>
  <c r="K999" i="21"/>
  <c r="N998" i="21"/>
  <c r="P998" i="21"/>
  <c r="O998" i="21"/>
  <c r="Q998" i="21"/>
  <c r="E1000" i="21"/>
  <c r="D1001" i="21"/>
  <c r="F1000" i="21"/>
  <c r="P999" i="21"/>
  <c r="N999" i="21"/>
  <c r="O999" i="21"/>
  <c r="Q999" i="21"/>
  <c r="J1000" i="21"/>
  <c r="K1000" i="21"/>
  <c r="L1000" i="21"/>
  <c r="H1001" i="21"/>
  <c r="I1000" i="21"/>
  <c r="M1000" i="21"/>
  <c r="D1002" i="21"/>
  <c r="E1001" i="21"/>
  <c r="F1001" i="21"/>
  <c r="J1001" i="21"/>
  <c r="I1001" i="21"/>
  <c r="L1001" i="21"/>
  <c r="H1002" i="21"/>
  <c r="K1001" i="21"/>
  <c r="M1001" i="21"/>
  <c r="O1000" i="21"/>
  <c r="Q1000" i="21"/>
  <c r="P1000" i="21"/>
  <c r="N1000" i="21"/>
  <c r="E1002" i="21"/>
  <c r="D1003" i="21"/>
  <c r="F1002" i="21"/>
  <c r="Q1001" i="21"/>
  <c r="N1001" i="21"/>
  <c r="O1001" i="21"/>
  <c r="P1001" i="21"/>
  <c r="H1003" i="21"/>
  <c r="M1002" i="21"/>
  <c r="I1002" i="21"/>
  <c r="L1002" i="21"/>
  <c r="K1002" i="21"/>
  <c r="J1002" i="21"/>
  <c r="E1003" i="21"/>
  <c r="D1004" i="21"/>
  <c r="F1003" i="21"/>
  <c r="L1003" i="21"/>
  <c r="M1003" i="21"/>
  <c r="J1003" i="21"/>
  <c r="H1004" i="21"/>
  <c r="K1003" i="21"/>
  <c r="I1003" i="21"/>
  <c r="N1002" i="21"/>
  <c r="P1002" i="21"/>
  <c r="O1002" i="21"/>
  <c r="Q1002" i="21"/>
  <c r="D1005" i="21"/>
  <c r="E1004" i="21"/>
  <c r="F1004" i="21"/>
  <c r="I1004" i="21"/>
  <c r="M1004" i="21"/>
  <c r="H1005" i="21"/>
  <c r="K1004" i="21"/>
  <c r="L1004" i="21"/>
  <c r="J1004" i="21"/>
  <c r="P1003" i="21"/>
  <c r="Q1003" i="21"/>
  <c r="O1003" i="21"/>
  <c r="N1003" i="21"/>
  <c r="E1005" i="21"/>
  <c r="D1006" i="21"/>
  <c r="F1005" i="21"/>
  <c r="N1004" i="21"/>
  <c r="P1004" i="21"/>
  <c r="Q1004" i="21"/>
  <c r="O1004" i="21"/>
  <c r="K1005" i="21"/>
  <c r="L1005" i="21"/>
  <c r="I1005" i="21"/>
  <c r="J1005" i="21"/>
  <c r="H1006" i="21"/>
  <c r="M1005" i="21"/>
  <c r="E1006" i="21"/>
  <c r="D1007" i="21"/>
  <c r="F1006" i="21"/>
  <c r="Q1005" i="21"/>
  <c r="N1005" i="21"/>
  <c r="O1005" i="21"/>
  <c r="P1005" i="21"/>
  <c r="J1006" i="21"/>
  <c r="H1007" i="21"/>
  <c r="I1006" i="21"/>
  <c r="M1006" i="21"/>
  <c r="L1006" i="21"/>
  <c r="K1006" i="21"/>
  <c r="E1007" i="21"/>
  <c r="D1008" i="21"/>
  <c r="F1007" i="21"/>
  <c r="H1008" i="21"/>
  <c r="I1007" i="21"/>
  <c r="L1007" i="21"/>
  <c r="M1007" i="21"/>
  <c r="K1007" i="21"/>
  <c r="J1007" i="21"/>
  <c r="N1006" i="21"/>
  <c r="P1006" i="21"/>
  <c r="O1006" i="21"/>
  <c r="Q1006" i="21"/>
  <c r="D1009" i="21"/>
  <c r="E1008" i="21"/>
  <c r="F1008" i="21"/>
  <c r="K1008" i="21"/>
  <c r="M1008" i="21"/>
  <c r="H1009" i="21"/>
  <c r="J1008" i="21"/>
  <c r="I1008" i="21"/>
  <c r="L1008" i="21"/>
  <c r="Q1007" i="21"/>
  <c r="N1007" i="21"/>
  <c r="O1007" i="21"/>
  <c r="P1007" i="21"/>
  <c r="D1010" i="21"/>
  <c r="E1009" i="21"/>
  <c r="F1009" i="21"/>
  <c r="L1009" i="21"/>
  <c r="M1009" i="21"/>
  <c r="K1009" i="21"/>
  <c r="H1010" i="21"/>
  <c r="I1009" i="21"/>
  <c r="J1009" i="21"/>
  <c r="N1008" i="21"/>
  <c r="P1008" i="21"/>
  <c r="Q1008" i="21"/>
  <c r="O1008" i="21"/>
  <c r="E1010" i="21"/>
  <c r="D1011" i="21"/>
  <c r="F1010" i="21"/>
  <c r="I1010" i="21"/>
  <c r="J1010" i="21"/>
  <c r="M1010" i="21"/>
  <c r="L1010" i="21"/>
  <c r="K1010" i="21"/>
  <c r="H1011" i="21"/>
  <c r="P1009" i="21"/>
  <c r="Q1009" i="21"/>
  <c r="O1009" i="21"/>
  <c r="N1009" i="21"/>
  <c r="E1011" i="21"/>
  <c r="D1012" i="21"/>
  <c r="F1011" i="21"/>
  <c r="P1010" i="21"/>
  <c r="O1010" i="21"/>
  <c r="N1010" i="21"/>
  <c r="Q1010" i="21"/>
  <c r="K1011" i="21"/>
  <c r="I1011" i="21"/>
  <c r="J1011" i="21"/>
  <c r="M1011" i="21"/>
  <c r="L1011" i="21"/>
  <c r="H1012" i="21"/>
  <c r="E1012" i="21"/>
  <c r="D1013" i="21"/>
  <c r="F1012" i="21"/>
  <c r="Q1011" i="21"/>
  <c r="N1011" i="21"/>
  <c r="O1011" i="21"/>
  <c r="P1011" i="21"/>
  <c r="J1012" i="21"/>
  <c r="H1013" i="21"/>
  <c r="L1012" i="21"/>
  <c r="I1012" i="21"/>
  <c r="K1012" i="21"/>
  <c r="M1012" i="21"/>
  <c r="D1014" i="21"/>
  <c r="E1013" i="21"/>
  <c r="F1013" i="21"/>
  <c r="I1013" i="21"/>
  <c r="K1013" i="21"/>
  <c r="M1013" i="21"/>
  <c r="L1013" i="21"/>
  <c r="J1013" i="21"/>
  <c r="H1014" i="21"/>
  <c r="Q1012" i="21"/>
  <c r="N1012" i="21"/>
  <c r="P1012" i="21"/>
  <c r="O1012" i="21"/>
  <c r="E1014" i="21"/>
  <c r="D1015" i="21"/>
  <c r="F1014" i="21"/>
  <c r="Q1013" i="21"/>
  <c r="N1013" i="21"/>
  <c r="O1013" i="21"/>
  <c r="P1013" i="21"/>
  <c r="H1015" i="21"/>
  <c r="M1014" i="21"/>
  <c r="K1014" i="21"/>
  <c r="L1014" i="21"/>
  <c r="J1014" i="21"/>
  <c r="I1014" i="21"/>
  <c r="D1016" i="21"/>
  <c r="E1015" i="21"/>
  <c r="F1015" i="21"/>
  <c r="I1015" i="21"/>
  <c r="M1015" i="21"/>
  <c r="L1015" i="21"/>
  <c r="K1015" i="21"/>
  <c r="H1016" i="21"/>
  <c r="J1015" i="21"/>
  <c r="Q1014" i="21"/>
  <c r="N1014" i="21"/>
  <c r="P1014" i="21"/>
  <c r="O1014" i="21"/>
  <c r="E1016" i="21"/>
  <c r="D1017" i="21"/>
  <c r="F1016" i="21"/>
  <c r="N1015" i="21"/>
  <c r="Q1015" i="21"/>
  <c r="O1015" i="21"/>
  <c r="P1015" i="21"/>
  <c r="H1017" i="21"/>
  <c r="L1016" i="21"/>
  <c r="I1016" i="21"/>
  <c r="K1016" i="21"/>
  <c r="J1016" i="21"/>
  <c r="M1016" i="21"/>
  <c r="E1017" i="21"/>
  <c r="D1018" i="21"/>
  <c r="F1017" i="21"/>
  <c r="J1017" i="21"/>
  <c r="H1018" i="21"/>
  <c r="K1017" i="21"/>
  <c r="I1017" i="21"/>
  <c r="L1017" i="21"/>
  <c r="M1017" i="21"/>
  <c r="Q1016" i="21"/>
  <c r="N1016" i="21"/>
  <c r="P1016" i="21"/>
  <c r="O1016" i="21"/>
  <c r="D1019" i="21"/>
  <c r="E1018" i="21"/>
  <c r="F1018" i="21"/>
  <c r="I1018" i="21"/>
  <c r="K1018" i="21"/>
  <c r="M1018" i="21"/>
  <c r="J1018" i="21"/>
  <c r="H1019" i="21"/>
  <c r="L1018" i="21"/>
  <c r="Q1017" i="21"/>
  <c r="N1017" i="21"/>
  <c r="O1017" i="21"/>
  <c r="P1017" i="21"/>
  <c r="E1019" i="21"/>
  <c r="D1020" i="21"/>
  <c r="F1019" i="21"/>
  <c r="N1018" i="21"/>
  <c r="Q1018" i="21"/>
  <c r="P1018" i="21"/>
  <c r="O1018" i="21"/>
  <c r="J1019" i="21"/>
  <c r="L1019" i="21"/>
  <c r="K1019" i="21"/>
  <c r="H1020" i="21"/>
  <c r="M1019" i="21"/>
  <c r="I1019" i="21"/>
  <c r="D1021" i="21"/>
  <c r="E1020" i="21"/>
  <c r="F1020" i="21"/>
  <c r="L1020" i="21"/>
  <c r="K1020" i="21"/>
  <c r="H1021" i="21"/>
  <c r="M1020" i="21"/>
  <c r="I1020" i="21"/>
  <c r="J1020" i="21"/>
  <c r="N1019" i="21"/>
  <c r="Q1019" i="21"/>
  <c r="O1019" i="21"/>
  <c r="P1019" i="21"/>
  <c r="E1021" i="21"/>
  <c r="D1022" i="21"/>
  <c r="F1021" i="21"/>
  <c r="J1021" i="21"/>
  <c r="I1021" i="21"/>
  <c r="L1021" i="21"/>
  <c r="M1021" i="21"/>
  <c r="H1022" i="21"/>
  <c r="K1021" i="21"/>
  <c r="N1020" i="21"/>
  <c r="Q1020" i="21"/>
  <c r="P1020" i="21"/>
  <c r="O1020" i="21"/>
  <c r="D1023" i="21"/>
  <c r="E1022" i="21"/>
  <c r="F1022" i="21"/>
  <c r="Q1021" i="21"/>
  <c r="N1021" i="21"/>
  <c r="O1021" i="21"/>
  <c r="P1021" i="21"/>
  <c r="L1022" i="21"/>
  <c r="H1023" i="21"/>
  <c r="K1022" i="21"/>
  <c r="I1022" i="21"/>
  <c r="J1022" i="21"/>
  <c r="M1022" i="21"/>
  <c r="D1024" i="21"/>
  <c r="E1023" i="21"/>
  <c r="F1023" i="21"/>
  <c r="H1024" i="21"/>
  <c r="J1023" i="21"/>
  <c r="K1023" i="21"/>
  <c r="M1023" i="21"/>
  <c r="I1023" i="21"/>
  <c r="L1023" i="21"/>
  <c r="P1022" i="21"/>
  <c r="O1022" i="21"/>
  <c r="N1022" i="21"/>
  <c r="Q1022" i="21"/>
  <c r="D1025" i="21"/>
  <c r="E1024" i="21"/>
  <c r="F1024" i="21"/>
  <c r="M1024" i="21"/>
  <c r="L1024" i="21"/>
  <c r="I1024" i="21"/>
  <c r="J1024" i="21"/>
  <c r="K1024" i="21"/>
  <c r="H1025" i="21"/>
  <c r="Q1023" i="21"/>
  <c r="N1023" i="21"/>
  <c r="O1023" i="21"/>
  <c r="P1023" i="21"/>
  <c r="E1025" i="21"/>
  <c r="D1026" i="21"/>
  <c r="F1025" i="21"/>
  <c r="N1024" i="21"/>
  <c r="Q1024" i="21"/>
  <c r="P1024" i="21"/>
  <c r="O1024" i="21"/>
  <c r="L1025" i="21"/>
  <c r="J1025" i="21"/>
  <c r="H1026" i="21"/>
  <c r="K1025" i="21"/>
  <c r="M1025" i="21"/>
  <c r="I1025" i="21"/>
  <c r="D1027" i="21"/>
  <c r="E1026" i="21"/>
  <c r="F1026" i="21"/>
  <c r="I1026" i="21"/>
  <c r="K1026" i="21"/>
  <c r="H1027" i="21"/>
  <c r="M1026" i="21"/>
  <c r="L1026" i="21"/>
  <c r="J1026" i="21"/>
  <c r="N1025" i="21"/>
  <c r="Q1025" i="21"/>
  <c r="O1025" i="21"/>
  <c r="P1025" i="21"/>
  <c r="E1027" i="21"/>
  <c r="D1028" i="21"/>
  <c r="F1027" i="21"/>
  <c r="P1026" i="21"/>
  <c r="O1026" i="21"/>
  <c r="N1026" i="21"/>
  <c r="Q1026" i="21"/>
  <c r="K1027" i="21"/>
  <c r="J1027" i="21"/>
  <c r="M1027" i="21"/>
  <c r="H1028" i="21"/>
  <c r="L1027" i="21"/>
  <c r="I1027" i="21"/>
  <c r="D1029" i="21"/>
  <c r="E1028" i="21"/>
  <c r="F1028" i="21"/>
  <c r="J1028" i="21"/>
  <c r="K1028" i="21"/>
  <c r="I1028" i="21"/>
  <c r="M1028" i="21"/>
  <c r="L1028" i="21"/>
  <c r="H1029" i="21"/>
  <c r="P1027" i="21"/>
  <c r="O1027" i="21"/>
  <c r="N1027" i="21"/>
  <c r="Q1027" i="21"/>
  <c r="D1030" i="21"/>
  <c r="E1029" i="21"/>
  <c r="F1029" i="21"/>
  <c r="Q1028" i="21"/>
  <c r="N1028" i="21"/>
  <c r="P1028" i="21"/>
  <c r="O1028" i="21"/>
  <c r="K1029" i="21"/>
  <c r="M1029" i="21"/>
  <c r="I1029" i="21"/>
  <c r="H1030" i="21"/>
  <c r="L1029" i="21"/>
  <c r="J1029" i="21"/>
  <c r="D1031" i="21"/>
  <c r="E1030" i="21"/>
  <c r="F1030" i="21"/>
  <c r="P1029" i="21"/>
  <c r="O1029" i="21"/>
  <c r="Q1029" i="21"/>
  <c r="N1029" i="21"/>
  <c r="L1030" i="21"/>
  <c r="M1030" i="21"/>
  <c r="K1030" i="21"/>
  <c r="H1031" i="21"/>
  <c r="I1030" i="21"/>
  <c r="J1030" i="21"/>
  <c r="E1031" i="21"/>
  <c r="D1032" i="21"/>
  <c r="F1031" i="21"/>
  <c r="M1031" i="21"/>
  <c r="J1031" i="21"/>
  <c r="H1032" i="21"/>
  <c r="I1031" i="21"/>
  <c r="L1031" i="21"/>
  <c r="K1031" i="21"/>
  <c r="P1030" i="21"/>
  <c r="O1030" i="21"/>
  <c r="N1030" i="21"/>
  <c r="Q1030" i="21"/>
  <c r="E1032" i="21"/>
  <c r="D1033" i="21"/>
  <c r="F1032" i="21"/>
  <c r="I1032" i="21"/>
  <c r="M1032" i="21"/>
  <c r="K1032" i="21"/>
  <c r="H1033" i="21"/>
  <c r="J1032" i="21"/>
  <c r="L1032" i="21"/>
  <c r="Q1031" i="21"/>
  <c r="N1031" i="21"/>
  <c r="O1031" i="21"/>
  <c r="P1031" i="21"/>
  <c r="D1034" i="21"/>
  <c r="E1033" i="21"/>
  <c r="F1033" i="21"/>
  <c r="N1032" i="21"/>
  <c r="Q1032" i="21"/>
  <c r="P1032" i="21"/>
  <c r="O1032" i="21"/>
  <c r="L1033" i="21"/>
  <c r="M1033" i="21"/>
  <c r="I1033" i="21"/>
  <c r="H1034" i="21"/>
  <c r="K1033" i="21"/>
  <c r="J1033" i="21"/>
  <c r="D1035" i="21"/>
  <c r="E1034" i="21"/>
  <c r="F1034" i="21"/>
  <c r="P1033" i="21"/>
  <c r="O1033" i="21"/>
  <c r="Q1033" i="21"/>
  <c r="N1033" i="21"/>
  <c r="I1034" i="21"/>
  <c r="K1034" i="21"/>
  <c r="L1034" i="21"/>
  <c r="H1035" i="21"/>
  <c r="J1034" i="21"/>
  <c r="M1034" i="21"/>
  <c r="D1036" i="21"/>
  <c r="E1035" i="21"/>
  <c r="F1035" i="21"/>
  <c r="P1034" i="21"/>
  <c r="O1034" i="21"/>
  <c r="Q1034" i="21"/>
  <c r="N1034" i="21"/>
  <c r="J1035" i="21"/>
  <c r="L1035" i="21"/>
  <c r="H1036" i="21"/>
  <c r="K1035" i="21"/>
  <c r="M1035" i="21"/>
  <c r="I1035" i="21"/>
  <c r="D1037" i="21"/>
  <c r="E1036" i="21"/>
  <c r="F1036" i="21"/>
  <c r="I1036" i="21"/>
  <c r="H1037" i="21"/>
  <c r="L1036" i="21"/>
  <c r="M1036" i="21"/>
  <c r="K1036" i="21"/>
  <c r="J1036" i="21"/>
  <c r="P1035" i="21"/>
  <c r="O1035" i="21"/>
  <c r="Q1035" i="21"/>
  <c r="N1035" i="21"/>
  <c r="E1037" i="21"/>
  <c r="D1038" i="21"/>
  <c r="F1037" i="21"/>
  <c r="N1036" i="21"/>
  <c r="Q1036" i="21"/>
  <c r="P1036" i="21"/>
  <c r="O1036" i="21"/>
  <c r="M1037" i="21"/>
  <c r="I1037" i="21"/>
  <c r="H1038" i="21"/>
  <c r="J1037" i="21"/>
  <c r="K1037" i="21"/>
  <c r="L1037" i="21"/>
  <c r="E1038" i="21"/>
  <c r="D1039" i="21"/>
  <c r="F1038" i="21"/>
  <c r="P1037" i="21"/>
  <c r="O1037" i="21"/>
  <c r="N1037" i="21"/>
  <c r="Q1037" i="21"/>
  <c r="I1038" i="21"/>
  <c r="M1038" i="21"/>
  <c r="J1038" i="21"/>
  <c r="K1038" i="21"/>
  <c r="L1038" i="21"/>
  <c r="H1039" i="21"/>
  <c r="E1039" i="21"/>
  <c r="D1040" i="21"/>
  <c r="F1039" i="21"/>
  <c r="N1038" i="21"/>
  <c r="Q1038" i="21"/>
  <c r="P1038" i="21"/>
  <c r="O1038" i="21"/>
  <c r="L1039" i="21"/>
  <c r="M1039" i="21"/>
  <c r="I1039" i="21"/>
  <c r="K1039" i="21"/>
  <c r="J1039" i="21"/>
  <c r="H1040" i="21"/>
  <c r="D1041" i="21"/>
  <c r="E1040" i="21"/>
  <c r="F1040" i="21"/>
  <c r="N1039" i="21"/>
  <c r="Q1039" i="21"/>
  <c r="O1039" i="21"/>
  <c r="P1039" i="21"/>
  <c r="H1041" i="21"/>
  <c r="J1040" i="21"/>
  <c r="M1040" i="21"/>
  <c r="K1040" i="21"/>
  <c r="L1040" i="21"/>
  <c r="I1040" i="21"/>
  <c r="E1041" i="21"/>
  <c r="D1042" i="21"/>
  <c r="F1041" i="21"/>
  <c r="H1042" i="21"/>
  <c r="L1041" i="21"/>
  <c r="J1041" i="21"/>
  <c r="I1041" i="21"/>
  <c r="K1041" i="21"/>
  <c r="M1041" i="21"/>
  <c r="Q1040" i="21"/>
  <c r="N1040" i="21"/>
  <c r="P1040" i="21"/>
  <c r="O1040" i="21"/>
  <c r="D1043" i="21"/>
  <c r="E1042" i="21"/>
  <c r="F1042" i="21"/>
  <c r="J1042" i="21"/>
  <c r="I1042" i="21"/>
  <c r="K1042" i="21"/>
  <c r="M1042" i="21"/>
  <c r="H1043" i="21"/>
  <c r="L1042" i="21"/>
  <c r="N1041" i="21"/>
  <c r="Q1041" i="21"/>
  <c r="O1041" i="21"/>
  <c r="P1041" i="21"/>
  <c r="D1044" i="21"/>
  <c r="E1043" i="21"/>
  <c r="F1043" i="21"/>
  <c r="N1042" i="21"/>
  <c r="Q1042" i="21"/>
  <c r="P1042" i="21"/>
  <c r="O1042" i="21"/>
  <c r="J1043" i="21"/>
  <c r="M1043" i="21"/>
  <c r="I1043" i="21"/>
  <c r="L1043" i="21"/>
  <c r="H1044" i="21"/>
  <c r="K1043" i="21"/>
  <c r="D1045" i="21"/>
  <c r="E1044" i="21"/>
  <c r="F1044" i="21"/>
  <c r="P1043" i="21"/>
  <c r="O1043" i="21"/>
  <c r="N1043" i="21"/>
  <c r="Q1043" i="21"/>
  <c r="H1045" i="21"/>
  <c r="K1044" i="21"/>
  <c r="M1044" i="21"/>
  <c r="L1044" i="21"/>
  <c r="I1044" i="21"/>
  <c r="J1044" i="21"/>
  <c r="E1045" i="21"/>
  <c r="D1046" i="21"/>
  <c r="F1045" i="21"/>
  <c r="H1046" i="21"/>
  <c r="L1045" i="21"/>
  <c r="J1045" i="21"/>
  <c r="M1045" i="21"/>
  <c r="I1045" i="21"/>
  <c r="K1045" i="21"/>
  <c r="N1044" i="21"/>
  <c r="Q1044" i="21"/>
  <c r="P1044" i="21"/>
  <c r="O1044" i="21"/>
  <c r="D1047" i="21"/>
  <c r="E1046" i="21"/>
  <c r="F1046" i="21"/>
  <c r="I1046" i="21"/>
  <c r="J1046" i="21"/>
  <c r="M1046" i="21"/>
  <c r="H1047" i="21"/>
  <c r="K1046" i="21"/>
  <c r="L1046" i="21"/>
  <c r="Q1045" i="21"/>
  <c r="N1045" i="21"/>
  <c r="O1045" i="21"/>
  <c r="P1045" i="21"/>
  <c r="D1048" i="21"/>
  <c r="E1047" i="21"/>
  <c r="F1047" i="21"/>
  <c r="N1046" i="21"/>
  <c r="Q1046" i="21"/>
  <c r="P1046" i="21"/>
  <c r="O1046" i="21"/>
  <c r="K1047" i="21"/>
  <c r="J1047" i="21"/>
  <c r="L1047" i="21"/>
  <c r="H1048" i="21"/>
  <c r="I1047" i="21"/>
  <c r="M1047" i="21"/>
  <c r="E1048" i="21"/>
  <c r="D1049" i="21"/>
  <c r="F1048" i="21"/>
  <c r="J1048" i="21"/>
  <c r="L1048" i="21"/>
  <c r="H1049" i="21"/>
  <c r="M1048" i="21"/>
  <c r="K1048" i="21"/>
  <c r="I1048" i="21"/>
  <c r="N1047" i="21"/>
  <c r="P1047" i="21"/>
  <c r="O1047" i="21"/>
  <c r="Q1047" i="21"/>
  <c r="D1050" i="21"/>
  <c r="E1049" i="21"/>
  <c r="F1049" i="21"/>
  <c r="H1050" i="21"/>
  <c r="K1049" i="21"/>
  <c r="L1049" i="21"/>
  <c r="J1049" i="21"/>
  <c r="M1049" i="21"/>
  <c r="I1049" i="21"/>
  <c r="Q1048" i="21"/>
  <c r="N1048" i="21"/>
  <c r="P1048" i="21"/>
  <c r="O1048" i="21"/>
  <c r="E1050" i="21"/>
  <c r="D1051" i="21"/>
  <c r="F1050" i="21"/>
  <c r="I1050" i="21"/>
  <c r="M1050" i="21"/>
  <c r="K1050" i="21"/>
  <c r="J1050" i="21"/>
  <c r="L1050" i="21"/>
  <c r="H1051" i="21"/>
  <c r="N1049" i="21"/>
  <c r="Q1049" i="21"/>
  <c r="P1049" i="21"/>
  <c r="O1049" i="21"/>
  <c r="D1052" i="21"/>
  <c r="E1051" i="21"/>
  <c r="F1051" i="21"/>
  <c r="P1050" i="21"/>
  <c r="O1050" i="21"/>
  <c r="N1050" i="21"/>
  <c r="Q1050" i="21"/>
  <c r="I1051" i="21"/>
  <c r="H1052" i="21"/>
  <c r="J1051" i="21"/>
  <c r="L1051" i="21"/>
  <c r="M1051" i="21"/>
  <c r="K1051" i="21"/>
  <c r="E1052" i="21"/>
  <c r="D1053" i="21"/>
  <c r="F1052" i="21"/>
  <c r="P1051" i="21"/>
  <c r="O1051" i="21"/>
  <c r="N1051" i="21"/>
  <c r="Q1051" i="21"/>
  <c r="M1052" i="21"/>
  <c r="I1052" i="21"/>
  <c r="H1053" i="21"/>
  <c r="K1052" i="21"/>
  <c r="J1052" i="21"/>
  <c r="L1052" i="21"/>
  <c r="E1053" i="21"/>
  <c r="D1054" i="21"/>
  <c r="F1053" i="21"/>
  <c r="N1052" i="21"/>
  <c r="Q1052" i="21"/>
  <c r="P1052" i="21"/>
  <c r="O1052" i="21"/>
  <c r="L1053" i="21"/>
  <c r="K1053" i="21"/>
  <c r="H1054" i="21"/>
  <c r="M1053" i="21"/>
  <c r="I1053" i="21"/>
  <c r="J1053" i="21"/>
  <c r="D1055" i="21"/>
  <c r="E1054" i="21"/>
  <c r="F1054" i="21"/>
  <c r="J1054" i="21"/>
  <c r="K1054" i="21"/>
  <c r="M1054" i="21"/>
  <c r="H1055" i="21"/>
  <c r="I1054" i="21"/>
  <c r="L1054" i="21"/>
  <c r="Q1053" i="21"/>
  <c r="P1053" i="21"/>
  <c r="N1053" i="21"/>
  <c r="O1053" i="21"/>
  <c r="D1056" i="21"/>
  <c r="E1055" i="21"/>
  <c r="F1055" i="21"/>
  <c r="J1055" i="21"/>
  <c r="I1055" i="21"/>
  <c r="K1055" i="21"/>
  <c r="L1055" i="21"/>
  <c r="H1056" i="21"/>
  <c r="M1055" i="21"/>
  <c r="N1054" i="21"/>
  <c r="Q1054" i="21"/>
  <c r="P1054" i="21"/>
  <c r="O1054" i="21"/>
  <c r="D1057" i="21"/>
  <c r="E1056" i="21"/>
  <c r="F1056" i="21"/>
  <c r="Q1055" i="21"/>
  <c r="N1055" i="21"/>
  <c r="P1055" i="21"/>
  <c r="O1055" i="21"/>
  <c r="J1056" i="21"/>
  <c r="H1057" i="21"/>
  <c r="M1056" i="21"/>
  <c r="I1056" i="21"/>
  <c r="L1056" i="21"/>
  <c r="K1056" i="21"/>
  <c r="E1057" i="21"/>
  <c r="D1058" i="21"/>
  <c r="F1057" i="21"/>
  <c r="I1057" i="21"/>
  <c r="L1057" i="21"/>
  <c r="H1058" i="21"/>
  <c r="M1057" i="21"/>
  <c r="J1057" i="21"/>
  <c r="K1057" i="21"/>
  <c r="Q1056" i="21"/>
  <c r="N1056" i="21"/>
  <c r="P1056" i="21"/>
  <c r="O1056" i="21"/>
  <c r="E1058" i="21"/>
  <c r="D1059" i="21"/>
  <c r="F1058" i="21"/>
  <c r="N1057" i="21"/>
  <c r="P1057" i="21"/>
  <c r="O1057" i="21"/>
  <c r="Q1057" i="21"/>
  <c r="L1058" i="21"/>
  <c r="K1058" i="21"/>
  <c r="H1059" i="21"/>
  <c r="I1058" i="21"/>
  <c r="M1058" i="21"/>
  <c r="J1058" i="21"/>
  <c r="D1060" i="21"/>
  <c r="E1059" i="21"/>
  <c r="F1059" i="21"/>
  <c r="M1059" i="21"/>
  <c r="K1059" i="21"/>
  <c r="H1060" i="21"/>
  <c r="I1059" i="21"/>
  <c r="L1059" i="21"/>
  <c r="J1059" i="21"/>
  <c r="Q1058" i="21"/>
  <c r="N1058" i="21"/>
  <c r="P1058" i="21"/>
  <c r="O1058" i="21"/>
  <c r="E1060" i="21"/>
  <c r="D1061" i="21"/>
  <c r="F1060" i="21"/>
  <c r="L1060" i="21"/>
  <c r="K1060" i="21"/>
  <c r="I1060" i="21"/>
  <c r="H1061" i="21"/>
  <c r="J1060" i="21"/>
  <c r="M1060" i="21"/>
  <c r="N1059" i="21"/>
  <c r="Q1059" i="21"/>
  <c r="P1059" i="21"/>
  <c r="O1059" i="21"/>
  <c r="D1062" i="21"/>
  <c r="E1061" i="21"/>
  <c r="F1061" i="21"/>
  <c r="N1060" i="21"/>
  <c r="Q1060" i="21"/>
  <c r="P1060" i="21"/>
  <c r="O1060" i="21"/>
  <c r="J1061" i="21"/>
  <c r="M1061" i="21"/>
  <c r="L1061" i="21"/>
  <c r="K1061" i="21"/>
  <c r="H1062" i="21"/>
  <c r="I1061" i="21"/>
  <c r="E1062" i="21"/>
  <c r="D1063" i="21"/>
  <c r="F1062" i="21"/>
  <c r="J1062" i="21"/>
  <c r="I1062" i="21"/>
  <c r="H1063" i="21"/>
  <c r="L1062" i="21"/>
  <c r="M1062" i="21"/>
  <c r="K1062" i="21"/>
  <c r="O1061" i="21"/>
  <c r="N1061" i="21"/>
  <c r="P1061" i="21"/>
  <c r="Q1061" i="21"/>
  <c r="D1064" i="21"/>
  <c r="E1063" i="21"/>
  <c r="F1063" i="21"/>
  <c r="N1062" i="21"/>
  <c r="Q1062" i="21"/>
  <c r="P1062" i="21"/>
  <c r="O1062" i="21"/>
  <c r="J1063" i="21"/>
  <c r="K1063" i="21"/>
  <c r="I1063" i="21"/>
  <c r="H1064" i="21"/>
  <c r="M1063" i="21"/>
  <c r="L1063" i="21"/>
  <c r="E1064" i="21"/>
  <c r="D1065" i="21"/>
  <c r="F1064" i="21"/>
  <c r="Q1063" i="21"/>
  <c r="P1063" i="21"/>
  <c r="O1063" i="21"/>
  <c r="N1063" i="21"/>
  <c r="M1064" i="21"/>
  <c r="H1065" i="21"/>
  <c r="K1064" i="21"/>
  <c r="L1064" i="21"/>
  <c r="J1064" i="21"/>
  <c r="I1064" i="21"/>
  <c r="E1065" i="21"/>
  <c r="D1066" i="21"/>
  <c r="F1065" i="21"/>
  <c r="J1065" i="21"/>
  <c r="I1065" i="21"/>
  <c r="M1065" i="21"/>
  <c r="K1065" i="21"/>
  <c r="L1065" i="21"/>
  <c r="H1066" i="21"/>
  <c r="Q1064" i="21"/>
  <c r="N1064" i="21"/>
  <c r="P1064" i="21"/>
  <c r="O1064" i="21"/>
  <c r="D1067" i="21"/>
  <c r="E1066" i="21"/>
  <c r="F1066" i="21"/>
  <c r="Q1065" i="21"/>
  <c r="P1065" i="21"/>
  <c r="O1065" i="21"/>
  <c r="N1065" i="21"/>
  <c r="K1066" i="21"/>
  <c r="M1066" i="21"/>
  <c r="L1066" i="21"/>
  <c r="I1066" i="21"/>
  <c r="H1067" i="21"/>
  <c r="J1066" i="21"/>
  <c r="D1068" i="21"/>
  <c r="E1067" i="21"/>
  <c r="F1067" i="21"/>
  <c r="P1066" i="21"/>
  <c r="O1066" i="21"/>
  <c r="N1066" i="21"/>
  <c r="Q1066" i="21"/>
  <c r="K1067" i="21"/>
  <c r="M1067" i="21"/>
  <c r="H1068" i="21"/>
  <c r="J1067" i="21"/>
  <c r="L1067" i="21"/>
  <c r="I1067" i="21"/>
  <c r="D1069" i="21"/>
  <c r="E1068" i="21"/>
  <c r="F1068" i="21"/>
  <c r="J1068" i="21"/>
  <c r="K1068" i="21"/>
  <c r="L1068" i="21"/>
  <c r="H1069" i="21"/>
  <c r="I1068" i="21"/>
  <c r="M1068" i="21"/>
  <c r="N1067" i="21"/>
  <c r="Q1067" i="21"/>
  <c r="P1067" i="21"/>
  <c r="O1067" i="21"/>
  <c r="E1069" i="21"/>
  <c r="D1070" i="21"/>
  <c r="F1069" i="21"/>
  <c r="K1069" i="21"/>
  <c r="I1069" i="21"/>
  <c r="H1070" i="21"/>
  <c r="M1069" i="21"/>
  <c r="J1069" i="21"/>
  <c r="L1069" i="21"/>
  <c r="N1068" i="21"/>
  <c r="Q1068" i="21"/>
  <c r="P1068" i="21"/>
  <c r="O1068" i="21"/>
  <c r="E1070" i="21"/>
  <c r="D1071" i="21"/>
  <c r="F1070" i="21"/>
  <c r="N1069" i="21"/>
  <c r="P1069" i="21"/>
  <c r="O1069" i="21"/>
  <c r="Q1069" i="21"/>
  <c r="J1070" i="21"/>
  <c r="L1070" i="21"/>
  <c r="K1070" i="21"/>
  <c r="I1070" i="21"/>
  <c r="H1071" i="21"/>
  <c r="M1070" i="21"/>
  <c r="D1072" i="21"/>
  <c r="E1071" i="21"/>
  <c r="F1071" i="21"/>
  <c r="N1070" i="21"/>
  <c r="P1070" i="21"/>
  <c r="O1070" i="21"/>
  <c r="Q1070" i="21"/>
  <c r="J1071" i="21"/>
  <c r="H1072" i="21"/>
  <c r="L1071" i="21"/>
  <c r="M1071" i="21"/>
  <c r="K1071" i="21"/>
  <c r="I1071" i="21"/>
  <c r="D1073" i="21"/>
  <c r="E1072" i="21"/>
  <c r="F1072" i="21"/>
  <c r="J1072" i="21"/>
  <c r="M1072" i="21"/>
  <c r="H1073" i="21"/>
  <c r="I1072" i="21"/>
  <c r="L1072" i="21"/>
  <c r="K1072" i="21"/>
  <c r="Q1071" i="21"/>
  <c r="P1071" i="21"/>
  <c r="O1071" i="21"/>
  <c r="N1071" i="21"/>
  <c r="D1074" i="21"/>
  <c r="E1073" i="21"/>
  <c r="F1073" i="21"/>
  <c r="H1074" i="21"/>
  <c r="L1073" i="21"/>
  <c r="J1073" i="21"/>
  <c r="M1073" i="21"/>
  <c r="I1073" i="21"/>
  <c r="K1073" i="21"/>
  <c r="N1072" i="21"/>
  <c r="P1072" i="21"/>
  <c r="O1072" i="21"/>
  <c r="Q1072" i="21"/>
  <c r="D1075" i="21"/>
  <c r="E1074" i="21"/>
  <c r="F1074" i="21"/>
  <c r="M1074" i="21"/>
  <c r="H1075" i="21"/>
  <c r="I1074" i="21"/>
  <c r="L1074" i="21"/>
  <c r="J1074" i="21"/>
  <c r="K1074" i="21"/>
  <c r="N1073" i="21"/>
  <c r="Q1073" i="21"/>
  <c r="P1073" i="21"/>
  <c r="O1073" i="21"/>
  <c r="E1075" i="21"/>
  <c r="D1076" i="21"/>
  <c r="F1075" i="21"/>
  <c r="K1075" i="21"/>
  <c r="L1075" i="21"/>
  <c r="I1075" i="21"/>
  <c r="H1076" i="21"/>
  <c r="M1075" i="21"/>
  <c r="J1075" i="21"/>
  <c r="Q1074" i="21"/>
  <c r="P1074" i="21"/>
  <c r="O1074" i="21"/>
  <c r="N1074" i="21"/>
  <c r="D1077" i="21"/>
  <c r="E1076" i="21"/>
  <c r="F1076" i="21"/>
  <c r="O1075" i="21"/>
  <c r="N1075" i="21"/>
  <c r="Q1075" i="21"/>
  <c r="P1075" i="21"/>
  <c r="J1076" i="21"/>
  <c r="M1076" i="21"/>
  <c r="K1076" i="21"/>
  <c r="H1077" i="21"/>
  <c r="L1076" i="21"/>
  <c r="I1076" i="21"/>
  <c r="E1077" i="21"/>
  <c r="D1078" i="21"/>
  <c r="F1077" i="21"/>
  <c r="M1077" i="21"/>
  <c r="J1077" i="21"/>
  <c r="I1077" i="21"/>
  <c r="L1077" i="21"/>
  <c r="H1078" i="21"/>
  <c r="K1077" i="21"/>
  <c r="Q1076" i="21"/>
  <c r="P1076" i="21"/>
  <c r="O1076" i="21"/>
  <c r="N1076" i="21"/>
  <c r="D1079" i="21"/>
  <c r="E1078" i="21"/>
  <c r="F1078" i="21"/>
  <c r="O1077" i="21"/>
  <c r="Q1077" i="21"/>
  <c r="N1077" i="21"/>
  <c r="P1077" i="21"/>
  <c r="J1078" i="21"/>
  <c r="L1078" i="21"/>
  <c r="H1079" i="21"/>
  <c r="I1078" i="21"/>
  <c r="K1078" i="21"/>
  <c r="M1078" i="21"/>
  <c r="E1079" i="21"/>
  <c r="D1080" i="21"/>
  <c r="F1079" i="21"/>
  <c r="K1079" i="21"/>
  <c r="I1079" i="21"/>
  <c r="M1079" i="21"/>
  <c r="J1079" i="21"/>
  <c r="H1080" i="21"/>
  <c r="L1079" i="21"/>
  <c r="Q1078" i="21"/>
  <c r="P1078" i="21"/>
  <c r="O1078" i="21"/>
  <c r="N1078" i="21"/>
  <c r="E1080" i="21"/>
  <c r="D1081" i="21"/>
  <c r="F1080" i="21"/>
  <c r="O1079" i="21"/>
  <c r="N1079" i="21"/>
  <c r="Q1079" i="21"/>
  <c r="P1079" i="21"/>
  <c r="H1081" i="21"/>
  <c r="I1080" i="21"/>
  <c r="M1080" i="21"/>
  <c r="J1080" i="21"/>
  <c r="L1080" i="21"/>
  <c r="K1080" i="21"/>
  <c r="E1081" i="21"/>
  <c r="D1082" i="21"/>
  <c r="F1081" i="21"/>
  <c r="I1081" i="21"/>
  <c r="J1081" i="21"/>
  <c r="K1081" i="21"/>
  <c r="H1082" i="21"/>
  <c r="L1081" i="21"/>
  <c r="M1081" i="21"/>
  <c r="N1080" i="21"/>
  <c r="P1080" i="21"/>
  <c r="O1080" i="21"/>
  <c r="Q1080" i="21"/>
  <c r="D1083" i="21"/>
  <c r="E1082" i="21"/>
  <c r="F1082" i="21"/>
  <c r="O1081" i="21"/>
  <c r="N1081" i="21"/>
  <c r="Q1081" i="21"/>
  <c r="P1081" i="21"/>
  <c r="I1082" i="21"/>
  <c r="L1082" i="21"/>
  <c r="K1082" i="21"/>
  <c r="M1082" i="21"/>
  <c r="H1083" i="21"/>
  <c r="J1082" i="21"/>
  <c r="D1084" i="21"/>
  <c r="E1083" i="21"/>
  <c r="F1083" i="21"/>
  <c r="P1082" i="21"/>
  <c r="N1082" i="21"/>
  <c r="Q1082" i="21"/>
  <c r="O1082" i="21"/>
  <c r="J1083" i="21"/>
  <c r="L1083" i="21"/>
  <c r="I1083" i="21"/>
  <c r="M1083" i="21"/>
  <c r="K1083" i="21"/>
  <c r="H1084" i="21"/>
  <c r="D1085" i="21"/>
  <c r="E1084" i="21"/>
  <c r="F1084" i="21"/>
  <c r="Q1083" i="21"/>
  <c r="N1083" i="21"/>
  <c r="P1083" i="21"/>
  <c r="O1083" i="21"/>
  <c r="I1084" i="21"/>
  <c r="H1085" i="21"/>
  <c r="K1084" i="21"/>
  <c r="M1084" i="21"/>
  <c r="J1084" i="21"/>
  <c r="L1084" i="21"/>
  <c r="D1086" i="21"/>
  <c r="E1085" i="21"/>
  <c r="F1085" i="21"/>
  <c r="P1084" i="21"/>
  <c r="Q1084" i="21"/>
  <c r="N1084" i="21"/>
  <c r="O1084" i="21"/>
  <c r="L1085" i="21"/>
  <c r="H1086" i="21"/>
  <c r="I1085" i="21"/>
  <c r="J1085" i="21"/>
  <c r="K1085" i="21"/>
  <c r="M1085" i="21"/>
  <c r="E1086" i="21"/>
  <c r="D1087" i="21"/>
  <c r="F1086" i="21"/>
  <c r="M1086" i="21"/>
  <c r="J1086" i="21"/>
  <c r="L1086" i="21"/>
  <c r="H1087" i="21"/>
  <c r="I1086" i="21"/>
  <c r="K1086" i="21"/>
  <c r="Q1085" i="21"/>
  <c r="N1085" i="21"/>
  <c r="P1085" i="21"/>
  <c r="O1085" i="21"/>
  <c r="D1088" i="21"/>
  <c r="E1087" i="21"/>
  <c r="F1087" i="21"/>
  <c r="I1087" i="21"/>
  <c r="H1088" i="21"/>
  <c r="K1087" i="21"/>
  <c r="L1087" i="21"/>
  <c r="M1087" i="21"/>
  <c r="J1087" i="21"/>
  <c r="N1086" i="21"/>
  <c r="P1086" i="21"/>
  <c r="O1086" i="21"/>
  <c r="Q1086" i="21"/>
  <c r="D1089" i="21"/>
  <c r="E1088" i="21"/>
  <c r="F1088" i="21"/>
  <c r="Q1087" i="21"/>
  <c r="N1087" i="21"/>
  <c r="P1087" i="21"/>
  <c r="O1087" i="21"/>
  <c r="I1088" i="21"/>
  <c r="J1088" i="21"/>
  <c r="K1088" i="21"/>
  <c r="M1088" i="21"/>
  <c r="L1088" i="21"/>
  <c r="H1089" i="21"/>
  <c r="E1089" i="21"/>
  <c r="D1090" i="21"/>
  <c r="F1089" i="21"/>
  <c r="Q1088" i="21"/>
  <c r="P1088" i="21"/>
  <c r="O1088" i="21"/>
  <c r="N1088" i="21"/>
  <c r="J1089" i="21"/>
  <c r="H1090" i="21"/>
  <c r="M1089" i="21"/>
  <c r="I1089" i="21"/>
  <c r="L1089" i="21"/>
  <c r="K1089" i="21"/>
  <c r="D1091" i="21"/>
  <c r="E1090" i="21"/>
  <c r="F1090" i="21"/>
  <c r="I1090" i="21"/>
  <c r="M1090" i="21"/>
  <c r="L1090" i="21"/>
  <c r="K1090" i="21"/>
  <c r="J1090" i="21"/>
  <c r="H1091" i="21"/>
  <c r="Q1089" i="21"/>
  <c r="N1089" i="21"/>
  <c r="P1089" i="21"/>
  <c r="O1089" i="21"/>
  <c r="E1091" i="21"/>
  <c r="D1092" i="21"/>
  <c r="F1091" i="21"/>
  <c r="Q1090" i="21"/>
  <c r="P1090" i="21"/>
  <c r="O1090" i="21"/>
  <c r="N1090" i="21"/>
  <c r="J1091" i="21"/>
  <c r="M1091" i="21"/>
  <c r="L1091" i="21"/>
  <c r="I1091" i="21"/>
  <c r="K1091" i="21"/>
  <c r="H1092" i="21"/>
  <c r="D1093" i="21"/>
  <c r="E1092" i="21"/>
  <c r="F1092" i="21"/>
  <c r="O1091" i="21"/>
  <c r="N1091" i="21"/>
  <c r="Q1091" i="21"/>
  <c r="P1091" i="21"/>
  <c r="J1092" i="21"/>
  <c r="K1092" i="21"/>
  <c r="H1093" i="21"/>
  <c r="M1092" i="21"/>
  <c r="L1092" i="21"/>
  <c r="I1092" i="21"/>
  <c r="D1094" i="21"/>
  <c r="E1093" i="21"/>
  <c r="F1093" i="21"/>
  <c r="M1093" i="21"/>
  <c r="L1093" i="21"/>
  <c r="H1094" i="21"/>
  <c r="I1093" i="21"/>
  <c r="K1093" i="21"/>
  <c r="J1093" i="21"/>
  <c r="Q1092" i="21"/>
  <c r="P1092" i="21"/>
  <c r="O1092" i="21"/>
  <c r="N1092" i="21"/>
  <c r="E1094" i="21"/>
  <c r="D1095" i="21"/>
  <c r="F1094" i="21"/>
  <c r="H1095" i="21"/>
  <c r="K1094" i="21"/>
  <c r="I1094" i="21"/>
  <c r="M1094" i="21"/>
  <c r="J1094" i="21"/>
  <c r="L1094" i="21"/>
  <c r="N1093" i="21"/>
  <c r="Q1093" i="21"/>
  <c r="P1093" i="21"/>
  <c r="O1093" i="21"/>
  <c r="E1095" i="21"/>
  <c r="D1096" i="21"/>
  <c r="F1095" i="21"/>
  <c r="K1095" i="21"/>
  <c r="J1095" i="21"/>
  <c r="H1096" i="21"/>
  <c r="M1095" i="21"/>
  <c r="L1095" i="21"/>
  <c r="I1095" i="21"/>
  <c r="Q1094" i="21"/>
  <c r="P1094" i="21"/>
  <c r="O1094" i="21"/>
  <c r="N1094" i="21"/>
  <c r="D1097" i="21"/>
  <c r="E1096" i="21"/>
  <c r="F1096" i="21"/>
  <c r="L1096" i="21"/>
  <c r="J1096" i="21"/>
  <c r="I1096" i="21"/>
  <c r="K1096" i="21"/>
  <c r="H1097" i="21"/>
  <c r="M1096" i="21"/>
  <c r="Q1095" i="21"/>
  <c r="N1095" i="21"/>
  <c r="P1095" i="21"/>
  <c r="O1095" i="21"/>
  <c r="D1098" i="21"/>
  <c r="E1097" i="21"/>
  <c r="F1097" i="21"/>
  <c r="N1096" i="21"/>
  <c r="P1096" i="21"/>
  <c r="O1096" i="21"/>
  <c r="Q1096" i="21"/>
  <c r="H1098" i="21"/>
  <c r="M1097" i="21"/>
  <c r="K1097" i="21"/>
  <c r="J1097" i="21"/>
  <c r="L1097" i="21"/>
  <c r="I1097" i="21"/>
  <c r="D1099" i="21"/>
  <c r="E1098" i="21"/>
  <c r="F1098" i="21"/>
  <c r="K1098" i="21"/>
  <c r="M1098" i="21"/>
  <c r="H1099" i="21"/>
  <c r="J1098" i="21"/>
  <c r="L1098" i="21"/>
  <c r="I1098" i="21"/>
  <c r="N1097" i="21"/>
  <c r="Q1097" i="21"/>
  <c r="P1097" i="21"/>
  <c r="O1097" i="21"/>
  <c r="E1099" i="21"/>
  <c r="D1100" i="21"/>
  <c r="F1099" i="21"/>
  <c r="K1099" i="21"/>
  <c r="I1099" i="21"/>
  <c r="H1100" i="21"/>
  <c r="L1099" i="21"/>
  <c r="M1099" i="21"/>
  <c r="J1099" i="21"/>
  <c r="P1098" i="21"/>
  <c r="N1098" i="21"/>
  <c r="Q1098" i="21"/>
  <c r="O1098" i="21"/>
  <c r="E1100" i="21"/>
  <c r="D1101" i="21"/>
  <c r="F1100" i="21"/>
  <c r="O1099" i="21"/>
  <c r="Q1099" i="21"/>
  <c r="N1099" i="21"/>
  <c r="P1099" i="21"/>
  <c r="I1100" i="21"/>
  <c r="J1100" i="21"/>
  <c r="K1100" i="21"/>
  <c r="L1100" i="21"/>
  <c r="M1100" i="21"/>
  <c r="H1101" i="21"/>
  <c r="E1101" i="21"/>
  <c r="D1102" i="21"/>
  <c r="F1101" i="21"/>
  <c r="P1100" i="21"/>
  <c r="Q1100" i="21"/>
  <c r="N1100" i="21"/>
  <c r="O1100" i="21"/>
  <c r="J1101" i="21"/>
  <c r="L1101" i="21"/>
  <c r="I1101" i="21"/>
  <c r="H1102" i="21"/>
  <c r="M1101" i="21"/>
  <c r="K1101" i="21"/>
  <c r="E1102" i="21"/>
  <c r="D1103" i="21"/>
  <c r="F1102" i="21"/>
  <c r="Q1101" i="21"/>
  <c r="N1101" i="21"/>
  <c r="P1101" i="21"/>
  <c r="O1101" i="21"/>
  <c r="K1102" i="21"/>
  <c r="M1102" i="21"/>
  <c r="J1102" i="21"/>
  <c r="H1103" i="21"/>
  <c r="I1102" i="21"/>
  <c r="L1102" i="21"/>
  <c r="D1104" i="21"/>
  <c r="E1103" i="21"/>
  <c r="F1103" i="21"/>
  <c r="L1103" i="21"/>
  <c r="K1103" i="21"/>
  <c r="M1103" i="21"/>
  <c r="H1104" i="21"/>
  <c r="J1103" i="21"/>
  <c r="I1103" i="21"/>
  <c r="Q1102" i="21"/>
  <c r="P1102" i="21"/>
  <c r="O1102" i="21"/>
  <c r="N1102" i="21"/>
  <c r="D1105" i="21"/>
  <c r="E1104" i="21"/>
  <c r="F1104" i="21"/>
  <c r="M1104" i="21"/>
  <c r="L1104" i="21"/>
  <c r="H1105" i="21"/>
  <c r="K1104" i="21"/>
  <c r="I1104" i="21"/>
  <c r="J1104" i="21"/>
  <c r="Q1103" i="21"/>
  <c r="N1103" i="21"/>
  <c r="P1103" i="21"/>
  <c r="O1103" i="21"/>
  <c r="E1105" i="21"/>
  <c r="D1106" i="21"/>
  <c r="F1105" i="21"/>
  <c r="L1105" i="21"/>
  <c r="K1105" i="21"/>
  <c r="I1105" i="21"/>
  <c r="M1105" i="21"/>
  <c r="H1106" i="21"/>
  <c r="J1105" i="21"/>
  <c r="P1104" i="21"/>
  <c r="Q1104" i="21"/>
  <c r="N1104" i="21"/>
  <c r="O1104" i="21"/>
  <c r="E1106" i="21"/>
  <c r="D1107" i="21"/>
  <c r="F1106" i="21"/>
  <c r="N1105" i="21"/>
  <c r="Q1105" i="21"/>
  <c r="P1105" i="21"/>
  <c r="O1105" i="21"/>
  <c r="H1107" i="21"/>
  <c r="I1106" i="21"/>
  <c r="L1106" i="21"/>
  <c r="J1106" i="21"/>
  <c r="K1106" i="21"/>
  <c r="M1106" i="21"/>
  <c r="E1107" i="21"/>
  <c r="D1108" i="21"/>
  <c r="F1107" i="21"/>
  <c r="M1107" i="21"/>
  <c r="L1107" i="21"/>
  <c r="I1107" i="21"/>
  <c r="J1107" i="21"/>
  <c r="H1108" i="21"/>
  <c r="K1107" i="21"/>
  <c r="Q1106" i="21"/>
  <c r="P1106" i="21"/>
  <c r="O1106" i="21"/>
  <c r="N1106" i="21"/>
  <c r="D1109" i="21"/>
  <c r="E1108" i="21"/>
  <c r="F1108" i="21"/>
  <c r="O1107" i="21"/>
  <c r="N1107" i="21"/>
  <c r="Q1107" i="21"/>
  <c r="P1107" i="21"/>
  <c r="I1108" i="21"/>
  <c r="K1108" i="21"/>
  <c r="H1109" i="21"/>
  <c r="J1108" i="21"/>
  <c r="M1108" i="21"/>
  <c r="L1108" i="21"/>
  <c r="D1110" i="21"/>
  <c r="E1109" i="21"/>
  <c r="F1109" i="21"/>
  <c r="N1108" i="21"/>
  <c r="P1108" i="21"/>
  <c r="O1108" i="21"/>
  <c r="Q1108" i="21"/>
  <c r="H1110" i="21"/>
  <c r="J1109" i="21"/>
  <c r="I1109" i="21"/>
  <c r="K1109" i="21"/>
  <c r="L1109" i="21"/>
  <c r="M1109" i="21"/>
  <c r="D1111" i="21"/>
  <c r="E1110" i="21"/>
  <c r="F1110" i="21"/>
  <c r="L1110" i="21"/>
  <c r="M1110" i="21"/>
  <c r="H1111" i="21"/>
  <c r="K1110" i="21"/>
  <c r="J1110" i="21"/>
  <c r="I1110" i="21"/>
  <c r="O1109" i="21"/>
  <c r="N1109" i="21"/>
  <c r="Q1109" i="21"/>
  <c r="P1109" i="21"/>
  <c r="E1111" i="21"/>
  <c r="D1112" i="21"/>
  <c r="F1111" i="21"/>
  <c r="L1111" i="21"/>
  <c r="J1111" i="21"/>
  <c r="I1111" i="21"/>
  <c r="K1111" i="21"/>
  <c r="M1111" i="21"/>
  <c r="H1112" i="21"/>
  <c r="Q1110" i="21"/>
  <c r="P1110" i="21"/>
  <c r="O1110" i="21"/>
  <c r="N1110" i="21"/>
  <c r="E1112" i="21"/>
  <c r="D1113" i="21"/>
  <c r="F1112" i="21"/>
  <c r="O1111" i="21"/>
  <c r="Q1111" i="21"/>
  <c r="N1111" i="21"/>
  <c r="P1111" i="21"/>
  <c r="M1112" i="21"/>
  <c r="H1113" i="21"/>
  <c r="I1112" i="21"/>
  <c r="K1112" i="21"/>
  <c r="L1112" i="21"/>
  <c r="J1112" i="21"/>
  <c r="D1114" i="21"/>
  <c r="E1113" i="21"/>
  <c r="F1113" i="21"/>
  <c r="K1113" i="21"/>
  <c r="I1113" i="21"/>
  <c r="L1113" i="21"/>
  <c r="M1113" i="21"/>
  <c r="J1113" i="21"/>
  <c r="H1114" i="21"/>
  <c r="Q1112" i="21"/>
  <c r="P1112" i="21"/>
  <c r="O1112" i="21"/>
  <c r="N1112" i="21"/>
  <c r="E1114" i="21"/>
  <c r="D1115" i="21"/>
  <c r="F1114" i="21"/>
  <c r="O1113" i="21"/>
  <c r="Q1113" i="21"/>
  <c r="N1113" i="21"/>
  <c r="P1113" i="21"/>
  <c r="I1114" i="21"/>
  <c r="H1115" i="21"/>
  <c r="M1114" i="21"/>
  <c r="L1114" i="21"/>
  <c r="J1114" i="21"/>
  <c r="K1114" i="21"/>
  <c r="D1116" i="21"/>
  <c r="E1115" i="21"/>
  <c r="F1115" i="21"/>
  <c r="Q1114" i="21"/>
  <c r="P1114" i="21"/>
  <c r="O1114" i="21"/>
  <c r="N1114" i="21"/>
  <c r="L1115" i="21"/>
  <c r="I1115" i="21"/>
  <c r="J1115" i="21"/>
  <c r="M1115" i="21"/>
  <c r="H1116" i="21"/>
  <c r="K1115" i="21"/>
  <c r="D1117" i="21"/>
  <c r="E1116" i="21"/>
  <c r="F1116" i="21"/>
  <c r="O1115" i="21"/>
  <c r="N1115" i="21"/>
  <c r="Q1115" i="21"/>
  <c r="P1115" i="21"/>
  <c r="I1116" i="21"/>
  <c r="M1116" i="21"/>
  <c r="H1117" i="21"/>
  <c r="L1116" i="21"/>
  <c r="K1116" i="21"/>
  <c r="J1116" i="21"/>
  <c r="D1118" i="21"/>
  <c r="E1117" i="21"/>
  <c r="F1117" i="21"/>
  <c r="Q1116" i="21"/>
  <c r="P1116" i="21"/>
  <c r="O1116" i="21"/>
  <c r="N1116" i="21"/>
  <c r="I1117" i="21"/>
  <c r="J1117" i="21"/>
  <c r="L1117" i="21"/>
  <c r="K1117" i="21"/>
  <c r="M1117" i="21"/>
  <c r="H1118" i="21"/>
  <c r="E1118" i="21"/>
  <c r="D1119" i="21"/>
  <c r="F1118" i="21"/>
  <c r="O1117" i="21"/>
  <c r="N1117" i="21"/>
  <c r="Q1117" i="21"/>
  <c r="P1117" i="21"/>
  <c r="H1119" i="21"/>
  <c r="I1118" i="21"/>
  <c r="L1118" i="21"/>
  <c r="M1118" i="21"/>
  <c r="K1118" i="21"/>
  <c r="J1118" i="21"/>
  <c r="D1120" i="21"/>
  <c r="E1119" i="21"/>
  <c r="F1119" i="21"/>
  <c r="I1119" i="21"/>
  <c r="H1120" i="21"/>
  <c r="J1119" i="21"/>
  <c r="M1119" i="21"/>
  <c r="L1119" i="21"/>
  <c r="K1119" i="21"/>
  <c r="P1118" i="21"/>
  <c r="N1118" i="21"/>
  <c r="Q1118" i="21"/>
  <c r="O1118" i="21"/>
  <c r="E1120" i="21"/>
  <c r="D1121" i="21"/>
  <c r="F1120" i="21"/>
  <c r="O1119" i="21"/>
  <c r="N1119" i="21"/>
  <c r="Q1119" i="21"/>
  <c r="P1119" i="21"/>
  <c r="L1120" i="21"/>
  <c r="M1120" i="21"/>
  <c r="H1121" i="21"/>
  <c r="J1120" i="21"/>
  <c r="I1120" i="21"/>
  <c r="K1120" i="21"/>
  <c r="D1122" i="21"/>
  <c r="E1121" i="21"/>
  <c r="F1121" i="21"/>
  <c r="J1121" i="21"/>
  <c r="L1121" i="21"/>
  <c r="H1122" i="21"/>
  <c r="M1121" i="21"/>
  <c r="K1121" i="21"/>
  <c r="I1121" i="21"/>
  <c r="Q1120" i="21"/>
  <c r="P1120" i="21"/>
  <c r="O1120" i="21"/>
  <c r="N1120" i="21"/>
  <c r="E1122" i="21"/>
  <c r="D1123" i="21"/>
  <c r="F1122" i="21"/>
  <c r="H1123" i="21"/>
  <c r="L1122" i="21"/>
  <c r="K1122" i="21"/>
  <c r="M1122" i="21"/>
  <c r="I1122" i="21"/>
  <c r="J1122" i="21"/>
  <c r="Q1121" i="21"/>
  <c r="N1121" i="21"/>
  <c r="P1121" i="21"/>
  <c r="O1121" i="21"/>
  <c r="D1124" i="21"/>
  <c r="E1123" i="21"/>
  <c r="F1123" i="21"/>
  <c r="L1123" i="21"/>
  <c r="H1124" i="21"/>
  <c r="J1123" i="21"/>
  <c r="K1123" i="21"/>
  <c r="M1123" i="21"/>
  <c r="I1123" i="21"/>
  <c r="Q1122" i="21"/>
  <c r="N1122" i="21"/>
  <c r="P1122" i="21"/>
  <c r="O1122" i="21"/>
  <c r="D1125" i="21"/>
  <c r="E1124" i="21"/>
  <c r="F1124" i="21"/>
  <c r="J1124" i="21"/>
  <c r="L1124" i="21"/>
  <c r="K1124" i="21"/>
  <c r="H1125" i="21"/>
  <c r="I1124" i="21"/>
  <c r="M1124" i="21"/>
  <c r="O1123" i="21"/>
  <c r="N1123" i="21"/>
  <c r="Q1123" i="21"/>
  <c r="P1123" i="21"/>
  <c r="D1126" i="21"/>
  <c r="E1125" i="21"/>
  <c r="F1125" i="21"/>
  <c r="I1125" i="21"/>
  <c r="H1126" i="21"/>
  <c r="K1125" i="21"/>
  <c r="M1125" i="21"/>
  <c r="L1125" i="21"/>
  <c r="J1125" i="21"/>
  <c r="P1124" i="21"/>
  <c r="O1124" i="21"/>
  <c r="Q1124" i="21"/>
  <c r="N1124" i="21"/>
  <c r="D1127" i="21"/>
  <c r="E1126" i="21"/>
  <c r="F1126" i="21"/>
  <c r="Q1125" i="21"/>
  <c r="N1125" i="21"/>
  <c r="P1125" i="21"/>
  <c r="O1125" i="21"/>
  <c r="L1126" i="21"/>
  <c r="J1126" i="21"/>
  <c r="H1127" i="21"/>
  <c r="M1126" i="21"/>
  <c r="I1126" i="21"/>
  <c r="K1126" i="21"/>
  <c r="E1127" i="21"/>
  <c r="D1128" i="21"/>
  <c r="F1127" i="21"/>
  <c r="I1127" i="21"/>
  <c r="L1127" i="21"/>
  <c r="H1128" i="21"/>
  <c r="K1127" i="21"/>
  <c r="M1127" i="21"/>
  <c r="J1127" i="21"/>
  <c r="Q1126" i="21"/>
  <c r="N1126" i="21"/>
  <c r="P1126" i="21"/>
  <c r="O1126" i="21"/>
  <c r="E1128" i="21"/>
  <c r="D1129" i="21"/>
  <c r="F1128" i="21"/>
  <c r="Q1127" i="21"/>
  <c r="N1127" i="21"/>
  <c r="P1127" i="21"/>
  <c r="O1127" i="21"/>
  <c r="L1128" i="21"/>
  <c r="J1128" i="21"/>
  <c r="I1128" i="21"/>
  <c r="M1128" i="21"/>
  <c r="K1128" i="21"/>
  <c r="H1129" i="21"/>
  <c r="E1129" i="21"/>
  <c r="D1130" i="21"/>
  <c r="F1129" i="21"/>
  <c r="P1128" i="21"/>
  <c r="O1128" i="21"/>
  <c r="N1128" i="21"/>
  <c r="Q1128" i="21"/>
  <c r="L1129" i="21"/>
  <c r="H1130" i="21"/>
  <c r="I1129" i="21"/>
  <c r="M1129" i="21"/>
  <c r="K1129" i="21"/>
  <c r="J1129" i="21"/>
  <c r="E1130" i="21"/>
  <c r="D1131" i="21"/>
  <c r="F1130" i="21"/>
  <c r="L1130" i="21"/>
  <c r="M1130" i="21"/>
  <c r="K1130" i="21"/>
  <c r="H1131" i="21"/>
  <c r="J1130" i="21"/>
  <c r="I1130" i="21"/>
  <c r="Q1129" i="21"/>
  <c r="N1129" i="21"/>
  <c r="P1129" i="21"/>
  <c r="O1129" i="21"/>
  <c r="E1131" i="21"/>
  <c r="D1132" i="21"/>
  <c r="F1131" i="21"/>
  <c r="I1131" i="21"/>
  <c r="H1132" i="21"/>
  <c r="L1131" i="21"/>
  <c r="K1131" i="21"/>
  <c r="M1131" i="21"/>
  <c r="J1131" i="21"/>
  <c r="P1130" i="21"/>
  <c r="O1130" i="21"/>
  <c r="N1130" i="21"/>
  <c r="Q1130" i="21"/>
  <c r="E1132" i="21"/>
  <c r="D1133" i="21"/>
  <c r="F1132" i="21"/>
  <c r="O1131" i="21"/>
  <c r="N1131" i="21"/>
  <c r="Q1131" i="21"/>
  <c r="P1131" i="21"/>
  <c r="L1132" i="21"/>
  <c r="J1132" i="21"/>
  <c r="M1132" i="21"/>
  <c r="K1132" i="21"/>
  <c r="I1132" i="21"/>
  <c r="H1133" i="21"/>
  <c r="D1134" i="21"/>
  <c r="E1133" i="21"/>
  <c r="F1133" i="21"/>
  <c r="O1132" i="21"/>
  <c r="N1132" i="21"/>
  <c r="Q1132" i="21"/>
  <c r="P1132" i="21"/>
  <c r="H1134" i="21"/>
  <c r="J1133" i="21"/>
  <c r="K1133" i="21"/>
  <c r="M1133" i="21"/>
  <c r="L1133" i="21"/>
  <c r="I1133" i="21"/>
  <c r="E1134" i="21"/>
  <c r="D1135" i="21"/>
  <c r="F1134" i="21"/>
  <c r="H1135" i="21"/>
  <c r="I1134" i="21"/>
  <c r="K1134" i="21"/>
  <c r="L1134" i="21"/>
  <c r="M1134" i="21"/>
  <c r="J1134" i="21"/>
  <c r="O1133" i="21"/>
  <c r="Q1133" i="21"/>
  <c r="N1133" i="21"/>
  <c r="P1133" i="21"/>
  <c r="E1135" i="21"/>
  <c r="D1136" i="21"/>
  <c r="F1135" i="21"/>
  <c r="H1136" i="21"/>
  <c r="J1135" i="21"/>
  <c r="L1135" i="21"/>
  <c r="I1135" i="21"/>
  <c r="M1135" i="21"/>
  <c r="K1135" i="21"/>
  <c r="P1134" i="21"/>
  <c r="O1134" i="21"/>
  <c r="N1134" i="21"/>
  <c r="Q1134" i="21"/>
  <c r="D1137" i="21"/>
  <c r="E1136" i="21"/>
  <c r="F1136" i="21"/>
  <c r="K1136" i="21"/>
  <c r="I1136" i="21"/>
  <c r="L1136" i="21"/>
  <c r="M1136" i="21"/>
  <c r="J1136" i="21"/>
  <c r="H1137" i="21"/>
  <c r="N1135" i="21"/>
  <c r="Q1135" i="21"/>
  <c r="P1135" i="21"/>
  <c r="O1135" i="21"/>
  <c r="D1138" i="21"/>
  <c r="E1137" i="21"/>
  <c r="F1137" i="21"/>
  <c r="P1136" i="21"/>
  <c r="O1136" i="21"/>
  <c r="Q1136" i="21"/>
  <c r="N1136" i="21"/>
  <c r="J1137" i="21"/>
  <c r="L1137" i="21"/>
  <c r="H1138" i="21"/>
  <c r="K1137" i="21"/>
  <c r="M1137" i="21"/>
  <c r="I1137" i="21"/>
  <c r="E1138" i="21"/>
  <c r="D1139" i="21"/>
  <c r="F1138" i="21"/>
  <c r="I1138" i="21"/>
  <c r="M1138" i="21"/>
  <c r="L1138" i="21"/>
  <c r="H1139" i="21"/>
  <c r="K1138" i="21"/>
  <c r="J1138" i="21"/>
  <c r="N1137" i="21"/>
  <c r="Q1137" i="21"/>
  <c r="P1137" i="21"/>
  <c r="O1137" i="21"/>
  <c r="E1139" i="21"/>
  <c r="D1140" i="21"/>
  <c r="F1139" i="21"/>
  <c r="P1138" i="21"/>
  <c r="O1138" i="21"/>
  <c r="Q1138" i="21"/>
  <c r="N1138" i="21"/>
  <c r="H1140" i="21"/>
  <c r="K1139" i="21"/>
  <c r="M1139" i="21"/>
  <c r="L1139" i="21"/>
  <c r="J1139" i="21"/>
  <c r="I1139" i="21"/>
  <c r="D1141" i="21"/>
  <c r="E1140" i="21"/>
  <c r="F1140" i="21"/>
  <c r="K1140" i="21"/>
  <c r="I1140" i="21"/>
  <c r="L1140" i="21"/>
  <c r="H1141" i="21"/>
  <c r="M1140" i="21"/>
  <c r="J1140" i="21"/>
  <c r="N1139" i="21"/>
  <c r="Q1139" i="21"/>
  <c r="P1139" i="21"/>
  <c r="O1139" i="21"/>
  <c r="D1142" i="21"/>
  <c r="E1141" i="21"/>
  <c r="F1141" i="21"/>
  <c r="P1140" i="21"/>
  <c r="O1140" i="21"/>
  <c r="N1140" i="21"/>
  <c r="Q1140" i="21"/>
  <c r="J1141" i="21"/>
  <c r="L1141" i="21"/>
  <c r="H1142" i="21"/>
  <c r="M1141" i="21"/>
  <c r="I1141" i="21"/>
  <c r="K1141" i="21"/>
  <c r="D1143" i="21"/>
  <c r="E1142" i="21"/>
  <c r="F1142" i="21"/>
  <c r="K1142" i="21"/>
  <c r="L1142" i="21"/>
  <c r="H1143" i="21"/>
  <c r="M1142" i="21"/>
  <c r="I1142" i="21"/>
  <c r="J1142" i="21"/>
  <c r="Q1141" i="21"/>
  <c r="N1141" i="21"/>
  <c r="P1141" i="21"/>
  <c r="O1141" i="21"/>
  <c r="E1143" i="21"/>
  <c r="D1144" i="21"/>
  <c r="F1143" i="21"/>
  <c r="K1143" i="21"/>
  <c r="H1144" i="21"/>
  <c r="L1143" i="21"/>
  <c r="M1143" i="21"/>
  <c r="J1143" i="21"/>
  <c r="I1143" i="21"/>
  <c r="N1142" i="21"/>
  <c r="Q1142" i="21"/>
  <c r="P1142" i="21"/>
  <c r="O1142" i="21"/>
  <c r="D1145" i="21"/>
  <c r="E1144" i="21"/>
  <c r="F1144" i="21"/>
  <c r="I1144" i="21"/>
  <c r="H1145" i="21"/>
  <c r="M1144" i="21"/>
  <c r="K1144" i="21"/>
  <c r="L1144" i="21"/>
  <c r="J1144" i="21"/>
  <c r="O1143" i="21"/>
  <c r="N1143" i="21"/>
  <c r="Q1143" i="21"/>
  <c r="P1143" i="21"/>
  <c r="E1145" i="21"/>
  <c r="D1146" i="21"/>
  <c r="F1145" i="21"/>
  <c r="P1144" i="21"/>
  <c r="O1144" i="21"/>
  <c r="N1144" i="21"/>
  <c r="Q1144" i="21"/>
  <c r="L1145" i="21"/>
  <c r="J1145" i="21"/>
  <c r="M1145" i="21"/>
  <c r="K1145" i="21"/>
  <c r="I1145" i="21"/>
  <c r="H1146" i="21"/>
  <c r="D1147" i="21"/>
  <c r="E1146" i="21"/>
  <c r="F1146" i="21"/>
  <c r="O1145" i="21"/>
  <c r="N1145" i="21"/>
  <c r="Q1145" i="21"/>
  <c r="P1145" i="21"/>
  <c r="H1147" i="21"/>
  <c r="K1146" i="21"/>
  <c r="J1146" i="21"/>
  <c r="I1146" i="21"/>
  <c r="L1146" i="21"/>
  <c r="M1146" i="21"/>
  <c r="E1147" i="21"/>
  <c r="D1148" i="21"/>
  <c r="F1147" i="21"/>
  <c r="I1147" i="21"/>
  <c r="M1147" i="21"/>
  <c r="K1147" i="21"/>
  <c r="H1148" i="21"/>
  <c r="J1147" i="21"/>
  <c r="L1147" i="21"/>
  <c r="P1146" i="21"/>
  <c r="O1146" i="21"/>
  <c r="N1146" i="21"/>
  <c r="Q1146" i="21"/>
  <c r="D1149" i="21"/>
  <c r="E1148" i="21"/>
  <c r="F1148" i="21"/>
  <c r="O1147" i="21"/>
  <c r="N1147" i="21"/>
  <c r="Q1147" i="21"/>
  <c r="P1147" i="21"/>
  <c r="I1148" i="21"/>
  <c r="H1149" i="21"/>
  <c r="J1148" i="21"/>
  <c r="K1148" i="21"/>
  <c r="M1148" i="21"/>
  <c r="L1148" i="21"/>
  <c r="D1150" i="21"/>
  <c r="E1149" i="21"/>
  <c r="F1149" i="21"/>
  <c r="P1148" i="21"/>
  <c r="O1148" i="21"/>
  <c r="N1148" i="21"/>
  <c r="Q1148" i="21"/>
  <c r="L1149" i="21"/>
  <c r="I1149" i="21"/>
  <c r="J1149" i="21"/>
  <c r="H1150" i="21"/>
  <c r="K1149" i="21"/>
  <c r="M1149" i="21"/>
  <c r="E1150" i="21"/>
  <c r="D1151" i="21"/>
  <c r="F1150" i="21"/>
  <c r="O1149" i="21"/>
  <c r="N1149" i="21"/>
  <c r="Q1149" i="21"/>
  <c r="P1149" i="21"/>
  <c r="K1150" i="21"/>
  <c r="M1150" i="21"/>
  <c r="J1150" i="21"/>
  <c r="H1151" i="21"/>
  <c r="I1150" i="21"/>
  <c r="L1150" i="21"/>
  <c r="E1151" i="21"/>
  <c r="D1152" i="21"/>
  <c r="F1151" i="21"/>
  <c r="K1151" i="21"/>
  <c r="M1151" i="21"/>
  <c r="J1151" i="21"/>
  <c r="L1151" i="21"/>
  <c r="I1151" i="21"/>
  <c r="H1152" i="21"/>
  <c r="P1150" i="21"/>
  <c r="O1150" i="21"/>
  <c r="Q1150" i="21"/>
  <c r="N1150" i="21"/>
  <c r="E1152" i="21"/>
  <c r="D1153" i="21"/>
  <c r="F1152" i="21"/>
  <c r="O1151" i="21"/>
  <c r="N1151" i="21"/>
  <c r="Q1151" i="21"/>
  <c r="P1151" i="21"/>
  <c r="M1152" i="21"/>
  <c r="H1153" i="21"/>
  <c r="I1152" i="21"/>
  <c r="K1152" i="21"/>
  <c r="J1152" i="21"/>
  <c r="L1152" i="21"/>
  <c r="E1153" i="21"/>
  <c r="D1154" i="21"/>
  <c r="F1153" i="21"/>
  <c r="I1153" i="21"/>
  <c r="J1153" i="21"/>
  <c r="L1153" i="21"/>
  <c r="K1153" i="21"/>
  <c r="H1154" i="21"/>
  <c r="M1153" i="21"/>
  <c r="P1152" i="21"/>
  <c r="O1152" i="21"/>
  <c r="Q1152" i="21"/>
  <c r="N1152" i="21"/>
  <c r="E1154" i="21"/>
  <c r="D1155" i="21"/>
  <c r="F1154" i="21"/>
  <c r="O1153" i="21"/>
  <c r="Q1153" i="21"/>
  <c r="N1153" i="21"/>
  <c r="P1153" i="21"/>
  <c r="H1155" i="21"/>
  <c r="I1154" i="21"/>
  <c r="M1154" i="21"/>
  <c r="L1154" i="21"/>
  <c r="K1154" i="21"/>
  <c r="J1154" i="21"/>
  <c r="D1156" i="21"/>
  <c r="E1155" i="21"/>
  <c r="F1155" i="21"/>
  <c r="I1155" i="21"/>
  <c r="M1155" i="21"/>
  <c r="K1155" i="21"/>
  <c r="H1156" i="21"/>
  <c r="J1155" i="21"/>
  <c r="L1155" i="21"/>
  <c r="N1154" i="21"/>
  <c r="P1154" i="21"/>
  <c r="O1154" i="21"/>
  <c r="Q1154" i="21"/>
  <c r="D1157" i="21"/>
  <c r="E1156" i="21"/>
  <c r="F1156" i="21"/>
  <c r="N1155" i="21"/>
  <c r="Q1155" i="21"/>
  <c r="P1155" i="21"/>
  <c r="O1155" i="21"/>
  <c r="K1156" i="21"/>
  <c r="H1157" i="21"/>
  <c r="J1156" i="21"/>
  <c r="L1156" i="21"/>
  <c r="M1156" i="21"/>
  <c r="I1156" i="21"/>
  <c r="E1157" i="21"/>
  <c r="D1158" i="21"/>
  <c r="F1157" i="21"/>
  <c r="J1157" i="21"/>
  <c r="H1158" i="21"/>
  <c r="I1157" i="21"/>
  <c r="M1157" i="21"/>
  <c r="L1157" i="21"/>
  <c r="K1157" i="21"/>
  <c r="Q1156" i="21"/>
  <c r="N1156" i="21"/>
  <c r="P1156" i="21"/>
  <c r="O1156" i="21"/>
  <c r="E1158" i="21"/>
  <c r="D1159" i="21"/>
  <c r="F1158" i="21"/>
  <c r="M1158" i="21"/>
  <c r="J1158" i="21"/>
  <c r="I1158" i="21"/>
  <c r="K1158" i="21"/>
  <c r="L1158" i="21"/>
  <c r="H1159" i="21"/>
  <c r="Q1157" i="21"/>
  <c r="N1157" i="21"/>
  <c r="P1157" i="21"/>
  <c r="O1157" i="21"/>
  <c r="E1159" i="21"/>
  <c r="D1160" i="21"/>
  <c r="F1159" i="21"/>
  <c r="Q1158" i="21"/>
  <c r="P1158" i="21"/>
  <c r="O1158" i="21"/>
  <c r="N1158" i="21"/>
  <c r="L1159" i="21"/>
  <c r="H1160" i="21"/>
  <c r="J1159" i="21"/>
  <c r="I1159" i="21"/>
  <c r="K1159" i="21"/>
  <c r="M1159" i="21"/>
  <c r="E1160" i="21"/>
  <c r="D1161" i="21"/>
  <c r="F1160" i="21"/>
  <c r="J1160" i="21"/>
  <c r="K1160" i="21"/>
  <c r="M1160" i="21"/>
  <c r="I1160" i="21"/>
  <c r="L1160" i="21"/>
  <c r="H1161" i="21"/>
  <c r="N1159" i="21"/>
  <c r="Q1159" i="21"/>
  <c r="P1159" i="21"/>
  <c r="O1159" i="21"/>
  <c r="D1162" i="21"/>
  <c r="E1161" i="21"/>
  <c r="F1161" i="21"/>
  <c r="N1160" i="21"/>
  <c r="Q1160" i="21"/>
  <c r="P1160" i="21"/>
  <c r="O1160" i="21"/>
  <c r="H1162" i="21"/>
  <c r="M1161" i="21"/>
  <c r="J1161" i="21"/>
  <c r="L1161" i="21"/>
  <c r="K1161" i="21"/>
  <c r="I1161" i="21"/>
  <c r="E1162" i="21"/>
  <c r="D1163" i="21"/>
  <c r="F1162" i="21"/>
  <c r="K1162" i="21"/>
  <c r="I1162" i="21"/>
  <c r="H1163" i="21"/>
  <c r="M1162" i="21"/>
  <c r="L1162" i="21"/>
  <c r="J1162" i="21"/>
  <c r="O1161" i="21"/>
  <c r="N1161" i="21"/>
  <c r="Q1161" i="21"/>
  <c r="P1161" i="21"/>
  <c r="D1164" i="21"/>
  <c r="E1163" i="21"/>
  <c r="F1163" i="21"/>
  <c r="N1162" i="21"/>
  <c r="Q1162" i="21"/>
  <c r="P1162" i="21"/>
  <c r="O1162" i="21"/>
  <c r="J1163" i="21"/>
  <c r="K1163" i="21"/>
  <c r="H1164" i="21"/>
  <c r="M1163" i="21"/>
  <c r="L1163" i="21"/>
  <c r="I1163" i="21"/>
  <c r="E1164" i="21"/>
  <c r="D1165" i="21"/>
  <c r="F1164" i="21"/>
  <c r="H1165" i="21"/>
  <c r="M1164" i="21"/>
  <c r="L1164" i="21"/>
  <c r="K1164" i="21"/>
  <c r="I1164" i="21"/>
  <c r="J1164" i="21"/>
  <c r="O1163" i="21"/>
  <c r="Q1163" i="21"/>
  <c r="N1163" i="21"/>
  <c r="P1163" i="21"/>
  <c r="D1166" i="21"/>
  <c r="E1165" i="21"/>
  <c r="F1165" i="21"/>
  <c r="J1165" i="21"/>
  <c r="H1166" i="21"/>
  <c r="M1165" i="21"/>
  <c r="I1165" i="21"/>
  <c r="L1165" i="21"/>
  <c r="K1165" i="21"/>
  <c r="Q1164" i="21"/>
  <c r="P1164" i="21"/>
  <c r="O1164" i="21"/>
  <c r="N1164" i="21"/>
  <c r="D1167" i="21"/>
  <c r="E1166" i="21"/>
  <c r="F1166" i="21"/>
  <c r="K1166" i="21"/>
  <c r="M1166" i="21"/>
  <c r="H1167" i="21"/>
  <c r="I1166" i="21"/>
  <c r="J1166" i="21"/>
  <c r="L1166" i="21"/>
  <c r="N1165" i="21"/>
  <c r="Q1165" i="21"/>
  <c r="P1165" i="21"/>
  <c r="O1165" i="21"/>
  <c r="E1167" i="21"/>
  <c r="D1168" i="21"/>
  <c r="F1167" i="21"/>
  <c r="I1167" i="21"/>
  <c r="L1167" i="21"/>
  <c r="M1167" i="21"/>
  <c r="K1167" i="21"/>
  <c r="H1168" i="21"/>
  <c r="J1167" i="21"/>
  <c r="O1166" i="21"/>
  <c r="Q1166" i="21"/>
  <c r="N1166" i="21"/>
  <c r="P1166" i="21"/>
  <c r="D1169" i="21"/>
  <c r="E1168" i="21"/>
  <c r="F1168" i="21"/>
  <c r="Q1167" i="21"/>
  <c r="N1167" i="21"/>
  <c r="P1167" i="21"/>
  <c r="O1167" i="21"/>
  <c r="L1168" i="21"/>
  <c r="K1168" i="21"/>
  <c r="M1168" i="21"/>
  <c r="H1169" i="21"/>
  <c r="J1168" i="21"/>
  <c r="I1168" i="21"/>
  <c r="D1170" i="21"/>
  <c r="E1169" i="21"/>
  <c r="F1169" i="21"/>
  <c r="K1169" i="21"/>
  <c r="J1169" i="21"/>
  <c r="H1170" i="21"/>
  <c r="M1169" i="21"/>
  <c r="L1169" i="21"/>
  <c r="I1169" i="21"/>
  <c r="N1168" i="21"/>
  <c r="P1168" i="21"/>
  <c r="O1168" i="21"/>
  <c r="Q1168" i="21"/>
  <c r="D1171" i="21"/>
  <c r="E1170" i="21"/>
  <c r="F1170" i="21"/>
  <c r="J1170" i="21"/>
  <c r="L1170" i="21"/>
  <c r="K1170" i="21"/>
  <c r="M1170" i="21"/>
  <c r="I1170" i="21"/>
  <c r="H1171" i="21"/>
  <c r="N1169" i="21"/>
  <c r="Q1169" i="21"/>
  <c r="P1169" i="21"/>
  <c r="O1169" i="21"/>
  <c r="E1171" i="21"/>
  <c r="D1172" i="21"/>
  <c r="F1171" i="21"/>
  <c r="N1170" i="21"/>
  <c r="P1170" i="21"/>
  <c r="O1170" i="21"/>
  <c r="Q1170" i="21"/>
  <c r="L1171" i="21"/>
  <c r="H1172" i="21"/>
  <c r="M1171" i="21"/>
  <c r="K1171" i="21"/>
  <c r="J1171" i="21"/>
  <c r="I1171" i="21"/>
  <c r="E1172" i="21"/>
  <c r="D1173" i="21"/>
  <c r="F1172" i="21"/>
  <c r="J1172" i="21"/>
  <c r="K1172" i="21"/>
  <c r="L1172" i="21"/>
  <c r="H1173" i="21"/>
  <c r="I1172" i="21"/>
  <c r="M1172" i="21"/>
  <c r="O1171" i="21"/>
  <c r="Q1171" i="21"/>
  <c r="N1171" i="21"/>
  <c r="P1171" i="21"/>
  <c r="D1174" i="21"/>
  <c r="E1173" i="21"/>
  <c r="F1173" i="21"/>
  <c r="J1173" i="21"/>
  <c r="L1173" i="21"/>
  <c r="I1173" i="21"/>
  <c r="H1174" i="21"/>
  <c r="M1173" i="21"/>
  <c r="K1173" i="21"/>
  <c r="Q1172" i="21"/>
  <c r="P1172" i="21"/>
  <c r="O1172" i="21"/>
  <c r="N1172" i="21"/>
  <c r="E1174" i="21"/>
  <c r="D1175" i="21"/>
  <c r="F1174" i="21"/>
  <c r="O1173" i="21"/>
  <c r="N1173" i="21"/>
  <c r="Q1173" i="21"/>
  <c r="P1173" i="21"/>
  <c r="L1174" i="21"/>
  <c r="M1174" i="21"/>
  <c r="H1175" i="21"/>
  <c r="I1174" i="21"/>
  <c r="J1174" i="21"/>
  <c r="K1174" i="21"/>
  <c r="E1175" i="21"/>
  <c r="D1176" i="21"/>
  <c r="F1175" i="21"/>
  <c r="I1175" i="21"/>
  <c r="H1176" i="21"/>
  <c r="K1175" i="21"/>
  <c r="M1175" i="21"/>
  <c r="L1175" i="21"/>
  <c r="J1175" i="21"/>
  <c r="Q1174" i="21"/>
  <c r="P1174" i="21"/>
  <c r="O1174" i="21"/>
  <c r="N1174" i="21"/>
  <c r="E1176" i="21"/>
  <c r="D1177" i="21"/>
  <c r="F1176" i="21"/>
  <c r="O1175" i="21"/>
  <c r="N1175" i="21"/>
  <c r="Q1175" i="21"/>
  <c r="P1175" i="21"/>
  <c r="I1176" i="21"/>
  <c r="M1176" i="21"/>
  <c r="L1176" i="21"/>
  <c r="K1176" i="21"/>
  <c r="J1176" i="21"/>
  <c r="H1177" i="21"/>
  <c r="D1178" i="21"/>
  <c r="E1177" i="21"/>
  <c r="F1177" i="21"/>
  <c r="N1176" i="21"/>
  <c r="Q1176" i="21"/>
  <c r="P1176" i="21"/>
  <c r="O1176" i="21"/>
  <c r="K1177" i="21"/>
  <c r="H1178" i="21"/>
  <c r="I1177" i="21"/>
  <c r="J1177" i="21"/>
  <c r="L1177" i="21"/>
  <c r="M1177" i="21"/>
  <c r="D1179" i="21"/>
  <c r="E1178" i="21"/>
  <c r="F1178" i="21"/>
  <c r="K1178" i="21"/>
  <c r="I1178" i="21"/>
  <c r="L1178" i="21"/>
  <c r="J1178" i="21"/>
  <c r="H1179" i="21"/>
  <c r="M1178" i="21"/>
  <c r="Q1177" i="21"/>
  <c r="N1177" i="21"/>
  <c r="P1177" i="21"/>
  <c r="O1177" i="21"/>
  <c r="D1180" i="21"/>
  <c r="E1179" i="21"/>
  <c r="F1179" i="21"/>
  <c r="P1178" i="21"/>
  <c r="O1178" i="21"/>
  <c r="N1178" i="21"/>
  <c r="Q1178" i="21"/>
  <c r="L1179" i="21"/>
  <c r="H1180" i="21"/>
  <c r="I1179" i="21"/>
  <c r="M1179" i="21"/>
  <c r="J1179" i="21"/>
  <c r="K1179" i="21"/>
  <c r="E1180" i="21"/>
  <c r="D1181" i="21"/>
  <c r="F1180" i="21"/>
  <c r="K1180" i="21"/>
  <c r="L1180" i="21"/>
  <c r="I1180" i="21"/>
  <c r="M1180" i="21"/>
  <c r="H1181" i="21"/>
  <c r="J1180" i="21"/>
  <c r="N1179" i="21"/>
  <c r="Q1179" i="21"/>
  <c r="P1179" i="21"/>
  <c r="O1179" i="21"/>
  <c r="E1181" i="21"/>
  <c r="D1182" i="21"/>
  <c r="F1181" i="21"/>
  <c r="Q1180" i="21"/>
  <c r="P1180" i="21"/>
  <c r="O1180" i="21"/>
  <c r="N1180" i="21"/>
  <c r="J1181" i="21"/>
  <c r="M1181" i="21"/>
  <c r="I1181" i="21"/>
  <c r="L1181" i="21"/>
  <c r="K1181" i="21"/>
  <c r="H1182" i="21"/>
  <c r="D1183" i="21"/>
  <c r="E1182" i="21"/>
  <c r="F1182" i="21"/>
  <c r="O1181" i="21"/>
  <c r="N1181" i="21"/>
  <c r="Q1181" i="21"/>
  <c r="P1181" i="21"/>
  <c r="H1183" i="21"/>
  <c r="K1182" i="21"/>
  <c r="I1182" i="21"/>
  <c r="L1182" i="21"/>
  <c r="J1182" i="21"/>
  <c r="M1182" i="21"/>
  <c r="E1183" i="21"/>
  <c r="D1184" i="21"/>
  <c r="F1183" i="21"/>
  <c r="H1184" i="21"/>
  <c r="I1183" i="21"/>
  <c r="K1183" i="21"/>
  <c r="L1183" i="21"/>
  <c r="J1183" i="21"/>
  <c r="M1183" i="21"/>
  <c r="Q1182" i="21"/>
  <c r="P1182" i="21"/>
  <c r="O1182" i="21"/>
  <c r="N1182" i="21"/>
  <c r="D1185" i="21"/>
  <c r="E1184" i="21"/>
  <c r="F1184" i="21"/>
  <c r="J1184" i="21"/>
  <c r="M1184" i="21"/>
  <c r="K1184" i="21"/>
  <c r="I1184" i="21"/>
  <c r="L1184" i="21"/>
  <c r="H1185" i="21"/>
  <c r="O1183" i="21"/>
  <c r="Q1183" i="21"/>
  <c r="N1183" i="21"/>
  <c r="P1183" i="21"/>
  <c r="D1186" i="21"/>
  <c r="E1185" i="21"/>
  <c r="F1185" i="21"/>
  <c r="P1184" i="21"/>
  <c r="O1184" i="21"/>
  <c r="N1184" i="21"/>
  <c r="Q1184" i="21"/>
  <c r="M1185" i="21"/>
  <c r="J1185" i="21"/>
  <c r="K1185" i="21"/>
  <c r="L1185" i="21"/>
  <c r="H1186" i="21"/>
  <c r="I1185" i="21"/>
  <c r="D1187" i="21"/>
  <c r="E1186" i="21"/>
  <c r="F1186" i="21"/>
  <c r="M1186" i="21"/>
  <c r="J1186" i="21"/>
  <c r="I1186" i="21"/>
  <c r="K1186" i="21"/>
  <c r="H1187" i="21"/>
  <c r="L1186" i="21"/>
  <c r="N1185" i="21"/>
  <c r="Q1185" i="21"/>
  <c r="P1185" i="21"/>
  <c r="O1185" i="21"/>
  <c r="D1188" i="21"/>
  <c r="E1187" i="21"/>
  <c r="F1187" i="21"/>
  <c r="Q1186" i="21"/>
  <c r="P1186" i="21"/>
  <c r="O1186" i="21"/>
  <c r="N1186" i="21"/>
  <c r="M1187" i="21"/>
  <c r="K1187" i="21"/>
  <c r="I1187" i="21"/>
  <c r="H1188" i="21"/>
  <c r="J1187" i="21"/>
  <c r="L1187" i="21"/>
  <c r="D1189" i="21"/>
  <c r="E1188" i="21"/>
  <c r="F1188" i="21"/>
  <c r="Q1187" i="21"/>
  <c r="N1187" i="21"/>
  <c r="P1187" i="21"/>
  <c r="O1187" i="21"/>
  <c r="H1189" i="21"/>
  <c r="K1188" i="21"/>
  <c r="J1188" i="21"/>
  <c r="L1188" i="21"/>
  <c r="I1188" i="21"/>
  <c r="M1188" i="21"/>
  <c r="D1190" i="21"/>
  <c r="E1189" i="21"/>
  <c r="F1189" i="21"/>
  <c r="I1189" i="21"/>
  <c r="M1189" i="21"/>
  <c r="K1189" i="21"/>
  <c r="H1190" i="21"/>
  <c r="J1189" i="21"/>
  <c r="L1189" i="21"/>
  <c r="N1188" i="21"/>
  <c r="Q1188" i="21"/>
  <c r="P1188" i="21"/>
  <c r="O1188" i="21"/>
  <c r="E1190" i="21"/>
  <c r="D1191" i="21"/>
  <c r="F1190" i="21"/>
  <c r="N1189" i="21"/>
  <c r="Q1189" i="21"/>
  <c r="P1189" i="21"/>
  <c r="O1189" i="21"/>
  <c r="M1190" i="21"/>
  <c r="I1190" i="21"/>
  <c r="L1190" i="21"/>
  <c r="H1191" i="21"/>
  <c r="K1190" i="21"/>
  <c r="J1190" i="21"/>
  <c r="E1191" i="21"/>
  <c r="D1192" i="21"/>
  <c r="F1191" i="21"/>
  <c r="N1190" i="21"/>
  <c r="P1190" i="21"/>
  <c r="O1190" i="21"/>
  <c r="Q1190" i="21"/>
  <c r="K1191" i="21"/>
  <c r="J1191" i="21"/>
  <c r="L1191" i="21"/>
  <c r="I1191" i="21"/>
  <c r="H1192" i="21"/>
  <c r="M1191" i="21"/>
  <c r="D1193" i="21"/>
  <c r="E1192" i="21"/>
  <c r="F1192" i="21"/>
  <c r="O1191" i="21"/>
  <c r="Q1191" i="21"/>
  <c r="N1191" i="21"/>
  <c r="P1191" i="21"/>
  <c r="M1192" i="21"/>
  <c r="I1192" i="21"/>
  <c r="H1193" i="21"/>
  <c r="L1192" i="21"/>
  <c r="K1192" i="21"/>
  <c r="J1192" i="21"/>
  <c r="D1194" i="21"/>
  <c r="E1193" i="21"/>
  <c r="F1193" i="21"/>
  <c r="Q1192" i="21"/>
  <c r="N1192" i="21"/>
  <c r="P1192" i="21"/>
  <c r="O1192" i="21"/>
  <c r="I1193" i="21"/>
  <c r="H1194" i="21"/>
  <c r="M1193" i="21"/>
  <c r="J1193" i="21"/>
  <c r="L1193" i="21"/>
  <c r="K1193" i="21"/>
  <c r="D1195" i="21"/>
  <c r="E1194" i="21"/>
  <c r="F1194" i="21"/>
  <c r="N1193" i="21"/>
  <c r="Q1193" i="21"/>
  <c r="P1193" i="21"/>
  <c r="O1193" i="21"/>
  <c r="J1194" i="21"/>
  <c r="L1194" i="21"/>
  <c r="H1195" i="21"/>
  <c r="K1194" i="21"/>
  <c r="M1194" i="21"/>
  <c r="I1194" i="21"/>
  <c r="E1195" i="21"/>
  <c r="D1196" i="21"/>
  <c r="F1195" i="21"/>
  <c r="L1195" i="21"/>
  <c r="H1196" i="21"/>
  <c r="J1195" i="21"/>
  <c r="I1195" i="21"/>
  <c r="M1195" i="21"/>
  <c r="K1195" i="21"/>
  <c r="N1194" i="21"/>
  <c r="Q1194" i="21"/>
  <c r="P1194" i="21"/>
  <c r="O1194" i="21"/>
  <c r="D1197" i="21"/>
  <c r="E1196" i="21"/>
  <c r="F1196" i="21"/>
  <c r="J1196" i="21"/>
  <c r="L1196" i="21"/>
  <c r="H1197" i="21"/>
  <c r="I1196" i="21"/>
  <c r="K1196" i="21"/>
  <c r="M1196" i="21"/>
  <c r="O1195" i="21"/>
  <c r="N1195" i="21"/>
  <c r="Q1195" i="21"/>
  <c r="P1195" i="21"/>
  <c r="D1198" i="21"/>
  <c r="E1197" i="21"/>
  <c r="F1197" i="21"/>
  <c r="H1198" i="21"/>
  <c r="J1197" i="21"/>
  <c r="M1197" i="21"/>
  <c r="L1197" i="21"/>
  <c r="K1197" i="21"/>
  <c r="I1197" i="21"/>
  <c r="N1196" i="21"/>
  <c r="P1196" i="21"/>
  <c r="O1196" i="21"/>
  <c r="Q1196" i="21"/>
  <c r="E1198" i="21"/>
  <c r="D1199" i="21"/>
  <c r="F1198" i="21"/>
  <c r="H1199" i="21"/>
  <c r="K1198" i="21"/>
  <c r="M1198" i="21"/>
  <c r="L1198" i="21"/>
  <c r="J1198" i="21"/>
  <c r="I1198" i="21"/>
  <c r="Q1197" i="21"/>
  <c r="N1197" i="21"/>
  <c r="P1197" i="21"/>
  <c r="O1197" i="21"/>
  <c r="D1200" i="21"/>
  <c r="E1199" i="21"/>
  <c r="F1199" i="21"/>
  <c r="M1199" i="21"/>
  <c r="K1199" i="21"/>
  <c r="I1199" i="21"/>
  <c r="H1200" i="21"/>
  <c r="L1199" i="21"/>
  <c r="J1199" i="21"/>
  <c r="O1198" i="21"/>
  <c r="N1198" i="21"/>
  <c r="Q1198" i="21"/>
  <c r="P1198" i="21"/>
  <c r="E1200" i="21"/>
  <c r="D1201" i="21"/>
  <c r="F1200" i="21"/>
  <c r="N1199" i="21"/>
  <c r="Q1199" i="21"/>
  <c r="P1199" i="21"/>
  <c r="O1199" i="21"/>
  <c r="M1200" i="21"/>
  <c r="I1200" i="21"/>
  <c r="K1200" i="21"/>
  <c r="J1200" i="21"/>
  <c r="L1200" i="21"/>
  <c r="H1201" i="21"/>
  <c r="D1202" i="21"/>
  <c r="E1201" i="21"/>
  <c r="F1201" i="21"/>
  <c r="N1200" i="21"/>
  <c r="P1200" i="21"/>
  <c r="O1200" i="21"/>
  <c r="Q1200" i="21"/>
  <c r="H1202" i="21"/>
  <c r="M1201" i="21"/>
  <c r="I1201" i="21"/>
  <c r="J1201" i="21"/>
  <c r="L1201" i="21"/>
  <c r="K1201" i="21"/>
  <c r="E1202" i="21"/>
  <c r="D1203" i="21"/>
  <c r="F1202" i="21"/>
  <c r="J1202" i="21"/>
  <c r="L1202" i="21"/>
  <c r="M1202" i="21"/>
  <c r="H1203" i="21"/>
  <c r="K1202" i="21"/>
  <c r="I1202" i="21"/>
  <c r="O1201" i="21"/>
  <c r="N1201" i="21"/>
  <c r="Q1201" i="21"/>
  <c r="P1201" i="21"/>
  <c r="E1203" i="21"/>
  <c r="D1204" i="21"/>
  <c r="F1203" i="21"/>
  <c r="L1203" i="21"/>
  <c r="J1203" i="21"/>
  <c r="I1203" i="21"/>
  <c r="K1203" i="21"/>
  <c r="H1204" i="21"/>
  <c r="M1203" i="21"/>
  <c r="N1202" i="21"/>
  <c r="P1202" i="21"/>
  <c r="O1202" i="21"/>
  <c r="Q1202" i="21"/>
  <c r="E1204" i="21"/>
  <c r="D1205" i="21"/>
  <c r="F1204" i="21"/>
  <c r="O1203" i="21"/>
  <c r="N1203" i="21"/>
  <c r="Q1203" i="21"/>
  <c r="P1203" i="21"/>
  <c r="M1204" i="21"/>
  <c r="J1204" i="21"/>
  <c r="L1204" i="21"/>
  <c r="H1205" i="21"/>
  <c r="K1204" i="21"/>
  <c r="I1204" i="21"/>
  <c r="D1206" i="21"/>
  <c r="E1205" i="21"/>
  <c r="F1205" i="21"/>
  <c r="K1205" i="21"/>
  <c r="I1205" i="21"/>
  <c r="M1205" i="21"/>
  <c r="H1206" i="21"/>
  <c r="L1205" i="21"/>
  <c r="J1205" i="21"/>
  <c r="N1204" i="21"/>
  <c r="P1204" i="21"/>
  <c r="O1204" i="21"/>
  <c r="Q1204" i="21"/>
  <c r="D1207" i="21"/>
  <c r="E1206" i="21"/>
  <c r="F1206" i="21"/>
  <c r="O1205" i="21"/>
  <c r="Q1205" i="21"/>
  <c r="N1205" i="21"/>
  <c r="P1205" i="21"/>
  <c r="L1206" i="21"/>
  <c r="J1206" i="21"/>
  <c r="I1206" i="21"/>
  <c r="K1206" i="21"/>
  <c r="M1206" i="21"/>
  <c r="H1207" i="21"/>
  <c r="E1207" i="21"/>
  <c r="D1208" i="21"/>
  <c r="F1207" i="21"/>
  <c r="N1206" i="21"/>
  <c r="Q1206" i="21"/>
  <c r="P1206" i="21"/>
  <c r="O1206" i="21"/>
  <c r="L1207" i="21"/>
  <c r="K1207" i="21"/>
  <c r="M1207" i="21"/>
  <c r="H1208" i="21"/>
  <c r="I1207" i="21"/>
  <c r="J1207" i="21"/>
  <c r="E1208" i="21"/>
  <c r="D1209" i="21"/>
  <c r="F1208" i="21"/>
  <c r="K1208" i="21"/>
  <c r="M1208" i="21"/>
  <c r="I1208" i="21"/>
  <c r="L1208" i="21"/>
  <c r="H1209" i="21"/>
  <c r="J1208" i="21"/>
  <c r="N1207" i="21"/>
  <c r="Q1207" i="21"/>
  <c r="P1207" i="21"/>
  <c r="O1207" i="21"/>
  <c r="E1209" i="21"/>
  <c r="D1210" i="21"/>
  <c r="F1209" i="21"/>
  <c r="O1208" i="21"/>
  <c r="N1208" i="21"/>
  <c r="P1208" i="21"/>
  <c r="Q1208" i="21"/>
  <c r="H1210" i="21"/>
  <c r="J1209" i="21"/>
  <c r="M1209" i="21"/>
  <c r="I1209" i="21"/>
  <c r="K1209" i="21"/>
  <c r="L1209" i="21"/>
  <c r="D1211" i="21"/>
  <c r="E1210" i="21"/>
  <c r="F1210" i="21"/>
  <c r="I1210" i="21"/>
  <c r="M1210" i="21"/>
  <c r="H1211" i="21"/>
  <c r="J1210" i="21"/>
  <c r="L1210" i="21"/>
  <c r="K1210" i="21"/>
  <c r="Q1209" i="21"/>
  <c r="N1209" i="21"/>
  <c r="P1209" i="21"/>
  <c r="O1209" i="21"/>
  <c r="E1211" i="21"/>
  <c r="D1212" i="21"/>
  <c r="F1211" i="21"/>
  <c r="Q1210" i="21"/>
  <c r="N1210" i="21"/>
  <c r="P1210" i="21"/>
  <c r="O1210" i="21"/>
  <c r="J1211" i="21"/>
  <c r="K1211" i="21"/>
  <c r="I1211" i="21"/>
  <c r="L1211" i="21"/>
  <c r="H1212" i="21"/>
  <c r="M1211" i="21"/>
  <c r="D1213" i="21"/>
  <c r="E1212" i="21"/>
  <c r="F1212" i="21"/>
  <c r="N1211" i="21"/>
  <c r="Q1211" i="21"/>
  <c r="P1211" i="21"/>
  <c r="O1211" i="21"/>
  <c r="L1212" i="21"/>
  <c r="H1213" i="21"/>
  <c r="K1212" i="21"/>
  <c r="M1212" i="21"/>
  <c r="J1212" i="21"/>
  <c r="I1212" i="21"/>
  <c r="E1213" i="21"/>
  <c r="D1214" i="21"/>
  <c r="F1213" i="21"/>
  <c r="L1213" i="21"/>
  <c r="J1213" i="21"/>
  <c r="K1213" i="21"/>
  <c r="H1214" i="21"/>
  <c r="I1213" i="21"/>
  <c r="M1213" i="21"/>
  <c r="N1212" i="21"/>
  <c r="Q1212" i="21"/>
  <c r="P1212" i="21"/>
  <c r="O1212" i="21"/>
  <c r="D1215" i="21"/>
  <c r="E1214" i="21"/>
  <c r="F1214" i="21"/>
  <c r="I1214" i="21"/>
  <c r="J1214" i="21"/>
  <c r="H1215" i="21"/>
  <c r="M1214" i="21"/>
  <c r="L1214" i="21"/>
  <c r="K1214" i="21"/>
  <c r="N1213" i="21"/>
  <c r="Q1213" i="21"/>
  <c r="P1213" i="21"/>
  <c r="O1213" i="21"/>
  <c r="D1216" i="21"/>
  <c r="E1215" i="21"/>
  <c r="F1215" i="21"/>
  <c r="Q1214" i="21"/>
  <c r="P1214" i="21"/>
  <c r="O1214" i="21"/>
  <c r="N1214" i="21"/>
  <c r="I1215" i="21"/>
  <c r="M1215" i="21"/>
  <c r="J1215" i="21"/>
  <c r="K1215" i="21"/>
  <c r="H1216" i="21"/>
  <c r="L1215" i="21"/>
  <c r="E1216" i="21"/>
  <c r="D1217" i="21"/>
  <c r="F1216" i="21"/>
  <c r="O1215" i="21"/>
  <c r="N1215" i="21"/>
  <c r="Q1215" i="21"/>
  <c r="P1215" i="21"/>
  <c r="K1216" i="21"/>
  <c r="M1216" i="21"/>
  <c r="J1216" i="21"/>
  <c r="H1217" i="21"/>
  <c r="L1216" i="21"/>
  <c r="I1216" i="21"/>
  <c r="D1218" i="21"/>
  <c r="E1217" i="21"/>
  <c r="F1217" i="21"/>
  <c r="H1218" i="21"/>
  <c r="K1217" i="21"/>
  <c r="M1217" i="21"/>
  <c r="I1217" i="21"/>
  <c r="L1217" i="21"/>
  <c r="J1217" i="21"/>
  <c r="Q1216" i="21"/>
  <c r="P1216" i="21"/>
  <c r="O1216" i="21"/>
  <c r="N1216" i="21"/>
  <c r="E1218" i="21"/>
  <c r="D1219" i="21"/>
  <c r="F1218" i="21"/>
  <c r="L1218" i="21"/>
  <c r="I1218" i="21"/>
  <c r="H1219" i="21"/>
  <c r="M1218" i="21"/>
  <c r="J1218" i="21"/>
  <c r="K1218" i="21"/>
  <c r="O1217" i="21"/>
  <c r="N1217" i="21"/>
  <c r="Q1217" i="21"/>
  <c r="P1217" i="21"/>
  <c r="D1220" i="21"/>
  <c r="E1219" i="21"/>
  <c r="F1219" i="21"/>
  <c r="Q1218" i="21"/>
  <c r="P1218" i="21"/>
  <c r="O1218" i="21"/>
  <c r="N1218" i="21"/>
  <c r="L1219" i="21"/>
  <c r="H1220" i="21"/>
  <c r="K1219" i="21"/>
  <c r="M1219" i="21"/>
  <c r="I1219" i="21"/>
  <c r="J1219" i="21"/>
  <c r="D1221" i="21"/>
  <c r="E1220" i="21"/>
  <c r="F1220" i="21"/>
  <c r="I1220" i="21"/>
  <c r="J1220" i="21"/>
  <c r="K1220" i="21"/>
  <c r="L1220" i="21"/>
  <c r="H1221" i="21"/>
  <c r="M1220" i="21"/>
  <c r="O1219" i="21"/>
  <c r="N1219" i="21"/>
  <c r="Q1219" i="21"/>
  <c r="P1219" i="21"/>
  <c r="D1222" i="21"/>
  <c r="E1221" i="21"/>
  <c r="F1221" i="21"/>
  <c r="Q1220" i="21"/>
  <c r="N1220" i="21"/>
  <c r="P1220" i="21"/>
  <c r="O1220" i="21"/>
  <c r="K1221" i="21"/>
  <c r="M1221" i="21"/>
  <c r="H1222" i="21"/>
  <c r="I1221" i="21"/>
  <c r="J1221" i="21"/>
  <c r="L1221" i="21"/>
  <c r="E1222" i="21"/>
  <c r="D1223" i="21"/>
  <c r="F1222" i="21"/>
  <c r="J1222" i="21"/>
  <c r="I1222" i="21"/>
  <c r="K1222" i="21"/>
  <c r="L1222" i="21"/>
  <c r="H1223" i="21"/>
  <c r="M1222" i="21"/>
  <c r="O1221" i="21"/>
  <c r="Q1221" i="21"/>
  <c r="N1221" i="21"/>
  <c r="P1221" i="21"/>
  <c r="E1223" i="21"/>
  <c r="D1224" i="21"/>
  <c r="F1223" i="21"/>
  <c r="Q1222" i="21"/>
  <c r="N1222" i="21"/>
  <c r="P1222" i="21"/>
  <c r="O1222" i="21"/>
  <c r="M1223" i="21"/>
  <c r="J1223" i="21"/>
  <c r="I1223" i="21"/>
  <c r="H1224" i="21"/>
  <c r="K1223" i="21"/>
  <c r="L1223" i="21"/>
  <c r="E1224" i="21"/>
  <c r="D1225" i="21"/>
  <c r="F1224" i="21"/>
  <c r="N1223" i="21"/>
  <c r="Q1223" i="21"/>
  <c r="P1223" i="21"/>
  <c r="O1223" i="21"/>
  <c r="J1224" i="21"/>
  <c r="I1224" i="21"/>
  <c r="H1225" i="21"/>
  <c r="K1224" i="21"/>
  <c r="L1224" i="21"/>
  <c r="M1224" i="21"/>
  <c r="E1225" i="21"/>
  <c r="D1226" i="21"/>
  <c r="F1225" i="21"/>
  <c r="Q1224" i="21"/>
  <c r="N1224" i="21"/>
  <c r="P1224" i="21"/>
  <c r="O1224" i="21"/>
  <c r="K1225" i="21"/>
  <c r="L1225" i="21"/>
  <c r="H1226" i="21"/>
  <c r="M1225" i="21"/>
  <c r="I1225" i="21"/>
  <c r="J1225" i="21"/>
  <c r="D1227" i="21"/>
  <c r="E1226" i="21"/>
  <c r="F1226" i="21"/>
  <c r="K1226" i="21"/>
  <c r="L1226" i="21"/>
  <c r="J1226" i="21"/>
  <c r="I1226" i="21"/>
  <c r="H1227" i="21"/>
  <c r="M1226" i="21"/>
  <c r="O1225" i="21"/>
  <c r="Q1225" i="21"/>
  <c r="N1225" i="21"/>
  <c r="P1225" i="21"/>
  <c r="D1228" i="21"/>
  <c r="E1227" i="21"/>
  <c r="F1227" i="21"/>
  <c r="N1226" i="21"/>
  <c r="Q1226" i="21"/>
  <c r="P1226" i="21"/>
  <c r="O1226" i="21"/>
  <c r="H1228" i="21"/>
  <c r="L1227" i="21"/>
  <c r="M1227" i="21"/>
  <c r="I1227" i="21"/>
  <c r="J1227" i="21"/>
  <c r="K1227" i="21"/>
  <c r="D1229" i="21"/>
  <c r="E1228" i="21"/>
  <c r="F1228" i="21"/>
  <c r="J1228" i="21"/>
  <c r="I1228" i="21"/>
  <c r="K1228" i="21"/>
  <c r="L1228" i="21"/>
  <c r="H1229" i="21"/>
  <c r="M1228" i="21"/>
  <c r="O1227" i="21"/>
  <c r="N1227" i="21"/>
  <c r="Q1227" i="21"/>
  <c r="P1227" i="21"/>
  <c r="E1229" i="21"/>
  <c r="D1230" i="21"/>
  <c r="F1229" i="21"/>
  <c r="Q1228" i="21"/>
  <c r="N1228" i="21"/>
  <c r="P1228" i="21"/>
  <c r="O1228" i="21"/>
  <c r="K1229" i="21"/>
  <c r="I1229" i="21"/>
  <c r="L1229" i="21"/>
  <c r="M1229" i="21"/>
  <c r="J1229" i="21"/>
  <c r="H1230" i="21"/>
  <c r="E1230" i="21"/>
  <c r="D1231" i="21"/>
  <c r="F1230" i="21"/>
  <c r="Q1229" i="21"/>
  <c r="N1229" i="21"/>
  <c r="P1229" i="21"/>
  <c r="O1229" i="21"/>
  <c r="H1231" i="21"/>
  <c r="I1230" i="21"/>
  <c r="K1230" i="21"/>
  <c r="L1230" i="21"/>
  <c r="M1230" i="21"/>
  <c r="J1230" i="21"/>
  <c r="E1231" i="21"/>
  <c r="D1232" i="21"/>
  <c r="F1231" i="21"/>
  <c r="L1231" i="21"/>
  <c r="J1231" i="21"/>
  <c r="I1231" i="21"/>
  <c r="K1231" i="21"/>
  <c r="H1232" i="21"/>
  <c r="M1231" i="21"/>
  <c r="O1230" i="21"/>
  <c r="N1230" i="21"/>
  <c r="Q1230" i="21"/>
  <c r="P1230" i="21"/>
  <c r="D1233" i="21"/>
  <c r="E1232" i="21"/>
  <c r="F1232" i="21"/>
  <c r="N1231" i="21"/>
  <c r="Q1231" i="21"/>
  <c r="P1231" i="21"/>
  <c r="O1231" i="21"/>
  <c r="L1232" i="21"/>
  <c r="H1233" i="21"/>
  <c r="I1232" i="21"/>
  <c r="K1232" i="21"/>
  <c r="J1232" i="21"/>
  <c r="M1232" i="21"/>
  <c r="E1233" i="21"/>
  <c r="D1234" i="21"/>
  <c r="F1233" i="21"/>
  <c r="L1233" i="21"/>
  <c r="M1233" i="21"/>
  <c r="I1233" i="21"/>
  <c r="H1234" i="21"/>
  <c r="J1233" i="21"/>
  <c r="K1233" i="21"/>
  <c r="P1232" i="21"/>
  <c r="O1232" i="21"/>
  <c r="N1232" i="21"/>
  <c r="Q1232" i="21"/>
  <c r="D1235" i="21"/>
  <c r="E1234" i="21"/>
  <c r="F1234" i="21"/>
  <c r="N1233" i="21"/>
  <c r="Q1233" i="21"/>
  <c r="P1233" i="21"/>
  <c r="O1233" i="21"/>
  <c r="J1234" i="21"/>
  <c r="K1234" i="21"/>
  <c r="H1235" i="21"/>
  <c r="M1234" i="21"/>
  <c r="I1234" i="21"/>
  <c r="L1234" i="21"/>
  <c r="E1235" i="21"/>
  <c r="D1236" i="21"/>
  <c r="F1235" i="21"/>
  <c r="I1235" i="21"/>
  <c r="L1235" i="21"/>
  <c r="J1235" i="21"/>
  <c r="M1235" i="21"/>
  <c r="H1236" i="21"/>
  <c r="K1235" i="21"/>
  <c r="Q1234" i="21"/>
  <c r="P1234" i="21"/>
  <c r="O1234" i="21"/>
  <c r="N1234" i="21"/>
  <c r="D1237" i="21"/>
  <c r="E1236" i="21"/>
  <c r="F1236" i="21"/>
  <c r="N1235" i="21"/>
  <c r="Q1235" i="21"/>
  <c r="P1235" i="21"/>
  <c r="O1235" i="21"/>
  <c r="M1236" i="21"/>
  <c r="L1236" i="21"/>
  <c r="I1236" i="21"/>
  <c r="K1236" i="21"/>
  <c r="H1237" i="21"/>
  <c r="J1236" i="21"/>
  <c r="D1238" i="21"/>
  <c r="E1237" i="21"/>
  <c r="F1237" i="21"/>
  <c r="N1236" i="21"/>
  <c r="P1236" i="21"/>
  <c r="O1236" i="21"/>
  <c r="Q1236" i="21"/>
  <c r="K1237" i="21"/>
  <c r="J1237" i="21"/>
  <c r="H1238" i="21"/>
  <c r="I1237" i="21"/>
  <c r="M1237" i="21"/>
  <c r="L1237" i="21"/>
  <c r="D1239" i="21"/>
  <c r="E1238" i="21"/>
  <c r="F1238" i="21"/>
  <c r="J1238" i="21"/>
  <c r="M1238" i="21"/>
  <c r="H1239" i="21"/>
  <c r="I1238" i="21"/>
  <c r="L1238" i="21"/>
  <c r="K1238" i="21"/>
  <c r="Q1237" i="21"/>
  <c r="N1237" i="21"/>
  <c r="P1237" i="21"/>
  <c r="O1237" i="21"/>
  <c r="E1239" i="21"/>
  <c r="D1240" i="21"/>
  <c r="F1239" i="21"/>
  <c r="I1239" i="21"/>
  <c r="M1239" i="21"/>
  <c r="L1239" i="21"/>
  <c r="J1239" i="21"/>
  <c r="K1239" i="21"/>
  <c r="H1240" i="21"/>
  <c r="Q1238" i="21"/>
  <c r="N1238" i="21"/>
  <c r="P1238" i="21"/>
  <c r="O1238" i="21"/>
  <c r="D1241" i="21"/>
  <c r="E1240" i="21"/>
  <c r="F1240" i="21"/>
  <c r="N1239" i="21"/>
  <c r="Q1239" i="21"/>
  <c r="P1239" i="21"/>
  <c r="O1239" i="21"/>
  <c r="K1240" i="21"/>
  <c r="J1240" i="21"/>
  <c r="H1241" i="21"/>
  <c r="M1240" i="21"/>
  <c r="L1240" i="21"/>
  <c r="I1240" i="21"/>
  <c r="D1242" i="21"/>
  <c r="E1241" i="21"/>
  <c r="F1241" i="21"/>
  <c r="M1241" i="21"/>
  <c r="H1242" i="21"/>
  <c r="I1241" i="21"/>
  <c r="J1241" i="21"/>
  <c r="L1241" i="21"/>
  <c r="K1241" i="21"/>
  <c r="Q1240" i="21"/>
  <c r="N1240" i="21"/>
  <c r="P1240" i="21"/>
  <c r="O1240" i="21"/>
  <c r="E1242" i="21"/>
  <c r="D1243" i="21"/>
  <c r="F1242" i="21"/>
  <c r="M1242" i="21"/>
  <c r="J1242" i="21"/>
  <c r="H1243" i="21"/>
  <c r="I1242" i="21"/>
  <c r="L1242" i="21"/>
  <c r="K1242" i="21"/>
  <c r="Q1241" i="21"/>
  <c r="N1241" i="21"/>
  <c r="P1241" i="21"/>
  <c r="O1241" i="21"/>
  <c r="E1243" i="21"/>
  <c r="D1244" i="21"/>
  <c r="F1243" i="21"/>
  <c r="J1243" i="21"/>
  <c r="I1243" i="21"/>
  <c r="K1243" i="21"/>
  <c r="M1243" i="21"/>
  <c r="L1243" i="21"/>
  <c r="H1244" i="21"/>
  <c r="N1242" i="21"/>
  <c r="Q1242" i="21"/>
  <c r="P1242" i="21"/>
  <c r="O1242" i="21"/>
  <c r="D1245" i="21"/>
  <c r="E1244" i="21"/>
  <c r="F1244" i="21"/>
  <c r="N1243" i="21"/>
  <c r="Q1243" i="21"/>
  <c r="P1243" i="21"/>
  <c r="O1243" i="21"/>
  <c r="M1244" i="21"/>
  <c r="H1245" i="21"/>
  <c r="J1244" i="21"/>
  <c r="L1244" i="21"/>
  <c r="I1244" i="21"/>
  <c r="K1244" i="21"/>
  <c r="E1245" i="21"/>
  <c r="D1246" i="21"/>
  <c r="F1245" i="21"/>
  <c r="L1245" i="21"/>
  <c r="H1246" i="21"/>
  <c r="K1245" i="21"/>
  <c r="I1245" i="21"/>
  <c r="J1245" i="21"/>
  <c r="M1245" i="21"/>
  <c r="Q1244" i="21"/>
  <c r="N1244" i="21"/>
  <c r="P1244" i="21"/>
  <c r="O1244" i="21"/>
  <c r="D1247" i="21"/>
  <c r="E1246" i="21"/>
  <c r="F1246" i="21"/>
  <c r="I1246" i="21"/>
  <c r="M1246" i="21"/>
  <c r="L1246" i="21"/>
  <c r="K1246" i="21"/>
  <c r="H1247" i="21"/>
  <c r="J1246" i="21"/>
  <c r="O1245" i="21"/>
  <c r="Q1245" i="21"/>
  <c r="N1245" i="21"/>
  <c r="P1245" i="21"/>
  <c r="E1247" i="21"/>
  <c r="D1248" i="21"/>
  <c r="F1247" i="21"/>
  <c r="O1246" i="21"/>
  <c r="Q1246" i="21"/>
  <c r="N1246" i="21"/>
  <c r="P1246" i="21"/>
  <c r="L1247" i="21"/>
  <c r="I1247" i="21"/>
  <c r="M1247" i="21"/>
  <c r="J1247" i="21"/>
  <c r="K1247" i="21"/>
  <c r="H1248" i="21"/>
  <c r="D1249" i="21"/>
  <c r="E1248" i="21"/>
  <c r="F1248" i="21"/>
  <c r="N1247" i="21"/>
  <c r="Q1247" i="21"/>
  <c r="P1247" i="21"/>
  <c r="O1247" i="21"/>
  <c r="I1248" i="21"/>
  <c r="J1248" i="21"/>
  <c r="H1249" i="21"/>
  <c r="L1248" i="21"/>
  <c r="M1248" i="21"/>
  <c r="K1248" i="21"/>
  <c r="E1249" i="21"/>
  <c r="D1250" i="21"/>
  <c r="F1249" i="21"/>
  <c r="N1248" i="21"/>
  <c r="P1248" i="21"/>
  <c r="O1248" i="21"/>
  <c r="Q1248" i="21"/>
  <c r="I1249" i="21"/>
  <c r="J1249" i="21"/>
  <c r="L1249" i="21"/>
  <c r="K1249" i="21"/>
  <c r="H1250" i="21"/>
  <c r="M1249" i="21"/>
  <c r="D1251" i="21"/>
  <c r="E1250" i="21"/>
  <c r="F1250" i="21"/>
  <c r="O1249" i="21"/>
  <c r="Q1249" i="21"/>
  <c r="N1249" i="21"/>
  <c r="P1249" i="21"/>
  <c r="J1250" i="21"/>
  <c r="H1251" i="21"/>
  <c r="L1250" i="21"/>
  <c r="M1250" i="21"/>
  <c r="I1250" i="21"/>
  <c r="K1250" i="21"/>
  <c r="D1252" i="21"/>
  <c r="E1251" i="21"/>
  <c r="F1251" i="21"/>
  <c r="K1251" i="21"/>
  <c r="I1251" i="21"/>
  <c r="J1251" i="21"/>
  <c r="H1252" i="21"/>
  <c r="M1251" i="21"/>
  <c r="L1251" i="21"/>
  <c r="Q1250" i="21"/>
  <c r="P1250" i="21"/>
  <c r="O1250" i="21"/>
  <c r="N1250" i="21"/>
  <c r="E1252" i="21"/>
  <c r="D1253" i="21"/>
  <c r="F1252" i="21"/>
  <c r="N1251" i="21"/>
  <c r="Q1251" i="21"/>
  <c r="P1251" i="21"/>
  <c r="O1251" i="21"/>
  <c r="L1252" i="21"/>
  <c r="M1252" i="21"/>
  <c r="H1253" i="21"/>
  <c r="K1252" i="21"/>
  <c r="J1252" i="21"/>
  <c r="I1252" i="21"/>
  <c r="E1253" i="21"/>
  <c r="D1254" i="21"/>
  <c r="F1253" i="21"/>
  <c r="H1254" i="21"/>
  <c r="M1253" i="21"/>
  <c r="J1253" i="21"/>
  <c r="L1253" i="21"/>
  <c r="K1253" i="21"/>
  <c r="I1253" i="21"/>
  <c r="N1252" i="21"/>
  <c r="Q1252" i="21"/>
  <c r="P1252" i="21"/>
  <c r="O1252" i="21"/>
  <c r="D1255" i="21"/>
  <c r="E1254" i="21"/>
  <c r="F1254" i="21"/>
  <c r="K1254" i="21"/>
  <c r="I1254" i="21"/>
  <c r="H1255" i="21"/>
  <c r="M1254" i="21"/>
  <c r="L1254" i="21"/>
  <c r="J1254" i="21"/>
  <c r="O1253" i="21"/>
  <c r="Q1253" i="21"/>
  <c r="N1253" i="21"/>
  <c r="P1253" i="21"/>
  <c r="D1256" i="21"/>
  <c r="E1255" i="21"/>
  <c r="F1255" i="21"/>
  <c r="Q1254" i="21"/>
  <c r="N1254" i="21"/>
  <c r="P1254" i="21"/>
  <c r="O1254" i="21"/>
  <c r="L1255" i="21"/>
  <c r="K1255" i="21"/>
  <c r="J1255" i="21"/>
  <c r="M1255" i="21"/>
  <c r="H1256" i="21"/>
  <c r="I1255" i="21"/>
  <c r="D1257" i="21"/>
  <c r="E1256" i="21"/>
  <c r="F1256" i="21"/>
  <c r="H1257" i="21"/>
  <c r="I1256" i="21"/>
  <c r="M1256" i="21"/>
  <c r="J1256" i="21"/>
  <c r="K1256" i="21"/>
  <c r="L1256" i="21"/>
  <c r="N1255" i="21"/>
  <c r="Q1255" i="21"/>
  <c r="P1255" i="21"/>
  <c r="O1255" i="21"/>
  <c r="E1257" i="21"/>
  <c r="D1258" i="21"/>
  <c r="F1257" i="21"/>
  <c r="I1257" i="21"/>
  <c r="K1257" i="21"/>
  <c r="H1258" i="21"/>
  <c r="L1257" i="21"/>
  <c r="M1257" i="21"/>
  <c r="J1257" i="21"/>
  <c r="O1256" i="21"/>
  <c r="N1256" i="21"/>
  <c r="P1256" i="21"/>
  <c r="Q1256" i="21"/>
  <c r="E1258" i="21"/>
  <c r="D1259" i="21"/>
  <c r="F1258" i="21"/>
  <c r="O1257" i="21"/>
  <c r="N1257" i="21"/>
  <c r="Q1257" i="21"/>
  <c r="P1257" i="21"/>
  <c r="L1258" i="21"/>
  <c r="M1258" i="21"/>
  <c r="J1258" i="21"/>
  <c r="K1258" i="21"/>
  <c r="H1259" i="21"/>
  <c r="I1258" i="21"/>
  <c r="D1260" i="21"/>
  <c r="E1259" i="21"/>
  <c r="F1259" i="21"/>
  <c r="J1259" i="21"/>
  <c r="K1259" i="21"/>
  <c r="I1259" i="21"/>
  <c r="M1259" i="21"/>
  <c r="H1260" i="21"/>
  <c r="L1259" i="21"/>
  <c r="P1258" i="21"/>
  <c r="O1258" i="21"/>
  <c r="Q1258" i="21"/>
  <c r="N1258" i="21"/>
  <c r="E1260" i="21"/>
  <c r="D1261" i="21"/>
  <c r="F1260" i="21"/>
  <c r="O1259" i="21"/>
  <c r="N1259" i="21"/>
  <c r="Q1259" i="21"/>
  <c r="P1259" i="21"/>
  <c r="M1260" i="21"/>
  <c r="J1260" i="21"/>
  <c r="K1260" i="21"/>
  <c r="H1261" i="21"/>
  <c r="I1260" i="21"/>
  <c r="L1260" i="21"/>
  <c r="E1261" i="21"/>
  <c r="D1262" i="21"/>
  <c r="F1261" i="21"/>
  <c r="H1262" i="21"/>
  <c r="M1261" i="21"/>
  <c r="J1261" i="21"/>
  <c r="L1261" i="21"/>
  <c r="K1261" i="21"/>
  <c r="I1261" i="21"/>
  <c r="N1260" i="21"/>
  <c r="P1260" i="21"/>
  <c r="O1260" i="21"/>
  <c r="Q1260" i="21"/>
  <c r="D1263" i="21"/>
  <c r="E1262" i="21"/>
  <c r="F1262" i="21"/>
  <c r="J1262" i="21"/>
  <c r="K1262" i="21"/>
  <c r="H1263" i="21"/>
  <c r="M1262" i="21"/>
  <c r="L1262" i="21"/>
  <c r="I1262" i="21"/>
  <c r="N1261" i="21"/>
  <c r="Q1261" i="21"/>
  <c r="P1261" i="21"/>
  <c r="O1261" i="21"/>
  <c r="E1263" i="21"/>
  <c r="D1264" i="21"/>
  <c r="F1263" i="21"/>
  <c r="L1263" i="21"/>
  <c r="J1263" i="21"/>
  <c r="H1264" i="21"/>
  <c r="K1263" i="21"/>
  <c r="I1263" i="21"/>
  <c r="M1263" i="21"/>
  <c r="O1262" i="21"/>
  <c r="Q1262" i="21"/>
  <c r="N1262" i="21"/>
  <c r="P1262" i="21"/>
  <c r="E1264" i="21"/>
  <c r="D1265" i="21"/>
  <c r="F1264" i="21"/>
  <c r="I1264" i="21"/>
  <c r="J1264" i="21"/>
  <c r="K1264" i="21"/>
  <c r="H1265" i="21"/>
  <c r="L1264" i="21"/>
  <c r="M1264" i="21"/>
  <c r="O1263" i="21"/>
  <c r="N1263" i="21"/>
  <c r="Q1263" i="21"/>
  <c r="P1263" i="21"/>
  <c r="E1265" i="21"/>
  <c r="D1266" i="21"/>
  <c r="F1265" i="21"/>
  <c r="P1264" i="21"/>
  <c r="O1264" i="21"/>
  <c r="Q1264" i="21"/>
  <c r="N1264" i="21"/>
  <c r="H1266" i="21"/>
  <c r="K1265" i="21"/>
  <c r="J1265" i="21"/>
  <c r="L1265" i="21"/>
  <c r="M1265" i="21"/>
  <c r="I1265" i="21"/>
  <c r="D1267" i="21"/>
  <c r="E1266" i="21"/>
  <c r="F1266" i="21"/>
  <c r="I1266" i="21"/>
  <c r="J1266" i="21"/>
  <c r="L1266" i="21"/>
  <c r="M1266" i="21"/>
  <c r="K1266" i="21"/>
  <c r="H1267" i="21"/>
  <c r="O1265" i="21"/>
  <c r="N1265" i="21"/>
  <c r="Q1265" i="21"/>
  <c r="P1265" i="21"/>
  <c r="E1267" i="21"/>
  <c r="D1268" i="21"/>
  <c r="F1267" i="21"/>
  <c r="N1266" i="21"/>
  <c r="P1266" i="21"/>
  <c r="O1266" i="21"/>
  <c r="Q1266" i="21"/>
  <c r="M1267" i="21"/>
  <c r="L1267" i="21"/>
  <c r="I1267" i="21"/>
  <c r="J1267" i="21"/>
  <c r="K1267" i="21"/>
  <c r="H1268" i="21"/>
  <c r="E1268" i="21"/>
  <c r="D1269" i="21"/>
  <c r="F1268" i="21"/>
  <c r="Q1267" i="21"/>
  <c r="N1267" i="21"/>
  <c r="P1267" i="21"/>
  <c r="O1267" i="21"/>
  <c r="H1269" i="21"/>
  <c r="K1268" i="21"/>
  <c r="L1268" i="21"/>
  <c r="J1268" i="21"/>
  <c r="M1268" i="21"/>
  <c r="I1268" i="21"/>
  <c r="D1270" i="21"/>
  <c r="E1269" i="21"/>
  <c r="F1269" i="21"/>
  <c r="L1269" i="21"/>
  <c r="H1270" i="21"/>
  <c r="K1269" i="21"/>
  <c r="J1269" i="21"/>
  <c r="M1269" i="21"/>
  <c r="I1269" i="21"/>
  <c r="N1268" i="21"/>
  <c r="Q1268" i="21"/>
  <c r="P1268" i="21"/>
  <c r="O1268" i="21"/>
  <c r="D1271" i="21"/>
  <c r="E1270" i="21"/>
  <c r="F1270" i="21"/>
  <c r="M1270" i="21"/>
  <c r="J1270" i="21"/>
  <c r="L1270" i="21"/>
  <c r="K1270" i="21"/>
  <c r="H1271" i="21"/>
  <c r="I1270" i="21"/>
  <c r="O1269" i="21"/>
  <c r="Q1269" i="21"/>
  <c r="N1269" i="21"/>
  <c r="P1269" i="21"/>
  <c r="D1272" i="21"/>
  <c r="E1271" i="21"/>
  <c r="F1271" i="21"/>
  <c r="J1271" i="21"/>
  <c r="K1271" i="21"/>
  <c r="L1271" i="21"/>
  <c r="I1271" i="21"/>
  <c r="M1271" i="21"/>
  <c r="H1272" i="21"/>
  <c r="Q1270" i="21"/>
  <c r="P1270" i="21"/>
  <c r="O1270" i="21"/>
  <c r="N1270" i="21"/>
  <c r="E1272" i="21"/>
  <c r="D1273" i="21"/>
  <c r="F1272" i="21"/>
  <c r="O1271" i="21"/>
  <c r="N1271" i="21"/>
  <c r="Q1271" i="21"/>
  <c r="P1271" i="21"/>
  <c r="J1272" i="21"/>
  <c r="I1272" i="21"/>
  <c r="K1272" i="21"/>
  <c r="H1273" i="21"/>
  <c r="M1272" i="21"/>
  <c r="L1272" i="21"/>
  <c r="D1274" i="21"/>
  <c r="E1273" i="21"/>
  <c r="F1273" i="21"/>
  <c r="Q1272" i="21"/>
  <c r="N1272" i="21"/>
  <c r="P1272" i="21"/>
  <c r="O1272" i="21"/>
  <c r="I1273" i="21"/>
  <c r="K1273" i="21"/>
  <c r="J1273" i="21"/>
  <c r="M1273" i="21"/>
  <c r="H1274" i="21"/>
  <c r="L1273" i="21"/>
  <c r="E1274" i="21"/>
  <c r="D1275" i="21"/>
  <c r="F1274" i="21"/>
  <c r="N1273" i="21"/>
  <c r="Q1273" i="21"/>
  <c r="P1273" i="21"/>
  <c r="O1273" i="21"/>
  <c r="I1274" i="21"/>
  <c r="H1275" i="21"/>
  <c r="L1274" i="21"/>
  <c r="M1274" i="21"/>
  <c r="J1274" i="21"/>
  <c r="K1274" i="21"/>
  <c r="D1276" i="21"/>
  <c r="E1275" i="21"/>
  <c r="F1275" i="21"/>
  <c r="N1274" i="21"/>
  <c r="Q1274" i="21"/>
  <c r="P1274" i="21"/>
  <c r="O1274" i="21"/>
  <c r="H1276" i="21"/>
  <c r="L1275" i="21"/>
  <c r="J1275" i="21"/>
  <c r="K1275" i="21"/>
  <c r="M1275" i="21"/>
  <c r="I1275" i="21"/>
  <c r="E1276" i="21"/>
  <c r="D1277" i="21"/>
  <c r="F1276" i="21"/>
  <c r="L1276" i="21"/>
  <c r="J1276" i="21"/>
  <c r="H1277" i="21"/>
  <c r="K1276" i="21"/>
  <c r="M1276" i="21"/>
  <c r="I1276" i="21"/>
  <c r="O1275" i="21"/>
  <c r="N1275" i="21"/>
  <c r="Q1275" i="21"/>
  <c r="P1275" i="21"/>
  <c r="D1278" i="21"/>
  <c r="E1277" i="21"/>
  <c r="F1277" i="21"/>
  <c r="K1277" i="21"/>
  <c r="I1277" i="21"/>
  <c r="H1278" i="21"/>
  <c r="L1277" i="21"/>
  <c r="J1277" i="21"/>
  <c r="M1277" i="21"/>
  <c r="Q1276" i="21"/>
  <c r="P1276" i="21"/>
  <c r="O1276" i="21"/>
  <c r="N1276" i="21"/>
  <c r="E1278" i="21"/>
  <c r="D1279" i="21"/>
  <c r="F1278" i="21"/>
  <c r="O1277" i="21"/>
  <c r="N1277" i="21"/>
  <c r="Q1277" i="21"/>
  <c r="P1277" i="21"/>
  <c r="L1278" i="21"/>
  <c r="I1278" i="21"/>
  <c r="K1278" i="21"/>
  <c r="J1278" i="21"/>
  <c r="M1278" i="21"/>
  <c r="H1279" i="21"/>
  <c r="D1280" i="21"/>
  <c r="E1279" i="21"/>
  <c r="F1279" i="21"/>
  <c r="O1278" i="21"/>
  <c r="N1278" i="21"/>
  <c r="Q1278" i="21"/>
  <c r="P1278" i="21"/>
  <c r="M1279" i="21"/>
  <c r="J1279" i="21"/>
  <c r="K1279" i="21"/>
  <c r="L1279" i="21"/>
  <c r="H1280" i="21"/>
  <c r="I1279" i="21"/>
  <c r="E1280" i="21"/>
  <c r="D1281" i="21"/>
  <c r="F1280" i="21"/>
  <c r="K1280" i="21"/>
  <c r="M1280" i="21"/>
  <c r="J1280" i="21"/>
  <c r="L1280" i="21"/>
  <c r="H1281" i="21"/>
  <c r="I1280" i="21"/>
  <c r="N1279" i="21"/>
  <c r="Q1279" i="21"/>
  <c r="P1279" i="21"/>
  <c r="O1279" i="21"/>
  <c r="D1282" i="21"/>
  <c r="E1281" i="21"/>
  <c r="F1281" i="21"/>
  <c r="I1281" i="21"/>
  <c r="K1281" i="21"/>
  <c r="H1282" i="21"/>
  <c r="L1281" i="21"/>
  <c r="J1281" i="21"/>
  <c r="M1281" i="21"/>
  <c r="Q1280" i="21"/>
  <c r="P1280" i="21"/>
  <c r="O1280" i="21"/>
  <c r="N1280" i="21"/>
  <c r="D1283" i="21"/>
  <c r="E1282" i="21"/>
  <c r="F1282" i="21"/>
  <c r="Q1281" i="21"/>
  <c r="N1281" i="21"/>
  <c r="P1281" i="21"/>
  <c r="O1281" i="21"/>
  <c r="K1282" i="21"/>
  <c r="H1283" i="21"/>
  <c r="M1282" i="21"/>
  <c r="I1282" i="21"/>
  <c r="L1282" i="21"/>
  <c r="J1282" i="21"/>
  <c r="D1284" i="21"/>
  <c r="E1283" i="21"/>
  <c r="F1283" i="21"/>
  <c r="L1283" i="21"/>
  <c r="K1283" i="21"/>
  <c r="I1283" i="21"/>
  <c r="H1284" i="21"/>
  <c r="M1283" i="21"/>
  <c r="J1283" i="21"/>
  <c r="N1282" i="21"/>
  <c r="P1282" i="21"/>
  <c r="O1282" i="21"/>
  <c r="Q1282" i="21"/>
  <c r="E1284" i="21"/>
  <c r="D1285" i="21"/>
  <c r="F1284" i="21"/>
  <c r="N1283" i="21"/>
  <c r="Q1283" i="21"/>
  <c r="P1283" i="21"/>
  <c r="O1283" i="21"/>
  <c r="L1284" i="21"/>
  <c r="J1284" i="21"/>
  <c r="H1285" i="21"/>
  <c r="M1284" i="21"/>
  <c r="K1284" i="21"/>
  <c r="I1284" i="21"/>
  <c r="D1286" i="21"/>
  <c r="E1285" i="21"/>
  <c r="F1285" i="21"/>
  <c r="K1285" i="21"/>
  <c r="I1285" i="21"/>
  <c r="M1285" i="21"/>
  <c r="L1285" i="21"/>
  <c r="J1285" i="21"/>
  <c r="H1286" i="21"/>
  <c r="O1284" i="21"/>
  <c r="Q1284" i="21"/>
  <c r="N1284" i="21"/>
  <c r="P1284" i="21"/>
  <c r="E1286" i="21"/>
  <c r="D1287" i="21"/>
  <c r="F1286" i="21"/>
  <c r="N1285" i="21"/>
  <c r="Q1285" i="21"/>
  <c r="P1285" i="21"/>
  <c r="O1285" i="21"/>
  <c r="H1287" i="21"/>
  <c r="I1286" i="21"/>
  <c r="L1286" i="21"/>
  <c r="M1286" i="21"/>
  <c r="K1286" i="21"/>
  <c r="J1286" i="21"/>
  <c r="E1287" i="21"/>
  <c r="D1288" i="21"/>
  <c r="F1287" i="21"/>
  <c r="L1287" i="21"/>
  <c r="J1287" i="21"/>
  <c r="K1287" i="21"/>
  <c r="I1287" i="21"/>
  <c r="H1288" i="21"/>
  <c r="M1287" i="21"/>
  <c r="P1286" i="21"/>
  <c r="Q1286" i="21"/>
  <c r="N1286" i="21"/>
  <c r="O1286" i="21"/>
  <c r="E1288" i="21"/>
  <c r="D1289" i="21"/>
  <c r="F1288" i="21"/>
  <c r="O1287" i="21"/>
  <c r="N1287" i="21"/>
  <c r="Q1287" i="21"/>
  <c r="P1287" i="21"/>
  <c r="J1288" i="21"/>
  <c r="L1288" i="21"/>
  <c r="M1288" i="21"/>
  <c r="K1288" i="21"/>
  <c r="I1288" i="21"/>
  <c r="H1289" i="21"/>
  <c r="D1290" i="21"/>
  <c r="E1289" i="21"/>
  <c r="F1289" i="21"/>
  <c r="N1288" i="21"/>
  <c r="Q1288" i="21"/>
  <c r="P1288" i="21"/>
  <c r="O1288" i="21"/>
  <c r="H1290" i="21"/>
  <c r="J1289" i="21"/>
  <c r="L1289" i="21"/>
  <c r="I1289" i="21"/>
  <c r="K1289" i="21"/>
  <c r="M1289" i="21"/>
  <c r="E1290" i="21"/>
  <c r="D1291" i="21"/>
  <c r="F1290" i="21"/>
  <c r="J1290" i="21"/>
  <c r="M1290" i="21"/>
  <c r="H1291" i="21"/>
  <c r="K1290" i="21"/>
  <c r="I1290" i="21"/>
  <c r="L1290" i="21"/>
  <c r="O1289" i="21"/>
  <c r="N1289" i="21"/>
  <c r="Q1289" i="21"/>
  <c r="P1289" i="21"/>
  <c r="D1292" i="21"/>
  <c r="E1291" i="21"/>
  <c r="F1291" i="21"/>
  <c r="J1291" i="21"/>
  <c r="M1291" i="21"/>
  <c r="K1291" i="21"/>
  <c r="L1291" i="21"/>
  <c r="H1292" i="21"/>
  <c r="I1291" i="21"/>
  <c r="P1290" i="21"/>
  <c r="O1290" i="21"/>
  <c r="N1290" i="21"/>
  <c r="Q1290" i="21"/>
  <c r="D1293" i="21"/>
  <c r="E1292" i="21"/>
  <c r="F1292" i="21"/>
  <c r="H1293" i="21"/>
  <c r="L1292" i="21"/>
  <c r="I1292" i="21"/>
  <c r="J1292" i="21"/>
  <c r="K1292" i="21"/>
  <c r="M1292" i="21"/>
  <c r="N1291" i="21"/>
  <c r="Q1291" i="21"/>
  <c r="P1291" i="21"/>
  <c r="O1291" i="21"/>
  <c r="D1294" i="21"/>
  <c r="E1293" i="21"/>
  <c r="F1293" i="21"/>
  <c r="J1293" i="21"/>
  <c r="K1293" i="21"/>
  <c r="I1293" i="21"/>
  <c r="L1293" i="21"/>
  <c r="M1293" i="21"/>
  <c r="H1294" i="21"/>
  <c r="Q1292" i="21"/>
  <c r="P1292" i="21"/>
  <c r="O1292" i="21"/>
  <c r="N1292" i="21"/>
  <c r="D1295" i="21"/>
  <c r="E1294" i="21"/>
  <c r="F1294" i="21"/>
  <c r="O1293" i="21"/>
  <c r="N1293" i="21"/>
  <c r="Q1293" i="21"/>
  <c r="P1293" i="21"/>
  <c r="L1294" i="21"/>
  <c r="K1294" i="21"/>
  <c r="J1294" i="21"/>
  <c r="M1294" i="21"/>
  <c r="I1294" i="21"/>
  <c r="H1295" i="21"/>
  <c r="D1296" i="21"/>
  <c r="E1295" i="21"/>
  <c r="F1295" i="21"/>
  <c r="O1294" i="21"/>
  <c r="Q1294" i="21"/>
  <c r="N1294" i="21"/>
  <c r="P1294" i="21"/>
  <c r="M1295" i="21"/>
  <c r="H1296" i="21"/>
  <c r="J1295" i="21"/>
  <c r="L1295" i="21"/>
  <c r="K1295" i="21"/>
  <c r="I1295" i="21"/>
  <c r="D1297" i="21"/>
  <c r="E1296" i="21"/>
  <c r="F1296" i="21"/>
  <c r="I1296" i="21"/>
  <c r="K1296" i="21"/>
  <c r="M1296" i="21"/>
  <c r="L1296" i="21"/>
  <c r="H1297" i="21"/>
  <c r="J1296" i="21"/>
  <c r="O1295" i="21"/>
  <c r="N1295" i="21"/>
  <c r="Q1295" i="21"/>
  <c r="P1295" i="21"/>
  <c r="D1298" i="21"/>
  <c r="E1297" i="21"/>
  <c r="F1297" i="21"/>
  <c r="P1296" i="21"/>
  <c r="O1296" i="21"/>
  <c r="N1296" i="21"/>
  <c r="Q1296" i="21"/>
  <c r="K1297" i="21"/>
  <c r="I1297" i="21"/>
  <c r="J1297" i="21"/>
  <c r="L1297" i="21"/>
  <c r="H1298" i="21"/>
  <c r="M1297" i="21"/>
  <c r="E1298" i="21"/>
  <c r="D1299" i="21"/>
  <c r="F1298" i="21"/>
  <c r="N1297" i="21"/>
  <c r="Q1297" i="21"/>
  <c r="P1297" i="21"/>
  <c r="O1297" i="21"/>
  <c r="M1298" i="21"/>
  <c r="J1298" i="21"/>
  <c r="K1298" i="21"/>
  <c r="I1298" i="21"/>
  <c r="L1298" i="21"/>
  <c r="H1299" i="21"/>
  <c r="E1299" i="21"/>
  <c r="D1300" i="21"/>
  <c r="F1299" i="21"/>
  <c r="N1298" i="21"/>
  <c r="P1298" i="21"/>
  <c r="O1298" i="21"/>
  <c r="Q1298" i="21"/>
  <c r="J1299" i="21"/>
  <c r="L1299" i="21"/>
  <c r="M1299" i="21"/>
  <c r="K1299" i="21"/>
  <c r="I1299" i="21"/>
  <c r="H1300" i="21"/>
  <c r="E1300" i="21"/>
  <c r="D1301" i="21"/>
  <c r="F1300" i="21"/>
  <c r="O1299" i="21"/>
  <c r="N1299" i="21"/>
  <c r="Q1299" i="21"/>
  <c r="P1299" i="21"/>
  <c r="J1300" i="21"/>
  <c r="L1300" i="21"/>
  <c r="K1300" i="21"/>
  <c r="I1300" i="21"/>
  <c r="H1301" i="21"/>
  <c r="M1300" i="21"/>
  <c r="E1301" i="21"/>
  <c r="D1302" i="21"/>
  <c r="F1301" i="21"/>
  <c r="O1300" i="21"/>
  <c r="Q1300" i="21"/>
  <c r="N1300" i="21"/>
  <c r="P1300" i="21"/>
  <c r="H1302" i="21"/>
  <c r="J1301" i="21"/>
  <c r="M1301" i="21"/>
  <c r="I1301" i="21"/>
  <c r="K1301" i="21"/>
  <c r="L1301" i="21"/>
  <c r="E1302" i="21"/>
  <c r="D1303" i="21"/>
  <c r="F1302" i="21"/>
  <c r="K1302" i="21"/>
  <c r="J1302" i="21"/>
  <c r="M1302" i="21"/>
  <c r="H1303" i="21"/>
  <c r="L1302" i="21"/>
  <c r="I1302" i="21"/>
  <c r="O1301" i="21"/>
  <c r="N1301" i="21"/>
  <c r="Q1301" i="21"/>
  <c r="P1301" i="21"/>
  <c r="D1304" i="21"/>
  <c r="E1303" i="21"/>
  <c r="F1303" i="21"/>
  <c r="L1303" i="21"/>
  <c r="K1303" i="21"/>
  <c r="M1303" i="21"/>
  <c r="H1304" i="21"/>
  <c r="J1303" i="21"/>
  <c r="I1303" i="21"/>
  <c r="N1302" i="21"/>
  <c r="P1302" i="21"/>
  <c r="O1302" i="21"/>
  <c r="Q1302" i="21"/>
  <c r="E1304" i="21"/>
  <c r="D1305" i="21"/>
  <c r="F1304" i="21"/>
  <c r="K1304" i="21"/>
  <c r="I1304" i="21"/>
  <c r="M1304" i="21"/>
  <c r="L1304" i="21"/>
  <c r="J1304" i="21"/>
  <c r="H1305" i="21"/>
  <c r="N1303" i="21"/>
  <c r="Q1303" i="21"/>
  <c r="P1303" i="21"/>
  <c r="O1303" i="21"/>
  <c r="E1305" i="21"/>
  <c r="D1306" i="21"/>
  <c r="F1305" i="21"/>
  <c r="O1304" i="21"/>
  <c r="N1304" i="21"/>
  <c r="P1304" i="21"/>
  <c r="Q1304" i="21"/>
  <c r="I1305" i="21"/>
  <c r="L1305" i="21"/>
  <c r="K1305" i="21"/>
  <c r="M1305" i="21"/>
  <c r="H1306" i="21"/>
  <c r="J1305" i="21"/>
  <c r="E1306" i="21"/>
  <c r="D1307" i="21"/>
  <c r="F1306" i="21"/>
  <c r="O1305" i="21"/>
  <c r="N1305" i="21"/>
  <c r="Q1305" i="21"/>
  <c r="P1305" i="21"/>
  <c r="K1306" i="21"/>
  <c r="H1307" i="21"/>
  <c r="I1306" i="21"/>
  <c r="L1306" i="21"/>
  <c r="M1306" i="21"/>
  <c r="J1306" i="21"/>
  <c r="E1307" i="21"/>
  <c r="D1308" i="21"/>
  <c r="F1307" i="21"/>
  <c r="J1307" i="21"/>
  <c r="H1308" i="21"/>
  <c r="M1307" i="21"/>
  <c r="I1307" i="21"/>
  <c r="L1307" i="21"/>
  <c r="K1307" i="21"/>
  <c r="P1306" i="21"/>
  <c r="O1306" i="21"/>
  <c r="Q1306" i="21"/>
  <c r="N1306" i="21"/>
  <c r="E1308" i="21"/>
  <c r="D1309" i="21"/>
  <c r="F1308" i="21"/>
  <c r="I1308" i="21"/>
  <c r="M1308" i="21"/>
  <c r="H1309" i="21"/>
  <c r="J1308" i="21"/>
  <c r="K1308" i="21"/>
  <c r="L1308" i="21"/>
  <c r="N1307" i="21"/>
  <c r="Q1307" i="21"/>
  <c r="P1307" i="21"/>
  <c r="O1307" i="21"/>
  <c r="D1310" i="21"/>
  <c r="E1309" i="21"/>
  <c r="F1309" i="21"/>
  <c r="N1308" i="21"/>
  <c r="Q1308" i="21"/>
  <c r="P1308" i="21"/>
  <c r="O1308" i="21"/>
  <c r="M1309" i="21"/>
  <c r="K1309" i="21"/>
  <c r="L1309" i="21"/>
  <c r="J1309" i="21"/>
  <c r="I1309" i="21"/>
  <c r="H1310" i="21"/>
  <c r="E1310" i="21"/>
  <c r="D1311" i="21"/>
  <c r="F1310" i="21"/>
  <c r="O1309" i="21"/>
  <c r="N1309" i="21"/>
  <c r="Q1309" i="21"/>
  <c r="P1309" i="21"/>
  <c r="I1310" i="21"/>
  <c r="K1310" i="21"/>
  <c r="L1310" i="21"/>
  <c r="M1310" i="21"/>
  <c r="H1311" i="21"/>
  <c r="J1310" i="21"/>
  <c r="D1312" i="21"/>
  <c r="E1311" i="21"/>
  <c r="F1311" i="21"/>
  <c r="O1310" i="21"/>
  <c r="N1310" i="21"/>
  <c r="Q1310" i="21"/>
  <c r="P1310" i="21"/>
  <c r="L1311" i="21"/>
  <c r="K1311" i="21"/>
  <c r="J1311" i="21"/>
  <c r="I1311" i="21"/>
  <c r="H1312" i="21"/>
  <c r="M1311" i="21"/>
  <c r="D1313" i="21"/>
  <c r="E1312" i="21"/>
  <c r="F1312" i="21"/>
  <c r="O1311" i="21"/>
  <c r="Q1311" i="21"/>
  <c r="N1311" i="21"/>
  <c r="P1311" i="21"/>
  <c r="H1313" i="21"/>
  <c r="M1312" i="21"/>
  <c r="K1312" i="21"/>
  <c r="I1312" i="21"/>
  <c r="J1312" i="21"/>
  <c r="L1312" i="21"/>
  <c r="D1314" i="21"/>
  <c r="E1313" i="21"/>
  <c r="F1313" i="21"/>
  <c r="L1313" i="21"/>
  <c r="M1313" i="21"/>
  <c r="I1313" i="21"/>
  <c r="J1313" i="21"/>
  <c r="K1313" i="21"/>
  <c r="H1314" i="21"/>
  <c r="P1312" i="21"/>
  <c r="N1312" i="21"/>
  <c r="O1312" i="21"/>
  <c r="Q1312" i="21"/>
  <c r="D1315" i="21"/>
  <c r="E1314" i="21"/>
  <c r="F1314" i="21"/>
  <c r="O1313" i="21"/>
  <c r="Q1313" i="21"/>
  <c r="N1313" i="21"/>
  <c r="P1313" i="21"/>
  <c r="I1314" i="21"/>
  <c r="K1314" i="21"/>
  <c r="M1314" i="21"/>
  <c r="J1314" i="21"/>
  <c r="H1315" i="21"/>
  <c r="L1314" i="21"/>
  <c r="D1316" i="21"/>
  <c r="E1315" i="21"/>
  <c r="F1315" i="21"/>
  <c r="N1314" i="21"/>
  <c r="P1314" i="21"/>
  <c r="O1314" i="21"/>
  <c r="Q1314" i="21"/>
  <c r="L1315" i="21"/>
  <c r="M1315" i="21"/>
  <c r="I1315" i="21"/>
  <c r="K1315" i="21"/>
  <c r="J1315" i="21"/>
  <c r="H1316" i="21"/>
  <c r="D1317" i="21"/>
  <c r="E1316" i="21"/>
  <c r="F1316" i="21"/>
  <c r="N1315" i="21"/>
  <c r="Q1315" i="21"/>
  <c r="P1315" i="21"/>
  <c r="O1315" i="21"/>
  <c r="L1316" i="21"/>
  <c r="H1317" i="21"/>
  <c r="I1316" i="21"/>
  <c r="J1316" i="21"/>
  <c r="K1316" i="21"/>
  <c r="M1316" i="21"/>
  <c r="D1318" i="21"/>
  <c r="E1317" i="21"/>
  <c r="F1317" i="21"/>
  <c r="I1317" i="21"/>
  <c r="K1317" i="21"/>
  <c r="M1317" i="21"/>
  <c r="H1318" i="21"/>
  <c r="L1317" i="21"/>
  <c r="J1317" i="21"/>
  <c r="N1316" i="21"/>
  <c r="P1316" i="21"/>
  <c r="O1316" i="21"/>
  <c r="Q1316" i="21"/>
  <c r="E1318" i="21"/>
  <c r="D1319" i="21"/>
  <c r="F1318" i="21"/>
  <c r="N1317" i="21"/>
  <c r="Q1317" i="21"/>
  <c r="P1317" i="21"/>
  <c r="O1317" i="21"/>
  <c r="M1318" i="21"/>
  <c r="J1318" i="21"/>
  <c r="K1318" i="21"/>
  <c r="H1319" i="21"/>
  <c r="I1318" i="21"/>
  <c r="L1318" i="21"/>
  <c r="E1319" i="21"/>
  <c r="D1320" i="21"/>
  <c r="F1319" i="21"/>
  <c r="L1319" i="21"/>
  <c r="K1319" i="21"/>
  <c r="H1320" i="21"/>
  <c r="M1319" i="21"/>
  <c r="J1319" i="21"/>
  <c r="I1319" i="21"/>
  <c r="Q1318" i="21"/>
  <c r="P1318" i="21"/>
  <c r="O1318" i="21"/>
  <c r="N1318" i="21"/>
  <c r="D1321" i="21"/>
  <c r="E1320" i="21"/>
  <c r="F1320" i="21"/>
  <c r="K1320" i="21"/>
  <c r="H1321" i="21"/>
  <c r="L1320" i="21"/>
  <c r="M1320" i="21"/>
  <c r="I1320" i="21"/>
  <c r="J1320" i="21"/>
  <c r="Q1319" i="21"/>
  <c r="N1319" i="21"/>
  <c r="P1319" i="21"/>
  <c r="O1319" i="21"/>
  <c r="D1322" i="21"/>
  <c r="E1321" i="21"/>
  <c r="F1321" i="21"/>
  <c r="I1321" i="21"/>
  <c r="L1321" i="21"/>
  <c r="H1322" i="21"/>
  <c r="M1321" i="21"/>
  <c r="K1321" i="21"/>
  <c r="J1321" i="21"/>
  <c r="Q1320" i="21"/>
  <c r="N1320" i="21"/>
  <c r="P1320" i="21"/>
  <c r="O1320" i="21"/>
  <c r="D1323" i="21"/>
  <c r="E1322" i="21"/>
  <c r="F1322" i="21"/>
  <c r="Q1321" i="21"/>
  <c r="N1321" i="21"/>
  <c r="P1321" i="21"/>
  <c r="O1321" i="21"/>
  <c r="L1322" i="21"/>
  <c r="H1323" i="21"/>
  <c r="K1322" i="21"/>
  <c r="M1322" i="21"/>
  <c r="J1322" i="21"/>
  <c r="I1322" i="21"/>
  <c r="E1323" i="21"/>
  <c r="D1324" i="21"/>
  <c r="F1323" i="21"/>
  <c r="K1323" i="21"/>
  <c r="L1323" i="21"/>
  <c r="I1323" i="21"/>
  <c r="H1324" i="21"/>
  <c r="J1323" i="21"/>
  <c r="M1323" i="21"/>
  <c r="N1322" i="21"/>
  <c r="Q1322" i="21"/>
  <c r="P1322" i="21"/>
  <c r="O1322" i="21"/>
  <c r="D1325" i="21"/>
  <c r="E1324" i="21"/>
  <c r="F1324" i="21"/>
  <c r="Q1323" i="21"/>
  <c r="N1323" i="21"/>
  <c r="P1323" i="21"/>
  <c r="O1323" i="21"/>
  <c r="J1324" i="21"/>
  <c r="I1324" i="21"/>
  <c r="M1324" i="21"/>
  <c r="H1325" i="21"/>
  <c r="L1324" i="21"/>
  <c r="K1324" i="21"/>
  <c r="D1326" i="21"/>
  <c r="E1325" i="21"/>
  <c r="F1325" i="21"/>
  <c r="N1324" i="21"/>
  <c r="P1324" i="21"/>
  <c r="O1324" i="21"/>
  <c r="Q1324" i="21"/>
  <c r="K1325" i="21"/>
  <c r="H1326" i="21"/>
  <c r="J1325" i="21"/>
  <c r="L1325" i="21"/>
  <c r="I1325" i="21"/>
  <c r="M1325" i="21"/>
  <c r="D1327" i="21"/>
  <c r="E1326" i="21"/>
  <c r="F1326" i="21"/>
  <c r="M1326" i="21"/>
  <c r="K1326" i="21"/>
  <c r="H1327" i="21"/>
  <c r="L1326" i="21"/>
  <c r="J1326" i="21"/>
  <c r="I1326" i="21"/>
  <c r="N1325" i="21"/>
  <c r="Q1325" i="21"/>
  <c r="P1325" i="21"/>
  <c r="O1325" i="21"/>
  <c r="D1328" i="21"/>
  <c r="E1327" i="21"/>
  <c r="F1327" i="21"/>
  <c r="H1328" i="21"/>
  <c r="L1327" i="21"/>
  <c r="M1327" i="21"/>
  <c r="J1327" i="21"/>
  <c r="I1327" i="21"/>
  <c r="K1327" i="21"/>
  <c r="O1326" i="21"/>
  <c r="Q1326" i="21"/>
  <c r="N1326" i="21"/>
  <c r="P1326" i="21"/>
  <c r="D1329" i="21"/>
  <c r="E1328" i="21"/>
  <c r="F1328" i="21"/>
  <c r="K1328" i="21"/>
  <c r="J1328" i="21"/>
  <c r="L1328" i="21"/>
  <c r="I1328" i="21"/>
  <c r="M1328" i="21"/>
  <c r="H1329" i="21"/>
  <c r="O1327" i="21"/>
  <c r="Q1327" i="21"/>
  <c r="N1327" i="21"/>
  <c r="P1327" i="21"/>
  <c r="E1329" i="21"/>
  <c r="D1330" i="21"/>
  <c r="F1329" i="21"/>
  <c r="O1328" i="21"/>
  <c r="Q1328" i="21"/>
  <c r="N1328" i="21"/>
  <c r="P1328" i="21"/>
  <c r="H1330" i="21"/>
  <c r="M1329" i="21"/>
  <c r="K1329" i="21"/>
  <c r="J1329" i="21"/>
  <c r="I1329" i="21"/>
  <c r="L1329" i="21"/>
  <c r="E1330" i="21"/>
  <c r="D1331" i="21"/>
  <c r="F1330" i="21"/>
  <c r="K1330" i="21"/>
  <c r="M1330" i="21"/>
  <c r="L1330" i="21"/>
  <c r="H1331" i="21"/>
  <c r="I1330" i="21"/>
  <c r="J1330" i="21"/>
  <c r="Q1329" i="21"/>
  <c r="O1329" i="21"/>
  <c r="N1329" i="21"/>
  <c r="P1329" i="21"/>
  <c r="D1332" i="21"/>
  <c r="E1331" i="21"/>
  <c r="F1331" i="21"/>
  <c r="H1332" i="21"/>
  <c r="K1331" i="21"/>
  <c r="J1331" i="21"/>
  <c r="M1331" i="21"/>
  <c r="L1331" i="21"/>
  <c r="I1331" i="21"/>
  <c r="N1330" i="21"/>
  <c r="Q1330" i="21"/>
  <c r="P1330" i="21"/>
  <c r="O1330" i="21"/>
  <c r="D1333" i="21"/>
  <c r="E1332" i="21"/>
  <c r="F1332" i="21"/>
  <c r="K1332" i="21"/>
  <c r="H1333" i="21"/>
  <c r="L1332" i="21"/>
  <c r="M1332" i="21"/>
  <c r="I1332" i="21"/>
  <c r="J1332" i="21"/>
  <c r="Q1331" i="21"/>
  <c r="O1331" i="21"/>
  <c r="N1331" i="21"/>
  <c r="P1331" i="21"/>
  <c r="D1334" i="21"/>
  <c r="E1333" i="21"/>
  <c r="F1333" i="21"/>
  <c r="L1333" i="21"/>
  <c r="I1333" i="21"/>
  <c r="H1334" i="21"/>
  <c r="K1333" i="21"/>
  <c r="M1333" i="21"/>
  <c r="J1333" i="21"/>
  <c r="Q1332" i="21"/>
  <c r="P1332" i="21"/>
  <c r="N1332" i="21"/>
  <c r="O1332" i="21"/>
  <c r="D1335" i="21"/>
  <c r="E1334" i="21"/>
  <c r="F1334" i="21"/>
  <c r="Q1333" i="21"/>
  <c r="O1333" i="21"/>
  <c r="N1333" i="21"/>
  <c r="P1333" i="21"/>
  <c r="M1334" i="21"/>
  <c r="K1334" i="21"/>
  <c r="H1335" i="21"/>
  <c r="L1334" i="21"/>
  <c r="I1334" i="21"/>
  <c r="J1334" i="21"/>
  <c r="D1336" i="21"/>
  <c r="E1335" i="21"/>
  <c r="F1335" i="21"/>
  <c r="L1335" i="21"/>
  <c r="K1335" i="21"/>
  <c r="M1335" i="21"/>
  <c r="H1336" i="21"/>
  <c r="J1335" i="21"/>
  <c r="I1335" i="21"/>
  <c r="N1334" i="21"/>
  <c r="P1334" i="21"/>
  <c r="O1334" i="21"/>
  <c r="Q1334" i="21"/>
  <c r="E1336" i="21"/>
  <c r="D1337" i="21"/>
  <c r="F1336" i="21"/>
  <c r="K1336" i="21"/>
  <c r="I1336" i="21"/>
  <c r="L1336" i="21"/>
  <c r="J1336" i="21"/>
  <c r="H1337" i="21"/>
  <c r="M1336" i="21"/>
  <c r="Q1335" i="21"/>
  <c r="N1335" i="21"/>
  <c r="O1335" i="21"/>
  <c r="P1335" i="21"/>
  <c r="D1338" i="21"/>
  <c r="E1337" i="21"/>
  <c r="F1337" i="21"/>
  <c r="N1336" i="21"/>
  <c r="P1336" i="21"/>
  <c r="Q1336" i="21"/>
  <c r="O1336" i="21"/>
  <c r="K1337" i="21"/>
  <c r="L1337" i="21"/>
  <c r="M1337" i="21"/>
  <c r="H1338" i="21"/>
  <c r="J1337" i="21"/>
  <c r="I1337" i="21"/>
  <c r="D1339" i="21"/>
  <c r="E1338" i="21"/>
  <c r="F1338" i="21"/>
  <c r="K1338" i="21"/>
  <c r="L1338" i="21"/>
  <c r="H1339" i="21"/>
  <c r="M1338" i="21"/>
  <c r="I1338" i="21"/>
  <c r="J1338" i="21"/>
  <c r="Q1337" i="21"/>
  <c r="O1337" i="21"/>
  <c r="N1337" i="21"/>
  <c r="P1337" i="21"/>
  <c r="E1339" i="21"/>
  <c r="D1340" i="21"/>
  <c r="F1339" i="21"/>
  <c r="M1339" i="21"/>
  <c r="I1339" i="21"/>
  <c r="L1339" i="21"/>
  <c r="J1339" i="21"/>
  <c r="K1339" i="21"/>
  <c r="H1340" i="21"/>
  <c r="N1338" i="21"/>
  <c r="Q1338" i="21"/>
  <c r="P1338" i="21"/>
  <c r="O1338" i="21"/>
  <c r="D1341" i="21"/>
  <c r="E1340" i="21"/>
  <c r="F1340" i="21"/>
  <c r="N1339" i="21"/>
  <c r="P1339" i="21"/>
  <c r="O1339" i="21"/>
  <c r="Q1339" i="21"/>
  <c r="K1340" i="21"/>
  <c r="J1340" i="21"/>
  <c r="H1341" i="21"/>
  <c r="M1340" i="21"/>
  <c r="L1340" i="21"/>
  <c r="I1340" i="21"/>
  <c r="E1341" i="21"/>
  <c r="D1342" i="21"/>
  <c r="F1341" i="21"/>
  <c r="M1341" i="21"/>
  <c r="J1341" i="21"/>
  <c r="L1341" i="21"/>
  <c r="H1342" i="21"/>
  <c r="K1341" i="21"/>
  <c r="I1341" i="21"/>
  <c r="N1340" i="21"/>
  <c r="P1340" i="21"/>
  <c r="O1340" i="21"/>
  <c r="Q1340" i="21"/>
  <c r="D1343" i="21"/>
  <c r="E1342" i="21"/>
  <c r="F1342" i="21"/>
  <c r="M1342" i="21"/>
  <c r="H1343" i="21"/>
  <c r="J1342" i="21"/>
  <c r="K1342" i="21"/>
  <c r="L1342" i="21"/>
  <c r="I1342" i="21"/>
  <c r="Q1341" i="21"/>
  <c r="N1341" i="21"/>
  <c r="O1341" i="21"/>
  <c r="P1341" i="21"/>
  <c r="D1344" i="21"/>
  <c r="E1343" i="21"/>
  <c r="F1343" i="21"/>
  <c r="M1343" i="21"/>
  <c r="J1343" i="21"/>
  <c r="I1343" i="21"/>
  <c r="H1344" i="21"/>
  <c r="K1343" i="21"/>
  <c r="L1343" i="21"/>
  <c r="O1342" i="21"/>
  <c r="N1342" i="21"/>
  <c r="Q1342" i="21"/>
  <c r="P1342" i="21"/>
  <c r="D1345" i="21"/>
  <c r="E1344" i="21"/>
  <c r="F1344" i="21"/>
  <c r="Q1343" i="21"/>
  <c r="P1343" i="21"/>
  <c r="O1343" i="21"/>
  <c r="N1343" i="21"/>
  <c r="I1344" i="21"/>
  <c r="J1344" i="21"/>
  <c r="H1345" i="21"/>
  <c r="M1344" i="21"/>
  <c r="L1344" i="21"/>
  <c r="K1344" i="21"/>
  <c r="D1346" i="21"/>
  <c r="E1345" i="21"/>
  <c r="F1345" i="21"/>
  <c r="O1344" i="21"/>
  <c r="Q1344" i="21"/>
  <c r="P1344" i="21"/>
  <c r="N1344" i="21"/>
  <c r="K1345" i="21"/>
  <c r="I1345" i="21"/>
  <c r="L1345" i="21"/>
  <c r="J1345" i="21"/>
  <c r="M1345" i="21"/>
  <c r="H1346" i="21"/>
  <c r="D1347" i="21"/>
  <c r="E1346" i="21"/>
  <c r="F1346" i="21"/>
  <c r="Q1345" i="21"/>
  <c r="N1345" i="21"/>
  <c r="P1345" i="21"/>
  <c r="O1345" i="21"/>
  <c r="I1346" i="21"/>
  <c r="J1346" i="21"/>
  <c r="M1346" i="21"/>
  <c r="L1346" i="21"/>
  <c r="K1346" i="21"/>
  <c r="H1347" i="21"/>
  <c r="E1347" i="21"/>
  <c r="D1348" i="21"/>
  <c r="F1347" i="21"/>
  <c r="O1346" i="21"/>
  <c r="Q1346" i="21"/>
  <c r="N1346" i="21"/>
  <c r="P1346" i="21"/>
  <c r="M1347" i="21"/>
  <c r="I1347" i="21"/>
  <c r="H1348" i="21"/>
  <c r="K1347" i="21"/>
  <c r="L1347" i="21"/>
  <c r="J1347" i="21"/>
  <c r="E1348" i="21"/>
  <c r="D1349" i="21"/>
  <c r="F1348" i="21"/>
  <c r="N1347" i="21"/>
  <c r="Q1347" i="21"/>
  <c r="P1347" i="21"/>
  <c r="O1347" i="21"/>
  <c r="I1348" i="21"/>
  <c r="M1348" i="21"/>
  <c r="J1348" i="21"/>
  <c r="L1348" i="21"/>
  <c r="K1348" i="21"/>
  <c r="H1349" i="21"/>
  <c r="E1349" i="21"/>
  <c r="D1350" i="21"/>
  <c r="F1349" i="21"/>
  <c r="O1348" i="21"/>
  <c r="Q1348" i="21"/>
  <c r="N1348" i="21"/>
  <c r="P1348" i="21"/>
  <c r="I1349" i="21"/>
  <c r="K1349" i="21"/>
  <c r="H1350" i="21"/>
  <c r="M1349" i="21"/>
  <c r="L1349" i="21"/>
  <c r="J1349" i="21"/>
  <c r="E1350" i="21"/>
  <c r="D1351" i="21"/>
  <c r="F1350" i="21"/>
  <c r="N1349" i="21"/>
  <c r="Q1349" i="21"/>
  <c r="P1349" i="21"/>
  <c r="O1349" i="21"/>
  <c r="M1350" i="21"/>
  <c r="I1350" i="21"/>
  <c r="H1351" i="21"/>
  <c r="J1350" i="21"/>
  <c r="L1350" i="21"/>
  <c r="K1350" i="21"/>
  <c r="E1351" i="21"/>
  <c r="D1352" i="21"/>
  <c r="F1351" i="21"/>
  <c r="N1350" i="21"/>
  <c r="P1350" i="21"/>
  <c r="O1350" i="21"/>
  <c r="Q1350" i="21"/>
  <c r="I1351" i="21"/>
  <c r="L1351" i="21"/>
  <c r="H1352" i="21"/>
  <c r="M1351" i="21"/>
  <c r="K1351" i="21"/>
  <c r="J1351" i="21"/>
  <c r="D1353" i="21"/>
  <c r="E1352" i="21"/>
  <c r="F1352" i="21"/>
  <c r="N1351" i="21"/>
  <c r="Q1351" i="21"/>
  <c r="P1351" i="21"/>
  <c r="O1351" i="21"/>
  <c r="J1352" i="21"/>
  <c r="I1352" i="21"/>
  <c r="L1352" i="21"/>
  <c r="H1353" i="21"/>
  <c r="M1352" i="21"/>
  <c r="K1352" i="21"/>
  <c r="E1353" i="21"/>
  <c r="D1354" i="21"/>
  <c r="F1353" i="21"/>
  <c r="Q1352" i="21"/>
  <c r="P1352" i="21"/>
  <c r="O1352" i="21"/>
  <c r="N1352" i="21"/>
  <c r="K1353" i="21"/>
  <c r="M1353" i="21"/>
  <c r="J1353" i="21"/>
  <c r="L1353" i="21"/>
  <c r="H1354" i="21"/>
  <c r="I1353" i="21"/>
  <c r="D1355" i="21"/>
  <c r="E1354" i="21"/>
  <c r="F1354" i="21"/>
  <c r="K1354" i="21"/>
  <c r="I1354" i="21"/>
  <c r="H1355" i="21"/>
  <c r="J1354" i="21"/>
  <c r="M1354" i="21"/>
  <c r="L1354" i="21"/>
  <c r="P1353" i="21"/>
  <c r="O1353" i="21"/>
  <c r="N1353" i="21"/>
  <c r="Q1353" i="21"/>
  <c r="E1355" i="21"/>
  <c r="D1356" i="21"/>
  <c r="F1355" i="21"/>
  <c r="Q1354" i="21"/>
  <c r="P1354" i="21"/>
  <c r="O1354" i="21"/>
  <c r="N1354" i="21"/>
  <c r="M1355" i="21"/>
  <c r="L1355" i="21"/>
  <c r="K1355" i="21"/>
  <c r="J1355" i="21"/>
  <c r="I1355" i="21"/>
  <c r="H1356" i="21"/>
  <c r="E1356" i="21"/>
  <c r="D1357" i="21"/>
  <c r="F1356" i="21"/>
  <c r="N1355" i="21"/>
  <c r="Q1355" i="21"/>
  <c r="P1355" i="21"/>
  <c r="O1355" i="21"/>
  <c r="K1356" i="21"/>
  <c r="H1357" i="21"/>
  <c r="I1356" i="21"/>
  <c r="L1356" i="21"/>
  <c r="J1356" i="21"/>
  <c r="M1356" i="21"/>
  <c r="E1357" i="21"/>
  <c r="D1358" i="21"/>
  <c r="F1357" i="21"/>
  <c r="K1357" i="21"/>
  <c r="J1357" i="21"/>
  <c r="M1357" i="21"/>
  <c r="I1357" i="21"/>
  <c r="H1358" i="21"/>
  <c r="L1357" i="21"/>
  <c r="O1356" i="21"/>
  <c r="Q1356" i="21"/>
  <c r="N1356" i="21"/>
  <c r="P1356" i="21"/>
  <c r="E1358" i="21"/>
  <c r="D1359" i="21"/>
  <c r="F1358" i="21"/>
  <c r="Q1357" i="21"/>
  <c r="N1357" i="21"/>
  <c r="P1357" i="21"/>
  <c r="O1357" i="21"/>
  <c r="J1358" i="21"/>
  <c r="I1358" i="21"/>
  <c r="K1358" i="21"/>
  <c r="M1358" i="21"/>
  <c r="H1359" i="21"/>
  <c r="L1358" i="21"/>
  <c r="D1360" i="21"/>
  <c r="E1359" i="21"/>
  <c r="F1359" i="21"/>
  <c r="O1358" i="21"/>
  <c r="N1358" i="21"/>
  <c r="Q1358" i="21"/>
  <c r="P1358" i="21"/>
  <c r="J1359" i="21"/>
  <c r="L1359" i="21"/>
  <c r="I1359" i="21"/>
  <c r="M1359" i="21"/>
  <c r="K1359" i="21"/>
  <c r="H1360" i="21"/>
  <c r="D1361" i="21"/>
  <c r="E1360" i="21"/>
  <c r="F1360" i="21"/>
  <c r="N1359" i="21"/>
  <c r="Q1359" i="21"/>
  <c r="P1359" i="21"/>
  <c r="O1359" i="21"/>
  <c r="L1360" i="21"/>
  <c r="I1360" i="21"/>
  <c r="J1360" i="21"/>
  <c r="H1361" i="21"/>
  <c r="K1360" i="21"/>
  <c r="M1360" i="21"/>
  <c r="E1361" i="21"/>
  <c r="D1362" i="21"/>
  <c r="F1361" i="21"/>
  <c r="O1360" i="21"/>
  <c r="Q1360" i="21"/>
  <c r="P1360" i="21"/>
  <c r="N1360" i="21"/>
  <c r="J1361" i="21"/>
  <c r="L1361" i="21"/>
  <c r="K1361" i="21"/>
  <c r="I1361" i="21"/>
  <c r="M1361" i="21"/>
  <c r="H1362" i="21"/>
  <c r="D1363" i="21"/>
  <c r="E1362" i="21"/>
  <c r="F1362" i="21"/>
  <c r="N1361" i="21"/>
  <c r="Q1361" i="21"/>
  <c r="P1361" i="21"/>
  <c r="O1361" i="21"/>
  <c r="H1363" i="21"/>
  <c r="K1362" i="21"/>
  <c r="L1362" i="21"/>
  <c r="M1362" i="21"/>
  <c r="I1362" i="21"/>
  <c r="J1362" i="21"/>
  <c r="D1364" i="21"/>
  <c r="E1363" i="21"/>
  <c r="F1363" i="21"/>
  <c r="M1363" i="21"/>
  <c r="K1363" i="21"/>
  <c r="J1363" i="21"/>
  <c r="L1363" i="21"/>
  <c r="I1363" i="21"/>
  <c r="H1364" i="21"/>
  <c r="O1362" i="21"/>
  <c r="N1362" i="21"/>
  <c r="Q1362" i="21"/>
  <c r="P1362" i="21"/>
  <c r="E1364" i="21"/>
  <c r="D1365" i="21"/>
  <c r="F1364" i="21"/>
  <c r="N1363" i="21"/>
  <c r="Q1363" i="21"/>
  <c r="P1363" i="21"/>
  <c r="O1363" i="21"/>
  <c r="M1364" i="21"/>
  <c r="J1364" i="21"/>
  <c r="I1364" i="21"/>
  <c r="K1364" i="21"/>
  <c r="H1365" i="21"/>
  <c r="L1364" i="21"/>
  <c r="D1366" i="21"/>
  <c r="E1365" i="21"/>
  <c r="F1365" i="21"/>
  <c r="O1364" i="21"/>
  <c r="Q1364" i="21"/>
  <c r="N1364" i="21"/>
  <c r="P1364" i="21"/>
  <c r="I1365" i="21"/>
  <c r="K1365" i="21"/>
  <c r="M1365" i="21"/>
  <c r="L1365" i="21"/>
  <c r="J1365" i="21"/>
  <c r="H1366" i="21"/>
  <c r="E1366" i="21"/>
  <c r="D1367" i="21"/>
  <c r="F1366" i="21"/>
  <c r="N1365" i="21"/>
  <c r="Q1365" i="21"/>
  <c r="P1365" i="21"/>
  <c r="O1365" i="21"/>
  <c r="L1366" i="21"/>
  <c r="H1367" i="21"/>
  <c r="K1366" i="21"/>
  <c r="I1366" i="21"/>
  <c r="M1366" i="21"/>
  <c r="J1366" i="21"/>
  <c r="E1367" i="21"/>
  <c r="D1368" i="21"/>
  <c r="F1367" i="21"/>
  <c r="K1367" i="21"/>
  <c r="I1367" i="21"/>
  <c r="H1368" i="21"/>
  <c r="J1367" i="21"/>
  <c r="L1367" i="21"/>
  <c r="M1367" i="21"/>
  <c r="O1366" i="21"/>
  <c r="Q1366" i="21"/>
  <c r="N1366" i="21"/>
  <c r="P1366" i="21"/>
  <c r="D1369" i="21"/>
  <c r="E1368" i="21"/>
  <c r="F1368" i="21"/>
  <c r="N1367" i="21"/>
  <c r="Q1367" i="21"/>
  <c r="P1367" i="21"/>
  <c r="O1367" i="21"/>
  <c r="I1368" i="21"/>
  <c r="L1368" i="21"/>
  <c r="K1368" i="21"/>
  <c r="M1368" i="21"/>
  <c r="J1368" i="21"/>
  <c r="H1369" i="21"/>
  <c r="D1370" i="21"/>
  <c r="E1369" i="21"/>
  <c r="F1369" i="21"/>
  <c r="O1368" i="21"/>
  <c r="N1368" i="21"/>
  <c r="Q1368" i="21"/>
  <c r="P1368" i="21"/>
  <c r="M1369" i="21"/>
  <c r="H1370" i="21"/>
  <c r="I1369" i="21"/>
  <c r="J1369" i="21"/>
  <c r="L1369" i="21"/>
  <c r="K1369" i="21"/>
  <c r="E1370" i="21"/>
  <c r="D1371" i="21"/>
  <c r="F1370" i="21"/>
  <c r="K1370" i="21"/>
  <c r="I1370" i="21"/>
  <c r="L1370" i="21"/>
  <c r="H1371" i="21"/>
  <c r="M1370" i="21"/>
  <c r="J1370" i="21"/>
  <c r="P1369" i="21"/>
  <c r="O1369" i="21"/>
  <c r="N1369" i="21"/>
  <c r="Q1369" i="21"/>
  <c r="E1371" i="21"/>
  <c r="D1372" i="21"/>
  <c r="F1371" i="21"/>
  <c r="Q1370" i="21"/>
  <c r="P1370" i="21"/>
  <c r="O1370" i="21"/>
  <c r="N1370" i="21"/>
  <c r="I1371" i="21"/>
  <c r="J1371" i="21"/>
  <c r="H1372" i="21"/>
  <c r="K1371" i="21"/>
  <c r="M1371" i="21"/>
  <c r="L1371" i="21"/>
  <c r="D1373" i="21"/>
  <c r="E1372" i="21"/>
  <c r="F1372" i="21"/>
  <c r="N1371" i="21"/>
  <c r="P1371" i="21"/>
  <c r="O1371" i="21"/>
  <c r="Q1371" i="21"/>
  <c r="J1372" i="21"/>
  <c r="K1372" i="21"/>
  <c r="M1372" i="21"/>
  <c r="H1373" i="21"/>
  <c r="L1372" i="21"/>
  <c r="I1372" i="21"/>
  <c r="D1374" i="21"/>
  <c r="E1373" i="21"/>
  <c r="F1373" i="21"/>
  <c r="M1373" i="21"/>
  <c r="I1373" i="21"/>
  <c r="L1373" i="21"/>
  <c r="K1373" i="21"/>
  <c r="H1374" i="21"/>
  <c r="J1373" i="21"/>
  <c r="O1372" i="21"/>
  <c r="Q1372" i="21"/>
  <c r="N1372" i="21"/>
  <c r="P1372" i="21"/>
  <c r="E1374" i="21"/>
  <c r="D1375" i="21"/>
  <c r="F1374" i="21"/>
  <c r="N1373" i="21"/>
  <c r="Q1373" i="21"/>
  <c r="P1373" i="21"/>
  <c r="O1373" i="21"/>
  <c r="L1374" i="21"/>
  <c r="K1374" i="21"/>
  <c r="I1374" i="21"/>
  <c r="H1375" i="21"/>
  <c r="M1374" i="21"/>
  <c r="J1374" i="21"/>
  <c r="E1375" i="21"/>
  <c r="D1376" i="21"/>
  <c r="F1375" i="21"/>
  <c r="Q1374" i="21"/>
  <c r="P1374" i="21"/>
  <c r="O1374" i="21"/>
  <c r="N1374" i="21"/>
  <c r="M1375" i="21"/>
  <c r="I1375" i="21"/>
  <c r="L1375" i="21"/>
  <c r="K1375" i="21"/>
  <c r="J1375" i="21"/>
  <c r="H1376" i="21"/>
  <c r="D1377" i="21"/>
  <c r="E1376" i="21"/>
  <c r="F1376" i="21"/>
  <c r="N1375" i="21"/>
  <c r="Q1375" i="21"/>
  <c r="P1375" i="21"/>
  <c r="O1375" i="21"/>
  <c r="I1376" i="21"/>
  <c r="M1376" i="21"/>
  <c r="K1376" i="21"/>
  <c r="H1377" i="21"/>
  <c r="J1376" i="21"/>
  <c r="L1376" i="21"/>
  <c r="D1378" i="21"/>
  <c r="E1377" i="21"/>
  <c r="F1377" i="21"/>
  <c r="O1376" i="21"/>
  <c r="Q1376" i="21"/>
  <c r="P1376" i="21"/>
  <c r="N1376" i="21"/>
  <c r="J1377" i="21"/>
  <c r="M1377" i="21"/>
  <c r="L1377" i="21"/>
  <c r="H1378" i="21"/>
  <c r="K1377" i="21"/>
  <c r="I1377" i="21"/>
  <c r="D1379" i="21"/>
  <c r="E1378" i="21"/>
  <c r="F1378" i="21"/>
  <c r="K1378" i="21"/>
  <c r="L1378" i="21"/>
  <c r="J1378" i="21"/>
  <c r="I1378" i="21"/>
  <c r="H1379" i="21"/>
  <c r="M1378" i="21"/>
  <c r="N1377" i="21"/>
  <c r="Q1377" i="21"/>
  <c r="P1377" i="21"/>
  <c r="O1377" i="21"/>
  <c r="D1380" i="21"/>
  <c r="E1379" i="21"/>
  <c r="F1379" i="21"/>
  <c r="P1378" i="21"/>
  <c r="O1378" i="21"/>
  <c r="N1378" i="21"/>
  <c r="Q1378" i="21"/>
  <c r="M1379" i="21"/>
  <c r="H1380" i="21"/>
  <c r="J1379" i="21"/>
  <c r="I1379" i="21"/>
  <c r="K1379" i="21"/>
  <c r="L1379" i="21"/>
  <c r="E1380" i="21"/>
  <c r="D1381" i="21"/>
  <c r="F1380" i="21"/>
  <c r="M1380" i="21"/>
  <c r="L1380" i="21"/>
  <c r="H1381" i="21"/>
  <c r="I1380" i="21"/>
  <c r="K1380" i="21"/>
  <c r="J1380" i="21"/>
  <c r="N1379" i="21"/>
  <c r="Q1379" i="21"/>
  <c r="P1379" i="21"/>
  <c r="O1379" i="21"/>
  <c r="E1381" i="21"/>
  <c r="D1382" i="21"/>
  <c r="F1381" i="21"/>
  <c r="M1381" i="21"/>
  <c r="I1381" i="21"/>
  <c r="L1381" i="21"/>
  <c r="K1381" i="21"/>
  <c r="H1382" i="21"/>
  <c r="J1381" i="21"/>
  <c r="Q1380" i="21"/>
  <c r="P1380" i="21"/>
  <c r="O1380" i="21"/>
  <c r="N1380" i="21"/>
  <c r="D1383" i="21"/>
  <c r="E1382" i="21"/>
  <c r="F1382" i="21"/>
  <c r="N1381" i="21"/>
  <c r="Q1381" i="21"/>
  <c r="P1381" i="21"/>
  <c r="O1381" i="21"/>
  <c r="M1382" i="21"/>
  <c r="K1382" i="21"/>
  <c r="H1383" i="21"/>
  <c r="J1382" i="21"/>
  <c r="L1382" i="21"/>
  <c r="I1382" i="21"/>
  <c r="E1383" i="21"/>
  <c r="D1384" i="21"/>
  <c r="F1383" i="21"/>
  <c r="M1383" i="21"/>
  <c r="K1383" i="21"/>
  <c r="L1383" i="21"/>
  <c r="J1383" i="21"/>
  <c r="H1384" i="21"/>
  <c r="I1383" i="21"/>
  <c r="N1382" i="21"/>
  <c r="P1382" i="21"/>
  <c r="O1382" i="21"/>
  <c r="Q1382" i="21"/>
  <c r="E1384" i="21"/>
  <c r="D1385" i="21"/>
  <c r="F1384" i="21"/>
  <c r="K1384" i="21"/>
  <c r="H1385" i="21"/>
  <c r="J1384" i="21"/>
  <c r="M1384" i="21"/>
  <c r="L1384" i="21"/>
  <c r="I1384" i="21"/>
  <c r="O1383" i="21"/>
  <c r="Q1383" i="21"/>
  <c r="N1383" i="21"/>
  <c r="P1383" i="21"/>
  <c r="E1385" i="21"/>
  <c r="D1386" i="21"/>
  <c r="F1385" i="21"/>
  <c r="K1385" i="21"/>
  <c r="I1385" i="21"/>
  <c r="J1385" i="21"/>
  <c r="H1386" i="21"/>
  <c r="L1385" i="21"/>
  <c r="M1385" i="21"/>
  <c r="O1384" i="21"/>
  <c r="Q1384" i="21"/>
  <c r="N1384" i="21"/>
  <c r="P1384" i="21"/>
  <c r="D1387" i="21"/>
  <c r="E1386" i="21"/>
  <c r="F1386" i="21"/>
  <c r="N1385" i="21"/>
  <c r="Q1385" i="21"/>
  <c r="P1385" i="21"/>
  <c r="O1385" i="21"/>
  <c r="M1386" i="21"/>
  <c r="L1386" i="21"/>
  <c r="I1386" i="21"/>
  <c r="K1386" i="21"/>
  <c r="H1387" i="21"/>
  <c r="J1386" i="21"/>
  <c r="E1387" i="21"/>
  <c r="D1388" i="21"/>
  <c r="F1387" i="21"/>
  <c r="Q1386" i="21"/>
  <c r="P1386" i="21"/>
  <c r="O1386" i="21"/>
  <c r="N1386" i="21"/>
  <c r="I1387" i="21"/>
  <c r="H1388" i="21"/>
  <c r="K1387" i="21"/>
  <c r="L1387" i="21"/>
  <c r="J1387" i="21"/>
  <c r="M1387" i="21"/>
  <c r="D1389" i="21"/>
  <c r="E1388" i="21"/>
  <c r="F1388" i="21"/>
  <c r="Q1387" i="21"/>
  <c r="P1387" i="21"/>
  <c r="O1387" i="21"/>
  <c r="N1387" i="21"/>
  <c r="J1388" i="21"/>
  <c r="H1389" i="21"/>
  <c r="I1388" i="21"/>
  <c r="L1388" i="21"/>
  <c r="M1388" i="21"/>
  <c r="K1388" i="21"/>
  <c r="D1390" i="21"/>
  <c r="E1389" i="21"/>
  <c r="F1389" i="21"/>
  <c r="J1389" i="21"/>
  <c r="L1389" i="21"/>
  <c r="I1389" i="21"/>
  <c r="H1390" i="21"/>
  <c r="M1389" i="21"/>
  <c r="K1389" i="21"/>
  <c r="O1388" i="21"/>
  <c r="N1388" i="21"/>
  <c r="Q1388" i="21"/>
  <c r="P1388" i="21"/>
  <c r="D1391" i="21"/>
  <c r="E1390" i="21"/>
  <c r="F1390" i="21"/>
  <c r="N1389" i="21"/>
  <c r="Q1389" i="21"/>
  <c r="P1389" i="21"/>
  <c r="O1389" i="21"/>
  <c r="I1390" i="21"/>
  <c r="J1390" i="21"/>
  <c r="M1390" i="21"/>
  <c r="K1390" i="21"/>
  <c r="H1391" i="21"/>
  <c r="L1390" i="21"/>
  <c r="E1391" i="21"/>
  <c r="D1392" i="21"/>
  <c r="F1391" i="21"/>
  <c r="O1390" i="21"/>
  <c r="N1390" i="21"/>
  <c r="Q1390" i="21"/>
  <c r="P1390" i="21"/>
  <c r="L1391" i="21"/>
  <c r="J1391" i="21"/>
  <c r="K1391" i="21"/>
  <c r="I1391" i="21"/>
  <c r="H1392" i="21"/>
  <c r="M1391" i="21"/>
  <c r="E1392" i="21"/>
  <c r="D1393" i="21"/>
  <c r="F1392" i="21"/>
  <c r="Q1391" i="21"/>
  <c r="N1391" i="21"/>
  <c r="P1391" i="21"/>
  <c r="O1391" i="21"/>
  <c r="J1392" i="21"/>
  <c r="H1393" i="21"/>
  <c r="K1392" i="21"/>
  <c r="L1392" i="21"/>
  <c r="I1392" i="21"/>
  <c r="M1392" i="21"/>
  <c r="D1394" i="21"/>
  <c r="E1393" i="21"/>
  <c r="F1393" i="21"/>
  <c r="J1393" i="21"/>
  <c r="L1393" i="21"/>
  <c r="K1393" i="21"/>
  <c r="M1393" i="21"/>
  <c r="I1393" i="21"/>
  <c r="H1394" i="21"/>
  <c r="O1392" i="21"/>
  <c r="Q1392" i="21"/>
  <c r="N1392" i="21"/>
  <c r="P1392" i="21"/>
  <c r="D1395" i="21"/>
  <c r="E1394" i="21"/>
  <c r="F1394" i="21"/>
  <c r="N1393" i="21"/>
  <c r="Q1393" i="21"/>
  <c r="P1393" i="21"/>
  <c r="O1393" i="21"/>
  <c r="L1394" i="21"/>
  <c r="I1394" i="21"/>
  <c r="H1395" i="21"/>
  <c r="J1394" i="21"/>
  <c r="M1394" i="21"/>
  <c r="K1394" i="21"/>
  <c r="D1396" i="21"/>
  <c r="E1395" i="21"/>
  <c r="F1395" i="21"/>
  <c r="O1394" i="21"/>
  <c r="Q1394" i="21"/>
  <c r="N1394" i="21"/>
  <c r="P1394" i="21"/>
  <c r="L1395" i="21"/>
  <c r="H1396" i="21"/>
  <c r="J1395" i="21"/>
  <c r="M1395" i="21"/>
  <c r="I1395" i="21"/>
  <c r="K1395" i="21"/>
  <c r="E1396" i="21"/>
  <c r="D1397" i="21"/>
  <c r="F1396" i="21"/>
  <c r="H1397" i="21"/>
  <c r="K1396" i="21"/>
  <c r="J1396" i="21"/>
  <c r="M1396" i="21"/>
  <c r="L1396" i="21"/>
  <c r="I1396" i="21"/>
  <c r="Q1395" i="21"/>
  <c r="N1395" i="21"/>
  <c r="P1395" i="21"/>
  <c r="O1395" i="21"/>
  <c r="E1397" i="21"/>
  <c r="D1398" i="21"/>
  <c r="F1397" i="21"/>
  <c r="I1397" i="21"/>
  <c r="L1397" i="21"/>
  <c r="K1397" i="21"/>
  <c r="J1397" i="21"/>
  <c r="M1397" i="21"/>
  <c r="H1398" i="21"/>
  <c r="Q1396" i="21"/>
  <c r="P1396" i="21"/>
  <c r="O1396" i="21"/>
  <c r="N1396" i="21"/>
  <c r="E1398" i="21"/>
  <c r="D1399" i="21"/>
  <c r="F1398" i="21"/>
  <c r="Q1397" i="21"/>
  <c r="N1397" i="21"/>
  <c r="P1397" i="21"/>
  <c r="O1397" i="21"/>
  <c r="L1398" i="21"/>
  <c r="I1398" i="21"/>
  <c r="H1399" i="21"/>
  <c r="J1398" i="21"/>
  <c r="M1398" i="21"/>
  <c r="K1398" i="21"/>
  <c r="E1399" i="21"/>
  <c r="D1400" i="21"/>
  <c r="F1399" i="21"/>
  <c r="N1398" i="21"/>
  <c r="P1398" i="21"/>
  <c r="O1398" i="21"/>
  <c r="Q1398" i="21"/>
  <c r="M1399" i="21"/>
  <c r="I1399" i="21"/>
  <c r="H1400" i="21"/>
  <c r="L1399" i="21"/>
  <c r="J1399" i="21"/>
  <c r="K1399" i="21"/>
  <c r="E1400" i="21"/>
  <c r="D1401" i="21"/>
  <c r="F1400" i="21"/>
  <c r="N1399" i="21"/>
  <c r="Q1399" i="21"/>
  <c r="P1399" i="21"/>
  <c r="O1399" i="21"/>
  <c r="K1400" i="21"/>
  <c r="I1400" i="21"/>
  <c r="H1401" i="21"/>
  <c r="J1400" i="21"/>
  <c r="L1400" i="21"/>
  <c r="M1400" i="21"/>
  <c r="E1401" i="21"/>
  <c r="D1402" i="21"/>
  <c r="F1401" i="21"/>
  <c r="N1400" i="21"/>
  <c r="P1400" i="21"/>
  <c r="O1400" i="21"/>
  <c r="Q1400" i="21"/>
  <c r="L1401" i="21"/>
  <c r="J1401" i="21"/>
  <c r="M1401" i="21"/>
  <c r="H1402" i="21"/>
  <c r="I1401" i="21"/>
  <c r="K1401" i="21"/>
  <c r="D1403" i="21"/>
  <c r="E1402" i="21"/>
  <c r="F1402" i="21"/>
  <c r="M1402" i="21"/>
  <c r="I1402" i="21"/>
  <c r="K1402" i="21"/>
  <c r="J1402" i="21"/>
  <c r="H1403" i="21"/>
  <c r="L1402" i="21"/>
  <c r="P1401" i="21"/>
  <c r="O1401" i="21"/>
  <c r="N1401" i="21"/>
  <c r="Q1401" i="21"/>
  <c r="D1404" i="21"/>
  <c r="E1403" i="21"/>
  <c r="F1403" i="21"/>
  <c r="N1402" i="21"/>
  <c r="P1402" i="21"/>
  <c r="O1402" i="21"/>
  <c r="Q1402" i="21"/>
  <c r="H1404" i="21"/>
  <c r="M1403" i="21"/>
  <c r="K1403" i="21"/>
  <c r="J1403" i="21"/>
  <c r="L1403" i="21"/>
  <c r="I1403" i="21"/>
  <c r="E1404" i="21"/>
  <c r="D1405" i="21"/>
  <c r="F1404" i="21"/>
  <c r="L1404" i="21"/>
  <c r="H1405" i="21"/>
  <c r="M1404" i="21"/>
  <c r="K1404" i="21"/>
  <c r="I1404" i="21"/>
  <c r="J1404" i="21"/>
  <c r="N1403" i="21"/>
  <c r="Q1403" i="21"/>
  <c r="P1403" i="21"/>
  <c r="O1403" i="21"/>
  <c r="D1406" i="21"/>
  <c r="E1405" i="21"/>
  <c r="F1405" i="21"/>
  <c r="K1405" i="21"/>
  <c r="J1405" i="21"/>
  <c r="L1405" i="21"/>
  <c r="M1405" i="21"/>
  <c r="I1405" i="21"/>
  <c r="H1406" i="21"/>
  <c r="Q1404" i="21"/>
  <c r="P1404" i="21"/>
  <c r="O1404" i="21"/>
  <c r="N1404" i="21"/>
  <c r="E1406" i="21"/>
  <c r="D1407" i="21"/>
  <c r="F1406" i="21"/>
  <c r="Q1405" i="21"/>
  <c r="N1405" i="21"/>
  <c r="P1405" i="21"/>
  <c r="O1405" i="21"/>
  <c r="L1406" i="21"/>
  <c r="K1406" i="21"/>
  <c r="I1406" i="21"/>
  <c r="M1406" i="21"/>
  <c r="H1407" i="21"/>
  <c r="J1406" i="21"/>
  <c r="D1408" i="21"/>
  <c r="E1407" i="21"/>
  <c r="F1407" i="21"/>
  <c r="O1406" i="21"/>
  <c r="Q1406" i="21"/>
  <c r="N1406" i="21"/>
  <c r="P1406" i="21"/>
  <c r="I1407" i="21"/>
  <c r="M1407" i="21"/>
  <c r="J1407" i="21"/>
  <c r="K1407" i="21"/>
  <c r="H1408" i="21"/>
  <c r="L1407" i="21"/>
  <c r="E1408" i="21"/>
  <c r="D1409" i="21"/>
  <c r="F1408" i="21"/>
  <c r="N1407" i="21"/>
  <c r="Q1407" i="21"/>
  <c r="P1407" i="21"/>
  <c r="O1407" i="21"/>
  <c r="M1408" i="21"/>
  <c r="K1408" i="21"/>
  <c r="I1408" i="21"/>
  <c r="L1408" i="21"/>
  <c r="J1408" i="21"/>
  <c r="H1409" i="21"/>
  <c r="E1409" i="21"/>
  <c r="D1410" i="21"/>
  <c r="F1409" i="21"/>
  <c r="O1408" i="21"/>
  <c r="Q1408" i="21"/>
  <c r="P1408" i="21"/>
  <c r="N1408" i="21"/>
  <c r="K1409" i="21"/>
  <c r="I1409" i="21"/>
  <c r="L1409" i="21"/>
  <c r="H1410" i="21"/>
  <c r="J1409" i="21"/>
  <c r="M1409" i="21"/>
  <c r="D1411" i="21"/>
  <c r="E1410" i="21"/>
  <c r="F1410" i="21"/>
  <c r="Q1409" i="21"/>
  <c r="N1409" i="21"/>
  <c r="P1409" i="21"/>
  <c r="O1409" i="21"/>
  <c r="H1411" i="21"/>
  <c r="M1410" i="21"/>
  <c r="K1410" i="21"/>
  <c r="I1410" i="21"/>
  <c r="L1410" i="21"/>
  <c r="J1410" i="21"/>
  <c r="E1411" i="21"/>
  <c r="D1412" i="21"/>
  <c r="F1411" i="21"/>
  <c r="K1411" i="21"/>
  <c r="H1412" i="21"/>
  <c r="J1411" i="21"/>
  <c r="M1411" i="21"/>
  <c r="I1411" i="21"/>
  <c r="L1411" i="21"/>
  <c r="O1410" i="21"/>
  <c r="Q1410" i="21"/>
  <c r="N1410" i="21"/>
  <c r="P1410" i="21"/>
  <c r="D1413" i="21"/>
  <c r="E1412" i="21"/>
  <c r="F1412" i="21"/>
  <c r="K1412" i="21"/>
  <c r="L1412" i="21"/>
  <c r="I1412" i="21"/>
  <c r="J1412" i="21"/>
  <c r="M1412" i="21"/>
  <c r="H1413" i="21"/>
  <c r="N1411" i="21"/>
  <c r="Q1411" i="21"/>
  <c r="P1411" i="21"/>
  <c r="O1411" i="21"/>
  <c r="D1414" i="21"/>
  <c r="E1413" i="21"/>
  <c r="F1413" i="21"/>
  <c r="O1412" i="21"/>
  <c r="N1412" i="21"/>
  <c r="Q1412" i="21"/>
  <c r="P1412" i="21"/>
  <c r="M1413" i="21"/>
  <c r="J1413" i="21"/>
  <c r="K1413" i="21"/>
  <c r="L1413" i="21"/>
  <c r="I1413" i="21"/>
  <c r="H1414" i="21"/>
  <c r="E1414" i="21"/>
  <c r="D1415" i="21"/>
  <c r="F1414" i="21"/>
  <c r="Q1413" i="21"/>
  <c r="N1413" i="21"/>
  <c r="P1413" i="21"/>
  <c r="O1413" i="21"/>
  <c r="H1415" i="21"/>
  <c r="J1414" i="21"/>
  <c r="L1414" i="21"/>
  <c r="K1414" i="21"/>
  <c r="I1414" i="21"/>
  <c r="M1414" i="21"/>
  <c r="E1415" i="21"/>
  <c r="D1416" i="21"/>
  <c r="F1415" i="21"/>
  <c r="H1416" i="21"/>
  <c r="L1415" i="21"/>
  <c r="K1415" i="21"/>
  <c r="I1415" i="21"/>
  <c r="M1415" i="21"/>
  <c r="J1415" i="21"/>
  <c r="O1414" i="21"/>
  <c r="N1414" i="21"/>
  <c r="Q1414" i="21"/>
  <c r="P1414" i="21"/>
  <c r="E1416" i="21"/>
  <c r="D1417" i="21"/>
  <c r="F1416" i="21"/>
  <c r="H1417" i="21"/>
  <c r="J1416" i="21"/>
  <c r="I1416" i="21"/>
  <c r="L1416" i="21"/>
  <c r="K1416" i="21"/>
  <c r="M1416" i="21"/>
  <c r="O1415" i="21"/>
  <c r="Q1415" i="21"/>
  <c r="N1415" i="21"/>
  <c r="P1415" i="21"/>
  <c r="E1417" i="21"/>
  <c r="D1418" i="21"/>
  <c r="F1417" i="21"/>
  <c r="H1418" i="21"/>
  <c r="K1417" i="21"/>
  <c r="I1417" i="21"/>
  <c r="J1417" i="21"/>
  <c r="L1417" i="21"/>
  <c r="M1417" i="21"/>
  <c r="O1416" i="21"/>
  <c r="N1416" i="21"/>
  <c r="Q1416" i="21"/>
  <c r="P1416" i="21"/>
  <c r="E1418" i="21"/>
  <c r="D1419" i="21"/>
  <c r="F1418" i="21"/>
  <c r="L1418" i="21"/>
  <c r="K1418" i="21"/>
  <c r="I1418" i="21"/>
  <c r="M1418" i="21"/>
  <c r="H1419" i="21"/>
  <c r="J1418" i="21"/>
  <c r="P1417" i="21"/>
  <c r="O1417" i="21"/>
  <c r="N1417" i="21"/>
  <c r="Q1417" i="21"/>
  <c r="D1420" i="21"/>
  <c r="E1419" i="21"/>
  <c r="F1419" i="21"/>
  <c r="O1418" i="21"/>
  <c r="N1418" i="21"/>
  <c r="Q1418" i="21"/>
  <c r="P1418" i="21"/>
  <c r="L1419" i="21"/>
  <c r="J1419" i="21"/>
  <c r="M1419" i="21"/>
  <c r="H1420" i="21"/>
  <c r="K1419" i="21"/>
  <c r="I1419" i="21"/>
  <c r="D1421" i="21"/>
  <c r="E1420" i="21"/>
  <c r="F1420" i="21"/>
  <c r="L1420" i="21"/>
  <c r="J1420" i="21"/>
  <c r="H1421" i="21"/>
  <c r="K1420" i="21"/>
  <c r="I1420" i="21"/>
  <c r="M1420" i="21"/>
  <c r="Q1419" i="21"/>
  <c r="N1419" i="21"/>
  <c r="P1419" i="21"/>
  <c r="O1419" i="21"/>
  <c r="E1421" i="21"/>
  <c r="D1422" i="21"/>
  <c r="F1421" i="21"/>
  <c r="J1421" i="21"/>
  <c r="K1421" i="21"/>
  <c r="I1421" i="21"/>
  <c r="L1421" i="21"/>
  <c r="M1421" i="21"/>
  <c r="H1422" i="21"/>
  <c r="Q1420" i="21"/>
  <c r="P1420" i="21"/>
  <c r="O1420" i="21"/>
  <c r="N1420" i="21"/>
  <c r="D1423" i="21"/>
  <c r="E1422" i="21"/>
  <c r="F1422" i="21"/>
  <c r="Q1421" i="21"/>
  <c r="N1421" i="21"/>
  <c r="P1421" i="21"/>
  <c r="O1421" i="21"/>
  <c r="H1423" i="21"/>
  <c r="M1422" i="21"/>
  <c r="I1422" i="21"/>
  <c r="L1422" i="21"/>
  <c r="K1422" i="21"/>
  <c r="J1422" i="21"/>
  <c r="D1424" i="21"/>
  <c r="E1423" i="21"/>
  <c r="F1423" i="21"/>
  <c r="K1423" i="21"/>
  <c r="I1423" i="21"/>
  <c r="H1424" i="21"/>
  <c r="L1423" i="21"/>
  <c r="M1423" i="21"/>
  <c r="J1423" i="21"/>
  <c r="O1422" i="21"/>
  <c r="Q1422" i="21"/>
  <c r="N1422" i="21"/>
  <c r="P1422" i="21"/>
  <c r="E1424" i="21"/>
  <c r="D1425" i="21"/>
  <c r="F1424" i="21"/>
  <c r="N1423" i="21"/>
  <c r="Q1423" i="21"/>
  <c r="P1423" i="21"/>
  <c r="O1423" i="21"/>
  <c r="H1425" i="21"/>
  <c r="L1424" i="21"/>
  <c r="K1424" i="21"/>
  <c r="I1424" i="21"/>
  <c r="J1424" i="21"/>
  <c r="M1424" i="21"/>
  <c r="D1426" i="21"/>
  <c r="E1425" i="21"/>
  <c r="F1425" i="21"/>
  <c r="L1425" i="21"/>
  <c r="M1425" i="21"/>
  <c r="J1425" i="21"/>
  <c r="K1425" i="21"/>
  <c r="I1425" i="21"/>
  <c r="H1426" i="21"/>
  <c r="O1424" i="21"/>
  <c r="Q1424" i="21"/>
  <c r="P1424" i="21"/>
  <c r="N1424" i="21"/>
  <c r="D1427" i="21"/>
  <c r="E1426" i="21"/>
  <c r="F1426" i="21"/>
  <c r="N1425" i="21"/>
  <c r="Q1425" i="21"/>
  <c r="P1425" i="21"/>
  <c r="O1425" i="21"/>
  <c r="I1426" i="21"/>
  <c r="M1426" i="21"/>
  <c r="J1426" i="21"/>
  <c r="K1426" i="21"/>
  <c r="L1426" i="21"/>
  <c r="H1427" i="21"/>
  <c r="E1427" i="21"/>
  <c r="D1428" i="21"/>
  <c r="F1427" i="21"/>
  <c r="O1426" i="21"/>
  <c r="N1426" i="21"/>
  <c r="Q1426" i="21"/>
  <c r="P1426" i="21"/>
  <c r="M1427" i="21"/>
  <c r="H1428" i="21"/>
  <c r="J1427" i="21"/>
  <c r="L1427" i="21"/>
  <c r="K1427" i="21"/>
  <c r="I1427" i="21"/>
  <c r="E1428" i="21"/>
  <c r="D1429" i="21"/>
  <c r="F1428" i="21"/>
  <c r="L1428" i="21"/>
  <c r="H1429" i="21"/>
  <c r="J1428" i="21"/>
  <c r="M1428" i="21"/>
  <c r="K1428" i="21"/>
  <c r="I1428" i="21"/>
  <c r="N1427" i="21"/>
  <c r="Q1427" i="21"/>
  <c r="P1427" i="21"/>
  <c r="O1427" i="21"/>
  <c r="E1429" i="21"/>
  <c r="D1430" i="21"/>
  <c r="F1429" i="21"/>
  <c r="K1429" i="21"/>
  <c r="J1429" i="21"/>
  <c r="M1429" i="21"/>
  <c r="H1430" i="21"/>
  <c r="L1429" i="21"/>
  <c r="I1429" i="21"/>
  <c r="Q1428" i="21"/>
  <c r="P1428" i="21"/>
  <c r="O1428" i="21"/>
  <c r="N1428" i="21"/>
  <c r="D1431" i="21"/>
  <c r="E1430" i="21"/>
  <c r="F1430" i="21"/>
  <c r="M1430" i="21"/>
  <c r="H1431" i="21"/>
  <c r="I1430" i="21"/>
  <c r="J1430" i="21"/>
  <c r="L1430" i="21"/>
  <c r="K1430" i="21"/>
  <c r="N1429" i="21"/>
  <c r="Q1429" i="21"/>
  <c r="P1429" i="21"/>
  <c r="O1429" i="21"/>
  <c r="D1432" i="21"/>
  <c r="E1431" i="21"/>
  <c r="F1431" i="21"/>
  <c r="L1431" i="21"/>
  <c r="H1432" i="21"/>
  <c r="I1431" i="21"/>
  <c r="J1431" i="21"/>
  <c r="K1431" i="21"/>
  <c r="M1431" i="21"/>
  <c r="O1430" i="21"/>
  <c r="Q1430" i="21"/>
  <c r="N1430" i="21"/>
  <c r="P1430" i="21"/>
  <c r="D1433" i="21"/>
  <c r="E1432" i="21"/>
  <c r="F1432" i="21"/>
  <c r="I1432" i="21"/>
  <c r="J1432" i="21"/>
  <c r="L1432" i="21"/>
  <c r="M1432" i="21"/>
  <c r="K1432" i="21"/>
  <c r="H1433" i="21"/>
  <c r="O1431" i="21"/>
  <c r="N1431" i="21"/>
  <c r="Q1431" i="21"/>
  <c r="P1431" i="21"/>
  <c r="D1434" i="21"/>
  <c r="E1433" i="21"/>
  <c r="F1433" i="21"/>
  <c r="Q1432" i="21"/>
  <c r="P1432" i="21"/>
  <c r="O1432" i="21"/>
  <c r="N1432" i="21"/>
  <c r="K1433" i="21"/>
  <c r="I1433" i="21"/>
  <c r="J1433" i="21"/>
  <c r="M1433" i="21"/>
  <c r="L1433" i="21"/>
  <c r="H1434" i="21"/>
  <c r="E1434" i="21"/>
  <c r="D1435" i="21"/>
  <c r="F1434" i="21"/>
  <c r="N1433" i="21"/>
  <c r="Q1433" i="21"/>
  <c r="P1433" i="21"/>
  <c r="O1433" i="21"/>
  <c r="M1434" i="21"/>
  <c r="I1434" i="21"/>
  <c r="L1434" i="21"/>
  <c r="J1434" i="21"/>
  <c r="K1434" i="21"/>
  <c r="H1435" i="21"/>
  <c r="E1435" i="21"/>
  <c r="D1436" i="21"/>
  <c r="F1435" i="21"/>
  <c r="O1434" i="21"/>
  <c r="N1434" i="21"/>
  <c r="Q1434" i="21"/>
  <c r="P1434" i="21"/>
  <c r="L1435" i="21"/>
  <c r="M1435" i="21"/>
  <c r="K1435" i="21"/>
  <c r="I1435" i="21"/>
  <c r="H1436" i="21"/>
  <c r="J1435" i="21"/>
  <c r="E1436" i="21"/>
  <c r="D1437" i="21"/>
  <c r="F1436" i="21"/>
  <c r="Q1435" i="21"/>
  <c r="N1435" i="21"/>
  <c r="P1435" i="21"/>
  <c r="O1435" i="21"/>
  <c r="M1436" i="21"/>
  <c r="H1437" i="21"/>
  <c r="K1436" i="21"/>
  <c r="L1436" i="21"/>
  <c r="J1436" i="21"/>
  <c r="I1436" i="21"/>
  <c r="E1437" i="21"/>
  <c r="D1438" i="21"/>
  <c r="F1437" i="21"/>
  <c r="I1437" i="21"/>
  <c r="M1437" i="21"/>
  <c r="K1437" i="21"/>
  <c r="L1437" i="21"/>
  <c r="H1438" i="21"/>
  <c r="J1437" i="21"/>
  <c r="Q1436" i="21"/>
  <c r="P1436" i="21"/>
  <c r="O1436" i="21"/>
  <c r="N1436" i="21"/>
  <c r="D1439" i="21"/>
  <c r="E1438" i="21"/>
  <c r="F1438" i="21"/>
  <c r="Q1437" i="21"/>
  <c r="N1437" i="21"/>
  <c r="P1437" i="21"/>
  <c r="O1437" i="21"/>
  <c r="I1438" i="21"/>
  <c r="J1438" i="21"/>
  <c r="H1439" i="21"/>
  <c r="K1438" i="21"/>
  <c r="L1438" i="21"/>
  <c r="M1438" i="21"/>
  <c r="E1439" i="21"/>
  <c r="D1440" i="21"/>
  <c r="F1439" i="21"/>
  <c r="Q1438" i="21"/>
  <c r="P1438" i="21"/>
  <c r="O1438" i="21"/>
  <c r="N1438" i="21"/>
  <c r="K1439" i="21"/>
  <c r="M1439" i="21"/>
  <c r="J1439" i="21"/>
  <c r="H1440" i="21"/>
  <c r="L1439" i="21"/>
  <c r="I1439" i="21"/>
  <c r="D1441" i="21"/>
  <c r="E1440" i="21"/>
  <c r="F1440" i="21"/>
  <c r="K1440" i="21"/>
  <c r="M1440" i="21"/>
  <c r="J1440" i="21"/>
  <c r="H1441" i="21"/>
  <c r="I1440" i="21"/>
  <c r="L1440" i="21"/>
  <c r="Q1439" i="21"/>
  <c r="N1439" i="21"/>
  <c r="P1439" i="21"/>
  <c r="O1439" i="21"/>
  <c r="E1441" i="21"/>
  <c r="D1442" i="21"/>
  <c r="F1441" i="21"/>
  <c r="I1441" i="21"/>
  <c r="M1441" i="21"/>
  <c r="J1441" i="21"/>
  <c r="K1441" i="21"/>
  <c r="H1442" i="21"/>
  <c r="L1441" i="21"/>
  <c r="O1440" i="21"/>
  <c r="N1440" i="21"/>
  <c r="Q1440" i="21"/>
  <c r="P1440" i="21"/>
  <c r="E1442" i="21"/>
  <c r="D1443" i="21"/>
  <c r="F1442" i="21"/>
  <c r="N1441" i="21"/>
  <c r="Q1441" i="21"/>
  <c r="P1441" i="21"/>
  <c r="O1441" i="21"/>
  <c r="M1442" i="21"/>
  <c r="I1442" i="21"/>
  <c r="K1442" i="21"/>
  <c r="H1443" i="21"/>
  <c r="L1442" i="21"/>
  <c r="J1442" i="21"/>
  <c r="E1443" i="21"/>
  <c r="D1444" i="21"/>
  <c r="F1443" i="21"/>
  <c r="O1442" i="21"/>
  <c r="Q1442" i="21"/>
  <c r="N1442" i="21"/>
  <c r="P1442" i="21"/>
  <c r="H1444" i="21"/>
  <c r="I1443" i="21"/>
  <c r="J1443" i="21"/>
  <c r="M1443" i="21"/>
  <c r="K1443" i="21"/>
  <c r="L1443" i="21"/>
  <c r="E1444" i="21"/>
  <c r="D1445" i="21"/>
  <c r="F1444" i="21"/>
  <c r="K1444" i="21"/>
  <c r="L1444" i="21"/>
  <c r="H1445" i="21"/>
  <c r="J1444" i="21"/>
  <c r="I1444" i="21"/>
  <c r="M1444" i="21"/>
  <c r="Q1443" i="21"/>
  <c r="N1443" i="21"/>
  <c r="P1443" i="21"/>
  <c r="O1443" i="21"/>
  <c r="D1446" i="21"/>
  <c r="E1445" i="21"/>
  <c r="F1445" i="21"/>
  <c r="L1445" i="21"/>
  <c r="I1445" i="21"/>
  <c r="H1446" i="21"/>
  <c r="K1445" i="21"/>
  <c r="J1445" i="21"/>
  <c r="M1445" i="21"/>
  <c r="N1444" i="21"/>
  <c r="P1444" i="21"/>
  <c r="O1444" i="21"/>
  <c r="Q1444" i="21"/>
  <c r="E1446" i="21"/>
  <c r="D1447" i="21"/>
  <c r="F1446" i="21"/>
  <c r="Q1445" i="21"/>
  <c r="N1445" i="21"/>
  <c r="P1445" i="21"/>
  <c r="O1445" i="21"/>
  <c r="J1446" i="21"/>
  <c r="M1446" i="21"/>
  <c r="I1446" i="21"/>
  <c r="H1447" i="21"/>
  <c r="K1446" i="21"/>
  <c r="L1446" i="21"/>
  <c r="D1448" i="21"/>
  <c r="E1447" i="21"/>
  <c r="F1447" i="21"/>
  <c r="N1446" i="21"/>
  <c r="P1446" i="21"/>
  <c r="O1446" i="21"/>
  <c r="Q1446" i="21"/>
  <c r="M1447" i="21"/>
  <c r="J1447" i="21"/>
  <c r="L1447" i="21"/>
  <c r="K1447" i="21"/>
  <c r="H1448" i="21"/>
  <c r="I1447" i="21"/>
  <c r="E1448" i="21"/>
  <c r="D1449" i="21"/>
  <c r="F1448" i="21"/>
  <c r="L1448" i="21"/>
  <c r="H1449" i="21"/>
  <c r="J1448" i="21"/>
  <c r="M1448" i="21"/>
  <c r="I1448" i="21"/>
  <c r="K1448" i="21"/>
  <c r="O1447" i="21"/>
  <c r="Q1447" i="21"/>
  <c r="N1447" i="21"/>
  <c r="P1447" i="21"/>
  <c r="D1450" i="21"/>
  <c r="E1449" i="21"/>
  <c r="F1449" i="21"/>
  <c r="K1449" i="21"/>
  <c r="H1450" i="21"/>
  <c r="L1449" i="21"/>
  <c r="M1449" i="21"/>
  <c r="J1449" i="21"/>
  <c r="I1449" i="21"/>
  <c r="O1448" i="21"/>
  <c r="Q1448" i="21"/>
  <c r="N1448" i="21"/>
  <c r="P1448" i="21"/>
  <c r="D1451" i="21"/>
  <c r="E1450" i="21"/>
  <c r="F1450" i="21"/>
  <c r="M1450" i="21"/>
  <c r="H1451" i="21"/>
  <c r="J1450" i="21"/>
  <c r="I1450" i="21"/>
  <c r="K1450" i="21"/>
  <c r="L1450" i="21"/>
  <c r="Q1449" i="21"/>
  <c r="N1449" i="21"/>
  <c r="P1449" i="21"/>
  <c r="O1449" i="21"/>
  <c r="E1451" i="21"/>
  <c r="D1452" i="21"/>
  <c r="F1451" i="21"/>
  <c r="L1451" i="21"/>
  <c r="I1451" i="21"/>
  <c r="M1451" i="21"/>
  <c r="K1451" i="21"/>
  <c r="J1451" i="21"/>
  <c r="H1452" i="21"/>
  <c r="N1450" i="21"/>
  <c r="P1450" i="21"/>
  <c r="O1450" i="21"/>
  <c r="Q1450" i="21"/>
  <c r="E1452" i="21"/>
  <c r="D1453" i="21"/>
  <c r="F1452" i="21"/>
  <c r="Q1451" i="21"/>
  <c r="N1451" i="21"/>
  <c r="P1451" i="21"/>
  <c r="O1451" i="21"/>
  <c r="I1452" i="21"/>
  <c r="M1452" i="21"/>
  <c r="K1452" i="21"/>
  <c r="L1452" i="21"/>
  <c r="J1452" i="21"/>
  <c r="H1453" i="21"/>
  <c r="D1454" i="21"/>
  <c r="E1453" i="21"/>
  <c r="F1453" i="21"/>
  <c r="O1452" i="21"/>
  <c r="Q1452" i="21"/>
  <c r="N1452" i="21"/>
  <c r="P1452" i="21"/>
  <c r="M1453" i="21"/>
  <c r="J1453" i="21"/>
  <c r="I1453" i="21"/>
  <c r="L1453" i="21"/>
  <c r="K1453" i="21"/>
  <c r="H1454" i="21"/>
  <c r="E1454" i="21"/>
  <c r="D1455" i="21"/>
  <c r="F1454" i="21"/>
  <c r="N1453" i="21"/>
  <c r="Q1453" i="21"/>
  <c r="P1453" i="21"/>
  <c r="O1453" i="21"/>
  <c r="M1454" i="21"/>
  <c r="J1454" i="21"/>
  <c r="K1454" i="21"/>
  <c r="H1455" i="21"/>
  <c r="L1454" i="21"/>
  <c r="I1454" i="21"/>
  <c r="D1456" i="21"/>
  <c r="E1455" i="21"/>
  <c r="F1455" i="21"/>
  <c r="H1456" i="21"/>
  <c r="M1455" i="21"/>
  <c r="I1455" i="21"/>
  <c r="J1455" i="21"/>
  <c r="L1455" i="21"/>
  <c r="K1455" i="21"/>
  <c r="O1454" i="21"/>
  <c r="Q1454" i="21"/>
  <c r="N1454" i="21"/>
  <c r="P1454" i="21"/>
  <c r="D1457" i="21"/>
  <c r="E1456" i="21"/>
  <c r="F1456" i="21"/>
  <c r="K1456" i="21"/>
  <c r="J1456" i="21"/>
  <c r="I1456" i="21"/>
  <c r="H1457" i="21"/>
  <c r="L1456" i="21"/>
  <c r="M1456" i="21"/>
  <c r="N1455" i="21"/>
  <c r="Q1455" i="21"/>
  <c r="P1455" i="21"/>
  <c r="O1455" i="21"/>
  <c r="E1457" i="21"/>
  <c r="D1458" i="21"/>
  <c r="F1457" i="21"/>
  <c r="O1456" i="21"/>
  <c r="Q1456" i="21"/>
  <c r="P1456" i="21"/>
  <c r="N1456" i="21"/>
  <c r="I1457" i="21"/>
  <c r="H1458" i="21"/>
  <c r="J1457" i="21"/>
  <c r="K1457" i="21"/>
  <c r="L1457" i="21"/>
  <c r="M1457" i="21"/>
  <c r="E1458" i="21"/>
  <c r="D1459" i="21"/>
  <c r="F1458" i="21"/>
  <c r="Q1457" i="21"/>
  <c r="N1457" i="21"/>
  <c r="P1457" i="21"/>
  <c r="O1457" i="21"/>
  <c r="L1458" i="21"/>
  <c r="I1458" i="21"/>
  <c r="J1458" i="21"/>
  <c r="M1458" i="21"/>
  <c r="H1459" i="21"/>
  <c r="K1458" i="21"/>
  <c r="E1459" i="21"/>
  <c r="D1460" i="21"/>
  <c r="F1459" i="21"/>
  <c r="P1458" i="21"/>
  <c r="O1458" i="21"/>
  <c r="Q1458" i="21"/>
  <c r="N1458" i="21"/>
  <c r="M1459" i="21"/>
  <c r="L1459" i="21"/>
  <c r="K1459" i="21"/>
  <c r="J1459" i="21"/>
  <c r="I1459" i="21"/>
  <c r="H1460" i="21"/>
  <c r="E1460" i="21"/>
  <c r="D1461" i="21"/>
  <c r="F1460" i="21"/>
  <c r="N1459" i="21"/>
  <c r="Q1459" i="21"/>
  <c r="P1459" i="21"/>
  <c r="O1459" i="21"/>
  <c r="I1460" i="21"/>
  <c r="H1461" i="21"/>
  <c r="J1460" i="21"/>
  <c r="L1460" i="21"/>
  <c r="M1460" i="21"/>
  <c r="K1460" i="21"/>
  <c r="D1462" i="21"/>
  <c r="E1461" i="21"/>
  <c r="F1461" i="21"/>
  <c r="Q1460" i="21"/>
  <c r="P1460" i="21"/>
  <c r="O1460" i="21"/>
  <c r="N1460" i="21"/>
  <c r="M1461" i="21"/>
  <c r="H1462" i="21"/>
  <c r="L1461" i="21"/>
  <c r="J1461" i="21"/>
  <c r="I1461" i="21"/>
  <c r="K1461" i="21"/>
  <c r="D1463" i="21"/>
  <c r="E1462" i="21"/>
  <c r="F1462" i="21"/>
  <c r="I1462" i="21"/>
  <c r="L1462" i="21"/>
  <c r="H1463" i="21"/>
  <c r="M1462" i="21"/>
  <c r="J1462" i="21"/>
  <c r="K1462" i="21"/>
  <c r="Q1461" i="21"/>
  <c r="N1461" i="21"/>
  <c r="P1461" i="21"/>
  <c r="O1461" i="21"/>
  <c r="E1463" i="21"/>
  <c r="D1464" i="21"/>
  <c r="F1463" i="21"/>
  <c r="N1462" i="21"/>
  <c r="P1462" i="21"/>
  <c r="O1462" i="21"/>
  <c r="Q1462" i="21"/>
  <c r="H1464" i="21"/>
  <c r="K1463" i="21"/>
  <c r="J1463" i="21"/>
  <c r="M1463" i="21"/>
  <c r="I1463" i="21"/>
  <c r="L1463" i="21"/>
  <c r="D1465" i="21"/>
  <c r="E1464" i="21"/>
  <c r="F1464" i="21"/>
  <c r="I1464" i="21"/>
  <c r="H1465" i="21"/>
  <c r="J1464" i="21"/>
  <c r="L1464" i="21"/>
  <c r="K1464" i="21"/>
  <c r="M1464" i="21"/>
  <c r="O1463" i="21"/>
  <c r="N1463" i="21"/>
  <c r="Q1463" i="21"/>
  <c r="P1463" i="21"/>
  <c r="D1466" i="21"/>
  <c r="E1465" i="21"/>
  <c r="F1465" i="21"/>
  <c r="Q1464" i="21"/>
  <c r="P1464" i="21"/>
  <c r="O1464" i="21"/>
  <c r="N1464" i="21"/>
  <c r="J1465" i="21"/>
  <c r="H1466" i="21"/>
  <c r="L1465" i="21"/>
  <c r="K1465" i="21"/>
  <c r="I1465" i="21"/>
  <c r="M1465" i="21"/>
  <c r="D1467" i="21"/>
  <c r="E1466" i="21"/>
  <c r="F1466" i="21"/>
  <c r="K1466" i="21"/>
  <c r="J1466" i="21"/>
  <c r="M1466" i="21"/>
  <c r="L1466" i="21"/>
  <c r="H1467" i="21"/>
  <c r="I1466" i="21"/>
  <c r="P1465" i="21"/>
  <c r="O1465" i="21"/>
  <c r="Q1465" i="21"/>
  <c r="N1465" i="21"/>
  <c r="E1467" i="21"/>
  <c r="D1468" i="21"/>
  <c r="F1467" i="21"/>
  <c r="M1467" i="21"/>
  <c r="L1467" i="21"/>
  <c r="H1468" i="21"/>
  <c r="J1467" i="21"/>
  <c r="I1467" i="21"/>
  <c r="K1467" i="21"/>
  <c r="O1466" i="21"/>
  <c r="Q1466" i="21"/>
  <c r="N1466" i="21"/>
  <c r="P1466" i="21"/>
  <c r="E1468" i="21"/>
  <c r="D1469" i="21"/>
  <c r="F1468" i="21"/>
  <c r="L1468" i="21"/>
  <c r="I1468" i="21"/>
  <c r="H1469" i="21"/>
  <c r="J1468" i="21"/>
  <c r="M1468" i="21"/>
  <c r="K1468" i="21"/>
  <c r="N1467" i="21"/>
  <c r="P1467" i="21"/>
  <c r="O1467" i="21"/>
  <c r="Q1467" i="21"/>
  <c r="E1469" i="21"/>
  <c r="D1470" i="21"/>
  <c r="F1469" i="21"/>
  <c r="Q1468" i="21"/>
  <c r="P1468" i="21"/>
  <c r="O1468" i="21"/>
  <c r="N1468" i="21"/>
  <c r="J1469" i="21"/>
  <c r="H1470" i="21"/>
  <c r="L1469" i="21"/>
  <c r="K1469" i="21"/>
  <c r="M1469" i="21"/>
  <c r="I1469" i="21"/>
  <c r="D1471" i="21"/>
  <c r="E1470" i="21"/>
  <c r="F1470" i="21"/>
  <c r="K1470" i="21"/>
  <c r="M1470" i="21"/>
  <c r="J1470" i="21"/>
  <c r="H1471" i="21"/>
  <c r="L1470" i="21"/>
  <c r="I1470" i="21"/>
  <c r="Q1469" i="21"/>
  <c r="N1469" i="21"/>
  <c r="P1469" i="21"/>
  <c r="O1469" i="21"/>
  <c r="D1472" i="21"/>
  <c r="E1471" i="21"/>
  <c r="F1471" i="21"/>
  <c r="K1471" i="21"/>
  <c r="H1472" i="21"/>
  <c r="I1471" i="21"/>
  <c r="L1471" i="21"/>
  <c r="M1471" i="21"/>
  <c r="J1471" i="21"/>
  <c r="Q1470" i="21"/>
  <c r="P1470" i="21"/>
  <c r="O1470" i="21"/>
  <c r="N1470" i="21"/>
  <c r="D1473" i="21"/>
  <c r="E1472" i="21"/>
  <c r="F1472" i="21"/>
  <c r="J1472" i="21"/>
  <c r="K1472" i="21"/>
  <c r="H1473" i="21"/>
  <c r="I1472" i="21"/>
  <c r="L1472" i="21"/>
  <c r="M1472" i="21"/>
  <c r="N1471" i="21"/>
  <c r="Q1471" i="21"/>
  <c r="P1471" i="21"/>
  <c r="O1471" i="21"/>
  <c r="D1474" i="21"/>
  <c r="E1473" i="21"/>
  <c r="F1473" i="21"/>
  <c r="L1473" i="21"/>
  <c r="I1473" i="21"/>
  <c r="M1473" i="21"/>
  <c r="K1473" i="21"/>
  <c r="H1474" i="21"/>
  <c r="J1473" i="21"/>
  <c r="O1472" i="21"/>
  <c r="N1472" i="21"/>
  <c r="Q1472" i="21"/>
  <c r="P1472" i="21"/>
  <c r="D1475" i="21"/>
  <c r="E1474" i="21"/>
  <c r="F1474" i="21"/>
  <c r="N1473" i="21"/>
  <c r="Q1473" i="21"/>
  <c r="P1473" i="21"/>
  <c r="O1473" i="21"/>
  <c r="I1474" i="21"/>
  <c r="J1474" i="21"/>
  <c r="M1474" i="21"/>
  <c r="H1475" i="21"/>
  <c r="K1474" i="21"/>
  <c r="L1474" i="21"/>
  <c r="E1475" i="21"/>
  <c r="D1476" i="21"/>
  <c r="F1475" i="21"/>
  <c r="P1474" i="21"/>
  <c r="O1474" i="21"/>
  <c r="Q1474" i="21"/>
  <c r="N1474" i="21"/>
  <c r="M1475" i="21"/>
  <c r="I1475" i="21"/>
  <c r="J1475" i="21"/>
  <c r="K1475" i="21"/>
  <c r="L1475" i="21"/>
  <c r="H1476" i="21"/>
  <c r="E1476" i="21"/>
  <c r="D1477" i="21"/>
  <c r="F1476" i="21"/>
  <c r="N1475" i="21"/>
  <c r="Q1475" i="21"/>
  <c r="P1475" i="21"/>
  <c r="O1475" i="21"/>
  <c r="H1477" i="21"/>
  <c r="M1476" i="21"/>
  <c r="I1476" i="21"/>
  <c r="K1476" i="21"/>
  <c r="L1476" i="21"/>
  <c r="J1476" i="21"/>
  <c r="D1478" i="21"/>
  <c r="E1477" i="21"/>
  <c r="F1477" i="21"/>
  <c r="I1477" i="21"/>
  <c r="M1477" i="21"/>
  <c r="L1477" i="21"/>
  <c r="K1477" i="21"/>
  <c r="H1478" i="21"/>
  <c r="J1477" i="21"/>
  <c r="O1476" i="21"/>
  <c r="Q1476" i="21"/>
  <c r="N1476" i="21"/>
  <c r="P1476" i="21"/>
  <c r="E1478" i="21"/>
  <c r="D1479" i="21"/>
  <c r="F1478" i="21"/>
  <c r="Q1477" i="21"/>
  <c r="N1477" i="21"/>
  <c r="P1477" i="21"/>
  <c r="O1477" i="21"/>
  <c r="K1478" i="21"/>
  <c r="M1478" i="21"/>
  <c r="J1478" i="21"/>
  <c r="L1478" i="21"/>
  <c r="H1479" i="21"/>
  <c r="I1478" i="21"/>
  <c r="D1480" i="21"/>
  <c r="E1479" i="21"/>
  <c r="F1479" i="21"/>
  <c r="J1479" i="21"/>
  <c r="L1479" i="21"/>
  <c r="H1480" i="21"/>
  <c r="I1479" i="21"/>
  <c r="M1479" i="21"/>
  <c r="K1479" i="21"/>
  <c r="Q1478" i="21"/>
  <c r="P1478" i="21"/>
  <c r="O1478" i="21"/>
  <c r="N1478" i="21"/>
  <c r="E1480" i="21"/>
  <c r="D1481" i="21"/>
  <c r="F1480" i="21"/>
  <c r="M1480" i="21"/>
  <c r="H1481" i="21"/>
  <c r="J1480" i="21"/>
  <c r="I1480" i="21"/>
  <c r="L1480" i="21"/>
  <c r="K1480" i="21"/>
  <c r="N1479" i="21"/>
  <c r="Q1479" i="21"/>
  <c r="P1479" i="21"/>
  <c r="O1479" i="21"/>
  <c r="D1482" i="21"/>
  <c r="E1481" i="21"/>
  <c r="F1481" i="21"/>
  <c r="I1481" i="21"/>
  <c r="J1481" i="21"/>
  <c r="L1481" i="21"/>
  <c r="H1482" i="21"/>
  <c r="M1481" i="21"/>
  <c r="K1481" i="21"/>
  <c r="O1480" i="21"/>
  <c r="N1480" i="21"/>
  <c r="Q1480" i="21"/>
  <c r="P1480" i="21"/>
  <c r="D1483" i="21"/>
  <c r="E1482" i="21"/>
  <c r="F1482" i="21"/>
  <c r="N1481" i="21"/>
  <c r="Q1481" i="21"/>
  <c r="P1481" i="21"/>
  <c r="O1481" i="21"/>
  <c r="I1482" i="21"/>
  <c r="H1483" i="21"/>
  <c r="M1482" i="21"/>
  <c r="L1482" i="21"/>
  <c r="J1482" i="21"/>
  <c r="K1482" i="21"/>
  <c r="E1483" i="21"/>
  <c r="D1484" i="21"/>
  <c r="F1483" i="21"/>
  <c r="N1482" i="21"/>
  <c r="P1482" i="21"/>
  <c r="O1482" i="21"/>
  <c r="Q1482" i="21"/>
  <c r="L1483" i="21"/>
  <c r="I1483" i="21"/>
  <c r="M1483" i="21"/>
  <c r="J1483" i="21"/>
  <c r="K1483" i="21"/>
  <c r="H1484" i="21"/>
  <c r="D1485" i="21"/>
  <c r="E1484" i="21"/>
  <c r="F1484" i="21"/>
  <c r="Q1483" i="21"/>
  <c r="N1483" i="21"/>
  <c r="P1483" i="21"/>
  <c r="O1483" i="21"/>
  <c r="J1484" i="21"/>
  <c r="K1484" i="21"/>
  <c r="M1484" i="21"/>
  <c r="L1484" i="21"/>
  <c r="I1484" i="21"/>
  <c r="H1485" i="21"/>
  <c r="D1486" i="21"/>
  <c r="E1485" i="21"/>
  <c r="F1485" i="21"/>
  <c r="O1484" i="21"/>
  <c r="N1484" i="21"/>
  <c r="Q1484" i="21"/>
  <c r="P1484" i="21"/>
  <c r="M1485" i="21"/>
  <c r="J1485" i="21"/>
  <c r="H1486" i="21"/>
  <c r="K1485" i="21"/>
  <c r="L1485" i="21"/>
  <c r="I1485" i="21"/>
  <c r="E1486" i="21"/>
  <c r="D1487" i="21"/>
  <c r="F1486" i="21"/>
  <c r="K1486" i="21"/>
  <c r="I1486" i="21"/>
  <c r="M1486" i="21"/>
  <c r="J1486" i="21"/>
  <c r="L1486" i="21"/>
  <c r="H1487" i="21"/>
  <c r="Q1485" i="21"/>
  <c r="N1485" i="21"/>
  <c r="P1485" i="21"/>
  <c r="O1485" i="21"/>
  <c r="E1487" i="21"/>
  <c r="D1488" i="21"/>
  <c r="F1487" i="21"/>
  <c r="O1486" i="21"/>
  <c r="N1486" i="21"/>
  <c r="Q1486" i="21"/>
  <c r="P1486" i="21"/>
  <c r="L1487" i="21"/>
  <c r="J1487" i="21"/>
  <c r="M1487" i="21"/>
  <c r="K1487" i="21"/>
  <c r="I1487" i="21"/>
  <c r="H1488" i="21"/>
  <c r="D1489" i="21"/>
  <c r="E1488" i="21"/>
  <c r="F1488" i="21"/>
  <c r="N1487" i="21"/>
  <c r="Q1487" i="21"/>
  <c r="P1487" i="21"/>
  <c r="O1487" i="21"/>
  <c r="H1489" i="21"/>
  <c r="M1488" i="21"/>
  <c r="K1488" i="21"/>
  <c r="J1488" i="21"/>
  <c r="I1488" i="21"/>
  <c r="L1488" i="21"/>
  <c r="D1490" i="21"/>
  <c r="E1489" i="21"/>
  <c r="F1489" i="21"/>
  <c r="L1489" i="21"/>
  <c r="I1489" i="21"/>
  <c r="H1490" i="21"/>
  <c r="K1489" i="21"/>
  <c r="M1489" i="21"/>
  <c r="J1489" i="21"/>
  <c r="O1488" i="21"/>
  <c r="Q1488" i="21"/>
  <c r="P1488" i="21"/>
  <c r="N1488" i="21"/>
  <c r="D1491" i="21"/>
  <c r="E1490" i="21"/>
  <c r="F1490" i="21"/>
  <c r="N1489" i="21"/>
  <c r="Q1489" i="21"/>
  <c r="P1489" i="21"/>
  <c r="O1489" i="21"/>
  <c r="M1490" i="21"/>
  <c r="K1490" i="21"/>
  <c r="J1490" i="21"/>
  <c r="L1490" i="21"/>
  <c r="I1490" i="21"/>
  <c r="H1491" i="21"/>
  <c r="E1491" i="21"/>
  <c r="D1492" i="21"/>
  <c r="F1491" i="21"/>
  <c r="O1490" i="21"/>
  <c r="Q1490" i="21"/>
  <c r="N1490" i="21"/>
  <c r="P1490" i="21"/>
  <c r="H1492" i="21"/>
  <c r="K1491" i="21"/>
  <c r="I1491" i="21"/>
  <c r="M1491" i="21"/>
  <c r="L1491" i="21"/>
  <c r="J1491" i="21"/>
  <c r="D1493" i="21"/>
  <c r="E1492" i="21"/>
  <c r="F1492" i="21"/>
  <c r="M1492" i="21"/>
  <c r="I1492" i="21"/>
  <c r="L1492" i="21"/>
  <c r="H1493" i="21"/>
  <c r="J1492" i="21"/>
  <c r="K1492" i="21"/>
  <c r="Q1491" i="21"/>
  <c r="N1491" i="21"/>
  <c r="P1491" i="21"/>
  <c r="O1491" i="21"/>
  <c r="D1494" i="21"/>
  <c r="E1493" i="21"/>
  <c r="F1493" i="21"/>
  <c r="Q1492" i="21"/>
  <c r="P1492" i="21"/>
  <c r="O1492" i="21"/>
  <c r="N1492" i="21"/>
  <c r="L1493" i="21"/>
  <c r="K1493" i="21"/>
  <c r="I1493" i="21"/>
  <c r="M1493" i="21"/>
  <c r="J1493" i="21"/>
  <c r="H1494" i="21"/>
  <c r="D1495" i="21"/>
  <c r="E1494" i="21"/>
  <c r="F1494" i="21"/>
  <c r="N1493" i="21"/>
  <c r="Q1493" i="21"/>
  <c r="P1493" i="21"/>
  <c r="O1493" i="21"/>
  <c r="M1494" i="21"/>
  <c r="J1494" i="21"/>
  <c r="I1494" i="21"/>
  <c r="H1495" i="21"/>
  <c r="L1494" i="21"/>
  <c r="K1494" i="21"/>
  <c r="E1495" i="21"/>
  <c r="D1496" i="21"/>
  <c r="F1495" i="21"/>
  <c r="O1494" i="21"/>
  <c r="Q1494" i="21"/>
  <c r="N1494" i="21"/>
  <c r="P1494" i="21"/>
  <c r="K1495" i="21"/>
  <c r="L1495" i="21"/>
  <c r="J1495" i="21"/>
  <c r="M1495" i="21"/>
  <c r="I1495" i="21"/>
  <c r="H1496" i="21"/>
  <c r="D1497" i="21"/>
  <c r="E1496" i="21"/>
  <c r="F1496" i="21"/>
  <c r="O1495" i="21"/>
  <c r="N1495" i="21"/>
  <c r="Q1495" i="21"/>
  <c r="P1495" i="21"/>
  <c r="L1496" i="21"/>
  <c r="I1496" i="21"/>
  <c r="J1496" i="21"/>
  <c r="H1497" i="21"/>
  <c r="M1496" i="21"/>
  <c r="K1496" i="21"/>
  <c r="E1497" i="21"/>
  <c r="D1498" i="21"/>
  <c r="F1497" i="21"/>
  <c r="N1496" i="21"/>
  <c r="P1496" i="21"/>
  <c r="O1496" i="21"/>
  <c r="Q1496" i="21"/>
  <c r="J1497" i="21"/>
  <c r="M1497" i="21"/>
  <c r="K1497" i="21"/>
  <c r="L1497" i="21"/>
  <c r="I1497" i="21"/>
  <c r="H1498" i="21"/>
  <c r="E1498" i="21"/>
  <c r="D1499" i="21"/>
  <c r="F1498" i="21"/>
  <c r="N1497" i="21"/>
  <c r="Q1497" i="21"/>
  <c r="P1497" i="21"/>
  <c r="O1497" i="21"/>
  <c r="K1498" i="21"/>
  <c r="H1499" i="21"/>
  <c r="M1498" i="21"/>
  <c r="J1498" i="21"/>
  <c r="I1498" i="21"/>
  <c r="L1498" i="21"/>
  <c r="D1500" i="21"/>
  <c r="E1499" i="21"/>
  <c r="F1499" i="21"/>
  <c r="L1499" i="21"/>
  <c r="H1500" i="21"/>
  <c r="I1499" i="21"/>
  <c r="K1499" i="21"/>
  <c r="M1499" i="21"/>
  <c r="J1499" i="21"/>
  <c r="N1498" i="21"/>
  <c r="P1498" i="21"/>
  <c r="O1498" i="21"/>
  <c r="Q1498" i="21"/>
  <c r="D1501" i="21"/>
  <c r="E1500" i="21"/>
  <c r="F1500" i="21"/>
  <c r="H1501" i="21"/>
  <c r="J1500" i="21"/>
  <c r="K1500" i="21"/>
  <c r="L1500" i="21"/>
  <c r="M1500" i="21"/>
  <c r="I1500" i="21"/>
  <c r="N1499" i="21"/>
  <c r="P1499" i="21"/>
  <c r="O1499" i="21"/>
  <c r="Q1499" i="21"/>
  <c r="E1501" i="21"/>
  <c r="D1502" i="21"/>
  <c r="F1501" i="21"/>
  <c r="H1502" i="21"/>
  <c r="K1501" i="21"/>
  <c r="I1501" i="21"/>
  <c r="M1501" i="21"/>
  <c r="J1501" i="21"/>
  <c r="L1501" i="21"/>
  <c r="O1500" i="21"/>
  <c r="Q1500" i="21"/>
  <c r="N1500" i="21"/>
  <c r="P1500" i="21"/>
  <c r="D1503" i="21"/>
  <c r="E1502" i="21"/>
  <c r="F1502" i="21"/>
  <c r="I1502" i="21"/>
  <c r="K1502" i="21"/>
  <c r="L1502" i="21"/>
  <c r="M1502" i="21"/>
  <c r="J1502" i="21"/>
  <c r="H1503" i="21"/>
  <c r="Q1501" i="21"/>
  <c r="N1501" i="21"/>
  <c r="P1501" i="21"/>
  <c r="O1501" i="21"/>
  <c r="D1504" i="21"/>
  <c r="E1503" i="21"/>
  <c r="F1503" i="21"/>
  <c r="O1502" i="21"/>
  <c r="Q1502" i="21"/>
  <c r="N1502" i="21"/>
  <c r="P1502" i="21"/>
  <c r="I1503" i="21"/>
  <c r="H1504" i="21"/>
  <c r="K1503" i="21"/>
  <c r="J1503" i="21"/>
  <c r="L1503" i="21"/>
  <c r="M1503" i="21"/>
  <c r="E1504" i="21"/>
  <c r="D1505" i="21"/>
  <c r="F1504" i="21"/>
  <c r="N1503" i="21"/>
  <c r="Q1503" i="21"/>
  <c r="P1503" i="21"/>
  <c r="O1503" i="21"/>
  <c r="K1504" i="21"/>
  <c r="H1505" i="21"/>
  <c r="I1504" i="21"/>
  <c r="M1504" i="21"/>
  <c r="J1504" i="21"/>
  <c r="L1504" i="21"/>
  <c r="E1505" i="21"/>
  <c r="D1506" i="21"/>
  <c r="F1505" i="21"/>
  <c r="K1505" i="21"/>
  <c r="J1505" i="21"/>
  <c r="L1505" i="21"/>
  <c r="H1506" i="21"/>
  <c r="M1505" i="21"/>
  <c r="I1505" i="21"/>
  <c r="O1504" i="21"/>
  <c r="N1504" i="21"/>
  <c r="Q1504" i="21"/>
  <c r="P1504" i="21"/>
  <c r="E1506" i="21"/>
  <c r="D1507" i="21"/>
  <c r="F1506" i="21"/>
  <c r="M1506" i="21"/>
  <c r="K1506" i="21"/>
  <c r="J1506" i="21"/>
  <c r="I1506" i="21"/>
  <c r="L1506" i="21"/>
  <c r="H1507" i="21"/>
  <c r="Q1505" i="21"/>
  <c r="N1505" i="21"/>
  <c r="P1505" i="21"/>
  <c r="O1505" i="21"/>
  <c r="E1507" i="21"/>
  <c r="D1508" i="21"/>
  <c r="F1507" i="21"/>
  <c r="O1506" i="21"/>
  <c r="Q1506" i="21"/>
  <c r="N1506" i="21"/>
  <c r="P1506" i="21"/>
  <c r="K1507" i="21"/>
  <c r="H1508" i="21"/>
  <c r="L1507" i="21"/>
  <c r="M1507" i="21"/>
  <c r="I1507" i="21"/>
  <c r="J1507" i="21"/>
  <c r="D1509" i="21"/>
  <c r="E1508" i="21"/>
  <c r="F1508" i="21"/>
  <c r="I1508" i="21"/>
  <c r="K1508" i="21"/>
  <c r="J1508" i="21"/>
  <c r="L1508" i="21"/>
  <c r="H1509" i="21"/>
  <c r="M1508" i="21"/>
  <c r="Q1507" i="21"/>
  <c r="N1507" i="21"/>
  <c r="P1507" i="21"/>
  <c r="O1507" i="21"/>
  <c r="D1510" i="21"/>
  <c r="E1509" i="21"/>
  <c r="F1509" i="21"/>
  <c r="N1508" i="21"/>
  <c r="P1508" i="21"/>
  <c r="O1508" i="21"/>
  <c r="Q1508" i="21"/>
  <c r="H1510" i="21"/>
  <c r="M1509" i="21"/>
  <c r="I1509" i="21"/>
  <c r="J1509" i="21"/>
  <c r="K1509" i="21"/>
  <c r="L1509" i="21"/>
  <c r="E1510" i="21"/>
  <c r="D1511" i="21"/>
  <c r="F1510" i="21"/>
  <c r="J1510" i="21"/>
  <c r="I1510" i="21"/>
  <c r="K1510" i="21"/>
  <c r="M1510" i="21"/>
  <c r="L1510" i="21"/>
  <c r="H1511" i="21"/>
  <c r="N1509" i="21"/>
  <c r="Q1509" i="21"/>
  <c r="P1509" i="21"/>
  <c r="O1509" i="21"/>
  <c r="D1512" i="21"/>
  <c r="E1511" i="21"/>
  <c r="F1511" i="21"/>
  <c r="N1510" i="21"/>
  <c r="P1510" i="21"/>
  <c r="O1510" i="21"/>
  <c r="Q1510" i="21"/>
  <c r="H1512" i="21"/>
  <c r="J1511" i="21"/>
  <c r="I1511" i="21"/>
  <c r="L1511" i="21"/>
  <c r="M1511" i="21"/>
  <c r="K1511" i="21"/>
  <c r="E1512" i="21"/>
  <c r="D1513" i="21"/>
  <c r="F1512" i="21"/>
  <c r="L1512" i="21"/>
  <c r="I1512" i="21"/>
  <c r="K1512" i="21"/>
  <c r="J1512" i="21"/>
  <c r="H1513" i="21"/>
  <c r="M1512" i="21"/>
  <c r="O1511" i="21"/>
  <c r="N1511" i="21"/>
  <c r="Q1511" i="21"/>
  <c r="P1511" i="21"/>
  <c r="D1514" i="21"/>
  <c r="E1513" i="21"/>
  <c r="F1513" i="21"/>
  <c r="N1512" i="21"/>
  <c r="P1512" i="21"/>
  <c r="O1512" i="21"/>
  <c r="Q1512" i="21"/>
  <c r="L1513" i="21"/>
  <c r="H1514" i="21"/>
  <c r="M1513" i="21"/>
  <c r="K1513" i="21"/>
  <c r="J1513" i="21"/>
  <c r="I1513" i="21"/>
  <c r="E1514" i="21"/>
  <c r="D1515" i="21"/>
  <c r="F1514" i="21"/>
  <c r="K1514" i="21"/>
  <c r="I1514" i="21"/>
  <c r="H1515" i="21"/>
  <c r="L1514" i="21"/>
  <c r="M1514" i="21"/>
  <c r="J1514" i="21"/>
  <c r="P1513" i="21"/>
  <c r="O1513" i="21"/>
  <c r="Q1513" i="21"/>
  <c r="N1513" i="21"/>
  <c r="D1516" i="21"/>
  <c r="E1515" i="21"/>
  <c r="F1515" i="21"/>
  <c r="N1514" i="21"/>
  <c r="P1514" i="21"/>
  <c r="O1514" i="21"/>
  <c r="Q1514" i="21"/>
  <c r="M1515" i="21"/>
  <c r="K1515" i="21"/>
  <c r="J1515" i="21"/>
  <c r="I1515" i="21"/>
  <c r="H1516" i="21"/>
  <c r="L1515" i="21"/>
  <c r="E1516" i="21"/>
  <c r="D1517" i="21"/>
  <c r="F1516" i="21"/>
  <c r="N1515" i="21"/>
  <c r="Q1515" i="21"/>
  <c r="P1515" i="21"/>
  <c r="O1515" i="21"/>
  <c r="L1516" i="21"/>
  <c r="M1516" i="21"/>
  <c r="K1516" i="21"/>
  <c r="I1516" i="21"/>
  <c r="J1516" i="21"/>
  <c r="H1517" i="21"/>
  <c r="E1517" i="21"/>
  <c r="D1518" i="21"/>
  <c r="F1517" i="21"/>
  <c r="O1516" i="21"/>
  <c r="N1516" i="21"/>
  <c r="Q1516" i="21"/>
  <c r="P1516" i="21"/>
  <c r="J1517" i="21"/>
  <c r="L1517" i="21"/>
  <c r="H1518" i="21"/>
  <c r="M1517" i="21"/>
  <c r="K1517" i="21"/>
  <c r="I1517" i="21"/>
  <c r="D1519" i="21"/>
  <c r="E1518" i="21"/>
  <c r="F1518" i="21"/>
  <c r="I1518" i="21"/>
  <c r="K1518" i="21"/>
  <c r="L1518" i="21"/>
  <c r="H1519" i="21"/>
  <c r="M1518" i="21"/>
  <c r="J1518" i="21"/>
  <c r="N1517" i="21"/>
  <c r="Q1517" i="21"/>
  <c r="P1517" i="21"/>
  <c r="O1517" i="21"/>
  <c r="E1519" i="21"/>
  <c r="D1520" i="21"/>
  <c r="F1519" i="21"/>
  <c r="N1518" i="21"/>
  <c r="P1518" i="21"/>
  <c r="O1518" i="21"/>
  <c r="Q1518" i="21"/>
  <c r="I1519" i="21"/>
  <c r="L1519" i="21"/>
  <c r="M1519" i="21"/>
  <c r="J1519" i="21"/>
  <c r="H1520" i="21"/>
  <c r="K1519" i="21"/>
  <c r="E1520" i="21"/>
  <c r="D1521" i="21"/>
  <c r="F1520" i="21"/>
  <c r="Q1519" i="21"/>
  <c r="N1519" i="21"/>
  <c r="P1519" i="21"/>
  <c r="O1519" i="21"/>
  <c r="K1520" i="21"/>
  <c r="I1520" i="21"/>
  <c r="H1521" i="21"/>
  <c r="J1520" i="21"/>
  <c r="L1520" i="21"/>
  <c r="M1520" i="21"/>
  <c r="E1521" i="21"/>
  <c r="D1522" i="21"/>
  <c r="F1521" i="21"/>
  <c r="O1520" i="21"/>
  <c r="N1520" i="21"/>
  <c r="P1520" i="21"/>
  <c r="Q1520" i="21"/>
  <c r="I1521" i="21"/>
  <c r="L1521" i="21"/>
  <c r="M1521" i="21"/>
  <c r="H1522" i="21"/>
  <c r="J1521" i="21"/>
  <c r="K1521" i="21"/>
  <c r="E1522" i="21"/>
  <c r="D1523" i="21"/>
  <c r="F1522" i="21"/>
  <c r="N1521" i="21"/>
  <c r="Q1521" i="21"/>
  <c r="P1521" i="21"/>
  <c r="O1521" i="21"/>
  <c r="H1523" i="21"/>
  <c r="I1522" i="21"/>
  <c r="K1522" i="21"/>
  <c r="J1522" i="21"/>
  <c r="L1522" i="21"/>
  <c r="M1522" i="21"/>
  <c r="D1524" i="21"/>
  <c r="E1523" i="21"/>
  <c r="F1523" i="21"/>
  <c r="H1524" i="21"/>
  <c r="K1523" i="21"/>
  <c r="I1523" i="21"/>
  <c r="J1523" i="21"/>
  <c r="M1523" i="21"/>
  <c r="L1523" i="21"/>
  <c r="O1522" i="21"/>
  <c r="Q1522" i="21"/>
  <c r="N1522" i="21"/>
  <c r="P1522" i="21"/>
  <c r="E1524" i="21"/>
  <c r="D1525" i="21"/>
  <c r="F1524" i="21"/>
  <c r="H1525" i="21"/>
  <c r="J1524" i="21"/>
  <c r="I1524" i="21"/>
  <c r="M1524" i="21"/>
  <c r="L1524" i="21"/>
  <c r="K1524" i="21"/>
  <c r="N1523" i="21"/>
  <c r="Q1523" i="21"/>
  <c r="P1523" i="21"/>
  <c r="O1523" i="21"/>
  <c r="D1526" i="21"/>
  <c r="E1525" i="21"/>
  <c r="F1525" i="21"/>
  <c r="K1525" i="21"/>
  <c r="M1525" i="21"/>
  <c r="J1525" i="21"/>
  <c r="H1526" i="21"/>
  <c r="I1525" i="21"/>
  <c r="L1525" i="21"/>
  <c r="O1524" i="21"/>
  <c r="N1524" i="21"/>
  <c r="Q1524" i="21"/>
  <c r="P1524" i="21"/>
  <c r="E1526" i="21"/>
  <c r="D1527" i="21"/>
  <c r="F1526" i="21"/>
  <c r="M1526" i="21"/>
  <c r="H1527" i="21"/>
  <c r="K1526" i="21"/>
  <c r="I1526" i="21"/>
  <c r="J1526" i="21"/>
  <c r="L1526" i="21"/>
  <c r="N1525" i="21"/>
  <c r="Q1525" i="21"/>
  <c r="P1525" i="21"/>
  <c r="O1525" i="21"/>
  <c r="E1527" i="21"/>
  <c r="D1528" i="21"/>
  <c r="F1527" i="21"/>
  <c r="L1527" i="21"/>
  <c r="K1527" i="21"/>
  <c r="M1527" i="21"/>
  <c r="H1528" i="21"/>
  <c r="J1527" i="21"/>
  <c r="I1527" i="21"/>
  <c r="O1526" i="21"/>
  <c r="Q1526" i="21"/>
  <c r="N1526" i="21"/>
  <c r="P1526" i="21"/>
  <c r="D1529" i="21"/>
  <c r="E1528" i="21"/>
  <c r="F1528" i="21"/>
  <c r="J1528" i="21"/>
  <c r="K1528" i="21"/>
  <c r="H1529" i="21"/>
  <c r="L1528" i="21"/>
  <c r="M1528" i="21"/>
  <c r="I1528" i="21"/>
  <c r="N1527" i="21"/>
  <c r="Q1527" i="21"/>
  <c r="P1527" i="21"/>
  <c r="O1527" i="21"/>
  <c r="E1529" i="21"/>
  <c r="D1530" i="21"/>
  <c r="F1529" i="21"/>
  <c r="L1529" i="21"/>
  <c r="K1529" i="21"/>
  <c r="J1529" i="21"/>
  <c r="I1529" i="21"/>
  <c r="M1529" i="21"/>
  <c r="H1530" i="21"/>
  <c r="Q1528" i="21"/>
  <c r="P1528" i="21"/>
  <c r="O1528" i="21"/>
  <c r="N1528" i="21"/>
  <c r="E1530" i="21"/>
  <c r="D1531" i="21"/>
  <c r="F1530" i="21"/>
  <c r="N1529" i="21"/>
  <c r="Q1529" i="21"/>
  <c r="P1529" i="21"/>
  <c r="O1529" i="21"/>
  <c r="H1531" i="21"/>
  <c r="I1530" i="21"/>
  <c r="L1530" i="21"/>
  <c r="M1530" i="21"/>
  <c r="K1530" i="21"/>
  <c r="J1530" i="21"/>
  <c r="D1532" i="21"/>
  <c r="E1531" i="21"/>
  <c r="F1531" i="21"/>
  <c r="M1531" i="21"/>
  <c r="I1531" i="21"/>
  <c r="L1531" i="21"/>
  <c r="H1532" i="21"/>
  <c r="J1531" i="21"/>
  <c r="K1531" i="21"/>
  <c r="O1530" i="21"/>
  <c r="N1530" i="21"/>
  <c r="Q1530" i="21"/>
  <c r="P1530" i="21"/>
  <c r="D1533" i="21"/>
  <c r="E1532" i="21"/>
  <c r="F1532" i="21"/>
  <c r="N1531" i="21"/>
  <c r="Q1531" i="21"/>
  <c r="P1531" i="21"/>
  <c r="O1531" i="21"/>
  <c r="J1532" i="21"/>
  <c r="H1533" i="21"/>
  <c r="L1532" i="21"/>
  <c r="K1532" i="21"/>
  <c r="M1532" i="21"/>
  <c r="I1532" i="21"/>
  <c r="D1534" i="21"/>
  <c r="E1533" i="21"/>
  <c r="F1533" i="21"/>
  <c r="J1533" i="21"/>
  <c r="H1534" i="21"/>
  <c r="I1533" i="21"/>
  <c r="L1533" i="21"/>
  <c r="M1533" i="21"/>
  <c r="K1533" i="21"/>
  <c r="Q1532" i="21"/>
  <c r="P1532" i="21"/>
  <c r="O1532" i="21"/>
  <c r="N1532" i="21"/>
  <c r="D1535" i="21"/>
  <c r="E1534" i="21"/>
  <c r="F1534" i="21"/>
  <c r="K1534" i="21"/>
  <c r="H1535" i="21"/>
  <c r="J1534" i="21"/>
  <c r="M1534" i="21"/>
  <c r="L1534" i="21"/>
  <c r="I1534" i="21"/>
  <c r="N1533" i="21"/>
  <c r="Q1533" i="21"/>
  <c r="P1533" i="21"/>
  <c r="O1533" i="21"/>
  <c r="D1536" i="21"/>
  <c r="E1535" i="21"/>
  <c r="F1535" i="21"/>
  <c r="M1535" i="21"/>
  <c r="H1536" i="21"/>
  <c r="K1535" i="21"/>
  <c r="I1535" i="21"/>
  <c r="L1535" i="21"/>
  <c r="J1535" i="21"/>
  <c r="Q1534" i="21"/>
  <c r="P1534" i="21"/>
  <c r="O1534" i="21"/>
  <c r="N1534" i="21"/>
  <c r="E1536" i="21"/>
  <c r="D1537" i="21"/>
  <c r="F1536" i="21"/>
  <c r="M1536" i="21"/>
  <c r="J1536" i="21"/>
  <c r="I1536" i="21"/>
  <c r="H1537" i="21"/>
  <c r="K1536" i="21"/>
  <c r="L1536" i="21"/>
  <c r="N1535" i="21"/>
  <c r="Q1535" i="21"/>
  <c r="P1535" i="21"/>
  <c r="O1535" i="21"/>
  <c r="D1538" i="21"/>
  <c r="E1537" i="21"/>
  <c r="F1537" i="21"/>
  <c r="O1536" i="21"/>
  <c r="Q1536" i="21"/>
  <c r="P1536" i="21"/>
  <c r="N1536" i="21"/>
  <c r="M1537" i="21"/>
  <c r="I1537" i="21"/>
  <c r="J1537" i="21"/>
  <c r="K1537" i="21"/>
  <c r="L1537" i="21"/>
  <c r="H1538" i="21"/>
  <c r="E1538" i="21"/>
  <c r="D1539" i="21"/>
  <c r="F1538" i="21"/>
  <c r="N1537" i="21"/>
  <c r="Q1537" i="21"/>
  <c r="P1537" i="21"/>
  <c r="O1537" i="21"/>
  <c r="M1538" i="21"/>
  <c r="H1539" i="21"/>
  <c r="L1538" i="21"/>
  <c r="J1538" i="21"/>
  <c r="K1538" i="21"/>
  <c r="I1538" i="21"/>
  <c r="E1539" i="21"/>
  <c r="D1540" i="21"/>
  <c r="F1539" i="21"/>
  <c r="K1539" i="21"/>
  <c r="H1540" i="21"/>
  <c r="I1539" i="21"/>
  <c r="J1539" i="21"/>
  <c r="M1539" i="21"/>
  <c r="L1539" i="21"/>
  <c r="P1538" i="21"/>
  <c r="O1538" i="21"/>
  <c r="N1538" i="21"/>
  <c r="Q1538" i="21"/>
  <c r="E1540" i="21"/>
  <c r="D1541" i="21"/>
  <c r="F1540" i="21"/>
  <c r="M1540" i="21"/>
  <c r="L1540" i="21"/>
  <c r="K1540" i="21"/>
  <c r="H1541" i="21"/>
  <c r="J1540" i="21"/>
  <c r="I1540" i="21"/>
  <c r="N1539" i="21"/>
  <c r="Q1539" i="21"/>
  <c r="P1539" i="21"/>
  <c r="O1539" i="21"/>
  <c r="E1541" i="21"/>
  <c r="D1542" i="21"/>
  <c r="F1541" i="21"/>
  <c r="I1541" i="21"/>
  <c r="J1541" i="21"/>
  <c r="M1541" i="21"/>
  <c r="L1541" i="21"/>
  <c r="H1542" i="21"/>
  <c r="K1541" i="21"/>
  <c r="O1540" i="21"/>
  <c r="Q1540" i="21"/>
  <c r="N1540" i="21"/>
  <c r="P1540" i="21"/>
  <c r="E1542" i="21"/>
  <c r="D1543" i="21"/>
  <c r="F1542" i="21"/>
  <c r="Q1541" i="21"/>
  <c r="N1541" i="21"/>
  <c r="O1541" i="21"/>
  <c r="P1541" i="21"/>
  <c r="I1542" i="21"/>
  <c r="J1542" i="21"/>
  <c r="K1542" i="21"/>
  <c r="L1542" i="21"/>
  <c r="H1543" i="21"/>
  <c r="M1542" i="21"/>
  <c r="D1544" i="21"/>
  <c r="E1543" i="21"/>
  <c r="F1543" i="21"/>
  <c r="P1542" i="21"/>
  <c r="O1542" i="21"/>
  <c r="Q1542" i="21"/>
  <c r="N1542" i="21"/>
  <c r="I1543" i="21"/>
  <c r="M1543" i="21"/>
  <c r="K1543" i="21"/>
  <c r="L1543" i="21"/>
  <c r="J1543" i="21"/>
  <c r="H1544" i="21"/>
  <c r="E1544" i="21"/>
  <c r="D1545" i="21"/>
  <c r="F1544" i="21"/>
  <c r="O1543" i="21"/>
  <c r="N1543" i="21"/>
  <c r="Q1543" i="21"/>
  <c r="P1543" i="21"/>
  <c r="I1544" i="21"/>
  <c r="J1544" i="21"/>
  <c r="K1544" i="21"/>
  <c r="L1544" i="21"/>
  <c r="H1545" i="21"/>
  <c r="M1544" i="21"/>
  <c r="E1545" i="21"/>
  <c r="D1546" i="21"/>
  <c r="F1545" i="21"/>
  <c r="Q1544" i="21"/>
  <c r="P1544" i="21"/>
  <c r="O1544" i="21"/>
  <c r="N1544" i="21"/>
  <c r="H1546" i="21"/>
  <c r="M1545" i="21"/>
  <c r="K1545" i="21"/>
  <c r="L1545" i="21"/>
  <c r="J1545" i="21"/>
  <c r="I1545" i="21"/>
  <c r="D1547" i="21"/>
  <c r="E1546" i="21"/>
  <c r="F1546" i="21"/>
  <c r="H1547" i="21"/>
  <c r="L1546" i="21"/>
  <c r="K1546" i="21"/>
  <c r="I1546" i="21"/>
  <c r="M1546" i="21"/>
  <c r="J1546" i="21"/>
  <c r="N1545" i="21"/>
  <c r="O1545" i="21"/>
  <c r="Q1545" i="21"/>
  <c r="P1545" i="21"/>
  <c r="D1548" i="21"/>
  <c r="E1547" i="21"/>
  <c r="F1547" i="21"/>
  <c r="I1547" i="21"/>
  <c r="L1547" i="21"/>
  <c r="J1547" i="21"/>
  <c r="K1547" i="21"/>
  <c r="H1548" i="21"/>
  <c r="M1547" i="21"/>
  <c r="N1546" i="21"/>
  <c r="O1546" i="21"/>
  <c r="Q1546" i="21"/>
  <c r="P1546" i="21"/>
  <c r="E1548" i="21"/>
  <c r="D1549" i="21"/>
  <c r="F1548" i="21"/>
  <c r="Q1547" i="21"/>
  <c r="N1547" i="21"/>
  <c r="O1547" i="21"/>
  <c r="P1547" i="21"/>
  <c r="K1548" i="21"/>
  <c r="J1548" i="21"/>
  <c r="I1548" i="21"/>
  <c r="M1548" i="21"/>
  <c r="H1549" i="21"/>
  <c r="L1548" i="21"/>
  <c r="D1550" i="21"/>
  <c r="E1549" i="21"/>
  <c r="F1549" i="21"/>
  <c r="O1548" i="21"/>
  <c r="Q1548" i="21"/>
  <c r="P1548" i="21"/>
  <c r="N1548" i="21"/>
  <c r="L1549" i="21"/>
  <c r="H1550" i="21"/>
  <c r="K1549" i="21"/>
  <c r="M1549" i="21"/>
  <c r="J1549" i="21"/>
  <c r="I1549" i="21"/>
  <c r="E1550" i="21"/>
  <c r="D1551" i="21"/>
  <c r="F1550" i="21"/>
  <c r="I1550" i="21"/>
  <c r="L1550" i="21"/>
  <c r="J1550" i="21"/>
  <c r="H1551" i="21"/>
  <c r="K1550" i="21"/>
  <c r="M1550" i="21"/>
  <c r="N1549" i="21"/>
  <c r="Q1549" i="21"/>
  <c r="P1549" i="21"/>
  <c r="O1549" i="21"/>
  <c r="D1552" i="21"/>
  <c r="E1551" i="21"/>
  <c r="F1551" i="21"/>
  <c r="Q1550" i="21"/>
  <c r="O1550" i="21"/>
  <c r="N1550" i="21"/>
  <c r="P1550" i="21"/>
  <c r="K1551" i="21"/>
  <c r="L1551" i="21"/>
  <c r="M1551" i="21"/>
  <c r="H1552" i="21"/>
  <c r="J1551" i="21"/>
  <c r="I1551" i="21"/>
  <c r="D1553" i="21"/>
  <c r="E1552" i="21"/>
  <c r="F1552" i="21"/>
  <c r="I1552" i="21"/>
  <c r="M1552" i="21"/>
  <c r="J1552" i="21"/>
  <c r="L1552" i="21"/>
  <c r="K1552" i="21"/>
  <c r="H1553" i="21"/>
  <c r="O1551" i="21"/>
  <c r="Q1551" i="21"/>
  <c r="N1551" i="21"/>
  <c r="P1551" i="21"/>
  <c r="E1553" i="21"/>
  <c r="D1554" i="21"/>
  <c r="F1553" i="21"/>
  <c r="Q1552" i="21"/>
  <c r="O1552" i="21"/>
  <c r="N1552" i="21"/>
  <c r="P1552" i="21"/>
  <c r="L1553" i="21"/>
  <c r="J1553" i="21"/>
  <c r="I1553" i="21"/>
  <c r="M1553" i="21"/>
  <c r="K1553" i="21"/>
  <c r="H1554" i="21"/>
  <c r="E1554" i="21"/>
  <c r="D1555" i="21"/>
  <c r="F1554" i="21"/>
  <c r="P1553" i="21"/>
  <c r="O1553" i="21"/>
  <c r="Q1553" i="21"/>
  <c r="N1553" i="21"/>
  <c r="K1554" i="21"/>
  <c r="I1554" i="21"/>
  <c r="L1554" i="21"/>
  <c r="M1554" i="21"/>
  <c r="H1555" i="21"/>
  <c r="J1554" i="21"/>
  <c r="E1555" i="21"/>
  <c r="D1556" i="21"/>
  <c r="F1555" i="21"/>
  <c r="Q1554" i="21"/>
  <c r="N1554" i="21"/>
  <c r="P1554" i="21"/>
  <c r="O1554" i="21"/>
  <c r="I1555" i="21"/>
  <c r="M1555" i="21"/>
  <c r="J1555" i="21"/>
  <c r="L1555" i="21"/>
  <c r="H1556" i="21"/>
  <c r="K1555" i="21"/>
  <c r="E1556" i="21"/>
  <c r="D1557" i="21"/>
  <c r="F1556" i="21"/>
  <c r="N1555" i="21"/>
  <c r="Q1555" i="21"/>
  <c r="P1555" i="21"/>
  <c r="O1555" i="21"/>
  <c r="K1556" i="21"/>
  <c r="L1556" i="21"/>
  <c r="H1557" i="21"/>
  <c r="J1556" i="21"/>
  <c r="M1556" i="21"/>
  <c r="I1556" i="21"/>
  <c r="E1557" i="21"/>
  <c r="D1558" i="21"/>
  <c r="F1557" i="21"/>
  <c r="L1557" i="21"/>
  <c r="I1557" i="21"/>
  <c r="K1557" i="21"/>
  <c r="M1557" i="21"/>
  <c r="J1557" i="21"/>
  <c r="H1558" i="21"/>
  <c r="N1556" i="21"/>
  <c r="Q1556" i="21"/>
  <c r="P1556" i="21"/>
  <c r="O1556" i="21"/>
  <c r="D1559" i="21"/>
  <c r="E1558" i="21"/>
  <c r="F1558" i="21"/>
  <c r="Q1557" i="21"/>
  <c r="N1557" i="21"/>
  <c r="P1557" i="21"/>
  <c r="O1557" i="21"/>
  <c r="K1558" i="21"/>
  <c r="M1558" i="21"/>
  <c r="H1559" i="21"/>
  <c r="J1558" i="21"/>
  <c r="L1558" i="21"/>
  <c r="I1558" i="21"/>
  <c r="E1559" i="21"/>
  <c r="D1560" i="21"/>
  <c r="F1559" i="21"/>
  <c r="K1559" i="21"/>
  <c r="J1559" i="21"/>
  <c r="L1559" i="21"/>
  <c r="H1560" i="21"/>
  <c r="M1559" i="21"/>
  <c r="I1559" i="21"/>
  <c r="Q1558" i="21"/>
  <c r="N1558" i="21"/>
  <c r="P1558" i="21"/>
  <c r="O1558" i="21"/>
  <c r="E1560" i="21"/>
  <c r="D1561" i="21"/>
  <c r="F1560" i="21"/>
  <c r="H1561" i="21"/>
  <c r="I1560" i="21"/>
  <c r="M1560" i="21"/>
  <c r="L1560" i="21"/>
  <c r="J1560" i="21"/>
  <c r="K1560" i="21"/>
  <c r="P1559" i="21"/>
  <c r="O1559" i="21"/>
  <c r="N1559" i="21"/>
  <c r="Q1559" i="21"/>
  <c r="D1562" i="21"/>
  <c r="E1561" i="21"/>
  <c r="F1561" i="21"/>
  <c r="I1561" i="21"/>
  <c r="J1561" i="21"/>
  <c r="H1562" i="21"/>
  <c r="K1561" i="21"/>
  <c r="L1561" i="21"/>
  <c r="M1561" i="21"/>
  <c r="N1560" i="21"/>
  <c r="Q1560" i="21"/>
  <c r="P1560" i="21"/>
  <c r="O1560" i="21"/>
  <c r="E1562" i="21"/>
  <c r="D1563" i="21"/>
  <c r="F1562" i="21"/>
  <c r="P1561" i="21"/>
  <c r="O1561" i="21"/>
  <c r="Q1561" i="21"/>
  <c r="N1561" i="21"/>
  <c r="L1562" i="21"/>
  <c r="H1563" i="21"/>
  <c r="J1562" i="21"/>
  <c r="K1562" i="21"/>
  <c r="M1562" i="21"/>
  <c r="I1562" i="21"/>
  <c r="D1564" i="21"/>
  <c r="E1563" i="21"/>
  <c r="F1563" i="21"/>
  <c r="M1563" i="21"/>
  <c r="K1563" i="21"/>
  <c r="H1564" i="21"/>
  <c r="I1563" i="21"/>
  <c r="L1563" i="21"/>
  <c r="J1563" i="21"/>
  <c r="Q1562" i="21"/>
  <c r="O1562" i="21"/>
  <c r="N1562" i="21"/>
  <c r="P1562" i="21"/>
  <c r="D1565" i="21"/>
  <c r="E1564" i="21"/>
  <c r="F1564" i="21"/>
  <c r="M1564" i="21"/>
  <c r="I1564" i="21"/>
  <c r="J1564" i="21"/>
  <c r="K1564" i="21"/>
  <c r="H1565" i="21"/>
  <c r="L1564" i="21"/>
  <c r="Q1563" i="21"/>
  <c r="N1563" i="21"/>
  <c r="P1563" i="21"/>
  <c r="O1563" i="21"/>
  <c r="D1566" i="21"/>
  <c r="E1565" i="21"/>
  <c r="F1565" i="21"/>
  <c r="N1564" i="21"/>
  <c r="O1564" i="21"/>
  <c r="Q1564" i="21"/>
  <c r="P1564" i="21"/>
  <c r="M1565" i="21"/>
  <c r="I1565" i="21"/>
  <c r="H1566" i="21"/>
  <c r="K1565" i="21"/>
  <c r="L1565" i="21"/>
  <c r="J1565" i="21"/>
  <c r="D1567" i="21"/>
  <c r="E1566" i="21"/>
  <c r="F1566" i="21"/>
  <c r="P1565" i="21"/>
  <c r="O1565" i="21"/>
  <c r="Q1565" i="21"/>
  <c r="N1565" i="21"/>
  <c r="K1566" i="21"/>
  <c r="M1566" i="21"/>
  <c r="L1566" i="21"/>
  <c r="H1567" i="21"/>
  <c r="J1566" i="21"/>
  <c r="I1566" i="21"/>
  <c r="E1567" i="21"/>
  <c r="D1568" i="21"/>
  <c r="F1567" i="21"/>
  <c r="I1567" i="21"/>
  <c r="J1567" i="21"/>
  <c r="H1568" i="21"/>
  <c r="K1567" i="21"/>
  <c r="M1567" i="21"/>
  <c r="L1567" i="21"/>
  <c r="N1566" i="21"/>
  <c r="P1566" i="21"/>
  <c r="O1566" i="21"/>
  <c r="Q1566" i="21"/>
  <c r="E1568" i="21"/>
  <c r="D1569" i="21"/>
  <c r="F1568" i="21"/>
  <c r="P1567" i="21"/>
  <c r="O1567" i="21"/>
  <c r="Q1567" i="21"/>
  <c r="N1567" i="21"/>
  <c r="H1569" i="21"/>
  <c r="K1568" i="21"/>
  <c r="L1568" i="21"/>
  <c r="M1568" i="21"/>
  <c r="I1568" i="21"/>
  <c r="J1568" i="21"/>
  <c r="E1569" i="21"/>
  <c r="D1570" i="21"/>
  <c r="F1569" i="21"/>
  <c r="H1570" i="21"/>
  <c r="J1569" i="21"/>
  <c r="K1569" i="21"/>
  <c r="M1569" i="21"/>
  <c r="L1569" i="21"/>
  <c r="I1569" i="21"/>
  <c r="Q1568" i="21"/>
  <c r="P1568" i="21"/>
  <c r="O1568" i="21"/>
  <c r="N1568" i="21"/>
  <c r="D1571" i="21"/>
  <c r="E1570" i="21"/>
  <c r="F1570" i="21"/>
  <c r="H1571" i="21"/>
  <c r="J1570" i="21"/>
  <c r="I1570" i="21"/>
  <c r="L1570" i="21"/>
  <c r="M1570" i="21"/>
  <c r="K1570" i="21"/>
  <c r="N1569" i="21"/>
  <c r="Q1569" i="21"/>
  <c r="P1569" i="21"/>
  <c r="O1569" i="21"/>
  <c r="E1571" i="21"/>
  <c r="D1572" i="21"/>
  <c r="F1571" i="21"/>
  <c r="J1571" i="21"/>
  <c r="K1571" i="21"/>
  <c r="M1571" i="21"/>
  <c r="H1572" i="21"/>
  <c r="L1571" i="21"/>
  <c r="I1571" i="21"/>
  <c r="Q1570" i="21"/>
  <c r="N1570" i="21"/>
  <c r="P1570" i="21"/>
  <c r="O1570" i="21"/>
  <c r="E1572" i="21"/>
  <c r="D1573" i="21"/>
  <c r="F1572" i="21"/>
  <c r="L1572" i="21"/>
  <c r="M1572" i="21"/>
  <c r="I1572" i="21"/>
  <c r="K1572" i="21"/>
  <c r="H1573" i="21"/>
  <c r="J1572" i="21"/>
  <c r="N1571" i="21"/>
  <c r="Q1571" i="21"/>
  <c r="P1571" i="21"/>
  <c r="O1571" i="21"/>
  <c r="D1574" i="21"/>
  <c r="E1573" i="21"/>
  <c r="F1573" i="21"/>
  <c r="O1572" i="21"/>
  <c r="Q1572" i="21"/>
  <c r="N1572" i="21"/>
  <c r="P1572" i="21"/>
  <c r="J1573" i="21"/>
  <c r="M1573" i="21"/>
  <c r="H1574" i="21"/>
  <c r="K1573" i="21"/>
  <c r="L1573" i="21"/>
  <c r="I1573" i="21"/>
  <c r="E1574" i="21"/>
  <c r="D1575" i="21"/>
  <c r="F1574" i="21"/>
  <c r="L1574" i="21"/>
  <c r="M1574" i="21"/>
  <c r="H1575" i="21"/>
  <c r="J1574" i="21"/>
  <c r="K1574" i="21"/>
  <c r="I1574" i="21"/>
  <c r="Q1573" i="21"/>
  <c r="N1573" i="21"/>
  <c r="P1573" i="21"/>
  <c r="O1573" i="21"/>
  <c r="E1575" i="21"/>
  <c r="D1576" i="21"/>
  <c r="F1575" i="21"/>
  <c r="K1575" i="21"/>
  <c r="J1575" i="21"/>
  <c r="M1575" i="21"/>
  <c r="I1575" i="21"/>
  <c r="H1576" i="21"/>
  <c r="L1575" i="21"/>
  <c r="N1574" i="21"/>
  <c r="Q1574" i="21"/>
  <c r="P1574" i="21"/>
  <c r="O1574" i="21"/>
  <c r="D1577" i="21"/>
  <c r="E1576" i="21"/>
  <c r="F1576" i="21"/>
  <c r="Q1575" i="21"/>
  <c r="N1575" i="21"/>
  <c r="P1575" i="21"/>
  <c r="O1575" i="21"/>
  <c r="I1576" i="21"/>
  <c r="M1576" i="21"/>
  <c r="L1576" i="21"/>
  <c r="K1576" i="21"/>
  <c r="H1577" i="21"/>
  <c r="J1576" i="21"/>
  <c r="E1577" i="21"/>
  <c r="D1578" i="21"/>
  <c r="F1577" i="21"/>
  <c r="O1576" i="21"/>
  <c r="N1576" i="21"/>
  <c r="Q1576" i="21"/>
  <c r="P1576" i="21"/>
  <c r="I1577" i="21"/>
  <c r="J1577" i="21"/>
  <c r="L1577" i="21"/>
  <c r="M1577" i="21"/>
  <c r="K1577" i="21"/>
  <c r="H1578" i="21"/>
  <c r="E1578" i="21"/>
  <c r="D1579" i="21"/>
  <c r="F1578" i="21"/>
  <c r="P1577" i="21"/>
  <c r="O1577" i="21"/>
  <c r="Q1577" i="21"/>
  <c r="N1577" i="21"/>
  <c r="M1578" i="21"/>
  <c r="L1578" i="21"/>
  <c r="J1578" i="21"/>
  <c r="I1578" i="21"/>
  <c r="K1578" i="21"/>
  <c r="H1579" i="21"/>
  <c r="E1579" i="21"/>
  <c r="D1580" i="21"/>
  <c r="F1579" i="21"/>
  <c r="P1578" i="21"/>
  <c r="Q1578" i="21"/>
  <c r="N1578" i="21"/>
  <c r="O1578" i="21"/>
  <c r="H1580" i="21"/>
  <c r="K1579" i="21"/>
  <c r="L1579" i="21"/>
  <c r="I1579" i="21"/>
  <c r="M1579" i="21"/>
  <c r="J1579" i="21"/>
  <c r="E1580" i="21"/>
  <c r="D1581" i="21"/>
  <c r="F1580" i="21"/>
  <c r="H1581" i="21"/>
  <c r="J1580" i="21"/>
  <c r="M1580" i="21"/>
  <c r="K1580" i="21"/>
  <c r="L1580" i="21"/>
  <c r="I1580" i="21"/>
  <c r="Q1579" i="21"/>
  <c r="N1579" i="21"/>
  <c r="P1579" i="21"/>
  <c r="O1579" i="21"/>
  <c r="D1582" i="21"/>
  <c r="E1581" i="21"/>
  <c r="F1581" i="21"/>
  <c r="K1581" i="21"/>
  <c r="L1581" i="21"/>
  <c r="H1582" i="21"/>
  <c r="I1581" i="21"/>
  <c r="M1581" i="21"/>
  <c r="J1581" i="21"/>
  <c r="Q1580" i="21"/>
  <c r="P1580" i="21"/>
  <c r="N1580" i="21"/>
  <c r="O1580" i="21"/>
  <c r="D1583" i="21"/>
  <c r="E1582" i="21"/>
  <c r="F1582" i="21"/>
  <c r="K1582" i="21"/>
  <c r="H1583" i="21"/>
  <c r="L1582" i="21"/>
  <c r="J1582" i="21"/>
  <c r="I1582" i="21"/>
  <c r="M1582" i="21"/>
  <c r="Q1581" i="21"/>
  <c r="N1581" i="21"/>
  <c r="P1581" i="21"/>
  <c r="O1581" i="21"/>
  <c r="E1583" i="21"/>
  <c r="D1584" i="21"/>
  <c r="F1583" i="21"/>
  <c r="H1584" i="21"/>
  <c r="J1583" i="21"/>
  <c r="K1583" i="21"/>
  <c r="I1583" i="21"/>
  <c r="L1583" i="21"/>
  <c r="M1583" i="21"/>
  <c r="N1582" i="21"/>
  <c r="Q1582" i="21"/>
  <c r="P1582" i="21"/>
  <c r="O1582" i="21"/>
  <c r="D1585" i="21"/>
  <c r="E1584" i="21"/>
  <c r="F1584" i="21"/>
  <c r="J1584" i="21"/>
  <c r="K1584" i="21"/>
  <c r="H1585" i="21"/>
  <c r="I1584" i="21"/>
  <c r="M1584" i="21"/>
  <c r="L1584" i="21"/>
  <c r="N1583" i="21"/>
  <c r="Q1583" i="21"/>
  <c r="P1583" i="21"/>
  <c r="O1583" i="21"/>
  <c r="E1585" i="21"/>
  <c r="D1586" i="21"/>
  <c r="F1585" i="21"/>
  <c r="M1585" i="21"/>
  <c r="J1585" i="21"/>
  <c r="L1585" i="21"/>
  <c r="I1585" i="21"/>
  <c r="H1586" i="21"/>
  <c r="K1585" i="21"/>
  <c r="N1584" i="21"/>
  <c r="Q1584" i="21"/>
  <c r="P1584" i="21"/>
  <c r="O1584" i="21"/>
  <c r="D1587" i="21"/>
  <c r="E1586" i="21"/>
  <c r="F1586" i="21"/>
  <c r="P1585" i="21"/>
  <c r="O1585" i="21"/>
  <c r="Q1585" i="21"/>
  <c r="N1585" i="21"/>
  <c r="L1586" i="21"/>
  <c r="M1586" i="21"/>
  <c r="H1587" i="21"/>
  <c r="J1586" i="21"/>
  <c r="K1586" i="21"/>
  <c r="I1586" i="21"/>
  <c r="E1587" i="21"/>
  <c r="D1588" i="21"/>
  <c r="F1587" i="21"/>
  <c r="L1587" i="21"/>
  <c r="M1587" i="21"/>
  <c r="I1587" i="21"/>
  <c r="J1587" i="21"/>
  <c r="K1587" i="21"/>
  <c r="H1588" i="21"/>
  <c r="O1586" i="21"/>
  <c r="Q1586" i="21"/>
  <c r="N1586" i="21"/>
  <c r="P1586" i="21"/>
  <c r="E1588" i="21"/>
  <c r="D1589" i="21"/>
  <c r="F1588" i="21"/>
  <c r="P1587" i="21"/>
  <c r="O1587" i="21"/>
  <c r="N1587" i="21"/>
  <c r="Q1587" i="21"/>
  <c r="L1588" i="21"/>
  <c r="H1589" i="21"/>
  <c r="K1588" i="21"/>
  <c r="M1588" i="21"/>
  <c r="I1588" i="21"/>
  <c r="J1588" i="21"/>
  <c r="E1589" i="21"/>
  <c r="D1590" i="21"/>
  <c r="F1589" i="21"/>
  <c r="I1589" i="21"/>
  <c r="H1590" i="21"/>
  <c r="M1589" i="21"/>
  <c r="L1589" i="21"/>
  <c r="J1589" i="21"/>
  <c r="K1589" i="21"/>
  <c r="P1588" i="21"/>
  <c r="O1588" i="21"/>
  <c r="Q1588" i="21"/>
  <c r="N1588" i="21"/>
  <c r="E1590" i="21"/>
  <c r="D1591" i="21"/>
  <c r="F1590" i="21"/>
  <c r="P1589" i="21"/>
  <c r="O1589" i="21"/>
  <c r="Q1589" i="21"/>
  <c r="N1589" i="21"/>
  <c r="J1590" i="21"/>
  <c r="L1590" i="21"/>
  <c r="H1591" i="21"/>
  <c r="I1590" i="21"/>
  <c r="K1590" i="21"/>
  <c r="M1590" i="21"/>
  <c r="E1591" i="21"/>
  <c r="D1592" i="21"/>
  <c r="F1591" i="21"/>
  <c r="I1591" i="21"/>
  <c r="L1591" i="21"/>
  <c r="M1591" i="21"/>
  <c r="H1592" i="21"/>
  <c r="J1591" i="21"/>
  <c r="K1591" i="21"/>
  <c r="Q1590" i="21"/>
  <c r="P1590" i="21"/>
  <c r="O1590" i="21"/>
  <c r="N1590" i="21"/>
  <c r="E1592" i="21"/>
  <c r="D1593" i="21"/>
  <c r="F1592" i="21"/>
  <c r="P1591" i="21"/>
  <c r="O1591" i="21"/>
  <c r="N1591" i="21"/>
  <c r="Q1591" i="21"/>
  <c r="M1592" i="21"/>
  <c r="K1592" i="21"/>
  <c r="H1593" i="21"/>
  <c r="J1592" i="21"/>
  <c r="I1592" i="21"/>
  <c r="L1592" i="21"/>
  <c r="D1594" i="21"/>
  <c r="E1593" i="21"/>
  <c r="F1593" i="21"/>
  <c r="M1593" i="21"/>
  <c r="I1593" i="21"/>
  <c r="L1593" i="21"/>
  <c r="J1593" i="21"/>
  <c r="H1594" i="21"/>
  <c r="K1593" i="21"/>
  <c r="N1592" i="21"/>
  <c r="Q1592" i="21"/>
  <c r="P1592" i="21"/>
  <c r="O1592" i="21"/>
  <c r="E1594" i="21"/>
  <c r="D1595" i="21"/>
  <c r="F1594" i="21"/>
  <c r="P1593" i="21"/>
  <c r="O1593" i="21"/>
  <c r="N1593" i="21"/>
  <c r="Q1593" i="21"/>
  <c r="M1594" i="21"/>
  <c r="I1594" i="21"/>
  <c r="K1594" i="21"/>
  <c r="J1594" i="21"/>
  <c r="L1594" i="21"/>
  <c r="H1595" i="21"/>
  <c r="D1596" i="21"/>
  <c r="E1595" i="21"/>
  <c r="F1595" i="21"/>
  <c r="P1594" i="21"/>
  <c r="Q1594" i="21"/>
  <c r="N1594" i="21"/>
  <c r="O1594" i="21"/>
  <c r="H1596" i="21"/>
  <c r="L1595" i="21"/>
  <c r="M1595" i="21"/>
  <c r="K1595" i="21"/>
  <c r="J1595" i="21"/>
  <c r="I1595" i="21"/>
  <c r="D1597" i="21"/>
  <c r="E1596" i="21"/>
  <c r="F1596" i="21"/>
  <c r="K1596" i="21"/>
  <c r="M1596" i="21"/>
  <c r="I1596" i="21"/>
  <c r="H1597" i="21"/>
  <c r="J1596" i="21"/>
  <c r="L1596" i="21"/>
  <c r="O1595" i="21"/>
  <c r="P1595" i="21"/>
  <c r="N1595" i="21"/>
  <c r="Q1595" i="21"/>
  <c r="D1598" i="21"/>
  <c r="E1597" i="21"/>
  <c r="F1597" i="21"/>
  <c r="Q1596" i="21"/>
  <c r="P1596" i="21"/>
  <c r="N1596" i="21"/>
  <c r="O1596" i="21"/>
  <c r="H1598" i="21"/>
  <c r="J1597" i="21"/>
  <c r="I1597" i="21"/>
  <c r="L1597" i="21"/>
  <c r="M1597" i="21"/>
  <c r="K1597" i="21"/>
  <c r="D1599" i="21"/>
  <c r="E1598" i="21"/>
  <c r="F1598" i="21"/>
  <c r="M1598" i="21"/>
  <c r="I1598" i="21"/>
  <c r="K1598" i="21"/>
  <c r="J1598" i="21"/>
  <c r="H1599" i="21"/>
  <c r="L1598" i="21"/>
  <c r="Q1597" i="21"/>
  <c r="N1597" i="21"/>
  <c r="P1597" i="21"/>
  <c r="O1597" i="21"/>
  <c r="E1599" i="21"/>
  <c r="D1600" i="21"/>
  <c r="F1599" i="21"/>
  <c r="Q1598" i="21"/>
  <c r="N1598" i="21"/>
  <c r="P1598" i="21"/>
  <c r="O1598" i="21"/>
  <c r="H1600" i="21"/>
  <c r="I1599" i="21"/>
  <c r="K1599" i="21"/>
  <c r="M1599" i="21"/>
  <c r="J1599" i="21"/>
  <c r="L1599" i="21"/>
  <c r="E1600" i="21"/>
  <c r="D1601" i="21"/>
  <c r="F1600" i="21"/>
  <c r="K1600" i="21"/>
  <c r="H1601" i="21"/>
  <c r="M1600" i="21"/>
  <c r="L1600" i="21"/>
  <c r="J1600" i="21"/>
  <c r="I1600" i="21"/>
  <c r="Q1599" i="21"/>
  <c r="N1599" i="21"/>
  <c r="P1599" i="21"/>
  <c r="O1599" i="21"/>
  <c r="D1602" i="21"/>
  <c r="E1601" i="21"/>
  <c r="F1601" i="21"/>
  <c r="J1601" i="21"/>
  <c r="M1601" i="21"/>
  <c r="K1601" i="21"/>
  <c r="L1601" i="21"/>
  <c r="I1601" i="21"/>
  <c r="H1602" i="21"/>
  <c r="N1600" i="21"/>
  <c r="Q1600" i="21"/>
  <c r="P1600" i="21"/>
  <c r="O1600" i="21"/>
  <c r="E1602" i="21"/>
  <c r="D1603" i="21"/>
  <c r="F1602" i="21"/>
  <c r="P1601" i="21"/>
  <c r="O1601" i="21"/>
  <c r="Q1601" i="21"/>
  <c r="N1601" i="21"/>
  <c r="I1602" i="21"/>
  <c r="L1602" i="21"/>
  <c r="J1602" i="21"/>
  <c r="M1602" i="21"/>
  <c r="H1603" i="21"/>
  <c r="K1602" i="21"/>
  <c r="E1603" i="21"/>
  <c r="D1604" i="21"/>
  <c r="F1603" i="21"/>
  <c r="N1602" i="21"/>
  <c r="Q1602" i="21"/>
  <c r="P1602" i="21"/>
  <c r="O1602" i="21"/>
  <c r="I1603" i="21"/>
  <c r="K1603" i="21"/>
  <c r="L1603" i="21"/>
  <c r="H1604" i="21"/>
  <c r="M1603" i="21"/>
  <c r="J1603" i="21"/>
  <c r="D1605" i="21"/>
  <c r="E1604" i="21"/>
  <c r="F1604" i="21"/>
  <c r="Q1603" i="21"/>
  <c r="N1603" i="21"/>
  <c r="P1603" i="21"/>
  <c r="O1603" i="21"/>
  <c r="H1605" i="21"/>
  <c r="K1604" i="21"/>
  <c r="J1604" i="21"/>
  <c r="L1604" i="21"/>
  <c r="M1604" i="21"/>
  <c r="I1604" i="21"/>
  <c r="D1606" i="21"/>
  <c r="E1605" i="21"/>
  <c r="F1605" i="21"/>
  <c r="H1606" i="21"/>
  <c r="L1605" i="21"/>
  <c r="I1605" i="21"/>
  <c r="M1605" i="21"/>
  <c r="K1605" i="21"/>
  <c r="J1605" i="21"/>
  <c r="N1604" i="21"/>
  <c r="Q1604" i="21"/>
  <c r="P1604" i="21"/>
  <c r="O1604" i="21"/>
  <c r="D1607" i="21"/>
  <c r="E1606" i="21"/>
  <c r="F1606" i="21"/>
  <c r="L1606" i="21"/>
  <c r="H1607" i="21"/>
  <c r="K1606" i="21"/>
  <c r="I1606" i="21"/>
  <c r="J1606" i="21"/>
  <c r="M1606" i="21"/>
  <c r="P1605" i="21"/>
  <c r="O1605" i="21"/>
  <c r="N1605" i="21"/>
  <c r="Q1605" i="21"/>
  <c r="E1607" i="21"/>
  <c r="D1608" i="21"/>
  <c r="F1607" i="21"/>
  <c r="K1607" i="21"/>
  <c r="M1607" i="21"/>
  <c r="J1607" i="21"/>
  <c r="H1608" i="21"/>
  <c r="L1607" i="21"/>
  <c r="I1607" i="21"/>
  <c r="N1606" i="21"/>
  <c r="P1606" i="21"/>
  <c r="O1606" i="21"/>
  <c r="Q1606" i="21"/>
  <c r="D1609" i="21"/>
  <c r="E1608" i="21"/>
  <c r="F1608" i="21"/>
  <c r="I1608" i="21"/>
  <c r="L1608" i="21"/>
  <c r="H1609" i="21"/>
  <c r="J1608" i="21"/>
  <c r="K1608" i="21"/>
  <c r="M1608" i="21"/>
  <c r="Q1607" i="21"/>
  <c r="N1607" i="21"/>
  <c r="P1607" i="21"/>
  <c r="O1607" i="21"/>
  <c r="D1610" i="21"/>
  <c r="E1609" i="21"/>
  <c r="F1609" i="21"/>
  <c r="Q1608" i="21"/>
  <c r="N1608" i="21"/>
  <c r="P1608" i="21"/>
  <c r="O1608" i="21"/>
  <c r="K1609" i="21"/>
  <c r="H1610" i="21"/>
  <c r="J1609" i="21"/>
  <c r="I1609" i="21"/>
  <c r="L1609" i="21"/>
  <c r="M1609" i="21"/>
  <c r="E1610" i="21"/>
  <c r="D1611" i="21"/>
  <c r="F1610" i="21"/>
  <c r="L1610" i="21"/>
  <c r="K1610" i="21"/>
  <c r="H1611" i="21"/>
  <c r="M1610" i="21"/>
  <c r="I1610" i="21"/>
  <c r="J1610" i="21"/>
  <c r="Q1609" i="21"/>
  <c r="N1609" i="21"/>
  <c r="P1609" i="21"/>
  <c r="O1609" i="21"/>
  <c r="D1612" i="21"/>
  <c r="E1611" i="21"/>
  <c r="F1611" i="21"/>
  <c r="I1611" i="21"/>
  <c r="L1611" i="21"/>
  <c r="K1611" i="21"/>
  <c r="M1611" i="21"/>
  <c r="J1611" i="21"/>
  <c r="H1612" i="21"/>
  <c r="P1610" i="21"/>
  <c r="Q1610" i="21"/>
  <c r="N1610" i="21"/>
  <c r="O1610" i="21"/>
  <c r="D1613" i="21"/>
  <c r="E1612" i="21"/>
  <c r="F1612" i="21"/>
  <c r="N1611" i="21"/>
  <c r="Q1611" i="21"/>
  <c r="P1611" i="21"/>
  <c r="O1611" i="21"/>
  <c r="J1612" i="21"/>
  <c r="I1612" i="21"/>
  <c r="M1612" i="21"/>
  <c r="K1612" i="21"/>
  <c r="H1613" i="21"/>
  <c r="L1612" i="21"/>
  <c r="E1613" i="21"/>
  <c r="D1614" i="21"/>
  <c r="F1613" i="21"/>
  <c r="N1612" i="21"/>
  <c r="Q1612" i="21"/>
  <c r="P1612" i="21"/>
  <c r="O1612" i="21"/>
  <c r="M1613" i="21"/>
  <c r="J1613" i="21"/>
  <c r="I1613" i="21"/>
  <c r="L1613" i="21"/>
  <c r="H1614" i="21"/>
  <c r="K1613" i="21"/>
  <c r="E1614" i="21"/>
  <c r="D1615" i="21"/>
  <c r="F1614" i="21"/>
  <c r="P1613" i="21"/>
  <c r="O1613" i="21"/>
  <c r="Q1613" i="21"/>
  <c r="N1613" i="21"/>
  <c r="M1614" i="21"/>
  <c r="J1614" i="21"/>
  <c r="I1614" i="21"/>
  <c r="L1614" i="21"/>
  <c r="H1615" i="21"/>
  <c r="K1614" i="21"/>
  <c r="E1615" i="21"/>
  <c r="D1616" i="21"/>
  <c r="F1615" i="21"/>
  <c r="N1614" i="21"/>
  <c r="Q1614" i="21"/>
  <c r="P1614" i="21"/>
  <c r="O1614" i="21"/>
  <c r="M1615" i="21"/>
  <c r="I1615" i="21"/>
  <c r="J1615" i="21"/>
  <c r="L1615" i="21"/>
  <c r="H1616" i="21"/>
  <c r="K1615" i="21"/>
  <c r="E1616" i="21"/>
  <c r="D1617" i="21"/>
  <c r="F1616" i="21"/>
  <c r="N1615" i="21"/>
  <c r="Q1615" i="21"/>
  <c r="P1615" i="21"/>
  <c r="O1615" i="21"/>
  <c r="K1616" i="21"/>
  <c r="L1616" i="21"/>
  <c r="M1616" i="21"/>
  <c r="H1617" i="21"/>
  <c r="J1616" i="21"/>
  <c r="I1616" i="21"/>
  <c r="D1618" i="21"/>
  <c r="E1617" i="21"/>
  <c r="F1617" i="21"/>
  <c r="L1617" i="21"/>
  <c r="H1618" i="21"/>
  <c r="K1617" i="21"/>
  <c r="M1617" i="21"/>
  <c r="I1617" i="21"/>
  <c r="J1617" i="21"/>
  <c r="Q1616" i="21"/>
  <c r="N1616" i="21"/>
  <c r="P1616" i="21"/>
  <c r="O1616" i="21"/>
  <c r="D1619" i="21"/>
  <c r="E1618" i="21"/>
  <c r="F1618" i="21"/>
  <c r="H1619" i="21"/>
  <c r="M1618" i="21"/>
  <c r="I1618" i="21"/>
  <c r="J1618" i="21"/>
  <c r="L1618" i="21"/>
  <c r="K1618" i="21"/>
  <c r="P1617" i="21"/>
  <c r="O1617" i="21"/>
  <c r="Q1617" i="21"/>
  <c r="N1617" i="21"/>
  <c r="E1619" i="21"/>
  <c r="D1620" i="21"/>
  <c r="F1619" i="21"/>
  <c r="I1619" i="21"/>
  <c r="M1619" i="21"/>
  <c r="K1619" i="21"/>
  <c r="J1619" i="21"/>
  <c r="L1619" i="21"/>
  <c r="H1620" i="21"/>
  <c r="O1618" i="21"/>
  <c r="N1618" i="21"/>
  <c r="Q1618" i="21"/>
  <c r="P1618" i="21"/>
  <c r="D1621" i="21"/>
  <c r="E1620" i="21"/>
  <c r="F1620" i="21"/>
  <c r="P1619" i="21"/>
  <c r="O1619" i="21"/>
  <c r="Q1619" i="21"/>
  <c r="N1619" i="21"/>
  <c r="L1620" i="21"/>
  <c r="I1620" i="21"/>
  <c r="M1620" i="21"/>
  <c r="H1621" i="21"/>
  <c r="K1620" i="21"/>
  <c r="J1620" i="21"/>
  <c r="D1622" i="21"/>
  <c r="E1621" i="21"/>
  <c r="F1621" i="21"/>
  <c r="Q1620" i="21"/>
  <c r="N1620" i="21"/>
  <c r="P1620" i="21"/>
  <c r="O1620" i="21"/>
  <c r="H1622" i="21"/>
  <c r="M1621" i="21"/>
  <c r="K1621" i="21"/>
  <c r="L1621" i="21"/>
  <c r="J1621" i="21"/>
  <c r="I1621" i="21"/>
  <c r="E1622" i="21"/>
  <c r="D1623" i="21"/>
  <c r="F1622" i="21"/>
  <c r="H1623" i="21"/>
  <c r="J1622" i="21"/>
  <c r="K1622" i="21"/>
  <c r="M1622" i="21"/>
  <c r="L1622" i="21"/>
  <c r="I1622" i="21"/>
  <c r="P1621" i="21"/>
  <c r="O1621" i="21"/>
  <c r="N1621" i="21"/>
  <c r="Q1621" i="21"/>
  <c r="E1623" i="21"/>
  <c r="D1624" i="21"/>
  <c r="F1623" i="21"/>
  <c r="M1623" i="21"/>
  <c r="I1623" i="21"/>
  <c r="H1624" i="21"/>
  <c r="K1623" i="21"/>
  <c r="J1623" i="21"/>
  <c r="L1623" i="21"/>
  <c r="N1622" i="21"/>
  <c r="P1622" i="21"/>
  <c r="O1622" i="21"/>
  <c r="Q1622" i="21"/>
  <c r="D1625" i="21"/>
  <c r="E1624" i="21"/>
  <c r="F1624" i="21"/>
  <c r="P1623" i="21"/>
  <c r="O1623" i="21"/>
  <c r="N1623" i="21"/>
  <c r="Q1623" i="21"/>
  <c r="H1625" i="21"/>
  <c r="M1624" i="21"/>
  <c r="K1624" i="21"/>
  <c r="L1624" i="21"/>
  <c r="J1624" i="21"/>
  <c r="I1624" i="21"/>
  <c r="D1626" i="21"/>
  <c r="E1625" i="21"/>
  <c r="F1625" i="21"/>
  <c r="J1625" i="21"/>
  <c r="H1626" i="21"/>
  <c r="K1625" i="21"/>
  <c r="M1625" i="21"/>
  <c r="L1625" i="21"/>
  <c r="I1625" i="21"/>
  <c r="Q1624" i="21"/>
  <c r="N1624" i="21"/>
  <c r="P1624" i="21"/>
  <c r="O1624" i="21"/>
  <c r="D1627" i="21"/>
  <c r="E1626" i="21"/>
  <c r="F1626" i="21"/>
  <c r="L1626" i="21"/>
  <c r="K1626" i="21"/>
  <c r="I1626" i="21"/>
  <c r="J1626" i="21"/>
  <c r="H1627" i="21"/>
  <c r="M1626" i="21"/>
  <c r="N1625" i="21"/>
  <c r="Q1625" i="21"/>
  <c r="P1625" i="21"/>
  <c r="O1625" i="21"/>
  <c r="E1627" i="21"/>
  <c r="D1628" i="21"/>
  <c r="F1627" i="21"/>
  <c r="N1626" i="21"/>
  <c r="Q1626" i="21"/>
  <c r="P1626" i="21"/>
  <c r="O1626" i="21"/>
  <c r="L1627" i="21"/>
  <c r="H1628" i="21"/>
  <c r="I1627" i="21"/>
  <c r="J1627" i="21"/>
  <c r="K1627" i="21"/>
  <c r="M1627" i="21"/>
  <c r="E1628" i="21"/>
  <c r="D1629" i="21"/>
  <c r="F1628" i="21"/>
  <c r="I1628" i="21"/>
  <c r="L1628" i="21"/>
  <c r="H1629" i="21"/>
  <c r="J1628" i="21"/>
  <c r="K1628" i="21"/>
  <c r="M1628" i="21"/>
  <c r="N1627" i="21"/>
  <c r="Q1627" i="21"/>
  <c r="P1627" i="21"/>
  <c r="O1627" i="21"/>
  <c r="D1630" i="21"/>
  <c r="E1629" i="21"/>
  <c r="F1629" i="21"/>
  <c r="Q1628" i="21"/>
  <c r="P1628" i="21"/>
  <c r="N1628" i="21"/>
  <c r="O1628" i="21"/>
  <c r="I1629" i="21"/>
  <c r="J1629" i="21"/>
  <c r="K1629" i="21"/>
  <c r="L1629" i="21"/>
  <c r="M1629" i="21"/>
  <c r="H1630" i="21"/>
  <c r="D1631" i="21"/>
  <c r="E1630" i="21"/>
  <c r="F1630" i="21"/>
  <c r="Q1629" i="21"/>
  <c r="N1629" i="21"/>
  <c r="P1629" i="21"/>
  <c r="O1629" i="21"/>
  <c r="I1630" i="21"/>
  <c r="J1630" i="21"/>
  <c r="K1630" i="21"/>
  <c r="H1631" i="21"/>
  <c r="M1630" i="21"/>
  <c r="L1630" i="21"/>
  <c r="E1631" i="21"/>
  <c r="D1632" i="21"/>
  <c r="F1631" i="21"/>
  <c r="Q1630" i="21"/>
  <c r="N1630" i="21"/>
  <c r="P1630" i="21"/>
  <c r="O1630" i="21"/>
  <c r="K1631" i="21"/>
  <c r="L1631" i="21"/>
  <c r="H1632" i="21"/>
  <c r="I1631" i="21"/>
  <c r="M1631" i="21"/>
  <c r="J1631" i="21"/>
  <c r="D1633" i="21"/>
  <c r="E1632" i="21"/>
  <c r="F1632" i="21"/>
  <c r="H1633" i="21"/>
  <c r="M1632" i="21"/>
  <c r="K1632" i="21"/>
  <c r="I1632" i="21"/>
  <c r="J1632" i="21"/>
  <c r="L1632" i="21"/>
  <c r="N1631" i="21"/>
  <c r="Q1631" i="21"/>
  <c r="P1631" i="21"/>
  <c r="O1631" i="21"/>
  <c r="D1634" i="21"/>
  <c r="E1633" i="21"/>
  <c r="F1633" i="21"/>
  <c r="M1633" i="21"/>
  <c r="L1633" i="21"/>
  <c r="I1633" i="21"/>
  <c r="H1634" i="21"/>
  <c r="J1633" i="21"/>
  <c r="K1633" i="21"/>
  <c r="N1632" i="21"/>
  <c r="Q1632" i="21"/>
  <c r="P1632" i="21"/>
  <c r="O1632" i="21"/>
  <c r="E1634" i="21"/>
  <c r="D1635" i="21"/>
  <c r="F1634" i="21"/>
  <c r="P1633" i="21"/>
  <c r="O1633" i="21"/>
  <c r="Q1633" i="21"/>
  <c r="N1633" i="21"/>
  <c r="K1634" i="21"/>
  <c r="H1635" i="21"/>
  <c r="M1634" i="21"/>
  <c r="I1634" i="21"/>
  <c r="J1634" i="21"/>
  <c r="L1634" i="21"/>
  <c r="E1635" i="21"/>
  <c r="D1636" i="21"/>
  <c r="F1635" i="21"/>
  <c r="K1635" i="21"/>
  <c r="M1635" i="21"/>
  <c r="L1635" i="21"/>
  <c r="J1635" i="21"/>
  <c r="I1635" i="21"/>
  <c r="H1636" i="21"/>
  <c r="O1634" i="21"/>
  <c r="N1634" i="21"/>
  <c r="Q1634" i="21"/>
  <c r="P1634" i="21"/>
  <c r="E1636" i="21"/>
  <c r="D1637" i="21"/>
  <c r="F1636" i="21"/>
  <c r="P1635" i="21"/>
  <c r="O1635" i="21"/>
  <c r="Q1635" i="21"/>
  <c r="N1635" i="21"/>
  <c r="I1636" i="21"/>
  <c r="H1637" i="21"/>
  <c r="M1636" i="21"/>
  <c r="J1636" i="21"/>
  <c r="L1636" i="21"/>
  <c r="K1636" i="21"/>
  <c r="D1638" i="21"/>
  <c r="E1637" i="21"/>
  <c r="F1637" i="21"/>
  <c r="N1636" i="21"/>
  <c r="Q1636" i="21"/>
  <c r="P1636" i="21"/>
  <c r="O1636" i="21"/>
  <c r="I1637" i="21"/>
  <c r="K1637" i="21"/>
  <c r="L1637" i="21"/>
  <c r="J1637" i="21"/>
  <c r="M1637" i="21"/>
  <c r="H1638" i="21"/>
  <c r="D1639" i="21"/>
  <c r="E1638" i="21"/>
  <c r="F1638" i="21"/>
  <c r="Q1637" i="21"/>
  <c r="N1637" i="21"/>
  <c r="P1637" i="21"/>
  <c r="O1637" i="21"/>
  <c r="H1639" i="21"/>
  <c r="K1638" i="21"/>
  <c r="M1638" i="21"/>
  <c r="I1638" i="21"/>
  <c r="J1638" i="21"/>
  <c r="L1638" i="21"/>
  <c r="D1640" i="21"/>
  <c r="E1639" i="21"/>
  <c r="F1639" i="21"/>
  <c r="K1639" i="21"/>
  <c r="L1639" i="21"/>
  <c r="H1640" i="21"/>
  <c r="M1639" i="21"/>
  <c r="J1639" i="21"/>
  <c r="I1639" i="21"/>
  <c r="N1638" i="21"/>
  <c r="P1638" i="21"/>
  <c r="O1638" i="21"/>
  <c r="Q1638" i="21"/>
  <c r="E1640" i="21"/>
  <c r="D1641" i="21"/>
  <c r="F1640" i="21"/>
  <c r="K1640" i="21"/>
  <c r="L1640" i="21"/>
  <c r="M1640" i="21"/>
  <c r="H1641" i="21"/>
  <c r="I1640" i="21"/>
  <c r="J1640" i="21"/>
  <c r="N1639" i="21"/>
  <c r="Q1639" i="21"/>
  <c r="P1639" i="21"/>
  <c r="O1639" i="21"/>
  <c r="D1642" i="21"/>
  <c r="E1641" i="21"/>
  <c r="F1641" i="21"/>
  <c r="I1641" i="21"/>
  <c r="M1641" i="21"/>
  <c r="K1641" i="21"/>
  <c r="L1641" i="21"/>
  <c r="H1642" i="21"/>
  <c r="J1641" i="21"/>
  <c r="N1640" i="21"/>
  <c r="Q1640" i="21"/>
  <c r="P1640" i="21"/>
  <c r="O1640" i="21"/>
  <c r="D1643" i="21"/>
  <c r="E1642" i="21"/>
  <c r="F1642" i="21"/>
  <c r="N1641" i="21"/>
  <c r="Q1641" i="21"/>
  <c r="P1641" i="21"/>
  <c r="O1641" i="21"/>
  <c r="H1643" i="21"/>
  <c r="I1642" i="21"/>
  <c r="K1642" i="21"/>
  <c r="M1642" i="21"/>
  <c r="L1642" i="21"/>
  <c r="J1642" i="21"/>
  <c r="D1644" i="21"/>
  <c r="E1643" i="21"/>
  <c r="F1643" i="21"/>
  <c r="L1643" i="21"/>
  <c r="I1643" i="21"/>
  <c r="M1643" i="21"/>
  <c r="H1644" i="21"/>
  <c r="K1643" i="21"/>
  <c r="J1643" i="21"/>
  <c r="N1642" i="21"/>
  <c r="Q1642" i="21"/>
  <c r="P1642" i="21"/>
  <c r="O1642" i="21"/>
  <c r="E1644" i="21"/>
  <c r="D1645" i="21"/>
  <c r="F1644" i="21"/>
  <c r="O1643" i="21"/>
  <c r="P1643" i="21"/>
  <c r="Q1643" i="21"/>
  <c r="N1643" i="21"/>
  <c r="M1644" i="21"/>
  <c r="J1644" i="21"/>
  <c r="K1644" i="21"/>
  <c r="I1644" i="21"/>
  <c r="L1644" i="21"/>
  <c r="H1645" i="21"/>
  <c r="D1646" i="21"/>
  <c r="E1645" i="21"/>
  <c r="F1645" i="21"/>
  <c r="N1644" i="21"/>
  <c r="P1644" i="21"/>
  <c r="Q1644" i="21"/>
  <c r="O1644" i="21"/>
  <c r="J1645" i="21"/>
  <c r="H1646" i="21"/>
  <c r="I1645" i="21"/>
  <c r="L1645" i="21"/>
  <c r="M1645" i="21"/>
  <c r="K1645" i="21"/>
  <c r="E1646" i="21"/>
  <c r="D1647" i="21"/>
  <c r="F1646" i="21"/>
  <c r="K1646" i="21"/>
  <c r="J1646" i="21"/>
  <c r="I1646" i="21"/>
  <c r="M1646" i="21"/>
  <c r="L1646" i="21"/>
  <c r="H1647" i="21"/>
  <c r="N1645" i="21"/>
  <c r="Q1645" i="21"/>
  <c r="P1645" i="21"/>
  <c r="O1645" i="21"/>
  <c r="E1647" i="21"/>
  <c r="D1648" i="21"/>
  <c r="F1647" i="21"/>
  <c r="N1646" i="21"/>
  <c r="Q1646" i="21"/>
  <c r="P1646" i="21"/>
  <c r="O1646" i="21"/>
  <c r="K1647" i="21"/>
  <c r="L1647" i="21"/>
  <c r="J1647" i="21"/>
  <c r="H1648" i="21"/>
  <c r="I1647" i="21"/>
  <c r="M1647" i="21"/>
  <c r="E1648" i="21"/>
  <c r="D1649" i="21"/>
  <c r="F1648" i="21"/>
  <c r="L1648" i="21"/>
  <c r="I1648" i="21"/>
  <c r="J1648" i="21"/>
  <c r="M1648" i="21"/>
  <c r="H1649" i="21"/>
  <c r="K1648" i="21"/>
  <c r="N1647" i="21"/>
  <c r="Q1647" i="21"/>
  <c r="P1647" i="21"/>
  <c r="O1647" i="21"/>
  <c r="D1650" i="21"/>
  <c r="E1649" i="21"/>
  <c r="F1649" i="21"/>
  <c r="Q1648" i="21"/>
  <c r="N1648" i="21"/>
  <c r="P1648" i="21"/>
  <c r="O1648" i="21"/>
  <c r="M1649" i="21"/>
  <c r="L1649" i="21"/>
  <c r="I1649" i="21"/>
  <c r="J1649" i="21"/>
  <c r="K1649" i="21"/>
  <c r="H1650" i="21"/>
  <c r="E1650" i="21"/>
  <c r="D1651" i="21"/>
  <c r="F1650" i="21"/>
  <c r="P1649" i="21"/>
  <c r="O1649" i="21"/>
  <c r="Q1649" i="21"/>
  <c r="N1649" i="21"/>
  <c r="J1650" i="21"/>
  <c r="I1650" i="21"/>
  <c r="M1650" i="21"/>
  <c r="K1650" i="21"/>
  <c r="H1651" i="21"/>
  <c r="L1650" i="21"/>
  <c r="D1652" i="21"/>
  <c r="E1651" i="21"/>
  <c r="F1651" i="21"/>
  <c r="N1650" i="21"/>
  <c r="Q1650" i="21"/>
  <c r="P1650" i="21"/>
  <c r="O1650" i="21"/>
  <c r="H1652" i="21"/>
  <c r="K1651" i="21"/>
  <c r="J1651" i="21"/>
  <c r="M1651" i="21"/>
  <c r="I1651" i="21"/>
  <c r="L1651" i="21"/>
  <c r="E1652" i="21"/>
  <c r="D1653" i="21"/>
  <c r="F1652" i="21"/>
  <c r="L1652" i="21"/>
  <c r="H1653" i="21"/>
  <c r="K1652" i="21"/>
  <c r="M1652" i="21"/>
  <c r="J1652" i="21"/>
  <c r="I1652" i="21"/>
  <c r="P1651" i="21"/>
  <c r="O1651" i="21"/>
  <c r="Q1651" i="21"/>
  <c r="N1651" i="21"/>
  <c r="D1654" i="21"/>
  <c r="E1653" i="21"/>
  <c r="F1653" i="21"/>
  <c r="L1653" i="21"/>
  <c r="I1653" i="21"/>
  <c r="J1653" i="21"/>
  <c r="K1653" i="21"/>
  <c r="M1653" i="21"/>
  <c r="H1654" i="21"/>
  <c r="P1652" i="21"/>
  <c r="O1652" i="21"/>
  <c r="N1652" i="21"/>
  <c r="Q1652" i="21"/>
  <c r="D1655" i="21"/>
  <c r="E1654" i="21"/>
  <c r="F1654" i="21"/>
  <c r="P1653" i="21"/>
  <c r="O1653" i="21"/>
  <c r="N1653" i="21"/>
  <c r="Q1653" i="21"/>
  <c r="M1654" i="21"/>
  <c r="H1655" i="21"/>
  <c r="I1654" i="21"/>
  <c r="J1654" i="21"/>
  <c r="L1654" i="21"/>
  <c r="K1654" i="21"/>
  <c r="D1656" i="21"/>
  <c r="E1655" i="21"/>
  <c r="F1655" i="21"/>
  <c r="K1655" i="21"/>
  <c r="M1655" i="21"/>
  <c r="I1655" i="21"/>
  <c r="L1655" i="21"/>
  <c r="J1655" i="21"/>
  <c r="H1656" i="21"/>
  <c r="N1654" i="21"/>
  <c r="P1654" i="21"/>
  <c r="O1654" i="21"/>
  <c r="Q1654" i="21"/>
  <c r="E1656" i="21"/>
  <c r="D1657" i="21"/>
  <c r="F1656" i="21"/>
  <c r="P1655" i="21"/>
  <c r="O1655" i="21"/>
  <c r="N1655" i="21"/>
  <c r="Q1655" i="21"/>
  <c r="H1657" i="21"/>
  <c r="I1656" i="21"/>
  <c r="K1656" i="21"/>
  <c r="L1656" i="21"/>
  <c r="M1656" i="21"/>
  <c r="J1656" i="21"/>
  <c r="D1658" i="21"/>
  <c r="E1657" i="21"/>
  <c r="F1657" i="21"/>
  <c r="K1657" i="21"/>
  <c r="J1657" i="21"/>
  <c r="L1657" i="21"/>
  <c r="H1658" i="21"/>
  <c r="M1657" i="21"/>
  <c r="I1657" i="21"/>
  <c r="Q1656" i="21"/>
  <c r="N1656" i="21"/>
  <c r="P1656" i="21"/>
  <c r="O1656" i="21"/>
  <c r="D1659" i="21"/>
  <c r="E1658" i="21"/>
  <c r="F1658" i="21"/>
  <c r="K1658" i="21"/>
  <c r="L1658" i="21"/>
  <c r="I1658" i="21"/>
  <c r="H1659" i="21"/>
  <c r="M1658" i="21"/>
  <c r="J1658" i="21"/>
  <c r="N1657" i="21"/>
  <c r="Q1657" i="21"/>
  <c r="P1657" i="21"/>
  <c r="O1657" i="21"/>
  <c r="D1660" i="21"/>
  <c r="E1659" i="21"/>
  <c r="F1659" i="21"/>
  <c r="P1658" i="21"/>
  <c r="N1658" i="21"/>
  <c r="Q1658" i="21"/>
  <c r="O1658" i="21"/>
  <c r="H1660" i="21"/>
  <c r="K1659" i="21"/>
  <c r="J1659" i="21"/>
  <c r="L1659" i="21"/>
  <c r="M1659" i="21"/>
  <c r="I1659" i="21"/>
  <c r="E1660" i="21"/>
  <c r="D1661" i="21"/>
  <c r="F1660" i="21"/>
  <c r="J1660" i="21"/>
  <c r="H1661" i="21"/>
  <c r="I1660" i="21"/>
  <c r="L1660" i="21"/>
  <c r="M1660" i="21"/>
  <c r="K1660" i="21"/>
  <c r="O1659" i="21"/>
  <c r="P1659" i="21"/>
  <c r="Q1659" i="21"/>
  <c r="N1659" i="21"/>
  <c r="E1661" i="21"/>
  <c r="D1662" i="21"/>
  <c r="F1661" i="21"/>
  <c r="J1661" i="21"/>
  <c r="H1662" i="21"/>
  <c r="L1661" i="21"/>
  <c r="I1661" i="21"/>
  <c r="K1661" i="21"/>
  <c r="M1661" i="21"/>
  <c r="N1660" i="21"/>
  <c r="Q1660" i="21"/>
  <c r="P1660" i="21"/>
  <c r="O1660" i="21"/>
  <c r="D1663" i="21"/>
  <c r="E1662" i="21"/>
  <c r="F1662" i="21"/>
  <c r="K1662" i="21"/>
  <c r="J1662" i="21"/>
  <c r="M1662" i="21"/>
  <c r="L1662" i="21"/>
  <c r="I1662" i="21"/>
  <c r="H1663" i="21"/>
  <c r="Q1661" i="21"/>
  <c r="N1661" i="21"/>
  <c r="P1661" i="21"/>
  <c r="O1661" i="21"/>
  <c r="D1664" i="21"/>
  <c r="E1663" i="21"/>
  <c r="F1663" i="21"/>
  <c r="Q1662" i="21"/>
  <c r="N1662" i="21"/>
  <c r="P1662" i="21"/>
  <c r="O1662" i="21"/>
  <c r="H1664" i="21"/>
  <c r="J1663" i="21"/>
  <c r="M1663" i="21"/>
  <c r="L1663" i="21"/>
  <c r="I1663" i="21"/>
  <c r="K1663" i="21"/>
  <c r="D1665" i="21"/>
  <c r="E1664" i="21"/>
  <c r="F1664" i="21"/>
  <c r="L1664" i="21"/>
  <c r="J1664" i="21"/>
  <c r="K1664" i="21"/>
  <c r="I1664" i="21"/>
  <c r="M1664" i="21"/>
  <c r="H1665" i="21"/>
  <c r="P1663" i="21"/>
  <c r="O1663" i="21"/>
  <c r="N1663" i="21"/>
  <c r="Q1663" i="21"/>
  <c r="E1665" i="21"/>
  <c r="D1666" i="21"/>
  <c r="F1665" i="21"/>
  <c r="N1664" i="21"/>
  <c r="Q1664" i="21"/>
  <c r="P1664" i="21"/>
  <c r="O1664" i="21"/>
  <c r="K1665" i="21"/>
  <c r="M1665" i="21"/>
  <c r="H1666" i="21"/>
  <c r="I1665" i="21"/>
  <c r="J1665" i="21"/>
  <c r="L1665" i="21"/>
  <c r="D1667" i="21"/>
  <c r="E1666" i="21"/>
  <c r="F1666" i="21"/>
  <c r="H1667" i="21"/>
  <c r="I1666" i="21"/>
  <c r="L1666" i="21"/>
  <c r="M1666" i="21"/>
  <c r="J1666" i="21"/>
  <c r="K1666" i="21"/>
  <c r="N1665" i="21"/>
  <c r="Q1665" i="21"/>
  <c r="P1665" i="21"/>
  <c r="O1665" i="21"/>
  <c r="E1667" i="21"/>
  <c r="D1668" i="21"/>
  <c r="F1667" i="21"/>
  <c r="I1667" i="21"/>
  <c r="K1667" i="21"/>
  <c r="L1667" i="21"/>
  <c r="M1667" i="21"/>
  <c r="H1668" i="21"/>
  <c r="J1667" i="21"/>
  <c r="O1666" i="21"/>
  <c r="N1666" i="21"/>
  <c r="Q1666" i="21"/>
  <c r="P1666" i="21"/>
  <c r="D1669" i="21"/>
  <c r="E1668" i="21"/>
  <c r="F1668" i="21"/>
  <c r="P1667" i="21"/>
  <c r="O1667" i="21"/>
  <c r="N1667" i="21"/>
  <c r="Q1667" i="21"/>
  <c r="L1668" i="21"/>
  <c r="I1668" i="21"/>
  <c r="K1668" i="21"/>
  <c r="H1669" i="21"/>
  <c r="J1668" i="21"/>
  <c r="M1668" i="21"/>
  <c r="E1669" i="21"/>
  <c r="D1670" i="21"/>
  <c r="F1669" i="21"/>
  <c r="N1668" i="21"/>
  <c r="Q1668" i="21"/>
  <c r="P1668" i="21"/>
  <c r="O1668" i="21"/>
  <c r="K1669" i="21"/>
  <c r="M1669" i="21"/>
  <c r="I1669" i="21"/>
  <c r="H1670" i="21"/>
  <c r="L1669" i="21"/>
  <c r="J1669" i="21"/>
  <c r="D1671" i="21"/>
  <c r="E1670" i="21"/>
  <c r="F1670" i="21"/>
  <c r="P1669" i="21"/>
  <c r="O1669" i="21"/>
  <c r="Q1669" i="21"/>
  <c r="N1669" i="21"/>
  <c r="H1671" i="21"/>
  <c r="M1670" i="21"/>
  <c r="J1670" i="21"/>
  <c r="I1670" i="21"/>
  <c r="K1670" i="21"/>
  <c r="L1670" i="21"/>
  <c r="D1672" i="21"/>
  <c r="E1671" i="21"/>
  <c r="F1671" i="21"/>
  <c r="L1671" i="21"/>
  <c r="I1671" i="21"/>
  <c r="M1671" i="21"/>
  <c r="K1671" i="21"/>
  <c r="J1671" i="21"/>
  <c r="H1672" i="21"/>
  <c r="Q1670" i="21"/>
  <c r="P1670" i="21"/>
  <c r="O1670" i="21"/>
  <c r="N1670" i="21"/>
  <c r="D1673" i="21"/>
  <c r="E1672" i="21"/>
  <c r="F1672" i="21"/>
  <c r="P1671" i="21"/>
  <c r="O1671" i="21"/>
  <c r="Q1671" i="21"/>
  <c r="N1671" i="21"/>
  <c r="K1672" i="21"/>
  <c r="M1672" i="21"/>
  <c r="L1672" i="21"/>
  <c r="I1672" i="21"/>
  <c r="J1672" i="21"/>
  <c r="H1673" i="21"/>
  <c r="E1673" i="21"/>
  <c r="D1674" i="21"/>
  <c r="F1673" i="21"/>
  <c r="Q1672" i="21"/>
  <c r="N1672" i="21"/>
  <c r="P1672" i="21"/>
  <c r="O1672" i="21"/>
  <c r="J1673" i="21"/>
  <c r="L1673" i="21"/>
  <c r="H1674" i="21"/>
  <c r="I1673" i="21"/>
  <c r="K1673" i="21"/>
  <c r="M1673" i="21"/>
  <c r="D1675" i="21"/>
  <c r="E1674" i="21"/>
  <c r="F1674" i="21"/>
  <c r="I1674" i="21"/>
  <c r="J1674" i="21"/>
  <c r="H1675" i="21"/>
  <c r="L1674" i="21"/>
  <c r="M1674" i="21"/>
  <c r="K1674" i="21"/>
  <c r="N1673" i="21"/>
  <c r="Q1673" i="21"/>
  <c r="P1673" i="21"/>
  <c r="O1673" i="21"/>
  <c r="D1676" i="21"/>
  <c r="E1675" i="21"/>
  <c r="F1675" i="21"/>
  <c r="Q1674" i="21"/>
  <c r="N1674" i="21"/>
  <c r="P1674" i="21"/>
  <c r="O1674" i="21"/>
  <c r="L1675" i="21"/>
  <c r="J1675" i="21"/>
  <c r="K1675" i="21"/>
  <c r="H1676" i="21"/>
  <c r="I1675" i="21"/>
  <c r="M1675" i="21"/>
  <c r="D1677" i="21"/>
  <c r="E1676" i="21"/>
  <c r="F1676" i="21"/>
  <c r="I1676" i="21"/>
  <c r="L1676" i="21"/>
  <c r="H1677" i="21"/>
  <c r="M1676" i="21"/>
  <c r="K1676" i="21"/>
  <c r="J1676" i="21"/>
  <c r="N1675" i="21"/>
  <c r="Q1675" i="21"/>
  <c r="P1675" i="21"/>
  <c r="O1675" i="21"/>
  <c r="D1678" i="21"/>
  <c r="E1677" i="21"/>
  <c r="F1677" i="21"/>
  <c r="N1676" i="21"/>
  <c r="P1676" i="21"/>
  <c r="Q1676" i="21"/>
  <c r="O1676" i="21"/>
  <c r="I1677" i="21"/>
  <c r="K1677" i="21"/>
  <c r="J1677" i="21"/>
  <c r="L1677" i="21"/>
  <c r="H1678" i="21"/>
  <c r="M1677" i="21"/>
  <c r="D1679" i="21"/>
  <c r="E1678" i="21"/>
  <c r="F1678" i="21"/>
  <c r="N1677" i="21"/>
  <c r="Q1677" i="21"/>
  <c r="P1677" i="21"/>
  <c r="O1677" i="21"/>
  <c r="M1678" i="21"/>
  <c r="J1678" i="21"/>
  <c r="L1678" i="21"/>
  <c r="H1679" i="21"/>
  <c r="K1678" i="21"/>
  <c r="I1678" i="21"/>
  <c r="D1680" i="21"/>
  <c r="E1679" i="21"/>
  <c r="F1679" i="21"/>
  <c r="I1679" i="21"/>
  <c r="L1679" i="21"/>
  <c r="M1679" i="21"/>
  <c r="H1680" i="21"/>
  <c r="J1679" i="21"/>
  <c r="K1679" i="21"/>
  <c r="Q1678" i="21"/>
  <c r="N1678" i="21"/>
  <c r="P1678" i="21"/>
  <c r="O1678" i="21"/>
  <c r="E1680" i="21"/>
  <c r="D1681" i="21"/>
  <c r="F1680" i="21"/>
  <c r="P1679" i="21"/>
  <c r="O1679" i="21"/>
  <c r="N1679" i="21"/>
  <c r="Q1679" i="21"/>
  <c r="I1680" i="21"/>
  <c r="K1680" i="21"/>
  <c r="L1680" i="21"/>
  <c r="H1681" i="21"/>
  <c r="M1680" i="21"/>
  <c r="J1680" i="21"/>
  <c r="E1681" i="21"/>
  <c r="D1682" i="21"/>
  <c r="F1681" i="21"/>
  <c r="Q1680" i="21"/>
  <c r="N1680" i="21"/>
  <c r="P1680" i="21"/>
  <c r="O1680" i="21"/>
  <c r="K1681" i="21"/>
  <c r="M1681" i="21"/>
  <c r="L1681" i="21"/>
  <c r="I1681" i="21"/>
  <c r="J1681" i="21"/>
  <c r="H1682" i="21"/>
  <c r="D1683" i="21"/>
  <c r="E1682" i="21"/>
  <c r="F1682" i="21"/>
  <c r="N1681" i="21"/>
  <c r="Q1681" i="21"/>
  <c r="P1681" i="21"/>
  <c r="O1681" i="21"/>
  <c r="J1682" i="21"/>
  <c r="M1682" i="21"/>
  <c r="I1682" i="21"/>
  <c r="K1682" i="21"/>
  <c r="L1682" i="21"/>
  <c r="H1683" i="21"/>
  <c r="D1684" i="21"/>
  <c r="E1683" i="21"/>
  <c r="F1683" i="21"/>
  <c r="O1682" i="21"/>
  <c r="N1682" i="21"/>
  <c r="Q1682" i="21"/>
  <c r="P1682" i="21"/>
  <c r="K1683" i="21"/>
  <c r="M1683" i="21"/>
  <c r="L1683" i="21"/>
  <c r="H1684" i="21"/>
  <c r="J1683" i="21"/>
  <c r="I1683" i="21"/>
  <c r="E1684" i="21"/>
  <c r="D1685" i="21"/>
  <c r="F1684" i="21"/>
  <c r="J1684" i="21"/>
  <c r="H1685" i="21"/>
  <c r="I1684" i="21"/>
  <c r="K1684" i="21"/>
  <c r="M1684" i="21"/>
  <c r="L1684" i="21"/>
  <c r="N1683" i="21"/>
  <c r="Q1683" i="21"/>
  <c r="P1683" i="21"/>
  <c r="O1683" i="21"/>
  <c r="D1686" i="21"/>
  <c r="E1685" i="21"/>
  <c r="F1685" i="21"/>
  <c r="I1685" i="21"/>
  <c r="H1686" i="21"/>
  <c r="K1685" i="21"/>
  <c r="L1685" i="21"/>
  <c r="J1685" i="21"/>
  <c r="M1685" i="21"/>
  <c r="P1684" i="21"/>
  <c r="O1684" i="21"/>
  <c r="Q1684" i="21"/>
  <c r="N1684" i="21"/>
  <c r="D1687" i="21"/>
  <c r="E1686" i="21"/>
  <c r="F1686" i="21"/>
  <c r="P1685" i="21"/>
  <c r="O1685" i="21"/>
  <c r="Q1685" i="21"/>
  <c r="N1685" i="21"/>
  <c r="K1686" i="21"/>
  <c r="H1687" i="21"/>
  <c r="L1686" i="21"/>
  <c r="M1686" i="21"/>
  <c r="J1686" i="21"/>
  <c r="I1686" i="21"/>
  <c r="D1688" i="21"/>
  <c r="E1687" i="21"/>
  <c r="F1687" i="21"/>
  <c r="L1687" i="21"/>
  <c r="I1687" i="21"/>
  <c r="J1687" i="21"/>
  <c r="K1687" i="21"/>
  <c r="M1687" i="21"/>
  <c r="H1688" i="21"/>
  <c r="Q1686" i="21"/>
  <c r="P1686" i="21"/>
  <c r="O1686" i="21"/>
  <c r="N1686" i="21"/>
  <c r="D1689" i="21"/>
  <c r="E1688" i="21"/>
  <c r="F1688" i="21"/>
  <c r="N1687" i="21"/>
  <c r="P1687" i="21"/>
  <c r="O1687" i="21"/>
  <c r="Q1687" i="21"/>
  <c r="I1688" i="21"/>
  <c r="K1688" i="21"/>
  <c r="H1689" i="21"/>
  <c r="J1688" i="21"/>
  <c r="M1688" i="21"/>
  <c r="L1688" i="21"/>
  <c r="E1689" i="21"/>
  <c r="D1690" i="21"/>
  <c r="F1689" i="21"/>
  <c r="O1688" i="21"/>
  <c r="N1688" i="21"/>
  <c r="Q1688" i="21"/>
  <c r="P1688" i="21"/>
  <c r="J1689" i="21"/>
  <c r="K1689" i="21"/>
  <c r="M1689" i="21"/>
  <c r="I1689" i="21"/>
  <c r="H1690" i="21"/>
  <c r="L1689" i="21"/>
  <c r="D1691" i="21"/>
  <c r="E1690" i="21"/>
  <c r="F1690" i="21"/>
  <c r="Q1689" i="21"/>
  <c r="P1689" i="21"/>
  <c r="N1689" i="21"/>
  <c r="O1689" i="21"/>
  <c r="L1690" i="21"/>
  <c r="M1690" i="21"/>
  <c r="H1691" i="21"/>
  <c r="K1690" i="21"/>
  <c r="J1690" i="21"/>
  <c r="I1690" i="21"/>
  <c r="D1692" i="21"/>
  <c r="E1691" i="21"/>
  <c r="F1691" i="21"/>
  <c r="H1692" i="21"/>
  <c r="M1691" i="21"/>
  <c r="I1691" i="21"/>
  <c r="K1691" i="21"/>
  <c r="L1691" i="21"/>
  <c r="J1691" i="21"/>
  <c r="Q1690" i="21"/>
  <c r="P1690" i="21"/>
  <c r="N1690" i="21"/>
  <c r="O1690" i="21"/>
  <c r="D1693" i="21"/>
  <c r="E1692" i="21"/>
  <c r="F1692" i="21"/>
  <c r="M1692" i="21"/>
  <c r="L1692" i="21"/>
  <c r="K1692" i="21"/>
  <c r="H1693" i="21"/>
  <c r="I1692" i="21"/>
  <c r="J1692" i="21"/>
  <c r="N1691" i="21"/>
  <c r="P1691" i="21"/>
  <c r="Q1691" i="21"/>
  <c r="O1691" i="21"/>
  <c r="D1694" i="21"/>
  <c r="E1693" i="21"/>
  <c r="F1693" i="21"/>
  <c r="J1693" i="21"/>
  <c r="M1693" i="21"/>
  <c r="L1693" i="21"/>
  <c r="K1693" i="21"/>
  <c r="I1693" i="21"/>
  <c r="H1694" i="21"/>
  <c r="Q1692" i="21"/>
  <c r="N1692" i="21"/>
  <c r="P1692" i="21"/>
  <c r="O1692" i="21"/>
  <c r="D1695" i="21"/>
  <c r="E1694" i="21"/>
  <c r="F1694" i="21"/>
  <c r="Q1693" i="21"/>
  <c r="P1693" i="21"/>
  <c r="O1693" i="21"/>
  <c r="N1693" i="21"/>
  <c r="K1694" i="21"/>
  <c r="H1695" i="21"/>
  <c r="L1694" i="21"/>
  <c r="M1694" i="21"/>
  <c r="I1694" i="21"/>
  <c r="J1694" i="21"/>
  <c r="E1695" i="21"/>
  <c r="D1696" i="21"/>
  <c r="F1695" i="21"/>
  <c r="K1695" i="21"/>
  <c r="L1695" i="21"/>
  <c r="I1695" i="21"/>
  <c r="H1696" i="21"/>
  <c r="J1695" i="21"/>
  <c r="M1695" i="21"/>
  <c r="Q1694" i="21"/>
  <c r="P1694" i="21"/>
  <c r="O1694" i="21"/>
  <c r="N1694" i="21"/>
  <c r="D1697" i="21"/>
  <c r="E1696" i="21"/>
  <c r="F1696" i="21"/>
  <c r="N1695" i="21"/>
  <c r="P1695" i="21"/>
  <c r="O1695" i="21"/>
  <c r="Q1695" i="21"/>
  <c r="J1696" i="21"/>
  <c r="K1696" i="21"/>
  <c r="H1697" i="21"/>
  <c r="M1696" i="21"/>
  <c r="L1696" i="21"/>
  <c r="I1696" i="21"/>
  <c r="E1697" i="21"/>
  <c r="D1698" i="21"/>
  <c r="F1697" i="21"/>
  <c r="J1697" i="21"/>
  <c r="H1698" i="21"/>
  <c r="M1697" i="21"/>
  <c r="L1697" i="21"/>
  <c r="I1697" i="21"/>
  <c r="K1697" i="21"/>
  <c r="O1696" i="21"/>
  <c r="N1696" i="21"/>
  <c r="Q1696" i="21"/>
  <c r="P1696" i="21"/>
  <c r="D1699" i="21"/>
  <c r="E1698" i="21"/>
  <c r="F1698" i="21"/>
  <c r="I1698" i="21"/>
  <c r="K1698" i="21"/>
  <c r="H1699" i="21"/>
  <c r="L1698" i="21"/>
  <c r="M1698" i="21"/>
  <c r="J1698" i="21"/>
  <c r="Q1697" i="21"/>
  <c r="P1697" i="21"/>
  <c r="N1697" i="21"/>
  <c r="O1697" i="21"/>
  <c r="E1699" i="21"/>
  <c r="D1700" i="21"/>
  <c r="F1699" i="21"/>
  <c r="Q1698" i="21"/>
  <c r="P1698" i="21"/>
  <c r="N1698" i="21"/>
  <c r="O1698" i="21"/>
  <c r="M1699" i="21"/>
  <c r="J1699" i="21"/>
  <c r="H1700" i="21"/>
  <c r="K1699" i="21"/>
  <c r="L1699" i="21"/>
  <c r="I1699" i="21"/>
  <c r="E1700" i="21"/>
  <c r="D1701" i="21"/>
  <c r="F1700" i="21"/>
  <c r="K1700" i="21"/>
  <c r="H1701" i="21"/>
  <c r="I1700" i="21"/>
  <c r="M1700" i="21"/>
  <c r="L1700" i="21"/>
  <c r="J1700" i="21"/>
  <c r="O1699" i="21"/>
  <c r="N1699" i="21"/>
  <c r="P1699" i="21"/>
  <c r="Q1699" i="21"/>
  <c r="D1702" i="21"/>
  <c r="E1701" i="21"/>
  <c r="F1701" i="21"/>
  <c r="K1701" i="21"/>
  <c r="H1702" i="21"/>
  <c r="I1701" i="21"/>
  <c r="J1701" i="21"/>
  <c r="M1701" i="21"/>
  <c r="L1701" i="21"/>
  <c r="Q1700" i="21"/>
  <c r="N1700" i="21"/>
  <c r="P1700" i="21"/>
  <c r="O1700" i="21"/>
  <c r="E1702" i="21"/>
  <c r="D1703" i="21"/>
  <c r="F1702" i="21"/>
  <c r="I1702" i="21"/>
  <c r="L1702" i="21"/>
  <c r="K1702" i="21"/>
  <c r="J1702" i="21"/>
  <c r="M1702" i="21"/>
  <c r="H1703" i="21"/>
  <c r="N1701" i="21"/>
  <c r="P1701" i="21"/>
  <c r="Q1701" i="21"/>
  <c r="O1701" i="21"/>
  <c r="D1704" i="21"/>
  <c r="E1703" i="21"/>
  <c r="F1703" i="21"/>
  <c r="N1702" i="21"/>
  <c r="P1702" i="21"/>
  <c r="O1702" i="21"/>
  <c r="Q1702" i="21"/>
  <c r="L1703" i="21"/>
  <c r="M1703" i="21"/>
  <c r="I1703" i="21"/>
  <c r="J1703" i="21"/>
  <c r="K1703" i="21"/>
  <c r="H1704" i="21"/>
  <c r="D1705" i="21"/>
  <c r="E1704" i="21"/>
  <c r="F1704" i="21"/>
  <c r="N1703" i="21"/>
  <c r="P1703" i="21"/>
  <c r="O1703" i="21"/>
  <c r="Q1703" i="21"/>
  <c r="K1704" i="21"/>
  <c r="J1704" i="21"/>
  <c r="M1704" i="21"/>
  <c r="I1704" i="21"/>
  <c r="H1705" i="21"/>
  <c r="L1704" i="21"/>
  <c r="D1706" i="21"/>
  <c r="E1705" i="21"/>
  <c r="F1705" i="21"/>
  <c r="N1704" i="21"/>
  <c r="Q1704" i="21"/>
  <c r="P1704" i="21"/>
  <c r="O1704" i="21"/>
  <c r="M1705" i="21"/>
  <c r="H1706" i="21"/>
  <c r="I1705" i="21"/>
  <c r="L1705" i="21"/>
  <c r="K1705" i="21"/>
  <c r="J1705" i="21"/>
  <c r="E1706" i="21"/>
  <c r="D1707" i="21"/>
  <c r="F1706" i="21"/>
  <c r="H1707" i="21"/>
  <c r="L1706" i="21"/>
  <c r="M1706" i="21"/>
  <c r="J1706" i="21"/>
  <c r="K1706" i="21"/>
  <c r="I1706" i="21"/>
  <c r="Q1705" i="21"/>
  <c r="P1705" i="21"/>
  <c r="N1705" i="21"/>
  <c r="O1705" i="21"/>
  <c r="D1708" i="21"/>
  <c r="E1707" i="21"/>
  <c r="F1707" i="21"/>
  <c r="L1707" i="21"/>
  <c r="H1708" i="21"/>
  <c r="J1707" i="21"/>
  <c r="M1707" i="21"/>
  <c r="K1707" i="21"/>
  <c r="I1707" i="21"/>
  <c r="Q1706" i="21"/>
  <c r="N1706" i="21"/>
  <c r="P1706" i="21"/>
  <c r="O1706" i="21"/>
  <c r="D1709" i="21"/>
  <c r="E1708" i="21"/>
  <c r="F1708" i="21"/>
  <c r="H1709" i="21"/>
  <c r="K1708" i="21"/>
  <c r="M1708" i="21"/>
  <c r="J1708" i="21"/>
  <c r="I1708" i="21"/>
  <c r="L1708" i="21"/>
  <c r="N1707" i="21"/>
  <c r="P1707" i="21"/>
  <c r="Q1707" i="21"/>
  <c r="O1707" i="21"/>
  <c r="E1709" i="21"/>
  <c r="D1710" i="21"/>
  <c r="F1709" i="21"/>
  <c r="J1709" i="21"/>
  <c r="L1709" i="21"/>
  <c r="I1709" i="21"/>
  <c r="K1709" i="21"/>
  <c r="M1709" i="21"/>
  <c r="H1710" i="21"/>
  <c r="Q1708" i="21"/>
  <c r="N1708" i="21"/>
  <c r="P1708" i="21"/>
  <c r="O1708" i="21"/>
  <c r="E1710" i="21"/>
  <c r="D1711" i="21"/>
  <c r="F1710" i="21"/>
  <c r="Q1709" i="21"/>
  <c r="P1709" i="21"/>
  <c r="N1709" i="21"/>
  <c r="O1709" i="21"/>
  <c r="K1710" i="21"/>
  <c r="I1710" i="21"/>
  <c r="J1710" i="21"/>
  <c r="M1710" i="21"/>
  <c r="H1711" i="21"/>
  <c r="L1710" i="21"/>
  <c r="E1711" i="21"/>
  <c r="D1712" i="21"/>
  <c r="F1711" i="21"/>
  <c r="Q1710" i="21"/>
  <c r="N1710" i="21"/>
  <c r="P1710" i="21"/>
  <c r="O1710" i="21"/>
  <c r="I1711" i="21"/>
  <c r="H1712" i="21"/>
  <c r="M1711" i="21"/>
  <c r="J1711" i="21"/>
  <c r="L1711" i="21"/>
  <c r="K1711" i="21"/>
  <c r="D1713" i="21"/>
  <c r="E1712" i="21"/>
  <c r="F1712" i="21"/>
  <c r="Q1711" i="21"/>
  <c r="P1711" i="21"/>
  <c r="O1711" i="21"/>
  <c r="N1711" i="21"/>
  <c r="H1713" i="21"/>
  <c r="K1712" i="21"/>
  <c r="L1712" i="21"/>
  <c r="M1712" i="21"/>
  <c r="J1712" i="21"/>
  <c r="I1712" i="21"/>
  <c r="D1714" i="21"/>
  <c r="E1713" i="21"/>
  <c r="F1713" i="21"/>
  <c r="I1713" i="21"/>
  <c r="L1713" i="21"/>
  <c r="H1714" i="21"/>
  <c r="M1713" i="21"/>
  <c r="K1713" i="21"/>
  <c r="J1713" i="21"/>
  <c r="O1712" i="21"/>
  <c r="N1712" i="21"/>
  <c r="Q1712" i="21"/>
  <c r="P1712" i="21"/>
  <c r="D1715" i="21"/>
  <c r="E1714" i="21"/>
  <c r="F1714" i="21"/>
  <c r="N1713" i="21"/>
  <c r="P1713" i="21"/>
  <c r="O1713" i="21"/>
  <c r="Q1713" i="21"/>
  <c r="J1714" i="21"/>
  <c r="I1714" i="21"/>
  <c r="H1715" i="21"/>
  <c r="M1714" i="21"/>
  <c r="L1714" i="21"/>
  <c r="K1714" i="21"/>
  <c r="D1716" i="21"/>
  <c r="E1715" i="21"/>
  <c r="F1715" i="21"/>
  <c r="N1714" i="21"/>
  <c r="P1714" i="21"/>
  <c r="Q1714" i="21"/>
  <c r="O1714" i="21"/>
  <c r="J1715" i="21"/>
  <c r="I1715" i="21"/>
  <c r="M1715" i="21"/>
  <c r="K1715" i="21"/>
  <c r="L1715" i="21"/>
  <c r="H1716" i="21"/>
  <c r="E1716" i="21"/>
  <c r="D1717" i="21"/>
  <c r="F1716" i="21"/>
  <c r="Q1715" i="21"/>
  <c r="P1715" i="21"/>
  <c r="N1715" i="21"/>
  <c r="O1715" i="21"/>
  <c r="I1716" i="21"/>
  <c r="J1716" i="21"/>
  <c r="K1716" i="21"/>
  <c r="M1716" i="21"/>
  <c r="H1717" i="21"/>
  <c r="L1716" i="21"/>
  <c r="E1717" i="21"/>
  <c r="D1718" i="21"/>
  <c r="F1717" i="21"/>
  <c r="N1716" i="21"/>
  <c r="Q1716" i="21"/>
  <c r="P1716" i="21"/>
  <c r="O1716" i="21"/>
  <c r="M1717" i="21"/>
  <c r="J1717" i="21"/>
  <c r="K1717" i="21"/>
  <c r="L1717" i="21"/>
  <c r="I1717" i="21"/>
  <c r="H1718" i="21"/>
  <c r="D1719" i="21"/>
  <c r="E1718" i="21"/>
  <c r="F1718" i="21"/>
  <c r="N1717" i="21"/>
  <c r="P1717" i="21"/>
  <c r="O1717" i="21"/>
  <c r="Q1717" i="21"/>
  <c r="K1718" i="21"/>
  <c r="H1719" i="21"/>
  <c r="J1718" i="21"/>
  <c r="M1718" i="21"/>
  <c r="I1718" i="21"/>
  <c r="L1718" i="21"/>
  <c r="E1719" i="21"/>
  <c r="D1720" i="21"/>
  <c r="F1719" i="21"/>
  <c r="I1719" i="21"/>
  <c r="H1720" i="21"/>
  <c r="M1719" i="21"/>
  <c r="L1719" i="21"/>
  <c r="K1719" i="21"/>
  <c r="J1719" i="21"/>
  <c r="N1718" i="21"/>
  <c r="P1718" i="21"/>
  <c r="O1718" i="21"/>
  <c r="Q1718" i="21"/>
  <c r="E1720" i="21"/>
  <c r="D1721" i="21"/>
  <c r="F1720" i="21"/>
  <c r="N1719" i="21"/>
  <c r="P1719" i="21"/>
  <c r="O1719" i="21"/>
  <c r="Q1719" i="21"/>
  <c r="J1720" i="21"/>
  <c r="H1721" i="21"/>
  <c r="I1720" i="21"/>
  <c r="K1720" i="21"/>
  <c r="M1720" i="21"/>
  <c r="L1720" i="21"/>
  <c r="D1722" i="21"/>
  <c r="E1721" i="21"/>
  <c r="F1721" i="21"/>
  <c r="J1721" i="21"/>
  <c r="H1722" i="21"/>
  <c r="I1721" i="21"/>
  <c r="L1721" i="21"/>
  <c r="K1721" i="21"/>
  <c r="M1721" i="21"/>
  <c r="O1720" i="21"/>
  <c r="N1720" i="21"/>
  <c r="Q1720" i="21"/>
  <c r="P1720" i="21"/>
  <c r="E1722" i="21"/>
  <c r="D1723" i="21"/>
  <c r="F1722" i="21"/>
  <c r="K1722" i="21"/>
  <c r="J1722" i="21"/>
  <c r="H1723" i="21"/>
  <c r="I1722" i="21"/>
  <c r="L1722" i="21"/>
  <c r="M1722" i="21"/>
  <c r="N1721" i="21"/>
  <c r="P1721" i="21"/>
  <c r="Q1721" i="21"/>
  <c r="O1721" i="21"/>
  <c r="D1724" i="21"/>
  <c r="E1723" i="21"/>
  <c r="F1723" i="21"/>
  <c r="I1723" i="21"/>
  <c r="H1724" i="21"/>
  <c r="J1723" i="21"/>
  <c r="K1723" i="21"/>
  <c r="M1723" i="21"/>
  <c r="L1723" i="21"/>
  <c r="Q1722" i="21"/>
  <c r="N1722" i="21"/>
  <c r="P1722" i="21"/>
  <c r="O1722" i="21"/>
  <c r="E1724" i="21"/>
  <c r="D1725" i="21"/>
  <c r="F1724" i="21"/>
  <c r="O1723" i="21"/>
  <c r="N1723" i="21"/>
  <c r="P1723" i="21"/>
  <c r="Q1723" i="21"/>
  <c r="K1724" i="21"/>
  <c r="H1725" i="21"/>
  <c r="I1724" i="21"/>
  <c r="J1724" i="21"/>
  <c r="M1724" i="21"/>
  <c r="L1724" i="21"/>
  <c r="E1725" i="21"/>
  <c r="D1726" i="21"/>
  <c r="F1725" i="21"/>
  <c r="I1725" i="21"/>
  <c r="J1725" i="21"/>
  <c r="L1725" i="21"/>
  <c r="H1726" i="21"/>
  <c r="M1725" i="21"/>
  <c r="K1725" i="21"/>
  <c r="Q1724" i="21"/>
  <c r="N1724" i="21"/>
  <c r="P1724" i="21"/>
  <c r="O1724" i="21"/>
  <c r="D1727" i="21"/>
  <c r="E1726" i="21"/>
  <c r="F1726" i="21"/>
  <c r="Q1725" i="21"/>
  <c r="P1725" i="21"/>
  <c r="N1725" i="21"/>
  <c r="O1725" i="21"/>
  <c r="M1726" i="21"/>
  <c r="I1726" i="21"/>
  <c r="K1726" i="21"/>
  <c r="L1726" i="21"/>
  <c r="H1727" i="21"/>
  <c r="J1726" i="21"/>
  <c r="E1727" i="21"/>
  <c r="D1728" i="21"/>
  <c r="F1727" i="21"/>
  <c r="N1726" i="21"/>
  <c r="Q1726" i="21"/>
  <c r="P1726" i="21"/>
  <c r="O1726" i="21"/>
  <c r="M1727" i="21"/>
  <c r="H1728" i="21"/>
  <c r="K1727" i="21"/>
  <c r="I1727" i="21"/>
  <c r="L1727" i="21"/>
  <c r="J1727" i="21"/>
  <c r="E1728" i="21"/>
  <c r="D1729" i="21"/>
  <c r="F1728" i="21"/>
  <c r="L1728" i="21"/>
  <c r="J1728" i="21"/>
  <c r="I1728" i="21"/>
  <c r="K1728" i="21"/>
  <c r="H1729" i="21"/>
  <c r="M1728" i="21"/>
  <c r="Q1727" i="21"/>
  <c r="P1727" i="21"/>
  <c r="O1727" i="21"/>
  <c r="N1727" i="21"/>
  <c r="D1730" i="21"/>
  <c r="E1729" i="21"/>
  <c r="F1729" i="21"/>
  <c r="N1728" i="21"/>
  <c r="Q1728" i="21"/>
  <c r="P1728" i="21"/>
  <c r="O1728" i="21"/>
  <c r="K1729" i="21"/>
  <c r="J1729" i="21"/>
  <c r="M1729" i="21"/>
  <c r="I1729" i="21"/>
  <c r="H1730" i="21"/>
  <c r="L1729" i="21"/>
  <c r="D1731" i="21"/>
  <c r="E1730" i="21"/>
  <c r="F1730" i="21"/>
  <c r="N1729" i="21"/>
  <c r="P1729" i="21"/>
  <c r="O1729" i="21"/>
  <c r="Q1729" i="21"/>
  <c r="J1730" i="21"/>
  <c r="L1730" i="21"/>
  <c r="I1730" i="21"/>
  <c r="M1730" i="21"/>
  <c r="H1731" i="21"/>
  <c r="K1730" i="21"/>
  <c r="E1731" i="21"/>
  <c r="D1732" i="21"/>
  <c r="F1731" i="21"/>
  <c r="Q1730" i="21"/>
  <c r="P1730" i="21"/>
  <c r="N1730" i="21"/>
  <c r="O1730" i="21"/>
  <c r="H1732" i="21"/>
  <c r="I1731" i="21"/>
  <c r="M1731" i="21"/>
  <c r="L1731" i="21"/>
  <c r="K1731" i="21"/>
  <c r="J1731" i="21"/>
  <c r="E1732" i="21"/>
  <c r="D1733" i="21"/>
  <c r="F1732" i="21"/>
  <c r="J1732" i="21"/>
  <c r="H1733" i="21"/>
  <c r="M1732" i="21"/>
  <c r="I1732" i="21"/>
  <c r="K1732" i="21"/>
  <c r="L1732" i="21"/>
  <c r="Q1731" i="21"/>
  <c r="P1731" i="21"/>
  <c r="N1731" i="21"/>
  <c r="O1731" i="21"/>
  <c r="E1733" i="21"/>
  <c r="D1734" i="21"/>
  <c r="F1733" i="21"/>
  <c r="J1733" i="21"/>
  <c r="H1734" i="21"/>
  <c r="M1733" i="21"/>
  <c r="L1733" i="21"/>
  <c r="K1733" i="21"/>
  <c r="I1733" i="21"/>
  <c r="Q1732" i="21"/>
  <c r="N1732" i="21"/>
  <c r="P1732" i="21"/>
  <c r="O1732" i="21"/>
  <c r="E1734" i="21"/>
  <c r="D1735" i="21"/>
  <c r="F1734" i="21"/>
  <c r="I1734" i="21"/>
  <c r="M1734" i="21"/>
  <c r="H1735" i="21"/>
  <c r="K1734" i="21"/>
  <c r="L1734" i="21"/>
  <c r="J1734" i="21"/>
  <c r="Q1733" i="21"/>
  <c r="P1733" i="21"/>
  <c r="O1733" i="21"/>
  <c r="N1733" i="21"/>
  <c r="D1736" i="21"/>
  <c r="E1735" i="21"/>
  <c r="F1735" i="21"/>
  <c r="N1734" i="21"/>
  <c r="Q1734" i="21"/>
  <c r="P1734" i="21"/>
  <c r="O1734" i="21"/>
  <c r="K1735" i="21"/>
  <c r="J1735" i="21"/>
  <c r="I1735" i="21"/>
  <c r="H1736" i="21"/>
  <c r="L1735" i="21"/>
  <c r="M1735" i="21"/>
  <c r="D1737" i="21"/>
  <c r="E1736" i="21"/>
  <c r="F1736" i="21"/>
  <c r="P1735" i="21"/>
  <c r="Q1735" i="21"/>
  <c r="N1735" i="21"/>
  <c r="O1735" i="21"/>
  <c r="I1736" i="21"/>
  <c r="K1736" i="21"/>
  <c r="M1736" i="21"/>
  <c r="L1736" i="21"/>
  <c r="H1737" i="21"/>
  <c r="J1736" i="21"/>
  <c r="D1738" i="21"/>
  <c r="E1737" i="21"/>
  <c r="F1737" i="21"/>
  <c r="N1736" i="21"/>
  <c r="Q1736" i="21"/>
  <c r="P1736" i="21"/>
  <c r="O1736" i="21"/>
  <c r="K1737" i="21"/>
  <c r="L1737" i="21"/>
  <c r="H1738" i="21"/>
  <c r="M1737" i="21"/>
  <c r="I1737" i="21"/>
  <c r="J1737" i="21"/>
  <c r="E1738" i="21"/>
  <c r="D1739" i="21"/>
  <c r="F1738" i="21"/>
  <c r="I1738" i="21"/>
  <c r="H1739" i="21"/>
  <c r="J1738" i="21"/>
  <c r="L1738" i="21"/>
  <c r="K1738" i="21"/>
  <c r="M1738" i="21"/>
  <c r="N1737" i="21"/>
  <c r="P1737" i="21"/>
  <c r="Q1737" i="21"/>
  <c r="O1737" i="21"/>
  <c r="E1739" i="21"/>
  <c r="D1740" i="21"/>
  <c r="F1739" i="21"/>
  <c r="Q1738" i="21"/>
  <c r="P1738" i="21"/>
  <c r="N1738" i="21"/>
  <c r="O1738" i="21"/>
  <c r="H1740" i="21"/>
  <c r="K1739" i="21"/>
  <c r="J1739" i="21"/>
  <c r="I1739" i="21"/>
  <c r="M1739" i="21"/>
  <c r="L1739" i="21"/>
  <c r="D1741" i="21"/>
  <c r="E1740" i="21"/>
  <c r="F1740" i="21"/>
  <c r="H1741" i="21"/>
  <c r="I1740" i="21"/>
  <c r="K1740" i="21"/>
  <c r="L1740" i="21"/>
  <c r="J1740" i="21"/>
  <c r="M1740" i="21"/>
  <c r="N1739" i="21"/>
  <c r="P1739" i="21"/>
  <c r="Q1739" i="21"/>
  <c r="O1739" i="21"/>
  <c r="D1742" i="21"/>
  <c r="E1741" i="21"/>
  <c r="F1741" i="21"/>
  <c r="I1741" i="21"/>
  <c r="H1742" i="21"/>
  <c r="J1741" i="21"/>
  <c r="M1741" i="21"/>
  <c r="L1741" i="21"/>
  <c r="K1741" i="21"/>
  <c r="Q1740" i="21"/>
  <c r="N1740" i="21"/>
  <c r="P1740" i="21"/>
  <c r="O1740" i="21"/>
  <c r="D1743" i="21"/>
  <c r="E1742" i="21"/>
  <c r="F1742" i="21"/>
  <c r="N1741" i="21"/>
  <c r="P1741" i="21"/>
  <c r="Q1741" i="21"/>
  <c r="O1741" i="21"/>
  <c r="I1742" i="21"/>
  <c r="M1742" i="21"/>
  <c r="L1742" i="21"/>
  <c r="K1742" i="21"/>
  <c r="J1742" i="21"/>
  <c r="H1743" i="21"/>
  <c r="E1743" i="21"/>
  <c r="D1744" i="21"/>
  <c r="F1743" i="21"/>
  <c r="N1742" i="21"/>
  <c r="P1742" i="21"/>
  <c r="O1742" i="21"/>
  <c r="Q1742" i="21"/>
  <c r="L1743" i="21"/>
  <c r="H1744" i="21"/>
  <c r="M1743" i="21"/>
  <c r="I1743" i="21"/>
  <c r="K1743" i="21"/>
  <c r="J1743" i="21"/>
  <c r="D1745" i="21"/>
  <c r="E1744" i="21"/>
  <c r="F1744" i="21"/>
  <c r="I1744" i="21"/>
  <c r="L1744" i="21"/>
  <c r="H1745" i="21"/>
  <c r="J1744" i="21"/>
  <c r="M1744" i="21"/>
  <c r="K1744" i="21"/>
  <c r="P1743" i="21"/>
  <c r="Q1743" i="21"/>
  <c r="N1743" i="21"/>
  <c r="O1743" i="21"/>
  <c r="D1746" i="21"/>
  <c r="E1745" i="21"/>
  <c r="F1745" i="21"/>
  <c r="P1744" i="21"/>
  <c r="N1744" i="21"/>
  <c r="Q1744" i="21"/>
  <c r="O1744" i="21"/>
  <c r="K1745" i="21"/>
  <c r="H1746" i="21"/>
  <c r="I1745" i="21"/>
  <c r="J1745" i="21"/>
  <c r="M1745" i="21"/>
  <c r="L1745" i="21"/>
  <c r="D1747" i="21"/>
  <c r="E1746" i="21"/>
  <c r="F1746" i="21"/>
  <c r="H1747" i="21"/>
  <c r="K1746" i="21"/>
  <c r="I1746" i="21"/>
  <c r="J1746" i="21"/>
  <c r="M1746" i="21"/>
  <c r="L1746" i="21"/>
  <c r="N1745" i="21"/>
  <c r="P1745" i="21"/>
  <c r="Q1745" i="21"/>
  <c r="O1745" i="21"/>
  <c r="D1748" i="21"/>
  <c r="E1747" i="21"/>
  <c r="F1747" i="21"/>
  <c r="I1747" i="21"/>
  <c r="K1747" i="21"/>
  <c r="J1747" i="21"/>
  <c r="M1747" i="21"/>
  <c r="H1748" i="21"/>
  <c r="L1747" i="21"/>
  <c r="Q1746" i="21"/>
  <c r="P1746" i="21"/>
  <c r="N1746" i="21"/>
  <c r="O1746" i="21"/>
  <c r="E1748" i="21"/>
  <c r="D1749" i="21"/>
  <c r="F1748" i="21"/>
  <c r="O1747" i="21"/>
  <c r="Q1747" i="21"/>
  <c r="P1747" i="21"/>
  <c r="N1747" i="21"/>
  <c r="L1748" i="21"/>
  <c r="M1748" i="21"/>
  <c r="K1748" i="21"/>
  <c r="J1748" i="21"/>
  <c r="H1749" i="21"/>
  <c r="I1748" i="21"/>
  <c r="D1750" i="21"/>
  <c r="E1749" i="21"/>
  <c r="F1749" i="21"/>
  <c r="H1750" i="21"/>
  <c r="L1749" i="21"/>
  <c r="M1749" i="21"/>
  <c r="I1749" i="21"/>
  <c r="K1749" i="21"/>
  <c r="J1749" i="21"/>
  <c r="P1748" i="21"/>
  <c r="N1748" i="21"/>
  <c r="Q1748" i="21"/>
  <c r="O1748" i="21"/>
  <c r="E1750" i="21"/>
  <c r="D1751" i="21"/>
  <c r="F1750" i="21"/>
  <c r="M1750" i="21"/>
  <c r="L1750" i="21"/>
  <c r="I1750" i="21"/>
  <c r="H1751" i="21"/>
  <c r="K1750" i="21"/>
  <c r="J1750" i="21"/>
  <c r="Q1749" i="21"/>
  <c r="P1749" i="21"/>
  <c r="O1749" i="21"/>
  <c r="N1749" i="21"/>
  <c r="E1751" i="21"/>
  <c r="D1752" i="21"/>
  <c r="F1751" i="21"/>
  <c r="N1750" i="21"/>
  <c r="P1750" i="21"/>
  <c r="O1750" i="21"/>
  <c r="Q1750" i="21"/>
  <c r="M1751" i="21"/>
  <c r="K1751" i="21"/>
  <c r="H1752" i="21"/>
  <c r="J1751" i="21"/>
  <c r="I1751" i="21"/>
  <c r="L1751" i="21"/>
  <c r="D1753" i="21"/>
  <c r="E1752" i="21"/>
  <c r="F1752" i="21"/>
  <c r="J1752" i="21"/>
  <c r="K1752" i="21"/>
  <c r="H1753" i="21"/>
  <c r="L1752" i="21"/>
  <c r="I1752" i="21"/>
  <c r="M1752" i="21"/>
  <c r="P1751" i="21"/>
  <c r="Q1751" i="21"/>
  <c r="N1751" i="21"/>
  <c r="O1751" i="21"/>
  <c r="D1754" i="21"/>
  <c r="E1753" i="21"/>
  <c r="F1753" i="21"/>
  <c r="M1753" i="21"/>
  <c r="K1753" i="21"/>
  <c r="H1754" i="21"/>
  <c r="J1753" i="21"/>
  <c r="L1753" i="21"/>
  <c r="I1753" i="21"/>
  <c r="O1752" i="21"/>
  <c r="N1752" i="21"/>
  <c r="Q1752" i="21"/>
  <c r="P1752" i="21"/>
  <c r="E1754" i="21"/>
  <c r="D1755" i="21"/>
  <c r="F1754" i="21"/>
  <c r="H1755" i="21"/>
  <c r="L1754" i="21"/>
  <c r="I1754" i="21"/>
  <c r="J1754" i="21"/>
  <c r="M1754" i="21"/>
  <c r="K1754" i="21"/>
  <c r="N1753" i="21"/>
  <c r="P1753" i="21"/>
  <c r="Q1753" i="21"/>
  <c r="O1753" i="21"/>
  <c r="E1755" i="21"/>
  <c r="D1756" i="21"/>
  <c r="F1755" i="21"/>
  <c r="L1755" i="21"/>
  <c r="I1755" i="21"/>
  <c r="M1755" i="21"/>
  <c r="K1755" i="21"/>
  <c r="J1755" i="21"/>
  <c r="H1756" i="21"/>
  <c r="N1754" i="21"/>
  <c r="P1754" i="21"/>
  <c r="Q1754" i="21"/>
  <c r="O1754" i="21"/>
  <c r="E1756" i="21"/>
  <c r="D1757" i="21"/>
  <c r="F1756" i="21"/>
  <c r="O1755" i="21"/>
  <c r="N1755" i="21"/>
  <c r="P1755" i="21"/>
  <c r="Q1755" i="21"/>
  <c r="J1756" i="21"/>
  <c r="H1757" i="21"/>
  <c r="M1756" i="21"/>
  <c r="K1756" i="21"/>
  <c r="I1756" i="21"/>
  <c r="L1756" i="21"/>
  <c r="E1757" i="21"/>
  <c r="D1758" i="21"/>
  <c r="F1757" i="21"/>
  <c r="M1757" i="21"/>
  <c r="K1757" i="21"/>
  <c r="H1758" i="21"/>
  <c r="L1757" i="21"/>
  <c r="J1757" i="21"/>
  <c r="I1757" i="21"/>
  <c r="P1756" i="21"/>
  <c r="N1756" i="21"/>
  <c r="Q1756" i="21"/>
  <c r="O1756" i="21"/>
  <c r="D1759" i="21"/>
  <c r="E1758" i="21"/>
  <c r="F1758" i="21"/>
  <c r="J1758" i="21"/>
  <c r="L1758" i="21"/>
  <c r="M1758" i="21"/>
  <c r="K1758" i="21"/>
  <c r="H1759" i="21"/>
  <c r="I1758" i="21"/>
  <c r="N1757" i="21"/>
  <c r="P1757" i="21"/>
  <c r="Q1757" i="21"/>
  <c r="O1757" i="21"/>
  <c r="D1760" i="21"/>
  <c r="E1759" i="21"/>
  <c r="F1759" i="21"/>
  <c r="H1760" i="21"/>
  <c r="K1759" i="21"/>
  <c r="M1759" i="21"/>
  <c r="I1759" i="21"/>
  <c r="L1759" i="21"/>
  <c r="J1759" i="21"/>
  <c r="N1758" i="21"/>
  <c r="Q1758" i="21"/>
  <c r="P1758" i="21"/>
  <c r="O1758" i="21"/>
  <c r="E1760" i="21"/>
  <c r="D1761" i="21"/>
  <c r="F1760" i="21"/>
  <c r="H1761" i="21"/>
  <c r="L1760" i="21"/>
  <c r="K1760" i="21"/>
  <c r="I1760" i="21"/>
  <c r="J1760" i="21"/>
  <c r="M1760" i="21"/>
  <c r="P1759" i="21"/>
  <c r="Q1759" i="21"/>
  <c r="O1759" i="21"/>
  <c r="N1759" i="21"/>
  <c r="E1761" i="21"/>
  <c r="D1762" i="21"/>
  <c r="F1761" i="21"/>
  <c r="I1761" i="21"/>
  <c r="J1761" i="21"/>
  <c r="K1761" i="21"/>
  <c r="L1761" i="21"/>
  <c r="H1762" i="21"/>
  <c r="M1761" i="21"/>
  <c r="P1760" i="21"/>
  <c r="N1760" i="21"/>
  <c r="Q1760" i="21"/>
  <c r="O1760" i="21"/>
  <c r="D1763" i="21"/>
  <c r="E1762" i="21"/>
  <c r="F1762" i="21"/>
  <c r="Q1761" i="21"/>
  <c r="P1761" i="21"/>
  <c r="N1761" i="21"/>
  <c r="O1761" i="21"/>
  <c r="M1762" i="21"/>
  <c r="J1762" i="21"/>
  <c r="L1762" i="21"/>
  <c r="I1762" i="21"/>
  <c r="H1763" i="21"/>
  <c r="K1762" i="21"/>
  <c r="D1764" i="21"/>
  <c r="E1763" i="21"/>
  <c r="F1763" i="21"/>
  <c r="Q1762" i="21"/>
  <c r="P1762" i="21"/>
  <c r="N1762" i="21"/>
  <c r="O1762" i="21"/>
  <c r="K1763" i="21"/>
  <c r="L1763" i="21"/>
  <c r="H1764" i="21"/>
  <c r="I1763" i="21"/>
  <c r="J1763" i="21"/>
  <c r="M1763" i="21"/>
  <c r="E1764" i="21"/>
  <c r="D1765" i="21"/>
  <c r="F1764" i="21"/>
  <c r="H1765" i="21"/>
  <c r="L1764" i="21"/>
  <c r="K1764" i="21"/>
  <c r="M1764" i="21"/>
  <c r="J1764" i="21"/>
  <c r="I1764" i="21"/>
  <c r="Q1763" i="21"/>
  <c r="P1763" i="21"/>
  <c r="N1763" i="21"/>
  <c r="O1763" i="21"/>
  <c r="D1766" i="21"/>
  <c r="E1765" i="21"/>
  <c r="F1765" i="21"/>
  <c r="I1765" i="21"/>
  <c r="K1765" i="21"/>
  <c r="M1765" i="21"/>
  <c r="H1766" i="21"/>
  <c r="J1765" i="21"/>
  <c r="L1765" i="21"/>
  <c r="N1764" i="21"/>
  <c r="Q1764" i="21"/>
  <c r="P1764" i="21"/>
  <c r="O1764" i="21"/>
  <c r="D1767" i="21"/>
  <c r="E1766" i="21"/>
  <c r="F1766" i="21"/>
  <c r="N1765" i="21"/>
  <c r="P1765" i="21"/>
  <c r="Q1765" i="21"/>
  <c r="O1765" i="21"/>
  <c r="L1766" i="21"/>
  <c r="K1766" i="21"/>
  <c r="H1767" i="21"/>
  <c r="J1766" i="21"/>
  <c r="I1766" i="21"/>
  <c r="M1766" i="21"/>
  <c r="D1768" i="21"/>
  <c r="E1767" i="21"/>
  <c r="F1767" i="21"/>
  <c r="I1767" i="21"/>
  <c r="H1768" i="21"/>
  <c r="M1767" i="21"/>
  <c r="K1767" i="21"/>
  <c r="L1767" i="21"/>
  <c r="J1767" i="21"/>
  <c r="N1766" i="21"/>
  <c r="P1766" i="21"/>
  <c r="O1766" i="21"/>
  <c r="Q1766" i="21"/>
  <c r="E1768" i="21"/>
  <c r="D1769" i="21"/>
  <c r="F1768" i="21"/>
  <c r="P1767" i="21"/>
  <c r="Q1767" i="21"/>
  <c r="O1767" i="21"/>
  <c r="N1767" i="21"/>
  <c r="K1768" i="21"/>
  <c r="I1768" i="21"/>
  <c r="M1768" i="21"/>
  <c r="H1769" i="21"/>
  <c r="J1768" i="21"/>
  <c r="L1768" i="21"/>
  <c r="E1769" i="21"/>
  <c r="D1770" i="21"/>
  <c r="F1769" i="21"/>
  <c r="P1768" i="21"/>
  <c r="N1768" i="21"/>
  <c r="Q1768" i="21"/>
  <c r="O1768" i="21"/>
  <c r="I1769" i="21"/>
  <c r="J1769" i="21"/>
  <c r="K1769" i="21"/>
  <c r="H1770" i="21"/>
  <c r="L1769" i="21"/>
  <c r="M1769" i="21"/>
  <c r="E1770" i="21"/>
  <c r="D1771" i="21"/>
  <c r="F1770" i="21"/>
  <c r="N1769" i="21"/>
  <c r="P1769" i="21"/>
  <c r="Q1769" i="21"/>
  <c r="O1769" i="21"/>
  <c r="M1770" i="21"/>
  <c r="L1770" i="21"/>
  <c r="H1771" i="21"/>
  <c r="K1770" i="21"/>
  <c r="I1770" i="21"/>
  <c r="J1770" i="21"/>
  <c r="D1772" i="21"/>
  <c r="E1771" i="21"/>
  <c r="F1771" i="21"/>
  <c r="I1771" i="21"/>
  <c r="K1771" i="21"/>
  <c r="H1772" i="21"/>
  <c r="J1771" i="21"/>
  <c r="L1771" i="21"/>
  <c r="M1771" i="21"/>
  <c r="N1770" i="21"/>
  <c r="Q1770" i="21"/>
  <c r="P1770" i="21"/>
  <c r="O1770" i="21"/>
  <c r="D1773" i="21"/>
  <c r="E1772" i="21"/>
  <c r="F1772" i="21"/>
  <c r="O1771" i="21"/>
  <c r="N1771" i="21"/>
  <c r="P1771" i="21"/>
  <c r="Q1771" i="21"/>
  <c r="L1772" i="21"/>
  <c r="M1772" i="21"/>
  <c r="H1773" i="21"/>
  <c r="J1772" i="21"/>
  <c r="I1772" i="21"/>
  <c r="K1772" i="21"/>
  <c r="E1773" i="21"/>
  <c r="D1774" i="21"/>
  <c r="F1773" i="21"/>
  <c r="H1774" i="21"/>
  <c r="I1773" i="21"/>
  <c r="K1773" i="21"/>
  <c r="M1773" i="21"/>
  <c r="L1773" i="21"/>
  <c r="J1773" i="21"/>
  <c r="P1772" i="21"/>
  <c r="N1772" i="21"/>
  <c r="Q1772" i="21"/>
  <c r="O1772" i="21"/>
  <c r="E1774" i="21"/>
  <c r="D1775" i="21"/>
  <c r="F1774" i="21"/>
  <c r="I1774" i="21"/>
  <c r="K1774" i="21"/>
  <c r="L1774" i="21"/>
  <c r="J1774" i="21"/>
  <c r="H1775" i="21"/>
  <c r="M1774" i="21"/>
  <c r="N1773" i="21"/>
  <c r="P1773" i="21"/>
  <c r="O1773" i="21"/>
  <c r="Q1773" i="21"/>
  <c r="D1776" i="21"/>
  <c r="E1775" i="21"/>
  <c r="F1775" i="21"/>
  <c r="Q1774" i="21"/>
  <c r="N1774" i="21"/>
  <c r="P1774" i="21"/>
  <c r="O1774" i="21"/>
  <c r="M1775" i="21"/>
  <c r="I1775" i="21"/>
  <c r="H1776" i="21"/>
  <c r="J1775" i="21"/>
  <c r="L1775" i="21"/>
  <c r="K1775" i="21"/>
  <c r="E1776" i="21"/>
  <c r="D1777" i="21"/>
  <c r="F1776" i="21"/>
  <c r="P1775" i="21"/>
  <c r="N1775" i="21"/>
  <c r="O1775" i="21"/>
  <c r="Q1775" i="21"/>
  <c r="K1776" i="21"/>
  <c r="H1777" i="21"/>
  <c r="L1776" i="21"/>
  <c r="J1776" i="21"/>
  <c r="M1776" i="21"/>
  <c r="I1776" i="21"/>
  <c r="D1778" i="21"/>
  <c r="E1777" i="21"/>
  <c r="F1777" i="21"/>
  <c r="M1777" i="21"/>
  <c r="J1777" i="21"/>
  <c r="K1777" i="21"/>
  <c r="I1777" i="21"/>
  <c r="H1778" i="21"/>
  <c r="L1777" i="21"/>
  <c r="O1776" i="21"/>
  <c r="Q1776" i="21"/>
  <c r="N1776" i="21"/>
  <c r="P1776" i="21"/>
  <c r="E1778" i="21"/>
  <c r="D1779" i="21"/>
  <c r="F1778" i="21"/>
  <c r="Q1777" i="21"/>
  <c r="P1777" i="21"/>
  <c r="N1777" i="21"/>
  <c r="O1777" i="21"/>
  <c r="M1778" i="21"/>
  <c r="L1778" i="21"/>
  <c r="H1779" i="21"/>
  <c r="I1778" i="21"/>
  <c r="K1778" i="21"/>
  <c r="J1778" i="21"/>
  <c r="E1779" i="21"/>
  <c r="D1780" i="21"/>
  <c r="F1779" i="21"/>
  <c r="H1780" i="21"/>
  <c r="J1779" i="21"/>
  <c r="I1779" i="21"/>
  <c r="M1779" i="21"/>
  <c r="L1779" i="21"/>
  <c r="K1779" i="21"/>
  <c r="Q1778" i="21"/>
  <c r="N1778" i="21"/>
  <c r="P1778" i="21"/>
  <c r="O1778" i="21"/>
  <c r="D1781" i="21"/>
  <c r="E1780" i="21"/>
  <c r="F1780" i="21"/>
  <c r="H1781" i="21"/>
  <c r="M1780" i="21"/>
  <c r="L1780" i="21"/>
  <c r="J1780" i="21"/>
  <c r="I1780" i="21"/>
  <c r="K1780" i="21"/>
  <c r="N1779" i="21"/>
  <c r="P1779" i="21"/>
  <c r="Q1779" i="21"/>
  <c r="O1779" i="21"/>
  <c r="E1781" i="21"/>
  <c r="D1782" i="21"/>
  <c r="F1781" i="21"/>
  <c r="H1782" i="21"/>
  <c r="J1781" i="21"/>
  <c r="M1781" i="21"/>
  <c r="I1781" i="21"/>
  <c r="L1781" i="21"/>
  <c r="K1781" i="21"/>
  <c r="Q1780" i="21"/>
  <c r="N1780" i="21"/>
  <c r="P1780" i="21"/>
  <c r="O1780" i="21"/>
  <c r="E1782" i="21"/>
  <c r="D1783" i="21"/>
  <c r="F1782" i="21"/>
  <c r="I1782" i="21"/>
  <c r="H1783" i="21"/>
  <c r="M1782" i="21"/>
  <c r="L1782" i="21"/>
  <c r="K1782" i="21"/>
  <c r="J1782" i="21"/>
  <c r="Q1781" i="21"/>
  <c r="P1781" i="21"/>
  <c r="O1781" i="21"/>
  <c r="N1781" i="21"/>
  <c r="E1783" i="21"/>
  <c r="D1784" i="21"/>
  <c r="F1783" i="21"/>
  <c r="N1782" i="21"/>
  <c r="Q1782" i="21"/>
  <c r="P1782" i="21"/>
  <c r="O1782" i="21"/>
  <c r="L1783" i="21"/>
  <c r="J1783" i="21"/>
  <c r="H1784" i="21"/>
  <c r="I1783" i="21"/>
  <c r="M1783" i="21"/>
  <c r="K1783" i="21"/>
  <c r="E1784" i="21"/>
  <c r="D1785" i="21"/>
  <c r="F1784" i="21"/>
  <c r="H1785" i="21"/>
  <c r="I1784" i="21"/>
  <c r="L1784" i="21"/>
  <c r="J1784" i="21"/>
  <c r="K1784" i="21"/>
  <c r="M1784" i="21"/>
  <c r="P1783" i="21"/>
  <c r="N1783" i="21"/>
  <c r="O1783" i="21"/>
  <c r="Q1783" i="21"/>
  <c r="D1786" i="21"/>
  <c r="E1785" i="21"/>
  <c r="F1785" i="21"/>
  <c r="L1785" i="21"/>
  <c r="K1785" i="21"/>
  <c r="M1785" i="21"/>
  <c r="H1786" i="21"/>
  <c r="I1785" i="21"/>
  <c r="J1785" i="21"/>
  <c r="P1784" i="21"/>
  <c r="N1784" i="21"/>
  <c r="Q1784" i="21"/>
  <c r="O1784" i="21"/>
  <c r="D1787" i="21"/>
  <c r="E1786" i="21"/>
  <c r="F1786" i="21"/>
  <c r="M1786" i="21"/>
  <c r="J1786" i="21"/>
  <c r="I1786" i="21"/>
  <c r="L1786" i="21"/>
  <c r="H1787" i="21"/>
  <c r="K1786" i="21"/>
  <c r="N1785" i="21"/>
  <c r="P1785" i="21"/>
  <c r="Q1785" i="21"/>
  <c r="O1785" i="21"/>
  <c r="E1787" i="21"/>
  <c r="D1788" i="21"/>
  <c r="F1787" i="21"/>
  <c r="N1786" i="21"/>
  <c r="P1786" i="21"/>
  <c r="Q1786" i="21"/>
  <c r="O1786" i="21"/>
  <c r="M1787" i="21"/>
  <c r="K1787" i="21"/>
  <c r="J1787" i="21"/>
  <c r="I1787" i="21"/>
  <c r="L1787" i="21"/>
  <c r="H1788" i="21"/>
  <c r="E1788" i="21"/>
  <c r="D1789" i="21"/>
  <c r="F1788" i="21"/>
  <c r="N1787" i="21"/>
  <c r="P1787" i="21"/>
  <c r="Q1787" i="21"/>
  <c r="O1787" i="21"/>
  <c r="J1788" i="21"/>
  <c r="H1789" i="21"/>
  <c r="M1788" i="21"/>
  <c r="L1788" i="21"/>
  <c r="K1788" i="21"/>
  <c r="I1788" i="21"/>
  <c r="D1790" i="21"/>
  <c r="E1789" i="21"/>
  <c r="F1789" i="21"/>
  <c r="K1789" i="21"/>
  <c r="J1789" i="21"/>
  <c r="H1790" i="21"/>
  <c r="L1789" i="21"/>
  <c r="M1789" i="21"/>
  <c r="I1789" i="21"/>
  <c r="Q1788" i="21"/>
  <c r="N1788" i="21"/>
  <c r="P1788" i="21"/>
  <c r="O1788" i="21"/>
  <c r="D1791" i="21"/>
  <c r="E1790" i="21"/>
  <c r="F1790" i="21"/>
  <c r="M1790" i="21"/>
  <c r="K1790" i="21"/>
  <c r="H1791" i="21"/>
  <c r="I1790" i="21"/>
  <c r="J1790" i="21"/>
  <c r="L1790" i="21"/>
  <c r="Q1789" i="21"/>
  <c r="P1789" i="21"/>
  <c r="O1789" i="21"/>
  <c r="N1789" i="21"/>
  <c r="E1791" i="21"/>
  <c r="D1792" i="21"/>
  <c r="F1791" i="21"/>
  <c r="M1791" i="21"/>
  <c r="J1791" i="21"/>
  <c r="L1791" i="21"/>
  <c r="H1792" i="21"/>
  <c r="I1791" i="21"/>
  <c r="K1791" i="21"/>
  <c r="N1790" i="21"/>
  <c r="Q1790" i="21"/>
  <c r="P1790" i="21"/>
  <c r="O1790" i="21"/>
  <c r="D1793" i="21"/>
  <c r="E1792" i="21"/>
  <c r="F1792" i="21"/>
  <c r="K1792" i="21"/>
  <c r="L1792" i="21"/>
  <c r="I1792" i="21"/>
  <c r="H1793" i="21"/>
  <c r="M1792" i="21"/>
  <c r="J1792" i="21"/>
  <c r="P1791" i="21"/>
  <c r="N1791" i="21"/>
  <c r="Q1791" i="21"/>
  <c r="O1791" i="21"/>
  <c r="E1793" i="21"/>
  <c r="D1794" i="21"/>
  <c r="F1793" i="21"/>
  <c r="P1792" i="21"/>
  <c r="N1792" i="21"/>
  <c r="Q1792" i="21"/>
  <c r="O1792" i="21"/>
  <c r="I1793" i="21"/>
  <c r="L1793" i="21"/>
  <c r="M1793" i="21"/>
  <c r="J1793" i="21"/>
  <c r="K1793" i="21"/>
  <c r="H1794" i="21"/>
  <c r="D1795" i="21"/>
  <c r="E1794" i="21"/>
  <c r="F1794" i="21"/>
  <c r="N1793" i="21"/>
  <c r="P1793" i="21"/>
  <c r="Q1793" i="21"/>
  <c r="O1793" i="21"/>
  <c r="J1794" i="21"/>
  <c r="L1794" i="21"/>
  <c r="H1795" i="21"/>
  <c r="K1794" i="21"/>
  <c r="I1794" i="21"/>
  <c r="M1794" i="21"/>
  <c r="D1796" i="21"/>
  <c r="E1795" i="21"/>
  <c r="F1795" i="21"/>
  <c r="J1795" i="21"/>
  <c r="K1795" i="21"/>
  <c r="H1796" i="21"/>
  <c r="L1795" i="21"/>
  <c r="I1795" i="21"/>
  <c r="M1795" i="21"/>
  <c r="Q1794" i="21"/>
  <c r="N1794" i="21"/>
  <c r="P1794" i="21"/>
  <c r="O1794" i="21"/>
  <c r="E1796" i="21"/>
  <c r="D1797" i="21"/>
  <c r="F1796" i="21"/>
  <c r="J1796" i="21"/>
  <c r="K1796" i="21"/>
  <c r="I1796" i="21"/>
  <c r="H1797" i="21"/>
  <c r="L1796" i="21"/>
  <c r="M1796" i="21"/>
  <c r="O1795" i="21"/>
  <c r="Q1795" i="21"/>
  <c r="P1795" i="21"/>
  <c r="N1795" i="21"/>
  <c r="E1797" i="21"/>
  <c r="D1798" i="21"/>
  <c r="F1797" i="21"/>
  <c r="N1796" i="21"/>
  <c r="Q1796" i="21"/>
  <c r="P1796" i="21"/>
  <c r="O1796" i="21"/>
  <c r="L1797" i="21"/>
  <c r="I1797" i="21"/>
  <c r="J1797" i="21"/>
  <c r="H1798" i="21"/>
  <c r="M1797" i="21"/>
  <c r="K1797" i="21"/>
  <c r="E1798" i="21"/>
  <c r="D1799" i="21"/>
  <c r="F1798" i="21"/>
  <c r="Q1797" i="21"/>
  <c r="P1797" i="21"/>
  <c r="N1797" i="21"/>
  <c r="O1797" i="21"/>
  <c r="I1798" i="21"/>
  <c r="L1798" i="21"/>
  <c r="H1799" i="21"/>
  <c r="J1798" i="21"/>
  <c r="M1798" i="21"/>
  <c r="K1798" i="21"/>
  <c r="E1799" i="21"/>
  <c r="D1800" i="21"/>
  <c r="F1799" i="21"/>
  <c r="N1798" i="21"/>
  <c r="Q1798" i="21"/>
  <c r="P1798" i="21"/>
  <c r="O1798" i="21"/>
  <c r="M1799" i="21"/>
  <c r="H1800" i="21"/>
  <c r="K1799" i="21"/>
  <c r="L1799" i="21"/>
  <c r="J1799" i="21"/>
  <c r="I1799" i="21"/>
  <c r="E1800" i="21"/>
  <c r="D1801" i="21"/>
  <c r="F1800" i="21"/>
  <c r="L1800" i="21"/>
  <c r="M1800" i="21"/>
  <c r="J1800" i="21"/>
  <c r="H1801" i="21"/>
  <c r="K1800" i="21"/>
  <c r="I1800" i="21"/>
  <c r="Q1799" i="21"/>
  <c r="P1799" i="21"/>
  <c r="O1799" i="21"/>
  <c r="N1799" i="21"/>
  <c r="D1802" i="21"/>
  <c r="E1801" i="21"/>
  <c r="F1801" i="21"/>
  <c r="I1801" i="21"/>
  <c r="M1801" i="21"/>
  <c r="H1802" i="21"/>
  <c r="L1801" i="21"/>
  <c r="J1801" i="21"/>
  <c r="K1801" i="21"/>
  <c r="O1800" i="21"/>
  <c r="Q1800" i="21"/>
  <c r="N1800" i="21"/>
  <c r="P1800" i="21"/>
  <c r="D1803" i="21"/>
  <c r="E1802" i="21"/>
  <c r="F1802" i="21"/>
  <c r="N1801" i="21"/>
  <c r="P1801" i="21"/>
  <c r="Q1801" i="21"/>
  <c r="O1801" i="21"/>
  <c r="H1803" i="21"/>
  <c r="M1802" i="21"/>
  <c r="J1802" i="21"/>
  <c r="I1802" i="21"/>
  <c r="K1802" i="21"/>
  <c r="L1802" i="21"/>
  <c r="D1804" i="21"/>
  <c r="E1803" i="21"/>
  <c r="F1803" i="21"/>
  <c r="M1803" i="21"/>
  <c r="H1804" i="21"/>
  <c r="K1803" i="21"/>
  <c r="L1803" i="21"/>
  <c r="I1803" i="21"/>
  <c r="J1803" i="21"/>
  <c r="Q1802" i="21"/>
  <c r="N1802" i="21"/>
  <c r="P1802" i="21"/>
  <c r="O1802" i="21"/>
  <c r="D1805" i="21"/>
  <c r="E1804" i="21"/>
  <c r="F1804" i="21"/>
  <c r="K1804" i="21"/>
  <c r="I1804" i="21"/>
  <c r="L1804" i="21"/>
  <c r="M1804" i="21"/>
  <c r="H1805" i="21"/>
  <c r="J1804" i="21"/>
  <c r="O1803" i="21"/>
  <c r="Q1803" i="21"/>
  <c r="P1803" i="21"/>
  <c r="N1803" i="21"/>
  <c r="D1806" i="21"/>
  <c r="E1805" i="21"/>
  <c r="F1805" i="21"/>
  <c r="N1804" i="21"/>
  <c r="Q1804" i="21"/>
  <c r="P1804" i="21"/>
  <c r="O1804" i="21"/>
  <c r="J1805" i="21"/>
  <c r="K1805" i="21"/>
  <c r="M1805" i="21"/>
  <c r="H1806" i="21"/>
  <c r="I1805" i="21"/>
  <c r="L1805" i="21"/>
  <c r="D1807" i="21"/>
  <c r="E1806" i="21"/>
  <c r="F1806" i="21"/>
  <c r="H1807" i="21"/>
  <c r="M1806" i="21"/>
  <c r="K1806" i="21"/>
  <c r="J1806" i="21"/>
  <c r="L1806" i="21"/>
  <c r="I1806" i="21"/>
  <c r="Q1805" i="21"/>
  <c r="P1805" i="21"/>
  <c r="N1805" i="21"/>
  <c r="O1805" i="21"/>
  <c r="D1808" i="21"/>
  <c r="E1807" i="21"/>
  <c r="F1807" i="21"/>
  <c r="J1807" i="21"/>
  <c r="M1807" i="21"/>
  <c r="L1807" i="21"/>
  <c r="I1807" i="21"/>
  <c r="K1807" i="21"/>
  <c r="H1808" i="21"/>
  <c r="Q1806" i="21"/>
  <c r="N1806" i="21"/>
  <c r="P1806" i="21"/>
  <c r="O1806" i="21"/>
  <c r="D1809" i="21"/>
  <c r="E1808" i="21"/>
  <c r="F1808" i="21"/>
  <c r="N1807" i="21"/>
  <c r="P1807" i="21"/>
  <c r="O1807" i="21"/>
  <c r="Q1807" i="21"/>
  <c r="J1808" i="21"/>
  <c r="L1808" i="21"/>
  <c r="H1809" i="21"/>
  <c r="M1808" i="21"/>
  <c r="K1808" i="21"/>
  <c r="I1808" i="21"/>
  <c r="D1810" i="21"/>
  <c r="E1809" i="21"/>
  <c r="F1809" i="21"/>
  <c r="L1809" i="21"/>
  <c r="J1809" i="21"/>
  <c r="K1809" i="21"/>
  <c r="I1809" i="21"/>
  <c r="M1809" i="21"/>
  <c r="H1810" i="21"/>
  <c r="O1808" i="21"/>
  <c r="Q1808" i="21"/>
  <c r="N1808" i="21"/>
  <c r="P1808" i="21"/>
  <c r="E1810" i="21"/>
  <c r="D1811" i="21"/>
  <c r="F1810" i="21"/>
  <c r="P1809" i="21"/>
  <c r="O1809" i="21"/>
  <c r="N1809" i="21"/>
  <c r="Q1809" i="21"/>
  <c r="K1810" i="21"/>
  <c r="M1810" i="21"/>
  <c r="L1810" i="21"/>
  <c r="J1810" i="21"/>
  <c r="H1811" i="21"/>
  <c r="I1810" i="21"/>
  <c r="E1811" i="21"/>
  <c r="D1812" i="21"/>
  <c r="F1811" i="21"/>
  <c r="L1811" i="21"/>
  <c r="I1811" i="21"/>
  <c r="J1811" i="21"/>
  <c r="K1811" i="21"/>
  <c r="H1812" i="21"/>
  <c r="M1811" i="21"/>
  <c r="N1810" i="21"/>
  <c r="Q1810" i="21"/>
  <c r="P1810" i="21"/>
  <c r="O1810" i="21"/>
  <c r="D1813" i="21"/>
  <c r="E1812" i="21"/>
  <c r="F1812" i="21"/>
  <c r="O1811" i="21"/>
  <c r="N1811" i="21"/>
  <c r="P1811" i="21"/>
  <c r="Q1811" i="21"/>
  <c r="J1812" i="21"/>
  <c r="K1812" i="21"/>
  <c r="M1812" i="21"/>
  <c r="L1812" i="21"/>
  <c r="I1812" i="21"/>
  <c r="H1813" i="21"/>
  <c r="D1814" i="21"/>
  <c r="E1813" i="21"/>
  <c r="F1813" i="21"/>
  <c r="N1812" i="21"/>
  <c r="Q1812" i="21"/>
  <c r="P1812" i="21"/>
  <c r="O1812" i="21"/>
  <c r="M1813" i="21"/>
  <c r="L1813" i="21"/>
  <c r="J1813" i="21"/>
  <c r="I1813" i="21"/>
  <c r="H1814" i="21"/>
  <c r="K1813" i="21"/>
  <c r="D1815" i="21"/>
  <c r="E1814" i="21"/>
  <c r="F1814" i="21"/>
  <c r="N1813" i="21"/>
  <c r="P1813" i="21"/>
  <c r="O1813" i="21"/>
  <c r="Q1813" i="21"/>
  <c r="I1814" i="21"/>
  <c r="K1814" i="21"/>
  <c r="L1814" i="21"/>
  <c r="H1815" i="21"/>
  <c r="J1814" i="21"/>
  <c r="M1814" i="21"/>
  <c r="D1816" i="21"/>
  <c r="E1815" i="21"/>
  <c r="F1815" i="21"/>
  <c r="O1814" i="21"/>
  <c r="Q1814" i="21"/>
  <c r="P1814" i="21"/>
  <c r="N1814" i="21"/>
  <c r="J1815" i="21"/>
  <c r="L1815" i="21"/>
  <c r="M1815" i="21"/>
  <c r="H1816" i="21"/>
  <c r="K1815" i="21"/>
  <c r="I1815" i="21"/>
  <c r="D1817" i="21"/>
  <c r="E1816" i="21"/>
  <c r="F1816" i="21"/>
  <c r="H1817" i="21"/>
  <c r="L1816" i="21"/>
  <c r="J1816" i="21"/>
  <c r="M1816" i="21"/>
  <c r="I1816" i="21"/>
  <c r="K1816" i="21"/>
  <c r="P1815" i="21"/>
  <c r="Q1815" i="21"/>
  <c r="N1815" i="21"/>
  <c r="O1815" i="21"/>
  <c r="D1818" i="21"/>
  <c r="E1817" i="21"/>
  <c r="F1817" i="21"/>
  <c r="K1817" i="21"/>
  <c r="M1817" i="21"/>
  <c r="H1818" i="21"/>
  <c r="I1817" i="21"/>
  <c r="J1817" i="21"/>
  <c r="L1817" i="21"/>
  <c r="O1816" i="21"/>
  <c r="N1816" i="21"/>
  <c r="Q1816" i="21"/>
  <c r="P1816" i="21"/>
  <c r="D1819" i="21"/>
  <c r="E1818" i="21"/>
  <c r="F1818" i="21"/>
  <c r="K1818" i="21"/>
  <c r="M1818" i="21"/>
  <c r="J1818" i="21"/>
  <c r="H1819" i="21"/>
  <c r="L1818" i="21"/>
  <c r="I1818" i="21"/>
  <c r="N1817" i="21"/>
  <c r="P1817" i="21"/>
  <c r="Q1817" i="21"/>
  <c r="O1817" i="21"/>
  <c r="E1819" i="21"/>
  <c r="D1820" i="21"/>
  <c r="F1819" i="21"/>
  <c r="K1819" i="21"/>
  <c r="J1819" i="21"/>
  <c r="M1819" i="21"/>
  <c r="H1820" i="21"/>
  <c r="I1819" i="21"/>
  <c r="L1819" i="21"/>
  <c r="Q1818" i="21"/>
  <c r="P1818" i="21"/>
  <c r="N1818" i="21"/>
  <c r="O1818" i="21"/>
  <c r="D1821" i="21"/>
  <c r="E1820" i="21"/>
  <c r="F1820" i="21"/>
  <c r="K1820" i="21"/>
  <c r="L1820" i="21"/>
  <c r="I1820" i="21"/>
  <c r="M1820" i="21"/>
  <c r="H1821" i="21"/>
  <c r="J1820" i="21"/>
  <c r="N1819" i="21"/>
  <c r="P1819" i="21"/>
  <c r="Q1819" i="21"/>
  <c r="O1819" i="21"/>
  <c r="D1822" i="21"/>
  <c r="E1821" i="21"/>
  <c r="F1821" i="21"/>
  <c r="Q1820" i="21"/>
  <c r="N1820" i="21"/>
  <c r="P1820" i="21"/>
  <c r="O1820" i="21"/>
  <c r="I1821" i="21"/>
  <c r="M1821" i="21"/>
  <c r="L1821" i="21"/>
  <c r="J1821" i="21"/>
  <c r="H1822" i="21"/>
  <c r="K1821" i="21"/>
  <c r="D1823" i="21"/>
  <c r="E1822" i="21"/>
  <c r="F1822" i="21"/>
  <c r="N1821" i="21"/>
  <c r="Q1821" i="21"/>
  <c r="P1821" i="21"/>
  <c r="O1821" i="21"/>
  <c r="M1822" i="21"/>
  <c r="J1822" i="21"/>
  <c r="H1823" i="21"/>
  <c r="I1822" i="21"/>
  <c r="K1822" i="21"/>
  <c r="L1822" i="21"/>
  <c r="E1823" i="21"/>
  <c r="D1824" i="21"/>
  <c r="F1823" i="21"/>
  <c r="K1823" i="21"/>
  <c r="H1824" i="21"/>
  <c r="M1823" i="21"/>
  <c r="J1823" i="21"/>
  <c r="I1823" i="21"/>
  <c r="L1823" i="21"/>
  <c r="N1822" i="21"/>
  <c r="Q1822" i="21"/>
  <c r="P1822" i="21"/>
  <c r="O1822" i="21"/>
  <c r="D1825" i="21"/>
  <c r="E1824" i="21"/>
  <c r="F1824" i="21"/>
  <c r="J1824" i="21"/>
  <c r="I1824" i="21"/>
  <c r="L1824" i="21"/>
  <c r="M1824" i="21"/>
  <c r="H1825" i="21"/>
  <c r="K1824" i="21"/>
  <c r="Q1823" i="21"/>
  <c r="N1823" i="21"/>
  <c r="P1823" i="21"/>
  <c r="O1823" i="21"/>
  <c r="E1825" i="21"/>
  <c r="D1826" i="21"/>
  <c r="F1825" i="21"/>
  <c r="N1824" i="21"/>
  <c r="Q1824" i="21"/>
  <c r="P1824" i="21"/>
  <c r="O1824" i="21"/>
  <c r="L1825" i="21"/>
  <c r="J1825" i="21"/>
  <c r="M1825" i="21"/>
  <c r="H1826" i="21"/>
  <c r="I1825" i="21"/>
  <c r="K1825" i="21"/>
  <c r="E1826" i="21"/>
  <c r="D1827" i="21"/>
  <c r="F1826" i="21"/>
  <c r="J1826" i="21"/>
  <c r="K1826" i="21"/>
  <c r="M1826" i="21"/>
  <c r="L1826" i="21"/>
  <c r="I1826" i="21"/>
  <c r="H1827" i="21"/>
  <c r="Q1825" i="21"/>
  <c r="P1825" i="21"/>
  <c r="O1825" i="21"/>
  <c r="N1825" i="21"/>
  <c r="E1827" i="21"/>
  <c r="D1828" i="21"/>
  <c r="F1827" i="21"/>
  <c r="O1826" i="21"/>
  <c r="N1826" i="21"/>
  <c r="Q1826" i="21"/>
  <c r="P1826" i="21"/>
  <c r="K1827" i="21"/>
  <c r="J1827" i="21"/>
  <c r="L1827" i="21"/>
  <c r="H1828" i="21"/>
  <c r="M1827" i="21"/>
  <c r="I1827" i="21"/>
  <c r="D1829" i="21"/>
  <c r="E1828" i="21"/>
  <c r="F1828" i="21"/>
  <c r="H1829" i="21"/>
  <c r="J1828" i="21"/>
  <c r="M1828" i="21"/>
  <c r="I1828" i="21"/>
  <c r="K1828" i="21"/>
  <c r="L1828" i="21"/>
  <c r="N1827" i="21"/>
  <c r="P1827" i="21"/>
  <c r="O1827" i="21"/>
  <c r="Q1827" i="21"/>
  <c r="D1830" i="21"/>
  <c r="E1829" i="21"/>
  <c r="F1829" i="21"/>
  <c r="I1829" i="21"/>
  <c r="M1829" i="21"/>
  <c r="L1829" i="21"/>
  <c r="H1830" i="21"/>
  <c r="J1829" i="21"/>
  <c r="K1829" i="21"/>
  <c r="O1828" i="21"/>
  <c r="N1828" i="21"/>
  <c r="Q1828" i="21"/>
  <c r="P1828" i="21"/>
  <c r="D1831" i="21"/>
  <c r="E1830" i="21"/>
  <c r="F1830" i="21"/>
  <c r="P1829" i="21"/>
  <c r="O1829" i="21"/>
  <c r="Q1829" i="21"/>
  <c r="N1829" i="21"/>
  <c r="I1830" i="21"/>
  <c r="K1830" i="21"/>
  <c r="M1830" i="21"/>
  <c r="H1831" i="21"/>
  <c r="L1830" i="21"/>
  <c r="J1830" i="21"/>
  <c r="D1832" i="21"/>
  <c r="E1831" i="21"/>
  <c r="F1831" i="21"/>
  <c r="Q1830" i="21"/>
  <c r="N1830" i="21"/>
  <c r="P1830" i="21"/>
  <c r="O1830" i="21"/>
  <c r="J1831" i="21"/>
  <c r="H1832" i="21"/>
  <c r="M1831" i="21"/>
  <c r="K1831" i="21"/>
  <c r="I1831" i="21"/>
  <c r="L1831" i="21"/>
  <c r="D1833" i="21"/>
  <c r="E1832" i="21"/>
  <c r="F1832" i="21"/>
  <c r="M1832" i="21"/>
  <c r="H1833" i="21"/>
  <c r="J1832" i="21"/>
  <c r="I1832" i="21"/>
  <c r="L1832" i="21"/>
  <c r="K1832" i="21"/>
  <c r="N1831" i="21"/>
  <c r="P1831" i="21"/>
  <c r="O1831" i="21"/>
  <c r="Q1831" i="21"/>
  <c r="D1834" i="21"/>
  <c r="E1833" i="21"/>
  <c r="F1833" i="21"/>
  <c r="K1833" i="21"/>
  <c r="M1833" i="21"/>
  <c r="L1833" i="21"/>
  <c r="I1833" i="21"/>
  <c r="H1834" i="21"/>
  <c r="J1833" i="21"/>
  <c r="O1832" i="21"/>
  <c r="N1832" i="21"/>
  <c r="Q1832" i="21"/>
  <c r="P1832" i="21"/>
  <c r="D1835" i="21"/>
  <c r="E1834" i="21"/>
  <c r="F1834" i="21"/>
  <c r="Q1833" i="21"/>
  <c r="N1833" i="21"/>
  <c r="P1833" i="21"/>
  <c r="O1833" i="21"/>
  <c r="K1834" i="21"/>
  <c r="L1834" i="21"/>
  <c r="M1834" i="21"/>
  <c r="I1834" i="21"/>
  <c r="J1834" i="21"/>
  <c r="H1835" i="21"/>
  <c r="E1835" i="21"/>
  <c r="D1836" i="21"/>
  <c r="F1835" i="21"/>
  <c r="O1834" i="21"/>
  <c r="Q1834" i="21"/>
  <c r="N1834" i="21"/>
  <c r="P1834" i="21"/>
  <c r="I1835" i="21"/>
  <c r="J1835" i="21"/>
  <c r="L1835" i="21"/>
  <c r="H1836" i="21"/>
  <c r="M1835" i="21"/>
  <c r="K1835" i="21"/>
  <c r="E1836" i="21"/>
  <c r="D1837" i="21"/>
  <c r="F1836" i="21"/>
  <c r="Q1835" i="21"/>
  <c r="N1835" i="21"/>
  <c r="P1835" i="21"/>
  <c r="O1835" i="21"/>
  <c r="M1836" i="21"/>
  <c r="J1836" i="21"/>
  <c r="K1836" i="21"/>
  <c r="L1836" i="21"/>
  <c r="I1836" i="21"/>
  <c r="H1837" i="21"/>
  <c r="D1838" i="21"/>
  <c r="E1837" i="21"/>
  <c r="F1837" i="21"/>
  <c r="O1836" i="21"/>
  <c r="Q1836" i="21"/>
  <c r="N1836" i="21"/>
  <c r="P1836" i="21"/>
  <c r="K1837" i="21"/>
  <c r="H1838" i="21"/>
  <c r="J1837" i="21"/>
  <c r="L1837" i="21"/>
  <c r="I1837" i="21"/>
  <c r="M1837" i="21"/>
  <c r="D1839" i="21"/>
  <c r="E1838" i="21"/>
  <c r="F1838" i="21"/>
  <c r="I1838" i="21"/>
  <c r="J1838" i="21"/>
  <c r="K1838" i="21"/>
  <c r="H1839" i="21"/>
  <c r="M1838" i="21"/>
  <c r="L1838" i="21"/>
  <c r="O1837" i="21"/>
  <c r="N1837" i="21"/>
  <c r="P1837" i="21"/>
  <c r="Q1837" i="21"/>
  <c r="D1840" i="21"/>
  <c r="E1839" i="21"/>
  <c r="F1839" i="21"/>
  <c r="O1838" i="21"/>
  <c r="Q1838" i="21"/>
  <c r="N1838" i="21"/>
  <c r="P1838" i="21"/>
  <c r="J1839" i="21"/>
  <c r="H1840" i="21"/>
  <c r="I1839" i="21"/>
  <c r="L1839" i="21"/>
  <c r="M1839" i="21"/>
  <c r="K1839" i="21"/>
  <c r="D1841" i="21"/>
  <c r="E1840" i="21"/>
  <c r="F1840" i="21"/>
  <c r="M1840" i="21"/>
  <c r="L1840" i="21"/>
  <c r="H1841" i="21"/>
  <c r="I1840" i="21"/>
  <c r="J1840" i="21"/>
  <c r="K1840" i="21"/>
  <c r="P1839" i="21"/>
  <c r="O1839" i="21"/>
  <c r="N1839" i="21"/>
  <c r="Q1839" i="21"/>
  <c r="E1841" i="21"/>
  <c r="D1842" i="21"/>
  <c r="F1841" i="21"/>
  <c r="I1841" i="21"/>
  <c r="H1842" i="21"/>
  <c r="M1841" i="21"/>
  <c r="L1841" i="21"/>
  <c r="K1841" i="21"/>
  <c r="J1841" i="21"/>
  <c r="N1840" i="21"/>
  <c r="Q1840" i="21"/>
  <c r="P1840" i="21"/>
  <c r="O1840" i="21"/>
  <c r="D1843" i="21"/>
  <c r="E1842" i="21"/>
  <c r="F1842" i="21"/>
  <c r="N1841" i="21"/>
  <c r="Q1841" i="21"/>
  <c r="P1841" i="21"/>
  <c r="O1841" i="21"/>
  <c r="K1842" i="21"/>
  <c r="M1842" i="21"/>
  <c r="J1842" i="21"/>
  <c r="I1842" i="21"/>
  <c r="L1842" i="21"/>
  <c r="H1843" i="21"/>
  <c r="D1844" i="21"/>
  <c r="E1843" i="21"/>
  <c r="F1843" i="21"/>
  <c r="O1842" i="21"/>
  <c r="N1842" i="21"/>
  <c r="Q1842" i="21"/>
  <c r="P1842" i="21"/>
  <c r="I1843" i="21"/>
  <c r="K1843" i="21"/>
  <c r="H1844" i="21"/>
  <c r="M1843" i="21"/>
  <c r="J1843" i="21"/>
  <c r="L1843" i="21"/>
  <c r="E1844" i="21"/>
  <c r="D1845" i="21"/>
  <c r="F1844" i="21"/>
  <c r="O1843" i="21"/>
  <c r="Q1843" i="21"/>
  <c r="N1843" i="21"/>
  <c r="P1843" i="21"/>
  <c r="I1844" i="21"/>
  <c r="K1844" i="21"/>
  <c r="H1845" i="21"/>
  <c r="L1844" i="21"/>
  <c r="M1844" i="21"/>
  <c r="J1844" i="21"/>
  <c r="E1845" i="21"/>
  <c r="D1846" i="21"/>
  <c r="F1845" i="21"/>
  <c r="O1844" i="21"/>
  <c r="N1844" i="21"/>
  <c r="Q1844" i="21"/>
  <c r="P1844" i="21"/>
  <c r="M1845" i="21"/>
  <c r="L1845" i="21"/>
  <c r="H1846" i="21"/>
  <c r="I1845" i="21"/>
  <c r="J1845" i="21"/>
  <c r="K1845" i="21"/>
  <c r="E1846" i="21"/>
  <c r="D1847" i="21"/>
  <c r="F1846" i="21"/>
  <c r="I1846" i="21"/>
  <c r="H1847" i="21"/>
  <c r="J1846" i="21"/>
  <c r="L1846" i="21"/>
  <c r="M1846" i="21"/>
  <c r="K1846" i="21"/>
  <c r="Q1845" i="21"/>
  <c r="P1845" i="21"/>
  <c r="O1845" i="21"/>
  <c r="N1845" i="21"/>
  <c r="E1847" i="21"/>
  <c r="D1848" i="21"/>
  <c r="F1847" i="21"/>
  <c r="O1846" i="21"/>
  <c r="Q1846" i="21"/>
  <c r="N1846" i="21"/>
  <c r="P1846" i="21"/>
  <c r="I1847" i="21"/>
  <c r="K1847" i="21"/>
  <c r="H1848" i="21"/>
  <c r="L1847" i="21"/>
  <c r="M1847" i="21"/>
  <c r="J1847" i="21"/>
  <c r="D1849" i="21"/>
  <c r="E1848" i="21"/>
  <c r="F1848" i="21"/>
  <c r="Q1847" i="21"/>
  <c r="P1847" i="21"/>
  <c r="O1847" i="21"/>
  <c r="N1847" i="21"/>
  <c r="J1848" i="21"/>
  <c r="L1848" i="21"/>
  <c r="M1848" i="21"/>
  <c r="H1849" i="21"/>
  <c r="I1848" i="21"/>
  <c r="K1848" i="21"/>
  <c r="E1849" i="21"/>
  <c r="D1850" i="21"/>
  <c r="F1849" i="21"/>
  <c r="K1849" i="21"/>
  <c r="L1849" i="21"/>
  <c r="M1849" i="21"/>
  <c r="J1849" i="21"/>
  <c r="H1850" i="21"/>
  <c r="I1849" i="21"/>
  <c r="N1848" i="21"/>
  <c r="Q1848" i="21"/>
  <c r="P1848" i="21"/>
  <c r="O1848" i="21"/>
  <c r="D1851" i="21"/>
  <c r="E1850" i="21"/>
  <c r="F1850" i="21"/>
  <c r="M1850" i="21"/>
  <c r="J1850" i="21"/>
  <c r="I1850" i="21"/>
  <c r="K1850" i="21"/>
  <c r="L1850" i="21"/>
  <c r="H1851" i="21"/>
  <c r="N1849" i="21"/>
  <c r="P1849" i="21"/>
  <c r="O1849" i="21"/>
  <c r="Q1849" i="21"/>
  <c r="D1852" i="21"/>
  <c r="E1851" i="21"/>
  <c r="F1851" i="21"/>
  <c r="O1850" i="21"/>
  <c r="N1850" i="21"/>
  <c r="Q1850" i="21"/>
  <c r="P1850" i="21"/>
  <c r="H1852" i="21"/>
  <c r="I1851" i="21"/>
  <c r="J1851" i="21"/>
  <c r="L1851" i="21"/>
  <c r="K1851" i="21"/>
  <c r="M1851" i="21"/>
  <c r="D1853" i="21"/>
  <c r="E1852" i="21"/>
  <c r="F1852" i="21"/>
  <c r="M1852" i="21"/>
  <c r="L1852" i="21"/>
  <c r="H1853" i="21"/>
  <c r="I1852" i="21"/>
  <c r="J1852" i="21"/>
  <c r="K1852" i="21"/>
  <c r="N1851" i="21"/>
  <c r="P1851" i="21"/>
  <c r="O1851" i="21"/>
  <c r="Q1851" i="21"/>
  <c r="D1854" i="21"/>
  <c r="E1853" i="21"/>
  <c r="F1853" i="21"/>
  <c r="J1853" i="21"/>
  <c r="H1854" i="21"/>
  <c r="M1853" i="21"/>
  <c r="L1853" i="21"/>
  <c r="K1853" i="21"/>
  <c r="I1853" i="21"/>
  <c r="Q1852" i="21"/>
  <c r="N1852" i="21"/>
  <c r="P1852" i="21"/>
  <c r="O1852" i="21"/>
  <c r="D1855" i="21"/>
  <c r="E1854" i="21"/>
  <c r="F1854" i="21"/>
  <c r="L1854" i="21"/>
  <c r="H1855" i="21"/>
  <c r="J1854" i="21"/>
  <c r="K1854" i="21"/>
  <c r="I1854" i="21"/>
  <c r="M1854" i="21"/>
  <c r="N1853" i="21"/>
  <c r="Q1853" i="21"/>
  <c r="P1853" i="21"/>
  <c r="O1853" i="21"/>
  <c r="E1855" i="21"/>
  <c r="D1856" i="21"/>
  <c r="F1855" i="21"/>
  <c r="K1855" i="21"/>
  <c r="L1855" i="21"/>
  <c r="M1855" i="21"/>
  <c r="I1855" i="21"/>
  <c r="J1855" i="21"/>
  <c r="H1856" i="21"/>
  <c r="O1854" i="21"/>
  <c r="N1854" i="21"/>
  <c r="Q1854" i="21"/>
  <c r="P1854" i="21"/>
  <c r="E1856" i="21"/>
  <c r="D1857" i="21"/>
  <c r="F1856" i="21"/>
  <c r="Q1855" i="21"/>
  <c r="N1855" i="21"/>
  <c r="P1855" i="21"/>
  <c r="O1855" i="21"/>
  <c r="J1856" i="21"/>
  <c r="H1857" i="21"/>
  <c r="L1856" i="21"/>
  <c r="I1856" i="21"/>
  <c r="M1856" i="21"/>
  <c r="K1856" i="21"/>
  <c r="D1858" i="21"/>
  <c r="E1857" i="21"/>
  <c r="F1857" i="21"/>
  <c r="M1857" i="21"/>
  <c r="H1858" i="21"/>
  <c r="L1857" i="21"/>
  <c r="K1857" i="21"/>
  <c r="J1857" i="21"/>
  <c r="I1857" i="21"/>
  <c r="O1856" i="21"/>
  <c r="N1856" i="21"/>
  <c r="Q1856" i="21"/>
  <c r="P1856" i="21"/>
  <c r="E1858" i="21"/>
  <c r="D1859" i="21"/>
  <c r="F1858" i="21"/>
  <c r="K1858" i="21"/>
  <c r="I1858" i="21"/>
  <c r="L1858" i="21"/>
  <c r="M1858" i="21"/>
  <c r="J1858" i="21"/>
  <c r="H1859" i="21"/>
  <c r="Q1857" i="21"/>
  <c r="P1857" i="21"/>
  <c r="O1857" i="21"/>
  <c r="N1857" i="21"/>
  <c r="E1859" i="21"/>
  <c r="D1860" i="21"/>
  <c r="F1859" i="21"/>
  <c r="O1858" i="21"/>
  <c r="Q1858" i="21"/>
  <c r="N1858" i="21"/>
  <c r="P1858" i="21"/>
  <c r="J1859" i="21"/>
  <c r="M1859" i="21"/>
  <c r="L1859" i="21"/>
  <c r="I1859" i="21"/>
  <c r="K1859" i="21"/>
  <c r="H1860" i="21"/>
  <c r="E1860" i="21"/>
  <c r="D1861" i="21"/>
  <c r="F1860" i="21"/>
  <c r="O1859" i="21"/>
  <c r="N1859" i="21"/>
  <c r="Q1859" i="21"/>
  <c r="P1859" i="21"/>
  <c r="H1861" i="21"/>
  <c r="K1860" i="21"/>
  <c r="I1860" i="21"/>
  <c r="L1860" i="21"/>
  <c r="M1860" i="21"/>
  <c r="J1860" i="21"/>
  <c r="D1862" i="21"/>
  <c r="E1861" i="21"/>
  <c r="F1861" i="21"/>
  <c r="J1861" i="21"/>
  <c r="I1861" i="21"/>
  <c r="M1861" i="21"/>
  <c r="L1861" i="21"/>
  <c r="H1862" i="21"/>
  <c r="K1861" i="21"/>
  <c r="N1860" i="21"/>
  <c r="Q1860" i="21"/>
  <c r="P1860" i="21"/>
  <c r="O1860" i="21"/>
  <c r="D1863" i="21"/>
  <c r="E1862" i="21"/>
  <c r="F1862" i="21"/>
  <c r="Q1861" i="21"/>
  <c r="P1861" i="21"/>
  <c r="O1861" i="21"/>
  <c r="N1861" i="21"/>
  <c r="I1862" i="21"/>
  <c r="M1862" i="21"/>
  <c r="L1862" i="21"/>
  <c r="H1863" i="21"/>
  <c r="J1862" i="21"/>
  <c r="K1862" i="21"/>
  <c r="D1864" i="21"/>
  <c r="E1863" i="21"/>
  <c r="F1863" i="21"/>
  <c r="Q1862" i="21"/>
  <c r="N1862" i="21"/>
  <c r="P1862" i="21"/>
  <c r="O1862" i="21"/>
  <c r="M1863" i="21"/>
  <c r="K1863" i="21"/>
  <c r="J1863" i="21"/>
  <c r="H1864" i="21"/>
  <c r="I1863" i="21"/>
  <c r="L1863" i="21"/>
  <c r="D1865" i="21"/>
  <c r="E1864" i="21"/>
  <c r="F1864" i="21"/>
  <c r="J1864" i="21"/>
  <c r="L1864" i="21"/>
  <c r="K1864" i="21"/>
  <c r="M1864" i="21"/>
  <c r="I1864" i="21"/>
  <c r="H1865" i="21"/>
  <c r="Q1863" i="21"/>
  <c r="P1863" i="21"/>
  <c r="O1863" i="21"/>
  <c r="N1863" i="21"/>
  <c r="E1865" i="21"/>
  <c r="D1866" i="21"/>
  <c r="F1865" i="21"/>
  <c r="O1864" i="21"/>
  <c r="Q1864" i="21"/>
  <c r="N1864" i="21"/>
  <c r="P1864" i="21"/>
  <c r="H1866" i="21"/>
  <c r="K1865" i="21"/>
  <c r="J1865" i="21"/>
  <c r="I1865" i="21"/>
  <c r="L1865" i="21"/>
  <c r="M1865" i="21"/>
  <c r="D1867" i="21"/>
  <c r="E1866" i="21"/>
  <c r="F1866" i="21"/>
  <c r="M1866" i="21"/>
  <c r="I1866" i="21"/>
  <c r="K1866" i="21"/>
  <c r="H1867" i="21"/>
  <c r="J1866" i="21"/>
  <c r="L1866" i="21"/>
  <c r="Q1865" i="21"/>
  <c r="P1865" i="21"/>
  <c r="O1865" i="21"/>
  <c r="N1865" i="21"/>
  <c r="E1867" i="21"/>
  <c r="D1868" i="21"/>
  <c r="F1867" i="21"/>
  <c r="O1866" i="21"/>
  <c r="N1866" i="21"/>
  <c r="Q1866" i="21"/>
  <c r="P1866" i="21"/>
  <c r="L1867" i="21"/>
  <c r="J1867" i="21"/>
  <c r="H1868" i="21"/>
  <c r="K1867" i="21"/>
  <c r="I1867" i="21"/>
  <c r="M1867" i="21"/>
  <c r="D1869" i="21"/>
  <c r="E1868" i="21"/>
  <c r="F1868" i="21"/>
  <c r="K1868" i="21"/>
  <c r="M1868" i="21"/>
  <c r="H1869" i="21"/>
  <c r="I1868" i="21"/>
  <c r="L1868" i="21"/>
  <c r="J1868" i="21"/>
  <c r="Q1867" i="21"/>
  <c r="P1867" i="21"/>
  <c r="O1867" i="21"/>
  <c r="N1867" i="21"/>
  <c r="D1870" i="21"/>
  <c r="E1869" i="21"/>
  <c r="F1869" i="21"/>
  <c r="H1870" i="21"/>
  <c r="M1869" i="21"/>
  <c r="I1869" i="21"/>
  <c r="K1869" i="21"/>
  <c r="J1869" i="21"/>
  <c r="L1869" i="21"/>
  <c r="N1868" i="21"/>
  <c r="Q1868" i="21"/>
  <c r="P1868" i="21"/>
  <c r="O1868" i="21"/>
  <c r="D1871" i="21"/>
  <c r="E1870" i="21"/>
  <c r="F1870" i="21"/>
  <c r="L1870" i="21"/>
  <c r="K1870" i="21"/>
  <c r="H1871" i="21"/>
  <c r="I1870" i="21"/>
  <c r="J1870" i="21"/>
  <c r="M1870" i="21"/>
  <c r="O1869" i="21"/>
  <c r="Q1869" i="21"/>
  <c r="P1869" i="21"/>
  <c r="N1869" i="21"/>
  <c r="D1872" i="21"/>
  <c r="E1871" i="21"/>
  <c r="F1871" i="21"/>
  <c r="K1871" i="21"/>
  <c r="J1871" i="21"/>
  <c r="H1872" i="21"/>
  <c r="L1871" i="21"/>
  <c r="M1871" i="21"/>
  <c r="I1871" i="21"/>
  <c r="N1870" i="21"/>
  <c r="Q1870" i="21"/>
  <c r="P1870" i="21"/>
  <c r="O1870" i="21"/>
  <c r="E1872" i="21"/>
  <c r="D1873" i="21"/>
  <c r="F1872" i="21"/>
  <c r="K1872" i="21"/>
  <c r="M1872" i="21"/>
  <c r="J1872" i="21"/>
  <c r="I1872" i="21"/>
  <c r="H1873" i="21"/>
  <c r="L1872" i="21"/>
  <c r="N1871" i="21"/>
  <c r="Q1871" i="21"/>
  <c r="P1871" i="21"/>
  <c r="O1871" i="21"/>
  <c r="E1873" i="21"/>
  <c r="D1874" i="21"/>
  <c r="F1873" i="21"/>
  <c r="O1872" i="21"/>
  <c r="Q1872" i="21"/>
  <c r="N1872" i="21"/>
  <c r="P1872" i="21"/>
  <c r="M1873" i="21"/>
  <c r="I1873" i="21"/>
  <c r="L1873" i="21"/>
  <c r="H1874" i="21"/>
  <c r="J1873" i="21"/>
  <c r="K1873" i="21"/>
  <c r="E1874" i="21"/>
  <c r="D1875" i="21"/>
  <c r="F1874" i="21"/>
  <c r="N1873" i="21"/>
  <c r="P1873" i="21"/>
  <c r="O1873" i="21"/>
  <c r="Q1873" i="21"/>
  <c r="J1874" i="21"/>
  <c r="L1874" i="21"/>
  <c r="K1874" i="21"/>
  <c r="M1874" i="21"/>
  <c r="H1875" i="21"/>
  <c r="I1874" i="21"/>
  <c r="D1876" i="21"/>
  <c r="E1875" i="21"/>
  <c r="F1875" i="21"/>
  <c r="I1875" i="21"/>
  <c r="J1875" i="21"/>
  <c r="H1876" i="21"/>
  <c r="M1875" i="21"/>
  <c r="K1875" i="21"/>
  <c r="L1875" i="21"/>
  <c r="Q1874" i="21"/>
  <c r="N1874" i="21"/>
  <c r="P1874" i="21"/>
  <c r="O1874" i="21"/>
  <c r="E1876" i="21"/>
  <c r="D1877" i="21"/>
  <c r="F1876" i="21"/>
  <c r="N1875" i="21"/>
  <c r="P1875" i="21"/>
  <c r="O1875" i="21"/>
  <c r="Q1875" i="21"/>
  <c r="I1876" i="21"/>
  <c r="L1876" i="21"/>
  <c r="K1876" i="21"/>
  <c r="J1876" i="21"/>
  <c r="H1877" i="21"/>
  <c r="M1876" i="21"/>
  <c r="E1877" i="21"/>
  <c r="D1878" i="21"/>
  <c r="F1877" i="21"/>
  <c r="O1876" i="21"/>
  <c r="Q1876" i="21"/>
  <c r="N1876" i="21"/>
  <c r="P1876" i="21"/>
  <c r="K1877" i="21"/>
  <c r="L1877" i="21"/>
  <c r="M1877" i="21"/>
  <c r="J1877" i="21"/>
  <c r="I1877" i="21"/>
  <c r="H1878" i="21"/>
  <c r="D1879" i="21"/>
  <c r="E1878" i="21"/>
  <c r="F1878" i="21"/>
  <c r="P1877" i="21"/>
  <c r="O1877" i="21"/>
  <c r="N1877" i="21"/>
  <c r="Q1877" i="21"/>
  <c r="J1878" i="21"/>
  <c r="H1879" i="21"/>
  <c r="M1878" i="21"/>
  <c r="L1878" i="21"/>
  <c r="I1878" i="21"/>
  <c r="K1878" i="21"/>
  <c r="D1880" i="21"/>
  <c r="E1879" i="21"/>
  <c r="F1879" i="21"/>
  <c r="H1880" i="21"/>
  <c r="K1879" i="21"/>
  <c r="M1879" i="21"/>
  <c r="J1879" i="21"/>
  <c r="I1879" i="21"/>
  <c r="L1879" i="21"/>
  <c r="O1878" i="21"/>
  <c r="Q1878" i="21"/>
  <c r="N1878" i="21"/>
  <c r="P1878" i="21"/>
  <c r="E1880" i="21"/>
  <c r="D1881" i="21"/>
  <c r="F1880" i="21"/>
  <c r="L1880" i="21"/>
  <c r="M1880" i="21"/>
  <c r="I1880" i="21"/>
  <c r="J1880" i="21"/>
  <c r="H1881" i="21"/>
  <c r="K1880" i="21"/>
  <c r="N1879" i="21"/>
  <c r="P1879" i="21"/>
  <c r="O1879" i="21"/>
  <c r="Q1879" i="21"/>
  <c r="E1881" i="21"/>
  <c r="D1882" i="21"/>
  <c r="F1881" i="21"/>
  <c r="O1880" i="21"/>
  <c r="Q1880" i="21"/>
  <c r="N1880" i="21"/>
  <c r="P1880" i="21"/>
  <c r="H1882" i="21"/>
  <c r="M1881" i="21"/>
  <c r="J1881" i="21"/>
  <c r="L1881" i="21"/>
  <c r="K1881" i="21"/>
  <c r="I1881" i="21"/>
  <c r="D1883" i="21"/>
  <c r="E1882" i="21"/>
  <c r="F1882" i="21"/>
  <c r="I1882" i="21"/>
  <c r="K1882" i="21"/>
  <c r="J1882" i="21"/>
  <c r="L1882" i="21"/>
  <c r="M1882" i="21"/>
  <c r="H1883" i="21"/>
  <c r="Q1881" i="21"/>
  <c r="P1881" i="21"/>
  <c r="O1881" i="21"/>
  <c r="N1881" i="21"/>
  <c r="E1883" i="21"/>
  <c r="D1884" i="21"/>
  <c r="F1883" i="21"/>
  <c r="O1882" i="21"/>
  <c r="N1882" i="21"/>
  <c r="Q1882" i="21"/>
  <c r="P1882" i="21"/>
  <c r="L1883" i="21"/>
  <c r="I1883" i="21"/>
  <c r="K1883" i="21"/>
  <c r="J1883" i="21"/>
  <c r="M1883" i="21"/>
  <c r="H1884" i="21"/>
  <c r="D1885" i="21"/>
  <c r="E1884" i="21"/>
  <c r="F1884" i="21"/>
  <c r="N1883" i="21"/>
  <c r="Q1883" i="21"/>
  <c r="P1883" i="21"/>
  <c r="O1883" i="21"/>
  <c r="I1884" i="21"/>
  <c r="J1884" i="21"/>
  <c r="L1884" i="21"/>
  <c r="K1884" i="21"/>
  <c r="H1885" i="21"/>
  <c r="M1884" i="21"/>
  <c r="D1886" i="21"/>
  <c r="E1885" i="21"/>
  <c r="F1885" i="21"/>
  <c r="Q1884" i="21"/>
  <c r="N1884" i="21"/>
  <c r="P1884" i="21"/>
  <c r="O1884" i="21"/>
  <c r="J1885" i="21"/>
  <c r="K1885" i="21"/>
  <c r="L1885" i="21"/>
  <c r="M1885" i="21"/>
  <c r="I1885" i="21"/>
  <c r="H1886" i="21"/>
  <c r="D1887" i="21"/>
  <c r="E1886" i="21"/>
  <c r="F1886" i="21"/>
  <c r="N1885" i="21"/>
  <c r="Q1885" i="21"/>
  <c r="P1885" i="21"/>
  <c r="O1885" i="21"/>
  <c r="K1886" i="21"/>
  <c r="J1886" i="21"/>
  <c r="I1886" i="21"/>
  <c r="H1887" i="21"/>
  <c r="L1886" i="21"/>
  <c r="M1886" i="21"/>
  <c r="E1887" i="21"/>
  <c r="D1888" i="21"/>
  <c r="F1887" i="21"/>
  <c r="N1886" i="21"/>
  <c r="Q1886" i="21"/>
  <c r="P1886" i="21"/>
  <c r="O1886" i="21"/>
  <c r="L1887" i="21"/>
  <c r="I1887" i="21"/>
  <c r="J1887" i="21"/>
  <c r="K1887" i="21"/>
  <c r="M1887" i="21"/>
  <c r="H1888" i="21"/>
  <c r="D1889" i="21"/>
  <c r="E1888" i="21"/>
  <c r="F1888" i="21"/>
  <c r="P1887" i="21"/>
  <c r="O1887" i="21"/>
  <c r="Q1887" i="21"/>
  <c r="N1887" i="21"/>
  <c r="J1888" i="21"/>
  <c r="I1888" i="21"/>
  <c r="H1889" i="21"/>
  <c r="L1888" i="21"/>
  <c r="K1888" i="21"/>
  <c r="M1888" i="21"/>
  <c r="E1889" i="21"/>
  <c r="D1890" i="21"/>
  <c r="F1889" i="21"/>
  <c r="O1888" i="21"/>
  <c r="N1888" i="21"/>
  <c r="Q1888" i="21"/>
  <c r="P1888" i="21"/>
  <c r="H1890" i="21"/>
  <c r="K1889" i="21"/>
  <c r="M1889" i="21"/>
  <c r="J1889" i="21"/>
  <c r="L1889" i="21"/>
  <c r="I1889" i="21"/>
  <c r="E1890" i="21"/>
  <c r="D1891" i="21"/>
  <c r="F1890" i="21"/>
  <c r="K1890" i="21"/>
  <c r="M1890" i="21"/>
  <c r="I1890" i="21"/>
  <c r="L1890" i="21"/>
  <c r="J1890" i="21"/>
  <c r="H1891" i="21"/>
  <c r="Q1889" i="21"/>
  <c r="P1889" i="21"/>
  <c r="O1889" i="21"/>
  <c r="N1889" i="21"/>
  <c r="E1891" i="21"/>
  <c r="D1892" i="21"/>
  <c r="F1891" i="21"/>
  <c r="O1890" i="21"/>
  <c r="Q1890" i="21"/>
  <c r="N1890" i="21"/>
  <c r="P1890" i="21"/>
  <c r="H1892" i="21"/>
  <c r="L1891" i="21"/>
  <c r="I1891" i="21"/>
  <c r="J1891" i="21"/>
  <c r="K1891" i="21"/>
  <c r="M1891" i="21"/>
  <c r="E1892" i="21"/>
  <c r="D1893" i="21"/>
  <c r="F1892" i="21"/>
  <c r="I1892" i="21"/>
  <c r="K1892" i="21"/>
  <c r="L1892" i="21"/>
  <c r="H1893" i="21"/>
  <c r="M1892" i="21"/>
  <c r="J1892" i="21"/>
  <c r="N1891" i="21"/>
  <c r="P1891" i="21"/>
  <c r="O1891" i="21"/>
  <c r="Q1891" i="21"/>
  <c r="E1893" i="21"/>
  <c r="D1894" i="21"/>
  <c r="F1893" i="21"/>
  <c r="Q1892" i="21"/>
  <c r="N1892" i="21"/>
  <c r="P1892" i="21"/>
  <c r="O1892" i="21"/>
  <c r="J1893" i="21"/>
  <c r="M1893" i="21"/>
  <c r="K1893" i="21"/>
  <c r="L1893" i="21"/>
  <c r="H1894" i="21"/>
  <c r="I1893" i="21"/>
  <c r="E1894" i="21"/>
  <c r="D1895" i="21"/>
  <c r="F1894" i="21"/>
  <c r="H1895" i="21"/>
  <c r="I1894" i="21"/>
  <c r="J1894" i="21"/>
  <c r="K1894" i="21"/>
  <c r="L1894" i="21"/>
  <c r="M1894" i="21"/>
  <c r="N1893" i="21"/>
  <c r="P1893" i="21"/>
  <c r="O1893" i="21"/>
  <c r="Q1893" i="21"/>
  <c r="E1895" i="21"/>
  <c r="D1896" i="21"/>
  <c r="F1895" i="21"/>
  <c r="K1895" i="21"/>
  <c r="I1895" i="21"/>
  <c r="L1895" i="21"/>
  <c r="M1895" i="21"/>
  <c r="H1896" i="21"/>
  <c r="J1895" i="21"/>
  <c r="Q1894" i="21"/>
  <c r="N1894" i="21"/>
  <c r="P1894" i="21"/>
  <c r="O1894" i="21"/>
  <c r="D1897" i="21"/>
  <c r="E1896" i="21"/>
  <c r="F1896" i="21"/>
  <c r="N1895" i="21"/>
  <c r="P1895" i="21"/>
  <c r="O1895" i="21"/>
  <c r="Q1895" i="21"/>
  <c r="L1896" i="21"/>
  <c r="M1896" i="21"/>
  <c r="H1897" i="21"/>
  <c r="J1896" i="21"/>
  <c r="K1896" i="21"/>
  <c r="I1896" i="21"/>
  <c r="D1898" i="21"/>
  <c r="E1897" i="21"/>
  <c r="F1897" i="21"/>
  <c r="I1897" i="21"/>
  <c r="L1897" i="21"/>
  <c r="K1897" i="21"/>
  <c r="M1897" i="21"/>
  <c r="H1898" i="21"/>
  <c r="J1897" i="21"/>
  <c r="N1896" i="21"/>
  <c r="Q1896" i="21"/>
  <c r="P1896" i="21"/>
  <c r="O1896" i="21"/>
  <c r="D1899" i="21"/>
  <c r="E1898" i="21"/>
  <c r="F1898" i="21"/>
  <c r="N1897" i="21"/>
  <c r="P1897" i="21"/>
  <c r="O1897" i="21"/>
  <c r="Q1897" i="21"/>
  <c r="L1898" i="21"/>
  <c r="J1898" i="21"/>
  <c r="K1898" i="21"/>
  <c r="H1899" i="21"/>
  <c r="M1898" i="21"/>
  <c r="I1898" i="21"/>
  <c r="D1900" i="21"/>
  <c r="E1899" i="21"/>
  <c r="F1899" i="21"/>
  <c r="H1900" i="21"/>
  <c r="L1899" i="21"/>
  <c r="M1899" i="21"/>
  <c r="J1899" i="21"/>
  <c r="K1899" i="21"/>
  <c r="I1899" i="21"/>
  <c r="Q1898" i="21"/>
  <c r="N1898" i="21"/>
  <c r="P1898" i="21"/>
  <c r="O1898" i="21"/>
  <c r="D1901" i="21"/>
  <c r="E1900" i="21"/>
  <c r="F1900" i="21"/>
  <c r="L1900" i="21"/>
  <c r="M1900" i="21"/>
  <c r="H1901" i="21"/>
  <c r="J1900" i="21"/>
  <c r="K1900" i="21"/>
  <c r="I1900" i="21"/>
  <c r="N1899" i="21"/>
  <c r="Q1899" i="21"/>
  <c r="P1899" i="21"/>
  <c r="O1899" i="21"/>
  <c r="E1901" i="21"/>
  <c r="D1902" i="21"/>
  <c r="F1901" i="21"/>
  <c r="L1901" i="21"/>
  <c r="K1901" i="21"/>
  <c r="M1901" i="21"/>
  <c r="I1901" i="21"/>
  <c r="J1901" i="21"/>
  <c r="H1902" i="21"/>
  <c r="O1900" i="21"/>
  <c r="N1900" i="21"/>
  <c r="Q1900" i="21"/>
  <c r="P1900" i="21"/>
  <c r="E1902" i="21"/>
  <c r="D1903" i="21"/>
  <c r="F1902" i="21"/>
  <c r="N1901" i="21"/>
  <c r="Q1901" i="21"/>
  <c r="P1901" i="21"/>
  <c r="O1901" i="21"/>
  <c r="I1902" i="21"/>
  <c r="L1902" i="21"/>
  <c r="J1902" i="21"/>
  <c r="K1902" i="21"/>
  <c r="M1902" i="21"/>
  <c r="H1903" i="21"/>
  <c r="E1903" i="21"/>
  <c r="D1904" i="21"/>
  <c r="F1903" i="21"/>
  <c r="Q1902" i="21"/>
  <c r="N1902" i="21"/>
  <c r="P1902" i="21"/>
  <c r="O1902" i="21"/>
  <c r="L1903" i="21"/>
  <c r="K1903" i="21"/>
  <c r="M1903" i="21"/>
  <c r="I1903" i="21"/>
  <c r="H1904" i="21"/>
  <c r="J1903" i="21"/>
  <c r="E1904" i="21"/>
  <c r="D1905" i="21"/>
  <c r="F1904" i="21"/>
  <c r="Q1903" i="21"/>
  <c r="N1903" i="21"/>
  <c r="P1903" i="21"/>
  <c r="O1903" i="21"/>
  <c r="K1904" i="21"/>
  <c r="H1905" i="21"/>
  <c r="I1904" i="21"/>
  <c r="J1904" i="21"/>
  <c r="M1904" i="21"/>
  <c r="L1904" i="21"/>
  <c r="D1906" i="21"/>
  <c r="E1905" i="21"/>
  <c r="F1905" i="21"/>
  <c r="M1905" i="21"/>
  <c r="K1905" i="21"/>
  <c r="L1905" i="21"/>
  <c r="I1905" i="21"/>
  <c r="J1905" i="21"/>
  <c r="H1906" i="21"/>
  <c r="O1904" i="21"/>
  <c r="Q1904" i="21"/>
  <c r="N1904" i="21"/>
  <c r="P1904" i="21"/>
  <c r="E1906" i="21"/>
  <c r="D1907" i="21"/>
  <c r="F1906" i="21"/>
  <c r="N1905" i="21"/>
  <c r="Q1905" i="21"/>
  <c r="P1905" i="21"/>
  <c r="O1905" i="21"/>
  <c r="I1906" i="21"/>
  <c r="L1906" i="21"/>
  <c r="M1906" i="21"/>
  <c r="J1906" i="21"/>
  <c r="H1907" i="21"/>
  <c r="K1906" i="21"/>
  <c r="D1908" i="21"/>
  <c r="E1907" i="21"/>
  <c r="F1907" i="21"/>
  <c r="Q1906" i="21"/>
  <c r="N1906" i="21"/>
  <c r="P1906" i="21"/>
  <c r="O1906" i="21"/>
  <c r="I1907" i="21"/>
  <c r="J1907" i="21"/>
  <c r="H1908" i="21"/>
  <c r="L1907" i="21"/>
  <c r="M1907" i="21"/>
  <c r="K1907" i="21"/>
  <c r="D1909" i="21"/>
  <c r="E1908" i="21"/>
  <c r="F1908" i="21"/>
  <c r="Q1907" i="21"/>
  <c r="P1907" i="21"/>
  <c r="O1907" i="21"/>
  <c r="N1907" i="21"/>
  <c r="K1908" i="21"/>
  <c r="H1909" i="21"/>
  <c r="J1908" i="21"/>
  <c r="L1908" i="21"/>
  <c r="I1908" i="21"/>
  <c r="M1908" i="21"/>
  <c r="E1909" i="21"/>
  <c r="D1910" i="21"/>
  <c r="F1909" i="21"/>
  <c r="J1909" i="21"/>
  <c r="H1910" i="21"/>
  <c r="M1909" i="21"/>
  <c r="I1909" i="21"/>
  <c r="L1909" i="21"/>
  <c r="K1909" i="21"/>
  <c r="Q1908" i="21"/>
  <c r="N1908" i="21"/>
  <c r="P1908" i="21"/>
  <c r="O1908" i="21"/>
  <c r="D1911" i="21"/>
  <c r="E1910" i="21"/>
  <c r="F1910" i="21"/>
  <c r="J1910" i="21"/>
  <c r="H1911" i="21"/>
  <c r="L1910" i="21"/>
  <c r="K1910" i="21"/>
  <c r="M1910" i="21"/>
  <c r="I1910" i="21"/>
  <c r="P1909" i="21"/>
  <c r="O1909" i="21"/>
  <c r="Q1909" i="21"/>
  <c r="N1909" i="21"/>
  <c r="E1911" i="21"/>
  <c r="D1912" i="21"/>
  <c r="F1911" i="21"/>
  <c r="M1911" i="21"/>
  <c r="H1912" i="21"/>
  <c r="K1911" i="21"/>
  <c r="L1911" i="21"/>
  <c r="J1911" i="21"/>
  <c r="I1911" i="21"/>
  <c r="O1910" i="21"/>
  <c r="Q1910" i="21"/>
  <c r="N1910" i="21"/>
  <c r="P1910" i="21"/>
  <c r="D1913" i="21"/>
  <c r="E1912" i="21"/>
  <c r="F1912" i="21"/>
  <c r="L1912" i="21"/>
  <c r="M1912" i="21"/>
  <c r="J1912" i="21"/>
  <c r="K1912" i="21"/>
  <c r="I1912" i="21"/>
  <c r="H1913" i="21"/>
  <c r="Q1911" i="21"/>
  <c r="P1911" i="21"/>
  <c r="O1911" i="21"/>
  <c r="N1911" i="21"/>
  <c r="E1913" i="21"/>
  <c r="D1914" i="21"/>
  <c r="F1913" i="21"/>
  <c r="O1912" i="21"/>
  <c r="Q1912" i="21"/>
  <c r="N1912" i="21"/>
  <c r="P1912" i="21"/>
  <c r="I1913" i="21"/>
  <c r="L1913" i="21"/>
  <c r="M1913" i="21"/>
  <c r="J1913" i="21"/>
  <c r="H1914" i="21"/>
  <c r="K1913" i="21"/>
  <c r="D1915" i="21"/>
  <c r="E1914" i="21"/>
  <c r="F1914" i="21"/>
  <c r="N1913" i="21"/>
  <c r="Q1913" i="21"/>
  <c r="P1913" i="21"/>
  <c r="O1913" i="21"/>
  <c r="K1914" i="21"/>
  <c r="H1915" i="21"/>
  <c r="I1914" i="21"/>
  <c r="M1914" i="21"/>
  <c r="J1914" i="21"/>
  <c r="L1914" i="21"/>
  <c r="D1916" i="21"/>
  <c r="E1915" i="21"/>
  <c r="F1915" i="21"/>
  <c r="J1915" i="21"/>
  <c r="M1915" i="21"/>
  <c r="K1915" i="21"/>
  <c r="H1916" i="21"/>
  <c r="L1915" i="21"/>
  <c r="I1915" i="21"/>
  <c r="Q1914" i="21"/>
  <c r="N1914" i="21"/>
  <c r="P1914" i="21"/>
  <c r="O1914" i="21"/>
  <c r="E1916" i="21"/>
  <c r="D1917" i="21"/>
  <c r="F1916" i="21"/>
  <c r="J1916" i="21"/>
  <c r="L1916" i="21"/>
  <c r="M1916" i="21"/>
  <c r="I1916" i="21"/>
  <c r="K1916" i="21"/>
  <c r="H1917" i="21"/>
  <c r="Q1915" i="21"/>
  <c r="P1915" i="21"/>
  <c r="O1915" i="21"/>
  <c r="N1915" i="21"/>
  <c r="D1918" i="21"/>
  <c r="E1917" i="21"/>
  <c r="F1917" i="21"/>
  <c r="O1916" i="21"/>
  <c r="Q1916" i="21"/>
  <c r="N1916" i="21"/>
  <c r="P1916" i="21"/>
  <c r="J1917" i="21"/>
  <c r="I1917" i="21"/>
  <c r="H1918" i="21"/>
  <c r="L1917" i="21"/>
  <c r="M1917" i="21"/>
  <c r="K1917" i="21"/>
  <c r="D1919" i="21"/>
  <c r="E1918" i="21"/>
  <c r="F1918" i="21"/>
  <c r="N1917" i="21"/>
  <c r="Q1917" i="21"/>
  <c r="P1917" i="21"/>
  <c r="O1917" i="21"/>
  <c r="M1918" i="21"/>
  <c r="L1918" i="21"/>
  <c r="K1918" i="21"/>
  <c r="H1919" i="21"/>
  <c r="J1918" i="21"/>
  <c r="I1918" i="21"/>
  <c r="E1919" i="21"/>
  <c r="D1920" i="21"/>
  <c r="F1919" i="21"/>
  <c r="M1919" i="21"/>
  <c r="L1919" i="21"/>
  <c r="H1920" i="21"/>
  <c r="I1919" i="21"/>
  <c r="J1919" i="21"/>
  <c r="K1919" i="21"/>
  <c r="N1918" i="21"/>
  <c r="Q1918" i="21"/>
  <c r="P1918" i="21"/>
  <c r="O1918" i="21"/>
  <c r="D1921" i="21"/>
  <c r="E1920" i="21"/>
  <c r="F1920" i="21"/>
  <c r="I1920" i="21"/>
  <c r="L1920" i="21"/>
  <c r="K1920" i="21"/>
  <c r="H1921" i="21"/>
  <c r="J1920" i="21"/>
  <c r="M1920" i="21"/>
  <c r="Q1919" i="21"/>
  <c r="N1919" i="21"/>
  <c r="P1919" i="21"/>
  <c r="O1919" i="21"/>
  <c r="E1921" i="21"/>
  <c r="D1922" i="21"/>
  <c r="F1921" i="21"/>
  <c r="Q1920" i="21"/>
  <c r="N1920" i="21"/>
  <c r="P1920" i="21"/>
  <c r="O1920" i="21"/>
  <c r="J1921" i="21"/>
  <c r="M1921" i="21"/>
  <c r="H1922" i="21"/>
  <c r="I1921" i="21"/>
  <c r="L1921" i="21"/>
  <c r="K1921" i="21"/>
  <c r="E1922" i="21"/>
  <c r="D1923" i="21"/>
  <c r="F1922" i="21"/>
  <c r="I1922" i="21"/>
  <c r="H1923" i="21"/>
  <c r="M1922" i="21"/>
  <c r="J1922" i="21"/>
  <c r="L1922" i="21"/>
  <c r="K1922" i="21"/>
  <c r="N1921" i="21"/>
  <c r="Q1921" i="21"/>
  <c r="P1921" i="21"/>
  <c r="O1921" i="21"/>
  <c r="E1923" i="21"/>
  <c r="D1924" i="21"/>
  <c r="F1923" i="21"/>
  <c r="O1922" i="21"/>
  <c r="N1922" i="21"/>
  <c r="Q1922" i="21"/>
  <c r="P1922" i="21"/>
  <c r="I1923" i="21"/>
  <c r="L1923" i="21"/>
  <c r="H1924" i="21"/>
  <c r="J1923" i="21"/>
  <c r="K1923" i="21"/>
  <c r="M1923" i="21"/>
  <c r="D1925" i="21"/>
  <c r="E1924" i="21"/>
  <c r="F1924" i="21"/>
  <c r="O1923" i="21"/>
  <c r="N1923" i="21"/>
  <c r="Q1923" i="21"/>
  <c r="P1923" i="21"/>
  <c r="H1925" i="21"/>
  <c r="I1924" i="21"/>
  <c r="J1924" i="21"/>
  <c r="L1924" i="21"/>
  <c r="M1924" i="21"/>
  <c r="K1924" i="21"/>
  <c r="D1926" i="21"/>
  <c r="E1925" i="21"/>
  <c r="F1925" i="21"/>
  <c r="K1925" i="21"/>
  <c r="J1925" i="21"/>
  <c r="L1925" i="21"/>
  <c r="H1926" i="21"/>
  <c r="M1925" i="21"/>
  <c r="I1925" i="21"/>
  <c r="N1924" i="21"/>
  <c r="Q1924" i="21"/>
  <c r="P1924" i="21"/>
  <c r="O1924" i="21"/>
  <c r="D1927" i="21"/>
  <c r="E1926" i="21"/>
  <c r="F1926" i="21"/>
  <c r="L1926" i="21"/>
  <c r="J1926" i="21"/>
  <c r="I1926" i="21"/>
  <c r="H1927" i="21"/>
  <c r="M1926" i="21"/>
  <c r="K1926" i="21"/>
  <c r="Q1925" i="21"/>
  <c r="P1925" i="21"/>
  <c r="O1925" i="21"/>
  <c r="N1925" i="21"/>
  <c r="E1927" i="21"/>
  <c r="D1928" i="21"/>
  <c r="F1927" i="21"/>
  <c r="O1926" i="21"/>
  <c r="N1926" i="21"/>
  <c r="Q1926" i="21"/>
  <c r="P1926" i="21"/>
  <c r="K1927" i="21"/>
  <c r="H1928" i="21"/>
  <c r="J1927" i="21"/>
  <c r="M1927" i="21"/>
  <c r="I1927" i="21"/>
  <c r="L1927" i="21"/>
  <c r="E1928" i="21"/>
  <c r="D1929" i="21"/>
  <c r="F1928" i="21"/>
  <c r="I1928" i="21"/>
  <c r="K1928" i="21"/>
  <c r="J1928" i="21"/>
  <c r="L1928" i="21"/>
  <c r="H1929" i="21"/>
  <c r="M1928" i="21"/>
  <c r="Q1927" i="21"/>
  <c r="P1927" i="21"/>
  <c r="O1927" i="21"/>
  <c r="N1927" i="21"/>
  <c r="E1929" i="21"/>
  <c r="D1930" i="21"/>
  <c r="F1929" i="21"/>
  <c r="O1928" i="21"/>
  <c r="Q1928" i="21"/>
  <c r="N1928" i="21"/>
  <c r="P1928" i="21"/>
  <c r="L1929" i="21"/>
  <c r="I1929" i="21"/>
  <c r="K1929" i="21"/>
  <c r="H1930" i="21"/>
  <c r="M1929" i="21"/>
  <c r="J1929" i="21"/>
  <c r="D1931" i="21"/>
  <c r="E1930" i="21"/>
  <c r="F1930" i="21"/>
  <c r="Q1929" i="21"/>
  <c r="N1929" i="21"/>
  <c r="P1929" i="21"/>
  <c r="O1929" i="21"/>
  <c r="I1930" i="21"/>
  <c r="K1930" i="21"/>
  <c r="J1930" i="21"/>
  <c r="H1931" i="21"/>
  <c r="L1930" i="21"/>
  <c r="M1930" i="21"/>
  <c r="E1931" i="21"/>
  <c r="D1932" i="21"/>
  <c r="F1931" i="21"/>
  <c r="N1930" i="21"/>
  <c r="Q1930" i="21"/>
  <c r="P1930" i="21"/>
  <c r="O1930" i="21"/>
  <c r="M1931" i="21"/>
  <c r="I1931" i="21"/>
  <c r="J1931" i="21"/>
  <c r="H1932" i="21"/>
  <c r="K1931" i="21"/>
  <c r="L1931" i="21"/>
  <c r="D1933" i="21"/>
  <c r="E1932" i="21"/>
  <c r="F1932" i="21"/>
  <c r="Q1931" i="21"/>
  <c r="P1931" i="21"/>
  <c r="O1931" i="21"/>
  <c r="N1931" i="21"/>
  <c r="L1932" i="21"/>
  <c r="M1932" i="21"/>
  <c r="J1932" i="21"/>
  <c r="H1933" i="21"/>
  <c r="I1932" i="21"/>
  <c r="K1932" i="21"/>
  <c r="D1934" i="21"/>
  <c r="E1933" i="21"/>
  <c r="F1933" i="21"/>
  <c r="I1933" i="21"/>
  <c r="H1934" i="21"/>
  <c r="K1933" i="21"/>
  <c r="L1933" i="21"/>
  <c r="M1933" i="21"/>
  <c r="J1933" i="21"/>
  <c r="N1932" i="21"/>
  <c r="Q1932" i="21"/>
  <c r="P1932" i="21"/>
  <c r="O1932" i="21"/>
  <c r="D1935" i="21"/>
  <c r="E1934" i="21"/>
  <c r="F1934" i="21"/>
  <c r="N1933" i="21"/>
  <c r="Q1933" i="21"/>
  <c r="P1933" i="21"/>
  <c r="O1933" i="21"/>
  <c r="J1934" i="21"/>
  <c r="M1934" i="21"/>
  <c r="L1934" i="21"/>
  <c r="I1934" i="21"/>
  <c r="K1934" i="21"/>
  <c r="H1935" i="21"/>
  <c r="D1936" i="21"/>
  <c r="E1935" i="21"/>
  <c r="F1935" i="21"/>
  <c r="O1934" i="21"/>
  <c r="N1934" i="21"/>
  <c r="Q1934" i="21"/>
  <c r="P1934" i="21"/>
  <c r="M1935" i="21"/>
  <c r="L1935" i="21"/>
  <c r="J1935" i="21"/>
  <c r="H1936" i="21"/>
  <c r="K1935" i="21"/>
  <c r="I1935" i="21"/>
  <c r="E1936" i="21"/>
  <c r="D1937" i="21"/>
  <c r="F1936" i="21"/>
  <c r="M1936" i="21"/>
  <c r="I1936" i="21"/>
  <c r="K1936" i="21"/>
  <c r="L1936" i="21"/>
  <c r="H1937" i="21"/>
  <c r="J1936" i="21"/>
  <c r="P1935" i="21"/>
  <c r="O1935" i="21"/>
  <c r="Q1935" i="21"/>
  <c r="N1935" i="21"/>
  <c r="E1937" i="21"/>
  <c r="D1938" i="21"/>
  <c r="F1937" i="21"/>
  <c r="O1936" i="21"/>
  <c r="Q1936" i="21"/>
  <c r="N1936" i="21"/>
  <c r="P1936" i="21"/>
  <c r="I1937" i="21"/>
  <c r="J1937" i="21"/>
  <c r="L1937" i="21"/>
  <c r="M1937" i="21"/>
  <c r="H1938" i="21"/>
  <c r="K1937" i="21"/>
  <c r="E1938" i="21"/>
  <c r="D1939" i="21"/>
  <c r="F1938" i="21"/>
  <c r="Q1937" i="21"/>
  <c r="N1937" i="21"/>
  <c r="P1937" i="21"/>
  <c r="O1937" i="21"/>
  <c r="H1939" i="21"/>
  <c r="I1938" i="21"/>
  <c r="M1938" i="21"/>
  <c r="L1938" i="21"/>
  <c r="K1938" i="21"/>
  <c r="J1938" i="21"/>
  <c r="D1940" i="21"/>
  <c r="E1939" i="21"/>
  <c r="F1939" i="21"/>
  <c r="L1939" i="21"/>
  <c r="J1939" i="21"/>
  <c r="H1940" i="21"/>
  <c r="K1939" i="21"/>
  <c r="I1939" i="21"/>
  <c r="M1939" i="21"/>
  <c r="N1938" i="21"/>
  <c r="Q1938" i="21"/>
  <c r="P1938" i="21"/>
  <c r="O1938" i="21"/>
  <c r="D1941" i="21"/>
  <c r="E1940" i="21"/>
  <c r="F1940" i="21"/>
  <c r="L1940" i="21"/>
  <c r="I1940" i="21"/>
  <c r="K1940" i="21"/>
  <c r="H1941" i="21"/>
  <c r="J1940" i="21"/>
  <c r="M1940" i="21"/>
  <c r="O1939" i="21"/>
  <c r="N1939" i="21"/>
  <c r="Q1939" i="21"/>
  <c r="P1939" i="21"/>
  <c r="D1942" i="21"/>
  <c r="E1941" i="21"/>
  <c r="F1941" i="21"/>
  <c r="N1940" i="21"/>
  <c r="Q1940" i="21"/>
  <c r="P1940" i="21"/>
  <c r="O1940" i="21"/>
  <c r="M1941" i="21"/>
  <c r="I1941" i="21"/>
  <c r="J1941" i="21"/>
  <c r="K1941" i="21"/>
  <c r="L1941" i="21"/>
  <c r="H1942" i="21"/>
  <c r="D1943" i="21"/>
  <c r="E1942" i="21"/>
  <c r="F1942" i="21"/>
  <c r="Q1941" i="21"/>
  <c r="P1941" i="21"/>
  <c r="O1941" i="21"/>
  <c r="N1941" i="21"/>
  <c r="I1942" i="21"/>
  <c r="L1942" i="21"/>
  <c r="M1942" i="21"/>
  <c r="H1943" i="21"/>
  <c r="K1942" i="21"/>
  <c r="J1942" i="21"/>
  <c r="D1944" i="21"/>
  <c r="E1943" i="21"/>
  <c r="F1943" i="21"/>
  <c r="Q1942" i="21"/>
  <c r="N1942" i="21"/>
  <c r="P1942" i="21"/>
  <c r="O1942" i="21"/>
  <c r="K1943" i="21"/>
  <c r="H1944" i="21"/>
  <c r="I1943" i="21"/>
  <c r="L1943" i="21"/>
  <c r="J1943" i="21"/>
  <c r="M1943" i="21"/>
  <c r="D1945" i="21"/>
  <c r="E1944" i="21"/>
  <c r="F1944" i="21"/>
  <c r="L1944" i="21"/>
  <c r="M1944" i="21"/>
  <c r="I1944" i="21"/>
  <c r="H1945" i="21"/>
  <c r="J1944" i="21"/>
  <c r="K1944" i="21"/>
  <c r="N1943" i="21"/>
  <c r="P1943" i="21"/>
  <c r="O1943" i="21"/>
  <c r="Q1943" i="21"/>
  <c r="D1946" i="21"/>
  <c r="E1945" i="21"/>
  <c r="F1945" i="21"/>
  <c r="N1944" i="21"/>
  <c r="Q1944" i="21"/>
  <c r="P1944" i="21"/>
  <c r="O1944" i="21"/>
  <c r="K1945" i="21"/>
  <c r="I1945" i="21"/>
  <c r="L1945" i="21"/>
  <c r="M1945" i="21"/>
  <c r="J1945" i="21"/>
  <c r="H1946" i="21"/>
  <c r="D1947" i="21"/>
  <c r="E1946" i="21"/>
  <c r="F1946" i="21"/>
  <c r="Q1945" i="21"/>
  <c r="P1945" i="21"/>
  <c r="O1945" i="21"/>
  <c r="N1945" i="21"/>
  <c r="J1946" i="21"/>
  <c r="M1946" i="21"/>
  <c r="H1947" i="21"/>
  <c r="I1946" i="21"/>
  <c r="L1946" i="21"/>
  <c r="K1946" i="21"/>
  <c r="E1947" i="21"/>
  <c r="D1948" i="21"/>
  <c r="F1947" i="21"/>
  <c r="L1947" i="21"/>
  <c r="H1948" i="21"/>
  <c r="M1947" i="21"/>
  <c r="K1947" i="21"/>
  <c r="I1947" i="21"/>
  <c r="J1947" i="21"/>
  <c r="N1946" i="21"/>
  <c r="Q1946" i="21"/>
  <c r="P1946" i="21"/>
  <c r="O1946" i="21"/>
  <c r="E1948" i="21"/>
  <c r="D1949" i="21"/>
  <c r="F1948" i="21"/>
  <c r="M1948" i="21"/>
  <c r="L1948" i="21"/>
  <c r="I1948" i="21"/>
  <c r="J1948" i="21"/>
  <c r="K1948" i="21"/>
  <c r="H1949" i="21"/>
  <c r="Q1947" i="21"/>
  <c r="N1947" i="21"/>
  <c r="P1947" i="21"/>
  <c r="O1947" i="21"/>
  <c r="D1950" i="21"/>
  <c r="E1949" i="21"/>
  <c r="F1949" i="21"/>
  <c r="N1948" i="21"/>
  <c r="Q1948" i="21"/>
  <c r="P1948" i="21"/>
  <c r="O1948" i="21"/>
  <c r="K1949" i="21"/>
  <c r="J1949" i="21"/>
  <c r="M1949" i="21"/>
  <c r="L1949" i="21"/>
  <c r="I1949" i="21"/>
  <c r="H1950" i="21"/>
  <c r="E1950" i="21"/>
  <c r="D1951" i="21"/>
  <c r="F1950" i="21"/>
  <c r="N1949" i="21"/>
  <c r="Q1949" i="21"/>
  <c r="P1949" i="21"/>
  <c r="O1949" i="21"/>
  <c r="J1950" i="21"/>
  <c r="M1950" i="21"/>
  <c r="H1951" i="21"/>
  <c r="L1950" i="21"/>
  <c r="I1950" i="21"/>
  <c r="K1950" i="21"/>
  <c r="D1952" i="21"/>
  <c r="E1951" i="21"/>
  <c r="F1951" i="21"/>
  <c r="M1951" i="21"/>
  <c r="J1951" i="21"/>
  <c r="L1951" i="21"/>
  <c r="H1952" i="21"/>
  <c r="I1951" i="21"/>
  <c r="K1951" i="21"/>
  <c r="O1950" i="21"/>
  <c r="N1950" i="21"/>
  <c r="Q1950" i="21"/>
  <c r="P1950" i="21"/>
  <c r="D1953" i="21"/>
  <c r="E1952" i="21"/>
  <c r="F1952" i="21"/>
  <c r="M1952" i="21"/>
  <c r="K1952" i="21"/>
  <c r="J1952" i="21"/>
  <c r="L1952" i="21"/>
  <c r="H1953" i="21"/>
  <c r="I1952" i="21"/>
  <c r="P1951" i="21"/>
  <c r="O1951" i="21"/>
  <c r="N1951" i="21"/>
  <c r="Q1951" i="21"/>
  <c r="D1954" i="21"/>
  <c r="E1953" i="21"/>
  <c r="F1953" i="21"/>
  <c r="L1953" i="21"/>
  <c r="J1953" i="21"/>
  <c r="I1953" i="21"/>
  <c r="M1953" i="21"/>
  <c r="H1954" i="21"/>
  <c r="K1953" i="21"/>
  <c r="N1952" i="21"/>
  <c r="Q1952" i="21"/>
  <c r="P1952" i="21"/>
  <c r="O1952" i="21"/>
  <c r="D1955" i="21"/>
  <c r="E1954" i="21"/>
  <c r="F1954" i="21"/>
  <c r="Q1953" i="21"/>
  <c r="P1953" i="21"/>
  <c r="O1953" i="21"/>
  <c r="N1953" i="21"/>
  <c r="J1954" i="21"/>
  <c r="L1954" i="21"/>
  <c r="I1954" i="21"/>
  <c r="H1955" i="21"/>
  <c r="K1954" i="21"/>
  <c r="M1954" i="21"/>
  <c r="E1955" i="21"/>
  <c r="D1956" i="21"/>
  <c r="F1955" i="21"/>
  <c r="O1954" i="21"/>
  <c r="Q1954" i="21"/>
  <c r="N1954" i="21"/>
  <c r="P1954" i="21"/>
  <c r="K1955" i="21"/>
  <c r="H1956" i="21"/>
  <c r="L1955" i="21"/>
  <c r="J1955" i="21"/>
  <c r="I1955" i="21"/>
  <c r="M1955" i="21"/>
  <c r="D1957" i="21"/>
  <c r="E1956" i="21"/>
  <c r="F1956" i="21"/>
  <c r="M1956" i="21"/>
  <c r="J1956" i="21"/>
  <c r="K1956" i="21"/>
  <c r="L1956" i="21"/>
  <c r="H1957" i="21"/>
  <c r="I1956" i="21"/>
  <c r="Q1955" i="21"/>
  <c r="P1955" i="21"/>
  <c r="O1955" i="21"/>
  <c r="N1955" i="21"/>
  <c r="D1958" i="21"/>
  <c r="E1957" i="21"/>
  <c r="F1957" i="21"/>
  <c r="K1957" i="21"/>
  <c r="I1957" i="21"/>
  <c r="H1958" i="21"/>
  <c r="L1957" i="21"/>
  <c r="J1957" i="21"/>
  <c r="M1957" i="21"/>
  <c r="N1956" i="21"/>
  <c r="Q1956" i="21"/>
  <c r="P1956" i="21"/>
  <c r="O1956" i="21"/>
  <c r="D1959" i="21"/>
  <c r="E1958" i="21"/>
  <c r="F1958" i="21"/>
  <c r="Q1957" i="21"/>
  <c r="P1957" i="21"/>
  <c r="O1957" i="21"/>
  <c r="N1957" i="21"/>
  <c r="J1958" i="21"/>
  <c r="L1958" i="21"/>
  <c r="I1958" i="21"/>
  <c r="M1958" i="21"/>
  <c r="K1958" i="21"/>
  <c r="H1959" i="21"/>
  <c r="E1959" i="21"/>
  <c r="D1960" i="21"/>
  <c r="F1959" i="21"/>
  <c r="O1958" i="21"/>
  <c r="Q1958" i="21"/>
  <c r="N1958" i="21"/>
  <c r="P1958" i="21"/>
  <c r="J1959" i="21"/>
  <c r="I1959" i="21"/>
  <c r="H1960" i="21"/>
  <c r="K1959" i="21"/>
  <c r="M1959" i="21"/>
  <c r="L1959" i="21"/>
  <c r="E1960" i="21"/>
  <c r="D1961" i="21"/>
  <c r="F1960" i="21"/>
  <c r="Q1959" i="21"/>
  <c r="P1959" i="21"/>
  <c r="O1959" i="21"/>
  <c r="N1959" i="21"/>
  <c r="I1960" i="21"/>
  <c r="K1960" i="21"/>
  <c r="H1961" i="21"/>
  <c r="L1960" i="21"/>
  <c r="M1960" i="21"/>
  <c r="J1960" i="21"/>
  <c r="D1962" i="21"/>
  <c r="E1961" i="21"/>
  <c r="F1961" i="21"/>
  <c r="O1960" i="21"/>
  <c r="N1960" i="21"/>
  <c r="Q1960" i="21"/>
  <c r="P1960" i="21"/>
  <c r="I1961" i="21"/>
  <c r="L1961" i="21"/>
  <c r="K1961" i="21"/>
  <c r="J1961" i="21"/>
  <c r="H1962" i="21"/>
  <c r="M1961" i="21"/>
  <c r="D1963" i="21"/>
  <c r="E1962" i="21"/>
  <c r="F1962" i="21"/>
  <c r="N1961" i="21"/>
  <c r="Q1961" i="21"/>
  <c r="P1961" i="21"/>
  <c r="O1961" i="21"/>
  <c r="H1963" i="21"/>
  <c r="I1962" i="21"/>
  <c r="L1962" i="21"/>
  <c r="K1962" i="21"/>
  <c r="M1962" i="21"/>
  <c r="J1962" i="21"/>
  <c r="E1963" i="21"/>
  <c r="D1964" i="21"/>
  <c r="F1963" i="21"/>
  <c r="J1963" i="21"/>
  <c r="M1963" i="21"/>
  <c r="H1964" i="21"/>
  <c r="L1963" i="21"/>
  <c r="I1963" i="21"/>
  <c r="K1963" i="21"/>
  <c r="Q1962" i="21"/>
  <c r="N1962" i="21"/>
  <c r="P1962" i="21"/>
  <c r="O1962" i="21"/>
  <c r="E1964" i="21"/>
  <c r="D1965" i="21"/>
  <c r="F1964" i="21"/>
  <c r="I1964" i="21"/>
  <c r="J1964" i="21"/>
  <c r="L1964" i="21"/>
  <c r="M1964" i="21"/>
  <c r="H1965" i="21"/>
  <c r="K1964" i="21"/>
  <c r="N1963" i="21"/>
  <c r="Q1963" i="21"/>
  <c r="P1963" i="21"/>
  <c r="O1963" i="21"/>
  <c r="D1966" i="21"/>
  <c r="E1965" i="21"/>
  <c r="F1965" i="21"/>
  <c r="Q1964" i="21"/>
  <c r="N1964" i="21"/>
  <c r="P1964" i="21"/>
  <c r="O1964" i="21"/>
  <c r="M1965" i="21"/>
  <c r="K1965" i="21"/>
  <c r="L1965" i="21"/>
  <c r="J1965" i="21"/>
  <c r="I1965" i="21"/>
  <c r="H1966" i="21"/>
  <c r="D1967" i="21"/>
  <c r="E1966" i="21"/>
  <c r="F1966" i="21"/>
  <c r="Q1965" i="21"/>
  <c r="N1965" i="21"/>
  <c r="P1965" i="21"/>
  <c r="O1965" i="21"/>
  <c r="M1966" i="21"/>
  <c r="I1966" i="21"/>
  <c r="H1967" i="21"/>
  <c r="J1966" i="21"/>
  <c r="L1966" i="21"/>
  <c r="K1966" i="21"/>
  <c r="E1967" i="21"/>
  <c r="D1968" i="21"/>
  <c r="F1967" i="21"/>
  <c r="O1966" i="21"/>
  <c r="Q1966" i="21"/>
  <c r="N1966" i="21"/>
  <c r="P1966" i="21"/>
  <c r="M1967" i="21"/>
  <c r="L1967" i="21"/>
  <c r="H1968" i="21"/>
  <c r="K1967" i="21"/>
  <c r="I1967" i="21"/>
  <c r="J1967" i="21"/>
  <c r="E1968" i="21"/>
  <c r="D1969" i="21"/>
  <c r="F1968" i="21"/>
  <c r="K1968" i="21"/>
  <c r="M1968" i="21"/>
  <c r="H1969" i="21"/>
  <c r="L1968" i="21"/>
  <c r="I1968" i="21"/>
  <c r="J1968" i="21"/>
  <c r="P1967" i="21"/>
  <c r="O1967" i="21"/>
  <c r="N1967" i="21"/>
  <c r="Q1967" i="21"/>
  <c r="E1969" i="21"/>
  <c r="D1970" i="21"/>
  <c r="F1969" i="21"/>
  <c r="K1969" i="21"/>
  <c r="H1970" i="21"/>
  <c r="L1969" i="21"/>
  <c r="M1969" i="21"/>
  <c r="J1969" i="21"/>
  <c r="I1969" i="21"/>
  <c r="N1968" i="21"/>
  <c r="Q1968" i="21"/>
  <c r="P1968" i="21"/>
  <c r="O1968" i="21"/>
  <c r="E1970" i="21"/>
  <c r="D1971" i="21"/>
  <c r="F1970" i="21"/>
  <c r="L1970" i="21"/>
  <c r="M1970" i="21"/>
  <c r="K1970" i="21"/>
  <c r="H1971" i="21"/>
  <c r="I1970" i="21"/>
  <c r="J1970" i="21"/>
  <c r="Q1969" i="21"/>
  <c r="N1969" i="21"/>
  <c r="P1969" i="21"/>
  <c r="O1969" i="21"/>
  <c r="E1971" i="21"/>
  <c r="D1972" i="21"/>
  <c r="F1971" i="21"/>
  <c r="M1971" i="21"/>
  <c r="L1971" i="21"/>
  <c r="H1972" i="21"/>
  <c r="I1971" i="21"/>
  <c r="J1971" i="21"/>
  <c r="K1971" i="21"/>
  <c r="Q1970" i="21"/>
  <c r="N1970" i="21"/>
  <c r="P1970" i="21"/>
  <c r="O1970" i="21"/>
  <c r="D1973" i="21"/>
  <c r="E1972" i="21"/>
  <c r="F1972" i="21"/>
  <c r="L1972" i="21"/>
  <c r="J1972" i="21"/>
  <c r="I1972" i="21"/>
  <c r="M1972" i="21"/>
  <c r="H1973" i="21"/>
  <c r="K1972" i="21"/>
  <c r="O1971" i="21"/>
  <c r="N1971" i="21"/>
  <c r="Q1971" i="21"/>
  <c r="P1971" i="21"/>
  <c r="D1974" i="21"/>
  <c r="E1973" i="21"/>
  <c r="F1973" i="21"/>
  <c r="N1972" i="21"/>
  <c r="Q1972" i="21"/>
  <c r="P1972" i="21"/>
  <c r="O1972" i="21"/>
  <c r="H1974" i="21"/>
  <c r="M1973" i="21"/>
  <c r="I1973" i="21"/>
  <c r="J1973" i="21"/>
  <c r="K1973" i="21"/>
  <c r="L1973" i="21"/>
  <c r="D1975" i="21"/>
  <c r="E1974" i="21"/>
  <c r="F1974" i="21"/>
  <c r="M1974" i="21"/>
  <c r="H1975" i="21"/>
  <c r="K1974" i="21"/>
  <c r="J1974" i="21"/>
  <c r="I1974" i="21"/>
  <c r="L1974" i="21"/>
  <c r="P1973" i="21"/>
  <c r="O1973" i="21"/>
  <c r="N1973" i="21"/>
  <c r="Q1973" i="21"/>
  <c r="E1975" i="21"/>
  <c r="D1976" i="21"/>
  <c r="F1975" i="21"/>
  <c r="K1975" i="21"/>
  <c r="H1976" i="21"/>
  <c r="L1975" i="21"/>
  <c r="I1975" i="21"/>
  <c r="M1975" i="21"/>
  <c r="J1975" i="21"/>
  <c r="O1974" i="21"/>
  <c r="Q1974" i="21"/>
  <c r="N1974" i="21"/>
  <c r="P1974" i="21"/>
  <c r="E1976" i="21"/>
  <c r="D1977" i="21"/>
  <c r="F1976" i="21"/>
  <c r="M1976" i="21"/>
  <c r="H1977" i="21"/>
  <c r="K1976" i="21"/>
  <c r="J1976" i="21"/>
  <c r="I1976" i="21"/>
  <c r="L1976" i="21"/>
  <c r="Q1975" i="21"/>
  <c r="P1975" i="21"/>
  <c r="O1975" i="21"/>
  <c r="N1975" i="21"/>
  <c r="E1977" i="21"/>
  <c r="D1978" i="21"/>
  <c r="F1977" i="21"/>
  <c r="K1977" i="21"/>
  <c r="L1977" i="21"/>
  <c r="H1978" i="21"/>
  <c r="J1977" i="21"/>
  <c r="I1977" i="21"/>
  <c r="M1977" i="21"/>
  <c r="Q1976" i="21"/>
  <c r="N1976" i="21"/>
  <c r="P1976" i="21"/>
  <c r="O1976" i="21"/>
  <c r="E1978" i="21"/>
  <c r="D1979" i="21"/>
  <c r="F1978" i="21"/>
  <c r="M1978" i="21"/>
  <c r="L1978" i="21"/>
  <c r="J1978" i="21"/>
  <c r="K1978" i="21"/>
  <c r="I1978" i="21"/>
  <c r="H1979" i="21"/>
  <c r="Q1977" i="21"/>
  <c r="N1977" i="21"/>
  <c r="P1977" i="21"/>
  <c r="O1977" i="21"/>
  <c r="E1979" i="21"/>
  <c r="D1980" i="21"/>
  <c r="F1979" i="21"/>
  <c r="O1978" i="21"/>
  <c r="Q1978" i="21"/>
  <c r="N1978" i="21"/>
  <c r="P1978" i="21"/>
  <c r="K1979" i="21"/>
  <c r="L1979" i="21"/>
  <c r="M1979" i="21"/>
  <c r="I1979" i="21"/>
  <c r="J1979" i="21"/>
  <c r="H1980" i="21"/>
  <c r="D1981" i="21"/>
  <c r="E1980" i="21"/>
  <c r="F1980" i="21"/>
  <c r="N1979" i="21"/>
  <c r="Q1979" i="21"/>
  <c r="P1979" i="21"/>
  <c r="O1979" i="21"/>
  <c r="H1981" i="21"/>
  <c r="M1980" i="21"/>
  <c r="J1980" i="21"/>
  <c r="K1980" i="21"/>
  <c r="I1980" i="21"/>
  <c r="L1980" i="21"/>
  <c r="D1982" i="21"/>
  <c r="E1981" i="21"/>
  <c r="F1981" i="21"/>
  <c r="I1981" i="21"/>
  <c r="J1981" i="21"/>
  <c r="L1981" i="21"/>
  <c r="K1981" i="21"/>
  <c r="H1982" i="21"/>
  <c r="M1981" i="21"/>
  <c r="O1980" i="21"/>
  <c r="N1980" i="21"/>
  <c r="Q1980" i="21"/>
  <c r="P1980" i="21"/>
  <c r="D1983" i="21"/>
  <c r="E1982" i="21"/>
  <c r="F1982" i="21"/>
  <c r="Q1981" i="21"/>
  <c r="N1981" i="21"/>
  <c r="P1981" i="21"/>
  <c r="O1981" i="21"/>
  <c r="K1982" i="21"/>
  <c r="J1982" i="21"/>
  <c r="L1982" i="21"/>
  <c r="M1982" i="21"/>
  <c r="I1982" i="21"/>
  <c r="H1983" i="21"/>
  <c r="E1983" i="21"/>
  <c r="D1984" i="21"/>
  <c r="F1983" i="21"/>
  <c r="O1982" i="21"/>
  <c r="Q1982" i="21"/>
  <c r="N1982" i="21"/>
  <c r="P1982" i="21"/>
  <c r="J1983" i="21"/>
  <c r="L1983" i="21"/>
  <c r="I1983" i="21"/>
  <c r="M1983" i="21"/>
  <c r="K1983" i="21"/>
  <c r="H1984" i="21"/>
  <c r="E1984" i="21"/>
  <c r="D1985" i="21"/>
  <c r="F1984" i="21"/>
  <c r="Q1983" i="21"/>
  <c r="N1983" i="21"/>
  <c r="P1983" i="21"/>
  <c r="O1983" i="21"/>
  <c r="I1984" i="21"/>
  <c r="K1984" i="21"/>
  <c r="H1985" i="21"/>
  <c r="M1984" i="21"/>
  <c r="L1984" i="21"/>
  <c r="J1984" i="21"/>
  <c r="D1986" i="21"/>
  <c r="E1985" i="21"/>
  <c r="F1985" i="21"/>
  <c r="Q1984" i="21"/>
  <c r="N1984" i="21"/>
  <c r="P1984" i="21"/>
  <c r="O1984" i="21"/>
  <c r="K1985" i="21"/>
  <c r="L1985" i="21"/>
  <c r="J1985" i="21"/>
  <c r="H1986" i="21"/>
  <c r="M1985" i="21"/>
  <c r="I1985" i="21"/>
  <c r="E1986" i="21"/>
  <c r="D1987" i="21"/>
  <c r="F1986" i="21"/>
  <c r="K1986" i="21"/>
  <c r="H1987" i="21"/>
  <c r="I1986" i="21"/>
  <c r="J1986" i="21"/>
  <c r="M1986" i="21"/>
  <c r="L1986" i="21"/>
  <c r="Q1985" i="21"/>
  <c r="P1985" i="21"/>
  <c r="O1985" i="21"/>
  <c r="N1985" i="21"/>
  <c r="E1987" i="21"/>
  <c r="D1988" i="21"/>
  <c r="F1987" i="21"/>
  <c r="J1987" i="21"/>
  <c r="I1987" i="21"/>
  <c r="M1987" i="21"/>
  <c r="H1988" i="21"/>
  <c r="L1987" i="21"/>
  <c r="K1987" i="21"/>
  <c r="N1986" i="21"/>
  <c r="Q1986" i="21"/>
  <c r="P1986" i="21"/>
  <c r="O1986" i="21"/>
  <c r="E1988" i="21"/>
  <c r="D1989" i="21"/>
  <c r="F1988" i="21"/>
  <c r="Q1987" i="21"/>
  <c r="P1987" i="21"/>
  <c r="O1987" i="21"/>
  <c r="N1987" i="21"/>
  <c r="K1988" i="21"/>
  <c r="H1989" i="21"/>
  <c r="I1988" i="21"/>
  <c r="L1988" i="21"/>
  <c r="J1988" i="21"/>
  <c r="M1988" i="21"/>
  <c r="D1990" i="21"/>
  <c r="E1989" i="21"/>
  <c r="F1989" i="21"/>
  <c r="M1989" i="21"/>
  <c r="H1990" i="21"/>
  <c r="K1989" i="21"/>
  <c r="I1989" i="21"/>
  <c r="L1989" i="21"/>
  <c r="J1989" i="21"/>
  <c r="N1988" i="21"/>
  <c r="Q1988" i="21"/>
  <c r="P1988" i="21"/>
  <c r="O1988" i="21"/>
  <c r="D1991" i="21"/>
  <c r="E1990" i="21"/>
  <c r="F1990" i="21"/>
  <c r="L1990" i="21"/>
  <c r="H1991" i="21"/>
  <c r="K1990" i="21"/>
  <c r="I1990" i="21"/>
  <c r="J1990" i="21"/>
  <c r="M1990" i="21"/>
  <c r="P1989" i="21"/>
  <c r="O1989" i="21"/>
  <c r="Q1989" i="21"/>
  <c r="N1989" i="21"/>
  <c r="D1992" i="21"/>
  <c r="E1991" i="21"/>
  <c r="F1991" i="21"/>
  <c r="M1991" i="21"/>
  <c r="L1991" i="21"/>
  <c r="K1991" i="21"/>
  <c r="I1991" i="21"/>
  <c r="H1992" i="21"/>
  <c r="J1991" i="21"/>
  <c r="O1990" i="21"/>
  <c r="N1990" i="21"/>
  <c r="Q1990" i="21"/>
  <c r="P1990" i="21"/>
  <c r="E1992" i="21"/>
  <c r="D1993" i="21"/>
  <c r="F1992" i="21"/>
  <c r="Q1991" i="21"/>
  <c r="P1991" i="21"/>
  <c r="O1991" i="21"/>
  <c r="N1991" i="21"/>
  <c r="M1992" i="21"/>
  <c r="H1993" i="21"/>
  <c r="I1992" i="21"/>
  <c r="L1992" i="21"/>
  <c r="J1992" i="21"/>
  <c r="K1992" i="21"/>
  <c r="E1993" i="21"/>
  <c r="D1994" i="21"/>
  <c r="F1993" i="21"/>
  <c r="M1993" i="21"/>
  <c r="J1993" i="21"/>
  <c r="I1993" i="21"/>
  <c r="L1993" i="21"/>
  <c r="H1994" i="21"/>
  <c r="K1993" i="21"/>
  <c r="N1992" i="21"/>
  <c r="Q1992" i="21"/>
  <c r="P1992" i="21"/>
  <c r="O1992" i="21"/>
  <c r="D1995" i="21"/>
  <c r="E1994" i="21"/>
  <c r="F1994" i="21"/>
  <c r="Q1993" i="21"/>
  <c r="P1993" i="21"/>
  <c r="O1993" i="21"/>
  <c r="N1993" i="21"/>
  <c r="J1994" i="21"/>
  <c r="H1995" i="21"/>
  <c r="K1994" i="21"/>
  <c r="L1994" i="21"/>
  <c r="I1994" i="21"/>
  <c r="M1994" i="21"/>
  <c r="E1995" i="21"/>
  <c r="D1996" i="21"/>
  <c r="F1995" i="21"/>
  <c r="I1995" i="21"/>
  <c r="L1995" i="21"/>
  <c r="M1995" i="21"/>
  <c r="H1996" i="21"/>
  <c r="K1995" i="21"/>
  <c r="J1995" i="21"/>
  <c r="N1994" i="21"/>
  <c r="Q1994" i="21"/>
  <c r="P1994" i="21"/>
  <c r="O1994" i="21"/>
  <c r="E1996" i="21"/>
  <c r="D1997" i="21"/>
  <c r="F1996" i="21"/>
  <c r="N1995" i="21"/>
  <c r="P1995" i="21"/>
  <c r="O1995" i="21"/>
  <c r="Q1995" i="21"/>
  <c r="I1996" i="21"/>
  <c r="H1997" i="21"/>
  <c r="K1996" i="21"/>
  <c r="M1996" i="21"/>
  <c r="L1996" i="21"/>
  <c r="J1996" i="21"/>
  <c r="E1997" i="21"/>
  <c r="D1998" i="21"/>
  <c r="F1997" i="21"/>
  <c r="O1996" i="21"/>
  <c r="N1996" i="21"/>
  <c r="Q1996" i="21"/>
  <c r="P1996" i="21"/>
  <c r="M1997" i="21"/>
  <c r="I1997" i="21"/>
  <c r="K1997" i="21"/>
  <c r="J1997" i="21"/>
  <c r="L1997" i="21"/>
  <c r="H1998" i="21"/>
  <c r="E1998" i="21"/>
  <c r="D1999" i="21"/>
  <c r="F1998" i="21"/>
  <c r="Q1997" i="21"/>
  <c r="N1997" i="21"/>
  <c r="P1997" i="21"/>
  <c r="O1997" i="21"/>
  <c r="L1998" i="21"/>
  <c r="J1998" i="21"/>
  <c r="K1998" i="21"/>
  <c r="M1998" i="21"/>
  <c r="I1998" i="21"/>
  <c r="H1999" i="21"/>
  <c r="D2000" i="21"/>
  <c r="E1999" i="21"/>
  <c r="F1999" i="21"/>
  <c r="O1998" i="21"/>
  <c r="Q1998" i="21"/>
  <c r="N1998" i="21"/>
  <c r="P1998" i="21"/>
  <c r="L1999" i="21"/>
  <c r="H2000" i="21"/>
  <c r="M1999" i="21"/>
  <c r="I1999" i="21"/>
  <c r="J1999" i="21"/>
  <c r="K1999" i="21"/>
  <c r="D2001" i="21"/>
  <c r="E2000" i="21"/>
  <c r="F2000" i="21"/>
  <c r="I2000" i="21"/>
  <c r="K2000" i="21"/>
  <c r="M2000" i="21"/>
  <c r="J2000" i="21"/>
  <c r="L2000" i="21"/>
  <c r="H2001" i="21"/>
  <c r="P1999" i="21"/>
  <c r="O1999" i="21"/>
  <c r="Q1999" i="21"/>
  <c r="N1999" i="21"/>
  <c r="E2001" i="21"/>
  <c r="D2002" i="21"/>
  <c r="F2001" i="21"/>
  <c r="O2000" i="21"/>
  <c r="Q2000" i="21"/>
  <c r="N2000" i="21"/>
  <c r="P2000" i="21"/>
  <c r="I2001" i="21"/>
  <c r="K2001" i="21"/>
  <c r="M2001" i="21"/>
  <c r="L2001" i="21"/>
  <c r="H2002" i="21"/>
  <c r="J2001" i="21"/>
  <c r="D2003" i="21"/>
  <c r="E2002" i="21"/>
  <c r="F2002" i="21"/>
  <c r="N2001" i="21"/>
  <c r="Q2001" i="21"/>
  <c r="P2001" i="21"/>
  <c r="O2001" i="21"/>
  <c r="L2002" i="21"/>
  <c r="H2003" i="21"/>
  <c r="I2002" i="21"/>
  <c r="M2002" i="21"/>
  <c r="J2002" i="21"/>
  <c r="K2002" i="21"/>
  <c r="E2003" i="21"/>
  <c r="D2004" i="21"/>
  <c r="F2003" i="21"/>
  <c r="H2004" i="21"/>
  <c r="K2003" i="21"/>
  <c r="L2003" i="21"/>
  <c r="M2003" i="21"/>
  <c r="I2003" i="21"/>
  <c r="J2003" i="21"/>
  <c r="Q2002" i="21"/>
  <c r="N2002" i="21"/>
  <c r="P2002" i="21"/>
  <c r="O2002" i="21"/>
  <c r="D2005" i="21"/>
  <c r="E2004" i="21"/>
  <c r="F2004" i="21"/>
  <c r="H2005" i="21"/>
  <c r="J2004" i="21"/>
  <c r="K2004" i="21"/>
  <c r="M2004" i="21"/>
  <c r="I2004" i="21"/>
  <c r="L2004" i="21"/>
  <c r="O2003" i="21"/>
  <c r="Q2003" i="21"/>
  <c r="N2003" i="21"/>
  <c r="P2003" i="21"/>
  <c r="E2005" i="21"/>
  <c r="D2006" i="21"/>
  <c r="F2005" i="21"/>
  <c r="M2005" i="21"/>
  <c r="H2006" i="21"/>
  <c r="K2005" i="21"/>
  <c r="L2005" i="21"/>
  <c r="J2005" i="21"/>
  <c r="I2005" i="21"/>
  <c r="O2004" i="21"/>
  <c r="N2004" i="21"/>
  <c r="Q2004" i="21"/>
  <c r="P2004" i="21"/>
  <c r="D2007" i="21"/>
  <c r="E2006" i="21"/>
  <c r="F2006" i="21"/>
  <c r="H2007" i="21"/>
  <c r="J2006" i="21"/>
  <c r="K2006" i="21"/>
  <c r="I2006" i="21"/>
  <c r="M2006" i="21"/>
  <c r="L2006" i="21"/>
  <c r="N2005" i="21"/>
  <c r="P2005" i="21"/>
  <c r="O2005" i="21"/>
  <c r="Q2005" i="21"/>
  <c r="E2007" i="21"/>
  <c r="D2008" i="21"/>
  <c r="F2007" i="21"/>
  <c r="J2007" i="21"/>
  <c r="M2007" i="21"/>
  <c r="K2007" i="21"/>
  <c r="L2007" i="21"/>
  <c r="H2008" i="21"/>
  <c r="I2007" i="21"/>
  <c r="O2006" i="21"/>
  <c r="N2006" i="21"/>
  <c r="Q2006" i="21"/>
  <c r="P2006" i="21"/>
  <c r="D2009" i="21"/>
  <c r="E2008" i="21"/>
  <c r="F2008" i="21"/>
  <c r="I2008" i="21"/>
  <c r="J2008" i="21"/>
  <c r="K2008" i="21"/>
  <c r="M2008" i="21"/>
  <c r="H2009" i="21"/>
  <c r="L2008" i="21"/>
  <c r="Q2007" i="21"/>
  <c r="P2007" i="21"/>
  <c r="O2007" i="21"/>
  <c r="N2007" i="21"/>
  <c r="D2010" i="21"/>
  <c r="E2009" i="21"/>
  <c r="F2009" i="21"/>
  <c r="O2008" i="21"/>
  <c r="Q2008" i="21"/>
  <c r="N2008" i="21"/>
  <c r="P2008" i="21"/>
  <c r="L2009" i="21"/>
  <c r="K2009" i="21"/>
  <c r="H2010" i="21"/>
  <c r="M2009" i="21"/>
  <c r="I2009" i="21"/>
  <c r="J2009" i="21"/>
  <c r="D2011" i="21"/>
  <c r="E2010" i="21"/>
  <c r="F2010" i="21"/>
  <c r="L2010" i="21"/>
  <c r="H2011" i="21"/>
  <c r="I2010" i="21"/>
  <c r="M2010" i="21"/>
  <c r="K2010" i="21"/>
  <c r="J2010" i="21"/>
  <c r="Q2009" i="21"/>
  <c r="P2009" i="21"/>
  <c r="O2009" i="21"/>
  <c r="N2009" i="21"/>
  <c r="D2012" i="21"/>
  <c r="E2011" i="21"/>
  <c r="F2011" i="21"/>
  <c r="M2011" i="21"/>
  <c r="I2011" i="21"/>
  <c r="L2011" i="21"/>
  <c r="J2011" i="21"/>
  <c r="H2012" i="21"/>
  <c r="K2011" i="21"/>
  <c r="Q2010" i="21"/>
  <c r="N2010" i="21"/>
  <c r="P2010" i="21"/>
  <c r="O2010" i="21"/>
  <c r="E2012" i="21"/>
  <c r="D2013" i="21"/>
  <c r="F2012" i="21"/>
  <c r="N2011" i="21"/>
  <c r="P2011" i="21"/>
  <c r="O2011" i="21"/>
  <c r="Q2011" i="21"/>
  <c r="I2012" i="21"/>
  <c r="J2012" i="21"/>
  <c r="L2012" i="21"/>
  <c r="H2013" i="21"/>
  <c r="M2012" i="21"/>
  <c r="K2012" i="21"/>
  <c r="E2013" i="21"/>
  <c r="D2014" i="21"/>
  <c r="F2013" i="21"/>
  <c r="O2012" i="21"/>
  <c r="N2012" i="21"/>
  <c r="Q2012" i="21"/>
  <c r="P2012" i="21"/>
  <c r="M2013" i="21"/>
  <c r="K2013" i="21"/>
  <c r="I2013" i="21"/>
  <c r="J2013" i="21"/>
  <c r="H2014" i="21"/>
  <c r="L2013" i="21"/>
  <c r="E2014" i="21"/>
  <c r="D2015" i="21"/>
  <c r="F2014" i="21"/>
  <c r="N2013" i="21"/>
  <c r="Q2013" i="21"/>
  <c r="P2013" i="21"/>
  <c r="O2013" i="21"/>
  <c r="K2014" i="21"/>
  <c r="I2014" i="21"/>
  <c r="M2014" i="21"/>
  <c r="L2014" i="21"/>
  <c r="J2014" i="21"/>
  <c r="H2015" i="21"/>
  <c r="D2016" i="21"/>
  <c r="E2015" i="21"/>
  <c r="F2015" i="21"/>
  <c r="Q2014" i="21"/>
  <c r="N2014" i="21"/>
  <c r="P2014" i="21"/>
  <c r="O2014" i="21"/>
  <c r="H2016" i="21"/>
  <c r="L2015" i="21"/>
  <c r="M2015" i="21"/>
  <c r="J2015" i="21"/>
  <c r="K2015" i="21"/>
  <c r="I2015" i="21"/>
  <c r="E2016" i="21"/>
  <c r="D2017" i="21"/>
  <c r="F2016" i="21"/>
  <c r="J2016" i="21"/>
  <c r="K2016" i="21"/>
  <c r="M2016" i="21"/>
  <c r="H2017" i="21"/>
  <c r="L2016" i="21"/>
  <c r="I2016" i="21"/>
  <c r="Q2015" i="21"/>
  <c r="N2015" i="21"/>
  <c r="P2015" i="21"/>
  <c r="O2015" i="21"/>
  <c r="E2017" i="21"/>
  <c r="D2018" i="21"/>
  <c r="F2017" i="21"/>
  <c r="K2017" i="21"/>
  <c r="L2017" i="21"/>
  <c r="M2017" i="21"/>
  <c r="H2018" i="21"/>
  <c r="J2017" i="21"/>
  <c r="I2017" i="21"/>
  <c r="Q2016" i="21"/>
  <c r="N2016" i="21"/>
  <c r="P2016" i="21"/>
  <c r="O2016" i="21"/>
  <c r="D2019" i="21"/>
  <c r="E2018" i="21"/>
  <c r="F2018" i="21"/>
  <c r="H2019" i="21"/>
  <c r="L2018" i="21"/>
  <c r="K2018" i="21"/>
  <c r="I2018" i="21"/>
  <c r="J2018" i="21"/>
  <c r="M2018" i="21"/>
  <c r="N2017" i="21"/>
  <c r="P2017" i="21"/>
  <c r="O2017" i="21"/>
  <c r="Q2017" i="21"/>
  <c r="E2019" i="21"/>
  <c r="D2020" i="21"/>
  <c r="F2019" i="21"/>
  <c r="L2019" i="21"/>
  <c r="M2019" i="21"/>
  <c r="I2019" i="21"/>
  <c r="J2019" i="21"/>
  <c r="K2019" i="21"/>
  <c r="H2020" i="21"/>
  <c r="Q2018" i="21"/>
  <c r="N2018" i="21"/>
  <c r="P2018" i="21"/>
  <c r="O2018" i="21"/>
  <c r="D2021" i="21"/>
  <c r="E2020" i="21"/>
  <c r="F2020" i="21"/>
  <c r="Q2019" i="21"/>
  <c r="P2019" i="21"/>
  <c r="O2019" i="21"/>
  <c r="N2019" i="21"/>
  <c r="M2020" i="21"/>
  <c r="K2020" i="21"/>
  <c r="I2020" i="21"/>
  <c r="J2020" i="21"/>
  <c r="L2020" i="21"/>
  <c r="H2021" i="21"/>
  <c r="E2021" i="21"/>
  <c r="D2022" i="21"/>
  <c r="F2021" i="21"/>
  <c r="O2020" i="21"/>
  <c r="Q2020" i="21"/>
  <c r="N2020" i="21"/>
  <c r="P2020" i="21"/>
  <c r="L2021" i="21"/>
  <c r="H2022" i="21"/>
  <c r="K2021" i="21"/>
  <c r="J2021" i="21"/>
  <c r="M2021" i="21"/>
  <c r="I2021" i="21"/>
  <c r="D2023" i="21"/>
  <c r="E2022" i="21"/>
  <c r="F2022" i="21"/>
  <c r="M2022" i="21"/>
  <c r="K2022" i="21"/>
  <c r="J2022" i="21"/>
  <c r="I2022" i="21"/>
  <c r="L2022" i="21"/>
  <c r="H2023" i="21"/>
  <c r="Q2021" i="21"/>
  <c r="P2021" i="21"/>
  <c r="O2021" i="21"/>
  <c r="N2021" i="21"/>
  <c r="D2024" i="21"/>
  <c r="E2023" i="21"/>
  <c r="F2023" i="21"/>
  <c r="O2022" i="21"/>
  <c r="Q2022" i="21"/>
  <c r="N2022" i="21"/>
  <c r="P2022" i="21"/>
  <c r="J2023" i="21"/>
  <c r="L2023" i="21"/>
  <c r="I2023" i="21"/>
  <c r="H2024" i="21"/>
  <c r="M2023" i="21"/>
  <c r="K2023" i="21"/>
  <c r="E2024" i="21"/>
  <c r="D2025" i="21"/>
  <c r="F2024" i="21"/>
  <c r="Q2023" i="21"/>
  <c r="P2023" i="21"/>
  <c r="O2023" i="21"/>
  <c r="N2023" i="21"/>
  <c r="H2025" i="21"/>
  <c r="J2024" i="21"/>
  <c r="M2024" i="21"/>
  <c r="L2024" i="21"/>
  <c r="K2024" i="21"/>
  <c r="I2024" i="21"/>
  <c r="D2026" i="21"/>
  <c r="E2025" i="21"/>
  <c r="F2025" i="21"/>
  <c r="L2025" i="21"/>
  <c r="J2025" i="21"/>
  <c r="I2025" i="21"/>
  <c r="K2025" i="21"/>
  <c r="H2026" i="21"/>
  <c r="M2025" i="21"/>
  <c r="O2024" i="21"/>
  <c r="Q2024" i="21"/>
  <c r="N2024" i="21"/>
  <c r="P2024" i="21"/>
  <c r="E2026" i="21"/>
  <c r="D2027" i="21"/>
  <c r="F2026" i="21"/>
  <c r="N2025" i="21"/>
  <c r="Q2025" i="21"/>
  <c r="P2025" i="21"/>
  <c r="O2025" i="21"/>
  <c r="L2026" i="21"/>
  <c r="I2026" i="21"/>
  <c r="J2026" i="21"/>
  <c r="H2027" i="21"/>
  <c r="M2026" i="21"/>
  <c r="K2026" i="21"/>
  <c r="D2028" i="21"/>
  <c r="E2027" i="21"/>
  <c r="F2027" i="21"/>
  <c r="Q2026" i="21"/>
  <c r="N2026" i="21"/>
  <c r="P2026" i="21"/>
  <c r="O2026" i="21"/>
  <c r="M2027" i="21"/>
  <c r="H2028" i="21"/>
  <c r="K2027" i="21"/>
  <c r="J2027" i="21"/>
  <c r="I2027" i="21"/>
  <c r="L2027" i="21"/>
  <c r="D2029" i="21"/>
  <c r="E2028" i="21"/>
  <c r="F2028" i="21"/>
  <c r="H2029" i="21"/>
  <c r="L2028" i="21"/>
  <c r="K2028" i="21"/>
  <c r="J2028" i="21"/>
  <c r="M2028" i="21"/>
  <c r="I2028" i="21"/>
  <c r="Q2027" i="21"/>
  <c r="N2027" i="21"/>
  <c r="P2027" i="21"/>
  <c r="O2027" i="21"/>
  <c r="E2029" i="21"/>
  <c r="D2030" i="21"/>
  <c r="F2029" i="21"/>
  <c r="L2029" i="21"/>
  <c r="J2029" i="21"/>
  <c r="K2029" i="21"/>
  <c r="H2030" i="21"/>
  <c r="M2029" i="21"/>
  <c r="I2029" i="21"/>
  <c r="O2028" i="21"/>
  <c r="N2028" i="21"/>
  <c r="Q2028" i="21"/>
  <c r="P2028" i="21"/>
  <c r="E2030" i="21"/>
  <c r="D2031" i="21"/>
  <c r="F2030" i="21"/>
  <c r="M2030" i="21"/>
  <c r="H2031" i="21"/>
  <c r="J2030" i="21"/>
  <c r="I2030" i="21"/>
  <c r="K2030" i="21"/>
  <c r="L2030" i="21"/>
  <c r="O2029" i="21"/>
  <c r="Q2029" i="21"/>
  <c r="P2029" i="21"/>
  <c r="N2029" i="21"/>
  <c r="D2032" i="21"/>
  <c r="E2031" i="21"/>
  <c r="F2031" i="21"/>
  <c r="K2031" i="21"/>
  <c r="M2031" i="21"/>
  <c r="L2031" i="21"/>
  <c r="H2032" i="21"/>
  <c r="J2031" i="21"/>
  <c r="I2031" i="21"/>
  <c r="Q2030" i="21"/>
  <c r="N2030" i="21"/>
  <c r="P2030" i="21"/>
  <c r="O2030" i="21"/>
  <c r="E2032" i="21"/>
  <c r="D2033" i="21"/>
  <c r="F2032" i="21"/>
  <c r="I2032" i="21"/>
  <c r="K2032" i="21"/>
  <c r="M2032" i="21"/>
  <c r="J2032" i="21"/>
  <c r="L2032" i="21"/>
  <c r="H2033" i="21"/>
  <c r="P2031" i="21"/>
  <c r="O2031" i="21"/>
  <c r="Q2031" i="21"/>
  <c r="N2031" i="21"/>
  <c r="E2033" i="21"/>
  <c r="D2034" i="21"/>
  <c r="F2033" i="21"/>
  <c r="O2032" i="21"/>
  <c r="N2032" i="21"/>
  <c r="Q2032" i="21"/>
  <c r="P2032" i="21"/>
  <c r="M2033" i="21"/>
  <c r="L2033" i="21"/>
  <c r="K2033" i="21"/>
  <c r="J2033" i="21"/>
  <c r="H2034" i="21"/>
  <c r="I2033" i="21"/>
  <c r="D2035" i="21"/>
  <c r="E2034" i="21"/>
  <c r="F2034" i="21"/>
  <c r="M2034" i="21"/>
  <c r="J2034" i="21"/>
  <c r="K2034" i="21"/>
  <c r="I2034" i="21"/>
  <c r="L2034" i="21"/>
  <c r="H2035" i="21"/>
  <c r="Q2033" i="21"/>
  <c r="P2033" i="21"/>
  <c r="O2033" i="21"/>
  <c r="N2033" i="21"/>
  <c r="D2036" i="21"/>
  <c r="E2035" i="21"/>
  <c r="F2035" i="21"/>
  <c r="O2034" i="21"/>
  <c r="N2034" i="21"/>
  <c r="Q2034" i="21"/>
  <c r="P2034" i="21"/>
  <c r="I2035" i="21"/>
  <c r="L2035" i="21"/>
  <c r="J2035" i="21"/>
  <c r="H2036" i="21"/>
  <c r="M2035" i="21"/>
  <c r="K2035" i="21"/>
  <c r="E2036" i="21"/>
  <c r="D2037" i="21"/>
  <c r="F2036" i="21"/>
  <c r="N2035" i="21"/>
  <c r="P2035" i="21"/>
  <c r="O2035" i="21"/>
  <c r="Q2035" i="21"/>
  <c r="J2036" i="21"/>
  <c r="K2036" i="21"/>
  <c r="M2036" i="21"/>
  <c r="H2037" i="21"/>
  <c r="L2036" i="21"/>
  <c r="I2036" i="21"/>
  <c r="D2038" i="21"/>
  <c r="E2037" i="21"/>
  <c r="F2037" i="21"/>
  <c r="M2037" i="21"/>
  <c r="K2037" i="21"/>
  <c r="L2037" i="21"/>
  <c r="I2037" i="21"/>
  <c r="J2037" i="21"/>
  <c r="H2038" i="21"/>
  <c r="N2036" i="21"/>
  <c r="Q2036" i="21"/>
  <c r="P2036" i="21"/>
  <c r="O2036" i="21"/>
  <c r="D2039" i="21"/>
  <c r="E2038" i="21"/>
  <c r="F2038" i="21"/>
  <c r="P2037" i="21"/>
  <c r="O2037" i="21"/>
  <c r="N2037" i="21"/>
  <c r="Q2037" i="21"/>
  <c r="K2038" i="21"/>
  <c r="J2038" i="21"/>
  <c r="H2039" i="21"/>
  <c r="M2038" i="21"/>
  <c r="L2038" i="21"/>
  <c r="I2038" i="21"/>
  <c r="E2039" i="21"/>
  <c r="D2040" i="21"/>
  <c r="F2039" i="21"/>
  <c r="I2039" i="21"/>
  <c r="L2039" i="21"/>
  <c r="M2039" i="21"/>
  <c r="H2040" i="21"/>
  <c r="J2039" i="21"/>
  <c r="K2039" i="21"/>
  <c r="O2038" i="21"/>
  <c r="Q2038" i="21"/>
  <c r="N2038" i="21"/>
  <c r="P2038" i="21"/>
  <c r="D2041" i="21"/>
  <c r="E2040" i="21"/>
  <c r="F2040" i="21"/>
  <c r="Q2039" i="21"/>
  <c r="P2039" i="21"/>
  <c r="O2039" i="21"/>
  <c r="N2039" i="21"/>
  <c r="J2040" i="21"/>
  <c r="L2040" i="21"/>
  <c r="H2041" i="21"/>
  <c r="M2040" i="21"/>
  <c r="K2040" i="21"/>
  <c r="I2040" i="21"/>
  <c r="E2041" i="21"/>
  <c r="D2042" i="21"/>
  <c r="F2041" i="21"/>
  <c r="K2041" i="21"/>
  <c r="L2041" i="21"/>
  <c r="H2042" i="21"/>
  <c r="I2041" i="21"/>
  <c r="M2041" i="21"/>
  <c r="J2041" i="21"/>
  <c r="O2040" i="21"/>
  <c r="N2040" i="21"/>
  <c r="Q2040" i="21"/>
  <c r="P2040" i="21"/>
  <c r="D2043" i="21"/>
  <c r="E2042" i="21"/>
  <c r="F2042" i="21"/>
  <c r="I2042" i="21"/>
  <c r="K2042" i="21"/>
  <c r="M2042" i="21"/>
  <c r="H2043" i="21"/>
  <c r="L2042" i="21"/>
  <c r="J2042" i="21"/>
  <c r="N2041" i="21"/>
  <c r="P2041" i="21"/>
  <c r="O2041" i="21"/>
  <c r="Q2041" i="21"/>
  <c r="E2043" i="21"/>
  <c r="D2044" i="21"/>
  <c r="F2043" i="21"/>
  <c r="O2042" i="21"/>
  <c r="N2042" i="21"/>
  <c r="Q2042" i="21"/>
  <c r="P2042" i="21"/>
  <c r="J2043" i="21"/>
  <c r="L2043" i="21"/>
  <c r="K2043" i="21"/>
  <c r="I2043" i="21"/>
  <c r="H2044" i="21"/>
  <c r="M2043" i="21"/>
  <c r="D2045" i="21"/>
  <c r="E2044" i="21"/>
  <c r="F2044" i="21"/>
  <c r="N2043" i="21"/>
  <c r="Q2043" i="21"/>
  <c r="P2043" i="21"/>
  <c r="O2043" i="21"/>
  <c r="L2044" i="21"/>
  <c r="J2044" i="21"/>
  <c r="H2045" i="21"/>
  <c r="K2044" i="21"/>
  <c r="I2044" i="21"/>
  <c r="M2044" i="21"/>
  <c r="D2046" i="21"/>
  <c r="E2045" i="21"/>
  <c r="F2045" i="21"/>
  <c r="L2045" i="21"/>
  <c r="J2045" i="21"/>
  <c r="H2046" i="21"/>
  <c r="K2045" i="21"/>
  <c r="M2045" i="21"/>
  <c r="I2045" i="21"/>
  <c r="O2044" i="21"/>
  <c r="Q2044" i="21"/>
  <c r="N2044" i="21"/>
  <c r="P2044" i="21"/>
  <c r="D2047" i="21"/>
  <c r="E2046" i="21"/>
  <c r="F2046" i="21"/>
  <c r="J2046" i="21"/>
  <c r="I2046" i="21"/>
  <c r="M2046" i="21"/>
  <c r="H2047" i="21"/>
  <c r="L2046" i="21"/>
  <c r="K2046" i="21"/>
  <c r="O2045" i="21"/>
  <c r="Q2045" i="21"/>
  <c r="P2045" i="21"/>
  <c r="N2045" i="21"/>
  <c r="E2047" i="21"/>
  <c r="D2048" i="21"/>
  <c r="F2047" i="21"/>
  <c r="Q2046" i="21"/>
  <c r="O2046" i="21"/>
  <c r="N2046" i="21"/>
  <c r="P2046" i="21"/>
  <c r="M2047" i="21"/>
  <c r="K2047" i="21"/>
  <c r="H2048" i="21"/>
  <c r="I2047" i="21"/>
  <c r="L2047" i="21"/>
  <c r="J2047" i="21"/>
  <c r="D2049" i="21"/>
  <c r="E2048" i="21"/>
  <c r="F2048" i="21"/>
  <c r="K2048" i="21"/>
  <c r="M2048" i="21"/>
  <c r="J2048" i="21"/>
  <c r="I2048" i="21"/>
  <c r="L2048" i="21"/>
  <c r="H2049" i="21"/>
  <c r="N2047" i="21"/>
  <c r="P2047" i="21"/>
  <c r="O2047" i="21"/>
  <c r="Q2047" i="21"/>
  <c r="E2049" i="21"/>
  <c r="D2050" i="21"/>
  <c r="F2049" i="21"/>
  <c r="N2048" i="21"/>
  <c r="O2048" i="21"/>
  <c r="Q2048" i="21"/>
  <c r="P2048" i="21"/>
  <c r="K2049" i="21"/>
  <c r="H2050" i="21"/>
  <c r="L2049" i="21"/>
  <c r="I2049" i="21"/>
  <c r="J2049" i="21"/>
  <c r="M2049" i="21"/>
  <c r="D2051" i="21"/>
  <c r="E2050" i="21"/>
  <c r="F2050" i="21"/>
  <c r="I2050" i="21"/>
  <c r="J2050" i="21"/>
  <c r="L2050" i="21"/>
  <c r="H2051" i="21"/>
  <c r="K2050" i="21"/>
  <c r="M2050" i="21"/>
  <c r="N2049" i="21"/>
  <c r="P2049" i="21"/>
  <c r="O2049" i="21"/>
  <c r="Q2049" i="21"/>
  <c r="D2052" i="21"/>
  <c r="E2051" i="21"/>
  <c r="F2051" i="21"/>
  <c r="Q2050" i="21"/>
  <c r="N2050" i="21"/>
  <c r="O2050" i="21"/>
  <c r="P2050" i="21"/>
  <c r="M2051" i="21"/>
  <c r="I2051" i="21"/>
  <c r="K2051" i="21"/>
  <c r="J2051" i="21"/>
  <c r="H2052" i="21"/>
  <c r="L2051" i="21"/>
  <c r="E2052" i="21"/>
  <c r="D2053" i="21"/>
  <c r="F2052" i="21"/>
  <c r="N2051" i="21"/>
  <c r="P2051" i="21"/>
  <c r="O2051" i="21"/>
  <c r="Q2051" i="21"/>
  <c r="I2052" i="21"/>
  <c r="L2052" i="21"/>
  <c r="J2052" i="21"/>
  <c r="K2052" i="21"/>
  <c r="M2052" i="21"/>
  <c r="H2053" i="21"/>
  <c r="E2053" i="21"/>
  <c r="D2054" i="21"/>
  <c r="F2053" i="21"/>
  <c r="N2052" i="21"/>
  <c r="Q2052" i="21"/>
  <c r="O2052" i="21"/>
  <c r="P2052" i="21"/>
  <c r="L2053" i="21"/>
  <c r="M2053" i="21"/>
  <c r="J2053" i="21"/>
  <c r="I2053" i="21"/>
  <c r="K2053" i="21"/>
  <c r="H2054" i="21"/>
  <c r="D2055" i="21"/>
  <c r="E2054" i="21"/>
  <c r="F2054" i="21"/>
  <c r="P2053" i="21"/>
  <c r="O2053" i="21"/>
  <c r="N2053" i="21"/>
  <c r="Q2053" i="21"/>
  <c r="H2055" i="21"/>
  <c r="K2054" i="21"/>
  <c r="J2054" i="21"/>
  <c r="M2054" i="21"/>
  <c r="I2054" i="21"/>
  <c r="L2054" i="21"/>
  <c r="E2055" i="21"/>
  <c r="D2056" i="21"/>
  <c r="F2055" i="21"/>
  <c r="L2055" i="21"/>
  <c r="J2055" i="21"/>
  <c r="M2055" i="21"/>
  <c r="H2056" i="21"/>
  <c r="K2055" i="21"/>
  <c r="I2055" i="21"/>
  <c r="O2054" i="21"/>
  <c r="Q2054" i="21"/>
  <c r="N2054" i="21"/>
  <c r="P2054" i="21"/>
  <c r="E2056" i="21"/>
  <c r="D2057" i="21"/>
  <c r="F2056" i="21"/>
  <c r="H2057" i="21"/>
  <c r="L2056" i="21"/>
  <c r="J2056" i="21"/>
  <c r="M2056" i="21"/>
  <c r="I2056" i="21"/>
  <c r="K2056" i="21"/>
  <c r="Q2055" i="21"/>
  <c r="N2055" i="21"/>
  <c r="P2055" i="21"/>
  <c r="O2055" i="21"/>
  <c r="D2058" i="21"/>
  <c r="E2057" i="21"/>
  <c r="F2057" i="21"/>
  <c r="L2057" i="21"/>
  <c r="K2057" i="21"/>
  <c r="M2057" i="21"/>
  <c r="I2057" i="21"/>
  <c r="J2057" i="21"/>
  <c r="H2058" i="21"/>
  <c r="Q2056" i="21"/>
  <c r="O2056" i="21"/>
  <c r="N2056" i="21"/>
  <c r="P2056" i="21"/>
  <c r="E2058" i="21"/>
  <c r="D2059" i="21"/>
  <c r="F2058" i="21"/>
  <c r="P2057" i="21"/>
  <c r="O2057" i="21"/>
  <c r="N2057" i="21"/>
  <c r="Q2057" i="21"/>
  <c r="I2058" i="21"/>
  <c r="H2059" i="21"/>
  <c r="L2058" i="21"/>
  <c r="M2058" i="21"/>
  <c r="K2058" i="21"/>
  <c r="J2058" i="21"/>
  <c r="D2060" i="21"/>
  <c r="E2059" i="21"/>
  <c r="F2059" i="21"/>
  <c r="N2058" i="21"/>
  <c r="O2058" i="21"/>
  <c r="Q2058" i="21"/>
  <c r="P2058" i="21"/>
  <c r="K2059" i="21"/>
  <c r="H2060" i="21"/>
  <c r="M2059" i="21"/>
  <c r="L2059" i="21"/>
  <c r="I2059" i="21"/>
  <c r="J2059" i="21"/>
  <c r="D2061" i="21"/>
  <c r="E2060" i="21"/>
  <c r="F2060" i="21"/>
  <c r="M2060" i="21"/>
  <c r="I2060" i="21"/>
  <c r="J2060" i="21"/>
  <c r="L2060" i="21"/>
  <c r="H2061" i="21"/>
  <c r="K2060" i="21"/>
  <c r="N2059" i="21"/>
  <c r="P2059" i="21"/>
  <c r="O2059" i="21"/>
  <c r="Q2059" i="21"/>
  <c r="D2062" i="21"/>
  <c r="E2061" i="21"/>
  <c r="F2061" i="21"/>
  <c r="N2060" i="21"/>
  <c r="O2060" i="21"/>
  <c r="Q2060" i="21"/>
  <c r="P2060" i="21"/>
  <c r="K2061" i="21"/>
  <c r="M2061" i="21"/>
  <c r="I2061" i="21"/>
  <c r="J2061" i="21"/>
  <c r="H2062" i="21"/>
  <c r="L2061" i="21"/>
  <c r="D2063" i="21"/>
  <c r="E2062" i="21"/>
  <c r="F2062" i="21"/>
  <c r="P2061" i="21"/>
  <c r="O2061" i="21"/>
  <c r="N2061" i="21"/>
  <c r="Q2061" i="21"/>
  <c r="M2062" i="21"/>
  <c r="H2063" i="21"/>
  <c r="J2062" i="21"/>
  <c r="I2062" i="21"/>
  <c r="K2062" i="21"/>
  <c r="L2062" i="21"/>
  <c r="D2064" i="21"/>
  <c r="E2063" i="21"/>
  <c r="F2063" i="21"/>
  <c r="L2063" i="21"/>
  <c r="H2064" i="21"/>
  <c r="M2063" i="21"/>
  <c r="J2063" i="21"/>
  <c r="I2063" i="21"/>
  <c r="K2063" i="21"/>
  <c r="O2062" i="21"/>
  <c r="N2062" i="21"/>
  <c r="Q2062" i="21"/>
  <c r="P2062" i="21"/>
  <c r="D2065" i="21"/>
  <c r="E2064" i="21"/>
  <c r="F2064" i="21"/>
  <c r="J2064" i="21"/>
  <c r="M2064" i="21"/>
  <c r="L2064" i="21"/>
  <c r="I2064" i="21"/>
  <c r="K2064" i="21"/>
  <c r="H2065" i="21"/>
  <c r="N2063" i="21"/>
  <c r="Q2063" i="21"/>
  <c r="P2063" i="21"/>
  <c r="O2063" i="21"/>
  <c r="E2065" i="21"/>
  <c r="D2066" i="21"/>
  <c r="F2065" i="21"/>
  <c r="N2064" i="21"/>
  <c r="Q2064" i="21"/>
  <c r="O2064" i="21"/>
  <c r="P2064" i="21"/>
  <c r="M2065" i="21"/>
  <c r="L2065" i="21"/>
  <c r="K2065" i="21"/>
  <c r="H2066" i="21"/>
  <c r="I2065" i="21"/>
  <c r="J2065" i="21"/>
  <c r="D2067" i="21"/>
  <c r="E2066" i="21"/>
  <c r="F2066" i="21"/>
  <c r="J2066" i="21"/>
  <c r="M2066" i="21"/>
  <c r="I2066" i="21"/>
  <c r="L2066" i="21"/>
  <c r="K2066" i="21"/>
  <c r="H2067" i="21"/>
  <c r="P2065" i="21"/>
  <c r="O2065" i="21"/>
  <c r="N2065" i="21"/>
  <c r="Q2065" i="21"/>
  <c r="D2068" i="21"/>
  <c r="E2067" i="21"/>
  <c r="F2067" i="21"/>
  <c r="N2066" i="21"/>
  <c r="Q2066" i="21"/>
  <c r="O2066" i="21"/>
  <c r="P2066" i="21"/>
  <c r="J2067" i="21"/>
  <c r="K2067" i="21"/>
  <c r="H2068" i="21"/>
  <c r="M2067" i="21"/>
  <c r="I2067" i="21"/>
  <c r="L2067" i="21"/>
  <c r="E2068" i="21"/>
  <c r="D2069" i="21"/>
  <c r="F2068" i="21"/>
  <c r="M2068" i="21"/>
  <c r="I2068" i="21"/>
  <c r="J2068" i="21"/>
  <c r="H2069" i="21"/>
  <c r="K2068" i="21"/>
  <c r="L2068" i="21"/>
  <c r="N2067" i="21"/>
  <c r="Q2067" i="21"/>
  <c r="P2067" i="21"/>
  <c r="O2067" i="21"/>
  <c r="E2069" i="21"/>
  <c r="D2070" i="21"/>
  <c r="F2069" i="21"/>
  <c r="N2068" i="21"/>
  <c r="O2068" i="21"/>
  <c r="Q2068" i="21"/>
  <c r="P2068" i="21"/>
  <c r="M2069" i="21"/>
  <c r="H2070" i="21"/>
  <c r="I2069" i="21"/>
  <c r="L2069" i="21"/>
  <c r="J2069" i="21"/>
  <c r="K2069" i="21"/>
  <c r="E2070" i="21"/>
  <c r="D2071" i="21"/>
  <c r="F2070" i="21"/>
  <c r="J2070" i="21"/>
  <c r="K2070" i="21"/>
  <c r="I2070" i="21"/>
  <c r="M2070" i="21"/>
  <c r="H2071" i="21"/>
  <c r="L2070" i="21"/>
  <c r="P2069" i="21"/>
  <c r="O2069" i="21"/>
  <c r="N2069" i="21"/>
  <c r="Q2069" i="21"/>
  <c r="D2072" i="21"/>
  <c r="E2071" i="21"/>
  <c r="F2071" i="21"/>
  <c r="O2070" i="21"/>
  <c r="Q2070" i="21"/>
  <c r="N2070" i="21"/>
  <c r="P2070" i="21"/>
  <c r="K2071" i="21"/>
  <c r="L2071" i="21"/>
  <c r="J2071" i="21"/>
  <c r="M2071" i="21"/>
  <c r="I2071" i="21"/>
  <c r="H2072" i="21"/>
  <c r="E2072" i="21"/>
  <c r="D2073" i="21"/>
  <c r="F2072" i="21"/>
  <c r="O2071" i="21"/>
  <c r="N2071" i="21"/>
  <c r="Q2071" i="21"/>
  <c r="P2071" i="21"/>
  <c r="M2072" i="21"/>
  <c r="J2072" i="21"/>
  <c r="K2072" i="21"/>
  <c r="I2072" i="21"/>
  <c r="H2073" i="21"/>
  <c r="L2072" i="21"/>
  <c r="E2073" i="21"/>
  <c r="D2074" i="21"/>
  <c r="F2073" i="21"/>
  <c r="Q2072" i="21"/>
  <c r="N2072" i="21"/>
  <c r="O2072" i="21"/>
  <c r="P2072" i="21"/>
  <c r="L2073" i="21"/>
  <c r="M2073" i="21"/>
  <c r="H2074" i="21"/>
  <c r="K2073" i="21"/>
  <c r="I2073" i="21"/>
  <c r="J2073" i="21"/>
  <c r="D2075" i="21"/>
  <c r="E2074" i="21"/>
  <c r="F2074" i="21"/>
  <c r="M2074" i="21"/>
  <c r="J2074" i="21"/>
  <c r="K2074" i="21"/>
  <c r="H2075" i="21"/>
  <c r="I2074" i="21"/>
  <c r="L2074" i="21"/>
  <c r="P2073" i="21"/>
  <c r="O2073" i="21"/>
  <c r="N2073" i="21"/>
  <c r="Q2073" i="21"/>
  <c r="D2076" i="21"/>
  <c r="E2075" i="21"/>
  <c r="F2075" i="21"/>
  <c r="H2076" i="21"/>
  <c r="I2075" i="21"/>
  <c r="L2075" i="21"/>
  <c r="K2075" i="21"/>
  <c r="M2075" i="21"/>
  <c r="J2075" i="21"/>
  <c r="Q2074" i="21"/>
  <c r="O2074" i="21"/>
  <c r="N2074" i="21"/>
  <c r="P2074" i="21"/>
  <c r="D2077" i="21"/>
  <c r="E2076" i="21"/>
  <c r="F2076" i="21"/>
  <c r="L2076" i="21"/>
  <c r="M2076" i="21"/>
  <c r="H2077" i="21"/>
  <c r="J2076" i="21"/>
  <c r="I2076" i="21"/>
  <c r="K2076" i="21"/>
  <c r="Q2075" i="21"/>
  <c r="N2075" i="21"/>
  <c r="P2075" i="21"/>
  <c r="O2075" i="21"/>
  <c r="D2078" i="21"/>
  <c r="E2077" i="21"/>
  <c r="F2077" i="21"/>
  <c r="L2077" i="21"/>
  <c r="I2077" i="21"/>
  <c r="M2077" i="21"/>
  <c r="K2077" i="21"/>
  <c r="J2077" i="21"/>
  <c r="H2078" i="21"/>
  <c r="Q2076" i="21"/>
  <c r="N2076" i="21"/>
  <c r="O2076" i="21"/>
  <c r="P2076" i="21"/>
  <c r="D2079" i="21"/>
  <c r="E2078" i="21"/>
  <c r="F2078" i="21"/>
  <c r="Q2077" i="21"/>
  <c r="P2077" i="21"/>
  <c r="O2077" i="21"/>
  <c r="N2077" i="21"/>
  <c r="H2079" i="21"/>
  <c r="K2078" i="21"/>
  <c r="I2078" i="21"/>
  <c r="M2078" i="21"/>
  <c r="J2078" i="21"/>
  <c r="L2078" i="21"/>
  <c r="E2079" i="21"/>
  <c r="D2080" i="21"/>
  <c r="F2079" i="21"/>
  <c r="L2079" i="21"/>
  <c r="K2079" i="21"/>
  <c r="M2079" i="21"/>
  <c r="J2079" i="21"/>
  <c r="I2079" i="21"/>
  <c r="H2080" i="21"/>
  <c r="N2078" i="21"/>
  <c r="Q2078" i="21"/>
  <c r="O2078" i="21"/>
  <c r="P2078" i="21"/>
  <c r="E2080" i="21"/>
  <c r="D2081" i="21"/>
  <c r="F2080" i="21"/>
  <c r="Q2079" i="21"/>
  <c r="N2079" i="21"/>
  <c r="P2079" i="21"/>
  <c r="O2079" i="21"/>
  <c r="L2080" i="21"/>
  <c r="H2081" i="21"/>
  <c r="J2080" i="21"/>
  <c r="I2080" i="21"/>
  <c r="M2080" i="21"/>
  <c r="K2080" i="21"/>
  <c r="E2081" i="21"/>
  <c r="D2082" i="21"/>
  <c r="F2081" i="21"/>
  <c r="K2081" i="21"/>
  <c r="L2081" i="21"/>
  <c r="H2082" i="21"/>
  <c r="I2081" i="21"/>
  <c r="J2081" i="21"/>
  <c r="M2081" i="21"/>
  <c r="P2080" i="21"/>
  <c r="O2080" i="21"/>
  <c r="Q2080" i="21"/>
  <c r="N2080" i="21"/>
  <c r="D2083" i="21"/>
  <c r="E2082" i="21"/>
  <c r="F2082" i="21"/>
  <c r="L2082" i="21"/>
  <c r="J2082" i="21"/>
  <c r="K2082" i="21"/>
  <c r="I2082" i="21"/>
  <c r="M2082" i="21"/>
  <c r="H2083" i="21"/>
  <c r="O2081" i="21"/>
  <c r="Q2081" i="21"/>
  <c r="N2081" i="21"/>
  <c r="P2081" i="21"/>
  <c r="D2084" i="21"/>
  <c r="E2083" i="21"/>
  <c r="F2083" i="21"/>
  <c r="P2082" i="21"/>
  <c r="O2082" i="21"/>
  <c r="Q2082" i="21"/>
  <c r="N2082" i="21"/>
  <c r="L2083" i="21"/>
  <c r="H2084" i="21"/>
  <c r="M2083" i="21"/>
  <c r="K2083" i="21"/>
  <c r="I2083" i="21"/>
  <c r="J2083" i="21"/>
  <c r="D2085" i="21"/>
  <c r="E2084" i="21"/>
  <c r="F2084" i="21"/>
  <c r="M2084" i="21"/>
  <c r="J2084" i="21"/>
  <c r="H2085" i="21"/>
  <c r="K2084" i="21"/>
  <c r="I2084" i="21"/>
  <c r="L2084" i="21"/>
  <c r="O2083" i="21"/>
  <c r="N2083" i="21"/>
  <c r="Q2083" i="21"/>
  <c r="P2083" i="21"/>
  <c r="D2086" i="21"/>
  <c r="E2085" i="21"/>
  <c r="F2085" i="21"/>
  <c r="J2085" i="21"/>
  <c r="M2085" i="21"/>
  <c r="I2085" i="21"/>
  <c r="K2085" i="21"/>
  <c r="H2086" i="21"/>
  <c r="L2085" i="21"/>
  <c r="N2084" i="21"/>
  <c r="Q2084" i="21"/>
  <c r="P2084" i="21"/>
  <c r="O2084" i="21"/>
  <c r="D2087" i="21"/>
  <c r="E2086" i="21"/>
  <c r="F2086" i="21"/>
  <c r="O2085" i="21"/>
  <c r="N2085" i="21"/>
  <c r="Q2085" i="21"/>
  <c r="P2085" i="21"/>
  <c r="L2086" i="21"/>
  <c r="J2086" i="21"/>
  <c r="K2086" i="21"/>
  <c r="I2086" i="21"/>
  <c r="H2087" i="21"/>
  <c r="M2086" i="21"/>
  <c r="D2088" i="21"/>
  <c r="E2087" i="21"/>
  <c r="F2087" i="21"/>
  <c r="P2086" i="21"/>
  <c r="O2086" i="21"/>
  <c r="N2086" i="21"/>
  <c r="Q2086" i="21"/>
  <c r="M2087" i="21"/>
  <c r="J2087" i="21"/>
  <c r="I2087" i="21"/>
  <c r="L2087" i="21"/>
  <c r="H2088" i="21"/>
  <c r="K2087" i="21"/>
  <c r="E2088" i="21"/>
  <c r="D2089" i="21"/>
  <c r="F2088" i="21"/>
  <c r="Q2087" i="21"/>
  <c r="N2087" i="21"/>
  <c r="P2087" i="21"/>
  <c r="O2087" i="21"/>
  <c r="J2088" i="21"/>
  <c r="M2088" i="21"/>
  <c r="K2088" i="21"/>
  <c r="H2089" i="21"/>
  <c r="L2088" i="21"/>
  <c r="I2088" i="21"/>
  <c r="E2089" i="21"/>
  <c r="D2090" i="21"/>
  <c r="F2089" i="21"/>
  <c r="H2090" i="21"/>
  <c r="M2089" i="21"/>
  <c r="L2089" i="21"/>
  <c r="K2089" i="21"/>
  <c r="I2089" i="21"/>
  <c r="J2089" i="21"/>
  <c r="P2088" i="21"/>
  <c r="O2088" i="21"/>
  <c r="Q2088" i="21"/>
  <c r="N2088" i="21"/>
  <c r="E2090" i="21"/>
  <c r="D2091" i="21"/>
  <c r="F2090" i="21"/>
  <c r="H2091" i="21"/>
  <c r="L2090" i="21"/>
  <c r="J2090" i="21"/>
  <c r="I2090" i="21"/>
  <c r="K2090" i="21"/>
  <c r="M2090" i="21"/>
  <c r="O2089" i="21"/>
  <c r="N2089" i="21"/>
  <c r="Q2089" i="21"/>
  <c r="P2089" i="21"/>
  <c r="E2091" i="21"/>
  <c r="D2092" i="21"/>
  <c r="F2091" i="21"/>
  <c r="M2091" i="21"/>
  <c r="K2091" i="21"/>
  <c r="J2091" i="21"/>
  <c r="I2091" i="21"/>
  <c r="L2091" i="21"/>
  <c r="H2092" i="21"/>
  <c r="N2090" i="21"/>
  <c r="Q2090" i="21"/>
  <c r="P2090" i="21"/>
  <c r="O2090" i="21"/>
  <c r="E2092" i="21"/>
  <c r="D2093" i="21"/>
  <c r="F2092" i="21"/>
  <c r="O2091" i="21"/>
  <c r="Q2091" i="21"/>
  <c r="N2091" i="21"/>
  <c r="P2091" i="21"/>
  <c r="K2092" i="21"/>
  <c r="I2092" i="21"/>
  <c r="L2092" i="21"/>
  <c r="H2093" i="21"/>
  <c r="J2092" i="21"/>
  <c r="M2092" i="21"/>
  <c r="D2094" i="21"/>
  <c r="E2093" i="21"/>
  <c r="F2093" i="21"/>
  <c r="P2092" i="21"/>
  <c r="O2092" i="21"/>
  <c r="N2092" i="21"/>
  <c r="Q2092" i="21"/>
  <c r="M2093" i="21"/>
  <c r="I2093" i="21"/>
  <c r="K2093" i="21"/>
  <c r="J2093" i="21"/>
  <c r="H2094" i="21"/>
  <c r="L2093" i="21"/>
  <c r="E2094" i="21"/>
  <c r="D2095" i="21"/>
  <c r="F2094" i="21"/>
  <c r="N2093" i="21"/>
  <c r="Q2093" i="21"/>
  <c r="P2093" i="21"/>
  <c r="O2093" i="21"/>
  <c r="J2094" i="21"/>
  <c r="M2094" i="21"/>
  <c r="K2094" i="21"/>
  <c r="L2094" i="21"/>
  <c r="I2094" i="21"/>
  <c r="H2095" i="21"/>
  <c r="E2095" i="21"/>
  <c r="D2096" i="21"/>
  <c r="F2095" i="21"/>
  <c r="P2094" i="21"/>
  <c r="O2094" i="21"/>
  <c r="N2094" i="21"/>
  <c r="Q2094" i="21"/>
  <c r="L2095" i="21"/>
  <c r="J2095" i="21"/>
  <c r="I2095" i="21"/>
  <c r="K2095" i="21"/>
  <c r="M2095" i="21"/>
  <c r="H2096" i="21"/>
  <c r="E2096" i="21"/>
  <c r="D2097" i="21"/>
  <c r="F2096" i="21"/>
  <c r="Q2095" i="21"/>
  <c r="N2095" i="21"/>
  <c r="P2095" i="21"/>
  <c r="O2095" i="21"/>
  <c r="H2097" i="21"/>
  <c r="J2096" i="21"/>
  <c r="M2096" i="21"/>
  <c r="K2096" i="21"/>
  <c r="I2096" i="21"/>
  <c r="L2096" i="21"/>
  <c r="E2097" i="21"/>
  <c r="D2098" i="21"/>
  <c r="F2097" i="21"/>
  <c r="H2098" i="21"/>
  <c r="J2097" i="21"/>
  <c r="L2097" i="21"/>
  <c r="I2097" i="21"/>
  <c r="M2097" i="21"/>
  <c r="K2097" i="21"/>
  <c r="P2096" i="21"/>
  <c r="O2096" i="21"/>
  <c r="N2096" i="21"/>
  <c r="Q2096" i="21"/>
  <c r="E2098" i="21"/>
  <c r="D2099" i="21"/>
  <c r="F2098" i="21"/>
  <c r="H2099" i="21"/>
  <c r="M2098" i="21"/>
  <c r="L2098" i="21"/>
  <c r="K2098" i="21"/>
  <c r="J2098" i="21"/>
  <c r="I2098" i="21"/>
  <c r="O2097" i="21"/>
  <c r="N2097" i="21"/>
  <c r="Q2097" i="21"/>
  <c r="P2097" i="21"/>
  <c r="E2099" i="21"/>
  <c r="D2100" i="21"/>
  <c r="F2099" i="21"/>
  <c r="M2099" i="21"/>
  <c r="H2100" i="21"/>
  <c r="K2099" i="21"/>
  <c r="L2099" i="21"/>
  <c r="I2099" i="21"/>
  <c r="J2099" i="21"/>
  <c r="Q2098" i="21"/>
  <c r="N2098" i="21"/>
  <c r="P2098" i="21"/>
  <c r="O2098" i="21"/>
  <c r="E2100" i="21"/>
  <c r="D2101" i="21"/>
  <c r="F2100" i="21"/>
  <c r="L2100" i="21"/>
  <c r="H2101" i="21"/>
  <c r="M2100" i="21"/>
  <c r="J2100" i="21"/>
  <c r="I2100" i="21"/>
  <c r="K2100" i="21"/>
  <c r="Q2099" i="21"/>
  <c r="N2099" i="21"/>
  <c r="P2099" i="21"/>
  <c r="O2099" i="21"/>
  <c r="D2102" i="21"/>
  <c r="E2101" i="21"/>
  <c r="F2101" i="21"/>
  <c r="J2101" i="21"/>
  <c r="H2102" i="21"/>
  <c r="L2101" i="21"/>
  <c r="K2101" i="21"/>
  <c r="I2101" i="21"/>
  <c r="M2101" i="21"/>
  <c r="P2100" i="21"/>
  <c r="O2100" i="21"/>
  <c r="N2100" i="21"/>
  <c r="Q2100" i="21"/>
  <c r="E2102" i="21"/>
  <c r="D2103" i="21"/>
  <c r="F2102" i="21"/>
  <c r="M2102" i="21"/>
  <c r="L2102" i="21"/>
  <c r="K2102" i="21"/>
  <c r="H2103" i="21"/>
  <c r="I2102" i="21"/>
  <c r="J2102" i="21"/>
  <c r="O2101" i="21"/>
  <c r="Q2101" i="21"/>
  <c r="N2101" i="21"/>
  <c r="P2101" i="21"/>
  <c r="E2103" i="21"/>
  <c r="D2104" i="21"/>
  <c r="F2103" i="21"/>
  <c r="J2103" i="21"/>
  <c r="M2103" i="21"/>
  <c r="L2103" i="21"/>
  <c r="H2104" i="21"/>
  <c r="I2103" i="21"/>
  <c r="K2103" i="21"/>
  <c r="Q2102" i="21"/>
  <c r="N2102" i="21"/>
  <c r="P2102" i="21"/>
  <c r="O2102" i="21"/>
  <c r="E2104" i="21"/>
  <c r="D2105" i="21"/>
  <c r="F2104" i="21"/>
  <c r="I2104" i="21"/>
  <c r="J2104" i="21"/>
  <c r="K2104" i="21"/>
  <c r="M2104" i="21"/>
  <c r="L2104" i="21"/>
  <c r="H2105" i="21"/>
  <c r="Q2103" i="21"/>
  <c r="N2103" i="21"/>
  <c r="P2103" i="21"/>
  <c r="O2103" i="21"/>
  <c r="E2105" i="21"/>
  <c r="D2106" i="21"/>
  <c r="F2105" i="21"/>
  <c r="N2104" i="21"/>
  <c r="Q2104" i="21"/>
  <c r="P2104" i="21"/>
  <c r="O2104" i="21"/>
  <c r="I2105" i="21"/>
  <c r="H2106" i="21"/>
  <c r="J2105" i="21"/>
  <c r="L2105" i="21"/>
  <c r="K2105" i="21"/>
  <c r="M2105" i="21"/>
  <c r="D2107" i="21"/>
  <c r="E2106" i="21"/>
  <c r="F2106" i="21"/>
  <c r="O2105" i="21"/>
  <c r="Q2105" i="21"/>
  <c r="N2105" i="21"/>
  <c r="P2105" i="21"/>
  <c r="H2107" i="21"/>
  <c r="K2106" i="21"/>
  <c r="M2106" i="21"/>
  <c r="J2106" i="21"/>
  <c r="I2106" i="21"/>
  <c r="L2106" i="21"/>
  <c r="E2107" i="21"/>
  <c r="D2108" i="21"/>
  <c r="F2107" i="21"/>
  <c r="H2108" i="21"/>
  <c r="I2107" i="21"/>
  <c r="M2107" i="21"/>
  <c r="L2107" i="21"/>
  <c r="J2107" i="21"/>
  <c r="K2107" i="21"/>
  <c r="Q2106" i="21"/>
  <c r="N2106" i="21"/>
  <c r="P2106" i="21"/>
  <c r="O2106" i="21"/>
  <c r="E2108" i="21"/>
  <c r="D2109" i="21"/>
  <c r="F2108" i="21"/>
  <c r="K2108" i="21"/>
  <c r="H2109" i="21"/>
  <c r="M2108" i="21"/>
  <c r="I2108" i="21"/>
  <c r="L2108" i="21"/>
  <c r="J2108" i="21"/>
  <c r="N2107" i="21"/>
  <c r="Q2107" i="21"/>
  <c r="P2107" i="21"/>
  <c r="O2107" i="21"/>
  <c r="D2110" i="21"/>
  <c r="E2109" i="21"/>
  <c r="F2109" i="21"/>
  <c r="H2110" i="21"/>
  <c r="K2109" i="21"/>
  <c r="L2109" i="21"/>
  <c r="M2109" i="21"/>
  <c r="J2109" i="21"/>
  <c r="I2109" i="21"/>
  <c r="Q2108" i="21"/>
  <c r="N2108" i="21"/>
  <c r="P2108" i="21"/>
  <c r="O2108" i="21"/>
  <c r="E2110" i="21"/>
  <c r="D2111" i="21"/>
  <c r="F2110" i="21"/>
  <c r="J2110" i="21"/>
  <c r="H2111" i="21"/>
  <c r="M2110" i="21"/>
  <c r="L2110" i="21"/>
  <c r="K2110" i="21"/>
  <c r="I2110" i="21"/>
  <c r="Q2109" i="21"/>
  <c r="N2109" i="21"/>
  <c r="P2109" i="21"/>
  <c r="O2109" i="21"/>
  <c r="E2111" i="21"/>
  <c r="D2112" i="21"/>
  <c r="F2111" i="21"/>
  <c r="I2111" i="21"/>
  <c r="K2111" i="21"/>
  <c r="M2111" i="21"/>
  <c r="H2112" i="21"/>
  <c r="L2111" i="21"/>
  <c r="J2111" i="21"/>
  <c r="P2110" i="21"/>
  <c r="O2110" i="21"/>
  <c r="N2110" i="21"/>
  <c r="Q2110" i="21"/>
  <c r="E2112" i="21"/>
  <c r="D2113" i="21"/>
  <c r="F2112" i="21"/>
  <c r="N2111" i="21"/>
  <c r="Q2111" i="21"/>
  <c r="P2111" i="21"/>
  <c r="O2111" i="21"/>
  <c r="H2113" i="21"/>
  <c r="L2112" i="21"/>
  <c r="K2112" i="21"/>
  <c r="I2112" i="21"/>
  <c r="J2112" i="21"/>
  <c r="M2112" i="21"/>
  <c r="D2114" i="21"/>
  <c r="E2113" i="21"/>
  <c r="F2113" i="21"/>
  <c r="K2113" i="21"/>
  <c r="L2113" i="21"/>
  <c r="I2113" i="21"/>
  <c r="J2113" i="21"/>
  <c r="M2113" i="21"/>
  <c r="H2114" i="21"/>
  <c r="P2112" i="21"/>
  <c r="O2112" i="21"/>
  <c r="Q2112" i="21"/>
  <c r="N2112" i="21"/>
  <c r="D2115" i="21"/>
  <c r="E2114" i="21"/>
  <c r="F2114" i="21"/>
  <c r="N2113" i="21"/>
  <c r="Q2113" i="21"/>
  <c r="P2113" i="21"/>
  <c r="O2113" i="21"/>
  <c r="J2114" i="21"/>
  <c r="K2114" i="21"/>
  <c r="H2115" i="21"/>
  <c r="M2114" i="21"/>
  <c r="I2114" i="21"/>
  <c r="L2114" i="21"/>
  <c r="E2115" i="21"/>
  <c r="D2116" i="21"/>
  <c r="F2115" i="21"/>
  <c r="L2115" i="21"/>
  <c r="M2115" i="21"/>
  <c r="J2115" i="21"/>
  <c r="K2115" i="21"/>
  <c r="I2115" i="21"/>
  <c r="H2116" i="21"/>
  <c r="P2114" i="21"/>
  <c r="O2114" i="21"/>
  <c r="Q2114" i="21"/>
  <c r="N2114" i="21"/>
  <c r="E2116" i="21"/>
  <c r="D2117" i="21"/>
  <c r="F2116" i="21"/>
  <c r="Q2115" i="21"/>
  <c r="N2115" i="21"/>
  <c r="P2115" i="21"/>
  <c r="O2115" i="21"/>
  <c r="H2117" i="21"/>
  <c r="M2116" i="21"/>
  <c r="J2116" i="21"/>
  <c r="I2116" i="21"/>
  <c r="L2116" i="21"/>
  <c r="K2116" i="21"/>
  <c r="D2118" i="21"/>
  <c r="E2117" i="21"/>
  <c r="F2117" i="21"/>
  <c r="J2117" i="21"/>
  <c r="I2117" i="21"/>
  <c r="L2117" i="21"/>
  <c r="K2117" i="21"/>
  <c r="M2117" i="21"/>
  <c r="H2118" i="21"/>
  <c r="P2116" i="21"/>
  <c r="O2116" i="21"/>
  <c r="Q2116" i="21"/>
  <c r="N2116" i="21"/>
  <c r="D2119" i="21"/>
  <c r="E2118" i="21"/>
  <c r="F2118" i="21"/>
  <c r="Q2117" i="21"/>
  <c r="N2117" i="21"/>
  <c r="P2117" i="21"/>
  <c r="O2117" i="21"/>
  <c r="K2118" i="21"/>
  <c r="I2118" i="21"/>
  <c r="L2118" i="21"/>
  <c r="M2118" i="21"/>
  <c r="J2118" i="21"/>
  <c r="H2119" i="21"/>
  <c r="D2120" i="21"/>
  <c r="E2119" i="21"/>
  <c r="F2119" i="21"/>
  <c r="N2118" i="21"/>
  <c r="Q2118" i="21"/>
  <c r="P2118" i="21"/>
  <c r="O2118" i="21"/>
  <c r="M2119" i="21"/>
  <c r="J2119" i="21"/>
  <c r="L2119" i="21"/>
  <c r="I2119" i="21"/>
  <c r="H2120" i="21"/>
  <c r="K2119" i="21"/>
  <c r="E2120" i="21"/>
  <c r="D2121" i="21"/>
  <c r="F2120" i="21"/>
  <c r="Q2119" i="21"/>
  <c r="N2119" i="21"/>
  <c r="P2119" i="21"/>
  <c r="O2119" i="21"/>
  <c r="M2120" i="21"/>
  <c r="L2120" i="21"/>
  <c r="H2121" i="21"/>
  <c r="I2120" i="21"/>
  <c r="K2120" i="21"/>
  <c r="J2120" i="21"/>
  <c r="E2121" i="21"/>
  <c r="D2122" i="21"/>
  <c r="F2121" i="21"/>
  <c r="M2121" i="21"/>
  <c r="H2122" i="21"/>
  <c r="K2121" i="21"/>
  <c r="I2121" i="21"/>
  <c r="L2121" i="21"/>
  <c r="J2121" i="21"/>
  <c r="Q2120" i="21"/>
  <c r="N2120" i="21"/>
  <c r="P2120" i="21"/>
  <c r="O2120" i="21"/>
  <c r="D2123" i="21"/>
  <c r="E2122" i="21"/>
  <c r="F2122" i="21"/>
  <c r="L2122" i="21"/>
  <c r="J2122" i="21"/>
  <c r="I2122" i="21"/>
  <c r="M2122" i="21"/>
  <c r="H2123" i="21"/>
  <c r="K2122" i="21"/>
  <c r="Q2121" i="21"/>
  <c r="P2121" i="21"/>
  <c r="N2121" i="21"/>
  <c r="O2121" i="21"/>
  <c r="E2123" i="21"/>
  <c r="D2124" i="21"/>
  <c r="F2123" i="21"/>
  <c r="Q2122" i="21"/>
  <c r="N2122" i="21"/>
  <c r="P2122" i="21"/>
  <c r="O2122" i="21"/>
  <c r="H2124" i="21"/>
  <c r="M2123" i="21"/>
  <c r="I2123" i="21"/>
  <c r="L2123" i="21"/>
  <c r="J2123" i="21"/>
  <c r="K2123" i="21"/>
  <c r="D2125" i="21"/>
  <c r="E2124" i="21"/>
  <c r="F2124" i="21"/>
  <c r="K2124" i="21"/>
  <c r="J2124" i="21"/>
  <c r="L2124" i="21"/>
  <c r="H2125" i="21"/>
  <c r="I2124" i="21"/>
  <c r="M2124" i="21"/>
  <c r="N2123" i="21"/>
  <c r="Q2123" i="21"/>
  <c r="P2123" i="21"/>
  <c r="O2123" i="21"/>
  <c r="E2125" i="21"/>
  <c r="D2126" i="21"/>
  <c r="F2125" i="21"/>
  <c r="K2125" i="21"/>
  <c r="H2126" i="21"/>
  <c r="M2125" i="21"/>
  <c r="J2125" i="21"/>
  <c r="I2125" i="21"/>
  <c r="L2125" i="21"/>
  <c r="Q2124" i="21"/>
  <c r="N2124" i="21"/>
  <c r="P2124" i="21"/>
  <c r="O2124" i="21"/>
  <c r="D2127" i="21"/>
  <c r="E2126" i="21"/>
  <c r="F2126" i="21"/>
  <c r="J2126" i="21"/>
  <c r="L2126" i="21"/>
  <c r="M2126" i="21"/>
  <c r="H2127" i="21"/>
  <c r="I2126" i="21"/>
  <c r="K2126" i="21"/>
  <c r="N2125" i="21"/>
  <c r="Q2125" i="21"/>
  <c r="P2125" i="21"/>
  <c r="O2125" i="21"/>
  <c r="D2128" i="21"/>
  <c r="E2127" i="21"/>
  <c r="F2127" i="21"/>
  <c r="M2127" i="21"/>
  <c r="K2127" i="21"/>
  <c r="H2128" i="21"/>
  <c r="L2127" i="21"/>
  <c r="J2127" i="21"/>
  <c r="I2127" i="21"/>
  <c r="P2126" i="21"/>
  <c r="O2126" i="21"/>
  <c r="N2126" i="21"/>
  <c r="Q2126" i="21"/>
  <c r="D2129" i="21"/>
  <c r="E2128" i="21"/>
  <c r="F2128" i="21"/>
  <c r="K2128" i="21"/>
  <c r="J2128" i="21"/>
  <c r="I2128" i="21"/>
  <c r="H2129" i="21"/>
  <c r="M2128" i="21"/>
  <c r="L2128" i="21"/>
  <c r="O2127" i="21"/>
  <c r="N2127" i="21"/>
  <c r="Q2127" i="21"/>
  <c r="P2127" i="21"/>
  <c r="D2130" i="21"/>
  <c r="E2129" i="21"/>
  <c r="F2129" i="21"/>
  <c r="P2128" i="21"/>
  <c r="O2128" i="21"/>
  <c r="N2128" i="21"/>
  <c r="Q2128" i="21"/>
  <c r="K2129" i="21"/>
  <c r="M2129" i="21"/>
  <c r="I2129" i="21"/>
  <c r="H2130" i="21"/>
  <c r="J2129" i="21"/>
  <c r="L2129" i="21"/>
  <c r="D2131" i="21"/>
  <c r="E2130" i="21"/>
  <c r="F2130" i="21"/>
  <c r="Q2129" i="21"/>
  <c r="N2129" i="21"/>
  <c r="P2129" i="21"/>
  <c r="O2129" i="21"/>
  <c r="J2130" i="21"/>
  <c r="L2130" i="21"/>
  <c r="K2130" i="21"/>
  <c r="H2131" i="21"/>
  <c r="M2130" i="21"/>
  <c r="I2130" i="21"/>
  <c r="D2132" i="21"/>
  <c r="E2131" i="21"/>
  <c r="F2131" i="21"/>
  <c r="K2131" i="21"/>
  <c r="L2131" i="21"/>
  <c r="M2131" i="21"/>
  <c r="H2132" i="21"/>
  <c r="J2131" i="21"/>
  <c r="I2131" i="21"/>
  <c r="P2130" i="21"/>
  <c r="O2130" i="21"/>
  <c r="N2130" i="21"/>
  <c r="Q2130" i="21"/>
  <c r="D2133" i="21"/>
  <c r="E2132" i="21"/>
  <c r="F2132" i="21"/>
  <c r="L2132" i="21"/>
  <c r="I2132" i="21"/>
  <c r="M2132" i="21"/>
  <c r="J2132" i="21"/>
  <c r="K2132" i="21"/>
  <c r="H2133" i="21"/>
  <c r="Q2131" i="21"/>
  <c r="P2131" i="21"/>
  <c r="O2131" i="21"/>
  <c r="N2131" i="21"/>
  <c r="D2134" i="21"/>
  <c r="E2133" i="21"/>
  <c r="F2133" i="21"/>
  <c r="P2132" i="21"/>
  <c r="O2132" i="21"/>
  <c r="Q2132" i="21"/>
  <c r="N2132" i="21"/>
  <c r="I2133" i="21"/>
  <c r="K2133" i="21"/>
  <c r="L2133" i="21"/>
  <c r="M2133" i="21"/>
  <c r="H2134" i="21"/>
  <c r="J2133" i="21"/>
  <c r="D2135" i="21"/>
  <c r="E2134" i="21"/>
  <c r="F2134" i="21"/>
  <c r="N2133" i="21"/>
  <c r="Q2133" i="21"/>
  <c r="P2133" i="21"/>
  <c r="O2133" i="21"/>
  <c r="M2134" i="21"/>
  <c r="L2134" i="21"/>
  <c r="J2134" i="21"/>
  <c r="I2134" i="21"/>
  <c r="K2134" i="21"/>
  <c r="H2135" i="21"/>
  <c r="E2135" i="21"/>
  <c r="D2136" i="21"/>
  <c r="F2135" i="21"/>
  <c r="Q2134" i="21"/>
  <c r="N2134" i="21"/>
  <c r="P2134" i="21"/>
  <c r="O2134" i="21"/>
  <c r="M2135" i="21"/>
  <c r="K2135" i="21"/>
  <c r="J2135" i="21"/>
  <c r="H2136" i="21"/>
  <c r="I2135" i="21"/>
  <c r="L2135" i="21"/>
  <c r="D2137" i="21"/>
  <c r="E2136" i="21"/>
  <c r="F2136" i="21"/>
  <c r="M2136" i="21"/>
  <c r="I2136" i="21"/>
  <c r="H2137" i="21"/>
  <c r="K2136" i="21"/>
  <c r="J2136" i="21"/>
  <c r="L2136" i="21"/>
  <c r="P2135" i="21"/>
  <c r="N2135" i="21"/>
  <c r="Q2135" i="21"/>
  <c r="O2135" i="21"/>
  <c r="E2137" i="21"/>
  <c r="D2138" i="21"/>
  <c r="F2137" i="21"/>
  <c r="O2136" i="21"/>
  <c r="P2136" i="21"/>
  <c r="Q2136" i="21"/>
  <c r="N2136" i="21"/>
  <c r="J2137" i="21"/>
  <c r="M2137" i="21"/>
  <c r="H2138" i="21"/>
  <c r="K2137" i="21"/>
  <c r="L2137" i="21"/>
  <c r="I2137" i="21"/>
  <c r="D2139" i="21"/>
  <c r="E2138" i="21"/>
  <c r="F2138" i="21"/>
  <c r="K2138" i="21"/>
  <c r="L2138" i="21"/>
  <c r="J2138" i="21"/>
  <c r="H2139" i="21"/>
  <c r="I2138" i="21"/>
  <c r="M2138" i="21"/>
  <c r="Q2137" i="21"/>
  <c r="N2137" i="21"/>
  <c r="P2137" i="21"/>
  <c r="O2137" i="21"/>
  <c r="E2139" i="21"/>
  <c r="D2140" i="21"/>
  <c r="F2139" i="21"/>
  <c r="H2140" i="21"/>
  <c r="L2139" i="21"/>
  <c r="M2139" i="21"/>
  <c r="I2139" i="21"/>
  <c r="J2139" i="21"/>
  <c r="K2139" i="21"/>
  <c r="N2138" i="21"/>
  <c r="Q2138" i="21"/>
  <c r="P2138" i="21"/>
  <c r="O2138" i="21"/>
  <c r="D2141" i="21"/>
  <c r="E2140" i="21"/>
  <c r="F2140" i="21"/>
  <c r="H2141" i="21"/>
  <c r="K2140" i="21"/>
  <c r="M2140" i="21"/>
  <c r="I2140" i="21"/>
  <c r="L2140" i="21"/>
  <c r="J2140" i="21"/>
  <c r="Q2139" i="21"/>
  <c r="N2139" i="21"/>
  <c r="P2139" i="21"/>
  <c r="O2139" i="21"/>
  <c r="E2141" i="21"/>
  <c r="D2142" i="21"/>
  <c r="F2141" i="21"/>
  <c r="H2142" i="21"/>
  <c r="I2141" i="21"/>
  <c r="L2141" i="21"/>
  <c r="J2141" i="21"/>
  <c r="M2141" i="21"/>
  <c r="K2141" i="21"/>
  <c r="Q2140" i="21"/>
  <c r="N2140" i="21"/>
  <c r="P2140" i="21"/>
  <c r="O2140" i="21"/>
  <c r="E2142" i="21"/>
  <c r="D2143" i="21"/>
  <c r="F2142" i="21"/>
  <c r="L2142" i="21"/>
  <c r="K2142" i="21"/>
  <c r="H2143" i="21"/>
  <c r="M2142" i="21"/>
  <c r="J2142" i="21"/>
  <c r="I2142" i="21"/>
  <c r="Q2141" i="21"/>
  <c r="N2141" i="21"/>
  <c r="P2141" i="21"/>
  <c r="O2141" i="21"/>
  <c r="E2143" i="21"/>
  <c r="D2144" i="21"/>
  <c r="F2143" i="21"/>
  <c r="H2144" i="21"/>
  <c r="K2143" i="21"/>
  <c r="J2143" i="21"/>
  <c r="L2143" i="21"/>
  <c r="M2143" i="21"/>
  <c r="I2143" i="21"/>
  <c r="N2142" i="21"/>
  <c r="Q2142" i="21"/>
  <c r="P2142" i="21"/>
  <c r="O2142" i="21"/>
  <c r="D2145" i="21"/>
  <c r="E2144" i="21"/>
  <c r="F2144" i="21"/>
  <c r="H2145" i="21"/>
  <c r="J2144" i="21"/>
  <c r="L2144" i="21"/>
  <c r="K2144" i="21"/>
  <c r="I2144" i="21"/>
  <c r="M2144" i="21"/>
  <c r="N2143" i="21"/>
  <c r="Q2143" i="21"/>
  <c r="P2143" i="21"/>
  <c r="O2143" i="21"/>
  <c r="E2145" i="21"/>
  <c r="D2146" i="21"/>
  <c r="F2145" i="21"/>
  <c r="I2145" i="21"/>
  <c r="M2145" i="21"/>
  <c r="L2145" i="21"/>
  <c r="K2145" i="21"/>
  <c r="J2145" i="21"/>
  <c r="H2146" i="21"/>
  <c r="P2144" i="21"/>
  <c r="O2144" i="21"/>
  <c r="Q2144" i="21"/>
  <c r="N2144" i="21"/>
  <c r="E2146" i="21"/>
  <c r="D2147" i="21"/>
  <c r="F2146" i="21"/>
  <c r="Q2145" i="21"/>
  <c r="N2145" i="21"/>
  <c r="P2145" i="21"/>
  <c r="O2145" i="21"/>
  <c r="H2147" i="21"/>
  <c r="L2146" i="21"/>
  <c r="J2146" i="21"/>
  <c r="I2146" i="21"/>
  <c r="M2146" i="21"/>
  <c r="K2146" i="21"/>
  <c r="D2148" i="21"/>
  <c r="E2147" i="21"/>
  <c r="F2147" i="21"/>
  <c r="I2147" i="21"/>
  <c r="K2147" i="21"/>
  <c r="M2147" i="21"/>
  <c r="J2147" i="21"/>
  <c r="H2148" i="21"/>
  <c r="L2147" i="21"/>
  <c r="P2146" i="21"/>
  <c r="O2146" i="21"/>
  <c r="N2146" i="21"/>
  <c r="Q2146" i="21"/>
  <c r="E2148" i="21"/>
  <c r="D2149" i="21"/>
  <c r="F2148" i="21"/>
  <c r="Q2147" i="21"/>
  <c r="N2147" i="21"/>
  <c r="P2147" i="21"/>
  <c r="O2147" i="21"/>
  <c r="K2148" i="21"/>
  <c r="J2148" i="21"/>
  <c r="H2149" i="21"/>
  <c r="M2148" i="21"/>
  <c r="I2148" i="21"/>
  <c r="L2148" i="21"/>
  <c r="D2150" i="21"/>
  <c r="E2149" i="21"/>
  <c r="F2149" i="21"/>
  <c r="L2149" i="21"/>
  <c r="I2149" i="21"/>
  <c r="M2149" i="21"/>
  <c r="J2149" i="21"/>
  <c r="H2150" i="21"/>
  <c r="K2149" i="21"/>
  <c r="P2148" i="21"/>
  <c r="O2148" i="21"/>
  <c r="N2148" i="21"/>
  <c r="Q2148" i="21"/>
  <c r="D2151" i="21"/>
  <c r="E2150" i="21"/>
  <c r="F2150" i="21"/>
  <c r="Q2149" i="21"/>
  <c r="N2149" i="21"/>
  <c r="P2149" i="21"/>
  <c r="O2149" i="21"/>
  <c r="K2150" i="21"/>
  <c r="H2151" i="21"/>
  <c r="L2150" i="21"/>
  <c r="I2150" i="21"/>
  <c r="J2150" i="21"/>
  <c r="M2150" i="21"/>
  <c r="D2152" i="21"/>
  <c r="E2151" i="21"/>
  <c r="F2151" i="21"/>
  <c r="I2151" i="21"/>
  <c r="J2151" i="21"/>
  <c r="H2152" i="21"/>
  <c r="L2151" i="21"/>
  <c r="K2151" i="21"/>
  <c r="M2151" i="21"/>
  <c r="Q2150" i="21"/>
  <c r="N2150" i="21"/>
  <c r="P2150" i="21"/>
  <c r="O2150" i="21"/>
  <c r="D2153" i="21"/>
  <c r="E2152" i="21"/>
  <c r="F2152" i="21"/>
  <c r="Q2151" i="21"/>
  <c r="N2151" i="21"/>
  <c r="P2151" i="21"/>
  <c r="O2151" i="21"/>
  <c r="M2152" i="21"/>
  <c r="K2152" i="21"/>
  <c r="I2152" i="21"/>
  <c r="H2153" i="21"/>
  <c r="L2152" i="21"/>
  <c r="J2152" i="21"/>
  <c r="E2153" i="21"/>
  <c r="D2154" i="21"/>
  <c r="F2153" i="21"/>
  <c r="O2152" i="21"/>
  <c r="P2152" i="21"/>
  <c r="N2152" i="21"/>
  <c r="Q2152" i="21"/>
  <c r="M2153" i="21"/>
  <c r="J2153" i="21"/>
  <c r="I2153" i="21"/>
  <c r="K2153" i="21"/>
  <c r="H2154" i="21"/>
  <c r="L2153" i="21"/>
  <c r="E2154" i="21"/>
  <c r="D2155" i="21"/>
  <c r="F2154" i="21"/>
  <c r="Q2153" i="21"/>
  <c r="P2153" i="21"/>
  <c r="N2153" i="21"/>
  <c r="O2153" i="21"/>
  <c r="M2154" i="21"/>
  <c r="L2154" i="21"/>
  <c r="K2154" i="21"/>
  <c r="H2155" i="21"/>
  <c r="J2154" i="21"/>
  <c r="I2154" i="21"/>
  <c r="D2156" i="21"/>
  <c r="E2155" i="21"/>
  <c r="F2155" i="21"/>
  <c r="I2155" i="21"/>
  <c r="K2155" i="21"/>
  <c r="J2155" i="21"/>
  <c r="H2156" i="21"/>
  <c r="M2155" i="21"/>
  <c r="L2155" i="21"/>
  <c r="P2154" i="21"/>
  <c r="O2154" i="21"/>
  <c r="Q2154" i="21"/>
  <c r="N2154" i="21"/>
  <c r="D2157" i="21"/>
  <c r="E2156" i="21"/>
  <c r="F2156" i="21"/>
  <c r="N2155" i="21"/>
  <c r="Q2155" i="21"/>
  <c r="P2155" i="21"/>
  <c r="O2155" i="21"/>
  <c r="H2157" i="21"/>
  <c r="K2156" i="21"/>
  <c r="I2156" i="21"/>
  <c r="J2156" i="21"/>
  <c r="L2156" i="21"/>
  <c r="M2156" i="21"/>
  <c r="D2158" i="21"/>
  <c r="E2157" i="21"/>
  <c r="F2157" i="21"/>
  <c r="J2157" i="21"/>
  <c r="L2157" i="21"/>
  <c r="H2158" i="21"/>
  <c r="M2157" i="21"/>
  <c r="I2157" i="21"/>
  <c r="K2157" i="21"/>
  <c r="N2156" i="21"/>
  <c r="Q2156" i="21"/>
  <c r="P2156" i="21"/>
  <c r="O2156" i="21"/>
  <c r="D2159" i="21"/>
  <c r="E2158" i="21"/>
  <c r="F2158" i="21"/>
  <c r="L2158" i="21"/>
  <c r="H2159" i="21"/>
  <c r="J2158" i="21"/>
  <c r="I2158" i="21"/>
  <c r="K2158" i="21"/>
  <c r="M2158" i="21"/>
  <c r="N2157" i="21"/>
  <c r="Q2157" i="21"/>
  <c r="P2157" i="21"/>
  <c r="O2157" i="21"/>
  <c r="E2159" i="21"/>
  <c r="D2160" i="21"/>
  <c r="F2159" i="21"/>
  <c r="J2159" i="21"/>
  <c r="I2159" i="21"/>
  <c r="K2159" i="21"/>
  <c r="H2160" i="21"/>
  <c r="L2159" i="21"/>
  <c r="M2159" i="21"/>
  <c r="N2158" i="21"/>
  <c r="Q2158" i="21"/>
  <c r="P2158" i="21"/>
  <c r="O2158" i="21"/>
  <c r="E2160" i="21"/>
  <c r="D2161" i="21"/>
  <c r="F2160" i="21"/>
  <c r="Q2159" i="21"/>
  <c r="N2159" i="21"/>
  <c r="P2159" i="21"/>
  <c r="O2159" i="21"/>
  <c r="L2160" i="21"/>
  <c r="I2160" i="21"/>
  <c r="J2160" i="21"/>
  <c r="M2160" i="21"/>
  <c r="K2160" i="21"/>
  <c r="H2161" i="21"/>
  <c r="E2161" i="21"/>
  <c r="D2162" i="21"/>
  <c r="F2161" i="21"/>
  <c r="Q2160" i="21"/>
  <c r="N2160" i="21"/>
  <c r="P2160" i="21"/>
  <c r="O2160" i="21"/>
  <c r="H2162" i="21"/>
  <c r="J2161" i="21"/>
  <c r="I2161" i="21"/>
  <c r="L2161" i="21"/>
  <c r="K2161" i="21"/>
  <c r="M2161" i="21"/>
  <c r="E2162" i="21"/>
  <c r="D2163" i="21"/>
  <c r="F2162" i="21"/>
  <c r="I2162" i="21"/>
  <c r="J2162" i="21"/>
  <c r="H2163" i="21"/>
  <c r="K2162" i="21"/>
  <c r="L2162" i="21"/>
  <c r="M2162" i="21"/>
  <c r="P2161" i="21"/>
  <c r="O2161" i="21"/>
  <c r="N2161" i="21"/>
  <c r="Q2161" i="21"/>
  <c r="E2163" i="21"/>
  <c r="D2164" i="21"/>
  <c r="F2163" i="21"/>
  <c r="P2162" i="21"/>
  <c r="O2162" i="21"/>
  <c r="N2162" i="21"/>
  <c r="Q2162" i="21"/>
  <c r="M2163" i="21"/>
  <c r="I2163" i="21"/>
  <c r="K2163" i="21"/>
  <c r="J2163" i="21"/>
  <c r="H2164" i="21"/>
  <c r="L2163" i="21"/>
  <c r="E2164" i="21"/>
  <c r="D2165" i="21"/>
  <c r="F2164" i="21"/>
  <c r="N2163" i="21"/>
  <c r="Q2163" i="21"/>
  <c r="P2163" i="21"/>
  <c r="O2163" i="21"/>
  <c r="I2164" i="21"/>
  <c r="M2164" i="21"/>
  <c r="H2165" i="21"/>
  <c r="J2164" i="21"/>
  <c r="L2164" i="21"/>
  <c r="K2164" i="21"/>
  <c r="D2166" i="21"/>
  <c r="E2165" i="21"/>
  <c r="F2165" i="21"/>
  <c r="P2164" i="21"/>
  <c r="O2164" i="21"/>
  <c r="N2164" i="21"/>
  <c r="Q2164" i="21"/>
  <c r="J2165" i="21"/>
  <c r="I2165" i="21"/>
  <c r="M2165" i="21"/>
  <c r="L2165" i="21"/>
  <c r="H2166" i="21"/>
  <c r="K2165" i="21"/>
  <c r="E2166" i="21"/>
  <c r="D2167" i="21"/>
  <c r="F2166" i="21"/>
  <c r="N2165" i="21"/>
  <c r="Q2165" i="21"/>
  <c r="P2165" i="21"/>
  <c r="O2165" i="21"/>
  <c r="L2166" i="21"/>
  <c r="I2166" i="21"/>
  <c r="M2166" i="21"/>
  <c r="J2166" i="21"/>
  <c r="K2166" i="21"/>
  <c r="H2167" i="21"/>
  <c r="D2168" i="21"/>
  <c r="E2167" i="21"/>
  <c r="F2167" i="21"/>
  <c r="Q2166" i="21"/>
  <c r="N2166" i="21"/>
  <c r="P2166" i="21"/>
  <c r="O2166" i="21"/>
  <c r="J2167" i="21"/>
  <c r="I2167" i="21"/>
  <c r="K2167" i="21"/>
  <c r="L2167" i="21"/>
  <c r="H2168" i="21"/>
  <c r="M2167" i="21"/>
  <c r="D2169" i="21"/>
  <c r="E2168" i="21"/>
  <c r="F2168" i="21"/>
  <c r="N2167" i="21"/>
  <c r="Q2167" i="21"/>
  <c r="P2167" i="21"/>
  <c r="O2167" i="21"/>
  <c r="J2168" i="21"/>
  <c r="K2168" i="21"/>
  <c r="M2168" i="21"/>
  <c r="I2168" i="21"/>
  <c r="H2169" i="21"/>
  <c r="L2168" i="21"/>
  <c r="E2169" i="21"/>
  <c r="D2170" i="21"/>
  <c r="F2169" i="21"/>
  <c r="O2168" i="21"/>
  <c r="P2168" i="21"/>
  <c r="N2168" i="21"/>
  <c r="Q2168" i="21"/>
  <c r="J2169" i="21"/>
  <c r="L2169" i="21"/>
  <c r="K2169" i="21"/>
  <c r="I2169" i="21"/>
  <c r="H2170" i="21"/>
  <c r="M2169" i="21"/>
  <c r="D2171" i="21"/>
  <c r="E2170" i="21"/>
  <c r="F2170" i="21"/>
  <c r="N2169" i="21"/>
  <c r="P2169" i="21"/>
  <c r="Q2169" i="21"/>
  <c r="O2169" i="21"/>
  <c r="I2170" i="21"/>
  <c r="K2170" i="21"/>
  <c r="H2171" i="21"/>
  <c r="J2170" i="21"/>
  <c r="M2170" i="21"/>
  <c r="L2170" i="21"/>
  <c r="E2171" i="21"/>
  <c r="D2172" i="21"/>
  <c r="F2171" i="21"/>
  <c r="P2170" i="21"/>
  <c r="O2170" i="21"/>
  <c r="Q2170" i="21"/>
  <c r="N2170" i="21"/>
  <c r="K2171" i="21"/>
  <c r="H2172" i="21"/>
  <c r="I2171" i="21"/>
  <c r="L2171" i="21"/>
  <c r="J2171" i="21"/>
  <c r="M2171" i="21"/>
  <c r="E2172" i="21"/>
  <c r="D2173" i="21"/>
  <c r="F2172" i="21"/>
  <c r="J2172" i="21"/>
  <c r="M2172" i="21"/>
  <c r="K2172" i="21"/>
  <c r="H2173" i="21"/>
  <c r="I2172" i="21"/>
  <c r="L2172" i="21"/>
  <c r="Q2171" i="21"/>
  <c r="N2171" i="21"/>
  <c r="P2171" i="21"/>
  <c r="O2171" i="21"/>
  <c r="E2173" i="21"/>
  <c r="D2174" i="21"/>
  <c r="F2173" i="21"/>
  <c r="M2173" i="21"/>
  <c r="J2173" i="21"/>
  <c r="I2173" i="21"/>
  <c r="H2174" i="21"/>
  <c r="K2173" i="21"/>
  <c r="L2173" i="21"/>
  <c r="Q2172" i="21"/>
  <c r="N2172" i="21"/>
  <c r="P2172" i="21"/>
  <c r="O2172" i="21"/>
  <c r="E2174" i="21"/>
  <c r="D2175" i="21"/>
  <c r="F2174" i="21"/>
  <c r="Q2173" i="21"/>
  <c r="N2173" i="21"/>
  <c r="P2173" i="21"/>
  <c r="O2173" i="21"/>
  <c r="J2174" i="21"/>
  <c r="L2174" i="21"/>
  <c r="M2174" i="21"/>
  <c r="I2174" i="21"/>
  <c r="K2174" i="21"/>
  <c r="H2175" i="21"/>
  <c r="D2176" i="21"/>
  <c r="E2175" i="21"/>
  <c r="F2175" i="21"/>
  <c r="N2174" i="21"/>
  <c r="Q2174" i="21"/>
  <c r="P2174" i="21"/>
  <c r="O2174" i="21"/>
  <c r="J2175" i="21"/>
  <c r="K2175" i="21"/>
  <c r="I2175" i="21"/>
  <c r="H2176" i="21"/>
  <c r="M2175" i="21"/>
  <c r="L2175" i="21"/>
  <c r="D2177" i="21"/>
  <c r="E2176" i="21"/>
  <c r="F2176" i="21"/>
  <c r="Q2175" i="21"/>
  <c r="N2175" i="21"/>
  <c r="P2175" i="21"/>
  <c r="O2175" i="21"/>
  <c r="I2176" i="21"/>
  <c r="M2176" i="21"/>
  <c r="H2177" i="21"/>
  <c r="K2176" i="21"/>
  <c r="J2176" i="21"/>
  <c r="L2176" i="21"/>
  <c r="E2177" i="21"/>
  <c r="D2178" i="21"/>
  <c r="F2177" i="21"/>
  <c r="N2176" i="21"/>
  <c r="Q2176" i="21"/>
  <c r="P2176" i="21"/>
  <c r="O2176" i="21"/>
  <c r="H2178" i="21"/>
  <c r="I2177" i="21"/>
  <c r="J2177" i="21"/>
  <c r="M2177" i="21"/>
  <c r="L2177" i="21"/>
  <c r="K2177" i="21"/>
  <c r="D2179" i="21"/>
  <c r="E2178" i="21"/>
  <c r="F2178" i="21"/>
  <c r="J2178" i="21"/>
  <c r="K2178" i="21"/>
  <c r="L2178" i="21"/>
  <c r="H2179" i="21"/>
  <c r="M2178" i="21"/>
  <c r="I2178" i="21"/>
  <c r="P2177" i="21"/>
  <c r="O2177" i="21"/>
  <c r="Q2177" i="21"/>
  <c r="N2177" i="21"/>
  <c r="D2180" i="21"/>
  <c r="E2179" i="21"/>
  <c r="F2179" i="21"/>
  <c r="J2179" i="21"/>
  <c r="L2179" i="21"/>
  <c r="K2179" i="21"/>
  <c r="M2179" i="21"/>
  <c r="I2179" i="21"/>
  <c r="H2180" i="21"/>
  <c r="Q2178" i="21"/>
  <c r="N2178" i="21"/>
  <c r="P2178" i="21"/>
  <c r="O2178" i="21"/>
  <c r="E2180" i="21"/>
  <c r="D2181" i="21"/>
  <c r="F2180" i="21"/>
  <c r="N2179" i="21"/>
  <c r="Q2179" i="21"/>
  <c r="P2179" i="21"/>
  <c r="O2179" i="21"/>
  <c r="M2180" i="21"/>
  <c r="J2180" i="21"/>
  <c r="H2181" i="21"/>
  <c r="K2180" i="21"/>
  <c r="L2180" i="21"/>
  <c r="I2180" i="21"/>
  <c r="D2182" i="21"/>
  <c r="E2181" i="21"/>
  <c r="F2181" i="21"/>
  <c r="L2181" i="21"/>
  <c r="I2181" i="21"/>
  <c r="K2181" i="21"/>
  <c r="M2181" i="21"/>
  <c r="J2181" i="21"/>
  <c r="H2182" i="21"/>
  <c r="P2180" i="21"/>
  <c r="O2180" i="21"/>
  <c r="N2180" i="21"/>
  <c r="Q2180" i="21"/>
  <c r="D2183" i="21"/>
  <c r="E2182" i="21"/>
  <c r="F2182" i="21"/>
  <c r="Q2181" i="21"/>
  <c r="N2181" i="21"/>
  <c r="P2181" i="21"/>
  <c r="O2181" i="21"/>
  <c r="J2182" i="21"/>
  <c r="I2182" i="21"/>
  <c r="M2182" i="21"/>
  <c r="L2182" i="21"/>
  <c r="H2183" i="21"/>
  <c r="K2182" i="21"/>
  <c r="E2183" i="21"/>
  <c r="D2184" i="21"/>
  <c r="F2183" i="21"/>
  <c r="Q2182" i="21"/>
  <c r="N2182" i="21"/>
  <c r="P2182" i="21"/>
  <c r="O2182" i="21"/>
  <c r="I2183" i="21"/>
  <c r="K2183" i="21"/>
  <c r="L2183" i="21"/>
  <c r="M2183" i="21"/>
  <c r="J2183" i="21"/>
  <c r="H2184" i="21"/>
  <c r="E2184" i="21"/>
  <c r="D2185" i="21"/>
  <c r="F2184" i="21"/>
  <c r="Q2183" i="21"/>
  <c r="N2183" i="21"/>
  <c r="P2183" i="21"/>
  <c r="O2183" i="21"/>
  <c r="M2184" i="21"/>
  <c r="H2185" i="21"/>
  <c r="L2184" i="21"/>
  <c r="K2184" i="21"/>
  <c r="J2184" i="21"/>
  <c r="I2184" i="21"/>
  <c r="E2185" i="21"/>
  <c r="D2186" i="21"/>
  <c r="F2185" i="21"/>
  <c r="I2185" i="21"/>
  <c r="H2186" i="21"/>
  <c r="J2185" i="21"/>
  <c r="L2185" i="21"/>
  <c r="M2185" i="21"/>
  <c r="K2185" i="21"/>
  <c r="Q2184" i="21"/>
  <c r="N2184" i="21"/>
  <c r="P2184" i="21"/>
  <c r="O2184" i="21"/>
  <c r="E2186" i="21"/>
  <c r="D2187" i="21"/>
  <c r="F2186" i="21"/>
  <c r="Q2185" i="21"/>
  <c r="P2185" i="21"/>
  <c r="N2185" i="21"/>
  <c r="O2185" i="21"/>
  <c r="L2186" i="21"/>
  <c r="J2186" i="21"/>
  <c r="M2186" i="21"/>
  <c r="K2186" i="21"/>
  <c r="I2186" i="21"/>
  <c r="H2187" i="21"/>
  <c r="E2187" i="21"/>
  <c r="D2188" i="21"/>
  <c r="F2187" i="21"/>
  <c r="P2186" i="21"/>
  <c r="O2186" i="21"/>
  <c r="N2186" i="21"/>
  <c r="Q2186" i="21"/>
  <c r="L2187" i="21"/>
  <c r="I2187" i="21"/>
  <c r="K2187" i="21"/>
  <c r="H2188" i="21"/>
  <c r="M2187" i="21"/>
  <c r="J2187" i="21"/>
  <c r="D2189" i="21"/>
  <c r="E2188" i="21"/>
  <c r="F2188" i="21"/>
  <c r="N2187" i="21"/>
  <c r="Q2187" i="21"/>
  <c r="P2187" i="21"/>
  <c r="O2187" i="21"/>
  <c r="M2188" i="21"/>
  <c r="H2189" i="21"/>
  <c r="I2188" i="21"/>
  <c r="J2188" i="21"/>
  <c r="L2188" i="21"/>
  <c r="K2188" i="21"/>
  <c r="D2190" i="21"/>
  <c r="E2189" i="21"/>
  <c r="F2189" i="21"/>
  <c r="H2190" i="21"/>
  <c r="K2189" i="21"/>
  <c r="L2189" i="21"/>
  <c r="I2189" i="21"/>
  <c r="J2189" i="21"/>
  <c r="M2189" i="21"/>
  <c r="N2188" i="21"/>
  <c r="Q2188" i="21"/>
  <c r="P2188" i="21"/>
  <c r="O2188" i="21"/>
  <c r="E2190" i="21"/>
  <c r="D2191" i="21"/>
  <c r="F2190" i="21"/>
  <c r="K2190" i="21"/>
  <c r="H2191" i="21"/>
  <c r="L2190" i="21"/>
  <c r="I2190" i="21"/>
  <c r="M2190" i="21"/>
  <c r="J2190" i="21"/>
  <c r="Q2189" i="21"/>
  <c r="N2189" i="21"/>
  <c r="P2189" i="21"/>
  <c r="O2189" i="21"/>
  <c r="E2191" i="21"/>
  <c r="D2192" i="21"/>
  <c r="F2191" i="21"/>
  <c r="H2192" i="21"/>
  <c r="L2191" i="21"/>
  <c r="K2191" i="21"/>
  <c r="I2191" i="21"/>
  <c r="J2191" i="21"/>
  <c r="M2191" i="21"/>
  <c r="N2190" i="21"/>
  <c r="Q2190" i="21"/>
  <c r="P2190" i="21"/>
  <c r="O2190" i="21"/>
  <c r="E2192" i="21"/>
  <c r="D2193" i="21"/>
  <c r="F2192" i="21"/>
  <c r="K2192" i="21"/>
  <c r="J2192" i="21"/>
  <c r="L2192" i="21"/>
  <c r="I2192" i="21"/>
  <c r="M2192" i="21"/>
  <c r="H2193" i="21"/>
  <c r="O2191" i="21"/>
  <c r="Q2191" i="21"/>
  <c r="N2191" i="21"/>
  <c r="P2191" i="21"/>
  <c r="E2193" i="21"/>
  <c r="D2194" i="21"/>
  <c r="F2193" i="21"/>
  <c r="P2192" i="21"/>
  <c r="O2192" i="21"/>
  <c r="N2192" i="21"/>
  <c r="Q2192" i="21"/>
  <c r="J2193" i="21"/>
  <c r="I2193" i="21"/>
  <c r="H2194" i="21"/>
  <c r="K2193" i="21"/>
  <c r="M2193" i="21"/>
  <c r="L2193" i="21"/>
  <c r="E2194" i="21"/>
  <c r="D2195" i="21"/>
  <c r="F2194" i="21"/>
  <c r="Q2193" i="21"/>
  <c r="N2193" i="21"/>
  <c r="P2193" i="21"/>
  <c r="O2193" i="21"/>
  <c r="K2194" i="21"/>
  <c r="I2194" i="21"/>
  <c r="M2194" i="21"/>
  <c r="L2194" i="21"/>
  <c r="J2194" i="21"/>
  <c r="H2195" i="21"/>
  <c r="E2195" i="21"/>
  <c r="D2196" i="21"/>
  <c r="F2195" i="21"/>
  <c r="N2194" i="21"/>
  <c r="Q2194" i="21"/>
  <c r="P2194" i="21"/>
  <c r="O2194" i="21"/>
  <c r="H2196" i="21"/>
  <c r="M2195" i="21"/>
  <c r="L2195" i="21"/>
  <c r="K2195" i="21"/>
  <c r="I2195" i="21"/>
  <c r="J2195" i="21"/>
  <c r="D2197" i="21"/>
  <c r="E2196" i="21"/>
  <c r="F2196" i="21"/>
  <c r="L2196" i="21"/>
  <c r="J2196" i="21"/>
  <c r="I2196" i="21"/>
  <c r="H2197" i="21"/>
  <c r="K2196" i="21"/>
  <c r="M2196" i="21"/>
  <c r="N2195" i="21"/>
  <c r="Q2195" i="21"/>
  <c r="P2195" i="21"/>
  <c r="O2195" i="21"/>
  <c r="E2197" i="21"/>
  <c r="D2198" i="21"/>
  <c r="F2197" i="21"/>
  <c r="N2196" i="21"/>
  <c r="Q2196" i="21"/>
  <c r="P2196" i="21"/>
  <c r="O2196" i="21"/>
  <c r="J2197" i="21"/>
  <c r="I2197" i="21"/>
  <c r="H2198" i="21"/>
  <c r="L2197" i="21"/>
  <c r="K2197" i="21"/>
  <c r="M2197" i="21"/>
  <c r="E2198" i="21"/>
  <c r="D2199" i="21"/>
  <c r="F2198" i="21"/>
  <c r="Q2197" i="21"/>
  <c r="N2197" i="21"/>
  <c r="P2197" i="21"/>
  <c r="O2197" i="21"/>
  <c r="H2199" i="21"/>
  <c r="J2198" i="21"/>
  <c r="L2198" i="21"/>
  <c r="M2198" i="21"/>
  <c r="I2198" i="21"/>
  <c r="K2198" i="21"/>
  <c r="E2199" i="21"/>
  <c r="D2200" i="21"/>
  <c r="F2199" i="21"/>
  <c r="H2200" i="21"/>
  <c r="I2199" i="21"/>
  <c r="J2199" i="21"/>
  <c r="M2199" i="21"/>
  <c r="K2199" i="21"/>
  <c r="L2199" i="21"/>
  <c r="P2198" i="21"/>
  <c r="O2198" i="21"/>
  <c r="N2198" i="21"/>
  <c r="Q2198" i="21"/>
  <c r="E2200" i="21"/>
  <c r="D2201" i="21"/>
  <c r="F2200" i="21"/>
  <c r="H2201" i="21"/>
  <c r="K2200" i="21"/>
  <c r="M2200" i="21"/>
  <c r="I2200" i="21"/>
  <c r="L2200" i="21"/>
  <c r="J2200" i="21"/>
  <c r="Q2199" i="21"/>
  <c r="N2199" i="21"/>
  <c r="P2199" i="21"/>
  <c r="O2199" i="21"/>
  <c r="E2201" i="21"/>
  <c r="D2202" i="21"/>
  <c r="F2201" i="21"/>
  <c r="J2201" i="21"/>
  <c r="I2201" i="21"/>
  <c r="M2201" i="21"/>
  <c r="K2201" i="21"/>
  <c r="H2202" i="21"/>
  <c r="L2201" i="21"/>
  <c r="Q2200" i="21"/>
  <c r="N2200" i="21"/>
  <c r="P2200" i="21"/>
  <c r="O2200" i="21"/>
  <c r="D2203" i="21"/>
  <c r="E2202" i="21"/>
  <c r="F2202" i="21"/>
  <c r="Q2201" i="21"/>
  <c r="N2201" i="21"/>
  <c r="P2201" i="21"/>
  <c r="O2201" i="21"/>
  <c r="I2202" i="21"/>
  <c r="M2202" i="21"/>
  <c r="J2202" i="21"/>
  <c r="H2203" i="21"/>
  <c r="L2202" i="21"/>
  <c r="K2202" i="21"/>
  <c r="E2203" i="21"/>
  <c r="D2204" i="21"/>
  <c r="F2203" i="21"/>
  <c r="P2202" i="21"/>
  <c r="O2202" i="21"/>
  <c r="N2202" i="21"/>
  <c r="Q2202" i="21"/>
  <c r="I2203" i="21"/>
  <c r="M2203" i="21"/>
  <c r="K2203" i="21"/>
  <c r="H2204" i="21"/>
  <c r="J2203" i="21"/>
  <c r="L2203" i="21"/>
  <c r="D2205" i="21"/>
  <c r="E2204" i="21"/>
  <c r="F2204" i="21"/>
  <c r="Q2203" i="21"/>
  <c r="N2203" i="21"/>
  <c r="P2203" i="21"/>
  <c r="O2203" i="21"/>
  <c r="I2204" i="21"/>
  <c r="M2204" i="21"/>
  <c r="K2204" i="21"/>
  <c r="L2204" i="21"/>
  <c r="H2205" i="21"/>
  <c r="J2204" i="21"/>
  <c r="D2206" i="21"/>
  <c r="E2205" i="21"/>
  <c r="F2205" i="21"/>
  <c r="N2204" i="21"/>
  <c r="Q2204" i="21"/>
  <c r="P2204" i="21"/>
  <c r="O2204" i="21"/>
  <c r="L2205" i="21"/>
  <c r="J2205" i="21"/>
  <c r="M2205" i="21"/>
  <c r="K2205" i="21"/>
  <c r="H2206" i="21"/>
  <c r="I2205" i="21"/>
  <c r="D2207" i="21"/>
  <c r="E2206" i="21"/>
  <c r="F2206" i="21"/>
  <c r="J2206" i="21"/>
  <c r="H2207" i="21"/>
  <c r="M2206" i="21"/>
  <c r="I2206" i="21"/>
  <c r="L2206" i="21"/>
  <c r="K2206" i="21"/>
  <c r="N2205" i="21"/>
  <c r="Q2205" i="21"/>
  <c r="P2205" i="21"/>
  <c r="O2205" i="21"/>
  <c r="D2208" i="21"/>
  <c r="E2207" i="21"/>
  <c r="F2207" i="21"/>
  <c r="L2207" i="21"/>
  <c r="J2207" i="21"/>
  <c r="M2207" i="21"/>
  <c r="K2207" i="21"/>
  <c r="H2208" i="21"/>
  <c r="I2207" i="21"/>
  <c r="N2206" i="21"/>
  <c r="Q2206" i="21"/>
  <c r="P2206" i="21"/>
  <c r="O2206" i="21"/>
  <c r="D2209" i="21"/>
  <c r="E2208" i="21"/>
  <c r="F2208" i="21"/>
  <c r="I2208" i="21"/>
  <c r="M2208" i="21"/>
  <c r="K2208" i="21"/>
  <c r="L2208" i="21"/>
  <c r="J2208" i="21"/>
  <c r="H2209" i="21"/>
  <c r="O2207" i="21"/>
  <c r="N2207" i="21"/>
  <c r="Q2207" i="21"/>
  <c r="P2207" i="21"/>
  <c r="D2210" i="21"/>
  <c r="E2209" i="21"/>
  <c r="F2209" i="21"/>
  <c r="P2208" i="21"/>
  <c r="O2208" i="21"/>
  <c r="N2208" i="21"/>
  <c r="Q2208" i="21"/>
  <c r="L2209" i="21"/>
  <c r="I2209" i="21"/>
  <c r="H2210" i="21"/>
  <c r="K2209" i="21"/>
  <c r="M2209" i="21"/>
  <c r="J2209" i="21"/>
  <c r="D2211" i="21"/>
  <c r="E2210" i="21"/>
  <c r="F2210" i="21"/>
  <c r="N2209" i="21"/>
  <c r="Q2209" i="21"/>
  <c r="P2209" i="21"/>
  <c r="O2209" i="21"/>
  <c r="L2210" i="21"/>
  <c r="K2210" i="21"/>
  <c r="H2211" i="21"/>
  <c r="J2210" i="21"/>
  <c r="I2210" i="21"/>
  <c r="M2210" i="21"/>
  <c r="E2211" i="21"/>
  <c r="D2212" i="21"/>
  <c r="F2211" i="21"/>
  <c r="H2212" i="21"/>
  <c r="J2211" i="21"/>
  <c r="K2211" i="21"/>
  <c r="I2211" i="21"/>
  <c r="M2211" i="21"/>
  <c r="L2211" i="21"/>
  <c r="P2210" i="21"/>
  <c r="O2210" i="21"/>
  <c r="N2210" i="21"/>
  <c r="Q2210" i="21"/>
  <c r="E2212" i="21"/>
  <c r="D2213" i="21"/>
  <c r="F2212" i="21"/>
  <c r="K2212" i="21"/>
  <c r="J2212" i="21"/>
  <c r="H2213" i="21"/>
  <c r="L2212" i="21"/>
  <c r="M2212" i="21"/>
  <c r="I2212" i="21"/>
  <c r="N2211" i="21"/>
  <c r="P2211" i="21"/>
  <c r="O2211" i="21"/>
  <c r="Q2211" i="21"/>
  <c r="E2213" i="21"/>
  <c r="D2214" i="21"/>
  <c r="F2213" i="21"/>
  <c r="L2213" i="21"/>
  <c r="H2214" i="21"/>
  <c r="M2213" i="21"/>
  <c r="K2213" i="21"/>
  <c r="J2213" i="21"/>
  <c r="I2213" i="21"/>
  <c r="Q2212" i="21"/>
  <c r="N2212" i="21"/>
  <c r="P2212" i="21"/>
  <c r="O2212" i="21"/>
  <c r="E2214" i="21"/>
  <c r="D2215" i="21"/>
  <c r="F2214" i="21"/>
  <c r="M2214" i="21"/>
  <c r="H2215" i="21"/>
  <c r="I2214" i="21"/>
  <c r="J2214" i="21"/>
  <c r="K2214" i="21"/>
  <c r="L2214" i="21"/>
  <c r="N2213" i="21"/>
  <c r="Q2213" i="21"/>
  <c r="P2213" i="21"/>
  <c r="O2213" i="21"/>
  <c r="E2215" i="21"/>
  <c r="D2216" i="21"/>
  <c r="F2215" i="21"/>
  <c r="K2215" i="21"/>
  <c r="I2215" i="21"/>
  <c r="H2216" i="21"/>
  <c r="J2215" i="21"/>
  <c r="M2215" i="21"/>
  <c r="L2215" i="21"/>
  <c r="N2214" i="21"/>
  <c r="Q2214" i="21"/>
  <c r="P2214" i="21"/>
  <c r="O2214" i="21"/>
  <c r="E2216" i="21"/>
  <c r="D2217" i="21"/>
  <c r="F2216" i="21"/>
  <c r="Q2215" i="21"/>
  <c r="N2215" i="21"/>
  <c r="P2215" i="21"/>
  <c r="O2215" i="21"/>
  <c r="I2216" i="21"/>
  <c r="L2216" i="21"/>
  <c r="H2217" i="21"/>
  <c r="K2216" i="21"/>
  <c r="J2216" i="21"/>
  <c r="M2216" i="21"/>
  <c r="E2217" i="21"/>
  <c r="D2218" i="21"/>
  <c r="F2217" i="21"/>
  <c r="Q2216" i="21"/>
  <c r="N2216" i="21"/>
  <c r="P2216" i="21"/>
  <c r="O2216" i="21"/>
  <c r="L2217" i="21"/>
  <c r="I2217" i="21"/>
  <c r="J2217" i="21"/>
  <c r="H2218" i="21"/>
  <c r="M2217" i="21"/>
  <c r="K2217" i="21"/>
  <c r="E2218" i="21"/>
  <c r="D2219" i="21"/>
  <c r="F2218" i="21"/>
  <c r="N2217" i="21"/>
  <c r="Q2217" i="21"/>
  <c r="P2217" i="21"/>
  <c r="O2217" i="21"/>
  <c r="K2218" i="21"/>
  <c r="J2218" i="21"/>
  <c r="I2218" i="21"/>
  <c r="M2218" i="21"/>
  <c r="L2218" i="21"/>
  <c r="H2219" i="21"/>
  <c r="E2219" i="21"/>
  <c r="D2220" i="21"/>
  <c r="F2219" i="21"/>
  <c r="P2218" i="21"/>
  <c r="O2218" i="21"/>
  <c r="N2218" i="21"/>
  <c r="Q2218" i="21"/>
  <c r="I2219" i="21"/>
  <c r="H2220" i="21"/>
  <c r="J2219" i="21"/>
  <c r="K2219" i="21"/>
  <c r="L2219" i="21"/>
  <c r="M2219" i="21"/>
  <c r="D2221" i="21"/>
  <c r="E2220" i="21"/>
  <c r="F2220" i="21"/>
  <c r="N2219" i="21"/>
  <c r="Q2219" i="21"/>
  <c r="P2219" i="21"/>
  <c r="O2219" i="21"/>
  <c r="I2220" i="21"/>
  <c r="L2220" i="21"/>
  <c r="M2220" i="21"/>
  <c r="J2220" i="21"/>
  <c r="K2220" i="21"/>
  <c r="H2221" i="21"/>
  <c r="D2222" i="21"/>
  <c r="E2221" i="21"/>
  <c r="F2221" i="21"/>
  <c r="N2220" i="21"/>
  <c r="Q2220" i="21"/>
  <c r="P2220" i="21"/>
  <c r="O2220" i="21"/>
  <c r="K2221" i="21"/>
  <c r="M2221" i="21"/>
  <c r="I2221" i="21"/>
  <c r="L2221" i="21"/>
  <c r="J2221" i="21"/>
  <c r="H2222" i="21"/>
  <c r="E2222" i="21"/>
  <c r="D2223" i="21"/>
  <c r="F2222" i="21"/>
  <c r="Q2221" i="21"/>
  <c r="N2221" i="21"/>
  <c r="P2221" i="21"/>
  <c r="O2221" i="21"/>
  <c r="H2223" i="21"/>
  <c r="L2222" i="21"/>
  <c r="M2222" i="21"/>
  <c r="K2222" i="21"/>
  <c r="I2222" i="21"/>
  <c r="J2222" i="21"/>
  <c r="D2224" i="21"/>
  <c r="E2223" i="21"/>
  <c r="F2223" i="21"/>
  <c r="K2223" i="21"/>
  <c r="J2223" i="21"/>
  <c r="M2223" i="21"/>
  <c r="I2223" i="21"/>
  <c r="L2223" i="21"/>
  <c r="H2224" i="21"/>
  <c r="N2222" i="21"/>
  <c r="Q2222" i="21"/>
  <c r="P2222" i="21"/>
  <c r="O2222" i="21"/>
  <c r="E2224" i="21"/>
  <c r="D2225" i="21"/>
  <c r="F2224" i="21"/>
  <c r="O2223" i="21"/>
  <c r="N2223" i="21"/>
  <c r="Q2223" i="21"/>
  <c r="P2223" i="21"/>
  <c r="J2224" i="21"/>
  <c r="K2224" i="21"/>
  <c r="L2224" i="21"/>
  <c r="M2224" i="21"/>
  <c r="H2225" i="21"/>
  <c r="I2224" i="21"/>
  <c r="E2225" i="21"/>
  <c r="D2226" i="21"/>
  <c r="F2225" i="21"/>
  <c r="J2225" i="21"/>
  <c r="K2225" i="21"/>
  <c r="I2225" i="21"/>
  <c r="M2225" i="21"/>
  <c r="H2226" i="21"/>
  <c r="L2225" i="21"/>
  <c r="N2224" i="21"/>
  <c r="Q2224" i="21"/>
  <c r="P2224" i="21"/>
  <c r="O2224" i="21"/>
  <c r="D2227" i="21"/>
  <c r="E2226" i="21"/>
  <c r="F2226" i="21"/>
  <c r="P2225" i="21"/>
  <c r="O2225" i="21"/>
  <c r="N2225" i="21"/>
  <c r="Q2225" i="21"/>
  <c r="I2226" i="21"/>
  <c r="K2226" i="21"/>
  <c r="L2226" i="21"/>
  <c r="H2227" i="21"/>
  <c r="M2226" i="21"/>
  <c r="J2226" i="21"/>
  <c r="E2227" i="21"/>
  <c r="D2228" i="21"/>
  <c r="F2227" i="21"/>
  <c r="P2226" i="21"/>
  <c r="O2226" i="21"/>
  <c r="Q2226" i="21"/>
  <c r="N2226" i="21"/>
  <c r="H2228" i="21"/>
  <c r="M2227" i="21"/>
  <c r="L2227" i="21"/>
  <c r="J2227" i="21"/>
  <c r="K2227" i="21"/>
  <c r="I2227" i="21"/>
  <c r="E2228" i="21"/>
  <c r="D2229" i="21"/>
  <c r="F2228" i="21"/>
  <c r="I2228" i="21"/>
  <c r="L2228" i="21"/>
  <c r="K2228" i="21"/>
  <c r="H2229" i="21"/>
  <c r="M2228" i="21"/>
  <c r="J2228" i="21"/>
  <c r="N2227" i="21"/>
  <c r="P2227" i="21"/>
  <c r="O2227" i="21"/>
  <c r="Q2227" i="21"/>
  <c r="E2229" i="21"/>
  <c r="D2230" i="21"/>
  <c r="F2229" i="21"/>
  <c r="P2228" i="21"/>
  <c r="O2228" i="21"/>
  <c r="N2228" i="21"/>
  <c r="Q2228" i="21"/>
  <c r="K2229" i="21"/>
  <c r="M2229" i="21"/>
  <c r="I2229" i="21"/>
  <c r="L2229" i="21"/>
  <c r="J2229" i="21"/>
  <c r="H2230" i="21"/>
  <c r="E2230" i="21"/>
  <c r="D2231" i="21"/>
  <c r="F2230" i="21"/>
  <c r="Q2229" i="21"/>
  <c r="N2229" i="21"/>
  <c r="P2229" i="21"/>
  <c r="O2229" i="21"/>
  <c r="L2230" i="21"/>
  <c r="K2230" i="21"/>
  <c r="J2230" i="21"/>
  <c r="H2231" i="21"/>
  <c r="M2230" i="21"/>
  <c r="I2230" i="21"/>
  <c r="D2232" i="21"/>
  <c r="E2231" i="21"/>
  <c r="F2231" i="21"/>
  <c r="K2231" i="21"/>
  <c r="J2231" i="21"/>
  <c r="I2231" i="21"/>
  <c r="M2231" i="21"/>
  <c r="H2232" i="21"/>
  <c r="L2231" i="21"/>
  <c r="P2230" i="21"/>
  <c r="O2230" i="21"/>
  <c r="N2230" i="21"/>
  <c r="Q2230" i="21"/>
  <c r="D2233" i="21"/>
  <c r="E2232" i="21"/>
  <c r="F2232" i="21"/>
  <c r="P2231" i="21"/>
  <c r="Q2231" i="21"/>
  <c r="N2231" i="21"/>
  <c r="O2231" i="21"/>
  <c r="M2232" i="21"/>
  <c r="L2232" i="21"/>
  <c r="H2233" i="21"/>
  <c r="K2232" i="21"/>
  <c r="I2232" i="21"/>
  <c r="J2232" i="21"/>
  <c r="D2234" i="21"/>
  <c r="E2233" i="21"/>
  <c r="F2233" i="21"/>
  <c r="L2233" i="21"/>
  <c r="H2234" i="21"/>
  <c r="K2233" i="21"/>
  <c r="J2233" i="21"/>
  <c r="M2233" i="21"/>
  <c r="I2233" i="21"/>
  <c r="O2232" i="21"/>
  <c r="P2232" i="21"/>
  <c r="N2232" i="21"/>
  <c r="Q2232" i="21"/>
  <c r="E2234" i="21"/>
  <c r="D2235" i="21"/>
  <c r="F2234" i="21"/>
  <c r="L2234" i="21"/>
  <c r="I2234" i="21"/>
  <c r="K2234" i="21"/>
  <c r="M2234" i="21"/>
  <c r="J2234" i="21"/>
  <c r="H2235" i="21"/>
  <c r="Q2233" i="21"/>
  <c r="N2233" i="21"/>
  <c r="P2233" i="21"/>
  <c r="O2233" i="21"/>
  <c r="D2236" i="21"/>
  <c r="E2235" i="21"/>
  <c r="F2235" i="21"/>
  <c r="P2234" i="21"/>
  <c r="O2234" i="21"/>
  <c r="N2234" i="21"/>
  <c r="Q2234" i="21"/>
  <c r="J2235" i="21"/>
  <c r="K2235" i="21"/>
  <c r="I2235" i="21"/>
  <c r="H2236" i="21"/>
  <c r="M2235" i="21"/>
  <c r="L2235" i="21"/>
  <c r="E2236" i="21"/>
  <c r="D2237" i="21"/>
  <c r="F2236" i="21"/>
  <c r="N2235" i="21"/>
  <c r="Q2235" i="21"/>
  <c r="P2235" i="21"/>
  <c r="O2235" i="21"/>
  <c r="I2236" i="21"/>
  <c r="J2236" i="21"/>
  <c r="L2236" i="21"/>
  <c r="H2237" i="21"/>
  <c r="K2236" i="21"/>
  <c r="M2236" i="21"/>
  <c r="D2238" i="21"/>
  <c r="E2237" i="21"/>
  <c r="F2237" i="21"/>
  <c r="P2236" i="21"/>
  <c r="O2236" i="21"/>
  <c r="Q2236" i="21"/>
  <c r="N2236" i="21"/>
  <c r="J2237" i="21"/>
  <c r="M2237" i="21"/>
  <c r="I2237" i="21"/>
  <c r="H2238" i="21"/>
  <c r="K2237" i="21"/>
  <c r="L2237" i="21"/>
  <c r="E2238" i="21"/>
  <c r="D2239" i="21"/>
  <c r="F2238" i="21"/>
  <c r="N2237" i="21"/>
  <c r="Q2237" i="21"/>
  <c r="P2237" i="21"/>
  <c r="O2237" i="21"/>
  <c r="M2238" i="21"/>
  <c r="J2238" i="21"/>
  <c r="L2238" i="21"/>
  <c r="H2239" i="21"/>
  <c r="I2238" i="21"/>
  <c r="K2238" i="21"/>
  <c r="E2239" i="21"/>
  <c r="D2240" i="21"/>
  <c r="F2239" i="21"/>
  <c r="H2240" i="21"/>
  <c r="M2239" i="21"/>
  <c r="I2239" i="21"/>
  <c r="K2239" i="21"/>
  <c r="L2239" i="21"/>
  <c r="J2239" i="21"/>
  <c r="P2238" i="21"/>
  <c r="O2238" i="21"/>
  <c r="N2238" i="21"/>
  <c r="Q2238" i="21"/>
  <c r="E2240" i="21"/>
  <c r="D2241" i="21"/>
  <c r="F2240" i="21"/>
  <c r="M2240" i="21"/>
  <c r="L2240" i="21"/>
  <c r="K2240" i="21"/>
  <c r="J2240" i="21"/>
  <c r="I2240" i="21"/>
  <c r="H2241" i="21"/>
  <c r="O2239" i="21"/>
  <c r="N2239" i="21"/>
  <c r="Q2239" i="21"/>
  <c r="P2239" i="21"/>
  <c r="D2242" i="21"/>
  <c r="E2241" i="21"/>
  <c r="F2241" i="21"/>
  <c r="P2240" i="21"/>
  <c r="O2240" i="21"/>
  <c r="Q2240" i="21"/>
  <c r="N2240" i="21"/>
  <c r="I2241" i="21"/>
  <c r="H2242" i="21"/>
  <c r="M2241" i="21"/>
  <c r="K2241" i="21"/>
  <c r="L2241" i="21"/>
  <c r="J2241" i="21"/>
  <c r="E2242" i="21"/>
  <c r="D2243" i="21"/>
  <c r="F2242" i="21"/>
  <c r="Q2241" i="21"/>
  <c r="N2241" i="21"/>
  <c r="P2241" i="21"/>
  <c r="O2241" i="21"/>
  <c r="L2242" i="21"/>
  <c r="H2243" i="21"/>
  <c r="M2242" i="21"/>
  <c r="I2242" i="21"/>
  <c r="K2242" i="21"/>
  <c r="J2242" i="21"/>
  <c r="E2243" i="21"/>
  <c r="D2244" i="21"/>
  <c r="F2243" i="21"/>
  <c r="J2243" i="21"/>
  <c r="L2243" i="21"/>
  <c r="M2243" i="21"/>
  <c r="H2244" i="21"/>
  <c r="I2243" i="21"/>
  <c r="K2243" i="21"/>
  <c r="P2242" i="21"/>
  <c r="O2242" i="21"/>
  <c r="N2242" i="21"/>
  <c r="Q2242" i="21"/>
  <c r="D2245" i="21"/>
  <c r="E2244" i="21"/>
  <c r="F2244" i="21"/>
  <c r="I2244" i="21"/>
  <c r="K2244" i="21"/>
  <c r="M2244" i="21"/>
  <c r="H2245" i="21"/>
  <c r="J2244" i="21"/>
  <c r="L2244" i="21"/>
  <c r="Q2243" i="21"/>
  <c r="P2243" i="21"/>
  <c r="O2243" i="21"/>
  <c r="N2243" i="21"/>
  <c r="D2246" i="21"/>
  <c r="E2245" i="21"/>
  <c r="F2245" i="21"/>
  <c r="P2244" i="21"/>
  <c r="O2244" i="21"/>
  <c r="Q2244" i="21"/>
  <c r="N2244" i="21"/>
  <c r="I2245" i="21"/>
  <c r="K2245" i="21"/>
  <c r="L2245" i="21"/>
  <c r="M2245" i="21"/>
  <c r="J2245" i="21"/>
  <c r="H2246" i="21"/>
  <c r="E2246" i="21"/>
  <c r="D2247" i="21"/>
  <c r="F2246" i="21"/>
  <c r="Q2245" i="21"/>
  <c r="N2245" i="21"/>
  <c r="P2245" i="21"/>
  <c r="O2245" i="21"/>
  <c r="K2246" i="21"/>
  <c r="H2247" i="21"/>
  <c r="M2246" i="21"/>
  <c r="I2246" i="21"/>
  <c r="J2246" i="21"/>
  <c r="L2246" i="21"/>
  <c r="E2247" i="21"/>
  <c r="D2248" i="21"/>
  <c r="F2247" i="21"/>
  <c r="L2247" i="21"/>
  <c r="I2247" i="21"/>
  <c r="M2247" i="21"/>
  <c r="K2247" i="21"/>
  <c r="H2248" i="21"/>
  <c r="J2247" i="21"/>
  <c r="N2246" i="21"/>
  <c r="Q2246" i="21"/>
  <c r="P2246" i="21"/>
  <c r="O2246" i="21"/>
  <c r="E2248" i="21"/>
  <c r="D2249" i="21"/>
  <c r="F2248" i="21"/>
  <c r="Q2247" i="21"/>
  <c r="N2247" i="21"/>
  <c r="P2247" i="21"/>
  <c r="O2247" i="21"/>
  <c r="H2249" i="21"/>
  <c r="J2248" i="21"/>
  <c r="K2248" i="21"/>
  <c r="I2248" i="21"/>
  <c r="M2248" i="21"/>
  <c r="L2248" i="21"/>
  <c r="E2249" i="21"/>
  <c r="D2250" i="21"/>
  <c r="F2249" i="21"/>
  <c r="I2249" i="21"/>
  <c r="L2249" i="21"/>
  <c r="H2250" i="21"/>
  <c r="M2249" i="21"/>
  <c r="J2249" i="21"/>
  <c r="K2249" i="21"/>
  <c r="Q2248" i="21"/>
  <c r="N2248" i="21"/>
  <c r="P2248" i="21"/>
  <c r="O2248" i="21"/>
  <c r="D2251" i="21"/>
  <c r="E2250" i="21"/>
  <c r="F2250" i="21"/>
  <c r="Q2249" i="21"/>
  <c r="P2249" i="21"/>
  <c r="N2249" i="21"/>
  <c r="O2249" i="21"/>
  <c r="K2250" i="21"/>
  <c r="I2250" i="21"/>
  <c r="L2250" i="21"/>
  <c r="M2250" i="21"/>
  <c r="H2251" i="21"/>
  <c r="J2250" i="21"/>
  <c r="D2252" i="21"/>
  <c r="E2251" i="21"/>
  <c r="F2251" i="21"/>
  <c r="Q2250" i="21"/>
  <c r="N2250" i="21"/>
  <c r="P2250" i="21"/>
  <c r="O2250" i="21"/>
  <c r="I2251" i="21"/>
  <c r="K2251" i="21"/>
  <c r="L2251" i="21"/>
  <c r="J2251" i="21"/>
  <c r="M2251" i="21"/>
  <c r="H2252" i="21"/>
  <c r="D2253" i="21"/>
  <c r="E2252" i="21"/>
  <c r="F2252" i="21"/>
  <c r="N2251" i="21"/>
  <c r="Q2251" i="21"/>
  <c r="P2251" i="21"/>
  <c r="O2251" i="21"/>
  <c r="M2252" i="21"/>
  <c r="J2252" i="21"/>
  <c r="H2253" i="21"/>
  <c r="L2252" i="21"/>
  <c r="I2252" i="21"/>
  <c r="K2252" i="21"/>
  <c r="E2253" i="21"/>
  <c r="D2254" i="21"/>
  <c r="F2253" i="21"/>
  <c r="H2254" i="21"/>
  <c r="J2253" i="21"/>
  <c r="M2253" i="21"/>
  <c r="K2253" i="21"/>
  <c r="I2253" i="21"/>
  <c r="L2253" i="21"/>
  <c r="Q2252" i="21"/>
  <c r="N2252" i="21"/>
  <c r="P2252" i="21"/>
  <c r="O2252" i="21"/>
  <c r="E2254" i="21"/>
  <c r="D2255" i="21"/>
  <c r="F2254" i="21"/>
  <c r="I2254" i="21"/>
  <c r="J2254" i="21"/>
  <c r="L2254" i="21"/>
  <c r="M2254" i="21"/>
  <c r="H2255" i="21"/>
  <c r="K2254" i="21"/>
  <c r="N2253" i="21"/>
  <c r="Q2253" i="21"/>
  <c r="P2253" i="21"/>
  <c r="O2253" i="21"/>
  <c r="E2255" i="21"/>
  <c r="D2256" i="21"/>
  <c r="F2255" i="21"/>
  <c r="N2254" i="21"/>
  <c r="Q2254" i="21"/>
  <c r="P2254" i="21"/>
  <c r="O2254" i="21"/>
  <c r="L2255" i="21"/>
  <c r="M2255" i="21"/>
  <c r="J2255" i="21"/>
  <c r="K2255" i="21"/>
  <c r="H2256" i="21"/>
  <c r="I2255" i="21"/>
  <c r="E2256" i="21"/>
  <c r="D2257" i="21"/>
  <c r="F2256" i="21"/>
  <c r="M2256" i="21"/>
  <c r="I2256" i="21"/>
  <c r="J2256" i="21"/>
  <c r="K2256" i="21"/>
  <c r="H2257" i="21"/>
  <c r="L2256" i="21"/>
  <c r="O2255" i="21"/>
  <c r="N2255" i="21"/>
  <c r="Q2255" i="21"/>
  <c r="P2255" i="21"/>
  <c r="E2257" i="21"/>
  <c r="D2258" i="21"/>
  <c r="F2257" i="21"/>
  <c r="P2256" i="21"/>
  <c r="O2256" i="21"/>
  <c r="N2256" i="21"/>
  <c r="Q2256" i="21"/>
  <c r="L2257" i="21"/>
  <c r="M2257" i="21"/>
  <c r="H2258" i="21"/>
  <c r="K2257" i="21"/>
  <c r="I2257" i="21"/>
  <c r="J2257" i="21"/>
  <c r="D2259" i="21"/>
  <c r="E2258" i="21"/>
  <c r="F2258" i="21"/>
  <c r="I2258" i="21"/>
  <c r="K2258" i="21"/>
  <c r="J2258" i="21"/>
  <c r="M2258" i="21"/>
  <c r="L2258" i="21"/>
  <c r="H2259" i="21"/>
  <c r="P2257" i="21"/>
  <c r="O2257" i="21"/>
  <c r="Q2257" i="21"/>
  <c r="N2257" i="21"/>
  <c r="E2259" i="21"/>
  <c r="D2260" i="21"/>
  <c r="F2259" i="21"/>
  <c r="P2258" i="21"/>
  <c r="O2258" i="21"/>
  <c r="N2258" i="21"/>
  <c r="Q2258" i="21"/>
  <c r="J2259" i="21"/>
  <c r="L2259" i="21"/>
  <c r="I2259" i="21"/>
  <c r="H2260" i="21"/>
  <c r="K2259" i="21"/>
  <c r="M2259" i="21"/>
  <c r="E2260" i="21"/>
  <c r="D2261" i="21"/>
  <c r="F2260" i="21"/>
  <c r="N2259" i="21"/>
  <c r="Q2259" i="21"/>
  <c r="P2259" i="21"/>
  <c r="O2259" i="21"/>
  <c r="L2260" i="21"/>
  <c r="J2260" i="21"/>
  <c r="K2260" i="21"/>
  <c r="M2260" i="21"/>
  <c r="I2260" i="21"/>
  <c r="H2261" i="21"/>
  <c r="E2261" i="21"/>
  <c r="D2262" i="21"/>
  <c r="F2261" i="21"/>
  <c r="P2260" i="21"/>
  <c r="O2260" i="21"/>
  <c r="N2260" i="21"/>
  <c r="Q2260" i="21"/>
  <c r="M2261" i="21"/>
  <c r="K2261" i="21"/>
  <c r="J2261" i="21"/>
  <c r="I2261" i="21"/>
  <c r="H2262" i="21"/>
  <c r="L2261" i="21"/>
  <c r="E2262" i="21"/>
  <c r="D2263" i="21"/>
  <c r="F2262" i="21"/>
  <c r="N2261" i="21"/>
  <c r="Q2261" i="21"/>
  <c r="P2261" i="21"/>
  <c r="O2261" i="21"/>
  <c r="I2262" i="21"/>
  <c r="J2262" i="21"/>
  <c r="K2262" i="21"/>
  <c r="M2262" i="21"/>
  <c r="L2262" i="21"/>
  <c r="H2263" i="21"/>
  <c r="D2264" i="21"/>
  <c r="E2263" i="21"/>
  <c r="F2263" i="21"/>
  <c r="Q2262" i="21"/>
  <c r="N2262" i="21"/>
  <c r="P2262" i="21"/>
  <c r="O2262" i="21"/>
  <c r="K2263" i="21"/>
  <c r="J2263" i="21"/>
  <c r="I2263" i="21"/>
  <c r="H2264" i="21"/>
  <c r="L2263" i="21"/>
  <c r="M2263" i="21"/>
  <c r="D2265" i="21"/>
  <c r="E2264" i="21"/>
  <c r="F2264" i="21"/>
  <c r="P2263" i="21"/>
  <c r="N2263" i="21"/>
  <c r="Q2263" i="21"/>
  <c r="O2263" i="21"/>
  <c r="H2265" i="21"/>
  <c r="J2264" i="21"/>
  <c r="I2264" i="21"/>
  <c r="M2264" i="21"/>
  <c r="L2264" i="21"/>
  <c r="K2264" i="21"/>
  <c r="D2266" i="21"/>
  <c r="E2265" i="21"/>
  <c r="F2265" i="21"/>
  <c r="L2265" i="21"/>
  <c r="K2265" i="21"/>
  <c r="J2265" i="21"/>
  <c r="H2266" i="21"/>
  <c r="M2265" i="21"/>
  <c r="I2265" i="21"/>
  <c r="Q2264" i="21"/>
  <c r="N2264" i="21"/>
  <c r="P2264" i="21"/>
  <c r="O2264" i="21"/>
  <c r="D2267" i="21"/>
  <c r="E2266" i="21"/>
  <c r="F2266" i="21"/>
  <c r="J2266" i="21"/>
  <c r="L2266" i="21"/>
  <c r="M2266" i="21"/>
  <c r="K2266" i="21"/>
  <c r="I2266" i="21"/>
  <c r="H2267" i="21"/>
  <c r="N2265" i="21"/>
  <c r="P2265" i="21"/>
  <c r="Q2265" i="21"/>
  <c r="O2265" i="21"/>
  <c r="E2267" i="21"/>
  <c r="D2268" i="21"/>
  <c r="F2267" i="21"/>
  <c r="P2266" i="21"/>
  <c r="O2266" i="21"/>
  <c r="Q2266" i="21"/>
  <c r="N2266" i="21"/>
  <c r="L2267" i="21"/>
  <c r="H2268" i="21"/>
  <c r="I2267" i="21"/>
  <c r="K2267" i="21"/>
  <c r="M2267" i="21"/>
  <c r="J2267" i="21"/>
  <c r="E2268" i="21"/>
  <c r="D2269" i="21"/>
  <c r="F2268" i="21"/>
  <c r="I2268" i="21"/>
  <c r="L2268" i="21"/>
  <c r="H2269" i="21"/>
  <c r="K2268" i="21"/>
  <c r="J2268" i="21"/>
  <c r="M2268" i="21"/>
  <c r="N2267" i="21"/>
  <c r="Q2267" i="21"/>
  <c r="P2267" i="21"/>
  <c r="O2267" i="21"/>
  <c r="D2270" i="21"/>
  <c r="E2269" i="21"/>
  <c r="F2269" i="21"/>
  <c r="P2268" i="21"/>
  <c r="O2268" i="21"/>
  <c r="N2268" i="21"/>
  <c r="Q2268" i="21"/>
  <c r="J2269" i="21"/>
  <c r="K2269" i="21"/>
  <c r="H2270" i="21"/>
  <c r="M2269" i="21"/>
  <c r="L2269" i="21"/>
  <c r="I2269" i="21"/>
  <c r="E2270" i="21"/>
  <c r="D2271" i="21"/>
  <c r="F2270" i="21"/>
  <c r="K2270" i="21"/>
  <c r="M2270" i="21"/>
  <c r="L2270" i="21"/>
  <c r="H2271" i="21"/>
  <c r="I2270" i="21"/>
  <c r="J2270" i="21"/>
  <c r="N2269" i="21"/>
  <c r="Q2269" i="21"/>
  <c r="P2269" i="21"/>
  <c r="O2269" i="21"/>
  <c r="E2271" i="21"/>
  <c r="D2272" i="21"/>
  <c r="F2271" i="21"/>
  <c r="H2272" i="21"/>
  <c r="M2271" i="21"/>
  <c r="K2271" i="21"/>
  <c r="J2271" i="21"/>
  <c r="I2271" i="21"/>
  <c r="L2271" i="21"/>
  <c r="Q2270" i="21"/>
  <c r="N2270" i="21"/>
  <c r="P2270" i="21"/>
  <c r="O2270" i="21"/>
  <c r="D2273" i="21"/>
  <c r="E2272" i="21"/>
  <c r="F2272" i="21"/>
  <c r="J2272" i="21"/>
  <c r="H2273" i="21"/>
  <c r="I2272" i="21"/>
  <c r="K2272" i="21"/>
  <c r="L2272" i="21"/>
  <c r="M2272" i="21"/>
  <c r="Q2271" i="21"/>
  <c r="N2271" i="21"/>
  <c r="P2271" i="21"/>
  <c r="O2271" i="21"/>
  <c r="E2273" i="21"/>
  <c r="D2274" i="21"/>
  <c r="F2273" i="21"/>
  <c r="I2273" i="21"/>
  <c r="L2273" i="21"/>
  <c r="H2274" i="21"/>
  <c r="K2273" i="21"/>
  <c r="M2273" i="21"/>
  <c r="J2273" i="21"/>
  <c r="Q2272" i="21"/>
  <c r="N2272" i="21"/>
  <c r="P2272" i="21"/>
  <c r="O2272" i="21"/>
  <c r="D2275" i="21"/>
  <c r="E2274" i="21"/>
  <c r="F2274" i="21"/>
  <c r="N2273" i="21"/>
  <c r="Q2273" i="21"/>
  <c r="P2273" i="21"/>
  <c r="O2273" i="21"/>
  <c r="L2274" i="21"/>
  <c r="H2275" i="21"/>
  <c r="M2274" i="21"/>
  <c r="J2274" i="21"/>
  <c r="K2274" i="21"/>
  <c r="I2274" i="21"/>
  <c r="E2275" i="21"/>
  <c r="D2276" i="21"/>
  <c r="F2275" i="21"/>
  <c r="I2275" i="21"/>
  <c r="M2275" i="21"/>
  <c r="H2276" i="21"/>
  <c r="J2275" i="21"/>
  <c r="K2275" i="21"/>
  <c r="L2275" i="21"/>
  <c r="P2274" i="21"/>
  <c r="O2274" i="21"/>
  <c r="N2274" i="21"/>
  <c r="Q2274" i="21"/>
  <c r="D2277" i="21"/>
  <c r="E2276" i="21"/>
  <c r="F2276" i="21"/>
  <c r="Q2275" i="21"/>
  <c r="P2275" i="21"/>
  <c r="O2275" i="21"/>
  <c r="N2275" i="21"/>
  <c r="J2276" i="21"/>
  <c r="M2276" i="21"/>
  <c r="K2276" i="21"/>
  <c r="H2277" i="21"/>
  <c r="I2276" i="21"/>
  <c r="L2276" i="21"/>
  <c r="D2278" i="21"/>
  <c r="E2277" i="21"/>
  <c r="F2277" i="21"/>
  <c r="K2277" i="21"/>
  <c r="J2277" i="21"/>
  <c r="H2278" i="21"/>
  <c r="L2277" i="21"/>
  <c r="M2277" i="21"/>
  <c r="I2277" i="21"/>
  <c r="Q2276" i="21"/>
  <c r="N2276" i="21"/>
  <c r="P2276" i="21"/>
  <c r="O2276" i="21"/>
  <c r="E2278" i="21"/>
  <c r="D2279" i="21"/>
  <c r="F2278" i="21"/>
  <c r="L2278" i="21"/>
  <c r="I2278" i="21"/>
  <c r="K2278" i="21"/>
  <c r="J2278" i="21"/>
  <c r="M2278" i="21"/>
  <c r="H2279" i="21"/>
  <c r="Q2277" i="21"/>
  <c r="N2277" i="21"/>
  <c r="P2277" i="21"/>
  <c r="O2277" i="21"/>
  <c r="E2279" i="21"/>
  <c r="D2280" i="21"/>
  <c r="F2279" i="21"/>
  <c r="Q2278" i="21"/>
  <c r="N2278" i="21"/>
  <c r="P2278" i="21"/>
  <c r="O2278" i="21"/>
  <c r="H2280" i="21"/>
  <c r="I2279" i="21"/>
  <c r="M2279" i="21"/>
  <c r="J2279" i="21"/>
  <c r="L2279" i="21"/>
  <c r="K2279" i="21"/>
  <c r="E2280" i="21"/>
  <c r="D2281" i="21"/>
  <c r="F2280" i="21"/>
  <c r="L2280" i="21"/>
  <c r="I2280" i="21"/>
  <c r="K2280" i="21"/>
  <c r="J2280" i="21"/>
  <c r="H2281" i="21"/>
  <c r="M2280" i="21"/>
  <c r="N2279" i="21"/>
  <c r="Q2279" i="21"/>
  <c r="P2279" i="21"/>
  <c r="O2279" i="21"/>
  <c r="D2282" i="21"/>
  <c r="E2281" i="21"/>
  <c r="F2281" i="21"/>
  <c r="O2280" i="21"/>
  <c r="P2280" i="21"/>
  <c r="N2280" i="21"/>
  <c r="Q2280" i="21"/>
  <c r="J2281" i="21"/>
  <c r="K2281" i="21"/>
  <c r="M2281" i="21"/>
  <c r="L2281" i="21"/>
  <c r="H2282" i="21"/>
  <c r="I2281" i="21"/>
  <c r="E2282" i="21"/>
  <c r="D2283" i="21"/>
  <c r="F2282" i="21"/>
  <c r="M2282" i="21"/>
  <c r="I2282" i="21"/>
  <c r="L2282" i="21"/>
  <c r="J2282" i="21"/>
  <c r="H2283" i="21"/>
  <c r="K2282" i="21"/>
  <c r="N2281" i="21"/>
  <c r="Q2281" i="21"/>
  <c r="P2281" i="21"/>
  <c r="O2281" i="21"/>
  <c r="D2284" i="21"/>
  <c r="E2283" i="21"/>
  <c r="F2283" i="21"/>
  <c r="P2282" i="21"/>
  <c r="O2282" i="21"/>
  <c r="N2282" i="21"/>
  <c r="Q2282" i="21"/>
  <c r="H2284" i="21"/>
  <c r="I2283" i="21"/>
  <c r="L2283" i="21"/>
  <c r="K2283" i="21"/>
  <c r="M2283" i="21"/>
  <c r="J2283" i="21"/>
  <c r="D2285" i="21"/>
  <c r="E2284" i="21"/>
  <c r="F2284" i="21"/>
  <c r="J2284" i="21"/>
  <c r="K2284" i="21"/>
  <c r="M2284" i="21"/>
  <c r="I2284" i="21"/>
  <c r="L2284" i="21"/>
  <c r="H2285" i="21"/>
  <c r="Q2283" i="21"/>
  <c r="N2283" i="21"/>
  <c r="P2283" i="21"/>
  <c r="O2283" i="21"/>
  <c r="D2286" i="21"/>
  <c r="E2285" i="21"/>
  <c r="F2285" i="21"/>
  <c r="P2284" i="21"/>
  <c r="O2284" i="21"/>
  <c r="N2284" i="21"/>
  <c r="Q2284" i="21"/>
  <c r="I2285" i="21"/>
  <c r="J2285" i="21"/>
  <c r="M2285" i="21"/>
  <c r="H2286" i="21"/>
  <c r="K2285" i="21"/>
  <c r="L2285" i="21"/>
  <c r="E2286" i="21"/>
  <c r="D2287" i="21"/>
  <c r="F2286" i="21"/>
  <c r="N2285" i="21"/>
  <c r="Q2285" i="21"/>
  <c r="P2285" i="21"/>
  <c r="O2285" i="21"/>
  <c r="I2286" i="21"/>
  <c r="J2286" i="21"/>
  <c r="H2287" i="21"/>
  <c r="L2286" i="21"/>
  <c r="K2286" i="21"/>
  <c r="M2286" i="21"/>
  <c r="E2287" i="21"/>
  <c r="D2288" i="21"/>
  <c r="F2287" i="21"/>
  <c r="P2286" i="21"/>
  <c r="O2286" i="21"/>
  <c r="N2286" i="21"/>
  <c r="Q2286" i="21"/>
  <c r="M2287" i="21"/>
  <c r="K2287" i="21"/>
  <c r="L2287" i="21"/>
  <c r="I2287" i="21"/>
  <c r="H2288" i="21"/>
  <c r="J2287" i="21"/>
  <c r="D2289" i="21"/>
  <c r="E2288" i="21"/>
  <c r="F2288" i="21"/>
  <c r="Q2287" i="21"/>
  <c r="N2287" i="21"/>
  <c r="P2287" i="21"/>
  <c r="O2287" i="21"/>
  <c r="K2288" i="21"/>
  <c r="I2288" i="21"/>
  <c r="H2289" i="21"/>
  <c r="M2288" i="21"/>
  <c r="J2288" i="21"/>
  <c r="L2288" i="21"/>
  <c r="E2289" i="21"/>
  <c r="D2290" i="21"/>
  <c r="F2289" i="21"/>
  <c r="P2288" i="21"/>
  <c r="O2288" i="21"/>
  <c r="N2288" i="21"/>
  <c r="Q2288" i="21"/>
  <c r="J2289" i="21"/>
  <c r="H2290" i="21"/>
  <c r="M2289" i="21"/>
  <c r="I2289" i="21"/>
  <c r="L2289" i="21"/>
  <c r="K2289" i="21"/>
  <c r="D2291" i="21"/>
  <c r="E2290" i="21"/>
  <c r="F2290" i="21"/>
  <c r="H2291" i="21"/>
  <c r="K2290" i="21"/>
  <c r="L2290" i="21"/>
  <c r="M2290" i="21"/>
  <c r="J2290" i="21"/>
  <c r="I2290" i="21"/>
  <c r="P2289" i="21"/>
  <c r="O2289" i="21"/>
  <c r="N2289" i="21"/>
  <c r="Q2289" i="21"/>
  <c r="E2291" i="21"/>
  <c r="D2292" i="21"/>
  <c r="F2291" i="21"/>
  <c r="K2291" i="21"/>
  <c r="J2291" i="21"/>
  <c r="I2291" i="21"/>
  <c r="M2291" i="21"/>
  <c r="L2291" i="21"/>
  <c r="H2292" i="21"/>
  <c r="N2290" i="21"/>
  <c r="Q2290" i="21"/>
  <c r="P2290" i="21"/>
  <c r="O2290" i="21"/>
  <c r="D2293" i="21"/>
  <c r="E2292" i="21"/>
  <c r="F2292" i="21"/>
  <c r="N2291" i="21"/>
  <c r="P2291" i="21"/>
  <c r="O2291" i="21"/>
  <c r="Q2291" i="21"/>
  <c r="M2292" i="21"/>
  <c r="K2292" i="21"/>
  <c r="J2292" i="21"/>
  <c r="H2293" i="21"/>
  <c r="L2292" i="21"/>
  <c r="I2292" i="21"/>
  <c r="D2294" i="21"/>
  <c r="E2293" i="21"/>
  <c r="F2293" i="21"/>
  <c r="K2293" i="21"/>
  <c r="H2294" i="21"/>
  <c r="L2293" i="21"/>
  <c r="I2293" i="21"/>
  <c r="M2293" i="21"/>
  <c r="J2293" i="21"/>
  <c r="Q2292" i="21"/>
  <c r="N2292" i="21"/>
  <c r="P2292" i="21"/>
  <c r="O2292" i="21"/>
  <c r="E2294" i="21"/>
  <c r="D2295" i="21"/>
  <c r="F2294" i="21"/>
  <c r="M2294" i="21"/>
  <c r="K2294" i="21"/>
  <c r="H2295" i="21"/>
  <c r="J2294" i="21"/>
  <c r="L2294" i="21"/>
  <c r="I2294" i="21"/>
  <c r="Q2293" i="21"/>
  <c r="N2293" i="21"/>
  <c r="P2293" i="21"/>
  <c r="O2293" i="21"/>
  <c r="E2295" i="21"/>
  <c r="D2296" i="21"/>
  <c r="F2295" i="21"/>
  <c r="L2295" i="21"/>
  <c r="H2296" i="21"/>
  <c r="K2295" i="21"/>
  <c r="J2295" i="21"/>
  <c r="M2295" i="21"/>
  <c r="I2295" i="21"/>
  <c r="Q2294" i="21"/>
  <c r="N2294" i="21"/>
  <c r="P2294" i="21"/>
  <c r="O2294" i="21"/>
  <c r="E2296" i="21"/>
  <c r="D2297" i="21"/>
  <c r="F2296" i="21"/>
  <c r="K2296" i="21"/>
  <c r="I2296" i="21"/>
  <c r="M2296" i="21"/>
  <c r="H2297" i="21"/>
  <c r="L2296" i="21"/>
  <c r="J2296" i="21"/>
  <c r="P2295" i="21"/>
  <c r="N2295" i="21"/>
  <c r="Q2295" i="21"/>
  <c r="O2295" i="21"/>
  <c r="E2297" i="21"/>
  <c r="D2298" i="21"/>
  <c r="F2297" i="21"/>
  <c r="O2296" i="21"/>
  <c r="P2296" i="21"/>
  <c r="N2296" i="21"/>
  <c r="Q2296" i="21"/>
  <c r="K2297" i="21"/>
  <c r="I2297" i="21"/>
  <c r="M2297" i="21"/>
  <c r="H2298" i="21"/>
  <c r="J2297" i="21"/>
  <c r="L2297" i="21"/>
  <c r="D2299" i="21"/>
  <c r="E2298" i="21"/>
  <c r="F2298" i="21"/>
  <c r="Q2297" i="21"/>
  <c r="P2297" i="21"/>
  <c r="N2297" i="21"/>
  <c r="O2297" i="21"/>
  <c r="K2298" i="21"/>
  <c r="M2298" i="21"/>
  <c r="J2298" i="21"/>
  <c r="I2298" i="21"/>
  <c r="H2299" i="21"/>
  <c r="L2298" i="21"/>
  <c r="E2299" i="21"/>
  <c r="D2300" i="21"/>
  <c r="F2299" i="21"/>
  <c r="N2298" i="21"/>
  <c r="Q2298" i="21"/>
  <c r="P2298" i="21"/>
  <c r="O2298" i="21"/>
  <c r="L2299" i="21"/>
  <c r="J2299" i="21"/>
  <c r="H2300" i="21"/>
  <c r="M2299" i="21"/>
  <c r="I2299" i="21"/>
  <c r="K2299" i="21"/>
  <c r="D2301" i="21"/>
  <c r="E2300" i="21"/>
  <c r="F2300" i="21"/>
  <c r="J2300" i="21"/>
  <c r="H2301" i="21"/>
  <c r="L2300" i="21"/>
  <c r="I2300" i="21"/>
  <c r="K2300" i="21"/>
  <c r="M2300" i="21"/>
  <c r="N2299" i="21"/>
  <c r="Q2299" i="21"/>
  <c r="P2299" i="21"/>
  <c r="O2299" i="21"/>
  <c r="D2302" i="21"/>
  <c r="E2301" i="21"/>
  <c r="F2301" i="21"/>
  <c r="J2301" i="21"/>
  <c r="H2302" i="21"/>
  <c r="K2301" i="21"/>
  <c r="M2301" i="21"/>
  <c r="L2301" i="21"/>
  <c r="I2301" i="21"/>
  <c r="Q2300" i="21"/>
  <c r="N2300" i="21"/>
  <c r="P2300" i="21"/>
  <c r="O2300" i="21"/>
  <c r="E2302" i="21"/>
  <c r="D2303" i="21"/>
  <c r="F2302" i="21"/>
  <c r="H2303" i="21"/>
  <c r="L2302" i="21"/>
  <c r="K2302" i="21"/>
  <c r="M2302" i="21"/>
  <c r="I2302" i="21"/>
  <c r="J2302" i="21"/>
  <c r="Q2301" i="21"/>
  <c r="N2301" i="21"/>
  <c r="P2301" i="21"/>
  <c r="O2301" i="21"/>
  <c r="E2303" i="21"/>
  <c r="D2304" i="21"/>
  <c r="F2303" i="21"/>
  <c r="H2304" i="21"/>
  <c r="L2303" i="21"/>
  <c r="M2303" i="21"/>
  <c r="J2303" i="21"/>
  <c r="K2303" i="21"/>
  <c r="I2303" i="21"/>
  <c r="P2302" i="21"/>
  <c r="O2302" i="21"/>
  <c r="N2302" i="21"/>
  <c r="Q2302" i="21"/>
  <c r="E2304" i="21"/>
  <c r="D2305" i="21"/>
  <c r="F2304" i="21"/>
  <c r="M2304" i="21"/>
  <c r="I2304" i="21"/>
  <c r="L2304" i="21"/>
  <c r="K2304" i="21"/>
  <c r="H2305" i="21"/>
  <c r="J2304" i="21"/>
  <c r="O2303" i="21"/>
  <c r="N2303" i="21"/>
  <c r="Q2303" i="21"/>
  <c r="P2303" i="21"/>
  <c r="D2306" i="21"/>
  <c r="E2305" i="21"/>
  <c r="F2305" i="21"/>
  <c r="P2304" i="21"/>
  <c r="O2304" i="21"/>
  <c r="Q2304" i="21"/>
  <c r="N2304" i="21"/>
  <c r="I2305" i="21"/>
  <c r="M2305" i="21"/>
  <c r="K2305" i="21"/>
  <c r="L2305" i="21"/>
  <c r="H2306" i="21"/>
  <c r="J2305" i="21"/>
  <c r="E2306" i="21"/>
  <c r="D2307" i="21"/>
  <c r="F2306" i="21"/>
  <c r="N2305" i="21"/>
  <c r="Q2305" i="21"/>
  <c r="P2305" i="21"/>
  <c r="O2305" i="21"/>
  <c r="I2306" i="21"/>
  <c r="M2306" i="21"/>
  <c r="K2306" i="21"/>
  <c r="L2306" i="21"/>
  <c r="H2307" i="21"/>
  <c r="J2306" i="21"/>
  <c r="E2307" i="21"/>
  <c r="D2308" i="21"/>
  <c r="F2307" i="21"/>
  <c r="N2306" i="21"/>
  <c r="Q2306" i="21"/>
  <c r="P2306" i="21"/>
  <c r="O2306" i="21"/>
  <c r="I2307" i="21"/>
  <c r="M2307" i="21"/>
  <c r="H2308" i="21"/>
  <c r="J2307" i="21"/>
  <c r="L2307" i="21"/>
  <c r="K2307" i="21"/>
  <c r="D2309" i="21"/>
  <c r="E2308" i="21"/>
  <c r="F2308" i="21"/>
  <c r="Q2307" i="21"/>
  <c r="N2307" i="21"/>
  <c r="P2307" i="21"/>
  <c r="O2307" i="21"/>
  <c r="M2308" i="21"/>
  <c r="H2309" i="21"/>
  <c r="J2308" i="21"/>
  <c r="I2308" i="21"/>
  <c r="K2308" i="21"/>
  <c r="L2308" i="21"/>
  <c r="D2310" i="21"/>
  <c r="E2309" i="21"/>
  <c r="F2309" i="21"/>
  <c r="L2309" i="21"/>
  <c r="H2310" i="21"/>
  <c r="I2309" i="21"/>
  <c r="M2309" i="21"/>
  <c r="J2309" i="21"/>
  <c r="K2309" i="21"/>
  <c r="P2308" i="21"/>
  <c r="O2308" i="21"/>
  <c r="N2308" i="21"/>
  <c r="Q2308" i="21"/>
  <c r="E2310" i="21"/>
  <c r="D2311" i="21"/>
  <c r="F2310" i="21"/>
  <c r="I2310" i="21"/>
  <c r="L2310" i="21"/>
  <c r="H2311" i="21"/>
  <c r="J2310" i="21"/>
  <c r="K2310" i="21"/>
  <c r="M2310" i="21"/>
  <c r="N2309" i="21"/>
  <c r="Q2309" i="21"/>
  <c r="P2309" i="21"/>
  <c r="O2309" i="21"/>
  <c r="E2311" i="21"/>
  <c r="D2312" i="21"/>
  <c r="F2311" i="21"/>
  <c r="P2310" i="21"/>
  <c r="O2310" i="21"/>
  <c r="Q2310" i="21"/>
  <c r="N2310" i="21"/>
  <c r="H2312" i="21"/>
  <c r="K2311" i="21"/>
  <c r="J2311" i="21"/>
  <c r="L2311" i="21"/>
  <c r="I2311" i="21"/>
  <c r="M2311" i="21"/>
  <c r="D2313" i="21"/>
  <c r="E2312" i="21"/>
  <c r="F2312" i="21"/>
  <c r="K2312" i="21"/>
  <c r="H2313" i="21"/>
  <c r="M2312" i="21"/>
  <c r="J2312" i="21"/>
  <c r="I2312" i="21"/>
  <c r="L2312" i="21"/>
  <c r="N2311" i="21"/>
  <c r="Q2311" i="21"/>
  <c r="P2311" i="21"/>
  <c r="O2311" i="21"/>
  <c r="D2314" i="21"/>
  <c r="E2313" i="21"/>
  <c r="F2313" i="21"/>
  <c r="M2313" i="21"/>
  <c r="J2313" i="21"/>
  <c r="I2313" i="21"/>
  <c r="K2313" i="21"/>
  <c r="H2314" i="21"/>
  <c r="L2313" i="21"/>
  <c r="N2312" i="21"/>
  <c r="Q2312" i="21"/>
  <c r="P2312" i="21"/>
  <c r="O2312" i="21"/>
  <c r="D2315" i="21"/>
  <c r="E2314" i="21"/>
  <c r="F2314" i="21"/>
  <c r="N2313" i="21"/>
  <c r="Q2313" i="21"/>
  <c r="P2313" i="21"/>
  <c r="O2313" i="21"/>
  <c r="H2315" i="21"/>
  <c r="M2314" i="21"/>
  <c r="J2314" i="21"/>
  <c r="K2314" i="21"/>
  <c r="I2314" i="21"/>
  <c r="L2314" i="21"/>
  <c r="D2316" i="21"/>
  <c r="E2315" i="21"/>
  <c r="F2315" i="21"/>
  <c r="M2315" i="21"/>
  <c r="I2315" i="21"/>
  <c r="L2315" i="21"/>
  <c r="H2316" i="21"/>
  <c r="K2315" i="21"/>
  <c r="J2315" i="21"/>
  <c r="Q2314" i="21"/>
  <c r="N2314" i="21"/>
  <c r="P2314" i="21"/>
  <c r="O2314" i="21"/>
  <c r="E2316" i="21"/>
  <c r="D2317" i="21"/>
  <c r="F2316" i="21"/>
  <c r="Q2315" i="21"/>
  <c r="N2315" i="21"/>
  <c r="P2315" i="21"/>
  <c r="O2315" i="21"/>
  <c r="J2316" i="21"/>
  <c r="K2316" i="21"/>
  <c r="L2316" i="21"/>
  <c r="H2317" i="21"/>
  <c r="I2316" i="21"/>
  <c r="M2316" i="21"/>
  <c r="D2318" i="21"/>
  <c r="E2317" i="21"/>
  <c r="F2317" i="21"/>
  <c r="L2317" i="21"/>
  <c r="H2318" i="21"/>
  <c r="J2317" i="21"/>
  <c r="M2317" i="21"/>
  <c r="K2317" i="21"/>
  <c r="I2317" i="21"/>
  <c r="P2316" i="21"/>
  <c r="O2316" i="21"/>
  <c r="N2316" i="21"/>
  <c r="Q2316" i="21"/>
  <c r="E2318" i="21"/>
  <c r="D2319" i="21"/>
  <c r="F2318" i="21"/>
  <c r="M2318" i="21"/>
  <c r="H2319" i="21"/>
  <c r="I2318" i="21"/>
  <c r="J2318" i="21"/>
  <c r="L2318" i="21"/>
  <c r="K2318" i="21"/>
  <c r="Q2317" i="21"/>
  <c r="N2317" i="21"/>
  <c r="P2317" i="21"/>
  <c r="O2317" i="21"/>
  <c r="D2320" i="21"/>
  <c r="E2319" i="21"/>
  <c r="F2319" i="21"/>
  <c r="J2319" i="21"/>
  <c r="L2319" i="21"/>
  <c r="I2319" i="21"/>
  <c r="M2319" i="21"/>
  <c r="H2320" i="21"/>
  <c r="K2319" i="21"/>
  <c r="N2318" i="21"/>
  <c r="Q2318" i="21"/>
  <c r="P2318" i="21"/>
  <c r="O2318" i="21"/>
  <c r="D2321" i="21"/>
  <c r="E2320" i="21"/>
  <c r="F2320" i="21"/>
  <c r="O2319" i="21"/>
  <c r="N2319" i="21"/>
  <c r="Q2319" i="21"/>
  <c r="P2319" i="21"/>
  <c r="K2320" i="21"/>
  <c r="L2320" i="21"/>
  <c r="J2320" i="21"/>
  <c r="I2320" i="21"/>
  <c r="H2321" i="21"/>
  <c r="M2320" i="21"/>
  <c r="E2321" i="21"/>
  <c r="D2322" i="21"/>
  <c r="F2321" i="21"/>
  <c r="P2320" i="21"/>
  <c r="O2320" i="21"/>
  <c r="Q2320" i="21"/>
  <c r="N2320" i="21"/>
  <c r="I2321" i="21"/>
  <c r="J2321" i="21"/>
  <c r="L2321" i="21"/>
  <c r="M2321" i="21"/>
  <c r="H2322" i="21"/>
  <c r="K2321" i="21"/>
  <c r="D2323" i="21"/>
  <c r="E2322" i="21"/>
  <c r="F2322" i="21"/>
  <c r="Q2321" i="21"/>
  <c r="N2321" i="21"/>
  <c r="P2321" i="21"/>
  <c r="O2321" i="21"/>
  <c r="L2322" i="21"/>
  <c r="M2322" i="21"/>
  <c r="J2322" i="21"/>
  <c r="K2322" i="21"/>
  <c r="I2322" i="21"/>
  <c r="H2323" i="21"/>
  <c r="E2323" i="21"/>
  <c r="D2324" i="21"/>
  <c r="F2323" i="21"/>
  <c r="P2322" i="21"/>
  <c r="O2322" i="21"/>
  <c r="N2322" i="21"/>
  <c r="Q2322" i="21"/>
  <c r="J2323" i="21"/>
  <c r="L2323" i="21"/>
  <c r="M2323" i="21"/>
  <c r="K2323" i="21"/>
  <c r="I2323" i="21"/>
  <c r="H2324" i="21"/>
  <c r="E2324" i="21"/>
  <c r="D2325" i="21"/>
  <c r="F2324" i="21"/>
  <c r="N2323" i="21"/>
  <c r="Q2323" i="21"/>
  <c r="P2323" i="21"/>
  <c r="O2323" i="21"/>
  <c r="L2324" i="21"/>
  <c r="H2325" i="21"/>
  <c r="M2324" i="21"/>
  <c r="J2324" i="21"/>
  <c r="I2324" i="21"/>
  <c r="K2324" i="21"/>
  <c r="E2325" i="21"/>
  <c r="D2326" i="21"/>
  <c r="F2325" i="21"/>
  <c r="I2325" i="21"/>
  <c r="K2325" i="21"/>
  <c r="M2325" i="21"/>
  <c r="J2325" i="21"/>
  <c r="H2326" i="21"/>
  <c r="L2325" i="21"/>
  <c r="P2324" i="21"/>
  <c r="O2324" i="21"/>
  <c r="N2324" i="21"/>
  <c r="Q2324" i="21"/>
  <c r="D2327" i="21"/>
  <c r="E2326" i="21"/>
  <c r="F2326" i="21"/>
  <c r="N2325" i="21"/>
  <c r="Q2325" i="21"/>
  <c r="P2325" i="21"/>
  <c r="O2325" i="21"/>
  <c r="H2327" i="21"/>
  <c r="M2326" i="21"/>
  <c r="J2326" i="21"/>
  <c r="I2326" i="21"/>
  <c r="L2326" i="21"/>
  <c r="K2326" i="21"/>
  <c r="D2328" i="21"/>
  <c r="E2327" i="21"/>
  <c r="F2327" i="21"/>
  <c r="M2327" i="21"/>
  <c r="I2327" i="21"/>
  <c r="H2328" i="21"/>
  <c r="J2327" i="21"/>
  <c r="K2327" i="21"/>
  <c r="L2327" i="21"/>
  <c r="N2326" i="21"/>
  <c r="Q2326" i="21"/>
  <c r="P2326" i="21"/>
  <c r="O2326" i="21"/>
  <c r="E2328" i="21"/>
  <c r="D2329" i="21"/>
  <c r="F2328" i="21"/>
  <c r="Q2327" i="21"/>
  <c r="N2327" i="21"/>
  <c r="P2327" i="21"/>
  <c r="O2327" i="21"/>
  <c r="K2328" i="21"/>
  <c r="L2328" i="21"/>
  <c r="M2328" i="21"/>
  <c r="I2328" i="21"/>
  <c r="H2329" i="21"/>
  <c r="J2328" i="21"/>
  <c r="D2330" i="21"/>
  <c r="E2329" i="21"/>
  <c r="F2329" i="21"/>
  <c r="O2328" i="21"/>
  <c r="P2328" i="21"/>
  <c r="Q2328" i="21"/>
  <c r="N2328" i="21"/>
  <c r="J2329" i="21"/>
  <c r="I2329" i="21"/>
  <c r="L2329" i="21"/>
  <c r="K2329" i="21"/>
  <c r="H2330" i="21"/>
  <c r="M2329" i="21"/>
  <c r="E2330" i="21"/>
  <c r="D2331" i="21"/>
  <c r="F2330" i="21"/>
  <c r="Q2329" i="21"/>
  <c r="P2329" i="21"/>
  <c r="N2329" i="21"/>
  <c r="O2329" i="21"/>
  <c r="I2330" i="21"/>
  <c r="L2330" i="21"/>
  <c r="J2330" i="21"/>
  <c r="M2330" i="21"/>
  <c r="K2330" i="21"/>
  <c r="H2331" i="21"/>
  <c r="E2331" i="21"/>
  <c r="D2332" i="21"/>
  <c r="F2331" i="21"/>
  <c r="Q2330" i="21"/>
  <c r="N2330" i="21"/>
  <c r="P2330" i="21"/>
  <c r="O2330" i="21"/>
  <c r="J2331" i="21"/>
  <c r="L2331" i="21"/>
  <c r="I2331" i="21"/>
  <c r="H2332" i="21"/>
  <c r="M2331" i="21"/>
  <c r="K2331" i="21"/>
  <c r="D2333" i="21"/>
  <c r="E2332" i="21"/>
  <c r="F2332" i="21"/>
  <c r="Q2331" i="21"/>
  <c r="N2331" i="21"/>
  <c r="P2331" i="21"/>
  <c r="O2331" i="21"/>
  <c r="J2332" i="21"/>
  <c r="L2332" i="21"/>
  <c r="I2332" i="21"/>
  <c r="H2333" i="21"/>
  <c r="M2332" i="21"/>
  <c r="K2332" i="21"/>
  <c r="E2333" i="21"/>
  <c r="D2334" i="21"/>
  <c r="F2333" i="21"/>
  <c r="P2332" i="21"/>
  <c r="O2332" i="21"/>
  <c r="Q2332" i="21"/>
  <c r="N2332" i="21"/>
  <c r="I2333" i="21"/>
  <c r="K2333" i="21"/>
  <c r="H2334" i="21"/>
  <c r="J2333" i="21"/>
  <c r="M2333" i="21"/>
  <c r="L2333" i="21"/>
  <c r="D2335" i="21"/>
  <c r="E2334" i="21"/>
  <c r="F2334" i="21"/>
  <c r="N2333" i="21"/>
  <c r="Q2333" i="21"/>
  <c r="P2333" i="21"/>
  <c r="O2333" i="21"/>
  <c r="H2335" i="21"/>
  <c r="K2334" i="21"/>
  <c r="J2334" i="21"/>
  <c r="L2334" i="21"/>
  <c r="I2334" i="21"/>
  <c r="M2334" i="21"/>
  <c r="D2336" i="21"/>
  <c r="E2335" i="21"/>
  <c r="F2335" i="21"/>
  <c r="I2335" i="21"/>
  <c r="M2335" i="21"/>
  <c r="K2335" i="21"/>
  <c r="J2335" i="21"/>
  <c r="L2335" i="21"/>
  <c r="H2336" i="21"/>
  <c r="P2334" i="21"/>
  <c r="O2334" i="21"/>
  <c r="Q2334" i="21"/>
  <c r="N2334" i="21"/>
  <c r="E2336" i="21"/>
  <c r="D2337" i="21"/>
  <c r="F2336" i="21"/>
  <c r="N2335" i="21"/>
  <c r="Q2335" i="21"/>
  <c r="P2335" i="21"/>
  <c r="O2335" i="21"/>
  <c r="M2336" i="21"/>
  <c r="J2336" i="21"/>
  <c r="K2336" i="21"/>
  <c r="I2336" i="21"/>
  <c r="H2337" i="21"/>
  <c r="L2336" i="21"/>
  <c r="D2338" i="21"/>
  <c r="E2337" i="21"/>
  <c r="F2337" i="21"/>
  <c r="N2336" i="21"/>
  <c r="Q2336" i="21"/>
  <c r="P2336" i="21"/>
  <c r="O2336" i="21"/>
  <c r="L2337" i="21"/>
  <c r="M2337" i="21"/>
  <c r="J2337" i="21"/>
  <c r="H2338" i="21"/>
  <c r="I2337" i="21"/>
  <c r="K2337" i="21"/>
  <c r="E2338" i="21"/>
  <c r="D2339" i="21"/>
  <c r="F2338" i="21"/>
  <c r="J2338" i="21"/>
  <c r="M2338" i="21"/>
  <c r="L2338" i="21"/>
  <c r="K2338" i="21"/>
  <c r="H2339" i="21"/>
  <c r="I2338" i="21"/>
  <c r="Q2337" i="21"/>
  <c r="N2337" i="21"/>
  <c r="P2337" i="21"/>
  <c r="O2337" i="21"/>
  <c r="E2339" i="21"/>
  <c r="D2340" i="21"/>
  <c r="F2339" i="21"/>
  <c r="I2339" i="21"/>
  <c r="L2339" i="21"/>
  <c r="M2339" i="21"/>
  <c r="K2339" i="21"/>
  <c r="H2340" i="21"/>
  <c r="J2339" i="21"/>
  <c r="N2338" i="21"/>
  <c r="Q2338" i="21"/>
  <c r="P2338" i="21"/>
  <c r="O2338" i="21"/>
  <c r="E2340" i="21"/>
  <c r="D2341" i="21"/>
  <c r="F2340" i="21"/>
  <c r="Q2339" i="21"/>
  <c r="P2339" i="21"/>
  <c r="O2339" i="21"/>
  <c r="N2339" i="21"/>
  <c r="K2340" i="21"/>
  <c r="J2340" i="21"/>
  <c r="H2341" i="21"/>
  <c r="I2340" i="21"/>
  <c r="L2340" i="21"/>
  <c r="M2340" i="21"/>
  <c r="D2342" i="21"/>
  <c r="E2341" i="21"/>
  <c r="F2341" i="21"/>
  <c r="M2341" i="21"/>
  <c r="K2341" i="21"/>
  <c r="J2341" i="21"/>
  <c r="I2341" i="21"/>
  <c r="L2341" i="21"/>
  <c r="H2342" i="21"/>
  <c r="Q2340" i="21"/>
  <c r="N2340" i="21"/>
  <c r="P2340" i="21"/>
  <c r="O2340" i="21"/>
  <c r="D2343" i="21"/>
  <c r="E2342" i="21"/>
  <c r="F2342" i="21"/>
  <c r="N2341" i="21"/>
  <c r="Q2341" i="21"/>
  <c r="P2341" i="21"/>
  <c r="O2341" i="21"/>
  <c r="M2342" i="21"/>
  <c r="J2342" i="21"/>
  <c r="L2342" i="21"/>
  <c r="I2342" i="21"/>
  <c r="K2342" i="21"/>
  <c r="H2343" i="21"/>
  <c r="E2343" i="21"/>
  <c r="D2344" i="21"/>
  <c r="F2343" i="21"/>
  <c r="N2342" i="21"/>
  <c r="P2342" i="21"/>
  <c r="O2342" i="21"/>
  <c r="Q2342" i="21"/>
  <c r="K2343" i="21"/>
  <c r="I2343" i="21"/>
  <c r="J2343" i="21"/>
  <c r="M2343" i="21"/>
  <c r="L2343" i="21"/>
  <c r="H2344" i="21"/>
  <c r="D2345" i="21"/>
  <c r="E2344" i="21"/>
  <c r="F2344" i="21"/>
  <c r="N2343" i="21"/>
  <c r="Q2343" i="21"/>
  <c r="P2343" i="21"/>
  <c r="O2343" i="21"/>
  <c r="M2344" i="21"/>
  <c r="I2344" i="21"/>
  <c r="J2344" i="21"/>
  <c r="L2344" i="21"/>
  <c r="K2344" i="21"/>
  <c r="H2345" i="21"/>
  <c r="D2346" i="21"/>
  <c r="E2345" i="21"/>
  <c r="F2345" i="21"/>
  <c r="Q2344" i="21"/>
  <c r="P2344" i="21"/>
  <c r="N2344" i="21"/>
  <c r="O2344" i="21"/>
  <c r="K2345" i="21"/>
  <c r="M2345" i="21"/>
  <c r="J2345" i="21"/>
  <c r="H2346" i="21"/>
  <c r="I2345" i="21"/>
  <c r="L2345" i="21"/>
  <c r="E2346" i="21"/>
  <c r="D2347" i="21"/>
  <c r="F2346" i="21"/>
  <c r="H2347" i="21"/>
  <c r="K2346" i="21"/>
  <c r="I2346" i="21"/>
  <c r="L2346" i="21"/>
  <c r="M2346" i="21"/>
  <c r="J2346" i="21"/>
  <c r="P2345" i="21"/>
  <c r="O2345" i="21"/>
  <c r="N2345" i="21"/>
  <c r="Q2345" i="21"/>
  <c r="D2348" i="21"/>
  <c r="E2347" i="21"/>
  <c r="F2347" i="21"/>
  <c r="K2347" i="21"/>
  <c r="I2347" i="21"/>
  <c r="H2348" i="21"/>
  <c r="J2347" i="21"/>
  <c r="L2347" i="21"/>
  <c r="M2347" i="21"/>
  <c r="N2346" i="21"/>
  <c r="P2346" i="21"/>
  <c r="Q2346" i="21"/>
  <c r="O2346" i="21"/>
  <c r="D2349" i="21"/>
  <c r="E2348" i="21"/>
  <c r="F2348" i="21"/>
  <c r="N2347" i="21"/>
  <c r="Q2347" i="21"/>
  <c r="P2347" i="21"/>
  <c r="O2347" i="21"/>
  <c r="K2348" i="21"/>
  <c r="J2348" i="21"/>
  <c r="I2348" i="21"/>
  <c r="L2348" i="21"/>
  <c r="M2348" i="21"/>
  <c r="H2349" i="21"/>
  <c r="E2349" i="21"/>
  <c r="D2350" i="21"/>
  <c r="F2349" i="21"/>
  <c r="N2348" i="21"/>
  <c r="P2348" i="21"/>
  <c r="Q2348" i="21"/>
  <c r="O2348" i="21"/>
  <c r="I2349" i="21"/>
  <c r="L2349" i="21"/>
  <c r="M2349" i="21"/>
  <c r="H2350" i="21"/>
  <c r="K2349" i="21"/>
  <c r="J2349" i="21"/>
  <c r="E2350" i="21"/>
  <c r="D2351" i="21"/>
  <c r="F2350" i="21"/>
  <c r="P2349" i="21"/>
  <c r="Q2349" i="21"/>
  <c r="N2349" i="21"/>
  <c r="O2349" i="21"/>
  <c r="M2350" i="21"/>
  <c r="J2350" i="21"/>
  <c r="L2350" i="21"/>
  <c r="H2351" i="21"/>
  <c r="K2350" i="21"/>
  <c r="I2350" i="21"/>
  <c r="D2352" i="21"/>
  <c r="E2351" i="21"/>
  <c r="F2351" i="21"/>
  <c r="I2351" i="21"/>
  <c r="M2351" i="21"/>
  <c r="L2351" i="21"/>
  <c r="H2352" i="21"/>
  <c r="J2351" i="21"/>
  <c r="K2351" i="21"/>
  <c r="N2350" i="21"/>
  <c r="P2350" i="21"/>
  <c r="O2350" i="21"/>
  <c r="Q2350" i="21"/>
  <c r="E2352" i="21"/>
  <c r="D2353" i="21"/>
  <c r="F2352" i="21"/>
  <c r="N2351" i="21"/>
  <c r="Q2351" i="21"/>
  <c r="P2351" i="21"/>
  <c r="O2351" i="21"/>
  <c r="J2352" i="21"/>
  <c r="I2352" i="21"/>
  <c r="K2352" i="21"/>
  <c r="L2352" i="21"/>
  <c r="H2353" i="21"/>
  <c r="M2352" i="21"/>
  <c r="D2354" i="21"/>
  <c r="E2353" i="21"/>
  <c r="F2353" i="21"/>
  <c r="Q2352" i="21"/>
  <c r="P2352" i="21"/>
  <c r="N2352" i="21"/>
  <c r="O2352" i="21"/>
  <c r="L2353" i="21"/>
  <c r="I2353" i="21"/>
  <c r="M2353" i="21"/>
  <c r="K2353" i="21"/>
  <c r="H2354" i="21"/>
  <c r="J2353" i="21"/>
  <c r="D2355" i="21"/>
  <c r="E2354" i="21"/>
  <c r="F2354" i="21"/>
  <c r="N2353" i="21"/>
  <c r="Q2353" i="21"/>
  <c r="P2353" i="21"/>
  <c r="O2353" i="21"/>
  <c r="H2355" i="21"/>
  <c r="K2354" i="21"/>
  <c r="M2354" i="21"/>
  <c r="I2354" i="21"/>
  <c r="J2354" i="21"/>
  <c r="L2354" i="21"/>
  <c r="E2355" i="21"/>
  <c r="D2356" i="21"/>
  <c r="F2355" i="21"/>
  <c r="L2355" i="21"/>
  <c r="K2355" i="21"/>
  <c r="M2355" i="21"/>
  <c r="I2355" i="21"/>
  <c r="H2356" i="21"/>
  <c r="J2355" i="21"/>
  <c r="Q2354" i="21"/>
  <c r="P2354" i="21"/>
  <c r="O2354" i="21"/>
  <c r="N2354" i="21"/>
  <c r="D2357" i="21"/>
  <c r="E2356" i="21"/>
  <c r="F2356" i="21"/>
  <c r="N2355" i="21"/>
  <c r="Q2355" i="21"/>
  <c r="P2355" i="21"/>
  <c r="O2355" i="21"/>
  <c r="M2356" i="21"/>
  <c r="L2356" i="21"/>
  <c r="I2356" i="21"/>
  <c r="K2356" i="21"/>
  <c r="H2357" i="21"/>
  <c r="J2356" i="21"/>
  <c r="E2357" i="21"/>
  <c r="D2358" i="21"/>
  <c r="F2357" i="21"/>
  <c r="P2356" i="21"/>
  <c r="O2356" i="21"/>
  <c r="N2356" i="21"/>
  <c r="Q2356" i="21"/>
  <c r="I2357" i="21"/>
  <c r="H2358" i="21"/>
  <c r="J2357" i="21"/>
  <c r="L2357" i="21"/>
  <c r="M2357" i="21"/>
  <c r="K2357" i="21"/>
  <c r="D2359" i="21"/>
  <c r="E2358" i="21"/>
  <c r="F2358" i="21"/>
  <c r="P2357" i="21"/>
  <c r="N2357" i="21"/>
  <c r="Q2357" i="21"/>
  <c r="O2357" i="21"/>
  <c r="K2358" i="21"/>
  <c r="J2358" i="21"/>
  <c r="I2358" i="21"/>
  <c r="M2358" i="21"/>
  <c r="L2358" i="21"/>
  <c r="H2359" i="21"/>
  <c r="D2360" i="21"/>
  <c r="E2359" i="21"/>
  <c r="F2359" i="21"/>
  <c r="Q2358" i="21"/>
  <c r="P2358" i="21"/>
  <c r="N2358" i="21"/>
  <c r="O2358" i="21"/>
  <c r="I2359" i="21"/>
  <c r="M2359" i="21"/>
  <c r="H2360" i="21"/>
  <c r="K2359" i="21"/>
  <c r="L2359" i="21"/>
  <c r="J2359" i="21"/>
  <c r="D2361" i="21"/>
  <c r="E2360" i="21"/>
  <c r="F2360" i="21"/>
  <c r="N2359" i="21"/>
  <c r="Q2359" i="21"/>
  <c r="P2359" i="21"/>
  <c r="O2359" i="21"/>
  <c r="J2360" i="21"/>
  <c r="M2360" i="21"/>
  <c r="I2360" i="21"/>
  <c r="K2360" i="21"/>
  <c r="L2360" i="21"/>
  <c r="H2361" i="21"/>
  <c r="D2362" i="21"/>
  <c r="E2361" i="21"/>
  <c r="F2361" i="21"/>
  <c r="Q2360" i="21"/>
  <c r="P2360" i="21"/>
  <c r="O2360" i="21"/>
  <c r="N2360" i="21"/>
  <c r="J2361" i="21"/>
  <c r="H2362" i="21"/>
  <c r="I2361" i="21"/>
  <c r="L2361" i="21"/>
  <c r="M2361" i="21"/>
  <c r="K2361" i="21"/>
  <c r="E2362" i="21"/>
  <c r="D2363" i="21"/>
  <c r="F2362" i="21"/>
  <c r="I2362" i="21"/>
  <c r="H2363" i="21"/>
  <c r="K2362" i="21"/>
  <c r="J2362" i="21"/>
  <c r="M2362" i="21"/>
  <c r="L2362" i="21"/>
  <c r="Q2361" i="21"/>
  <c r="N2361" i="21"/>
  <c r="P2361" i="21"/>
  <c r="O2361" i="21"/>
  <c r="D2364" i="21"/>
  <c r="E2363" i="21"/>
  <c r="F2363" i="21"/>
  <c r="N2362" i="21"/>
  <c r="P2362" i="21"/>
  <c r="O2362" i="21"/>
  <c r="Q2362" i="21"/>
  <c r="J2363" i="21"/>
  <c r="I2363" i="21"/>
  <c r="K2363" i="21"/>
  <c r="H2364" i="21"/>
  <c r="L2363" i="21"/>
  <c r="M2363" i="21"/>
  <c r="D2365" i="21"/>
  <c r="E2364" i="21"/>
  <c r="F2364" i="21"/>
  <c r="N2363" i="21"/>
  <c r="Q2363" i="21"/>
  <c r="P2363" i="21"/>
  <c r="O2363" i="21"/>
  <c r="L2364" i="21"/>
  <c r="K2364" i="21"/>
  <c r="J2364" i="21"/>
  <c r="M2364" i="21"/>
  <c r="H2365" i="21"/>
  <c r="I2364" i="21"/>
  <c r="E2365" i="21"/>
  <c r="D2366" i="21"/>
  <c r="F2365" i="21"/>
  <c r="L2365" i="21"/>
  <c r="M2365" i="21"/>
  <c r="H2366" i="21"/>
  <c r="J2365" i="21"/>
  <c r="I2365" i="21"/>
  <c r="K2365" i="21"/>
  <c r="P2364" i="21"/>
  <c r="O2364" i="21"/>
  <c r="N2364" i="21"/>
  <c r="Q2364" i="21"/>
  <c r="D2367" i="21"/>
  <c r="E2366" i="21"/>
  <c r="F2366" i="21"/>
  <c r="K2366" i="21"/>
  <c r="J2366" i="21"/>
  <c r="I2366" i="21"/>
  <c r="L2366" i="21"/>
  <c r="H2367" i="21"/>
  <c r="M2366" i="21"/>
  <c r="Q2365" i="21"/>
  <c r="N2365" i="21"/>
  <c r="P2365" i="21"/>
  <c r="O2365" i="21"/>
  <c r="E2367" i="21"/>
  <c r="D2368" i="21"/>
  <c r="F2367" i="21"/>
  <c r="N2366" i="21"/>
  <c r="P2366" i="21"/>
  <c r="O2366" i="21"/>
  <c r="Q2366" i="21"/>
  <c r="K2367" i="21"/>
  <c r="I2367" i="21"/>
  <c r="J2367" i="21"/>
  <c r="L2367" i="21"/>
  <c r="H2368" i="21"/>
  <c r="M2367" i="21"/>
  <c r="D2369" i="21"/>
  <c r="E2368" i="21"/>
  <c r="F2368" i="21"/>
  <c r="Q2367" i="21"/>
  <c r="N2367" i="21"/>
  <c r="P2367" i="21"/>
  <c r="O2367" i="21"/>
  <c r="K2368" i="21"/>
  <c r="H2369" i="21"/>
  <c r="L2368" i="21"/>
  <c r="I2368" i="21"/>
  <c r="J2368" i="21"/>
  <c r="M2368" i="21"/>
  <c r="E2369" i="21"/>
  <c r="D2370" i="21"/>
  <c r="F2369" i="21"/>
  <c r="L2369" i="21"/>
  <c r="H2370" i="21"/>
  <c r="K2369" i="21"/>
  <c r="J2369" i="21"/>
  <c r="M2369" i="21"/>
  <c r="I2369" i="21"/>
  <c r="N2368" i="21"/>
  <c r="P2368" i="21"/>
  <c r="Q2368" i="21"/>
  <c r="O2368" i="21"/>
  <c r="D2371" i="21"/>
  <c r="E2370" i="21"/>
  <c r="F2370" i="21"/>
  <c r="J2370" i="21"/>
  <c r="I2370" i="21"/>
  <c r="L2370" i="21"/>
  <c r="H2371" i="21"/>
  <c r="K2370" i="21"/>
  <c r="M2370" i="21"/>
  <c r="N2369" i="21"/>
  <c r="Q2369" i="21"/>
  <c r="P2369" i="21"/>
  <c r="O2369" i="21"/>
  <c r="D2372" i="21"/>
  <c r="E2371" i="21"/>
  <c r="F2371" i="21"/>
  <c r="N2370" i="21"/>
  <c r="P2370" i="21"/>
  <c r="Q2370" i="21"/>
  <c r="O2370" i="21"/>
  <c r="M2371" i="21"/>
  <c r="J2371" i="21"/>
  <c r="I2371" i="21"/>
  <c r="K2371" i="21"/>
  <c r="L2371" i="21"/>
  <c r="H2372" i="21"/>
  <c r="E2372" i="21"/>
  <c r="D2373" i="21"/>
  <c r="F2372" i="21"/>
  <c r="N2371" i="21"/>
  <c r="Q2371" i="21"/>
  <c r="P2371" i="21"/>
  <c r="O2371" i="21"/>
  <c r="M2372" i="21"/>
  <c r="I2372" i="21"/>
  <c r="L2372" i="21"/>
  <c r="J2372" i="21"/>
  <c r="H2373" i="21"/>
  <c r="K2372" i="21"/>
  <c r="E2373" i="21"/>
  <c r="D2374" i="21"/>
  <c r="F2373" i="21"/>
  <c r="P2372" i="21"/>
  <c r="O2372" i="21"/>
  <c r="N2372" i="21"/>
  <c r="Q2372" i="21"/>
  <c r="H2374" i="21"/>
  <c r="L2373" i="21"/>
  <c r="K2373" i="21"/>
  <c r="I2373" i="21"/>
  <c r="M2373" i="21"/>
  <c r="J2373" i="21"/>
  <c r="D2375" i="21"/>
  <c r="E2374" i="21"/>
  <c r="F2374" i="21"/>
  <c r="M2374" i="21"/>
  <c r="J2374" i="21"/>
  <c r="K2374" i="21"/>
  <c r="L2374" i="21"/>
  <c r="I2374" i="21"/>
  <c r="H2375" i="21"/>
  <c r="N2373" i="21"/>
  <c r="Q2373" i="21"/>
  <c r="P2373" i="21"/>
  <c r="O2373" i="21"/>
  <c r="D2376" i="21"/>
  <c r="E2375" i="21"/>
  <c r="F2375" i="21"/>
  <c r="Q2374" i="21"/>
  <c r="P2374" i="21"/>
  <c r="O2374" i="21"/>
  <c r="N2374" i="21"/>
  <c r="M2375" i="21"/>
  <c r="K2375" i="21"/>
  <c r="H2376" i="21"/>
  <c r="J2375" i="21"/>
  <c r="I2375" i="21"/>
  <c r="L2375" i="21"/>
  <c r="D2377" i="21"/>
  <c r="E2376" i="21"/>
  <c r="F2376" i="21"/>
  <c r="I2376" i="21"/>
  <c r="L2376" i="21"/>
  <c r="J2376" i="21"/>
  <c r="H2377" i="21"/>
  <c r="K2376" i="21"/>
  <c r="M2376" i="21"/>
  <c r="N2375" i="21"/>
  <c r="Q2375" i="21"/>
  <c r="P2375" i="21"/>
  <c r="O2375" i="21"/>
  <c r="D2378" i="21"/>
  <c r="E2377" i="21"/>
  <c r="F2377" i="21"/>
  <c r="N2376" i="21"/>
  <c r="P2376" i="21"/>
  <c r="O2376" i="21"/>
  <c r="Q2376" i="21"/>
  <c r="H2378" i="21"/>
  <c r="L2377" i="21"/>
  <c r="I2377" i="21"/>
  <c r="M2377" i="21"/>
  <c r="J2377" i="21"/>
  <c r="K2377" i="21"/>
  <c r="E2378" i="21"/>
  <c r="D2379" i="21"/>
  <c r="F2378" i="21"/>
  <c r="I2378" i="21"/>
  <c r="H2379" i="21"/>
  <c r="L2378" i="21"/>
  <c r="K2378" i="21"/>
  <c r="J2378" i="21"/>
  <c r="M2378" i="21"/>
  <c r="N2377" i="21"/>
  <c r="Q2377" i="21"/>
  <c r="P2377" i="21"/>
  <c r="O2377" i="21"/>
  <c r="D2380" i="21"/>
  <c r="E2379" i="21"/>
  <c r="F2379" i="21"/>
  <c r="Q2378" i="21"/>
  <c r="P2378" i="21"/>
  <c r="O2378" i="21"/>
  <c r="N2378" i="21"/>
  <c r="K2379" i="21"/>
  <c r="J2379" i="21"/>
  <c r="H2380" i="21"/>
  <c r="I2379" i="21"/>
  <c r="L2379" i="21"/>
  <c r="M2379" i="21"/>
  <c r="D2381" i="21"/>
  <c r="E2380" i="21"/>
  <c r="F2380" i="21"/>
  <c r="L2380" i="21"/>
  <c r="I2380" i="21"/>
  <c r="H2381" i="21"/>
  <c r="J2380" i="21"/>
  <c r="M2380" i="21"/>
  <c r="K2380" i="21"/>
  <c r="Q2379" i="21"/>
  <c r="N2379" i="21"/>
  <c r="P2379" i="21"/>
  <c r="O2379" i="21"/>
  <c r="D2382" i="21"/>
  <c r="E2381" i="21"/>
  <c r="F2381" i="21"/>
  <c r="P2380" i="21"/>
  <c r="O2380" i="21"/>
  <c r="N2380" i="21"/>
  <c r="Q2380" i="21"/>
  <c r="J2381" i="21"/>
  <c r="I2381" i="21"/>
  <c r="M2381" i="21"/>
  <c r="K2381" i="21"/>
  <c r="L2381" i="21"/>
  <c r="H2382" i="21"/>
  <c r="E2382" i="21"/>
  <c r="D2383" i="21"/>
  <c r="F2382" i="21"/>
  <c r="P2381" i="21"/>
  <c r="N2381" i="21"/>
  <c r="Q2381" i="21"/>
  <c r="O2381" i="21"/>
  <c r="H2383" i="21"/>
  <c r="I2382" i="21"/>
  <c r="K2382" i="21"/>
  <c r="J2382" i="21"/>
  <c r="M2382" i="21"/>
  <c r="L2382" i="21"/>
  <c r="D2384" i="21"/>
  <c r="E2383" i="21"/>
  <c r="F2383" i="21"/>
  <c r="L2383" i="21"/>
  <c r="I2383" i="21"/>
  <c r="K2383" i="21"/>
  <c r="H2384" i="21"/>
  <c r="J2383" i="21"/>
  <c r="M2383" i="21"/>
  <c r="Q2382" i="21"/>
  <c r="P2382" i="21"/>
  <c r="N2382" i="21"/>
  <c r="O2382" i="21"/>
  <c r="D2385" i="21"/>
  <c r="E2384" i="21"/>
  <c r="F2384" i="21"/>
  <c r="N2383" i="21"/>
  <c r="Q2383" i="21"/>
  <c r="P2383" i="21"/>
  <c r="O2383" i="21"/>
  <c r="K2384" i="21"/>
  <c r="I2384" i="21"/>
  <c r="M2384" i="21"/>
  <c r="J2384" i="21"/>
  <c r="H2385" i="21"/>
  <c r="L2384" i="21"/>
  <c r="E2385" i="21"/>
  <c r="D2386" i="21"/>
  <c r="F2385" i="21"/>
  <c r="Q2384" i="21"/>
  <c r="P2384" i="21"/>
  <c r="O2384" i="21"/>
  <c r="N2384" i="21"/>
  <c r="L2385" i="21"/>
  <c r="J2385" i="21"/>
  <c r="I2385" i="21"/>
  <c r="H2386" i="21"/>
  <c r="K2385" i="21"/>
  <c r="M2385" i="21"/>
  <c r="E2386" i="21"/>
  <c r="D2387" i="21"/>
  <c r="F2386" i="21"/>
  <c r="N2385" i="21"/>
  <c r="Q2385" i="21"/>
  <c r="P2385" i="21"/>
  <c r="O2385" i="21"/>
  <c r="J2386" i="21"/>
  <c r="L2386" i="21"/>
  <c r="K2386" i="21"/>
  <c r="H2387" i="21"/>
  <c r="I2386" i="21"/>
  <c r="M2386" i="21"/>
  <c r="D2388" i="21"/>
  <c r="E2387" i="21"/>
  <c r="F2387" i="21"/>
  <c r="K2387" i="21"/>
  <c r="L2387" i="21"/>
  <c r="H2388" i="21"/>
  <c r="M2387" i="21"/>
  <c r="I2387" i="21"/>
  <c r="J2387" i="21"/>
  <c r="Q2386" i="21"/>
  <c r="P2386" i="21"/>
  <c r="N2386" i="21"/>
  <c r="O2386" i="21"/>
  <c r="E2388" i="21"/>
  <c r="D2389" i="21"/>
  <c r="F2388" i="21"/>
  <c r="I2388" i="21"/>
  <c r="M2388" i="21"/>
  <c r="K2388" i="21"/>
  <c r="J2388" i="21"/>
  <c r="H2389" i="21"/>
  <c r="L2388" i="21"/>
  <c r="N2387" i="21"/>
  <c r="Q2387" i="21"/>
  <c r="P2387" i="21"/>
  <c r="O2387" i="21"/>
  <c r="E2389" i="21"/>
  <c r="D2390" i="21"/>
  <c r="F2389" i="21"/>
  <c r="P2388" i="21"/>
  <c r="O2388" i="21"/>
  <c r="N2388" i="21"/>
  <c r="Q2388" i="21"/>
  <c r="K2389" i="21"/>
  <c r="L2389" i="21"/>
  <c r="M2389" i="21"/>
  <c r="J2389" i="21"/>
  <c r="I2389" i="21"/>
  <c r="H2390" i="21"/>
  <c r="E2390" i="21"/>
  <c r="D2391" i="21"/>
  <c r="F2390" i="21"/>
  <c r="P2389" i="21"/>
  <c r="Q2389" i="21"/>
  <c r="N2389" i="21"/>
  <c r="O2389" i="21"/>
  <c r="K2390" i="21"/>
  <c r="H2391" i="21"/>
  <c r="M2390" i="21"/>
  <c r="I2390" i="21"/>
  <c r="L2390" i="21"/>
  <c r="J2390" i="21"/>
  <c r="D2392" i="21"/>
  <c r="E2391" i="21"/>
  <c r="F2391" i="21"/>
  <c r="J2391" i="21"/>
  <c r="K2391" i="21"/>
  <c r="L2391" i="21"/>
  <c r="I2391" i="21"/>
  <c r="H2392" i="21"/>
  <c r="M2391" i="21"/>
  <c r="N2390" i="21"/>
  <c r="P2390" i="21"/>
  <c r="Q2390" i="21"/>
  <c r="O2390" i="21"/>
  <c r="D2393" i="21"/>
  <c r="E2392" i="21"/>
  <c r="F2392" i="21"/>
  <c r="N2391" i="21"/>
  <c r="Q2391" i="21"/>
  <c r="P2391" i="21"/>
  <c r="O2391" i="21"/>
  <c r="K2392" i="21"/>
  <c r="M2392" i="21"/>
  <c r="L2392" i="21"/>
  <c r="H2393" i="21"/>
  <c r="J2392" i="21"/>
  <c r="I2392" i="21"/>
  <c r="D2394" i="21"/>
  <c r="E2393" i="21"/>
  <c r="F2393" i="21"/>
  <c r="I2393" i="21"/>
  <c r="J2393" i="21"/>
  <c r="H2394" i="21"/>
  <c r="L2393" i="21"/>
  <c r="M2393" i="21"/>
  <c r="K2393" i="21"/>
  <c r="Q2392" i="21"/>
  <c r="P2392" i="21"/>
  <c r="O2392" i="21"/>
  <c r="N2392" i="21"/>
  <c r="E2394" i="21"/>
  <c r="D2395" i="21"/>
  <c r="F2394" i="21"/>
  <c r="P2393" i="21"/>
  <c r="O2393" i="21"/>
  <c r="Q2393" i="21"/>
  <c r="N2393" i="21"/>
  <c r="J2394" i="21"/>
  <c r="K2394" i="21"/>
  <c r="H2395" i="21"/>
  <c r="I2394" i="21"/>
  <c r="M2394" i="21"/>
  <c r="L2394" i="21"/>
  <c r="D2396" i="21"/>
  <c r="E2395" i="21"/>
  <c r="F2395" i="21"/>
  <c r="L2395" i="21"/>
  <c r="H2396" i="21"/>
  <c r="M2395" i="21"/>
  <c r="I2395" i="21"/>
  <c r="K2395" i="21"/>
  <c r="J2395" i="21"/>
  <c r="Q2394" i="21"/>
  <c r="P2394" i="21"/>
  <c r="N2394" i="21"/>
  <c r="O2394" i="21"/>
  <c r="E2396" i="21"/>
  <c r="D2397" i="21"/>
  <c r="F2396" i="21"/>
  <c r="J2396" i="21"/>
  <c r="H2397" i="21"/>
  <c r="K2396" i="21"/>
  <c r="I2396" i="21"/>
  <c r="M2396" i="21"/>
  <c r="L2396" i="21"/>
  <c r="Q2395" i="21"/>
  <c r="N2395" i="21"/>
  <c r="P2395" i="21"/>
  <c r="O2395" i="21"/>
  <c r="E2397" i="21"/>
  <c r="D2398" i="21"/>
  <c r="F2397" i="21"/>
  <c r="J2397" i="21"/>
  <c r="H2398" i="21"/>
  <c r="K2397" i="21"/>
  <c r="I2397" i="21"/>
  <c r="M2397" i="21"/>
  <c r="L2397" i="21"/>
  <c r="Q2396" i="21"/>
  <c r="P2396" i="21"/>
  <c r="N2396" i="21"/>
  <c r="O2396" i="21"/>
  <c r="D2399" i="21"/>
  <c r="E2398" i="21"/>
  <c r="F2398" i="21"/>
  <c r="J2398" i="21"/>
  <c r="K2398" i="21"/>
  <c r="H2399" i="21"/>
  <c r="L2398" i="21"/>
  <c r="I2398" i="21"/>
  <c r="M2398" i="21"/>
  <c r="Q2397" i="21"/>
  <c r="N2397" i="21"/>
  <c r="P2397" i="21"/>
  <c r="O2397" i="21"/>
  <c r="D2400" i="21"/>
  <c r="E2399" i="21"/>
  <c r="F2399" i="21"/>
  <c r="H2400" i="21"/>
  <c r="M2399" i="21"/>
  <c r="I2399" i="21"/>
  <c r="L2399" i="21"/>
  <c r="J2399" i="21"/>
  <c r="K2399" i="21"/>
  <c r="N2398" i="21"/>
  <c r="P2398" i="21"/>
  <c r="Q2398" i="21"/>
  <c r="O2398" i="21"/>
  <c r="D2401" i="21"/>
  <c r="E2400" i="21"/>
  <c r="F2400" i="21"/>
  <c r="J2400" i="21"/>
  <c r="K2400" i="21"/>
  <c r="L2400" i="21"/>
  <c r="H2401" i="21"/>
  <c r="I2400" i="21"/>
  <c r="M2400" i="21"/>
  <c r="Q2399" i="21"/>
  <c r="N2399" i="21"/>
  <c r="P2399" i="21"/>
  <c r="O2399" i="21"/>
  <c r="E2401" i="21"/>
  <c r="D2402" i="21"/>
  <c r="F2401" i="21"/>
  <c r="M2401" i="21"/>
  <c r="L2401" i="21"/>
  <c r="I2401" i="21"/>
  <c r="K2401" i="21"/>
  <c r="J2401" i="21"/>
  <c r="H2402" i="21"/>
  <c r="N2400" i="21"/>
  <c r="P2400" i="21"/>
  <c r="O2400" i="21"/>
  <c r="Q2400" i="21"/>
  <c r="E2402" i="21"/>
  <c r="D2403" i="21"/>
  <c r="F2402" i="21"/>
  <c r="Q2401" i="21"/>
  <c r="N2401" i="21"/>
  <c r="P2401" i="21"/>
  <c r="O2401" i="21"/>
  <c r="K2402" i="21"/>
  <c r="J2402" i="21"/>
  <c r="M2402" i="21"/>
  <c r="L2402" i="21"/>
  <c r="H2403" i="21"/>
  <c r="I2402" i="21"/>
  <c r="E2403" i="21"/>
  <c r="D2404" i="21"/>
  <c r="F2403" i="21"/>
  <c r="I2403" i="21"/>
  <c r="H2404" i="21"/>
  <c r="M2403" i="21"/>
  <c r="L2403" i="21"/>
  <c r="J2403" i="21"/>
  <c r="K2403" i="21"/>
  <c r="O2402" i="21"/>
  <c r="Q2402" i="21"/>
  <c r="P2402" i="21"/>
  <c r="N2402" i="21"/>
  <c r="E2404" i="21"/>
  <c r="D2405" i="21"/>
  <c r="F2404" i="21"/>
  <c r="Q2403" i="21"/>
  <c r="N2403" i="21"/>
  <c r="P2403" i="21"/>
  <c r="O2403" i="21"/>
  <c r="L2404" i="21"/>
  <c r="K2404" i="21"/>
  <c r="M2404" i="21"/>
  <c r="H2405" i="21"/>
  <c r="I2404" i="21"/>
  <c r="J2404" i="21"/>
  <c r="E2405" i="21"/>
  <c r="D2406" i="21"/>
  <c r="F2405" i="21"/>
  <c r="K2405" i="21"/>
  <c r="I2405" i="21"/>
  <c r="H2406" i="21"/>
  <c r="J2405" i="21"/>
  <c r="M2405" i="21"/>
  <c r="L2405" i="21"/>
  <c r="N2404" i="21"/>
  <c r="P2404" i="21"/>
  <c r="Q2404" i="21"/>
  <c r="O2404" i="21"/>
  <c r="E2406" i="21"/>
  <c r="D2407" i="21"/>
  <c r="F2406" i="21"/>
  <c r="P2405" i="21"/>
  <c r="Q2405" i="21"/>
  <c r="N2405" i="21"/>
  <c r="O2405" i="21"/>
  <c r="J2406" i="21"/>
  <c r="L2406" i="21"/>
  <c r="I2406" i="21"/>
  <c r="K2406" i="21"/>
  <c r="M2406" i="21"/>
  <c r="H2407" i="21"/>
  <c r="D2408" i="21"/>
  <c r="E2407" i="21"/>
  <c r="F2407" i="21"/>
  <c r="P2406" i="21"/>
  <c r="Q2406" i="21"/>
  <c r="N2406" i="21"/>
  <c r="O2406" i="21"/>
  <c r="L2407" i="21"/>
  <c r="H2408" i="21"/>
  <c r="I2407" i="21"/>
  <c r="K2407" i="21"/>
  <c r="M2407" i="21"/>
  <c r="J2407" i="21"/>
  <c r="E2408" i="21"/>
  <c r="D2409" i="21"/>
  <c r="F2408" i="21"/>
  <c r="L2408" i="21"/>
  <c r="H2409" i="21"/>
  <c r="I2408" i="21"/>
  <c r="M2408" i="21"/>
  <c r="J2408" i="21"/>
  <c r="K2408" i="21"/>
  <c r="Q2407" i="21"/>
  <c r="N2407" i="21"/>
  <c r="P2407" i="21"/>
  <c r="O2407" i="21"/>
  <c r="D2410" i="21"/>
  <c r="E2409" i="21"/>
  <c r="F2409" i="21"/>
  <c r="J2409" i="21"/>
  <c r="I2409" i="21"/>
  <c r="H2410" i="21"/>
  <c r="L2409" i="21"/>
  <c r="M2409" i="21"/>
  <c r="K2409" i="21"/>
  <c r="N2408" i="21"/>
  <c r="P2408" i="21"/>
  <c r="Q2408" i="21"/>
  <c r="O2408" i="21"/>
  <c r="D2411" i="21"/>
  <c r="E2410" i="21"/>
  <c r="F2410" i="21"/>
  <c r="Q2409" i="21"/>
  <c r="N2409" i="21"/>
  <c r="P2409" i="21"/>
  <c r="O2409" i="21"/>
  <c r="M2410" i="21"/>
  <c r="J2410" i="21"/>
  <c r="H2411" i="21"/>
  <c r="L2410" i="21"/>
  <c r="K2410" i="21"/>
  <c r="I2410" i="21"/>
  <c r="E2411" i="21"/>
  <c r="D2412" i="21"/>
  <c r="F2411" i="21"/>
  <c r="M2411" i="21"/>
  <c r="K2411" i="21"/>
  <c r="L2411" i="21"/>
  <c r="J2411" i="21"/>
  <c r="I2411" i="21"/>
  <c r="H2412" i="21"/>
  <c r="N2410" i="21"/>
  <c r="P2410" i="21"/>
  <c r="Q2410" i="21"/>
  <c r="O2410" i="21"/>
  <c r="D2413" i="21"/>
  <c r="E2412" i="21"/>
  <c r="F2412" i="21"/>
  <c r="Q2411" i="21"/>
  <c r="N2411" i="21"/>
  <c r="P2411" i="21"/>
  <c r="O2411" i="21"/>
  <c r="L2412" i="21"/>
  <c r="J2412" i="21"/>
  <c r="K2412" i="21"/>
  <c r="H2413" i="21"/>
  <c r="M2412" i="21"/>
  <c r="I2412" i="21"/>
  <c r="D2414" i="21"/>
  <c r="E2413" i="21"/>
  <c r="F2413" i="21"/>
  <c r="J2413" i="21"/>
  <c r="M2413" i="21"/>
  <c r="I2413" i="21"/>
  <c r="H2414" i="21"/>
  <c r="L2413" i="21"/>
  <c r="K2413" i="21"/>
  <c r="N2412" i="21"/>
  <c r="P2412" i="21"/>
  <c r="Q2412" i="21"/>
  <c r="O2412" i="21"/>
  <c r="E2414" i="21"/>
  <c r="D2415" i="21"/>
  <c r="F2414" i="21"/>
  <c r="Q2413" i="21"/>
  <c r="N2413" i="21"/>
  <c r="P2413" i="21"/>
  <c r="O2413" i="21"/>
  <c r="I2414" i="21"/>
  <c r="M2414" i="21"/>
  <c r="K2414" i="21"/>
  <c r="L2414" i="21"/>
  <c r="J2414" i="21"/>
  <c r="H2415" i="21"/>
  <c r="E2415" i="21"/>
  <c r="D2416" i="21"/>
  <c r="F2415" i="21"/>
  <c r="Q2414" i="21"/>
  <c r="N2414" i="21"/>
  <c r="P2414" i="21"/>
  <c r="O2414" i="21"/>
  <c r="L2415" i="21"/>
  <c r="J2415" i="21"/>
  <c r="K2415" i="21"/>
  <c r="M2415" i="21"/>
  <c r="H2416" i="21"/>
  <c r="I2415" i="21"/>
  <c r="D2417" i="21"/>
  <c r="E2416" i="21"/>
  <c r="F2416" i="21"/>
  <c r="H2417" i="21"/>
  <c r="L2416" i="21"/>
  <c r="J2416" i="21"/>
  <c r="K2416" i="21"/>
  <c r="I2416" i="21"/>
  <c r="M2416" i="21"/>
  <c r="O2415" i="21"/>
  <c r="Q2415" i="21"/>
  <c r="N2415" i="21"/>
  <c r="P2415" i="21"/>
  <c r="E2417" i="21"/>
  <c r="D2418" i="21"/>
  <c r="F2417" i="21"/>
  <c r="M2417" i="21"/>
  <c r="K2417" i="21"/>
  <c r="I2417" i="21"/>
  <c r="H2418" i="21"/>
  <c r="L2417" i="21"/>
  <c r="J2417" i="21"/>
  <c r="Q2416" i="21"/>
  <c r="P2416" i="21"/>
  <c r="O2416" i="21"/>
  <c r="N2416" i="21"/>
  <c r="D2419" i="21"/>
  <c r="E2418" i="21"/>
  <c r="F2418" i="21"/>
  <c r="O2417" i="21"/>
  <c r="Q2417" i="21"/>
  <c r="N2417" i="21"/>
  <c r="P2417" i="21"/>
  <c r="K2418" i="21"/>
  <c r="H2419" i="21"/>
  <c r="M2418" i="21"/>
  <c r="L2418" i="21"/>
  <c r="I2418" i="21"/>
  <c r="J2418" i="21"/>
  <c r="D2420" i="21"/>
  <c r="E2419" i="21"/>
  <c r="F2419" i="21"/>
  <c r="K2419" i="21"/>
  <c r="J2419" i="21"/>
  <c r="M2419" i="21"/>
  <c r="H2420" i="21"/>
  <c r="L2419" i="21"/>
  <c r="I2419" i="21"/>
  <c r="O2418" i="21"/>
  <c r="Q2418" i="21"/>
  <c r="P2418" i="21"/>
  <c r="N2418" i="21"/>
  <c r="E2420" i="21"/>
  <c r="D2421" i="21"/>
  <c r="F2420" i="21"/>
  <c r="M2420" i="21"/>
  <c r="K2420" i="21"/>
  <c r="H2421" i="21"/>
  <c r="L2420" i="21"/>
  <c r="I2420" i="21"/>
  <c r="J2420" i="21"/>
  <c r="N2419" i="21"/>
  <c r="Q2419" i="21"/>
  <c r="P2419" i="21"/>
  <c r="O2419" i="21"/>
  <c r="D2422" i="21"/>
  <c r="E2421" i="21"/>
  <c r="F2421" i="21"/>
  <c r="L2421" i="21"/>
  <c r="J2421" i="21"/>
  <c r="K2421" i="21"/>
  <c r="H2422" i="21"/>
  <c r="M2421" i="21"/>
  <c r="I2421" i="21"/>
  <c r="N2420" i="21"/>
  <c r="Q2420" i="21"/>
  <c r="P2420" i="21"/>
  <c r="O2420" i="21"/>
  <c r="E2422" i="21"/>
  <c r="D2423" i="21"/>
  <c r="F2422" i="21"/>
  <c r="M2422" i="21"/>
  <c r="L2422" i="21"/>
  <c r="I2422" i="21"/>
  <c r="K2422" i="21"/>
  <c r="H2423" i="21"/>
  <c r="J2422" i="21"/>
  <c r="P2421" i="21"/>
  <c r="Q2421" i="21"/>
  <c r="N2421" i="21"/>
  <c r="O2421" i="21"/>
  <c r="D2424" i="21"/>
  <c r="E2423" i="21"/>
  <c r="F2423" i="21"/>
  <c r="P2422" i="21"/>
  <c r="O2422" i="21"/>
  <c r="N2422" i="21"/>
  <c r="Q2422" i="21"/>
  <c r="H2424" i="21"/>
  <c r="K2423" i="21"/>
  <c r="I2423" i="21"/>
  <c r="L2423" i="21"/>
  <c r="M2423" i="21"/>
  <c r="J2423" i="21"/>
  <c r="E2424" i="21"/>
  <c r="D2425" i="21"/>
  <c r="F2424" i="21"/>
  <c r="I2424" i="21"/>
  <c r="J2424" i="21"/>
  <c r="L2424" i="21"/>
  <c r="M2424" i="21"/>
  <c r="K2424" i="21"/>
  <c r="H2425" i="21"/>
  <c r="P2423" i="21"/>
  <c r="N2423" i="21"/>
  <c r="Q2423" i="21"/>
  <c r="O2423" i="21"/>
  <c r="D2426" i="21"/>
  <c r="E2425" i="21"/>
  <c r="F2425" i="21"/>
  <c r="P2424" i="21"/>
  <c r="O2424" i="21"/>
  <c r="N2424" i="21"/>
  <c r="Q2424" i="21"/>
  <c r="L2425" i="21"/>
  <c r="H2426" i="21"/>
  <c r="K2425" i="21"/>
  <c r="J2425" i="21"/>
  <c r="I2425" i="21"/>
  <c r="M2425" i="21"/>
  <c r="E2426" i="21"/>
  <c r="D2427" i="21"/>
  <c r="F2426" i="21"/>
  <c r="I2426" i="21"/>
  <c r="H2427" i="21"/>
  <c r="J2426" i="21"/>
  <c r="K2426" i="21"/>
  <c r="M2426" i="21"/>
  <c r="L2426" i="21"/>
  <c r="N2425" i="21"/>
  <c r="Q2425" i="21"/>
  <c r="P2425" i="21"/>
  <c r="O2425" i="21"/>
  <c r="D2428" i="21"/>
  <c r="E2427" i="21"/>
  <c r="F2427" i="21"/>
  <c r="P2426" i="21"/>
  <c r="N2426" i="21"/>
  <c r="Q2426" i="21"/>
  <c r="O2426" i="21"/>
  <c r="H2428" i="21"/>
  <c r="K2427" i="21"/>
  <c r="J2427" i="21"/>
  <c r="L2427" i="21"/>
  <c r="I2427" i="21"/>
  <c r="M2427" i="21"/>
  <c r="E2428" i="21"/>
  <c r="D2429" i="21"/>
  <c r="F2428" i="21"/>
  <c r="I2428" i="21"/>
  <c r="M2428" i="21"/>
  <c r="J2428" i="21"/>
  <c r="K2428" i="21"/>
  <c r="H2429" i="21"/>
  <c r="L2428" i="21"/>
  <c r="O2427" i="21"/>
  <c r="Q2427" i="21"/>
  <c r="N2427" i="21"/>
  <c r="P2427" i="21"/>
  <c r="D2430" i="21"/>
  <c r="E2429" i="21"/>
  <c r="F2429" i="21"/>
  <c r="P2428" i="21"/>
  <c r="N2428" i="21"/>
  <c r="Q2428" i="21"/>
  <c r="O2428" i="21"/>
  <c r="J2429" i="21"/>
  <c r="I2429" i="21"/>
  <c r="K2429" i="21"/>
  <c r="M2429" i="21"/>
  <c r="L2429" i="21"/>
  <c r="H2430" i="21"/>
  <c r="E2430" i="21"/>
  <c r="D2431" i="21"/>
  <c r="F2430" i="21"/>
  <c r="N2429" i="21"/>
  <c r="Q2429" i="21"/>
  <c r="P2429" i="21"/>
  <c r="O2429" i="21"/>
  <c r="L2430" i="21"/>
  <c r="J2430" i="21"/>
  <c r="H2431" i="21"/>
  <c r="M2430" i="21"/>
  <c r="K2430" i="21"/>
  <c r="I2430" i="21"/>
  <c r="D2432" i="21"/>
  <c r="E2431" i="21"/>
  <c r="F2431" i="21"/>
  <c r="H2432" i="21"/>
  <c r="M2431" i="21"/>
  <c r="J2431" i="21"/>
  <c r="K2431" i="21"/>
  <c r="L2431" i="21"/>
  <c r="I2431" i="21"/>
  <c r="P2430" i="21"/>
  <c r="Q2430" i="21"/>
  <c r="N2430" i="21"/>
  <c r="O2430" i="21"/>
  <c r="D2433" i="21"/>
  <c r="E2432" i="21"/>
  <c r="F2432" i="21"/>
  <c r="I2432" i="21"/>
  <c r="K2432" i="21"/>
  <c r="J2432" i="21"/>
  <c r="H2433" i="21"/>
  <c r="L2432" i="21"/>
  <c r="M2432" i="21"/>
  <c r="O2431" i="21"/>
  <c r="N2431" i="21"/>
  <c r="Q2431" i="21"/>
  <c r="P2431" i="21"/>
  <c r="D2434" i="21"/>
  <c r="E2433" i="21"/>
  <c r="F2433" i="21"/>
  <c r="P2432" i="21"/>
  <c r="N2432" i="21"/>
  <c r="Q2432" i="21"/>
  <c r="O2432" i="21"/>
  <c r="I2433" i="21"/>
  <c r="L2433" i="21"/>
  <c r="M2433" i="21"/>
  <c r="J2433" i="21"/>
  <c r="K2433" i="21"/>
  <c r="H2434" i="21"/>
  <c r="E2434" i="21"/>
  <c r="D2435" i="21"/>
  <c r="F2434" i="21"/>
  <c r="N2433" i="21"/>
  <c r="Q2433" i="21"/>
  <c r="P2433" i="21"/>
  <c r="O2433" i="21"/>
  <c r="H2435" i="21"/>
  <c r="K2434" i="21"/>
  <c r="J2434" i="21"/>
  <c r="I2434" i="21"/>
  <c r="M2434" i="21"/>
  <c r="L2434" i="21"/>
  <c r="E2435" i="21"/>
  <c r="D2436" i="21"/>
  <c r="F2435" i="21"/>
  <c r="H2436" i="21"/>
  <c r="J2435" i="21"/>
  <c r="I2435" i="21"/>
  <c r="M2435" i="21"/>
  <c r="L2435" i="21"/>
  <c r="K2435" i="21"/>
  <c r="P2434" i="21"/>
  <c r="Q2434" i="21"/>
  <c r="N2434" i="21"/>
  <c r="O2434" i="21"/>
  <c r="E2436" i="21"/>
  <c r="D2437" i="21"/>
  <c r="F2436" i="21"/>
  <c r="M2436" i="21"/>
  <c r="H2437" i="21"/>
  <c r="L2436" i="21"/>
  <c r="K2436" i="21"/>
  <c r="I2436" i="21"/>
  <c r="J2436" i="21"/>
  <c r="Q2435" i="21"/>
  <c r="N2435" i="21"/>
  <c r="P2435" i="21"/>
  <c r="O2435" i="21"/>
  <c r="D2438" i="21"/>
  <c r="E2437" i="21"/>
  <c r="F2437" i="21"/>
  <c r="J2437" i="21"/>
  <c r="K2437" i="21"/>
  <c r="I2437" i="21"/>
  <c r="M2437" i="21"/>
  <c r="H2438" i="21"/>
  <c r="L2437" i="21"/>
  <c r="P2436" i="21"/>
  <c r="N2436" i="21"/>
  <c r="Q2436" i="21"/>
  <c r="O2436" i="21"/>
  <c r="D2439" i="21"/>
  <c r="E2438" i="21"/>
  <c r="F2438" i="21"/>
  <c r="Q2437" i="21"/>
  <c r="N2437" i="21"/>
  <c r="P2437" i="21"/>
  <c r="O2437" i="21"/>
  <c r="K2438" i="21"/>
  <c r="J2438" i="21"/>
  <c r="H2439" i="21"/>
  <c r="I2438" i="21"/>
  <c r="M2438" i="21"/>
  <c r="L2438" i="21"/>
  <c r="D2440" i="21"/>
  <c r="E2439" i="21"/>
  <c r="F2439" i="21"/>
  <c r="I2439" i="21"/>
  <c r="L2439" i="21"/>
  <c r="M2439" i="21"/>
  <c r="H2440" i="21"/>
  <c r="K2439" i="21"/>
  <c r="J2439" i="21"/>
  <c r="P2438" i="21"/>
  <c r="N2438" i="21"/>
  <c r="Q2438" i="21"/>
  <c r="O2438" i="21"/>
  <c r="D2441" i="21"/>
  <c r="E2440" i="21"/>
  <c r="F2440" i="21"/>
  <c r="Q2439" i="21"/>
  <c r="N2439" i="21"/>
  <c r="P2439" i="21"/>
  <c r="O2439" i="21"/>
  <c r="M2440" i="21"/>
  <c r="H2441" i="21"/>
  <c r="I2440" i="21"/>
  <c r="K2440" i="21"/>
  <c r="L2440" i="21"/>
  <c r="J2440" i="21"/>
  <c r="D2442" i="21"/>
  <c r="E2441" i="21"/>
  <c r="F2441" i="21"/>
  <c r="L2441" i="21"/>
  <c r="I2441" i="21"/>
  <c r="K2441" i="21"/>
  <c r="M2441" i="21"/>
  <c r="H2442" i="21"/>
  <c r="J2441" i="21"/>
  <c r="N2440" i="21"/>
  <c r="P2440" i="21"/>
  <c r="O2440" i="21"/>
  <c r="Q2440" i="21"/>
  <c r="D2443" i="21"/>
  <c r="E2442" i="21"/>
  <c r="F2442" i="21"/>
  <c r="O2441" i="21"/>
  <c r="N2441" i="21"/>
  <c r="Q2441" i="21"/>
  <c r="P2441" i="21"/>
  <c r="J2442" i="21"/>
  <c r="K2442" i="21"/>
  <c r="M2442" i="21"/>
  <c r="H2443" i="21"/>
  <c r="L2442" i="21"/>
  <c r="I2442" i="21"/>
  <c r="E2443" i="21"/>
  <c r="D2444" i="21"/>
  <c r="F2443" i="21"/>
  <c r="L2443" i="21"/>
  <c r="J2443" i="21"/>
  <c r="M2443" i="21"/>
  <c r="H2444" i="21"/>
  <c r="K2443" i="21"/>
  <c r="I2443" i="21"/>
  <c r="Q2442" i="21"/>
  <c r="P2442" i="21"/>
  <c r="O2442" i="21"/>
  <c r="N2442" i="21"/>
  <c r="E2444" i="21"/>
  <c r="D2445" i="21"/>
  <c r="F2444" i="21"/>
  <c r="K2444" i="21"/>
  <c r="J2444" i="21"/>
  <c r="M2444" i="21"/>
  <c r="I2444" i="21"/>
  <c r="L2444" i="21"/>
  <c r="H2445" i="21"/>
  <c r="N2443" i="21"/>
  <c r="Q2443" i="21"/>
  <c r="P2443" i="21"/>
  <c r="O2443" i="21"/>
  <c r="E2445" i="21"/>
  <c r="D2446" i="21"/>
  <c r="F2445" i="21"/>
  <c r="P2444" i="21"/>
  <c r="N2444" i="21"/>
  <c r="Q2444" i="21"/>
  <c r="O2444" i="21"/>
  <c r="M2445" i="21"/>
  <c r="I2445" i="21"/>
  <c r="J2445" i="21"/>
  <c r="L2445" i="21"/>
  <c r="H2446" i="21"/>
  <c r="K2445" i="21"/>
  <c r="E2446" i="21"/>
  <c r="D2447" i="21"/>
  <c r="F2446" i="21"/>
  <c r="N2445" i="21"/>
  <c r="Q2445" i="21"/>
  <c r="P2445" i="21"/>
  <c r="O2445" i="21"/>
  <c r="M2446" i="21"/>
  <c r="L2446" i="21"/>
  <c r="I2446" i="21"/>
  <c r="K2446" i="21"/>
  <c r="J2446" i="21"/>
  <c r="H2447" i="21"/>
  <c r="E2447" i="21"/>
  <c r="D2448" i="21"/>
  <c r="F2447" i="21"/>
  <c r="Q2446" i="21"/>
  <c r="P2446" i="21"/>
  <c r="O2446" i="21"/>
  <c r="N2446" i="21"/>
  <c r="J2447" i="21"/>
  <c r="H2448" i="21"/>
  <c r="I2447" i="21"/>
  <c r="M2447" i="21"/>
  <c r="K2447" i="21"/>
  <c r="L2447" i="21"/>
  <c r="D2449" i="21"/>
  <c r="E2448" i="21"/>
  <c r="F2448" i="21"/>
  <c r="K2448" i="21"/>
  <c r="I2448" i="21"/>
  <c r="H2449" i="21"/>
  <c r="M2448" i="21"/>
  <c r="J2448" i="21"/>
  <c r="L2448" i="21"/>
  <c r="N2447" i="21"/>
  <c r="Q2447" i="21"/>
  <c r="P2447" i="21"/>
  <c r="O2447" i="21"/>
  <c r="E2449" i="21"/>
  <c r="D2450" i="21"/>
  <c r="F2449" i="21"/>
  <c r="P2448" i="21"/>
  <c r="N2448" i="21"/>
  <c r="Q2448" i="21"/>
  <c r="O2448" i="21"/>
  <c r="J2449" i="21"/>
  <c r="L2449" i="21"/>
  <c r="M2449" i="21"/>
  <c r="I2449" i="21"/>
  <c r="K2449" i="21"/>
  <c r="H2450" i="21"/>
  <c r="D2451" i="21"/>
  <c r="E2450" i="21"/>
  <c r="F2450" i="21"/>
  <c r="O2449" i="21"/>
  <c r="N2449" i="21"/>
  <c r="Q2449" i="21"/>
  <c r="P2449" i="21"/>
  <c r="H2451" i="21"/>
  <c r="L2450" i="21"/>
  <c r="I2450" i="21"/>
  <c r="M2450" i="21"/>
  <c r="K2450" i="21"/>
  <c r="J2450" i="21"/>
  <c r="E2451" i="21"/>
  <c r="D2452" i="21"/>
  <c r="F2451" i="21"/>
  <c r="K2451" i="21"/>
  <c r="H2452" i="21"/>
  <c r="I2451" i="21"/>
  <c r="L2451" i="21"/>
  <c r="J2451" i="21"/>
  <c r="M2451" i="21"/>
  <c r="P2450" i="21"/>
  <c r="N2450" i="21"/>
  <c r="Q2450" i="21"/>
  <c r="O2450" i="21"/>
  <c r="D2453" i="21"/>
  <c r="E2452" i="21"/>
  <c r="F2452" i="21"/>
  <c r="L2452" i="21"/>
  <c r="J2452" i="21"/>
  <c r="I2452" i="21"/>
  <c r="M2452" i="21"/>
  <c r="H2453" i="21"/>
  <c r="K2452" i="21"/>
  <c r="Q2451" i="21"/>
  <c r="N2451" i="21"/>
  <c r="P2451" i="21"/>
  <c r="O2451" i="21"/>
  <c r="D2454" i="21"/>
  <c r="E2453" i="21"/>
  <c r="F2453" i="21"/>
  <c r="Q2452" i="21"/>
  <c r="P2452" i="21"/>
  <c r="O2452" i="21"/>
  <c r="N2452" i="21"/>
  <c r="J2453" i="21"/>
  <c r="K2453" i="21"/>
  <c r="I2453" i="21"/>
  <c r="H2454" i="21"/>
  <c r="M2453" i="21"/>
  <c r="L2453" i="21"/>
  <c r="D2455" i="21"/>
  <c r="E2454" i="21"/>
  <c r="F2454" i="21"/>
  <c r="O2453" i="21"/>
  <c r="N2453" i="21"/>
  <c r="Q2453" i="21"/>
  <c r="P2453" i="21"/>
  <c r="H2455" i="21"/>
  <c r="I2454" i="21"/>
  <c r="K2454" i="21"/>
  <c r="M2454" i="21"/>
  <c r="J2454" i="21"/>
  <c r="L2454" i="21"/>
  <c r="D2456" i="21"/>
  <c r="E2455" i="21"/>
  <c r="F2455" i="21"/>
  <c r="M2455" i="21"/>
  <c r="J2455" i="21"/>
  <c r="I2455" i="21"/>
  <c r="K2455" i="21"/>
  <c r="L2455" i="21"/>
  <c r="H2456" i="21"/>
  <c r="P2454" i="21"/>
  <c r="Q2454" i="21"/>
  <c r="N2454" i="21"/>
  <c r="O2454" i="21"/>
  <c r="D2457" i="21"/>
  <c r="E2456" i="21"/>
  <c r="F2456" i="21"/>
  <c r="N2455" i="21"/>
  <c r="Q2455" i="21"/>
  <c r="P2455" i="21"/>
  <c r="O2455" i="21"/>
  <c r="K2456" i="21"/>
  <c r="H2457" i="21"/>
  <c r="J2456" i="21"/>
  <c r="I2456" i="21"/>
  <c r="L2456" i="21"/>
  <c r="M2456" i="21"/>
  <c r="D2458" i="21"/>
  <c r="E2457" i="21"/>
  <c r="F2457" i="21"/>
  <c r="I2457" i="21"/>
  <c r="L2457" i="21"/>
  <c r="H2458" i="21"/>
  <c r="J2457" i="21"/>
  <c r="K2457" i="21"/>
  <c r="M2457" i="21"/>
  <c r="P2456" i="21"/>
  <c r="Q2456" i="21"/>
  <c r="N2456" i="21"/>
  <c r="O2456" i="21"/>
  <c r="D2459" i="21"/>
  <c r="E2458" i="21"/>
  <c r="F2458" i="21"/>
  <c r="O2457" i="21"/>
  <c r="Q2457" i="21"/>
  <c r="N2457" i="21"/>
  <c r="P2457" i="21"/>
  <c r="M2458" i="21"/>
  <c r="H2459" i="21"/>
  <c r="I2458" i="21"/>
  <c r="L2458" i="21"/>
  <c r="J2458" i="21"/>
  <c r="K2458" i="21"/>
  <c r="D2460" i="21"/>
  <c r="E2459" i="21"/>
  <c r="F2459" i="21"/>
  <c r="H2460" i="21"/>
  <c r="I2459" i="21"/>
  <c r="K2459" i="21"/>
  <c r="L2459" i="21"/>
  <c r="J2459" i="21"/>
  <c r="M2459" i="21"/>
  <c r="N2458" i="21"/>
  <c r="P2458" i="21"/>
  <c r="O2458" i="21"/>
  <c r="Q2458" i="21"/>
  <c r="E2460" i="21"/>
  <c r="D2461" i="21"/>
  <c r="F2460" i="21"/>
  <c r="J2460" i="21"/>
  <c r="M2460" i="21"/>
  <c r="H2461" i="21"/>
  <c r="I2460" i="21"/>
  <c r="K2460" i="21"/>
  <c r="L2460" i="21"/>
  <c r="O2459" i="21"/>
  <c r="N2459" i="21"/>
  <c r="Q2459" i="21"/>
  <c r="P2459" i="21"/>
  <c r="D2462" i="21"/>
  <c r="E2461" i="21"/>
  <c r="F2461" i="21"/>
  <c r="M2461" i="21"/>
  <c r="I2461" i="21"/>
  <c r="K2461" i="21"/>
  <c r="L2461" i="21"/>
  <c r="J2461" i="21"/>
  <c r="H2462" i="21"/>
  <c r="Q2460" i="21"/>
  <c r="P2460" i="21"/>
  <c r="O2460" i="21"/>
  <c r="N2460" i="21"/>
  <c r="D2463" i="21"/>
  <c r="E2462" i="21"/>
  <c r="F2462" i="21"/>
  <c r="O2461" i="21"/>
  <c r="N2461" i="21"/>
  <c r="Q2461" i="21"/>
  <c r="P2461" i="21"/>
  <c r="M2462" i="21"/>
  <c r="L2462" i="21"/>
  <c r="I2462" i="21"/>
  <c r="H2463" i="21"/>
  <c r="J2462" i="21"/>
  <c r="K2462" i="21"/>
  <c r="D2464" i="21"/>
  <c r="E2463" i="21"/>
  <c r="F2463" i="21"/>
  <c r="P2462" i="21"/>
  <c r="N2462" i="21"/>
  <c r="Q2462" i="21"/>
  <c r="O2462" i="21"/>
  <c r="I2463" i="21"/>
  <c r="L2463" i="21"/>
  <c r="H2464" i="21"/>
  <c r="J2463" i="21"/>
  <c r="K2463" i="21"/>
  <c r="M2463" i="21"/>
  <c r="E2464" i="21"/>
  <c r="D2465" i="21"/>
  <c r="F2464" i="21"/>
  <c r="O2463" i="21"/>
  <c r="Q2463" i="21"/>
  <c r="N2463" i="21"/>
  <c r="P2463" i="21"/>
  <c r="M2464" i="21"/>
  <c r="L2464" i="21"/>
  <c r="I2464" i="21"/>
  <c r="H2465" i="21"/>
  <c r="J2464" i="21"/>
  <c r="K2464" i="21"/>
  <c r="E2465" i="21"/>
  <c r="D2466" i="21"/>
  <c r="F2465" i="21"/>
  <c r="P2464" i="21"/>
  <c r="N2464" i="21"/>
  <c r="Q2464" i="21"/>
  <c r="O2464" i="21"/>
  <c r="I2465" i="21"/>
  <c r="L2465" i="21"/>
  <c r="K2465" i="21"/>
  <c r="J2465" i="21"/>
  <c r="M2465" i="21"/>
  <c r="H2466" i="21"/>
  <c r="D2467" i="21"/>
  <c r="E2466" i="21"/>
  <c r="F2466" i="21"/>
  <c r="Q2465" i="21"/>
  <c r="N2465" i="21"/>
  <c r="P2465" i="21"/>
  <c r="O2465" i="21"/>
  <c r="H2467" i="21"/>
  <c r="M2466" i="21"/>
  <c r="J2466" i="21"/>
  <c r="K2466" i="21"/>
  <c r="I2466" i="21"/>
  <c r="L2466" i="21"/>
  <c r="E2467" i="21"/>
  <c r="D2468" i="21"/>
  <c r="F2467" i="21"/>
  <c r="I2467" i="21"/>
  <c r="K2467" i="21"/>
  <c r="J2467" i="21"/>
  <c r="H2468" i="21"/>
  <c r="L2467" i="21"/>
  <c r="M2467" i="21"/>
  <c r="P2466" i="21"/>
  <c r="N2466" i="21"/>
  <c r="Q2466" i="21"/>
  <c r="O2466" i="21"/>
  <c r="E2468" i="21"/>
  <c r="D2469" i="21"/>
  <c r="F2468" i="21"/>
  <c r="N2467" i="21"/>
  <c r="Q2467" i="21"/>
  <c r="P2467" i="21"/>
  <c r="O2467" i="21"/>
  <c r="K2468" i="21"/>
  <c r="M2468" i="21"/>
  <c r="H2469" i="21"/>
  <c r="I2468" i="21"/>
  <c r="J2468" i="21"/>
  <c r="L2468" i="21"/>
  <c r="D2470" i="21"/>
  <c r="E2469" i="21"/>
  <c r="F2469" i="21"/>
  <c r="J2469" i="21"/>
  <c r="M2469" i="21"/>
  <c r="K2469" i="21"/>
  <c r="L2469" i="21"/>
  <c r="I2469" i="21"/>
  <c r="H2470" i="21"/>
  <c r="P2468" i="21"/>
  <c r="N2468" i="21"/>
  <c r="Q2468" i="21"/>
  <c r="O2468" i="21"/>
  <c r="E2470" i="21"/>
  <c r="D2471" i="21"/>
  <c r="F2470" i="21"/>
  <c r="O2469" i="21"/>
  <c r="N2469" i="21"/>
  <c r="Q2469" i="21"/>
  <c r="P2469" i="21"/>
  <c r="M2470" i="21"/>
  <c r="K2470" i="21"/>
  <c r="L2470" i="21"/>
  <c r="H2471" i="21"/>
  <c r="I2470" i="21"/>
  <c r="J2470" i="21"/>
  <c r="E2471" i="21"/>
  <c r="D2472" i="21"/>
  <c r="F2471" i="21"/>
  <c r="M2471" i="21"/>
  <c r="L2471" i="21"/>
  <c r="I2471" i="21"/>
  <c r="J2471" i="21"/>
  <c r="H2472" i="21"/>
  <c r="K2471" i="21"/>
  <c r="Q2470" i="21"/>
  <c r="P2470" i="21"/>
  <c r="O2470" i="21"/>
  <c r="N2470" i="21"/>
  <c r="E2472" i="21"/>
  <c r="D2473" i="21"/>
  <c r="F2472" i="21"/>
  <c r="O2471" i="21"/>
  <c r="Q2471" i="21"/>
  <c r="N2471" i="21"/>
  <c r="P2471" i="21"/>
  <c r="J2472" i="21"/>
  <c r="H2473" i="21"/>
  <c r="M2472" i="21"/>
  <c r="I2472" i="21"/>
  <c r="L2472" i="21"/>
  <c r="K2472" i="21"/>
  <c r="D2474" i="21"/>
  <c r="E2473" i="21"/>
  <c r="F2473" i="21"/>
  <c r="I2473" i="21"/>
  <c r="M2473" i="21"/>
  <c r="J2473" i="21"/>
  <c r="L2473" i="21"/>
  <c r="H2474" i="21"/>
  <c r="K2473" i="21"/>
  <c r="N2472" i="21"/>
  <c r="P2472" i="21"/>
  <c r="O2472" i="21"/>
  <c r="Q2472" i="21"/>
  <c r="D2475" i="21"/>
  <c r="E2474" i="21"/>
  <c r="F2474" i="21"/>
  <c r="O2473" i="21"/>
  <c r="Q2473" i="21"/>
  <c r="N2473" i="21"/>
  <c r="P2473" i="21"/>
  <c r="J2474" i="21"/>
  <c r="H2475" i="21"/>
  <c r="I2474" i="21"/>
  <c r="L2474" i="21"/>
  <c r="K2474" i="21"/>
  <c r="M2474" i="21"/>
  <c r="D2476" i="21"/>
  <c r="E2475" i="21"/>
  <c r="F2475" i="21"/>
  <c r="K2475" i="21"/>
  <c r="M2475" i="21"/>
  <c r="L2475" i="21"/>
  <c r="H2476" i="21"/>
  <c r="I2475" i="21"/>
  <c r="J2475" i="21"/>
  <c r="N2474" i="21"/>
  <c r="P2474" i="21"/>
  <c r="O2474" i="21"/>
  <c r="Q2474" i="21"/>
  <c r="E2476" i="21"/>
  <c r="D2477" i="21"/>
  <c r="F2476" i="21"/>
  <c r="K2476" i="21"/>
  <c r="H2477" i="21"/>
  <c r="J2476" i="21"/>
  <c r="I2476" i="21"/>
  <c r="M2476" i="21"/>
  <c r="L2476" i="21"/>
  <c r="Q2475" i="21"/>
  <c r="N2475" i="21"/>
  <c r="P2475" i="21"/>
  <c r="O2475" i="21"/>
  <c r="E2477" i="21"/>
  <c r="D2478" i="21"/>
  <c r="F2477" i="21"/>
  <c r="M2477" i="21"/>
  <c r="I2477" i="21"/>
  <c r="J2477" i="21"/>
  <c r="K2477" i="21"/>
  <c r="L2477" i="21"/>
  <c r="H2478" i="21"/>
  <c r="P2476" i="21"/>
  <c r="N2476" i="21"/>
  <c r="Q2476" i="21"/>
  <c r="O2476" i="21"/>
  <c r="D2479" i="21"/>
  <c r="E2478" i="21"/>
  <c r="F2478" i="21"/>
  <c r="Q2477" i="21"/>
  <c r="N2477" i="21"/>
  <c r="P2477" i="21"/>
  <c r="O2477" i="21"/>
  <c r="H2479" i="21"/>
  <c r="L2478" i="21"/>
  <c r="M2478" i="21"/>
  <c r="K2478" i="21"/>
  <c r="J2478" i="21"/>
  <c r="I2478" i="21"/>
  <c r="D2480" i="21"/>
  <c r="E2479" i="21"/>
  <c r="F2479" i="21"/>
  <c r="J2479" i="21"/>
  <c r="H2480" i="21"/>
  <c r="M2479" i="21"/>
  <c r="K2479" i="21"/>
  <c r="L2479" i="21"/>
  <c r="I2479" i="21"/>
  <c r="P2478" i="21"/>
  <c r="Q2478" i="21"/>
  <c r="N2478" i="21"/>
  <c r="O2478" i="21"/>
  <c r="D2481" i="21"/>
  <c r="E2480" i="21"/>
  <c r="F2480" i="21"/>
  <c r="L2480" i="21"/>
  <c r="M2480" i="21"/>
  <c r="H2481" i="21"/>
  <c r="J2480" i="21"/>
  <c r="I2480" i="21"/>
  <c r="K2480" i="21"/>
  <c r="O2479" i="21"/>
  <c r="N2479" i="21"/>
  <c r="Q2479" i="21"/>
  <c r="P2479" i="21"/>
  <c r="D2482" i="21"/>
  <c r="E2481" i="21"/>
  <c r="F2481" i="21"/>
  <c r="H2482" i="21"/>
  <c r="J2481" i="21"/>
  <c r="M2481" i="21"/>
  <c r="K2481" i="21"/>
  <c r="I2481" i="21"/>
  <c r="L2481" i="21"/>
  <c r="N2480" i="21"/>
  <c r="P2480" i="21"/>
  <c r="O2480" i="21"/>
  <c r="Q2480" i="21"/>
  <c r="D2483" i="21"/>
  <c r="E2482" i="21"/>
  <c r="F2482" i="21"/>
  <c r="K2482" i="21"/>
  <c r="J2482" i="21"/>
  <c r="M2482" i="21"/>
  <c r="L2482" i="21"/>
  <c r="I2482" i="21"/>
  <c r="H2483" i="21"/>
  <c r="N2481" i="21"/>
  <c r="Q2481" i="21"/>
  <c r="P2481" i="21"/>
  <c r="O2481" i="21"/>
  <c r="E2483" i="21"/>
  <c r="D2484" i="21"/>
  <c r="F2483" i="21"/>
  <c r="P2482" i="21"/>
  <c r="Q2482" i="21"/>
  <c r="N2482" i="21"/>
  <c r="O2482" i="21"/>
  <c r="M2483" i="21"/>
  <c r="I2483" i="21"/>
  <c r="K2483" i="21"/>
  <c r="J2483" i="21"/>
  <c r="H2484" i="21"/>
  <c r="L2483" i="21"/>
  <c r="D2485" i="21"/>
  <c r="E2484" i="21"/>
  <c r="F2484" i="21"/>
  <c r="N2483" i="21"/>
  <c r="Q2483" i="21"/>
  <c r="P2483" i="21"/>
  <c r="O2483" i="21"/>
  <c r="M2484" i="21"/>
  <c r="H2485" i="21"/>
  <c r="J2484" i="21"/>
  <c r="K2484" i="21"/>
  <c r="I2484" i="21"/>
  <c r="L2484" i="21"/>
  <c r="E2485" i="21"/>
  <c r="D2486" i="21"/>
  <c r="F2485" i="21"/>
  <c r="M2485" i="21"/>
  <c r="I2485" i="21"/>
  <c r="K2485" i="21"/>
  <c r="L2485" i="21"/>
  <c r="H2486" i="21"/>
  <c r="J2485" i="21"/>
  <c r="P2484" i="21"/>
  <c r="O2484" i="21"/>
  <c r="N2484" i="21"/>
  <c r="Q2484" i="21"/>
  <c r="E2486" i="21"/>
  <c r="D2487" i="21"/>
  <c r="F2486" i="21"/>
  <c r="N2485" i="21"/>
  <c r="Q2485" i="21"/>
  <c r="P2485" i="21"/>
  <c r="O2485" i="21"/>
  <c r="I2486" i="21"/>
  <c r="J2486" i="21"/>
  <c r="M2486" i="21"/>
  <c r="H2487" i="21"/>
  <c r="L2486" i="21"/>
  <c r="K2486" i="21"/>
  <c r="E2487" i="21"/>
  <c r="D2488" i="21"/>
  <c r="F2487" i="21"/>
  <c r="Q2486" i="21"/>
  <c r="P2486" i="21"/>
  <c r="O2486" i="21"/>
  <c r="N2486" i="21"/>
  <c r="K2487" i="21"/>
  <c r="J2487" i="21"/>
  <c r="M2487" i="21"/>
  <c r="H2488" i="21"/>
  <c r="I2487" i="21"/>
  <c r="L2487" i="21"/>
  <c r="D2489" i="21"/>
  <c r="E2488" i="21"/>
  <c r="F2488" i="21"/>
  <c r="M2488" i="21"/>
  <c r="H2489" i="21"/>
  <c r="I2488" i="21"/>
  <c r="J2488" i="21"/>
  <c r="L2488" i="21"/>
  <c r="K2488" i="21"/>
  <c r="Q2487" i="21"/>
  <c r="N2487" i="21"/>
  <c r="P2487" i="21"/>
  <c r="O2487" i="21"/>
  <c r="D2490" i="21"/>
  <c r="E2489" i="21"/>
  <c r="F2489" i="21"/>
  <c r="H2490" i="21"/>
  <c r="L2489" i="21"/>
  <c r="M2489" i="21"/>
  <c r="J2489" i="21"/>
  <c r="I2489" i="21"/>
  <c r="K2489" i="21"/>
  <c r="N2488" i="21"/>
  <c r="P2488" i="21"/>
  <c r="O2488" i="21"/>
  <c r="Q2488" i="21"/>
  <c r="E2490" i="21"/>
  <c r="D2491" i="21"/>
  <c r="F2490" i="21"/>
  <c r="M2490" i="21"/>
  <c r="I2490" i="21"/>
  <c r="H2491" i="21"/>
  <c r="K2490" i="21"/>
  <c r="J2490" i="21"/>
  <c r="L2490" i="21"/>
  <c r="N2489" i="21"/>
  <c r="Q2489" i="21"/>
  <c r="P2489" i="21"/>
  <c r="O2489" i="21"/>
  <c r="D2492" i="21"/>
  <c r="E2491" i="21"/>
  <c r="F2491" i="21"/>
  <c r="N2490" i="21"/>
  <c r="P2490" i="21"/>
  <c r="O2490" i="21"/>
  <c r="Q2490" i="21"/>
  <c r="K2491" i="21"/>
  <c r="I2491" i="21"/>
  <c r="L2491" i="21"/>
  <c r="M2491" i="21"/>
  <c r="H2492" i="21"/>
  <c r="J2491" i="21"/>
  <c r="E2492" i="21"/>
  <c r="D2493" i="21"/>
  <c r="F2492" i="21"/>
  <c r="N2491" i="21"/>
  <c r="Q2491" i="21"/>
  <c r="P2491" i="21"/>
  <c r="O2491" i="21"/>
  <c r="H2493" i="21"/>
  <c r="J2492" i="21"/>
  <c r="K2492" i="21"/>
  <c r="M2492" i="21"/>
  <c r="L2492" i="21"/>
  <c r="I2492" i="21"/>
  <c r="E2493" i="21"/>
  <c r="D2494" i="21"/>
  <c r="F2493" i="21"/>
  <c r="H2494" i="21"/>
  <c r="M2493" i="21"/>
  <c r="L2493" i="21"/>
  <c r="J2493" i="21"/>
  <c r="K2493" i="21"/>
  <c r="I2493" i="21"/>
  <c r="O2492" i="21"/>
  <c r="Q2492" i="21"/>
  <c r="N2492" i="21"/>
  <c r="P2492" i="21"/>
  <c r="E2494" i="21"/>
  <c r="D2495" i="21"/>
  <c r="F2494" i="21"/>
  <c r="J2494" i="21"/>
  <c r="H2495" i="21"/>
  <c r="I2494" i="21"/>
  <c r="L2494" i="21"/>
  <c r="K2494" i="21"/>
  <c r="M2494" i="21"/>
  <c r="O2493" i="21"/>
  <c r="Q2493" i="21"/>
  <c r="N2493" i="21"/>
  <c r="P2493" i="21"/>
  <c r="E2495" i="21"/>
  <c r="D2496" i="21"/>
  <c r="F2495" i="21"/>
  <c r="M2495" i="21"/>
  <c r="H2496" i="21"/>
  <c r="L2495" i="21"/>
  <c r="J2495" i="21"/>
  <c r="K2495" i="21"/>
  <c r="I2495" i="21"/>
  <c r="Q2494" i="21"/>
  <c r="P2494" i="21"/>
  <c r="O2494" i="21"/>
  <c r="N2494" i="21"/>
  <c r="E2496" i="21"/>
  <c r="D2497" i="21"/>
  <c r="F2496" i="21"/>
  <c r="M2496" i="21"/>
  <c r="H2497" i="21"/>
  <c r="I2496" i="21"/>
  <c r="J2496" i="21"/>
  <c r="L2496" i="21"/>
  <c r="K2496" i="21"/>
  <c r="N2495" i="21"/>
  <c r="Q2495" i="21"/>
  <c r="P2495" i="21"/>
  <c r="O2495" i="21"/>
  <c r="E2497" i="21"/>
  <c r="D2498" i="21"/>
  <c r="F2497" i="21"/>
  <c r="L2497" i="21"/>
  <c r="K2497" i="21"/>
  <c r="H2498" i="21"/>
  <c r="J2497" i="21"/>
  <c r="I2497" i="21"/>
  <c r="M2497" i="21"/>
  <c r="Q2496" i="21"/>
  <c r="P2496" i="21"/>
  <c r="O2496" i="21"/>
  <c r="N2496" i="21"/>
  <c r="D2499" i="21"/>
  <c r="E2498" i="21"/>
  <c r="F2498" i="21"/>
  <c r="I2498" i="21"/>
  <c r="L2498" i="21"/>
  <c r="K2498" i="21"/>
  <c r="M2498" i="21"/>
  <c r="H2499" i="21"/>
  <c r="J2498" i="21"/>
  <c r="N2497" i="21"/>
  <c r="Q2497" i="21"/>
  <c r="P2497" i="21"/>
  <c r="O2497" i="21"/>
  <c r="D2500" i="21"/>
  <c r="E2499" i="21"/>
  <c r="F2499" i="21"/>
  <c r="N2498" i="21"/>
  <c r="P2498" i="21"/>
  <c r="O2498" i="21"/>
  <c r="Q2498" i="21"/>
  <c r="H2500" i="21"/>
  <c r="J2499" i="21"/>
  <c r="M2499" i="21"/>
  <c r="L2499" i="21"/>
  <c r="K2499" i="21"/>
  <c r="I2499" i="21"/>
  <c r="D2501" i="21"/>
  <c r="E2500" i="21"/>
  <c r="F2500" i="21"/>
  <c r="L2500" i="21"/>
  <c r="K2500" i="21"/>
  <c r="H2501" i="21"/>
  <c r="I2500" i="21"/>
  <c r="J2500" i="21"/>
  <c r="M2500" i="21"/>
  <c r="Q2499" i="21"/>
  <c r="N2499" i="21"/>
  <c r="P2499" i="21"/>
  <c r="O2499" i="21"/>
  <c r="E2501" i="21"/>
  <c r="D2502" i="21"/>
  <c r="F2501" i="21"/>
  <c r="M2501" i="21"/>
  <c r="K2501" i="21"/>
  <c r="L2501" i="21"/>
  <c r="I2501" i="21"/>
  <c r="J2501" i="21"/>
  <c r="H2502" i="21"/>
  <c r="N2500" i="21"/>
  <c r="Q2500" i="21"/>
  <c r="P2500" i="21"/>
  <c r="O2500" i="21"/>
  <c r="E2502" i="21"/>
  <c r="D2503" i="21"/>
  <c r="F2502" i="21"/>
  <c r="O2501" i="21"/>
  <c r="N2501" i="21"/>
  <c r="Q2501" i="21"/>
  <c r="P2501" i="21"/>
  <c r="K2502" i="21"/>
  <c r="M2502" i="21"/>
  <c r="J2502" i="21"/>
  <c r="L2502" i="21"/>
  <c r="I2502" i="21"/>
  <c r="H2503" i="21"/>
  <c r="E2503" i="21"/>
  <c r="D2504" i="21"/>
  <c r="F2503" i="21"/>
  <c r="Q2502" i="21"/>
  <c r="N2502" i="21"/>
  <c r="P2502" i="21"/>
  <c r="O2502" i="21"/>
  <c r="M2503" i="21"/>
  <c r="K2503" i="21"/>
  <c r="J2503" i="21"/>
  <c r="I2503" i="21"/>
  <c r="H2504" i="21"/>
  <c r="L2503" i="21"/>
  <c r="D2505" i="21"/>
  <c r="E2504" i="21"/>
  <c r="F2504" i="21"/>
  <c r="O2503" i="21"/>
  <c r="N2503" i="21"/>
  <c r="Q2503" i="21"/>
  <c r="P2503" i="21"/>
  <c r="I2504" i="21"/>
  <c r="H2505" i="21"/>
  <c r="J2504" i="21"/>
  <c r="K2504" i="21"/>
  <c r="L2504" i="21"/>
  <c r="M2504" i="21"/>
  <c r="D2506" i="21"/>
  <c r="E2505" i="21"/>
  <c r="F2505" i="21"/>
  <c r="P2504" i="21"/>
  <c r="O2504" i="21"/>
  <c r="N2504" i="21"/>
  <c r="Q2504" i="21"/>
  <c r="K2505" i="21"/>
  <c r="H2506" i="21"/>
  <c r="I2505" i="21"/>
  <c r="M2505" i="21"/>
  <c r="L2505" i="21"/>
  <c r="J2505" i="21"/>
  <c r="D2507" i="21"/>
  <c r="E2506" i="21"/>
  <c r="F2506" i="21"/>
  <c r="M2506" i="21"/>
  <c r="J2506" i="21"/>
  <c r="I2506" i="21"/>
  <c r="K2506" i="21"/>
  <c r="L2506" i="21"/>
  <c r="H2507" i="21"/>
  <c r="N2505" i="21"/>
  <c r="Q2505" i="21"/>
  <c r="P2505" i="21"/>
  <c r="O2505" i="21"/>
  <c r="D2508" i="21"/>
  <c r="E2507" i="21"/>
  <c r="F2507" i="21"/>
  <c r="N2506" i="21"/>
  <c r="P2506" i="21"/>
  <c r="O2506" i="21"/>
  <c r="Q2506" i="21"/>
  <c r="L2507" i="21"/>
  <c r="M2507" i="21"/>
  <c r="H2508" i="21"/>
  <c r="J2507" i="21"/>
  <c r="I2507" i="21"/>
  <c r="K2507" i="21"/>
  <c r="D2509" i="21"/>
  <c r="E2508" i="21"/>
  <c r="F2508" i="21"/>
  <c r="J2508" i="21"/>
  <c r="K2508" i="21"/>
  <c r="I2508" i="21"/>
  <c r="L2508" i="21"/>
  <c r="M2508" i="21"/>
  <c r="H2509" i="21"/>
  <c r="N2507" i="21"/>
  <c r="Q2507" i="21"/>
  <c r="P2507" i="21"/>
  <c r="O2507" i="21"/>
  <c r="D2510" i="21"/>
  <c r="E2509" i="21"/>
  <c r="F2509" i="21"/>
  <c r="Q2508" i="21"/>
  <c r="P2508" i="21"/>
  <c r="O2508" i="21"/>
  <c r="N2508" i="21"/>
  <c r="J2509" i="21"/>
  <c r="H2510" i="21"/>
  <c r="M2509" i="21"/>
  <c r="L2509" i="21"/>
  <c r="I2509" i="21"/>
  <c r="K2509" i="21"/>
  <c r="D2511" i="21"/>
  <c r="E2510" i="21"/>
  <c r="F2510" i="21"/>
  <c r="J2510" i="21"/>
  <c r="L2510" i="21"/>
  <c r="H2511" i="21"/>
  <c r="M2510" i="21"/>
  <c r="I2510" i="21"/>
  <c r="K2510" i="21"/>
  <c r="Q2509" i="21"/>
  <c r="N2509" i="21"/>
  <c r="P2509" i="21"/>
  <c r="O2509" i="21"/>
  <c r="D2512" i="21"/>
  <c r="E2511" i="21"/>
  <c r="F2511" i="21"/>
  <c r="L2511" i="21"/>
  <c r="M2511" i="21"/>
  <c r="K2511" i="21"/>
  <c r="J2511" i="21"/>
  <c r="H2512" i="21"/>
  <c r="I2511" i="21"/>
  <c r="P2510" i="21"/>
  <c r="O2510" i="21"/>
  <c r="Q2510" i="21"/>
  <c r="N2510" i="21"/>
  <c r="E2512" i="21"/>
  <c r="D2513" i="21"/>
  <c r="F2512" i="21"/>
  <c r="I2512" i="21"/>
  <c r="H2513" i="21"/>
  <c r="M2512" i="21"/>
  <c r="L2512" i="21"/>
  <c r="J2512" i="21"/>
  <c r="K2512" i="21"/>
  <c r="N2511" i="21"/>
  <c r="Q2511" i="21"/>
  <c r="P2511" i="21"/>
  <c r="O2511" i="21"/>
  <c r="D2514" i="21"/>
  <c r="E2513" i="21"/>
  <c r="F2513" i="21"/>
  <c r="Q2512" i="21"/>
  <c r="P2512" i="21"/>
  <c r="O2512" i="21"/>
  <c r="N2512" i="21"/>
  <c r="K2513" i="21"/>
  <c r="J2513" i="21"/>
  <c r="I2513" i="21"/>
  <c r="L2513" i="21"/>
  <c r="H2514" i="21"/>
  <c r="M2513" i="21"/>
  <c r="E2514" i="21"/>
  <c r="D2515" i="21"/>
  <c r="F2514" i="21"/>
  <c r="N2513" i="21"/>
  <c r="Q2513" i="21"/>
  <c r="P2513" i="21"/>
  <c r="O2513" i="21"/>
  <c r="L2514" i="21"/>
  <c r="J2514" i="21"/>
  <c r="I2514" i="21"/>
  <c r="M2514" i="21"/>
  <c r="H2515" i="21"/>
  <c r="K2514" i="21"/>
  <c r="E2515" i="21"/>
  <c r="D2516" i="21"/>
  <c r="F2515" i="21"/>
  <c r="Q2514" i="21"/>
  <c r="P2514" i="21"/>
  <c r="O2514" i="21"/>
  <c r="N2514" i="21"/>
  <c r="I2515" i="21"/>
  <c r="H2516" i="21"/>
  <c r="J2515" i="21"/>
  <c r="K2515" i="21"/>
  <c r="L2515" i="21"/>
  <c r="M2515" i="21"/>
  <c r="E2516" i="21"/>
  <c r="D2517" i="21"/>
  <c r="F2516" i="21"/>
  <c r="O2515" i="21"/>
  <c r="Q2515" i="21"/>
  <c r="N2515" i="21"/>
  <c r="P2515" i="21"/>
  <c r="H2517" i="21"/>
  <c r="M2516" i="21"/>
  <c r="I2516" i="21"/>
  <c r="L2516" i="21"/>
  <c r="J2516" i="21"/>
  <c r="K2516" i="21"/>
  <c r="E2517" i="21"/>
  <c r="D2518" i="21"/>
  <c r="F2517" i="21"/>
  <c r="L2517" i="21"/>
  <c r="J2517" i="21"/>
  <c r="M2517" i="21"/>
  <c r="I2517" i="21"/>
  <c r="K2517" i="21"/>
  <c r="H2518" i="21"/>
  <c r="Q2516" i="21"/>
  <c r="P2516" i="21"/>
  <c r="O2516" i="21"/>
  <c r="N2516" i="21"/>
  <c r="D2519" i="21"/>
  <c r="E2518" i="21"/>
  <c r="F2518" i="21"/>
  <c r="O2517" i="21"/>
  <c r="Q2517" i="21"/>
  <c r="N2517" i="21"/>
  <c r="P2517" i="21"/>
  <c r="M2518" i="21"/>
  <c r="I2518" i="21"/>
  <c r="K2518" i="21"/>
  <c r="H2519" i="21"/>
  <c r="J2518" i="21"/>
  <c r="L2518" i="21"/>
  <c r="E2519" i="21"/>
  <c r="D2520" i="21"/>
  <c r="F2519" i="21"/>
  <c r="Q2518" i="21"/>
  <c r="N2518" i="21"/>
  <c r="P2518" i="21"/>
  <c r="O2518" i="21"/>
  <c r="H2520" i="21"/>
  <c r="J2519" i="21"/>
  <c r="I2519" i="21"/>
  <c r="L2519" i="21"/>
  <c r="M2519" i="21"/>
  <c r="K2519" i="21"/>
  <c r="D2521" i="21"/>
  <c r="E2520" i="21"/>
  <c r="F2520" i="21"/>
  <c r="L2520" i="21"/>
  <c r="I2520" i="21"/>
  <c r="K2520" i="21"/>
  <c r="M2520" i="21"/>
  <c r="H2521" i="21"/>
  <c r="J2520" i="21"/>
  <c r="O2519" i="21"/>
  <c r="Q2519" i="21"/>
  <c r="N2519" i="21"/>
  <c r="P2519" i="21"/>
  <c r="E2521" i="21"/>
  <c r="D2522" i="21"/>
  <c r="F2521" i="21"/>
  <c r="Q2520" i="21"/>
  <c r="N2520" i="21"/>
  <c r="P2520" i="21"/>
  <c r="O2520" i="21"/>
  <c r="M2521" i="21"/>
  <c r="K2521" i="21"/>
  <c r="I2521" i="21"/>
  <c r="J2521" i="21"/>
  <c r="L2521" i="21"/>
  <c r="H2522" i="21"/>
  <c r="D2523" i="21"/>
  <c r="E2522" i="21"/>
  <c r="F2522" i="21"/>
  <c r="N2521" i="21"/>
  <c r="Q2521" i="21"/>
  <c r="P2521" i="21"/>
  <c r="O2521" i="21"/>
  <c r="I2522" i="21"/>
  <c r="K2522" i="21"/>
  <c r="J2522" i="21"/>
  <c r="H2523" i="21"/>
  <c r="M2522" i="21"/>
  <c r="L2522" i="21"/>
  <c r="D2524" i="21"/>
  <c r="E2523" i="21"/>
  <c r="F2523" i="21"/>
  <c r="Q2522" i="21"/>
  <c r="P2522" i="21"/>
  <c r="O2522" i="21"/>
  <c r="N2522" i="21"/>
  <c r="J2523" i="21"/>
  <c r="I2523" i="21"/>
  <c r="K2523" i="21"/>
  <c r="H2524" i="21"/>
  <c r="M2523" i="21"/>
  <c r="L2523" i="21"/>
  <c r="E2524" i="21"/>
  <c r="D2525" i="21"/>
  <c r="F2524" i="21"/>
  <c r="O2523" i="21"/>
  <c r="N2523" i="21"/>
  <c r="Q2523" i="21"/>
  <c r="P2523" i="21"/>
  <c r="K2524" i="21"/>
  <c r="M2524" i="21"/>
  <c r="J2524" i="21"/>
  <c r="H2525" i="21"/>
  <c r="I2524" i="21"/>
  <c r="L2524" i="21"/>
  <c r="D2526" i="21"/>
  <c r="E2525" i="21"/>
  <c r="F2525" i="21"/>
  <c r="K2525" i="21"/>
  <c r="J2525" i="21"/>
  <c r="I2525" i="21"/>
  <c r="L2525" i="21"/>
  <c r="M2525" i="21"/>
  <c r="H2526" i="21"/>
  <c r="Q2524" i="21"/>
  <c r="P2524" i="21"/>
  <c r="O2524" i="21"/>
  <c r="N2524" i="21"/>
  <c r="D2527" i="21"/>
  <c r="E2526" i="21"/>
  <c r="F2526" i="21"/>
  <c r="O2525" i="21"/>
  <c r="Q2525" i="21"/>
  <c r="N2525" i="21"/>
  <c r="P2525" i="21"/>
  <c r="M2526" i="21"/>
  <c r="K2526" i="21"/>
  <c r="J2526" i="21"/>
  <c r="L2526" i="21"/>
  <c r="H2527" i="21"/>
  <c r="I2526" i="21"/>
  <c r="D2528" i="21"/>
  <c r="E2527" i="21"/>
  <c r="F2527" i="21"/>
  <c r="M2527" i="21"/>
  <c r="I2527" i="21"/>
  <c r="H2528" i="21"/>
  <c r="J2527" i="21"/>
  <c r="K2527" i="21"/>
  <c r="L2527" i="21"/>
  <c r="N2526" i="21"/>
  <c r="P2526" i="21"/>
  <c r="O2526" i="21"/>
  <c r="Q2526" i="21"/>
  <c r="D2529" i="21"/>
  <c r="E2528" i="21"/>
  <c r="F2528" i="21"/>
  <c r="N2527" i="21"/>
  <c r="Q2527" i="21"/>
  <c r="P2527" i="21"/>
  <c r="O2527" i="21"/>
  <c r="K2528" i="21"/>
  <c r="L2528" i="21"/>
  <c r="H2529" i="21"/>
  <c r="M2528" i="21"/>
  <c r="J2528" i="21"/>
  <c r="I2528" i="21"/>
  <c r="E2529" i="21"/>
  <c r="D2530" i="21"/>
  <c r="F2529" i="21"/>
  <c r="J2529" i="21"/>
  <c r="H2530" i="21"/>
  <c r="L2529" i="21"/>
  <c r="M2529" i="21"/>
  <c r="K2529" i="21"/>
  <c r="I2529" i="21"/>
  <c r="Q2528" i="21"/>
  <c r="P2528" i="21"/>
  <c r="O2528" i="21"/>
  <c r="N2528" i="21"/>
  <c r="D2531" i="21"/>
  <c r="E2530" i="21"/>
  <c r="F2530" i="21"/>
  <c r="H2531" i="21"/>
  <c r="M2530" i="21"/>
  <c r="K2530" i="21"/>
  <c r="I2530" i="21"/>
  <c r="L2530" i="21"/>
  <c r="J2530" i="21"/>
  <c r="O2529" i="21"/>
  <c r="Q2529" i="21"/>
  <c r="N2529" i="21"/>
  <c r="P2529" i="21"/>
  <c r="E2531" i="21"/>
  <c r="D2532" i="21"/>
  <c r="F2531" i="21"/>
  <c r="H2532" i="21"/>
  <c r="I2531" i="21"/>
  <c r="J2531" i="21"/>
  <c r="M2531" i="21"/>
  <c r="L2531" i="21"/>
  <c r="K2531" i="21"/>
  <c r="Q2530" i="21"/>
  <c r="P2530" i="21"/>
  <c r="O2530" i="21"/>
  <c r="N2530" i="21"/>
  <c r="E2532" i="21"/>
  <c r="D2533" i="21"/>
  <c r="F2532" i="21"/>
  <c r="K2532" i="21"/>
  <c r="J2532" i="21"/>
  <c r="H2533" i="21"/>
  <c r="L2532" i="21"/>
  <c r="I2532" i="21"/>
  <c r="M2532" i="21"/>
  <c r="Q2531" i="21"/>
  <c r="N2531" i="21"/>
  <c r="P2531" i="21"/>
  <c r="O2531" i="21"/>
  <c r="E2533" i="21"/>
  <c r="D2534" i="21"/>
  <c r="F2533" i="21"/>
  <c r="L2533" i="21"/>
  <c r="M2533" i="21"/>
  <c r="K2533" i="21"/>
  <c r="J2533" i="21"/>
  <c r="H2534" i="21"/>
  <c r="I2533" i="21"/>
  <c r="N2532" i="21"/>
  <c r="Q2532" i="21"/>
  <c r="P2532" i="21"/>
  <c r="O2532" i="21"/>
  <c r="E2534" i="21"/>
  <c r="D2535" i="21"/>
  <c r="F2534" i="21"/>
  <c r="J2534" i="21"/>
  <c r="M2534" i="21"/>
  <c r="I2534" i="21"/>
  <c r="K2534" i="21"/>
  <c r="L2534" i="21"/>
  <c r="H2535" i="21"/>
  <c r="Q2533" i="21"/>
  <c r="N2533" i="21"/>
  <c r="P2533" i="21"/>
  <c r="O2533" i="21"/>
  <c r="D2536" i="21"/>
  <c r="E2535" i="21"/>
  <c r="F2535" i="21"/>
  <c r="O2534" i="21"/>
  <c r="Q2534" i="21"/>
  <c r="P2534" i="21"/>
  <c r="N2534" i="21"/>
  <c r="I2535" i="21"/>
  <c r="K2535" i="21"/>
  <c r="J2535" i="21"/>
  <c r="M2535" i="21"/>
  <c r="H2536" i="21"/>
  <c r="L2535" i="21"/>
  <c r="D2537" i="21"/>
  <c r="E2536" i="21"/>
  <c r="F2536" i="21"/>
  <c r="O2535" i="21"/>
  <c r="Q2535" i="21"/>
  <c r="N2535" i="21"/>
  <c r="P2535" i="21"/>
  <c r="H2537" i="21"/>
  <c r="J2536" i="21"/>
  <c r="I2536" i="21"/>
  <c r="M2536" i="21"/>
  <c r="L2536" i="21"/>
  <c r="K2536" i="21"/>
  <c r="E2537" i="21"/>
  <c r="D2538" i="21"/>
  <c r="F2537" i="21"/>
  <c r="I2537" i="21"/>
  <c r="M2537" i="21"/>
  <c r="H2538" i="21"/>
  <c r="L2537" i="21"/>
  <c r="K2537" i="21"/>
  <c r="J2537" i="21"/>
  <c r="Q2536" i="21"/>
  <c r="N2536" i="21"/>
  <c r="P2536" i="21"/>
  <c r="O2536" i="21"/>
  <c r="E2538" i="21"/>
  <c r="D2539" i="21"/>
  <c r="F2538" i="21"/>
  <c r="N2537" i="21"/>
  <c r="Q2537" i="21"/>
  <c r="P2537" i="21"/>
  <c r="O2537" i="21"/>
  <c r="J2538" i="21"/>
  <c r="L2538" i="21"/>
  <c r="H2539" i="21"/>
  <c r="M2538" i="21"/>
  <c r="I2538" i="21"/>
  <c r="K2538" i="21"/>
  <c r="E2539" i="21"/>
  <c r="D2540" i="21"/>
  <c r="F2539" i="21"/>
  <c r="H2540" i="21"/>
  <c r="J2539" i="21"/>
  <c r="M2539" i="21"/>
  <c r="L2539" i="21"/>
  <c r="K2539" i="21"/>
  <c r="I2539" i="21"/>
  <c r="Q2538" i="21"/>
  <c r="N2538" i="21"/>
  <c r="P2538" i="21"/>
  <c r="O2538" i="21"/>
  <c r="E2540" i="21"/>
  <c r="D2541" i="21"/>
  <c r="F2540" i="21"/>
  <c r="H2541" i="21"/>
  <c r="M2540" i="21"/>
  <c r="L2540" i="21"/>
  <c r="K2540" i="21"/>
  <c r="J2540" i="21"/>
  <c r="I2540" i="21"/>
  <c r="O2539" i="21"/>
  <c r="N2539" i="21"/>
  <c r="Q2539" i="21"/>
  <c r="P2539" i="21"/>
  <c r="D2542" i="21"/>
  <c r="E2541" i="21"/>
  <c r="F2541" i="21"/>
  <c r="M2541" i="21"/>
  <c r="K2541" i="21"/>
  <c r="L2541" i="21"/>
  <c r="J2541" i="21"/>
  <c r="I2541" i="21"/>
  <c r="H2542" i="21"/>
  <c r="N2540" i="21"/>
  <c r="P2540" i="21"/>
  <c r="O2540" i="21"/>
  <c r="Q2540" i="21"/>
  <c r="D2543" i="21"/>
  <c r="E2542" i="21"/>
  <c r="F2542" i="21"/>
  <c r="O2541" i="21"/>
  <c r="N2541" i="21"/>
  <c r="Q2541" i="21"/>
  <c r="P2541" i="21"/>
  <c r="J2542" i="21"/>
  <c r="L2542" i="21"/>
  <c r="M2542" i="21"/>
  <c r="I2542" i="21"/>
  <c r="H2543" i="21"/>
  <c r="K2542" i="21"/>
  <c r="D2544" i="21"/>
  <c r="E2543" i="21"/>
  <c r="F2543" i="21"/>
  <c r="P2542" i="21"/>
  <c r="O2542" i="21"/>
  <c r="Q2542" i="21"/>
  <c r="N2542" i="21"/>
  <c r="J2543" i="21"/>
  <c r="K2543" i="21"/>
  <c r="M2543" i="21"/>
  <c r="I2543" i="21"/>
  <c r="H2544" i="21"/>
  <c r="L2543" i="21"/>
  <c r="D2545" i="21"/>
  <c r="E2544" i="21"/>
  <c r="F2544" i="21"/>
  <c r="O2543" i="21"/>
  <c r="Q2543" i="21"/>
  <c r="N2543" i="21"/>
  <c r="P2543" i="21"/>
  <c r="J2544" i="21"/>
  <c r="L2544" i="21"/>
  <c r="M2544" i="21"/>
  <c r="H2545" i="21"/>
  <c r="I2544" i="21"/>
  <c r="K2544" i="21"/>
  <c r="D2546" i="21"/>
  <c r="E2545" i="21"/>
  <c r="F2545" i="21"/>
  <c r="K2545" i="21"/>
  <c r="L2545" i="21"/>
  <c r="H2546" i="21"/>
  <c r="I2545" i="21"/>
  <c r="M2545" i="21"/>
  <c r="J2545" i="21"/>
  <c r="Q2544" i="21"/>
  <c r="P2544" i="21"/>
  <c r="O2544" i="21"/>
  <c r="N2544" i="21"/>
  <c r="D2547" i="21"/>
  <c r="E2546" i="21"/>
  <c r="F2546" i="21"/>
  <c r="K2546" i="21"/>
  <c r="L2546" i="21"/>
  <c r="H2547" i="21"/>
  <c r="M2546" i="21"/>
  <c r="I2546" i="21"/>
  <c r="J2546" i="21"/>
  <c r="O2545" i="21"/>
  <c r="N2545" i="21"/>
  <c r="Q2545" i="21"/>
  <c r="P2545" i="21"/>
  <c r="E2547" i="21"/>
  <c r="D2548" i="21"/>
  <c r="F2547" i="21"/>
  <c r="K2547" i="21"/>
  <c r="H2548" i="21"/>
  <c r="J2547" i="21"/>
  <c r="I2547" i="21"/>
  <c r="M2547" i="21"/>
  <c r="L2547" i="21"/>
  <c r="N2546" i="21"/>
  <c r="P2546" i="21"/>
  <c r="O2546" i="21"/>
  <c r="Q2546" i="21"/>
  <c r="E2548" i="21"/>
  <c r="D2549" i="21"/>
  <c r="F2548" i="21"/>
  <c r="J2548" i="21"/>
  <c r="L2548" i="21"/>
  <c r="I2548" i="21"/>
  <c r="K2548" i="21"/>
  <c r="M2548" i="21"/>
  <c r="H2549" i="21"/>
  <c r="Q2547" i="21"/>
  <c r="N2547" i="21"/>
  <c r="P2547" i="21"/>
  <c r="O2547" i="21"/>
  <c r="D2550" i="21"/>
  <c r="E2549" i="21"/>
  <c r="F2549" i="21"/>
  <c r="N2548" i="21"/>
  <c r="P2548" i="21"/>
  <c r="O2548" i="21"/>
  <c r="Q2548" i="21"/>
  <c r="K2549" i="21"/>
  <c r="M2549" i="21"/>
  <c r="L2549" i="21"/>
  <c r="I2549" i="21"/>
  <c r="J2549" i="21"/>
  <c r="H2550" i="21"/>
  <c r="D2551" i="21"/>
  <c r="E2550" i="21"/>
  <c r="F2550" i="21"/>
  <c r="O2549" i="21"/>
  <c r="Q2549" i="21"/>
  <c r="N2549" i="21"/>
  <c r="P2549" i="21"/>
  <c r="I2550" i="21"/>
  <c r="M2550" i="21"/>
  <c r="L2550" i="21"/>
  <c r="H2551" i="21"/>
  <c r="J2550" i="21"/>
  <c r="K2550" i="21"/>
  <c r="D2552" i="21"/>
  <c r="E2551" i="21"/>
  <c r="F2551" i="21"/>
  <c r="Q2550" i="21"/>
  <c r="N2550" i="21"/>
  <c r="P2550" i="21"/>
  <c r="O2550" i="21"/>
  <c r="L2551" i="21"/>
  <c r="I2551" i="21"/>
  <c r="J2551" i="21"/>
  <c r="K2551" i="21"/>
  <c r="H2552" i="21"/>
  <c r="M2551" i="21"/>
  <c r="E2552" i="21"/>
  <c r="D2553" i="21"/>
  <c r="F2552" i="21"/>
  <c r="Q2551" i="21"/>
  <c r="N2551" i="21"/>
  <c r="P2551" i="21"/>
  <c r="O2551" i="21"/>
  <c r="M2552" i="21"/>
  <c r="H2553" i="21"/>
  <c r="K2552" i="21"/>
  <c r="L2552" i="21"/>
  <c r="J2552" i="21"/>
  <c r="I2552" i="21"/>
  <c r="E2553" i="21"/>
  <c r="D2554" i="21"/>
  <c r="F2553" i="21"/>
  <c r="J2553" i="21"/>
  <c r="L2553" i="21"/>
  <c r="I2553" i="21"/>
  <c r="M2553" i="21"/>
  <c r="H2554" i="21"/>
  <c r="K2553" i="21"/>
  <c r="N2552" i="21"/>
  <c r="Q2552" i="21"/>
  <c r="P2552" i="21"/>
  <c r="O2552" i="21"/>
  <c r="D2555" i="21"/>
  <c r="E2554" i="21"/>
  <c r="F2554" i="21"/>
  <c r="Q2553" i="21"/>
  <c r="N2553" i="21"/>
  <c r="P2553" i="21"/>
  <c r="O2553" i="21"/>
  <c r="K2554" i="21"/>
  <c r="M2554" i="21"/>
  <c r="H2555" i="21"/>
  <c r="J2554" i="21"/>
  <c r="I2554" i="21"/>
  <c r="L2554" i="21"/>
  <c r="E2555" i="21"/>
  <c r="D2556" i="21"/>
  <c r="F2555" i="21"/>
  <c r="I2555" i="21"/>
  <c r="K2555" i="21"/>
  <c r="H2556" i="21"/>
  <c r="J2555" i="21"/>
  <c r="L2555" i="21"/>
  <c r="M2555" i="21"/>
  <c r="N2554" i="21"/>
  <c r="Q2554" i="21"/>
  <c r="P2554" i="21"/>
  <c r="O2554" i="21"/>
  <c r="D2557" i="21"/>
  <c r="E2556" i="21"/>
  <c r="F2556" i="21"/>
  <c r="O2555" i="21"/>
  <c r="Q2555" i="21"/>
  <c r="N2555" i="21"/>
  <c r="P2555" i="21"/>
  <c r="I2556" i="21"/>
  <c r="J2556" i="21"/>
  <c r="M2556" i="21"/>
  <c r="L2556" i="21"/>
  <c r="H2557" i="21"/>
  <c r="K2556" i="21"/>
  <c r="D2558" i="21"/>
  <c r="E2557" i="21"/>
  <c r="F2557" i="21"/>
  <c r="O2556" i="21"/>
  <c r="N2556" i="21"/>
  <c r="Q2556" i="21"/>
  <c r="P2556" i="21"/>
  <c r="H2558" i="21"/>
  <c r="J2557" i="21"/>
  <c r="K2557" i="21"/>
  <c r="M2557" i="21"/>
  <c r="I2557" i="21"/>
  <c r="L2557" i="21"/>
  <c r="E2558" i="21"/>
  <c r="D2559" i="21"/>
  <c r="F2558" i="21"/>
  <c r="J2558" i="21"/>
  <c r="I2558" i="21"/>
  <c r="K2558" i="21"/>
  <c r="H2559" i="21"/>
  <c r="M2558" i="21"/>
  <c r="L2558" i="21"/>
  <c r="O2557" i="21"/>
  <c r="Q2557" i="21"/>
  <c r="N2557" i="21"/>
  <c r="P2557" i="21"/>
  <c r="D2560" i="21"/>
  <c r="E2559" i="21"/>
  <c r="F2559" i="21"/>
  <c r="P2558" i="21"/>
  <c r="O2558" i="21"/>
  <c r="N2558" i="21"/>
  <c r="Q2558" i="21"/>
  <c r="K2559" i="21"/>
  <c r="I2559" i="21"/>
  <c r="H2560" i="21"/>
  <c r="J2559" i="21"/>
  <c r="M2559" i="21"/>
  <c r="L2559" i="21"/>
  <c r="D2561" i="21"/>
  <c r="E2560" i="21"/>
  <c r="F2560" i="21"/>
  <c r="O2559" i="21"/>
  <c r="Q2559" i="21"/>
  <c r="N2559" i="21"/>
  <c r="P2559" i="21"/>
  <c r="J2560" i="21"/>
  <c r="M2560" i="21"/>
  <c r="H2561" i="21"/>
  <c r="K2560" i="21"/>
  <c r="I2560" i="21"/>
  <c r="L2560" i="21"/>
  <c r="E2561" i="21"/>
  <c r="D2562" i="21"/>
  <c r="F2561" i="21"/>
  <c r="M2561" i="21"/>
  <c r="J2561" i="21"/>
  <c r="H2562" i="21"/>
  <c r="I2561" i="21"/>
  <c r="K2561" i="21"/>
  <c r="L2561" i="21"/>
  <c r="N2560" i="21"/>
  <c r="P2560" i="21"/>
  <c r="O2560" i="21"/>
  <c r="Q2560" i="21"/>
  <c r="D2563" i="21"/>
  <c r="E2562" i="21"/>
  <c r="F2562" i="21"/>
  <c r="L2562" i="21"/>
  <c r="I2562" i="21"/>
  <c r="M2562" i="21"/>
  <c r="J2562" i="21"/>
  <c r="K2562" i="21"/>
  <c r="H2563" i="21"/>
  <c r="O2561" i="21"/>
  <c r="Q2561" i="21"/>
  <c r="N2561" i="21"/>
  <c r="P2561" i="21"/>
  <c r="E2563" i="21"/>
  <c r="D2564" i="21"/>
  <c r="F2563" i="21"/>
  <c r="N2562" i="21"/>
  <c r="Q2562" i="21"/>
  <c r="P2562" i="21"/>
  <c r="O2562" i="21"/>
  <c r="L2563" i="21"/>
  <c r="M2563" i="21"/>
  <c r="K2563" i="21"/>
  <c r="H2564" i="21"/>
  <c r="J2563" i="21"/>
  <c r="I2563" i="21"/>
  <c r="E2564" i="21"/>
  <c r="D2565" i="21"/>
  <c r="F2564" i="21"/>
  <c r="K2564" i="21"/>
  <c r="I2564" i="21"/>
  <c r="L2564" i="21"/>
  <c r="M2564" i="21"/>
  <c r="J2564" i="21"/>
  <c r="H2565" i="21"/>
  <c r="Q2563" i="21"/>
  <c r="N2563" i="21"/>
  <c r="P2563" i="21"/>
  <c r="O2563" i="21"/>
  <c r="E2565" i="21"/>
  <c r="D2566" i="21"/>
  <c r="F2565" i="21"/>
  <c r="N2564" i="21"/>
  <c r="P2564" i="21"/>
  <c r="O2564" i="21"/>
  <c r="Q2564" i="21"/>
  <c r="I2565" i="21"/>
  <c r="J2565" i="21"/>
  <c r="K2565" i="21"/>
  <c r="L2565" i="21"/>
  <c r="H2566" i="21"/>
  <c r="M2565" i="21"/>
  <c r="E2566" i="21"/>
  <c r="D2567" i="21"/>
  <c r="F2566" i="21"/>
  <c r="O2565" i="21"/>
  <c r="Q2565" i="21"/>
  <c r="N2565" i="21"/>
  <c r="P2565" i="21"/>
  <c r="H2567" i="21"/>
  <c r="L2566" i="21"/>
  <c r="M2566" i="21"/>
  <c r="K2566" i="21"/>
  <c r="J2566" i="21"/>
  <c r="I2566" i="21"/>
  <c r="E2567" i="21"/>
  <c r="D2568" i="21"/>
  <c r="F2567" i="21"/>
  <c r="K2567" i="21"/>
  <c r="M2567" i="21"/>
  <c r="I2567" i="21"/>
  <c r="J2567" i="21"/>
  <c r="H2568" i="21"/>
  <c r="L2567" i="21"/>
  <c r="O2566" i="21"/>
  <c r="N2566" i="21"/>
  <c r="P2566" i="21"/>
  <c r="Q2566" i="21"/>
  <c r="D2569" i="21"/>
  <c r="E2568" i="21"/>
  <c r="F2568" i="21"/>
  <c r="O2567" i="21"/>
  <c r="Q2567" i="21"/>
  <c r="N2567" i="21"/>
  <c r="P2567" i="21"/>
  <c r="J2568" i="21"/>
  <c r="K2568" i="21"/>
  <c r="L2568" i="21"/>
  <c r="H2569" i="21"/>
  <c r="M2568" i="21"/>
  <c r="I2568" i="21"/>
  <c r="E2569" i="21"/>
  <c r="D2570" i="21"/>
  <c r="F2569" i="21"/>
  <c r="M2569" i="21"/>
  <c r="J2569" i="21"/>
  <c r="H2570" i="21"/>
  <c r="L2569" i="21"/>
  <c r="I2569" i="21"/>
  <c r="K2569" i="21"/>
  <c r="P2568" i="21"/>
  <c r="O2568" i="21"/>
  <c r="Q2568" i="21"/>
  <c r="N2568" i="21"/>
  <c r="D2571" i="21"/>
  <c r="E2570" i="21"/>
  <c r="F2570" i="21"/>
  <c r="L2570" i="21"/>
  <c r="K2570" i="21"/>
  <c r="J2570" i="21"/>
  <c r="M2570" i="21"/>
  <c r="I2570" i="21"/>
  <c r="H2571" i="21"/>
  <c r="N2569" i="21"/>
  <c r="Q2569" i="21"/>
  <c r="P2569" i="21"/>
  <c r="O2569" i="21"/>
  <c r="E2571" i="21"/>
  <c r="D2572" i="21"/>
  <c r="F2571" i="21"/>
  <c r="N2570" i="21"/>
  <c r="Q2570" i="21"/>
  <c r="P2570" i="21"/>
  <c r="O2570" i="21"/>
  <c r="H2572" i="21"/>
  <c r="K2571" i="21"/>
  <c r="M2571" i="21"/>
  <c r="L2571" i="21"/>
  <c r="J2571" i="21"/>
  <c r="I2571" i="21"/>
  <c r="D2573" i="21"/>
  <c r="E2572" i="21"/>
  <c r="F2572" i="21"/>
  <c r="H2573" i="21"/>
  <c r="M2572" i="21"/>
  <c r="J2572" i="21"/>
  <c r="I2572" i="21"/>
  <c r="L2572" i="21"/>
  <c r="K2572" i="21"/>
  <c r="O2571" i="21"/>
  <c r="Q2571" i="21"/>
  <c r="N2571" i="21"/>
  <c r="P2571" i="21"/>
  <c r="D2574" i="21"/>
  <c r="E2573" i="21"/>
  <c r="F2573" i="21"/>
  <c r="I2573" i="21"/>
  <c r="K2573" i="21"/>
  <c r="L2573" i="21"/>
  <c r="M2573" i="21"/>
  <c r="J2573" i="21"/>
  <c r="H2574" i="21"/>
  <c r="O2572" i="21"/>
  <c r="N2572" i="21"/>
  <c r="Q2572" i="21"/>
  <c r="P2572" i="21"/>
  <c r="D2575" i="21"/>
  <c r="E2574" i="21"/>
  <c r="F2574" i="21"/>
  <c r="N2573" i="21"/>
  <c r="Q2573" i="21"/>
  <c r="P2573" i="21"/>
  <c r="O2573" i="21"/>
  <c r="H2575" i="21"/>
  <c r="M2574" i="21"/>
  <c r="I2574" i="21"/>
  <c r="J2574" i="21"/>
  <c r="L2574" i="21"/>
  <c r="K2574" i="21"/>
  <c r="D2576" i="21"/>
  <c r="E2575" i="21"/>
  <c r="F2575" i="21"/>
  <c r="M2575" i="21"/>
  <c r="I2575" i="21"/>
  <c r="H2576" i="21"/>
  <c r="L2575" i="21"/>
  <c r="K2575" i="21"/>
  <c r="J2575" i="21"/>
  <c r="P2574" i="21"/>
  <c r="O2574" i="21"/>
  <c r="N2574" i="21"/>
  <c r="Q2574" i="21"/>
  <c r="E2576" i="21"/>
  <c r="D2577" i="21"/>
  <c r="F2576" i="21"/>
  <c r="O2575" i="21"/>
  <c r="Q2575" i="21"/>
  <c r="N2575" i="21"/>
  <c r="P2575" i="21"/>
  <c r="L2576" i="21"/>
  <c r="J2576" i="21"/>
  <c r="H2577" i="21"/>
  <c r="M2576" i="21"/>
  <c r="I2576" i="21"/>
  <c r="K2576" i="21"/>
  <c r="E2577" i="21"/>
  <c r="D2578" i="21"/>
  <c r="F2577" i="21"/>
  <c r="I2577" i="21"/>
  <c r="J2577" i="21"/>
  <c r="L2577" i="21"/>
  <c r="K2577" i="21"/>
  <c r="H2578" i="21"/>
  <c r="M2577" i="21"/>
  <c r="N2576" i="21"/>
  <c r="P2576" i="21"/>
  <c r="O2576" i="21"/>
  <c r="Q2576" i="21"/>
  <c r="E2578" i="21"/>
  <c r="D2579" i="21"/>
  <c r="F2578" i="21"/>
  <c r="O2577" i="21"/>
  <c r="Q2577" i="21"/>
  <c r="N2577" i="21"/>
  <c r="P2577" i="21"/>
  <c r="L2578" i="21"/>
  <c r="H2579" i="21"/>
  <c r="J2578" i="21"/>
  <c r="K2578" i="21"/>
  <c r="M2578" i="21"/>
  <c r="I2578" i="21"/>
  <c r="D2580" i="21"/>
  <c r="E2579" i="21"/>
  <c r="F2579" i="21"/>
  <c r="M2579" i="21"/>
  <c r="L2579" i="21"/>
  <c r="H2580" i="21"/>
  <c r="I2579" i="21"/>
  <c r="K2579" i="21"/>
  <c r="J2579" i="21"/>
  <c r="N2578" i="21"/>
  <c r="P2578" i="21"/>
  <c r="O2578" i="21"/>
  <c r="Q2578" i="21"/>
  <c r="D2581" i="21"/>
  <c r="E2580" i="21"/>
  <c r="F2580" i="21"/>
  <c r="M2580" i="21"/>
  <c r="H2581" i="21"/>
  <c r="I2580" i="21"/>
  <c r="J2580" i="21"/>
  <c r="K2580" i="21"/>
  <c r="L2580" i="21"/>
  <c r="Q2579" i="21"/>
  <c r="N2579" i="21"/>
  <c r="P2579" i="21"/>
  <c r="O2579" i="21"/>
  <c r="D2582" i="21"/>
  <c r="E2581" i="21"/>
  <c r="F2581" i="21"/>
  <c r="H2582" i="21"/>
  <c r="L2581" i="21"/>
  <c r="M2581" i="21"/>
  <c r="I2581" i="21"/>
  <c r="J2581" i="21"/>
  <c r="K2581" i="21"/>
  <c r="N2580" i="21"/>
  <c r="P2580" i="21"/>
  <c r="O2580" i="21"/>
  <c r="Q2580" i="21"/>
  <c r="D2583" i="21"/>
  <c r="E2582" i="21"/>
  <c r="F2582" i="21"/>
  <c r="M2582" i="21"/>
  <c r="H2583" i="21"/>
  <c r="I2582" i="21"/>
  <c r="J2582" i="21"/>
  <c r="L2582" i="21"/>
  <c r="K2582" i="21"/>
  <c r="N2581" i="21"/>
  <c r="Q2581" i="21"/>
  <c r="P2581" i="21"/>
  <c r="O2581" i="21"/>
  <c r="E2583" i="21"/>
  <c r="D2584" i="21"/>
  <c r="F2583" i="21"/>
  <c r="L2583" i="21"/>
  <c r="M2583" i="21"/>
  <c r="H2584" i="21"/>
  <c r="K2583" i="21"/>
  <c r="J2583" i="21"/>
  <c r="I2583" i="21"/>
  <c r="O2582" i="21"/>
  <c r="Q2582" i="21"/>
  <c r="P2582" i="21"/>
  <c r="N2582" i="21"/>
  <c r="E2584" i="21"/>
  <c r="D2585" i="21"/>
  <c r="F2584" i="21"/>
  <c r="M2584" i="21"/>
  <c r="J2584" i="21"/>
  <c r="L2584" i="21"/>
  <c r="K2584" i="21"/>
  <c r="I2584" i="21"/>
  <c r="H2585" i="21"/>
  <c r="Q2583" i="21"/>
  <c r="N2583" i="21"/>
  <c r="P2583" i="21"/>
  <c r="O2583" i="21"/>
  <c r="E2585" i="21"/>
  <c r="D2586" i="21"/>
  <c r="F2585" i="21"/>
  <c r="N2584" i="21"/>
  <c r="Q2584" i="21"/>
  <c r="P2584" i="21"/>
  <c r="O2584" i="21"/>
  <c r="J2585" i="21"/>
  <c r="M2585" i="21"/>
  <c r="H2586" i="21"/>
  <c r="I2585" i="21"/>
  <c r="L2585" i="21"/>
  <c r="K2585" i="21"/>
  <c r="D2587" i="21"/>
  <c r="E2586" i="21"/>
  <c r="F2586" i="21"/>
  <c r="M2586" i="21"/>
  <c r="H2587" i="21"/>
  <c r="K2586" i="21"/>
  <c r="J2586" i="21"/>
  <c r="L2586" i="21"/>
  <c r="I2586" i="21"/>
  <c r="O2585" i="21"/>
  <c r="N2585" i="21"/>
  <c r="Q2585" i="21"/>
  <c r="P2585" i="21"/>
  <c r="E2587" i="21"/>
  <c r="D2588" i="21"/>
  <c r="F2587" i="21"/>
  <c r="H2588" i="21"/>
  <c r="J2587" i="21"/>
  <c r="M2587" i="21"/>
  <c r="K2587" i="21"/>
  <c r="L2587" i="21"/>
  <c r="I2587" i="21"/>
  <c r="Q2586" i="21"/>
  <c r="P2586" i="21"/>
  <c r="O2586" i="21"/>
  <c r="N2586" i="21"/>
  <c r="D2589" i="21"/>
  <c r="E2588" i="21"/>
  <c r="F2588" i="21"/>
  <c r="L2588" i="21"/>
  <c r="H2589" i="21"/>
  <c r="K2588" i="21"/>
  <c r="J2588" i="21"/>
  <c r="I2588" i="21"/>
  <c r="M2588" i="21"/>
  <c r="N2587" i="21"/>
  <c r="Q2587" i="21"/>
  <c r="P2587" i="21"/>
  <c r="O2587" i="21"/>
  <c r="E2589" i="21"/>
  <c r="D2590" i="21"/>
  <c r="F2589" i="21"/>
  <c r="H2590" i="21"/>
  <c r="L2589" i="21"/>
  <c r="J2589" i="21"/>
  <c r="M2589" i="21"/>
  <c r="I2589" i="21"/>
  <c r="K2589" i="21"/>
  <c r="O2588" i="21"/>
  <c r="N2588" i="21"/>
  <c r="Q2588" i="21"/>
  <c r="P2588" i="21"/>
  <c r="E2590" i="21"/>
  <c r="D2591" i="21"/>
  <c r="F2590" i="21"/>
  <c r="I2590" i="21"/>
  <c r="H2591" i="21"/>
  <c r="J2590" i="21"/>
  <c r="L2590" i="21"/>
  <c r="M2590" i="21"/>
  <c r="K2590" i="21"/>
  <c r="O2589" i="21"/>
  <c r="Q2589" i="21"/>
  <c r="N2589" i="21"/>
  <c r="P2589" i="21"/>
  <c r="E2591" i="21"/>
  <c r="D2592" i="21"/>
  <c r="F2591" i="21"/>
  <c r="P2590" i="21"/>
  <c r="O2590" i="21"/>
  <c r="Q2590" i="21"/>
  <c r="N2590" i="21"/>
  <c r="L2591" i="21"/>
  <c r="I2591" i="21"/>
  <c r="J2591" i="21"/>
  <c r="H2592" i="21"/>
  <c r="K2591" i="21"/>
  <c r="M2591" i="21"/>
  <c r="D2593" i="21"/>
  <c r="E2592" i="21"/>
  <c r="F2592" i="21"/>
  <c r="Q2591" i="21"/>
  <c r="N2591" i="21"/>
  <c r="P2591" i="21"/>
  <c r="O2591" i="21"/>
  <c r="K2592" i="21"/>
  <c r="L2592" i="21"/>
  <c r="M2592" i="21"/>
  <c r="H2593" i="21"/>
  <c r="I2592" i="21"/>
  <c r="J2592" i="21"/>
  <c r="E2593" i="21"/>
  <c r="D2594" i="21"/>
  <c r="F2593" i="21"/>
  <c r="I2593" i="21"/>
  <c r="K2593" i="21"/>
  <c r="J2593" i="21"/>
  <c r="H2594" i="21"/>
  <c r="M2593" i="21"/>
  <c r="L2593" i="21"/>
  <c r="Q2592" i="21"/>
  <c r="P2592" i="21"/>
  <c r="O2592" i="21"/>
  <c r="N2592" i="21"/>
  <c r="E2594" i="21"/>
  <c r="D2595" i="21"/>
  <c r="F2594" i="21"/>
  <c r="Q2593" i="21"/>
  <c r="N2593" i="21"/>
  <c r="P2593" i="21"/>
  <c r="O2593" i="21"/>
  <c r="M2594" i="21"/>
  <c r="L2594" i="21"/>
  <c r="H2595" i="21"/>
  <c r="K2594" i="21"/>
  <c r="I2594" i="21"/>
  <c r="J2594" i="21"/>
  <c r="D2596" i="21"/>
  <c r="E2595" i="21"/>
  <c r="F2595" i="21"/>
  <c r="K2595" i="21"/>
  <c r="M2595" i="21"/>
  <c r="J2595" i="21"/>
  <c r="I2595" i="21"/>
  <c r="H2596" i="21"/>
  <c r="L2595" i="21"/>
  <c r="Q2594" i="21"/>
  <c r="N2594" i="21"/>
  <c r="P2594" i="21"/>
  <c r="O2594" i="21"/>
  <c r="E2596" i="21"/>
  <c r="D2597" i="21"/>
  <c r="F2596" i="21"/>
  <c r="O2595" i="21"/>
  <c r="N2595" i="21"/>
  <c r="Q2595" i="21"/>
  <c r="P2595" i="21"/>
  <c r="L2596" i="21"/>
  <c r="J2596" i="21"/>
  <c r="K2596" i="21"/>
  <c r="I2596" i="21"/>
  <c r="H2597" i="21"/>
  <c r="M2596" i="21"/>
  <c r="E2597" i="21"/>
  <c r="D2598" i="21"/>
  <c r="F2597" i="21"/>
  <c r="N2596" i="21"/>
  <c r="Q2596" i="21"/>
  <c r="P2596" i="21"/>
  <c r="O2596" i="21"/>
  <c r="K2597" i="21"/>
  <c r="I2597" i="21"/>
  <c r="H2598" i="21"/>
  <c r="J2597" i="21"/>
  <c r="L2597" i="21"/>
  <c r="M2597" i="21"/>
  <c r="E2598" i="21"/>
  <c r="D2599" i="21"/>
  <c r="F2598" i="21"/>
  <c r="O2597" i="21"/>
  <c r="Q2597" i="21"/>
  <c r="N2597" i="21"/>
  <c r="P2597" i="21"/>
  <c r="J2598" i="21"/>
  <c r="M2598" i="21"/>
  <c r="I2598" i="21"/>
  <c r="H2599" i="21"/>
  <c r="L2598" i="21"/>
  <c r="K2598" i="21"/>
  <c r="D2600" i="21"/>
  <c r="E2599" i="21"/>
  <c r="F2599" i="21"/>
  <c r="Q2598" i="21"/>
  <c r="N2598" i="21"/>
  <c r="P2598" i="21"/>
  <c r="O2598" i="21"/>
  <c r="L2599" i="21"/>
  <c r="H2600" i="21"/>
  <c r="I2599" i="21"/>
  <c r="M2599" i="21"/>
  <c r="J2599" i="21"/>
  <c r="K2599" i="21"/>
  <c r="D2601" i="21"/>
  <c r="E2600" i="21"/>
  <c r="F2600" i="21"/>
  <c r="I2600" i="21"/>
  <c r="K2600" i="21"/>
  <c r="L2600" i="21"/>
  <c r="H2601" i="21"/>
  <c r="J2600" i="21"/>
  <c r="M2600" i="21"/>
  <c r="N2599" i="21"/>
  <c r="Q2599" i="21"/>
  <c r="P2599" i="21"/>
  <c r="O2599" i="21"/>
  <c r="E2601" i="21"/>
  <c r="D2602" i="21"/>
  <c r="F2601" i="21"/>
  <c r="P2600" i="21"/>
  <c r="O2600" i="21"/>
  <c r="N2600" i="21"/>
  <c r="Q2600" i="21"/>
  <c r="L2601" i="21"/>
  <c r="H2602" i="21"/>
  <c r="K2601" i="21"/>
  <c r="I2601" i="21"/>
  <c r="J2601" i="21"/>
  <c r="M2601" i="21"/>
  <c r="E2602" i="21"/>
  <c r="D2603" i="21"/>
  <c r="F2602" i="21"/>
  <c r="L2602" i="21"/>
  <c r="I2602" i="21"/>
  <c r="H2603" i="21"/>
  <c r="K2602" i="21"/>
  <c r="M2602" i="21"/>
  <c r="J2602" i="21"/>
  <c r="N2601" i="21"/>
  <c r="Q2601" i="21"/>
  <c r="P2601" i="21"/>
  <c r="O2601" i="21"/>
  <c r="E2603" i="21"/>
  <c r="D2604" i="21"/>
  <c r="F2603" i="21"/>
  <c r="Q2602" i="21"/>
  <c r="N2602" i="21"/>
  <c r="P2602" i="21"/>
  <c r="O2602" i="21"/>
  <c r="J2603" i="21"/>
  <c r="L2603" i="21"/>
  <c r="K2603" i="21"/>
  <c r="H2604" i="21"/>
  <c r="I2603" i="21"/>
  <c r="M2603" i="21"/>
  <c r="E2604" i="21"/>
  <c r="D2605" i="21"/>
  <c r="F2604" i="21"/>
  <c r="J2604" i="21"/>
  <c r="I2604" i="21"/>
  <c r="H2605" i="21"/>
  <c r="L2604" i="21"/>
  <c r="M2604" i="21"/>
  <c r="K2604" i="21"/>
  <c r="Q2603" i="21"/>
  <c r="N2603" i="21"/>
  <c r="P2603" i="21"/>
  <c r="O2603" i="21"/>
  <c r="D2606" i="21"/>
  <c r="E2605" i="21"/>
  <c r="F2605" i="21"/>
  <c r="O2604" i="21"/>
  <c r="Q2604" i="21"/>
  <c r="N2604" i="21"/>
  <c r="P2604" i="21"/>
  <c r="H2606" i="21"/>
  <c r="L2605" i="21"/>
  <c r="J2605" i="21"/>
  <c r="M2605" i="21"/>
  <c r="K2605" i="21"/>
  <c r="I2605" i="21"/>
  <c r="E2606" i="21"/>
  <c r="D2607" i="21"/>
  <c r="F2606" i="21"/>
  <c r="K2606" i="21"/>
  <c r="H2607" i="21"/>
  <c r="M2606" i="21"/>
  <c r="I2606" i="21"/>
  <c r="J2606" i="21"/>
  <c r="L2606" i="21"/>
  <c r="O2605" i="21"/>
  <c r="N2605" i="21"/>
  <c r="Q2605" i="21"/>
  <c r="P2605" i="21"/>
  <c r="D2608" i="21"/>
  <c r="E2607" i="21"/>
  <c r="F2607" i="21"/>
  <c r="J2607" i="21"/>
  <c r="M2607" i="21"/>
  <c r="L2607" i="21"/>
  <c r="H2608" i="21"/>
  <c r="K2607" i="21"/>
  <c r="I2607" i="21"/>
  <c r="Q2606" i="21"/>
  <c r="P2606" i="21"/>
  <c r="O2606" i="21"/>
  <c r="N2606" i="21"/>
  <c r="D2609" i="21"/>
  <c r="E2608" i="21"/>
  <c r="F2608" i="21"/>
  <c r="J2608" i="21"/>
  <c r="I2608" i="21"/>
  <c r="M2608" i="21"/>
  <c r="H2609" i="21"/>
  <c r="L2608" i="21"/>
  <c r="K2608" i="21"/>
  <c r="N2607" i="21"/>
  <c r="Q2607" i="21"/>
  <c r="P2607" i="21"/>
  <c r="O2607" i="21"/>
  <c r="E2609" i="21"/>
  <c r="D2610" i="21"/>
  <c r="F2609" i="21"/>
  <c r="N2608" i="21"/>
  <c r="P2608" i="21"/>
  <c r="O2608" i="21"/>
  <c r="Q2608" i="21"/>
  <c r="J2609" i="21"/>
  <c r="I2609" i="21"/>
  <c r="L2609" i="21"/>
  <c r="H2610" i="21"/>
  <c r="M2609" i="21"/>
  <c r="K2609" i="21"/>
  <c r="E2610" i="21"/>
  <c r="D2611" i="21"/>
  <c r="F2610" i="21"/>
  <c r="N2609" i="21"/>
  <c r="Q2609" i="21"/>
  <c r="P2609" i="21"/>
  <c r="O2609" i="21"/>
  <c r="H2611" i="21"/>
  <c r="K2610" i="21"/>
  <c r="J2610" i="21"/>
  <c r="M2610" i="21"/>
  <c r="I2610" i="21"/>
  <c r="L2610" i="21"/>
  <c r="E2611" i="21"/>
  <c r="D2612" i="21"/>
  <c r="F2611" i="21"/>
  <c r="H2612" i="21"/>
  <c r="I2611" i="21"/>
  <c r="J2611" i="21"/>
  <c r="K2611" i="21"/>
  <c r="L2611" i="21"/>
  <c r="M2611" i="21"/>
  <c r="Q2610" i="21"/>
  <c r="N2610" i="21"/>
  <c r="P2610" i="21"/>
  <c r="O2610" i="21"/>
  <c r="E2612" i="21"/>
  <c r="D2613" i="21"/>
  <c r="F2612" i="21"/>
  <c r="I2612" i="21"/>
  <c r="H2613" i="21"/>
  <c r="K2612" i="21"/>
  <c r="J2612" i="21"/>
  <c r="L2612" i="21"/>
  <c r="M2612" i="21"/>
  <c r="N2611" i="21"/>
  <c r="Q2611" i="21"/>
  <c r="P2611" i="21"/>
  <c r="O2611" i="21"/>
  <c r="D2614" i="21"/>
  <c r="E2613" i="21"/>
  <c r="F2613" i="21"/>
  <c r="N2612" i="21"/>
  <c r="Q2612" i="21"/>
  <c r="P2612" i="21"/>
  <c r="O2612" i="21"/>
  <c r="M2613" i="21"/>
  <c r="J2613" i="21"/>
  <c r="K2613" i="21"/>
  <c r="L2613" i="21"/>
  <c r="I2613" i="21"/>
  <c r="H2614" i="21"/>
  <c r="D2615" i="21"/>
  <c r="E2614" i="21"/>
  <c r="F2614" i="21"/>
  <c r="O2613" i="21"/>
  <c r="Q2613" i="21"/>
  <c r="N2613" i="21"/>
  <c r="P2613" i="21"/>
  <c r="K2614" i="21"/>
  <c r="H2615" i="21"/>
  <c r="J2614" i="21"/>
  <c r="I2614" i="21"/>
  <c r="M2614" i="21"/>
  <c r="L2614" i="21"/>
  <c r="E2615" i="21"/>
  <c r="D2616" i="21"/>
  <c r="F2615" i="21"/>
  <c r="I2615" i="21"/>
  <c r="J2615" i="21"/>
  <c r="H2616" i="21"/>
  <c r="M2615" i="21"/>
  <c r="K2615" i="21"/>
  <c r="L2615" i="21"/>
  <c r="O2614" i="21"/>
  <c r="N2614" i="21"/>
  <c r="P2614" i="21"/>
  <c r="Q2614" i="21"/>
  <c r="D2617" i="21"/>
  <c r="E2616" i="21"/>
  <c r="F2616" i="21"/>
  <c r="O2615" i="21"/>
  <c r="N2615" i="21"/>
  <c r="Q2615" i="21"/>
  <c r="P2615" i="21"/>
  <c r="L2616" i="21"/>
  <c r="J2616" i="21"/>
  <c r="I2616" i="21"/>
  <c r="K2616" i="21"/>
  <c r="M2616" i="21"/>
  <c r="H2617" i="21"/>
  <c r="E2617" i="21"/>
  <c r="D2618" i="21"/>
  <c r="F2617" i="21"/>
  <c r="Q2616" i="21"/>
  <c r="N2616" i="21"/>
  <c r="P2616" i="21"/>
  <c r="O2616" i="21"/>
  <c r="H2618" i="21"/>
  <c r="L2617" i="21"/>
  <c r="K2617" i="21"/>
  <c r="M2617" i="21"/>
  <c r="J2617" i="21"/>
  <c r="I2617" i="21"/>
  <c r="E2618" i="21"/>
  <c r="D2619" i="21"/>
  <c r="F2618" i="21"/>
  <c r="K2618" i="21"/>
  <c r="M2618" i="21"/>
  <c r="I2618" i="21"/>
  <c r="L2618" i="21"/>
  <c r="J2618" i="21"/>
  <c r="H2619" i="21"/>
  <c r="O2617" i="21"/>
  <c r="Q2617" i="21"/>
  <c r="N2617" i="21"/>
  <c r="P2617" i="21"/>
  <c r="E2619" i="21"/>
  <c r="D2620" i="21"/>
  <c r="F2619" i="21"/>
  <c r="N2618" i="21"/>
  <c r="Q2618" i="21"/>
  <c r="P2618" i="21"/>
  <c r="O2618" i="21"/>
  <c r="M2619" i="21"/>
  <c r="J2619" i="21"/>
  <c r="L2619" i="21"/>
  <c r="I2619" i="21"/>
  <c r="H2620" i="21"/>
  <c r="K2619" i="21"/>
  <c r="E2620" i="21"/>
  <c r="D2621" i="21"/>
  <c r="F2620" i="21"/>
  <c r="O2619" i="21"/>
  <c r="Q2619" i="21"/>
  <c r="N2619" i="21"/>
  <c r="P2619" i="21"/>
  <c r="I2620" i="21"/>
  <c r="J2620" i="21"/>
  <c r="K2620" i="21"/>
  <c r="H2621" i="21"/>
  <c r="L2620" i="21"/>
  <c r="M2620" i="21"/>
  <c r="D2622" i="21"/>
  <c r="E2621" i="21"/>
  <c r="F2621" i="21"/>
  <c r="Q2620" i="21"/>
  <c r="P2620" i="21"/>
  <c r="O2620" i="21"/>
  <c r="N2620" i="21"/>
  <c r="M2621" i="21"/>
  <c r="K2621" i="21"/>
  <c r="L2621" i="21"/>
  <c r="I2621" i="21"/>
  <c r="J2621" i="21"/>
  <c r="H2622" i="21"/>
  <c r="D2623" i="21"/>
  <c r="E2622" i="21"/>
  <c r="F2622" i="21"/>
  <c r="O2621" i="21"/>
  <c r="N2621" i="21"/>
  <c r="Q2621" i="21"/>
  <c r="P2621" i="21"/>
  <c r="M2622" i="21"/>
  <c r="H2623" i="21"/>
  <c r="I2622" i="21"/>
  <c r="J2622" i="21"/>
  <c r="L2622" i="21"/>
  <c r="K2622" i="21"/>
  <c r="D2624" i="21"/>
  <c r="E2623" i="21"/>
  <c r="F2623" i="21"/>
  <c r="K2623" i="21"/>
  <c r="J2623" i="21"/>
  <c r="M2623" i="21"/>
  <c r="H2624" i="21"/>
  <c r="L2623" i="21"/>
  <c r="I2623" i="21"/>
  <c r="Q2622" i="21"/>
  <c r="P2622" i="21"/>
  <c r="O2622" i="21"/>
  <c r="N2622" i="21"/>
  <c r="E2624" i="21"/>
  <c r="D2625" i="21"/>
  <c r="F2624" i="21"/>
  <c r="H2625" i="21"/>
  <c r="L2624" i="21"/>
  <c r="K2624" i="21"/>
  <c r="I2624" i="21"/>
  <c r="J2624" i="21"/>
  <c r="M2624" i="21"/>
  <c r="N2623" i="21"/>
  <c r="Q2623" i="21"/>
  <c r="P2623" i="21"/>
  <c r="O2623" i="21"/>
  <c r="E2625" i="21"/>
  <c r="D2626" i="21"/>
  <c r="F2625" i="21"/>
  <c r="H2626" i="21"/>
  <c r="M2625" i="21"/>
  <c r="K2625" i="21"/>
  <c r="L2625" i="21"/>
  <c r="J2625" i="21"/>
  <c r="I2625" i="21"/>
  <c r="Q2624" i="21"/>
  <c r="P2624" i="21"/>
  <c r="O2624" i="21"/>
  <c r="N2624" i="21"/>
  <c r="E2626" i="21"/>
  <c r="D2627" i="21"/>
  <c r="F2626" i="21"/>
  <c r="H2627" i="21"/>
  <c r="I2626" i="21"/>
  <c r="L2626" i="21"/>
  <c r="K2626" i="21"/>
  <c r="J2626" i="21"/>
  <c r="M2626" i="21"/>
  <c r="O2625" i="21"/>
  <c r="Q2625" i="21"/>
  <c r="N2625" i="21"/>
  <c r="P2625" i="21"/>
  <c r="E2627" i="21"/>
  <c r="D2628" i="21"/>
  <c r="F2627" i="21"/>
  <c r="M2627" i="21"/>
  <c r="I2627" i="21"/>
  <c r="H2628" i="21"/>
  <c r="K2627" i="21"/>
  <c r="L2627" i="21"/>
  <c r="J2627" i="21"/>
  <c r="N2626" i="21"/>
  <c r="P2626" i="21"/>
  <c r="O2626" i="21"/>
  <c r="Q2626" i="21"/>
  <c r="D2629" i="21"/>
  <c r="E2628" i="21"/>
  <c r="F2628" i="21"/>
  <c r="O2627" i="21"/>
  <c r="N2627" i="21"/>
  <c r="Q2627" i="21"/>
  <c r="P2627" i="21"/>
  <c r="J2628" i="21"/>
  <c r="I2628" i="21"/>
  <c r="M2628" i="21"/>
  <c r="K2628" i="21"/>
  <c r="H2629" i="21"/>
  <c r="L2628" i="21"/>
  <c r="D2630" i="21"/>
  <c r="E2629" i="21"/>
  <c r="F2629" i="21"/>
  <c r="N2628" i="21"/>
  <c r="Q2628" i="21"/>
  <c r="P2628" i="21"/>
  <c r="O2628" i="21"/>
  <c r="I2629" i="21"/>
  <c r="L2629" i="21"/>
  <c r="H2630" i="21"/>
  <c r="K2629" i="21"/>
  <c r="J2629" i="21"/>
  <c r="M2629" i="21"/>
  <c r="E2630" i="21"/>
  <c r="D2631" i="21"/>
  <c r="F2630" i="21"/>
  <c r="O2629" i="21"/>
  <c r="N2629" i="21"/>
  <c r="Q2629" i="21"/>
  <c r="P2629" i="21"/>
  <c r="I2630" i="21"/>
  <c r="M2630" i="21"/>
  <c r="L2630" i="21"/>
  <c r="K2630" i="21"/>
  <c r="H2631" i="21"/>
  <c r="J2630" i="21"/>
  <c r="E2631" i="21"/>
  <c r="D2632" i="21"/>
  <c r="F2631" i="21"/>
  <c r="Q2630" i="21"/>
  <c r="N2630" i="21"/>
  <c r="P2630" i="21"/>
  <c r="O2630" i="21"/>
  <c r="L2631" i="21"/>
  <c r="H2632" i="21"/>
  <c r="M2631" i="21"/>
  <c r="K2631" i="21"/>
  <c r="J2631" i="21"/>
  <c r="I2631" i="21"/>
  <c r="D2633" i="21"/>
  <c r="E2632" i="21"/>
  <c r="F2632" i="21"/>
  <c r="M2632" i="21"/>
  <c r="L2632" i="21"/>
  <c r="H2633" i="21"/>
  <c r="K2632" i="21"/>
  <c r="I2632" i="21"/>
  <c r="J2632" i="21"/>
  <c r="O2631" i="21"/>
  <c r="Q2631" i="21"/>
  <c r="N2631" i="21"/>
  <c r="P2631" i="21"/>
  <c r="D2634" i="21"/>
  <c r="E2633" i="21"/>
  <c r="F2633" i="21"/>
  <c r="I2633" i="21"/>
  <c r="K2633" i="21"/>
  <c r="L2633" i="21"/>
  <c r="J2633" i="21"/>
  <c r="M2633" i="21"/>
  <c r="H2634" i="21"/>
  <c r="P2632" i="21"/>
  <c r="O2632" i="21"/>
  <c r="Q2632" i="21"/>
  <c r="N2632" i="21"/>
  <c r="D2635" i="21"/>
  <c r="E2634" i="21"/>
  <c r="F2634" i="21"/>
  <c r="O2633" i="21"/>
  <c r="N2633" i="21"/>
  <c r="Q2633" i="21"/>
  <c r="P2633" i="21"/>
  <c r="J2634" i="21"/>
  <c r="M2634" i="21"/>
  <c r="H2635" i="21"/>
  <c r="K2634" i="21"/>
  <c r="I2634" i="21"/>
  <c r="L2634" i="21"/>
  <c r="D2636" i="21"/>
  <c r="E2635" i="21"/>
  <c r="F2635" i="21"/>
  <c r="K2635" i="21"/>
  <c r="L2635" i="21"/>
  <c r="M2635" i="21"/>
  <c r="I2635" i="21"/>
  <c r="J2635" i="21"/>
  <c r="H2636" i="21"/>
  <c r="N2634" i="21"/>
  <c r="P2634" i="21"/>
  <c r="O2634" i="21"/>
  <c r="Q2634" i="21"/>
  <c r="E2636" i="21"/>
  <c r="D2637" i="21"/>
  <c r="F2636" i="21"/>
  <c r="O2635" i="21"/>
  <c r="N2635" i="21"/>
  <c r="Q2635" i="21"/>
  <c r="P2635" i="21"/>
  <c r="M2636" i="21"/>
  <c r="L2636" i="21"/>
  <c r="H2637" i="21"/>
  <c r="J2636" i="21"/>
  <c r="K2636" i="21"/>
  <c r="I2636" i="21"/>
  <c r="D2638" i="21"/>
  <c r="E2637" i="21"/>
  <c r="F2637" i="21"/>
  <c r="M2637" i="21"/>
  <c r="J2637" i="21"/>
  <c r="K2637" i="21"/>
  <c r="I2637" i="21"/>
  <c r="L2637" i="21"/>
  <c r="H2638" i="21"/>
  <c r="Q2636" i="21"/>
  <c r="P2636" i="21"/>
  <c r="O2636" i="21"/>
  <c r="N2636" i="21"/>
  <c r="E2638" i="21"/>
  <c r="D2639" i="21"/>
  <c r="F2638" i="21"/>
  <c r="O2637" i="21"/>
  <c r="N2637" i="21"/>
  <c r="Q2637" i="21"/>
  <c r="P2637" i="21"/>
  <c r="J2638" i="21"/>
  <c r="I2638" i="21"/>
  <c r="H2639" i="21"/>
  <c r="K2638" i="21"/>
  <c r="M2638" i="21"/>
  <c r="L2638" i="21"/>
  <c r="E2639" i="21"/>
  <c r="D2640" i="21"/>
  <c r="F2639" i="21"/>
  <c r="P2638" i="21"/>
  <c r="O2638" i="21"/>
  <c r="N2638" i="21"/>
  <c r="Q2638" i="21"/>
  <c r="J2639" i="21"/>
  <c r="H2640" i="21"/>
  <c r="K2639" i="21"/>
  <c r="M2639" i="21"/>
  <c r="L2639" i="21"/>
  <c r="I2639" i="21"/>
  <c r="D2641" i="21"/>
  <c r="E2640" i="21"/>
  <c r="F2640" i="21"/>
  <c r="H2641" i="21"/>
  <c r="I2640" i="21"/>
  <c r="L2640" i="21"/>
  <c r="J2640" i="21"/>
  <c r="K2640" i="21"/>
  <c r="M2640" i="21"/>
  <c r="O2639" i="21"/>
  <c r="N2639" i="21"/>
  <c r="Q2639" i="21"/>
  <c r="P2639" i="21"/>
  <c r="E2641" i="21"/>
  <c r="D2642" i="21"/>
  <c r="F2641" i="21"/>
  <c r="H2642" i="21"/>
  <c r="L2641" i="21"/>
  <c r="M2641" i="21"/>
  <c r="J2641" i="21"/>
  <c r="K2641" i="21"/>
  <c r="I2641" i="21"/>
  <c r="Q2640" i="21"/>
  <c r="P2640" i="21"/>
  <c r="O2640" i="21"/>
  <c r="N2640" i="21"/>
  <c r="E2642" i="21"/>
  <c r="D2643" i="21"/>
  <c r="F2642" i="21"/>
  <c r="M2642" i="21"/>
  <c r="I2642" i="21"/>
  <c r="J2642" i="21"/>
  <c r="K2642" i="21"/>
  <c r="H2643" i="21"/>
  <c r="L2642" i="21"/>
  <c r="N2641" i="21"/>
  <c r="Q2641" i="21"/>
  <c r="P2641" i="21"/>
  <c r="O2641" i="21"/>
  <c r="D2644" i="21"/>
  <c r="E2643" i="21"/>
  <c r="F2643" i="21"/>
  <c r="N2642" i="21"/>
  <c r="P2642" i="21"/>
  <c r="O2642" i="21"/>
  <c r="Q2642" i="21"/>
  <c r="L2643" i="21"/>
  <c r="H2644" i="21"/>
  <c r="M2643" i="21"/>
  <c r="K2643" i="21"/>
  <c r="I2643" i="21"/>
  <c r="J2643" i="21"/>
  <c r="D2645" i="21"/>
  <c r="E2644" i="21"/>
  <c r="F2644" i="21"/>
  <c r="L2644" i="21"/>
  <c r="M2644" i="21"/>
  <c r="K2644" i="21"/>
  <c r="I2644" i="21"/>
  <c r="J2644" i="21"/>
  <c r="H2645" i="21"/>
  <c r="N2643" i="21"/>
  <c r="Q2643" i="21"/>
  <c r="P2643" i="21"/>
  <c r="O2643" i="21"/>
  <c r="D2646" i="21"/>
  <c r="E2645" i="21"/>
  <c r="F2645" i="21"/>
  <c r="Q2644" i="21"/>
  <c r="N2644" i="21"/>
  <c r="P2644" i="21"/>
  <c r="O2644" i="21"/>
  <c r="M2645" i="21"/>
  <c r="J2645" i="21"/>
  <c r="K2645" i="21"/>
  <c r="H2646" i="21"/>
  <c r="L2645" i="21"/>
  <c r="I2645" i="21"/>
  <c r="D2647" i="21"/>
  <c r="E2646" i="21"/>
  <c r="F2646" i="21"/>
  <c r="I2646" i="21"/>
  <c r="M2646" i="21"/>
  <c r="L2646" i="21"/>
  <c r="K2646" i="21"/>
  <c r="H2647" i="21"/>
  <c r="J2646" i="21"/>
  <c r="Q2645" i="21"/>
  <c r="N2645" i="21"/>
  <c r="P2645" i="21"/>
  <c r="O2645" i="21"/>
  <c r="E2647" i="21"/>
  <c r="D2648" i="21"/>
  <c r="F2647" i="21"/>
  <c r="O2646" i="21"/>
  <c r="Q2646" i="21"/>
  <c r="P2646" i="21"/>
  <c r="N2646" i="21"/>
  <c r="I2647" i="21"/>
  <c r="K2647" i="21"/>
  <c r="M2647" i="21"/>
  <c r="L2647" i="21"/>
  <c r="J2647" i="21"/>
  <c r="H2648" i="21"/>
  <c r="D2649" i="21"/>
  <c r="E2648" i="21"/>
  <c r="F2648" i="21"/>
  <c r="O2647" i="21"/>
  <c r="Q2647" i="21"/>
  <c r="N2647" i="21"/>
  <c r="P2647" i="21"/>
  <c r="L2648" i="21"/>
  <c r="H2649" i="21"/>
  <c r="K2648" i="21"/>
  <c r="J2648" i="21"/>
  <c r="I2648" i="21"/>
  <c r="M2648" i="21"/>
  <c r="D2650" i="21"/>
  <c r="E2649" i="21"/>
  <c r="F2649" i="21"/>
  <c r="J2649" i="21"/>
  <c r="H2650" i="21"/>
  <c r="L2649" i="21"/>
  <c r="I2649" i="21"/>
  <c r="M2649" i="21"/>
  <c r="K2649" i="21"/>
  <c r="P2648" i="21"/>
  <c r="O2648" i="21"/>
  <c r="N2648" i="21"/>
  <c r="Q2648" i="21"/>
  <c r="D2651" i="21"/>
  <c r="E2650" i="21"/>
  <c r="F2650" i="21"/>
  <c r="J2650" i="21"/>
  <c r="H2651" i="21"/>
  <c r="L2650" i="21"/>
  <c r="K2650" i="21"/>
  <c r="M2650" i="21"/>
  <c r="I2650" i="21"/>
  <c r="N2649" i="21"/>
  <c r="Q2649" i="21"/>
  <c r="P2649" i="21"/>
  <c r="O2649" i="21"/>
  <c r="D2652" i="21"/>
  <c r="E2651" i="21"/>
  <c r="F2651" i="21"/>
  <c r="I2651" i="21"/>
  <c r="J2651" i="21"/>
  <c r="H2652" i="21"/>
  <c r="L2651" i="21"/>
  <c r="K2651" i="21"/>
  <c r="M2651" i="21"/>
  <c r="Q2650" i="21"/>
  <c r="N2650" i="21"/>
  <c r="P2650" i="21"/>
  <c r="O2650" i="21"/>
  <c r="E2652" i="21"/>
  <c r="D2653" i="21"/>
  <c r="F2652" i="21"/>
  <c r="O2651" i="21"/>
  <c r="N2651" i="21"/>
  <c r="Q2651" i="21"/>
  <c r="P2651" i="21"/>
  <c r="H2653" i="21"/>
  <c r="M2652" i="21"/>
  <c r="J2652" i="21"/>
  <c r="K2652" i="21"/>
  <c r="L2652" i="21"/>
  <c r="I2652" i="21"/>
  <c r="E2653" i="21"/>
  <c r="D2654" i="21"/>
  <c r="F2653" i="21"/>
  <c r="K2653" i="21"/>
  <c r="L2653" i="21"/>
  <c r="I2653" i="21"/>
  <c r="J2653" i="21"/>
  <c r="M2653" i="21"/>
  <c r="H2654" i="21"/>
  <c r="N2652" i="21"/>
  <c r="P2652" i="21"/>
  <c r="O2652" i="21"/>
  <c r="Q2652" i="21"/>
  <c r="D2655" i="21"/>
  <c r="E2654" i="21"/>
  <c r="F2654" i="21"/>
  <c r="O2653" i="21"/>
  <c r="N2653" i="21"/>
  <c r="Q2653" i="21"/>
  <c r="P2653" i="21"/>
  <c r="I2654" i="21"/>
  <c r="J2654" i="21"/>
  <c r="M2654" i="21"/>
  <c r="K2654" i="21"/>
  <c r="H2655" i="21"/>
  <c r="L2654" i="21"/>
  <c r="D2656" i="21"/>
  <c r="E2655" i="21"/>
  <c r="F2655" i="21"/>
  <c r="P2654" i="21"/>
  <c r="O2654" i="21"/>
  <c r="N2654" i="21"/>
  <c r="Q2654" i="21"/>
  <c r="L2655" i="21"/>
  <c r="K2655" i="21"/>
  <c r="M2655" i="21"/>
  <c r="H2656" i="21"/>
  <c r="I2655" i="21"/>
  <c r="J2655" i="21"/>
  <c r="D2657" i="21"/>
  <c r="E2656" i="21"/>
  <c r="F2656" i="21"/>
  <c r="H2657" i="21"/>
  <c r="I2656" i="21"/>
  <c r="M2656" i="21"/>
  <c r="L2656" i="21"/>
  <c r="K2656" i="21"/>
  <c r="J2656" i="21"/>
  <c r="Q2655" i="21"/>
  <c r="N2655" i="21"/>
  <c r="P2655" i="21"/>
  <c r="O2655" i="21"/>
  <c r="E2657" i="21"/>
  <c r="D2658" i="21"/>
  <c r="F2657" i="21"/>
  <c r="M2657" i="21"/>
  <c r="H2658" i="21"/>
  <c r="K2657" i="21"/>
  <c r="L2657" i="21"/>
  <c r="J2657" i="21"/>
  <c r="I2657" i="21"/>
  <c r="N2656" i="21"/>
  <c r="P2656" i="21"/>
  <c r="O2656" i="21"/>
  <c r="Q2656" i="21"/>
  <c r="E2658" i="21"/>
  <c r="D2659" i="21"/>
  <c r="F2658" i="21"/>
  <c r="J2658" i="21"/>
  <c r="H2659" i="21"/>
  <c r="L2658" i="21"/>
  <c r="I2658" i="21"/>
  <c r="K2658" i="21"/>
  <c r="M2658" i="21"/>
  <c r="Q2657" i="21"/>
  <c r="N2657" i="21"/>
  <c r="P2657" i="21"/>
  <c r="O2657" i="21"/>
  <c r="D2660" i="21"/>
  <c r="E2659" i="21"/>
  <c r="F2659" i="21"/>
  <c r="L2659" i="21"/>
  <c r="J2659" i="21"/>
  <c r="H2660" i="21"/>
  <c r="I2659" i="21"/>
  <c r="M2659" i="21"/>
  <c r="K2659" i="21"/>
  <c r="Q2658" i="21"/>
  <c r="N2658" i="21"/>
  <c r="P2658" i="21"/>
  <c r="O2658" i="21"/>
  <c r="D2661" i="21"/>
  <c r="E2660" i="21"/>
  <c r="F2660" i="21"/>
  <c r="L2660" i="21"/>
  <c r="M2660" i="21"/>
  <c r="I2660" i="21"/>
  <c r="J2660" i="21"/>
  <c r="K2660" i="21"/>
  <c r="H2661" i="21"/>
  <c r="O2659" i="21"/>
  <c r="N2659" i="21"/>
  <c r="Q2659" i="21"/>
  <c r="P2659" i="21"/>
  <c r="D2662" i="21"/>
  <c r="E2661" i="21"/>
  <c r="F2661" i="21"/>
  <c r="Q2660" i="21"/>
  <c r="N2660" i="21"/>
  <c r="P2660" i="21"/>
  <c r="O2660" i="21"/>
  <c r="J2661" i="21"/>
  <c r="M2661" i="21"/>
  <c r="I2661" i="21"/>
  <c r="H2662" i="21"/>
  <c r="L2661" i="21"/>
  <c r="K2661" i="21"/>
  <c r="E2662" i="21"/>
  <c r="D2663" i="21"/>
  <c r="F2662" i="21"/>
  <c r="N2661" i="21"/>
  <c r="Q2661" i="21"/>
  <c r="P2661" i="21"/>
  <c r="O2661" i="21"/>
  <c r="I2662" i="21"/>
  <c r="H2663" i="21"/>
  <c r="K2662" i="21"/>
  <c r="L2662" i="21"/>
  <c r="J2662" i="21"/>
  <c r="M2662" i="21"/>
  <c r="D2664" i="21"/>
  <c r="E2663" i="21"/>
  <c r="F2663" i="21"/>
  <c r="N2662" i="21"/>
  <c r="Q2662" i="21"/>
  <c r="P2662" i="21"/>
  <c r="O2662" i="21"/>
  <c r="I2663" i="21"/>
  <c r="L2663" i="21"/>
  <c r="J2663" i="21"/>
  <c r="M2663" i="21"/>
  <c r="H2664" i="21"/>
  <c r="K2663" i="21"/>
  <c r="E2664" i="21"/>
  <c r="D2665" i="21"/>
  <c r="F2664" i="21"/>
  <c r="Q2663" i="21"/>
  <c r="N2663" i="21"/>
  <c r="P2663" i="21"/>
  <c r="O2663" i="21"/>
  <c r="M2664" i="21"/>
  <c r="I2664" i="21"/>
  <c r="K2664" i="21"/>
  <c r="J2664" i="21"/>
  <c r="H2665" i="21"/>
  <c r="L2664" i="21"/>
  <c r="E2665" i="21"/>
  <c r="D2666" i="21"/>
  <c r="F2665" i="21"/>
  <c r="P2664" i="21"/>
  <c r="O2664" i="21"/>
  <c r="Q2664" i="21"/>
  <c r="N2664" i="21"/>
  <c r="I2665" i="21"/>
  <c r="M2665" i="21"/>
  <c r="H2666" i="21"/>
  <c r="L2665" i="21"/>
  <c r="K2665" i="21"/>
  <c r="J2665" i="21"/>
  <c r="D2667" i="21"/>
  <c r="E2666" i="21"/>
  <c r="F2666" i="21"/>
  <c r="O2665" i="21"/>
  <c r="N2665" i="21"/>
  <c r="Q2665" i="21"/>
  <c r="P2665" i="21"/>
  <c r="K2666" i="21"/>
  <c r="H2667" i="21"/>
  <c r="I2666" i="21"/>
  <c r="M2666" i="21"/>
  <c r="J2666" i="21"/>
  <c r="L2666" i="21"/>
  <c r="E2667" i="21"/>
  <c r="D2668" i="21"/>
  <c r="F2667" i="21"/>
  <c r="L2667" i="21"/>
  <c r="M2667" i="21"/>
  <c r="K2667" i="21"/>
  <c r="H2668" i="21"/>
  <c r="I2667" i="21"/>
  <c r="J2667" i="21"/>
  <c r="Q2666" i="21"/>
  <c r="N2666" i="21"/>
  <c r="P2666" i="21"/>
  <c r="O2666" i="21"/>
  <c r="D2669" i="21"/>
  <c r="E2668" i="21"/>
  <c r="F2668" i="21"/>
  <c r="I2668" i="21"/>
  <c r="M2668" i="21"/>
  <c r="J2668" i="21"/>
  <c r="K2668" i="21"/>
  <c r="H2669" i="21"/>
  <c r="L2668" i="21"/>
  <c r="Q2667" i="21"/>
  <c r="N2667" i="21"/>
  <c r="P2667" i="21"/>
  <c r="O2667" i="21"/>
  <c r="E2669" i="21"/>
  <c r="D2670" i="21"/>
  <c r="F2669" i="21"/>
  <c r="N2668" i="21"/>
  <c r="P2668" i="21"/>
  <c r="O2668" i="21"/>
  <c r="Q2668" i="21"/>
  <c r="I2669" i="21"/>
  <c r="K2669" i="21"/>
  <c r="J2669" i="21"/>
  <c r="M2669" i="21"/>
  <c r="H2670" i="21"/>
  <c r="L2669" i="21"/>
  <c r="E2670" i="21"/>
  <c r="D2671" i="21"/>
  <c r="F2670" i="21"/>
  <c r="O2669" i="21"/>
  <c r="Q2669" i="21"/>
  <c r="N2669" i="21"/>
  <c r="P2669" i="21"/>
  <c r="J2670" i="21"/>
  <c r="L2670" i="21"/>
  <c r="M2670" i="21"/>
  <c r="H2671" i="21"/>
  <c r="K2670" i="21"/>
  <c r="I2670" i="21"/>
  <c r="D2672" i="21"/>
  <c r="E2671" i="21"/>
  <c r="F2671" i="21"/>
  <c r="H2672" i="21"/>
  <c r="L2671" i="21"/>
  <c r="I2671" i="21"/>
  <c r="J2671" i="21"/>
  <c r="M2671" i="21"/>
  <c r="K2671" i="21"/>
  <c r="N2670" i="21"/>
  <c r="P2670" i="21"/>
  <c r="O2670" i="21"/>
  <c r="Q2670" i="21"/>
  <c r="D2673" i="21"/>
  <c r="E2672" i="21"/>
  <c r="F2672" i="21"/>
  <c r="K2672" i="21"/>
  <c r="L2672" i="21"/>
  <c r="M2672" i="21"/>
  <c r="I2672" i="21"/>
  <c r="J2672" i="21"/>
  <c r="H2673" i="21"/>
  <c r="O2671" i="21"/>
  <c r="N2671" i="21"/>
  <c r="Q2671" i="21"/>
  <c r="P2671" i="21"/>
  <c r="D2674" i="21"/>
  <c r="E2673" i="21"/>
  <c r="F2673" i="21"/>
  <c r="Q2672" i="21"/>
  <c r="P2672" i="21"/>
  <c r="O2672" i="21"/>
  <c r="N2672" i="21"/>
  <c r="M2673" i="21"/>
  <c r="I2673" i="21"/>
  <c r="K2673" i="21"/>
  <c r="H2674" i="21"/>
  <c r="L2673" i="21"/>
  <c r="J2673" i="21"/>
  <c r="E2674" i="21"/>
  <c r="D2675" i="21"/>
  <c r="F2674" i="21"/>
  <c r="N2673" i="21"/>
  <c r="Q2673" i="21"/>
  <c r="P2673" i="21"/>
  <c r="O2673" i="21"/>
  <c r="K2674" i="21"/>
  <c r="I2674" i="21"/>
  <c r="M2674" i="21"/>
  <c r="J2674" i="21"/>
  <c r="L2674" i="21"/>
  <c r="H2675" i="21"/>
  <c r="D2676" i="21"/>
  <c r="E2675" i="21"/>
  <c r="F2675" i="21"/>
  <c r="N2674" i="21"/>
  <c r="P2674" i="21"/>
  <c r="O2674" i="21"/>
  <c r="Q2674" i="21"/>
  <c r="M2675" i="21"/>
  <c r="L2675" i="21"/>
  <c r="J2675" i="21"/>
  <c r="K2675" i="21"/>
  <c r="H2676" i="21"/>
  <c r="I2675" i="21"/>
  <c r="D2677" i="21"/>
  <c r="E2676" i="21"/>
  <c r="F2676" i="21"/>
  <c r="M2676" i="21"/>
  <c r="H2677" i="21"/>
  <c r="L2676" i="21"/>
  <c r="J2676" i="21"/>
  <c r="I2676" i="21"/>
  <c r="K2676" i="21"/>
  <c r="Q2675" i="21"/>
  <c r="N2675" i="21"/>
  <c r="P2675" i="21"/>
  <c r="O2675" i="21"/>
  <c r="E2677" i="21"/>
  <c r="D2678" i="21"/>
  <c r="F2677" i="21"/>
  <c r="I2677" i="21"/>
  <c r="L2677" i="21"/>
  <c r="M2677" i="21"/>
  <c r="J2677" i="21"/>
  <c r="K2677" i="21"/>
  <c r="H2678" i="21"/>
  <c r="Q2676" i="21"/>
  <c r="N2676" i="21"/>
  <c r="P2676" i="21"/>
  <c r="O2676" i="21"/>
  <c r="E2678" i="21"/>
  <c r="D2679" i="21"/>
  <c r="F2678" i="21"/>
  <c r="N2677" i="21"/>
  <c r="Q2677" i="21"/>
  <c r="P2677" i="21"/>
  <c r="O2677" i="21"/>
  <c r="M2678" i="21"/>
  <c r="K2678" i="21"/>
  <c r="I2678" i="21"/>
  <c r="L2678" i="21"/>
  <c r="H2679" i="21"/>
  <c r="J2678" i="21"/>
  <c r="D2680" i="21"/>
  <c r="E2679" i="21"/>
  <c r="F2679" i="21"/>
  <c r="O2678" i="21"/>
  <c r="N2678" i="21"/>
  <c r="P2678" i="21"/>
  <c r="Q2678" i="21"/>
  <c r="L2679" i="21"/>
  <c r="H2680" i="21"/>
  <c r="I2679" i="21"/>
  <c r="J2679" i="21"/>
  <c r="K2679" i="21"/>
  <c r="M2679" i="21"/>
  <c r="D2681" i="21"/>
  <c r="E2680" i="21"/>
  <c r="F2680" i="21"/>
  <c r="J2680" i="21"/>
  <c r="I2680" i="21"/>
  <c r="H2681" i="21"/>
  <c r="K2680" i="21"/>
  <c r="L2680" i="21"/>
  <c r="M2680" i="21"/>
  <c r="Q2679" i="21"/>
  <c r="N2679" i="21"/>
  <c r="P2679" i="21"/>
  <c r="O2679" i="21"/>
  <c r="E2681" i="21"/>
  <c r="D2682" i="21"/>
  <c r="F2681" i="21"/>
  <c r="Q2680" i="21"/>
  <c r="N2680" i="21"/>
  <c r="P2680" i="21"/>
  <c r="O2680" i="21"/>
  <c r="L2681" i="21"/>
  <c r="K2681" i="21"/>
  <c r="I2681" i="21"/>
  <c r="M2681" i="21"/>
  <c r="H2682" i="21"/>
  <c r="J2681" i="21"/>
  <c r="D2683" i="21"/>
  <c r="E2682" i="21"/>
  <c r="F2682" i="21"/>
  <c r="Q2681" i="21"/>
  <c r="N2681" i="21"/>
  <c r="P2681" i="21"/>
  <c r="O2681" i="21"/>
  <c r="I2682" i="21"/>
  <c r="J2682" i="21"/>
  <c r="H2683" i="21"/>
  <c r="K2682" i="21"/>
  <c r="L2682" i="21"/>
  <c r="M2682" i="21"/>
  <c r="E2683" i="21"/>
  <c r="D2684" i="21"/>
  <c r="F2683" i="21"/>
  <c r="N2682" i="21"/>
  <c r="Q2682" i="21"/>
  <c r="P2682" i="21"/>
  <c r="O2682" i="21"/>
  <c r="L2683" i="21"/>
  <c r="H2684" i="21"/>
  <c r="I2683" i="21"/>
  <c r="J2683" i="21"/>
  <c r="K2683" i="21"/>
  <c r="M2683" i="21"/>
  <c r="E2684" i="21"/>
  <c r="D2685" i="21"/>
  <c r="F2684" i="21"/>
  <c r="J2684" i="21"/>
  <c r="K2684" i="21"/>
  <c r="L2684" i="21"/>
  <c r="M2684" i="21"/>
  <c r="H2685" i="21"/>
  <c r="I2684" i="21"/>
  <c r="Q2683" i="21"/>
  <c r="N2683" i="21"/>
  <c r="P2683" i="21"/>
  <c r="O2683" i="21"/>
  <c r="D2686" i="21"/>
  <c r="E2685" i="21"/>
  <c r="F2685" i="21"/>
  <c r="L2685" i="21"/>
  <c r="K2685" i="21"/>
  <c r="I2685" i="21"/>
  <c r="H2686" i="21"/>
  <c r="M2685" i="21"/>
  <c r="J2685" i="21"/>
  <c r="Q2684" i="21"/>
  <c r="P2684" i="21"/>
  <c r="O2684" i="21"/>
  <c r="N2684" i="21"/>
  <c r="D2687" i="21"/>
  <c r="E2686" i="21"/>
  <c r="F2686" i="21"/>
  <c r="O2685" i="21"/>
  <c r="N2685" i="21"/>
  <c r="Q2685" i="21"/>
  <c r="P2685" i="21"/>
  <c r="I2686" i="21"/>
  <c r="H2687" i="21"/>
  <c r="J2686" i="21"/>
  <c r="L2686" i="21"/>
  <c r="K2686" i="21"/>
  <c r="M2686" i="21"/>
  <c r="D2688" i="21"/>
  <c r="E2687" i="21"/>
  <c r="F2687" i="21"/>
  <c r="P2686" i="21"/>
  <c r="O2686" i="21"/>
  <c r="Q2686" i="21"/>
  <c r="N2686" i="21"/>
  <c r="H2688" i="21"/>
  <c r="J2687" i="21"/>
  <c r="L2687" i="21"/>
  <c r="K2687" i="21"/>
  <c r="M2687" i="21"/>
  <c r="I2687" i="21"/>
  <c r="D2689" i="21"/>
  <c r="E2688" i="21"/>
  <c r="F2688" i="21"/>
  <c r="L2688" i="21"/>
  <c r="M2688" i="21"/>
  <c r="I2688" i="21"/>
  <c r="K2688" i="21"/>
  <c r="H2689" i="21"/>
  <c r="J2688" i="21"/>
  <c r="O2687" i="21"/>
  <c r="Q2687" i="21"/>
  <c r="N2687" i="21"/>
  <c r="P2687" i="21"/>
  <c r="D2690" i="21"/>
  <c r="E2689" i="21"/>
  <c r="F2689" i="21"/>
  <c r="N2688" i="21"/>
  <c r="P2688" i="21"/>
  <c r="O2688" i="21"/>
  <c r="Q2688" i="21"/>
  <c r="L2689" i="21"/>
  <c r="I2689" i="21"/>
  <c r="M2689" i="21"/>
  <c r="K2689" i="21"/>
  <c r="H2690" i="21"/>
  <c r="J2689" i="21"/>
  <c r="E2690" i="21"/>
  <c r="D2691" i="21"/>
  <c r="F2690" i="21"/>
  <c r="Q2689" i="21"/>
  <c r="N2689" i="21"/>
  <c r="P2689" i="21"/>
  <c r="O2689" i="21"/>
  <c r="L2690" i="21"/>
  <c r="H2691" i="21"/>
  <c r="I2690" i="21"/>
  <c r="K2690" i="21"/>
  <c r="M2690" i="21"/>
  <c r="J2690" i="21"/>
  <c r="E2691" i="21"/>
  <c r="D2692" i="21"/>
  <c r="F2691" i="21"/>
  <c r="H2692" i="21"/>
  <c r="M2691" i="21"/>
  <c r="L2691" i="21"/>
  <c r="J2691" i="21"/>
  <c r="K2691" i="21"/>
  <c r="I2691" i="21"/>
  <c r="N2690" i="21"/>
  <c r="P2690" i="21"/>
  <c r="O2690" i="21"/>
  <c r="Q2690" i="21"/>
  <c r="D2693" i="21"/>
  <c r="E2692" i="21"/>
  <c r="F2692" i="21"/>
  <c r="J2692" i="21"/>
  <c r="I2692" i="21"/>
  <c r="K2692" i="21"/>
  <c r="M2692" i="21"/>
  <c r="L2692" i="21"/>
  <c r="H2693" i="21"/>
  <c r="N2691" i="21"/>
  <c r="Q2691" i="21"/>
  <c r="P2691" i="21"/>
  <c r="O2691" i="21"/>
  <c r="E2693" i="21"/>
  <c r="D2694" i="21"/>
  <c r="F2693" i="21"/>
  <c r="Q2692" i="21"/>
  <c r="P2692" i="21"/>
  <c r="O2692" i="21"/>
  <c r="N2692" i="21"/>
  <c r="K2693" i="21"/>
  <c r="L2693" i="21"/>
  <c r="I2693" i="21"/>
  <c r="M2693" i="21"/>
  <c r="J2693" i="21"/>
  <c r="H2694" i="21"/>
  <c r="D2695" i="21"/>
  <c r="E2694" i="21"/>
  <c r="F2694" i="21"/>
  <c r="O2693" i="21"/>
  <c r="N2693" i="21"/>
  <c r="Q2693" i="21"/>
  <c r="P2693" i="21"/>
  <c r="H2695" i="21"/>
  <c r="L2694" i="21"/>
  <c r="I2694" i="21"/>
  <c r="J2694" i="21"/>
  <c r="K2694" i="21"/>
  <c r="M2694" i="21"/>
  <c r="D2696" i="21"/>
  <c r="E2695" i="21"/>
  <c r="F2695" i="21"/>
  <c r="J2695" i="21"/>
  <c r="K2695" i="21"/>
  <c r="I2695" i="21"/>
  <c r="L2695" i="21"/>
  <c r="M2695" i="21"/>
  <c r="H2696" i="21"/>
  <c r="O2694" i="21"/>
  <c r="Q2694" i="21"/>
  <c r="P2694" i="21"/>
  <c r="N2694" i="21"/>
  <c r="E2696" i="21"/>
  <c r="D2697" i="21"/>
  <c r="F2696" i="21"/>
  <c r="O2695" i="21"/>
  <c r="Q2695" i="21"/>
  <c r="N2695" i="21"/>
  <c r="P2695" i="21"/>
  <c r="I2696" i="21"/>
  <c r="J2696" i="21"/>
  <c r="H2697" i="21"/>
  <c r="M2696" i="21"/>
  <c r="L2696" i="21"/>
  <c r="K2696" i="21"/>
  <c r="D2698" i="21"/>
  <c r="E2697" i="21"/>
  <c r="F2697" i="21"/>
  <c r="P2696" i="21"/>
  <c r="O2696" i="21"/>
  <c r="N2696" i="21"/>
  <c r="Q2696" i="21"/>
  <c r="H2698" i="21"/>
  <c r="L2697" i="21"/>
  <c r="I2697" i="21"/>
  <c r="M2697" i="21"/>
  <c r="J2697" i="21"/>
  <c r="K2697" i="21"/>
  <c r="E2698" i="21"/>
  <c r="D2699" i="21"/>
  <c r="F2698" i="21"/>
  <c r="K2698" i="21"/>
  <c r="J2698" i="21"/>
  <c r="L2698" i="21"/>
  <c r="H2699" i="21"/>
  <c r="M2698" i="21"/>
  <c r="I2698" i="21"/>
  <c r="N2697" i="21"/>
  <c r="Q2697" i="21"/>
  <c r="P2697" i="21"/>
  <c r="O2697" i="21"/>
  <c r="D2700" i="21"/>
  <c r="E2699" i="21"/>
  <c r="F2699" i="21"/>
  <c r="I2699" i="21"/>
  <c r="K2699" i="21"/>
  <c r="H2700" i="21"/>
  <c r="J2699" i="21"/>
  <c r="M2699" i="21"/>
  <c r="L2699" i="21"/>
  <c r="Q2698" i="21"/>
  <c r="P2698" i="21"/>
  <c r="O2698" i="21"/>
  <c r="N2698" i="21"/>
  <c r="E2700" i="21"/>
  <c r="D2701" i="21"/>
  <c r="F2700" i="21"/>
  <c r="O2699" i="21"/>
  <c r="Q2699" i="21"/>
  <c r="N2699" i="21"/>
  <c r="P2699" i="21"/>
  <c r="J2700" i="21"/>
  <c r="I2700" i="21"/>
  <c r="K2700" i="21"/>
  <c r="M2700" i="21"/>
  <c r="L2700" i="21"/>
  <c r="H2701" i="21"/>
  <c r="D2702" i="21"/>
  <c r="E2701" i="21"/>
  <c r="F2701" i="21"/>
  <c r="O2700" i="21"/>
  <c r="N2700" i="21"/>
  <c r="Q2700" i="21"/>
  <c r="P2700" i="21"/>
  <c r="M2701" i="21"/>
  <c r="J2701" i="21"/>
  <c r="H2702" i="21"/>
  <c r="K2701" i="21"/>
  <c r="L2701" i="21"/>
  <c r="I2701" i="21"/>
  <c r="D2703" i="21"/>
  <c r="E2702" i="21"/>
  <c r="F2702" i="21"/>
  <c r="H2703" i="21"/>
  <c r="M2702" i="21"/>
  <c r="J2702" i="21"/>
  <c r="L2702" i="21"/>
  <c r="K2702" i="21"/>
  <c r="I2702" i="21"/>
  <c r="O2701" i="21"/>
  <c r="N2701" i="21"/>
  <c r="Q2701" i="21"/>
  <c r="P2701" i="21"/>
  <c r="D2704" i="21"/>
  <c r="E2703" i="21"/>
  <c r="F2703" i="21"/>
  <c r="I2703" i="21"/>
  <c r="J2703" i="21"/>
  <c r="M2703" i="21"/>
  <c r="H2704" i="21"/>
  <c r="K2703" i="21"/>
  <c r="L2703" i="21"/>
  <c r="N2702" i="21"/>
  <c r="P2702" i="21"/>
  <c r="O2702" i="21"/>
  <c r="Q2702" i="21"/>
  <c r="E2704" i="21"/>
  <c r="D2705" i="21"/>
  <c r="F2704" i="21"/>
  <c r="Q2703" i="21"/>
  <c r="N2703" i="21"/>
  <c r="P2703" i="21"/>
  <c r="O2703" i="21"/>
  <c r="H2705" i="21"/>
  <c r="I2704" i="21"/>
  <c r="J2704" i="21"/>
  <c r="L2704" i="21"/>
  <c r="K2704" i="21"/>
  <c r="M2704" i="21"/>
  <c r="D2706" i="21"/>
  <c r="E2705" i="21"/>
  <c r="F2705" i="21"/>
  <c r="M2705" i="21"/>
  <c r="L2705" i="21"/>
  <c r="J2705" i="21"/>
  <c r="K2705" i="21"/>
  <c r="H2706" i="21"/>
  <c r="I2705" i="21"/>
  <c r="Q2704" i="21"/>
  <c r="P2704" i="21"/>
  <c r="O2704" i="21"/>
  <c r="N2704" i="21"/>
  <c r="E2706" i="21"/>
  <c r="D2707" i="21"/>
  <c r="F2706" i="21"/>
  <c r="I2706" i="21"/>
  <c r="K2706" i="21"/>
  <c r="M2706" i="21"/>
  <c r="H2707" i="21"/>
  <c r="J2706" i="21"/>
  <c r="L2706" i="21"/>
  <c r="Q2705" i="21"/>
  <c r="N2705" i="21"/>
  <c r="P2705" i="21"/>
  <c r="O2705" i="21"/>
  <c r="D2708" i="21"/>
  <c r="E2707" i="21"/>
  <c r="F2707" i="21"/>
  <c r="N2706" i="21"/>
  <c r="P2706" i="21"/>
  <c r="O2706" i="21"/>
  <c r="Q2706" i="21"/>
  <c r="H2708" i="21"/>
  <c r="I2707" i="21"/>
  <c r="J2707" i="21"/>
  <c r="L2707" i="21"/>
  <c r="K2707" i="21"/>
  <c r="M2707" i="21"/>
  <c r="E2708" i="21"/>
  <c r="D2709" i="21"/>
  <c r="F2708" i="21"/>
  <c r="M2708" i="21"/>
  <c r="I2708" i="21"/>
  <c r="J2708" i="21"/>
  <c r="H2709" i="21"/>
  <c r="K2708" i="21"/>
  <c r="L2708" i="21"/>
  <c r="N2707" i="21"/>
  <c r="Q2707" i="21"/>
  <c r="P2707" i="21"/>
  <c r="O2707" i="21"/>
  <c r="E2709" i="21"/>
  <c r="D2710" i="21"/>
  <c r="F2709" i="21"/>
  <c r="N2708" i="21"/>
  <c r="P2708" i="21"/>
  <c r="O2708" i="21"/>
  <c r="Q2708" i="21"/>
  <c r="L2709" i="21"/>
  <c r="H2710" i="21"/>
  <c r="I2709" i="21"/>
  <c r="K2709" i="21"/>
  <c r="J2709" i="21"/>
  <c r="M2709" i="21"/>
  <c r="D2711" i="21"/>
  <c r="E2710" i="21"/>
  <c r="F2710" i="21"/>
  <c r="I2710" i="21"/>
  <c r="H2711" i="21"/>
  <c r="M2710" i="21"/>
  <c r="K2710" i="21"/>
  <c r="L2710" i="21"/>
  <c r="J2710" i="21"/>
  <c r="N2709" i="21"/>
  <c r="Q2709" i="21"/>
  <c r="P2709" i="21"/>
  <c r="O2709" i="21"/>
  <c r="D2712" i="21"/>
  <c r="E2711" i="21"/>
  <c r="F2711" i="21"/>
  <c r="N2710" i="21"/>
  <c r="Q2710" i="21"/>
  <c r="P2710" i="21"/>
  <c r="O2710" i="21"/>
  <c r="I2711" i="21"/>
  <c r="M2711" i="21"/>
  <c r="J2711" i="21"/>
  <c r="K2711" i="21"/>
  <c r="L2711" i="21"/>
  <c r="H2712" i="21"/>
  <c r="D2713" i="21"/>
  <c r="E2712" i="21"/>
  <c r="F2712" i="21"/>
  <c r="Q2711" i="21"/>
  <c r="N2711" i="21"/>
  <c r="P2711" i="21"/>
  <c r="O2711" i="21"/>
  <c r="J2712" i="21"/>
  <c r="M2712" i="21"/>
  <c r="I2712" i="21"/>
  <c r="H2713" i="21"/>
  <c r="K2712" i="21"/>
  <c r="L2712" i="21"/>
  <c r="D2714" i="21"/>
  <c r="E2713" i="21"/>
  <c r="F2713" i="21"/>
  <c r="P2712" i="21"/>
  <c r="O2712" i="21"/>
  <c r="N2712" i="21"/>
  <c r="Q2712" i="21"/>
  <c r="I2713" i="21"/>
  <c r="K2713" i="21"/>
  <c r="L2713" i="21"/>
  <c r="J2713" i="21"/>
  <c r="M2713" i="21"/>
  <c r="H2714" i="21"/>
  <c r="D2715" i="21"/>
  <c r="E2714" i="21"/>
  <c r="F2714" i="21"/>
  <c r="O2713" i="21"/>
  <c r="N2713" i="21"/>
  <c r="Q2713" i="21"/>
  <c r="P2713" i="21"/>
  <c r="H2715" i="21"/>
  <c r="M2714" i="21"/>
  <c r="J2714" i="21"/>
  <c r="K2714" i="21"/>
  <c r="I2714" i="21"/>
  <c r="L2714" i="21"/>
  <c r="E2715" i="21"/>
  <c r="D2716" i="21"/>
  <c r="F2715" i="21"/>
  <c r="I2715" i="21"/>
  <c r="J2715" i="21"/>
  <c r="K2715" i="21"/>
  <c r="M2715" i="21"/>
  <c r="L2715" i="21"/>
  <c r="H2716" i="21"/>
  <c r="Q2714" i="21"/>
  <c r="P2714" i="21"/>
  <c r="O2714" i="21"/>
  <c r="N2714" i="21"/>
  <c r="D2717" i="21"/>
  <c r="E2716" i="21"/>
  <c r="F2716" i="21"/>
  <c r="O2715" i="21"/>
  <c r="Q2715" i="21"/>
  <c r="N2715" i="21"/>
  <c r="P2715" i="21"/>
  <c r="I2716" i="21"/>
  <c r="K2716" i="21"/>
  <c r="L2716" i="21"/>
  <c r="J2716" i="21"/>
  <c r="M2716" i="21"/>
  <c r="H2717" i="21"/>
  <c r="E2717" i="21"/>
  <c r="D2718" i="21"/>
  <c r="F2717" i="21"/>
  <c r="O2716" i="21"/>
  <c r="Q2716" i="21"/>
  <c r="N2716" i="21"/>
  <c r="P2716" i="21"/>
  <c r="L2717" i="21"/>
  <c r="J2717" i="21"/>
  <c r="I2717" i="21"/>
  <c r="K2717" i="21"/>
  <c r="M2717" i="21"/>
  <c r="H2718" i="21"/>
  <c r="E2718" i="21"/>
  <c r="D2719" i="21"/>
  <c r="F2718" i="21"/>
  <c r="N2717" i="21"/>
  <c r="Q2717" i="21"/>
  <c r="P2717" i="21"/>
  <c r="O2717" i="21"/>
  <c r="J2718" i="21"/>
  <c r="H2719" i="21"/>
  <c r="K2718" i="21"/>
  <c r="I2718" i="21"/>
  <c r="M2718" i="21"/>
  <c r="L2718" i="21"/>
  <c r="E2719" i="21"/>
  <c r="D2720" i="21"/>
  <c r="F2719" i="21"/>
  <c r="K2719" i="21"/>
  <c r="L2719" i="21"/>
  <c r="I2719" i="21"/>
  <c r="M2719" i="21"/>
  <c r="H2720" i="21"/>
  <c r="J2719" i="21"/>
  <c r="P2718" i="21"/>
  <c r="O2718" i="21"/>
  <c r="Q2718" i="21"/>
  <c r="N2718" i="21"/>
  <c r="D2721" i="21"/>
  <c r="E2720" i="21"/>
  <c r="F2720" i="21"/>
  <c r="Q2719" i="21"/>
  <c r="N2719" i="21"/>
  <c r="P2719" i="21"/>
  <c r="O2719" i="21"/>
  <c r="L2720" i="21"/>
  <c r="M2720" i="21"/>
  <c r="K2720" i="21"/>
  <c r="J2720" i="21"/>
  <c r="I2720" i="21"/>
  <c r="H2721" i="21"/>
  <c r="D2722" i="21"/>
  <c r="E2721" i="21"/>
  <c r="F2721" i="21"/>
  <c r="N2720" i="21"/>
  <c r="P2720" i="21"/>
  <c r="O2720" i="21"/>
  <c r="Q2720" i="21"/>
  <c r="L2721" i="21"/>
  <c r="I2721" i="21"/>
  <c r="K2721" i="21"/>
  <c r="M2721" i="21"/>
  <c r="H2722" i="21"/>
  <c r="J2721" i="21"/>
  <c r="E2722" i="21"/>
  <c r="D2723" i="21"/>
  <c r="F2722" i="21"/>
  <c r="Q2721" i="21"/>
  <c r="N2721" i="21"/>
  <c r="P2721" i="21"/>
  <c r="O2721" i="21"/>
  <c r="H2723" i="21"/>
  <c r="J2722" i="21"/>
  <c r="K2722" i="21"/>
  <c r="I2722" i="21"/>
  <c r="L2722" i="21"/>
  <c r="M2722" i="21"/>
  <c r="E2723" i="21"/>
  <c r="D2724" i="21"/>
  <c r="F2723" i="21"/>
  <c r="I2723" i="21"/>
  <c r="M2723" i="21"/>
  <c r="L2723" i="21"/>
  <c r="H2724" i="21"/>
  <c r="J2723" i="21"/>
  <c r="K2723" i="21"/>
  <c r="Q2722" i="21"/>
  <c r="N2722" i="21"/>
  <c r="P2722" i="21"/>
  <c r="O2722" i="21"/>
  <c r="D2725" i="21"/>
  <c r="E2724" i="21"/>
  <c r="F2724" i="21"/>
  <c r="Q2723" i="21"/>
  <c r="N2723" i="21"/>
  <c r="P2723" i="21"/>
  <c r="O2723" i="21"/>
  <c r="K2724" i="21"/>
  <c r="I2724" i="21"/>
  <c r="H2725" i="21"/>
  <c r="L2724" i="21"/>
  <c r="M2724" i="21"/>
  <c r="J2724" i="21"/>
  <c r="E2725" i="21"/>
  <c r="D2726" i="21"/>
  <c r="F2725" i="21"/>
  <c r="Q2724" i="21"/>
  <c r="N2724" i="21"/>
  <c r="P2724" i="21"/>
  <c r="O2724" i="21"/>
  <c r="M2725" i="21"/>
  <c r="H2726" i="21"/>
  <c r="I2725" i="21"/>
  <c r="L2725" i="21"/>
  <c r="J2725" i="21"/>
  <c r="K2725" i="21"/>
  <c r="D2727" i="21"/>
  <c r="E2726" i="21"/>
  <c r="F2726" i="21"/>
  <c r="J2726" i="21"/>
  <c r="L2726" i="21"/>
  <c r="K2726" i="21"/>
  <c r="I2726" i="21"/>
  <c r="H2727" i="21"/>
  <c r="M2726" i="21"/>
  <c r="N2725" i="21"/>
  <c r="Q2725" i="21"/>
  <c r="P2725" i="21"/>
  <c r="O2725" i="21"/>
  <c r="E2727" i="21"/>
  <c r="D2728" i="21"/>
  <c r="F2727" i="21"/>
  <c r="N2726" i="21"/>
  <c r="Q2726" i="21"/>
  <c r="P2726" i="21"/>
  <c r="O2726" i="21"/>
  <c r="H2728" i="21"/>
  <c r="J2727" i="21"/>
  <c r="I2727" i="21"/>
  <c r="K2727" i="21"/>
  <c r="L2727" i="21"/>
  <c r="M2727" i="21"/>
  <c r="D2729" i="21"/>
  <c r="E2728" i="21"/>
  <c r="F2728" i="21"/>
  <c r="H2729" i="21"/>
  <c r="K2728" i="21"/>
  <c r="L2728" i="21"/>
  <c r="I2728" i="21"/>
  <c r="M2728" i="21"/>
  <c r="J2728" i="21"/>
  <c r="O2727" i="21"/>
  <c r="Q2727" i="21"/>
  <c r="N2727" i="21"/>
  <c r="P2727" i="21"/>
  <c r="E2729" i="21"/>
  <c r="D2730" i="21"/>
  <c r="F2729" i="21"/>
  <c r="H2730" i="21"/>
  <c r="L2729" i="21"/>
  <c r="J2729" i="21"/>
  <c r="K2729" i="21"/>
  <c r="I2729" i="21"/>
  <c r="M2729" i="21"/>
  <c r="N2728" i="21"/>
  <c r="Q2728" i="21"/>
  <c r="P2728" i="21"/>
  <c r="O2728" i="21"/>
  <c r="D2731" i="21"/>
  <c r="E2730" i="21"/>
  <c r="F2730" i="21"/>
  <c r="I2730" i="21"/>
  <c r="H2731" i="21"/>
  <c r="L2730" i="21"/>
  <c r="J2730" i="21"/>
  <c r="K2730" i="21"/>
  <c r="M2730" i="21"/>
  <c r="O2729" i="21"/>
  <c r="N2729" i="21"/>
  <c r="Q2729" i="21"/>
  <c r="P2729" i="21"/>
  <c r="E2731" i="21"/>
  <c r="D2732" i="21"/>
  <c r="F2731" i="21"/>
  <c r="Q2730" i="21"/>
  <c r="N2730" i="21"/>
  <c r="P2730" i="21"/>
  <c r="O2730" i="21"/>
  <c r="H2732" i="21"/>
  <c r="J2731" i="21"/>
  <c r="K2731" i="21"/>
  <c r="M2731" i="21"/>
  <c r="I2731" i="21"/>
  <c r="L2731" i="21"/>
  <c r="E2732" i="21"/>
  <c r="D2733" i="21"/>
  <c r="F2732" i="21"/>
  <c r="I2732" i="21"/>
  <c r="H2733" i="21"/>
  <c r="J2732" i="21"/>
  <c r="M2732" i="21"/>
  <c r="L2732" i="21"/>
  <c r="K2732" i="21"/>
  <c r="O2731" i="21"/>
  <c r="Q2731" i="21"/>
  <c r="N2731" i="21"/>
  <c r="P2731" i="21"/>
  <c r="E2733" i="21"/>
  <c r="D2734" i="21"/>
  <c r="F2733" i="21"/>
  <c r="O2732" i="21"/>
  <c r="N2732" i="21"/>
  <c r="Q2732" i="21"/>
  <c r="P2732" i="21"/>
  <c r="I2733" i="21"/>
  <c r="J2733" i="21"/>
  <c r="K2733" i="21"/>
  <c r="H2734" i="21"/>
  <c r="M2733" i="21"/>
  <c r="L2733" i="21"/>
  <c r="D2735" i="21"/>
  <c r="E2734" i="21"/>
  <c r="F2734" i="21"/>
  <c r="Q2733" i="21"/>
  <c r="N2733" i="21"/>
  <c r="P2733" i="21"/>
  <c r="O2733" i="21"/>
  <c r="H2735" i="21"/>
  <c r="J2734" i="21"/>
  <c r="K2734" i="21"/>
  <c r="L2734" i="21"/>
  <c r="M2734" i="21"/>
  <c r="I2734" i="21"/>
  <c r="D2736" i="21"/>
  <c r="E2735" i="21"/>
  <c r="F2735" i="21"/>
  <c r="I2735" i="21"/>
  <c r="K2735" i="21"/>
  <c r="L2735" i="21"/>
  <c r="M2735" i="21"/>
  <c r="J2735" i="21"/>
  <c r="H2736" i="21"/>
  <c r="P2734" i="21"/>
  <c r="O2734" i="21"/>
  <c r="N2734" i="21"/>
  <c r="Q2734" i="21"/>
  <c r="D2737" i="21"/>
  <c r="E2736" i="21"/>
  <c r="F2736" i="21"/>
  <c r="Q2735" i="21"/>
  <c r="N2735" i="21"/>
  <c r="P2735" i="21"/>
  <c r="O2735" i="21"/>
  <c r="L2736" i="21"/>
  <c r="K2736" i="21"/>
  <c r="M2736" i="21"/>
  <c r="H2737" i="21"/>
  <c r="J2736" i="21"/>
  <c r="I2736" i="21"/>
  <c r="D2738" i="21"/>
  <c r="E2737" i="21"/>
  <c r="F2737" i="21"/>
  <c r="I2737" i="21"/>
  <c r="K2737" i="21"/>
  <c r="M2737" i="21"/>
  <c r="L2737" i="21"/>
  <c r="H2738" i="21"/>
  <c r="J2737" i="21"/>
  <c r="Q2736" i="21"/>
  <c r="P2736" i="21"/>
  <c r="O2736" i="21"/>
  <c r="N2736" i="21"/>
  <c r="D2739" i="21"/>
  <c r="E2738" i="21"/>
  <c r="F2738" i="21"/>
  <c r="O2737" i="21"/>
  <c r="Q2737" i="21"/>
  <c r="N2737" i="21"/>
  <c r="P2737" i="21"/>
  <c r="H2739" i="21"/>
  <c r="L2738" i="21"/>
  <c r="I2738" i="21"/>
  <c r="M2738" i="21"/>
  <c r="J2738" i="21"/>
  <c r="K2738" i="21"/>
  <c r="E2739" i="21"/>
  <c r="D2740" i="21"/>
  <c r="F2739" i="21"/>
  <c r="J2739" i="21"/>
  <c r="K2739" i="21"/>
  <c r="H2740" i="21"/>
  <c r="L2739" i="21"/>
  <c r="M2739" i="21"/>
  <c r="I2739" i="21"/>
  <c r="N2738" i="21"/>
  <c r="P2738" i="21"/>
  <c r="O2738" i="21"/>
  <c r="Q2738" i="21"/>
  <c r="E2740" i="21"/>
  <c r="D2741" i="21"/>
  <c r="F2740" i="21"/>
  <c r="J2740" i="21"/>
  <c r="I2740" i="21"/>
  <c r="H2741" i="21"/>
  <c r="K2740" i="21"/>
  <c r="L2740" i="21"/>
  <c r="M2740" i="21"/>
  <c r="Q2739" i="21"/>
  <c r="N2739" i="21"/>
  <c r="P2739" i="21"/>
  <c r="O2739" i="21"/>
  <c r="E2741" i="21"/>
  <c r="D2742" i="21"/>
  <c r="F2741" i="21"/>
  <c r="N2740" i="21"/>
  <c r="Q2740" i="21"/>
  <c r="P2740" i="21"/>
  <c r="O2740" i="21"/>
  <c r="J2741" i="21"/>
  <c r="K2741" i="21"/>
  <c r="L2741" i="21"/>
  <c r="M2741" i="21"/>
  <c r="H2742" i="21"/>
  <c r="I2741" i="21"/>
  <c r="E2742" i="21"/>
  <c r="D2743" i="21"/>
  <c r="F2742" i="21"/>
  <c r="K2742" i="21"/>
  <c r="M2742" i="21"/>
  <c r="I2742" i="21"/>
  <c r="H2743" i="21"/>
  <c r="J2742" i="21"/>
  <c r="L2742" i="21"/>
  <c r="Q2741" i="21"/>
  <c r="N2741" i="21"/>
  <c r="P2741" i="21"/>
  <c r="O2741" i="21"/>
  <c r="D2744" i="21"/>
  <c r="E2743" i="21"/>
  <c r="F2743" i="21"/>
  <c r="O2742" i="21"/>
  <c r="Q2742" i="21"/>
  <c r="P2742" i="21"/>
  <c r="N2742" i="21"/>
  <c r="I2743" i="21"/>
  <c r="K2743" i="21"/>
  <c r="L2743" i="21"/>
  <c r="M2743" i="21"/>
  <c r="H2744" i="21"/>
  <c r="J2743" i="21"/>
  <c r="E2744" i="21"/>
  <c r="D2745" i="21"/>
  <c r="F2744" i="21"/>
  <c r="O2743" i="21"/>
  <c r="N2743" i="21"/>
  <c r="Q2743" i="21"/>
  <c r="P2743" i="21"/>
  <c r="M2744" i="21"/>
  <c r="J2744" i="21"/>
  <c r="H2745" i="21"/>
  <c r="L2744" i="21"/>
  <c r="I2744" i="21"/>
  <c r="K2744" i="21"/>
  <c r="E2745" i="21"/>
  <c r="D2746" i="21"/>
  <c r="F2745" i="21"/>
  <c r="L2745" i="21"/>
  <c r="K2745" i="21"/>
  <c r="H2746" i="21"/>
  <c r="I2745" i="21"/>
  <c r="J2745" i="21"/>
  <c r="M2745" i="21"/>
  <c r="P2744" i="21"/>
  <c r="O2744" i="21"/>
  <c r="N2744" i="21"/>
  <c r="Q2744" i="21"/>
  <c r="D2747" i="21"/>
  <c r="E2746" i="21"/>
  <c r="F2746" i="21"/>
  <c r="I2746" i="21"/>
  <c r="L2746" i="21"/>
  <c r="J2746" i="21"/>
  <c r="H2747" i="21"/>
  <c r="K2746" i="21"/>
  <c r="M2746" i="21"/>
  <c r="Q2745" i="21"/>
  <c r="N2745" i="21"/>
  <c r="P2745" i="21"/>
  <c r="O2745" i="21"/>
  <c r="D2748" i="21"/>
  <c r="E2747" i="21"/>
  <c r="F2747" i="21"/>
  <c r="N2746" i="21"/>
  <c r="P2746" i="21"/>
  <c r="O2746" i="21"/>
  <c r="Q2746" i="21"/>
  <c r="L2747" i="21"/>
  <c r="J2747" i="21"/>
  <c r="I2747" i="21"/>
  <c r="H2748" i="21"/>
  <c r="K2747" i="21"/>
  <c r="M2747" i="21"/>
  <c r="E2748" i="21"/>
  <c r="D2749" i="21"/>
  <c r="F2748" i="21"/>
  <c r="O2747" i="21"/>
  <c r="Q2747" i="21"/>
  <c r="N2747" i="21"/>
  <c r="P2747" i="21"/>
  <c r="K2748" i="21"/>
  <c r="M2748" i="21"/>
  <c r="L2748" i="21"/>
  <c r="I2748" i="21"/>
  <c r="H2749" i="21"/>
  <c r="J2748" i="21"/>
  <c r="E2749" i="21"/>
  <c r="D2750" i="21"/>
  <c r="F2749" i="21"/>
  <c r="O2748" i="21"/>
  <c r="N2748" i="21"/>
  <c r="Q2748" i="21"/>
  <c r="P2748" i="21"/>
  <c r="H2750" i="21"/>
  <c r="J2749" i="21"/>
  <c r="K2749" i="21"/>
  <c r="M2749" i="21"/>
  <c r="L2749" i="21"/>
  <c r="I2749" i="21"/>
  <c r="D2751" i="21"/>
  <c r="E2750" i="21"/>
  <c r="F2750" i="21"/>
  <c r="L2750" i="21"/>
  <c r="H2751" i="21"/>
  <c r="J2750" i="21"/>
  <c r="I2750" i="21"/>
  <c r="K2750" i="21"/>
  <c r="M2750" i="21"/>
  <c r="O2749" i="21"/>
  <c r="Q2749" i="21"/>
  <c r="N2749" i="21"/>
  <c r="P2749" i="21"/>
  <c r="E2751" i="21"/>
  <c r="D2752" i="21"/>
  <c r="F2751" i="21"/>
  <c r="M2751" i="21"/>
  <c r="L2751" i="21"/>
  <c r="J2751" i="21"/>
  <c r="K2751" i="21"/>
  <c r="H2752" i="21"/>
  <c r="I2751" i="21"/>
  <c r="N2750" i="21"/>
  <c r="P2750" i="21"/>
  <c r="O2750" i="21"/>
  <c r="Q2750" i="21"/>
  <c r="E2752" i="21"/>
  <c r="D2753" i="21"/>
  <c r="F2752" i="21"/>
  <c r="L2752" i="21"/>
  <c r="H2753" i="21"/>
  <c r="J2752" i="21"/>
  <c r="I2752" i="21"/>
  <c r="M2752" i="21"/>
  <c r="K2752" i="21"/>
  <c r="N2751" i="21"/>
  <c r="Q2751" i="21"/>
  <c r="P2751" i="21"/>
  <c r="O2751" i="21"/>
  <c r="D2754" i="21"/>
  <c r="E2753" i="21"/>
  <c r="F2753" i="21"/>
  <c r="K2753" i="21"/>
  <c r="I2753" i="21"/>
  <c r="H2754" i="21"/>
  <c r="M2753" i="21"/>
  <c r="J2753" i="21"/>
  <c r="L2753" i="21"/>
  <c r="N2752" i="21"/>
  <c r="P2752" i="21"/>
  <c r="O2752" i="21"/>
  <c r="Q2752" i="21"/>
  <c r="E2754" i="21"/>
  <c r="D2755" i="21"/>
  <c r="F2754" i="21"/>
  <c r="O2753" i="21"/>
  <c r="Q2753" i="21"/>
  <c r="N2753" i="21"/>
  <c r="P2753" i="21"/>
  <c r="K2754" i="21"/>
  <c r="M2754" i="21"/>
  <c r="I2754" i="21"/>
  <c r="J2754" i="21"/>
  <c r="H2755" i="21"/>
  <c r="L2754" i="21"/>
  <c r="E2755" i="21"/>
  <c r="D2756" i="21"/>
  <c r="F2755" i="21"/>
  <c r="Q2754" i="21"/>
  <c r="N2754" i="21"/>
  <c r="P2754" i="21"/>
  <c r="O2754" i="21"/>
  <c r="I2755" i="21"/>
  <c r="J2755" i="21"/>
  <c r="K2755" i="21"/>
  <c r="M2755" i="21"/>
  <c r="L2755" i="21"/>
  <c r="H2756" i="21"/>
  <c r="E2756" i="21"/>
  <c r="D2757" i="21"/>
  <c r="F2756" i="21"/>
  <c r="N2755" i="21"/>
  <c r="Q2755" i="21"/>
  <c r="P2755" i="21"/>
  <c r="O2755" i="21"/>
  <c r="M2756" i="21"/>
  <c r="H2757" i="21"/>
  <c r="K2756" i="21"/>
  <c r="J2756" i="21"/>
  <c r="I2756" i="21"/>
  <c r="L2756" i="21"/>
  <c r="E2757" i="21"/>
  <c r="D2758" i="21"/>
  <c r="F2757" i="21"/>
  <c r="L2757" i="21"/>
  <c r="I2757" i="21"/>
  <c r="K2757" i="21"/>
  <c r="H2758" i="21"/>
  <c r="M2757" i="21"/>
  <c r="J2757" i="21"/>
  <c r="N2756" i="21"/>
  <c r="Q2756" i="21"/>
  <c r="P2756" i="21"/>
  <c r="O2756" i="21"/>
  <c r="E2758" i="21"/>
  <c r="D2759" i="21"/>
  <c r="F2758" i="21"/>
  <c r="Q2757" i="21"/>
  <c r="N2757" i="21"/>
  <c r="P2757" i="21"/>
  <c r="O2757" i="21"/>
  <c r="L2758" i="21"/>
  <c r="M2758" i="21"/>
  <c r="J2758" i="21"/>
  <c r="K2758" i="21"/>
  <c r="I2758" i="21"/>
  <c r="H2759" i="21"/>
  <c r="D2760" i="21"/>
  <c r="E2759" i="21"/>
  <c r="F2759" i="21"/>
  <c r="N2758" i="21"/>
  <c r="Q2758" i="21"/>
  <c r="P2758" i="21"/>
  <c r="O2758" i="21"/>
  <c r="J2759" i="21"/>
  <c r="H2760" i="21"/>
  <c r="L2759" i="21"/>
  <c r="I2759" i="21"/>
  <c r="M2759" i="21"/>
  <c r="K2759" i="21"/>
  <c r="E2760" i="21"/>
  <c r="D2761" i="21"/>
  <c r="F2760" i="21"/>
  <c r="K2760" i="21"/>
  <c r="L2760" i="21"/>
  <c r="H2761" i="21"/>
  <c r="I2760" i="21"/>
  <c r="J2760" i="21"/>
  <c r="M2760" i="21"/>
  <c r="O2759" i="21"/>
  <c r="Q2759" i="21"/>
  <c r="N2759" i="21"/>
  <c r="P2759" i="21"/>
  <c r="D2762" i="21"/>
  <c r="E2761" i="21"/>
  <c r="F2761" i="21"/>
  <c r="J2761" i="21"/>
  <c r="H2762" i="21"/>
  <c r="K2761" i="21"/>
  <c r="M2761" i="21"/>
  <c r="I2761" i="21"/>
  <c r="L2761" i="21"/>
  <c r="P2760" i="21"/>
  <c r="O2760" i="21"/>
  <c r="Q2760" i="21"/>
  <c r="N2760" i="21"/>
  <c r="E2762" i="21"/>
  <c r="D2763" i="21"/>
  <c r="F2762" i="21"/>
  <c r="J2762" i="21"/>
  <c r="H2763" i="21"/>
  <c r="M2762" i="21"/>
  <c r="I2762" i="21"/>
  <c r="K2762" i="21"/>
  <c r="L2762" i="21"/>
  <c r="N2761" i="21"/>
  <c r="Q2761" i="21"/>
  <c r="P2761" i="21"/>
  <c r="O2761" i="21"/>
  <c r="D2764" i="21"/>
  <c r="E2763" i="21"/>
  <c r="F2763" i="21"/>
  <c r="M2763" i="21"/>
  <c r="J2763" i="21"/>
  <c r="I2763" i="21"/>
  <c r="K2763" i="21"/>
  <c r="H2764" i="21"/>
  <c r="L2763" i="21"/>
  <c r="N2762" i="21"/>
  <c r="Q2762" i="21"/>
  <c r="P2762" i="21"/>
  <c r="O2762" i="21"/>
  <c r="E2764" i="21"/>
  <c r="D2765" i="21"/>
  <c r="F2764" i="21"/>
  <c r="N2763" i="21"/>
  <c r="Q2763" i="21"/>
  <c r="P2763" i="21"/>
  <c r="O2763" i="21"/>
  <c r="I2764" i="21"/>
  <c r="J2764" i="21"/>
  <c r="K2764" i="21"/>
  <c r="H2765" i="21"/>
  <c r="L2764" i="21"/>
  <c r="M2764" i="21"/>
  <c r="E2765" i="21"/>
  <c r="D2766" i="21"/>
  <c r="F2765" i="21"/>
  <c r="N2764" i="21"/>
  <c r="P2764" i="21"/>
  <c r="O2764" i="21"/>
  <c r="Q2764" i="21"/>
  <c r="I2765" i="21"/>
  <c r="J2765" i="21"/>
  <c r="K2765" i="21"/>
  <c r="M2765" i="21"/>
  <c r="H2766" i="21"/>
  <c r="L2765" i="21"/>
  <c r="D2767" i="21"/>
  <c r="E2766" i="21"/>
  <c r="F2766" i="21"/>
  <c r="O2765" i="21"/>
  <c r="Q2765" i="21"/>
  <c r="N2765" i="21"/>
  <c r="P2765" i="21"/>
  <c r="I2766" i="21"/>
  <c r="L2766" i="21"/>
  <c r="M2766" i="21"/>
  <c r="K2766" i="21"/>
  <c r="H2767" i="21"/>
  <c r="J2766" i="21"/>
  <c r="E2767" i="21"/>
  <c r="D2768" i="21"/>
  <c r="F2767" i="21"/>
  <c r="P2766" i="21"/>
  <c r="O2766" i="21"/>
  <c r="Q2766" i="21"/>
  <c r="N2766" i="21"/>
  <c r="K2767" i="21"/>
  <c r="L2767" i="21"/>
  <c r="M2767" i="21"/>
  <c r="I2767" i="21"/>
  <c r="J2767" i="21"/>
  <c r="H2768" i="21"/>
  <c r="E2768" i="21"/>
  <c r="D2769" i="21"/>
  <c r="F2768" i="21"/>
  <c r="O2767" i="21"/>
  <c r="Q2767" i="21"/>
  <c r="N2767" i="21"/>
  <c r="P2767" i="21"/>
  <c r="J2768" i="21"/>
  <c r="K2768" i="21"/>
  <c r="H2769" i="21"/>
  <c r="M2768" i="21"/>
  <c r="I2768" i="21"/>
  <c r="L2768" i="21"/>
  <c r="E2769" i="21"/>
  <c r="D2770" i="21"/>
  <c r="F2769" i="21"/>
  <c r="I2769" i="21"/>
  <c r="H2770" i="21"/>
  <c r="J2769" i="21"/>
  <c r="L2769" i="21"/>
  <c r="M2769" i="21"/>
  <c r="K2769" i="21"/>
  <c r="N2768" i="21"/>
  <c r="P2768" i="21"/>
  <c r="O2768" i="21"/>
  <c r="Q2768" i="21"/>
  <c r="D2771" i="21"/>
  <c r="E2770" i="21"/>
  <c r="F2770" i="21"/>
  <c r="O2769" i="21"/>
  <c r="Q2769" i="21"/>
  <c r="N2769" i="21"/>
  <c r="P2769" i="21"/>
  <c r="J2770" i="21"/>
  <c r="K2770" i="21"/>
  <c r="H2771" i="21"/>
  <c r="L2770" i="21"/>
  <c r="M2770" i="21"/>
  <c r="I2770" i="21"/>
  <c r="D2772" i="21"/>
  <c r="E2771" i="21"/>
  <c r="F2771" i="21"/>
  <c r="K2771" i="21"/>
  <c r="H2772" i="21"/>
  <c r="M2771" i="21"/>
  <c r="I2771" i="21"/>
  <c r="J2771" i="21"/>
  <c r="L2771" i="21"/>
  <c r="Q2770" i="21"/>
  <c r="P2770" i="21"/>
  <c r="O2770" i="21"/>
  <c r="N2770" i="21"/>
  <c r="D2773" i="21"/>
  <c r="E2772" i="21"/>
  <c r="F2772" i="21"/>
  <c r="M2772" i="21"/>
  <c r="H2773" i="21"/>
  <c r="L2772" i="21"/>
  <c r="K2772" i="21"/>
  <c r="I2772" i="21"/>
  <c r="J2772" i="21"/>
  <c r="Q2771" i="21"/>
  <c r="N2771" i="21"/>
  <c r="P2771" i="21"/>
  <c r="O2771" i="21"/>
  <c r="E2773" i="21"/>
  <c r="D2774" i="21"/>
  <c r="F2773" i="21"/>
  <c r="M2773" i="21"/>
  <c r="I2773" i="21"/>
  <c r="H2774" i="21"/>
  <c r="L2773" i="21"/>
  <c r="K2773" i="21"/>
  <c r="J2773" i="21"/>
  <c r="Q2772" i="21"/>
  <c r="N2772" i="21"/>
  <c r="P2772" i="21"/>
  <c r="O2772" i="21"/>
  <c r="D2775" i="21"/>
  <c r="E2774" i="21"/>
  <c r="F2774" i="21"/>
  <c r="O2773" i="21"/>
  <c r="Q2773" i="21"/>
  <c r="N2773" i="21"/>
  <c r="P2773" i="21"/>
  <c r="L2774" i="21"/>
  <c r="I2774" i="21"/>
  <c r="J2774" i="21"/>
  <c r="H2775" i="21"/>
  <c r="M2774" i="21"/>
  <c r="K2774" i="21"/>
  <c r="E2775" i="21"/>
  <c r="D2776" i="21"/>
  <c r="F2775" i="21"/>
  <c r="Q2774" i="21"/>
  <c r="N2774" i="21"/>
  <c r="P2774" i="21"/>
  <c r="O2774" i="21"/>
  <c r="J2775" i="21"/>
  <c r="M2775" i="21"/>
  <c r="I2775" i="21"/>
  <c r="K2775" i="21"/>
  <c r="L2775" i="21"/>
  <c r="H2776" i="21"/>
  <c r="E2776" i="21"/>
  <c r="D2777" i="21"/>
  <c r="F2776" i="21"/>
  <c r="N2775" i="21"/>
  <c r="Q2775" i="21"/>
  <c r="P2775" i="21"/>
  <c r="O2775" i="21"/>
  <c r="K2776" i="21"/>
  <c r="L2776" i="21"/>
  <c r="H2777" i="21"/>
  <c r="J2776" i="21"/>
  <c r="I2776" i="21"/>
  <c r="M2776" i="21"/>
  <c r="E2777" i="21"/>
  <c r="D2778" i="21"/>
  <c r="F2777" i="21"/>
  <c r="K2777" i="21"/>
  <c r="H2778" i="21"/>
  <c r="J2777" i="21"/>
  <c r="M2777" i="21"/>
  <c r="L2777" i="21"/>
  <c r="I2777" i="21"/>
  <c r="Q2776" i="21"/>
  <c r="N2776" i="21"/>
  <c r="P2776" i="21"/>
  <c r="O2776" i="21"/>
  <c r="D2779" i="21"/>
  <c r="E2778" i="21"/>
  <c r="F2778" i="21"/>
  <c r="I2778" i="21"/>
  <c r="H2779" i="21"/>
  <c r="K2778" i="21"/>
  <c r="M2778" i="21"/>
  <c r="L2778" i="21"/>
  <c r="J2778" i="21"/>
  <c r="O2777" i="21"/>
  <c r="N2777" i="21"/>
  <c r="Q2777" i="21"/>
  <c r="P2777" i="21"/>
  <c r="D2780" i="21"/>
  <c r="E2779" i="21"/>
  <c r="F2779" i="21"/>
  <c r="N2778" i="21"/>
  <c r="Q2778" i="21"/>
  <c r="P2778" i="21"/>
  <c r="O2778" i="21"/>
  <c r="M2779" i="21"/>
  <c r="K2779" i="21"/>
  <c r="H2780" i="21"/>
  <c r="I2779" i="21"/>
  <c r="J2779" i="21"/>
  <c r="L2779" i="21"/>
  <c r="E2780" i="21"/>
  <c r="D2781" i="21"/>
  <c r="F2780" i="21"/>
  <c r="L2780" i="21"/>
  <c r="M2780" i="21"/>
  <c r="H2781" i="21"/>
  <c r="J2780" i="21"/>
  <c r="I2780" i="21"/>
  <c r="K2780" i="21"/>
  <c r="O2779" i="21"/>
  <c r="N2779" i="21"/>
  <c r="Q2779" i="21"/>
  <c r="P2779" i="21"/>
  <c r="E2781" i="21"/>
  <c r="D2782" i="21"/>
  <c r="F2781" i="21"/>
  <c r="M2781" i="21"/>
  <c r="L2781" i="21"/>
  <c r="H2782" i="21"/>
  <c r="K2781" i="21"/>
  <c r="J2781" i="21"/>
  <c r="I2781" i="21"/>
  <c r="O2780" i="21"/>
  <c r="N2780" i="21"/>
  <c r="P2780" i="21"/>
  <c r="Q2780" i="21"/>
  <c r="E2782" i="21"/>
  <c r="D2783" i="21"/>
  <c r="F2782" i="21"/>
  <c r="H2783" i="21"/>
  <c r="L2782" i="21"/>
  <c r="K2782" i="21"/>
  <c r="M2782" i="21"/>
  <c r="J2782" i="21"/>
  <c r="I2782" i="21"/>
  <c r="N2781" i="21"/>
  <c r="Q2781" i="21"/>
  <c r="P2781" i="21"/>
  <c r="O2781" i="21"/>
  <c r="D2784" i="21"/>
  <c r="E2783" i="21"/>
  <c r="F2783" i="21"/>
  <c r="K2783" i="21"/>
  <c r="M2783" i="21"/>
  <c r="I2783" i="21"/>
  <c r="L2783" i="21"/>
  <c r="J2783" i="21"/>
  <c r="H2784" i="21"/>
  <c r="P2782" i="21"/>
  <c r="O2782" i="21"/>
  <c r="Q2782" i="21"/>
  <c r="N2782" i="21"/>
  <c r="E2784" i="21"/>
  <c r="D2785" i="21"/>
  <c r="F2784" i="21"/>
  <c r="N2783" i="21"/>
  <c r="Q2783" i="21"/>
  <c r="P2783" i="21"/>
  <c r="O2783" i="21"/>
  <c r="K2784" i="21"/>
  <c r="M2784" i="21"/>
  <c r="I2784" i="21"/>
  <c r="J2784" i="21"/>
  <c r="L2784" i="21"/>
  <c r="H2785" i="21"/>
  <c r="E2785" i="21"/>
  <c r="D2786" i="21"/>
  <c r="F2785" i="21"/>
  <c r="Q2784" i="21"/>
  <c r="P2784" i="21"/>
  <c r="O2784" i="21"/>
  <c r="N2784" i="21"/>
  <c r="I2785" i="21"/>
  <c r="K2785" i="21"/>
  <c r="M2785" i="21"/>
  <c r="H2786" i="21"/>
  <c r="L2785" i="21"/>
  <c r="J2785" i="21"/>
  <c r="D2787" i="21"/>
  <c r="E2786" i="21"/>
  <c r="F2786" i="21"/>
  <c r="N2785" i="21"/>
  <c r="Q2785" i="21"/>
  <c r="P2785" i="21"/>
  <c r="O2785" i="21"/>
  <c r="M2786" i="21"/>
  <c r="J2786" i="21"/>
  <c r="H2787" i="21"/>
  <c r="L2786" i="21"/>
  <c r="I2786" i="21"/>
  <c r="K2786" i="21"/>
  <c r="E2787" i="21"/>
  <c r="D2788" i="21"/>
  <c r="F2787" i="21"/>
  <c r="M2787" i="21"/>
  <c r="H2788" i="21"/>
  <c r="J2787" i="21"/>
  <c r="I2787" i="21"/>
  <c r="L2787" i="21"/>
  <c r="K2787" i="21"/>
  <c r="O2786" i="21"/>
  <c r="Q2786" i="21"/>
  <c r="N2786" i="21"/>
  <c r="P2786" i="21"/>
  <c r="E2788" i="21"/>
  <c r="D2789" i="21"/>
  <c r="F2788" i="21"/>
  <c r="I2788" i="21"/>
  <c r="H2789" i="21"/>
  <c r="J2788" i="21"/>
  <c r="L2788" i="21"/>
  <c r="K2788" i="21"/>
  <c r="M2788" i="21"/>
  <c r="O2787" i="21"/>
  <c r="Q2787" i="21"/>
  <c r="N2787" i="21"/>
  <c r="P2787" i="21"/>
  <c r="E2789" i="21"/>
  <c r="D2790" i="21"/>
  <c r="F2789" i="21"/>
  <c r="P2788" i="21"/>
  <c r="Q2788" i="21"/>
  <c r="N2788" i="21"/>
  <c r="O2788" i="21"/>
  <c r="H2790" i="21"/>
  <c r="L2789" i="21"/>
  <c r="K2789" i="21"/>
  <c r="J2789" i="21"/>
  <c r="M2789" i="21"/>
  <c r="I2789" i="21"/>
  <c r="E2790" i="21"/>
  <c r="D2791" i="21"/>
  <c r="F2790" i="21"/>
  <c r="I2790" i="21"/>
  <c r="J2790" i="21"/>
  <c r="H2791" i="21"/>
  <c r="M2790" i="21"/>
  <c r="K2790" i="21"/>
  <c r="L2790" i="21"/>
  <c r="O2789" i="21"/>
  <c r="N2789" i="21"/>
  <c r="Q2789" i="21"/>
  <c r="P2789" i="21"/>
  <c r="E2791" i="21"/>
  <c r="D2792" i="21"/>
  <c r="F2791" i="21"/>
  <c r="Q2790" i="21"/>
  <c r="N2790" i="21"/>
  <c r="P2790" i="21"/>
  <c r="O2790" i="21"/>
  <c r="K2791" i="21"/>
  <c r="I2791" i="21"/>
  <c r="L2791" i="21"/>
  <c r="J2791" i="21"/>
  <c r="M2791" i="21"/>
  <c r="H2792" i="21"/>
  <c r="E2792" i="21"/>
  <c r="D2793" i="21"/>
  <c r="F2792" i="21"/>
  <c r="Q2791" i="21"/>
  <c r="N2791" i="21"/>
  <c r="P2791" i="21"/>
  <c r="O2791" i="21"/>
  <c r="H2793" i="21"/>
  <c r="L2792" i="21"/>
  <c r="J2792" i="21"/>
  <c r="K2792" i="21"/>
  <c r="M2792" i="21"/>
  <c r="I2792" i="21"/>
  <c r="D2794" i="21"/>
  <c r="E2793" i="21"/>
  <c r="F2793" i="21"/>
  <c r="H2794" i="21"/>
  <c r="K2793" i="21"/>
  <c r="L2793" i="21"/>
  <c r="J2793" i="21"/>
  <c r="I2793" i="21"/>
  <c r="M2793" i="21"/>
  <c r="N2792" i="21"/>
  <c r="Q2792" i="21"/>
  <c r="P2792" i="21"/>
  <c r="O2792" i="21"/>
  <c r="E2794" i="21"/>
  <c r="D2795" i="21"/>
  <c r="F2794" i="21"/>
  <c r="H2795" i="21"/>
  <c r="K2794" i="21"/>
  <c r="M2794" i="21"/>
  <c r="J2794" i="21"/>
  <c r="I2794" i="21"/>
  <c r="L2794" i="21"/>
  <c r="O2793" i="21"/>
  <c r="Q2793" i="21"/>
  <c r="N2793" i="21"/>
  <c r="P2793" i="21"/>
  <c r="E2795" i="21"/>
  <c r="D2796" i="21"/>
  <c r="F2795" i="21"/>
  <c r="J2795" i="21"/>
  <c r="H2796" i="21"/>
  <c r="I2795" i="21"/>
  <c r="L2795" i="21"/>
  <c r="M2795" i="21"/>
  <c r="K2795" i="21"/>
  <c r="Q2794" i="21"/>
  <c r="P2794" i="21"/>
  <c r="O2794" i="21"/>
  <c r="N2794" i="21"/>
  <c r="D2797" i="21"/>
  <c r="E2796" i="21"/>
  <c r="F2796" i="21"/>
  <c r="H2797" i="21"/>
  <c r="J2796" i="21"/>
  <c r="K2796" i="21"/>
  <c r="L2796" i="21"/>
  <c r="I2796" i="21"/>
  <c r="M2796" i="21"/>
  <c r="Q2795" i="21"/>
  <c r="N2795" i="21"/>
  <c r="P2795" i="21"/>
  <c r="O2795" i="21"/>
  <c r="D2798" i="21"/>
  <c r="E2797" i="21"/>
  <c r="F2797" i="21"/>
  <c r="I2797" i="21"/>
  <c r="H2798" i="21"/>
  <c r="K2797" i="21"/>
  <c r="M2797" i="21"/>
  <c r="L2797" i="21"/>
  <c r="J2797" i="21"/>
  <c r="O2796" i="21"/>
  <c r="N2796" i="21"/>
  <c r="Q2796" i="21"/>
  <c r="P2796" i="21"/>
  <c r="E2798" i="21"/>
  <c r="D2799" i="21"/>
  <c r="F2798" i="21"/>
  <c r="Q2797" i="21"/>
  <c r="N2797" i="21"/>
  <c r="P2797" i="21"/>
  <c r="O2797" i="21"/>
  <c r="H2799" i="21"/>
  <c r="J2798" i="21"/>
  <c r="M2798" i="21"/>
  <c r="K2798" i="21"/>
  <c r="I2798" i="21"/>
  <c r="L2798" i="21"/>
  <c r="D2800" i="21"/>
  <c r="E2799" i="21"/>
  <c r="F2799" i="21"/>
  <c r="L2799" i="21"/>
  <c r="J2799" i="21"/>
  <c r="K2799" i="21"/>
  <c r="M2799" i="21"/>
  <c r="H2800" i="21"/>
  <c r="I2799" i="21"/>
  <c r="P2798" i="21"/>
  <c r="O2798" i="21"/>
  <c r="Q2798" i="21"/>
  <c r="N2798" i="21"/>
  <c r="E2800" i="21"/>
  <c r="D2801" i="21"/>
  <c r="F2800" i="21"/>
  <c r="H2801" i="21"/>
  <c r="J2800" i="21"/>
  <c r="L2800" i="21"/>
  <c r="M2800" i="21"/>
  <c r="I2800" i="21"/>
  <c r="K2800" i="21"/>
  <c r="N2799" i="21"/>
  <c r="Q2799" i="21"/>
  <c r="P2799" i="21"/>
  <c r="O2799" i="21"/>
  <c r="D2802" i="21"/>
  <c r="E2801" i="21"/>
  <c r="F2801" i="21"/>
  <c r="H2802" i="21"/>
  <c r="K2801" i="21"/>
  <c r="L2801" i="21"/>
  <c r="I2801" i="21"/>
  <c r="M2801" i="21"/>
  <c r="J2801" i="21"/>
  <c r="N2800" i="21"/>
  <c r="P2800" i="21"/>
  <c r="O2800" i="21"/>
  <c r="Q2800" i="21"/>
  <c r="D2803" i="21"/>
  <c r="E2802" i="21"/>
  <c r="F2802" i="21"/>
  <c r="H2803" i="21"/>
  <c r="I2802" i="21"/>
  <c r="M2802" i="21"/>
  <c r="L2802" i="21"/>
  <c r="J2802" i="21"/>
  <c r="K2802" i="21"/>
  <c r="O2801" i="21"/>
  <c r="N2801" i="21"/>
  <c r="Q2801" i="21"/>
  <c r="P2801" i="21"/>
  <c r="D2804" i="21"/>
  <c r="E2803" i="21"/>
  <c r="F2803" i="21"/>
  <c r="M2803" i="21"/>
  <c r="K2803" i="21"/>
  <c r="I2803" i="21"/>
  <c r="H2804" i="21"/>
  <c r="J2803" i="21"/>
  <c r="L2803" i="21"/>
  <c r="O2802" i="21"/>
  <c r="Q2802" i="21"/>
  <c r="N2802" i="21"/>
  <c r="P2802" i="21"/>
  <c r="D2805" i="21"/>
  <c r="E2804" i="21"/>
  <c r="F2804" i="21"/>
  <c r="Q2803" i="21"/>
  <c r="N2803" i="21"/>
  <c r="P2803" i="21"/>
  <c r="O2803" i="21"/>
  <c r="H2805" i="21"/>
  <c r="L2804" i="21"/>
  <c r="J2804" i="21"/>
  <c r="I2804" i="21"/>
  <c r="M2804" i="21"/>
  <c r="K2804" i="21"/>
  <c r="D2806" i="21"/>
  <c r="E2805" i="21"/>
  <c r="F2805" i="21"/>
  <c r="M2805" i="21"/>
  <c r="H2806" i="21"/>
  <c r="L2805" i="21"/>
  <c r="I2805" i="21"/>
  <c r="J2805" i="21"/>
  <c r="K2805" i="21"/>
  <c r="P2804" i="21"/>
  <c r="N2804" i="21"/>
  <c r="Q2804" i="21"/>
  <c r="O2804" i="21"/>
  <c r="D2807" i="21"/>
  <c r="E2806" i="21"/>
  <c r="F2806" i="21"/>
  <c r="K2806" i="21"/>
  <c r="I2806" i="21"/>
  <c r="M2806" i="21"/>
  <c r="H2807" i="21"/>
  <c r="L2806" i="21"/>
  <c r="J2806" i="21"/>
  <c r="O2805" i="21"/>
  <c r="Q2805" i="21"/>
  <c r="N2805" i="21"/>
  <c r="P2805" i="21"/>
  <c r="E2807" i="21"/>
  <c r="D2808" i="21"/>
  <c r="F2807" i="21"/>
  <c r="Q2806" i="21"/>
  <c r="N2806" i="21"/>
  <c r="P2806" i="21"/>
  <c r="O2806" i="21"/>
  <c r="J2807" i="21"/>
  <c r="H2808" i="21"/>
  <c r="L2807" i="21"/>
  <c r="K2807" i="21"/>
  <c r="M2807" i="21"/>
  <c r="I2807" i="21"/>
  <c r="E2808" i="21"/>
  <c r="D2809" i="21"/>
  <c r="F2808" i="21"/>
  <c r="H2809" i="21"/>
  <c r="M2808" i="21"/>
  <c r="J2808" i="21"/>
  <c r="I2808" i="21"/>
  <c r="L2808" i="21"/>
  <c r="K2808" i="21"/>
  <c r="O2807" i="21"/>
  <c r="N2807" i="21"/>
  <c r="Q2807" i="21"/>
  <c r="P2807" i="21"/>
  <c r="E2809" i="21"/>
  <c r="D2810" i="21"/>
  <c r="F2809" i="21"/>
  <c r="H2810" i="21"/>
  <c r="K2809" i="21"/>
  <c r="M2809" i="21"/>
  <c r="J2809" i="21"/>
  <c r="I2809" i="21"/>
  <c r="L2809" i="21"/>
  <c r="Q2808" i="21"/>
  <c r="N2808" i="21"/>
  <c r="P2808" i="21"/>
  <c r="O2808" i="21"/>
  <c r="D2811" i="21"/>
  <c r="E2810" i="21"/>
  <c r="F2810" i="21"/>
  <c r="M2810" i="21"/>
  <c r="K2810" i="21"/>
  <c r="L2810" i="21"/>
  <c r="J2810" i="21"/>
  <c r="I2810" i="21"/>
  <c r="H2811" i="21"/>
  <c r="O2809" i="21"/>
  <c r="N2809" i="21"/>
  <c r="Q2809" i="21"/>
  <c r="P2809" i="21"/>
  <c r="E2811" i="21"/>
  <c r="D2812" i="21"/>
  <c r="F2811" i="21"/>
  <c r="Q2810" i="21"/>
  <c r="N2810" i="21"/>
  <c r="P2810" i="21"/>
  <c r="O2810" i="21"/>
  <c r="L2811" i="21"/>
  <c r="J2811" i="21"/>
  <c r="K2811" i="21"/>
  <c r="H2812" i="21"/>
  <c r="I2811" i="21"/>
  <c r="M2811" i="21"/>
  <c r="D2813" i="21"/>
  <c r="E2812" i="21"/>
  <c r="F2812" i="21"/>
  <c r="M2812" i="21"/>
  <c r="H2813" i="21"/>
  <c r="K2812" i="21"/>
  <c r="L2812" i="21"/>
  <c r="J2812" i="21"/>
  <c r="I2812" i="21"/>
  <c r="N2811" i="21"/>
  <c r="Q2811" i="21"/>
  <c r="P2811" i="21"/>
  <c r="O2811" i="21"/>
  <c r="E2813" i="21"/>
  <c r="D2814" i="21"/>
  <c r="F2813" i="21"/>
  <c r="L2813" i="21"/>
  <c r="K2813" i="21"/>
  <c r="M2813" i="21"/>
  <c r="J2813" i="21"/>
  <c r="I2813" i="21"/>
  <c r="H2814" i="21"/>
  <c r="O2812" i="21"/>
  <c r="N2812" i="21"/>
  <c r="Q2812" i="21"/>
  <c r="P2812" i="21"/>
  <c r="D2815" i="21"/>
  <c r="E2814" i="21"/>
  <c r="F2814" i="21"/>
  <c r="O2813" i="21"/>
  <c r="N2813" i="21"/>
  <c r="Q2813" i="21"/>
  <c r="P2813" i="21"/>
  <c r="K2814" i="21"/>
  <c r="H2815" i="21"/>
  <c r="I2814" i="21"/>
  <c r="L2814" i="21"/>
  <c r="M2814" i="21"/>
  <c r="J2814" i="21"/>
  <c r="D2816" i="21"/>
  <c r="E2815" i="21"/>
  <c r="F2815" i="21"/>
  <c r="L2815" i="21"/>
  <c r="I2815" i="21"/>
  <c r="K2815" i="21"/>
  <c r="J2815" i="21"/>
  <c r="M2815" i="21"/>
  <c r="H2816" i="21"/>
  <c r="P2814" i="21"/>
  <c r="Q2814" i="21"/>
  <c r="O2814" i="21"/>
  <c r="N2814" i="21"/>
  <c r="E2816" i="21"/>
  <c r="D2817" i="21"/>
  <c r="F2816" i="21"/>
  <c r="O2815" i="21"/>
  <c r="N2815" i="21"/>
  <c r="Q2815" i="21"/>
  <c r="P2815" i="21"/>
  <c r="H2817" i="21"/>
  <c r="M2816" i="21"/>
  <c r="K2816" i="21"/>
  <c r="I2816" i="21"/>
  <c r="J2816" i="21"/>
  <c r="L2816" i="21"/>
  <c r="D2818" i="21"/>
  <c r="E2817" i="21"/>
  <c r="F2817" i="21"/>
  <c r="L2817" i="21"/>
  <c r="J2817" i="21"/>
  <c r="I2817" i="21"/>
  <c r="M2817" i="21"/>
  <c r="H2818" i="21"/>
  <c r="K2817" i="21"/>
  <c r="N2816" i="21"/>
  <c r="P2816" i="21"/>
  <c r="O2816" i="21"/>
  <c r="Q2816" i="21"/>
  <c r="E2818" i="21"/>
  <c r="D2819" i="21"/>
  <c r="F2818" i="21"/>
  <c r="O2817" i="21"/>
  <c r="Q2817" i="21"/>
  <c r="N2817" i="21"/>
  <c r="P2817" i="21"/>
  <c r="H2819" i="21"/>
  <c r="J2818" i="21"/>
  <c r="I2818" i="21"/>
  <c r="L2818" i="21"/>
  <c r="K2818" i="21"/>
  <c r="M2818" i="21"/>
  <c r="D2820" i="21"/>
  <c r="E2819" i="21"/>
  <c r="F2819" i="21"/>
  <c r="J2819" i="21"/>
  <c r="H2820" i="21"/>
  <c r="L2819" i="21"/>
  <c r="K2819" i="21"/>
  <c r="I2819" i="21"/>
  <c r="M2819" i="21"/>
  <c r="Q2818" i="21"/>
  <c r="P2818" i="21"/>
  <c r="O2818" i="21"/>
  <c r="N2818" i="21"/>
  <c r="D2821" i="21"/>
  <c r="E2820" i="21"/>
  <c r="F2820" i="21"/>
  <c r="K2820" i="21"/>
  <c r="I2820" i="21"/>
  <c r="L2820" i="21"/>
  <c r="J2820" i="21"/>
  <c r="M2820" i="21"/>
  <c r="H2821" i="21"/>
  <c r="O2819" i="21"/>
  <c r="N2819" i="21"/>
  <c r="Q2819" i="21"/>
  <c r="P2819" i="21"/>
  <c r="D2822" i="21"/>
  <c r="E2821" i="21"/>
  <c r="F2821" i="21"/>
  <c r="O2820" i="21"/>
  <c r="Q2820" i="21"/>
  <c r="N2820" i="21"/>
  <c r="P2820" i="21"/>
  <c r="I2821" i="21"/>
  <c r="L2821" i="21"/>
  <c r="K2821" i="21"/>
  <c r="M2821" i="21"/>
  <c r="J2821" i="21"/>
  <c r="H2822" i="21"/>
  <c r="D2823" i="21"/>
  <c r="E2822" i="21"/>
  <c r="F2822" i="21"/>
  <c r="O2821" i="21"/>
  <c r="N2821" i="21"/>
  <c r="Q2821" i="21"/>
  <c r="P2821" i="21"/>
  <c r="M2822" i="21"/>
  <c r="I2822" i="21"/>
  <c r="J2822" i="21"/>
  <c r="K2822" i="21"/>
  <c r="L2822" i="21"/>
  <c r="H2823" i="21"/>
  <c r="E2823" i="21"/>
  <c r="D2824" i="21"/>
  <c r="F2823" i="21"/>
  <c r="N2822" i="21"/>
  <c r="Q2822" i="21"/>
  <c r="P2822" i="21"/>
  <c r="O2822" i="21"/>
  <c r="J2823" i="21"/>
  <c r="H2824" i="21"/>
  <c r="M2823" i="21"/>
  <c r="I2823" i="21"/>
  <c r="L2823" i="21"/>
  <c r="K2823" i="21"/>
  <c r="E2824" i="21"/>
  <c r="D2825" i="21"/>
  <c r="F2824" i="21"/>
  <c r="K2824" i="21"/>
  <c r="I2824" i="21"/>
  <c r="L2824" i="21"/>
  <c r="J2824" i="21"/>
  <c r="M2824" i="21"/>
  <c r="H2825" i="21"/>
  <c r="Q2823" i="21"/>
  <c r="O2823" i="21"/>
  <c r="N2823" i="21"/>
  <c r="P2823" i="21"/>
  <c r="D2826" i="21"/>
  <c r="E2825" i="21"/>
  <c r="F2825" i="21"/>
  <c r="O2824" i="21"/>
  <c r="Q2824" i="21"/>
  <c r="P2824" i="21"/>
  <c r="N2824" i="21"/>
  <c r="K2825" i="21"/>
  <c r="L2825" i="21"/>
  <c r="H2826" i="21"/>
  <c r="M2825" i="21"/>
  <c r="J2825" i="21"/>
  <c r="I2825" i="21"/>
  <c r="D2827" i="21"/>
  <c r="E2826" i="21"/>
  <c r="F2826" i="21"/>
  <c r="I2826" i="21"/>
  <c r="J2826" i="21"/>
  <c r="K2826" i="21"/>
  <c r="M2826" i="21"/>
  <c r="L2826" i="21"/>
  <c r="H2827" i="21"/>
  <c r="N2825" i="21"/>
  <c r="Q2825" i="21"/>
  <c r="O2825" i="21"/>
  <c r="P2825" i="21"/>
  <c r="E2827" i="21"/>
  <c r="D2828" i="21"/>
  <c r="F2827" i="21"/>
  <c r="Q2826" i="21"/>
  <c r="P2826" i="21"/>
  <c r="O2826" i="21"/>
  <c r="N2826" i="21"/>
  <c r="H2828" i="21"/>
  <c r="J2827" i="21"/>
  <c r="I2827" i="21"/>
  <c r="M2827" i="21"/>
  <c r="L2827" i="21"/>
  <c r="K2827" i="21"/>
  <c r="E2828" i="21"/>
  <c r="D2829" i="21"/>
  <c r="F2828" i="21"/>
  <c r="L2828" i="21"/>
  <c r="I2828" i="21"/>
  <c r="M2828" i="21"/>
  <c r="J2828" i="21"/>
  <c r="K2828" i="21"/>
  <c r="H2829" i="21"/>
  <c r="O2827" i="21"/>
  <c r="Q2827" i="21"/>
  <c r="N2827" i="21"/>
  <c r="P2827" i="21"/>
  <c r="E2829" i="21"/>
  <c r="D2830" i="21"/>
  <c r="F2829" i="21"/>
  <c r="O2828" i="21"/>
  <c r="N2828" i="21"/>
  <c r="Q2828" i="21"/>
  <c r="P2828" i="21"/>
  <c r="L2829" i="21"/>
  <c r="M2829" i="21"/>
  <c r="I2829" i="21"/>
  <c r="J2829" i="21"/>
  <c r="K2829" i="21"/>
  <c r="H2830" i="21"/>
  <c r="D2831" i="21"/>
  <c r="E2830" i="21"/>
  <c r="F2830" i="21"/>
  <c r="O2829" i="21"/>
  <c r="Q2829" i="21"/>
  <c r="N2829" i="21"/>
  <c r="P2829" i="21"/>
  <c r="L2830" i="21"/>
  <c r="K2830" i="21"/>
  <c r="I2830" i="21"/>
  <c r="H2831" i="21"/>
  <c r="J2830" i="21"/>
  <c r="M2830" i="21"/>
  <c r="E2831" i="21"/>
  <c r="D2832" i="21"/>
  <c r="F2831" i="21"/>
  <c r="Q2830" i="21"/>
  <c r="N2830" i="21"/>
  <c r="P2830" i="21"/>
  <c r="O2830" i="21"/>
  <c r="I2831" i="21"/>
  <c r="J2831" i="21"/>
  <c r="M2831" i="21"/>
  <c r="L2831" i="21"/>
  <c r="H2832" i="21"/>
  <c r="K2831" i="21"/>
  <c r="E2832" i="21"/>
  <c r="D2833" i="21"/>
  <c r="F2832" i="21"/>
  <c r="Q2831" i="21"/>
  <c r="O2831" i="21"/>
  <c r="N2831" i="21"/>
  <c r="P2831" i="21"/>
  <c r="L2832" i="21"/>
  <c r="H2833" i="21"/>
  <c r="K2832" i="21"/>
  <c r="J2832" i="21"/>
  <c r="I2832" i="21"/>
  <c r="M2832" i="21"/>
  <c r="D2834" i="21"/>
  <c r="E2833" i="21"/>
  <c r="F2833" i="21"/>
  <c r="L2833" i="21"/>
  <c r="M2833" i="21"/>
  <c r="I2833" i="21"/>
  <c r="J2833" i="21"/>
  <c r="K2833" i="21"/>
  <c r="H2834" i="21"/>
  <c r="P2832" i="21"/>
  <c r="N2832" i="21"/>
  <c r="Q2832" i="21"/>
  <c r="O2832" i="21"/>
  <c r="D2835" i="21"/>
  <c r="E2834" i="21"/>
  <c r="F2834" i="21"/>
  <c r="N2833" i="21"/>
  <c r="Q2833" i="21"/>
  <c r="O2833" i="21"/>
  <c r="P2833" i="21"/>
  <c r="J2834" i="21"/>
  <c r="M2834" i="21"/>
  <c r="H2835" i="21"/>
  <c r="K2834" i="21"/>
  <c r="I2834" i="21"/>
  <c r="L2834" i="21"/>
  <c r="E2835" i="21"/>
  <c r="D2836" i="21"/>
  <c r="F2835" i="21"/>
  <c r="K2835" i="21"/>
  <c r="L2835" i="21"/>
  <c r="I2835" i="21"/>
  <c r="M2835" i="21"/>
  <c r="J2835" i="21"/>
  <c r="H2836" i="21"/>
  <c r="N2834" i="21"/>
  <c r="P2834" i="21"/>
  <c r="O2834" i="21"/>
  <c r="Q2834" i="21"/>
  <c r="E2836" i="21"/>
  <c r="D2837" i="21"/>
  <c r="F2836" i="21"/>
  <c r="N2835" i="21"/>
  <c r="Q2835" i="21"/>
  <c r="O2835" i="21"/>
  <c r="P2835" i="21"/>
  <c r="M2836" i="21"/>
  <c r="K2836" i="21"/>
  <c r="I2836" i="21"/>
  <c r="L2836" i="21"/>
  <c r="J2836" i="21"/>
  <c r="H2837" i="21"/>
  <c r="E2837" i="21"/>
  <c r="D2838" i="21"/>
  <c r="F2837" i="21"/>
  <c r="P2836" i="21"/>
  <c r="N2836" i="21"/>
  <c r="O2836" i="21"/>
  <c r="Q2836" i="21"/>
  <c r="L2837" i="21"/>
  <c r="K2837" i="21"/>
  <c r="M2837" i="21"/>
  <c r="J2837" i="21"/>
  <c r="I2837" i="21"/>
  <c r="H2838" i="21"/>
  <c r="D2839" i="21"/>
  <c r="E2838" i="21"/>
  <c r="F2838" i="21"/>
  <c r="N2837" i="21"/>
  <c r="O2837" i="21"/>
  <c r="Q2837" i="21"/>
  <c r="P2837" i="21"/>
  <c r="I2838" i="21"/>
  <c r="L2838" i="21"/>
  <c r="K2838" i="21"/>
  <c r="J2838" i="21"/>
  <c r="H2839" i="21"/>
  <c r="M2838" i="21"/>
  <c r="E2839" i="21"/>
  <c r="D2840" i="21"/>
  <c r="F2839" i="21"/>
  <c r="Q2838" i="21"/>
  <c r="P2838" i="21"/>
  <c r="O2838" i="21"/>
  <c r="N2838" i="21"/>
  <c r="J2839" i="21"/>
  <c r="M2839" i="21"/>
  <c r="H2840" i="21"/>
  <c r="K2839" i="21"/>
  <c r="I2839" i="21"/>
  <c r="L2839" i="21"/>
  <c r="E2840" i="21"/>
  <c r="D2841" i="21"/>
  <c r="F2840" i="21"/>
  <c r="I2840" i="21"/>
  <c r="M2840" i="21"/>
  <c r="J2840" i="21"/>
  <c r="L2840" i="21"/>
  <c r="K2840" i="21"/>
  <c r="H2841" i="21"/>
  <c r="Q2839" i="21"/>
  <c r="O2839" i="21"/>
  <c r="N2839" i="21"/>
  <c r="P2839" i="21"/>
  <c r="E2841" i="21"/>
  <c r="D2842" i="21"/>
  <c r="F2841" i="21"/>
  <c r="P2840" i="21"/>
  <c r="Q2840" i="21"/>
  <c r="N2840" i="21"/>
  <c r="O2840" i="21"/>
  <c r="H2842" i="21"/>
  <c r="J2841" i="21"/>
  <c r="I2841" i="21"/>
  <c r="M2841" i="21"/>
  <c r="L2841" i="21"/>
  <c r="K2841" i="21"/>
  <c r="D2843" i="21"/>
  <c r="E2842" i="21"/>
  <c r="F2842" i="21"/>
  <c r="I2842" i="21"/>
  <c r="K2842" i="21"/>
  <c r="L2842" i="21"/>
  <c r="M2842" i="21"/>
  <c r="H2843" i="21"/>
  <c r="J2842" i="21"/>
  <c r="Q2841" i="21"/>
  <c r="O2841" i="21"/>
  <c r="N2841" i="21"/>
  <c r="P2841" i="21"/>
  <c r="E2843" i="21"/>
  <c r="D2844" i="21"/>
  <c r="F2843" i="21"/>
  <c r="Q2842" i="21"/>
  <c r="P2842" i="21"/>
  <c r="O2842" i="21"/>
  <c r="N2842" i="21"/>
  <c r="J2843" i="21"/>
  <c r="L2843" i="21"/>
  <c r="K2843" i="21"/>
  <c r="H2844" i="21"/>
  <c r="I2843" i="21"/>
  <c r="M2843" i="21"/>
  <c r="D2845" i="21"/>
  <c r="E2844" i="21"/>
  <c r="F2844" i="21"/>
  <c r="M2844" i="21"/>
  <c r="H2845" i="21"/>
  <c r="J2844" i="21"/>
  <c r="I2844" i="21"/>
  <c r="L2844" i="21"/>
  <c r="K2844" i="21"/>
  <c r="O2843" i="21"/>
  <c r="N2843" i="21"/>
  <c r="Q2843" i="21"/>
  <c r="P2843" i="21"/>
  <c r="D2846" i="21"/>
  <c r="E2845" i="21"/>
  <c r="F2845" i="21"/>
  <c r="J2845" i="21"/>
  <c r="H2846" i="21"/>
  <c r="M2845" i="21"/>
  <c r="K2845" i="21"/>
  <c r="L2845" i="21"/>
  <c r="I2845" i="21"/>
  <c r="P2844" i="21"/>
  <c r="Q2844" i="21"/>
  <c r="O2844" i="21"/>
  <c r="N2844" i="21"/>
  <c r="D2847" i="21"/>
  <c r="E2846" i="21"/>
  <c r="F2846" i="21"/>
  <c r="K2846" i="21"/>
  <c r="H2847" i="21"/>
  <c r="L2846" i="21"/>
  <c r="J2846" i="21"/>
  <c r="M2846" i="21"/>
  <c r="I2846" i="21"/>
  <c r="N2845" i="21"/>
  <c r="O2845" i="21"/>
  <c r="Q2845" i="21"/>
  <c r="P2845" i="21"/>
  <c r="E2847" i="21"/>
  <c r="D2848" i="21"/>
  <c r="F2847" i="21"/>
  <c r="M2847" i="21"/>
  <c r="K2847" i="21"/>
  <c r="H2848" i="21"/>
  <c r="J2847" i="21"/>
  <c r="I2847" i="21"/>
  <c r="L2847" i="21"/>
  <c r="N2846" i="21"/>
  <c r="P2846" i="21"/>
  <c r="O2846" i="21"/>
  <c r="Q2846" i="21"/>
  <c r="E2848" i="21"/>
  <c r="D2849" i="21"/>
  <c r="F2848" i="21"/>
  <c r="H2849" i="21"/>
  <c r="M2848" i="21"/>
  <c r="I2848" i="21"/>
  <c r="J2848" i="21"/>
  <c r="L2848" i="21"/>
  <c r="K2848" i="21"/>
  <c r="Q2847" i="21"/>
  <c r="O2847" i="21"/>
  <c r="N2847" i="21"/>
  <c r="P2847" i="21"/>
  <c r="E2849" i="21"/>
  <c r="D2850" i="21"/>
  <c r="F2849" i="21"/>
  <c r="J2849" i="21"/>
  <c r="L2849" i="21"/>
  <c r="M2849" i="21"/>
  <c r="I2849" i="21"/>
  <c r="K2849" i="21"/>
  <c r="H2850" i="21"/>
  <c r="O2848" i="21"/>
  <c r="N2848" i="21"/>
  <c r="P2848" i="21"/>
  <c r="Q2848" i="21"/>
  <c r="E2850" i="21"/>
  <c r="D2851" i="21"/>
  <c r="F2850" i="21"/>
  <c r="Q2849" i="21"/>
  <c r="O2849" i="21"/>
  <c r="N2849" i="21"/>
  <c r="P2849" i="21"/>
  <c r="I2850" i="21"/>
  <c r="L2850" i="21"/>
  <c r="M2850" i="21"/>
  <c r="H2851" i="21"/>
  <c r="K2850" i="21"/>
  <c r="J2850" i="21"/>
  <c r="D2852" i="21"/>
  <c r="E2851" i="21"/>
  <c r="F2851" i="21"/>
  <c r="N2850" i="21"/>
  <c r="P2850" i="21"/>
  <c r="O2850" i="21"/>
  <c r="Q2850" i="21"/>
  <c r="L2851" i="21"/>
  <c r="I2851" i="21"/>
  <c r="K2851" i="21"/>
  <c r="H2852" i="21"/>
  <c r="M2851" i="21"/>
  <c r="J2851" i="21"/>
  <c r="D2853" i="21"/>
  <c r="E2852" i="21"/>
  <c r="F2852" i="21"/>
  <c r="O2851" i="21"/>
  <c r="N2851" i="21"/>
  <c r="Q2851" i="21"/>
  <c r="P2851" i="21"/>
  <c r="L2852" i="21"/>
  <c r="J2852" i="21"/>
  <c r="H2853" i="21"/>
  <c r="K2852" i="21"/>
  <c r="I2852" i="21"/>
  <c r="M2852" i="21"/>
  <c r="E2853" i="21"/>
  <c r="D2854" i="21"/>
  <c r="F2853" i="21"/>
  <c r="J2853" i="21"/>
  <c r="K2853" i="21"/>
  <c r="L2853" i="21"/>
  <c r="I2853" i="21"/>
  <c r="M2853" i="21"/>
  <c r="H2854" i="21"/>
  <c r="P2852" i="21"/>
  <c r="N2852" i="21"/>
  <c r="O2852" i="21"/>
  <c r="Q2852" i="21"/>
  <c r="D2855" i="21"/>
  <c r="E2854" i="21"/>
  <c r="F2854" i="21"/>
  <c r="Q2853" i="21"/>
  <c r="O2853" i="21"/>
  <c r="N2853" i="21"/>
  <c r="P2853" i="21"/>
  <c r="K2854" i="21"/>
  <c r="L2854" i="21"/>
  <c r="I2854" i="21"/>
  <c r="H2855" i="21"/>
  <c r="J2854" i="21"/>
  <c r="M2854" i="21"/>
  <c r="D2856" i="21"/>
  <c r="E2855" i="21"/>
  <c r="F2855" i="21"/>
  <c r="N2854" i="21"/>
  <c r="Q2854" i="21"/>
  <c r="P2854" i="21"/>
  <c r="O2854" i="21"/>
  <c r="L2855" i="21"/>
  <c r="M2855" i="21"/>
  <c r="I2855" i="21"/>
  <c r="J2855" i="21"/>
  <c r="H2856" i="21"/>
  <c r="K2855" i="21"/>
  <c r="E2856" i="21"/>
  <c r="D2857" i="21"/>
  <c r="F2856" i="21"/>
  <c r="Q2855" i="21"/>
  <c r="O2855" i="21"/>
  <c r="N2855" i="21"/>
  <c r="P2855" i="21"/>
  <c r="I2856" i="21"/>
  <c r="K2856" i="21"/>
  <c r="M2856" i="21"/>
  <c r="H2857" i="21"/>
  <c r="J2856" i="21"/>
  <c r="L2856" i="21"/>
  <c r="E2857" i="21"/>
  <c r="D2858" i="21"/>
  <c r="F2857" i="21"/>
  <c r="P2856" i="21"/>
  <c r="N2856" i="21"/>
  <c r="Q2856" i="21"/>
  <c r="O2856" i="21"/>
  <c r="K2857" i="21"/>
  <c r="M2857" i="21"/>
  <c r="H2858" i="21"/>
  <c r="I2857" i="21"/>
  <c r="L2857" i="21"/>
  <c r="J2857" i="21"/>
  <c r="D2859" i="21"/>
  <c r="E2858" i="21"/>
  <c r="F2858" i="21"/>
  <c r="L2858" i="21"/>
  <c r="I2858" i="21"/>
  <c r="K2858" i="21"/>
  <c r="J2858" i="21"/>
  <c r="M2858" i="21"/>
  <c r="H2859" i="21"/>
  <c r="N2857" i="21"/>
  <c r="Q2857" i="21"/>
  <c r="O2857" i="21"/>
  <c r="P2857" i="21"/>
  <c r="D2860" i="21"/>
  <c r="E2859" i="21"/>
  <c r="F2859" i="21"/>
  <c r="N2858" i="21"/>
  <c r="P2858" i="21"/>
  <c r="O2858" i="21"/>
  <c r="Q2858" i="21"/>
  <c r="K2859" i="21"/>
  <c r="H2860" i="21"/>
  <c r="M2859" i="21"/>
  <c r="I2859" i="21"/>
  <c r="J2859" i="21"/>
  <c r="L2859" i="21"/>
  <c r="D2861" i="21"/>
  <c r="E2860" i="21"/>
  <c r="F2860" i="21"/>
  <c r="K2860" i="21"/>
  <c r="M2860" i="21"/>
  <c r="I2860" i="21"/>
  <c r="L2860" i="21"/>
  <c r="J2860" i="21"/>
  <c r="H2861" i="21"/>
  <c r="N2859" i="21"/>
  <c r="Q2859" i="21"/>
  <c r="O2859" i="21"/>
  <c r="P2859" i="21"/>
  <c r="D2862" i="21"/>
  <c r="E2861" i="21"/>
  <c r="F2861" i="21"/>
  <c r="P2860" i="21"/>
  <c r="Q2860" i="21"/>
  <c r="O2860" i="21"/>
  <c r="N2860" i="21"/>
  <c r="J2861" i="21"/>
  <c r="H2862" i="21"/>
  <c r="K2861" i="21"/>
  <c r="L2861" i="21"/>
  <c r="M2861" i="21"/>
  <c r="I2861" i="21"/>
  <c r="E2862" i="21"/>
  <c r="D2863" i="21"/>
  <c r="F2862" i="21"/>
  <c r="K2862" i="21"/>
  <c r="L2862" i="21"/>
  <c r="M2862" i="21"/>
  <c r="J2862" i="21"/>
  <c r="I2862" i="21"/>
  <c r="H2863" i="21"/>
  <c r="N2861" i="21"/>
  <c r="O2861" i="21"/>
  <c r="Q2861" i="21"/>
  <c r="P2861" i="21"/>
  <c r="E2863" i="21"/>
  <c r="D2864" i="21"/>
  <c r="F2863" i="21"/>
  <c r="Q2862" i="21"/>
  <c r="N2862" i="21"/>
  <c r="P2862" i="21"/>
  <c r="O2862" i="21"/>
  <c r="H2864" i="21"/>
  <c r="K2863" i="21"/>
  <c r="L2863" i="21"/>
  <c r="J2863" i="21"/>
  <c r="M2863" i="21"/>
  <c r="I2863" i="21"/>
  <c r="E2864" i="21"/>
  <c r="D2865" i="21"/>
  <c r="F2864" i="21"/>
  <c r="K2864" i="21"/>
  <c r="L2864" i="21"/>
  <c r="J2864" i="21"/>
  <c r="I2864" i="21"/>
  <c r="M2864" i="21"/>
  <c r="H2865" i="21"/>
  <c r="N2863" i="21"/>
  <c r="O2863" i="21"/>
  <c r="Q2863" i="21"/>
  <c r="P2863" i="21"/>
  <c r="E2865" i="21"/>
  <c r="D2866" i="21"/>
  <c r="F2865" i="21"/>
  <c r="P2864" i="21"/>
  <c r="Q2864" i="21"/>
  <c r="N2864" i="21"/>
  <c r="O2864" i="21"/>
  <c r="H2866" i="21"/>
  <c r="M2865" i="21"/>
  <c r="J2865" i="21"/>
  <c r="K2865" i="21"/>
  <c r="L2865" i="21"/>
  <c r="I2865" i="21"/>
  <c r="E2866" i="21"/>
  <c r="D2867" i="21"/>
  <c r="F2866" i="21"/>
  <c r="H2867" i="21"/>
  <c r="K2866" i="21"/>
  <c r="I2866" i="21"/>
  <c r="M2866" i="21"/>
  <c r="L2866" i="21"/>
  <c r="J2866" i="21"/>
  <c r="Q2865" i="21"/>
  <c r="O2865" i="21"/>
  <c r="N2865" i="21"/>
  <c r="P2865" i="21"/>
  <c r="D2868" i="21"/>
  <c r="E2867" i="21"/>
  <c r="F2867" i="21"/>
  <c r="M2867" i="21"/>
  <c r="H2868" i="21"/>
  <c r="K2867" i="21"/>
  <c r="I2867" i="21"/>
  <c r="L2867" i="21"/>
  <c r="J2867" i="21"/>
  <c r="N2866" i="21"/>
  <c r="P2866" i="21"/>
  <c r="O2866" i="21"/>
  <c r="Q2866" i="21"/>
  <c r="E2868" i="21"/>
  <c r="D2869" i="21"/>
  <c r="F2868" i="21"/>
  <c r="L2868" i="21"/>
  <c r="I2868" i="21"/>
  <c r="M2868" i="21"/>
  <c r="H2869" i="21"/>
  <c r="J2868" i="21"/>
  <c r="K2868" i="21"/>
  <c r="N2867" i="21"/>
  <c r="Q2867" i="21"/>
  <c r="O2867" i="21"/>
  <c r="P2867" i="21"/>
  <c r="E2869" i="21"/>
  <c r="D2870" i="21"/>
  <c r="F2869" i="21"/>
  <c r="P2868" i="21"/>
  <c r="Q2868" i="21"/>
  <c r="O2868" i="21"/>
  <c r="N2868" i="21"/>
  <c r="K2869" i="21"/>
  <c r="L2869" i="21"/>
  <c r="H2870" i="21"/>
  <c r="M2869" i="21"/>
  <c r="J2869" i="21"/>
  <c r="I2869" i="21"/>
  <c r="D2871" i="21"/>
  <c r="E2870" i="21"/>
  <c r="F2870" i="21"/>
  <c r="I2870" i="21"/>
  <c r="H2871" i="21"/>
  <c r="K2870" i="21"/>
  <c r="M2870" i="21"/>
  <c r="J2870" i="21"/>
  <c r="L2870" i="21"/>
  <c r="O2869" i="21"/>
  <c r="N2869" i="21"/>
  <c r="Q2869" i="21"/>
  <c r="P2869" i="21"/>
  <c r="E2871" i="21"/>
  <c r="D2872" i="21"/>
  <c r="F2871" i="21"/>
  <c r="Q2870" i="21"/>
  <c r="P2870" i="21"/>
  <c r="O2870" i="21"/>
  <c r="N2870" i="21"/>
  <c r="M2871" i="21"/>
  <c r="H2872" i="21"/>
  <c r="L2871" i="21"/>
  <c r="J2871" i="21"/>
  <c r="K2871" i="21"/>
  <c r="I2871" i="21"/>
  <c r="E2872" i="21"/>
  <c r="D2873" i="21"/>
  <c r="F2872" i="21"/>
  <c r="H2873" i="21"/>
  <c r="J2872" i="21"/>
  <c r="L2872" i="21"/>
  <c r="M2872" i="21"/>
  <c r="I2872" i="21"/>
  <c r="K2872" i="21"/>
  <c r="N2871" i="21"/>
  <c r="O2871" i="21"/>
  <c r="Q2871" i="21"/>
  <c r="P2871" i="21"/>
  <c r="D2874" i="21"/>
  <c r="E2873" i="21"/>
  <c r="F2873" i="21"/>
  <c r="H2874" i="21"/>
  <c r="K2873" i="21"/>
  <c r="I2873" i="21"/>
  <c r="J2873" i="21"/>
  <c r="M2873" i="21"/>
  <c r="L2873" i="21"/>
  <c r="P2872" i="21"/>
  <c r="Q2872" i="21"/>
  <c r="N2872" i="21"/>
  <c r="O2872" i="21"/>
  <c r="D2875" i="21"/>
  <c r="E2874" i="21"/>
  <c r="F2874" i="21"/>
  <c r="I2874" i="21"/>
  <c r="M2874" i="21"/>
  <c r="J2874" i="21"/>
  <c r="K2874" i="21"/>
  <c r="H2875" i="21"/>
  <c r="L2874" i="21"/>
  <c r="Q2873" i="21"/>
  <c r="O2873" i="21"/>
  <c r="N2873" i="21"/>
  <c r="P2873" i="21"/>
  <c r="E2875" i="21"/>
  <c r="D2876" i="21"/>
  <c r="F2875" i="21"/>
  <c r="N2874" i="21"/>
  <c r="P2874" i="21"/>
  <c r="O2874" i="21"/>
  <c r="Q2874" i="21"/>
  <c r="I2875" i="21"/>
  <c r="K2875" i="21"/>
  <c r="H2876" i="21"/>
  <c r="L2875" i="21"/>
  <c r="J2875" i="21"/>
  <c r="M2875" i="21"/>
  <c r="D2877" i="21"/>
  <c r="E2876" i="21"/>
  <c r="F2876" i="21"/>
  <c r="O2875" i="21"/>
  <c r="Q2875" i="21"/>
  <c r="N2875" i="21"/>
  <c r="P2875" i="21"/>
  <c r="I2876" i="21"/>
  <c r="K2876" i="21"/>
  <c r="J2876" i="21"/>
  <c r="H2877" i="21"/>
  <c r="M2876" i="21"/>
  <c r="L2876" i="21"/>
  <c r="E2877" i="21"/>
  <c r="D2878" i="21"/>
  <c r="F2877" i="21"/>
  <c r="N2876" i="21"/>
  <c r="Q2876" i="21"/>
  <c r="P2876" i="21"/>
  <c r="O2876" i="21"/>
  <c r="M2877" i="21"/>
  <c r="J2877" i="21"/>
  <c r="K2877" i="21"/>
  <c r="H2878" i="21"/>
  <c r="L2877" i="21"/>
  <c r="I2877" i="21"/>
  <c r="E2878" i="21"/>
  <c r="D2879" i="21"/>
  <c r="F2878" i="21"/>
  <c r="J2878" i="21"/>
  <c r="H2879" i="21"/>
  <c r="L2878" i="21"/>
  <c r="M2878" i="21"/>
  <c r="K2878" i="21"/>
  <c r="I2878" i="21"/>
  <c r="O2877" i="21"/>
  <c r="N2877" i="21"/>
  <c r="Q2877" i="21"/>
  <c r="P2877" i="21"/>
  <c r="D2880" i="21"/>
  <c r="E2879" i="21"/>
  <c r="F2879" i="21"/>
  <c r="L2879" i="21"/>
  <c r="K2879" i="21"/>
  <c r="H2880" i="21"/>
  <c r="M2879" i="21"/>
  <c r="J2879" i="21"/>
  <c r="I2879" i="21"/>
  <c r="P2878" i="21"/>
  <c r="O2878" i="21"/>
  <c r="N2878" i="21"/>
  <c r="Q2878" i="21"/>
  <c r="D2881" i="21"/>
  <c r="E2880" i="21"/>
  <c r="F2880" i="21"/>
  <c r="H2881" i="21"/>
  <c r="L2880" i="21"/>
  <c r="I2880" i="21"/>
  <c r="M2880" i="21"/>
  <c r="K2880" i="21"/>
  <c r="J2880" i="21"/>
  <c r="N2879" i="21"/>
  <c r="Q2879" i="21"/>
  <c r="O2879" i="21"/>
  <c r="P2879" i="21"/>
  <c r="D2882" i="21"/>
  <c r="E2881" i="21"/>
  <c r="F2881" i="21"/>
  <c r="L2881" i="21"/>
  <c r="H2882" i="21"/>
  <c r="M2881" i="21"/>
  <c r="I2881" i="21"/>
  <c r="J2881" i="21"/>
  <c r="K2881" i="21"/>
  <c r="P2880" i="21"/>
  <c r="N2880" i="21"/>
  <c r="Q2880" i="21"/>
  <c r="O2880" i="21"/>
  <c r="D2883" i="21"/>
  <c r="E2882" i="21"/>
  <c r="F2882" i="21"/>
  <c r="M2882" i="21"/>
  <c r="I2882" i="21"/>
  <c r="J2882" i="21"/>
  <c r="H2883" i="21"/>
  <c r="K2882" i="21"/>
  <c r="L2882" i="21"/>
  <c r="N2881" i="21"/>
  <c r="O2881" i="21"/>
  <c r="Q2881" i="21"/>
  <c r="P2881" i="21"/>
  <c r="E2883" i="21"/>
  <c r="D2884" i="21"/>
  <c r="F2883" i="21"/>
  <c r="Q2882" i="21"/>
  <c r="N2882" i="21"/>
  <c r="P2882" i="21"/>
  <c r="O2882" i="21"/>
  <c r="K2883" i="21"/>
  <c r="I2883" i="21"/>
  <c r="J2883" i="21"/>
  <c r="M2883" i="21"/>
  <c r="L2883" i="21"/>
  <c r="H2884" i="21"/>
  <c r="D2885" i="21"/>
  <c r="E2884" i="21"/>
  <c r="F2884" i="21"/>
  <c r="N2883" i="21"/>
  <c r="Q2883" i="21"/>
  <c r="O2883" i="21"/>
  <c r="P2883" i="21"/>
  <c r="J2884" i="21"/>
  <c r="H2885" i="21"/>
  <c r="K2884" i="21"/>
  <c r="M2884" i="21"/>
  <c r="I2884" i="21"/>
  <c r="L2884" i="21"/>
  <c r="E2885" i="21"/>
  <c r="D2886" i="21"/>
  <c r="F2885" i="21"/>
  <c r="H2886" i="21"/>
  <c r="I2885" i="21"/>
  <c r="K2885" i="21"/>
  <c r="L2885" i="21"/>
  <c r="J2885" i="21"/>
  <c r="M2885" i="21"/>
  <c r="O2884" i="21"/>
  <c r="Q2884" i="21"/>
  <c r="P2884" i="21"/>
  <c r="N2884" i="21"/>
  <c r="D2887" i="21"/>
  <c r="E2886" i="21"/>
  <c r="F2886" i="21"/>
  <c r="L2886" i="21"/>
  <c r="J2886" i="21"/>
  <c r="H2887" i="21"/>
  <c r="I2886" i="21"/>
  <c r="K2886" i="21"/>
  <c r="M2886" i="21"/>
  <c r="Q2885" i="21"/>
  <c r="N2885" i="21"/>
  <c r="P2885" i="21"/>
  <c r="O2885" i="21"/>
  <c r="E2887" i="21"/>
  <c r="D2888" i="21"/>
  <c r="F2887" i="21"/>
  <c r="I2887" i="21"/>
  <c r="H2888" i="21"/>
  <c r="M2887" i="21"/>
  <c r="J2887" i="21"/>
  <c r="L2887" i="21"/>
  <c r="K2887" i="21"/>
  <c r="O2886" i="21"/>
  <c r="N2886" i="21"/>
  <c r="P2886" i="21"/>
  <c r="Q2886" i="21"/>
  <c r="E2888" i="21"/>
  <c r="D2889" i="21"/>
  <c r="F2888" i="21"/>
  <c r="O2887" i="21"/>
  <c r="N2887" i="21"/>
  <c r="Q2887" i="21"/>
  <c r="P2887" i="21"/>
  <c r="I2888" i="21"/>
  <c r="M2888" i="21"/>
  <c r="H2889" i="21"/>
  <c r="L2888" i="21"/>
  <c r="K2888" i="21"/>
  <c r="J2888" i="21"/>
  <c r="E2889" i="21"/>
  <c r="D2890" i="21"/>
  <c r="F2889" i="21"/>
  <c r="O2888" i="21"/>
  <c r="Q2888" i="21"/>
  <c r="N2888" i="21"/>
  <c r="P2888" i="21"/>
  <c r="H2890" i="21"/>
  <c r="L2889" i="21"/>
  <c r="M2889" i="21"/>
  <c r="J2889" i="21"/>
  <c r="I2889" i="21"/>
  <c r="K2889" i="21"/>
  <c r="E2890" i="21"/>
  <c r="D2891" i="21"/>
  <c r="F2890" i="21"/>
  <c r="H2891" i="21"/>
  <c r="J2890" i="21"/>
  <c r="L2890" i="21"/>
  <c r="I2890" i="21"/>
  <c r="K2890" i="21"/>
  <c r="M2890" i="21"/>
  <c r="P2889" i="21"/>
  <c r="O2889" i="21"/>
  <c r="Q2889" i="21"/>
  <c r="N2889" i="21"/>
  <c r="D2892" i="21"/>
  <c r="E2891" i="21"/>
  <c r="F2891" i="21"/>
  <c r="J2891" i="21"/>
  <c r="H2892" i="21"/>
  <c r="K2891" i="21"/>
  <c r="M2891" i="21"/>
  <c r="I2891" i="21"/>
  <c r="L2891" i="21"/>
  <c r="O2890" i="21"/>
  <c r="Q2890" i="21"/>
  <c r="P2890" i="21"/>
  <c r="N2890" i="21"/>
  <c r="E2892" i="21"/>
  <c r="D2893" i="21"/>
  <c r="F2892" i="21"/>
  <c r="H2893" i="21"/>
  <c r="M2892" i="21"/>
  <c r="L2892" i="21"/>
  <c r="J2892" i="21"/>
  <c r="K2892" i="21"/>
  <c r="I2892" i="21"/>
  <c r="O2891" i="21"/>
  <c r="N2891" i="21"/>
  <c r="Q2891" i="21"/>
  <c r="P2891" i="21"/>
  <c r="D2894" i="21"/>
  <c r="E2893" i="21"/>
  <c r="F2893" i="21"/>
  <c r="L2893" i="21"/>
  <c r="M2893" i="21"/>
  <c r="K2893" i="21"/>
  <c r="J2893" i="21"/>
  <c r="I2893" i="21"/>
  <c r="H2894" i="21"/>
  <c r="P2892" i="21"/>
  <c r="O2892" i="21"/>
  <c r="Q2892" i="21"/>
  <c r="N2892" i="21"/>
  <c r="E2894" i="21"/>
  <c r="D2895" i="21"/>
  <c r="F2894" i="21"/>
  <c r="Q2893" i="21"/>
  <c r="N2893" i="21"/>
  <c r="O2893" i="21"/>
  <c r="P2893" i="21"/>
  <c r="I2894" i="21"/>
  <c r="L2894" i="21"/>
  <c r="M2894" i="21"/>
  <c r="J2894" i="21"/>
  <c r="H2895" i="21"/>
  <c r="K2894" i="21"/>
  <c r="E2895" i="21"/>
  <c r="D2896" i="21"/>
  <c r="F2895" i="21"/>
  <c r="N2894" i="21"/>
  <c r="Q2894" i="21"/>
  <c r="P2894" i="21"/>
  <c r="O2894" i="21"/>
  <c r="L2895" i="21"/>
  <c r="J2895" i="21"/>
  <c r="H2896" i="21"/>
  <c r="I2895" i="21"/>
  <c r="K2895" i="21"/>
  <c r="M2895" i="21"/>
  <c r="D2897" i="21"/>
  <c r="E2896" i="21"/>
  <c r="F2896" i="21"/>
  <c r="I2896" i="21"/>
  <c r="M2896" i="21"/>
  <c r="H2897" i="21"/>
  <c r="J2896" i="21"/>
  <c r="K2896" i="21"/>
  <c r="L2896" i="21"/>
  <c r="N2895" i="21"/>
  <c r="Q2895" i="21"/>
  <c r="P2895" i="21"/>
  <c r="O2895" i="21"/>
  <c r="E2897" i="21"/>
  <c r="D2898" i="21"/>
  <c r="F2897" i="21"/>
  <c r="N2896" i="21"/>
  <c r="Q2896" i="21"/>
  <c r="P2896" i="21"/>
  <c r="O2896" i="21"/>
  <c r="I2897" i="21"/>
  <c r="J2897" i="21"/>
  <c r="H2898" i="21"/>
  <c r="M2897" i="21"/>
  <c r="L2897" i="21"/>
  <c r="K2897" i="21"/>
  <c r="E2898" i="21"/>
  <c r="D2899" i="21"/>
  <c r="F2898" i="21"/>
  <c r="P2897" i="21"/>
  <c r="O2897" i="21"/>
  <c r="Q2897" i="21"/>
  <c r="N2897" i="21"/>
  <c r="I2898" i="21"/>
  <c r="H2899" i="21"/>
  <c r="J2898" i="21"/>
  <c r="K2898" i="21"/>
  <c r="L2898" i="21"/>
  <c r="M2898" i="21"/>
  <c r="E2899" i="21"/>
  <c r="D2900" i="21"/>
  <c r="F2899" i="21"/>
  <c r="O2898" i="21"/>
  <c r="Q2898" i="21"/>
  <c r="N2898" i="21"/>
  <c r="P2898" i="21"/>
  <c r="L2899" i="21"/>
  <c r="J2899" i="21"/>
  <c r="I2899" i="21"/>
  <c r="H2900" i="21"/>
  <c r="M2899" i="21"/>
  <c r="K2899" i="21"/>
  <c r="D2901" i="21"/>
  <c r="E2900" i="21"/>
  <c r="F2900" i="21"/>
  <c r="Q2899" i="21"/>
  <c r="N2899" i="21"/>
  <c r="P2899" i="21"/>
  <c r="O2899" i="21"/>
  <c r="L2900" i="21"/>
  <c r="H2901" i="21"/>
  <c r="K2900" i="21"/>
  <c r="I2900" i="21"/>
  <c r="M2900" i="21"/>
  <c r="J2900" i="21"/>
  <c r="D2902" i="21"/>
  <c r="E2901" i="21"/>
  <c r="F2901" i="21"/>
  <c r="K2901" i="21"/>
  <c r="I2901" i="21"/>
  <c r="L2901" i="21"/>
  <c r="M2901" i="21"/>
  <c r="H2902" i="21"/>
  <c r="J2901" i="21"/>
  <c r="O2900" i="21"/>
  <c r="N2900" i="21"/>
  <c r="Q2900" i="21"/>
  <c r="P2900" i="21"/>
  <c r="D2903" i="21"/>
  <c r="E2902" i="21"/>
  <c r="F2902" i="21"/>
  <c r="N2901" i="21"/>
  <c r="Q2901" i="21"/>
  <c r="P2901" i="21"/>
  <c r="O2901" i="21"/>
  <c r="H2903" i="21"/>
  <c r="J2902" i="21"/>
  <c r="M2902" i="21"/>
  <c r="L2902" i="21"/>
  <c r="K2902" i="21"/>
  <c r="I2902" i="21"/>
  <c r="D2904" i="21"/>
  <c r="E2903" i="21"/>
  <c r="F2903" i="21"/>
  <c r="J2903" i="21"/>
  <c r="K2903" i="21"/>
  <c r="L2903" i="21"/>
  <c r="M2903" i="21"/>
  <c r="I2903" i="21"/>
  <c r="H2904" i="21"/>
  <c r="O2902" i="21"/>
  <c r="Q2902" i="21"/>
  <c r="N2902" i="21"/>
  <c r="P2902" i="21"/>
  <c r="D2905" i="21"/>
  <c r="E2904" i="21"/>
  <c r="F2904" i="21"/>
  <c r="P2903" i="21"/>
  <c r="O2903" i="21"/>
  <c r="Q2903" i="21"/>
  <c r="N2903" i="21"/>
  <c r="K2904" i="21"/>
  <c r="H2905" i="21"/>
  <c r="J2904" i="21"/>
  <c r="L2904" i="21"/>
  <c r="I2904" i="21"/>
  <c r="M2904" i="21"/>
  <c r="E2905" i="21"/>
  <c r="D2906" i="21"/>
  <c r="F2905" i="21"/>
  <c r="M2905" i="21"/>
  <c r="L2905" i="21"/>
  <c r="I2905" i="21"/>
  <c r="H2906" i="21"/>
  <c r="J2905" i="21"/>
  <c r="K2905" i="21"/>
  <c r="O2904" i="21"/>
  <c r="Q2904" i="21"/>
  <c r="N2904" i="21"/>
  <c r="P2904" i="21"/>
  <c r="E2906" i="21"/>
  <c r="D2907" i="21"/>
  <c r="F2906" i="21"/>
  <c r="Q2905" i="21"/>
  <c r="P2905" i="21"/>
  <c r="O2905" i="21"/>
  <c r="N2905" i="21"/>
  <c r="H2907" i="21"/>
  <c r="J2906" i="21"/>
  <c r="I2906" i="21"/>
  <c r="K2906" i="21"/>
  <c r="L2906" i="21"/>
  <c r="M2906" i="21"/>
  <c r="E2907" i="21"/>
  <c r="D2908" i="21"/>
  <c r="F2907" i="21"/>
  <c r="H2908" i="21"/>
  <c r="L2907" i="21"/>
  <c r="M2907" i="21"/>
  <c r="J2907" i="21"/>
  <c r="K2907" i="21"/>
  <c r="I2907" i="21"/>
  <c r="N2906" i="21"/>
  <c r="Q2906" i="21"/>
  <c r="P2906" i="21"/>
  <c r="O2906" i="21"/>
  <c r="E2908" i="21"/>
  <c r="D2909" i="21"/>
  <c r="F2908" i="21"/>
  <c r="J2908" i="21"/>
  <c r="M2908" i="21"/>
  <c r="L2908" i="21"/>
  <c r="K2908" i="21"/>
  <c r="H2909" i="21"/>
  <c r="I2908" i="21"/>
  <c r="N2907" i="21"/>
  <c r="Q2907" i="21"/>
  <c r="P2907" i="21"/>
  <c r="O2907" i="21"/>
  <c r="E2909" i="21"/>
  <c r="D2910" i="21"/>
  <c r="F2909" i="21"/>
  <c r="K2909" i="21"/>
  <c r="J2909" i="21"/>
  <c r="M2909" i="21"/>
  <c r="I2909" i="21"/>
  <c r="H2910" i="21"/>
  <c r="L2909" i="21"/>
  <c r="N2908" i="21"/>
  <c r="Q2908" i="21"/>
  <c r="P2908" i="21"/>
  <c r="O2908" i="21"/>
  <c r="D2911" i="21"/>
  <c r="E2910" i="21"/>
  <c r="F2910" i="21"/>
  <c r="Q2909" i="21"/>
  <c r="N2909" i="21"/>
  <c r="P2909" i="21"/>
  <c r="O2909" i="21"/>
  <c r="I2910" i="21"/>
  <c r="L2910" i="21"/>
  <c r="M2910" i="21"/>
  <c r="J2910" i="21"/>
  <c r="H2911" i="21"/>
  <c r="K2910" i="21"/>
  <c r="E2911" i="21"/>
  <c r="D2912" i="21"/>
  <c r="F2911" i="21"/>
  <c r="N2910" i="21"/>
  <c r="Q2910" i="21"/>
  <c r="P2910" i="21"/>
  <c r="O2910" i="21"/>
  <c r="L2911" i="21"/>
  <c r="J2911" i="21"/>
  <c r="M2911" i="21"/>
  <c r="H2912" i="21"/>
  <c r="K2911" i="21"/>
  <c r="I2911" i="21"/>
  <c r="E2912" i="21"/>
  <c r="D2913" i="21"/>
  <c r="F2912" i="21"/>
  <c r="K2912" i="21"/>
  <c r="H2913" i="21"/>
  <c r="J2912" i="21"/>
  <c r="I2912" i="21"/>
  <c r="L2912" i="21"/>
  <c r="M2912" i="21"/>
  <c r="O2911" i="21"/>
  <c r="N2911" i="21"/>
  <c r="P2911" i="21"/>
  <c r="Q2911" i="21"/>
  <c r="D2914" i="21"/>
  <c r="E2913" i="21"/>
  <c r="F2913" i="21"/>
  <c r="L2913" i="21"/>
  <c r="J2913" i="21"/>
  <c r="K2913" i="21"/>
  <c r="I2913" i="21"/>
  <c r="M2913" i="21"/>
  <c r="H2914" i="21"/>
  <c r="Q2912" i="21"/>
  <c r="N2912" i="21"/>
  <c r="P2912" i="21"/>
  <c r="O2912" i="21"/>
  <c r="D2915" i="21"/>
  <c r="E2914" i="21"/>
  <c r="F2914" i="21"/>
  <c r="Q2913" i="21"/>
  <c r="N2913" i="21"/>
  <c r="P2913" i="21"/>
  <c r="O2913" i="21"/>
  <c r="J2914" i="21"/>
  <c r="L2914" i="21"/>
  <c r="H2915" i="21"/>
  <c r="M2914" i="21"/>
  <c r="K2914" i="21"/>
  <c r="I2914" i="21"/>
  <c r="E2915" i="21"/>
  <c r="D2916" i="21"/>
  <c r="F2915" i="21"/>
  <c r="M2915" i="21"/>
  <c r="I2915" i="21"/>
  <c r="H2916" i="21"/>
  <c r="K2915" i="21"/>
  <c r="L2915" i="21"/>
  <c r="J2915" i="21"/>
  <c r="O2914" i="21"/>
  <c r="N2914" i="21"/>
  <c r="Q2914" i="21"/>
  <c r="P2914" i="21"/>
  <c r="D2917" i="21"/>
  <c r="E2916" i="21"/>
  <c r="F2916" i="21"/>
  <c r="N2915" i="21"/>
  <c r="P2915" i="21"/>
  <c r="O2915" i="21"/>
  <c r="Q2915" i="21"/>
  <c r="M2916" i="21"/>
  <c r="I2916" i="21"/>
  <c r="K2916" i="21"/>
  <c r="L2916" i="21"/>
  <c r="J2916" i="21"/>
  <c r="H2917" i="21"/>
  <c r="D2918" i="21"/>
  <c r="E2917" i="21"/>
  <c r="F2917" i="21"/>
  <c r="O2916" i="21"/>
  <c r="N2916" i="21"/>
  <c r="Q2916" i="21"/>
  <c r="P2916" i="21"/>
  <c r="M2917" i="21"/>
  <c r="J2917" i="21"/>
  <c r="L2917" i="21"/>
  <c r="K2917" i="21"/>
  <c r="H2918" i="21"/>
  <c r="I2917" i="21"/>
  <c r="D2919" i="21"/>
  <c r="E2918" i="21"/>
  <c r="F2918" i="21"/>
  <c r="L2918" i="21"/>
  <c r="I2918" i="21"/>
  <c r="K2918" i="21"/>
  <c r="M2918" i="21"/>
  <c r="H2919" i="21"/>
  <c r="J2918" i="21"/>
  <c r="Q2917" i="21"/>
  <c r="P2917" i="21"/>
  <c r="O2917" i="21"/>
  <c r="N2917" i="21"/>
  <c r="E2919" i="21"/>
  <c r="D2920" i="21"/>
  <c r="F2919" i="21"/>
  <c r="O2918" i="21"/>
  <c r="N2918" i="21"/>
  <c r="Q2918" i="21"/>
  <c r="P2918" i="21"/>
  <c r="J2919" i="21"/>
  <c r="K2919" i="21"/>
  <c r="L2919" i="21"/>
  <c r="H2920" i="21"/>
  <c r="M2919" i="21"/>
  <c r="I2919" i="21"/>
  <c r="D2921" i="21"/>
  <c r="E2920" i="21"/>
  <c r="F2920" i="21"/>
  <c r="L2920" i="21"/>
  <c r="M2920" i="21"/>
  <c r="H2921" i="21"/>
  <c r="I2920" i="21"/>
  <c r="K2920" i="21"/>
  <c r="J2920" i="21"/>
  <c r="Q2919" i="21"/>
  <c r="P2919" i="21"/>
  <c r="O2919" i="21"/>
  <c r="N2919" i="21"/>
  <c r="D2922" i="21"/>
  <c r="E2921" i="21"/>
  <c r="F2921" i="21"/>
  <c r="K2921" i="21"/>
  <c r="L2921" i="21"/>
  <c r="J2921" i="21"/>
  <c r="I2921" i="21"/>
  <c r="H2922" i="21"/>
  <c r="M2921" i="21"/>
  <c r="Q2920" i="21"/>
  <c r="N2920" i="21"/>
  <c r="P2920" i="21"/>
  <c r="O2920" i="21"/>
  <c r="D2923" i="21"/>
  <c r="E2922" i="21"/>
  <c r="F2922" i="21"/>
  <c r="Q2921" i="21"/>
  <c r="P2921" i="21"/>
  <c r="O2921" i="21"/>
  <c r="N2921" i="21"/>
  <c r="J2922" i="21"/>
  <c r="I2922" i="21"/>
  <c r="H2923" i="21"/>
  <c r="L2922" i="21"/>
  <c r="M2922" i="21"/>
  <c r="K2922" i="21"/>
  <c r="D2924" i="21"/>
  <c r="E2923" i="21"/>
  <c r="F2923" i="21"/>
  <c r="O2922" i="21"/>
  <c r="Q2922" i="21"/>
  <c r="N2922" i="21"/>
  <c r="P2922" i="21"/>
  <c r="M2923" i="21"/>
  <c r="K2923" i="21"/>
  <c r="L2923" i="21"/>
  <c r="J2923" i="21"/>
  <c r="I2923" i="21"/>
  <c r="H2924" i="21"/>
  <c r="E2924" i="21"/>
  <c r="D2925" i="21"/>
  <c r="F2924" i="21"/>
  <c r="N2923" i="21"/>
  <c r="Q2923" i="21"/>
  <c r="P2923" i="21"/>
  <c r="O2923" i="21"/>
  <c r="K2924" i="21"/>
  <c r="J2924" i="21"/>
  <c r="L2924" i="21"/>
  <c r="M2924" i="21"/>
  <c r="H2925" i="21"/>
  <c r="I2924" i="21"/>
  <c r="D2926" i="21"/>
  <c r="E2925" i="21"/>
  <c r="F2925" i="21"/>
  <c r="M2925" i="21"/>
  <c r="H2926" i="21"/>
  <c r="I2925" i="21"/>
  <c r="L2925" i="21"/>
  <c r="J2925" i="21"/>
  <c r="K2925" i="21"/>
  <c r="Q2924" i="21"/>
  <c r="N2924" i="21"/>
  <c r="P2924" i="21"/>
  <c r="O2924" i="21"/>
  <c r="D2927" i="21"/>
  <c r="E2926" i="21"/>
  <c r="F2926" i="21"/>
  <c r="J2926" i="21"/>
  <c r="L2926" i="21"/>
  <c r="I2926" i="21"/>
  <c r="M2926" i="21"/>
  <c r="K2926" i="21"/>
  <c r="H2927" i="21"/>
  <c r="Q2925" i="21"/>
  <c r="P2925" i="21"/>
  <c r="O2925" i="21"/>
  <c r="N2925" i="21"/>
  <c r="E2927" i="21"/>
  <c r="D2928" i="21"/>
  <c r="F2927" i="21"/>
  <c r="O2926" i="21"/>
  <c r="N2926" i="21"/>
  <c r="Q2926" i="21"/>
  <c r="P2926" i="21"/>
  <c r="I2927" i="21"/>
  <c r="H2928" i="21"/>
  <c r="L2927" i="21"/>
  <c r="M2927" i="21"/>
  <c r="K2927" i="21"/>
  <c r="J2927" i="21"/>
  <c r="D2929" i="21"/>
  <c r="E2928" i="21"/>
  <c r="F2928" i="21"/>
  <c r="Q2927" i="21"/>
  <c r="N2927" i="21"/>
  <c r="P2927" i="21"/>
  <c r="O2927" i="21"/>
  <c r="H2929" i="21"/>
  <c r="K2928" i="21"/>
  <c r="L2928" i="21"/>
  <c r="I2928" i="21"/>
  <c r="J2928" i="21"/>
  <c r="M2928" i="21"/>
  <c r="E2929" i="21"/>
  <c r="D2930" i="21"/>
  <c r="F2929" i="21"/>
  <c r="L2929" i="21"/>
  <c r="H2930" i="21"/>
  <c r="I2929" i="21"/>
  <c r="K2929" i="21"/>
  <c r="M2929" i="21"/>
  <c r="J2929" i="21"/>
  <c r="O2928" i="21"/>
  <c r="N2928" i="21"/>
  <c r="Q2928" i="21"/>
  <c r="P2928" i="21"/>
  <c r="E2930" i="21"/>
  <c r="D2931" i="21"/>
  <c r="F2930" i="21"/>
  <c r="K2930" i="21"/>
  <c r="J2930" i="21"/>
  <c r="H2931" i="21"/>
  <c r="I2930" i="21"/>
  <c r="L2930" i="21"/>
  <c r="M2930" i="21"/>
  <c r="P2929" i="21"/>
  <c r="O2929" i="21"/>
  <c r="N2929" i="21"/>
  <c r="Q2929" i="21"/>
  <c r="E2931" i="21"/>
  <c r="D2932" i="21"/>
  <c r="F2931" i="21"/>
  <c r="L2931" i="21"/>
  <c r="K2931" i="21"/>
  <c r="I2931" i="21"/>
  <c r="M2931" i="21"/>
  <c r="H2932" i="21"/>
  <c r="J2931" i="21"/>
  <c r="Q2930" i="21"/>
  <c r="N2930" i="21"/>
  <c r="P2930" i="21"/>
  <c r="O2930" i="21"/>
  <c r="D2933" i="21"/>
  <c r="E2932" i="21"/>
  <c r="F2932" i="21"/>
  <c r="Q2931" i="21"/>
  <c r="P2931" i="21"/>
  <c r="O2931" i="21"/>
  <c r="N2931" i="21"/>
  <c r="J2932" i="21"/>
  <c r="K2932" i="21"/>
  <c r="I2932" i="21"/>
  <c r="H2933" i="21"/>
  <c r="M2932" i="21"/>
  <c r="L2932" i="21"/>
  <c r="D2934" i="21"/>
  <c r="E2933" i="21"/>
  <c r="F2933" i="21"/>
  <c r="O2932" i="21"/>
  <c r="N2932" i="21"/>
  <c r="Q2932" i="21"/>
  <c r="P2932" i="21"/>
  <c r="K2933" i="21"/>
  <c r="M2933" i="21"/>
  <c r="I2933" i="21"/>
  <c r="H2934" i="21"/>
  <c r="J2933" i="21"/>
  <c r="L2933" i="21"/>
  <c r="E2934" i="21"/>
  <c r="D2935" i="21"/>
  <c r="F2934" i="21"/>
  <c r="N2933" i="21"/>
  <c r="P2933" i="21"/>
  <c r="O2933" i="21"/>
  <c r="Q2933" i="21"/>
  <c r="M2934" i="21"/>
  <c r="L2934" i="21"/>
  <c r="K2934" i="21"/>
  <c r="H2935" i="21"/>
  <c r="J2934" i="21"/>
  <c r="I2934" i="21"/>
  <c r="D2936" i="21"/>
  <c r="E2935" i="21"/>
  <c r="F2935" i="21"/>
  <c r="I2935" i="21"/>
  <c r="K2935" i="21"/>
  <c r="M2935" i="21"/>
  <c r="L2935" i="21"/>
  <c r="J2935" i="21"/>
  <c r="H2936" i="21"/>
  <c r="Q2934" i="21"/>
  <c r="N2934" i="21"/>
  <c r="P2934" i="21"/>
  <c r="O2934" i="21"/>
  <c r="E2936" i="21"/>
  <c r="D2937" i="21"/>
  <c r="F2936" i="21"/>
  <c r="Q2935" i="21"/>
  <c r="P2935" i="21"/>
  <c r="O2935" i="21"/>
  <c r="N2935" i="21"/>
  <c r="L2936" i="21"/>
  <c r="I2936" i="21"/>
  <c r="M2936" i="21"/>
  <c r="H2937" i="21"/>
  <c r="K2936" i="21"/>
  <c r="J2936" i="21"/>
  <c r="D2938" i="21"/>
  <c r="E2937" i="21"/>
  <c r="F2937" i="21"/>
  <c r="Q2936" i="21"/>
  <c r="N2936" i="21"/>
  <c r="P2936" i="21"/>
  <c r="O2936" i="21"/>
  <c r="K2937" i="21"/>
  <c r="J2937" i="21"/>
  <c r="M2937" i="21"/>
  <c r="L2937" i="21"/>
  <c r="I2937" i="21"/>
  <c r="H2938" i="21"/>
  <c r="E2938" i="21"/>
  <c r="D2939" i="21"/>
  <c r="F2938" i="21"/>
  <c r="Q2937" i="21"/>
  <c r="P2937" i="21"/>
  <c r="O2937" i="21"/>
  <c r="N2937" i="21"/>
  <c r="H2939" i="21"/>
  <c r="I2938" i="21"/>
  <c r="M2938" i="21"/>
  <c r="L2938" i="21"/>
  <c r="J2938" i="21"/>
  <c r="K2938" i="21"/>
  <c r="E2939" i="21"/>
  <c r="D2940" i="21"/>
  <c r="F2939" i="21"/>
  <c r="K2939" i="21"/>
  <c r="L2939" i="21"/>
  <c r="M2939" i="21"/>
  <c r="I2939" i="21"/>
  <c r="J2939" i="21"/>
  <c r="H2940" i="21"/>
  <c r="N2938" i="21"/>
  <c r="Q2938" i="21"/>
  <c r="P2938" i="21"/>
  <c r="O2938" i="21"/>
  <c r="D2941" i="21"/>
  <c r="E2940" i="21"/>
  <c r="F2940" i="21"/>
  <c r="Q2939" i="21"/>
  <c r="N2939" i="21"/>
  <c r="P2939" i="21"/>
  <c r="O2939" i="21"/>
  <c r="K2940" i="21"/>
  <c r="J2940" i="21"/>
  <c r="M2940" i="21"/>
  <c r="H2941" i="21"/>
  <c r="L2940" i="21"/>
  <c r="I2940" i="21"/>
  <c r="D2942" i="21"/>
  <c r="E2941" i="21"/>
  <c r="F2941" i="21"/>
  <c r="L2941" i="21"/>
  <c r="H2942" i="21"/>
  <c r="K2941" i="21"/>
  <c r="M2941" i="21"/>
  <c r="I2941" i="21"/>
  <c r="J2941" i="21"/>
  <c r="Q2940" i="21"/>
  <c r="N2940" i="21"/>
  <c r="P2940" i="21"/>
  <c r="O2940" i="21"/>
  <c r="E2942" i="21"/>
  <c r="D2943" i="21"/>
  <c r="F2942" i="21"/>
  <c r="L2942" i="21"/>
  <c r="I2942" i="21"/>
  <c r="K2942" i="21"/>
  <c r="J2942" i="21"/>
  <c r="H2943" i="21"/>
  <c r="M2942" i="21"/>
  <c r="Q2941" i="21"/>
  <c r="N2941" i="21"/>
  <c r="P2941" i="21"/>
  <c r="O2941" i="21"/>
  <c r="E2943" i="21"/>
  <c r="D2944" i="21"/>
  <c r="F2943" i="21"/>
  <c r="Q2942" i="21"/>
  <c r="N2942" i="21"/>
  <c r="P2942" i="21"/>
  <c r="O2942" i="21"/>
  <c r="I2943" i="21"/>
  <c r="J2943" i="21"/>
  <c r="L2943" i="21"/>
  <c r="K2943" i="21"/>
  <c r="M2943" i="21"/>
  <c r="H2944" i="21"/>
  <c r="E2944" i="21"/>
  <c r="D2945" i="21"/>
  <c r="F2944" i="21"/>
  <c r="O2943" i="21"/>
  <c r="N2943" i="21"/>
  <c r="P2943" i="21"/>
  <c r="Q2943" i="21"/>
  <c r="I2944" i="21"/>
  <c r="L2944" i="21"/>
  <c r="K2944" i="21"/>
  <c r="J2944" i="21"/>
  <c r="H2945" i="21"/>
  <c r="M2944" i="21"/>
  <c r="D2946" i="21"/>
  <c r="E2945" i="21"/>
  <c r="F2945" i="21"/>
  <c r="O2944" i="21"/>
  <c r="N2944" i="21"/>
  <c r="Q2944" i="21"/>
  <c r="P2944" i="21"/>
  <c r="K2945" i="21"/>
  <c r="M2945" i="21"/>
  <c r="H2946" i="21"/>
  <c r="I2945" i="21"/>
  <c r="J2945" i="21"/>
  <c r="L2945" i="21"/>
  <c r="E2946" i="21"/>
  <c r="D2947" i="21"/>
  <c r="F2946" i="21"/>
  <c r="M2946" i="21"/>
  <c r="J2946" i="21"/>
  <c r="K2946" i="21"/>
  <c r="I2946" i="21"/>
  <c r="L2946" i="21"/>
  <c r="H2947" i="21"/>
  <c r="P2945" i="21"/>
  <c r="O2945" i="21"/>
  <c r="N2945" i="21"/>
  <c r="Q2945" i="21"/>
  <c r="E2947" i="21"/>
  <c r="D2948" i="21"/>
  <c r="F2947" i="21"/>
  <c r="O2946" i="21"/>
  <c r="Q2946" i="21"/>
  <c r="N2946" i="21"/>
  <c r="P2946" i="21"/>
  <c r="K2947" i="21"/>
  <c r="I2947" i="21"/>
  <c r="L2947" i="21"/>
  <c r="M2947" i="21"/>
  <c r="J2947" i="21"/>
  <c r="H2948" i="21"/>
  <c r="D2949" i="21"/>
  <c r="E2948" i="21"/>
  <c r="F2948" i="21"/>
  <c r="N2947" i="21"/>
  <c r="Q2947" i="21"/>
  <c r="P2947" i="21"/>
  <c r="O2947" i="21"/>
  <c r="L2948" i="21"/>
  <c r="H2949" i="21"/>
  <c r="M2948" i="21"/>
  <c r="J2948" i="21"/>
  <c r="K2948" i="21"/>
  <c r="I2948" i="21"/>
  <c r="E2949" i="21"/>
  <c r="D2950" i="21"/>
  <c r="F2949" i="21"/>
  <c r="I2949" i="21"/>
  <c r="J2949" i="21"/>
  <c r="M2949" i="21"/>
  <c r="H2950" i="21"/>
  <c r="L2949" i="21"/>
  <c r="K2949" i="21"/>
  <c r="O2948" i="21"/>
  <c r="N2948" i="21"/>
  <c r="Q2948" i="21"/>
  <c r="P2948" i="21"/>
  <c r="D2951" i="21"/>
  <c r="E2950" i="21"/>
  <c r="F2950" i="21"/>
  <c r="N2949" i="21"/>
  <c r="P2949" i="21"/>
  <c r="O2949" i="21"/>
  <c r="Q2949" i="21"/>
  <c r="I2950" i="21"/>
  <c r="M2950" i="21"/>
  <c r="L2950" i="21"/>
  <c r="K2950" i="21"/>
  <c r="J2950" i="21"/>
  <c r="H2951" i="21"/>
  <c r="D2952" i="21"/>
  <c r="E2951" i="21"/>
  <c r="F2951" i="21"/>
  <c r="O2950" i="21"/>
  <c r="Q2950" i="21"/>
  <c r="N2950" i="21"/>
  <c r="P2950" i="21"/>
  <c r="K2951" i="21"/>
  <c r="M2951" i="21"/>
  <c r="H2952" i="21"/>
  <c r="I2951" i="21"/>
  <c r="L2951" i="21"/>
  <c r="J2951" i="21"/>
  <c r="E2952" i="21"/>
  <c r="D2953" i="21"/>
  <c r="F2952" i="21"/>
  <c r="J2952" i="21"/>
  <c r="M2952" i="21"/>
  <c r="I2952" i="21"/>
  <c r="K2952" i="21"/>
  <c r="H2953" i="21"/>
  <c r="L2952" i="21"/>
  <c r="Q2951" i="21"/>
  <c r="P2951" i="21"/>
  <c r="O2951" i="21"/>
  <c r="N2951" i="21"/>
  <c r="D2954" i="21"/>
  <c r="E2953" i="21"/>
  <c r="F2953" i="21"/>
  <c r="O2952" i="21"/>
  <c r="N2952" i="21"/>
  <c r="Q2952" i="21"/>
  <c r="P2952" i="21"/>
  <c r="M2953" i="21"/>
  <c r="I2953" i="21"/>
  <c r="H2954" i="21"/>
  <c r="L2953" i="21"/>
  <c r="K2953" i="21"/>
  <c r="J2953" i="21"/>
  <c r="D2955" i="21"/>
  <c r="E2954" i="21"/>
  <c r="F2954" i="21"/>
  <c r="Q2953" i="21"/>
  <c r="P2953" i="21"/>
  <c r="O2953" i="21"/>
  <c r="N2953" i="21"/>
  <c r="H2955" i="21"/>
  <c r="J2954" i="21"/>
  <c r="M2954" i="21"/>
  <c r="K2954" i="21"/>
  <c r="L2954" i="21"/>
  <c r="I2954" i="21"/>
  <c r="D2956" i="21"/>
  <c r="E2955" i="21"/>
  <c r="F2955" i="21"/>
  <c r="M2955" i="21"/>
  <c r="H2956" i="21"/>
  <c r="J2955" i="21"/>
  <c r="L2955" i="21"/>
  <c r="K2955" i="21"/>
  <c r="I2955" i="21"/>
  <c r="O2954" i="21"/>
  <c r="Q2954" i="21"/>
  <c r="N2954" i="21"/>
  <c r="P2954" i="21"/>
  <c r="E2956" i="21"/>
  <c r="D2957" i="21"/>
  <c r="F2956" i="21"/>
  <c r="I2956" i="21"/>
  <c r="H2957" i="21"/>
  <c r="L2956" i="21"/>
  <c r="K2956" i="21"/>
  <c r="J2956" i="21"/>
  <c r="M2956" i="21"/>
  <c r="Q2955" i="21"/>
  <c r="P2955" i="21"/>
  <c r="O2955" i="21"/>
  <c r="N2955" i="21"/>
  <c r="D2958" i="21"/>
  <c r="E2957" i="21"/>
  <c r="F2957" i="21"/>
  <c r="O2956" i="21"/>
  <c r="N2956" i="21"/>
  <c r="Q2956" i="21"/>
  <c r="P2956" i="21"/>
  <c r="I2957" i="21"/>
  <c r="J2957" i="21"/>
  <c r="K2957" i="21"/>
  <c r="H2958" i="21"/>
  <c r="M2957" i="21"/>
  <c r="L2957" i="21"/>
  <c r="E2958" i="21"/>
  <c r="D2959" i="21"/>
  <c r="F2958" i="21"/>
  <c r="Q2957" i="21"/>
  <c r="N2957" i="21"/>
  <c r="P2957" i="21"/>
  <c r="O2957" i="21"/>
  <c r="J2958" i="21"/>
  <c r="L2958" i="21"/>
  <c r="I2958" i="21"/>
  <c r="M2958" i="21"/>
  <c r="H2959" i="21"/>
  <c r="K2958" i="21"/>
  <c r="E2959" i="21"/>
  <c r="D2960" i="21"/>
  <c r="F2959" i="21"/>
  <c r="N2958" i="21"/>
  <c r="Q2958" i="21"/>
  <c r="P2958" i="21"/>
  <c r="O2958" i="21"/>
  <c r="J2959" i="21"/>
  <c r="H2960" i="21"/>
  <c r="L2959" i="21"/>
  <c r="I2959" i="21"/>
  <c r="K2959" i="21"/>
  <c r="M2959" i="21"/>
  <c r="E2960" i="21"/>
  <c r="D2961" i="21"/>
  <c r="F2960" i="21"/>
  <c r="H2961" i="21"/>
  <c r="I2960" i="21"/>
  <c r="M2960" i="21"/>
  <c r="K2960" i="21"/>
  <c r="J2960" i="21"/>
  <c r="L2960" i="21"/>
  <c r="Q2959" i="21"/>
  <c r="N2959" i="21"/>
  <c r="P2959" i="21"/>
  <c r="O2959" i="21"/>
  <c r="E2961" i="21"/>
  <c r="D2962" i="21"/>
  <c r="F2961" i="21"/>
  <c r="M2961" i="21"/>
  <c r="I2961" i="21"/>
  <c r="J2961" i="21"/>
  <c r="H2962" i="21"/>
  <c r="L2961" i="21"/>
  <c r="K2961" i="21"/>
  <c r="O2960" i="21"/>
  <c r="Q2960" i="21"/>
  <c r="N2960" i="21"/>
  <c r="P2960" i="21"/>
  <c r="E2962" i="21"/>
  <c r="D2963" i="21"/>
  <c r="F2962" i="21"/>
  <c r="Q2961" i="21"/>
  <c r="N2961" i="21"/>
  <c r="P2961" i="21"/>
  <c r="O2961" i="21"/>
  <c r="I2962" i="21"/>
  <c r="K2962" i="21"/>
  <c r="J2962" i="21"/>
  <c r="L2962" i="21"/>
  <c r="H2963" i="21"/>
  <c r="M2962" i="21"/>
  <c r="E2963" i="21"/>
  <c r="D2964" i="21"/>
  <c r="F2963" i="21"/>
  <c r="Q2962" i="21"/>
  <c r="N2962" i="21"/>
  <c r="P2962" i="21"/>
  <c r="O2962" i="21"/>
  <c r="M2963" i="21"/>
  <c r="L2963" i="21"/>
  <c r="K2963" i="21"/>
  <c r="I2963" i="21"/>
  <c r="J2963" i="21"/>
  <c r="H2964" i="21"/>
  <c r="D2965" i="21"/>
  <c r="E2964" i="21"/>
  <c r="F2964" i="21"/>
  <c r="Q2963" i="21"/>
  <c r="N2963" i="21"/>
  <c r="P2963" i="21"/>
  <c r="O2963" i="21"/>
  <c r="H2965" i="21"/>
  <c r="M2964" i="21"/>
  <c r="J2964" i="21"/>
  <c r="I2964" i="21"/>
  <c r="K2964" i="21"/>
  <c r="L2964" i="21"/>
  <c r="E2965" i="21"/>
  <c r="D2966" i="21"/>
  <c r="F2965" i="21"/>
  <c r="M2965" i="21"/>
  <c r="J2965" i="21"/>
  <c r="K2965" i="21"/>
  <c r="L2965" i="21"/>
  <c r="I2965" i="21"/>
  <c r="H2966" i="21"/>
  <c r="O2964" i="21"/>
  <c r="Q2964" i="21"/>
  <c r="N2964" i="21"/>
  <c r="P2964" i="21"/>
  <c r="D2967" i="21"/>
  <c r="E2966" i="21"/>
  <c r="F2966" i="21"/>
  <c r="O2965" i="21"/>
  <c r="N2965" i="21"/>
  <c r="Q2965" i="21"/>
  <c r="P2965" i="21"/>
  <c r="I2966" i="21"/>
  <c r="J2966" i="21"/>
  <c r="H2967" i="21"/>
  <c r="K2966" i="21"/>
  <c r="M2966" i="21"/>
  <c r="L2966" i="21"/>
  <c r="E2967" i="21"/>
  <c r="D2968" i="21"/>
  <c r="F2967" i="21"/>
  <c r="O2966" i="21"/>
  <c r="Q2966" i="21"/>
  <c r="N2966" i="21"/>
  <c r="P2966" i="21"/>
  <c r="J2967" i="21"/>
  <c r="L2967" i="21"/>
  <c r="K2967" i="21"/>
  <c r="M2967" i="21"/>
  <c r="I2967" i="21"/>
  <c r="H2968" i="21"/>
  <c r="D2969" i="21"/>
  <c r="E2968" i="21"/>
  <c r="F2968" i="21"/>
  <c r="P2967" i="21"/>
  <c r="O2967" i="21"/>
  <c r="Q2967" i="21"/>
  <c r="N2967" i="21"/>
  <c r="K2968" i="21"/>
  <c r="H2969" i="21"/>
  <c r="I2968" i="21"/>
  <c r="J2968" i="21"/>
  <c r="L2968" i="21"/>
  <c r="M2968" i="21"/>
  <c r="D2970" i="21"/>
  <c r="E2969" i="21"/>
  <c r="F2969" i="21"/>
  <c r="H2970" i="21"/>
  <c r="M2969" i="21"/>
  <c r="K2969" i="21"/>
  <c r="J2969" i="21"/>
  <c r="I2969" i="21"/>
  <c r="L2969" i="21"/>
  <c r="N2968" i="21"/>
  <c r="Q2968" i="21"/>
  <c r="P2968" i="21"/>
  <c r="O2968" i="21"/>
  <c r="E2970" i="21"/>
  <c r="D2971" i="21"/>
  <c r="F2970" i="21"/>
  <c r="I2970" i="21"/>
  <c r="K2970" i="21"/>
  <c r="M2970" i="21"/>
  <c r="L2970" i="21"/>
  <c r="H2971" i="21"/>
  <c r="J2970" i="21"/>
  <c r="N2969" i="21"/>
  <c r="P2969" i="21"/>
  <c r="O2969" i="21"/>
  <c r="Q2969" i="21"/>
  <c r="D2972" i="21"/>
  <c r="E2971" i="21"/>
  <c r="F2971" i="21"/>
  <c r="N2970" i="21"/>
  <c r="Q2970" i="21"/>
  <c r="P2970" i="21"/>
  <c r="O2970" i="21"/>
  <c r="M2971" i="21"/>
  <c r="J2971" i="21"/>
  <c r="K2971" i="21"/>
  <c r="H2972" i="21"/>
  <c r="I2971" i="21"/>
  <c r="L2971" i="21"/>
  <c r="D2973" i="21"/>
  <c r="E2972" i="21"/>
  <c r="F2972" i="21"/>
  <c r="M2972" i="21"/>
  <c r="I2972" i="21"/>
  <c r="J2972" i="21"/>
  <c r="K2972" i="21"/>
  <c r="H2973" i="21"/>
  <c r="L2972" i="21"/>
  <c r="Q2971" i="21"/>
  <c r="P2971" i="21"/>
  <c r="O2971" i="21"/>
  <c r="N2971" i="21"/>
  <c r="E2973" i="21"/>
  <c r="D2974" i="21"/>
  <c r="F2973" i="21"/>
  <c r="O2972" i="21"/>
  <c r="Q2972" i="21"/>
  <c r="N2972" i="21"/>
  <c r="P2972" i="21"/>
  <c r="H2974" i="21"/>
  <c r="J2973" i="21"/>
  <c r="M2973" i="21"/>
  <c r="L2973" i="21"/>
  <c r="K2973" i="21"/>
  <c r="I2973" i="21"/>
  <c r="E2974" i="21"/>
  <c r="D2975" i="21"/>
  <c r="F2974" i="21"/>
  <c r="K2974" i="21"/>
  <c r="M2974" i="21"/>
  <c r="H2975" i="21"/>
  <c r="J2974" i="21"/>
  <c r="L2974" i="21"/>
  <c r="I2974" i="21"/>
  <c r="N2973" i="21"/>
  <c r="P2973" i="21"/>
  <c r="O2973" i="21"/>
  <c r="Q2973" i="21"/>
  <c r="E2975" i="21"/>
  <c r="D2976" i="21"/>
  <c r="F2975" i="21"/>
  <c r="I2975" i="21"/>
  <c r="M2975" i="21"/>
  <c r="H2976" i="21"/>
  <c r="J2975" i="21"/>
  <c r="L2975" i="21"/>
  <c r="K2975" i="21"/>
  <c r="Q2974" i="21"/>
  <c r="N2974" i="21"/>
  <c r="P2974" i="21"/>
  <c r="O2974" i="21"/>
  <c r="D2977" i="21"/>
  <c r="E2976" i="21"/>
  <c r="F2976" i="21"/>
  <c r="N2975" i="21"/>
  <c r="Q2975" i="21"/>
  <c r="P2975" i="21"/>
  <c r="O2975" i="21"/>
  <c r="I2976" i="21"/>
  <c r="H2977" i="21"/>
  <c r="L2976" i="21"/>
  <c r="M2976" i="21"/>
  <c r="K2976" i="21"/>
  <c r="J2976" i="21"/>
  <c r="E2977" i="21"/>
  <c r="D2978" i="21"/>
  <c r="F2977" i="21"/>
  <c r="Q2976" i="21"/>
  <c r="N2976" i="21"/>
  <c r="P2976" i="21"/>
  <c r="O2976" i="21"/>
  <c r="I2977" i="21"/>
  <c r="H2978" i="21"/>
  <c r="L2977" i="21"/>
  <c r="K2977" i="21"/>
  <c r="J2977" i="21"/>
  <c r="M2977" i="21"/>
  <c r="E2978" i="21"/>
  <c r="D2979" i="21"/>
  <c r="F2978" i="21"/>
  <c r="Q2977" i="21"/>
  <c r="N2977" i="21"/>
  <c r="P2977" i="21"/>
  <c r="O2977" i="21"/>
  <c r="H2979" i="21"/>
  <c r="M2978" i="21"/>
  <c r="I2978" i="21"/>
  <c r="J2978" i="21"/>
  <c r="L2978" i="21"/>
  <c r="K2978" i="21"/>
  <c r="D2980" i="21"/>
  <c r="E2979" i="21"/>
  <c r="F2979" i="21"/>
  <c r="K2979" i="21"/>
  <c r="H2980" i="21"/>
  <c r="L2979" i="21"/>
  <c r="M2979" i="21"/>
  <c r="I2979" i="21"/>
  <c r="J2979" i="21"/>
  <c r="O2978" i="21"/>
  <c r="N2978" i="21"/>
  <c r="Q2978" i="21"/>
  <c r="P2978" i="21"/>
  <c r="E2980" i="21"/>
  <c r="D2981" i="21"/>
  <c r="F2980" i="21"/>
  <c r="L2980" i="21"/>
  <c r="J2980" i="21"/>
  <c r="I2980" i="21"/>
  <c r="M2980" i="21"/>
  <c r="K2980" i="21"/>
  <c r="H2981" i="21"/>
  <c r="Q2979" i="21"/>
  <c r="P2979" i="21"/>
  <c r="O2979" i="21"/>
  <c r="N2979" i="21"/>
  <c r="E2981" i="21"/>
  <c r="D2982" i="21"/>
  <c r="F2981" i="21"/>
  <c r="O2980" i="21"/>
  <c r="Q2980" i="21"/>
  <c r="N2980" i="21"/>
  <c r="P2980" i="21"/>
  <c r="K2981" i="21"/>
  <c r="J2981" i="21"/>
  <c r="M2981" i="21"/>
  <c r="I2981" i="21"/>
  <c r="H2982" i="21"/>
  <c r="L2981" i="21"/>
  <c r="E2982" i="21"/>
  <c r="D2983" i="21"/>
  <c r="F2982" i="21"/>
  <c r="O2981" i="21"/>
  <c r="Q2981" i="21"/>
  <c r="N2981" i="21"/>
  <c r="P2981" i="21"/>
  <c r="K2982" i="21"/>
  <c r="L2982" i="21"/>
  <c r="M2982" i="21"/>
  <c r="J2982" i="21"/>
  <c r="I2982" i="21"/>
  <c r="H2983" i="21"/>
  <c r="D2984" i="21"/>
  <c r="E2983" i="21"/>
  <c r="F2983" i="21"/>
  <c r="O2982" i="21"/>
  <c r="Q2982" i="21"/>
  <c r="N2982" i="21"/>
  <c r="P2982" i="21"/>
  <c r="J2983" i="21"/>
  <c r="H2984" i="21"/>
  <c r="K2983" i="21"/>
  <c r="M2983" i="21"/>
  <c r="I2983" i="21"/>
  <c r="L2983" i="21"/>
  <c r="E2984" i="21"/>
  <c r="D2985" i="21"/>
  <c r="F2984" i="21"/>
  <c r="K2984" i="21"/>
  <c r="M2984" i="21"/>
  <c r="H2985" i="21"/>
  <c r="I2984" i="21"/>
  <c r="J2984" i="21"/>
  <c r="L2984" i="21"/>
  <c r="Q2983" i="21"/>
  <c r="P2983" i="21"/>
  <c r="O2983" i="21"/>
  <c r="N2983" i="21"/>
  <c r="D2986" i="21"/>
  <c r="E2985" i="21"/>
  <c r="F2985" i="21"/>
  <c r="I2985" i="21"/>
  <c r="K2985" i="21"/>
  <c r="L2985" i="21"/>
  <c r="M2985" i="21"/>
  <c r="J2985" i="21"/>
  <c r="H2986" i="21"/>
  <c r="Q2984" i="21"/>
  <c r="N2984" i="21"/>
  <c r="P2984" i="21"/>
  <c r="O2984" i="21"/>
  <c r="E2986" i="21"/>
  <c r="D2987" i="21"/>
  <c r="F2986" i="21"/>
  <c r="Q2985" i="21"/>
  <c r="P2985" i="21"/>
  <c r="O2985" i="21"/>
  <c r="N2985" i="21"/>
  <c r="K2986" i="21"/>
  <c r="H2987" i="21"/>
  <c r="M2986" i="21"/>
  <c r="I2986" i="21"/>
  <c r="L2986" i="21"/>
  <c r="J2986" i="21"/>
  <c r="E2987" i="21"/>
  <c r="D2988" i="21"/>
  <c r="F2987" i="21"/>
  <c r="J2987" i="21"/>
  <c r="L2987" i="21"/>
  <c r="H2988" i="21"/>
  <c r="K2987" i="21"/>
  <c r="I2987" i="21"/>
  <c r="M2987" i="21"/>
  <c r="O2986" i="21"/>
  <c r="Q2986" i="21"/>
  <c r="N2986" i="21"/>
  <c r="P2986" i="21"/>
  <c r="D2989" i="21"/>
  <c r="E2988" i="21"/>
  <c r="F2988" i="21"/>
  <c r="J2988" i="21"/>
  <c r="I2988" i="21"/>
  <c r="K2988" i="21"/>
  <c r="H2989" i="21"/>
  <c r="L2988" i="21"/>
  <c r="M2988" i="21"/>
  <c r="N2987" i="21"/>
  <c r="P2987" i="21"/>
  <c r="O2987" i="21"/>
  <c r="Q2987" i="21"/>
  <c r="E2989" i="21"/>
  <c r="D2990" i="21"/>
  <c r="F2989" i="21"/>
  <c r="O2988" i="21"/>
  <c r="Q2988" i="21"/>
  <c r="N2988" i="21"/>
  <c r="P2988" i="21"/>
  <c r="J2989" i="21"/>
  <c r="L2989" i="21"/>
  <c r="K2989" i="21"/>
  <c r="M2989" i="21"/>
  <c r="I2989" i="21"/>
  <c r="H2990" i="21"/>
  <c r="D2991" i="21"/>
  <c r="E2990" i="21"/>
  <c r="F2990" i="21"/>
  <c r="Q2989" i="21"/>
  <c r="N2989" i="21"/>
  <c r="P2989" i="21"/>
  <c r="O2989" i="21"/>
  <c r="J2990" i="21"/>
  <c r="M2990" i="21"/>
  <c r="I2990" i="21"/>
  <c r="L2990" i="21"/>
  <c r="K2990" i="21"/>
  <c r="H2991" i="21"/>
  <c r="D2992" i="21"/>
  <c r="E2991" i="21"/>
  <c r="F2991" i="21"/>
  <c r="N2990" i="21"/>
  <c r="Q2990" i="21"/>
  <c r="P2990" i="21"/>
  <c r="O2990" i="21"/>
  <c r="J2991" i="21"/>
  <c r="L2991" i="21"/>
  <c r="H2992" i="21"/>
  <c r="I2991" i="21"/>
  <c r="M2991" i="21"/>
  <c r="K2991" i="21"/>
  <c r="E2992" i="21"/>
  <c r="D2993" i="21"/>
  <c r="F2992" i="21"/>
  <c r="M2992" i="21"/>
  <c r="K2992" i="21"/>
  <c r="H2993" i="21"/>
  <c r="I2992" i="21"/>
  <c r="J2992" i="21"/>
  <c r="L2992" i="21"/>
  <c r="N2991" i="21"/>
  <c r="Q2991" i="21"/>
  <c r="P2991" i="21"/>
  <c r="O2991" i="21"/>
  <c r="D2994" i="21"/>
  <c r="E2993" i="21"/>
  <c r="F2993" i="21"/>
  <c r="I2993" i="21"/>
  <c r="H2994" i="21"/>
  <c r="M2993" i="21"/>
  <c r="L2993" i="21"/>
  <c r="K2993" i="21"/>
  <c r="J2993" i="21"/>
  <c r="O2992" i="21"/>
  <c r="N2992" i="21"/>
  <c r="Q2992" i="21"/>
  <c r="P2992" i="21"/>
  <c r="E2994" i="21"/>
  <c r="D2995" i="21"/>
  <c r="F2994" i="21"/>
  <c r="P2993" i="21"/>
  <c r="O2993" i="21"/>
  <c r="Q2993" i="21"/>
  <c r="N2993" i="21"/>
  <c r="L2994" i="21"/>
  <c r="I2994" i="21"/>
  <c r="M2994" i="21"/>
  <c r="K2994" i="21"/>
  <c r="H2995" i="21"/>
  <c r="J2994" i="21"/>
  <c r="E2995" i="21"/>
  <c r="D2996" i="21"/>
  <c r="F2995" i="21"/>
  <c r="O2994" i="21"/>
  <c r="N2994" i="21"/>
  <c r="Q2994" i="21"/>
  <c r="P2994" i="21"/>
  <c r="K2995" i="21"/>
  <c r="L2995" i="21"/>
  <c r="M2995" i="21"/>
  <c r="J2995" i="21"/>
  <c r="I2995" i="21"/>
  <c r="H2996" i="21"/>
  <c r="D2997" i="21"/>
  <c r="E2996" i="21"/>
  <c r="F2996" i="21"/>
  <c r="Q2995" i="21"/>
  <c r="N2995" i="21"/>
  <c r="P2995" i="21"/>
  <c r="O2995" i="21"/>
  <c r="K2996" i="21"/>
  <c r="M2996" i="21"/>
  <c r="I2996" i="21"/>
  <c r="H2997" i="21"/>
  <c r="L2996" i="21"/>
  <c r="J2996" i="21"/>
  <c r="D2998" i="21"/>
  <c r="E2997" i="21"/>
  <c r="F2997" i="21"/>
  <c r="N2996" i="21"/>
  <c r="Q2996" i="21"/>
  <c r="P2996" i="21"/>
  <c r="O2996" i="21"/>
  <c r="M2997" i="21"/>
  <c r="J2997" i="21"/>
  <c r="H2998" i="21"/>
  <c r="K2997" i="21"/>
  <c r="I2997" i="21"/>
  <c r="L2997" i="21"/>
  <c r="D2999" i="21"/>
  <c r="E2998" i="21"/>
  <c r="F2998" i="21"/>
  <c r="K2998" i="21"/>
  <c r="J2998" i="21"/>
  <c r="I2998" i="21"/>
  <c r="M2998" i="21"/>
  <c r="H2999" i="21"/>
  <c r="L2998" i="21"/>
  <c r="O2997" i="21"/>
  <c r="N2997" i="21"/>
  <c r="Q2997" i="21"/>
  <c r="P2997" i="21"/>
  <c r="D3000" i="21"/>
  <c r="E2999" i="21"/>
  <c r="F2999" i="21"/>
  <c r="Q2998" i="21"/>
  <c r="N2998" i="21"/>
  <c r="P2998" i="21"/>
  <c r="O2998" i="21"/>
  <c r="L2999" i="21"/>
  <c r="M2999" i="21"/>
  <c r="K2999" i="21"/>
  <c r="J2999" i="21"/>
  <c r="H3000" i="21"/>
  <c r="I2999" i="21"/>
  <c r="E3000" i="21"/>
  <c r="D3001" i="21"/>
  <c r="F3000" i="21"/>
  <c r="J3000" i="21"/>
  <c r="K3000" i="21"/>
  <c r="M3000" i="21"/>
  <c r="H3001" i="21"/>
  <c r="L3000" i="21"/>
  <c r="I3000" i="21"/>
  <c r="N2999" i="21"/>
  <c r="P2999" i="21"/>
  <c r="O2999" i="21"/>
  <c r="Q2999" i="21"/>
  <c r="D3002" i="21"/>
  <c r="E3001" i="21"/>
  <c r="F3001" i="21"/>
  <c r="H3002" i="21"/>
  <c r="J3001" i="21"/>
  <c r="M3001" i="21"/>
  <c r="K3001" i="21"/>
  <c r="L3001" i="21"/>
  <c r="I3001" i="21"/>
  <c r="N3000" i="21"/>
  <c r="Q3000" i="21"/>
  <c r="P3000" i="21"/>
  <c r="O3000" i="21"/>
  <c r="D3003" i="21"/>
  <c r="E3002" i="21"/>
  <c r="F3002" i="21"/>
  <c r="M3002" i="21"/>
  <c r="L3002" i="21"/>
  <c r="J3002" i="21"/>
  <c r="H3003" i="21"/>
  <c r="I3002" i="21"/>
  <c r="K3002" i="21"/>
  <c r="N3001" i="21"/>
  <c r="P3001" i="21"/>
  <c r="O3001" i="21"/>
  <c r="Q3001" i="21"/>
  <c r="D3004" i="21"/>
  <c r="E3003" i="21"/>
  <c r="F3003" i="21"/>
  <c r="J3003" i="21"/>
  <c r="I3003" i="21"/>
  <c r="H3004" i="21"/>
  <c r="M3003" i="21"/>
  <c r="L3003" i="21"/>
  <c r="K3003" i="21"/>
  <c r="Q3002" i="21"/>
  <c r="N3002" i="21"/>
  <c r="P3002" i="21"/>
  <c r="O3002" i="21"/>
  <c r="D3005" i="21"/>
  <c r="E3004" i="21"/>
  <c r="F3004" i="21"/>
  <c r="Q3003" i="21"/>
  <c r="N3003" i="21"/>
  <c r="P3003" i="21"/>
  <c r="O3003" i="21"/>
  <c r="K3004" i="21"/>
  <c r="L3004" i="21"/>
  <c r="H3005" i="21"/>
  <c r="I3004" i="21"/>
  <c r="M3004" i="21"/>
  <c r="J3004" i="21"/>
  <c r="E3005" i="21"/>
  <c r="D3006" i="21"/>
  <c r="F3005" i="21"/>
  <c r="H3006" i="21"/>
  <c r="L3005" i="21"/>
  <c r="J3005" i="21"/>
  <c r="I3005" i="21"/>
  <c r="M3005" i="21"/>
  <c r="K3005" i="21"/>
  <c r="O3004" i="21"/>
  <c r="N3004" i="21"/>
  <c r="Q3004" i="21"/>
  <c r="P3004" i="21"/>
  <c r="E3006" i="21"/>
  <c r="D3007" i="21"/>
  <c r="F3006" i="21"/>
  <c r="M3006" i="21"/>
  <c r="H3007" i="21"/>
  <c r="K3006" i="21"/>
  <c r="J3006" i="21"/>
  <c r="I3006" i="21"/>
  <c r="L3006" i="21"/>
  <c r="Q3005" i="21"/>
  <c r="P3005" i="21"/>
  <c r="O3005" i="21"/>
  <c r="N3005" i="21"/>
  <c r="E3007" i="21"/>
  <c r="D3008" i="21"/>
  <c r="F3007" i="21"/>
  <c r="L3007" i="21"/>
  <c r="I3007" i="21"/>
  <c r="M3007" i="21"/>
  <c r="K3007" i="21"/>
  <c r="J3007" i="21"/>
  <c r="H3008" i="21"/>
  <c r="Q3006" i="21"/>
  <c r="N3006" i="21"/>
  <c r="P3006" i="21"/>
  <c r="O3006" i="21"/>
  <c r="E3008" i="21"/>
  <c r="D3009" i="21"/>
  <c r="F3008" i="21"/>
  <c r="O3007" i="21"/>
  <c r="Q3007" i="21"/>
  <c r="P3007" i="21"/>
  <c r="N3007" i="21"/>
  <c r="L3008" i="21"/>
  <c r="M3008" i="21"/>
  <c r="K3008" i="21"/>
  <c r="H3009" i="21"/>
  <c r="J3008" i="21"/>
  <c r="I3008" i="21"/>
  <c r="E3009" i="21"/>
  <c r="D3010" i="21"/>
  <c r="F3009" i="21"/>
  <c r="L3009" i="21"/>
  <c r="M3009" i="21"/>
  <c r="J3009" i="21"/>
  <c r="H3010" i="21"/>
  <c r="I3009" i="21"/>
  <c r="K3009" i="21"/>
  <c r="N3008" i="21"/>
  <c r="Q3008" i="21"/>
  <c r="P3008" i="21"/>
  <c r="O3008" i="21"/>
  <c r="E3010" i="21"/>
  <c r="D3011" i="21"/>
  <c r="F3010" i="21"/>
  <c r="L3010" i="21"/>
  <c r="M3010" i="21"/>
  <c r="I3010" i="21"/>
  <c r="H3011" i="21"/>
  <c r="K3010" i="21"/>
  <c r="J3010" i="21"/>
  <c r="P3009" i="21"/>
  <c r="O3009" i="21"/>
  <c r="Q3009" i="21"/>
  <c r="N3009" i="21"/>
  <c r="E3011" i="21"/>
  <c r="D3012" i="21"/>
  <c r="F3011" i="21"/>
  <c r="O3010" i="21"/>
  <c r="N3010" i="21"/>
  <c r="Q3010" i="21"/>
  <c r="P3010" i="21"/>
  <c r="M3011" i="21"/>
  <c r="L3011" i="21"/>
  <c r="J3011" i="21"/>
  <c r="H3012" i="21"/>
  <c r="K3011" i="21"/>
  <c r="I3011" i="21"/>
  <c r="D3013" i="21"/>
  <c r="E3012" i="21"/>
  <c r="F3012" i="21"/>
  <c r="J3012" i="21"/>
  <c r="I3012" i="21"/>
  <c r="L3012" i="21"/>
  <c r="H3013" i="21"/>
  <c r="K3012" i="21"/>
  <c r="M3012" i="21"/>
  <c r="N3011" i="21"/>
  <c r="P3011" i="21"/>
  <c r="O3011" i="21"/>
  <c r="Q3011" i="21"/>
  <c r="E3013" i="21"/>
  <c r="D3014" i="21"/>
  <c r="F3013" i="21"/>
  <c r="O3012" i="21"/>
  <c r="Q3012" i="21"/>
  <c r="N3012" i="21"/>
  <c r="P3012" i="21"/>
  <c r="H3014" i="21"/>
  <c r="M3013" i="21"/>
  <c r="J3013" i="21"/>
  <c r="I3013" i="21"/>
  <c r="K3013" i="21"/>
  <c r="L3013" i="21"/>
  <c r="D3015" i="21"/>
  <c r="E3014" i="21"/>
  <c r="F3014" i="21"/>
  <c r="I3014" i="21"/>
  <c r="L3014" i="21"/>
  <c r="J3014" i="21"/>
  <c r="K3014" i="21"/>
  <c r="M3014" i="21"/>
  <c r="H3015" i="21"/>
  <c r="O3013" i="21"/>
  <c r="Q3013" i="21"/>
  <c r="N3013" i="21"/>
  <c r="P3013" i="21"/>
  <c r="E3015" i="21"/>
  <c r="D3016" i="21"/>
  <c r="F3015" i="21"/>
  <c r="Q3014" i="21"/>
  <c r="N3014" i="21"/>
  <c r="P3014" i="21"/>
  <c r="O3014" i="21"/>
  <c r="L3015" i="21"/>
  <c r="J3015" i="21"/>
  <c r="M3015" i="21"/>
  <c r="K3015" i="21"/>
  <c r="I3015" i="21"/>
  <c r="H3016" i="21"/>
  <c r="E3016" i="21"/>
  <c r="D3017" i="21"/>
  <c r="F3016" i="21"/>
  <c r="P3015" i="21"/>
  <c r="O3015" i="21"/>
  <c r="Q3015" i="21"/>
  <c r="N3015" i="21"/>
  <c r="K3016" i="21"/>
  <c r="H3017" i="21"/>
  <c r="L3016" i="21"/>
  <c r="I3016" i="21"/>
  <c r="M3016" i="21"/>
  <c r="J3016" i="21"/>
  <c r="D3018" i="21"/>
  <c r="E3017" i="21"/>
  <c r="F3017" i="21"/>
  <c r="H3018" i="21"/>
  <c r="K3017" i="21"/>
  <c r="L3017" i="21"/>
  <c r="I3017" i="21"/>
  <c r="J3017" i="21"/>
  <c r="M3017" i="21"/>
  <c r="O3016" i="21"/>
  <c r="N3016" i="21"/>
  <c r="Q3016" i="21"/>
  <c r="P3016" i="21"/>
  <c r="D3019" i="21"/>
  <c r="E3018" i="21"/>
  <c r="F3018" i="21"/>
  <c r="I3018" i="21"/>
  <c r="H3019" i="21"/>
  <c r="K3018" i="21"/>
  <c r="J3018" i="21"/>
  <c r="L3018" i="21"/>
  <c r="M3018" i="21"/>
  <c r="N3017" i="21"/>
  <c r="P3017" i="21"/>
  <c r="O3017" i="21"/>
  <c r="Q3017" i="21"/>
  <c r="D3020" i="21"/>
  <c r="E3019" i="21"/>
  <c r="F3019" i="21"/>
  <c r="O3018" i="21"/>
  <c r="N3018" i="21"/>
  <c r="Q3018" i="21"/>
  <c r="P3018" i="21"/>
  <c r="H3020" i="21"/>
  <c r="K3019" i="21"/>
  <c r="J3019" i="21"/>
  <c r="M3019" i="21"/>
  <c r="I3019" i="21"/>
  <c r="L3019" i="21"/>
  <c r="E3020" i="21"/>
  <c r="D3021" i="21"/>
  <c r="F3020" i="21"/>
  <c r="I3020" i="21"/>
  <c r="J3020" i="21"/>
  <c r="K3020" i="21"/>
  <c r="M3020" i="21"/>
  <c r="H3021" i="21"/>
  <c r="L3020" i="21"/>
  <c r="N3019" i="21"/>
  <c r="P3019" i="21"/>
  <c r="O3019" i="21"/>
  <c r="Q3019" i="21"/>
  <c r="D3022" i="21"/>
  <c r="E3021" i="21"/>
  <c r="F3021" i="21"/>
  <c r="O3020" i="21"/>
  <c r="N3020" i="21"/>
  <c r="Q3020" i="21"/>
  <c r="P3020" i="21"/>
  <c r="K3021" i="21"/>
  <c r="J3021" i="21"/>
  <c r="L3021" i="21"/>
  <c r="I3021" i="21"/>
  <c r="M3021" i="21"/>
  <c r="H3022" i="21"/>
  <c r="E3022" i="21"/>
  <c r="D3023" i="21"/>
  <c r="F3022" i="21"/>
  <c r="N3021" i="21"/>
  <c r="Q3021" i="21"/>
  <c r="P3021" i="21"/>
  <c r="O3021" i="21"/>
  <c r="K3022" i="21"/>
  <c r="L3022" i="21"/>
  <c r="I3022" i="21"/>
  <c r="J3022" i="21"/>
  <c r="M3022" i="21"/>
  <c r="H3023" i="21"/>
  <c r="E3023" i="21"/>
  <c r="D3024" i="21"/>
  <c r="F3023" i="21"/>
  <c r="Q3022" i="21"/>
  <c r="N3022" i="21"/>
  <c r="P3022" i="21"/>
  <c r="O3022" i="21"/>
  <c r="L3023" i="21"/>
  <c r="I3023" i="21"/>
  <c r="M3023" i="21"/>
  <c r="K3023" i="21"/>
  <c r="J3023" i="21"/>
  <c r="H3024" i="21"/>
  <c r="E3024" i="21"/>
  <c r="D3025" i="21"/>
  <c r="F3024" i="21"/>
  <c r="O3023" i="21"/>
  <c r="N3023" i="21"/>
  <c r="P3023" i="21"/>
  <c r="Q3023" i="21"/>
  <c r="K3024" i="21"/>
  <c r="L3024" i="21"/>
  <c r="J3024" i="21"/>
  <c r="M3024" i="21"/>
  <c r="I3024" i="21"/>
  <c r="H3025" i="21"/>
  <c r="E3025" i="21"/>
  <c r="D3026" i="21"/>
  <c r="F3025" i="21"/>
  <c r="O3024" i="21"/>
  <c r="Q3024" i="21"/>
  <c r="N3024" i="21"/>
  <c r="P3024" i="21"/>
  <c r="J3025" i="21"/>
  <c r="I3025" i="21"/>
  <c r="K3025" i="21"/>
  <c r="M3025" i="21"/>
  <c r="H3026" i="21"/>
  <c r="L3025" i="21"/>
  <c r="D3027" i="21"/>
  <c r="E3026" i="21"/>
  <c r="F3026" i="21"/>
  <c r="N3025" i="21"/>
  <c r="Q3025" i="21"/>
  <c r="P3025" i="21"/>
  <c r="O3025" i="21"/>
  <c r="H3027" i="21"/>
  <c r="J3026" i="21"/>
  <c r="M3026" i="21"/>
  <c r="L3026" i="21"/>
  <c r="I3026" i="21"/>
  <c r="K3026" i="21"/>
  <c r="E3027" i="21"/>
  <c r="D3028" i="21"/>
  <c r="F3027" i="21"/>
  <c r="M3027" i="21"/>
  <c r="H3028" i="21"/>
  <c r="I3027" i="21"/>
  <c r="L3027" i="21"/>
  <c r="K3027" i="21"/>
  <c r="J3027" i="21"/>
  <c r="O3026" i="21"/>
  <c r="Q3026" i="21"/>
  <c r="N3026" i="21"/>
  <c r="P3026" i="21"/>
  <c r="E3028" i="21"/>
  <c r="D3029" i="21"/>
  <c r="F3028" i="21"/>
  <c r="H3029" i="21"/>
  <c r="M3028" i="21"/>
  <c r="I3028" i="21"/>
  <c r="J3028" i="21"/>
  <c r="L3028" i="21"/>
  <c r="K3028" i="21"/>
  <c r="N3027" i="21"/>
  <c r="Q3027" i="21"/>
  <c r="P3027" i="21"/>
  <c r="O3027" i="21"/>
  <c r="D3030" i="21"/>
  <c r="E3029" i="21"/>
  <c r="F3029" i="21"/>
  <c r="I3029" i="21"/>
  <c r="K3029" i="21"/>
  <c r="J3029" i="21"/>
  <c r="M3029" i="21"/>
  <c r="L3029" i="21"/>
  <c r="H3030" i="21"/>
  <c r="Q3028" i="21"/>
  <c r="N3028" i="21"/>
  <c r="P3028" i="21"/>
  <c r="O3028" i="21"/>
  <c r="D3031" i="21"/>
  <c r="E3030" i="21"/>
  <c r="F3030" i="21"/>
  <c r="Q3029" i="21"/>
  <c r="P3029" i="21"/>
  <c r="O3029" i="21"/>
  <c r="N3029" i="21"/>
  <c r="H3031" i="21"/>
  <c r="I3030" i="21"/>
  <c r="M3030" i="21"/>
  <c r="L3030" i="21"/>
  <c r="J3030" i="21"/>
  <c r="K3030" i="21"/>
  <c r="D3032" i="21"/>
  <c r="E3031" i="21"/>
  <c r="F3031" i="21"/>
  <c r="M3031" i="21"/>
  <c r="I3031" i="21"/>
  <c r="L3031" i="21"/>
  <c r="J3031" i="21"/>
  <c r="K3031" i="21"/>
  <c r="H3032" i="21"/>
  <c r="O3030" i="21"/>
  <c r="N3030" i="21"/>
  <c r="Q3030" i="21"/>
  <c r="P3030" i="21"/>
  <c r="D3033" i="21"/>
  <c r="E3032" i="21"/>
  <c r="F3032" i="21"/>
  <c r="P3031" i="21"/>
  <c r="O3031" i="21"/>
  <c r="N3031" i="21"/>
  <c r="Q3031" i="21"/>
  <c r="K3032" i="21"/>
  <c r="I3032" i="21"/>
  <c r="J3032" i="21"/>
  <c r="L3032" i="21"/>
  <c r="M3032" i="21"/>
  <c r="H3033" i="21"/>
  <c r="E3033" i="21"/>
  <c r="D3034" i="21"/>
  <c r="F3033" i="21"/>
  <c r="Q3032" i="21"/>
  <c r="N3032" i="21"/>
  <c r="P3032" i="21"/>
  <c r="O3032" i="21"/>
  <c r="H3034" i="21"/>
  <c r="I3033" i="21"/>
  <c r="J3033" i="21"/>
  <c r="L3033" i="21"/>
  <c r="K3033" i="21"/>
  <c r="M3033" i="21"/>
  <c r="D3035" i="21"/>
  <c r="E3034" i="21"/>
  <c r="F3034" i="21"/>
  <c r="H3035" i="21"/>
  <c r="L3034" i="21"/>
  <c r="I3034" i="21"/>
  <c r="M3034" i="21"/>
  <c r="J3034" i="21"/>
  <c r="K3034" i="21"/>
  <c r="N3033" i="21"/>
  <c r="P3033" i="21"/>
  <c r="O3033" i="21"/>
  <c r="Q3033" i="21"/>
  <c r="E3035" i="21"/>
  <c r="D3036" i="21"/>
  <c r="F3035" i="21"/>
  <c r="L3035" i="21"/>
  <c r="K3035" i="21"/>
  <c r="I3035" i="21"/>
  <c r="M3035" i="21"/>
  <c r="H3036" i="21"/>
  <c r="J3035" i="21"/>
  <c r="N3034" i="21"/>
  <c r="Q3034" i="21"/>
  <c r="P3034" i="21"/>
  <c r="O3034" i="21"/>
  <c r="D3037" i="21"/>
  <c r="E3036" i="21"/>
  <c r="F3036" i="21"/>
  <c r="Q3035" i="21"/>
  <c r="P3035" i="21"/>
  <c r="O3035" i="21"/>
  <c r="N3035" i="21"/>
  <c r="K3036" i="21"/>
  <c r="J3036" i="21"/>
  <c r="I3036" i="21"/>
  <c r="L3036" i="21"/>
  <c r="H3037" i="21"/>
  <c r="M3036" i="21"/>
  <c r="D3038" i="21"/>
  <c r="E3037" i="21"/>
  <c r="F3037" i="21"/>
  <c r="O3036" i="21"/>
  <c r="Q3036" i="21"/>
  <c r="N3036" i="21"/>
  <c r="P3036" i="21"/>
  <c r="M3037" i="21"/>
  <c r="J3037" i="21"/>
  <c r="I3037" i="21"/>
  <c r="K3037" i="21"/>
  <c r="H3038" i="21"/>
  <c r="L3037" i="21"/>
  <c r="E3038" i="21"/>
  <c r="D3039" i="21"/>
  <c r="F3038" i="21"/>
  <c r="N3037" i="21"/>
  <c r="Q3037" i="21"/>
  <c r="P3037" i="21"/>
  <c r="O3037" i="21"/>
  <c r="M3038" i="21"/>
  <c r="K3038" i="21"/>
  <c r="H3039" i="21"/>
  <c r="I3038" i="21"/>
  <c r="L3038" i="21"/>
  <c r="J3038" i="21"/>
  <c r="E3039" i="21"/>
  <c r="D3040" i="21"/>
  <c r="F3039" i="21"/>
  <c r="J3039" i="21"/>
  <c r="H3040" i="21"/>
  <c r="K3039" i="21"/>
  <c r="I3039" i="21"/>
  <c r="L3039" i="21"/>
  <c r="M3039" i="21"/>
  <c r="O3038" i="21"/>
  <c r="N3038" i="21"/>
  <c r="Q3038" i="21"/>
  <c r="P3038" i="21"/>
  <c r="E3040" i="21"/>
  <c r="D3041" i="21"/>
  <c r="F3040" i="21"/>
  <c r="I3040" i="21"/>
  <c r="L3040" i="21"/>
  <c r="H3041" i="21"/>
  <c r="J3040" i="21"/>
  <c r="K3040" i="21"/>
  <c r="M3040" i="21"/>
  <c r="O3039" i="21"/>
  <c r="N3039" i="21"/>
  <c r="P3039" i="21"/>
  <c r="Q3039" i="21"/>
  <c r="E3041" i="21"/>
  <c r="D3042" i="21"/>
  <c r="F3041" i="21"/>
  <c r="O3040" i="21"/>
  <c r="N3040" i="21"/>
  <c r="Q3040" i="21"/>
  <c r="P3040" i="21"/>
  <c r="I3041" i="21"/>
  <c r="M3041" i="21"/>
  <c r="K3041" i="21"/>
  <c r="J3041" i="21"/>
  <c r="H3042" i="21"/>
  <c r="L3041" i="21"/>
  <c r="D3043" i="21"/>
  <c r="E3042" i="21"/>
  <c r="F3042" i="21"/>
  <c r="Q3041" i="21"/>
  <c r="N3041" i="21"/>
  <c r="P3041" i="21"/>
  <c r="O3041" i="21"/>
  <c r="I3042" i="21"/>
  <c r="H3043" i="21"/>
  <c r="L3042" i="21"/>
  <c r="K3042" i="21"/>
  <c r="J3042" i="21"/>
  <c r="M3042" i="21"/>
  <c r="E3043" i="21"/>
  <c r="D3044" i="21"/>
  <c r="F3043" i="21"/>
  <c r="O3042" i="21"/>
  <c r="Q3042" i="21"/>
  <c r="N3042" i="21"/>
  <c r="P3042" i="21"/>
  <c r="K3043" i="21"/>
  <c r="H3044" i="21"/>
  <c r="J3043" i="21"/>
  <c r="M3043" i="21"/>
  <c r="I3043" i="21"/>
  <c r="L3043" i="21"/>
  <c r="E3044" i="21"/>
  <c r="D3045" i="21"/>
  <c r="F3044" i="21"/>
  <c r="L3044" i="21"/>
  <c r="H3045" i="21"/>
  <c r="J3044" i="21"/>
  <c r="I3044" i="21"/>
  <c r="M3044" i="21"/>
  <c r="K3044" i="21"/>
  <c r="Q3043" i="21"/>
  <c r="P3043" i="21"/>
  <c r="O3043" i="21"/>
  <c r="N3043" i="21"/>
  <c r="D3046" i="21"/>
  <c r="E3045" i="21"/>
  <c r="F3045" i="21"/>
  <c r="M3045" i="21"/>
  <c r="L3045" i="21"/>
  <c r="H3046" i="21"/>
  <c r="J3045" i="21"/>
  <c r="I3045" i="21"/>
  <c r="K3045" i="21"/>
  <c r="N3044" i="21"/>
  <c r="Q3044" i="21"/>
  <c r="P3044" i="21"/>
  <c r="O3044" i="21"/>
  <c r="D3047" i="21"/>
  <c r="E3046" i="21"/>
  <c r="F3046" i="21"/>
  <c r="K3046" i="21"/>
  <c r="I3046" i="21"/>
  <c r="H3047" i="21"/>
  <c r="M3046" i="21"/>
  <c r="J3046" i="21"/>
  <c r="L3046" i="21"/>
  <c r="O3045" i="21"/>
  <c r="Q3045" i="21"/>
  <c r="N3045" i="21"/>
  <c r="P3045" i="21"/>
  <c r="D3048" i="21"/>
  <c r="E3047" i="21"/>
  <c r="F3047" i="21"/>
  <c r="O3046" i="21"/>
  <c r="N3046" i="21"/>
  <c r="Q3046" i="21"/>
  <c r="P3046" i="21"/>
  <c r="H3048" i="21"/>
  <c r="I3047" i="21"/>
  <c r="L3047" i="21"/>
  <c r="K3047" i="21"/>
  <c r="J3047" i="21"/>
  <c r="M3047" i="21"/>
  <c r="D3049" i="21"/>
  <c r="E3048" i="21"/>
  <c r="F3048" i="21"/>
  <c r="H3049" i="21"/>
  <c r="J3048" i="21"/>
  <c r="K3048" i="21"/>
  <c r="I3048" i="21"/>
  <c r="L3048" i="21"/>
  <c r="M3048" i="21"/>
  <c r="Q3047" i="21"/>
  <c r="P3047" i="21"/>
  <c r="O3047" i="21"/>
  <c r="N3047" i="21"/>
  <c r="D3050" i="21"/>
  <c r="E3049" i="21"/>
  <c r="F3049" i="21"/>
  <c r="M3049" i="21"/>
  <c r="H3050" i="21"/>
  <c r="L3049" i="21"/>
  <c r="I3049" i="21"/>
  <c r="K3049" i="21"/>
  <c r="J3049" i="21"/>
  <c r="O3048" i="21"/>
  <c r="N3048" i="21"/>
  <c r="Q3048" i="21"/>
  <c r="P3048" i="21"/>
  <c r="D3051" i="21"/>
  <c r="E3050" i="21"/>
  <c r="F3050" i="21"/>
  <c r="H3051" i="21"/>
  <c r="L3050" i="21"/>
  <c r="M3050" i="21"/>
  <c r="J3050" i="21"/>
  <c r="I3050" i="21"/>
  <c r="K3050" i="21"/>
  <c r="Q3049" i="21"/>
  <c r="P3049" i="21"/>
  <c r="O3049" i="21"/>
  <c r="N3049" i="21"/>
  <c r="D3052" i="21"/>
  <c r="E3051" i="21"/>
  <c r="F3051" i="21"/>
  <c r="L3051" i="21"/>
  <c r="J3051" i="21"/>
  <c r="K3051" i="21"/>
  <c r="I3051" i="21"/>
  <c r="M3051" i="21"/>
  <c r="H3052" i="21"/>
  <c r="Q3050" i="21"/>
  <c r="N3050" i="21"/>
  <c r="P3050" i="21"/>
  <c r="O3050" i="21"/>
  <c r="D3053" i="21"/>
  <c r="E3052" i="21"/>
  <c r="F3052" i="21"/>
  <c r="Q3051" i="21"/>
  <c r="N3051" i="21"/>
  <c r="P3051" i="21"/>
  <c r="O3051" i="21"/>
  <c r="J3052" i="21"/>
  <c r="L3052" i="21"/>
  <c r="I3052" i="21"/>
  <c r="H3053" i="21"/>
  <c r="K3052" i="21"/>
  <c r="M3052" i="21"/>
  <c r="D3054" i="21"/>
  <c r="E3053" i="21"/>
  <c r="F3053" i="21"/>
  <c r="Q3052" i="21"/>
  <c r="N3052" i="21"/>
  <c r="P3052" i="21"/>
  <c r="O3052" i="21"/>
  <c r="L3053" i="21"/>
  <c r="H3054" i="21"/>
  <c r="J3053" i="21"/>
  <c r="I3053" i="21"/>
  <c r="M3053" i="21"/>
  <c r="K3053" i="21"/>
  <c r="D3055" i="21"/>
  <c r="E3054" i="21"/>
  <c r="F3054" i="21"/>
  <c r="L3054" i="21"/>
  <c r="I3054" i="21"/>
  <c r="J3054" i="21"/>
  <c r="H3055" i="21"/>
  <c r="K3054" i="21"/>
  <c r="M3054" i="21"/>
  <c r="N3053" i="21"/>
  <c r="Q3053" i="21"/>
  <c r="P3053" i="21"/>
  <c r="O3053" i="21"/>
  <c r="E3055" i="21"/>
  <c r="D3056" i="21"/>
  <c r="F3055" i="21"/>
  <c r="Q3054" i="21"/>
  <c r="N3054" i="21"/>
  <c r="P3054" i="21"/>
  <c r="O3054" i="21"/>
  <c r="M3055" i="21"/>
  <c r="K3055" i="21"/>
  <c r="J3055" i="21"/>
  <c r="L3055" i="21"/>
  <c r="I3055" i="21"/>
  <c r="H3056" i="21"/>
  <c r="D3057" i="21"/>
  <c r="E3056" i="21"/>
  <c r="F3056" i="21"/>
  <c r="Q3055" i="21"/>
  <c r="N3055" i="21"/>
  <c r="P3055" i="21"/>
  <c r="O3055" i="21"/>
  <c r="I3056" i="21"/>
  <c r="M3056" i="21"/>
  <c r="H3057" i="21"/>
  <c r="L3056" i="21"/>
  <c r="K3056" i="21"/>
  <c r="J3056" i="21"/>
  <c r="D3058" i="21"/>
  <c r="E3057" i="21"/>
  <c r="F3057" i="21"/>
  <c r="N3056" i="21"/>
  <c r="Q3056" i="21"/>
  <c r="P3056" i="21"/>
  <c r="O3056" i="21"/>
  <c r="M3057" i="21"/>
  <c r="H3058" i="21"/>
  <c r="I3057" i="21"/>
  <c r="L3057" i="21"/>
  <c r="J3057" i="21"/>
  <c r="K3057" i="21"/>
  <c r="E3058" i="21"/>
  <c r="D3059" i="21"/>
  <c r="F3058" i="21"/>
  <c r="K3058" i="21"/>
  <c r="H3059" i="21"/>
  <c r="J3058" i="21"/>
  <c r="L3058" i="21"/>
  <c r="M3058" i="21"/>
  <c r="I3058" i="21"/>
  <c r="P3057" i="21"/>
  <c r="O3057" i="21"/>
  <c r="N3057" i="21"/>
  <c r="Q3057" i="21"/>
  <c r="E3059" i="21"/>
  <c r="D3060" i="21"/>
  <c r="F3059" i="21"/>
  <c r="I3059" i="21"/>
  <c r="L3059" i="21"/>
  <c r="K3059" i="21"/>
  <c r="J3059" i="21"/>
  <c r="H3060" i="21"/>
  <c r="M3059" i="21"/>
  <c r="N3058" i="21"/>
  <c r="Q3058" i="21"/>
  <c r="P3058" i="21"/>
  <c r="O3058" i="21"/>
  <c r="D3061" i="21"/>
  <c r="E3060" i="21"/>
  <c r="F3060" i="21"/>
  <c r="Q3059" i="21"/>
  <c r="P3059" i="21"/>
  <c r="O3059" i="21"/>
  <c r="N3059" i="21"/>
  <c r="I3060" i="21"/>
  <c r="J3060" i="21"/>
  <c r="L3060" i="21"/>
  <c r="H3061" i="21"/>
  <c r="M3060" i="21"/>
  <c r="K3060" i="21"/>
  <c r="D3062" i="21"/>
  <c r="E3061" i="21"/>
  <c r="F3061" i="21"/>
  <c r="O3060" i="21"/>
  <c r="Q3060" i="21"/>
  <c r="N3060" i="21"/>
  <c r="P3060" i="21"/>
  <c r="H3062" i="21"/>
  <c r="I3061" i="21"/>
  <c r="K3061" i="21"/>
  <c r="M3061" i="21"/>
  <c r="J3061" i="21"/>
  <c r="L3061" i="21"/>
  <c r="E3062" i="21"/>
  <c r="D3063" i="21"/>
  <c r="F3062" i="21"/>
  <c r="J3062" i="21"/>
  <c r="I3062" i="21"/>
  <c r="K3062" i="21"/>
  <c r="H3063" i="21"/>
  <c r="L3062" i="21"/>
  <c r="M3062" i="21"/>
  <c r="N3061" i="21"/>
  <c r="P3061" i="21"/>
  <c r="O3061" i="21"/>
  <c r="Q3061" i="21"/>
  <c r="D3064" i="21"/>
  <c r="E3063" i="21"/>
  <c r="F3063" i="21"/>
  <c r="O3062" i="21"/>
  <c r="N3062" i="21"/>
  <c r="Q3062" i="21"/>
  <c r="P3062" i="21"/>
  <c r="I3063" i="21"/>
  <c r="K3063" i="21"/>
  <c r="H3064" i="21"/>
  <c r="M3063" i="21"/>
  <c r="L3063" i="21"/>
  <c r="J3063" i="21"/>
  <c r="D3065" i="21"/>
  <c r="E3064" i="21"/>
  <c r="F3064" i="21"/>
  <c r="P3063" i="21"/>
  <c r="O3063" i="21"/>
  <c r="N3063" i="21"/>
  <c r="Q3063" i="21"/>
  <c r="L3064" i="21"/>
  <c r="H3065" i="21"/>
  <c r="I3064" i="21"/>
  <c r="K3064" i="21"/>
  <c r="J3064" i="21"/>
  <c r="M3064" i="21"/>
  <c r="E3065" i="21"/>
  <c r="D3066" i="21"/>
  <c r="F3065" i="21"/>
  <c r="I3065" i="21"/>
  <c r="J3065" i="21"/>
  <c r="M3065" i="21"/>
  <c r="H3066" i="21"/>
  <c r="K3065" i="21"/>
  <c r="L3065" i="21"/>
  <c r="Q3064" i="21"/>
  <c r="N3064" i="21"/>
  <c r="P3064" i="21"/>
  <c r="O3064" i="21"/>
  <c r="E3066" i="21"/>
  <c r="D3067" i="21"/>
  <c r="F3066" i="21"/>
  <c r="N3065" i="21"/>
  <c r="P3065" i="21"/>
  <c r="O3065" i="21"/>
  <c r="Q3065" i="21"/>
  <c r="H3067" i="21"/>
  <c r="L3066" i="21"/>
  <c r="J3066" i="21"/>
  <c r="M3066" i="21"/>
  <c r="I3066" i="21"/>
  <c r="K3066" i="21"/>
  <c r="D3068" i="21"/>
  <c r="E3067" i="21"/>
  <c r="F3067" i="21"/>
  <c r="H3068" i="21"/>
  <c r="J3067" i="21"/>
  <c r="M3067" i="21"/>
  <c r="K3067" i="21"/>
  <c r="L3067" i="21"/>
  <c r="I3067" i="21"/>
  <c r="N3066" i="21"/>
  <c r="Q3066" i="21"/>
  <c r="P3066" i="21"/>
  <c r="O3066" i="21"/>
  <c r="E3068" i="21"/>
  <c r="D3069" i="21"/>
  <c r="F3068" i="21"/>
  <c r="H3069" i="21"/>
  <c r="M3068" i="21"/>
  <c r="L3068" i="21"/>
  <c r="K3068" i="21"/>
  <c r="I3068" i="21"/>
  <c r="J3068" i="21"/>
  <c r="Q3067" i="21"/>
  <c r="N3067" i="21"/>
  <c r="P3067" i="21"/>
  <c r="O3067" i="21"/>
  <c r="D3070" i="21"/>
  <c r="E3069" i="21"/>
  <c r="F3069" i="21"/>
  <c r="K3069" i="21"/>
  <c r="M3069" i="21"/>
  <c r="J3069" i="21"/>
  <c r="I3069" i="21"/>
  <c r="H3070" i="21"/>
  <c r="L3069" i="21"/>
  <c r="O3068" i="21"/>
  <c r="N3068" i="21"/>
  <c r="Q3068" i="21"/>
  <c r="P3068" i="21"/>
  <c r="E3070" i="21"/>
  <c r="D3071" i="21"/>
  <c r="F3070" i="21"/>
  <c r="Q3069" i="21"/>
  <c r="N3069" i="21"/>
  <c r="P3069" i="21"/>
  <c r="O3069" i="21"/>
  <c r="L3070" i="21"/>
  <c r="H3071" i="21"/>
  <c r="I3070" i="21"/>
  <c r="J3070" i="21"/>
  <c r="M3070" i="21"/>
  <c r="K3070" i="21"/>
  <c r="D3072" i="21"/>
  <c r="E3071" i="21"/>
  <c r="F3071" i="21"/>
  <c r="J3071" i="21"/>
  <c r="K3071" i="21"/>
  <c r="M3071" i="21"/>
  <c r="L3071" i="21"/>
  <c r="H3072" i="21"/>
  <c r="I3071" i="21"/>
  <c r="N3070" i="21"/>
  <c r="Q3070" i="21"/>
  <c r="P3070" i="21"/>
  <c r="O3070" i="21"/>
  <c r="D3073" i="21"/>
  <c r="E3072" i="21"/>
  <c r="F3072" i="21"/>
  <c r="L3072" i="21"/>
  <c r="J3072" i="21"/>
  <c r="K3072" i="21"/>
  <c r="H3073" i="21"/>
  <c r="I3072" i="21"/>
  <c r="M3072" i="21"/>
  <c r="O3071" i="21"/>
  <c r="N3071" i="21"/>
  <c r="P3071" i="21"/>
  <c r="Q3071" i="21"/>
  <c r="D3074" i="21"/>
  <c r="E3073" i="21"/>
  <c r="F3073" i="21"/>
  <c r="K3073" i="21"/>
  <c r="L3073" i="21"/>
  <c r="M3073" i="21"/>
  <c r="I3073" i="21"/>
  <c r="H3074" i="21"/>
  <c r="J3073" i="21"/>
  <c r="N3072" i="21"/>
  <c r="Q3072" i="21"/>
  <c r="P3072" i="21"/>
  <c r="O3072" i="21"/>
  <c r="E3074" i="21"/>
  <c r="D3075" i="21"/>
  <c r="F3074" i="21"/>
  <c r="N3073" i="21"/>
  <c r="Q3073" i="21"/>
  <c r="P3073" i="21"/>
  <c r="O3073" i="21"/>
  <c r="J3074" i="21"/>
  <c r="H3075" i="21"/>
  <c r="I3074" i="21"/>
  <c r="M3074" i="21"/>
  <c r="L3074" i="21"/>
  <c r="K3074" i="21"/>
  <c r="E3075" i="21"/>
  <c r="D3076" i="21"/>
  <c r="F3075" i="21"/>
  <c r="I3075" i="21"/>
  <c r="K3075" i="21"/>
  <c r="L3075" i="21"/>
  <c r="H3076" i="21"/>
  <c r="M3075" i="21"/>
  <c r="J3075" i="21"/>
  <c r="O3074" i="21"/>
  <c r="N3074" i="21"/>
  <c r="Q3074" i="21"/>
  <c r="P3074" i="21"/>
  <c r="D3077" i="21"/>
  <c r="E3076" i="21"/>
  <c r="F3076" i="21"/>
  <c r="Q3075" i="21"/>
  <c r="P3075" i="21"/>
  <c r="O3075" i="21"/>
  <c r="N3075" i="21"/>
  <c r="L3076" i="21"/>
  <c r="J3076" i="21"/>
  <c r="H3077" i="21"/>
  <c r="K3076" i="21"/>
  <c r="M3076" i="21"/>
  <c r="I3076" i="21"/>
  <c r="E3077" i="21"/>
  <c r="D3078" i="21"/>
  <c r="F3077" i="21"/>
  <c r="I3077" i="21"/>
  <c r="L3077" i="21"/>
  <c r="J3077" i="21"/>
  <c r="H3078" i="21"/>
  <c r="K3077" i="21"/>
  <c r="M3077" i="21"/>
  <c r="N3076" i="21"/>
  <c r="Q3076" i="21"/>
  <c r="P3076" i="21"/>
  <c r="O3076" i="21"/>
  <c r="E3078" i="21"/>
  <c r="D3079" i="21"/>
  <c r="F3078" i="21"/>
  <c r="Q3077" i="21"/>
  <c r="P3077" i="21"/>
  <c r="O3077" i="21"/>
  <c r="N3077" i="21"/>
  <c r="J3078" i="21"/>
  <c r="I3078" i="21"/>
  <c r="H3079" i="21"/>
  <c r="M3078" i="21"/>
  <c r="L3078" i="21"/>
  <c r="K3078" i="21"/>
  <c r="E3079" i="21"/>
  <c r="D3080" i="21"/>
  <c r="F3079" i="21"/>
  <c r="O3078" i="21"/>
  <c r="N3078" i="21"/>
  <c r="Q3078" i="21"/>
  <c r="P3078" i="21"/>
  <c r="I3079" i="21"/>
  <c r="M3079" i="21"/>
  <c r="K3079" i="21"/>
  <c r="L3079" i="21"/>
  <c r="H3080" i="21"/>
  <c r="J3079" i="21"/>
  <c r="D3081" i="21"/>
  <c r="E3080" i="21"/>
  <c r="F3080" i="21"/>
  <c r="P3079" i="21"/>
  <c r="O3079" i="21"/>
  <c r="Q3079" i="21"/>
  <c r="N3079" i="21"/>
  <c r="L3080" i="21"/>
  <c r="H3081" i="21"/>
  <c r="M3080" i="21"/>
  <c r="K3080" i="21"/>
  <c r="I3080" i="21"/>
  <c r="J3080" i="21"/>
  <c r="E3081" i="21"/>
  <c r="D3082" i="21"/>
  <c r="F3081" i="21"/>
  <c r="K3081" i="21"/>
  <c r="L3081" i="21"/>
  <c r="M3081" i="21"/>
  <c r="I3081" i="21"/>
  <c r="H3082" i="21"/>
  <c r="J3081" i="21"/>
  <c r="O3080" i="21"/>
  <c r="N3080" i="21"/>
  <c r="Q3080" i="21"/>
  <c r="P3080" i="21"/>
  <c r="E3082" i="21"/>
  <c r="D3083" i="21"/>
  <c r="F3082" i="21"/>
  <c r="N3081" i="21"/>
  <c r="P3081" i="21"/>
  <c r="O3081" i="21"/>
  <c r="Q3081" i="21"/>
  <c r="L3082" i="21"/>
  <c r="J3082" i="21"/>
  <c r="K3082" i="21"/>
  <c r="M3082" i="21"/>
  <c r="H3083" i="21"/>
  <c r="I3082" i="21"/>
  <c r="E3083" i="21"/>
  <c r="D3084" i="21"/>
  <c r="F3083" i="21"/>
  <c r="I3083" i="21"/>
  <c r="J3083" i="21"/>
  <c r="L3083" i="21"/>
  <c r="M3083" i="21"/>
  <c r="H3084" i="21"/>
  <c r="K3083" i="21"/>
  <c r="Q3082" i="21"/>
  <c r="N3082" i="21"/>
  <c r="P3082" i="21"/>
  <c r="O3082" i="21"/>
  <c r="D3085" i="21"/>
  <c r="E3084" i="21"/>
  <c r="F3084" i="21"/>
  <c r="N3083" i="21"/>
  <c r="P3083" i="21"/>
  <c r="O3083" i="21"/>
  <c r="Q3083" i="21"/>
  <c r="L3084" i="21"/>
  <c r="J3084" i="21"/>
  <c r="I3084" i="21"/>
  <c r="K3084" i="21"/>
  <c r="M3084" i="21"/>
  <c r="H3085" i="21"/>
  <c r="D3086" i="21"/>
  <c r="E3085" i="21"/>
  <c r="F3085" i="21"/>
  <c r="O3084" i="21"/>
  <c r="Q3084" i="21"/>
  <c r="N3084" i="21"/>
  <c r="P3084" i="21"/>
  <c r="H3086" i="21"/>
  <c r="J3085" i="21"/>
  <c r="M3085" i="21"/>
  <c r="I3085" i="21"/>
  <c r="K3085" i="21"/>
  <c r="L3085" i="21"/>
  <c r="E3086" i="21"/>
  <c r="D3087" i="21"/>
  <c r="F3086" i="21"/>
  <c r="L3086" i="21"/>
  <c r="H3087" i="21"/>
  <c r="I3086" i="21"/>
  <c r="J3086" i="21"/>
  <c r="K3086" i="21"/>
  <c r="M3086" i="21"/>
  <c r="N3085" i="21"/>
  <c r="P3085" i="21"/>
  <c r="O3085" i="21"/>
  <c r="Q3085" i="21"/>
  <c r="D3088" i="21"/>
  <c r="E3087" i="21"/>
  <c r="F3087" i="21"/>
  <c r="H3088" i="21"/>
  <c r="I3087" i="21"/>
  <c r="M3087" i="21"/>
  <c r="K3087" i="21"/>
  <c r="L3087" i="21"/>
  <c r="J3087" i="21"/>
  <c r="Q3086" i="21"/>
  <c r="N3086" i="21"/>
  <c r="P3086" i="21"/>
  <c r="O3086" i="21"/>
  <c r="E3088" i="21"/>
  <c r="D3089" i="21"/>
  <c r="F3088" i="21"/>
  <c r="J3088" i="21"/>
  <c r="I3088" i="21"/>
  <c r="M3088" i="21"/>
  <c r="L3088" i="21"/>
  <c r="H3089" i="21"/>
  <c r="K3088" i="21"/>
  <c r="O3087" i="21"/>
  <c r="N3087" i="21"/>
  <c r="P3087" i="21"/>
  <c r="Q3087" i="21"/>
  <c r="E3089" i="21"/>
  <c r="D3090" i="21"/>
  <c r="F3089" i="21"/>
  <c r="O3088" i="21"/>
  <c r="Q3088" i="21"/>
  <c r="N3088" i="21"/>
  <c r="P3088" i="21"/>
  <c r="J3089" i="21"/>
  <c r="I3089" i="21"/>
  <c r="H3090" i="21"/>
  <c r="L3089" i="21"/>
  <c r="M3089" i="21"/>
  <c r="K3089" i="21"/>
  <c r="D3091" i="21"/>
  <c r="E3090" i="21"/>
  <c r="F3090" i="21"/>
  <c r="Q3089" i="21"/>
  <c r="N3089" i="21"/>
  <c r="P3089" i="21"/>
  <c r="O3089" i="21"/>
  <c r="J3090" i="21"/>
  <c r="H3091" i="21"/>
  <c r="K3090" i="21"/>
  <c r="M3090" i="21"/>
  <c r="L3090" i="21"/>
  <c r="I3090" i="21"/>
  <c r="D3092" i="21"/>
  <c r="E3091" i="21"/>
  <c r="F3091" i="21"/>
  <c r="H3092" i="21"/>
  <c r="K3091" i="21"/>
  <c r="L3091" i="21"/>
  <c r="M3091" i="21"/>
  <c r="I3091" i="21"/>
  <c r="J3091" i="21"/>
  <c r="O3090" i="21"/>
  <c r="Q3090" i="21"/>
  <c r="N3090" i="21"/>
  <c r="P3090" i="21"/>
  <c r="E3092" i="21"/>
  <c r="D3093" i="21"/>
  <c r="F3092" i="21"/>
  <c r="M3092" i="21"/>
  <c r="J3092" i="21"/>
  <c r="H3093" i="21"/>
  <c r="I3092" i="21"/>
  <c r="K3092" i="21"/>
  <c r="L3092" i="21"/>
  <c r="N3091" i="21"/>
  <c r="P3091" i="21"/>
  <c r="O3091" i="21"/>
  <c r="Q3091" i="21"/>
  <c r="E3093" i="21"/>
  <c r="D3094" i="21"/>
  <c r="F3093" i="21"/>
  <c r="L3093" i="21"/>
  <c r="K3093" i="21"/>
  <c r="M3093" i="21"/>
  <c r="I3093" i="21"/>
  <c r="H3094" i="21"/>
  <c r="J3093" i="21"/>
  <c r="N3092" i="21"/>
  <c r="Q3092" i="21"/>
  <c r="P3092" i="21"/>
  <c r="O3092" i="21"/>
  <c r="E3094" i="21"/>
  <c r="D3095" i="21"/>
  <c r="F3094" i="21"/>
  <c r="O3093" i="21"/>
  <c r="Q3093" i="21"/>
  <c r="N3093" i="21"/>
  <c r="P3093" i="21"/>
  <c r="L3094" i="21"/>
  <c r="M3094" i="21"/>
  <c r="J3094" i="21"/>
  <c r="H3095" i="21"/>
  <c r="K3094" i="21"/>
  <c r="I3094" i="21"/>
  <c r="E3095" i="21"/>
  <c r="D3096" i="21"/>
  <c r="F3095" i="21"/>
  <c r="M3095" i="21"/>
  <c r="L3095" i="21"/>
  <c r="J3095" i="21"/>
  <c r="I3095" i="21"/>
  <c r="K3095" i="21"/>
  <c r="H3096" i="21"/>
  <c r="N3094" i="21"/>
  <c r="Q3094" i="21"/>
  <c r="P3094" i="21"/>
  <c r="O3094" i="21"/>
  <c r="D3097" i="21"/>
  <c r="E3096" i="21"/>
  <c r="F3096" i="21"/>
  <c r="P3095" i="21"/>
  <c r="O3095" i="21"/>
  <c r="Q3095" i="21"/>
  <c r="N3095" i="21"/>
  <c r="I3096" i="21"/>
  <c r="M3096" i="21"/>
  <c r="K3096" i="21"/>
  <c r="L3096" i="21"/>
  <c r="H3097" i="21"/>
  <c r="J3096" i="21"/>
  <c r="D3098" i="21"/>
  <c r="E3097" i="21"/>
  <c r="F3097" i="21"/>
  <c r="Q3096" i="21"/>
  <c r="N3096" i="21"/>
  <c r="P3096" i="21"/>
  <c r="O3096" i="21"/>
  <c r="M3097" i="21"/>
  <c r="L3097" i="21"/>
  <c r="H3098" i="21"/>
  <c r="K3097" i="21"/>
  <c r="J3097" i="21"/>
  <c r="I3097" i="21"/>
  <c r="E3098" i="21"/>
  <c r="D3099" i="21"/>
  <c r="F3098" i="21"/>
  <c r="I3098" i="21"/>
  <c r="H3099" i="21"/>
  <c r="J3098" i="21"/>
  <c r="M3098" i="21"/>
  <c r="K3098" i="21"/>
  <c r="L3098" i="21"/>
  <c r="Q3097" i="21"/>
  <c r="P3097" i="21"/>
  <c r="O3097" i="21"/>
  <c r="N3097" i="21"/>
  <c r="E3099" i="21"/>
  <c r="D3100" i="21"/>
  <c r="F3099" i="21"/>
  <c r="O3098" i="21"/>
  <c r="N3098" i="21"/>
  <c r="Q3098" i="21"/>
  <c r="P3098" i="21"/>
  <c r="K3099" i="21"/>
  <c r="M3099" i="21"/>
  <c r="H3100" i="21"/>
  <c r="I3099" i="21"/>
  <c r="L3099" i="21"/>
  <c r="J3099" i="21"/>
  <c r="D3101" i="21"/>
  <c r="E3100" i="21"/>
  <c r="F3100" i="21"/>
  <c r="K3100" i="21"/>
  <c r="L3100" i="21"/>
  <c r="I3100" i="21"/>
  <c r="J3100" i="21"/>
  <c r="M3100" i="21"/>
  <c r="H3101" i="21"/>
  <c r="N3099" i="21"/>
  <c r="P3099" i="21"/>
  <c r="O3099" i="21"/>
  <c r="Q3099" i="21"/>
  <c r="D3102" i="21"/>
  <c r="E3101" i="21"/>
  <c r="F3101" i="21"/>
  <c r="O3100" i="21"/>
  <c r="Q3100" i="21"/>
  <c r="N3100" i="21"/>
  <c r="P3100" i="21"/>
  <c r="J3101" i="21"/>
  <c r="H3102" i="21"/>
  <c r="M3101" i="21"/>
  <c r="I3101" i="21"/>
  <c r="L3101" i="21"/>
  <c r="K3101" i="21"/>
  <c r="D3103" i="21"/>
  <c r="E3102" i="21"/>
  <c r="F3102" i="21"/>
  <c r="H3103" i="21"/>
  <c r="J3102" i="21"/>
  <c r="M3102" i="21"/>
  <c r="K3102" i="21"/>
  <c r="L3102" i="21"/>
  <c r="I3102" i="21"/>
  <c r="N3101" i="21"/>
  <c r="P3101" i="21"/>
  <c r="O3101" i="21"/>
  <c r="Q3101" i="21"/>
  <c r="D3104" i="21"/>
  <c r="E3103" i="21"/>
  <c r="F3103" i="21"/>
  <c r="J3103" i="21"/>
  <c r="L3103" i="21"/>
  <c r="K3103" i="21"/>
  <c r="I3103" i="21"/>
  <c r="H3104" i="21"/>
  <c r="M3103" i="21"/>
  <c r="N3102" i="21"/>
  <c r="Q3102" i="21"/>
  <c r="P3102" i="21"/>
  <c r="O3102" i="21"/>
  <c r="D3105" i="21"/>
  <c r="E3104" i="21"/>
  <c r="F3104" i="21"/>
  <c r="N3103" i="21"/>
  <c r="Q3103" i="21"/>
  <c r="P3103" i="21"/>
  <c r="O3103" i="21"/>
  <c r="J3104" i="21"/>
  <c r="I3104" i="21"/>
  <c r="H3105" i="21"/>
  <c r="L3104" i="21"/>
  <c r="M3104" i="21"/>
  <c r="K3104" i="21"/>
  <c r="E3105" i="21"/>
  <c r="D3106" i="21"/>
  <c r="F3105" i="21"/>
  <c r="O3104" i="21"/>
  <c r="Q3104" i="21"/>
  <c r="N3104" i="21"/>
  <c r="P3104" i="21"/>
  <c r="M3105" i="21"/>
  <c r="H3106" i="21"/>
  <c r="L3105" i="21"/>
  <c r="J3105" i="21"/>
  <c r="I3105" i="21"/>
  <c r="K3105" i="21"/>
  <c r="E3106" i="21"/>
  <c r="D3107" i="21"/>
  <c r="F3106" i="21"/>
  <c r="M3106" i="21"/>
  <c r="H3107" i="21"/>
  <c r="K3106" i="21"/>
  <c r="I3106" i="21"/>
  <c r="J3106" i="21"/>
  <c r="L3106" i="21"/>
  <c r="P3105" i="21"/>
  <c r="O3105" i="21"/>
  <c r="Q3105" i="21"/>
  <c r="N3105" i="21"/>
  <c r="D3108" i="21"/>
  <c r="E3107" i="21"/>
  <c r="F3107" i="21"/>
  <c r="M3107" i="21"/>
  <c r="H3108" i="21"/>
  <c r="L3107" i="21"/>
  <c r="J3107" i="21"/>
  <c r="I3107" i="21"/>
  <c r="K3107" i="21"/>
  <c r="N3106" i="21"/>
  <c r="Q3106" i="21"/>
  <c r="P3106" i="21"/>
  <c r="O3106" i="21"/>
  <c r="E3108" i="21"/>
  <c r="D3109" i="21"/>
  <c r="F3108" i="21"/>
  <c r="H3109" i="21"/>
  <c r="M3108" i="21"/>
  <c r="L3108" i="21"/>
  <c r="J3108" i="21"/>
  <c r="I3108" i="21"/>
  <c r="K3108" i="21"/>
  <c r="N3107" i="21"/>
  <c r="Q3107" i="21"/>
  <c r="P3107" i="21"/>
  <c r="O3107" i="21"/>
  <c r="D3110" i="21"/>
  <c r="E3109" i="21"/>
  <c r="F3109" i="21"/>
  <c r="L3109" i="21"/>
  <c r="K3109" i="21"/>
  <c r="H3110" i="21"/>
  <c r="I3109" i="21"/>
  <c r="J3109" i="21"/>
  <c r="M3109" i="21"/>
  <c r="O3108" i="21"/>
  <c r="Q3108" i="21"/>
  <c r="N3108" i="21"/>
  <c r="P3108" i="21"/>
  <c r="E3110" i="21"/>
  <c r="D3111" i="21"/>
  <c r="F3110" i="21"/>
  <c r="J3110" i="21"/>
  <c r="K3110" i="21"/>
  <c r="I3110" i="21"/>
  <c r="M3110" i="21"/>
  <c r="L3110" i="21"/>
  <c r="H3111" i="21"/>
  <c r="O3109" i="21"/>
  <c r="N3109" i="21"/>
  <c r="Q3109" i="21"/>
  <c r="P3109" i="21"/>
  <c r="E3111" i="21"/>
  <c r="D3112" i="21"/>
  <c r="F3111" i="21"/>
  <c r="Q3110" i="21"/>
  <c r="N3110" i="21"/>
  <c r="P3110" i="21"/>
  <c r="O3110" i="21"/>
  <c r="L3111" i="21"/>
  <c r="I3111" i="21"/>
  <c r="H3112" i="21"/>
  <c r="M3111" i="21"/>
  <c r="J3111" i="21"/>
  <c r="K3111" i="21"/>
  <c r="E3112" i="21"/>
  <c r="D3113" i="21"/>
  <c r="F3112" i="21"/>
  <c r="Q3111" i="21"/>
  <c r="P3111" i="21"/>
  <c r="O3111" i="21"/>
  <c r="N3111" i="21"/>
  <c r="J3112" i="21"/>
  <c r="K3112" i="21"/>
  <c r="L3112" i="21"/>
  <c r="H3113" i="21"/>
  <c r="M3112" i="21"/>
  <c r="I3112" i="21"/>
  <c r="E3113" i="21"/>
  <c r="D3114" i="21"/>
  <c r="F3113" i="21"/>
  <c r="H3114" i="21"/>
  <c r="K3113" i="21"/>
  <c r="J3113" i="21"/>
  <c r="I3113" i="21"/>
  <c r="M3113" i="21"/>
  <c r="L3113" i="21"/>
  <c r="Q3112" i="21"/>
  <c r="N3112" i="21"/>
  <c r="P3112" i="21"/>
  <c r="O3112" i="21"/>
  <c r="E3114" i="21"/>
  <c r="D3115" i="21"/>
  <c r="F3114" i="21"/>
  <c r="M3114" i="21"/>
  <c r="K3114" i="21"/>
  <c r="H3115" i="21"/>
  <c r="J3114" i="21"/>
  <c r="I3114" i="21"/>
  <c r="L3114" i="21"/>
  <c r="Q3113" i="21"/>
  <c r="P3113" i="21"/>
  <c r="O3113" i="21"/>
  <c r="N3113" i="21"/>
  <c r="D3116" i="21"/>
  <c r="E3115" i="21"/>
  <c r="F3115" i="21"/>
  <c r="L3115" i="21"/>
  <c r="M3115" i="21"/>
  <c r="I3115" i="21"/>
  <c r="K3115" i="21"/>
  <c r="J3115" i="21"/>
  <c r="H3116" i="21"/>
  <c r="O3114" i="21"/>
  <c r="Q3114" i="21"/>
  <c r="N3114" i="21"/>
  <c r="P3114" i="21"/>
  <c r="E3116" i="21"/>
  <c r="D3117" i="21"/>
  <c r="F3116" i="21"/>
  <c r="Q3115" i="21"/>
  <c r="N3115" i="21"/>
  <c r="P3115" i="21"/>
  <c r="O3115" i="21"/>
  <c r="L3116" i="21"/>
  <c r="K3116" i="21"/>
  <c r="M3116" i="21"/>
  <c r="J3116" i="21"/>
  <c r="I3116" i="21"/>
  <c r="H3117" i="21"/>
  <c r="D3118" i="21"/>
  <c r="E3117" i="21"/>
  <c r="F3117" i="21"/>
  <c r="O3116" i="21"/>
  <c r="N3116" i="21"/>
  <c r="Q3116" i="21"/>
  <c r="P3116" i="21"/>
  <c r="J3117" i="21"/>
  <c r="L3117" i="21"/>
  <c r="K3117" i="21"/>
  <c r="M3117" i="21"/>
  <c r="I3117" i="21"/>
  <c r="H3118" i="21"/>
  <c r="E3118" i="21"/>
  <c r="D3119" i="21"/>
  <c r="F3118" i="21"/>
  <c r="Q3117" i="21"/>
  <c r="N3117" i="21"/>
  <c r="P3117" i="21"/>
  <c r="O3117" i="21"/>
  <c r="K3118" i="21"/>
  <c r="M3118" i="21"/>
  <c r="L3118" i="21"/>
  <c r="J3118" i="21"/>
  <c r="H3119" i="21"/>
  <c r="I3118" i="21"/>
  <c r="E3119" i="21"/>
  <c r="D3120" i="21"/>
  <c r="F3119" i="21"/>
  <c r="K3119" i="21"/>
  <c r="H3120" i="21"/>
  <c r="I3119" i="21"/>
  <c r="L3119" i="21"/>
  <c r="J3119" i="21"/>
  <c r="M3119" i="21"/>
  <c r="Q3118" i="21"/>
  <c r="N3118" i="21"/>
  <c r="P3118" i="21"/>
  <c r="O3118" i="21"/>
  <c r="E3120" i="21"/>
  <c r="D3121" i="21"/>
  <c r="F3120" i="21"/>
  <c r="I3120" i="21"/>
  <c r="K3120" i="21"/>
  <c r="M3120" i="21"/>
  <c r="L3120" i="21"/>
  <c r="H3121" i="21"/>
  <c r="J3120" i="21"/>
  <c r="O3119" i="21"/>
  <c r="Q3119" i="21"/>
  <c r="P3119" i="21"/>
  <c r="N3119" i="21"/>
  <c r="E3121" i="21"/>
  <c r="D3122" i="21"/>
  <c r="F3121" i="21"/>
  <c r="O3120" i="21"/>
  <c r="N3120" i="21"/>
  <c r="Q3120" i="21"/>
  <c r="P3120" i="21"/>
  <c r="I3121" i="21"/>
  <c r="L3121" i="21"/>
  <c r="K3121" i="21"/>
  <c r="J3121" i="21"/>
  <c r="H3122" i="21"/>
  <c r="M3121" i="21"/>
  <c r="E3122" i="21"/>
  <c r="D3123" i="21"/>
  <c r="F3122" i="21"/>
  <c r="N3121" i="21"/>
  <c r="Q3121" i="21"/>
  <c r="P3121" i="21"/>
  <c r="O3121" i="21"/>
  <c r="J3122" i="21"/>
  <c r="M3122" i="21"/>
  <c r="L3122" i="21"/>
  <c r="K3122" i="21"/>
  <c r="H3123" i="21"/>
  <c r="I3122" i="21"/>
  <c r="E3123" i="21"/>
  <c r="D3124" i="21"/>
  <c r="F3123" i="21"/>
  <c r="M3123" i="21"/>
  <c r="I3123" i="21"/>
  <c r="K3123" i="21"/>
  <c r="L3123" i="21"/>
  <c r="H3124" i="21"/>
  <c r="J3123" i="21"/>
  <c r="N3122" i="21"/>
  <c r="Q3122" i="21"/>
  <c r="P3122" i="21"/>
  <c r="O3122" i="21"/>
  <c r="E3124" i="21"/>
  <c r="D3125" i="21"/>
  <c r="F3124" i="21"/>
  <c r="Q3123" i="21"/>
  <c r="P3123" i="21"/>
  <c r="O3123" i="21"/>
  <c r="N3123" i="21"/>
  <c r="J3124" i="21"/>
  <c r="L3124" i="21"/>
  <c r="M3124" i="21"/>
  <c r="K3124" i="21"/>
  <c r="H3125" i="21"/>
  <c r="I3124" i="21"/>
  <c r="E3125" i="21"/>
  <c r="D3126" i="21"/>
  <c r="F3125" i="21"/>
  <c r="L3125" i="21"/>
  <c r="I3125" i="21"/>
  <c r="M3125" i="21"/>
  <c r="K3125" i="21"/>
  <c r="H3126" i="21"/>
  <c r="J3125" i="21"/>
  <c r="N3124" i="21"/>
  <c r="Q3124" i="21"/>
  <c r="P3124" i="21"/>
  <c r="O3124" i="21"/>
  <c r="E3126" i="21"/>
  <c r="D3127" i="21"/>
  <c r="F3126" i="21"/>
  <c r="N3125" i="21"/>
  <c r="P3125" i="21"/>
  <c r="O3125" i="21"/>
  <c r="Q3125" i="21"/>
  <c r="J3126" i="21"/>
  <c r="M3126" i="21"/>
  <c r="L3126" i="21"/>
  <c r="K3126" i="21"/>
  <c r="I3126" i="21"/>
  <c r="H3127" i="21"/>
  <c r="D3128" i="21"/>
  <c r="E3127" i="21"/>
  <c r="F3127" i="21"/>
  <c r="O3126" i="21"/>
  <c r="N3126" i="21"/>
  <c r="Q3126" i="21"/>
  <c r="P3126" i="21"/>
  <c r="L3127" i="21"/>
  <c r="K3127" i="21"/>
  <c r="M3127" i="21"/>
  <c r="J3127" i="21"/>
  <c r="H3128" i="21"/>
  <c r="I3127" i="21"/>
  <c r="D3129" i="21"/>
  <c r="E3128" i="21"/>
  <c r="F3128" i="21"/>
  <c r="L3128" i="21"/>
  <c r="J3128" i="21"/>
  <c r="I3128" i="21"/>
  <c r="M3128" i="21"/>
  <c r="H3129" i="21"/>
  <c r="K3128" i="21"/>
  <c r="N3127" i="21"/>
  <c r="P3127" i="21"/>
  <c r="O3127" i="21"/>
  <c r="Q3127" i="21"/>
  <c r="E3129" i="21"/>
  <c r="D3130" i="21"/>
  <c r="F3129" i="21"/>
  <c r="O3128" i="21"/>
  <c r="Q3128" i="21"/>
  <c r="N3128" i="21"/>
  <c r="P3128" i="21"/>
  <c r="J3129" i="21"/>
  <c r="K3129" i="21"/>
  <c r="H3130" i="21"/>
  <c r="L3129" i="21"/>
  <c r="I3129" i="21"/>
  <c r="M3129" i="21"/>
  <c r="E3130" i="21"/>
  <c r="D3131" i="21"/>
  <c r="F3130" i="21"/>
  <c r="M3130" i="21"/>
  <c r="K3130" i="21"/>
  <c r="J3130" i="21"/>
  <c r="H3131" i="21"/>
  <c r="I3130" i="21"/>
  <c r="L3130" i="21"/>
  <c r="N3129" i="21"/>
  <c r="P3129" i="21"/>
  <c r="O3129" i="21"/>
  <c r="Q3129" i="21"/>
  <c r="D3132" i="21"/>
  <c r="E3131" i="21"/>
  <c r="F3131" i="21"/>
  <c r="I3131" i="21"/>
  <c r="H3132" i="21"/>
  <c r="K3131" i="21"/>
  <c r="M3131" i="21"/>
  <c r="L3131" i="21"/>
  <c r="J3131" i="21"/>
  <c r="N3130" i="21"/>
  <c r="Q3130" i="21"/>
  <c r="P3130" i="21"/>
  <c r="O3130" i="21"/>
  <c r="E3132" i="21"/>
  <c r="D3133" i="21"/>
  <c r="F3132" i="21"/>
  <c r="N3131" i="21"/>
  <c r="Q3131" i="21"/>
  <c r="P3131" i="21"/>
  <c r="O3131" i="21"/>
  <c r="I3132" i="21"/>
  <c r="K3132" i="21"/>
  <c r="H3133" i="21"/>
  <c r="J3132" i="21"/>
  <c r="L3132" i="21"/>
  <c r="M3132" i="21"/>
  <c r="E3133" i="21"/>
  <c r="D3134" i="21"/>
  <c r="F3133" i="21"/>
  <c r="O3132" i="21"/>
  <c r="Q3132" i="21"/>
  <c r="N3132" i="21"/>
  <c r="P3132" i="21"/>
  <c r="H3134" i="21"/>
  <c r="K3133" i="21"/>
  <c r="I3133" i="21"/>
  <c r="M3133" i="21"/>
  <c r="J3133" i="21"/>
  <c r="L3133" i="21"/>
  <c r="D3135" i="21"/>
  <c r="E3134" i="21"/>
  <c r="F3134" i="21"/>
  <c r="L3134" i="21"/>
  <c r="I3134" i="21"/>
  <c r="M3134" i="21"/>
  <c r="H3135" i="21"/>
  <c r="J3134" i="21"/>
  <c r="K3134" i="21"/>
  <c r="Q3133" i="21"/>
  <c r="P3133" i="21"/>
  <c r="O3133" i="21"/>
  <c r="N3133" i="21"/>
  <c r="E3135" i="21"/>
  <c r="D3136" i="21"/>
  <c r="F3135" i="21"/>
  <c r="O3134" i="21"/>
  <c r="Q3134" i="21"/>
  <c r="N3134" i="21"/>
  <c r="P3134" i="21"/>
  <c r="L3135" i="21"/>
  <c r="J3135" i="21"/>
  <c r="M3135" i="21"/>
  <c r="I3135" i="21"/>
  <c r="H3136" i="21"/>
  <c r="K3135" i="21"/>
  <c r="E3136" i="21"/>
  <c r="D3137" i="21"/>
  <c r="F3136" i="21"/>
  <c r="N3135" i="21"/>
  <c r="Q3135" i="21"/>
  <c r="P3135" i="21"/>
  <c r="O3135" i="21"/>
  <c r="I3136" i="21"/>
  <c r="K3136" i="21"/>
  <c r="L3136" i="21"/>
  <c r="H3137" i="21"/>
  <c r="M3136" i="21"/>
  <c r="J3136" i="21"/>
  <c r="E3137" i="21"/>
  <c r="D3138" i="21"/>
  <c r="F3137" i="21"/>
  <c r="Q3136" i="21"/>
  <c r="N3136" i="21"/>
  <c r="P3136" i="21"/>
  <c r="O3136" i="21"/>
  <c r="L3137" i="21"/>
  <c r="J3137" i="21"/>
  <c r="H3138" i="21"/>
  <c r="K3137" i="21"/>
  <c r="M3137" i="21"/>
  <c r="I3137" i="21"/>
  <c r="D3139" i="21"/>
  <c r="E3138" i="21"/>
  <c r="F3138" i="21"/>
  <c r="M3138" i="21"/>
  <c r="H3139" i="21"/>
  <c r="L3138" i="21"/>
  <c r="I3138" i="21"/>
  <c r="J3138" i="21"/>
  <c r="K3138" i="21"/>
  <c r="N3137" i="21"/>
  <c r="Q3137" i="21"/>
  <c r="P3137" i="21"/>
  <c r="O3137" i="21"/>
  <c r="D3140" i="21"/>
  <c r="E3139" i="21"/>
  <c r="F3139" i="21"/>
  <c r="K3139" i="21"/>
  <c r="H3140" i="21"/>
  <c r="L3139" i="21"/>
  <c r="M3139" i="21"/>
  <c r="I3139" i="21"/>
  <c r="J3139" i="21"/>
  <c r="O3138" i="21"/>
  <c r="Q3138" i="21"/>
  <c r="N3138" i="21"/>
  <c r="P3138" i="21"/>
  <c r="D3141" i="21"/>
  <c r="E3140" i="21"/>
  <c r="F3140" i="21"/>
  <c r="L3140" i="21"/>
  <c r="J3140" i="21"/>
  <c r="M3140" i="21"/>
  <c r="H3141" i="21"/>
  <c r="K3140" i="21"/>
  <c r="I3140" i="21"/>
  <c r="N3139" i="21"/>
  <c r="P3139" i="21"/>
  <c r="O3139" i="21"/>
  <c r="Q3139" i="21"/>
  <c r="E3141" i="21"/>
  <c r="D3142" i="21"/>
  <c r="F3141" i="21"/>
  <c r="K3141" i="21"/>
  <c r="H3142" i="21"/>
  <c r="I3141" i="21"/>
  <c r="L3141" i="21"/>
  <c r="M3141" i="21"/>
  <c r="J3141" i="21"/>
  <c r="Q3140" i="21"/>
  <c r="N3140" i="21"/>
  <c r="P3140" i="21"/>
  <c r="O3140" i="21"/>
  <c r="E3142" i="21"/>
  <c r="D3143" i="21"/>
  <c r="F3142" i="21"/>
  <c r="L3142" i="21"/>
  <c r="J3142" i="21"/>
  <c r="M3142" i="21"/>
  <c r="I3142" i="21"/>
  <c r="H3143" i="21"/>
  <c r="K3142" i="21"/>
  <c r="Q3141" i="21"/>
  <c r="P3141" i="21"/>
  <c r="O3141" i="21"/>
  <c r="N3141" i="21"/>
  <c r="D3144" i="21"/>
  <c r="E3143" i="21"/>
  <c r="F3143" i="21"/>
  <c r="O3142" i="21"/>
  <c r="N3142" i="21"/>
  <c r="Q3142" i="21"/>
  <c r="P3142" i="21"/>
  <c r="M3143" i="21"/>
  <c r="L3143" i="21"/>
  <c r="H3144" i="21"/>
  <c r="J3143" i="21"/>
  <c r="K3143" i="21"/>
  <c r="I3143" i="21"/>
  <c r="E3144" i="21"/>
  <c r="D3145" i="21"/>
  <c r="F3144" i="21"/>
  <c r="H3145" i="21"/>
  <c r="I3144" i="21"/>
  <c r="M3144" i="21"/>
  <c r="J3144" i="21"/>
  <c r="K3144" i="21"/>
  <c r="L3144" i="21"/>
  <c r="Q3143" i="21"/>
  <c r="P3143" i="21"/>
  <c r="O3143" i="21"/>
  <c r="N3143" i="21"/>
  <c r="E3145" i="21"/>
  <c r="D3146" i="21"/>
  <c r="F3145" i="21"/>
  <c r="J3145" i="21"/>
  <c r="I3145" i="21"/>
  <c r="H3146" i="21"/>
  <c r="K3145" i="21"/>
  <c r="M3145" i="21"/>
  <c r="L3145" i="21"/>
  <c r="N3144" i="21"/>
  <c r="Q3144" i="21"/>
  <c r="P3144" i="21"/>
  <c r="O3144" i="21"/>
  <c r="E3146" i="21"/>
  <c r="D3147" i="21"/>
  <c r="F3146" i="21"/>
  <c r="Q3145" i="21"/>
  <c r="P3145" i="21"/>
  <c r="O3145" i="21"/>
  <c r="N3145" i="21"/>
  <c r="J3146" i="21"/>
  <c r="L3146" i="21"/>
  <c r="H3147" i="21"/>
  <c r="K3146" i="21"/>
  <c r="I3146" i="21"/>
  <c r="M3146" i="21"/>
  <c r="D3148" i="21"/>
  <c r="E3147" i="21"/>
  <c r="F3147" i="21"/>
  <c r="I3147" i="21"/>
  <c r="H3148" i="21"/>
  <c r="M3147" i="21"/>
  <c r="J3147" i="21"/>
  <c r="K3147" i="21"/>
  <c r="L3147" i="21"/>
  <c r="O3146" i="21"/>
  <c r="N3146" i="21"/>
  <c r="Q3146" i="21"/>
  <c r="P3146" i="21"/>
  <c r="D3149" i="21"/>
  <c r="E3148" i="21"/>
  <c r="F3148" i="21"/>
  <c r="N3147" i="21"/>
  <c r="Q3147" i="21"/>
  <c r="P3147" i="21"/>
  <c r="O3147" i="21"/>
  <c r="H3149" i="21"/>
  <c r="M3148" i="21"/>
  <c r="K3148" i="21"/>
  <c r="L3148" i="21"/>
  <c r="J3148" i="21"/>
  <c r="I3148" i="21"/>
  <c r="E3149" i="21"/>
  <c r="D3150" i="21"/>
  <c r="F3149" i="21"/>
  <c r="K3149" i="21"/>
  <c r="I3149" i="21"/>
  <c r="L3149" i="21"/>
  <c r="H3150" i="21"/>
  <c r="M3149" i="21"/>
  <c r="J3149" i="21"/>
  <c r="O3148" i="21"/>
  <c r="Q3148" i="21"/>
  <c r="N3148" i="21"/>
  <c r="P3148" i="21"/>
  <c r="E3150" i="21"/>
  <c r="D3151" i="21"/>
  <c r="F3150" i="21"/>
  <c r="Q3149" i="21"/>
  <c r="N3149" i="21"/>
  <c r="P3149" i="21"/>
  <c r="O3149" i="21"/>
  <c r="L3150" i="21"/>
  <c r="I3150" i="21"/>
  <c r="K3150" i="21"/>
  <c r="H3151" i="21"/>
  <c r="M3150" i="21"/>
  <c r="J3150" i="21"/>
  <c r="E3151" i="21"/>
  <c r="D3152" i="21"/>
  <c r="F3151" i="21"/>
  <c r="N3150" i="21"/>
  <c r="Q3150" i="21"/>
  <c r="P3150" i="21"/>
  <c r="O3150" i="21"/>
  <c r="M3151" i="21"/>
  <c r="J3151" i="21"/>
  <c r="H3152" i="21"/>
  <c r="K3151" i="21"/>
  <c r="L3151" i="21"/>
  <c r="I3151" i="21"/>
  <c r="E3152" i="21"/>
  <c r="D3153" i="21"/>
  <c r="F3152" i="21"/>
  <c r="L3152" i="21"/>
  <c r="J3152" i="21"/>
  <c r="K3152" i="21"/>
  <c r="M3152" i="21"/>
  <c r="I3152" i="21"/>
  <c r="H3153" i="21"/>
  <c r="Q3151" i="21"/>
  <c r="N3151" i="21"/>
  <c r="P3151" i="21"/>
  <c r="O3151" i="21"/>
  <c r="E3153" i="21"/>
  <c r="D3154" i="21"/>
  <c r="F3153" i="21"/>
  <c r="O3152" i="21"/>
  <c r="Q3152" i="21"/>
  <c r="N3152" i="21"/>
  <c r="P3152" i="21"/>
  <c r="J3153" i="21"/>
  <c r="L3153" i="21"/>
  <c r="K3153" i="21"/>
  <c r="M3153" i="21"/>
  <c r="I3153" i="21"/>
  <c r="H3154" i="21"/>
  <c r="E3154" i="21"/>
  <c r="D3155" i="21"/>
  <c r="F3154" i="21"/>
  <c r="Q3153" i="21"/>
  <c r="N3153" i="21"/>
  <c r="P3153" i="21"/>
  <c r="O3153" i="21"/>
  <c r="M3154" i="21"/>
  <c r="I3154" i="21"/>
  <c r="H3155" i="21"/>
  <c r="L3154" i="21"/>
  <c r="K3154" i="21"/>
  <c r="J3154" i="21"/>
  <c r="D3156" i="21"/>
  <c r="E3155" i="21"/>
  <c r="F3155" i="21"/>
  <c r="Q3154" i="21"/>
  <c r="N3154" i="21"/>
  <c r="P3154" i="21"/>
  <c r="O3154" i="21"/>
  <c r="K3155" i="21"/>
  <c r="J3155" i="21"/>
  <c r="I3155" i="21"/>
  <c r="H3156" i="21"/>
  <c r="M3155" i="21"/>
  <c r="L3155" i="21"/>
  <c r="E3156" i="21"/>
  <c r="D3157" i="21"/>
  <c r="F3156" i="21"/>
  <c r="Q3155" i="21"/>
  <c r="P3155" i="21"/>
  <c r="O3155" i="21"/>
  <c r="N3155" i="21"/>
  <c r="L3156" i="21"/>
  <c r="M3156" i="21"/>
  <c r="K3156" i="21"/>
  <c r="I3156" i="21"/>
  <c r="J3156" i="21"/>
  <c r="H3157" i="21"/>
  <c r="D3158" i="21"/>
  <c r="E3157" i="21"/>
  <c r="F3157" i="21"/>
  <c r="O3156" i="21"/>
  <c r="Q3156" i="21"/>
  <c r="N3156" i="21"/>
  <c r="P3156" i="21"/>
  <c r="L3157" i="21"/>
  <c r="H3158" i="21"/>
  <c r="I3157" i="21"/>
  <c r="K3157" i="21"/>
  <c r="J3157" i="21"/>
  <c r="M3157" i="21"/>
  <c r="E3158" i="21"/>
  <c r="D3159" i="21"/>
  <c r="F3158" i="21"/>
  <c r="I3158" i="21"/>
  <c r="K3158" i="21"/>
  <c r="J3158" i="21"/>
  <c r="M3158" i="21"/>
  <c r="L3158" i="21"/>
  <c r="H3159" i="21"/>
  <c r="N3157" i="21"/>
  <c r="P3157" i="21"/>
  <c r="O3157" i="21"/>
  <c r="Q3157" i="21"/>
  <c r="D3160" i="21"/>
  <c r="E3159" i="21"/>
  <c r="F3159" i="21"/>
  <c r="O3158" i="21"/>
  <c r="Q3158" i="21"/>
  <c r="N3158" i="21"/>
  <c r="P3158" i="21"/>
  <c r="M3159" i="21"/>
  <c r="I3159" i="21"/>
  <c r="H3160" i="21"/>
  <c r="J3159" i="21"/>
  <c r="L3159" i="21"/>
  <c r="K3159" i="21"/>
  <c r="D3161" i="21"/>
  <c r="E3160" i="21"/>
  <c r="F3160" i="21"/>
  <c r="P3159" i="21"/>
  <c r="O3159" i="21"/>
  <c r="Q3159" i="21"/>
  <c r="N3159" i="21"/>
  <c r="K3160" i="21"/>
  <c r="J3160" i="21"/>
  <c r="M3160" i="21"/>
  <c r="L3160" i="21"/>
  <c r="I3160" i="21"/>
  <c r="H3161" i="21"/>
  <c r="E3161" i="21"/>
  <c r="D3162" i="21"/>
  <c r="F3161" i="21"/>
  <c r="O3160" i="21"/>
  <c r="N3160" i="21"/>
  <c r="Q3160" i="21"/>
  <c r="P3160" i="21"/>
  <c r="M3161" i="21"/>
  <c r="L3161" i="21"/>
  <c r="J3161" i="21"/>
  <c r="I3161" i="21"/>
  <c r="K3161" i="21"/>
  <c r="H3162" i="21"/>
  <c r="D3163" i="21"/>
  <c r="E3162" i="21"/>
  <c r="F3162" i="21"/>
  <c r="Q3161" i="21"/>
  <c r="P3161" i="21"/>
  <c r="O3161" i="21"/>
  <c r="N3161" i="21"/>
  <c r="L3162" i="21"/>
  <c r="M3162" i="21"/>
  <c r="I3162" i="21"/>
  <c r="H3163" i="21"/>
  <c r="K3162" i="21"/>
  <c r="J3162" i="21"/>
  <c r="D3164" i="21"/>
  <c r="E3163" i="21"/>
  <c r="F3163" i="21"/>
  <c r="N3162" i="21"/>
  <c r="Q3162" i="21"/>
  <c r="P3162" i="21"/>
  <c r="O3162" i="21"/>
  <c r="J3163" i="21"/>
  <c r="H3164" i="21"/>
  <c r="M3163" i="21"/>
  <c r="K3163" i="21"/>
  <c r="L3163" i="21"/>
  <c r="I3163" i="21"/>
  <c r="E3164" i="21"/>
  <c r="D3165" i="21"/>
  <c r="F3164" i="21"/>
  <c r="L3164" i="21"/>
  <c r="I3164" i="21"/>
  <c r="J3164" i="21"/>
  <c r="M3164" i="21"/>
  <c r="H3165" i="21"/>
  <c r="K3164" i="21"/>
  <c r="Q3163" i="21"/>
  <c r="N3163" i="21"/>
  <c r="P3163" i="21"/>
  <c r="O3163" i="21"/>
  <c r="E3165" i="21"/>
  <c r="D3166" i="21"/>
  <c r="F3165" i="21"/>
  <c r="Q3164" i="21"/>
  <c r="N3164" i="21"/>
  <c r="P3164" i="21"/>
  <c r="O3164" i="21"/>
  <c r="L3165" i="21"/>
  <c r="J3165" i="21"/>
  <c r="M3165" i="21"/>
  <c r="K3165" i="21"/>
  <c r="I3165" i="21"/>
  <c r="H3166" i="21"/>
  <c r="E3166" i="21"/>
  <c r="D3167" i="21"/>
  <c r="F3166" i="21"/>
  <c r="N3165" i="21"/>
  <c r="Q3165" i="21"/>
  <c r="P3165" i="21"/>
  <c r="O3165" i="21"/>
  <c r="I3166" i="21"/>
  <c r="J3166" i="21"/>
  <c r="M3166" i="21"/>
  <c r="K3166" i="21"/>
  <c r="H3167" i="21"/>
  <c r="L3166" i="21"/>
  <c r="E3167" i="21"/>
  <c r="D3168" i="21"/>
  <c r="F3167" i="21"/>
  <c r="N3166" i="21"/>
  <c r="Q3166" i="21"/>
  <c r="P3166" i="21"/>
  <c r="O3166" i="21"/>
  <c r="I3167" i="21"/>
  <c r="H3168" i="21"/>
  <c r="J3167" i="21"/>
  <c r="M3167" i="21"/>
  <c r="L3167" i="21"/>
  <c r="K3167" i="21"/>
  <c r="E3168" i="21"/>
  <c r="D3169" i="21"/>
  <c r="F3168" i="21"/>
  <c r="N3167" i="21"/>
  <c r="Q3167" i="21"/>
  <c r="P3167" i="21"/>
  <c r="O3167" i="21"/>
  <c r="L3168" i="21"/>
  <c r="K3168" i="21"/>
  <c r="J3168" i="21"/>
  <c r="M3168" i="21"/>
  <c r="I3168" i="21"/>
  <c r="H3169" i="21"/>
  <c r="E3169" i="21"/>
  <c r="D3170" i="21"/>
  <c r="F3169" i="21"/>
  <c r="O3168" i="21"/>
  <c r="Q3168" i="21"/>
  <c r="N3168" i="21"/>
  <c r="P3168" i="21"/>
  <c r="M3169" i="21"/>
  <c r="H3170" i="21"/>
  <c r="L3169" i="21"/>
  <c r="J3169" i="21"/>
  <c r="K3169" i="21"/>
  <c r="I3169" i="21"/>
  <c r="D3171" i="21"/>
  <c r="E3170" i="21"/>
  <c r="F3170" i="21"/>
  <c r="H3171" i="21"/>
  <c r="I3170" i="21"/>
  <c r="K3170" i="21"/>
  <c r="M3170" i="21"/>
  <c r="J3170" i="21"/>
  <c r="L3170" i="21"/>
  <c r="P3169" i="21"/>
  <c r="O3169" i="21"/>
  <c r="Q3169" i="21"/>
  <c r="N3169" i="21"/>
  <c r="E3171" i="21"/>
  <c r="D3172" i="21"/>
  <c r="F3171" i="21"/>
  <c r="L3171" i="21"/>
  <c r="I3171" i="21"/>
  <c r="M3171" i="21"/>
  <c r="K3171" i="21"/>
  <c r="J3171" i="21"/>
  <c r="H3172" i="21"/>
  <c r="N3170" i="21"/>
  <c r="Q3170" i="21"/>
  <c r="P3170" i="21"/>
  <c r="O3170" i="21"/>
  <c r="D3173" i="21"/>
  <c r="E3172" i="21"/>
  <c r="F3172" i="21"/>
  <c r="Q3171" i="21"/>
  <c r="P3171" i="21"/>
  <c r="O3171" i="21"/>
  <c r="N3171" i="21"/>
  <c r="I3172" i="21"/>
  <c r="L3172" i="21"/>
  <c r="J3172" i="21"/>
  <c r="K3172" i="21"/>
  <c r="M3172" i="21"/>
  <c r="H3173" i="21"/>
  <c r="D3174" i="21"/>
  <c r="E3173" i="21"/>
  <c r="F3173" i="21"/>
  <c r="O3172" i="21"/>
  <c r="N3172" i="21"/>
  <c r="Q3172" i="21"/>
  <c r="P3172" i="21"/>
  <c r="H3174" i="21"/>
  <c r="J3173" i="21"/>
  <c r="I3173" i="21"/>
  <c r="M3173" i="21"/>
  <c r="L3173" i="21"/>
  <c r="K3173" i="21"/>
  <c r="E3174" i="21"/>
  <c r="D3175" i="21"/>
  <c r="F3174" i="21"/>
  <c r="J3174" i="21"/>
  <c r="I3174" i="21"/>
  <c r="H3175" i="21"/>
  <c r="M3174" i="21"/>
  <c r="K3174" i="21"/>
  <c r="L3174" i="21"/>
  <c r="N3173" i="21"/>
  <c r="P3173" i="21"/>
  <c r="O3173" i="21"/>
  <c r="Q3173" i="21"/>
  <c r="E3175" i="21"/>
  <c r="D3176" i="21"/>
  <c r="F3175" i="21"/>
  <c r="O3174" i="21"/>
  <c r="N3174" i="21"/>
  <c r="Q3174" i="21"/>
  <c r="P3174" i="21"/>
  <c r="L3175" i="21"/>
  <c r="H3176" i="21"/>
  <c r="M3175" i="21"/>
  <c r="I3175" i="21"/>
  <c r="K3175" i="21"/>
  <c r="J3175" i="21"/>
  <c r="E3176" i="21"/>
  <c r="D3177" i="21"/>
  <c r="F3176" i="21"/>
  <c r="M3176" i="21"/>
  <c r="J3176" i="21"/>
  <c r="I3176" i="21"/>
  <c r="K3176" i="21"/>
  <c r="L3176" i="21"/>
  <c r="H3177" i="21"/>
  <c r="Q3175" i="21"/>
  <c r="P3175" i="21"/>
  <c r="O3175" i="21"/>
  <c r="N3175" i="21"/>
  <c r="D3178" i="21"/>
  <c r="E3177" i="21"/>
  <c r="F3177" i="21"/>
  <c r="O3176" i="21"/>
  <c r="N3176" i="21"/>
  <c r="Q3176" i="21"/>
  <c r="P3176" i="21"/>
  <c r="L3177" i="21"/>
  <c r="K3177" i="21"/>
  <c r="I3177" i="21"/>
  <c r="M3177" i="21"/>
  <c r="H3178" i="21"/>
  <c r="J3177" i="21"/>
  <c r="E3178" i="21"/>
  <c r="D3179" i="21"/>
  <c r="F3178" i="21"/>
  <c r="Q3177" i="21"/>
  <c r="P3177" i="21"/>
  <c r="O3177" i="21"/>
  <c r="N3177" i="21"/>
  <c r="K3178" i="21"/>
  <c r="I3178" i="21"/>
  <c r="M3178" i="21"/>
  <c r="J3178" i="21"/>
  <c r="H3179" i="21"/>
  <c r="L3178" i="21"/>
  <c r="E3179" i="21"/>
  <c r="D3180" i="21"/>
  <c r="F3179" i="21"/>
  <c r="N3178" i="21"/>
  <c r="Q3178" i="21"/>
  <c r="P3178" i="21"/>
  <c r="O3178" i="21"/>
  <c r="K3179" i="21"/>
  <c r="H3180" i="21"/>
  <c r="L3179" i="21"/>
  <c r="M3179" i="21"/>
  <c r="J3179" i="21"/>
  <c r="I3179" i="21"/>
  <c r="E3180" i="21"/>
  <c r="D3181" i="21"/>
  <c r="F3180" i="21"/>
  <c r="K3180" i="21"/>
  <c r="M3180" i="21"/>
  <c r="I3180" i="21"/>
  <c r="H3181" i="21"/>
  <c r="J3180" i="21"/>
  <c r="L3180" i="21"/>
  <c r="N3179" i="21"/>
  <c r="Q3179" i="21"/>
  <c r="P3179" i="21"/>
  <c r="O3179" i="21"/>
  <c r="E3181" i="21"/>
  <c r="D3182" i="21"/>
  <c r="F3181" i="21"/>
  <c r="Q3180" i="21"/>
  <c r="N3180" i="21"/>
  <c r="P3180" i="21"/>
  <c r="O3180" i="21"/>
  <c r="L3181" i="21"/>
  <c r="I3181" i="21"/>
  <c r="H3182" i="21"/>
  <c r="K3181" i="21"/>
  <c r="J3181" i="21"/>
  <c r="M3181" i="21"/>
  <c r="D3183" i="21"/>
  <c r="E3182" i="21"/>
  <c r="F3182" i="21"/>
  <c r="Q3181" i="21"/>
  <c r="N3181" i="21"/>
  <c r="P3181" i="21"/>
  <c r="O3181" i="21"/>
  <c r="K3182" i="21"/>
  <c r="J3182" i="21"/>
  <c r="M3182" i="21"/>
  <c r="I3182" i="21"/>
  <c r="L3182" i="21"/>
  <c r="H3183" i="21"/>
  <c r="D3184" i="21"/>
  <c r="E3183" i="21"/>
  <c r="F3183" i="21"/>
  <c r="O3182" i="21"/>
  <c r="Q3182" i="21"/>
  <c r="N3182" i="21"/>
  <c r="P3182" i="21"/>
  <c r="H3184" i="21"/>
  <c r="K3183" i="21"/>
  <c r="J3183" i="21"/>
  <c r="M3183" i="21"/>
  <c r="L3183" i="21"/>
  <c r="I3183" i="21"/>
  <c r="E3184" i="21"/>
  <c r="D3185" i="21"/>
  <c r="F3184" i="21"/>
  <c r="L3184" i="21"/>
  <c r="K3184" i="21"/>
  <c r="J3184" i="21"/>
  <c r="I3184" i="21"/>
  <c r="M3184" i="21"/>
  <c r="H3185" i="21"/>
  <c r="O3183" i="21"/>
  <c r="Q3183" i="21"/>
  <c r="P3183" i="21"/>
  <c r="N3183" i="21"/>
  <c r="D3186" i="21"/>
  <c r="E3185" i="21"/>
  <c r="F3185" i="21"/>
  <c r="O3184" i="21"/>
  <c r="Q3184" i="21"/>
  <c r="N3184" i="21"/>
  <c r="P3184" i="21"/>
  <c r="I3185" i="21"/>
  <c r="K3185" i="21"/>
  <c r="H3186" i="21"/>
  <c r="L3185" i="21"/>
  <c r="J3185" i="21"/>
  <c r="M3185" i="21"/>
  <c r="E3186" i="21"/>
  <c r="D3187" i="21"/>
  <c r="F3186" i="21"/>
  <c r="P3185" i="21"/>
  <c r="O3185" i="21"/>
  <c r="Q3185" i="21"/>
  <c r="N3185" i="21"/>
  <c r="K3186" i="21"/>
  <c r="I3186" i="21"/>
  <c r="H3187" i="21"/>
  <c r="J3186" i="21"/>
  <c r="M3186" i="21"/>
  <c r="L3186" i="21"/>
  <c r="E3187" i="21"/>
  <c r="D3188" i="21"/>
  <c r="F3187" i="21"/>
  <c r="O3186" i="21"/>
  <c r="Q3186" i="21"/>
  <c r="N3186" i="21"/>
  <c r="P3186" i="21"/>
  <c r="I3187" i="21"/>
  <c r="H3188" i="21"/>
  <c r="M3187" i="21"/>
  <c r="K3187" i="21"/>
  <c r="L3187" i="21"/>
  <c r="J3187" i="21"/>
  <c r="E3188" i="21"/>
  <c r="D3189" i="21"/>
  <c r="F3188" i="21"/>
  <c r="N3187" i="21"/>
  <c r="Q3187" i="21"/>
  <c r="P3187" i="21"/>
  <c r="O3187" i="21"/>
  <c r="L3188" i="21"/>
  <c r="H3189" i="21"/>
  <c r="I3188" i="21"/>
  <c r="K3188" i="21"/>
  <c r="M3188" i="21"/>
  <c r="J3188" i="21"/>
  <c r="D3190" i="21"/>
  <c r="E3189" i="21"/>
  <c r="F3189" i="21"/>
  <c r="L3189" i="21"/>
  <c r="K3189" i="21"/>
  <c r="J3189" i="21"/>
  <c r="I3189" i="21"/>
  <c r="M3189" i="21"/>
  <c r="H3190" i="21"/>
  <c r="Q3188" i="21"/>
  <c r="N3188" i="21"/>
  <c r="P3188" i="21"/>
  <c r="O3188" i="21"/>
  <c r="D3191" i="21"/>
  <c r="E3190" i="21"/>
  <c r="F3190" i="21"/>
  <c r="O3189" i="21"/>
  <c r="Q3189" i="21"/>
  <c r="N3189" i="21"/>
  <c r="P3189" i="21"/>
  <c r="J3190" i="21"/>
  <c r="I3190" i="21"/>
  <c r="L3190" i="21"/>
  <c r="K3190" i="21"/>
  <c r="H3191" i="21"/>
  <c r="M3190" i="21"/>
  <c r="D3192" i="21"/>
  <c r="E3191" i="21"/>
  <c r="F3191" i="21"/>
  <c r="Q3190" i="21"/>
  <c r="N3190" i="21"/>
  <c r="P3190" i="21"/>
  <c r="O3190" i="21"/>
  <c r="L3191" i="21"/>
  <c r="H3192" i="21"/>
  <c r="K3191" i="21"/>
  <c r="J3191" i="21"/>
  <c r="M3191" i="21"/>
  <c r="I3191" i="21"/>
  <c r="E3192" i="21"/>
  <c r="D3193" i="21"/>
  <c r="F3192" i="21"/>
  <c r="H3193" i="21"/>
  <c r="J3192" i="21"/>
  <c r="M3192" i="21"/>
  <c r="L3192" i="21"/>
  <c r="I3192" i="21"/>
  <c r="K3192" i="21"/>
  <c r="P3191" i="21"/>
  <c r="O3191" i="21"/>
  <c r="Q3191" i="21"/>
  <c r="N3191" i="21"/>
  <c r="E3193" i="21"/>
  <c r="D3194" i="21"/>
  <c r="F3193" i="21"/>
  <c r="J3193" i="21"/>
  <c r="H3194" i="21"/>
  <c r="I3193" i="21"/>
  <c r="K3193" i="21"/>
  <c r="M3193" i="21"/>
  <c r="L3193" i="21"/>
  <c r="O3192" i="21"/>
  <c r="Q3192" i="21"/>
  <c r="N3192" i="21"/>
  <c r="P3192" i="21"/>
  <c r="E3194" i="21"/>
  <c r="D3195" i="21"/>
  <c r="F3194" i="21"/>
  <c r="K3194" i="21"/>
  <c r="J3194" i="21"/>
  <c r="I3194" i="21"/>
  <c r="H3195" i="21"/>
  <c r="L3194" i="21"/>
  <c r="M3194" i="21"/>
  <c r="Q3193" i="21"/>
  <c r="P3193" i="21"/>
  <c r="O3193" i="21"/>
  <c r="N3193" i="21"/>
  <c r="D3196" i="21"/>
  <c r="E3195" i="21"/>
  <c r="F3195" i="21"/>
  <c r="N3194" i="21"/>
  <c r="Q3194" i="21"/>
  <c r="P3194" i="21"/>
  <c r="O3194" i="21"/>
  <c r="L3195" i="21"/>
  <c r="H3196" i="21"/>
  <c r="J3195" i="21"/>
  <c r="M3195" i="21"/>
  <c r="K3195" i="21"/>
  <c r="I3195" i="21"/>
  <c r="E3196" i="21"/>
  <c r="D3197" i="21"/>
  <c r="F3196" i="21"/>
  <c r="I3196" i="21"/>
  <c r="K3196" i="21"/>
  <c r="J3196" i="21"/>
  <c r="M3196" i="21"/>
  <c r="L3196" i="21"/>
  <c r="H3197" i="21"/>
  <c r="Q3195" i="21"/>
  <c r="N3195" i="21"/>
  <c r="P3195" i="21"/>
  <c r="O3195" i="21"/>
  <c r="E3197" i="21"/>
  <c r="D3198" i="21"/>
  <c r="F3197" i="21"/>
  <c r="N3196" i="21"/>
  <c r="Q3196" i="21"/>
  <c r="P3196" i="21"/>
  <c r="O3196" i="21"/>
  <c r="M3197" i="21"/>
  <c r="H3198" i="21"/>
  <c r="K3197" i="21"/>
  <c r="I3197" i="21"/>
  <c r="J3197" i="21"/>
  <c r="L3197" i="21"/>
  <c r="E3198" i="21"/>
  <c r="D3199" i="21"/>
  <c r="F3198" i="21"/>
  <c r="J3198" i="21"/>
  <c r="M3198" i="21"/>
  <c r="H3199" i="21"/>
  <c r="K3198" i="21"/>
  <c r="L3198" i="21"/>
  <c r="I3198" i="21"/>
  <c r="N3197" i="21"/>
  <c r="Q3197" i="21"/>
  <c r="P3197" i="21"/>
  <c r="O3197" i="21"/>
  <c r="E3199" i="21"/>
  <c r="D3200" i="21"/>
  <c r="F3199" i="21"/>
  <c r="L3199" i="21"/>
  <c r="I3199" i="21"/>
  <c r="M3199" i="21"/>
  <c r="K3199" i="21"/>
  <c r="J3199" i="21"/>
  <c r="H3200" i="21"/>
  <c r="O3198" i="21"/>
  <c r="Q3198" i="21"/>
  <c r="N3198" i="21"/>
  <c r="P3198" i="21"/>
  <c r="D3201" i="21"/>
  <c r="E3200" i="21"/>
  <c r="F3200" i="21"/>
  <c r="Q3199" i="21"/>
  <c r="N3199" i="21"/>
  <c r="P3199" i="21"/>
  <c r="O3199" i="21"/>
  <c r="L3200" i="21"/>
  <c r="J3200" i="21"/>
  <c r="M3200" i="21"/>
  <c r="K3200" i="21"/>
  <c r="H3201" i="21"/>
  <c r="I3200" i="21"/>
  <c r="D3202" i="21"/>
  <c r="E3201" i="21"/>
  <c r="F3201" i="21"/>
  <c r="I3201" i="21"/>
  <c r="K3201" i="21"/>
  <c r="M3201" i="21"/>
  <c r="J3201" i="21"/>
  <c r="H3202" i="21"/>
  <c r="L3201" i="21"/>
  <c r="N3200" i="21"/>
  <c r="Q3200" i="21"/>
  <c r="P3200" i="21"/>
  <c r="O3200" i="21"/>
  <c r="D3203" i="21"/>
  <c r="E3202" i="21"/>
  <c r="F3202" i="21"/>
  <c r="P3201" i="21"/>
  <c r="O3201" i="21"/>
  <c r="N3201" i="21"/>
  <c r="Q3201" i="21"/>
  <c r="H3203" i="21"/>
  <c r="J3202" i="21"/>
  <c r="I3202" i="21"/>
  <c r="L3202" i="21"/>
  <c r="K3202" i="21"/>
  <c r="M3202" i="21"/>
  <c r="E3203" i="21"/>
  <c r="D3204" i="21"/>
  <c r="F3203" i="21"/>
  <c r="L3203" i="21"/>
  <c r="I3203" i="21"/>
  <c r="J3203" i="21"/>
  <c r="H3204" i="21"/>
  <c r="K3203" i="21"/>
  <c r="M3203" i="21"/>
  <c r="N3202" i="21"/>
  <c r="Q3202" i="21"/>
  <c r="P3202" i="21"/>
  <c r="O3202" i="21"/>
  <c r="D3205" i="21"/>
  <c r="E3204" i="21"/>
  <c r="F3204" i="21"/>
  <c r="Q3203" i="21"/>
  <c r="P3203" i="21"/>
  <c r="O3203" i="21"/>
  <c r="N3203" i="21"/>
  <c r="J3204" i="21"/>
  <c r="I3204" i="21"/>
  <c r="M3204" i="21"/>
  <c r="H3205" i="21"/>
  <c r="K3204" i="21"/>
  <c r="L3204" i="21"/>
  <c r="D3206" i="21"/>
  <c r="E3205" i="21"/>
  <c r="F3205" i="21"/>
  <c r="O3204" i="21"/>
  <c r="N3204" i="21"/>
  <c r="Q3204" i="21"/>
  <c r="P3204" i="21"/>
  <c r="M3205" i="21"/>
  <c r="J3205" i="21"/>
  <c r="K3205" i="21"/>
  <c r="H3206" i="21"/>
  <c r="I3205" i="21"/>
  <c r="L3205" i="21"/>
  <c r="D3207" i="21"/>
  <c r="E3206" i="21"/>
  <c r="F3206" i="21"/>
  <c r="I3206" i="21"/>
  <c r="L3206" i="21"/>
  <c r="J3206" i="21"/>
  <c r="H3207" i="21"/>
  <c r="M3206" i="21"/>
  <c r="K3206" i="21"/>
  <c r="Q3205" i="21"/>
  <c r="P3205" i="21"/>
  <c r="O3205" i="21"/>
  <c r="N3205" i="21"/>
  <c r="E3207" i="21"/>
  <c r="D3208" i="21"/>
  <c r="F3207" i="21"/>
  <c r="Q3206" i="21"/>
  <c r="N3206" i="21"/>
  <c r="P3206" i="21"/>
  <c r="O3206" i="21"/>
  <c r="K3207" i="21"/>
  <c r="H3208" i="21"/>
  <c r="I3207" i="21"/>
  <c r="J3207" i="21"/>
  <c r="M3207" i="21"/>
  <c r="L3207" i="21"/>
  <c r="E3208" i="21"/>
  <c r="D3209" i="21"/>
  <c r="F3208" i="21"/>
  <c r="M3208" i="21"/>
  <c r="K3208" i="21"/>
  <c r="J3208" i="21"/>
  <c r="L3208" i="21"/>
  <c r="I3208" i="21"/>
  <c r="H3209" i="21"/>
  <c r="P3207" i="21"/>
  <c r="O3207" i="21"/>
  <c r="Q3207" i="21"/>
  <c r="N3207" i="21"/>
  <c r="D3210" i="21"/>
  <c r="E3209" i="21"/>
  <c r="F3209" i="21"/>
  <c r="O3208" i="21"/>
  <c r="Q3208" i="21"/>
  <c r="N3208" i="21"/>
  <c r="P3208" i="21"/>
  <c r="M3209" i="21"/>
  <c r="L3209" i="21"/>
  <c r="I3209" i="21"/>
  <c r="J3209" i="21"/>
  <c r="K3209" i="21"/>
  <c r="H3210" i="21"/>
  <c r="D3211" i="21"/>
  <c r="E3210" i="21"/>
  <c r="F3210" i="21"/>
  <c r="N3209" i="21"/>
  <c r="P3209" i="21"/>
  <c r="O3209" i="21"/>
  <c r="Q3209" i="21"/>
  <c r="H3211" i="21"/>
  <c r="I3210" i="21"/>
  <c r="J3210" i="21"/>
  <c r="M3210" i="21"/>
  <c r="K3210" i="21"/>
  <c r="L3210" i="21"/>
  <c r="D3212" i="21"/>
  <c r="E3211" i="21"/>
  <c r="F3211" i="21"/>
  <c r="L3211" i="21"/>
  <c r="K3211" i="21"/>
  <c r="J3211" i="21"/>
  <c r="H3212" i="21"/>
  <c r="M3211" i="21"/>
  <c r="I3211" i="21"/>
  <c r="N3210" i="21"/>
  <c r="Q3210" i="21"/>
  <c r="P3210" i="21"/>
  <c r="O3210" i="21"/>
  <c r="D3213" i="21"/>
  <c r="E3212" i="21"/>
  <c r="F3212" i="21"/>
  <c r="J3212" i="21"/>
  <c r="I3212" i="21"/>
  <c r="K3212" i="21"/>
  <c r="H3213" i="21"/>
  <c r="M3212" i="21"/>
  <c r="L3212" i="21"/>
  <c r="Q3211" i="21"/>
  <c r="P3211" i="21"/>
  <c r="O3211" i="21"/>
  <c r="N3211" i="21"/>
  <c r="E3213" i="21"/>
  <c r="D3214" i="21"/>
  <c r="F3213" i="21"/>
  <c r="O3212" i="21"/>
  <c r="Q3212" i="21"/>
  <c r="N3212" i="21"/>
  <c r="P3212" i="21"/>
  <c r="J3213" i="21"/>
  <c r="K3213" i="21"/>
  <c r="I3213" i="21"/>
  <c r="M3213" i="21"/>
  <c r="H3214" i="21"/>
  <c r="L3213" i="21"/>
  <c r="E3214" i="21"/>
  <c r="D3215" i="21"/>
  <c r="F3214" i="21"/>
  <c r="N3213" i="21"/>
  <c r="Q3213" i="21"/>
  <c r="O3213" i="21"/>
  <c r="P3213" i="21"/>
  <c r="M3214" i="21"/>
  <c r="H3215" i="21"/>
  <c r="J3214" i="21"/>
  <c r="K3214" i="21"/>
  <c r="L3214" i="21"/>
  <c r="I3214" i="21"/>
  <c r="E3215" i="21"/>
  <c r="D3216" i="21"/>
  <c r="F3215" i="21"/>
  <c r="J3215" i="21"/>
  <c r="L3215" i="21"/>
  <c r="I3215" i="21"/>
  <c r="H3216" i="21"/>
  <c r="K3215" i="21"/>
  <c r="M3215" i="21"/>
  <c r="O3214" i="21"/>
  <c r="N3214" i="21"/>
  <c r="Q3214" i="21"/>
  <c r="P3214" i="21"/>
  <c r="E3216" i="21"/>
  <c r="D3217" i="21"/>
  <c r="F3216" i="21"/>
  <c r="Q3215" i="21"/>
  <c r="N3215" i="21"/>
  <c r="P3215" i="21"/>
  <c r="O3215" i="21"/>
  <c r="J3216" i="21"/>
  <c r="L3216" i="21"/>
  <c r="M3216" i="21"/>
  <c r="I3216" i="21"/>
  <c r="H3217" i="21"/>
  <c r="K3216" i="21"/>
  <c r="D3218" i="21"/>
  <c r="E3217" i="21"/>
  <c r="F3217" i="21"/>
  <c r="O3216" i="21"/>
  <c r="N3216" i="21"/>
  <c r="Q3216" i="21"/>
  <c r="P3216" i="21"/>
  <c r="L3217" i="21"/>
  <c r="J3217" i="21"/>
  <c r="M3217" i="21"/>
  <c r="I3217" i="21"/>
  <c r="K3217" i="21"/>
  <c r="H3218" i="21"/>
  <c r="D3219" i="21"/>
  <c r="E3218" i="21"/>
  <c r="F3218" i="21"/>
  <c r="Q3217" i="21"/>
  <c r="P3217" i="21"/>
  <c r="N3217" i="21"/>
  <c r="O3217" i="21"/>
  <c r="H3219" i="21"/>
  <c r="K3218" i="21"/>
  <c r="I3218" i="21"/>
  <c r="M3218" i="21"/>
  <c r="J3218" i="21"/>
  <c r="L3218" i="21"/>
  <c r="E3219" i="21"/>
  <c r="D3220" i="21"/>
  <c r="F3219" i="21"/>
  <c r="L3219" i="21"/>
  <c r="J3219" i="21"/>
  <c r="H3220" i="21"/>
  <c r="K3219" i="21"/>
  <c r="I3219" i="21"/>
  <c r="M3219" i="21"/>
  <c r="O3218" i="21"/>
  <c r="N3218" i="21"/>
  <c r="Q3218" i="21"/>
  <c r="P3218" i="21"/>
  <c r="E3220" i="21"/>
  <c r="D3221" i="21"/>
  <c r="F3220" i="21"/>
  <c r="L3220" i="21"/>
  <c r="M3220" i="21"/>
  <c r="J3220" i="21"/>
  <c r="K3220" i="21"/>
  <c r="I3220" i="21"/>
  <c r="H3221" i="21"/>
  <c r="Q3219" i="21"/>
  <c r="P3219" i="21"/>
  <c r="O3219" i="21"/>
  <c r="N3219" i="21"/>
  <c r="E3221" i="21"/>
  <c r="D3222" i="21"/>
  <c r="F3221" i="21"/>
  <c r="O3220" i="21"/>
  <c r="N3220" i="21"/>
  <c r="Q3220" i="21"/>
  <c r="P3220" i="21"/>
  <c r="K3221" i="21"/>
  <c r="I3221" i="21"/>
  <c r="H3222" i="21"/>
  <c r="J3221" i="21"/>
  <c r="M3221" i="21"/>
  <c r="L3221" i="21"/>
  <c r="D3223" i="21"/>
  <c r="E3222" i="21"/>
  <c r="F3222" i="21"/>
  <c r="O3221" i="21"/>
  <c r="Q3221" i="21"/>
  <c r="N3221" i="21"/>
  <c r="P3221" i="21"/>
  <c r="K3222" i="21"/>
  <c r="H3223" i="21"/>
  <c r="I3222" i="21"/>
  <c r="J3222" i="21"/>
  <c r="M3222" i="21"/>
  <c r="L3222" i="21"/>
  <c r="D3224" i="21"/>
  <c r="E3223" i="21"/>
  <c r="F3223" i="21"/>
  <c r="L3223" i="21"/>
  <c r="K3223" i="21"/>
  <c r="H3224" i="21"/>
  <c r="I3223" i="21"/>
  <c r="J3223" i="21"/>
  <c r="M3223" i="21"/>
  <c r="N3222" i="21"/>
  <c r="Q3222" i="21"/>
  <c r="P3222" i="21"/>
  <c r="O3222" i="21"/>
  <c r="E3224" i="21"/>
  <c r="D3225" i="21"/>
  <c r="F3224" i="21"/>
  <c r="H3225" i="21"/>
  <c r="K3224" i="21"/>
  <c r="I3224" i="21"/>
  <c r="J3224" i="21"/>
  <c r="L3224" i="21"/>
  <c r="M3224" i="21"/>
  <c r="P3223" i="21"/>
  <c r="O3223" i="21"/>
  <c r="N3223" i="21"/>
  <c r="Q3223" i="21"/>
  <c r="E3225" i="21"/>
  <c r="D3226" i="21"/>
  <c r="F3225" i="21"/>
  <c r="J3225" i="21"/>
  <c r="I3225" i="21"/>
  <c r="K3225" i="21"/>
  <c r="H3226" i="21"/>
  <c r="M3225" i="21"/>
  <c r="L3225" i="21"/>
  <c r="N3224" i="21"/>
  <c r="Q3224" i="21"/>
  <c r="P3224" i="21"/>
  <c r="O3224" i="21"/>
  <c r="E3226" i="21"/>
  <c r="D3227" i="21"/>
  <c r="F3226" i="21"/>
  <c r="N3225" i="21"/>
  <c r="P3225" i="21"/>
  <c r="O3225" i="21"/>
  <c r="Q3225" i="21"/>
  <c r="I3226" i="21"/>
  <c r="J3226" i="21"/>
  <c r="L3226" i="21"/>
  <c r="H3227" i="21"/>
  <c r="M3226" i="21"/>
  <c r="K3226" i="21"/>
  <c r="E3227" i="21"/>
  <c r="D3228" i="21"/>
  <c r="F3227" i="21"/>
  <c r="Q3226" i="21"/>
  <c r="N3226" i="21"/>
  <c r="P3226" i="21"/>
  <c r="O3226" i="21"/>
  <c r="J3227" i="21"/>
  <c r="I3227" i="21"/>
  <c r="K3227" i="21"/>
  <c r="H3228" i="21"/>
  <c r="L3227" i="21"/>
  <c r="M3227" i="21"/>
  <c r="D3229" i="21"/>
  <c r="E3228" i="21"/>
  <c r="F3228" i="21"/>
  <c r="P3227" i="21"/>
  <c r="O3227" i="21"/>
  <c r="Q3227" i="21"/>
  <c r="N3227" i="21"/>
  <c r="H3229" i="21"/>
  <c r="M3228" i="21"/>
  <c r="I3228" i="21"/>
  <c r="J3228" i="21"/>
  <c r="K3228" i="21"/>
  <c r="L3228" i="21"/>
  <c r="D3230" i="21"/>
  <c r="E3229" i="21"/>
  <c r="F3229" i="21"/>
  <c r="M3229" i="21"/>
  <c r="J3229" i="21"/>
  <c r="K3229" i="21"/>
  <c r="L3229" i="21"/>
  <c r="I3229" i="21"/>
  <c r="H3230" i="21"/>
  <c r="N3228" i="21"/>
  <c r="Q3228" i="21"/>
  <c r="P3228" i="21"/>
  <c r="O3228" i="21"/>
  <c r="E3230" i="21"/>
  <c r="D3231" i="21"/>
  <c r="F3230" i="21"/>
  <c r="Q3229" i="21"/>
  <c r="N3229" i="21"/>
  <c r="P3229" i="21"/>
  <c r="O3229" i="21"/>
  <c r="J3230" i="21"/>
  <c r="M3230" i="21"/>
  <c r="I3230" i="21"/>
  <c r="K3230" i="21"/>
  <c r="L3230" i="21"/>
  <c r="H3231" i="21"/>
  <c r="D3232" i="21"/>
  <c r="E3231" i="21"/>
  <c r="F3231" i="21"/>
  <c r="Q3230" i="21"/>
  <c r="N3230" i="21"/>
  <c r="P3230" i="21"/>
  <c r="O3230" i="21"/>
  <c r="I3231" i="21"/>
  <c r="H3232" i="21"/>
  <c r="J3231" i="21"/>
  <c r="L3231" i="21"/>
  <c r="K3231" i="21"/>
  <c r="M3231" i="21"/>
  <c r="E3232" i="21"/>
  <c r="D3233" i="21"/>
  <c r="F3232" i="21"/>
  <c r="Q3231" i="21"/>
  <c r="N3231" i="21"/>
  <c r="O3231" i="21"/>
  <c r="P3231" i="21"/>
  <c r="H3233" i="21"/>
  <c r="K3232" i="21"/>
  <c r="M3232" i="21"/>
  <c r="I3232" i="21"/>
  <c r="L3232" i="21"/>
  <c r="J3232" i="21"/>
  <c r="D3234" i="21"/>
  <c r="E3233" i="21"/>
  <c r="F3233" i="21"/>
  <c r="K3233" i="21"/>
  <c r="M3233" i="21"/>
  <c r="L3233" i="21"/>
  <c r="J3233" i="21"/>
  <c r="I3233" i="21"/>
  <c r="H3234" i="21"/>
  <c r="O3232" i="21"/>
  <c r="N3232" i="21"/>
  <c r="Q3232" i="21"/>
  <c r="P3232" i="21"/>
  <c r="D3235" i="21"/>
  <c r="E3234" i="21"/>
  <c r="F3234" i="21"/>
  <c r="N3233" i="21"/>
  <c r="Q3233" i="21"/>
  <c r="P3233" i="21"/>
  <c r="O3233" i="21"/>
  <c r="J3234" i="21"/>
  <c r="M3234" i="21"/>
  <c r="L3234" i="21"/>
  <c r="H3235" i="21"/>
  <c r="I3234" i="21"/>
  <c r="K3234" i="21"/>
  <c r="E3235" i="21"/>
  <c r="D3236" i="21"/>
  <c r="F3235" i="21"/>
  <c r="K3235" i="21"/>
  <c r="M3235" i="21"/>
  <c r="L3235" i="21"/>
  <c r="J3235" i="21"/>
  <c r="H3236" i="21"/>
  <c r="I3235" i="21"/>
  <c r="N3234" i="21"/>
  <c r="Q3234" i="21"/>
  <c r="P3234" i="21"/>
  <c r="O3234" i="21"/>
  <c r="E3236" i="21"/>
  <c r="D3237" i="21"/>
  <c r="F3236" i="21"/>
  <c r="K3236" i="21"/>
  <c r="I3236" i="21"/>
  <c r="J3236" i="21"/>
  <c r="H3237" i="21"/>
  <c r="M3236" i="21"/>
  <c r="L3236" i="21"/>
  <c r="Q3235" i="21"/>
  <c r="P3235" i="21"/>
  <c r="O3235" i="21"/>
  <c r="N3235" i="21"/>
  <c r="D3238" i="21"/>
  <c r="E3237" i="21"/>
  <c r="F3237" i="21"/>
  <c r="O3236" i="21"/>
  <c r="N3236" i="21"/>
  <c r="Q3236" i="21"/>
  <c r="P3236" i="21"/>
  <c r="K3237" i="21"/>
  <c r="I3237" i="21"/>
  <c r="J3237" i="21"/>
  <c r="L3237" i="21"/>
  <c r="H3238" i="21"/>
  <c r="M3237" i="21"/>
  <c r="E3238" i="21"/>
  <c r="D3239" i="21"/>
  <c r="F3238" i="21"/>
  <c r="O3237" i="21"/>
  <c r="N3237" i="21"/>
  <c r="Q3237" i="21"/>
  <c r="P3237" i="21"/>
  <c r="J3238" i="21"/>
  <c r="L3238" i="21"/>
  <c r="I3238" i="21"/>
  <c r="H3239" i="21"/>
  <c r="M3238" i="21"/>
  <c r="K3238" i="21"/>
  <c r="D3240" i="21"/>
  <c r="E3239" i="21"/>
  <c r="F3239" i="21"/>
  <c r="Q3238" i="21"/>
  <c r="N3238" i="21"/>
  <c r="P3238" i="21"/>
  <c r="O3238" i="21"/>
  <c r="K3239" i="21"/>
  <c r="L3239" i="21"/>
  <c r="I3239" i="21"/>
  <c r="H3240" i="21"/>
  <c r="J3239" i="21"/>
  <c r="M3239" i="21"/>
  <c r="D3241" i="21"/>
  <c r="E3240" i="21"/>
  <c r="F3240" i="21"/>
  <c r="N3239" i="21"/>
  <c r="P3239" i="21"/>
  <c r="O3239" i="21"/>
  <c r="Q3239" i="21"/>
  <c r="L3240" i="21"/>
  <c r="K3240" i="21"/>
  <c r="M3240" i="21"/>
  <c r="J3240" i="21"/>
  <c r="H3241" i="21"/>
  <c r="I3240" i="21"/>
  <c r="E3241" i="21"/>
  <c r="D3242" i="21"/>
  <c r="F3241" i="21"/>
  <c r="J3241" i="21"/>
  <c r="L3241" i="21"/>
  <c r="H3242" i="21"/>
  <c r="M3241" i="21"/>
  <c r="I3241" i="21"/>
  <c r="K3241" i="21"/>
  <c r="Q3240" i="21"/>
  <c r="N3240" i="21"/>
  <c r="P3240" i="21"/>
  <c r="O3240" i="21"/>
  <c r="E3242" i="21"/>
  <c r="D3243" i="21"/>
  <c r="F3242" i="21"/>
  <c r="I3242" i="21"/>
  <c r="M3242" i="21"/>
  <c r="J3242" i="21"/>
  <c r="K3242" i="21"/>
  <c r="H3243" i="21"/>
  <c r="L3242" i="21"/>
  <c r="Q3241" i="21"/>
  <c r="P3241" i="21"/>
  <c r="O3241" i="21"/>
  <c r="N3241" i="21"/>
  <c r="D3244" i="21"/>
  <c r="E3243" i="21"/>
  <c r="F3243" i="21"/>
  <c r="N3242" i="21"/>
  <c r="Q3242" i="21"/>
  <c r="P3242" i="21"/>
  <c r="O3242" i="21"/>
  <c r="K3243" i="21"/>
  <c r="J3243" i="21"/>
  <c r="L3243" i="21"/>
  <c r="I3243" i="21"/>
  <c r="M3243" i="21"/>
  <c r="H3244" i="21"/>
  <c r="E3244" i="21"/>
  <c r="D3245" i="21"/>
  <c r="F3244" i="21"/>
  <c r="Q3243" i="21"/>
  <c r="N3243" i="21"/>
  <c r="P3243" i="21"/>
  <c r="O3243" i="21"/>
  <c r="L3244" i="21"/>
  <c r="K3244" i="21"/>
  <c r="M3244" i="21"/>
  <c r="I3244" i="21"/>
  <c r="J3244" i="21"/>
  <c r="H3245" i="21"/>
  <c r="E3245" i="21"/>
  <c r="D3246" i="21"/>
  <c r="F3245" i="21"/>
  <c r="O3244" i="21"/>
  <c r="N3244" i="21"/>
  <c r="Q3244" i="21"/>
  <c r="P3244" i="21"/>
  <c r="J3245" i="21"/>
  <c r="I3245" i="21"/>
  <c r="L3245" i="21"/>
  <c r="K3245" i="21"/>
  <c r="H3246" i="21"/>
  <c r="M3245" i="21"/>
  <c r="E3246" i="21"/>
  <c r="D3247" i="21"/>
  <c r="F3246" i="21"/>
  <c r="Q3245" i="21"/>
  <c r="N3245" i="21"/>
  <c r="P3245" i="21"/>
  <c r="O3245" i="21"/>
  <c r="L3246" i="21"/>
  <c r="K3246" i="21"/>
  <c r="H3247" i="21"/>
  <c r="J3246" i="21"/>
  <c r="I3246" i="21"/>
  <c r="M3246" i="21"/>
  <c r="D3248" i="21"/>
  <c r="E3247" i="21"/>
  <c r="F3247" i="21"/>
  <c r="L3247" i="21"/>
  <c r="H3248" i="21"/>
  <c r="I3247" i="21"/>
  <c r="J3247" i="21"/>
  <c r="K3247" i="21"/>
  <c r="M3247" i="21"/>
  <c r="O3246" i="21"/>
  <c r="N3246" i="21"/>
  <c r="Q3246" i="21"/>
  <c r="P3246" i="21"/>
  <c r="D3249" i="21"/>
  <c r="E3248" i="21"/>
  <c r="F3248" i="21"/>
  <c r="K3248" i="21"/>
  <c r="J3248" i="21"/>
  <c r="M3248" i="21"/>
  <c r="H3249" i="21"/>
  <c r="I3248" i="21"/>
  <c r="L3248" i="21"/>
  <c r="O3247" i="21"/>
  <c r="Q3247" i="21"/>
  <c r="P3247" i="21"/>
  <c r="N3247" i="21"/>
  <c r="E3249" i="21"/>
  <c r="D3250" i="21"/>
  <c r="F3249" i="21"/>
  <c r="J3249" i="21"/>
  <c r="L3249" i="21"/>
  <c r="H3250" i="21"/>
  <c r="I3249" i="21"/>
  <c r="M3249" i="21"/>
  <c r="K3249" i="21"/>
  <c r="N3248" i="21"/>
  <c r="Q3248" i="21"/>
  <c r="P3248" i="21"/>
  <c r="O3248" i="21"/>
  <c r="D3251" i="21"/>
  <c r="E3250" i="21"/>
  <c r="F3250" i="21"/>
  <c r="H3251" i="21"/>
  <c r="J3250" i="21"/>
  <c r="L3250" i="21"/>
  <c r="K3250" i="21"/>
  <c r="M3250" i="21"/>
  <c r="I3250" i="21"/>
  <c r="Q3249" i="21"/>
  <c r="N3249" i="21"/>
  <c r="P3249" i="21"/>
  <c r="O3249" i="21"/>
  <c r="E3251" i="21"/>
  <c r="D3252" i="21"/>
  <c r="F3251" i="21"/>
  <c r="H3252" i="21"/>
  <c r="J3251" i="21"/>
  <c r="K3251" i="21"/>
  <c r="L3251" i="21"/>
  <c r="I3251" i="21"/>
  <c r="M3251" i="21"/>
  <c r="O3250" i="21"/>
  <c r="N3250" i="21"/>
  <c r="Q3250" i="21"/>
  <c r="P3250" i="21"/>
  <c r="D3253" i="21"/>
  <c r="E3252" i="21"/>
  <c r="F3252" i="21"/>
  <c r="L3252" i="21"/>
  <c r="I3252" i="21"/>
  <c r="J3252" i="21"/>
  <c r="K3252" i="21"/>
  <c r="M3252" i="21"/>
  <c r="H3253" i="21"/>
  <c r="N3251" i="21"/>
  <c r="P3251" i="21"/>
  <c r="O3251" i="21"/>
  <c r="Q3251" i="21"/>
  <c r="D3254" i="21"/>
  <c r="E3253" i="21"/>
  <c r="F3253" i="21"/>
  <c r="O3252" i="21"/>
  <c r="Q3252" i="21"/>
  <c r="N3252" i="21"/>
  <c r="P3252" i="21"/>
  <c r="H3254" i="21"/>
  <c r="I3253" i="21"/>
  <c r="J3253" i="21"/>
  <c r="L3253" i="21"/>
  <c r="K3253" i="21"/>
  <c r="M3253" i="21"/>
  <c r="D3255" i="21"/>
  <c r="E3254" i="21"/>
  <c r="F3254" i="21"/>
  <c r="L3254" i="21"/>
  <c r="J3254" i="21"/>
  <c r="I3254" i="21"/>
  <c r="M3254" i="21"/>
  <c r="K3254" i="21"/>
  <c r="H3255" i="21"/>
  <c r="N3253" i="21"/>
  <c r="P3253" i="21"/>
  <c r="O3253" i="21"/>
  <c r="Q3253" i="21"/>
  <c r="D3256" i="21"/>
  <c r="E3255" i="21"/>
  <c r="F3255" i="21"/>
  <c r="O3254" i="21"/>
  <c r="N3254" i="21"/>
  <c r="Q3254" i="21"/>
  <c r="P3254" i="21"/>
  <c r="L3255" i="21"/>
  <c r="I3255" i="21"/>
  <c r="K3255" i="21"/>
  <c r="M3255" i="21"/>
  <c r="J3255" i="21"/>
  <c r="H3256" i="21"/>
  <c r="D3257" i="21"/>
  <c r="E3256" i="21"/>
  <c r="F3256" i="21"/>
  <c r="P3255" i="21"/>
  <c r="O3255" i="21"/>
  <c r="Q3255" i="21"/>
  <c r="N3255" i="21"/>
  <c r="L3256" i="21"/>
  <c r="I3256" i="21"/>
  <c r="K3256" i="21"/>
  <c r="J3256" i="21"/>
  <c r="M3256" i="21"/>
  <c r="H3257" i="21"/>
  <c r="D3258" i="21"/>
  <c r="E3257" i="21"/>
  <c r="F3257" i="21"/>
  <c r="N3256" i="21"/>
  <c r="Q3256" i="21"/>
  <c r="P3256" i="21"/>
  <c r="O3256" i="21"/>
  <c r="H3258" i="21"/>
  <c r="L3257" i="21"/>
  <c r="J3257" i="21"/>
  <c r="K3257" i="21"/>
  <c r="M3257" i="21"/>
  <c r="I3257" i="21"/>
  <c r="D3259" i="21"/>
  <c r="E3258" i="21"/>
  <c r="F3258" i="21"/>
  <c r="K3258" i="21"/>
  <c r="M3258" i="21"/>
  <c r="J3258" i="21"/>
  <c r="H3259" i="21"/>
  <c r="I3258" i="21"/>
  <c r="L3258" i="21"/>
  <c r="N3257" i="21"/>
  <c r="P3257" i="21"/>
  <c r="O3257" i="21"/>
  <c r="Q3257" i="21"/>
  <c r="D3260" i="21"/>
  <c r="E3259" i="21"/>
  <c r="F3259" i="21"/>
  <c r="J3259" i="21"/>
  <c r="I3259" i="21"/>
  <c r="K3259" i="21"/>
  <c r="L3259" i="21"/>
  <c r="M3259" i="21"/>
  <c r="H3260" i="21"/>
  <c r="N3258" i="21"/>
  <c r="Q3258" i="21"/>
  <c r="O3258" i="21"/>
  <c r="P3258" i="21"/>
  <c r="D3261" i="21"/>
  <c r="E3260" i="21"/>
  <c r="F3260" i="21"/>
  <c r="Q3259" i="21"/>
  <c r="P3259" i="21"/>
  <c r="O3259" i="21"/>
  <c r="N3259" i="21"/>
  <c r="K3260" i="21"/>
  <c r="I3260" i="21"/>
  <c r="L3260" i="21"/>
  <c r="M3260" i="21"/>
  <c r="H3261" i="21"/>
  <c r="J3260" i="21"/>
  <c r="D3262" i="21"/>
  <c r="E3261" i="21"/>
  <c r="F3261" i="21"/>
  <c r="Q3260" i="21"/>
  <c r="N3260" i="21"/>
  <c r="O3260" i="21"/>
  <c r="P3260" i="21"/>
  <c r="M3261" i="21"/>
  <c r="H3262" i="21"/>
  <c r="J3261" i="21"/>
  <c r="K3261" i="21"/>
  <c r="L3261" i="21"/>
  <c r="I3261" i="21"/>
  <c r="E3262" i="21"/>
  <c r="D3263" i="21"/>
  <c r="F3262" i="21"/>
  <c r="I3262" i="21"/>
  <c r="M3262" i="21"/>
  <c r="L3262" i="21"/>
  <c r="H3263" i="21"/>
  <c r="J3262" i="21"/>
  <c r="K3262" i="21"/>
  <c r="Q3261" i="21"/>
  <c r="P3261" i="21"/>
  <c r="O3261" i="21"/>
  <c r="N3261" i="21"/>
  <c r="E3263" i="21"/>
  <c r="D3264" i="21"/>
  <c r="F3263" i="21"/>
  <c r="N3262" i="21"/>
  <c r="O3262" i="21"/>
  <c r="Q3262" i="21"/>
  <c r="P3262" i="21"/>
  <c r="H3264" i="21"/>
  <c r="J3263" i="21"/>
  <c r="L3263" i="21"/>
  <c r="M3263" i="21"/>
  <c r="K3263" i="21"/>
  <c r="I3263" i="21"/>
  <c r="E3264" i="21"/>
  <c r="D3265" i="21"/>
  <c r="F3264" i="21"/>
  <c r="J3264" i="21"/>
  <c r="I3264" i="21"/>
  <c r="H3265" i="21"/>
  <c r="M3264" i="21"/>
  <c r="K3264" i="21"/>
  <c r="L3264" i="21"/>
  <c r="O3263" i="21"/>
  <c r="Q3263" i="21"/>
  <c r="P3263" i="21"/>
  <c r="N3263" i="21"/>
  <c r="D3266" i="21"/>
  <c r="E3265" i="21"/>
  <c r="F3265" i="21"/>
  <c r="N3264" i="21"/>
  <c r="O3264" i="21"/>
  <c r="Q3264" i="21"/>
  <c r="P3264" i="21"/>
  <c r="H3266" i="21"/>
  <c r="J3265" i="21"/>
  <c r="L3265" i="21"/>
  <c r="I3265" i="21"/>
  <c r="K3265" i="21"/>
  <c r="M3265" i="21"/>
  <c r="D3267" i="21"/>
  <c r="E3266" i="21"/>
  <c r="F3266" i="21"/>
  <c r="H3267" i="21"/>
  <c r="J3266" i="21"/>
  <c r="L3266" i="21"/>
  <c r="K3266" i="21"/>
  <c r="M3266" i="21"/>
  <c r="I3266" i="21"/>
  <c r="N3265" i="21"/>
  <c r="P3265" i="21"/>
  <c r="O3265" i="21"/>
  <c r="Q3265" i="21"/>
  <c r="D3268" i="21"/>
  <c r="E3267" i="21"/>
  <c r="F3267" i="21"/>
  <c r="J3267" i="21"/>
  <c r="L3267" i="21"/>
  <c r="I3267" i="21"/>
  <c r="M3267" i="21"/>
  <c r="H3268" i="21"/>
  <c r="K3267" i="21"/>
  <c r="Q3266" i="21"/>
  <c r="O3266" i="21"/>
  <c r="N3266" i="21"/>
  <c r="P3266" i="21"/>
  <c r="E3268" i="21"/>
  <c r="D3269" i="21"/>
  <c r="F3268" i="21"/>
  <c r="Q3267" i="21"/>
  <c r="P3267" i="21"/>
  <c r="O3267" i="21"/>
  <c r="N3267" i="21"/>
  <c r="M3268" i="21"/>
  <c r="H3269" i="21"/>
  <c r="J3268" i="21"/>
  <c r="I3268" i="21"/>
  <c r="K3268" i="21"/>
  <c r="L3268" i="21"/>
  <c r="E3269" i="21"/>
  <c r="D3270" i="21"/>
  <c r="F3269" i="21"/>
  <c r="K3269" i="21"/>
  <c r="H3270" i="21"/>
  <c r="J3269" i="21"/>
  <c r="I3269" i="21"/>
  <c r="L3269" i="21"/>
  <c r="M3269" i="21"/>
  <c r="N3268" i="21"/>
  <c r="O3268" i="21"/>
  <c r="Q3268" i="21"/>
  <c r="P3268" i="21"/>
  <c r="E3270" i="21"/>
  <c r="D3271" i="21"/>
  <c r="F3270" i="21"/>
  <c r="J3270" i="21"/>
  <c r="K3270" i="21"/>
  <c r="H3271" i="21"/>
  <c r="L3270" i="21"/>
  <c r="I3270" i="21"/>
  <c r="M3270" i="21"/>
  <c r="N3269" i="21"/>
  <c r="P3269" i="21"/>
  <c r="O3269" i="21"/>
  <c r="Q3269" i="21"/>
  <c r="D3272" i="21"/>
  <c r="E3271" i="21"/>
  <c r="F3271" i="21"/>
  <c r="M3271" i="21"/>
  <c r="I3271" i="21"/>
  <c r="K3271" i="21"/>
  <c r="J3271" i="21"/>
  <c r="L3271" i="21"/>
  <c r="H3272" i="21"/>
  <c r="Q3270" i="21"/>
  <c r="O3270" i="21"/>
  <c r="N3270" i="21"/>
  <c r="P3270" i="21"/>
  <c r="D3273" i="21"/>
  <c r="E3272" i="21"/>
  <c r="F3272" i="21"/>
  <c r="O3271" i="21"/>
  <c r="N3271" i="21"/>
  <c r="P3271" i="21"/>
  <c r="Q3271" i="21"/>
  <c r="L3272" i="21"/>
  <c r="K3272" i="21"/>
  <c r="M3272" i="21"/>
  <c r="J3272" i="21"/>
  <c r="H3273" i="21"/>
  <c r="I3272" i="21"/>
  <c r="E3273" i="21"/>
  <c r="D3274" i="21"/>
  <c r="F3273" i="21"/>
  <c r="H3274" i="21"/>
  <c r="I3273" i="21"/>
  <c r="M3273" i="21"/>
  <c r="L3273" i="21"/>
  <c r="K3273" i="21"/>
  <c r="J3273" i="21"/>
  <c r="N3272" i="21"/>
  <c r="Q3272" i="21"/>
  <c r="O3272" i="21"/>
  <c r="P3272" i="21"/>
  <c r="E3274" i="21"/>
  <c r="D3275" i="21"/>
  <c r="F3274" i="21"/>
  <c r="J3274" i="21"/>
  <c r="M3274" i="21"/>
  <c r="H3275" i="21"/>
  <c r="L3274" i="21"/>
  <c r="I3274" i="21"/>
  <c r="K3274" i="21"/>
  <c r="N3273" i="21"/>
  <c r="P3273" i="21"/>
  <c r="O3273" i="21"/>
  <c r="Q3273" i="21"/>
  <c r="D3276" i="21"/>
  <c r="E3275" i="21"/>
  <c r="F3275" i="21"/>
  <c r="L3275" i="21"/>
  <c r="K3275" i="21"/>
  <c r="I3275" i="21"/>
  <c r="M3275" i="21"/>
  <c r="J3275" i="21"/>
  <c r="H3276" i="21"/>
  <c r="O3274" i="21"/>
  <c r="N3274" i="21"/>
  <c r="Q3274" i="21"/>
  <c r="P3274" i="21"/>
  <c r="D3277" i="21"/>
  <c r="E3276" i="21"/>
  <c r="F3276" i="21"/>
  <c r="O3275" i="21"/>
  <c r="N3275" i="21"/>
  <c r="Q3275" i="21"/>
  <c r="P3275" i="21"/>
  <c r="H3277" i="21"/>
  <c r="K3276" i="21"/>
  <c r="J3276" i="21"/>
  <c r="I3276" i="21"/>
  <c r="L3276" i="21"/>
  <c r="M3276" i="21"/>
  <c r="E3277" i="21"/>
  <c r="D3278" i="21"/>
  <c r="F3277" i="21"/>
  <c r="M3277" i="21"/>
  <c r="I3277" i="21"/>
  <c r="K3277" i="21"/>
  <c r="H3278" i="21"/>
  <c r="L3277" i="21"/>
  <c r="J3277" i="21"/>
  <c r="N3276" i="21"/>
  <c r="Q3276" i="21"/>
  <c r="O3276" i="21"/>
  <c r="P3276" i="21"/>
  <c r="D3279" i="21"/>
  <c r="E3278" i="21"/>
  <c r="F3278" i="21"/>
  <c r="P3277" i="21"/>
  <c r="Q3277" i="21"/>
  <c r="O3277" i="21"/>
  <c r="N3277" i="21"/>
  <c r="I3278" i="21"/>
  <c r="K3278" i="21"/>
  <c r="H3279" i="21"/>
  <c r="J3278" i="21"/>
  <c r="M3278" i="21"/>
  <c r="L3278" i="21"/>
  <c r="D3280" i="21"/>
  <c r="E3279" i="21"/>
  <c r="F3279" i="21"/>
  <c r="O3278" i="21"/>
  <c r="Q3278" i="21"/>
  <c r="N3278" i="21"/>
  <c r="P3278" i="21"/>
  <c r="M3279" i="21"/>
  <c r="L3279" i="21"/>
  <c r="I3279" i="21"/>
  <c r="J3279" i="21"/>
  <c r="H3280" i="21"/>
  <c r="K3279" i="21"/>
  <c r="D3281" i="21"/>
  <c r="E3280" i="21"/>
  <c r="F3280" i="21"/>
  <c r="N3279" i="21"/>
  <c r="Q3279" i="21"/>
  <c r="P3279" i="21"/>
  <c r="O3279" i="21"/>
  <c r="K3280" i="21"/>
  <c r="H3281" i="21"/>
  <c r="J3280" i="21"/>
  <c r="I3280" i="21"/>
  <c r="M3280" i="21"/>
  <c r="L3280" i="21"/>
  <c r="E3281" i="21"/>
  <c r="D3282" i="21"/>
  <c r="F3281" i="21"/>
  <c r="H3282" i="21"/>
  <c r="J3281" i="21"/>
  <c r="L3281" i="21"/>
  <c r="I3281" i="21"/>
  <c r="K3281" i="21"/>
  <c r="M3281" i="21"/>
  <c r="Q3280" i="21"/>
  <c r="N3280" i="21"/>
  <c r="O3280" i="21"/>
  <c r="P3280" i="21"/>
  <c r="D3283" i="21"/>
  <c r="E3282" i="21"/>
  <c r="F3282" i="21"/>
  <c r="L3282" i="21"/>
  <c r="H3283" i="21"/>
  <c r="J3282" i="21"/>
  <c r="I3282" i="21"/>
  <c r="K3282" i="21"/>
  <c r="M3282" i="21"/>
  <c r="P3281" i="21"/>
  <c r="N3281" i="21"/>
  <c r="O3281" i="21"/>
  <c r="Q3281" i="21"/>
  <c r="E3283" i="21"/>
  <c r="D3284" i="21"/>
  <c r="F3283" i="21"/>
  <c r="M3283" i="21"/>
  <c r="K3283" i="21"/>
  <c r="I3283" i="21"/>
  <c r="J3283" i="21"/>
  <c r="H3284" i="21"/>
  <c r="L3283" i="21"/>
  <c r="Q3282" i="21"/>
  <c r="O3282" i="21"/>
  <c r="N3282" i="21"/>
  <c r="P3282" i="21"/>
  <c r="D3285" i="21"/>
  <c r="E3284" i="21"/>
  <c r="F3284" i="21"/>
  <c r="N3283" i="21"/>
  <c r="O3283" i="21"/>
  <c r="P3283" i="21"/>
  <c r="Q3283" i="21"/>
  <c r="J3284" i="21"/>
  <c r="I3284" i="21"/>
  <c r="K3284" i="21"/>
  <c r="M3284" i="21"/>
  <c r="L3284" i="21"/>
  <c r="H3285" i="21"/>
  <c r="E3285" i="21"/>
  <c r="D3286" i="21"/>
  <c r="F3285" i="21"/>
  <c r="N3284" i="21"/>
  <c r="Q3284" i="21"/>
  <c r="O3284" i="21"/>
  <c r="P3284" i="21"/>
  <c r="M3285" i="21"/>
  <c r="K3285" i="21"/>
  <c r="I3285" i="21"/>
  <c r="J3285" i="21"/>
  <c r="H3286" i="21"/>
  <c r="L3285" i="21"/>
  <c r="D3287" i="21"/>
  <c r="E3286" i="21"/>
  <c r="F3286" i="21"/>
  <c r="Q3285" i="21"/>
  <c r="P3285" i="21"/>
  <c r="O3285" i="21"/>
  <c r="N3285" i="21"/>
  <c r="L3286" i="21"/>
  <c r="M3286" i="21"/>
  <c r="J3286" i="21"/>
  <c r="H3287" i="21"/>
  <c r="K3286" i="21"/>
  <c r="I3286" i="21"/>
  <c r="D3288" i="21"/>
  <c r="E3287" i="21"/>
  <c r="F3287" i="21"/>
  <c r="K3287" i="21"/>
  <c r="L3287" i="21"/>
  <c r="I3287" i="21"/>
  <c r="J3287" i="21"/>
  <c r="H3288" i="21"/>
  <c r="M3287" i="21"/>
  <c r="N3286" i="21"/>
  <c r="Q3286" i="21"/>
  <c r="O3286" i="21"/>
  <c r="P3286" i="21"/>
  <c r="E3288" i="21"/>
  <c r="D3289" i="21"/>
  <c r="F3288" i="21"/>
  <c r="O3287" i="21"/>
  <c r="N3287" i="21"/>
  <c r="Q3287" i="21"/>
  <c r="P3287" i="21"/>
  <c r="J3288" i="21"/>
  <c r="K3288" i="21"/>
  <c r="M3288" i="21"/>
  <c r="I3288" i="21"/>
  <c r="L3288" i="21"/>
  <c r="H3289" i="21"/>
  <c r="E3289" i="21"/>
  <c r="D3290" i="21"/>
  <c r="F3289" i="21"/>
  <c r="N3288" i="21"/>
  <c r="Q3288" i="21"/>
  <c r="O3288" i="21"/>
  <c r="P3288" i="21"/>
  <c r="H3290" i="21"/>
  <c r="L3289" i="21"/>
  <c r="I3289" i="21"/>
  <c r="K3289" i="21"/>
  <c r="J3289" i="21"/>
  <c r="M3289" i="21"/>
  <c r="E3290" i="21"/>
  <c r="D3291" i="21"/>
  <c r="F3290" i="21"/>
  <c r="J3290" i="21"/>
  <c r="K3290" i="21"/>
  <c r="M3290" i="21"/>
  <c r="L3290" i="21"/>
  <c r="H3291" i="21"/>
  <c r="I3290" i="21"/>
  <c r="O3289" i="21"/>
  <c r="N3289" i="21"/>
  <c r="Q3289" i="21"/>
  <c r="P3289" i="21"/>
  <c r="E3291" i="21"/>
  <c r="D3292" i="21"/>
  <c r="F3291" i="21"/>
  <c r="M3291" i="21"/>
  <c r="J3291" i="21"/>
  <c r="H3292" i="21"/>
  <c r="L3291" i="21"/>
  <c r="I3291" i="21"/>
  <c r="K3291" i="21"/>
  <c r="O3290" i="21"/>
  <c r="Q3290" i="21"/>
  <c r="P3290" i="21"/>
  <c r="N3290" i="21"/>
  <c r="D3293" i="21"/>
  <c r="E3292" i="21"/>
  <c r="F3292" i="21"/>
  <c r="M3292" i="21"/>
  <c r="I3292" i="21"/>
  <c r="J3292" i="21"/>
  <c r="L3292" i="21"/>
  <c r="H3293" i="21"/>
  <c r="K3292" i="21"/>
  <c r="P3291" i="21"/>
  <c r="O3291" i="21"/>
  <c r="Q3291" i="21"/>
  <c r="N3291" i="21"/>
  <c r="D3294" i="21"/>
  <c r="E3293" i="21"/>
  <c r="F3293" i="21"/>
  <c r="O3292" i="21"/>
  <c r="Q3292" i="21"/>
  <c r="N3292" i="21"/>
  <c r="P3292" i="21"/>
  <c r="M3293" i="21"/>
  <c r="I3293" i="21"/>
  <c r="L3293" i="21"/>
  <c r="H3294" i="21"/>
  <c r="J3293" i="21"/>
  <c r="K3293" i="21"/>
  <c r="E3294" i="21"/>
  <c r="D3295" i="21"/>
  <c r="F3294" i="21"/>
  <c r="P3293" i="21"/>
  <c r="O3293" i="21"/>
  <c r="Q3293" i="21"/>
  <c r="N3293" i="21"/>
  <c r="L3294" i="21"/>
  <c r="J3294" i="21"/>
  <c r="H3295" i="21"/>
  <c r="K3294" i="21"/>
  <c r="I3294" i="21"/>
  <c r="M3294" i="21"/>
  <c r="E3295" i="21"/>
  <c r="D3296" i="21"/>
  <c r="F3295" i="21"/>
  <c r="I3295" i="21"/>
  <c r="K3295" i="21"/>
  <c r="H3296" i="21"/>
  <c r="M3295" i="21"/>
  <c r="L3295" i="21"/>
  <c r="J3295" i="21"/>
  <c r="Q3294" i="21"/>
  <c r="N3294" i="21"/>
  <c r="O3294" i="21"/>
  <c r="P3294" i="21"/>
  <c r="D3297" i="21"/>
  <c r="E3296" i="21"/>
  <c r="F3296" i="21"/>
  <c r="P3295" i="21"/>
  <c r="O3295" i="21"/>
  <c r="N3295" i="21"/>
  <c r="Q3295" i="21"/>
  <c r="L3296" i="21"/>
  <c r="M3296" i="21"/>
  <c r="H3297" i="21"/>
  <c r="I3296" i="21"/>
  <c r="K3296" i="21"/>
  <c r="J3296" i="21"/>
  <c r="E3297" i="21"/>
  <c r="D3298" i="21"/>
  <c r="F3297" i="21"/>
  <c r="I3297" i="21"/>
  <c r="M3297" i="21"/>
  <c r="J3297" i="21"/>
  <c r="L3297" i="21"/>
  <c r="H3298" i="21"/>
  <c r="K3297" i="21"/>
  <c r="Q3296" i="21"/>
  <c r="N3296" i="21"/>
  <c r="O3296" i="21"/>
  <c r="P3296" i="21"/>
  <c r="E3298" i="21"/>
  <c r="D3299" i="21"/>
  <c r="F3298" i="21"/>
  <c r="Q3297" i="21"/>
  <c r="N3297" i="21"/>
  <c r="P3297" i="21"/>
  <c r="O3297" i="21"/>
  <c r="K3298" i="21"/>
  <c r="L3298" i="21"/>
  <c r="M3298" i="21"/>
  <c r="H3299" i="21"/>
  <c r="I3298" i="21"/>
  <c r="J3298" i="21"/>
  <c r="D3300" i="21"/>
  <c r="E3299" i="21"/>
  <c r="F3299" i="21"/>
  <c r="I3299" i="21"/>
  <c r="H3300" i="21"/>
  <c r="L3299" i="21"/>
  <c r="J3299" i="21"/>
  <c r="M3299" i="21"/>
  <c r="K3299" i="21"/>
  <c r="N3298" i="21"/>
  <c r="O3298" i="21"/>
  <c r="Q3298" i="21"/>
  <c r="P3298" i="21"/>
  <c r="D3301" i="21"/>
  <c r="E3300" i="21"/>
  <c r="F3300" i="21"/>
  <c r="N3299" i="21"/>
  <c r="P3299" i="21"/>
  <c r="O3299" i="21"/>
  <c r="Q3299" i="21"/>
  <c r="L3300" i="21"/>
  <c r="J3300" i="21"/>
  <c r="H3301" i="21"/>
  <c r="I3300" i="21"/>
  <c r="K3300" i="21"/>
  <c r="M3300" i="21"/>
  <c r="D3302" i="21"/>
  <c r="E3301" i="21"/>
  <c r="F3301" i="21"/>
  <c r="H3302" i="21"/>
  <c r="L3301" i="21"/>
  <c r="I3301" i="21"/>
  <c r="K3301" i="21"/>
  <c r="J3301" i="21"/>
  <c r="M3301" i="21"/>
  <c r="Q3300" i="21"/>
  <c r="N3300" i="21"/>
  <c r="O3300" i="21"/>
  <c r="P3300" i="21"/>
  <c r="D3303" i="21"/>
  <c r="E3302" i="21"/>
  <c r="F3302" i="21"/>
  <c r="K3302" i="21"/>
  <c r="I3302" i="21"/>
  <c r="H3303" i="21"/>
  <c r="L3302" i="21"/>
  <c r="M3302" i="21"/>
  <c r="J3302" i="21"/>
  <c r="N3301" i="21"/>
  <c r="Q3301" i="21"/>
  <c r="P3301" i="21"/>
  <c r="O3301" i="21"/>
  <c r="D3304" i="21"/>
  <c r="E3303" i="21"/>
  <c r="F3303" i="21"/>
  <c r="Q3302" i="21"/>
  <c r="N3302" i="21"/>
  <c r="P3302" i="21"/>
  <c r="O3302" i="21"/>
  <c r="K3303" i="21"/>
  <c r="I3303" i="21"/>
  <c r="J3303" i="21"/>
  <c r="H3304" i="21"/>
  <c r="M3303" i="21"/>
  <c r="L3303" i="21"/>
  <c r="D3305" i="21"/>
  <c r="E3304" i="21"/>
  <c r="F3304" i="21"/>
  <c r="P3303" i="21"/>
  <c r="O3303" i="21"/>
  <c r="Q3303" i="21"/>
  <c r="N3303" i="21"/>
  <c r="K3304" i="21"/>
  <c r="M3304" i="21"/>
  <c r="L3304" i="21"/>
  <c r="H3305" i="21"/>
  <c r="J3304" i="21"/>
  <c r="I3304" i="21"/>
  <c r="E3305" i="21"/>
  <c r="D3306" i="21"/>
  <c r="F3305" i="21"/>
  <c r="I3305" i="21"/>
  <c r="H3306" i="21"/>
  <c r="K3305" i="21"/>
  <c r="L3305" i="21"/>
  <c r="J3305" i="21"/>
  <c r="M3305" i="21"/>
  <c r="Q3304" i="21"/>
  <c r="N3304" i="21"/>
  <c r="P3304" i="21"/>
  <c r="O3304" i="21"/>
  <c r="E3306" i="21"/>
  <c r="D3307" i="21"/>
  <c r="F3306" i="21"/>
  <c r="N3305" i="21"/>
  <c r="Q3305" i="21"/>
  <c r="P3305" i="21"/>
  <c r="O3305" i="21"/>
  <c r="H3307" i="21"/>
  <c r="M3306" i="21"/>
  <c r="K3306" i="21"/>
  <c r="I3306" i="21"/>
  <c r="J3306" i="21"/>
  <c r="L3306" i="21"/>
  <c r="D3308" i="21"/>
  <c r="E3307" i="21"/>
  <c r="F3307" i="21"/>
  <c r="M3307" i="21"/>
  <c r="I3307" i="21"/>
  <c r="H3308" i="21"/>
  <c r="L3307" i="21"/>
  <c r="J3307" i="21"/>
  <c r="K3307" i="21"/>
  <c r="N3306" i="21"/>
  <c r="Q3306" i="21"/>
  <c r="P3306" i="21"/>
  <c r="O3306" i="21"/>
  <c r="E3308" i="21"/>
  <c r="D3309" i="21"/>
  <c r="F3308" i="21"/>
  <c r="Q3307" i="21"/>
  <c r="N3307" i="21"/>
  <c r="P3307" i="21"/>
  <c r="O3307" i="21"/>
  <c r="M3308" i="21"/>
  <c r="J3308" i="21"/>
  <c r="H3309" i="21"/>
  <c r="I3308" i="21"/>
  <c r="L3308" i="21"/>
  <c r="K3308" i="21"/>
  <c r="E3309" i="21"/>
  <c r="D3310" i="21"/>
  <c r="F3309" i="21"/>
  <c r="J3309" i="21"/>
  <c r="K3309" i="21"/>
  <c r="M3309" i="21"/>
  <c r="L3309" i="21"/>
  <c r="H3310" i="21"/>
  <c r="I3309" i="21"/>
  <c r="N3308" i="21"/>
  <c r="Q3308" i="21"/>
  <c r="O3308" i="21"/>
  <c r="P3308" i="21"/>
  <c r="E3310" i="21"/>
  <c r="D3311" i="21"/>
  <c r="F3310" i="21"/>
  <c r="K3310" i="21"/>
  <c r="J3310" i="21"/>
  <c r="L3310" i="21"/>
  <c r="M3310" i="21"/>
  <c r="H3311" i="21"/>
  <c r="I3310" i="21"/>
  <c r="P3309" i="21"/>
  <c r="O3309" i="21"/>
  <c r="N3309" i="21"/>
  <c r="Q3309" i="21"/>
  <c r="D3312" i="21"/>
  <c r="E3311" i="21"/>
  <c r="F3311" i="21"/>
  <c r="L3311" i="21"/>
  <c r="K3311" i="21"/>
  <c r="J3311" i="21"/>
  <c r="H3312" i="21"/>
  <c r="M3311" i="21"/>
  <c r="I3311" i="21"/>
  <c r="Q3310" i="21"/>
  <c r="N3310" i="21"/>
  <c r="P3310" i="21"/>
  <c r="O3310" i="21"/>
  <c r="E3312" i="21"/>
  <c r="D3313" i="21"/>
  <c r="F3312" i="21"/>
  <c r="K3312" i="21"/>
  <c r="H3313" i="21"/>
  <c r="L3312" i="21"/>
  <c r="I3312" i="21"/>
  <c r="J3312" i="21"/>
  <c r="M3312" i="21"/>
  <c r="P3311" i="21"/>
  <c r="O3311" i="21"/>
  <c r="N3311" i="21"/>
  <c r="Q3311" i="21"/>
  <c r="E3313" i="21"/>
  <c r="D3314" i="21"/>
  <c r="F3313" i="21"/>
  <c r="K3313" i="21"/>
  <c r="J3313" i="21"/>
  <c r="M3313" i="21"/>
  <c r="I3313" i="21"/>
  <c r="H3314" i="21"/>
  <c r="L3313" i="21"/>
  <c r="Q3312" i="21"/>
  <c r="N3312" i="21"/>
  <c r="P3312" i="21"/>
  <c r="O3312" i="21"/>
  <c r="E3314" i="21"/>
  <c r="D3315" i="21"/>
  <c r="F3314" i="21"/>
  <c r="P3313" i="21"/>
  <c r="O3313" i="21"/>
  <c r="N3313" i="21"/>
  <c r="Q3313" i="21"/>
  <c r="K3314" i="21"/>
  <c r="L3314" i="21"/>
  <c r="J3314" i="21"/>
  <c r="M3314" i="21"/>
  <c r="I3314" i="21"/>
  <c r="H3315" i="21"/>
  <c r="D3316" i="21"/>
  <c r="E3315" i="21"/>
  <c r="F3315" i="21"/>
  <c r="N3314" i="21"/>
  <c r="O3314" i="21"/>
  <c r="Q3314" i="21"/>
  <c r="P3314" i="21"/>
  <c r="I3315" i="21"/>
  <c r="K3315" i="21"/>
  <c r="J3315" i="21"/>
  <c r="L3315" i="21"/>
  <c r="H3316" i="21"/>
  <c r="M3315" i="21"/>
  <c r="D3317" i="21"/>
  <c r="E3316" i="21"/>
  <c r="F3316" i="21"/>
  <c r="P3315" i="21"/>
  <c r="O3315" i="21"/>
  <c r="Q3315" i="21"/>
  <c r="N3315" i="21"/>
  <c r="K3316" i="21"/>
  <c r="M3316" i="21"/>
  <c r="L3316" i="21"/>
  <c r="J3316" i="21"/>
  <c r="H3317" i="21"/>
  <c r="I3316" i="21"/>
  <c r="E3317" i="21"/>
  <c r="D3318" i="21"/>
  <c r="F3317" i="21"/>
  <c r="M3317" i="21"/>
  <c r="H3318" i="21"/>
  <c r="K3317" i="21"/>
  <c r="J3317" i="21"/>
  <c r="I3317" i="21"/>
  <c r="L3317" i="21"/>
  <c r="N3316" i="21"/>
  <c r="Q3316" i="21"/>
  <c r="O3316" i="21"/>
  <c r="P3316" i="21"/>
  <c r="D3319" i="21"/>
  <c r="E3318" i="21"/>
  <c r="F3318" i="21"/>
  <c r="H3319" i="21"/>
  <c r="I3318" i="21"/>
  <c r="L3318" i="21"/>
  <c r="K3318" i="21"/>
  <c r="M3318" i="21"/>
  <c r="J3318" i="21"/>
  <c r="N3317" i="21"/>
  <c r="Q3317" i="21"/>
  <c r="P3317" i="21"/>
  <c r="O3317" i="21"/>
  <c r="E3319" i="21"/>
  <c r="D3320" i="21"/>
  <c r="F3319" i="21"/>
  <c r="J3319" i="21"/>
  <c r="L3319" i="21"/>
  <c r="K3319" i="21"/>
  <c r="M3319" i="21"/>
  <c r="H3320" i="21"/>
  <c r="I3319" i="21"/>
  <c r="N3318" i="21"/>
  <c r="P3318" i="21"/>
  <c r="O3318" i="21"/>
  <c r="Q3318" i="21"/>
  <c r="E3320" i="21"/>
  <c r="D3321" i="21"/>
  <c r="F3320" i="21"/>
  <c r="K3320" i="21"/>
  <c r="L3320" i="21"/>
  <c r="I3320" i="21"/>
  <c r="H3321" i="21"/>
  <c r="M3320" i="21"/>
  <c r="J3320" i="21"/>
  <c r="P3319" i="21"/>
  <c r="O3319" i="21"/>
  <c r="Q3319" i="21"/>
  <c r="N3319" i="21"/>
  <c r="D3322" i="21"/>
  <c r="E3321" i="21"/>
  <c r="F3321" i="21"/>
  <c r="N3320" i="21"/>
  <c r="P3320" i="21"/>
  <c r="Q3320" i="21"/>
  <c r="O3320" i="21"/>
  <c r="H3322" i="21"/>
  <c r="L3321" i="21"/>
  <c r="M3321" i="21"/>
  <c r="I3321" i="21"/>
  <c r="J3321" i="21"/>
  <c r="K3321" i="21"/>
  <c r="D3323" i="21"/>
  <c r="E3322" i="21"/>
  <c r="F3322" i="21"/>
  <c r="L3322" i="21"/>
  <c r="J3322" i="21"/>
  <c r="I3322" i="21"/>
  <c r="M3322" i="21"/>
  <c r="K3322" i="21"/>
  <c r="H3323" i="21"/>
  <c r="P3321" i="21"/>
  <c r="O3321" i="21"/>
  <c r="Q3321" i="21"/>
  <c r="N3321" i="21"/>
  <c r="E3323" i="21"/>
  <c r="D3324" i="21"/>
  <c r="F3323" i="21"/>
  <c r="Q3322" i="21"/>
  <c r="P3322" i="21"/>
  <c r="N3322" i="21"/>
  <c r="O3322" i="21"/>
  <c r="M3323" i="21"/>
  <c r="L3323" i="21"/>
  <c r="J3323" i="21"/>
  <c r="I3323" i="21"/>
  <c r="H3324" i="21"/>
  <c r="K3323" i="21"/>
  <c r="E3324" i="21"/>
  <c r="D3325" i="21"/>
  <c r="F3324" i="21"/>
  <c r="Q3323" i="21"/>
  <c r="N3323" i="21"/>
  <c r="P3323" i="21"/>
  <c r="O3323" i="21"/>
  <c r="I3324" i="21"/>
  <c r="L3324" i="21"/>
  <c r="H3325" i="21"/>
  <c r="M3324" i="21"/>
  <c r="K3324" i="21"/>
  <c r="J3324" i="21"/>
  <c r="E3325" i="21"/>
  <c r="D3326" i="21"/>
  <c r="F3325" i="21"/>
  <c r="Q3324" i="21"/>
  <c r="P3324" i="21"/>
  <c r="O3324" i="21"/>
  <c r="N3324" i="21"/>
  <c r="M3325" i="21"/>
  <c r="I3325" i="21"/>
  <c r="K3325" i="21"/>
  <c r="H3326" i="21"/>
  <c r="L3325" i="21"/>
  <c r="J3325" i="21"/>
  <c r="D3327" i="21"/>
  <c r="E3326" i="21"/>
  <c r="F3326" i="21"/>
  <c r="P3325" i="21"/>
  <c r="O3325" i="21"/>
  <c r="N3325" i="21"/>
  <c r="Q3325" i="21"/>
  <c r="J3326" i="21"/>
  <c r="K3326" i="21"/>
  <c r="M3326" i="21"/>
  <c r="L3326" i="21"/>
  <c r="I3326" i="21"/>
  <c r="H3327" i="21"/>
  <c r="D3328" i="21"/>
  <c r="E3327" i="21"/>
  <c r="F3327" i="21"/>
  <c r="N3326" i="21"/>
  <c r="Q3326" i="21"/>
  <c r="P3326" i="21"/>
  <c r="O3326" i="21"/>
  <c r="K3327" i="21"/>
  <c r="H3328" i="21"/>
  <c r="L3327" i="21"/>
  <c r="I3327" i="21"/>
  <c r="M3327" i="21"/>
  <c r="J3327" i="21"/>
  <c r="E3328" i="21"/>
  <c r="D3329" i="21"/>
  <c r="F3328" i="21"/>
  <c r="H3329" i="21"/>
  <c r="L3328" i="21"/>
  <c r="I3328" i="21"/>
  <c r="M3328" i="21"/>
  <c r="J3328" i="21"/>
  <c r="K3328" i="21"/>
  <c r="P3327" i="21"/>
  <c r="O3327" i="21"/>
  <c r="Q3327" i="21"/>
  <c r="N3327" i="21"/>
  <c r="D3330" i="21"/>
  <c r="E3329" i="21"/>
  <c r="F3329" i="21"/>
  <c r="J3329" i="21"/>
  <c r="H3330" i="21"/>
  <c r="K3329" i="21"/>
  <c r="I3329" i="21"/>
  <c r="L3329" i="21"/>
  <c r="M3329" i="21"/>
  <c r="N3328" i="21"/>
  <c r="O3328" i="21"/>
  <c r="P3328" i="21"/>
  <c r="Q3328" i="21"/>
  <c r="E3330" i="21"/>
  <c r="D3331" i="21"/>
  <c r="F3330" i="21"/>
  <c r="L3330" i="21"/>
  <c r="I3330" i="21"/>
  <c r="H3331" i="21"/>
  <c r="K3330" i="21"/>
  <c r="M3330" i="21"/>
  <c r="J3330" i="21"/>
  <c r="Q3329" i="21"/>
  <c r="N3329" i="21"/>
  <c r="P3329" i="21"/>
  <c r="O3329" i="21"/>
  <c r="D3332" i="21"/>
  <c r="E3331" i="21"/>
  <c r="F3331" i="21"/>
  <c r="Q3330" i="21"/>
  <c r="N3330" i="21"/>
  <c r="O3330" i="21"/>
  <c r="P3330" i="21"/>
  <c r="L3331" i="21"/>
  <c r="I3331" i="21"/>
  <c r="K3331" i="21"/>
  <c r="M3331" i="21"/>
  <c r="H3332" i="21"/>
  <c r="J3331" i="21"/>
  <c r="E3332" i="21"/>
  <c r="D3333" i="21"/>
  <c r="F3332" i="21"/>
  <c r="P3331" i="21"/>
  <c r="O3331" i="21"/>
  <c r="N3331" i="21"/>
  <c r="Q3331" i="21"/>
  <c r="H3333" i="21"/>
  <c r="L3332" i="21"/>
  <c r="K3332" i="21"/>
  <c r="J3332" i="21"/>
  <c r="M3332" i="21"/>
  <c r="I3332" i="21"/>
  <c r="D3334" i="21"/>
  <c r="E3333" i="21"/>
  <c r="F3333" i="21"/>
  <c r="L3333" i="21"/>
  <c r="K3333" i="21"/>
  <c r="H3334" i="21"/>
  <c r="J3333" i="21"/>
  <c r="M3333" i="21"/>
  <c r="I3333" i="21"/>
  <c r="N3332" i="21"/>
  <c r="O3332" i="21"/>
  <c r="Q3332" i="21"/>
  <c r="P3332" i="21"/>
  <c r="E3334" i="21"/>
  <c r="D3335" i="21"/>
  <c r="F3334" i="21"/>
  <c r="K3334" i="21"/>
  <c r="L3334" i="21"/>
  <c r="H3335" i="21"/>
  <c r="J3334" i="21"/>
  <c r="I3334" i="21"/>
  <c r="M3334" i="21"/>
  <c r="P3333" i="21"/>
  <c r="O3333" i="21"/>
  <c r="Q3333" i="21"/>
  <c r="N3333" i="21"/>
  <c r="E3335" i="21"/>
  <c r="D3336" i="21"/>
  <c r="F3335" i="21"/>
  <c r="H3336" i="21"/>
  <c r="K3335" i="21"/>
  <c r="L3335" i="21"/>
  <c r="I3335" i="21"/>
  <c r="J3335" i="21"/>
  <c r="M3335" i="21"/>
  <c r="Q3334" i="21"/>
  <c r="N3334" i="21"/>
  <c r="O3334" i="21"/>
  <c r="P3334" i="21"/>
  <c r="E3336" i="21"/>
  <c r="D3337" i="21"/>
  <c r="F3336" i="21"/>
  <c r="L3336" i="21"/>
  <c r="I3336" i="21"/>
  <c r="M3336" i="21"/>
  <c r="K3336" i="21"/>
  <c r="H3337" i="21"/>
  <c r="J3336" i="21"/>
  <c r="N3335" i="21"/>
  <c r="Q3335" i="21"/>
  <c r="P3335" i="21"/>
  <c r="O3335" i="21"/>
  <c r="D3338" i="21"/>
  <c r="E3337" i="21"/>
  <c r="F3337" i="21"/>
  <c r="N3336" i="21"/>
  <c r="P3336" i="21"/>
  <c r="O3336" i="21"/>
  <c r="Q3336" i="21"/>
  <c r="H3338" i="21"/>
  <c r="I3337" i="21"/>
  <c r="L3337" i="21"/>
  <c r="K3337" i="21"/>
  <c r="J3337" i="21"/>
  <c r="M3337" i="21"/>
  <c r="E3338" i="21"/>
  <c r="D3339" i="21"/>
  <c r="F3338" i="21"/>
  <c r="K3338" i="21"/>
  <c r="I3338" i="21"/>
  <c r="J3338" i="21"/>
  <c r="H3339" i="21"/>
  <c r="M3338" i="21"/>
  <c r="L3338" i="21"/>
  <c r="P3337" i="21"/>
  <c r="O3337" i="21"/>
  <c r="Q3337" i="21"/>
  <c r="N3337" i="21"/>
  <c r="E3339" i="21"/>
  <c r="D3340" i="21"/>
  <c r="F3339" i="21"/>
  <c r="N3338" i="21"/>
  <c r="P3338" i="21"/>
  <c r="Q3338" i="21"/>
  <c r="O3338" i="21"/>
  <c r="J3339" i="21"/>
  <c r="M3339" i="21"/>
  <c r="L3339" i="21"/>
  <c r="K3339" i="21"/>
  <c r="I3339" i="21"/>
  <c r="H3340" i="21"/>
  <c r="D3341" i="21"/>
  <c r="E3340" i="21"/>
  <c r="F3340" i="21"/>
  <c r="P3339" i="21"/>
  <c r="O3339" i="21"/>
  <c r="Q3339" i="21"/>
  <c r="N3339" i="21"/>
  <c r="L3340" i="21"/>
  <c r="M3340" i="21"/>
  <c r="J3340" i="21"/>
  <c r="K3340" i="21"/>
  <c r="H3341" i="21"/>
  <c r="I3340" i="21"/>
  <c r="D3342" i="21"/>
  <c r="E3341" i="21"/>
  <c r="F3341" i="21"/>
  <c r="H3342" i="21"/>
  <c r="L3341" i="21"/>
  <c r="K3341" i="21"/>
  <c r="J3341" i="21"/>
  <c r="M3341" i="21"/>
  <c r="I3341" i="21"/>
  <c r="Q3340" i="21"/>
  <c r="N3340" i="21"/>
  <c r="O3340" i="21"/>
  <c r="P3340" i="21"/>
  <c r="E3342" i="21"/>
  <c r="D3343" i="21"/>
  <c r="F3342" i="21"/>
  <c r="H3343" i="21"/>
  <c r="I3342" i="21"/>
  <c r="K3342" i="21"/>
  <c r="L3342" i="21"/>
  <c r="J3342" i="21"/>
  <c r="M3342" i="21"/>
  <c r="N3341" i="21"/>
  <c r="Q3341" i="21"/>
  <c r="P3341" i="21"/>
  <c r="O3341" i="21"/>
  <c r="D3344" i="21"/>
  <c r="E3343" i="21"/>
  <c r="F3343" i="21"/>
  <c r="L3343" i="21"/>
  <c r="M3343" i="21"/>
  <c r="K3343" i="21"/>
  <c r="I3343" i="21"/>
  <c r="H3344" i="21"/>
  <c r="J3343" i="21"/>
  <c r="Q3342" i="21"/>
  <c r="N3342" i="21"/>
  <c r="O3342" i="21"/>
  <c r="P3342" i="21"/>
  <c r="D3345" i="21"/>
  <c r="E3344" i="21"/>
  <c r="F3344" i="21"/>
  <c r="N3343" i="21"/>
  <c r="Q3343" i="21"/>
  <c r="P3343" i="21"/>
  <c r="O3343" i="21"/>
  <c r="M3344" i="21"/>
  <c r="L3344" i="21"/>
  <c r="H3345" i="21"/>
  <c r="J3344" i="21"/>
  <c r="I3344" i="21"/>
  <c r="K3344" i="21"/>
  <c r="E3345" i="21"/>
  <c r="D3346" i="21"/>
  <c r="F3345" i="21"/>
  <c r="J3345" i="21"/>
  <c r="K3345" i="21"/>
  <c r="I3345" i="21"/>
  <c r="M3345" i="21"/>
  <c r="H3346" i="21"/>
  <c r="L3345" i="21"/>
  <c r="N3344" i="21"/>
  <c r="Q3344" i="21"/>
  <c r="O3344" i="21"/>
  <c r="P3344" i="21"/>
  <c r="E3346" i="21"/>
  <c r="D3347" i="21"/>
  <c r="F3346" i="21"/>
  <c r="N3345" i="21"/>
  <c r="Q3345" i="21"/>
  <c r="P3345" i="21"/>
  <c r="O3345" i="21"/>
  <c r="I3346" i="21"/>
  <c r="J3346" i="21"/>
  <c r="H3347" i="21"/>
  <c r="L3346" i="21"/>
  <c r="M3346" i="21"/>
  <c r="K3346" i="21"/>
  <c r="E3347" i="21"/>
  <c r="D3348" i="21"/>
  <c r="F3347" i="21"/>
  <c r="N3346" i="21"/>
  <c r="Q3346" i="21"/>
  <c r="O3346" i="21"/>
  <c r="P3346" i="21"/>
  <c r="H3348" i="21"/>
  <c r="K3347" i="21"/>
  <c r="L3347" i="21"/>
  <c r="M3347" i="21"/>
  <c r="J3347" i="21"/>
  <c r="I3347" i="21"/>
  <c r="D3349" i="21"/>
  <c r="E3348" i="21"/>
  <c r="F3348" i="21"/>
  <c r="H3349" i="21"/>
  <c r="K3348" i="21"/>
  <c r="L3348" i="21"/>
  <c r="M3348" i="21"/>
  <c r="J3348" i="21"/>
  <c r="I3348" i="21"/>
  <c r="N3347" i="21"/>
  <c r="Q3347" i="21"/>
  <c r="P3347" i="21"/>
  <c r="O3347" i="21"/>
  <c r="D3350" i="21"/>
  <c r="E3349" i="21"/>
  <c r="F3349" i="21"/>
  <c r="K3349" i="21"/>
  <c r="H3350" i="21"/>
  <c r="M3349" i="21"/>
  <c r="I3349" i="21"/>
  <c r="L3349" i="21"/>
  <c r="J3349" i="21"/>
  <c r="N3348" i="21"/>
  <c r="Q3348" i="21"/>
  <c r="P3348" i="21"/>
  <c r="O3348" i="21"/>
  <c r="D3351" i="21"/>
  <c r="E3350" i="21"/>
  <c r="F3350" i="21"/>
  <c r="H3351" i="21"/>
  <c r="K3350" i="21"/>
  <c r="M3350" i="21"/>
  <c r="I3350" i="21"/>
  <c r="L3350" i="21"/>
  <c r="J3350" i="21"/>
  <c r="P3349" i="21"/>
  <c r="O3349" i="21"/>
  <c r="Q3349" i="21"/>
  <c r="N3349" i="21"/>
  <c r="D3352" i="21"/>
  <c r="E3351" i="21"/>
  <c r="F3351" i="21"/>
  <c r="M3351" i="21"/>
  <c r="J3351" i="21"/>
  <c r="L3351" i="21"/>
  <c r="H3352" i="21"/>
  <c r="K3351" i="21"/>
  <c r="I3351" i="21"/>
  <c r="Q3350" i="21"/>
  <c r="O3350" i="21"/>
  <c r="N3350" i="21"/>
  <c r="P3350" i="21"/>
  <c r="D3353" i="21"/>
  <c r="E3352" i="21"/>
  <c r="F3352" i="21"/>
  <c r="M3352" i="21"/>
  <c r="I3352" i="21"/>
  <c r="H3353" i="21"/>
  <c r="J3352" i="21"/>
  <c r="K3352" i="21"/>
  <c r="L3352" i="21"/>
  <c r="O3351" i="21"/>
  <c r="P3351" i="21"/>
  <c r="N3351" i="21"/>
  <c r="Q3351" i="21"/>
  <c r="D3354" i="21"/>
  <c r="E3353" i="21"/>
  <c r="F3353" i="21"/>
  <c r="N3352" i="21"/>
  <c r="P3352" i="21"/>
  <c r="Q3352" i="21"/>
  <c r="O3352" i="21"/>
  <c r="H3354" i="21"/>
  <c r="L3353" i="21"/>
  <c r="K3353" i="21"/>
  <c r="M3353" i="21"/>
  <c r="I3353" i="21"/>
  <c r="J3353" i="21"/>
  <c r="D3355" i="21"/>
  <c r="E3354" i="21"/>
  <c r="F3354" i="21"/>
  <c r="J3354" i="21"/>
  <c r="M3354" i="21"/>
  <c r="I3354" i="21"/>
  <c r="K3354" i="21"/>
  <c r="H3355" i="21"/>
  <c r="L3354" i="21"/>
  <c r="P3353" i="21"/>
  <c r="O3353" i="21"/>
  <c r="Q3353" i="21"/>
  <c r="N3353" i="21"/>
  <c r="E3355" i="21"/>
  <c r="D3356" i="21"/>
  <c r="F3355" i="21"/>
  <c r="N3354" i="21"/>
  <c r="P3354" i="21"/>
  <c r="Q3354" i="21"/>
  <c r="O3354" i="21"/>
  <c r="M3355" i="21"/>
  <c r="L3355" i="21"/>
  <c r="I3355" i="21"/>
  <c r="J3355" i="21"/>
  <c r="H3356" i="21"/>
  <c r="K3355" i="21"/>
  <c r="D3357" i="21"/>
  <c r="E3356" i="21"/>
  <c r="F3356" i="21"/>
  <c r="Q3355" i="21"/>
  <c r="N3355" i="21"/>
  <c r="P3355" i="21"/>
  <c r="O3355" i="21"/>
  <c r="M3356" i="21"/>
  <c r="J3356" i="21"/>
  <c r="H3357" i="21"/>
  <c r="L3356" i="21"/>
  <c r="I3356" i="21"/>
  <c r="K3356" i="21"/>
  <c r="E3357" i="21"/>
  <c r="D3358" i="21"/>
  <c r="F3357" i="21"/>
  <c r="I3357" i="21"/>
  <c r="K3357" i="21"/>
  <c r="J3357" i="21"/>
  <c r="M3357" i="21"/>
  <c r="H3358" i="21"/>
  <c r="L3357" i="21"/>
  <c r="N3356" i="21"/>
  <c r="P3356" i="21"/>
  <c r="O3356" i="21"/>
  <c r="Q3356" i="21"/>
  <c r="E3358" i="21"/>
  <c r="D3359" i="21"/>
  <c r="F3358" i="21"/>
  <c r="P3357" i="21"/>
  <c r="O3357" i="21"/>
  <c r="N3357" i="21"/>
  <c r="Q3357" i="21"/>
  <c r="M3358" i="21"/>
  <c r="H3359" i="21"/>
  <c r="I3358" i="21"/>
  <c r="L3358" i="21"/>
  <c r="K3358" i="21"/>
  <c r="J3358" i="21"/>
  <c r="E3359" i="21"/>
  <c r="D3360" i="21"/>
  <c r="F3359" i="21"/>
  <c r="L3359" i="21"/>
  <c r="K3359" i="21"/>
  <c r="H3360" i="21"/>
  <c r="J3359" i="21"/>
  <c r="I3359" i="21"/>
  <c r="M3359" i="21"/>
  <c r="N3358" i="21"/>
  <c r="P3358" i="21"/>
  <c r="O3358" i="21"/>
  <c r="Q3358" i="21"/>
  <c r="D3361" i="21"/>
  <c r="E3360" i="21"/>
  <c r="F3360" i="21"/>
  <c r="L3360" i="21"/>
  <c r="K3360" i="21"/>
  <c r="H3361" i="21"/>
  <c r="I3360" i="21"/>
  <c r="M3360" i="21"/>
  <c r="J3360" i="21"/>
  <c r="O3359" i="21"/>
  <c r="P3359" i="21"/>
  <c r="N3359" i="21"/>
  <c r="Q3359" i="21"/>
  <c r="D3362" i="21"/>
  <c r="E3361" i="21"/>
  <c r="F3361" i="21"/>
  <c r="K3361" i="21"/>
  <c r="L3361" i="21"/>
  <c r="H3362" i="21"/>
  <c r="I3361" i="21"/>
  <c r="M3361" i="21"/>
  <c r="J3361" i="21"/>
  <c r="N3360" i="21"/>
  <c r="Q3360" i="21"/>
  <c r="O3360" i="21"/>
  <c r="P3360" i="21"/>
  <c r="D3363" i="21"/>
  <c r="E3362" i="21"/>
  <c r="F3362" i="21"/>
  <c r="M3362" i="21"/>
  <c r="I3362" i="21"/>
  <c r="H3363" i="21"/>
  <c r="L3362" i="21"/>
  <c r="K3362" i="21"/>
  <c r="J3362" i="21"/>
  <c r="P3361" i="21"/>
  <c r="O3361" i="21"/>
  <c r="Q3361" i="21"/>
  <c r="N3361" i="21"/>
  <c r="E3363" i="21"/>
  <c r="D3364" i="21"/>
  <c r="F3363" i="21"/>
  <c r="N3362" i="21"/>
  <c r="Q3362" i="21"/>
  <c r="P3362" i="21"/>
  <c r="O3362" i="21"/>
  <c r="M3363" i="21"/>
  <c r="H3364" i="21"/>
  <c r="J3363" i="21"/>
  <c r="I3363" i="21"/>
  <c r="L3363" i="21"/>
  <c r="K3363" i="21"/>
  <c r="D3365" i="21"/>
  <c r="E3364" i="21"/>
  <c r="F3364" i="21"/>
  <c r="H3365" i="21"/>
  <c r="M3364" i="21"/>
  <c r="J3364" i="21"/>
  <c r="K3364" i="21"/>
  <c r="I3364" i="21"/>
  <c r="L3364" i="21"/>
  <c r="P3363" i="21"/>
  <c r="O3363" i="21"/>
  <c r="N3363" i="21"/>
  <c r="Q3363" i="21"/>
  <c r="D3366" i="21"/>
  <c r="E3365" i="21"/>
  <c r="F3365" i="21"/>
  <c r="L3365" i="21"/>
  <c r="I3365" i="21"/>
  <c r="M3365" i="21"/>
  <c r="K3365" i="21"/>
  <c r="H3366" i="21"/>
  <c r="J3365" i="21"/>
  <c r="Q3364" i="21"/>
  <c r="N3364" i="21"/>
  <c r="P3364" i="21"/>
  <c r="O3364" i="21"/>
  <c r="D3367" i="21"/>
  <c r="E3366" i="21"/>
  <c r="F3366" i="21"/>
  <c r="P3365" i="21"/>
  <c r="O3365" i="21"/>
  <c r="N3365" i="21"/>
  <c r="Q3365" i="21"/>
  <c r="I3366" i="21"/>
  <c r="H3367" i="21"/>
  <c r="K3366" i="21"/>
  <c r="M3366" i="21"/>
  <c r="L3366" i="21"/>
  <c r="J3366" i="21"/>
  <c r="D3368" i="21"/>
  <c r="E3367" i="21"/>
  <c r="F3367" i="21"/>
  <c r="N3366" i="21"/>
  <c r="Q3366" i="21"/>
  <c r="P3366" i="21"/>
  <c r="O3366" i="21"/>
  <c r="J3367" i="21"/>
  <c r="H3368" i="21"/>
  <c r="L3367" i="21"/>
  <c r="M3367" i="21"/>
  <c r="I3367" i="21"/>
  <c r="K3367" i="21"/>
  <c r="E3368" i="21"/>
  <c r="D3369" i="21"/>
  <c r="F3368" i="21"/>
  <c r="H3369" i="21"/>
  <c r="K3368" i="21"/>
  <c r="M3368" i="21"/>
  <c r="I3368" i="21"/>
  <c r="L3368" i="21"/>
  <c r="J3368" i="21"/>
  <c r="O3367" i="21"/>
  <c r="P3367" i="21"/>
  <c r="Q3367" i="21"/>
  <c r="N3367" i="21"/>
  <c r="D3370" i="21"/>
  <c r="E3369" i="21"/>
  <c r="F3369" i="21"/>
  <c r="L3369" i="21"/>
  <c r="M3369" i="21"/>
  <c r="H3370" i="21"/>
  <c r="I3369" i="21"/>
  <c r="K3369" i="21"/>
  <c r="J3369" i="21"/>
  <c r="Q3368" i="21"/>
  <c r="O3368" i="21"/>
  <c r="N3368" i="21"/>
  <c r="P3368" i="21"/>
  <c r="D3371" i="21"/>
  <c r="E3370" i="21"/>
  <c r="F3370" i="21"/>
  <c r="H3371" i="21"/>
  <c r="K3370" i="21"/>
  <c r="J3370" i="21"/>
  <c r="L3370" i="21"/>
  <c r="I3370" i="21"/>
  <c r="M3370" i="21"/>
  <c r="O3369" i="21"/>
  <c r="P3369" i="21"/>
  <c r="N3369" i="21"/>
  <c r="Q3369" i="21"/>
  <c r="D3372" i="21"/>
  <c r="E3371" i="21"/>
  <c r="F3371" i="21"/>
  <c r="M3371" i="21"/>
  <c r="J3371" i="21"/>
  <c r="I3371" i="21"/>
  <c r="H3372" i="21"/>
  <c r="K3371" i="21"/>
  <c r="L3371" i="21"/>
  <c r="Q3370" i="21"/>
  <c r="O3370" i="21"/>
  <c r="N3370" i="21"/>
  <c r="P3370" i="21"/>
  <c r="E3372" i="21"/>
  <c r="D3373" i="21"/>
  <c r="F3372" i="21"/>
  <c r="P3371" i="21"/>
  <c r="O3371" i="21"/>
  <c r="Q3371" i="21"/>
  <c r="N3371" i="21"/>
  <c r="M3372" i="21"/>
  <c r="H3373" i="21"/>
  <c r="J3372" i="21"/>
  <c r="K3372" i="21"/>
  <c r="I3372" i="21"/>
  <c r="L3372" i="21"/>
  <c r="D3374" i="21"/>
  <c r="E3373" i="21"/>
  <c r="F3373" i="21"/>
  <c r="M3373" i="21"/>
  <c r="H3374" i="21"/>
  <c r="I3373" i="21"/>
  <c r="J3373" i="21"/>
  <c r="K3373" i="21"/>
  <c r="L3373" i="21"/>
  <c r="N3372" i="21"/>
  <c r="P3372" i="21"/>
  <c r="Q3372" i="21"/>
  <c r="O3372" i="21"/>
  <c r="D3375" i="21"/>
  <c r="E3374" i="21"/>
  <c r="F3374" i="21"/>
  <c r="K3374" i="21"/>
  <c r="I3374" i="21"/>
  <c r="M3374" i="21"/>
  <c r="L3374" i="21"/>
  <c r="H3375" i="21"/>
  <c r="J3374" i="21"/>
  <c r="Q3373" i="21"/>
  <c r="N3373" i="21"/>
  <c r="P3373" i="21"/>
  <c r="O3373" i="21"/>
  <c r="D3376" i="21"/>
  <c r="E3375" i="21"/>
  <c r="F3375" i="21"/>
  <c r="Q3374" i="21"/>
  <c r="N3374" i="21"/>
  <c r="P3374" i="21"/>
  <c r="O3374" i="21"/>
  <c r="I3375" i="21"/>
  <c r="L3375" i="21"/>
  <c r="H3376" i="21"/>
  <c r="J3375" i="21"/>
  <c r="K3375" i="21"/>
  <c r="M3375" i="21"/>
  <c r="D3377" i="21"/>
  <c r="E3376" i="21"/>
  <c r="F3376" i="21"/>
  <c r="P3375" i="21"/>
  <c r="O3375" i="21"/>
  <c r="Q3375" i="21"/>
  <c r="N3375" i="21"/>
  <c r="M3376" i="21"/>
  <c r="L3376" i="21"/>
  <c r="K3376" i="21"/>
  <c r="J3376" i="21"/>
  <c r="I3376" i="21"/>
  <c r="H3377" i="21"/>
  <c r="E3377" i="21"/>
  <c r="D3378" i="21"/>
  <c r="F3377" i="21"/>
  <c r="N3376" i="21"/>
  <c r="Q3376" i="21"/>
  <c r="P3376" i="21"/>
  <c r="O3376" i="21"/>
  <c r="L3377" i="21"/>
  <c r="K3377" i="21"/>
  <c r="M3377" i="21"/>
  <c r="J3377" i="21"/>
  <c r="I3377" i="21"/>
  <c r="H3378" i="21"/>
  <c r="D3379" i="21"/>
  <c r="E3378" i="21"/>
  <c r="F3378" i="21"/>
  <c r="N3377" i="21"/>
  <c r="Q3377" i="21"/>
  <c r="P3377" i="21"/>
  <c r="O3377" i="21"/>
  <c r="I3378" i="21"/>
  <c r="K3378" i="21"/>
  <c r="J3378" i="21"/>
  <c r="H3379" i="21"/>
  <c r="M3378" i="21"/>
  <c r="L3378" i="21"/>
  <c r="E3379" i="21"/>
  <c r="D3380" i="21"/>
  <c r="F3379" i="21"/>
  <c r="N3378" i="21"/>
  <c r="P3378" i="21"/>
  <c r="O3378" i="21"/>
  <c r="Q3378" i="21"/>
  <c r="M3379" i="21"/>
  <c r="L3379" i="21"/>
  <c r="I3379" i="21"/>
  <c r="K3379" i="21"/>
  <c r="H3380" i="21"/>
  <c r="J3379" i="21"/>
  <c r="D3381" i="21"/>
  <c r="E3380" i="21"/>
  <c r="F3380" i="21"/>
  <c r="Q3379" i="21"/>
  <c r="P3379" i="21"/>
  <c r="N3379" i="21"/>
  <c r="O3379" i="21"/>
  <c r="H3381" i="21"/>
  <c r="J3380" i="21"/>
  <c r="K3380" i="21"/>
  <c r="I3380" i="21"/>
  <c r="M3380" i="21"/>
  <c r="L3380" i="21"/>
  <c r="D3382" i="21"/>
  <c r="E3381" i="21"/>
  <c r="F3381" i="21"/>
  <c r="M3381" i="21"/>
  <c r="I3381" i="21"/>
  <c r="J3381" i="21"/>
  <c r="K3381" i="21"/>
  <c r="L3381" i="21"/>
  <c r="H3382" i="21"/>
  <c r="Q3380" i="21"/>
  <c r="P3380" i="21"/>
  <c r="N3380" i="21"/>
  <c r="O3380" i="21"/>
  <c r="E3382" i="21"/>
  <c r="D3383" i="21"/>
  <c r="F3382" i="21"/>
  <c r="P3381" i="21"/>
  <c r="Q3381" i="21"/>
  <c r="N3381" i="21"/>
  <c r="O3381" i="21"/>
  <c r="J3382" i="21"/>
  <c r="L3382" i="21"/>
  <c r="I3382" i="21"/>
  <c r="K3382" i="21"/>
  <c r="H3383" i="21"/>
  <c r="M3382" i="21"/>
  <c r="E3383" i="21"/>
  <c r="D3384" i="21"/>
  <c r="F3383" i="21"/>
  <c r="Q3382" i="21"/>
  <c r="N3382" i="21"/>
  <c r="P3382" i="21"/>
  <c r="O3382" i="21"/>
  <c r="J3383" i="21"/>
  <c r="K3383" i="21"/>
  <c r="M3383" i="21"/>
  <c r="I3383" i="21"/>
  <c r="L3383" i="21"/>
  <c r="H3384" i="21"/>
  <c r="E3384" i="21"/>
  <c r="D3385" i="21"/>
  <c r="F3384" i="21"/>
  <c r="Q3383" i="21"/>
  <c r="N3383" i="21"/>
  <c r="P3383" i="21"/>
  <c r="O3383" i="21"/>
  <c r="M3384" i="21"/>
  <c r="I3384" i="21"/>
  <c r="L3384" i="21"/>
  <c r="H3385" i="21"/>
  <c r="K3384" i="21"/>
  <c r="J3384" i="21"/>
  <c r="D3386" i="21"/>
  <c r="E3385" i="21"/>
  <c r="F3385" i="21"/>
  <c r="N3384" i="21"/>
  <c r="O3384" i="21"/>
  <c r="Q3384" i="21"/>
  <c r="P3384" i="21"/>
  <c r="L3385" i="21"/>
  <c r="H3386" i="21"/>
  <c r="I3385" i="21"/>
  <c r="M3385" i="21"/>
  <c r="K3385" i="21"/>
  <c r="J3385" i="21"/>
  <c r="D3387" i="21"/>
  <c r="E3386" i="21"/>
  <c r="F3386" i="21"/>
  <c r="M3386" i="21"/>
  <c r="I3386" i="21"/>
  <c r="J3386" i="21"/>
  <c r="K3386" i="21"/>
  <c r="L3386" i="21"/>
  <c r="H3387" i="21"/>
  <c r="N3385" i="21"/>
  <c r="Q3385" i="21"/>
  <c r="P3385" i="21"/>
  <c r="O3385" i="21"/>
  <c r="E3387" i="21"/>
  <c r="D3388" i="21"/>
  <c r="F3387" i="21"/>
  <c r="Q3386" i="21"/>
  <c r="O3386" i="21"/>
  <c r="N3386" i="21"/>
  <c r="P3386" i="21"/>
  <c r="M3387" i="21"/>
  <c r="J3387" i="21"/>
  <c r="I3387" i="21"/>
  <c r="L3387" i="21"/>
  <c r="K3387" i="21"/>
  <c r="H3388" i="21"/>
  <c r="E3388" i="21"/>
  <c r="D3389" i="21"/>
  <c r="F3388" i="21"/>
  <c r="Q3387" i="21"/>
  <c r="N3387" i="21"/>
  <c r="P3387" i="21"/>
  <c r="O3387" i="21"/>
  <c r="I3388" i="21"/>
  <c r="L3388" i="21"/>
  <c r="K3388" i="21"/>
  <c r="H3389" i="21"/>
  <c r="M3388" i="21"/>
  <c r="J3388" i="21"/>
  <c r="E3389" i="21"/>
  <c r="D3390" i="21"/>
  <c r="F3389" i="21"/>
  <c r="N3388" i="21"/>
  <c r="O3388" i="21"/>
  <c r="Q3388" i="21"/>
  <c r="P3388" i="21"/>
  <c r="H3390" i="21"/>
  <c r="I3389" i="21"/>
  <c r="J3389" i="21"/>
  <c r="M3389" i="21"/>
  <c r="L3389" i="21"/>
  <c r="K3389" i="21"/>
  <c r="D3391" i="21"/>
  <c r="E3390" i="21"/>
  <c r="F3390" i="21"/>
  <c r="H3391" i="21"/>
  <c r="I3390" i="21"/>
  <c r="M3390" i="21"/>
  <c r="L3390" i="21"/>
  <c r="K3390" i="21"/>
  <c r="J3390" i="21"/>
  <c r="P3389" i="21"/>
  <c r="O3389" i="21"/>
  <c r="Q3389" i="21"/>
  <c r="N3389" i="21"/>
  <c r="E3391" i="21"/>
  <c r="D3392" i="21"/>
  <c r="F3391" i="21"/>
  <c r="I3391" i="21"/>
  <c r="M3391" i="21"/>
  <c r="H3392" i="21"/>
  <c r="K3391" i="21"/>
  <c r="L3391" i="21"/>
  <c r="J3391" i="21"/>
  <c r="N3390" i="21"/>
  <c r="Q3390" i="21"/>
  <c r="O3390" i="21"/>
  <c r="P3390" i="21"/>
  <c r="D3393" i="21"/>
  <c r="E3392" i="21"/>
  <c r="F3392" i="21"/>
  <c r="P3391" i="21"/>
  <c r="O3391" i="21"/>
  <c r="N3391" i="21"/>
  <c r="Q3391" i="21"/>
  <c r="J3392" i="21"/>
  <c r="M3392" i="21"/>
  <c r="H3393" i="21"/>
  <c r="L3392" i="21"/>
  <c r="K3392" i="21"/>
  <c r="I3392" i="21"/>
  <c r="E3393" i="21"/>
  <c r="D3394" i="21"/>
  <c r="F3393" i="21"/>
  <c r="M3393" i="21"/>
  <c r="I3393" i="21"/>
  <c r="L3393" i="21"/>
  <c r="J3393" i="21"/>
  <c r="K3393" i="21"/>
  <c r="H3394" i="21"/>
  <c r="N3392" i="21"/>
  <c r="P3392" i="21"/>
  <c r="O3392" i="21"/>
  <c r="Q3392" i="21"/>
  <c r="D3395" i="21"/>
  <c r="E3394" i="21"/>
  <c r="F3394" i="21"/>
  <c r="P3393" i="21"/>
  <c r="O3393" i="21"/>
  <c r="N3393" i="21"/>
  <c r="Q3393" i="21"/>
  <c r="H3395" i="21"/>
  <c r="J3394" i="21"/>
  <c r="M3394" i="21"/>
  <c r="I3394" i="21"/>
  <c r="K3394" i="21"/>
  <c r="L3394" i="21"/>
  <c r="E3395" i="21"/>
  <c r="D3396" i="21"/>
  <c r="F3395" i="21"/>
  <c r="H3396" i="21"/>
  <c r="I3395" i="21"/>
  <c r="L3395" i="21"/>
  <c r="K3395" i="21"/>
  <c r="J3395" i="21"/>
  <c r="M3395" i="21"/>
  <c r="N3394" i="21"/>
  <c r="P3394" i="21"/>
  <c r="O3394" i="21"/>
  <c r="Q3394" i="21"/>
  <c r="D3397" i="21"/>
  <c r="E3396" i="21"/>
  <c r="F3396" i="21"/>
  <c r="L3396" i="21"/>
  <c r="J3396" i="21"/>
  <c r="H3397" i="21"/>
  <c r="M3396" i="21"/>
  <c r="K3396" i="21"/>
  <c r="I3396" i="21"/>
  <c r="P3395" i="21"/>
  <c r="O3395" i="21"/>
  <c r="N3395" i="21"/>
  <c r="Q3395" i="21"/>
  <c r="E3397" i="21"/>
  <c r="D3398" i="21"/>
  <c r="F3397" i="21"/>
  <c r="K3397" i="21"/>
  <c r="I3397" i="21"/>
  <c r="M3397" i="21"/>
  <c r="L3397" i="21"/>
  <c r="H3398" i="21"/>
  <c r="J3397" i="21"/>
  <c r="N3396" i="21"/>
  <c r="P3396" i="21"/>
  <c r="Q3396" i="21"/>
  <c r="O3396" i="21"/>
  <c r="E3398" i="21"/>
  <c r="D3399" i="21"/>
  <c r="F3398" i="21"/>
  <c r="P3397" i="21"/>
  <c r="O3397" i="21"/>
  <c r="N3397" i="21"/>
  <c r="Q3397" i="21"/>
  <c r="J3398" i="21"/>
  <c r="K3398" i="21"/>
  <c r="H3399" i="21"/>
  <c r="L3398" i="21"/>
  <c r="M3398" i="21"/>
  <c r="I3398" i="21"/>
  <c r="D3400" i="21"/>
  <c r="E3399" i="21"/>
  <c r="F3399" i="21"/>
  <c r="J3399" i="21"/>
  <c r="H3400" i="21"/>
  <c r="I3399" i="21"/>
  <c r="L3399" i="21"/>
  <c r="K3399" i="21"/>
  <c r="M3399" i="21"/>
  <c r="Q3398" i="21"/>
  <c r="N3398" i="21"/>
  <c r="O3398" i="21"/>
  <c r="P3398" i="21"/>
  <c r="E3400" i="21"/>
  <c r="D3401" i="21"/>
  <c r="F3400" i="21"/>
  <c r="J3400" i="21"/>
  <c r="K3400" i="21"/>
  <c r="L3400" i="21"/>
  <c r="M3400" i="21"/>
  <c r="H3401" i="21"/>
  <c r="I3400" i="21"/>
  <c r="N3399" i="21"/>
  <c r="Q3399" i="21"/>
  <c r="P3399" i="21"/>
  <c r="O3399" i="21"/>
  <c r="E3401" i="21"/>
  <c r="D3402" i="21"/>
  <c r="F3401" i="21"/>
  <c r="H3402" i="21"/>
  <c r="I3401" i="21"/>
  <c r="K3401" i="21"/>
  <c r="J3401" i="21"/>
  <c r="M3401" i="21"/>
  <c r="L3401" i="21"/>
  <c r="Q3400" i="21"/>
  <c r="N3400" i="21"/>
  <c r="O3400" i="21"/>
  <c r="P3400" i="21"/>
  <c r="D3403" i="21"/>
  <c r="E3402" i="21"/>
  <c r="F3402" i="21"/>
  <c r="H3403" i="21"/>
  <c r="L3402" i="21"/>
  <c r="I3402" i="21"/>
  <c r="K3402" i="21"/>
  <c r="M3402" i="21"/>
  <c r="J3402" i="21"/>
  <c r="O3401" i="21"/>
  <c r="P3401" i="21"/>
  <c r="Q3401" i="21"/>
  <c r="N3401" i="21"/>
  <c r="D3404" i="21"/>
  <c r="E3403" i="21"/>
  <c r="F3403" i="21"/>
  <c r="K3403" i="21"/>
  <c r="H3404" i="21"/>
  <c r="I3403" i="21"/>
  <c r="L3403" i="21"/>
  <c r="M3403" i="21"/>
  <c r="J3403" i="21"/>
  <c r="Q3402" i="21"/>
  <c r="O3402" i="21"/>
  <c r="P3402" i="21"/>
  <c r="N3402" i="21"/>
  <c r="D3405" i="21"/>
  <c r="E3404" i="21"/>
  <c r="F3404" i="21"/>
  <c r="L3404" i="21"/>
  <c r="H3405" i="21"/>
  <c r="K3404" i="21"/>
  <c r="I3404" i="21"/>
  <c r="M3404" i="21"/>
  <c r="J3404" i="21"/>
  <c r="N3403" i="21"/>
  <c r="Q3403" i="21"/>
  <c r="P3403" i="21"/>
  <c r="O3403" i="21"/>
  <c r="D3406" i="21"/>
  <c r="E3405" i="21"/>
  <c r="F3405" i="21"/>
  <c r="M3405" i="21"/>
  <c r="L3405" i="21"/>
  <c r="H3406" i="21"/>
  <c r="I3405" i="21"/>
  <c r="J3405" i="21"/>
  <c r="K3405" i="21"/>
  <c r="Q3404" i="21"/>
  <c r="N3404" i="21"/>
  <c r="P3404" i="21"/>
  <c r="O3404" i="21"/>
  <c r="D3407" i="21"/>
  <c r="E3406" i="21"/>
  <c r="F3406" i="21"/>
  <c r="M3406" i="21"/>
  <c r="J3406" i="21"/>
  <c r="I3406" i="21"/>
  <c r="H3407" i="21"/>
  <c r="K3406" i="21"/>
  <c r="L3406" i="21"/>
  <c r="P3405" i="21"/>
  <c r="O3405" i="21"/>
  <c r="Q3405" i="21"/>
  <c r="N3405" i="21"/>
  <c r="E3407" i="21"/>
  <c r="D3408" i="21"/>
  <c r="F3407" i="21"/>
  <c r="Q3406" i="21"/>
  <c r="N3406" i="21"/>
  <c r="P3406" i="21"/>
  <c r="O3406" i="21"/>
  <c r="J3407" i="21"/>
  <c r="L3407" i="21"/>
  <c r="H3408" i="21"/>
  <c r="I3407" i="21"/>
  <c r="K3407" i="21"/>
  <c r="M3407" i="21"/>
  <c r="D3409" i="21"/>
  <c r="E3408" i="21"/>
  <c r="F3408" i="21"/>
  <c r="M3408" i="21"/>
  <c r="L3408" i="21"/>
  <c r="I3408" i="21"/>
  <c r="H3409" i="21"/>
  <c r="K3408" i="21"/>
  <c r="J3408" i="21"/>
  <c r="P3407" i="21"/>
  <c r="O3407" i="21"/>
  <c r="N3407" i="21"/>
  <c r="Q3407" i="21"/>
  <c r="E3409" i="21"/>
  <c r="D3410" i="21"/>
  <c r="F3409" i="21"/>
  <c r="Q3408" i="21"/>
  <c r="N3408" i="21"/>
  <c r="P3408" i="21"/>
  <c r="O3408" i="21"/>
  <c r="K3409" i="21"/>
  <c r="M3409" i="21"/>
  <c r="H3410" i="21"/>
  <c r="J3409" i="21"/>
  <c r="L3409" i="21"/>
  <c r="I3409" i="21"/>
  <c r="D3411" i="21"/>
  <c r="E3410" i="21"/>
  <c r="F3410" i="21"/>
  <c r="J3410" i="21"/>
  <c r="H3411" i="21"/>
  <c r="L3410" i="21"/>
  <c r="K3410" i="21"/>
  <c r="I3410" i="21"/>
  <c r="M3410" i="21"/>
  <c r="P3409" i="21"/>
  <c r="O3409" i="21"/>
  <c r="N3409" i="21"/>
  <c r="Q3409" i="21"/>
  <c r="E3411" i="21"/>
  <c r="D3412" i="21"/>
  <c r="F3411" i="21"/>
  <c r="L3411" i="21"/>
  <c r="M3411" i="21"/>
  <c r="J3411" i="21"/>
  <c r="H3412" i="21"/>
  <c r="I3411" i="21"/>
  <c r="K3411" i="21"/>
  <c r="N3410" i="21"/>
  <c r="O3410" i="21"/>
  <c r="Q3410" i="21"/>
  <c r="P3410" i="21"/>
  <c r="E3412" i="21"/>
  <c r="D3413" i="21"/>
  <c r="F3412" i="21"/>
  <c r="I3412" i="21"/>
  <c r="J3412" i="21"/>
  <c r="L3412" i="21"/>
  <c r="K3412" i="21"/>
  <c r="H3413" i="21"/>
  <c r="M3412" i="21"/>
  <c r="P3411" i="21"/>
  <c r="O3411" i="21"/>
  <c r="Q3411" i="21"/>
  <c r="N3411" i="21"/>
  <c r="E3413" i="21"/>
  <c r="D3414" i="21"/>
  <c r="F3413" i="21"/>
  <c r="N3412" i="21"/>
  <c r="P3412" i="21"/>
  <c r="Q3412" i="21"/>
  <c r="O3412" i="21"/>
  <c r="H3414" i="21"/>
  <c r="K3413" i="21"/>
  <c r="M3413" i="21"/>
  <c r="I3413" i="21"/>
  <c r="J3413" i="21"/>
  <c r="L3413" i="21"/>
  <c r="E3414" i="21"/>
  <c r="D3415" i="21"/>
  <c r="F3414" i="21"/>
  <c r="K3414" i="21"/>
  <c r="L3414" i="21"/>
  <c r="J3414" i="21"/>
  <c r="H3415" i="21"/>
  <c r="M3414" i="21"/>
  <c r="I3414" i="21"/>
  <c r="O3413" i="21"/>
  <c r="P3413" i="21"/>
  <c r="N3413" i="21"/>
  <c r="Q3413" i="21"/>
  <c r="D3416" i="21"/>
  <c r="E3415" i="21"/>
  <c r="F3415" i="21"/>
  <c r="K3415" i="21"/>
  <c r="M3415" i="21"/>
  <c r="I3415" i="21"/>
  <c r="L3415" i="21"/>
  <c r="J3415" i="21"/>
  <c r="H3416" i="21"/>
  <c r="N3414" i="21"/>
  <c r="P3414" i="21"/>
  <c r="Q3414" i="21"/>
  <c r="O3414" i="21"/>
  <c r="D3417" i="21"/>
  <c r="E3416" i="21"/>
  <c r="F3416" i="21"/>
  <c r="Q3415" i="21"/>
  <c r="N3415" i="21"/>
  <c r="P3415" i="21"/>
  <c r="O3415" i="21"/>
  <c r="I3416" i="21"/>
  <c r="L3416" i="21"/>
  <c r="K3416" i="21"/>
  <c r="J3416" i="21"/>
  <c r="M3416" i="21"/>
  <c r="H3417" i="21"/>
  <c r="D3418" i="21"/>
  <c r="E3417" i="21"/>
  <c r="F3417" i="21"/>
  <c r="N3416" i="21"/>
  <c r="P3416" i="21"/>
  <c r="O3416" i="21"/>
  <c r="Q3416" i="21"/>
  <c r="J3417" i="21"/>
  <c r="K3417" i="21"/>
  <c r="M3417" i="21"/>
  <c r="L3417" i="21"/>
  <c r="I3417" i="21"/>
  <c r="H3418" i="21"/>
  <c r="E3418" i="21"/>
  <c r="D3419" i="21"/>
  <c r="F3418" i="21"/>
  <c r="Q3417" i="21"/>
  <c r="N3417" i="21"/>
  <c r="P3417" i="21"/>
  <c r="O3417" i="21"/>
  <c r="L3418" i="21"/>
  <c r="H3419" i="21"/>
  <c r="I3418" i="21"/>
  <c r="J3418" i="21"/>
  <c r="K3418" i="21"/>
  <c r="M3418" i="21"/>
  <c r="D3420" i="21"/>
  <c r="E3419" i="21"/>
  <c r="F3419" i="21"/>
  <c r="J3419" i="21"/>
  <c r="H3420" i="21"/>
  <c r="I3419" i="21"/>
  <c r="K3419" i="21"/>
  <c r="L3419" i="21"/>
  <c r="M3419" i="21"/>
  <c r="N3418" i="21"/>
  <c r="P3418" i="21"/>
  <c r="Q3418" i="21"/>
  <c r="O3418" i="21"/>
  <c r="E3420" i="21"/>
  <c r="D3421" i="21"/>
  <c r="F3420" i="21"/>
  <c r="K3420" i="21"/>
  <c r="M3420" i="21"/>
  <c r="I3420" i="21"/>
  <c r="J3420" i="21"/>
  <c r="H3421" i="21"/>
  <c r="L3420" i="21"/>
  <c r="P3419" i="21"/>
  <c r="O3419" i="21"/>
  <c r="N3419" i="21"/>
  <c r="Q3419" i="21"/>
  <c r="D3422" i="21"/>
  <c r="E3421" i="21"/>
  <c r="F3421" i="21"/>
  <c r="N3420" i="21"/>
  <c r="Q3420" i="21"/>
  <c r="P3420" i="21"/>
  <c r="O3420" i="21"/>
  <c r="J3421" i="21"/>
  <c r="I3421" i="21"/>
  <c r="L3421" i="21"/>
  <c r="K3421" i="21"/>
  <c r="H3422" i="21"/>
  <c r="M3421" i="21"/>
  <c r="D3423" i="21"/>
  <c r="E3422" i="21"/>
  <c r="F3422" i="21"/>
  <c r="N3421" i="21"/>
  <c r="P3421" i="21"/>
  <c r="Q3421" i="21"/>
  <c r="O3421" i="21"/>
  <c r="K3422" i="21"/>
  <c r="L3422" i="21"/>
  <c r="M3422" i="21"/>
  <c r="J3422" i="21"/>
  <c r="H3423" i="21"/>
  <c r="I3422" i="21"/>
  <c r="E3423" i="21"/>
  <c r="D3424" i="21"/>
  <c r="F3423" i="21"/>
  <c r="L3423" i="21"/>
  <c r="M3423" i="21"/>
  <c r="H3424" i="21"/>
  <c r="K3423" i="21"/>
  <c r="I3423" i="21"/>
  <c r="J3423" i="21"/>
  <c r="N3422" i="21"/>
  <c r="O3422" i="21"/>
  <c r="Q3422" i="21"/>
  <c r="P3422" i="21"/>
  <c r="E3424" i="21"/>
  <c r="D3425" i="21"/>
  <c r="F3424" i="21"/>
  <c r="I3424" i="21"/>
  <c r="J3424" i="21"/>
  <c r="M3424" i="21"/>
  <c r="H3425" i="21"/>
  <c r="L3424" i="21"/>
  <c r="K3424" i="21"/>
  <c r="P3423" i="21"/>
  <c r="O3423" i="21"/>
  <c r="Q3423" i="21"/>
  <c r="N3423" i="21"/>
  <c r="E3425" i="21"/>
  <c r="D3426" i="21"/>
  <c r="F3425" i="21"/>
  <c r="Q3424" i="21"/>
  <c r="P3424" i="21"/>
  <c r="N3424" i="21"/>
  <c r="O3424" i="21"/>
  <c r="I3425" i="21"/>
  <c r="H3426" i="21"/>
  <c r="L3425" i="21"/>
  <c r="K3425" i="21"/>
  <c r="J3425" i="21"/>
  <c r="M3425" i="21"/>
  <c r="D3427" i="21"/>
  <c r="E3426" i="21"/>
  <c r="F3426" i="21"/>
  <c r="P3425" i="21"/>
  <c r="O3425" i="21"/>
  <c r="N3425" i="21"/>
  <c r="Q3425" i="21"/>
  <c r="L3426" i="21"/>
  <c r="K3426" i="21"/>
  <c r="I3426" i="21"/>
  <c r="M3426" i="21"/>
  <c r="H3427" i="21"/>
  <c r="J3426" i="21"/>
  <c r="E3427" i="21"/>
  <c r="D3428" i="21"/>
  <c r="F3427" i="21"/>
  <c r="N3426" i="21"/>
  <c r="P3426" i="21"/>
  <c r="Q3426" i="21"/>
  <c r="O3426" i="21"/>
  <c r="K3427" i="21"/>
  <c r="H3428" i="21"/>
  <c r="L3427" i="21"/>
  <c r="J3427" i="21"/>
  <c r="M3427" i="21"/>
  <c r="I3427" i="21"/>
  <c r="D3429" i="21"/>
  <c r="E3428" i="21"/>
  <c r="F3428" i="21"/>
  <c r="I3428" i="21"/>
  <c r="H3429" i="21"/>
  <c r="M3428" i="21"/>
  <c r="L3428" i="21"/>
  <c r="J3428" i="21"/>
  <c r="K3428" i="21"/>
  <c r="P3427" i="21"/>
  <c r="O3427" i="21"/>
  <c r="Q3427" i="21"/>
  <c r="N3427" i="21"/>
  <c r="E3429" i="21"/>
  <c r="D3430" i="21"/>
  <c r="F3429" i="21"/>
  <c r="Q3428" i="21"/>
  <c r="N3428" i="21"/>
  <c r="P3428" i="21"/>
  <c r="O3428" i="21"/>
  <c r="H3430" i="21"/>
  <c r="J3429" i="21"/>
  <c r="I3429" i="21"/>
  <c r="L3429" i="21"/>
  <c r="M3429" i="21"/>
  <c r="K3429" i="21"/>
  <c r="D3431" i="21"/>
  <c r="E3430" i="21"/>
  <c r="F3430" i="21"/>
  <c r="M3430" i="21"/>
  <c r="J3430" i="21"/>
  <c r="K3430" i="21"/>
  <c r="H3431" i="21"/>
  <c r="L3430" i="21"/>
  <c r="I3430" i="21"/>
  <c r="P3429" i="21"/>
  <c r="N3429" i="21"/>
  <c r="Q3429" i="21"/>
  <c r="O3429" i="21"/>
  <c r="D3432" i="21"/>
  <c r="E3431" i="21"/>
  <c r="F3431" i="21"/>
  <c r="I3431" i="21"/>
  <c r="M3431" i="21"/>
  <c r="L3431" i="21"/>
  <c r="K3431" i="21"/>
  <c r="J3431" i="21"/>
  <c r="H3432" i="21"/>
  <c r="N3430" i="21"/>
  <c r="Q3430" i="21"/>
  <c r="O3430" i="21"/>
  <c r="P3430" i="21"/>
  <c r="D3433" i="21"/>
  <c r="E3432" i="21"/>
  <c r="F3432" i="21"/>
  <c r="P3431" i="21"/>
  <c r="O3431" i="21"/>
  <c r="Q3431" i="21"/>
  <c r="N3431" i="21"/>
  <c r="H3433" i="21"/>
  <c r="M3432" i="21"/>
  <c r="I3432" i="21"/>
  <c r="L3432" i="21"/>
  <c r="K3432" i="21"/>
  <c r="J3432" i="21"/>
  <c r="D3434" i="21"/>
  <c r="E3433" i="21"/>
  <c r="F3433" i="21"/>
  <c r="H3434" i="21"/>
  <c r="I3433" i="21"/>
  <c r="J3433" i="21"/>
  <c r="L3433" i="21"/>
  <c r="K3433" i="21"/>
  <c r="M3433" i="21"/>
  <c r="Q3432" i="21"/>
  <c r="O3432" i="21"/>
  <c r="N3432" i="21"/>
  <c r="P3432" i="21"/>
  <c r="E3434" i="21"/>
  <c r="D3435" i="21"/>
  <c r="F3434" i="21"/>
  <c r="H3435" i="21"/>
  <c r="M3434" i="21"/>
  <c r="K3434" i="21"/>
  <c r="I3434" i="21"/>
  <c r="J3434" i="21"/>
  <c r="L3434" i="21"/>
  <c r="N3433" i="21"/>
  <c r="Q3433" i="21"/>
  <c r="P3433" i="21"/>
  <c r="O3433" i="21"/>
  <c r="D3436" i="21"/>
  <c r="E3435" i="21"/>
  <c r="F3435" i="21"/>
  <c r="K3435" i="21"/>
  <c r="J3435" i="21"/>
  <c r="I3435" i="21"/>
  <c r="L3435" i="21"/>
  <c r="H3436" i="21"/>
  <c r="M3435" i="21"/>
  <c r="Q3434" i="21"/>
  <c r="N3434" i="21"/>
  <c r="P3434" i="21"/>
  <c r="O3434" i="21"/>
  <c r="E3436" i="21"/>
  <c r="D3437" i="21"/>
  <c r="F3436" i="21"/>
  <c r="P3435" i="21"/>
  <c r="O3435" i="21"/>
  <c r="N3435" i="21"/>
  <c r="Q3435" i="21"/>
  <c r="I3436" i="21"/>
  <c r="J3436" i="21"/>
  <c r="L3436" i="21"/>
  <c r="K3436" i="21"/>
  <c r="M3436" i="21"/>
  <c r="H3437" i="21"/>
  <c r="D3438" i="21"/>
  <c r="E3437" i="21"/>
  <c r="F3437" i="21"/>
  <c r="N3436" i="21"/>
  <c r="Q3436" i="21"/>
  <c r="O3436" i="21"/>
  <c r="P3436" i="21"/>
  <c r="I3437" i="21"/>
  <c r="L3437" i="21"/>
  <c r="J3437" i="21"/>
  <c r="H3438" i="21"/>
  <c r="K3437" i="21"/>
  <c r="M3437" i="21"/>
  <c r="E3438" i="21"/>
  <c r="D3439" i="21"/>
  <c r="F3438" i="21"/>
  <c r="P3437" i="21"/>
  <c r="O3437" i="21"/>
  <c r="Q3437" i="21"/>
  <c r="N3437" i="21"/>
  <c r="I3438" i="21"/>
  <c r="L3438" i="21"/>
  <c r="H3439" i="21"/>
  <c r="K3438" i="21"/>
  <c r="M3438" i="21"/>
  <c r="J3438" i="21"/>
  <c r="D3440" i="21"/>
  <c r="E3439" i="21"/>
  <c r="F3439" i="21"/>
  <c r="Q3438" i="21"/>
  <c r="N3438" i="21"/>
  <c r="P3438" i="21"/>
  <c r="O3438" i="21"/>
  <c r="H3440" i="21"/>
  <c r="M3439" i="21"/>
  <c r="K3439" i="21"/>
  <c r="I3439" i="21"/>
  <c r="L3439" i="21"/>
  <c r="J3439" i="21"/>
  <c r="D3441" i="21"/>
  <c r="E3440" i="21"/>
  <c r="F3440" i="21"/>
  <c r="J3440" i="21"/>
  <c r="L3440" i="21"/>
  <c r="H3441" i="21"/>
  <c r="I3440" i="21"/>
  <c r="M3440" i="21"/>
  <c r="K3440" i="21"/>
  <c r="P3439" i="21"/>
  <c r="N3439" i="21"/>
  <c r="O3439" i="21"/>
  <c r="Q3439" i="21"/>
  <c r="E3441" i="21"/>
  <c r="D3442" i="21"/>
  <c r="F3441" i="21"/>
  <c r="M3441" i="21"/>
  <c r="J3441" i="21"/>
  <c r="K3441" i="21"/>
  <c r="L3441" i="21"/>
  <c r="I3441" i="21"/>
  <c r="H3442" i="21"/>
  <c r="N3440" i="21"/>
  <c r="Q3440" i="21"/>
  <c r="P3440" i="21"/>
  <c r="O3440" i="21"/>
  <c r="E3442" i="21"/>
  <c r="D3443" i="21"/>
  <c r="F3442" i="21"/>
  <c r="Q3441" i="21"/>
  <c r="N3441" i="21"/>
  <c r="P3441" i="21"/>
  <c r="O3441" i="21"/>
  <c r="K3442" i="21"/>
  <c r="M3442" i="21"/>
  <c r="H3443" i="21"/>
  <c r="L3442" i="21"/>
  <c r="J3442" i="21"/>
  <c r="I3442" i="21"/>
  <c r="E3443" i="21"/>
  <c r="D3444" i="21"/>
  <c r="F3443" i="21"/>
  <c r="L3443" i="21"/>
  <c r="M3443" i="21"/>
  <c r="K3443" i="21"/>
  <c r="J3443" i="21"/>
  <c r="H3444" i="21"/>
  <c r="I3443" i="21"/>
  <c r="N3442" i="21"/>
  <c r="Q3442" i="21"/>
  <c r="O3442" i="21"/>
  <c r="P3442" i="21"/>
  <c r="D3445" i="21"/>
  <c r="E3444" i="21"/>
  <c r="F3444" i="21"/>
  <c r="L3444" i="21"/>
  <c r="M3444" i="21"/>
  <c r="H3445" i="21"/>
  <c r="J3444" i="21"/>
  <c r="K3444" i="21"/>
  <c r="I3444" i="21"/>
  <c r="P3443" i="21"/>
  <c r="O3443" i="21"/>
  <c r="N3443" i="21"/>
  <c r="Q3443" i="21"/>
  <c r="D3446" i="21"/>
  <c r="E3445" i="21"/>
  <c r="F3445" i="21"/>
  <c r="M3445" i="21"/>
  <c r="I3445" i="21"/>
  <c r="J3445" i="21"/>
  <c r="L3445" i="21"/>
  <c r="H3446" i="21"/>
  <c r="K3445" i="21"/>
  <c r="Q3444" i="21"/>
  <c r="N3444" i="21"/>
  <c r="O3444" i="21"/>
  <c r="P3444" i="21"/>
  <c r="E3446" i="21"/>
  <c r="D3447" i="21"/>
  <c r="F3446" i="21"/>
  <c r="P3445" i="21"/>
  <c r="O3445" i="21"/>
  <c r="Q3445" i="21"/>
  <c r="N3445" i="21"/>
  <c r="L3446" i="21"/>
  <c r="J3446" i="21"/>
  <c r="I3446" i="21"/>
  <c r="M3446" i="21"/>
  <c r="K3446" i="21"/>
  <c r="H3447" i="21"/>
  <c r="D3448" i="21"/>
  <c r="E3447" i="21"/>
  <c r="F3447" i="21"/>
  <c r="Q3446" i="21"/>
  <c r="N3446" i="21"/>
  <c r="P3446" i="21"/>
  <c r="O3446" i="21"/>
  <c r="J3447" i="21"/>
  <c r="H3448" i="21"/>
  <c r="K3447" i="21"/>
  <c r="L3447" i="21"/>
  <c r="I3447" i="21"/>
  <c r="M3447" i="21"/>
  <c r="E3448" i="21"/>
  <c r="D3449" i="21"/>
  <c r="F3448" i="21"/>
  <c r="M3448" i="21"/>
  <c r="L3448" i="21"/>
  <c r="H3449" i="21"/>
  <c r="K3448" i="21"/>
  <c r="J3448" i="21"/>
  <c r="I3448" i="21"/>
  <c r="P3447" i="21"/>
  <c r="O3447" i="21"/>
  <c r="N3447" i="21"/>
  <c r="Q3447" i="21"/>
  <c r="E3449" i="21"/>
  <c r="D3450" i="21"/>
  <c r="F3449" i="21"/>
  <c r="J3449" i="21"/>
  <c r="H3450" i="21"/>
  <c r="I3449" i="21"/>
  <c r="L3449" i="21"/>
  <c r="M3449" i="21"/>
  <c r="K3449" i="21"/>
  <c r="Q3448" i="21"/>
  <c r="N3448" i="21"/>
  <c r="O3448" i="21"/>
  <c r="P3448" i="21"/>
  <c r="E3450" i="21"/>
  <c r="D3451" i="21"/>
  <c r="F3450" i="21"/>
  <c r="J3450" i="21"/>
  <c r="L3450" i="21"/>
  <c r="I3450" i="21"/>
  <c r="M3450" i="21"/>
  <c r="K3450" i="21"/>
  <c r="H3451" i="21"/>
  <c r="Q3449" i="21"/>
  <c r="P3449" i="21"/>
  <c r="O3449" i="21"/>
  <c r="N3449" i="21"/>
  <c r="D3452" i="21"/>
  <c r="E3451" i="21"/>
  <c r="F3451" i="21"/>
  <c r="Q3450" i="21"/>
  <c r="N3450" i="21"/>
  <c r="P3450" i="21"/>
  <c r="O3450" i="21"/>
  <c r="L3451" i="21"/>
  <c r="J3451" i="21"/>
  <c r="M3451" i="21"/>
  <c r="I3451" i="21"/>
  <c r="H3452" i="21"/>
  <c r="K3451" i="21"/>
  <c r="E3452" i="21"/>
  <c r="D3453" i="21"/>
  <c r="F3452" i="21"/>
  <c r="P3451" i="21"/>
  <c r="O3451" i="21"/>
  <c r="N3451" i="21"/>
  <c r="Q3451" i="21"/>
  <c r="H3453" i="21"/>
  <c r="M3452" i="21"/>
  <c r="L3452" i="21"/>
  <c r="J3452" i="21"/>
  <c r="I3452" i="21"/>
  <c r="K3452" i="21"/>
  <c r="E3453" i="21"/>
  <c r="D3454" i="21"/>
  <c r="F3453" i="21"/>
  <c r="K3453" i="21"/>
  <c r="H3454" i="21"/>
  <c r="M3453" i="21"/>
  <c r="J3453" i="21"/>
  <c r="I3453" i="21"/>
  <c r="L3453" i="21"/>
  <c r="Q3452" i="21"/>
  <c r="P3452" i="21"/>
  <c r="N3452" i="21"/>
  <c r="O3452" i="21"/>
  <c r="E3454" i="21"/>
  <c r="D3455" i="21"/>
  <c r="F3454" i="21"/>
  <c r="J3454" i="21"/>
  <c r="M3454" i="21"/>
  <c r="K3454" i="21"/>
  <c r="I3454" i="21"/>
  <c r="L3454" i="21"/>
  <c r="H3455" i="21"/>
  <c r="P3453" i="21"/>
  <c r="O3453" i="21"/>
  <c r="N3453" i="21"/>
  <c r="Q3453" i="21"/>
  <c r="E3455" i="21"/>
  <c r="D3456" i="21"/>
  <c r="F3455" i="21"/>
  <c r="Q3454" i="21"/>
  <c r="N3454" i="21"/>
  <c r="P3454" i="21"/>
  <c r="O3454" i="21"/>
  <c r="M3455" i="21"/>
  <c r="K3455" i="21"/>
  <c r="J3455" i="21"/>
  <c r="H3456" i="21"/>
  <c r="L3455" i="21"/>
  <c r="I3455" i="21"/>
  <c r="D3457" i="21"/>
  <c r="E3456" i="21"/>
  <c r="F3456" i="21"/>
  <c r="H3457" i="21"/>
  <c r="K3456" i="21"/>
  <c r="I3456" i="21"/>
  <c r="L3456" i="21"/>
  <c r="J3456" i="21"/>
  <c r="M3456" i="21"/>
  <c r="O3455" i="21"/>
  <c r="P3455" i="21"/>
  <c r="N3455" i="21"/>
  <c r="Q3455" i="21"/>
  <c r="E3457" i="21"/>
  <c r="D3458" i="21"/>
  <c r="F3457" i="21"/>
  <c r="J3457" i="21"/>
  <c r="H3458" i="21"/>
  <c r="L3457" i="21"/>
  <c r="K3457" i="21"/>
  <c r="M3457" i="21"/>
  <c r="I3457" i="21"/>
  <c r="N3456" i="21"/>
  <c r="Q3456" i="21"/>
  <c r="P3456" i="21"/>
  <c r="O3456" i="21"/>
  <c r="D3459" i="21"/>
  <c r="E3458" i="21"/>
  <c r="F3458" i="21"/>
  <c r="M3458" i="21"/>
  <c r="J3458" i="21"/>
  <c r="I3458" i="21"/>
  <c r="L3458" i="21"/>
  <c r="H3459" i="21"/>
  <c r="K3458" i="21"/>
  <c r="P3457" i="21"/>
  <c r="O3457" i="21"/>
  <c r="Q3457" i="21"/>
  <c r="N3457" i="21"/>
  <c r="E3459" i="21"/>
  <c r="D3460" i="21"/>
  <c r="F3459" i="21"/>
  <c r="Q3458" i="21"/>
  <c r="N3458" i="21"/>
  <c r="P3458" i="21"/>
  <c r="O3458" i="21"/>
  <c r="I3459" i="21"/>
  <c r="K3459" i="21"/>
  <c r="J3459" i="21"/>
  <c r="L3459" i="21"/>
  <c r="H3460" i="21"/>
  <c r="M3459" i="21"/>
  <c r="D3461" i="21"/>
  <c r="E3460" i="21"/>
  <c r="F3460" i="21"/>
  <c r="P3459" i="21"/>
  <c r="O3459" i="21"/>
  <c r="N3459" i="21"/>
  <c r="Q3459" i="21"/>
  <c r="I3460" i="21"/>
  <c r="H3461" i="21"/>
  <c r="M3460" i="21"/>
  <c r="L3460" i="21"/>
  <c r="J3460" i="21"/>
  <c r="K3460" i="21"/>
  <c r="D3462" i="21"/>
  <c r="E3461" i="21"/>
  <c r="F3461" i="21"/>
  <c r="N3460" i="21"/>
  <c r="P3460" i="21"/>
  <c r="Q3460" i="21"/>
  <c r="O3460" i="21"/>
  <c r="K3461" i="21"/>
  <c r="M3461" i="21"/>
  <c r="J3461" i="21"/>
  <c r="L3461" i="21"/>
  <c r="H3462" i="21"/>
  <c r="I3461" i="21"/>
  <c r="D3463" i="21"/>
  <c r="E3462" i="21"/>
  <c r="F3462" i="21"/>
  <c r="M3462" i="21"/>
  <c r="K3462" i="21"/>
  <c r="L3462" i="21"/>
  <c r="J3462" i="21"/>
  <c r="I3462" i="21"/>
  <c r="H3463" i="21"/>
  <c r="O3461" i="21"/>
  <c r="Q3461" i="21"/>
  <c r="P3461" i="21"/>
  <c r="N3461" i="21"/>
  <c r="D3464" i="21"/>
  <c r="E3463" i="21"/>
  <c r="F3463" i="21"/>
  <c r="Q3462" i="21"/>
  <c r="N3462" i="21"/>
  <c r="P3462" i="21"/>
  <c r="O3462" i="21"/>
  <c r="J3463" i="21"/>
  <c r="M3463" i="21"/>
  <c r="H3464" i="21"/>
  <c r="L3463" i="21"/>
  <c r="I3463" i="21"/>
  <c r="K3463" i="21"/>
  <c r="E3464" i="21"/>
  <c r="D3465" i="21"/>
  <c r="F3464" i="21"/>
  <c r="L3464" i="21"/>
  <c r="K3464" i="21"/>
  <c r="I3464" i="21"/>
  <c r="J3464" i="21"/>
  <c r="H3465" i="21"/>
  <c r="M3464" i="21"/>
  <c r="P3463" i="21"/>
  <c r="O3463" i="21"/>
  <c r="Q3463" i="21"/>
  <c r="N3463" i="21"/>
  <c r="D3466" i="21"/>
  <c r="E3465" i="21"/>
  <c r="F3465" i="21"/>
  <c r="Q3464" i="21"/>
  <c r="N3464" i="21"/>
  <c r="P3464" i="21"/>
  <c r="O3464" i="21"/>
  <c r="K3465" i="21"/>
  <c r="H3466" i="21"/>
  <c r="L3465" i="21"/>
  <c r="M3465" i="21"/>
  <c r="J3465" i="21"/>
  <c r="I3465" i="21"/>
  <c r="E3466" i="21"/>
  <c r="D3467" i="21"/>
  <c r="F3466" i="21"/>
  <c r="M3466" i="21"/>
  <c r="I3466" i="21"/>
  <c r="L3466" i="21"/>
  <c r="K3466" i="21"/>
  <c r="H3467" i="21"/>
  <c r="J3466" i="21"/>
  <c r="P3465" i="21"/>
  <c r="O3465" i="21"/>
  <c r="N3465" i="21"/>
  <c r="Q3465" i="21"/>
  <c r="D3468" i="21"/>
  <c r="E3467" i="21"/>
  <c r="F3467" i="21"/>
  <c r="N3466" i="21"/>
  <c r="Q3466" i="21"/>
  <c r="P3466" i="21"/>
  <c r="O3466" i="21"/>
  <c r="I3467" i="21"/>
  <c r="K3467" i="21"/>
  <c r="H3468" i="21"/>
  <c r="J3467" i="21"/>
  <c r="M3467" i="21"/>
  <c r="L3467" i="21"/>
  <c r="D3469" i="21"/>
  <c r="E3468" i="21"/>
  <c r="F3468" i="21"/>
  <c r="P3467" i="21"/>
  <c r="O3467" i="21"/>
  <c r="N3467" i="21"/>
  <c r="Q3467" i="21"/>
  <c r="L3468" i="21"/>
  <c r="M3468" i="21"/>
  <c r="J3468" i="21"/>
  <c r="K3468" i="21"/>
  <c r="H3469" i="21"/>
  <c r="I3468" i="21"/>
  <c r="D3470" i="21"/>
  <c r="E3469" i="21"/>
  <c r="F3469" i="21"/>
  <c r="H3470" i="21"/>
  <c r="I3469" i="21"/>
  <c r="M3469" i="21"/>
  <c r="K3469" i="21"/>
  <c r="L3469" i="21"/>
  <c r="J3469" i="21"/>
  <c r="N3468" i="21"/>
  <c r="Q3468" i="21"/>
  <c r="O3468" i="21"/>
  <c r="P3468" i="21"/>
  <c r="E3470" i="21"/>
  <c r="D3471" i="21"/>
  <c r="F3470" i="21"/>
  <c r="K3470" i="21"/>
  <c r="H3471" i="21"/>
  <c r="L3470" i="21"/>
  <c r="I3470" i="21"/>
  <c r="M3470" i="21"/>
  <c r="J3470" i="21"/>
  <c r="P3469" i="21"/>
  <c r="O3469" i="21"/>
  <c r="Q3469" i="21"/>
  <c r="N3469" i="21"/>
  <c r="D3472" i="21"/>
  <c r="E3471" i="21"/>
  <c r="F3471" i="21"/>
  <c r="L3471" i="21"/>
  <c r="H3472" i="21"/>
  <c r="M3471" i="21"/>
  <c r="K3471" i="21"/>
  <c r="J3471" i="21"/>
  <c r="I3471" i="21"/>
  <c r="Q3470" i="21"/>
  <c r="N3470" i="21"/>
  <c r="P3470" i="21"/>
  <c r="O3470" i="21"/>
  <c r="E3472" i="21"/>
  <c r="D3473" i="21"/>
  <c r="F3472" i="21"/>
  <c r="M3472" i="21"/>
  <c r="L3472" i="21"/>
  <c r="H3473" i="21"/>
  <c r="J3472" i="21"/>
  <c r="K3472" i="21"/>
  <c r="I3472" i="21"/>
  <c r="O3471" i="21"/>
  <c r="P3471" i="21"/>
  <c r="Q3471" i="21"/>
  <c r="N3471" i="21"/>
  <c r="D3474" i="21"/>
  <c r="E3473" i="21"/>
  <c r="F3473" i="21"/>
  <c r="I3473" i="21"/>
  <c r="K3473" i="21"/>
  <c r="J3473" i="21"/>
  <c r="L3473" i="21"/>
  <c r="H3474" i="21"/>
  <c r="M3473" i="21"/>
  <c r="Q3472" i="21"/>
  <c r="N3472" i="21"/>
  <c r="O3472" i="21"/>
  <c r="P3472" i="21"/>
  <c r="D3475" i="21"/>
  <c r="E3474" i="21"/>
  <c r="F3474" i="21"/>
  <c r="P3473" i="21"/>
  <c r="O3473" i="21"/>
  <c r="N3473" i="21"/>
  <c r="Q3473" i="21"/>
  <c r="I3474" i="21"/>
  <c r="J3474" i="21"/>
  <c r="K3474" i="21"/>
  <c r="L3474" i="21"/>
  <c r="M3474" i="21"/>
  <c r="H3475" i="21"/>
  <c r="E3475" i="21"/>
  <c r="D3476" i="21"/>
  <c r="F3475" i="21"/>
  <c r="Q3474" i="21"/>
  <c r="P3474" i="21"/>
  <c r="N3474" i="21"/>
  <c r="O3474" i="21"/>
  <c r="M3475" i="21"/>
  <c r="L3475" i="21"/>
  <c r="H3476" i="21"/>
  <c r="J3475" i="21"/>
  <c r="I3475" i="21"/>
  <c r="K3475" i="21"/>
  <c r="D3477" i="21"/>
  <c r="E3476" i="21"/>
  <c r="F3476" i="21"/>
  <c r="J3476" i="21"/>
  <c r="I3476" i="21"/>
  <c r="L3476" i="21"/>
  <c r="K3476" i="21"/>
  <c r="H3477" i="21"/>
  <c r="M3476" i="21"/>
  <c r="O3475" i="21"/>
  <c r="P3475" i="21"/>
  <c r="Q3475" i="21"/>
  <c r="N3475" i="21"/>
  <c r="D3478" i="21"/>
  <c r="E3477" i="21"/>
  <c r="F3477" i="21"/>
  <c r="N3476" i="21"/>
  <c r="P3476" i="21"/>
  <c r="Q3476" i="21"/>
  <c r="O3476" i="21"/>
  <c r="J3477" i="21"/>
  <c r="I3477" i="21"/>
  <c r="H3478" i="21"/>
  <c r="K3477" i="21"/>
  <c r="L3477" i="21"/>
  <c r="M3477" i="21"/>
  <c r="D3479" i="21"/>
  <c r="E3478" i="21"/>
  <c r="F3478" i="21"/>
  <c r="P3477" i="21"/>
  <c r="O3477" i="21"/>
  <c r="Q3477" i="21"/>
  <c r="N3477" i="21"/>
  <c r="J3478" i="21"/>
  <c r="L3478" i="21"/>
  <c r="K3478" i="21"/>
  <c r="H3479" i="21"/>
  <c r="I3478" i="21"/>
  <c r="M3478" i="21"/>
  <c r="E3479" i="21"/>
  <c r="D3480" i="21"/>
  <c r="F3479" i="21"/>
  <c r="H3480" i="21"/>
  <c r="L3479" i="21"/>
  <c r="K3479" i="21"/>
  <c r="M3479" i="21"/>
  <c r="J3479" i="21"/>
  <c r="I3479" i="21"/>
  <c r="Q3478" i="21"/>
  <c r="N3478" i="21"/>
  <c r="O3478" i="21"/>
  <c r="P3478" i="21"/>
  <c r="E3480" i="21"/>
  <c r="D3481" i="21"/>
  <c r="F3480" i="21"/>
  <c r="L3480" i="21"/>
  <c r="H3481" i="21"/>
  <c r="I3480" i="21"/>
  <c r="M3480" i="21"/>
  <c r="K3480" i="21"/>
  <c r="J3480" i="21"/>
  <c r="P3479" i="21"/>
  <c r="O3479" i="21"/>
  <c r="N3479" i="21"/>
  <c r="Q3479" i="21"/>
  <c r="E3481" i="21"/>
  <c r="D3482" i="21"/>
  <c r="F3481" i="21"/>
  <c r="J3481" i="21"/>
  <c r="I3481" i="21"/>
  <c r="M3481" i="21"/>
  <c r="K3481" i="21"/>
  <c r="L3481" i="21"/>
  <c r="H3482" i="21"/>
  <c r="Q3480" i="21"/>
  <c r="N3480" i="21"/>
  <c r="P3480" i="21"/>
  <c r="O3480" i="21"/>
  <c r="E3482" i="21"/>
  <c r="D3483" i="21"/>
  <c r="F3482" i="21"/>
  <c r="N3481" i="21"/>
  <c r="P3481" i="21"/>
  <c r="O3481" i="21"/>
  <c r="Q3481" i="21"/>
  <c r="L3482" i="21"/>
  <c r="H3483" i="21"/>
  <c r="J3482" i="21"/>
  <c r="K3482" i="21"/>
  <c r="I3482" i="21"/>
  <c r="M3482" i="21"/>
  <c r="E3483" i="21"/>
  <c r="D3484" i="21"/>
  <c r="F3483" i="21"/>
  <c r="I3483" i="21"/>
  <c r="M3483" i="21"/>
  <c r="J3483" i="21"/>
  <c r="K3483" i="21"/>
  <c r="H3484" i="21"/>
  <c r="L3483" i="21"/>
  <c r="N3482" i="21"/>
  <c r="P3482" i="21"/>
  <c r="Q3482" i="21"/>
  <c r="O3482" i="21"/>
  <c r="E3484" i="21"/>
  <c r="D3485" i="21"/>
  <c r="F3484" i="21"/>
  <c r="P3483" i="21"/>
  <c r="O3483" i="21"/>
  <c r="N3483" i="21"/>
  <c r="Q3483" i="21"/>
  <c r="K3484" i="21"/>
  <c r="I3484" i="21"/>
  <c r="H3485" i="21"/>
  <c r="J3484" i="21"/>
  <c r="M3484" i="21"/>
  <c r="L3484" i="21"/>
  <c r="E3485" i="21"/>
  <c r="D3486" i="21"/>
  <c r="F3485" i="21"/>
  <c r="N3484" i="21"/>
  <c r="Q3484" i="21"/>
  <c r="O3484" i="21"/>
  <c r="P3484" i="21"/>
  <c r="M3485" i="21"/>
  <c r="I3485" i="21"/>
  <c r="H3486" i="21"/>
  <c r="K3485" i="21"/>
  <c r="L3485" i="21"/>
  <c r="J3485" i="21"/>
  <c r="D3487" i="21"/>
  <c r="E3486" i="21"/>
  <c r="F3486" i="21"/>
  <c r="P3485" i="21"/>
  <c r="O3485" i="21"/>
  <c r="Q3485" i="21"/>
  <c r="N3485" i="21"/>
  <c r="K3486" i="21"/>
  <c r="L3486" i="21"/>
  <c r="J3486" i="21"/>
  <c r="H3487" i="21"/>
  <c r="I3486" i="21"/>
  <c r="M3486" i="21"/>
  <c r="E3487" i="21"/>
  <c r="D3488" i="21"/>
  <c r="F3487" i="21"/>
  <c r="J3487" i="21"/>
  <c r="K3487" i="21"/>
  <c r="I3487" i="21"/>
  <c r="M3487" i="21"/>
  <c r="L3487" i="21"/>
  <c r="H3488" i="21"/>
  <c r="N3486" i="21"/>
  <c r="Q3486" i="21"/>
  <c r="P3486" i="21"/>
  <c r="O3486" i="21"/>
  <c r="E3488" i="21"/>
  <c r="D3489" i="21"/>
  <c r="F3488" i="21"/>
  <c r="O3487" i="21"/>
  <c r="Q3487" i="21"/>
  <c r="P3487" i="21"/>
  <c r="N3487" i="21"/>
  <c r="H3489" i="21"/>
  <c r="L3488" i="21"/>
  <c r="J3488" i="21"/>
  <c r="K3488" i="21"/>
  <c r="M3488" i="21"/>
  <c r="I3488" i="21"/>
  <c r="D3490" i="21"/>
  <c r="E3489" i="21"/>
  <c r="F3489" i="21"/>
  <c r="K3489" i="21"/>
  <c r="J3489" i="21"/>
  <c r="L3489" i="21"/>
  <c r="I3489" i="21"/>
  <c r="H3490" i="21"/>
  <c r="M3489" i="21"/>
  <c r="N3488" i="21"/>
  <c r="Q3488" i="21"/>
  <c r="P3488" i="21"/>
  <c r="O3488" i="21"/>
  <c r="E3490" i="21"/>
  <c r="D3491" i="21"/>
  <c r="F3490" i="21"/>
  <c r="N3489" i="21"/>
  <c r="Q3489" i="21"/>
  <c r="P3489" i="21"/>
  <c r="O3489" i="21"/>
  <c r="H3491" i="21"/>
  <c r="J3490" i="21"/>
  <c r="I3490" i="21"/>
  <c r="K3490" i="21"/>
  <c r="M3490" i="21"/>
  <c r="L3490" i="21"/>
  <c r="D3492" i="21"/>
  <c r="E3491" i="21"/>
  <c r="F3491" i="21"/>
  <c r="H3492" i="21"/>
  <c r="K3491" i="21"/>
  <c r="I3491" i="21"/>
  <c r="M3491" i="21"/>
  <c r="L3491" i="21"/>
  <c r="J3491" i="21"/>
  <c r="N3490" i="21"/>
  <c r="Q3490" i="21"/>
  <c r="P3490" i="21"/>
  <c r="O3490" i="21"/>
  <c r="D3493" i="21"/>
  <c r="E3492" i="21"/>
  <c r="F3492" i="21"/>
  <c r="M3492" i="21"/>
  <c r="H3493" i="21"/>
  <c r="I3492" i="21"/>
  <c r="J3492" i="21"/>
  <c r="K3492" i="21"/>
  <c r="L3492" i="21"/>
  <c r="P3491" i="21"/>
  <c r="O3491" i="21"/>
  <c r="N3491" i="21"/>
  <c r="Q3491" i="21"/>
  <c r="D3494" i="21"/>
  <c r="E3493" i="21"/>
  <c r="F3493" i="21"/>
  <c r="L3493" i="21"/>
  <c r="K3493" i="21"/>
  <c r="M3493" i="21"/>
  <c r="H3494" i="21"/>
  <c r="I3493" i="21"/>
  <c r="J3493" i="21"/>
  <c r="N3492" i="21"/>
  <c r="Q3492" i="21"/>
  <c r="P3492" i="21"/>
  <c r="O3492" i="21"/>
  <c r="E3494" i="21"/>
  <c r="D3495" i="21"/>
  <c r="F3494" i="21"/>
  <c r="I3494" i="21"/>
  <c r="M3494" i="21"/>
  <c r="L3494" i="21"/>
  <c r="K3494" i="21"/>
  <c r="J3494" i="21"/>
  <c r="H3495" i="21"/>
  <c r="P3493" i="21"/>
  <c r="O3493" i="21"/>
  <c r="N3493" i="21"/>
  <c r="Q3493" i="21"/>
  <c r="D3496" i="21"/>
  <c r="E3495" i="21"/>
  <c r="F3495" i="21"/>
  <c r="N3494" i="21"/>
  <c r="Q3494" i="21"/>
  <c r="P3494" i="21"/>
  <c r="O3494" i="21"/>
  <c r="I3495" i="21"/>
  <c r="K3495" i="21"/>
  <c r="J3495" i="21"/>
  <c r="L3495" i="21"/>
  <c r="H3496" i="21"/>
  <c r="M3495" i="21"/>
  <c r="D3497" i="21"/>
  <c r="E3496" i="21"/>
  <c r="F3496" i="21"/>
  <c r="P3495" i="21"/>
  <c r="N3495" i="21"/>
  <c r="O3495" i="21"/>
  <c r="Q3495" i="21"/>
  <c r="L3496" i="21"/>
  <c r="H3497" i="21"/>
  <c r="J3496" i="21"/>
  <c r="I3496" i="21"/>
  <c r="K3496" i="21"/>
  <c r="M3496" i="21"/>
  <c r="E3497" i="21"/>
  <c r="D3498" i="21"/>
  <c r="F3497" i="21"/>
  <c r="J3497" i="21"/>
  <c r="K3497" i="21"/>
  <c r="H3498" i="21"/>
  <c r="I3497" i="21"/>
  <c r="M3497" i="21"/>
  <c r="L3497" i="21"/>
  <c r="Q3496" i="21"/>
  <c r="N3496" i="21"/>
  <c r="P3496" i="21"/>
  <c r="O3496" i="21"/>
  <c r="D3499" i="21"/>
  <c r="E3498" i="21"/>
  <c r="F3498" i="21"/>
  <c r="K3498" i="21"/>
  <c r="M3498" i="21"/>
  <c r="I3498" i="21"/>
  <c r="J3498" i="21"/>
  <c r="L3498" i="21"/>
  <c r="H3499" i="21"/>
  <c r="Q3497" i="21"/>
  <c r="N3497" i="21"/>
  <c r="P3497" i="21"/>
  <c r="O3497" i="21"/>
  <c r="E3499" i="21"/>
  <c r="D3500" i="21"/>
  <c r="F3499" i="21"/>
  <c r="Q3498" i="21"/>
  <c r="N3498" i="21"/>
  <c r="P3498" i="21"/>
  <c r="O3498" i="21"/>
  <c r="M3499" i="21"/>
  <c r="J3499" i="21"/>
  <c r="K3499" i="21"/>
  <c r="I3499" i="21"/>
  <c r="H3500" i="21"/>
  <c r="L3499" i="21"/>
  <c r="D3501" i="21"/>
  <c r="E3500" i="21"/>
  <c r="F3500" i="21"/>
  <c r="O3499" i="21"/>
  <c r="P3499" i="21"/>
  <c r="Q3499" i="21"/>
  <c r="N3499" i="21"/>
  <c r="K3500" i="21"/>
  <c r="I3500" i="21"/>
  <c r="M3500" i="21"/>
  <c r="L3500" i="21"/>
  <c r="H3501" i="21"/>
  <c r="J3500" i="21"/>
  <c r="E3501" i="21"/>
  <c r="D3502" i="21"/>
  <c r="F3501" i="21"/>
  <c r="N3500" i="21"/>
  <c r="Q3500" i="21"/>
  <c r="O3500" i="21"/>
  <c r="P3500" i="21"/>
  <c r="M3501" i="21"/>
  <c r="L3501" i="21"/>
  <c r="K3501" i="21"/>
  <c r="J3501" i="21"/>
  <c r="I3501" i="21"/>
  <c r="H3502" i="21"/>
  <c r="E3502" i="21"/>
  <c r="D3503" i="21"/>
  <c r="F3502" i="21"/>
  <c r="N3501" i="21"/>
  <c r="P3501" i="21"/>
  <c r="O3501" i="21"/>
  <c r="Q3501" i="21"/>
  <c r="J3502" i="21"/>
  <c r="K3502" i="21"/>
  <c r="I3502" i="21"/>
  <c r="M3502" i="21"/>
  <c r="H3503" i="21"/>
  <c r="L3502" i="21"/>
  <c r="E3503" i="21"/>
  <c r="D3504" i="21"/>
  <c r="F3503" i="21"/>
  <c r="N3502" i="21"/>
  <c r="Q3502" i="21"/>
  <c r="P3502" i="21"/>
  <c r="O3502" i="21"/>
  <c r="I3503" i="21"/>
  <c r="M3503" i="21"/>
  <c r="H3504" i="21"/>
  <c r="J3503" i="21"/>
  <c r="L3503" i="21"/>
  <c r="K3503" i="21"/>
  <c r="E3504" i="21"/>
  <c r="D3505" i="21"/>
  <c r="F3504" i="21"/>
  <c r="P3503" i="21"/>
  <c r="O3503" i="21"/>
  <c r="N3503" i="21"/>
  <c r="Q3503" i="21"/>
  <c r="K3504" i="21"/>
  <c r="J3504" i="21"/>
  <c r="H3505" i="21"/>
  <c r="I3504" i="21"/>
  <c r="M3504" i="21"/>
  <c r="L3504" i="21"/>
  <c r="E3505" i="21"/>
  <c r="D3506" i="21"/>
  <c r="F3505" i="21"/>
  <c r="H3506" i="21"/>
  <c r="K3505" i="21"/>
  <c r="L3505" i="21"/>
  <c r="J3505" i="21"/>
  <c r="I3505" i="21"/>
  <c r="M3505" i="21"/>
  <c r="Q3504" i="21"/>
  <c r="N3504" i="21"/>
  <c r="O3504" i="21"/>
  <c r="P3504" i="21"/>
  <c r="E3506" i="21"/>
  <c r="D3507" i="21"/>
  <c r="F3506" i="21"/>
  <c r="I3506" i="21"/>
  <c r="L3506" i="21"/>
  <c r="J3506" i="21"/>
  <c r="H3507" i="21"/>
  <c r="M3506" i="21"/>
  <c r="K3506" i="21"/>
  <c r="N3505" i="21"/>
  <c r="Q3505" i="21"/>
  <c r="P3505" i="21"/>
  <c r="O3505" i="21"/>
  <c r="E3507" i="21"/>
  <c r="D3508" i="21"/>
  <c r="F3507" i="21"/>
  <c r="Q3506" i="21"/>
  <c r="N3506" i="21"/>
  <c r="O3506" i="21"/>
  <c r="P3506" i="21"/>
  <c r="J3507" i="21"/>
  <c r="L3507" i="21"/>
  <c r="I3507" i="21"/>
  <c r="K3507" i="21"/>
  <c r="H3508" i="21"/>
  <c r="M3507" i="21"/>
  <c r="E3508" i="21"/>
  <c r="D3509" i="21"/>
  <c r="F3508" i="21"/>
  <c r="P3507" i="21"/>
  <c r="O3507" i="21"/>
  <c r="Q3507" i="21"/>
  <c r="N3507" i="21"/>
  <c r="H3509" i="21"/>
  <c r="M3508" i="21"/>
  <c r="I3508" i="21"/>
  <c r="L3508" i="21"/>
  <c r="K3508" i="21"/>
  <c r="J3508" i="21"/>
  <c r="D3510" i="21"/>
  <c r="E3509" i="21"/>
  <c r="F3509" i="21"/>
  <c r="M3509" i="21"/>
  <c r="L3509" i="21"/>
  <c r="H3510" i="21"/>
  <c r="J3509" i="21"/>
  <c r="K3509" i="21"/>
  <c r="I3509" i="21"/>
  <c r="Q3508" i="21"/>
  <c r="N3508" i="21"/>
  <c r="P3508" i="21"/>
  <c r="O3508" i="21"/>
  <c r="E3510" i="21"/>
  <c r="D3511" i="21"/>
  <c r="F3510" i="21"/>
  <c r="I3510" i="21"/>
  <c r="M3510" i="21"/>
  <c r="H3511" i="21"/>
  <c r="L3510" i="21"/>
  <c r="J3510" i="21"/>
  <c r="K3510" i="21"/>
  <c r="P3509" i="21"/>
  <c r="O3509" i="21"/>
  <c r="Q3509" i="21"/>
  <c r="N3509" i="21"/>
  <c r="E3511" i="21"/>
  <c r="D3512" i="21"/>
  <c r="F3511" i="21"/>
  <c r="Q3510" i="21"/>
  <c r="N3510" i="21"/>
  <c r="P3510" i="21"/>
  <c r="O3510" i="21"/>
  <c r="I3511" i="21"/>
  <c r="J3511" i="21"/>
  <c r="H3512" i="21"/>
  <c r="K3511" i="21"/>
  <c r="L3511" i="21"/>
  <c r="M3511" i="21"/>
  <c r="D3513" i="21"/>
  <c r="E3512" i="21"/>
  <c r="F3512" i="21"/>
  <c r="P3511" i="21"/>
  <c r="O3511" i="21"/>
  <c r="Q3511" i="21"/>
  <c r="N3511" i="21"/>
  <c r="I3512" i="21"/>
  <c r="M3512" i="21"/>
  <c r="H3513" i="21"/>
  <c r="L3512" i="21"/>
  <c r="J3512" i="21"/>
  <c r="K3512" i="21"/>
  <c r="D3514" i="21"/>
  <c r="E3513" i="21"/>
  <c r="F3513" i="21"/>
  <c r="N3512" i="21"/>
  <c r="Q3512" i="21"/>
  <c r="O3512" i="21"/>
  <c r="P3512" i="21"/>
  <c r="K3513" i="21"/>
  <c r="H3514" i="21"/>
  <c r="I3513" i="21"/>
  <c r="L3513" i="21"/>
  <c r="J3513" i="21"/>
  <c r="M3513" i="21"/>
  <c r="E3514" i="21"/>
  <c r="D3515" i="21"/>
  <c r="F3514" i="21"/>
  <c r="I3514" i="21"/>
  <c r="M3514" i="21"/>
  <c r="J3514" i="21"/>
  <c r="L3514" i="21"/>
  <c r="K3514" i="21"/>
  <c r="H3515" i="21"/>
  <c r="N3513" i="21"/>
  <c r="O3513" i="21"/>
  <c r="Q3513" i="21"/>
  <c r="P3513" i="21"/>
  <c r="E3515" i="21"/>
  <c r="D3516" i="21"/>
  <c r="F3515" i="21"/>
  <c r="Q3514" i="21"/>
  <c r="N3514" i="21"/>
  <c r="P3514" i="21"/>
  <c r="O3514" i="21"/>
  <c r="K3515" i="21"/>
  <c r="L3515" i="21"/>
  <c r="H3516" i="21"/>
  <c r="M3515" i="21"/>
  <c r="I3515" i="21"/>
  <c r="J3515" i="21"/>
  <c r="E3516" i="21"/>
  <c r="D3517" i="21"/>
  <c r="F3516" i="21"/>
  <c r="H3517" i="21"/>
  <c r="J3516" i="21"/>
  <c r="K3516" i="21"/>
  <c r="I3516" i="21"/>
  <c r="M3516" i="21"/>
  <c r="L3516" i="21"/>
  <c r="P3515" i="21"/>
  <c r="O3515" i="21"/>
  <c r="N3515" i="21"/>
  <c r="Q3515" i="21"/>
  <c r="E3517" i="21"/>
  <c r="D3518" i="21"/>
  <c r="F3517" i="21"/>
  <c r="H3518" i="21"/>
  <c r="J3517" i="21"/>
  <c r="M3517" i="21"/>
  <c r="I3517" i="21"/>
  <c r="K3517" i="21"/>
  <c r="L3517" i="21"/>
  <c r="N3516" i="21"/>
  <c r="P3516" i="21"/>
  <c r="Q3516" i="21"/>
  <c r="O3516" i="21"/>
  <c r="E3518" i="21"/>
  <c r="D3519" i="21"/>
  <c r="F3518" i="21"/>
  <c r="J3518" i="21"/>
  <c r="I3518" i="21"/>
  <c r="M3518" i="21"/>
  <c r="H3519" i="21"/>
  <c r="K3518" i="21"/>
  <c r="L3518" i="21"/>
  <c r="P3517" i="21"/>
  <c r="O3517" i="21"/>
  <c r="Q3517" i="21"/>
  <c r="N3517" i="21"/>
  <c r="E3519" i="21"/>
  <c r="D3520" i="21"/>
  <c r="F3519" i="21"/>
  <c r="Q3518" i="21"/>
  <c r="N3518" i="21"/>
  <c r="P3518" i="21"/>
  <c r="O3518" i="21"/>
  <c r="K3519" i="21"/>
  <c r="M3519" i="21"/>
  <c r="J3519" i="21"/>
  <c r="L3519" i="21"/>
  <c r="I3519" i="21"/>
  <c r="H3520" i="21"/>
  <c r="E3520" i="21"/>
  <c r="D3521" i="21"/>
  <c r="F3520" i="21"/>
  <c r="P3519" i="21"/>
  <c r="O3519" i="21"/>
  <c r="Q3519" i="21"/>
  <c r="N3519" i="21"/>
  <c r="L3520" i="21"/>
  <c r="K3520" i="21"/>
  <c r="J3520" i="21"/>
  <c r="I3520" i="21"/>
  <c r="H3521" i="21"/>
  <c r="M3520" i="21"/>
  <c r="D3522" i="21"/>
  <c r="E3521" i="21"/>
  <c r="F3521" i="21"/>
  <c r="N3520" i="21"/>
  <c r="Q3520" i="21"/>
  <c r="P3520" i="21"/>
  <c r="O3520" i="21"/>
  <c r="H3522" i="21"/>
  <c r="I3521" i="21"/>
  <c r="K3521" i="21"/>
  <c r="L3521" i="21"/>
  <c r="M3521" i="21"/>
  <c r="J3521" i="21"/>
  <c r="D3523" i="21"/>
  <c r="E3522" i="21"/>
  <c r="F3522" i="21"/>
  <c r="M3522" i="21"/>
  <c r="J3522" i="21"/>
  <c r="I3522" i="21"/>
  <c r="L3522" i="21"/>
  <c r="H3523" i="21"/>
  <c r="K3522" i="21"/>
  <c r="P3521" i="21"/>
  <c r="O3521" i="21"/>
  <c r="N3521" i="21"/>
  <c r="Q3521" i="21"/>
  <c r="E3523" i="21"/>
  <c r="D3524" i="21"/>
  <c r="F3523" i="21"/>
  <c r="Q3522" i="21"/>
  <c r="N3522" i="21"/>
  <c r="P3522" i="21"/>
  <c r="O3522" i="21"/>
  <c r="L3523" i="21"/>
  <c r="I3523" i="21"/>
  <c r="J3523" i="21"/>
  <c r="M3523" i="21"/>
  <c r="K3523" i="21"/>
  <c r="H3524" i="21"/>
  <c r="D3525" i="21"/>
  <c r="E3524" i="21"/>
  <c r="F3524" i="21"/>
  <c r="O3523" i="21"/>
  <c r="P3523" i="21"/>
  <c r="N3523" i="21"/>
  <c r="Q3523" i="21"/>
  <c r="K3524" i="21"/>
  <c r="J3524" i="21"/>
  <c r="I3524" i="21"/>
  <c r="H3525" i="21"/>
  <c r="M3524" i="21"/>
  <c r="L3524" i="21"/>
  <c r="E3525" i="21"/>
  <c r="D3526" i="21"/>
  <c r="F3525" i="21"/>
  <c r="Q3524" i="21"/>
  <c r="N3524" i="21"/>
  <c r="O3524" i="21"/>
  <c r="P3524" i="21"/>
  <c r="J3525" i="21"/>
  <c r="L3525" i="21"/>
  <c r="K3525" i="21"/>
  <c r="I3525" i="21"/>
  <c r="H3526" i="21"/>
  <c r="M3525" i="21"/>
  <c r="E3526" i="21"/>
  <c r="D3527" i="21"/>
  <c r="F3526" i="21"/>
  <c r="O3525" i="21"/>
  <c r="N3525" i="21"/>
  <c r="P3525" i="21"/>
  <c r="Q3525" i="21"/>
  <c r="H3527" i="21"/>
  <c r="K3526" i="21"/>
  <c r="J3526" i="21"/>
  <c r="L3526" i="21"/>
  <c r="M3526" i="21"/>
  <c r="I3526" i="21"/>
  <c r="E3527" i="21"/>
  <c r="D3528" i="21"/>
  <c r="F3527" i="21"/>
  <c r="K3527" i="21"/>
  <c r="L3527" i="21"/>
  <c r="H3528" i="21"/>
  <c r="J3527" i="21"/>
  <c r="M3527" i="21"/>
  <c r="I3527" i="21"/>
  <c r="Q3526" i="21"/>
  <c r="N3526" i="21"/>
  <c r="P3526" i="21"/>
  <c r="O3526" i="21"/>
  <c r="D3529" i="21"/>
  <c r="E3528" i="21"/>
  <c r="F3528" i="21"/>
  <c r="J3528" i="21"/>
  <c r="H3529" i="21"/>
  <c r="M3528" i="21"/>
  <c r="K3528" i="21"/>
  <c r="L3528" i="21"/>
  <c r="I3528" i="21"/>
  <c r="O3527" i="21"/>
  <c r="P3527" i="21"/>
  <c r="Q3527" i="21"/>
  <c r="N3527" i="21"/>
  <c r="D3530" i="21"/>
  <c r="E3529" i="21"/>
  <c r="F3529" i="21"/>
  <c r="M3529" i="21"/>
  <c r="J3529" i="21"/>
  <c r="H3530" i="21"/>
  <c r="K3529" i="21"/>
  <c r="L3529" i="21"/>
  <c r="I3529" i="21"/>
  <c r="Q3528" i="21"/>
  <c r="N3528" i="21"/>
  <c r="O3528" i="21"/>
  <c r="P3528" i="21"/>
  <c r="D3531" i="21"/>
  <c r="E3530" i="21"/>
  <c r="F3530" i="21"/>
  <c r="L3530" i="21"/>
  <c r="H3531" i="21"/>
  <c r="J3530" i="21"/>
  <c r="M3530" i="21"/>
  <c r="I3530" i="21"/>
  <c r="K3530" i="21"/>
  <c r="P3529" i="21"/>
  <c r="O3529" i="21"/>
  <c r="N3529" i="21"/>
  <c r="Q3529" i="21"/>
  <c r="D3532" i="21"/>
  <c r="E3531" i="21"/>
  <c r="F3531" i="21"/>
  <c r="L3531" i="21"/>
  <c r="M3531" i="21"/>
  <c r="K3531" i="21"/>
  <c r="J3531" i="21"/>
  <c r="I3531" i="21"/>
  <c r="H3532" i="21"/>
  <c r="Q3530" i="21"/>
  <c r="N3530" i="21"/>
  <c r="O3530" i="21"/>
  <c r="P3530" i="21"/>
  <c r="E3532" i="21"/>
  <c r="D3533" i="21"/>
  <c r="F3532" i="21"/>
  <c r="O3531" i="21"/>
  <c r="P3531" i="21"/>
  <c r="Q3531" i="21"/>
  <c r="N3531" i="21"/>
  <c r="I3532" i="21"/>
  <c r="J3532" i="21"/>
  <c r="M3532" i="21"/>
  <c r="L3532" i="21"/>
  <c r="K3532" i="21"/>
  <c r="H3533" i="21"/>
  <c r="E3533" i="21"/>
  <c r="D3534" i="21"/>
  <c r="F3533" i="21"/>
  <c r="Q3532" i="21"/>
  <c r="N3532" i="21"/>
  <c r="P3532" i="21"/>
  <c r="O3532" i="21"/>
  <c r="I3533" i="21"/>
  <c r="L3533" i="21"/>
  <c r="H3534" i="21"/>
  <c r="M3533" i="21"/>
  <c r="J3533" i="21"/>
  <c r="K3533" i="21"/>
  <c r="E3534" i="21"/>
  <c r="D3535" i="21"/>
  <c r="F3534" i="21"/>
  <c r="P3533" i="21"/>
  <c r="O3533" i="21"/>
  <c r="Q3533" i="21"/>
  <c r="N3533" i="21"/>
  <c r="K3534" i="21"/>
  <c r="M3534" i="21"/>
  <c r="H3535" i="21"/>
  <c r="J3534" i="21"/>
  <c r="I3534" i="21"/>
  <c r="L3534" i="21"/>
  <c r="D3536" i="21"/>
  <c r="E3535" i="21"/>
  <c r="F3535" i="21"/>
  <c r="I3535" i="21"/>
  <c r="M3535" i="21"/>
  <c r="J3535" i="21"/>
  <c r="H3536" i="21"/>
  <c r="K3535" i="21"/>
  <c r="L3535" i="21"/>
  <c r="N3534" i="21"/>
  <c r="Q3534" i="21"/>
  <c r="P3534" i="21"/>
  <c r="O3534" i="21"/>
  <c r="D3537" i="21"/>
  <c r="E3536" i="21"/>
  <c r="F3536" i="21"/>
  <c r="O3535" i="21"/>
  <c r="P3535" i="21"/>
  <c r="N3535" i="21"/>
  <c r="Q3535" i="21"/>
  <c r="L3536" i="21"/>
  <c r="K3536" i="21"/>
  <c r="J3536" i="21"/>
  <c r="H3537" i="21"/>
  <c r="M3536" i="21"/>
  <c r="I3536" i="21"/>
  <c r="E3537" i="21"/>
  <c r="F3537" i="21"/>
  <c r="K3537" i="21"/>
  <c r="M3537" i="21"/>
  <c r="J3537" i="21"/>
  <c r="I3537" i="21"/>
  <c r="L3537" i="21"/>
  <c r="N3536" i="21"/>
  <c r="P3536" i="21"/>
  <c r="Q3536" i="21"/>
  <c r="O3536" i="21"/>
  <c r="N3537" i="21"/>
  <c r="Q3537" i="21"/>
  <c r="O3537" i="21"/>
  <c r="P3537" i="21"/>
  <c r="Q58" i="13" l="1"/>
  <c r="P58" i="13"/>
  <c r="P57" i="13"/>
  <c r="Q57" i="13"/>
  <c r="Q56" i="13"/>
  <c r="P56" i="13"/>
  <c r="P33" i="29"/>
  <c r="P55" i="13"/>
  <c r="Q55" i="13"/>
  <c r="Q54" i="13"/>
  <c r="P54" i="13"/>
  <c r="P32" i="29"/>
  <c r="P53" i="13"/>
  <c r="Q53" i="13"/>
  <c r="P52" i="13"/>
  <c r="Q52" i="13"/>
  <c r="P31" i="29"/>
  <c r="Q51" i="13"/>
  <c r="P51" i="13"/>
  <c r="Q50" i="13"/>
  <c r="P50" i="13"/>
  <c r="P30" i="29"/>
  <c r="Q49" i="13"/>
  <c r="P49" i="13"/>
  <c r="Q48" i="13"/>
  <c r="P48" i="13"/>
  <c r="P29" i="29"/>
  <c r="Q47" i="13"/>
  <c r="P47" i="13"/>
  <c r="Q46" i="13"/>
  <c r="P46" i="13"/>
  <c r="P28" i="29"/>
  <c r="P45" i="13"/>
  <c r="Q45" i="13"/>
  <c r="Q44" i="13"/>
  <c r="P44" i="13"/>
  <c r="P27" i="29"/>
  <c r="Q43" i="13"/>
  <c r="P43" i="13"/>
  <c r="Q42" i="13"/>
  <c r="P42" i="13"/>
  <c r="P26" i="29"/>
  <c r="P41" i="13"/>
  <c r="Q41" i="13"/>
  <c r="Q40" i="13"/>
  <c r="P40" i="13"/>
  <c r="P25" i="29"/>
  <c r="P39" i="13"/>
  <c r="Q39" i="13"/>
  <c r="P38" i="13"/>
  <c r="Q38" i="13"/>
  <c r="P24" i="29"/>
  <c r="Q37" i="13"/>
  <c r="P37" i="13"/>
  <c r="P60" i="13"/>
  <c r="Q60" i="13"/>
  <c r="Q36" i="13"/>
  <c r="P36" i="13"/>
  <c r="Q59" i="13"/>
  <c r="P59" i="13"/>
  <c r="P23" i="29"/>
  <c r="D12" i="26"/>
  <c r="D6" i="26"/>
  <c r="D13" i="26" s="1"/>
  <c r="D10" i="13"/>
  <c r="D10" i="26"/>
  <c r="D6" i="13"/>
  <c r="D13" i="13" s="1"/>
  <c r="D12" i="13"/>
  <c r="D11" i="13"/>
  <c r="D11" i="26"/>
  <c r="Q35" i="13"/>
  <c r="P35" i="13"/>
  <c r="E15" i="27"/>
  <c r="E15" i="28"/>
  <c r="E16" i="28"/>
  <c r="E8" i="29"/>
  <c r="E5" i="29"/>
  <c r="E5" i="27"/>
  <c r="E14" i="13"/>
  <c r="E6" i="29"/>
  <c r="E7" i="26"/>
  <c r="E6" i="28"/>
  <c r="E8" i="13"/>
  <c r="E8" i="26"/>
  <c r="E4" i="13"/>
  <c r="E13" i="13"/>
  <c r="E11" i="26"/>
  <c r="E3" i="28"/>
  <c r="E3" i="13"/>
  <c r="E8" i="27"/>
  <c r="E7" i="29"/>
  <c r="E13" i="28"/>
  <c r="E15" i="26"/>
  <c r="E10" i="27"/>
  <c r="E13" i="26"/>
  <c r="E7" i="13"/>
  <c r="E9" i="27"/>
  <c r="E16" i="26"/>
  <c r="E12" i="28"/>
  <c r="E6" i="27"/>
  <c r="E4" i="28"/>
  <c r="E11" i="28"/>
  <c r="E9" i="26"/>
  <c r="E3" i="27"/>
  <c r="E3" i="26"/>
  <c r="E4" i="29"/>
  <c r="E14" i="28"/>
  <c r="E14" i="26"/>
  <c r="E9" i="28"/>
  <c r="E10" i="26"/>
  <c r="E7" i="27"/>
  <c r="E6" i="26"/>
  <c r="E10" i="13"/>
  <c r="E12" i="13"/>
  <c r="E7" i="28"/>
  <c r="E16" i="13"/>
  <c r="E10" i="28"/>
  <c r="E3" i="29"/>
  <c r="E13" i="27"/>
  <c r="E6" i="13"/>
  <c r="E4" i="26"/>
  <c r="E9" i="29"/>
  <c r="E12" i="27"/>
  <c r="E12" i="26"/>
  <c r="E5" i="28"/>
  <c r="E11" i="27"/>
  <c r="E14" i="27"/>
  <c r="E11" i="13"/>
  <c r="E4" i="27"/>
  <c r="E8" i="28"/>
  <c r="E5" i="13"/>
  <c r="E9" i="13"/>
  <c r="E5" i="26"/>
  <c r="E15" i="13"/>
  <c r="E16" i="27"/>
  <c r="T100" i="13"/>
  <c r="AB342" i="26"/>
  <c r="AB154" i="26"/>
  <c r="AB146" i="26"/>
  <c r="AB251" i="26"/>
  <c r="AB372" i="26"/>
  <c r="AB320" i="26"/>
  <c r="AB116" i="26"/>
  <c r="AB215" i="26"/>
  <c r="AB231" i="26"/>
  <c r="AB317" i="26"/>
  <c r="AB124" i="26"/>
  <c r="AB235" i="26"/>
  <c r="AB169" i="26"/>
  <c r="AB311" i="26"/>
  <c r="AB106" i="26"/>
  <c r="AB120" i="26"/>
  <c r="AB307" i="26"/>
  <c r="AB135" i="26"/>
  <c r="AB243" i="26"/>
  <c r="AB353" i="26"/>
  <c r="AB227" i="26"/>
  <c r="AB256" i="26"/>
  <c r="R32" i="28"/>
  <c r="R34" i="13"/>
  <c r="AB373" i="26"/>
  <c r="AB114" i="26"/>
  <c r="AB90" i="26"/>
  <c r="AB93" i="26"/>
  <c r="AB95" i="26"/>
  <c r="AB121" i="26"/>
  <c r="AB221" i="26"/>
  <c r="AB292" i="26"/>
  <c r="AB336" i="26"/>
  <c r="AB280" i="26"/>
  <c r="AB394" i="26"/>
  <c r="AB82" i="26"/>
  <c r="AB143" i="26"/>
  <c r="AB168" i="26"/>
  <c r="AB126" i="26"/>
  <c r="R25" i="13"/>
  <c r="T38" i="27"/>
  <c r="R31" i="28"/>
  <c r="T32" i="27"/>
  <c r="AB334" i="26"/>
  <c r="T62" i="27"/>
  <c r="T50" i="27"/>
  <c r="AB297" i="26"/>
  <c r="T75" i="26"/>
  <c r="T73" i="26"/>
  <c r="T45" i="26"/>
  <c r="T95" i="13"/>
  <c r="AB354" i="26"/>
  <c r="T63" i="13"/>
  <c r="S101" i="13"/>
  <c r="AB340" i="26"/>
  <c r="AB304" i="26"/>
  <c r="AB122" i="26"/>
  <c r="AB239" i="26"/>
  <c r="AB284" i="26"/>
  <c r="AB236" i="26"/>
  <c r="AB258" i="26"/>
  <c r="AB144" i="26"/>
  <c r="AB131" i="26"/>
  <c r="AB99" i="26"/>
  <c r="AB346" i="26"/>
  <c r="AB343" i="26"/>
  <c r="AB249" i="26"/>
  <c r="AB117" i="26"/>
  <c r="AB257" i="26"/>
  <c r="AB228" i="26"/>
  <c r="AB389" i="26"/>
  <c r="AB396" i="26"/>
  <c r="AB149" i="26"/>
  <c r="AB368" i="26"/>
  <c r="AB160" i="26"/>
  <c r="R35" i="26"/>
  <c r="R23" i="28"/>
  <c r="R30" i="28"/>
  <c r="AB381" i="26"/>
  <c r="AB319" i="26"/>
  <c r="AB259" i="26"/>
  <c r="AB182" i="26"/>
  <c r="AB245" i="26"/>
  <c r="AB140" i="26"/>
  <c r="AB224" i="26"/>
  <c r="AB261" i="26"/>
  <c r="AB331" i="26"/>
  <c r="AB325" i="26"/>
  <c r="AB192" i="26"/>
  <c r="AB142" i="26"/>
  <c r="AB127" i="26"/>
  <c r="AB379" i="26"/>
  <c r="AB267" i="26"/>
  <c r="AB137" i="26"/>
  <c r="T37" i="27"/>
  <c r="AB333" i="26"/>
  <c r="T47" i="26"/>
  <c r="AB347" i="26"/>
  <c r="T64" i="13"/>
  <c r="T67" i="13"/>
  <c r="R35" i="28"/>
  <c r="T48" i="27"/>
  <c r="T25" i="27"/>
  <c r="T43" i="27"/>
  <c r="T48" i="26"/>
  <c r="AB171" i="26"/>
  <c r="AB201" i="26"/>
  <c r="T92" i="13"/>
  <c r="T44" i="26"/>
  <c r="AB134" i="26"/>
  <c r="T59" i="26"/>
  <c r="AB341" i="26"/>
  <c r="AB162" i="26"/>
  <c r="AB330" i="26"/>
  <c r="AB119" i="26"/>
  <c r="AB128" i="26"/>
  <c r="AB123" i="26"/>
  <c r="AB383" i="26"/>
  <c r="R30" i="26"/>
  <c r="AB362" i="26"/>
  <c r="AB315" i="26"/>
  <c r="AB388" i="26"/>
  <c r="AB358" i="26"/>
  <c r="AB376" i="26"/>
  <c r="AB350" i="26"/>
  <c r="AB357" i="26"/>
  <c r="R25" i="26"/>
  <c r="AB133" i="26"/>
  <c r="AB100" i="26"/>
  <c r="R25" i="28"/>
  <c r="T62" i="13"/>
  <c r="T61" i="26"/>
  <c r="T77" i="26"/>
  <c r="T78" i="13"/>
  <c r="AB242" i="26"/>
  <c r="AB278" i="26"/>
  <c r="AB186" i="26"/>
  <c r="AB264" i="26"/>
  <c r="AB351" i="26"/>
  <c r="AB250" i="26"/>
  <c r="AB253" i="26"/>
  <c r="AB223" i="26"/>
  <c r="AB145" i="26"/>
  <c r="AB318" i="26"/>
  <c r="R24" i="13"/>
  <c r="AB377" i="26"/>
  <c r="AB265" i="26"/>
  <c r="AB218" i="26"/>
  <c r="AB84" i="26"/>
  <c r="AB211" i="26"/>
  <c r="AB344" i="26"/>
  <c r="AB283" i="26"/>
  <c r="T74" i="26"/>
  <c r="AB266" i="26"/>
  <c r="AB161" i="26"/>
  <c r="T63" i="26"/>
  <c r="T66" i="26"/>
  <c r="AB289" i="26"/>
  <c r="S103" i="13"/>
  <c r="AB269" i="26"/>
  <c r="AB252" i="26"/>
  <c r="T58" i="27"/>
  <c r="R36" i="26"/>
  <c r="T54" i="27"/>
  <c r="T58" i="26"/>
  <c r="T69" i="26"/>
  <c r="T60" i="26"/>
  <c r="T70" i="26"/>
  <c r="T54" i="26"/>
  <c r="T46" i="26"/>
  <c r="T52" i="26"/>
  <c r="T99" i="13"/>
  <c r="AB232" i="26"/>
  <c r="AB296" i="26"/>
  <c r="AB219" i="26"/>
  <c r="AB385" i="26"/>
  <c r="AB172" i="26"/>
  <c r="AB220" i="26"/>
  <c r="AB208" i="26"/>
  <c r="AB286" i="26"/>
  <c r="AB401" i="26"/>
  <c r="AB238" i="26"/>
  <c r="AB179" i="26"/>
  <c r="AB355" i="26"/>
  <c r="AB213" i="26"/>
  <c r="AB375" i="26"/>
  <c r="AB313" i="26"/>
  <c r="AB244" i="26"/>
  <c r="AB302" i="26"/>
  <c r="AB329" i="26"/>
  <c r="AB194" i="26"/>
  <c r="AB314" i="26"/>
  <c r="AB356" i="26"/>
  <c r="R27" i="28"/>
  <c r="R29" i="26"/>
  <c r="R32" i="26"/>
  <c r="T102" i="13"/>
  <c r="AB139" i="26"/>
  <c r="AB254" i="26"/>
  <c r="AB305" i="26"/>
  <c r="AB222" i="26"/>
  <c r="AB166" i="26"/>
  <c r="AB370" i="26"/>
  <c r="T98" i="13"/>
  <c r="AB382" i="26"/>
  <c r="AB113" i="26"/>
  <c r="AB167" i="26"/>
  <c r="AB400" i="26"/>
  <c r="AB384" i="26"/>
  <c r="AB147" i="26"/>
  <c r="AB225" i="26"/>
  <c r="AB98" i="26"/>
  <c r="T41" i="27"/>
  <c r="R24" i="26"/>
  <c r="T55" i="27"/>
  <c r="R38" i="26"/>
  <c r="T26" i="27"/>
  <c r="T67" i="27"/>
  <c r="R29" i="13"/>
  <c r="T68" i="27"/>
  <c r="T69" i="13"/>
  <c r="T24" i="27"/>
  <c r="T73" i="13"/>
  <c r="T75" i="13"/>
  <c r="R26" i="28"/>
  <c r="AB399" i="26"/>
  <c r="T51" i="26"/>
  <c r="AB111" i="26"/>
  <c r="AB391" i="26"/>
  <c r="AB328" i="26"/>
  <c r="AB303" i="26"/>
  <c r="AB115" i="26"/>
  <c r="AB390" i="26"/>
  <c r="AB94" i="26"/>
  <c r="R30" i="13"/>
  <c r="AB96" i="26"/>
  <c r="AB316" i="26"/>
  <c r="AB361" i="26"/>
  <c r="AB365" i="26"/>
  <c r="AB81" i="26"/>
  <c r="AB91" i="26"/>
  <c r="AB339" i="26"/>
  <c r="T23" i="27"/>
  <c r="R23" i="13"/>
  <c r="T97" i="13"/>
  <c r="T61" i="13"/>
  <c r="T47" i="27"/>
  <c r="T49" i="26"/>
  <c r="T66" i="13"/>
  <c r="T62" i="26"/>
  <c r="AB291" i="26"/>
  <c r="AB295" i="26"/>
  <c r="AB180" i="26"/>
  <c r="AB247" i="26"/>
  <c r="AB207" i="26"/>
  <c r="AB262" i="26"/>
  <c r="AB216" i="26"/>
  <c r="AB279" i="26"/>
  <c r="AB209" i="26"/>
  <c r="AB338" i="26"/>
  <c r="AB107" i="26"/>
  <c r="AB345" i="26"/>
  <c r="R26" i="26"/>
  <c r="AB386" i="26"/>
  <c r="AB301" i="26"/>
  <c r="AB348" i="26"/>
  <c r="AB89" i="26"/>
  <c r="AB130" i="26"/>
  <c r="AB260" i="26"/>
  <c r="AB176" i="26"/>
  <c r="R28" i="13"/>
  <c r="R24" i="28"/>
  <c r="T56" i="26"/>
  <c r="T57" i="27"/>
  <c r="T31" i="27"/>
  <c r="AB189" i="26"/>
  <c r="D7" i="26"/>
  <c r="AB367" i="26"/>
  <c r="AB175" i="26"/>
  <c r="AB369" i="26"/>
  <c r="AB165" i="26"/>
  <c r="AB359" i="26"/>
  <c r="AB326" i="26"/>
  <c r="R27" i="13"/>
  <c r="R27" i="26"/>
  <c r="T59" i="27"/>
  <c r="T65" i="26"/>
  <c r="AB79" i="26"/>
  <c r="AB190" i="26"/>
  <c r="T55" i="26"/>
  <c r="T86" i="13"/>
  <c r="AB327" i="26"/>
  <c r="AB324" i="26"/>
  <c r="AB214" i="26"/>
  <c r="AB173" i="26"/>
  <c r="AB202" i="26"/>
  <c r="AB321" i="26"/>
  <c r="AB200" i="26"/>
  <c r="AB229" i="26"/>
  <c r="AB177" i="26"/>
  <c r="R40" i="26"/>
  <c r="AB299" i="26"/>
  <c r="R28" i="28"/>
  <c r="T90" i="13"/>
  <c r="T68" i="26"/>
  <c r="T50" i="26"/>
  <c r="AB309" i="26"/>
  <c r="AB88" i="26"/>
  <c r="AB112" i="26"/>
  <c r="T28" i="27"/>
  <c r="T30" i="27"/>
  <c r="AB374" i="26"/>
  <c r="R34" i="28"/>
  <c r="AB364" i="26"/>
  <c r="AB85" i="26"/>
  <c r="R26" i="13"/>
  <c r="R33" i="13"/>
  <c r="AB188" i="26"/>
  <c r="AB163" i="26"/>
  <c r="AB159" i="26"/>
  <c r="AB195" i="26"/>
  <c r="AB108" i="26"/>
  <c r="AB366" i="26"/>
  <c r="AB152" i="26"/>
  <c r="AB151" i="26"/>
  <c r="AB270" i="26"/>
  <c r="AB109" i="26"/>
  <c r="AB233" i="26"/>
  <c r="AB104" i="26"/>
  <c r="AB92" i="26"/>
  <c r="AB285" i="26"/>
  <c r="AB191" i="26"/>
  <c r="AB335" i="26"/>
  <c r="AB141" i="26"/>
  <c r="AB387" i="26"/>
  <c r="AB138" i="26"/>
  <c r="AB83" i="26"/>
  <c r="AB86" i="26"/>
  <c r="AB237" i="26"/>
  <c r="AB118" i="26"/>
  <c r="R37" i="26"/>
  <c r="R34" i="26"/>
  <c r="AB240" i="26"/>
  <c r="AB298" i="26"/>
  <c r="AB187" i="26"/>
  <c r="AB273" i="26"/>
  <c r="AB287" i="26"/>
  <c r="AB293" i="26"/>
  <c r="AB282" i="26"/>
  <c r="AB129" i="26"/>
  <c r="AB352" i="26"/>
  <c r="AB288" i="26"/>
  <c r="AB184" i="26"/>
  <c r="AB380" i="26"/>
  <c r="AB157" i="26"/>
  <c r="AB246" i="26"/>
  <c r="AB178" i="26"/>
  <c r="AB132" i="26"/>
  <c r="R32" i="13"/>
  <c r="T88" i="13"/>
  <c r="AB217" i="26"/>
  <c r="AB103" i="26"/>
  <c r="AB349" i="26"/>
  <c r="R28" i="26"/>
  <c r="T70" i="13"/>
  <c r="R33" i="28"/>
  <c r="T65" i="27"/>
  <c r="T64" i="26"/>
  <c r="T64" i="27"/>
  <c r="AB226" i="26"/>
  <c r="AB308" i="26"/>
  <c r="R31" i="13"/>
  <c r="AB78" i="26"/>
  <c r="AB212" i="26"/>
  <c r="AB105" i="26"/>
  <c r="R39" i="26"/>
  <c r="AB185" i="26"/>
  <c r="AB234" i="26"/>
  <c r="AB323" i="26"/>
  <c r="AB306" i="26"/>
  <c r="R33" i="26"/>
  <c r="T79" i="13"/>
  <c r="T42" i="26"/>
  <c r="AB198" i="26"/>
  <c r="AB230" i="26"/>
  <c r="AB174" i="26"/>
  <c r="AB300" i="26"/>
  <c r="AB241" i="26"/>
  <c r="AB378" i="26"/>
  <c r="AB276" i="26"/>
  <c r="AB312" i="26"/>
  <c r="AB101" i="26"/>
  <c r="AB275" i="26"/>
  <c r="AB274" i="26"/>
  <c r="AB371" i="26"/>
  <c r="AB204" i="26"/>
  <c r="AB193" i="26"/>
  <c r="AB363" i="26"/>
  <c r="AB97" i="26"/>
  <c r="AB337" i="26"/>
  <c r="AB281" i="26"/>
  <c r="T44" i="27"/>
  <c r="T34" i="27"/>
  <c r="AB80" i="26"/>
  <c r="AB332" i="26"/>
  <c r="AB87" i="26"/>
  <c r="AB310" i="26"/>
  <c r="AB158" i="26"/>
  <c r="AB125" i="26"/>
  <c r="AB290" i="26"/>
  <c r="AB110" i="26"/>
  <c r="AB393" i="26"/>
  <c r="AB203" i="26"/>
  <c r="AB398" i="26"/>
  <c r="AB210" i="26"/>
  <c r="AB277" i="26"/>
  <c r="AB164" i="26"/>
  <c r="AB205" i="26"/>
  <c r="AB183" i="26"/>
  <c r="AB360" i="26"/>
  <c r="AB392" i="26"/>
  <c r="AB155" i="26"/>
  <c r="AB272" i="26"/>
  <c r="AB255" i="26"/>
  <c r="AB322" i="26"/>
  <c r="R31" i="26"/>
  <c r="R23" i="26"/>
  <c r="AB263" i="26"/>
  <c r="AB395" i="26"/>
  <c r="AB181" i="26"/>
  <c r="AB397" i="26"/>
  <c r="AB271" i="26"/>
  <c r="AB150" i="26"/>
  <c r="AB136" i="26"/>
  <c r="AB206" i="26"/>
  <c r="AB170" i="26"/>
  <c r="AB153" i="26"/>
  <c r="AB268" i="26"/>
  <c r="AB248" i="26"/>
  <c r="AB294" i="26"/>
  <c r="AB196" i="26"/>
  <c r="AB197" i="26"/>
  <c r="R29" i="28"/>
  <c r="T87" i="13"/>
  <c r="AB102" i="26"/>
  <c r="T82" i="13"/>
  <c r="AB199" i="26"/>
  <c r="T93" i="13"/>
  <c r="T66" i="27"/>
  <c r="AB148" i="26"/>
  <c r="AB156" i="26"/>
  <c r="T60" i="27"/>
  <c r="S104" i="13"/>
  <c r="T72" i="26"/>
  <c r="T89" i="13"/>
  <c r="I15" i="26"/>
  <c r="G5" i="28"/>
  <c r="G9" i="26"/>
  <c r="G13" i="28"/>
  <c r="G11" i="28"/>
  <c r="I15" i="13"/>
  <c r="I7" i="26"/>
  <c r="I6" i="28"/>
  <c r="G6" i="13"/>
  <c r="I15" i="28"/>
  <c r="G7" i="29"/>
  <c r="G9" i="13"/>
  <c r="I8" i="29"/>
  <c r="I10" i="26"/>
  <c r="G7" i="26"/>
  <c r="I4" i="29"/>
  <c r="G8" i="29"/>
  <c r="G4" i="28"/>
  <c r="G7" i="13"/>
  <c r="G8" i="13"/>
  <c r="G5" i="27"/>
  <c r="I11" i="26"/>
  <c r="G3" i="26"/>
  <c r="G13" i="26"/>
  <c r="G12" i="27"/>
  <c r="G14" i="26"/>
  <c r="I5" i="29"/>
  <c r="G16" i="27"/>
  <c r="G8" i="27"/>
  <c r="I13" i="13"/>
  <c r="G11" i="26"/>
  <c r="I16" i="28"/>
  <c r="I3" i="13"/>
  <c r="G9" i="28"/>
  <c r="G9" i="27"/>
  <c r="G13" i="13"/>
  <c r="G3" i="27"/>
  <c r="G8" i="26"/>
  <c r="G12" i="28"/>
  <c r="I10" i="28"/>
  <c r="I9" i="27"/>
  <c r="G10" i="27"/>
  <c r="I4" i="27"/>
  <c r="I6" i="29"/>
  <c r="G10" i="13"/>
  <c r="G10" i="28"/>
  <c r="I4" i="26"/>
  <c r="I10" i="27"/>
  <c r="I7" i="28"/>
  <c r="G15" i="26"/>
  <c r="G4" i="26"/>
  <c r="I14" i="27"/>
  <c r="G15" i="28"/>
  <c r="I4" i="28"/>
  <c r="G5" i="26"/>
  <c r="G13" i="27"/>
  <c r="I7" i="13"/>
  <c r="I13" i="28"/>
  <c r="I5" i="27"/>
  <c r="G3" i="28"/>
  <c r="I12" i="13"/>
  <c r="I7" i="29"/>
  <c r="I5" i="26"/>
  <c r="G15" i="27"/>
  <c r="I12" i="26"/>
  <c r="G10" i="26"/>
  <c r="I3" i="28"/>
  <c r="G12" i="13"/>
  <c r="G4" i="29"/>
  <c r="G16" i="26"/>
  <c r="I9" i="28"/>
  <c r="I15" i="27"/>
  <c r="I8" i="13"/>
  <c r="I3" i="29"/>
  <c r="I3" i="26"/>
  <c r="I13" i="26"/>
  <c r="G8" i="28"/>
  <c r="I16" i="26"/>
  <c r="G5" i="29"/>
  <c r="I6" i="26"/>
  <c r="I8" i="27"/>
  <c r="G3" i="29"/>
  <c r="G4" i="27"/>
  <c r="I10" i="13"/>
  <c r="I4" i="13"/>
  <c r="I11" i="13"/>
  <c r="I9" i="29"/>
  <c r="I7" i="27"/>
  <c r="I16" i="13"/>
  <c r="I6" i="27"/>
  <c r="G11" i="13"/>
  <c r="G9" i="29"/>
  <c r="I11" i="27"/>
  <c r="G16" i="13"/>
  <c r="I5" i="28"/>
  <c r="I5" i="13"/>
  <c r="G6" i="28"/>
  <c r="I9" i="13"/>
  <c r="I13" i="27"/>
  <c r="G3" i="13"/>
  <c r="G6" i="26"/>
  <c r="G12" i="26"/>
  <c r="I3" i="27"/>
  <c r="I8" i="26"/>
  <c r="I12" i="27"/>
  <c r="I14" i="26"/>
  <c r="I16" i="27"/>
  <c r="I14" i="28"/>
  <c r="G7" i="27"/>
  <c r="G16" i="28"/>
  <c r="I8" i="28"/>
  <c r="G14" i="13"/>
  <c r="G14" i="28"/>
  <c r="G11" i="27"/>
  <c r="G7" i="28"/>
  <c r="I12" i="28"/>
  <c r="I14" i="13"/>
  <c r="G5" i="13"/>
  <c r="G14" i="27"/>
  <c r="G6" i="29"/>
  <c r="I9" i="26"/>
  <c r="G15" i="13"/>
  <c r="I6" i="13"/>
  <c r="G4" i="13"/>
  <c r="G6" i="27"/>
  <c r="I11" i="28"/>
  <c r="AA101" i="13"/>
  <c r="T101" i="13" s="1"/>
  <c r="R101" i="13"/>
  <c r="AA103" i="13"/>
  <c r="T103" i="13" s="1"/>
  <c r="R103" i="13"/>
  <c r="AA104" i="13"/>
  <c r="T104" i="13" s="1"/>
  <c r="J14" i="26" l="1"/>
  <c r="H14" i="26"/>
  <c r="H8" i="29"/>
  <c r="J8" i="29"/>
  <c r="K8" i="29" s="1"/>
  <c r="J12" i="28"/>
  <c r="H12" i="28"/>
  <c r="J16" i="26"/>
  <c r="K16" i="26" s="1"/>
  <c r="H16" i="26"/>
  <c r="H9" i="13"/>
  <c r="J9" i="13"/>
  <c r="H6" i="27"/>
  <c r="J6" i="27"/>
  <c r="K6" i="27" s="1"/>
  <c r="J12" i="27"/>
  <c r="H12" i="27"/>
  <c r="J7" i="29"/>
  <c r="H7" i="29"/>
  <c r="J8" i="28"/>
  <c r="H8" i="28"/>
  <c r="H4" i="29"/>
  <c r="J4" i="29"/>
  <c r="K4" i="29" s="1"/>
  <c r="J15" i="28"/>
  <c r="K15" i="28" s="1"/>
  <c r="H15" i="28"/>
  <c r="H10" i="13"/>
  <c r="J10" i="13"/>
  <c r="J3" i="13"/>
  <c r="H3" i="13"/>
  <c r="H6" i="13"/>
  <c r="J6" i="13"/>
  <c r="H6" i="29"/>
  <c r="J6" i="29"/>
  <c r="K6" i="29" s="1"/>
  <c r="J13" i="26"/>
  <c r="H13" i="26"/>
  <c r="H16" i="13"/>
  <c r="J16" i="13"/>
  <c r="K16" i="13" s="1"/>
  <c r="H8" i="26"/>
  <c r="J8" i="26"/>
  <c r="K8" i="26" s="1"/>
  <c r="J7" i="28"/>
  <c r="H7" i="28"/>
  <c r="H16" i="28"/>
  <c r="J16" i="28"/>
  <c r="H12" i="13"/>
  <c r="J12" i="13"/>
  <c r="J6" i="28"/>
  <c r="K6" i="28" s="1"/>
  <c r="H6" i="28"/>
  <c r="J4" i="27"/>
  <c r="H4" i="27"/>
  <c r="J3" i="26"/>
  <c r="K3" i="26" s="1"/>
  <c r="H3" i="26"/>
  <c r="H7" i="26"/>
  <c r="J7" i="26"/>
  <c r="K7" i="26" s="1"/>
  <c r="H3" i="27"/>
  <c r="J3" i="27"/>
  <c r="J3" i="28"/>
  <c r="H3" i="28"/>
  <c r="J14" i="27"/>
  <c r="K14" i="27" s="1"/>
  <c r="H14" i="27"/>
  <c r="J7" i="27"/>
  <c r="H7" i="27"/>
  <c r="H11" i="26"/>
  <c r="J11" i="26"/>
  <c r="J15" i="13"/>
  <c r="H15" i="13"/>
  <c r="J11" i="27"/>
  <c r="H11" i="27"/>
  <c r="H3" i="29"/>
  <c r="J3" i="29"/>
  <c r="H10" i="26"/>
  <c r="J10" i="26"/>
  <c r="H11" i="28"/>
  <c r="J11" i="28"/>
  <c r="K11" i="28" s="1"/>
  <c r="J10" i="27"/>
  <c r="H10" i="27"/>
  <c r="H13" i="13"/>
  <c r="J13" i="13"/>
  <c r="H5" i="27"/>
  <c r="J5" i="27"/>
  <c r="K5" i="27" s="1"/>
  <c r="H12" i="26"/>
  <c r="J12" i="26"/>
  <c r="K12" i="26" s="1"/>
  <c r="J13" i="28"/>
  <c r="H13" i="28"/>
  <c r="J5" i="13"/>
  <c r="H5" i="13"/>
  <c r="H14" i="28"/>
  <c r="J14" i="28"/>
  <c r="K14" i="28" s="1"/>
  <c r="J8" i="13"/>
  <c r="H8" i="13"/>
  <c r="H9" i="29"/>
  <c r="J9" i="29"/>
  <c r="J8" i="27"/>
  <c r="H8" i="27"/>
  <c r="H4" i="26"/>
  <c r="J4" i="26"/>
  <c r="K4" i="26" s="1"/>
  <c r="J9" i="27"/>
  <c r="H9" i="27"/>
  <c r="J15" i="27"/>
  <c r="H15" i="27"/>
  <c r="H11" i="13"/>
  <c r="J11" i="13"/>
  <c r="J6" i="26"/>
  <c r="H6" i="26"/>
  <c r="H7" i="13"/>
  <c r="J7" i="13"/>
  <c r="K7" i="13" s="1"/>
  <c r="J16" i="27"/>
  <c r="H16" i="27"/>
  <c r="J13" i="27"/>
  <c r="H13" i="27"/>
  <c r="H9" i="26"/>
  <c r="J9" i="26"/>
  <c r="J14" i="13"/>
  <c r="H14" i="13"/>
  <c r="J5" i="26"/>
  <c r="H5" i="26"/>
  <c r="H5" i="28"/>
  <c r="J5" i="28"/>
  <c r="H10" i="28"/>
  <c r="J10" i="28"/>
  <c r="K10" i="28" s="1"/>
  <c r="H9" i="28"/>
  <c r="J9" i="28"/>
  <c r="K9" i="28" s="1"/>
  <c r="H4" i="28"/>
  <c r="J4" i="28"/>
  <c r="J15" i="26"/>
  <c r="H15" i="26"/>
  <c r="H4" i="13"/>
  <c r="J4" i="13"/>
  <c r="K4" i="13" s="1"/>
  <c r="H5" i="29"/>
  <c r="J5" i="29"/>
  <c r="K5" i="29" s="1"/>
  <c r="D14" i="26"/>
  <c r="D8" i="26"/>
  <c r="K9" i="13"/>
  <c r="K12" i="13"/>
  <c r="K9" i="26"/>
  <c r="K11" i="26"/>
  <c r="K7" i="28"/>
  <c r="K3" i="27"/>
  <c r="K13" i="27"/>
  <c r="K10" i="26"/>
  <c r="K6" i="13"/>
  <c r="K5" i="28"/>
  <c r="R104" i="13"/>
  <c r="D7" i="13"/>
  <c r="K12" i="27" l="1"/>
  <c r="K11" i="13"/>
  <c r="K15" i="13"/>
  <c r="K4" i="27"/>
  <c r="K3" i="29"/>
  <c r="K4" i="28"/>
  <c r="K9" i="29"/>
  <c r="K16" i="28"/>
  <c r="K10" i="13"/>
  <c r="K3" i="28"/>
  <c r="K14" i="13"/>
  <c r="K13" i="13"/>
  <c r="D14" i="13"/>
  <c r="D8" i="13"/>
  <c r="D9" i="13" s="1"/>
  <c r="D16" i="13" s="1"/>
  <c r="K5" i="26"/>
  <c r="K11" i="27"/>
  <c r="K15" i="27"/>
  <c r="K10" i="27"/>
  <c r="K13" i="26"/>
  <c r="K8" i="13"/>
  <c r="K12" i="28"/>
  <c r="K16" i="27"/>
  <c r="K13" i="28"/>
  <c r="K7" i="29"/>
  <c r="K9" i="27"/>
  <c r="K6" i="26"/>
  <c r="K15" i="26"/>
  <c r="K8" i="27"/>
  <c r="K5" i="13"/>
  <c r="K7" i="27"/>
  <c r="K3" i="13"/>
  <c r="K8" i="28"/>
  <c r="K14" i="26"/>
  <c r="D15" i="26"/>
  <c r="D9" i="26"/>
  <c r="D16" i="26" s="1"/>
  <c r="D15" i="13" l="1"/>
  <c r="D7" i="22" l="1"/>
  <c r="U96" i="26"/>
  <c r="U242" i="26"/>
  <c r="U113" i="26"/>
  <c r="V272" i="26"/>
  <c r="X30" i="29"/>
  <c r="X36" i="29"/>
  <c r="U388" i="26"/>
  <c r="U275" i="26"/>
  <c r="V303" i="26"/>
  <c r="V29" i="26"/>
  <c r="U42" i="29"/>
  <c r="U172" i="26"/>
  <c r="U182" i="26"/>
  <c r="U36" i="26"/>
  <c r="V254" i="26"/>
  <c r="U44" i="27"/>
  <c r="V52" i="26"/>
  <c r="V276" i="26"/>
  <c r="U88" i="13"/>
  <c r="V374" i="26"/>
  <c r="U352" i="26"/>
  <c r="V142" i="26"/>
  <c r="V81" i="13"/>
  <c r="V59" i="13"/>
  <c r="U50" i="26"/>
  <c r="V129" i="26"/>
  <c r="U138" i="26"/>
  <c r="V98" i="13"/>
  <c r="V48" i="26"/>
  <c r="U34" i="28"/>
  <c r="U224" i="26"/>
  <c r="U281" i="26"/>
  <c r="U74" i="26"/>
  <c r="U198" i="26"/>
  <c r="V49" i="29"/>
  <c r="U366" i="26"/>
  <c r="V298" i="26"/>
  <c r="U276" i="26"/>
  <c r="V328" i="26"/>
  <c r="U184" i="26"/>
  <c r="U134" i="26"/>
  <c r="U153" i="26"/>
  <c r="V160" i="26"/>
  <c r="U353" i="26"/>
  <c r="U178" i="26"/>
  <c r="V124" i="26"/>
  <c r="U89" i="26"/>
  <c r="V188" i="26"/>
  <c r="V111" i="26"/>
  <c r="U23" i="13"/>
  <c r="V277" i="26"/>
  <c r="V121" i="26"/>
  <c r="U65" i="27"/>
  <c r="U42" i="27"/>
  <c r="X25" i="29"/>
  <c r="U47" i="27"/>
  <c r="V44" i="27"/>
  <c r="U84" i="13"/>
  <c r="V200" i="26"/>
  <c r="U163" i="26"/>
  <c r="U386" i="26"/>
  <c r="V32" i="29"/>
  <c r="V72" i="26"/>
  <c r="X24" i="29"/>
  <c r="U157" i="26"/>
  <c r="U159" i="26"/>
  <c r="U131" i="26"/>
  <c r="V33" i="26"/>
  <c r="V143" i="26"/>
  <c r="V61" i="27"/>
  <c r="U358" i="26"/>
  <c r="U26" i="28"/>
  <c r="V376" i="26"/>
  <c r="V31" i="26"/>
  <c r="V115" i="26"/>
  <c r="U55" i="27"/>
  <c r="U49" i="27"/>
  <c r="U29" i="26"/>
  <c r="U58" i="13"/>
  <c r="U101" i="13"/>
  <c r="U268" i="26"/>
  <c r="V199" i="26"/>
  <c r="V365" i="26"/>
  <c r="V297" i="26"/>
  <c r="V70" i="13"/>
  <c r="V138" i="26"/>
  <c r="V362" i="26"/>
  <c r="U263" i="26"/>
  <c r="V26" i="28"/>
  <c r="U79" i="13"/>
  <c r="U74" i="13"/>
  <c r="V172" i="26"/>
  <c r="U51" i="27"/>
  <c r="U60" i="13"/>
  <c r="U45" i="13"/>
  <c r="U238" i="26"/>
  <c r="U254" i="26"/>
  <c r="V28" i="13"/>
  <c r="U226" i="26"/>
  <c r="U180" i="26"/>
  <c r="V220" i="26"/>
  <c r="V221" i="26"/>
  <c r="V40" i="26"/>
  <c r="U338" i="26"/>
  <c r="V127" i="26"/>
  <c r="V258" i="26"/>
  <c r="V359" i="26"/>
  <c r="U152" i="26"/>
  <c r="V211" i="26"/>
  <c r="V308" i="26"/>
  <c r="U39" i="27"/>
  <c r="V317" i="26"/>
  <c r="U143" i="26"/>
  <c r="U218" i="26"/>
  <c r="U25" i="27"/>
  <c r="V196" i="26"/>
  <c r="V29" i="27"/>
  <c r="U36" i="27"/>
  <c r="X56" i="29"/>
  <c r="V151" i="26"/>
  <c r="U115" i="26"/>
  <c r="V40" i="27"/>
  <c r="V86" i="26"/>
  <c r="U107" i="26"/>
  <c r="U70" i="13"/>
  <c r="V36" i="26"/>
  <c r="U207" i="26"/>
  <c r="V213" i="26"/>
  <c r="V337" i="26"/>
  <c r="U42" i="26"/>
  <c r="V163" i="26"/>
  <c r="V63" i="26"/>
  <c r="V207" i="26"/>
  <c r="V156" i="26"/>
  <c r="U57" i="29"/>
  <c r="U31" i="26"/>
  <c r="V400" i="26"/>
  <c r="V250" i="26"/>
  <c r="U299" i="26"/>
  <c r="V62" i="27"/>
  <c r="V55" i="26"/>
  <c r="V153" i="26"/>
  <c r="V38" i="27"/>
  <c r="V39" i="26"/>
  <c r="V356" i="26"/>
  <c r="V57" i="27"/>
  <c r="U52" i="29"/>
  <c r="V68" i="29"/>
  <c r="U104" i="26"/>
  <c r="V209" i="26"/>
  <c r="U209" i="26"/>
  <c r="V49" i="27"/>
  <c r="U32" i="29"/>
  <c r="V82" i="13"/>
  <c r="V227" i="26"/>
  <c r="U259" i="26"/>
  <c r="U91" i="26"/>
  <c r="V106" i="26"/>
  <c r="V61" i="26"/>
  <c r="V179" i="26"/>
  <c r="V45" i="29"/>
  <c r="V72" i="13"/>
  <c r="U186" i="26"/>
  <c r="U307" i="26"/>
  <c r="X65" i="29"/>
  <c r="X26" i="29"/>
  <c r="U213" i="26"/>
  <c r="U375" i="26"/>
  <c r="X54" i="29"/>
  <c r="V54" i="29"/>
  <c r="V74" i="26"/>
  <c r="U355" i="26"/>
  <c r="V338" i="26"/>
  <c r="V30" i="26"/>
  <c r="V141" i="26"/>
  <c r="V133" i="26"/>
  <c r="U194" i="26"/>
  <c r="U346" i="26"/>
  <c r="X45" i="29"/>
  <c r="V28" i="28"/>
  <c r="U127" i="26"/>
  <c r="U88" i="26"/>
  <c r="U326" i="26"/>
  <c r="V375" i="26"/>
  <c r="U169" i="26"/>
  <c r="V316" i="26"/>
  <c r="U331" i="26"/>
  <c r="U66" i="27"/>
  <c r="V218" i="26"/>
  <c r="U185" i="26"/>
  <c r="V280" i="26"/>
  <c r="V28" i="29"/>
  <c r="U286" i="26"/>
  <c r="V368" i="26"/>
  <c r="U99" i="26"/>
  <c r="V389" i="26"/>
  <c r="V230" i="26"/>
  <c r="U32" i="28"/>
  <c r="U35" i="26"/>
  <c r="U75" i="26"/>
  <c r="V343" i="26"/>
  <c r="U90" i="13"/>
  <c r="V187" i="26"/>
  <c r="W66" i="29"/>
  <c r="V44" i="13"/>
  <c r="V33" i="27"/>
  <c r="U41" i="29"/>
  <c r="V101" i="13"/>
  <c r="V245" i="26"/>
  <c r="V382" i="26"/>
  <c r="V47" i="29"/>
  <c r="U24" i="13"/>
  <c r="U291" i="26"/>
  <c r="V238" i="26"/>
  <c r="V345" i="26"/>
  <c r="U34" i="29"/>
  <c r="V53" i="26"/>
  <c r="U33" i="13"/>
  <c r="U260" i="26"/>
  <c r="U249" i="26"/>
  <c r="U62" i="29"/>
  <c r="U81" i="13"/>
  <c r="U51" i="26"/>
  <c r="V228" i="26"/>
  <c r="V208" i="26"/>
  <c r="U262" i="26"/>
  <c r="U117" i="26"/>
  <c r="W27" i="29"/>
  <c r="V31" i="13"/>
  <c r="X62" i="29"/>
  <c r="V56" i="29"/>
  <c r="V66" i="26"/>
  <c r="V35" i="29"/>
  <c r="V315" i="26"/>
  <c r="U50" i="29"/>
  <c r="V55" i="29"/>
  <c r="V36" i="13"/>
  <c r="V30" i="13"/>
  <c r="V256" i="26"/>
  <c r="V57" i="13"/>
  <c r="V58" i="13"/>
  <c r="V102" i="13"/>
  <c r="V48" i="13"/>
  <c r="U98" i="26"/>
  <c r="V39" i="29"/>
  <c r="V62" i="29"/>
  <c r="V60" i="26"/>
  <c r="U121" i="26"/>
  <c r="V30" i="27"/>
  <c r="U332" i="26"/>
  <c r="V88" i="26"/>
  <c r="V379" i="26"/>
  <c r="U235" i="26"/>
  <c r="U37" i="29"/>
  <c r="V98" i="26"/>
  <c r="U66" i="29"/>
  <c r="U119" i="26"/>
  <c r="V369" i="26"/>
  <c r="U132" i="26"/>
  <c r="U46" i="13"/>
  <c r="U68" i="13"/>
  <c r="U150" i="26"/>
  <c r="V193" i="26"/>
  <c r="V246" i="26"/>
  <c r="V61" i="29"/>
  <c r="U320" i="26"/>
  <c r="V103" i="26"/>
  <c r="V66" i="27"/>
  <c r="V49" i="13"/>
  <c r="U63" i="26"/>
  <c r="U85" i="26"/>
  <c r="U237" i="26"/>
  <c r="U76" i="26"/>
  <c r="U82" i="26"/>
  <c r="V287" i="26"/>
  <c r="V267" i="26"/>
  <c r="V181" i="26"/>
  <c r="V229" i="26"/>
  <c r="U219" i="26"/>
  <c r="X53" i="29"/>
  <c r="V378" i="26"/>
  <c r="V51" i="29"/>
  <c r="U48" i="29"/>
  <c r="V82" i="26"/>
  <c r="U285" i="26"/>
  <c r="U149" i="26"/>
  <c r="U52" i="13"/>
  <c r="U44" i="13"/>
  <c r="V273" i="26"/>
  <c r="V235" i="26"/>
  <c r="U23" i="26"/>
  <c r="U148" i="26"/>
  <c r="V63" i="27"/>
  <c r="V34" i="27"/>
  <c r="V145" i="26"/>
  <c r="V44" i="26"/>
  <c r="V306" i="26"/>
  <c r="V35" i="28"/>
  <c r="V373" i="26"/>
  <c r="U68" i="29"/>
  <c r="U228" i="26"/>
  <c r="U278" i="26"/>
  <c r="U196" i="26"/>
  <c r="V275" i="26"/>
  <c r="U393" i="26"/>
  <c r="V167" i="26"/>
  <c r="V27" i="26"/>
  <c r="U212" i="26"/>
  <c r="X58" i="29"/>
  <c r="U232" i="26"/>
  <c r="V348" i="26"/>
  <c r="X44" i="29"/>
  <c r="V331" i="26"/>
  <c r="U58" i="26"/>
  <c r="V59" i="27"/>
  <c r="V35" i="26"/>
  <c r="V242" i="26"/>
  <c r="U324" i="26"/>
  <c r="V296" i="26"/>
  <c r="V49" i="26"/>
  <c r="U298" i="26"/>
  <c r="V333" i="26"/>
  <c r="U25" i="13"/>
  <c r="V251" i="26"/>
  <c r="V41" i="27"/>
  <c r="U360" i="26"/>
  <c r="V344" i="26"/>
  <c r="U93" i="26"/>
  <c r="U62" i="26"/>
  <c r="U30" i="27"/>
  <c r="U23" i="28"/>
  <c r="U395" i="26"/>
  <c r="U210" i="26"/>
  <c r="U37" i="13"/>
  <c r="U59" i="13"/>
  <c r="U170" i="26"/>
  <c r="V391" i="26"/>
  <c r="U31" i="28"/>
  <c r="V371" i="26"/>
  <c r="V69" i="29"/>
  <c r="X48" i="29"/>
  <c r="V89" i="26"/>
  <c r="U363" i="26"/>
  <c r="U40" i="27"/>
  <c r="V268" i="26"/>
  <c r="V393" i="26"/>
  <c r="U371" i="26"/>
  <c r="U255" i="26"/>
  <c r="V25" i="13"/>
  <c r="U208" i="26"/>
  <c r="U246" i="26"/>
  <c r="U140" i="26"/>
  <c r="U373" i="26"/>
  <c r="U400" i="26"/>
  <c r="U377" i="26"/>
  <c r="U128" i="26"/>
  <c r="U256" i="26"/>
  <c r="U41" i="27"/>
  <c r="U250" i="26"/>
  <c r="U367" i="26"/>
  <c r="U374" i="26"/>
  <c r="V302" i="26"/>
  <c r="V162" i="26"/>
  <c r="V62" i="13"/>
  <c r="V56" i="13"/>
  <c r="V384" i="26"/>
  <c r="U317" i="26"/>
  <c r="U35" i="29"/>
  <c r="W36" i="29"/>
  <c r="U340" i="26"/>
  <c r="V56" i="27"/>
  <c r="V351" i="26"/>
  <c r="V61" i="13"/>
  <c r="U314" i="26"/>
  <c r="V173" i="26"/>
  <c r="U25" i="26"/>
  <c r="U39" i="13"/>
  <c r="U323" i="26"/>
  <c r="V38" i="29"/>
  <c r="U216" i="26"/>
  <c r="U49" i="26"/>
  <c r="V175" i="26"/>
  <c r="V45" i="27"/>
  <c r="U195" i="26"/>
  <c r="U105" i="26"/>
  <c r="U356" i="26"/>
  <c r="V26" i="13"/>
  <c r="V37" i="13"/>
  <c r="V392" i="26"/>
  <c r="V60" i="13"/>
  <c r="U116" i="26"/>
  <c r="V394" i="26"/>
  <c r="V23" i="27"/>
  <c r="V53" i="27"/>
  <c r="U197" i="26"/>
  <c r="V304" i="26"/>
  <c r="V314" i="26"/>
  <c r="U59" i="27"/>
  <c r="V46" i="13"/>
  <c r="U383" i="26"/>
  <c r="V367" i="26"/>
  <c r="U38" i="13"/>
  <c r="U40" i="26"/>
  <c r="U257" i="26"/>
  <c r="U304" i="26"/>
  <c r="V63" i="29"/>
  <c r="U120" i="26"/>
  <c r="U359" i="26"/>
  <c r="V34" i="28"/>
  <c r="V170" i="26"/>
  <c r="U345" i="26"/>
  <c r="U79" i="26"/>
  <c r="U46" i="26"/>
  <c r="U91" i="13"/>
  <c r="U292" i="26"/>
  <c r="U40" i="29"/>
  <c r="V78" i="13"/>
  <c r="U189" i="26"/>
  <c r="V68" i="26"/>
  <c r="U214" i="26"/>
  <c r="V35" i="27"/>
  <c r="V67" i="13"/>
  <c r="V177" i="26"/>
  <c r="U300" i="26"/>
  <c r="U221" i="26"/>
  <c r="U102" i="13"/>
  <c r="V299" i="26"/>
  <c r="U251" i="26"/>
  <c r="V30" i="29"/>
  <c r="U372" i="26"/>
  <c r="U54" i="29"/>
  <c r="U95" i="26"/>
  <c r="V300" i="26"/>
  <c r="V233" i="26"/>
  <c r="U67" i="13"/>
  <c r="V341" i="26"/>
  <c r="U66" i="26"/>
  <c r="V293" i="26"/>
  <c r="V324" i="26"/>
  <c r="V336" i="26"/>
  <c r="V36" i="29"/>
  <c r="U48" i="26"/>
  <c r="V90" i="13"/>
  <c r="U47" i="26"/>
  <c r="U301" i="26"/>
  <c r="X55" i="29"/>
  <c r="V339" i="26"/>
  <c r="U29" i="27"/>
  <c r="V94" i="26"/>
  <c r="V183" i="26"/>
  <c r="V27" i="27"/>
  <c r="V231" i="26"/>
  <c r="U52" i="26"/>
  <c r="U258" i="26"/>
  <c r="U84" i="26"/>
  <c r="U55" i="29"/>
  <c r="U51" i="29"/>
  <c r="V85" i="26"/>
  <c r="V26" i="29"/>
  <c r="U78" i="26"/>
  <c r="U33" i="26"/>
  <c r="U36" i="13"/>
  <c r="V385" i="26"/>
  <c r="U155" i="26"/>
  <c r="V75" i="13"/>
  <c r="U175" i="26"/>
  <c r="U98" i="13"/>
  <c r="V26" i="26"/>
  <c r="U96" i="13"/>
  <c r="V52" i="29"/>
  <c r="V47" i="26"/>
  <c r="U114" i="26"/>
  <c r="U63" i="29"/>
  <c r="V27" i="13"/>
  <c r="U72" i="13"/>
  <c r="U144" i="26"/>
  <c r="U293" i="26"/>
  <c r="U385" i="26"/>
  <c r="U319" i="26"/>
  <c r="V66" i="29"/>
  <c r="U34" i="26"/>
  <c r="V67" i="29"/>
  <c r="U89" i="13"/>
  <c r="U28" i="13"/>
  <c r="U75" i="13"/>
  <c r="V380" i="26"/>
  <c r="V131" i="26"/>
  <c r="U349" i="26"/>
  <c r="U362" i="26"/>
  <c r="V95" i="13"/>
  <c r="V54" i="13"/>
  <c r="U193" i="26"/>
  <c r="U41" i="26"/>
  <c r="V271" i="26"/>
  <c r="V240" i="26"/>
  <c r="U274" i="26"/>
  <c r="X29" i="29"/>
  <c r="U62" i="13"/>
  <c r="U31" i="27"/>
  <c r="U68" i="27"/>
  <c r="U282" i="26"/>
  <c r="X57" i="29"/>
  <c r="V68" i="13"/>
  <c r="V171" i="26"/>
  <c r="U369" i="26"/>
  <c r="V234" i="26"/>
  <c r="V70" i="26"/>
  <c r="V168" i="26"/>
  <c r="U390" i="26"/>
  <c r="U97" i="26"/>
  <c r="W44" i="29"/>
  <c r="X42" i="29"/>
  <c r="V33" i="28"/>
  <c r="V312" i="26"/>
  <c r="W32" i="29"/>
  <c r="W53" i="29"/>
  <c r="U190" i="26"/>
  <c r="U65" i="26"/>
  <c r="V57" i="29"/>
  <c r="U53" i="13"/>
  <c r="U49" i="13"/>
  <c r="V363" i="26"/>
  <c r="U50" i="13"/>
  <c r="V31" i="28"/>
  <c r="V50" i="13"/>
  <c r="V398" i="26"/>
  <c r="U53" i="27"/>
  <c r="V176" i="26"/>
  <c r="V40" i="13"/>
  <c r="V214" i="26"/>
  <c r="U52" i="27"/>
  <c r="U227" i="26"/>
  <c r="V377" i="26"/>
  <c r="U202" i="26"/>
  <c r="V25" i="27"/>
  <c r="U123" i="26"/>
  <c r="V194" i="26"/>
  <c r="U100" i="13"/>
  <c r="U26" i="26"/>
  <c r="U109" i="26"/>
  <c r="V134" i="26"/>
  <c r="U339" i="26"/>
  <c r="V76" i="26"/>
  <c r="U167" i="26"/>
  <c r="U399" i="26"/>
  <c r="U44" i="26"/>
  <c r="V80" i="13"/>
  <c r="U45" i="29"/>
  <c r="U100" i="26"/>
  <c r="U146" i="26"/>
  <c r="U156" i="26"/>
  <c r="V32" i="27"/>
  <c r="V43" i="27"/>
  <c r="X40" i="29"/>
  <c r="V37" i="27"/>
  <c r="X64" i="29"/>
  <c r="U103" i="26"/>
  <c r="U40" i="13"/>
  <c r="V45" i="13"/>
  <c r="U135" i="26"/>
  <c r="V387" i="26"/>
  <c r="V190" i="26"/>
  <c r="U47" i="13"/>
  <c r="U104" i="13"/>
  <c r="W40" i="29"/>
  <c r="W61" i="29"/>
  <c r="V30" i="28"/>
  <c r="V120" i="26"/>
  <c r="U200" i="26"/>
  <c r="U27" i="26"/>
  <c r="U203" i="26"/>
  <c r="U43" i="27"/>
  <c r="U284" i="26"/>
  <c r="U401" i="26"/>
  <c r="U70" i="27"/>
  <c r="U30" i="28"/>
  <c r="U28" i="26"/>
  <c r="U239" i="26"/>
  <c r="V45" i="26"/>
  <c r="V33" i="13"/>
  <c r="U368" i="26"/>
  <c r="V383" i="26"/>
  <c r="V329" i="26"/>
  <c r="X52" i="29"/>
  <c r="V55" i="13"/>
  <c r="V71" i="13"/>
  <c r="V158" i="26"/>
  <c r="V27" i="28"/>
  <c r="U241" i="26"/>
  <c r="V330" i="26"/>
  <c r="V253" i="26"/>
  <c r="U26" i="13"/>
  <c r="V85" i="13"/>
  <c r="V40" i="29"/>
  <c r="U31" i="13"/>
  <c r="V69" i="27"/>
  <c r="U171" i="26"/>
  <c r="X38" i="29"/>
  <c r="V41" i="29"/>
  <c r="V247" i="26"/>
  <c r="V226" i="26"/>
  <c r="V386" i="26"/>
  <c r="V122" i="26"/>
  <c r="V46" i="27"/>
  <c r="U130" i="26"/>
  <c r="V326" i="26"/>
  <c r="V77" i="26"/>
  <c r="U387" i="26"/>
  <c r="U309" i="26"/>
  <c r="U392" i="26"/>
  <c r="U272" i="26"/>
  <c r="U166" i="26"/>
  <c r="V87" i="26"/>
  <c r="U39" i="29"/>
  <c r="V206" i="26"/>
  <c r="U327" i="26"/>
  <c r="U32" i="27"/>
  <c r="U23" i="29"/>
  <c r="V321" i="26"/>
  <c r="U287" i="26"/>
  <c r="U53" i="26"/>
  <c r="U361" i="26"/>
  <c r="V249" i="26"/>
  <c r="U38" i="29"/>
  <c r="V165" i="26"/>
  <c r="U252" i="26"/>
  <c r="U101" i="26"/>
  <c r="U297" i="26"/>
  <c r="V119" i="26"/>
  <c r="U57" i="13"/>
  <c r="V189" i="26"/>
  <c r="V110" i="26"/>
  <c r="V239" i="26"/>
  <c r="V327" i="26"/>
  <c r="V148" i="26"/>
  <c r="V285" i="26"/>
  <c r="V104" i="13"/>
  <c r="U69" i="27"/>
  <c r="U280" i="26"/>
  <c r="V23" i="28"/>
  <c r="V24" i="28"/>
  <c r="U243" i="26"/>
  <c r="U54" i="13"/>
  <c r="U69" i="29"/>
  <c r="U51" i="13"/>
  <c r="W49" i="29"/>
  <c r="W31" i="29"/>
  <c r="V80" i="26"/>
  <c r="V150" i="26"/>
  <c r="V284" i="26"/>
  <c r="V370" i="26"/>
  <c r="U60" i="27"/>
  <c r="V58" i="29"/>
  <c r="X47" i="29"/>
  <c r="V34" i="29"/>
  <c r="V201" i="26"/>
  <c r="U168" i="26"/>
  <c r="V23" i="26"/>
  <c r="U39" i="26"/>
  <c r="V77" i="13"/>
  <c r="X34" i="29"/>
  <c r="U261" i="26"/>
  <c r="U108" i="26"/>
  <c r="V60" i="29"/>
  <c r="U341" i="26"/>
  <c r="U147" i="26"/>
  <c r="U44" i="29"/>
  <c r="V53" i="13"/>
  <c r="V279" i="26"/>
  <c r="V101" i="26"/>
  <c r="U65" i="29"/>
  <c r="U137" i="26"/>
  <c r="V48" i="29"/>
  <c r="V43" i="13"/>
  <c r="U177" i="26"/>
  <c r="V96" i="13"/>
  <c r="V32" i="28"/>
  <c r="V64" i="29"/>
  <c r="V265" i="26"/>
  <c r="V76" i="13"/>
  <c r="U57" i="26"/>
  <c r="U248" i="26"/>
  <c r="U55" i="13"/>
  <c r="U348" i="26"/>
  <c r="U398" i="26"/>
  <c r="V113" i="26"/>
  <c r="V24" i="27"/>
  <c r="U154" i="26"/>
  <c r="U313" i="26"/>
  <c r="V255" i="26"/>
  <c r="U333" i="26"/>
  <c r="U271" i="26"/>
  <c r="V43" i="29"/>
  <c r="X37" i="29"/>
  <c r="U161" i="26"/>
  <c r="V355" i="26"/>
  <c r="U205" i="26"/>
  <c r="V399" i="26"/>
  <c r="V381" i="26"/>
  <c r="V23" i="13"/>
  <c r="V164" i="26"/>
  <c r="U31" i="29"/>
  <c r="U334" i="26"/>
  <c r="V69" i="13"/>
  <c r="V78" i="26"/>
  <c r="V203" i="26"/>
  <c r="U47" i="29"/>
  <c r="U30" i="26"/>
  <c r="V38" i="26"/>
  <c r="U61" i="13"/>
  <c r="V332" i="26"/>
  <c r="X66" i="29"/>
  <c r="V94" i="13"/>
  <c r="V174" i="26"/>
  <c r="U92" i="13"/>
  <c r="U176" i="26"/>
  <c r="V132" i="26"/>
  <c r="U26" i="27"/>
  <c r="U43" i="13"/>
  <c r="V79" i="13"/>
  <c r="X49" i="29"/>
  <c r="V70" i="27"/>
  <c r="V53" i="29"/>
  <c r="U35" i="27"/>
  <c r="U234" i="26"/>
  <c r="V147" i="26"/>
  <c r="U56" i="27"/>
  <c r="V244" i="26"/>
  <c r="V41" i="26"/>
  <c r="U231" i="26"/>
  <c r="V62" i="26"/>
  <c r="V107" i="26"/>
  <c r="V56" i="26"/>
  <c r="U181" i="26"/>
  <c r="U236" i="26"/>
  <c r="V39" i="27"/>
  <c r="V84" i="13"/>
  <c r="V126" i="26"/>
  <c r="X60" i="29"/>
  <c r="U67" i="29"/>
  <c r="V103" i="13"/>
  <c r="U90" i="26"/>
  <c r="U28" i="29"/>
  <c r="U191" i="26"/>
  <c r="U136" i="26"/>
  <c r="X68" i="29"/>
  <c r="V71" i="26"/>
  <c r="U63" i="13"/>
  <c r="V92" i="13"/>
  <c r="V352" i="26"/>
  <c r="V155" i="26"/>
  <c r="U78" i="13"/>
  <c r="U381" i="26"/>
  <c r="U64" i="13"/>
  <c r="U129" i="26"/>
  <c r="U99" i="13"/>
  <c r="V48" i="27"/>
  <c r="V264" i="26"/>
  <c r="V270" i="26"/>
  <c r="U206" i="26"/>
  <c r="V90" i="26"/>
  <c r="V216" i="26"/>
  <c r="V39" i="13"/>
  <c r="V395" i="26"/>
  <c r="U306" i="26"/>
  <c r="U342" i="26"/>
  <c r="V135" i="26"/>
  <c r="U68" i="26"/>
  <c r="U165" i="26"/>
  <c r="U139" i="26"/>
  <c r="U70" i="26"/>
  <c r="U76" i="13"/>
  <c r="W57" i="29"/>
  <c r="W39" i="29"/>
  <c r="V136" i="26"/>
  <c r="V198" i="26"/>
  <c r="X59" i="29"/>
  <c r="V349" i="26"/>
  <c r="V23" i="29"/>
  <c r="U141" i="26"/>
  <c r="V31" i="27"/>
  <c r="V128" i="26"/>
  <c r="V289" i="26"/>
  <c r="U111" i="26"/>
  <c r="U350" i="26"/>
  <c r="V41" i="13"/>
  <c r="U277" i="26"/>
  <c r="V159" i="26"/>
  <c r="V32" i="26"/>
  <c r="U56" i="13"/>
  <c r="U102" i="26"/>
  <c r="V42" i="27"/>
  <c r="U87" i="26"/>
  <c r="U64" i="26"/>
  <c r="V146" i="26"/>
  <c r="W24" i="29"/>
  <c r="W41" i="29"/>
  <c r="W58" i="29"/>
  <c r="W28" i="29"/>
  <c r="W45" i="29"/>
  <c r="W62" i="29"/>
  <c r="V65" i="26"/>
  <c r="U50" i="27"/>
  <c r="U229" i="26"/>
  <c r="U32" i="13"/>
  <c r="V248" i="26"/>
  <c r="V346" i="26"/>
  <c r="U63" i="27"/>
  <c r="V278" i="26"/>
  <c r="V42" i="13"/>
  <c r="U33" i="28"/>
  <c r="U357" i="26"/>
  <c r="V232" i="26"/>
  <c r="U103" i="13"/>
  <c r="V320" i="26"/>
  <c r="U86" i="26"/>
  <c r="U33" i="27"/>
  <c r="U305" i="26"/>
  <c r="U329" i="26"/>
  <c r="U69" i="13"/>
  <c r="V91" i="26"/>
  <c r="V210" i="26"/>
  <c r="V38" i="13"/>
  <c r="V274" i="26"/>
  <c r="U347" i="26"/>
  <c r="U396" i="26"/>
  <c r="V225" i="26"/>
  <c r="V46" i="29"/>
  <c r="U330" i="26"/>
  <c r="U364" i="26"/>
  <c r="U151" i="26"/>
  <c r="V28" i="26"/>
  <c r="V334" i="26"/>
  <c r="V118" i="26"/>
  <c r="U290" i="26"/>
  <c r="U344" i="26"/>
  <c r="U29" i="29"/>
  <c r="V241" i="26"/>
  <c r="W48" i="29"/>
  <c r="W65" i="29"/>
  <c r="W35" i="29"/>
  <c r="W52" i="29"/>
  <c r="W69" i="29"/>
  <c r="W47" i="29"/>
  <c r="V42" i="29"/>
  <c r="V169" i="26"/>
  <c r="U37" i="27"/>
  <c r="U34" i="13"/>
  <c r="V51" i="26"/>
  <c r="U311" i="26"/>
  <c r="V260" i="26"/>
  <c r="U72" i="26"/>
  <c r="V91" i="13"/>
  <c r="U24" i="26"/>
  <c r="U92" i="26"/>
  <c r="U315" i="26"/>
  <c r="U133" i="26"/>
  <c r="V178" i="26"/>
  <c r="U64" i="29"/>
  <c r="X28" i="29"/>
  <c r="V105" i="26"/>
  <c r="V93" i="13"/>
  <c r="V340" i="26"/>
  <c r="U379" i="26"/>
  <c r="U220" i="26"/>
  <c r="U54" i="27"/>
  <c r="V25" i="29"/>
  <c r="V83" i="13"/>
  <c r="V295" i="26"/>
  <c r="V60" i="27"/>
  <c r="U312" i="26"/>
  <c r="V68" i="27"/>
  <c r="V73" i="13"/>
  <c r="U382" i="26"/>
  <c r="U94" i="26"/>
  <c r="U82" i="13"/>
  <c r="V347" i="26"/>
  <c r="V51" i="13"/>
  <c r="V185" i="26"/>
  <c r="U142" i="26"/>
  <c r="V73" i="26"/>
  <c r="V42" i="26"/>
  <c r="U318" i="26"/>
  <c r="U183" i="26"/>
  <c r="U380" i="26"/>
  <c r="V372" i="26"/>
  <c r="V262" i="26"/>
  <c r="V37" i="29"/>
  <c r="U279" i="26"/>
  <c r="V35" i="13"/>
  <c r="V257" i="26"/>
  <c r="W56" i="29"/>
  <c r="W26" i="29"/>
  <c r="W43" i="29"/>
  <c r="W60" i="29"/>
  <c r="W30" i="29"/>
  <c r="W55" i="29"/>
  <c r="U77" i="13"/>
  <c r="V44" i="29"/>
  <c r="X32" i="29"/>
  <c r="U83" i="26"/>
  <c r="U162" i="26"/>
  <c r="V288" i="26"/>
  <c r="U122" i="26"/>
  <c r="X46" i="29"/>
  <c r="V24" i="29"/>
  <c r="V93" i="26"/>
  <c r="V137" i="26"/>
  <c r="V342" i="26"/>
  <c r="V83" i="26"/>
  <c r="V335" i="26"/>
  <c r="U71" i="13"/>
  <c r="V34" i="13"/>
  <c r="V79" i="26"/>
  <c r="U283" i="26"/>
  <c r="V358" i="26"/>
  <c r="V325" i="26"/>
  <c r="U303" i="26"/>
  <c r="V266" i="26"/>
  <c r="U35" i="13"/>
  <c r="U46" i="29"/>
  <c r="U97" i="13"/>
  <c r="V66" i="13"/>
  <c r="V286" i="26"/>
  <c r="V157" i="26"/>
  <c r="V123" i="26"/>
  <c r="U264" i="26"/>
  <c r="U211" i="26"/>
  <c r="U295" i="26"/>
  <c r="U316" i="26"/>
  <c r="X33" i="29"/>
  <c r="V29" i="29"/>
  <c r="U94" i="13"/>
  <c r="U48" i="27"/>
  <c r="U67" i="27"/>
  <c r="V112" i="26"/>
  <c r="V192" i="26"/>
  <c r="V114" i="26"/>
  <c r="U81" i="26"/>
  <c r="V24" i="13"/>
  <c r="V283" i="26"/>
  <c r="U343" i="26"/>
  <c r="V311" i="26"/>
  <c r="X67" i="29"/>
  <c r="V65" i="27"/>
  <c r="U397" i="26"/>
  <c r="U302" i="26"/>
  <c r="U62" i="27"/>
  <c r="V294" i="26"/>
  <c r="V57" i="26"/>
  <c r="V307" i="26"/>
  <c r="V290" i="26"/>
  <c r="U110" i="26"/>
  <c r="V357" i="26"/>
  <c r="V125" i="26"/>
  <c r="V100" i="13"/>
  <c r="U187" i="26"/>
  <c r="X35" i="29"/>
  <c r="V166" i="26"/>
  <c r="V182" i="26"/>
  <c r="U308" i="26"/>
  <c r="U106" i="26"/>
  <c r="U29" i="13"/>
  <c r="U384" i="26"/>
  <c r="X39" i="29"/>
  <c r="U61" i="29"/>
  <c r="V96" i="26"/>
  <c r="U273" i="26"/>
  <c r="U365" i="26"/>
  <c r="V197" i="26"/>
  <c r="U34" i="27"/>
  <c r="V58" i="27"/>
  <c r="U288" i="26"/>
  <c r="U173" i="26"/>
  <c r="U164" i="26"/>
  <c r="V117" i="26"/>
  <c r="V64" i="13"/>
  <c r="U158" i="26"/>
  <c r="V236" i="26"/>
  <c r="X51" i="29"/>
  <c r="V237" i="26"/>
  <c r="U58" i="29"/>
  <c r="X31" i="29"/>
  <c r="U67" i="26"/>
  <c r="U389" i="26"/>
  <c r="V305" i="26"/>
  <c r="V99" i="26"/>
  <c r="V212" i="26"/>
  <c r="V95" i="26"/>
  <c r="U60" i="29"/>
  <c r="V139" i="26"/>
  <c r="U27" i="13"/>
  <c r="X23" i="29"/>
  <c r="U27" i="28"/>
  <c r="V28" i="27"/>
  <c r="U28" i="27"/>
  <c r="U80" i="13"/>
  <c r="V24" i="26"/>
  <c r="U48" i="13"/>
  <c r="V259" i="26"/>
  <c r="V102" i="26"/>
  <c r="W64" i="29"/>
  <c r="W34" i="29"/>
  <c r="W51" i="29"/>
  <c r="W68" i="29"/>
  <c r="W38" i="29"/>
  <c r="W63" i="29"/>
  <c r="U65" i="13"/>
  <c r="U351" i="26"/>
  <c r="U247" i="26"/>
  <c r="V65" i="29"/>
  <c r="V52" i="27"/>
  <c r="V50" i="27"/>
  <c r="V67" i="27"/>
  <c r="U215" i="26"/>
  <c r="U310" i="26"/>
  <c r="V97" i="26"/>
  <c r="U64" i="27"/>
  <c r="V84" i="26"/>
  <c r="V87" i="13"/>
  <c r="V88" i="13"/>
  <c r="V154" i="26"/>
  <c r="V243" i="26"/>
  <c r="V360" i="26"/>
  <c r="U73" i="13"/>
  <c r="V27" i="29"/>
  <c r="U253" i="26"/>
  <c r="V202" i="26"/>
  <c r="V31" i="29"/>
  <c r="U391" i="26"/>
  <c r="U245" i="26"/>
  <c r="V354" i="26"/>
  <c r="V109" i="26"/>
  <c r="U58" i="27"/>
  <c r="V388" i="26"/>
  <c r="U29" i="28"/>
  <c r="V318" i="26"/>
  <c r="U336" i="26"/>
  <c r="U36" i="29"/>
  <c r="V29" i="13"/>
  <c r="U57" i="27"/>
  <c r="V52" i="13"/>
  <c r="V81" i="26"/>
  <c r="U77" i="26"/>
  <c r="U188" i="26"/>
  <c r="U93" i="13"/>
  <c r="U125" i="26"/>
  <c r="V313" i="26"/>
  <c r="U325" i="26"/>
  <c r="U59" i="29"/>
  <c r="V291" i="26"/>
  <c r="U42" i="13"/>
  <c r="V36" i="27"/>
  <c r="V32" i="13"/>
  <c r="U73" i="26"/>
  <c r="U124" i="26"/>
  <c r="V361" i="26"/>
  <c r="U354" i="26"/>
  <c r="U23" i="27"/>
  <c r="V37" i="26"/>
  <c r="V191" i="26"/>
  <c r="V97" i="13"/>
  <c r="U33" i="29"/>
  <c r="V67" i="26"/>
  <c r="U43" i="29"/>
  <c r="U112" i="26"/>
  <c r="V215" i="26"/>
  <c r="U56" i="29"/>
  <c r="U59" i="26"/>
  <c r="V222" i="26"/>
  <c r="U46" i="27"/>
  <c r="U43" i="26"/>
  <c r="U321" i="26"/>
  <c r="V186" i="26"/>
  <c r="U289" i="26"/>
  <c r="U204" i="26"/>
  <c r="U95" i="13"/>
  <c r="V58" i="26"/>
  <c r="V25" i="28"/>
  <c r="U30" i="13"/>
  <c r="V99" i="13"/>
  <c r="U53" i="29"/>
  <c r="V252" i="26"/>
  <c r="U337" i="26"/>
  <c r="V319" i="26"/>
  <c r="V74" i="13"/>
  <c r="U199" i="26"/>
  <c r="X50" i="29"/>
  <c r="U28" i="28"/>
  <c r="V54" i="27"/>
  <c r="U145" i="26"/>
  <c r="U233" i="26"/>
  <c r="U225" i="26"/>
  <c r="V263" i="26"/>
  <c r="V350" i="26"/>
  <c r="U322" i="26"/>
  <c r="V33" i="29"/>
  <c r="U32" i="26"/>
  <c r="V364" i="26"/>
  <c r="V59" i="26"/>
  <c r="U27" i="29"/>
  <c r="V217" i="26"/>
  <c r="U394" i="26"/>
  <c r="U179" i="26"/>
  <c r="V47" i="27"/>
  <c r="V353" i="26"/>
  <c r="V75" i="26"/>
  <c r="V322" i="26"/>
  <c r="V195" i="26"/>
  <c r="V281" i="26"/>
  <c r="U54" i="26"/>
  <c r="U60" i="26"/>
  <c r="V89" i="13"/>
  <c r="V50" i="26"/>
  <c r="U25" i="29"/>
  <c r="V64" i="26"/>
  <c r="U38" i="27"/>
  <c r="V29" i="28"/>
  <c r="U66" i="13"/>
  <c r="U201" i="26"/>
  <c r="U27" i="27"/>
  <c r="V25" i="26"/>
  <c r="U24" i="29"/>
  <c r="V64" i="27"/>
  <c r="U160" i="26"/>
  <c r="U378" i="26"/>
  <c r="U217" i="26"/>
  <c r="U24" i="28"/>
  <c r="W25" i="29"/>
  <c r="W42" i="29"/>
  <c r="W59" i="29"/>
  <c r="W29" i="29"/>
  <c r="W46" i="29"/>
  <c r="W23" i="29"/>
  <c r="V69" i="26"/>
  <c r="U37" i="26"/>
  <c r="U30" i="29"/>
  <c r="U61" i="26"/>
  <c r="V140" i="26"/>
  <c r="U267" i="26"/>
  <c r="U294" i="26"/>
  <c r="V46" i="26"/>
  <c r="U83" i="13"/>
  <c r="U370" i="26"/>
  <c r="U80" i="26"/>
  <c r="U192" i="26"/>
  <c r="V144" i="26"/>
  <c r="V59" i="29"/>
  <c r="X41" i="29"/>
  <c r="U240" i="26"/>
  <c r="U85" i="13"/>
  <c r="V54" i="26"/>
  <c r="V390" i="26"/>
  <c r="X69" i="29"/>
  <c r="V55" i="27"/>
  <c r="V50" i="29"/>
  <c r="U86" i="13"/>
  <c r="U269" i="26"/>
  <c r="V223" i="26"/>
  <c r="V261" i="26"/>
  <c r="U296" i="26"/>
  <c r="X63" i="29"/>
  <c r="V86" i="13"/>
  <c r="V63" i="13"/>
  <c r="U270" i="26"/>
  <c r="V397" i="26"/>
  <c r="U25" i="28"/>
  <c r="V282" i="26"/>
  <c r="U49" i="29"/>
  <c r="V301" i="26"/>
  <c r="V108" i="26"/>
  <c r="U265" i="26"/>
  <c r="V309" i="26"/>
  <c r="U87" i="13"/>
  <c r="U45" i="26"/>
  <c r="V47" i="13"/>
  <c r="V180" i="26"/>
  <c r="U223" i="26"/>
  <c r="X43" i="29"/>
  <c r="X61" i="29"/>
  <c r="U126" i="26"/>
  <c r="V310" i="26"/>
  <c r="U41" i="13"/>
  <c r="U38" i="26"/>
  <c r="U26" i="29"/>
  <c r="V92" i="26"/>
  <c r="U61" i="27"/>
  <c r="V323" i="26"/>
  <c r="U376" i="26"/>
  <c r="V204" i="26"/>
  <c r="U174" i="26"/>
  <c r="V116" i="26"/>
  <c r="V152" i="26"/>
  <c r="V224" i="26"/>
  <c r="V100" i="26"/>
  <c r="U222" i="26"/>
  <c r="V269" i="26"/>
  <c r="U266" i="26"/>
  <c r="V43" i="26"/>
  <c r="V184" i="26"/>
  <c r="U230" i="26"/>
  <c r="V149" i="26"/>
  <c r="U118" i="26"/>
  <c r="V366" i="26"/>
  <c r="V219" i="26"/>
  <c r="V104" i="26"/>
  <c r="V26" i="27"/>
  <c r="X27" i="29"/>
  <c r="U24" i="27"/>
  <c r="U45" i="27"/>
  <c r="V51" i="27"/>
  <c r="V396" i="26"/>
  <c r="U69" i="26"/>
  <c r="U328" i="26"/>
  <c r="U55" i="26"/>
  <c r="V401" i="26"/>
  <c r="V161" i="26"/>
  <c r="V130" i="26"/>
  <c r="U35" i="28"/>
  <c r="U71" i="26"/>
  <c r="V205" i="26"/>
  <c r="U56" i="26"/>
  <c r="U335" i="26"/>
  <c r="V292" i="26"/>
  <c r="U244" i="26"/>
  <c r="V65" i="13"/>
  <c r="V34" i="26"/>
  <c r="W33" i="29"/>
  <c r="W50" i="29"/>
  <c r="W67" i="29"/>
  <c r="W37" i="29"/>
  <c r="W54" i="29"/>
  <c r="AB54" i="29" l="1"/>
  <c r="AB37" i="29"/>
  <c r="AB67" i="29"/>
  <c r="AB50" i="29"/>
  <c r="AB33" i="29"/>
  <c r="W34" i="26"/>
  <c r="W65" i="13"/>
  <c r="X244" i="26"/>
  <c r="Y244" i="26" s="1"/>
  <c r="W292" i="26"/>
  <c r="X335" i="26"/>
  <c r="Y335" i="26" s="1"/>
  <c r="X56" i="26"/>
  <c r="Y56" i="26" s="1"/>
  <c r="W205" i="26"/>
  <c r="X71" i="26"/>
  <c r="Y71" i="26" s="1"/>
  <c r="X35" i="28"/>
  <c r="Y35" i="28" s="1"/>
  <c r="W130" i="26"/>
  <c r="W161" i="26"/>
  <c r="W401" i="26"/>
  <c r="X55" i="26"/>
  <c r="Y55" i="26" s="1"/>
  <c r="X328" i="26"/>
  <c r="Y328" i="26" s="1"/>
  <c r="X69" i="26"/>
  <c r="Y69" i="26" s="1"/>
  <c r="W396" i="26"/>
  <c r="W51" i="27"/>
  <c r="X45" i="27"/>
  <c r="Y45" i="27" s="1"/>
  <c r="X24" i="27"/>
  <c r="Y24" i="27" s="1"/>
  <c r="Y27" i="29"/>
  <c r="W26" i="27"/>
  <c r="W104" i="26"/>
  <c r="W219" i="26"/>
  <c r="W366" i="26"/>
  <c r="X118" i="26"/>
  <c r="Y118" i="26" s="1"/>
  <c r="W149" i="26"/>
  <c r="X230" i="26"/>
  <c r="Y230" i="26" s="1"/>
  <c r="W184" i="26"/>
  <c r="W43" i="26"/>
  <c r="X266" i="26"/>
  <c r="Y266" i="26" s="1"/>
  <c r="W269" i="26"/>
  <c r="X222" i="26"/>
  <c r="Y222" i="26" s="1"/>
  <c r="W100" i="26"/>
  <c r="W224" i="26"/>
  <c r="W152" i="26"/>
  <c r="W116" i="26"/>
  <c r="X174" i="26"/>
  <c r="Y174" i="26" s="1"/>
  <c r="W204" i="26"/>
  <c r="X376" i="26"/>
  <c r="Y376" i="26" s="1"/>
  <c r="W323" i="26"/>
  <c r="X61" i="27"/>
  <c r="Y61" i="27" s="1"/>
  <c r="W92" i="26"/>
  <c r="Z26" i="29"/>
  <c r="AC26" i="29" s="1"/>
  <c r="X38" i="26"/>
  <c r="Y38" i="26" s="1"/>
  <c r="X41" i="13"/>
  <c r="Y41" i="13" s="1"/>
  <c r="W310" i="26"/>
  <c r="X126" i="26"/>
  <c r="Y126" i="26" s="1"/>
  <c r="Y61" i="29"/>
  <c r="Y43" i="29"/>
  <c r="X223" i="26"/>
  <c r="Y223" i="26" s="1"/>
  <c r="W180" i="26"/>
  <c r="W47" i="13"/>
  <c r="X45" i="26"/>
  <c r="Y45" i="26" s="1"/>
  <c r="X87" i="13"/>
  <c r="Y87" i="13" s="1"/>
  <c r="W309" i="26"/>
  <c r="X265" i="26"/>
  <c r="Y265" i="26" s="1"/>
  <c r="W108" i="26"/>
  <c r="W301" i="26"/>
  <c r="Z49" i="29"/>
  <c r="AC49" i="29" s="1"/>
  <c r="W282" i="26"/>
  <c r="X25" i="28"/>
  <c r="Y25" i="28" s="1"/>
  <c r="W397" i="26"/>
  <c r="X270" i="26"/>
  <c r="Y270" i="26" s="1"/>
  <c r="W63" i="13"/>
  <c r="W86" i="13"/>
  <c r="Y63" i="29"/>
  <c r="X296" i="26"/>
  <c r="Y296" i="26" s="1"/>
  <c r="W261" i="26"/>
  <c r="W223" i="26"/>
  <c r="X269" i="26"/>
  <c r="Y269" i="26" s="1"/>
  <c r="X86" i="13"/>
  <c r="Y86" i="13" s="1"/>
  <c r="AA50" i="29"/>
  <c r="W55" i="27"/>
  <c r="Y69" i="29"/>
  <c r="W390" i="26"/>
  <c r="W54" i="26"/>
  <c r="X85" i="13"/>
  <c r="Y85" i="13" s="1"/>
  <c r="X240" i="26"/>
  <c r="Y240" i="26" s="1"/>
  <c r="Y41" i="29"/>
  <c r="AA59" i="29"/>
  <c r="W144" i="26"/>
  <c r="X192" i="26"/>
  <c r="Y192" i="26" s="1"/>
  <c r="X80" i="26"/>
  <c r="Y80" i="26" s="1"/>
  <c r="X370" i="26"/>
  <c r="Y370" i="26" s="1"/>
  <c r="X83" i="13"/>
  <c r="Y83" i="13" s="1"/>
  <c r="W46" i="26"/>
  <c r="X294" i="26"/>
  <c r="Y294" i="26" s="1"/>
  <c r="X267" i="26"/>
  <c r="Y267" i="26" s="1"/>
  <c r="W140" i="26"/>
  <c r="X61" i="26"/>
  <c r="Y61" i="26" s="1"/>
  <c r="Z30" i="29"/>
  <c r="AC30" i="29" s="1"/>
  <c r="X37" i="26"/>
  <c r="Y37" i="26" s="1"/>
  <c r="W69" i="26"/>
  <c r="AB23" i="29"/>
  <c r="AB46" i="29"/>
  <c r="AB29" i="29"/>
  <c r="AB59" i="29"/>
  <c r="AB42" i="29"/>
  <c r="AB25" i="29"/>
  <c r="X24" i="28"/>
  <c r="Y24" i="28" s="1"/>
  <c r="X217" i="26"/>
  <c r="Y217" i="26" s="1"/>
  <c r="X378" i="26"/>
  <c r="Y378" i="26" s="1"/>
  <c r="X160" i="26"/>
  <c r="Y160" i="26" s="1"/>
  <c r="W64" i="27"/>
  <c r="Z24" i="29"/>
  <c r="AC24" i="29" s="1"/>
  <c r="W25" i="26"/>
  <c r="X27" i="27"/>
  <c r="Y27" i="27" s="1"/>
  <c r="X201" i="26"/>
  <c r="Y201" i="26" s="1"/>
  <c r="X66" i="13"/>
  <c r="Y66" i="13" s="1"/>
  <c r="W29" i="28"/>
  <c r="X38" i="27"/>
  <c r="Y38" i="27" s="1"/>
  <c r="W64" i="26"/>
  <c r="Z25" i="29"/>
  <c r="AC25" i="29" s="1"/>
  <c r="W50" i="26"/>
  <c r="W89" i="13"/>
  <c r="X60" i="26"/>
  <c r="Y60" i="26" s="1"/>
  <c r="X54" i="26"/>
  <c r="Y54" i="26" s="1"/>
  <c r="W281" i="26"/>
  <c r="W195" i="26"/>
  <c r="W322" i="26"/>
  <c r="W75" i="26"/>
  <c r="W353" i="26"/>
  <c r="W47" i="27"/>
  <c r="X179" i="26"/>
  <c r="Y179" i="26" s="1"/>
  <c r="X394" i="26"/>
  <c r="Y394" i="26" s="1"/>
  <c r="W217" i="26"/>
  <c r="Z27" i="29"/>
  <c r="AC27" i="29" s="1"/>
  <c r="W59" i="26"/>
  <c r="W364" i="26"/>
  <c r="X32" i="26"/>
  <c r="Y32" i="26" s="1"/>
  <c r="AA33" i="29"/>
  <c r="X322" i="26"/>
  <c r="Y322" i="26" s="1"/>
  <c r="W350" i="26"/>
  <c r="W263" i="26"/>
  <c r="X225" i="26"/>
  <c r="Y225" i="26" s="1"/>
  <c r="X233" i="26"/>
  <c r="Y233" i="26" s="1"/>
  <c r="X145" i="26"/>
  <c r="Y145" i="26" s="1"/>
  <c r="W54" i="27"/>
  <c r="X28" i="28"/>
  <c r="Y28" i="28" s="1"/>
  <c r="Y50" i="29"/>
  <c r="X199" i="26"/>
  <c r="Y199" i="26" s="1"/>
  <c r="W74" i="13"/>
  <c r="W319" i="26"/>
  <c r="X337" i="26"/>
  <c r="Y337" i="26" s="1"/>
  <c r="W252" i="26"/>
  <c r="Z53" i="29"/>
  <c r="AC53" i="29" s="1"/>
  <c r="W99" i="13"/>
  <c r="X30" i="13"/>
  <c r="Y30" i="13" s="1"/>
  <c r="W25" i="28"/>
  <c r="W58" i="26"/>
  <c r="X95" i="13"/>
  <c r="Y95" i="13" s="1"/>
  <c r="X204" i="26"/>
  <c r="Y204" i="26" s="1"/>
  <c r="X289" i="26"/>
  <c r="Y289" i="26" s="1"/>
  <c r="W186" i="26"/>
  <c r="X321" i="26"/>
  <c r="Y321" i="26" s="1"/>
  <c r="X43" i="26"/>
  <c r="Y43" i="26" s="1"/>
  <c r="X46" i="27"/>
  <c r="Y46" i="27" s="1"/>
  <c r="W222" i="26"/>
  <c r="X59" i="26"/>
  <c r="Y59" i="26" s="1"/>
  <c r="Z56" i="29"/>
  <c r="AC56" i="29" s="1"/>
  <c r="W215" i="26"/>
  <c r="X112" i="26"/>
  <c r="Y112" i="26" s="1"/>
  <c r="Z43" i="29"/>
  <c r="AC43" i="29" s="1"/>
  <c r="W67" i="26"/>
  <c r="Z33" i="29"/>
  <c r="AC33" i="29" s="1"/>
  <c r="W97" i="13"/>
  <c r="W191" i="26"/>
  <c r="W37" i="26"/>
  <c r="X23" i="27"/>
  <c r="Y23" i="27" s="1"/>
  <c r="X354" i="26"/>
  <c r="Y354" i="26" s="1"/>
  <c r="W361" i="26"/>
  <c r="X124" i="26"/>
  <c r="Y124" i="26" s="1"/>
  <c r="X73" i="26"/>
  <c r="Y73" i="26" s="1"/>
  <c r="W32" i="13"/>
  <c r="W36" i="27"/>
  <c r="X42" i="13"/>
  <c r="Y42" i="13" s="1"/>
  <c r="W291" i="26"/>
  <c r="Z59" i="29"/>
  <c r="AC59" i="29" s="1"/>
  <c r="X325" i="26"/>
  <c r="Y325" i="26" s="1"/>
  <c r="W313" i="26"/>
  <c r="X125" i="26"/>
  <c r="Y125" i="26" s="1"/>
  <c r="X93" i="13"/>
  <c r="Y93" i="13" s="1"/>
  <c r="X188" i="26"/>
  <c r="Y188" i="26" s="1"/>
  <c r="X77" i="26"/>
  <c r="Y77" i="26" s="1"/>
  <c r="W81" i="26"/>
  <c r="W52" i="13"/>
  <c r="X57" i="27"/>
  <c r="Y57" i="27" s="1"/>
  <c r="W29" i="13"/>
  <c r="Z36" i="29"/>
  <c r="AC36" i="29" s="1"/>
  <c r="X336" i="26"/>
  <c r="Y336" i="26" s="1"/>
  <c r="W318" i="26"/>
  <c r="X29" i="28"/>
  <c r="Y29" i="28" s="1"/>
  <c r="W388" i="26"/>
  <c r="X58" i="27"/>
  <c r="Y58" i="27" s="1"/>
  <c r="W109" i="26"/>
  <c r="W354" i="26"/>
  <c r="X245" i="26"/>
  <c r="Y245" i="26" s="1"/>
  <c r="X391" i="26"/>
  <c r="Y391" i="26" s="1"/>
  <c r="AA31" i="29"/>
  <c r="W202" i="26"/>
  <c r="X253" i="26"/>
  <c r="Y253" i="26" s="1"/>
  <c r="AA27" i="29"/>
  <c r="X73" i="13"/>
  <c r="Y73" i="13" s="1"/>
  <c r="W360" i="26"/>
  <c r="W243" i="26"/>
  <c r="W154" i="26"/>
  <c r="W88" i="13"/>
  <c r="W87" i="13"/>
  <c r="W84" i="26"/>
  <c r="X64" i="27"/>
  <c r="Y64" i="27" s="1"/>
  <c r="W97" i="26"/>
  <c r="X310" i="26"/>
  <c r="Y310" i="26" s="1"/>
  <c r="X215" i="26"/>
  <c r="Y215" i="26" s="1"/>
  <c r="W67" i="27"/>
  <c r="W50" i="27"/>
  <c r="W52" i="27"/>
  <c r="AA65" i="29"/>
  <c r="X247" i="26"/>
  <c r="Y247" i="26" s="1"/>
  <c r="X351" i="26"/>
  <c r="Y351" i="26" s="1"/>
  <c r="X65" i="13"/>
  <c r="Y65" i="13" s="1"/>
  <c r="AB63" i="29"/>
  <c r="AB38" i="29"/>
  <c r="AB68" i="29"/>
  <c r="AB51" i="29"/>
  <c r="AB34" i="29"/>
  <c r="AB64" i="29"/>
  <c r="W102" i="26"/>
  <c r="W259" i="26"/>
  <c r="X48" i="13"/>
  <c r="Y48" i="13" s="1"/>
  <c r="W24" i="26"/>
  <c r="X80" i="13"/>
  <c r="Y80" i="13" s="1"/>
  <c r="X28" i="27"/>
  <c r="Y28" i="27" s="1"/>
  <c r="W28" i="27"/>
  <c r="X27" i="28"/>
  <c r="Y27" i="28" s="1"/>
  <c r="Y23" i="29"/>
  <c r="X27" i="13"/>
  <c r="Y27" i="13" s="1"/>
  <c r="W139" i="26"/>
  <c r="Z60" i="29"/>
  <c r="AC60" i="29" s="1"/>
  <c r="W95" i="26"/>
  <c r="W212" i="26"/>
  <c r="W99" i="26"/>
  <c r="W305" i="26"/>
  <c r="X389" i="26"/>
  <c r="Y389" i="26" s="1"/>
  <c r="X67" i="26"/>
  <c r="Y67" i="26" s="1"/>
  <c r="Y31" i="29"/>
  <c r="Z58" i="29"/>
  <c r="AC58" i="29" s="1"/>
  <c r="W237" i="26"/>
  <c r="Y51" i="29"/>
  <c r="W236" i="26"/>
  <c r="X158" i="26"/>
  <c r="Y158" i="26" s="1"/>
  <c r="W64" i="13"/>
  <c r="W117" i="26"/>
  <c r="X164" i="26"/>
  <c r="Y164" i="26" s="1"/>
  <c r="X173" i="26"/>
  <c r="Y173" i="26" s="1"/>
  <c r="X288" i="26"/>
  <c r="Y288" i="26" s="1"/>
  <c r="W58" i="27"/>
  <c r="X34" i="27"/>
  <c r="Y34" i="27" s="1"/>
  <c r="W197" i="26"/>
  <c r="X365" i="26"/>
  <c r="Y365" i="26" s="1"/>
  <c r="X273" i="26"/>
  <c r="Y273" i="26" s="1"/>
  <c r="W96" i="26"/>
  <c r="Z61" i="29"/>
  <c r="AC61" i="29" s="1"/>
  <c r="Y39" i="29"/>
  <c r="X384" i="26"/>
  <c r="Y384" i="26" s="1"/>
  <c r="X29" i="13"/>
  <c r="Y29" i="13" s="1"/>
  <c r="X106" i="26"/>
  <c r="Y106" i="26" s="1"/>
  <c r="X308" i="26"/>
  <c r="Y308" i="26" s="1"/>
  <c r="W182" i="26"/>
  <c r="W166" i="26"/>
  <c r="Y35" i="29"/>
  <c r="X187" i="26"/>
  <c r="Y187" i="26" s="1"/>
  <c r="W100" i="13"/>
  <c r="W125" i="26"/>
  <c r="W357" i="26"/>
  <c r="X110" i="26"/>
  <c r="Y110" i="26" s="1"/>
  <c r="W290" i="26"/>
  <c r="W307" i="26"/>
  <c r="W57" i="26"/>
  <c r="W294" i="26"/>
  <c r="X62" i="27"/>
  <c r="Y62" i="27" s="1"/>
  <c r="X302" i="26"/>
  <c r="Y302" i="26" s="1"/>
  <c r="X397" i="26"/>
  <c r="Y397" i="26" s="1"/>
  <c r="W65" i="27"/>
  <c r="Y67" i="29"/>
  <c r="W311" i="26"/>
  <c r="X343" i="26"/>
  <c r="Y343" i="26" s="1"/>
  <c r="W283" i="26"/>
  <c r="W24" i="13"/>
  <c r="X81" i="26"/>
  <c r="Y81" i="26" s="1"/>
  <c r="W114" i="26"/>
  <c r="W192" i="26"/>
  <c r="W112" i="26"/>
  <c r="X67" i="27"/>
  <c r="Y67" i="27" s="1"/>
  <c r="X48" i="27"/>
  <c r="Y48" i="27" s="1"/>
  <c r="X94" i="13"/>
  <c r="Y94" i="13" s="1"/>
  <c r="AA29" i="29"/>
  <c r="Y33" i="29"/>
  <c r="X316" i="26"/>
  <c r="Y316" i="26" s="1"/>
  <c r="X295" i="26"/>
  <c r="Y295" i="26" s="1"/>
  <c r="X211" i="26"/>
  <c r="Y211" i="26" s="1"/>
  <c r="X264" i="26"/>
  <c r="Y264" i="26" s="1"/>
  <c r="W123" i="26"/>
  <c r="W157" i="26"/>
  <c r="W286" i="26"/>
  <c r="W66" i="13"/>
  <c r="X97" i="13"/>
  <c r="Y97" i="13" s="1"/>
  <c r="Z46" i="29"/>
  <c r="AC46" i="29" s="1"/>
  <c r="X35" i="13"/>
  <c r="Y35" i="13" s="1"/>
  <c r="W266" i="26"/>
  <c r="X303" i="26"/>
  <c r="Y303" i="26" s="1"/>
  <c r="W325" i="26"/>
  <c r="W358" i="26"/>
  <c r="X283" i="26"/>
  <c r="Y283" i="26" s="1"/>
  <c r="W79" i="26"/>
  <c r="W34" i="13"/>
  <c r="X71" i="13"/>
  <c r="Y71" i="13" s="1"/>
  <c r="W335" i="26"/>
  <c r="W83" i="26"/>
  <c r="W342" i="26"/>
  <c r="W137" i="26"/>
  <c r="W93" i="26"/>
  <c r="AA24" i="29"/>
  <c r="Y46" i="29"/>
  <c r="X122" i="26"/>
  <c r="Y122" i="26" s="1"/>
  <c r="W288" i="26"/>
  <c r="X162" i="26"/>
  <c r="Y162" i="26" s="1"/>
  <c r="X83" i="26"/>
  <c r="Y83" i="26" s="1"/>
  <c r="Y32" i="29"/>
  <c r="AA44" i="29"/>
  <c r="X77" i="13"/>
  <c r="Y77" i="13" s="1"/>
  <c r="AB55" i="29"/>
  <c r="AB30" i="29"/>
  <c r="AB60" i="29"/>
  <c r="AB43" i="29"/>
  <c r="AB26" i="29"/>
  <c r="AB56" i="29"/>
  <c r="W257" i="26"/>
  <c r="W35" i="13"/>
  <c r="X279" i="26"/>
  <c r="Y279" i="26" s="1"/>
  <c r="AA37" i="29"/>
  <c r="W262" i="26"/>
  <c r="W372" i="26"/>
  <c r="X380" i="26"/>
  <c r="Y380" i="26" s="1"/>
  <c r="X183" i="26"/>
  <c r="Y183" i="26" s="1"/>
  <c r="X318" i="26"/>
  <c r="Y318" i="26" s="1"/>
  <c r="W42" i="26"/>
  <c r="W73" i="26"/>
  <c r="X142" i="26"/>
  <c r="Y142" i="26" s="1"/>
  <c r="W185" i="26"/>
  <c r="W51" i="13"/>
  <c r="W347" i="26"/>
  <c r="X82" i="13"/>
  <c r="Y82" i="13" s="1"/>
  <c r="X94" i="26"/>
  <c r="Y94" i="26" s="1"/>
  <c r="X382" i="26"/>
  <c r="Y382" i="26" s="1"/>
  <c r="W73" i="13"/>
  <c r="W68" i="27"/>
  <c r="X312" i="26"/>
  <c r="Y312" i="26" s="1"/>
  <c r="W60" i="27"/>
  <c r="W295" i="26"/>
  <c r="W83" i="13"/>
  <c r="AA25" i="29"/>
  <c r="X54" i="27"/>
  <c r="Y54" i="27" s="1"/>
  <c r="X220" i="26"/>
  <c r="Y220" i="26" s="1"/>
  <c r="X379" i="26"/>
  <c r="Y379" i="26" s="1"/>
  <c r="W340" i="26"/>
  <c r="W93" i="13"/>
  <c r="W105" i="26"/>
  <c r="Y28" i="29"/>
  <c r="Z64" i="29"/>
  <c r="AC64" i="29" s="1"/>
  <c r="W178" i="26"/>
  <c r="X133" i="26"/>
  <c r="Y133" i="26" s="1"/>
  <c r="X315" i="26"/>
  <c r="Y315" i="26" s="1"/>
  <c r="X92" i="26"/>
  <c r="Y92" i="26" s="1"/>
  <c r="X24" i="26"/>
  <c r="Y24" i="26" s="1"/>
  <c r="W91" i="13"/>
  <c r="X72" i="26"/>
  <c r="Y72" i="26" s="1"/>
  <c r="W260" i="26"/>
  <c r="X311" i="26"/>
  <c r="Y311" i="26" s="1"/>
  <c r="W51" i="26"/>
  <c r="X34" i="13"/>
  <c r="Y34" i="13" s="1"/>
  <c r="X37" i="27"/>
  <c r="Y37" i="27" s="1"/>
  <c r="W169" i="26"/>
  <c r="AA42" i="29"/>
  <c r="AB47" i="29"/>
  <c r="AB69" i="29"/>
  <c r="AB52" i="29"/>
  <c r="AB35" i="29"/>
  <c r="AB65" i="29"/>
  <c r="AB48" i="29"/>
  <c r="W241" i="26"/>
  <c r="Z29" i="29"/>
  <c r="AC29" i="29" s="1"/>
  <c r="X344" i="26"/>
  <c r="Y344" i="26" s="1"/>
  <c r="X290" i="26"/>
  <c r="Y290" i="26" s="1"/>
  <c r="W118" i="26"/>
  <c r="W334" i="26"/>
  <c r="W28" i="26"/>
  <c r="X151" i="26"/>
  <c r="Y151" i="26" s="1"/>
  <c r="X364" i="26"/>
  <c r="Y364" i="26" s="1"/>
  <c r="X330" i="26"/>
  <c r="Y330" i="26" s="1"/>
  <c r="AA46" i="29"/>
  <c r="W225" i="26"/>
  <c r="X396" i="26"/>
  <c r="Y396" i="26" s="1"/>
  <c r="X347" i="26"/>
  <c r="Y347" i="26" s="1"/>
  <c r="W274" i="26"/>
  <c r="W38" i="13"/>
  <c r="W210" i="26"/>
  <c r="W91" i="26"/>
  <c r="X69" i="13"/>
  <c r="Y69" i="13" s="1"/>
  <c r="X329" i="26"/>
  <c r="Y329" i="26" s="1"/>
  <c r="X305" i="26"/>
  <c r="Y305" i="26" s="1"/>
  <c r="X33" i="27"/>
  <c r="Y33" i="27" s="1"/>
  <c r="X86" i="26"/>
  <c r="Y86" i="26" s="1"/>
  <c r="W320" i="26"/>
  <c r="X103" i="13"/>
  <c r="Y103" i="13" s="1"/>
  <c r="W232" i="26"/>
  <c r="X357" i="26"/>
  <c r="Y357" i="26" s="1"/>
  <c r="X33" i="28"/>
  <c r="Y33" i="28" s="1"/>
  <c r="W42" i="13"/>
  <c r="W278" i="26"/>
  <c r="X63" i="27"/>
  <c r="Y63" i="27" s="1"/>
  <c r="W346" i="26"/>
  <c r="W248" i="26"/>
  <c r="X32" i="13"/>
  <c r="Y32" i="13" s="1"/>
  <c r="X229" i="26"/>
  <c r="Y229" i="26" s="1"/>
  <c r="X50" i="27"/>
  <c r="Y50" i="27" s="1"/>
  <c r="W65" i="26"/>
  <c r="AB62" i="29"/>
  <c r="AB45" i="29"/>
  <c r="AB28" i="29"/>
  <c r="AB58" i="29"/>
  <c r="AB41" i="29"/>
  <c r="AB24" i="29"/>
  <c r="W146" i="26"/>
  <c r="X64" i="26"/>
  <c r="Y64" i="26" s="1"/>
  <c r="X87" i="26"/>
  <c r="Y87" i="26" s="1"/>
  <c r="W42" i="27"/>
  <c r="X102" i="26"/>
  <c r="Y102" i="26" s="1"/>
  <c r="X56" i="13"/>
  <c r="Y56" i="13" s="1"/>
  <c r="W32" i="26"/>
  <c r="W159" i="26"/>
  <c r="X277" i="26"/>
  <c r="Y277" i="26" s="1"/>
  <c r="W41" i="13"/>
  <c r="X350" i="26"/>
  <c r="Y350" i="26" s="1"/>
  <c r="X111" i="26"/>
  <c r="Y111" i="26" s="1"/>
  <c r="W289" i="26"/>
  <c r="W128" i="26"/>
  <c r="W31" i="27"/>
  <c r="X141" i="26"/>
  <c r="Y141" i="26" s="1"/>
  <c r="AA23" i="29"/>
  <c r="W349" i="26"/>
  <c r="Y59" i="29"/>
  <c r="W198" i="26"/>
  <c r="W136" i="26"/>
  <c r="AB39" i="29"/>
  <c r="AB57" i="29"/>
  <c r="X76" i="13"/>
  <c r="Y76" i="13" s="1"/>
  <c r="X70" i="26"/>
  <c r="Y70" i="26" s="1"/>
  <c r="X139" i="26"/>
  <c r="Y139" i="26" s="1"/>
  <c r="X165" i="26"/>
  <c r="Y165" i="26" s="1"/>
  <c r="X68" i="26"/>
  <c r="Y68" i="26" s="1"/>
  <c r="W135" i="26"/>
  <c r="X342" i="26"/>
  <c r="Y342" i="26" s="1"/>
  <c r="X306" i="26"/>
  <c r="Y306" i="26" s="1"/>
  <c r="W395" i="26"/>
  <c r="W39" i="13"/>
  <c r="W216" i="26"/>
  <c r="W90" i="26"/>
  <c r="X206" i="26"/>
  <c r="Y206" i="26" s="1"/>
  <c r="W270" i="26"/>
  <c r="W264" i="26"/>
  <c r="W48" i="27"/>
  <c r="X99" i="13"/>
  <c r="Y99" i="13" s="1"/>
  <c r="X129" i="26"/>
  <c r="Y129" i="26" s="1"/>
  <c r="X64" i="13"/>
  <c r="Y64" i="13" s="1"/>
  <c r="X381" i="26"/>
  <c r="Y381" i="26" s="1"/>
  <c r="X78" i="13"/>
  <c r="Y78" i="13" s="1"/>
  <c r="W155" i="26"/>
  <c r="W352" i="26"/>
  <c r="W92" i="13"/>
  <c r="X63" i="13"/>
  <c r="Y63" i="13" s="1"/>
  <c r="W71" i="26"/>
  <c r="Y68" i="29"/>
  <c r="X136" i="26"/>
  <c r="Y136" i="26" s="1"/>
  <c r="X191" i="26"/>
  <c r="Y191" i="26" s="1"/>
  <c r="Z28" i="29"/>
  <c r="AC28" i="29" s="1"/>
  <c r="X90" i="26"/>
  <c r="Y90" i="26" s="1"/>
  <c r="W103" i="13"/>
  <c r="Z67" i="29"/>
  <c r="AC67" i="29" s="1"/>
  <c r="Y60" i="29"/>
  <c r="W126" i="26"/>
  <c r="W84" i="13"/>
  <c r="W39" i="27"/>
  <c r="X236" i="26"/>
  <c r="Y236" i="26" s="1"/>
  <c r="X181" i="26"/>
  <c r="Y181" i="26" s="1"/>
  <c r="W56" i="26"/>
  <c r="W107" i="26"/>
  <c r="W62" i="26"/>
  <c r="X231" i="26"/>
  <c r="Y231" i="26" s="1"/>
  <c r="W41" i="26"/>
  <c r="W244" i="26"/>
  <c r="X56" i="27"/>
  <c r="Y56" i="27" s="1"/>
  <c r="W147" i="26"/>
  <c r="X234" i="26"/>
  <c r="Y234" i="26" s="1"/>
  <c r="X35" i="27"/>
  <c r="Y35" i="27" s="1"/>
  <c r="AA53" i="29"/>
  <c r="W70" i="27"/>
  <c r="Y49" i="29"/>
  <c r="W79" i="13"/>
  <c r="X43" i="13"/>
  <c r="Y43" i="13" s="1"/>
  <c r="X26" i="27"/>
  <c r="Y26" i="27" s="1"/>
  <c r="W132" i="26"/>
  <c r="X176" i="26"/>
  <c r="Y176" i="26" s="1"/>
  <c r="X92" i="13"/>
  <c r="Y92" i="13" s="1"/>
  <c r="W174" i="26"/>
  <c r="W94" i="13"/>
  <c r="Y66" i="29"/>
  <c r="W332" i="26"/>
  <c r="X61" i="13"/>
  <c r="Y61" i="13" s="1"/>
  <c r="W38" i="26"/>
  <c r="X30" i="26"/>
  <c r="Y30" i="26" s="1"/>
  <c r="Z47" i="29"/>
  <c r="AC47" i="29" s="1"/>
  <c r="W203" i="26"/>
  <c r="W78" i="26"/>
  <c r="W69" i="13"/>
  <c r="X334" i="26"/>
  <c r="Y334" i="26" s="1"/>
  <c r="Z31" i="29"/>
  <c r="AC31" i="29" s="1"/>
  <c r="W164" i="26"/>
  <c r="W23" i="13"/>
  <c r="W381" i="26"/>
  <c r="W399" i="26"/>
  <c r="X205" i="26"/>
  <c r="Y205" i="26" s="1"/>
  <c r="W355" i="26"/>
  <c r="X161" i="26"/>
  <c r="Y161" i="26" s="1"/>
  <c r="Y37" i="29"/>
  <c r="AA43" i="29"/>
  <c r="X271" i="26"/>
  <c r="Y271" i="26" s="1"/>
  <c r="X333" i="26"/>
  <c r="Y333" i="26" s="1"/>
  <c r="W255" i="26"/>
  <c r="X313" i="26"/>
  <c r="Y313" i="26" s="1"/>
  <c r="X154" i="26"/>
  <c r="Y154" i="26" s="1"/>
  <c r="W24" i="27"/>
  <c r="W113" i="26"/>
  <c r="X398" i="26"/>
  <c r="Y398" i="26" s="1"/>
  <c r="X348" i="26"/>
  <c r="Y348" i="26" s="1"/>
  <c r="X55" i="13"/>
  <c r="Y55" i="13" s="1"/>
  <c r="X248" i="26"/>
  <c r="Y248" i="26" s="1"/>
  <c r="X57" i="26"/>
  <c r="Y57" i="26" s="1"/>
  <c r="W76" i="13"/>
  <c r="W265" i="26"/>
  <c r="AA64" i="29"/>
  <c r="W32" i="28"/>
  <c r="W96" i="13"/>
  <c r="X177" i="26"/>
  <c r="Y177" i="26" s="1"/>
  <c r="W43" i="13"/>
  <c r="AA48" i="29"/>
  <c r="X137" i="26"/>
  <c r="Y137" i="26" s="1"/>
  <c r="Z65" i="29"/>
  <c r="AC65" i="29" s="1"/>
  <c r="W101" i="26"/>
  <c r="W279" i="26"/>
  <c r="W53" i="13"/>
  <c r="Z44" i="29"/>
  <c r="AC44" i="29" s="1"/>
  <c r="X147" i="26"/>
  <c r="Y147" i="26" s="1"/>
  <c r="X341" i="26"/>
  <c r="Y341" i="26" s="1"/>
  <c r="AA60" i="29"/>
  <c r="X108" i="26"/>
  <c r="Y108" i="26" s="1"/>
  <c r="X261" i="26"/>
  <c r="Y261" i="26" s="1"/>
  <c r="Y34" i="29"/>
  <c r="W77" i="13"/>
  <c r="X39" i="26"/>
  <c r="Y39" i="26" s="1"/>
  <c r="W23" i="26"/>
  <c r="X168" i="26"/>
  <c r="Y168" i="26" s="1"/>
  <c r="W201" i="26"/>
  <c r="AA34" i="29"/>
  <c r="Y47" i="29"/>
  <c r="AA58" i="29"/>
  <c r="X60" i="27"/>
  <c r="Y60" i="27" s="1"/>
  <c r="W370" i="26"/>
  <c r="W284" i="26"/>
  <c r="W150" i="26"/>
  <c r="W80" i="26"/>
  <c r="AB31" i="29"/>
  <c r="AB49" i="29"/>
  <c r="X51" i="13"/>
  <c r="Y51" i="13" s="1"/>
  <c r="Z69" i="29"/>
  <c r="AC69" i="29" s="1"/>
  <c r="X54" i="13"/>
  <c r="Y54" i="13" s="1"/>
  <c r="X243" i="26"/>
  <c r="Y243" i="26" s="1"/>
  <c r="W24" i="28"/>
  <c r="W23" i="28"/>
  <c r="X280" i="26"/>
  <c r="Y280" i="26" s="1"/>
  <c r="X69" i="27"/>
  <c r="Y69" i="27" s="1"/>
  <c r="W104" i="13"/>
  <c r="W285" i="26"/>
  <c r="W148" i="26"/>
  <c r="W327" i="26"/>
  <c r="W239" i="26"/>
  <c r="W110" i="26"/>
  <c r="W189" i="26"/>
  <c r="X57" i="13"/>
  <c r="Y57" i="13" s="1"/>
  <c r="W119" i="26"/>
  <c r="X297" i="26"/>
  <c r="Y297" i="26" s="1"/>
  <c r="X101" i="26"/>
  <c r="Y101" i="26" s="1"/>
  <c r="X252" i="26"/>
  <c r="Y252" i="26" s="1"/>
  <c r="W165" i="26"/>
  <c r="Z38" i="29"/>
  <c r="AC38" i="29" s="1"/>
  <c r="W249" i="26"/>
  <c r="X361" i="26"/>
  <c r="Y361" i="26" s="1"/>
  <c r="X53" i="26"/>
  <c r="Y53" i="26" s="1"/>
  <c r="X287" i="26"/>
  <c r="Y287" i="26" s="1"/>
  <c r="W321" i="26"/>
  <c r="Z23" i="29"/>
  <c r="AC23" i="29" s="1"/>
  <c r="X32" i="27"/>
  <c r="Y32" i="27" s="1"/>
  <c r="X327" i="26"/>
  <c r="Y327" i="26" s="1"/>
  <c r="W206" i="26"/>
  <c r="Z39" i="29"/>
  <c r="AC39" i="29" s="1"/>
  <c r="W87" i="26"/>
  <c r="X166" i="26"/>
  <c r="Y166" i="26" s="1"/>
  <c r="X272" i="26"/>
  <c r="Y272" i="26" s="1"/>
  <c r="X392" i="26"/>
  <c r="Y392" i="26" s="1"/>
  <c r="X309" i="26"/>
  <c r="Y309" i="26" s="1"/>
  <c r="X387" i="26"/>
  <c r="Y387" i="26" s="1"/>
  <c r="W77" i="26"/>
  <c r="W326" i="26"/>
  <c r="X130" i="26"/>
  <c r="Y130" i="26" s="1"/>
  <c r="W46" i="27"/>
  <c r="W122" i="26"/>
  <c r="W386" i="26"/>
  <c r="W226" i="26"/>
  <c r="W247" i="26"/>
  <c r="AA41" i="29"/>
  <c r="Y38" i="29"/>
  <c r="X171" i="26"/>
  <c r="Y171" i="26" s="1"/>
  <c r="W69" i="27"/>
  <c r="X31" i="13"/>
  <c r="Y31" i="13" s="1"/>
  <c r="AA40" i="29"/>
  <c r="W85" i="13"/>
  <c r="X26" i="13"/>
  <c r="Y26" i="13" s="1"/>
  <c r="W253" i="26"/>
  <c r="W330" i="26"/>
  <c r="X241" i="26"/>
  <c r="Y241" i="26" s="1"/>
  <c r="W27" i="28"/>
  <c r="W158" i="26"/>
  <c r="W71" i="13"/>
  <c r="W55" i="13"/>
  <c r="Y52" i="29"/>
  <c r="W329" i="26"/>
  <c r="W383" i="26"/>
  <c r="X368" i="26"/>
  <c r="Y368" i="26" s="1"/>
  <c r="W33" i="13"/>
  <c r="W45" i="26"/>
  <c r="X239" i="26"/>
  <c r="Y239" i="26" s="1"/>
  <c r="X28" i="26"/>
  <c r="Y28" i="26" s="1"/>
  <c r="X30" i="28"/>
  <c r="Y30" i="28" s="1"/>
  <c r="X70" i="27"/>
  <c r="Y70" i="27" s="1"/>
  <c r="X401" i="26"/>
  <c r="Y401" i="26" s="1"/>
  <c r="X284" i="26"/>
  <c r="Y284" i="26" s="1"/>
  <c r="X43" i="27"/>
  <c r="Y43" i="27" s="1"/>
  <c r="X203" i="26"/>
  <c r="Y203" i="26" s="1"/>
  <c r="X27" i="26"/>
  <c r="Y27" i="26" s="1"/>
  <c r="X200" i="26"/>
  <c r="Y200" i="26" s="1"/>
  <c r="W120" i="26"/>
  <c r="W30" i="28"/>
  <c r="AB61" i="29"/>
  <c r="AB40" i="29"/>
  <c r="X104" i="13"/>
  <c r="Y104" i="13" s="1"/>
  <c r="X47" i="13"/>
  <c r="Y47" i="13" s="1"/>
  <c r="W190" i="26"/>
  <c r="W387" i="26"/>
  <c r="X135" i="26"/>
  <c r="Y135" i="26" s="1"/>
  <c r="W45" i="13"/>
  <c r="X40" i="13"/>
  <c r="Y40" i="13" s="1"/>
  <c r="X103" i="26"/>
  <c r="Y103" i="26" s="1"/>
  <c r="Y64" i="29"/>
  <c r="W37" i="27"/>
  <c r="Y40" i="29"/>
  <c r="W43" i="27"/>
  <c r="W32" i="27"/>
  <c r="X156" i="26"/>
  <c r="Y156" i="26" s="1"/>
  <c r="X146" i="26"/>
  <c r="Y146" i="26" s="1"/>
  <c r="X100" i="26"/>
  <c r="Y100" i="26" s="1"/>
  <c r="Z45" i="29"/>
  <c r="AC45" i="29" s="1"/>
  <c r="W80" i="13"/>
  <c r="X44" i="26"/>
  <c r="Y44" i="26" s="1"/>
  <c r="X399" i="26"/>
  <c r="Y399" i="26" s="1"/>
  <c r="X167" i="26"/>
  <c r="Y167" i="26" s="1"/>
  <c r="W76" i="26"/>
  <c r="X339" i="26"/>
  <c r="Y339" i="26" s="1"/>
  <c r="W134" i="26"/>
  <c r="X109" i="26"/>
  <c r="Y109" i="26" s="1"/>
  <c r="X26" i="26"/>
  <c r="Y26" i="26" s="1"/>
  <c r="X100" i="13"/>
  <c r="Y100" i="13" s="1"/>
  <c r="W194" i="26"/>
  <c r="X123" i="26"/>
  <c r="Y123" i="26" s="1"/>
  <c r="W25" i="27"/>
  <c r="X202" i="26"/>
  <c r="Y202" i="26" s="1"/>
  <c r="W377" i="26"/>
  <c r="X227" i="26"/>
  <c r="Y227" i="26" s="1"/>
  <c r="X52" i="27"/>
  <c r="Y52" i="27" s="1"/>
  <c r="W214" i="26"/>
  <c r="W40" i="13"/>
  <c r="W176" i="26"/>
  <c r="X53" i="27"/>
  <c r="Y53" i="27" s="1"/>
  <c r="W398" i="26"/>
  <c r="W50" i="13"/>
  <c r="W31" i="28"/>
  <c r="X50" i="13"/>
  <c r="Y50" i="13" s="1"/>
  <c r="W363" i="26"/>
  <c r="X49" i="13"/>
  <c r="Y49" i="13" s="1"/>
  <c r="X53" i="13"/>
  <c r="Y53" i="13" s="1"/>
  <c r="AA57" i="29"/>
  <c r="X65" i="26"/>
  <c r="Y65" i="26" s="1"/>
  <c r="X190" i="26"/>
  <c r="Y190" i="26" s="1"/>
  <c r="AB53" i="29"/>
  <c r="AB32" i="29"/>
  <c r="W312" i="26"/>
  <c r="W33" i="28"/>
  <c r="Y42" i="29"/>
  <c r="AB44" i="29"/>
  <c r="X97" i="26"/>
  <c r="Y97" i="26" s="1"/>
  <c r="X390" i="26"/>
  <c r="Y390" i="26" s="1"/>
  <c r="W168" i="26"/>
  <c r="W70" i="26"/>
  <c r="W234" i="26"/>
  <c r="X369" i="26"/>
  <c r="Y369" i="26" s="1"/>
  <c r="W171" i="26"/>
  <c r="W68" i="13"/>
  <c r="Y57" i="29"/>
  <c r="X282" i="26"/>
  <c r="Y282" i="26" s="1"/>
  <c r="X68" i="27"/>
  <c r="Y68" i="27" s="1"/>
  <c r="X31" i="27"/>
  <c r="Y31" i="27" s="1"/>
  <c r="X62" i="13"/>
  <c r="Y62" i="13" s="1"/>
  <c r="Y29" i="29"/>
  <c r="X274" i="26"/>
  <c r="Y274" i="26" s="1"/>
  <c r="W240" i="26"/>
  <c r="W271" i="26"/>
  <c r="X41" i="26"/>
  <c r="Y41" i="26" s="1"/>
  <c r="X193" i="26"/>
  <c r="Y193" i="26" s="1"/>
  <c r="W54" i="13"/>
  <c r="W95" i="13"/>
  <c r="X362" i="26"/>
  <c r="Y362" i="26" s="1"/>
  <c r="X349" i="26"/>
  <c r="Y349" i="26" s="1"/>
  <c r="W131" i="26"/>
  <c r="W380" i="26"/>
  <c r="X75" i="13"/>
  <c r="Y75" i="13" s="1"/>
  <c r="X28" i="13"/>
  <c r="Y28" i="13" s="1"/>
  <c r="X89" i="13"/>
  <c r="Y89" i="13" s="1"/>
  <c r="AA67" i="29"/>
  <c r="X34" i="26"/>
  <c r="Y34" i="26" s="1"/>
  <c r="AA66" i="29"/>
  <c r="X319" i="26"/>
  <c r="Y319" i="26" s="1"/>
  <c r="X385" i="26"/>
  <c r="Y385" i="26" s="1"/>
  <c r="X293" i="26"/>
  <c r="Y293" i="26" s="1"/>
  <c r="X144" i="26"/>
  <c r="Y144" i="26" s="1"/>
  <c r="X72" i="13"/>
  <c r="Y72" i="13" s="1"/>
  <c r="W27" i="13"/>
  <c r="Z63" i="29"/>
  <c r="AC63" i="29" s="1"/>
  <c r="X114" i="26"/>
  <c r="Y114" i="26" s="1"/>
  <c r="W47" i="26"/>
  <c r="AA52" i="29"/>
  <c r="X96" i="13"/>
  <c r="Y96" i="13" s="1"/>
  <c r="W26" i="26"/>
  <c r="X98" i="13"/>
  <c r="Y98" i="13" s="1"/>
  <c r="X175" i="26"/>
  <c r="Y175" i="26" s="1"/>
  <c r="W75" i="13"/>
  <c r="X155" i="26"/>
  <c r="Y155" i="26" s="1"/>
  <c r="W385" i="26"/>
  <c r="X36" i="13"/>
  <c r="Y36" i="13" s="1"/>
  <c r="X33" i="26"/>
  <c r="Y33" i="26" s="1"/>
  <c r="X78" i="26"/>
  <c r="Y78" i="26" s="1"/>
  <c r="AA26" i="29"/>
  <c r="W85" i="26"/>
  <c r="Z51" i="29"/>
  <c r="AC51" i="29" s="1"/>
  <c r="Z55" i="29"/>
  <c r="AC55" i="29" s="1"/>
  <c r="X84" i="26"/>
  <c r="Y84" i="26" s="1"/>
  <c r="X258" i="26"/>
  <c r="Y258" i="26" s="1"/>
  <c r="X52" i="26"/>
  <c r="Y52" i="26" s="1"/>
  <c r="W231" i="26"/>
  <c r="W27" i="27"/>
  <c r="W183" i="26"/>
  <c r="W94" i="26"/>
  <c r="X29" i="27"/>
  <c r="Y29" i="27" s="1"/>
  <c r="W339" i="26"/>
  <c r="Y55" i="29"/>
  <c r="X301" i="26"/>
  <c r="Y301" i="26" s="1"/>
  <c r="X47" i="26"/>
  <c r="Y47" i="26" s="1"/>
  <c r="W90" i="13"/>
  <c r="X48" i="26"/>
  <c r="Y48" i="26" s="1"/>
  <c r="AA36" i="29"/>
  <c r="W336" i="26"/>
  <c r="W324" i="26"/>
  <c r="W293" i="26"/>
  <c r="X66" i="26"/>
  <c r="Y66" i="26" s="1"/>
  <c r="W341" i="26"/>
  <c r="X67" i="13"/>
  <c r="Y67" i="13" s="1"/>
  <c r="W233" i="26"/>
  <c r="W300" i="26"/>
  <c r="X95" i="26"/>
  <c r="Y95" i="26" s="1"/>
  <c r="Z54" i="29"/>
  <c r="AC54" i="29" s="1"/>
  <c r="X372" i="26"/>
  <c r="Y372" i="26" s="1"/>
  <c r="AA30" i="29"/>
  <c r="X251" i="26"/>
  <c r="Y251" i="26" s="1"/>
  <c r="W299" i="26"/>
  <c r="X102" i="13"/>
  <c r="Y102" i="13" s="1"/>
  <c r="X221" i="26"/>
  <c r="Y221" i="26" s="1"/>
  <c r="X300" i="26"/>
  <c r="Y300" i="26" s="1"/>
  <c r="W177" i="26"/>
  <c r="W67" i="13"/>
  <c r="W35" i="27"/>
  <c r="X214" i="26"/>
  <c r="Y214" i="26" s="1"/>
  <c r="W68" i="26"/>
  <c r="X189" i="26"/>
  <c r="Y189" i="26" s="1"/>
  <c r="W78" i="13"/>
  <c r="Z40" i="29"/>
  <c r="AC40" i="29" s="1"/>
  <c r="X292" i="26"/>
  <c r="Y292" i="26" s="1"/>
  <c r="X91" i="13"/>
  <c r="Y91" i="13" s="1"/>
  <c r="X46" i="26"/>
  <c r="Y46" i="26" s="1"/>
  <c r="X79" i="26"/>
  <c r="Y79" i="26" s="1"/>
  <c r="X345" i="26"/>
  <c r="Y345" i="26" s="1"/>
  <c r="W170" i="26"/>
  <c r="W34" i="28"/>
  <c r="X359" i="26"/>
  <c r="Y359" i="26" s="1"/>
  <c r="X120" i="26"/>
  <c r="Y120" i="26" s="1"/>
  <c r="AA63" i="29"/>
  <c r="X304" i="26"/>
  <c r="Y304" i="26" s="1"/>
  <c r="X257" i="26"/>
  <c r="Y257" i="26" s="1"/>
  <c r="X40" i="26"/>
  <c r="Y40" i="26" s="1"/>
  <c r="X38" i="13"/>
  <c r="Y38" i="13" s="1"/>
  <c r="W367" i="26"/>
  <c r="X383" i="26"/>
  <c r="Y383" i="26" s="1"/>
  <c r="W46" i="13"/>
  <c r="X59" i="27"/>
  <c r="Y59" i="27" s="1"/>
  <c r="W314" i="26"/>
  <c r="W304" i="26"/>
  <c r="X197" i="26"/>
  <c r="Y197" i="26" s="1"/>
  <c r="W53" i="27"/>
  <c r="W23" i="27"/>
  <c r="W394" i="26"/>
  <c r="X116" i="26"/>
  <c r="Y116" i="26" s="1"/>
  <c r="W60" i="13"/>
  <c r="W392" i="26"/>
  <c r="W37" i="13"/>
  <c r="W26" i="13"/>
  <c r="X356" i="26"/>
  <c r="Y356" i="26" s="1"/>
  <c r="X105" i="26"/>
  <c r="Y105" i="26" s="1"/>
  <c r="X195" i="26"/>
  <c r="Y195" i="26" s="1"/>
  <c r="W45" i="27"/>
  <c r="W175" i="26"/>
  <c r="X49" i="26"/>
  <c r="Y49" i="26" s="1"/>
  <c r="X216" i="26"/>
  <c r="Y216" i="26" s="1"/>
  <c r="AA38" i="29"/>
  <c r="X323" i="26"/>
  <c r="Y323" i="26" s="1"/>
  <c r="X39" i="13"/>
  <c r="Y39" i="13" s="1"/>
  <c r="X25" i="26"/>
  <c r="Y25" i="26" s="1"/>
  <c r="W173" i="26"/>
  <c r="X314" i="26"/>
  <c r="Y314" i="26" s="1"/>
  <c r="W61" i="13"/>
  <c r="W351" i="26"/>
  <c r="W56" i="27"/>
  <c r="X340" i="26"/>
  <c r="Y340" i="26" s="1"/>
  <c r="AB36" i="29"/>
  <c r="Z35" i="29"/>
  <c r="AC35" i="29" s="1"/>
  <c r="X317" i="26"/>
  <c r="Y317" i="26" s="1"/>
  <c r="W384" i="26"/>
  <c r="W56" i="13"/>
  <c r="W62" i="13"/>
  <c r="W162" i="26"/>
  <c r="W302" i="26"/>
  <c r="X374" i="26"/>
  <c r="Y374" i="26" s="1"/>
  <c r="X367" i="26"/>
  <c r="Y367" i="26" s="1"/>
  <c r="X250" i="26"/>
  <c r="Y250" i="26" s="1"/>
  <c r="X41" i="27"/>
  <c r="Y41" i="27" s="1"/>
  <c r="X256" i="26"/>
  <c r="Y256" i="26" s="1"/>
  <c r="X128" i="26"/>
  <c r="Y128" i="26" s="1"/>
  <c r="X377" i="26"/>
  <c r="Y377" i="26" s="1"/>
  <c r="X400" i="26"/>
  <c r="Y400" i="26" s="1"/>
  <c r="X373" i="26"/>
  <c r="Y373" i="26" s="1"/>
  <c r="X140" i="26"/>
  <c r="Y140" i="26" s="1"/>
  <c r="X246" i="26"/>
  <c r="Y246" i="26" s="1"/>
  <c r="X208" i="26"/>
  <c r="Y208" i="26" s="1"/>
  <c r="W25" i="13"/>
  <c r="X255" i="26"/>
  <c r="Y255" i="26" s="1"/>
  <c r="X371" i="26"/>
  <c r="Y371" i="26" s="1"/>
  <c r="W393" i="26"/>
  <c r="W268" i="26"/>
  <c r="X40" i="27"/>
  <c r="Y40" i="27" s="1"/>
  <c r="X363" i="26"/>
  <c r="Y363" i="26" s="1"/>
  <c r="W89" i="26"/>
  <c r="Y48" i="29"/>
  <c r="AA69" i="29"/>
  <c r="W371" i="26"/>
  <c r="X31" i="28"/>
  <c r="Y31" i="28" s="1"/>
  <c r="W391" i="26"/>
  <c r="X170" i="26"/>
  <c r="Y170" i="26" s="1"/>
  <c r="X59" i="13"/>
  <c r="Y59" i="13" s="1"/>
  <c r="X37" i="13"/>
  <c r="Y37" i="13" s="1"/>
  <c r="X210" i="26"/>
  <c r="Y210" i="26" s="1"/>
  <c r="X395" i="26"/>
  <c r="Y395" i="26" s="1"/>
  <c r="X23" i="28"/>
  <c r="Y23" i="28" s="1"/>
  <c r="X30" i="27"/>
  <c r="Y30" i="27" s="1"/>
  <c r="X62" i="26"/>
  <c r="Y62" i="26" s="1"/>
  <c r="X93" i="26"/>
  <c r="Y93" i="26" s="1"/>
  <c r="W344" i="26"/>
  <c r="X360" i="26"/>
  <c r="Y360" i="26" s="1"/>
  <c r="W41" i="27"/>
  <c r="W251" i="26"/>
  <c r="X25" i="13"/>
  <c r="Y25" i="13" s="1"/>
  <c r="W333" i="26"/>
  <c r="X298" i="26"/>
  <c r="Y298" i="26" s="1"/>
  <c r="W49" i="26"/>
  <c r="W296" i="26"/>
  <c r="X324" i="26"/>
  <c r="Y324" i="26" s="1"/>
  <c r="W242" i="26"/>
  <c r="W35" i="26"/>
  <c r="W59" i="27"/>
  <c r="X58" i="26"/>
  <c r="Y58" i="26" s="1"/>
  <c r="W331" i="26"/>
  <c r="Y44" i="29"/>
  <c r="W348" i="26"/>
  <c r="X232" i="26"/>
  <c r="Y232" i="26" s="1"/>
  <c r="Y58" i="29"/>
  <c r="X212" i="26"/>
  <c r="Y212" i="26" s="1"/>
  <c r="W27" i="26"/>
  <c r="W167" i="26"/>
  <c r="X393" i="26"/>
  <c r="Y393" i="26" s="1"/>
  <c r="W275" i="26"/>
  <c r="X196" i="26"/>
  <c r="Y196" i="26" s="1"/>
  <c r="X278" i="26"/>
  <c r="Y278" i="26" s="1"/>
  <c r="X228" i="26"/>
  <c r="Y228" i="26" s="1"/>
  <c r="Z68" i="29"/>
  <c r="AC68" i="29" s="1"/>
  <c r="W373" i="26"/>
  <c r="W35" i="28"/>
  <c r="W306" i="26"/>
  <c r="W44" i="26"/>
  <c r="W145" i="26"/>
  <c r="W34" i="27"/>
  <c r="W63" i="27"/>
  <c r="X148" i="26"/>
  <c r="Y148" i="26" s="1"/>
  <c r="X23" i="26"/>
  <c r="Y23" i="26" s="1"/>
  <c r="W235" i="26"/>
  <c r="W273" i="26"/>
  <c r="X44" i="13"/>
  <c r="Y44" i="13" s="1"/>
  <c r="X52" i="13"/>
  <c r="Y52" i="13" s="1"/>
  <c r="X149" i="26"/>
  <c r="Y149" i="26" s="1"/>
  <c r="X285" i="26"/>
  <c r="Y285" i="26" s="1"/>
  <c r="W82" i="26"/>
  <c r="Z48" i="29"/>
  <c r="AC48" i="29" s="1"/>
  <c r="AA51" i="29"/>
  <c r="W378" i="26"/>
  <c r="Y53" i="29"/>
  <c r="X219" i="26"/>
  <c r="Y219" i="26" s="1"/>
  <c r="W229" i="26"/>
  <c r="W181" i="26"/>
  <c r="W267" i="26"/>
  <c r="W287" i="26"/>
  <c r="X82" i="26"/>
  <c r="Y82" i="26" s="1"/>
  <c r="X76" i="26"/>
  <c r="Y76" i="26" s="1"/>
  <c r="X237" i="26"/>
  <c r="Y237" i="26" s="1"/>
  <c r="X85" i="26"/>
  <c r="Y85" i="26" s="1"/>
  <c r="X63" i="26"/>
  <c r="Y63" i="26" s="1"/>
  <c r="W49" i="13"/>
  <c r="W66" i="27"/>
  <c r="W103" i="26"/>
  <c r="X320" i="26"/>
  <c r="Y320" i="26" s="1"/>
  <c r="AA61" i="29"/>
  <c r="W246" i="26"/>
  <c r="W193" i="26"/>
  <c r="X150" i="26"/>
  <c r="Y150" i="26" s="1"/>
  <c r="X68" i="13"/>
  <c r="Y68" i="13" s="1"/>
  <c r="X46" i="13"/>
  <c r="Y46" i="13" s="1"/>
  <c r="X132" i="26"/>
  <c r="Y132" i="26" s="1"/>
  <c r="W369" i="26"/>
  <c r="X119" i="26"/>
  <c r="Y119" i="26" s="1"/>
  <c r="Z66" i="29"/>
  <c r="AC66" i="29" s="1"/>
  <c r="W98" i="26"/>
  <c r="Z37" i="29"/>
  <c r="AC37" i="29" s="1"/>
  <c r="X235" i="26"/>
  <c r="Y235" i="26" s="1"/>
  <c r="W379" i="26"/>
  <c r="W88" i="26"/>
  <c r="X332" i="26"/>
  <c r="Y332" i="26" s="1"/>
  <c r="W30" i="27"/>
  <c r="X121" i="26"/>
  <c r="Y121" i="26" s="1"/>
  <c r="W60" i="26"/>
  <c r="AA62" i="29"/>
  <c r="AA39" i="29"/>
  <c r="X98" i="26"/>
  <c r="Y98" i="26" s="1"/>
  <c r="W48" i="13"/>
  <c r="W102" i="13"/>
  <c r="W58" i="13"/>
  <c r="W57" i="13"/>
  <c r="W256" i="26"/>
  <c r="W30" i="13"/>
  <c r="W36" i="13"/>
  <c r="AA55" i="29"/>
  <c r="Z50" i="29"/>
  <c r="AC50" i="29" s="1"/>
  <c r="W315" i="26"/>
  <c r="AA35" i="29"/>
  <c r="W66" i="26"/>
  <c r="AA56" i="29"/>
  <c r="Y62" i="29"/>
  <c r="W31" i="13"/>
  <c r="AB27" i="29"/>
  <c r="X117" i="26"/>
  <c r="Y117" i="26" s="1"/>
  <c r="X262" i="26"/>
  <c r="Y262" i="26" s="1"/>
  <c r="W208" i="26"/>
  <c r="W228" i="26"/>
  <c r="X51" i="26"/>
  <c r="Y51" i="26" s="1"/>
  <c r="X81" i="13"/>
  <c r="Y81" i="13" s="1"/>
  <c r="Z62" i="29"/>
  <c r="AC62" i="29" s="1"/>
  <c r="X249" i="26"/>
  <c r="Y249" i="26" s="1"/>
  <c r="X260" i="26"/>
  <c r="Y260" i="26" s="1"/>
  <c r="X33" i="13"/>
  <c r="Y33" i="13" s="1"/>
  <c r="W53" i="26"/>
  <c r="Z34" i="29"/>
  <c r="AC34" i="29" s="1"/>
  <c r="W345" i="26"/>
  <c r="W238" i="26"/>
  <c r="X291" i="26"/>
  <c r="Y291" i="26" s="1"/>
  <c r="X24" i="13"/>
  <c r="Y24" i="13" s="1"/>
  <c r="AA47" i="29"/>
  <c r="W382" i="26"/>
  <c r="W245" i="26"/>
  <c r="W101" i="13"/>
  <c r="Z41" i="29"/>
  <c r="AC41" i="29" s="1"/>
  <c r="W33" i="27"/>
  <c r="W44" i="13"/>
  <c r="AB66" i="29"/>
  <c r="W187" i="26"/>
  <c r="X90" i="13"/>
  <c r="Y90" i="13" s="1"/>
  <c r="W343" i="26"/>
  <c r="X75" i="26"/>
  <c r="Y75" i="26" s="1"/>
  <c r="X35" i="26"/>
  <c r="Y35" i="26" s="1"/>
  <c r="X32" i="28"/>
  <c r="Y32" i="28" s="1"/>
  <c r="W230" i="26"/>
  <c r="W389" i="26"/>
  <c r="X99" i="26"/>
  <c r="Y99" i="26" s="1"/>
  <c r="W368" i="26"/>
  <c r="X286" i="26"/>
  <c r="Y286" i="26" s="1"/>
  <c r="AA28" i="29"/>
  <c r="W280" i="26"/>
  <c r="X185" i="26"/>
  <c r="Y185" i="26" s="1"/>
  <c r="W218" i="26"/>
  <c r="X66" i="27"/>
  <c r="Y66" i="27" s="1"/>
  <c r="X331" i="26"/>
  <c r="Y331" i="26" s="1"/>
  <c r="W316" i="26"/>
  <c r="X169" i="26"/>
  <c r="Y169" i="26" s="1"/>
  <c r="W375" i="26"/>
  <c r="X326" i="26"/>
  <c r="Y326" i="26" s="1"/>
  <c r="X88" i="26"/>
  <c r="Y88" i="26" s="1"/>
  <c r="X127" i="26"/>
  <c r="Y127" i="26" s="1"/>
  <c r="W28" i="28"/>
  <c r="Y45" i="29"/>
  <c r="X346" i="26"/>
  <c r="Y346" i="26" s="1"/>
  <c r="X194" i="26"/>
  <c r="Y194" i="26" s="1"/>
  <c r="W133" i="26"/>
  <c r="W141" i="26"/>
  <c r="W30" i="26"/>
  <c r="W338" i="26"/>
  <c r="X355" i="26"/>
  <c r="Y355" i="26" s="1"/>
  <c r="W74" i="26"/>
  <c r="AA54" i="29"/>
  <c r="Y54" i="29"/>
  <c r="X375" i="26"/>
  <c r="Y375" i="26" s="1"/>
  <c r="X213" i="26"/>
  <c r="Y213" i="26" s="1"/>
  <c r="Y26" i="29"/>
  <c r="Y65" i="29"/>
  <c r="X307" i="26"/>
  <c r="Y307" i="26" s="1"/>
  <c r="X186" i="26"/>
  <c r="Y186" i="26" s="1"/>
  <c r="W72" i="13"/>
  <c r="AA45" i="29"/>
  <c r="W179" i="26"/>
  <c r="W61" i="26"/>
  <c r="W106" i="26"/>
  <c r="X91" i="26"/>
  <c r="Y91" i="26" s="1"/>
  <c r="X259" i="26"/>
  <c r="Y259" i="26" s="1"/>
  <c r="W227" i="26"/>
  <c r="W82" i="13"/>
  <c r="Z32" i="29"/>
  <c r="AC32" i="29" s="1"/>
  <c r="W49" i="27"/>
  <c r="X209" i="26"/>
  <c r="Y209" i="26" s="1"/>
  <c r="W209" i="26"/>
  <c r="X104" i="26"/>
  <c r="Y104" i="26" s="1"/>
  <c r="AA68" i="29"/>
  <c r="Z52" i="29"/>
  <c r="AC52" i="29" s="1"/>
  <c r="W57" i="27"/>
  <c r="W356" i="26"/>
  <c r="W39" i="26"/>
  <c r="W38" i="27"/>
  <c r="W153" i="26"/>
  <c r="W55" i="26"/>
  <c r="W62" i="27"/>
  <c r="X299" i="26"/>
  <c r="Y299" i="26" s="1"/>
  <c r="W250" i="26"/>
  <c r="W400" i="26"/>
  <c r="X31" i="26"/>
  <c r="Y31" i="26" s="1"/>
  <c r="Z57" i="29"/>
  <c r="AC57" i="29" s="1"/>
  <c r="W156" i="26"/>
  <c r="W207" i="26"/>
  <c r="W63" i="26"/>
  <c r="W163" i="26"/>
  <c r="X42" i="26"/>
  <c r="Y42" i="26" s="1"/>
  <c r="W337" i="26"/>
  <c r="W213" i="26"/>
  <c r="X207" i="26"/>
  <c r="Y207" i="26" s="1"/>
  <c r="W36" i="26"/>
  <c r="X70" i="13"/>
  <c r="Y70" i="13" s="1"/>
  <c r="X107" i="26"/>
  <c r="Y107" i="26" s="1"/>
  <c r="W86" i="26"/>
  <c r="W40" i="27"/>
  <c r="X115" i="26"/>
  <c r="Y115" i="26" s="1"/>
  <c r="W151" i="26"/>
  <c r="Y56" i="29"/>
  <c r="X36" i="27"/>
  <c r="Y36" i="27" s="1"/>
  <c r="W29" i="27"/>
  <c r="W196" i="26"/>
  <c r="X25" i="27"/>
  <c r="Y25" i="27" s="1"/>
  <c r="X218" i="26"/>
  <c r="Y218" i="26" s="1"/>
  <c r="X143" i="26"/>
  <c r="Y143" i="26" s="1"/>
  <c r="W317" i="26"/>
  <c r="X39" i="27"/>
  <c r="Y39" i="27" s="1"/>
  <c r="W308" i="26"/>
  <c r="W211" i="26"/>
  <c r="X152" i="26"/>
  <c r="Y152" i="26" s="1"/>
  <c r="W359" i="26"/>
  <c r="W258" i="26"/>
  <c r="W127" i="26"/>
  <c r="X338" i="26"/>
  <c r="Y338" i="26" s="1"/>
  <c r="W40" i="26"/>
  <c r="W221" i="26"/>
  <c r="W220" i="26"/>
  <c r="X180" i="26"/>
  <c r="Y180" i="26" s="1"/>
  <c r="X226" i="26"/>
  <c r="Y226" i="26" s="1"/>
  <c r="W28" i="13"/>
  <c r="X254" i="26"/>
  <c r="Y254" i="26" s="1"/>
  <c r="X238" i="26"/>
  <c r="Y238" i="26" s="1"/>
  <c r="X45" i="13"/>
  <c r="Y45" i="13" s="1"/>
  <c r="X60" i="13"/>
  <c r="Y60" i="13" s="1"/>
  <c r="X51" i="27"/>
  <c r="Y51" i="27" s="1"/>
  <c r="W172" i="26"/>
  <c r="X74" i="13"/>
  <c r="Y74" i="13" s="1"/>
  <c r="X79" i="13"/>
  <c r="Y79" i="13" s="1"/>
  <c r="W26" i="28"/>
  <c r="X263" i="26"/>
  <c r="Y263" i="26" s="1"/>
  <c r="W362" i="26"/>
  <c r="W138" i="26"/>
  <c r="W70" i="13"/>
  <c r="W297" i="26"/>
  <c r="W365" i="26"/>
  <c r="W199" i="26"/>
  <c r="X268" i="26"/>
  <c r="Y268" i="26" s="1"/>
  <c r="X101" i="13"/>
  <c r="Y101" i="13" s="1"/>
  <c r="X58" i="13"/>
  <c r="Y58" i="13" s="1"/>
  <c r="X29" i="26"/>
  <c r="Y29" i="26" s="1"/>
  <c r="X49" i="27"/>
  <c r="Y49" i="27" s="1"/>
  <c r="X55" i="27"/>
  <c r="Y55" i="27" s="1"/>
  <c r="W115" i="26"/>
  <c r="W31" i="26"/>
  <c r="W376" i="26"/>
  <c r="X26" i="28"/>
  <c r="Y26" i="28" s="1"/>
  <c r="X358" i="26"/>
  <c r="Y358" i="26" s="1"/>
  <c r="W61" i="27"/>
  <c r="W143" i="26"/>
  <c r="W33" i="26"/>
  <c r="X131" i="26"/>
  <c r="Y131" i="26" s="1"/>
  <c r="X159" i="26"/>
  <c r="Y159" i="26" s="1"/>
  <c r="X157" i="26"/>
  <c r="Y157" i="26" s="1"/>
  <c r="Y24" i="29"/>
  <c r="W72" i="26"/>
  <c r="AA32" i="29"/>
  <c r="X386" i="26"/>
  <c r="Y386" i="26" s="1"/>
  <c r="X163" i="26"/>
  <c r="Y163" i="26" s="1"/>
  <c r="W200" i="26"/>
  <c r="X84" i="13"/>
  <c r="Y84" i="13" s="1"/>
  <c r="W44" i="27"/>
  <c r="X47" i="27"/>
  <c r="Y47" i="27" s="1"/>
  <c r="Y25" i="29"/>
  <c r="X42" i="27"/>
  <c r="Y42" i="27" s="1"/>
  <c r="X65" i="27"/>
  <c r="Y65" i="27" s="1"/>
  <c r="W121" i="26"/>
  <c r="W277" i="26"/>
  <c r="X23" i="13"/>
  <c r="Y23" i="13" s="1"/>
  <c r="W111" i="26"/>
  <c r="W188" i="26"/>
  <c r="X89" i="26"/>
  <c r="Y89" i="26" s="1"/>
  <c r="W124" i="26"/>
  <c r="X178" i="26"/>
  <c r="Y178" i="26" s="1"/>
  <c r="X353" i="26"/>
  <c r="Y353" i="26" s="1"/>
  <c r="W160" i="26"/>
  <c r="X153" i="26"/>
  <c r="Y153" i="26" s="1"/>
  <c r="X134" i="26"/>
  <c r="Y134" i="26" s="1"/>
  <c r="X184" i="26"/>
  <c r="Y184" i="26" s="1"/>
  <c r="W328" i="26"/>
  <c r="X276" i="26"/>
  <c r="Y276" i="26" s="1"/>
  <c r="W298" i="26"/>
  <c r="X366" i="26"/>
  <c r="Y366" i="26" s="1"/>
  <c r="AA49" i="29"/>
  <c r="X198" i="26"/>
  <c r="Y198" i="26" s="1"/>
  <c r="X74" i="26"/>
  <c r="Y74" i="26" s="1"/>
  <c r="X281" i="26"/>
  <c r="Y281" i="26" s="1"/>
  <c r="X224" i="26"/>
  <c r="Y224" i="26" s="1"/>
  <c r="X34" i="28"/>
  <c r="Y34" i="28" s="1"/>
  <c r="W48" i="26"/>
  <c r="W98" i="13"/>
  <c r="X138" i="26"/>
  <c r="Y138" i="26" s="1"/>
  <c r="W129" i="26"/>
  <c r="X50" i="26"/>
  <c r="Y50" i="26" s="1"/>
  <c r="W59" i="13"/>
  <c r="W81" i="13"/>
  <c r="W142" i="26"/>
  <c r="X352" i="26"/>
  <c r="Y352" i="26" s="1"/>
  <c r="W374" i="26"/>
  <c r="X88" i="13"/>
  <c r="Y88" i="13" s="1"/>
  <c r="W276" i="26"/>
  <c r="W52" i="26"/>
  <c r="X44" i="27"/>
  <c r="Y44" i="27" s="1"/>
  <c r="W254" i="26"/>
  <c r="X36" i="26"/>
  <c r="Y36" i="26" s="1"/>
  <c r="X182" i="26"/>
  <c r="Y182" i="26" s="1"/>
  <c r="X172" i="26"/>
  <c r="Y172" i="26" s="1"/>
  <c r="Z42" i="29"/>
  <c r="AC42" i="29" s="1"/>
  <c r="W29" i="26"/>
  <c r="W303" i="26"/>
  <c r="X275" i="26"/>
  <c r="Y275" i="26" s="1"/>
  <c r="X388" i="26"/>
  <c r="Y388" i="26" s="1"/>
  <c r="Y36" i="29"/>
  <c r="Y30" i="29"/>
  <c r="W272" i="26"/>
  <c r="X113" i="26"/>
  <c r="Y113" i="26" s="1"/>
  <c r="X242" i="26"/>
  <c r="Y242" i="26" s="1"/>
  <c r="X96" i="26"/>
  <c r="Y96" i="26" s="1"/>
  <c r="K6" i="22" l="1"/>
  <c r="I6" i="22"/>
  <c r="L6" i="22"/>
  <c r="J6" i="22"/>
  <c r="M6" i="22"/>
  <c r="J5" i="22" l="1"/>
  <c r="J7" i="22"/>
  <c r="K5" i="22"/>
  <c r="K7" i="22"/>
  <c r="I5" i="22"/>
  <c r="I7" i="22"/>
  <c r="L5" i="22"/>
  <c r="L7" i="22"/>
  <c r="M5" i="22"/>
  <c r="M7" i="22"/>
</calcChain>
</file>

<file path=xl/sharedStrings.xml><?xml version="1.0" encoding="utf-8"?>
<sst xmlns="http://schemas.openxmlformats.org/spreadsheetml/2006/main" count="5231" uniqueCount="169">
  <si>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</si>
  <si>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</si>
  <si>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</si>
  <si>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</si>
  <si>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</si>
  <si>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</si>
  <si>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</si>
  <si>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</si>
  <si>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</si>
  <si>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</si>
  <si>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</si>
  <si>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</si>
  <si>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</si>
  <si>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</si>
  <si>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</si>
  <si>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</si>
  <si>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</si>
  <si>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</si>
  <si>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</si>
  <si>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</si>
  <si>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</si>
  <si>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</si>
  <si>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</si>
  <si>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</si>
  <si>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</si>
  <si>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</si>
  <si>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</si>
  <si>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</si>
  <si>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</si>
  <si>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</si>
  <si>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</si>
  <si>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</si>
  <si>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</si>
  <si>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</si>
  <si>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</si>
  <si>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</si>
  <si>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</si>
  <si>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</si>
  <si>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</si>
  <si>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</si>
  <si>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</si>
  <si>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</si>
  <si>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</si>
  <si>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</si>
  <si>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</si>
  <si>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</si>
  <si>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</si>
  <si>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</si>
  <si>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</si>
  <si>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</si>
  <si>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</si>
  <si>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</si>
  <si>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</si>
  <si>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</si>
  <si>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</si>
  <si>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</si>
  <si>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</si>
  <si>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</si>
  <si>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</si>
  <si>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</si>
  <si>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</si>
  <si>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</si>
  <si>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</si>
  <si>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</si>
  <si>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</si>
  <si>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</si>
  <si>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</si>
  <si>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</si>
  <si>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</si>
  <si>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</si>
  <si>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</si>
  <si>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</si>
  <si>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</si>
  <si>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</si>
  <si>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</si>
  <si>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</si>
  <si>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</si>
  <si>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</si>
  <si>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</si>
  <si>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</si>
  <si>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</si>
  <si>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</si>
  <si>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</si>
  <si>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</si>
  <si>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</si>
  <si>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</si>
  <si>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</si>
  <si>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</si>
  <si>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</si>
  <si>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</si>
  <si>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</si>
  <si>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</si>
  <si>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</si>
  <si>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</si>
  <si>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</si>
  <si>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</si>
  <si>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</si>
  <si>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</si>
  <si>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</si>
  <si>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</si>
  <si>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</si>
  <si>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</si>
  <si>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</si>
  <si>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</si>
  <si>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</si>
  <si>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</si>
  <si>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</si>
  <si>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</si>
  <si>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</si>
  <si>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</si>
  <si>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</si>
  <si>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</si>
  <si>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</si>
  <si>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</si>
  <si>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</si>
  <si>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</si>
  <si>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</si>
  <si>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</si>
  <si>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</si>
  <si>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</si>
  <si>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</si>
  <si>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</si>
  <si>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</si>
  <si>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</si>
  <si>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</si>
  <si>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</si>
  <si>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</si>
  <si>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</si>
  <si>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</si>
  <si>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</si>
  <si>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</si>
  <si>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</si>
  <si>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</si>
  <si>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</si>
  <si>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</si>
  <si>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</si>
  <si>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</si>
  <si>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</si>
  <si>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</si>
  <si>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</si>
  <si>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</si>
  <si>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</si>
  <si>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</si>
  <si>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</si>
  <si>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</si>
  <si>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</si>
  <si>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</si>
  <si>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EUR</t>
  </si>
  <si>
    <t>TARGET</t>
  </si>
  <si>
    <t>Eonia</t>
  </si>
  <si>
    <t>ibor</t>
  </si>
  <si>
    <t>EON</t>
  </si>
  <si>
    <t>ECB</t>
  </si>
  <si>
    <t>Error(bps)</t>
  </si>
  <si>
    <t>30/360 (Bond Basis)</t>
  </si>
  <si>
    <t>FWDSW</t>
  </si>
  <si>
    <t>6M Swap</t>
  </si>
  <si>
    <t>ECB OIS</t>
  </si>
  <si>
    <t>6M Fwd Swap</t>
  </si>
  <si>
    <t>Instruments Used</t>
  </si>
  <si>
    <t>Pricing Linear</t>
  </si>
  <si>
    <t>Error Linear</t>
  </si>
  <si>
    <t xml:space="preserve">  Linear</t>
  </si>
  <si>
    <t xml:space="preserve"> Mixed ShareRange</t>
  </si>
  <si>
    <t xml:space="preserve"> Mixed SplitRange</t>
  </si>
  <si>
    <t>Error ShareRange</t>
  </si>
  <si>
    <t>Error SplitRange</t>
  </si>
  <si>
    <t>Pricing ShareRange</t>
  </si>
  <si>
    <t>Pricing SplitRange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</si>
</sst>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lightUp">
        <bgColor theme="0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98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4" borderId="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9" fillId="0" borderId="22" xfId="1" applyFont="1" applyFill="1" applyBorder="1"/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2" fontId="9" fillId="3" borderId="11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3" borderId="23" xfId="1" applyFont="1" applyFill="1" applyBorder="1"/>
    <xf numFmtId="169" fontId="9" fillId="3" borderId="23" xfId="1" applyNumberFormat="1" applyFont="1" applyFill="1" applyBorder="1"/>
    <xf numFmtId="166" fontId="9" fillId="3" borderId="23" xfId="1" applyNumberFormat="1" applyFont="1" applyFill="1" applyBorder="1"/>
    <xf numFmtId="2" fontId="9" fillId="3" borderId="23" xfId="1" applyNumberFormat="1" applyFont="1" applyFill="1" applyBorder="1" applyAlignment="1">
      <alignment horizontal="right"/>
    </xf>
    <xf numFmtId="0" fontId="9" fillId="3" borderId="22" xfId="1" applyFont="1" applyFill="1" applyBorder="1"/>
    <xf numFmtId="169" fontId="9" fillId="3" borderId="22" xfId="1" applyNumberFormat="1" applyFont="1" applyFill="1" applyBorder="1"/>
    <xf numFmtId="166" fontId="9" fillId="3" borderId="22" xfId="1" applyNumberFormat="1" applyFont="1" applyFill="1" applyBorder="1"/>
    <xf numFmtId="2" fontId="9" fillId="3" borderId="22" xfId="1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 applyProtection="1">
      <alignment horizontal="center"/>
      <protection locked="0"/>
    </xf>
    <xf numFmtId="0" fontId="9" fillId="0" borderId="37" xfId="1" applyFont="1" applyFill="1" applyBorder="1"/>
    <xf numFmtId="173" fontId="9" fillId="8" borderId="12" xfId="1" applyNumberFormat="1" applyFont="1" applyFill="1" applyBorder="1" applyAlignment="1">
      <alignment horizontal="center" vertical="center"/>
    </xf>
    <xf numFmtId="2" fontId="9" fillId="3" borderId="12" xfId="1" applyNumberFormat="1" applyFont="1" applyFill="1" applyBorder="1"/>
    <xf numFmtId="173" fontId="9" fillId="8" borderId="11" xfId="1" applyNumberFormat="1" applyFont="1" applyFill="1" applyBorder="1" applyAlignment="1">
      <alignment horizontal="center" vertical="center"/>
    </xf>
    <xf numFmtId="173" fontId="9" fillId="8" borderId="10" xfId="1" applyNumberFormat="1" applyFont="1" applyFill="1" applyBorder="1" applyAlignment="1">
      <alignment horizontal="center" vertical="center"/>
    </xf>
    <xf numFmtId="2" fontId="9" fillId="3" borderId="10" xfId="1" applyNumberFormat="1" applyFont="1" applyFill="1" applyBorder="1"/>
    <xf numFmtId="173" fontId="9" fillId="8" borderId="23" xfId="1" applyNumberFormat="1" applyFont="1" applyFill="1" applyBorder="1" applyAlignment="1">
      <alignment horizontal="center" vertical="center"/>
    </xf>
    <xf numFmtId="173" fontId="9" fillId="8" borderId="22" xfId="1" applyNumberFormat="1" applyFont="1" applyFill="1" applyBorder="1" applyAlignment="1">
      <alignment horizontal="center" vertical="center"/>
    </xf>
    <xf numFmtId="0" fontId="9" fillId="3" borderId="38" xfId="1" applyFont="1" applyFill="1" applyBorder="1"/>
    <xf numFmtId="173" fontId="9" fillId="8" borderId="38" xfId="1" applyNumberFormat="1" applyFont="1" applyFill="1" applyBorder="1" applyAlignment="1">
      <alignment horizontal="center" vertical="center"/>
    </xf>
    <xf numFmtId="169" fontId="9" fillId="3" borderId="38" xfId="1" applyNumberFormat="1" applyFont="1" applyFill="1" applyBorder="1"/>
    <xf numFmtId="166" fontId="9" fillId="3" borderId="38" xfId="1" applyNumberFormat="1" applyFont="1" applyFill="1" applyBorder="1"/>
    <xf numFmtId="2" fontId="9" fillId="3" borderId="38" xfId="1" applyNumberFormat="1" applyFont="1" applyFill="1" applyBorder="1" applyAlignment="1">
      <alignment horizontal="right"/>
    </xf>
    <xf numFmtId="173" fontId="9" fillId="3" borderId="12" xfId="1" applyNumberFormat="1" applyFont="1" applyFill="1" applyBorder="1" applyAlignment="1">
      <alignment horizontal="center" vertical="center"/>
    </xf>
    <xf numFmtId="173" fontId="9" fillId="3" borderId="11" xfId="1" applyNumberFormat="1" applyFont="1" applyFill="1" applyBorder="1" applyAlignment="1">
      <alignment horizontal="center" vertical="center"/>
    </xf>
    <xf numFmtId="173" fontId="9" fillId="3" borderId="22" xfId="1" applyNumberFormat="1" applyFont="1" applyFill="1" applyBorder="1" applyAlignment="1">
      <alignment horizontal="center" vertical="center"/>
    </xf>
    <xf numFmtId="173" fontId="9" fillId="3" borderId="23" xfId="1" applyNumberFormat="1" applyFont="1" applyFill="1" applyBorder="1" applyAlignment="1">
      <alignment horizontal="center" vertical="center"/>
    </xf>
    <xf numFmtId="173" fontId="9" fillId="3" borderId="10" xfId="1" applyNumberFormat="1" applyFont="1" applyFill="1" applyBorder="1" applyAlignment="1">
      <alignment horizontal="center" vertical="center"/>
    </xf>
    <xf numFmtId="166" fontId="9" fillId="3" borderId="19" xfId="1" applyNumberFormat="1" applyFont="1" applyFill="1" applyBorder="1"/>
    <xf numFmtId="166" fontId="9" fillId="3" borderId="2" xfId="1" applyNumberFormat="1" applyFont="1" applyFill="1" applyBorder="1"/>
    <xf numFmtId="166" fontId="9" fillId="3" borderId="17" xfId="1" applyNumberFormat="1" applyFont="1" applyFill="1" applyBorder="1"/>
    <xf numFmtId="166" fontId="9" fillId="3" borderId="20" xfId="1" applyNumberFormat="1" applyFont="1" applyFill="1" applyBorder="1"/>
    <xf numFmtId="166" fontId="9" fillId="3" borderId="1" xfId="1" applyNumberFormat="1" applyFont="1" applyFill="1" applyBorder="1"/>
    <xf numFmtId="166" fontId="9" fillId="3" borderId="21" xfId="1" applyNumberFormat="1" applyFont="1" applyFill="1" applyBorder="1"/>
    <xf numFmtId="0" fontId="18" fillId="6" borderId="12" xfId="0" applyFont="1" applyFill="1" applyBorder="1" applyAlignment="1">
      <alignment horizontal="center" vertical="center"/>
    </xf>
    <xf numFmtId="0" fontId="9" fillId="6" borderId="3" xfId="1" applyFont="1" applyFill="1" applyBorder="1" applyAlignment="1">
      <alignment horizontal="center"/>
    </xf>
    <xf numFmtId="11" fontId="9" fillId="4" borderId="0" xfId="1" applyNumberFormat="1" applyFont="1" applyFill="1" applyBorder="1"/>
    <xf numFmtId="166" fontId="12" fillId="4" borderId="0" xfId="0" applyNumberFormat="1" applyFont="1" applyFill="1"/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21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42627</c:v>
                </c:pt>
                <c:pt idx="1">
                  <c:v>42628</c:v>
                </c:pt>
                <c:pt idx="2">
                  <c:v>42629</c:v>
                </c:pt>
                <c:pt idx="3">
                  <c:v>42632</c:v>
                </c:pt>
                <c:pt idx="4">
                  <c:v>42633</c:v>
                </c:pt>
                <c:pt idx="5">
                  <c:v>42634</c:v>
                </c:pt>
                <c:pt idx="6">
                  <c:v>42635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42653</c:v>
                </c:pt>
                <c:pt idx="19">
                  <c:v>42654</c:v>
                </c:pt>
                <c:pt idx="20">
                  <c:v>42655</c:v>
                </c:pt>
                <c:pt idx="21">
                  <c:v>42656</c:v>
                </c:pt>
                <c:pt idx="22">
                  <c:v>42657</c:v>
                </c:pt>
                <c:pt idx="23">
                  <c:v>42660</c:v>
                </c:pt>
                <c:pt idx="24">
                  <c:v>42661</c:v>
                </c:pt>
                <c:pt idx="25">
                  <c:v>42662</c:v>
                </c:pt>
                <c:pt idx="26">
                  <c:v>42663</c:v>
                </c:pt>
                <c:pt idx="27">
                  <c:v>42664</c:v>
                </c:pt>
                <c:pt idx="28">
                  <c:v>42667</c:v>
                </c:pt>
                <c:pt idx="29">
                  <c:v>42668</c:v>
                </c:pt>
                <c:pt idx="30">
                  <c:v>42669</c:v>
                </c:pt>
                <c:pt idx="31">
                  <c:v>42670</c:v>
                </c:pt>
                <c:pt idx="32">
                  <c:v>42671</c:v>
                </c:pt>
                <c:pt idx="33">
                  <c:v>42674</c:v>
                </c:pt>
                <c:pt idx="34">
                  <c:v>42675</c:v>
                </c:pt>
                <c:pt idx="35">
                  <c:v>42676</c:v>
                </c:pt>
                <c:pt idx="36">
                  <c:v>42677</c:v>
                </c:pt>
                <c:pt idx="37">
                  <c:v>42678</c:v>
                </c:pt>
                <c:pt idx="38">
                  <c:v>42681</c:v>
                </c:pt>
                <c:pt idx="39">
                  <c:v>42682</c:v>
                </c:pt>
                <c:pt idx="40">
                  <c:v>42683</c:v>
                </c:pt>
                <c:pt idx="41">
                  <c:v>42684</c:v>
                </c:pt>
                <c:pt idx="42">
                  <c:v>42685</c:v>
                </c:pt>
                <c:pt idx="43">
                  <c:v>42688</c:v>
                </c:pt>
                <c:pt idx="44">
                  <c:v>42689</c:v>
                </c:pt>
                <c:pt idx="45">
                  <c:v>42690</c:v>
                </c:pt>
                <c:pt idx="46">
                  <c:v>42691</c:v>
                </c:pt>
                <c:pt idx="47">
                  <c:v>42692</c:v>
                </c:pt>
                <c:pt idx="48">
                  <c:v>42695</c:v>
                </c:pt>
                <c:pt idx="49">
                  <c:v>42696</c:v>
                </c:pt>
                <c:pt idx="50">
                  <c:v>42697</c:v>
                </c:pt>
                <c:pt idx="51">
                  <c:v>42698</c:v>
                </c:pt>
                <c:pt idx="52">
                  <c:v>42699</c:v>
                </c:pt>
                <c:pt idx="53">
                  <c:v>42702</c:v>
                </c:pt>
                <c:pt idx="54">
                  <c:v>42703</c:v>
                </c:pt>
                <c:pt idx="55">
                  <c:v>42704</c:v>
                </c:pt>
                <c:pt idx="56">
                  <c:v>42705</c:v>
                </c:pt>
                <c:pt idx="57">
                  <c:v>42706</c:v>
                </c:pt>
                <c:pt idx="58">
                  <c:v>42709</c:v>
                </c:pt>
                <c:pt idx="59">
                  <c:v>42710</c:v>
                </c:pt>
                <c:pt idx="60">
                  <c:v>42711</c:v>
                </c:pt>
                <c:pt idx="61">
                  <c:v>42712</c:v>
                </c:pt>
                <c:pt idx="62">
                  <c:v>42713</c:v>
                </c:pt>
                <c:pt idx="63">
                  <c:v>42716</c:v>
                </c:pt>
                <c:pt idx="64">
                  <c:v>42717</c:v>
                </c:pt>
                <c:pt idx="65">
                  <c:v>42718</c:v>
                </c:pt>
                <c:pt idx="66">
                  <c:v>42719</c:v>
                </c:pt>
                <c:pt idx="67">
                  <c:v>42720</c:v>
                </c:pt>
                <c:pt idx="68">
                  <c:v>42723</c:v>
                </c:pt>
                <c:pt idx="69">
                  <c:v>42724</c:v>
                </c:pt>
                <c:pt idx="70">
                  <c:v>42725</c:v>
                </c:pt>
                <c:pt idx="71">
                  <c:v>42726</c:v>
                </c:pt>
                <c:pt idx="72">
                  <c:v>42727</c:v>
                </c:pt>
                <c:pt idx="73">
                  <c:v>42731</c:v>
                </c:pt>
                <c:pt idx="74">
                  <c:v>42732</c:v>
                </c:pt>
                <c:pt idx="75">
                  <c:v>42733</c:v>
                </c:pt>
                <c:pt idx="76">
                  <c:v>42734</c:v>
                </c:pt>
                <c:pt idx="77">
                  <c:v>42737</c:v>
                </c:pt>
                <c:pt idx="78">
                  <c:v>42738</c:v>
                </c:pt>
                <c:pt idx="79">
                  <c:v>42739</c:v>
                </c:pt>
                <c:pt idx="80">
                  <c:v>42740</c:v>
                </c:pt>
                <c:pt idx="81">
                  <c:v>42741</c:v>
                </c:pt>
                <c:pt idx="82">
                  <c:v>42744</c:v>
                </c:pt>
                <c:pt idx="83">
                  <c:v>42745</c:v>
                </c:pt>
                <c:pt idx="84">
                  <c:v>42746</c:v>
                </c:pt>
                <c:pt idx="85">
                  <c:v>42747</c:v>
                </c:pt>
                <c:pt idx="86">
                  <c:v>42748</c:v>
                </c:pt>
                <c:pt idx="87">
                  <c:v>42751</c:v>
                </c:pt>
                <c:pt idx="88">
                  <c:v>42752</c:v>
                </c:pt>
                <c:pt idx="89">
                  <c:v>42753</c:v>
                </c:pt>
                <c:pt idx="90">
                  <c:v>42754</c:v>
                </c:pt>
                <c:pt idx="91">
                  <c:v>42755</c:v>
                </c:pt>
                <c:pt idx="92">
                  <c:v>42758</c:v>
                </c:pt>
                <c:pt idx="93">
                  <c:v>42759</c:v>
                </c:pt>
                <c:pt idx="94">
                  <c:v>42760</c:v>
                </c:pt>
                <c:pt idx="95">
                  <c:v>42761</c:v>
                </c:pt>
                <c:pt idx="96">
                  <c:v>42762</c:v>
                </c:pt>
                <c:pt idx="97">
                  <c:v>42765</c:v>
                </c:pt>
                <c:pt idx="98">
                  <c:v>42766</c:v>
                </c:pt>
                <c:pt idx="99">
                  <c:v>42767</c:v>
                </c:pt>
                <c:pt idx="100">
                  <c:v>42768</c:v>
                </c:pt>
                <c:pt idx="101">
                  <c:v>42769</c:v>
                </c:pt>
                <c:pt idx="102">
                  <c:v>42772</c:v>
                </c:pt>
                <c:pt idx="103">
                  <c:v>42773</c:v>
                </c:pt>
                <c:pt idx="104">
                  <c:v>42774</c:v>
                </c:pt>
                <c:pt idx="105">
                  <c:v>42775</c:v>
                </c:pt>
                <c:pt idx="106">
                  <c:v>42776</c:v>
                </c:pt>
                <c:pt idx="107">
                  <c:v>42779</c:v>
                </c:pt>
                <c:pt idx="108">
                  <c:v>42780</c:v>
                </c:pt>
                <c:pt idx="109">
                  <c:v>42781</c:v>
                </c:pt>
                <c:pt idx="110">
                  <c:v>42782</c:v>
                </c:pt>
                <c:pt idx="111">
                  <c:v>42783</c:v>
                </c:pt>
                <c:pt idx="112">
                  <c:v>42786</c:v>
                </c:pt>
                <c:pt idx="113">
                  <c:v>42787</c:v>
                </c:pt>
                <c:pt idx="114">
                  <c:v>42788</c:v>
                </c:pt>
                <c:pt idx="115">
                  <c:v>42789</c:v>
                </c:pt>
                <c:pt idx="116">
                  <c:v>42790</c:v>
                </c:pt>
                <c:pt idx="117">
                  <c:v>42793</c:v>
                </c:pt>
                <c:pt idx="118">
                  <c:v>42794</c:v>
                </c:pt>
                <c:pt idx="119">
                  <c:v>42795</c:v>
                </c:pt>
                <c:pt idx="120">
                  <c:v>42796</c:v>
                </c:pt>
                <c:pt idx="121">
                  <c:v>42797</c:v>
                </c:pt>
                <c:pt idx="122">
                  <c:v>42800</c:v>
                </c:pt>
                <c:pt idx="123">
                  <c:v>42801</c:v>
                </c:pt>
                <c:pt idx="124">
                  <c:v>42802</c:v>
                </c:pt>
                <c:pt idx="125">
                  <c:v>42803</c:v>
                </c:pt>
                <c:pt idx="126">
                  <c:v>42804</c:v>
                </c:pt>
                <c:pt idx="127">
                  <c:v>42807</c:v>
                </c:pt>
                <c:pt idx="128">
                  <c:v>42808</c:v>
                </c:pt>
                <c:pt idx="129">
                  <c:v>42809</c:v>
                </c:pt>
                <c:pt idx="130">
                  <c:v>42810</c:v>
                </c:pt>
                <c:pt idx="131">
                  <c:v>42811</c:v>
                </c:pt>
                <c:pt idx="132">
                  <c:v>42814</c:v>
                </c:pt>
                <c:pt idx="133">
                  <c:v>42815</c:v>
                </c:pt>
                <c:pt idx="134">
                  <c:v>42816</c:v>
                </c:pt>
                <c:pt idx="135">
                  <c:v>42817</c:v>
                </c:pt>
                <c:pt idx="136">
                  <c:v>42818</c:v>
                </c:pt>
                <c:pt idx="137">
                  <c:v>42821</c:v>
                </c:pt>
                <c:pt idx="138">
                  <c:v>42822</c:v>
                </c:pt>
                <c:pt idx="139">
                  <c:v>42823</c:v>
                </c:pt>
                <c:pt idx="140">
                  <c:v>42824</c:v>
                </c:pt>
                <c:pt idx="141">
                  <c:v>42825</c:v>
                </c:pt>
                <c:pt idx="142">
                  <c:v>42828</c:v>
                </c:pt>
                <c:pt idx="143">
                  <c:v>42829</c:v>
                </c:pt>
                <c:pt idx="144">
                  <c:v>42830</c:v>
                </c:pt>
                <c:pt idx="145">
                  <c:v>42831</c:v>
                </c:pt>
                <c:pt idx="146">
                  <c:v>42832</c:v>
                </c:pt>
                <c:pt idx="147">
                  <c:v>42835</c:v>
                </c:pt>
                <c:pt idx="148">
                  <c:v>42836</c:v>
                </c:pt>
                <c:pt idx="149">
                  <c:v>42837</c:v>
                </c:pt>
                <c:pt idx="150">
                  <c:v>42838</c:v>
                </c:pt>
                <c:pt idx="151">
                  <c:v>42843</c:v>
                </c:pt>
                <c:pt idx="152">
                  <c:v>42844</c:v>
                </c:pt>
                <c:pt idx="153">
                  <c:v>42845</c:v>
                </c:pt>
                <c:pt idx="154">
                  <c:v>42846</c:v>
                </c:pt>
                <c:pt idx="155">
                  <c:v>42849</c:v>
                </c:pt>
                <c:pt idx="156">
                  <c:v>42850</c:v>
                </c:pt>
                <c:pt idx="157">
                  <c:v>42851</c:v>
                </c:pt>
                <c:pt idx="158">
                  <c:v>42852</c:v>
                </c:pt>
                <c:pt idx="159">
                  <c:v>42853</c:v>
                </c:pt>
                <c:pt idx="160">
                  <c:v>42857</c:v>
                </c:pt>
                <c:pt idx="161">
                  <c:v>42858</c:v>
                </c:pt>
                <c:pt idx="162">
                  <c:v>42859</c:v>
                </c:pt>
                <c:pt idx="163">
                  <c:v>42860</c:v>
                </c:pt>
                <c:pt idx="164">
                  <c:v>42863</c:v>
                </c:pt>
                <c:pt idx="165">
                  <c:v>42864</c:v>
                </c:pt>
                <c:pt idx="166">
                  <c:v>42865</c:v>
                </c:pt>
                <c:pt idx="167">
                  <c:v>42866</c:v>
                </c:pt>
                <c:pt idx="168">
                  <c:v>42867</c:v>
                </c:pt>
                <c:pt idx="169">
                  <c:v>42870</c:v>
                </c:pt>
                <c:pt idx="170">
                  <c:v>42871</c:v>
                </c:pt>
                <c:pt idx="171">
                  <c:v>42872</c:v>
                </c:pt>
                <c:pt idx="172">
                  <c:v>42873</c:v>
                </c:pt>
                <c:pt idx="173">
                  <c:v>42874</c:v>
                </c:pt>
                <c:pt idx="174">
                  <c:v>42877</c:v>
                </c:pt>
                <c:pt idx="175">
                  <c:v>42878</c:v>
                </c:pt>
                <c:pt idx="176">
                  <c:v>42879</c:v>
                </c:pt>
                <c:pt idx="177">
                  <c:v>42880</c:v>
                </c:pt>
                <c:pt idx="178">
                  <c:v>42881</c:v>
                </c:pt>
                <c:pt idx="179">
                  <c:v>42884</c:v>
                </c:pt>
                <c:pt idx="180">
                  <c:v>42885</c:v>
                </c:pt>
                <c:pt idx="181">
                  <c:v>42886</c:v>
                </c:pt>
                <c:pt idx="182">
                  <c:v>42887</c:v>
                </c:pt>
                <c:pt idx="183">
                  <c:v>42888</c:v>
                </c:pt>
                <c:pt idx="184">
                  <c:v>42891</c:v>
                </c:pt>
                <c:pt idx="185">
                  <c:v>42892</c:v>
                </c:pt>
                <c:pt idx="186">
                  <c:v>42893</c:v>
                </c:pt>
                <c:pt idx="187">
                  <c:v>42894</c:v>
                </c:pt>
                <c:pt idx="188">
                  <c:v>42895</c:v>
                </c:pt>
                <c:pt idx="189">
                  <c:v>42898</c:v>
                </c:pt>
                <c:pt idx="190">
                  <c:v>42899</c:v>
                </c:pt>
                <c:pt idx="191">
                  <c:v>42900</c:v>
                </c:pt>
                <c:pt idx="192">
                  <c:v>42901</c:v>
                </c:pt>
                <c:pt idx="193">
                  <c:v>42902</c:v>
                </c:pt>
                <c:pt idx="194">
                  <c:v>42905</c:v>
                </c:pt>
                <c:pt idx="195">
                  <c:v>42906</c:v>
                </c:pt>
                <c:pt idx="196">
                  <c:v>42907</c:v>
                </c:pt>
                <c:pt idx="197">
                  <c:v>42908</c:v>
                </c:pt>
                <c:pt idx="198">
                  <c:v>42909</c:v>
                </c:pt>
                <c:pt idx="199">
                  <c:v>42912</c:v>
                </c:pt>
                <c:pt idx="200">
                  <c:v>42913</c:v>
                </c:pt>
                <c:pt idx="201">
                  <c:v>42914</c:v>
                </c:pt>
                <c:pt idx="202">
                  <c:v>42915</c:v>
                </c:pt>
                <c:pt idx="203">
                  <c:v>42916</c:v>
                </c:pt>
                <c:pt idx="204">
                  <c:v>42919</c:v>
                </c:pt>
                <c:pt idx="205">
                  <c:v>42920</c:v>
                </c:pt>
                <c:pt idx="206">
                  <c:v>42921</c:v>
                </c:pt>
                <c:pt idx="207">
                  <c:v>42922</c:v>
                </c:pt>
                <c:pt idx="208">
                  <c:v>42923</c:v>
                </c:pt>
                <c:pt idx="209">
                  <c:v>42926</c:v>
                </c:pt>
                <c:pt idx="210">
                  <c:v>42927</c:v>
                </c:pt>
                <c:pt idx="211">
                  <c:v>42928</c:v>
                </c:pt>
                <c:pt idx="212">
                  <c:v>42929</c:v>
                </c:pt>
                <c:pt idx="213">
                  <c:v>42930</c:v>
                </c:pt>
                <c:pt idx="214">
                  <c:v>42933</c:v>
                </c:pt>
                <c:pt idx="215">
                  <c:v>42934</c:v>
                </c:pt>
                <c:pt idx="216">
                  <c:v>42935</c:v>
                </c:pt>
                <c:pt idx="217">
                  <c:v>42936</c:v>
                </c:pt>
                <c:pt idx="218">
                  <c:v>42937</c:v>
                </c:pt>
                <c:pt idx="219">
                  <c:v>42940</c:v>
                </c:pt>
                <c:pt idx="220">
                  <c:v>42941</c:v>
                </c:pt>
                <c:pt idx="221">
                  <c:v>42942</c:v>
                </c:pt>
                <c:pt idx="222">
                  <c:v>42943</c:v>
                </c:pt>
                <c:pt idx="223">
                  <c:v>42944</c:v>
                </c:pt>
                <c:pt idx="224">
                  <c:v>42947</c:v>
                </c:pt>
                <c:pt idx="225">
                  <c:v>42948</c:v>
                </c:pt>
                <c:pt idx="226">
                  <c:v>42949</c:v>
                </c:pt>
                <c:pt idx="227">
                  <c:v>42950</c:v>
                </c:pt>
                <c:pt idx="228">
                  <c:v>42951</c:v>
                </c:pt>
                <c:pt idx="229">
                  <c:v>42954</c:v>
                </c:pt>
                <c:pt idx="230">
                  <c:v>42955</c:v>
                </c:pt>
                <c:pt idx="231">
                  <c:v>42956</c:v>
                </c:pt>
                <c:pt idx="232">
                  <c:v>42957</c:v>
                </c:pt>
                <c:pt idx="233">
                  <c:v>42958</c:v>
                </c:pt>
                <c:pt idx="234">
                  <c:v>42961</c:v>
                </c:pt>
                <c:pt idx="235">
                  <c:v>42962</c:v>
                </c:pt>
                <c:pt idx="236">
                  <c:v>42963</c:v>
                </c:pt>
                <c:pt idx="237">
                  <c:v>42964</c:v>
                </c:pt>
                <c:pt idx="238">
                  <c:v>42965</c:v>
                </c:pt>
                <c:pt idx="239">
                  <c:v>42968</c:v>
                </c:pt>
                <c:pt idx="240">
                  <c:v>42969</c:v>
                </c:pt>
                <c:pt idx="241">
                  <c:v>42970</c:v>
                </c:pt>
                <c:pt idx="242">
                  <c:v>42971</c:v>
                </c:pt>
                <c:pt idx="243">
                  <c:v>42972</c:v>
                </c:pt>
                <c:pt idx="244">
                  <c:v>42975</c:v>
                </c:pt>
                <c:pt idx="245">
                  <c:v>42976</c:v>
                </c:pt>
                <c:pt idx="246">
                  <c:v>42977</c:v>
                </c:pt>
                <c:pt idx="247">
                  <c:v>42978</c:v>
                </c:pt>
                <c:pt idx="248">
                  <c:v>42979</c:v>
                </c:pt>
                <c:pt idx="249">
                  <c:v>42982</c:v>
                </c:pt>
                <c:pt idx="250">
                  <c:v>42983</c:v>
                </c:pt>
                <c:pt idx="251">
                  <c:v>42984</c:v>
                </c:pt>
                <c:pt idx="252">
                  <c:v>42985</c:v>
                </c:pt>
                <c:pt idx="253">
                  <c:v>42986</c:v>
                </c:pt>
                <c:pt idx="254">
                  <c:v>42989</c:v>
                </c:pt>
                <c:pt idx="255">
                  <c:v>42990</c:v>
                </c:pt>
                <c:pt idx="256">
                  <c:v>42991</c:v>
                </c:pt>
                <c:pt idx="257">
                  <c:v>42992</c:v>
                </c:pt>
                <c:pt idx="258">
                  <c:v>42993</c:v>
                </c:pt>
                <c:pt idx="259">
                  <c:v>42996</c:v>
                </c:pt>
                <c:pt idx="260">
                  <c:v>42997</c:v>
                </c:pt>
                <c:pt idx="261">
                  <c:v>42998</c:v>
                </c:pt>
                <c:pt idx="262">
                  <c:v>42999</c:v>
                </c:pt>
                <c:pt idx="263">
                  <c:v>43000</c:v>
                </c:pt>
                <c:pt idx="264">
                  <c:v>43003</c:v>
                </c:pt>
                <c:pt idx="265">
                  <c:v>43004</c:v>
                </c:pt>
                <c:pt idx="266">
                  <c:v>43005</c:v>
                </c:pt>
                <c:pt idx="267">
                  <c:v>43006</c:v>
                </c:pt>
                <c:pt idx="268">
                  <c:v>43007</c:v>
                </c:pt>
                <c:pt idx="269">
                  <c:v>43010</c:v>
                </c:pt>
                <c:pt idx="270">
                  <c:v>43011</c:v>
                </c:pt>
                <c:pt idx="271">
                  <c:v>43012</c:v>
                </c:pt>
                <c:pt idx="272">
                  <c:v>43013</c:v>
                </c:pt>
                <c:pt idx="273">
                  <c:v>43014</c:v>
                </c:pt>
                <c:pt idx="274">
                  <c:v>43017</c:v>
                </c:pt>
                <c:pt idx="275">
                  <c:v>43018</c:v>
                </c:pt>
                <c:pt idx="276">
                  <c:v>43019</c:v>
                </c:pt>
                <c:pt idx="277">
                  <c:v>43020</c:v>
                </c:pt>
                <c:pt idx="278">
                  <c:v>43021</c:v>
                </c:pt>
                <c:pt idx="279">
                  <c:v>43024</c:v>
                </c:pt>
                <c:pt idx="280">
                  <c:v>43025</c:v>
                </c:pt>
                <c:pt idx="281">
                  <c:v>43026</c:v>
                </c:pt>
                <c:pt idx="282">
                  <c:v>43027</c:v>
                </c:pt>
                <c:pt idx="283">
                  <c:v>43028</c:v>
                </c:pt>
                <c:pt idx="284">
                  <c:v>43031</c:v>
                </c:pt>
                <c:pt idx="285">
                  <c:v>43032</c:v>
                </c:pt>
                <c:pt idx="286">
                  <c:v>43033</c:v>
                </c:pt>
                <c:pt idx="287">
                  <c:v>43034</c:v>
                </c:pt>
                <c:pt idx="288">
                  <c:v>43035</c:v>
                </c:pt>
                <c:pt idx="289">
                  <c:v>43038</c:v>
                </c:pt>
                <c:pt idx="290">
                  <c:v>43039</c:v>
                </c:pt>
                <c:pt idx="291">
                  <c:v>43040</c:v>
                </c:pt>
                <c:pt idx="292">
                  <c:v>43041</c:v>
                </c:pt>
                <c:pt idx="293">
                  <c:v>43042</c:v>
                </c:pt>
                <c:pt idx="294">
                  <c:v>43045</c:v>
                </c:pt>
                <c:pt idx="295">
                  <c:v>43046</c:v>
                </c:pt>
                <c:pt idx="296">
                  <c:v>43047</c:v>
                </c:pt>
                <c:pt idx="297">
                  <c:v>43048</c:v>
                </c:pt>
                <c:pt idx="298">
                  <c:v>43049</c:v>
                </c:pt>
                <c:pt idx="299">
                  <c:v>43052</c:v>
                </c:pt>
                <c:pt idx="300">
                  <c:v>43053</c:v>
                </c:pt>
                <c:pt idx="301">
                  <c:v>43054</c:v>
                </c:pt>
                <c:pt idx="302">
                  <c:v>43055</c:v>
                </c:pt>
                <c:pt idx="303">
                  <c:v>43056</c:v>
                </c:pt>
                <c:pt idx="304">
                  <c:v>43059</c:v>
                </c:pt>
                <c:pt idx="305">
                  <c:v>43060</c:v>
                </c:pt>
                <c:pt idx="306">
                  <c:v>43061</c:v>
                </c:pt>
                <c:pt idx="307">
                  <c:v>43062</c:v>
                </c:pt>
                <c:pt idx="308">
                  <c:v>43063</c:v>
                </c:pt>
                <c:pt idx="309">
                  <c:v>43066</c:v>
                </c:pt>
                <c:pt idx="310">
                  <c:v>43067</c:v>
                </c:pt>
                <c:pt idx="311">
                  <c:v>43068</c:v>
                </c:pt>
                <c:pt idx="312">
                  <c:v>43069</c:v>
                </c:pt>
                <c:pt idx="313">
                  <c:v>43070</c:v>
                </c:pt>
                <c:pt idx="314">
                  <c:v>43073</c:v>
                </c:pt>
                <c:pt idx="315">
                  <c:v>43074</c:v>
                </c:pt>
                <c:pt idx="316">
                  <c:v>43075</c:v>
                </c:pt>
                <c:pt idx="317">
                  <c:v>43076</c:v>
                </c:pt>
                <c:pt idx="318">
                  <c:v>43077</c:v>
                </c:pt>
                <c:pt idx="319">
                  <c:v>43080</c:v>
                </c:pt>
                <c:pt idx="320">
                  <c:v>43081</c:v>
                </c:pt>
                <c:pt idx="321">
                  <c:v>43082</c:v>
                </c:pt>
                <c:pt idx="322">
                  <c:v>43083</c:v>
                </c:pt>
                <c:pt idx="323">
                  <c:v>43084</c:v>
                </c:pt>
                <c:pt idx="324">
                  <c:v>43087</c:v>
                </c:pt>
                <c:pt idx="325">
                  <c:v>43088</c:v>
                </c:pt>
                <c:pt idx="326">
                  <c:v>43089</c:v>
                </c:pt>
                <c:pt idx="327">
                  <c:v>43090</c:v>
                </c:pt>
                <c:pt idx="328">
                  <c:v>43091</c:v>
                </c:pt>
                <c:pt idx="329">
                  <c:v>43096</c:v>
                </c:pt>
                <c:pt idx="330">
                  <c:v>43097</c:v>
                </c:pt>
                <c:pt idx="331">
                  <c:v>43098</c:v>
                </c:pt>
                <c:pt idx="332">
                  <c:v>43102</c:v>
                </c:pt>
                <c:pt idx="333">
                  <c:v>43103</c:v>
                </c:pt>
                <c:pt idx="334">
                  <c:v>43104</c:v>
                </c:pt>
                <c:pt idx="335">
                  <c:v>43105</c:v>
                </c:pt>
                <c:pt idx="336">
                  <c:v>43108</c:v>
                </c:pt>
                <c:pt idx="337">
                  <c:v>43109</c:v>
                </c:pt>
                <c:pt idx="338">
                  <c:v>43110</c:v>
                </c:pt>
                <c:pt idx="339">
                  <c:v>43111</c:v>
                </c:pt>
                <c:pt idx="340">
                  <c:v>43112</c:v>
                </c:pt>
                <c:pt idx="341">
                  <c:v>43115</c:v>
                </c:pt>
                <c:pt idx="342">
                  <c:v>43116</c:v>
                </c:pt>
                <c:pt idx="343">
                  <c:v>43117</c:v>
                </c:pt>
                <c:pt idx="344">
                  <c:v>43118</c:v>
                </c:pt>
                <c:pt idx="345">
                  <c:v>43119</c:v>
                </c:pt>
                <c:pt idx="346">
                  <c:v>43122</c:v>
                </c:pt>
                <c:pt idx="347">
                  <c:v>43123</c:v>
                </c:pt>
                <c:pt idx="348">
                  <c:v>43124</c:v>
                </c:pt>
                <c:pt idx="349">
                  <c:v>43125</c:v>
                </c:pt>
                <c:pt idx="350">
                  <c:v>43126</c:v>
                </c:pt>
                <c:pt idx="351">
                  <c:v>43129</c:v>
                </c:pt>
                <c:pt idx="352">
                  <c:v>43130</c:v>
                </c:pt>
                <c:pt idx="353">
                  <c:v>43131</c:v>
                </c:pt>
                <c:pt idx="354">
                  <c:v>43132</c:v>
                </c:pt>
                <c:pt idx="355">
                  <c:v>43133</c:v>
                </c:pt>
                <c:pt idx="356">
                  <c:v>43136</c:v>
                </c:pt>
                <c:pt idx="357">
                  <c:v>43137</c:v>
                </c:pt>
                <c:pt idx="358">
                  <c:v>43138</c:v>
                </c:pt>
                <c:pt idx="359">
                  <c:v>43139</c:v>
                </c:pt>
                <c:pt idx="360">
                  <c:v>43140</c:v>
                </c:pt>
                <c:pt idx="361">
                  <c:v>43143</c:v>
                </c:pt>
                <c:pt idx="362">
                  <c:v>43144</c:v>
                </c:pt>
                <c:pt idx="363">
                  <c:v>43145</c:v>
                </c:pt>
                <c:pt idx="364">
                  <c:v>43146</c:v>
                </c:pt>
                <c:pt idx="365">
                  <c:v>43147</c:v>
                </c:pt>
                <c:pt idx="366">
                  <c:v>43150</c:v>
                </c:pt>
                <c:pt idx="367">
                  <c:v>43151</c:v>
                </c:pt>
                <c:pt idx="368">
                  <c:v>43152</c:v>
                </c:pt>
                <c:pt idx="369">
                  <c:v>43153</c:v>
                </c:pt>
                <c:pt idx="370">
                  <c:v>43154</c:v>
                </c:pt>
                <c:pt idx="371">
                  <c:v>43157</c:v>
                </c:pt>
                <c:pt idx="372">
                  <c:v>43158</c:v>
                </c:pt>
                <c:pt idx="373">
                  <c:v>43159</c:v>
                </c:pt>
                <c:pt idx="374">
                  <c:v>43160</c:v>
                </c:pt>
                <c:pt idx="375">
                  <c:v>43161</c:v>
                </c:pt>
                <c:pt idx="376">
                  <c:v>43164</c:v>
                </c:pt>
                <c:pt idx="377">
                  <c:v>43165</c:v>
                </c:pt>
                <c:pt idx="378">
                  <c:v>43166</c:v>
                </c:pt>
                <c:pt idx="379">
                  <c:v>43167</c:v>
                </c:pt>
                <c:pt idx="380">
                  <c:v>43168</c:v>
                </c:pt>
                <c:pt idx="381">
                  <c:v>43171</c:v>
                </c:pt>
                <c:pt idx="382">
                  <c:v>43172</c:v>
                </c:pt>
                <c:pt idx="383">
                  <c:v>43173</c:v>
                </c:pt>
                <c:pt idx="384">
                  <c:v>43174</c:v>
                </c:pt>
                <c:pt idx="385">
                  <c:v>43175</c:v>
                </c:pt>
                <c:pt idx="386">
                  <c:v>43178</c:v>
                </c:pt>
                <c:pt idx="387">
                  <c:v>43179</c:v>
                </c:pt>
                <c:pt idx="388">
                  <c:v>43180</c:v>
                </c:pt>
                <c:pt idx="389">
                  <c:v>43181</c:v>
                </c:pt>
                <c:pt idx="390">
                  <c:v>43182</c:v>
                </c:pt>
                <c:pt idx="391">
                  <c:v>43185</c:v>
                </c:pt>
                <c:pt idx="392">
                  <c:v>43186</c:v>
                </c:pt>
                <c:pt idx="393">
                  <c:v>43187</c:v>
                </c:pt>
                <c:pt idx="394">
                  <c:v>43188</c:v>
                </c:pt>
                <c:pt idx="395">
                  <c:v>43193</c:v>
                </c:pt>
                <c:pt idx="396">
                  <c:v>43194</c:v>
                </c:pt>
                <c:pt idx="397">
                  <c:v>43195</c:v>
                </c:pt>
                <c:pt idx="398">
                  <c:v>43196</c:v>
                </c:pt>
                <c:pt idx="399">
                  <c:v>43199</c:v>
                </c:pt>
                <c:pt idx="400">
                  <c:v>43200</c:v>
                </c:pt>
                <c:pt idx="401">
                  <c:v>43201</c:v>
                </c:pt>
                <c:pt idx="402">
                  <c:v>43202</c:v>
                </c:pt>
                <c:pt idx="403">
                  <c:v>43203</c:v>
                </c:pt>
                <c:pt idx="404">
                  <c:v>43206</c:v>
                </c:pt>
                <c:pt idx="405">
                  <c:v>43207</c:v>
                </c:pt>
                <c:pt idx="406">
                  <c:v>43208</c:v>
                </c:pt>
                <c:pt idx="407">
                  <c:v>43209</c:v>
                </c:pt>
                <c:pt idx="408">
                  <c:v>43210</c:v>
                </c:pt>
                <c:pt idx="409">
                  <c:v>43213</c:v>
                </c:pt>
                <c:pt idx="410">
                  <c:v>43214</c:v>
                </c:pt>
                <c:pt idx="411">
                  <c:v>43215</c:v>
                </c:pt>
                <c:pt idx="412">
                  <c:v>43216</c:v>
                </c:pt>
                <c:pt idx="413">
                  <c:v>43217</c:v>
                </c:pt>
                <c:pt idx="414">
                  <c:v>43220</c:v>
                </c:pt>
                <c:pt idx="415">
                  <c:v>43222</c:v>
                </c:pt>
                <c:pt idx="416">
                  <c:v>43223</c:v>
                </c:pt>
                <c:pt idx="417">
                  <c:v>43224</c:v>
                </c:pt>
                <c:pt idx="418">
                  <c:v>43227</c:v>
                </c:pt>
                <c:pt idx="419">
                  <c:v>43228</c:v>
                </c:pt>
                <c:pt idx="420">
                  <c:v>43229</c:v>
                </c:pt>
                <c:pt idx="421">
                  <c:v>43230</c:v>
                </c:pt>
                <c:pt idx="422">
                  <c:v>43231</c:v>
                </c:pt>
                <c:pt idx="423">
                  <c:v>43234</c:v>
                </c:pt>
                <c:pt idx="424">
                  <c:v>43235</c:v>
                </c:pt>
                <c:pt idx="425">
                  <c:v>43236</c:v>
                </c:pt>
                <c:pt idx="426">
                  <c:v>43237</c:v>
                </c:pt>
                <c:pt idx="427">
                  <c:v>43238</c:v>
                </c:pt>
                <c:pt idx="428">
                  <c:v>43241</c:v>
                </c:pt>
                <c:pt idx="429">
                  <c:v>43242</c:v>
                </c:pt>
                <c:pt idx="430">
                  <c:v>43243</c:v>
                </c:pt>
                <c:pt idx="431">
                  <c:v>43244</c:v>
                </c:pt>
                <c:pt idx="432">
                  <c:v>43245</c:v>
                </c:pt>
                <c:pt idx="433">
                  <c:v>43248</c:v>
                </c:pt>
                <c:pt idx="434">
                  <c:v>43249</c:v>
                </c:pt>
                <c:pt idx="435">
                  <c:v>43250</c:v>
                </c:pt>
                <c:pt idx="436">
                  <c:v>43251</c:v>
                </c:pt>
                <c:pt idx="437">
                  <c:v>43252</c:v>
                </c:pt>
                <c:pt idx="438">
                  <c:v>43255</c:v>
                </c:pt>
                <c:pt idx="439">
                  <c:v>43256</c:v>
                </c:pt>
                <c:pt idx="440">
                  <c:v>43257</c:v>
                </c:pt>
                <c:pt idx="441">
                  <c:v>43258</c:v>
                </c:pt>
                <c:pt idx="442">
                  <c:v>43259</c:v>
                </c:pt>
                <c:pt idx="443">
                  <c:v>43262</c:v>
                </c:pt>
                <c:pt idx="444">
                  <c:v>43263</c:v>
                </c:pt>
                <c:pt idx="445">
                  <c:v>43264</c:v>
                </c:pt>
                <c:pt idx="446">
                  <c:v>43265</c:v>
                </c:pt>
                <c:pt idx="447">
                  <c:v>43266</c:v>
                </c:pt>
                <c:pt idx="448">
                  <c:v>43269</c:v>
                </c:pt>
                <c:pt idx="449">
                  <c:v>43270</c:v>
                </c:pt>
                <c:pt idx="450">
                  <c:v>43271</c:v>
                </c:pt>
                <c:pt idx="451">
                  <c:v>43272</c:v>
                </c:pt>
                <c:pt idx="452">
                  <c:v>43273</c:v>
                </c:pt>
                <c:pt idx="453">
                  <c:v>43276</c:v>
                </c:pt>
                <c:pt idx="454">
                  <c:v>43277</c:v>
                </c:pt>
                <c:pt idx="455">
                  <c:v>43278</c:v>
                </c:pt>
                <c:pt idx="456">
                  <c:v>43279</c:v>
                </c:pt>
                <c:pt idx="457">
                  <c:v>43280</c:v>
                </c:pt>
                <c:pt idx="458">
                  <c:v>43283</c:v>
                </c:pt>
                <c:pt idx="459">
                  <c:v>43284</c:v>
                </c:pt>
                <c:pt idx="460">
                  <c:v>43285</c:v>
                </c:pt>
                <c:pt idx="461">
                  <c:v>43286</c:v>
                </c:pt>
                <c:pt idx="462">
                  <c:v>43287</c:v>
                </c:pt>
                <c:pt idx="463">
                  <c:v>43290</c:v>
                </c:pt>
                <c:pt idx="464">
                  <c:v>43291</c:v>
                </c:pt>
                <c:pt idx="465">
                  <c:v>43292</c:v>
                </c:pt>
                <c:pt idx="466">
                  <c:v>43293</c:v>
                </c:pt>
                <c:pt idx="467">
                  <c:v>43294</c:v>
                </c:pt>
                <c:pt idx="468">
                  <c:v>43297</c:v>
                </c:pt>
                <c:pt idx="469">
                  <c:v>43298</c:v>
                </c:pt>
                <c:pt idx="470">
                  <c:v>43299</c:v>
                </c:pt>
                <c:pt idx="471">
                  <c:v>43300</c:v>
                </c:pt>
                <c:pt idx="472">
                  <c:v>43301</c:v>
                </c:pt>
                <c:pt idx="473">
                  <c:v>43304</c:v>
                </c:pt>
                <c:pt idx="474">
                  <c:v>43305</c:v>
                </c:pt>
                <c:pt idx="475">
                  <c:v>43306</c:v>
                </c:pt>
                <c:pt idx="476">
                  <c:v>43307</c:v>
                </c:pt>
                <c:pt idx="477">
                  <c:v>43308</c:v>
                </c:pt>
                <c:pt idx="478">
                  <c:v>43311</c:v>
                </c:pt>
                <c:pt idx="479">
                  <c:v>43312</c:v>
                </c:pt>
                <c:pt idx="480">
                  <c:v>43313</c:v>
                </c:pt>
                <c:pt idx="481">
                  <c:v>43314</c:v>
                </c:pt>
                <c:pt idx="482">
                  <c:v>43315</c:v>
                </c:pt>
                <c:pt idx="483">
                  <c:v>43318</c:v>
                </c:pt>
                <c:pt idx="484">
                  <c:v>43319</c:v>
                </c:pt>
                <c:pt idx="485">
                  <c:v>43320</c:v>
                </c:pt>
                <c:pt idx="486">
                  <c:v>43321</c:v>
                </c:pt>
                <c:pt idx="487">
                  <c:v>43322</c:v>
                </c:pt>
                <c:pt idx="488">
                  <c:v>43325</c:v>
                </c:pt>
                <c:pt idx="489">
                  <c:v>43326</c:v>
                </c:pt>
                <c:pt idx="490">
                  <c:v>43327</c:v>
                </c:pt>
                <c:pt idx="491">
                  <c:v>43328</c:v>
                </c:pt>
                <c:pt idx="492">
                  <c:v>43329</c:v>
                </c:pt>
                <c:pt idx="493">
                  <c:v>43332</c:v>
                </c:pt>
                <c:pt idx="494">
                  <c:v>43333</c:v>
                </c:pt>
                <c:pt idx="495">
                  <c:v>43334</c:v>
                </c:pt>
                <c:pt idx="496">
                  <c:v>43335</c:v>
                </c:pt>
                <c:pt idx="497">
                  <c:v>43336</c:v>
                </c:pt>
                <c:pt idx="498">
                  <c:v>43339</c:v>
                </c:pt>
                <c:pt idx="499">
                  <c:v>43340</c:v>
                </c:pt>
                <c:pt idx="500">
                  <c:v>43341</c:v>
                </c:pt>
                <c:pt idx="501">
                  <c:v>43342</c:v>
                </c:pt>
                <c:pt idx="502">
                  <c:v>43343</c:v>
                </c:pt>
                <c:pt idx="503">
                  <c:v>43346</c:v>
                </c:pt>
                <c:pt idx="504">
                  <c:v>43347</c:v>
                </c:pt>
                <c:pt idx="505">
                  <c:v>43348</c:v>
                </c:pt>
                <c:pt idx="506">
                  <c:v>43349</c:v>
                </c:pt>
                <c:pt idx="507">
                  <c:v>43350</c:v>
                </c:pt>
                <c:pt idx="508">
                  <c:v>43353</c:v>
                </c:pt>
                <c:pt idx="509">
                  <c:v>43354</c:v>
                </c:pt>
                <c:pt idx="510">
                  <c:v>43355</c:v>
                </c:pt>
                <c:pt idx="511">
                  <c:v>43356</c:v>
                </c:pt>
                <c:pt idx="512">
                  <c:v>43357</c:v>
                </c:pt>
                <c:pt idx="513">
                  <c:v>43360</c:v>
                </c:pt>
                <c:pt idx="514">
                  <c:v>43361</c:v>
                </c:pt>
                <c:pt idx="515">
                  <c:v>43362</c:v>
                </c:pt>
                <c:pt idx="516">
                  <c:v>43363</c:v>
                </c:pt>
                <c:pt idx="517">
                  <c:v>43364</c:v>
                </c:pt>
                <c:pt idx="518">
                  <c:v>43371</c:v>
                </c:pt>
                <c:pt idx="519">
                  <c:v>43378</c:v>
                </c:pt>
                <c:pt idx="520">
                  <c:v>43385</c:v>
                </c:pt>
                <c:pt idx="521">
                  <c:v>43392</c:v>
                </c:pt>
                <c:pt idx="522">
                  <c:v>43399</c:v>
                </c:pt>
                <c:pt idx="523">
                  <c:v>43406</c:v>
                </c:pt>
                <c:pt idx="524">
                  <c:v>43413</c:v>
                </c:pt>
                <c:pt idx="525">
                  <c:v>43420</c:v>
                </c:pt>
                <c:pt idx="526">
                  <c:v>43427</c:v>
                </c:pt>
                <c:pt idx="527">
                  <c:v>43434</c:v>
                </c:pt>
                <c:pt idx="528">
                  <c:v>43441</c:v>
                </c:pt>
                <c:pt idx="529">
                  <c:v>43448</c:v>
                </c:pt>
                <c:pt idx="530">
                  <c:v>43455</c:v>
                </c:pt>
                <c:pt idx="531">
                  <c:v>43465</c:v>
                </c:pt>
                <c:pt idx="532">
                  <c:v>43472</c:v>
                </c:pt>
                <c:pt idx="533">
                  <c:v>43479</c:v>
                </c:pt>
                <c:pt idx="534">
                  <c:v>43486</c:v>
                </c:pt>
                <c:pt idx="535">
                  <c:v>43493</c:v>
                </c:pt>
                <c:pt idx="536">
                  <c:v>43500</c:v>
                </c:pt>
                <c:pt idx="537">
                  <c:v>43507</c:v>
                </c:pt>
                <c:pt idx="538">
                  <c:v>43514</c:v>
                </c:pt>
                <c:pt idx="539">
                  <c:v>43521</c:v>
                </c:pt>
                <c:pt idx="540">
                  <c:v>43528</c:v>
                </c:pt>
                <c:pt idx="541">
                  <c:v>43535</c:v>
                </c:pt>
                <c:pt idx="542">
                  <c:v>43542</c:v>
                </c:pt>
                <c:pt idx="543">
                  <c:v>43549</c:v>
                </c:pt>
                <c:pt idx="544">
                  <c:v>43556</c:v>
                </c:pt>
                <c:pt idx="545">
                  <c:v>43563</c:v>
                </c:pt>
                <c:pt idx="546">
                  <c:v>43570</c:v>
                </c:pt>
                <c:pt idx="547">
                  <c:v>43579</c:v>
                </c:pt>
                <c:pt idx="548">
                  <c:v>43584</c:v>
                </c:pt>
                <c:pt idx="549">
                  <c:v>43591</c:v>
                </c:pt>
                <c:pt idx="550">
                  <c:v>43598</c:v>
                </c:pt>
                <c:pt idx="551">
                  <c:v>43605</c:v>
                </c:pt>
                <c:pt idx="552">
                  <c:v>43612</c:v>
                </c:pt>
                <c:pt idx="553">
                  <c:v>43619</c:v>
                </c:pt>
                <c:pt idx="554">
                  <c:v>43626</c:v>
                </c:pt>
                <c:pt idx="555">
                  <c:v>43633</c:v>
                </c:pt>
                <c:pt idx="556">
                  <c:v>43640</c:v>
                </c:pt>
                <c:pt idx="557">
                  <c:v>43647</c:v>
                </c:pt>
                <c:pt idx="558">
                  <c:v>43654</c:v>
                </c:pt>
                <c:pt idx="559">
                  <c:v>43661</c:v>
                </c:pt>
                <c:pt idx="560">
                  <c:v>43668</c:v>
                </c:pt>
                <c:pt idx="561">
                  <c:v>43675</c:v>
                </c:pt>
                <c:pt idx="562">
                  <c:v>43682</c:v>
                </c:pt>
                <c:pt idx="563">
                  <c:v>43689</c:v>
                </c:pt>
                <c:pt idx="564">
                  <c:v>43696</c:v>
                </c:pt>
                <c:pt idx="565">
                  <c:v>43703</c:v>
                </c:pt>
                <c:pt idx="566">
                  <c:v>43710</c:v>
                </c:pt>
                <c:pt idx="567">
                  <c:v>43717</c:v>
                </c:pt>
                <c:pt idx="568">
                  <c:v>43724</c:v>
                </c:pt>
                <c:pt idx="569">
                  <c:v>43731</c:v>
                </c:pt>
                <c:pt idx="570">
                  <c:v>43738</c:v>
                </c:pt>
                <c:pt idx="571">
                  <c:v>43745</c:v>
                </c:pt>
                <c:pt idx="572">
                  <c:v>43752</c:v>
                </c:pt>
                <c:pt idx="573">
                  <c:v>43759</c:v>
                </c:pt>
                <c:pt idx="574">
                  <c:v>43766</c:v>
                </c:pt>
                <c:pt idx="575">
                  <c:v>43773</c:v>
                </c:pt>
                <c:pt idx="576">
                  <c:v>43780</c:v>
                </c:pt>
                <c:pt idx="577">
                  <c:v>43787</c:v>
                </c:pt>
                <c:pt idx="578">
                  <c:v>43794</c:v>
                </c:pt>
                <c:pt idx="579">
                  <c:v>43801</c:v>
                </c:pt>
                <c:pt idx="580">
                  <c:v>43808</c:v>
                </c:pt>
                <c:pt idx="581">
                  <c:v>43815</c:v>
                </c:pt>
                <c:pt idx="582">
                  <c:v>43822</c:v>
                </c:pt>
                <c:pt idx="583">
                  <c:v>43830</c:v>
                </c:pt>
                <c:pt idx="584">
                  <c:v>43837</c:v>
                </c:pt>
                <c:pt idx="585">
                  <c:v>43844</c:v>
                </c:pt>
                <c:pt idx="586">
                  <c:v>43851</c:v>
                </c:pt>
                <c:pt idx="587">
                  <c:v>43858</c:v>
                </c:pt>
                <c:pt idx="588">
                  <c:v>43865</c:v>
                </c:pt>
                <c:pt idx="589">
                  <c:v>43872</c:v>
                </c:pt>
                <c:pt idx="590">
                  <c:v>43879</c:v>
                </c:pt>
                <c:pt idx="591">
                  <c:v>43886</c:v>
                </c:pt>
                <c:pt idx="592">
                  <c:v>43893</c:v>
                </c:pt>
                <c:pt idx="593">
                  <c:v>43900</c:v>
                </c:pt>
                <c:pt idx="594">
                  <c:v>43907</c:v>
                </c:pt>
                <c:pt idx="595">
                  <c:v>43914</c:v>
                </c:pt>
                <c:pt idx="596">
                  <c:v>43921</c:v>
                </c:pt>
                <c:pt idx="597">
                  <c:v>43928</c:v>
                </c:pt>
                <c:pt idx="598">
                  <c:v>43937</c:v>
                </c:pt>
                <c:pt idx="599">
                  <c:v>43944</c:v>
                </c:pt>
                <c:pt idx="600">
                  <c:v>43951</c:v>
                </c:pt>
                <c:pt idx="601">
                  <c:v>43958</c:v>
                </c:pt>
                <c:pt idx="602">
                  <c:v>43965</c:v>
                </c:pt>
                <c:pt idx="603">
                  <c:v>43972</c:v>
                </c:pt>
                <c:pt idx="604">
                  <c:v>43979</c:v>
                </c:pt>
                <c:pt idx="605">
                  <c:v>43986</c:v>
                </c:pt>
                <c:pt idx="606">
                  <c:v>43993</c:v>
                </c:pt>
                <c:pt idx="607">
                  <c:v>44000</c:v>
                </c:pt>
                <c:pt idx="608">
                  <c:v>44007</c:v>
                </c:pt>
                <c:pt idx="609">
                  <c:v>44014</c:v>
                </c:pt>
                <c:pt idx="610">
                  <c:v>44021</c:v>
                </c:pt>
                <c:pt idx="611">
                  <c:v>44028</c:v>
                </c:pt>
                <c:pt idx="612">
                  <c:v>44035</c:v>
                </c:pt>
                <c:pt idx="613">
                  <c:v>44042</c:v>
                </c:pt>
                <c:pt idx="614">
                  <c:v>44049</c:v>
                </c:pt>
                <c:pt idx="615">
                  <c:v>44056</c:v>
                </c:pt>
                <c:pt idx="616">
                  <c:v>44063</c:v>
                </c:pt>
                <c:pt idx="617">
                  <c:v>44070</c:v>
                </c:pt>
                <c:pt idx="618">
                  <c:v>44077</c:v>
                </c:pt>
                <c:pt idx="619">
                  <c:v>44084</c:v>
                </c:pt>
                <c:pt idx="620">
                  <c:v>44091</c:v>
                </c:pt>
                <c:pt idx="621">
                  <c:v>44098</c:v>
                </c:pt>
                <c:pt idx="622">
                  <c:v>44105</c:v>
                </c:pt>
                <c:pt idx="623">
                  <c:v>44112</c:v>
                </c:pt>
                <c:pt idx="624">
                  <c:v>44119</c:v>
                </c:pt>
                <c:pt idx="625">
                  <c:v>44126</c:v>
                </c:pt>
                <c:pt idx="626">
                  <c:v>44133</c:v>
                </c:pt>
                <c:pt idx="627">
                  <c:v>44140</c:v>
                </c:pt>
                <c:pt idx="628">
                  <c:v>44147</c:v>
                </c:pt>
                <c:pt idx="629">
                  <c:v>44154</c:v>
                </c:pt>
                <c:pt idx="630">
                  <c:v>44161</c:v>
                </c:pt>
                <c:pt idx="631">
                  <c:v>44168</c:v>
                </c:pt>
                <c:pt idx="632">
                  <c:v>44175</c:v>
                </c:pt>
                <c:pt idx="633">
                  <c:v>44182</c:v>
                </c:pt>
                <c:pt idx="634">
                  <c:v>44189</c:v>
                </c:pt>
                <c:pt idx="635">
                  <c:v>44196</c:v>
                </c:pt>
                <c:pt idx="636">
                  <c:v>44203</c:v>
                </c:pt>
                <c:pt idx="637">
                  <c:v>44210</c:v>
                </c:pt>
                <c:pt idx="638">
                  <c:v>44217</c:v>
                </c:pt>
                <c:pt idx="639">
                  <c:v>44224</c:v>
                </c:pt>
                <c:pt idx="640">
                  <c:v>44231</c:v>
                </c:pt>
                <c:pt idx="641">
                  <c:v>44238</c:v>
                </c:pt>
                <c:pt idx="642">
                  <c:v>44245</c:v>
                </c:pt>
                <c:pt idx="643">
                  <c:v>44252</c:v>
                </c:pt>
                <c:pt idx="644">
                  <c:v>44259</c:v>
                </c:pt>
                <c:pt idx="645">
                  <c:v>44266</c:v>
                </c:pt>
                <c:pt idx="646">
                  <c:v>44273</c:v>
                </c:pt>
                <c:pt idx="647">
                  <c:v>44280</c:v>
                </c:pt>
                <c:pt idx="648">
                  <c:v>44287</c:v>
                </c:pt>
                <c:pt idx="649">
                  <c:v>44294</c:v>
                </c:pt>
                <c:pt idx="650">
                  <c:v>44301</c:v>
                </c:pt>
                <c:pt idx="651">
                  <c:v>44308</c:v>
                </c:pt>
                <c:pt idx="652">
                  <c:v>44315</c:v>
                </c:pt>
                <c:pt idx="653">
                  <c:v>44322</c:v>
                </c:pt>
                <c:pt idx="654">
                  <c:v>44329</c:v>
                </c:pt>
                <c:pt idx="655">
                  <c:v>44336</c:v>
                </c:pt>
                <c:pt idx="656">
                  <c:v>44343</c:v>
                </c:pt>
                <c:pt idx="657">
                  <c:v>44350</c:v>
                </c:pt>
                <c:pt idx="658">
                  <c:v>44357</c:v>
                </c:pt>
                <c:pt idx="659">
                  <c:v>44364</c:v>
                </c:pt>
                <c:pt idx="660">
                  <c:v>44371</c:v>
                </c:pt>
                <c:pt idx="661">
                  <c:v>44378</c:v>
                </c:pt>
                <c:pt idx="662">
                  <c:v>44385</c:v>
                </c:pt>
                <c:pt idx="663">
                  <c:v>44392</c:v>
                </c:pt>
                <c:pt idx="664">
                  <c:v>44399</c:v>
                </c:pt>
                <c:pt idx="665">
                  <c:v>44406</c:v>
                </c:pt>
                <c:pt idx="666">
                  <c:v>44413</c:v>
                </c:pt>
                <c:pt idx="667">
                  <c:v>44420</c:v>
                </c:pt>
                <c:pt idx="668">
                  <c:v>44427</c:v>
                </c:pt>
                <c:pt idx="669">
                  <c:v>44434</c:v>
                </c:pt>
                <c:pt idx="670">
                  <c:v>44441</c:v>
                </c:pt>
                <c:pt idx="671">
                  <c:v>44448</c:v>
                </c:pt>
                <c:pt idx="672">
                  <c:v>44455</c:v>
                </c:pt>
                <c:pt idx="673">
                  <c:v>44462</c:v>
                </c:pt>
                <c:pt idx="674">
                  <c:v>44469</c:v>
                </c:pt>
                <c:pt idx="675">
                  <c:v>44476</c:v>
                </c:pt>
                <c:pt idx="676">
                  <c:v>44483</c:v>
                </c:pt>
                <c:pt idx="677">
                  <c:v>44490</c:v>
                </c:pt>
                <c:pt idx="678">
                  <c:v>44497</c:v>
                </c:pt>
                <c:pt idx="679">
                  <c:v>44504</c:v>
                </c:pt>
                <c:pt idx="680">
                  <c:v>44511</c:v>
                </c:pt>
                <c:pt idx="681">
                  <c:v>44518</c:v>
                </c:pt>
                <c:pt idx="682">
                  <c:v>44525</c:v>
                </c:pt>
                <c:pt idx="683">
                  <c:v>44532</c:v>
                </c:pt>
                <c:pt idx="684">
                  <c:v>44539</c:v>
                </c:pt>
                <c:pt idx="685">
                  <c:v>44546</c:v>
                </c:pt>
                <c:pt idx="686">
                  <c:v>44553</c:v>
                </c:pt>
                <c:pt idx="687">
                  <c:v>44560</c:v>
                </c:pt>
                <c:pt idx="688">
                  <c:v>44567</c:v>
                </c:pt>
                <c:pt idx="689">
                  <c:v>44574</c:v>
                </c:pt>
                <c:pt idx="690">
                  <c:v>44581</c:v>
                </c:pt>
                <c:pt idx="691">
                  <c:v>44588</c:v>
                </c:pt>
                <c:pt idx="692">
                  <c:v>44595</c:v>
                </c:pt>
                <c:pt idx="693">
                  <c:v>44602</c:v>
                </c:pt>
                <c:pt idx="694">
                  <c:v>44609</c:v>
                </c:pt>
                <c:pt idx="695">
                  <c:v>44616</c:v>
                </c:pt>
                <c:pt idx="696">
                  <c:v>44623</c:v>
                </c:pt>
                <c:pt idx="697">
                  <c:v>44630</c:v>
                </c:pt>
                <c:pt idx="698">
                  <c:v>44637</c:v>
                </c:pt>
                <c:pt idx="699">
                  <c:v>44644</c:v>
                </c:pt>
                <c:pt idx="700">
                  <c:v>44651</c:v>
                </c:pt>
                <c:pt idx="701">
                  <c:v>44658</c:v>
                </c:pt>
                <c:pt idx="702">
                  <c:v>44665</c:v>
                </c:pt>
                <c:pt idx="703">
                  <c:v>44672</c:v>
                </c:pt>
                <c:pt idx="704">
                  <c:v>44679</c:v>
                </c:pt>
                <c:pt idx="705">
                  <c:v>44686</c:v>
                </c:pt>
                <c:pt idx="706">
                  <c:v>44693</c:v>
                </c:pt>
                <c:pt idx="707">
                  <c:v>44700</c:v>
                </c:pt>
                <c:pt idx="708">
                  <c:v>44707</c:v>
                </c:pt>
                <c:pt idx="709">
                  <c:v>44714</c:v>
                </c:pt>
                <c:pt idx="710">
                  <c:v>44721</c:v>
                </c:pt>
                <c:pt idx="711">
                  <c:v>44728</c:v>
                </c:pt>
                <c:pt idx="712">
                  <c:v>44735</c:v>
                </c:pt>
                <c:pt idx="713">
                  <c:v>44742</c:v>
                </c:pt>
                <c:pt idx="714">
                  <c:v>44749</c:v>
                </c:pt>
                <c:pt idx="715">
                  <c:v>44756</c:v>
                </c:pt>
                <c:pt idx="716">
                  <c:v>44763</c:v>
                </c:pt>
                <c:pt idx="717">
                  <c:v>44770</c:v>
                </c:pt>
                <c:pt idx="718">
                  <c:v>44777</c:v>
                </c:pt>
                <c:pt idx="719">
                  <c:v>44784</c:v>
                </c:pt>
                <c:pt idx="720">
                  <c:v>44791</c:v>
                </c:pt>
                <c:pt idx="721">
                  <c:v>44798</c:v>
                </c:pt>
                <c:pt idx="722">
                  <c:v>44805</c:v>
                </c:pt>
                <c:pt idx="723">
                  <c:v>44812</c:v>
                </c:pt>
                <c:pt idx="724">
                  <c:v>44819</c:v>
                </c:pt>
                <c:pt idx="725">
                  <c:v>44826</c:v>
                </c:pt>
                <c:pt idx="726">
                  <c:v>44833</c:v>
                </c:pt>
                <c:pt idx="727">
                  <c:v>44840</c:v>
                </c:pt>
                <c:pt idx="728">
                  <c:v>44847</c:v>
                </c:pt>
                <c:pt idx="729">
                  <c:v>44854</c:v>
                </c:pt>
                <c:pt idx="730">
                  <c:v>44861</c:v>
                </c:pt>
                <c:pt idx="731">
                  <c:v>44868</c:v>
                </c:pt>
                <c:pt idx="732">
                  <c:v>44875</c:v>
                </c:pt>
                <c:pt idx="733">
                  <c:v>44882</c:v>
                </c:pt>
                <c:pt idx="734">
                  <c:v>44889</c:v>
                </c:pt>
                <c:pt idx="735">
                  <c:v>44896</c:v>
                </c:pt>
                <c:pt idx="736">
                  <c:v>44903</c:v>
                </c:pt>
                <c:pt idx="737">
                  <c:v>44910</c:v>
                </c:pt>
                <c:pt idx="738">
                  <c:v>44917</c:v>
                </c:pt>
                <c:pt idx="739">
                  <c:v>44924</c:v>
                </c:pt>
                <c:pt idx="740">
                  <c:v>44931</c:v>
                </c:pt>
                <c:pt idx="741">
                  <c:v>44938</c:v>
                </c:pt>
                <c:pt idx="742">
                  <c:v>44945</c:v>
                </c:pt>
                <c:pt idx="743">
                  <c:v>44952</c:v>
                </c:pt>
                <c:pt idx="744">
                  <c:v>44959</c:v>
                </c:pt>
                <c:pt idx="745">
                  <c:v>44966</c:v>
                </c:pt>
                <c:pt idx="746">
                  <c:v>44973</c:v>
                </c:pt>
                <c:pt idx="747">
                  <c:v>44980</c:v>
                </c:pt>
                <c:pt idx="748">
                  <c:v>44987</c:v>
                </c:pt>
                <c:pt idx="749">
                  <c:v>44994</c:v>
                </c:pt>
                <c:pt idx="750">
                  <c:v>45001</c:v>
                </c:pt>
                <c:pt idx="751">
                  <c:v>45008</c:v>
                </c:pt>
                <c:pt idx="752">
                  <c:v>45015</c:v>
                </c:pt>
                <c:pt idx="753">
                  <c:v>45022</c:v>
                </c:pt>
                <c:pt idx="754">
                  <c:v>45029</c:v>
                </c:pt>
                <c:pt idx="755">
                  <c:v>45036</c:v>
                </c:pt>
                <c:pt idx="756">
                  <c:v>45043</c:v>
                </c:pt>
                <c:pt idx="757">
                  <c:v>45050</c:v>
                </c:pt>
                <c:pt idx="758">
                  <c:v>45057</c:v>
                </c:pt>
                <c:pt idx="759">
                  <c:v>45064</c:v>
                </c:pt>
                <c:pt idx="760">
                  <c:v>45071</c:v>
                </c:pt>
                <c:pt idx="761">
                  <c:v>45078</c:v>
                </c:pt>
                <c:pt idx="762">
                  <c:v>45085</c:v>
                </c:pt>
                <c:pt idx="763">
                  <c:v>45092</c:v>
                </c:pt>
                <c:pt idx="764">
                  <c:v>45099</c:v>
                </c:pt>
                <c:pt idx="765">
                  <c:v>45106</c:v>
                </c:pt>
                <c:pt idx="766">
                  <c:v>45113</c:v>
                </c:pt>
                <c:pt idx="767">
                  <c:v>45120</c:v>
                </c:pt>
                <c:pt idx="768">
                  <c:v>45127</c:v>
                </c:pt>
                <c:pt idx="769">
                  <c:v>45134</c:v>
                </c:pt>
                <c:pt idx="770">
                  <c:v>45141</c:v>
                </c:pt>
                <c:pt idx="771">
                  <c:v>45148</c:v>
                </c:pt>
                <c:pt idx="772">
                  <c:v>45155</c:v>
                </c:pt>
                <c:pt idx="773">
                  <c:v>45162</c:v>
                </c:pt>
                <c:pt idx="774">
                  <c:v>45169</c:v>
                </c:pt>
                <c:pt idx="775">
                  <c:v>45176</c:v>
                </c:pt>
                <c:pt idx="776">
                  <c:v>45183</c:v>
                </c:pt>
                <c:pt idx="777">
                  <c:v>45190</c:v>
                </c:pt>
                <c:pt idx="778">
                  <c:v>45197</c:v>
                </c:pt>
                <c:pt idx="779">
                  <c:v>45204</c:v>
                </c:pt>
                <c:pt idx="780">
                  <c:v>45211</c:v>
                </c:pt>
                <c:pt idx="781">
                  <c:v>45218</c:v>
                </c:pt>
                <c:pt idx="782">
                  <c:v>45225</c:v>
                </c:pt>
                <c:pt idx="783">
                  <c:v>45232</c:v>
                </c:pt>
                <c:pt idx="784">
                  <c:v>45239</c:v>
                </c:pt>
                <c:pt idx="785">
                  <c:v>45246</c:v>
                </c:pt>
                <c:pt idx="786">
                  <c:v>45253</c:v>
                </c:pt>
                <c:pt idx="787">
                  <c:v>45260</c:v>
                </c:pt>
                <c:pt idx="788">
                  <c:v>45267</c:v>
                </c:pt>
                <c:pt idx="789">
                  <c:v>45274</c:v>
                </c:pt>
                <c:pt idx="790">
                  <c:v>45281</c:v>
                </c:pt>
                <c:pt idx="791">
                  <c:v>45289</c:v>
                </c:pt>
                <c:pt idx="792">
                  <c:v>45296</c:v>
                </c:pt>
                <c:pt idx="793">
                  <c:v>45303</c:v>
                </c:pt>
                <c:pt idx="794">
                  <c:v>45310</c:v>
                </c:pt>
                <c:pt idx="795">
                  <c:v>45317</c:v>
                </c:pt>
                <c:pt idx="796">
                  <c:v>45324</c:v>
                </c:pt>
                <c:pt idx="797">
                  <c:v>45331</c:v>
                </c:pt>
                <c:pt idx="798">
                  <c:v>45338</c:v>
                </c:pt>
                <c:pt idx="799">
                  <c:v>45345</c:v>
                </c:pt>
                <c:pt idx="800">
                  <c:v>45352</c:v>
                </c:pt>
                <c:pt idx="801">
                  <c:v>45359</c:v>
                </c:pt>
                <c:pt idx="802">
                  <c:v>45366</c:v>
                </c:pt>
                <c:pt idx="803">
                  <c:v>45373</c:v>
                </c:pt>
                <c:pt idx="804">
                  <c:v>45384</c:v>
                </c:pt>
                <c:pt idx="805">
                  <c:v>45387</c:v>
                </c:pt>
                <c:pt idx="806">
                  <c:v>45394</c:v>
                </c:pt>
                <c:pt idx="807">
                  <c:v>45401</c:v>
                </c:pt>
                <c:pt idx="808">
                  <c:v>45408</c:v>
                </c:pt>
                <c:pt idx="809">
                  <c:v>45418</c:v>
                </c:pt>
                <c:pt idx="810">
                  <c:v>45425</c:v>
                </c:pt>
                <c:pt idx="811">
                  <c:v>45432</c:v>
                </c:pt>
                <c:pt idx="812">
                  <c:v>45439</c:v>
                </c:pt>
                <c:pt idx="813">
                  <c:v>45446</c:v>
                </c:pt>
                <c:pt idx="814">
                  <c:v>45453</c:v>
                </c:pt>
                <c:pt idx="815">
                  <c:v>45460</c:v>
                </c:pt>
                <c:pt idx="816">
                  <c:v>45467</c:v>
                </c:pt>
                <c:pt idx="817">
                  <c:v>45474</c:v>
                </c:pt>
                <c:pt idx="818">
                  <c:v>45481</c:v>
                </c:pt>
                <c:pt idx="819">
                  <c:v>45488</c:v>
                </c:pt>
                <c:pt idx="820">
                  <c:v>45495</c:v>
                </c:pt>
                <c:pt idx="821">
                  <c:v>45502</c:v>
                </c:pt>
                <c:pt idx="822">
                  <c:v>45509</c:v>
                </c:pt>
                <c:pt idx="823">
                  <c:v>45516</c:v>
                </c:pt>
                <c:pt idx="824">
                  <c:v>45523</c:v>
                </c:pt>
                <c:pt idx="825">
                  <c:v>45530</c:v>
                </c:pt>
                <c:pt idx="826">
                  <c:v>45537</c:v>
                </c:pt>
                <c:pt idx="827">
                  <c:v>45544</c:v>
                </c:pt>
                <c:pt idx="828">
                  <c:v>45551</c:v>
                </c:pt>
                <c:pt idx="829">
                  <c:v>45558</c:v>
                </c:pt>
                <c:pt idx="830">
                  <c:v>45565</c:v>
                </c:pt>
                <c:pt idx="831">
                  <c:v>45572</c:v>
                </c:pt>
                <c:pt idx="832">
                  <c:v>45579</c:v>
                </c:pt>
                <c:pt idx="833">
                  <c:v>45586</c:v>
                </c:pt>
                <c:pt idx="834">
                  <c:v>45593</c:v>
                </c:pt>
                <c:pt idx="835">
                  <c:v>45600</c:v>
                </c:pt>
                <c:pt idx="836">
                  <c:v>45607</c:v>
                </c:pt>
                <c:pt idx="837">
                  <c:v>45614</c:v>
                </c:pt>
                <c:pt idx="838">
                  <c:v>45621</c:v>
                </c:pt>
                <c:pt idx="839">
                  <c:v>45628</c:v>
                </c:pt>
                <c:pt idx="840">
                  <c:v>45635</c:v>
                </c:pt>
                <c:pt idx="841">
                  <c:v>45642</c:v>
                </c:pt>
                <c:pt idx="842">
                  <c:v>45649</c:v>
                </c:pt>
                <c:pt idx="843">
                  <c:v>45657</c:v>
                </c:pt>
                <c:pt idx="844">
                  <c:v>45664</c:v>
                </c:pt>
                <c:pt idx="845">
                  <c:v>45671</c:v>
                </c:pt>
                <c:pt idx="846">
                  <c:v>45678</c:v>
                </c:pt>
                <c:pt idx="847">
                  <c:v>45685</c:v>
                </c:pt>
                <c:pt idx="848">
                  <c:v>45692</c:v>
                </c:pt>
                <c:pt idx="849">
                  <c:v>45699</c:v>
                </c:pt>
                <c:pt idx="850">
                  <c:v>45706</c:v>
                </c:pt>
                <c:pt idx="851">
                  <c:v>45713</c:v>
                </c:pt>
                <c:pt idx="852">
                  <c:v>45720</c:v>
                </c:pt>
                <c:pt idx="853">
                  <c:v>45727</c:v>
                </c:pt>
                <c:pt idx="854">
                  <c:v>45734</c:v>
                </c:pt>
                <c:pt idx="855">
                  <c:v>45741</c:v>
                </c:pt>
                <c:pt idx="856">
                  <c:v>45748</c:v>
                </c:pt>
                <c:pt idx="857">
                  <c:v>45755</c:v>
                </c:pt>
                <c:pt idx="858">
                  <c:v>45762</c:v>
                </c:pt>
                <c:pt idx="859">
                  <c:v>45771</c:v>
                </c:pt>
                <c:pt idx="860">
                  <c:v>45779</c:v>
                </c:pt>
                <c:pt idx="861">
                  <c:v>45785</c:v>
                </c:pt>
                <c:pt idx="862">
                  <c:v>45792</c:v>
                </c:pt>
                <c:pt idx="863">
                  <c:v>45799</c:v>
                </c:pt>
                <c:pt idx="864">
                  <c:v>45806</c:v>
                </c:pt>
                <c:pt idx="865">
                  <c:v>45813</c:v>
                </c:pt>
                <c:pt idx="866">
                  <c:v>45820</c:v>
                </c:pt>
                <c:pt idx="867">
                  <c:v>45827</c:v>
                </c:pt>
                <c:pt idx="868">
                  <c:v>45834</c:v>
                </c:pt>
                <c:pt idx="869">
                  <c:v>45841</c:v>
                </c:pt>
                <c:pt idx="870">
                  <c:v>45848</c:v>
                </c:pt>
                <c:pt idx="871">
                  <c:v>45855</c:v>
                </c:pt>
                <c:pt idx="872">
                  <c:v>45862</c:v>
                </c:pt>
                <c:pt idx="873">
                  <c:v>45869</c:v>
                </c:pt>
                <c:pt idx="874">
                  <c:v>45876</c:v>
                </c:pt>
                <c:pt idx="875">
                  <c:v>45883</c:v>
                </c:pt>
                <c:pt idx="876">
                  <c:v>45890</c:v>
                </c:pt>
                <c:pt idx="877">
                  <c:v>45897</c:v>
                </c:pt>
                <c:pt idx="878">
                  <c:v>45904</c:v>
                </c:pt>
                <c:pt idx="879">
                  <c:v>45911</c:v>
                </c:pt>
                <c:pt idx="880">
                  <c:v>45918</c:v>
                </c:pt>
                <c:pt idx="881">
                  <c:v>45925</c:v>
                </c:pt>
                <c:pt idx="882">
                  <c:v>45932</c:v>
                </c:pt>
                <c:pt idx="883">
                  <c:v>45939</c:v>
                </c:pt>
                <c:pt idx="884">
                  <c:v>45946</c:v>
                </c:pt>
                <c:pt idx="885">
                  <c:v>45953</c:v>
                </c:pt>
                <c:pt idx="886">
                  <c:v>45960</c:v>
                </c:pt>
                <c:pt idx="887">
                  <c:v>45967</c:v>
                </c:pt>
                <c:pt idx="888">
                  <c:v>45974</c:v>
                </c:pt>
                <c:pt idx="889">
                  <c:v>45981</c:v>
                </c:pt>
                <c:pt idx="890">
                  <c:v>45988</c:v>
                </c:pt>
                <c:pt idx="891">
                  <c:v>45995</c:v>
                </c:pt>
                <c:pt idx="892">
                  <c:v>46002</c:v>
                </c:pt>
                <c:pt idx="893">
                  <c:v>46009</c:v>
                </c:pt>
                <c:pt idx="894">
                  <c:v>46020</c:v>
                </c:pt>
                <c:pt idx="895">
                  <c:v>46024</c:v>
                </c:pt>
                <c:pt idx="896">
                  <c:v>46030</c:v>
                </c:pt>
                <c:pt idx="897">
                  <c:v>46037</c:v>
                </c:pt>
                <c:pt idx="898">
                  <c:v>46044</c:v>
                </c:pt>
                <c:pt idx="899">
                  <c:v>46051</c:v>
                </c:pt>
                <c:pt idx="900">
                  <c:v>46058</c:v>
                </c:pt>
                <c:pt idx="901">
                  <c:v>46065</c:v>
                </c:pt>
                <c:pt idx="902">
                  <c:v>46072</c:v>
                </c:pt>
                <c:pt idx="903">
                  <c:v>46079</c:v>
                </c:pt>
                <c:pt idx="904">
                  <c:v>46086</c:v>
                </c:pt>
                <c:pt idx="905">
                  <c:v>46093</c:v>
                </c:pt>
                <c:pt idx="906">
                  <c:v>46100</c:v>
                </c:pt>
                <c:pt idx="907">
                  <c:v>46107</c:v>
                </c:pt>
                <c:pt idx="908">
                  <c:v>46114</c:v>
                </c:pt>
                <c:pt idx="909">
                  <c:v>46121</c:v>
                </c:pt>
                <c:pt idx="910">
                  <c:v>46128</c:v>
                </c:pt>
                <c:pt idx="911">
                  <c:v>46135</c:v>
                </c:pt>
                <c:pt idx="912">
                  <c:v>46142</c:v>
                </c:pt>
                <c:pt idx="913">
                  <c:v>46149</c:v>
                </c:pt>
                <c:pt idx="914">
                  <c:v>46156</c:v>
                </c:pt>
                <c:pt idx="915">
                  <c:v>46163</c:v>
                </c:pt>
                <c:pt idx="916">
                  <c:v>46170</c:v>
                </c:pt>
                <c:pt idx="917">
                  <c:v>46177</c:v>
                </c:pt>
                <c:pt idx="918">
                  <c:v>46184</c:v>
                </c:pt>
                <c:pt idx="919">
                  <c:v>46191</c:v>
                </c:pt>
                <c:pt idx="920">
                  <c:v>46198</c:v>
                </c:pt>
                <c:pt idx="921">
                  <c:v>46205</c:v>
                </c:pt>
                <c:pt idx="922">
                  <c:v>46212</c:v>
                </c:pt>
                <c:pt idx="923">
                  <c:v>46219</c:v>
                </c:pt>
                <c:pt idx="924">
                  <c:v>46226</c:v>
                </c:pt>
                <c:pt idx="925">
                  <c:v>46233</c:v>
                </c:pt>
                <c:pt idx="926">
                  <c:v>46240</c:v>
                </c:pt>
                <c:pt idx="927">
                  <c:v>46247</c:v>
                </c:pt>
                <c:pt idx="928">
                  <c:v>46254</c:v>
                </c:pt>
                <c:pt idx="929">
                  <c:v>46261</c:v>
                </c:pt>
                <c:pt idx="930">
                  <c:v>46268</c:v>
                </c:pt>
                <c:pt idx="931">
                  <c:v>46275</c:v>
                </c:pt>
                <c:pt idx="932">
                  <c:v>46282</c:v>
                </c:pt>
                <c:pt idx="933">
                  <c:v>46289</c:v>
                </c:pt>
                <c:pt idx="934">
                  <c:v>46296</c:v>
                </c:pt>
                <c:pt idx="935">
                  <c:v>46303</c:v>
                </c:pt>
                <c:pt idx="936">
                  <c:v>46310</c:v>
                </c:pt>
                <c:pt idx="937">
                  <c:v>46317</c:v>
                </c:pt>
                <c:pt idx="938">
                  <c:v>46324</c:v>
                </c:pt>
                <c:pt idx="939">
                  <c:v>46331</c:v>
                </c:pt>
                <c:pt idx="940">
                  <c:v>46338</c:v>
                </c:pt>
                <c:pt idx="941">
                  <c:v>46345</c:v>
                </c:pt>
                <c:pt idx="942">
                  <c:v>46352</c:v>
                </c:pt>
                <c:pt idx="943">
                  <c:v>46359</c:v>
                </c:pt>
                <c:pt idx="944">
                  <c:v>46366</c:v>
                </c:pt>
                <c:pt idx="945">
                  <c:v>46373</c:v>
                </c:pt>
                <c:pt idx="946">
                  <c:v>46380</c:v>
                </c:pt>
                <c:pt idx="947">
                  <c:v>46387</c:v>
                </c:pt>
                <c:pt idx="948">
                  <c:v>46394</c:v>
                </c:pt>
                <c:pt idx="949">
                  <c:v>46401</c:v>
                </c:pt>
                <c:pt idx="950">
                  <c:v>46408</c:v>
                </c:pt>
                <c:pt idx="951">
                  <c:v>46415</c:v>
                </c:pt>
                <c:pt idx="952">
                  <c:v>46422</c:v>
                </c:pt>
                <c:pt idx="953">
                  <c:v>46429</c:v>
                </c:pt>
                <c:pt idx="954">
                  <c:v>46436</c:v>
                </c:pt>
                <c:pt idx="955">
                  <c:v>46443</c:v>
                </c:pt>
                <c:pt idx="956">
                  <c:v>46450</c:v>
                </c:pt>
                <c:pt idx="957">
                  <c:v>46457</c:v>
                </c:pt>
                <c:pt idx="958">
                  <c:v>46464</c:v>
                </c:pt>
                <c:pt idx="959">
                  <c:v>46471</c:v>
                </c:pt>
                <c:pt idx="960">
                  <c:v>46478</c:v>
                </c:pt>
                <c:pt idx="961">
                  <c:v>46485</c:v>
                </c:pt>
                <c:pt idx="962">
                  <c:v>46492</c:v>
                </c:pt>
                <c:pt idx="963">
                  <c:v>46499</c:v>
                </c:pt>
                <c:pt idx="964">
                  <c:v>46506</c:v>
                </c:pt>
                <c:pt idx="965">
                  <c:v>46513</c:v>
                </c:pt>
                <c:pt idx="966">
                  <c:v>46520</c:v>
                </c:pt>
                <c:pt idx="967">
                  <c:v>46527</c:v>
                </c:pt>
                <c:pt idx="968">
                  <c:v>46534</c:v>
                </c:pt>
                <c:pt idx="969">
                  <c:v>46541</c:v>
                </c:pt>
                <c:pt idx="970">
                  <c:v>46548</c:v>
                </c:pt>
                <c:pt idx="971">
                  <c:v>46555</c:v>
                </c:pt>
                <c:pt idx="972">
                  <c:v>46562</c:v>
                </c:pt>
                <c:pt idx="973">
                  <c:v>46569</c:v>
                </c:pt>
                <c:pt idx="974">
                  <c:v>46576</c:v>
                </c:pt>
                <c:pt idx="975">
                  <c:v>46583</c:v>
                </c:pt>
                <c:pt idx="976">
                  <c:v>46590</c:v>
                </c:pt>
                <c:pt idx="977">
                  <c:v>46597</c:v>
                </c:pt>
                <c:pt idx="978">
                  <c:v>46604</c:v>
                </c:pt>
                <c:pt idx="979">
                  <c:v>46611</c:v>
                </c:pt>
                <c:pt idx="980">
                  <c:v>46618</c:v>
                </c:pt>
                <c:pt idx="981">
                  <c:v>46625</c:v>
                </c:pt>
                <c:pt idx="982">
                  <c:v>46632</c:v>
                </c:pt>
                <c:pt idx="983">
                  <c:v>46639</c:v>
                </c:pt>
                <c:pt idx="984">
                  <c:v>46646</c:v>
                </c:pt>
                <c:pt idx="985">
                  <c:v>46653</c:v>
                </c:pt>
                <c:pt idx="986">
                  <c:v>46660</c:v>
                </c:pt>
                <c:pt idx="987">
                  <c:v>46667</c:v>
                </c:pt>
                <c:pt idx="988">
                  <c:v>46674</c:v>
                </c:pt>
                <c:pt idx="989">
                  <c:v>46681</c:v>
                </c:pt>
                <c:pt idx="990">
                  <c:v>46688</c:v>
                </c:pt>
                <c:pt idx="991">
                  <c:v>46695</c:v>
                </c:pt>
                <c:pt idx="992">
                  <c:v>46702</c:v>
                </c:pt>
                <c:pt idx="993">
                  <c:v>46709</c:v>
                </c:pt>
                <c:pt idx="994">
                  <c:v>46716</c:v>
                </c:pt>
                <c:pt idx="995">
                  <c:v>46723</c:v>
                </c:pt>
                <c:pt idx="996">
                  <c:v>46730</c:v>
                </c:pt>
                <c:pt idx="997">
                  <c:v>46737</c:v>
                </c:pt>
                <c:pt idx="998">
                  <c:v>46744</c:v>
                </c:pt>
                <c:pt idx="999">
                  <c:v>46751</c:v>
                </c:pt>
                <c:pt idx="1000">
                  <c:v>46758</c:v>
                </c:pt>
                <c:pt idx="1001">
                  <c:v>46765</c:v>
                </c:pt>
                <c:pt idx="1002">
                  <c:v>46772</c:v>
                </c:pt>
                <c:pt idx="1003">
                  <c:v>46779</c:v>
                </c:pt>
                <c:pt idx="1004">
                  <c:v>46786</c:v>
                </c:pt>
                <c:pt idx="1005">
                  <c:v>46793</c:v>
                </c:pt>
                <c:pt idx="1006">
                  <c:v>46800</c:v>
                </c:pt>
                <c:pt idx="1007">
                  <c:v>46807</c:v>
                </c:pt>
                <c:pt idx="1008">
                  <c:v>46814</c:v>
                </c:pt>
                <c:pt idx="1009">
                  <c:v>46821</c:v>
                </c:pt>
                <c:pt idx="1010">
                  <c:v>46828</c:v>
                </c:pt>
                <c:pt idx="1011">
                  <c:v>46835</c:v>
                </c:pt>
                <c:pt idx="1012">
                  <c:v>46842</c:v>
                </c:pt>
                <c:pt idx="1013">
                  <c:v>46849</c:v>
                </c:pt>
                <c:pt idx="1014">
                  <c:v>46856</c:v>
                </c:pt>
                <c:pt idx="1015">
                  <c:v>46863</c:v>
                </c:pt>
                <c:pt idx="1016">
                  <c:v>46870</c:v>
                </c:pt>
                <c:pt idx="1017">
                  <c:v>46877</c:v>
                </c:pt>
                <c:pt idx="1018">
                  <c:v>46884</c:v>
                </c:pt>
                <c:pt idx="1019">
                  <c:v>46891</c:v>
                </c:pt>
                <c:pt idx="1020">
                  <c:v>46898</c:v>
                </c:pt>
                <c:pt idx="1021">
                  <c:v>46905</c:v>
                </c:pt>
                <c:pt idx="1022">
                  <c:v>46912</c:v>
                </c:pt>
                <c:pt idx="1023">
                  <c:v>46919</c:v>
                </c:pt>
                <c:pt idx="1024">
                  <c:v>46926</c:v>
                </c:pt>
                <c:pt idx="1025">
                  <c:v>46933</c:v>
                </c:pt>
                <c:pt idx="1026">
                  <c:v>46940</c:v>
                </c:pt>
                <c:pt idx="1027">
                  <c:v>46947</c:v>
                </c:pt>
                <c:pt idx="1028">
                  <c:v>46954</c:v>
                </c:pt>
                <c:pt idx="1029">
                  <c:v>46961</c:v>
                </c:pt>
                <c:pt idx="1030">
                  <c:v>46968</c:v>
                </c:pt>
                <c:pt idx="1031">
                  <c:v>46975</c:v>
                </c:pt>
                <c:pt idx="1032">
                  <c:v>46982</c:v>
                </c:pt>
                <c:pt idx="1033">
                  <c:v>46989</c:v>
                </c:pt>
                <c:pt idx="1034">
                  <c:v>46996</c:v>
                </c:pt>
                <c:pt idx="1035">
                  <c:v>47003</c:v>
                </c:pt>
                <c:pt idx="1036">
                  <c:v>47010</c:v>
                </c:pt>
                <c:pt idx="1037">
                  <c:v>47017</c:v>
                </c:pt>
                <c:pt idx="1038">
                  <c:v>47024</c:v>
                </c:pt>
                <c:pt idx="1039">
                  <c:v>47031</c:v>
                </c:pt>
                <c:pt idx="1040">
                  <c:v>47038</c:v>
                </c:pt>
                <c:pt idx="1041">
                  <c:v>47045</c:v>
                </c:pt>
                <c:pt idx="1042">
                  <c:v>47052</c:v>
                </c:pt>
                <c:pt idx="1043">
                  <c:v>47059</c:v>
                </c:pt>
                <c:pt idx="1044">
                  <c:v>47066</c:v>
                </c:pt>
                <c:pt idx="1045">
                  <c:v>47073</c:v>
                </c:pt>
                <c:pt idx="1046">
                  <c:v>47080</c:v>
                </c:pt>
                <c:pt idx="1047">
                  <c:v>47087</c:v>
                </c:pt>
                <c:pt idx="1048">
                  <c:v>47094</c:v>
                </c:pt>
                <c:pt idx="1049">
                  <c:v>47101</c:v>
                </c:pt>
                <c:pt idx="1050">
                  <c:v>47108</c:v>
                </c:pt>
                <c:pt idx="1051">
                  <c:v>47116</c:v>
                </c:pt>
                <c:pt idx="1052">
                  <c:v>47123</c:v>
                </c:pt>
                <c:pt idx="1053">
                  <c:v>47130</c:v>
                </c:pt>
                <c:pt idx="1054">
                  <c:v>47137</c:v>
                </c:pt>
                <c:pt idx="1055">
                  <c:v>47144</c:v>
                </c:pt>
                <c:pt idx="1056">
                  <c:v>47151</c:v>
                </c:pt>
                <c:pt idx="1057">
                  <c:v>47158</c:v>
                </c:pt>
                <c:pt idx="1058">
                  <c:v>47165</c:v>
                </c:pt>
                <c:pt idx="1059">
                  <c:v>47172</c:v>
                </c:pt>
                <c:pt idx="1060">
                  <c:v>47179</c:v>
                </c:pt>
                <c:pt idx="1061">
                  <c:v>47186</c:v>
                </c:pt>
                <c:pt idx="1062">
                  <c:v>47193</c:v>
                </c:pt>
                <c:pt idx="1063">
                  <c:v>47200</c:v>
                </c:pt>
                <c:pt idx="1064">
                  <c:v>47211</c:v>
                </c:pt>
                <c:pt idx="1065">
                  <c:v>47214</c:v>
                </c:pt>
                <c:pt idx="1066">
                  <c:v>47221</c:v>
                </c:pt>
                <c:pt idx="1067">
                  <c:v>47228</c:v>
                </c:pt>
                <c:pt idx="1068">
                  <c:v>47235</c:v>
                </c:pt>
                <c:pt idx="1069">
                  <c:v>47242</c:v>
                </c:pt>
                <c:pt idx="1070">
                  <c:v>47249</c:v>
                </c:pt>
                <c:pt idx="1071">
                  <c:v>47256</c:v>
                </c:pt>
                <c:pt idx="1072">
                  <c:v>47263</c:v>
                </c:pt>
                <c:pt idx="1073">
                  <c:v>47270</c:v>
                </c:pt>
                <c:pt idx="1074">
                  <c:v>47277</c:v>
                </c:pt>
                <c:pt idx="1075">
                  <c:v>47284</c:v>
                </c:pt>
                <c:pt idx="1076">
                  <c:v>47291</c:v>
                </c:pt>
                <c:pt idx="1077">
                  <c:v>47298</c:v>
                </c:pt>
                <c:pt idx="1078">
                  <c:v>47305</c:v>
                </c:pt>
                <c:pt idx="1079">
                  <c:v>47312</c:v>
                </c:pt>
                <c:pt idx="1080">
                  <c:v>47319</c:v>
                </c:pt>
                <c:pt idx="1081">
                  <c:v>47326</c:v>
                </c:pt>
                <c:pt idx="1082">
                  <c:v>47333</c:v>
                </c:pt>
                <c:pt idx="1083">
                  <c:v>47340</c:v>
                </c:pt>
                <c:pt idx="1084">
                  <c:v>47347</c:v>
                </c:pt>
                <c:pt idx="1085">
                  <c:v>47354</c:v>
                </c:pt>
                <c:pt idx="1086">
                  <c:v>47361</c:v>
                </c:pt>
                <c:pt idx="1087">
                  <c:v>47368</c:v>
                </c:pt>
                <c:pt idx="1088">
                  <c:v>47375</c:v>
                </c:pt>
                <c:pt idx="1089">
                  <c:v>47382</c:v>
                </c:pt>
                <c:pt idx="1090">
                  <c:v>47389</c:v>
                </c:pt>
                <c:pt idx="1091">
                  <c:v>47396</c:v>
                </c:pt>
                <c:pt idx="1092">
                  <c:v>47403</c:v>
                </c:pt>
                <c:pt idx="1093">
                  <c:v>47410</c:v>
                </c:pt>
                <c:pt idx="1094">
                  <c:v>47417</c:v>
                </c:pt>
                <c:pt idx="1095">
                  <c:v>47424</c:v>
                </c:pt>
                <c:pt idx="1096">
                  <c:v>47431</c:v>
                </c:pt>
                <c:pt idx="1097">
                  <c:v>47438</c:v>
                </c:pt>
                <c:pt idx="1098">
                  <c:v>47445</c:v>
                </c:pt>
                <c:pt idx="1099">
                  <c:v>47452</c:v>
                </c:pt>
                <c:pt idx="1100">
                  <c:v>47459</c:v>
                </c:pt>
                <c:pt idx="1101">
                  <c:v>47466</c:v>
                </c:pt>
                <c:pt idx="1102">
                  <c:v>47473</c:v>
                </c:pt>
                <c:pt idx="1103">
                  <c:v>47483</c:v>
                </c:pt>
                <c:pt idx="1104">
                  <c:v>47490</c:v>
                </c:pt>
                <c:pt idx="1105">
                  <c:v>47497</c:v>
                </c:pt>
                <c:pt idx="1106">
                  <c:v>47504</c:v>
                </c:pt>
                <c:pt idx="1107">
                  <c:v>47511</c:v>
                </c:pt>
                <c:pt idx="1108">
                  <c:v>47518</c:v>
                </c:pt>
                <c:pt idx="1109">
                  <c:v>47525</c:v>
                </c:pt>
                <c:pt idx="1110">
                  <c:v>47532</c:v>
                </c:pt>
                <c:pt idx="1111">
                  <c:v>47539</c:v>
                </c:pt>
                <c:pt idx="1112">
                  <c:v>47546</c:v>
                </c:pt>
                <c:pt idx="1113">
                  <c:v>47553</c:v>
                </c:pt>
                <c:pt idx="1114">
                  <c:v>47560</c:v>
                </c:pt>
                <c:pt idx="1115">
                  <c:v>47567</c:v>
                </c:pt>
                <c:pt idx="1116">
                  <c:v>47574</c:v>
                </c:pt>
                <c:pt idx="1117">
                  <c:v>47581</c:v>
                </c:pt>
                <c:pt idx="1118">
                  <c:v>47588</c:v>
                </c:pt>
                <c:pt idx="1119">
                  <c:v>47597</c:v>
                </c:pt>
                <c:pt idx="1120">
                  <c:v>47602</c:v>
                </c:pt>
                <c:pt idx="1121">
                  <c:v>47609</c:v>
                </c:pt>
                <c:pt idx="1122">
                  <c:v>47616</c:v>
                </c:pt>
                <c:pt idx="1123">
                  <c:v>47623</c:v>
                </c:pt>
                <c:pt idx="1124">
                  <c:v>47630</c:v>
                </c:pt>
                <c:pt idx="1125">
                  <c:v>47637</c:v>
                </c:pt>
                <c:pt idx="1126">
                  <c:v>47644</c:v>
                </c:pt>
                <c:pt idx="1127">
                  <c:v>47651</c:v>
                </c:pt>
                <c:pt idx="1128">
                  <c:v>47658</c:v>
                </c:pt>
                <c:pt idx="1129">
                  <c:v>47665</c:v>
                </c:pt>
                <c:pt idx="1130">
                  <c:v>47672</c:v>
                </c:pt>
                <c:pt idx="1131">
                  <c:v>47679</c:v>
                </c:pt>
                <c:pt idx="1132">
                  <c:v>47686</c:v>
                </c:pt>
                <c:pt idx="1133">
                  <c:v>47693</c:v>
                </c:pt>
                <c:pt idx="1134">
                  <c:v>47700</c:v>
                </c:pt>
                <c:pt idx="1135">
                  <c:v>47707</c:v>
                </c:pt>
                <c:pt idx="1136">
                  <c:v>47714</c:v>
                </c:pt>
                <c:pt idx="1137">
                  <c:v>47721</c:v>
                </c:pt>
                <c:pt idx="1138">
                  <c:v>47728</c:v>
                </c:pt>
                <c:pt idx="1139">
                  <c:v>47735</c:v>
                </c:pt>
                <c:pt idx="1140">
                  <c:v>47742</c:v>
                </c:pt>
                <c:pt idx="1141">
                  <c:v>47749</c:v>
                </c:pt>
                <c:pt idx="1142">
                  <c:v>47756</c:v>
                </c:pt>
                <c:pt idx="1143">
                  <c:v>47763</c:v>
                </c:pt>
                <c:pt idx="1144">
                  <c:v>47770</c:v>
                </c:pt>
                <c:pt idx="1145">
                  <c:v>47777</c:v>
                </c:pt>
                <c:pt idx="1146">
                  <c:v>47784</c:v>
                </c:pt>
                <c:pt idx="1147">
                  <c:v>47791</c:v>
                </c:pt>
                <c:pt idx="1148">
                  <c:v>47798</c:v>
                </c:pt>
                <c:pt idx="1149">
                  <c:v>47805</c:v>
                </c:pt>
                <c:pt idx="1150">
                  <c:v>47812</c:v>
                </c:pt>
                <c:pt idx="1151">
                  <c:v>47819</c:v>
                </c:pt>
                <c:pt idx="1152">
                  <c:v>47826</c:v>
                </c:pt>
                <c:pt idx="1153">
                  <c:v>47833</c:v>
                </c:pt>
                <c:pt idx="1154">
                  <c:v>47840</c:v>
                </c:pt>
                <c:pt idx="1155">
                  <c:v>47848</c:v>
                </c:pt>
                <c:pt idx="1156">
                  <c:v>47855</c:v>
                </c:pt>
                <c:pt idx="1157">
                  <c:v>47862</c:v>
                </c:pt>
                <c:pt idx="1158">
                  <c:v>47869</c:v>
                </c:pt>
                <c:pt idx="1159">
                  <c:v>47876</c:v>
                </c:pt>
                <c:pt idx="1160">
                  <c:v>47883</c:v>
                </c:pt>
                <c:pt idx="1161">
                  <c:v>47890</c:v>
                </c:pt>
                <c:pt idx="1162">
                  <c:v>47897</c:v>
                </c:pt>
                <c:pt idx="1163">
                  <c:v>47904</c:v>
                </c:pt>
                <c:pt idx="1164">
                  <c:v>47911</c:v>
                </c:pt>
                <c:pt idx="1165">
                  <c:v>47918</c:v>
                </c:pt>
                <c:pt idx="1166">
                  <c:v>47925</c:v>
                </c:pt>
                <c:pt idx="1167">
                  <c:v>47932</c:v>
                </c:pt>
                <c:pt idx="1168">
                  <c:v>47939</c:v>
                </c:pt>
                <c:pt idx="1169">
                  <c:v>47946</c:v>
                </c:pt>
                <c:pt idx="1170">
                  <c:v>47955</c:v>
                </c:pt>
                <c:pt idx="1171">
                  <c:v>47962</c:v>
                </c:pt>
                <c:pt idx="1172">
                  <c:v>47970</c:v>
                </c:pt>
                <c:pt idx="1173">
                  <c:v>47976</c:v>
                </c:pt>
                <c:pt idx="1174">
                  <c:v>47983</c:v>
                </c:pt>
                <c:pt idx="1175">
                  <c:v>47990</c:v>
                </c:pt>
                <c:pt idx="1176">
                  <c:v>47997</c:v>
                </c:pt>
                <c:pt idx="1177">
                  <c:v>48004</c:v>
                </c:pt>
                <c:pt idx="1178">
                  <c:v>48011</c:v>
                </c:pt>
                <c:pt idx="1179">
                  <c:v>48018</c:v>
                </c:pt>
                <c:pt idx="1180">
                  <c:v>48025</c:v>
                </c:pt>
                <c:pt idx="1181">
                  <c:v>48032</c:v>
                </c:pt>
                <c:pt idx="1182">
                  <c:v>48039</c:v>
                </c:pt>
                <c:pt idx="1183">
                  <c:v>48046</c:v>
                </c:pt>
                <c:pt idx="1184">
                  <c:v>48053</c:v>
                </c:pt>
                <c:pt idx="1185">
                  <c:v>48060</c:v>
                </c:pt>
                <c:pt idx="1186">
                  <c:v>48067</c:v>
                </c:pt>
                <c:pt idx="1187">
                  <c:v>48074</c:v>
                </c:pt>
                <c:pt idx="1188">
                  <c:v>48081</c:v>
                </c:pt>
                <c:pt idx="1189">
                  <c:v>48088</c:v>
                </c:pt>
                <c:pt idx="1190">
                  <c:v>48095</c:v>
                </c:pt>
                <c:pt idx="1191">
                  <c:v>48102</c:v>
                </c:pt>
                <c:pt idx="1192">
                  <c:v>48109</c:v>
                </c:pt>
                <c:pt idx="1193">
                  <c:v>48116</c:v>
                </c:pt>
                <c:pt idx="1194">
                  <c:v>48123</c:v>
                </c:pt>
                <c:pt idx="1195">
                  <c:v>48130</c:v>
                </c:pt>
                <c:pt idx="1196">
                  <c:v>48137</c:v>
                </c:pt>
                <c:pt idx="1197">
                  <c:v>48144</c:v>
                </c:pt>
                <c:pt idx="1198">
                  <c:v>48151</c:v>
                </c:pt>
                <c:pt idx="1199">
                  <c:v>48158</c:v>
                </c:pt>
                <c:pt idx="1200">
                  <c:v>48165</c:v>
                </c:pt>
                <c:pt idx="1201">
                  <c:v>48172</c:v>
                </c:pt>
                <c:pt idx="1202">
                  <c:v>48179</c:v>
                </c:pt>
                <c:pt idx="1203">
                  <c:v>48186</c:v>
                </c:pt>
                <c:pt idx="1204">
                  <c:v>48193</c:v>
                </c:pt>
                <c:pt idx="1205">
                  <c:v>48200</c:v>
                </c:pt>
                <c:pt idx="1206">
                  <c:v>48211</c:v>
                </c:pt>
                <c:pt idx="1207">
                  <c:v>48215</c:v>
                </c:pt>
                <c:pt idx="1208">
                  <c:v>48221</c:v>
                </c:pt>
                <c:pt idx="1209">
                  <c:v>48228</c:v>
                </c:pt>
                <c:pt idx="1210">
                  <c:v>48235</c:v>
                </c:pt>
                <c:pt idx="1211">
                  <c:v>48242</c:v>
                </c:pt>
                <c:pt idx="1212">
                  <c:v>48249</c:v>
                </c:pt>
                <c:pt idx="1213">
                  <c:v>48256</c:v>
                </c:pt>
                <c:pt idx="1214">
                  <c:v>48263</c:v>
                </c:pt>
                <c:pt idx="1215">
                  <c:v>48270</c:v>
                </c:pt>
                <c:pt idx="1216">
                  <c:v>48277</c:v>
                </c:pt>
                <c:pt idx="1217">
                  <c:v>48284</c:v>
                </c:pt>
                <c:pt idx="1218">
                  <c:v>48291</c:v>
                </c:pt>
                <c:pt idx="1219">
                  <c:v>48298</c:v>
                </c:pt>
                <c:pt idx="1220">
                  <c:v>48305</c:v>
                </c:pt>
                <c:pt idx="1221">
                  <c:v>48312</c:v>
                </c:pt>
                <c:pt idx="1222">
                  <c:v>48319</c:v>
                </c:pt>
                <c:pt idx="1223">
                  <c:v>48326</c:v>
                </c:pt>
                <c:pt idx="1224">
                  <c:v>48333</c:v>
                </c:pt>
                <c:pt idx="1225">
                  <c:v>48340</c:v>
                </c:pt>
                <c:pt idx="1226">
                  <c:v>48347</c:v>
                </c:pt>
                <c:pt idx="1227">
                  <c:v>48354</c:v>
                </c:pt>
                <c:pt idx="1228">
                  <c:v>48361</c:v>
                </c:pt>
                <c:pt idx="1229">
                  <c:v>48368</c:v>
                </c:pt>
                <c:pt idx="1230">
                  <c:v>48375</c:v>
                </c:pt>
                <c:pt idx="1231">
                  <c:v>48382</c:v>
                </c:pt>
                <c:pt idx="1232">
                  <c:v>48389</c:v>
                </c:pt>
                <c:pt idx="1233">
                  <c:v>48396</c:v>
                </c:pt>
                <c:pt idx="1234">
                  <c:v>48403</c:v>
                </c:pt>
                <c:pt idx="1235">
                  <c:v>48410</c:v>
                </c:pt>
                <c:pt idx="1236">
                  <c:v>48417</c:v>
                </c:pt>
                <c:pt idx="1237">
                  <c:v>48424</c:v>
                </c:pt>
                <c:pt idx="1238">
                  <c:v>48431</c:v>
                </c:pt>
                <c:pt idx="1239">
                  <c:v>48438</c:v>
                </c:pt>
                <c:pt idx="1240">
                  <c:v>48445</c:v>
                </c:pt>
                <c:pt idx="1241">
                  <c:v>48452</c:v>
                </c:pt>
                <c:pt idx="1242">
                  <c:v>48459</c:v>
                </c:pt>
                <c:pt idx="1243">
                  <c:v>48466</c:v>
                </c:pt>
                <c:pt idx="1244">
                  <c:v>48473</c:v>
                </c:pt>
                <c:pt idx="1245">
                  <c:v>48480</c:v>
                </c:pt>
                <c:pt idx="1246">
                  <c:v>48487</c:v>
                </c:pt>
                <c:pt idx="1247">
                  <c:v>48494</c:v>
                </c:pt>
                <c:pt idx="1248">
                  <c:v>48501</c:v>
                </c:pt>
                <c:pt idx="1249">
                  <c:v>48508</c:v>
                </c:pt>
                <c:pt idx="1250">
                  <c:v>48515</c:v>
                </c:pt>
                <c:pt idx="1251">
                  <c:v>48522</c:v>
                </c:pt>
                <c:pt idx="1252">
                  <c:v>48529</c:v>
                </c:pt>
                <c:pt idx="1253">
                  <c:v>48536</c:v>
                </c:pt>
                <c:pt idx="1254">
                  <c:v>48543</c:v>
                </c:pt>
                <c:pt idx="1255">
                  <c:v>48550</c:v>
                </c:pt>
                <c:pt idx="1256">
                  <c:v>48557</c:v>
                </c:pt>
                <c:pt idx="1257">
                  <c:v>48564</c:v>
                </c:pt>
                <c:pt idx="1258">
                  <c:v>48571</c:v>
                </c:pt>
                <c:pt idx="1259">
                  <c:v>48578</c:v>
                </c:pt>
                <c:pt idx="1260">
                  <c:v>48585</c:v>
                </c:pt>
                <c:pt idx="1261">
                  <c:v>48592</c:v>
                </c:pt>
                <c:pt idx="1262">
                  <c:v>48599</c:v>
                </c:pt>
                <c:pt idx="1263">
                  <c:v>48606</c:v>
                </c:pt>
                <c:pt idx="1264">
                  <c:v>48613</c:v>
                </c:pt>
                <c:pt idx="1265">
                  <c:v>48620</c:v>
                </c:pt>
                <c:pt idx="1266">
                  <c:v>48627</c:v>
                </c:pt>
                <c:pt idx="1267">
                  <c:v>48634</c:v>
                </c:pt>
                <c:pt idx="1268">
                  <c:v>48641</c:v>
                </c:pt>
                <c:pt idx="1269">
                  <c:v>48648</c:v>
                </c:pt>
                <c:pt idx="1270">
                  <c:v>48655</c:v>
                </c:pt>
                <c:pt idx="1271">
                  <c:v>48662</c:v>
                </c:pt>
                <c:pt idx="1272">
                  <c:v>48669</c:v>
                </c:pt>
                <c:pt idx="1273">
                  <c:v>48676</c:v>
                </c:pt>
                <c:pt idx="1274">
                  <c:v>48683</c:v>
                </c:pt>
                <c:pt idx="1275">
                  <c:v>48690</c:v>
                </c:pt>
                <c:pt idx="1276">
                  <c:v>48697</c:v>
                </c:pt>
                <c:pt idx="1277">
                  <c:v>48704</c:v>
                </c:pt>
                <c:pt idx="1278">
                  <c:v>48711</c:v>
                </c:pt>
                <c:pt idx="1279">
                  <c:v>48718</c:v>
                </c:pt>
                <c:pt idx="1280">
                  <c:v>48725</c:v>
                </c:pt>
                <c:pt idx="1281">
                  <c:v>48732</c:v>
                </c:pt>
                <c:pt idx="1282">
                  <c:v>48739</c:v>
                </c:pt>
                <c:pt idx="1283">
                  <c:v>48746</c:v>
                </c:pt>
                <c:pt idx="1284">
                  <c:v>48753</c:v>
                </c:pt>
                <c:pt idx="1285">
                  <c:v>48760</c:v>
                </c:pt>
                <c:pt idx="1286">
                  <c:v>48767</c:v>
                </c:pt>
                <c:pt idx="1287">
                  <c:v>48774</c:v>
                </c:pt>
                <c:pt idx="1288">
                  <c:v>48781</c:v>
                </c:pt>
                <c:pt idx="1289">
                  <c:v>48788</c:v>
                </c:pt>
                <c:pt idx="1290">
                  <c:v>48795</c:v>
                </c:pt>
                <c:pt idx="1291">
                  <c:v>48802</c:v>
                </c:pt>
                <c:pt idx="1292">
                  <c:v>48809</c:v>
                </c:pt>
                <c:pt idx="1293">
                  <c:v>48816</c:v>
                </c:pt>
                <c:pt idx="1294">
                  <c:v>48823</c:v>
                </c:pt>
                <c:pt idx="1295">
                  <c:v>48830</c:v>
                </c:pt>
                <c:pt idx="1296">
                  <c:v>48837</c:v>
                </c:pt>
                <c:pt idx="1297">
                  <c:v>48844</c:v>
                </c:pt>
                <c:pt idx="1298">
                  <c:v>48851</c:v>
                </c:pt>
                <c:pt idx="1299">
                  <c:v>48858</c:v>
                </c:pt>
                <c:pt idx="1300">
                  <c:v>48865</c:v>
                </c:pt>
                <c:pt idx="1301">
                  <c:v>48872</c:v>
                </c:pt>
                <c:pt idx="1302">
                  <c:v>48879</c:v>
                </c:pt>
                <c:pt idx="1303">
                  <c:v>48886</c:v>
                </c:pt>
                <c:pt idx="1304">
                  <c:v>48893</c:v>
                </c:pt>
                <c:pt idx="1305">
                  <c:v>48900</c:v>
                </c:pt>
                <c:pt idx="1306">
                  <c:v>48907</c:v>
                </c:pt>
                <c:pt idx="1307">
                  <c:v>48914</c:v>
                </c:pt>
                <c:pt idx="1308">
                  <c:v>48921</c:v>
                </c:pt>
                <c:pt idx="1309">
                  <c:v>48928</c:v>
                </c:pt>
                <c:pt idx="1310">
                  <c:v>48935</c:v>
                </c:pt>
                <c:pt idx="1311">
                  <c:v>48942</c:v>
                </c:pt>
                <c:pt idx="1312">
                  <c:v>48949</c:v>
                </c:pt>
                <c:pt idx="1313">
                  <c:v>48956</c:v>
                </c:pt>
                <c:pt idx="1314">
                  <c:v>48963</c:v>
                </c:pt>
                <c:pt idx="1315">
                  <c:v>48970</c:v>
                </c:pt>
                <c:pt idx="1316">
                  <c:v>48977</c:v>
                </c:pt>
                <c:pt idx="1317">
                  <c:v>48984</c:v>
                </c:pt>
                <c:pt idx="1318">
                  <c:v>48991</c:v>
                </c:pt>
                <c:pt idx="1319">
                  <c:v>48998</c:v>
                </c:pt>
                <c:pt idx="1320">
                  <c:v>49005</c:v>
                </c:pt>
                <c:pt idx="1321">
                  <c:v>49012</c:v>
                </c:pt>
                <c:pt idx="1322">
                  <c:v>49019</c:v>
                </c:pt>
                <c:pt idx="1323">
                  <c:v>49026</c:v>
                </c:pt>
                <c:pt idx="1324">
                  <c:v>49033</c:v>
                </c:pt>
                <c:pt idx="1325">
                  <c:v>49040</c:v>
                </c:pt>
                <c:pt idx="1326">
                  <c:v>49047</c:v>
                </c:pt>
                <c:pt idx="1327">
                  <c:v>49054</c:v>
                </c:pt>
                <c:pt idx="1328">
                  <c:v>49061</c:v>
                </c:pt>
                <c:pt idx="1329">
                  <c:v>49068</c:v>
                </c:pt>
                <c:pt idx="1330">
                  <c:v>49075</c:v>
                </c:pt>
                <c:pt idx="1331">
                  <c:v>49082</c:v>
                </c:pt>
                <c:pt idx="1332">
                  <c:v>49089</c:v>
                </c:pt>
                <c:pt idx="1333">
                  <c:v>49096</c:v>
                </c:pt>
                <c:pt idx="1334">
                  <c:v>49103</c:v>
                </c:pt>
                <c:pt idx="1335">
                  <c:v>49110</c:v>
                </c:pt>
                <c:pt idx="1336">
                  <c:v>49117</c:v>
                </c:pt>
                <c:pt idx="1337">
                  <c:v>49124</c:v>
                </c:pt>
                <c:pt idx="1338">
                  <c:v>49131</c:v>
                </c:pt>
                <c:pt idx="1339">
                  <c:v>49138</c:v>
                </c:pt>
                <c:pt idx="1340">
                  <c:v>49145</c:v>
                </c:pt>
                <c:pt idx="1341">
                  <c:v>49152</c:v>
                </c:pt>
                <c:pt idx="1342">
                  <c:v>49159</c:v>
                </c:pt>
                <c:pt idx="1343">
                  <c:v>49166</c:v>
                </c:pt>
                <c:pt idx="1344">
                  <c:v>49173</c:v>
                </c:pt>
                <c:pt idx="1345">
                  <c:v>49180</c:v>
                </c:pt>
                <c:pt idx="1346">
                  <c:v>49187</c:v>
                </c:pt>
                <c:pt idx="1347">
                  <c:v>49194</c:v>
                </c:pt>
                <c:pt idx="1348">
                  <c:v>49201</c:v>
                </c:pt>
                <c:pt idx="1349">
                  <c:v>49208</c:v>
                </c:pt>
                <c:pt idx="1350">
                  <c:v>49215</c:v>
                </c:pt>
                <c:pt idx="1351">
                  <c:v>49222</c:v>
                </c:pt>
                <c:pt idx="1352">
                  <c:v>49229</c:v>
                </c:pt>
                <c:pt idx="1353">
                  <c:v>49236</c:v>
                </c:pt>
                <c:pt idx="1354">
                  <c:v>49243</c:v>
                </c:pt>
                <c:pt idx="1355">
                  <c:v>49250</c:v>
                </c:pt>
                <c:pt idx="1356">
                  <c:v>49257</c:v>
                </c:pt>
                <c:pt idx="1357">
                  <c:v>49264</c:v>
                </c:pt>
                <c:pt idx="1358">
                  <c:v>49271</c:v>
                </c:pt>
                <c:pt idx="1359">
                  <c:v>49278</c:v>
                </c:pt>
                <c:pt idx="1360">
                  <c:v>49285</c:v>
                </c:pt>
                <c:pt idx="1361">
                  <c:v>49292</c:v>
                </c:pt>
                <c:pt idx="1362">
                  <c:v>49299</c:v>
                </c:pt>
                <c:pt idx="1363">
                  <c:v>49307</c:v>
                </c:pt>
                <c:pt idx="1364">
                  <c:v>49314</c:v>
                </c:pt>
                <c:pt idx="1365">
                  <c:v>49321</c:v>
                </c:pt>
                <c:pt idx="1366">
                  <c:v>49328</c:v>
                </c:pt>
                <c:pt idx="1367">
                  <c:v>49335</c:v>
                </c:pt>
                <c:pt idx="1368">
                  <c:v>49342</c:v>
                </c:pt>
                <c:pt idx="1369">
                  <c:v>49349</c:v>
                </c:pt>
                <c:pt idx="1370">
                  <c:v>49356</c:v>
                </c:pt>
                <c:pt idx="1371">
                  <c:v>49363</c:v>
                </c:pt>
                <c:pt idx="1372">
                  <c:v>49370</c:v>
                </c:pt>
                <c:pt idx="1373">
                  <c:v>49377</c:v>
                </c:pt>
                <c:pt idx="1374">
                  <c:v>49384</c:v>
                </c:pt>
                <c:pt idx="1375">
                  <c:v>49395</c:v>
                </c:pt>
                <c:pt idx="1376">
                  <c:v>49398</c:v>
                </c:pt>
                <c:pt idx="1377">
                  <c:v>49405</c:v>
                </c:pt>
                <c:pt idx="1378">
                  <c:v>49412</c:v>
                </c:pt>
                <c:pt idx="1379">
                  <c:v>49419</c:v>
                </c:pt>
                <c:pt idx="1380">
                  <c:v>49426</c:v>
                </c:pt>
                <c:pt idx="1381">
                  <c:v>49433</c:v>
                </c:pt>
                <c:pt idx="1382">
                  <c:v>49440</c:v>
                </c:pt>
                <c:pt idx="1383">
                  <c:v>49447</c:v>
                </c:pt>
                <c:pt idx="1384">
                  <c:v>49454</c:v>
                </c:pt>
                <c:pt idx="1385">
                  <c:v>49461</c:v>
                </c:pt>
                <c:pt idx="1386">
                  <c:v>49468</c:v>
                </c:pt>
                <c:pt idx="1387">
                  <c:v>49475</c:v>
                </c:pt>
                <c:pt idx="1388">
                  <c:v>49482</c:v>
                </c:pt>
                <c:pt idx="1389">
                  <c:v>49489</c:v>
                </c:pt>
                <c:pt idx="1390">
                  <c:v>49496</c:v>
                </c:pt>
                <c:pt idx="1391">
                  <c:v>49503</c:v>
                </c:pt>
                <c:pt idx="1392">
                  <c:v>49510</c:v>
                </c:pt>
                <c:pt idx="1393">
                  <c:v>49517</c:v>
                </c:pt>
                <c:pt idx="1394">
                  <c:v>49524</c:v>
                </c:pt>
                <c:pt idx="1395">
                  <c:v>49531</c:v>
                </c:pt>
                <c:pt idx="1396">
                  <c:v>49538</c:v>
                </c:pt>
                <c:pt idx="1397">
                  <c:v>49545</c:v>
                </c:pt>
                <c:pt idx="1398">
                  <c:v>49552</c:v>
                </c:pt>
                <c:pt idx="1399">
                  <c:v>49559</c:v>
                </c:pt>
                <c:pt idx="1400">
                  <c:v>49566</c:v>
                </c:pt>
                <c:pt idx="1401">
                  <c:v>49573</c:v>
                </c:pt>
                <c:pt idx="1402">
                  <c:v>49580</c:v>
                </c:pt>
                <c:pt idx="1403">
                  <c:v>49587</c:v>
                </c:pt>
                <c:pt idx="1404">
                  <c:v>49594</c:v>
                </c:pt>
                <c:pt idx="1405">
                  <c:v>49601</c:v>
                </c:pt>
                <c:pt idx="1406">
                  <c:v>49608</c:v>
                </c:pt>
                <c:pt idx="1407">
                  <c:v>49615</c:v>
                </c:pt>
                <c:pt idx="1408">
                  <c:v>49622</c:v>
                </c:pt>
                <c:pt idx="1409">
                  <c:v>49629</c:v>
                </c:pt>
                <c:pt idx="1410">
                  <c:v>49636</c:v>
                </c:pt>
                <c:pt idx="1411">
                  <c:v>49643</c:v>
                </c:pt>
                <c:pt idx="1412">
                  <c:v>49650</c:v>
                </c:pt>
                <c:pt idx="1413">
                  <c:v>49657</c:v>
                </c:pt>
                <c:pt idx="1414">
                  <c:v>49664</c:v>
                </c:pt>
                <c:pt idx="1415">
                  <c:v>49674</c:v>
                </c:pt>
                <c:pt idx="1416">
                  <c:v>49681</c:v>
                </c:pt>
                <c:pt idx="1417">
                  <c:v>49688</c:v>
                </c:pt>
                <c:pt idx="1418">
                  <c:v>49695</c:v>
                </c:pt>
                <c:pt idx="1419">
                  <c:v>49702</c:v>
                </c:pt>
                <c:pt idx="1420">
                  <c:v>49709</c:v>
                </c:pt>
                <c:pt idx="1421">
                  <c:v>49716</c:v>
                </c:pt>
                <c:pt idx="1422">
                  <c:v>49723</c:v>
                </c:pt>
                <c:pt idx="1423">
                  <c:v>49730</c:v>
                </c:pt>
                <c:pt idx="1424">
                  <c:v>49737</c:v>
                </c:pt>
                <c:pt idx="1425">
                  <c:v>49744</c:v>
                </c:pt>
                <c:pt idx="1426">
                  <c:v>49751</c:v>
                </c:pt>
                <c:pt idx="1427">
                  <c:v>49758</c:v>
                </c:pt>
                <c:pt idx="1428">
                  <c:v>49765</c:v>
                </c:pt>
                <c:pt idx="1429">
                  <c:v>49772</c:v>
                </c:pt>
                <c:pt idx="1430">
                  <c:v>49781</c:v>
                </c:pt>
                <c:pt idx="1431">
                  <c:v>49786</c:v>
                </c:pt>
                <c:pt idx="1432">
                  <c:v>49793</c:v>
                </c:pt>
                <c:pt idx="1433">
                  <c:v>49801</c:v>
                </c:pt>
                <c:pt idx="1434">
                  <c:v>49808</c:v>
                </c:pt>
                <c:pt idx="1435">
                  <c:v>49815</c:v>
                </c:pt>
                <c:pt idx="1436">
                  <c:v>49822</c:v>
                </c:pt>
                <c:pt idx="1437">
                  <c:v>49829</c:v>
                </c:pt>
                <c:pt idx="1438">
                  <c:v>49836</c:v>
                </c:pt>
                <c:pt idx="1439">
                  <c:v>49843</c:v>
                </c:pt>
                <c:pt idx="1440">
                  <c:v>49850</c:v>
                </c:pt>
                <c:pt idx="1441">
                  <c:v>49857</c:v>
                </c:pt>
                <c:pt idx="1442">
                  <c:v>49864</c:v>
                </c:pt>
                <c:pt idx="1443">
                  <c:v>49871</c:v>
                </c:pt>
                <c:pt idx="1444">
                  <c:v>49878</c:v>
                </c:pt>
                <c:pt idx="1445">
                  <c:v>49885</c:v>
                </c:pt>
                <c:pt idx="1446">
                  <c:v>49892</c:v>
                </c:pt>
                <c:pt idx="1447">
                  <c:v>49899</c:v>
                </c:pt>
                <c:pt idx="1448">
                  <c:v>49906</c:v>
                </c:pt>
                <c:pt idx="1449">
                  <c:v>49913</c:v>
                </c:pt>
                <c:pt idx="1450">
                  <c:v>49920</c:v>
                </c:pt>
                <c:pt idx="1451">
                  <c:v>49927</c:v>
                </c:pt>
                <c:pt idx="1452">
                  <c:v>49934</c:v>
                </c:pt>
                <c:pt idx="1453">
                  <c:v>49941</c:v>
                </c:pt>
                <c:pt idx="1454">
                  <c:v>49948</c:v>
                </c:pt>
                <c:pt idx="1455">
                  <c:v>49955</c:v>
                </c:pt>
                <c:pt idx="1456">
                  <c:v>49962</c:v>
                </c:pt>
                <c:pt idx="1457">
                  <c:v>49969</c:v>
                </c:pt>
                <c:pt idx="1458">
                  <c:v>49976</c:v>
                </c:pt>
                <c:pt idx="1459">
                  <c:v>49983</c:v>
                </c:pt>
                <c:pt idx="1460">
                  <c:v>49990</c:v>
                </c:pt>
                <c:pt idx="1461">
                  <c:v>49997</c:v>
                </c:pt>
                <c:pt idx="1462">
                  <c:v>50004</c:v>
                </c:pt>
                <c:pt idx="1463">
                  <c:v>50011</c:v>
                </c:pt>
                <c:pt idx="1464">
                  <c:v>50018</c:v>
                </c:pt>
                <c:pt idx="1465">
                  <c:v>50025</c:v>
                </c:pt>
                <c:pt idx="1466">
                  <c:v>50032</c:v>
                </c:pt>
                <c:pt idx="1467">
                  <c:v>50040</c:v>
                </c:pt>
                <c:pt idx="1468">
                  <c:v>50047</c:v>
                </c:pt>
                <c:pt idx="1469">
                  <c:v>50054</c:v>
                </c:pt>
                <c:pt idx="1470">
                  <c:v>50061</c:v>
                </c:pt>
                <c:pt idx="1471">
                  <c:v>50068</c:v>
                </c:pt>
                <c:pt idx="1472">
                  <c:v>50075</c:v>
                </c:pt>
                <c:pt idx="1473">
                  <c:v>50082</c:v>
                </c:pt>
                <c:pt idx="1474">
                  <c:v>50089</c:v>
                </c:pt>
                <c:pt idx="1475">
                  <c:v>50096</c:v>
                </c:pt>
                <c:pt idx="1476">
                  <c:v>50103</c:v>
                </c:pt>
                <c:pt idx="1477">
                  <c:v>50110</c:v>
                </c:pt>
                <c:pt idx="1478">
                  <c:v>50117</c:v>
                </c:pt>
                <c:pt idx="1479">
                  <c:v>50124</c:v>
                </c:pt>
                <c:pt idx="1480">
                  <c:v>50131</c:v>
                </c:pt>
                <c:pt idx="1481">
                  <c:v>50139</c:v>
                </c:pt>
                <c:pt idx="1482">
                  <c:v>50146</c:v>
                </c:pt>
                <c:pt idx="1483">
                  <c:v>50153</c:v>
                </c:pt>
                <c:pt idx="1484">
                  <c:v>50160</c:v>
                </c:pt>
                <c:pt idx="1485">
                  <c:v>50167</c:v>
                </c:pt>
                <c:pt idx="1486">
                  <c:v>50174</c:v>
                </c:pt>
                <c:pt idx="1487">
                  <c:v>50181</c:v>
                </c:pt>
                <c:pt idx="1488">
                  <c:v>50188</c:v>
                </c:pt>
                <c:pt idx="1489">
                  <c:v>50195</c:v>
                </c:pt>
                <c:pt idx="1490">
                  <c:v>50202</c:v>
                </c:pt>
                <c:pt idx="1491">
                  <c:v>50209</c:v>
                </c:pt>
                <c:pt idx="1492">
                  <c:v>50216</c:v>
                </c:pt>
                <c:pt idx="1493">
                  <c:v>50223</c:v>
                </c:pt>
                <c:pt idx="1494">
                  <c:v>50230</c:v>
                </c:pt>
                <c:pt idx="1495">
                  <c:v>50237</c:v>
                </c:pt>
                <c:pt idx="1496">
                  <c:v>50244</c:v>
                </c:pt>
                <c:pt idx="1497">
                  <c:v>50251</c:v>
                </c:pt>
                <c:pt idx="1498">
                  <c:v>50258</c:v>
                </c:pt>
                <c:pt idx="1499">
                  <c:v>50265</c:v>
                </c:pt>
                <c:pt idx="1500">
                  <c:v>50272</c:v>
                </c:pt>
                <c:pt idx="1501">
                  <c:v>50279</c:v>
                </c:pt>
                <c:pt idx="1502">
                  <c:v>50286</c:v>
                </c:pt>
                <c:pt idx="1503">
                  <c:v>50293</c:v>
                </c:pt>
                <c:pt idx="1504">
                  <c:v>50300</c:v>
                </c:pt>
                <c:pt idx="1505">
                  <c:v>50307</c:v>
                </c:pt>
                <c:pt idx="1506">
                  <c:v>50314</c:v>
                </c:pt>
                <c:pt idx="1507">
                  <c:v>50321</c:v>
                </c:pt>
                <c:pt idx="1508">
                  <c:v>50328</c:v>
                </c:pt>
                <c:pt idx="1509">
                  <c:v>50335</c:v>
                </c:pt>
                <c:pt idx="1510">
                  <c:v>50342</c:v>
                </c:pt>
                <c:pt idx="1511">
                  <c:v>50349</c:v>
                </c:pt>
                <c:pt idx="1512">
                  <c:v>50356</c:v>
                </c:pt>
                <c:pt idx="1513">
                  <c:v>50363</c:v>
                </c:pt>
                <c:pt idx="1514">
                  <c:v>50370</c:v>
                </c:pt>
                <c:pt idx="1515">
                  <c:v>50377</c:v>
                </c:pt>
                <c:pt idx="1516">
                  <c:v>50384</c:v>
                </c:pt>
                <c:pt idx="1517">
                  <c:v>50391</c:v>
                </c:pt>
                <c:pt idx="1518">
                  <c:v>50398</c:v>
                </c:pt>
                <c:pt idx="1519">
                  <c:v>50405</c:v>
                </c:pt>
                <c:pt idx="1520">
                  <c:v>50412</c:v>
                </c:pt>
                <c:pt idx="1521">
                  <c:v>50419</c:v>
                </c:pt>
                <c:pt idx="1522">
                  <c:v>50426</c:v>
                </c:pt>
                <c:pt idx="1523">
                  <c:v>50433</c:v>
                </c:pt>
                <c:pt idx="1524">
                  <c:v>50440</c:v>
                </c:pt>
                <c:pt idx="1525">
                  <c:v>50447</c:v>
                </c:pt>
                <c:pt idx="1526">
                  <c:v>50454</c:v>
                </c:pt>
                <c:pt idx="1527">
                  <c:v>50461</c:v>
                </c:pt>
                <c:pt idx="1528">
                  <c:v>50468</c:v>
                </c:pt>
                <c:pt idx="1529">
                  <c:v>50475</c:v>
                </c:pt>
                <c:pt idx="1530">
                  <c:v>50482</c:v>
                </c:pt>
                <c:pt idx="1531">
                  <c:v>50489</c:v>
                </c:pt>
                <c:pt idx="1532">
                  <c:v>50496</c:v>
                </c:pt>
                <c:pt idx="1533">
                  <c:v>50503</c:v>
                </c:pt>
                <c:pt idx="1534">
                  <c:v>50510</c:v>
                </c:pt>
                <c:pt idx="1535">
                  <c:v>50517</c:v>
                </c:pt>
                <c:pt idx="1536">
                  <c:v>50524</c:v>
                </c:pt>
                <c:pt idx="1537">
                  <c:v>50531</c:v>
                </c:pt>
                <c:pt idx="1538">
                  <c:v>50538</c:v>
                </c:pt>
                <c:pt idx="1539">
                  <c:v>50545</c:v>
                </c:pt>
                <c:pt idx="1540">
                  <c:v>50552</c:v>
                </c:pt>
                <c:pt idx="1541">
                  <c:v>50559</c:v>
                </c:pt>
                <c:pt idx="1542">
                  <c:v>50566</c:v>
                </c:pt>
                <c:pt idx="1543">
                  <c:v>50573</c:v>
                </c:pt>
                <c:pt idx="1544">
                  <c:v>50580</c:v>
                </c:pt>
                <c:pt idx="1545">
                  <c:v>50587</c:v>
                </c:pt>
                <c:pt idx="1546">
                  <c:v>50594</c:v>
                </c:pt>
                <c:pt idx="1547">
                  <c:v>50601</c:v>
                </c:pt>
                <c:pt idx="1548">
                  <c:v>50608</c:v>
                </c:pt>
                <c:pt idx="1549">
                  <c:v>50615</c:v>
                </c:pt>
                <c:pt idx="1550">
                  <c:v>50622</c:v>
                </c:pt>
                <c:pt idx="1551">
                  <c:v>50629</c:v>
                </c:pt>
                <c:pt idx="1552">
                  <c:v>50636</c:v>
                </c:pt>
                <c:pt idx="1553">
                  <c:v>50643</c:v>
                </c:pt>
                <c:pt idx="1554">
                  <c:v>50650</c:v>
                </c:pt>
                <c:pt idx="1555">
                  <c:v>50657</c:v>
                </c:pt>
                <c:pt idx="1556">
                  <c:v>50664</c:v>
                </c:pt>
                <c:pt idx="1557">
                  <c:v>50671</c:v>
                </c:pt>
                <c:pt idx="1558">
                  <c:v>50678</c:v>
                </c:pt>
                <c:pt idx="1559">
                  <c:v>50685</c:v>
                </c:pt>
                <c:pt idx="1560">
                  <c:v>50692</c:v>
                </c:pt>
                <c:pt idx="1561">
                  <c:v>50699</c:v>
                </c:pt>
                <c:pt idx="1562">
                  <c:v>50706</c:v>
                </c:pt>
                <c:pt idx="1563">
                  <c:v>50713</c:v>
                </c:pt>
                <c:pt idx="1564">
                  <c:v>50720</c:v>
                </c:pt>
                <c:pt idx="1565">
                  <c:v>50727</c:v>
                </c:pt>
                <c:pt idx="1566">
                  <c:v>50734</c:v>
                </c:pt>
                <c:pt idx="1567">
                  <c:v>50741</c:v>
                </c:pt>
                <c:pt idx="1568">
                  <c:v>50748</c:v>
                </c:pt>
                <c:pt idx="1569">
                  <c:v>50755</c:v>
                </c:pt>
                <c:pt idx="1570">
                  <c:v>50762</c:v>
                </c:pt>
                <c:pt idx="1571">
                  <c:v>50769</c:v>
                </c:pt>
                <c:pt idx="1572">
                  <c:v>50776</c:v>
                </c:pt>
                <c:pt idx="1573">
                  <c:v>50783</c:v>
                </c:pt>
                <c:pt idx="1574">
                  <c:v>50790</c:v>
                </c:pt>
                <c:pt idx="1575">
                  <c:v>50797</c:v>
                </c:pt>
                <c:pt idx="1576">
                  <c:v>50804</c:v>
                </c:pt>
                <c:pt idx="1577">
                  <c:v>50811</c:v>
                </c:pt>
                <c:pt idx="1578">
                  <c:v>50818</c:v>
                </c:pt>
                <c:pt idx="1579">
                  <c:v>50825</c:v>
                </c:pt>
                <c:pt idx="1580">
                  <c:v>50832</c:v>
                </c:pt>
                <c:pt idx="1581">
                  <c:v>50839</c:v>
                </c:pt>
                <c:pt idx="1582">
                  <c:v>50846</c:v>
                </c:pt>
                <c:pt idx="1583">
                  <c:v>50853</c:v>
                </c:pt>
                <c:pt idx="1584">
                  <c:v>50860</c:v>
                </c:pt>
                <c:pt idx="1585">
                  <c:v>50867</c:v>
                </c:pt>
                <c:pt idx="1586">
                  <c:v>50874</c:v>
                </c:pt>
                <c:pt idx="1587">
                  <c:v>50881</c:v>
                </c:pt>
                <c:pt idx="1588">
                  <c:v>50888</c:v>
                </c:pt>
                <c:pt idx="1589">
                  <c:v>50895</c:v>
                </c:pt>
                <c:pt idx="1590">
                  <c:v>50902</c:v>
                </c:pt>
                <c:pt idx="1591">
                  <c:v>50909</c:v>
                </c:pt>
                <c:pt idx="1592">
                  <c:v>50916</c:v>
                </c:pt>
                <c:pt idx="1593">
                  <c:v>50923</c:v>
                </c:pt>
                <c:pt idx="1594">
                  <c:v>50930</c:v>
                </c:pt>
                <c:pt idx="1595">
                  <c:v>50937</c:v>
                </c:pt>
                <c:pt idx="1596">
                  <c:v>50944</c:v>
                </c:pt>
                <c:pt idx="1597">
                  <c:v>50951</c:v>
                </c:pt>
                <c:pt idx="1598">
                  <c:v>50958</c:v>
                </c:pt>
                <c:pt idx="1599">
                  <c:v>50965</c:v>
                </c:pt>
                <c:pt idx="1600">
                  <c:v>50972</c:v>
                </c:pt>
                <c:pt idx="1601">
                  <c:v>50979</c:v>
                </c:pt>
                <c:pt idx="1602">
                  <c:v>50986</c:v>
                </c:pt>
                <c:pt idx="1603">
                  <c:v>50993</c:v>
                </c:pt>
                <c:pt idx="1604">
                  <c:v>51000</c:v>
                </c:pt>
                <c:pt idx="1605">
                  <c:v>51007</c:v>
                </c:pt>
                <c:pt idx="1606">
                  <c:v>51014</c:v>
                </c:pt>
                <c:pt idx="1607">
                  <c:v>51021</c:v>
                </c:pt>
                <c:pt idx="1608">
                  <c:v>51028</c:v>
                </c:pt>
                <c:pt idx="1609">
                  <c:v>51035</c:v>
                </c:pt>
                <c:pt idx="1610">
                  <c:v>51042</c:v>
                </c:pt>
                <c:pt idx="1611">
                  <c:v>51049</c:v>
                </c:pt>
                <c:pt idx="1612">
                  <c:v>51056</c:v>
                </c:pt>
                <c:pt idx="1613">
                  <c:v>51063</c:v>
                </c:pt>
                <c:pt idx="1614">
                  <c:v>51070</c:v>
                </c:pt>
                <c:pt idx="1615">
                  <c:v>51077</c:v>
                </c:pt>
                <c:pt idx="1616">
                  <c:v>51084</c:v>
                </c:pt>
                <c:pt idx="1617">
                  <c:v>51091</c:v>
                </c:pt>
                <c:pt idx="1618">
                  <c:v>51098</c:v>
                </c:pt>
                <c:pt idx="1619">
                  <c:v>51105</c:v>
                </c:pt>
                <c:pt idx="1620">
                  <c:v>51112</c:v>
                </c:pt>
                <c:pt idx="1621">
                  <c:v>51119</c:v>
                </c:pt>
                <c:pt idx="1622">
                  <c:v>51126</c:v>
                </c:pt>
                <c:pt idx="1623">
                  <c:v>51133</c:v>
                </c:pt>
                <c:pt idx="1624">
                  <c:v>51140</c:v>
                </c:pt>
                <c:pt idx="1625">
                  <c:v>51147</c:v>
                </c:pt>
                <c:pt idx="1626">
                  <c:v>51154</c:v>
                </c:pt>
                <c:pt idx="1627">
                  <c:v>51161</c:v>
                </c:pt>
                <c:pt idx="1628">
                  <c:v>51168</c:v>
                </c:pt>
                <c:pt idx="1629">
                  <c:v>51175</c:v>
                </c:pt>
                <c:pt idx="1630">
                  <c:v>51182</c:v>
                </c:pt>
                <c:pt idx="1631">
                  <c:v>51189</c:v>
                </c:pt>
                <c:pt idx="1632">
                  <c:v>51196</c:v>
                </c:pt>
                <c:pt idx="1633">
                  <c:v>51203</c:v>
                </c:pt>
                <c:pt idx="1634">
                  <c:v>51210</c:v>
                </c:pt>
                <c:pt idx="1635">
                  <c:v>51217</c:v>
                </c:pt>
                <c:pt idx="1636">
                  <c:v>51224</c:v>
                </c:pt>
                <c:pt idx="1637">
                  <c:v>51231</c:v>
                </c:pt>
                <c:pt idx="1638">
                  <c:v>51238</c:v>
                </c:pt>
                <c:pt idx="1639">
                  <c:v>51245</c:v>
                </c:pt>
                <c:pt idx="1640">
                  <c:v>51252</c:v>
                </c:pt>
                <c:pt idx="1641">
                  <c:v>51260</c:v>
                </c:pt>
                <c:pt idx="1642">
                  <c:v>51267</c:v>
                </c:pt>
                <c:pt idx="1643">
                  <c:v>51274</c:v>
                </c:pt>
                <c:pt idx="1644">
                  <c:v>51281</c:v>
                </c:pt>
                <c:pt idx="1645">
                  <c:v>51288</c:v>
                </c:pt>
                <c:pt idx="1646">
                  <c:v>51295</c:v>
                </c:pt>
                <c:pt idx="1647">
                  <c:v>51302</c:v>
                </c:pt>
                <c:pt idx="1648">
                  <c:v>51309</c:v>
                </c:pt>
                <c:pt idx="1649">
                  <c:v>51316</c:v>
                </c:pt>
                <c:pt idx="1650">
                  <c:v>51323</c:v>
                </c:pt>
                <c:pt idx="1651">
                  <c:v>51330</c:v>
                </c:pt>
                <c:pt idx="1652">
                  <c:v>51337</c:v>
                </c:pt>
                <c:pt idx="1653">
                  <c:v>51344</c:v>
                </c:pt>
                <c:pt idx="1654">
                  <c:v>51351</c:v>
                </c:pt>
                <c:pt idx="1655">
                  <c:v>51358</c:v>
                </c:pt>
                <c:pt idx="1656">
                  <c:v>51365</c:v>
                </c:pt>
                <c:pt idx="1657">
                  <c:v>51372</c:v>
                </c:pt>
                <c:pt idx="1658">
                  <c:v>51379</c:v>
                </c:pt>
                <c:pt idx="1659">
                  <c:v>51386</c:v>
                </c:pt>
                <c:pt idx="1660">
                  <c:v>51393</c:v>
                </c:pt>
                <c:pt idx="1661">
                  <c:v>51400</c:v>
                </c:pt>
                <c:pt idx="1662">
                  <c:v>51407</c:v>
                </c:pt>
                <c:pt idx="1663">
                  <c:v>51414</c:v>
                </c:pt>
                <c:pt idx="1664">
                  <c:v>51421</c:v>
                </c:pt>
                <c:pt idx="1665">
                  <c:v>51428</c:v>
                </c:pt>
                <c:pt idx="1666">
                  <c:v>51435</c:v>
                </c:pt>
                <c:pt idx="1667">
                  <c:v>51442</c:v>
                </c:pt>
                <c:pt idx="1668">
                  <c:v>51449</c:v>
                </c:pt>
                <c:pt idx="1669">
                  <c:v>51456</c:v>
                </c:pt>
                <c:pt idx="1670">
                  <c:v>51463</c:v>
                </c:pt>
                <c:pt idx="1671">
                  <c:v>51470</c:v>
                </c:pt>
                <c:pt idx="1672">
                  <c:v>51477</c:v>
                </c:pt>
                <c:pt idx="1673">
                  <c:v>51484</c:v>
                </c:pt>
                <c:pt idx="1674">
                  <c:v>51491</c:v>
                </c:pt>
                <c:pt idx="1675">
                  <c:v>51501</c:v>
                </c:pt>
                <c:pt idx="1676">
                  <c:v>51508</c:v>
                </c:pt>
                <c:pt idx="1677">
                  <c:v>51515</c:v>
                </c:pt>
                <c:pt idx="1678">
                  <c:v>51522</c:v>
                </c:pt>
                <c:pt idx="1679">
                  <c:v>51529</c:v>
                </c:pt>
                <c:pt idx="1680">
                  <c:v>51536</c:v>
                </c:pt>
                <c:pt idx="1681">
                  <c:v>51543</c:v>
                </c:pt>
                <c:pt idx="1682">
                  <c:v>51550</c:v>
                </c:pt>
                <c:pt idx="1683">
                  <c:v>51557</c:v>
                </c:pt>
                <c:pt idx="1684">
                  <c:v>51564</c:v>
                </c:pt>
                <c:pt idx="1685">
                  <c:v>51571</c:v>
                </c:pt>
                <c:pt idx="1686">
                  <c:v>51578</c:v>
                </c:pt>
                <c:pt idx="1687">
                  <c:v>51585</c:v>
                </c:pt>
                <c:pt idx="1688">
                  <c:v>51592</c:v>
                </c:pt>
                <c:pt idx="1689">
                  <c:v>51599</c:v>
                </c:pt>
                <c:pt idx="1690">
                  <c:v>51606</c:v>
                </c:pt>
                <c:pt idx="1691">
                  <c:v>51615</c:v>
                </c:pt>
                <c:pt idx="1692">
                  <c:v>51620</c:v>
                </c:pt>
                <c:pt idx="1693">
                  <c:v>51627</c:v>
                </c:pt>
                <c:pt idx="1694">
                  <c:v>51634</c:v>
                </c:pt>
                <c:pt idx="1695">
                  <c:v>51641</c:v>
                </c:pt>
                <c:pt idx="1696">
                  <c:v>51648</c:v>
                </c:pt>
                <c:pt idx="1697">
                  <c:v>51655</c:v>
                </c:pt>
                <c:pt idx="1698">
                  <c:v>51662</c:v>
                </c:pt>
                <c:pt idx="1699">
                  <c:v>51669</c:v>
                </c:pt>
                <c:pt idx="1700">
                  <c:v>51676</c:v>
                </c:pt>
                <c:pt idx="1701">
                  <c:v>51683</c:v>
                </c:pt>
                <c:pt idx="1702">
                  <c:v>51690</c:v>
                </c:pt>
                <c:pt idx="1703">
                  <c:v>51697</c:v>
                </c:pt>
                <c:pt idx="1704">
                  <c:v>51704</c:v>
                </c:pt>
                <c:pt idx="1705">
                  <c:v>51711</c:v>
                </c:pt>
                <c:pt idx="1706">
                  <c:v>51718</c:v>
                </c:pt>
                <c:pt idx="1707">
                  <c:v>51725</c:v>
                </c:pt>
                <c:pt idx="1708">
                  <c:v>51732</c:v>
                </c:pt>
                <c:pt idx="1709">
                  <c:v>51739</c:v>
                </c:pt>
                <c:pt idx="1710">
                  <c:v>51746</c:v>
                </c:pt>
                <c:pt idx="1711">
                  <c:v>51753</c:v>
                </c:pt>
                <c:pt idx="1712">
                  <c:v>51760</c:v>
                </c:pt>
                <c:pt idx="1713">
                  <c:v>51767</c:v>
                </c:pt>
                <c:pt idx="1714">
                  <c:v>51774</c:v>
                </c:pt>
                <c:pt idx="1715">
                  <c:v>51781</c:v>
                </c:pt>
                <c:pt idx="1716">
                  <c:v>51788</c:v>
                </c:pt>
                <c:pt idx="1717">
                  <c:v>51795</c:v>
                </c:pt>
                <c:pt idx="1718">
                  <c:v>51802</c:v>
                </c:pt>
                <c:pt idx="1719">
                  <c:v>51809</c:v>
                </c:pt>
                <c:pt idx="1720">
                  <c:v>51816</c:v>
                </c:pt>
                <c:pt idx="1721">
                  <c:v>51823</c:v>
                </c:pt>
                <c:pt idx="1722">
                  <c:v>51830</c:v>
                </c:pt>
                <c:pt idx="1723">
                  <c:v>51837</c:v>
                </c:pt>
                <c:pt idx="1724">
                  <c:v>51844</c:v>
                </c:pt>
                <c:pt idx="1725">
                  <c:v>51851</c:v>
                </c:pt>
                <c:pt idx="1726">
                  <c:v>51858</c:v>
                </c:pt>
                <c:pt idx="1727">
                  <c:v>51866</c:v>
                </c:pt>
                <c:pt idx="1728">
                  <c:v>51873</c:v>
                </c:pt>
                <c:pt idx="1729">
                  <c:v>51880</c:v>
                </c:pt>
                <c:pt idx="1730">
                  <c:v>51887</c:v>
                </c:pt>
                <c:pt idx="1731">
                  <c:v>51894</c:v>
                </c:pt>
                <c:pt idx="1732">
                  <c:v>51901</c:v>
                </c:pt>
                <c:pt idx="1733">
                  <c:v>51908</c:v>
                </c:pt>
                <c:pt idx="1734">
                  <c:v>51915</c:v>
                </c:pt>
                <c:pt idx="1735">
                  <c:v>51922</c:v>
                </c:pt>
                <c:pt idx="1736">
                  <c:v>51929</c:v>
                </c:pt>
                <c:pt idx="1737">
                  <c:v>51936</c:v>
                </c:pt>
                <c:pt idx="1738">
                  <c:v>51943</c:v>
                </c:pt>
                <c:pt idx="1739">
                  <c:v>51950</c:v>
                </c:pt>
                <c:pt idx="1740">
                  <c:v>51957</c:v>
                </c:pt>
                <c:pt idx="1741">
                  <c:v>51966</c:v>
                </c:pt>
                <c:pt idx="1742">
                  <c:v>51973</c:v>
                </c:pt>
                <c:pt idx="1743">
                  <c:v>51980</c:v>
                </c:pt>
                <c:pt idx="1744">
                  <c:v>51988</c:v>
                </c:pt>
                <c:pt idx="1745">
                  <c:v>51994</c:v>
                </c:pt>
                <c:pt idx="1746">
                  <c:v>52001</c:v>
                </c:pt>
                <c:pt idx="1747">
                  <c:v>52008</c:v>
                </c:pt>
                <c:pt idx="1748">
                  <c:v>52015</c:v>
                </c:pt>
                <c:pt idx="1749">
                  <c:v>52022</c:v>
                </c:pt>
                <c:pt idx="1750">
                  <c:v>52029</c:v>
                </c:pt>
                <c:pt idx="1751">
                  <c:v>52036</c:v>
                </c:pt>
                <c:pt idx="1752">
                  <c:v>52043</c:v>
                </c:pt>
                <c:pt idx="1753">
                  <c:v>52050</c:v>
                </c:pt>
                <c:pt idx="1754">
                  <c:v>52057</c:v>
                </c:pt>
                <c:pt idx="1755">
                  <c:v>52064</c:v>
                </c:pt>
                <c:pt idx="1756">
                  <c:v>52071</c:v>
                </c:pt>
                <c:pt idx="1757">
                  <c:v>52078</c:v>
                </c:pt>
                <c:pt idx="1758">
                  <c:v>52085</c:v>
                </c:pt>
                <c:pt idx="1759">
                  <c:v>52092</c:v>
                </c:pt>
                <c:pt idx="1760">
                  <c:v>52099</c:v>
                </c:pt>
                <c:pt idx="1761">
                  <c:v>52106</c:v>
                </c:pt>
                <c:pt idx="1762">
                  <c:v>52113</c:v>
                </c:pt>
                <c:pt idx="1763">
                  <c:v>52120</c:v>
                </c:pt>
                <c:pt idx="1764">
                  <c:v>52127</c:v>
                </c:pt>
                <c:pt idx="1765">
                  <c:v>52134</c:v>
                </c:pt>
                <c:pt idx="1766">
                  <c:v>52141</c:v>
                </c:pt>
                <c:pt idx="1767">
                  <c:v>52148</c:v>
                </c:pt>
                <c:pt idx="1768">
                  <c:v>52155</c:v>
                </c:pt>
                <c:pt idx="1769">
                  <c:v>52162</c:v>
                </c:pt>
                <c:pt idx="1770">
                  <c:v>52169</c:v>
                </c:pt>
                <c:pt idx="1771">
                  <c:v>52176</c:v>
                </c:pt>
                <c:pt idx="1772">
                  <c:v>52183</c:v>
                </c:pt>
                <c:pt idx="1773">
                  <c:v>52190</c:v>
                </c:pt>
                <c:pt idx="1774">
                  <c:v>52197</c:v>
                </c:pt>
                <c:pt idx="1775">
                  <c:v>52204</c:v>
                </c:pt>
                <c:pt idx="1776">
                  <c:v>52211</c:v>
                </c:pt>
                <c:pt idx="1777">
                  <c:v>52218</c:v>
                </c:pt>
                <c:pt idx="1778">
                  <c:v>52229</c:v>
                </c:pt>
                <c:pt idx="1779">
                  <c:v>52233</c:v>
                </c:pt>
                <c:pt idx="1780">
                  <c:v>52239</c:v>
                </c:pt>
                <c:pt idx="1781">
                  <c:v>52246</c:v>
                </c:pt>
                <c:pt idx="1782">
                  <c:v>52253</c:v>
                </c:pt>
                <c:pt idx="1783">
                  <c:v>52260</c:v>
                </c:pt>
                <c:pt idx="1784">
                  <c:v>52267</c:v>
                </c:pt>
                <c:pt idx="1785">
                  <c:v>52274</c:v>
                </c:pt>
                <c:pt idx="1786">
                  <c:v>52281</c:v>
                </c:pt>
                <c:pt idx="1787">
                  <c:v>52288</c:v>
                </c:pt>
                <c:pt idx="1788">
                  <c:v>52295</c:v>
                </c:pt>
                <c:pt idx="1789">
                  <c:v>52302</c:v>
                </c:pt>
                <c:pt idx="1790">
                  <c:v>52309</c:v>
                </c:pt>
                <c:pt idx="1791">
                  <c:v>52316</c:v>
                </c:pt>
                <c:pt idx="1792">
                  <c:v>52323</c:v>
                </c:pt>
                <c:pt idx="1793">
                  <c:v>52330</c:v>
                </c:pt>
                <c:pt idx="1794">
                  <c:v>52337</c:v>
                </c:pt>
                <c:pt idx="1795">
                  <c:v>52344</c:v>
                </c:pt>
                <c:pt idx="1796">
                  <c:v>52351</c:v>
                </c:pt>
                <c:pt idx="1797">
                  <c:v>52358</c:v>
                </c:pt>
                <c:pt idx="1798">
                  <c:v>52365</c:v>
                </c:pt>
                <c:pt idx="1799">
                  <c:v>52372</c:v>
                </c:pt>
                <c:pt idx="1800">
                  <c:v>52379</c:v>
                </c:pt>
                <c:pt idx="1801">
                  <c:v>52386</c:v>
                </c:pt>
                <c:pt idx="1802">
                  <c:v>52393</c:v>
                </c:pt>
                <c:pt idx="1803">
                  <c:v>52400</c:v>
                </c:pt>
                <c:pt idx="1804">
                  <c:v>52407</c:v>
                </c:pt>
                <c:pt idx="1805">
                  <c:v>52414</c:v>
                </c:pt>
                <c:pt idx="1806">
                  <c:v>52421</c:v>
                </c:pt>
                <c:pt idx="1807">
                  <c:v>52428</c:v>
                </c:pt>
                <c:pt idx="1808">
                  <c:v>52435</c:v>
                </c:pt>
                <c:pt idx="1809">
                  <c:v>52442</c:v>
                </c:pt>
                <c:pt idx="1810">
                  <c:v>52449</c:v>
                </c:pt>
                <c:pt idx="1811">
                  <c:v>52456</c:v>
                </c:pt>
                <c:pt idx="1812">
                  <c:v>52463</c:v>
                </c:pt>
                <c:pt idx="1813">
                  <c:v>52470</c:v>
                </c:pt>
                <c:pt idx="1814">
                  <c:v>52477</c:v>
                </c:pt>
                <c:pt idx="1815">
                  <c:v>52484</c:v>
                </c:pt>
                <c:pt idx="1816">
                  <c:v>52491</c:v>
                </c:pt>
                <c:pt idx="1817">
                  <c:v>52498</c:v>
                </c:pt>
                <c:pt idx="1818">
                  <c:v>52505</c:v>
                </c:pt>
                <c:pt idx="1819">
                  <c:v>52512</c:v>
                </c:pt>
                <c:pt idx="1820">
                  <c:v>52519</c:v>
                </c:pt>
                <c:pt idx="1821">
                  <c:v>52526</c:v>
                </c:pt>
                <c:pt idx="1822">
                  <c:v>52533</c:v>
                </c:pt>
                <c:pt idx="1823">
                  <c:v>52540</c:v>
                </c:pt>
                <c:pt idx="1824">
                  <c:v>52547</c:v>
                </c:pt>
                <c:pt idx="1825">
                  <c:v>52554</c:v>
                </c:pt>
                <c:pt idx="1826">
                  <c:v>52561</c:v>
                </c:pt>
                <c:pt idx="1827">
                  <c:v>52568</c:v>
                </c:pt>
                <c:pt idx="1828">
                  <c:v>52575</c:v>
                </c:pt>
                <c:pt idx="1829">
                  <c:v>52582</c:v>
                </c:pt>
                <c:pt idx="1830">
                  <c:v>52589</c:v>
                </c:pt>
                <c:pt idx="1831">
                  <c:v>52596</c:v>
                </c:pt>
                <c:pt idx="1832">
                  <c:v>52603</c:v>
                </c:pt>
                <c:pt idx="1833">
                  <c:v>52610</c:v>
                </c:pt>
                <c:pt idx="1834">
                  <c:v>52617</c:v>
                </c:pt>
                <c:pt idx="1835">
                  <c:v>52624</c:v>
                </c:pt>
                <c:pt idx="1836">
                  <c:v>52631</c:v>
                </c:pt>
                <c:pt idx="1837">
                  <c:v>52638</c:v>
                </c:pt>
                <c:pt idx="1838">
                  <c:v>52645</c:v>
                </c:pt>
                <c:pt idx="1839">
                  <c:v>52652</c:v>
                </c:pt>
                <c:pt idx="1840">
                  <c:v>52659</c:v>
                </c:pt>
                <c:pt idx="1841">
                  <c:v>52666</c:v>
                </c:pt>
                <c:pt idx="1842">
                  <c:v>52673</c:v>
                </c:pt>
                <c:pt idx="1843">
                  <c:v>52680</c:v>
                </c:pt>
                <c:pt idx="1844">
                  <c:v>52687</c:v>
                </c:pt>
                <c:pt idx="1845">
                  <c:v>52694</c:v>
                </c:pt>
                <c:pt idx="1846">
                  <c:v>52701</c:v>
                </c:pt>
                <c:pt idx="1847">
                  <c:v>52708</c:v>
                </c:pt>
                <c:pt idx="1848">
                  <c:v>52715</c:v>
                </c:pt>
                <c:pt idx="1849">
                  <c:v>52722</c:v>
                </c:pt>
                <c:pt idx="1850">
                  <c:v>52729</c:v>
                </c:pt>
                <c:pt idx="1851">
                  <c:v>52736</c:v>
                </c:pt>
                <c:pt idx="1852">
                  <c:v>52743</c:v>
                </c:pt>
                <c:pt idx="1853">
                  <c:v>52750</c:v>
                </c:pt>
                <c:pt idx="1854">
                  <c:v>52757</c:v>
                </c:pt>
                <c:pt idx="1855">
                  <c:v>52764</c:v>
                </c:pt>
                <c:pt idx="1856">
                  <c:v>52771</c:v>
                </c:pt>
                <c:pt idx="1857">
                  <c:v>52778</c:v>
                </c:pt>
                <c:pt idx="1858">
                  <c:v>52785</c:v>
                </c:pt>
                <c:pt idx="1859">
                  <c:v>52792</c:v>
                </c:pt>
                <c:pt idx="1860">
                  <c:v>52799</c:v>
                </c:pt>
                <c:pt idx="1861">
                  <c:v>52806</c:v>
                </c:pt>
                <c:pt idx="1862">
                  <c:v>52813</c:v>
                </c:pt>
                <c:pt idx="1863">
                  <c:v>52820</c:v>
                </c:pt>
                <c:pt idx="1864">
                  <c:v>52827</c:v>
                </c:pt>
                <c:pt idx="1865">
                  <c:v>52834</c:v>
                </c:pt>
                <c:pt idx="1866">
                  <c:v>52841</c:v>
                </c:pt>
                <c:pt idx="1867">
                  <c:v>52848</c:v>
                </c:pt>
                <c:pt idx="1868">
                  <c:v>52855</c:v>
                </c:pt>
                <c:pt idx="1869">
                  <c:v>52862</c:v>
                </c:pt>
                <c:pt idx="1870">
                  <c:v>52869</c:v>
                </c:pt>
                <c:pt idx="1871">
                  <c:v>52876</c:v>
                </c:pt>
                <c:pt idx="1872">
                  <c:v>52883</c:v>
                </c:pt>
                <c:pt idx="1873">
                  <c:v>52890</c:v>
                </c:pt>
                <c:pt idx="1874">
                  <c:v>52897</c:v>
                </c:pt>
                <c:pt idx="1875">
                  <c:v>52904</c:v>
                </c:pt>
                <c:pt idx="1876">
                  <c:v>52911</c:v>
                </c:pt>
                <c:pt idx="1877">
                  <c:v>52918</c:v>
                </c:pt>
                <c:pt idx="1878">
                  <c:v>52925</c:v>
                </c:pt>
                <c:pt idx="1879">
                  <c:v>52932</c:v>
                </c:pt>
                <c:pt idx="1880">
                  <c:v>52939</c:v>
                </c:pt>
                <c:pt idx="1881">
                  <c:v>52946</c:v>
                </c:pt>
                <c:pt idx="1882">
                  <c:v>52953</c:v>
                </c:pt>
                <c:pt idx="1883">
                  <c:v>52960</c:v>
                </c:pt>
                <c:pt idx="1884">
                  <c:v>52967</c:v>
                </c:pt>
                <c:pt idx="1885">
                  <c:v>52974</c:v>
                </c:pt>
                <c:pt idx="1886">
                  <c:v>52981</c:v>
                </c:pt>
                <c:pt idx="1887">
                  <c:v>52988</c:v>
                </c:pt>
                <c:pt idx="1888">
                  <c:v>52995</c:v>
                </c:pt>
                <c:pt idx="1889">
                  <c:v>53002</c:v>
                </c:pt>
                <c:pt idx="1890">
                  <c:v>53009</c:v>
                </c:pt>
                <c:pt idx="1891">
                  <c:v>53016</c:v>
                </c:pt>
                <c:pt idx="1892">
                  <c:v>53023</c:v>
                </c:pt>
                <c:pt idx="1893">
                  <c:v>53030</c:v>
                </c:pt>
                <c:pt idx="1894">
                  <c:v>53037</c:v>
                </c:pt>
                <c:pt idx="1895">
                  <c:v>53044</c:v>
                </c:pt>
                <c:pt idx="1896">
                  <c:v>53051</c:v>
                </c:pt>
                <c:pt idx="1897">
                  <c:v>53058</c:v>
                </c:pt>
                <c:pt idx="1898">
                  <c:v>53065</c:v>
                </c:pt>
                <c:pt idx="1899">
                  <c:v>53072</c:v>
                </c:pt>
                <c:pt idx="1900">
                  <c:v>53079</c:v>
                </c:pt>
                <c:pt idx="1901">
                  <c:v>53086</c:v>
                </c:pt>
                <c:pt idx="1902">
                  <c:v>53093</c:v>
                </c:pt>
                <c:pt idx="1903">
                  <c:v>53100</c:v>
                </c:pt>
                <c:pt idx="1904">
                  <c:v>53107</c:v>
                </c:pt>
                <c:pt idx="1905">
                  <c:v>53114</c:v>
                </c:pt>
                <c:pt idx="1906">
                  <c:v>53121</c:v>
                </c:pt>
                <c:pt idx="1907">
                  <c:v>53128</c:v>
                </c:pt>
                <c:pt idx="1908">
                  <c:v>53135</c:v>
                </c:pt>
                <c:pt idx="1909">
                  <c:v>53142</c:v>
                </c:pt>
                <c:pt idx="1910">
                  <c:v>53149</c:v>
                </c:pt>
                <c:pt idx="1911">
                  <c:v>53156</c:v>
                </c:pt>
                <c:pt idx="1912">
                  <c:v>53163</c:v>
                </c:pt>
                <c:pt idx="1913">
                  <c:v>53170</c:v>
                </c:pt>
                <c:pt idx="1914">
                  <c:v>53177</c:v>
                </c:pt>
                <c:pt idx="1915">
                  <c:v>53184</c:v>
                </c:pt>
                <c:pt idx="1916">
                  <c:v>53191</c:v>
                </c:pt>
                <c:pt idx="1917">
                  <c:v>53198</c:v>
                </c:pt>
                <c:pt idx="1918">
                  <c:v>53205</c:v>
                </c:pt>
                <c:pt idx="1919">
                  <c:v>53212</c:v>
                </c:pt>
                <c:pt idx="1920">
                  <c:v>53219</c:v>
                </c:pt>
                <c:pt idx="1921">
                  <c:v>53226</c:v>
                </c:pt>
                <c:pt idx="1922">
                  <c:v>53233</c:v>
                </c:pt>
                <c:pt idx="1923">
                  <c:v>53240</c:v>
                </c:pt>
                <c:pt idx="1924">
                  <c:v>53247</c:v>
                </c:pt>
                <c:pt idx="1925">
                  <c:v>53254</c:v>
                </c:pt>
                <c:pt idx="1926">
                  <c:v>53261</c:v>
                </c:pt>
                <c:pt idx="1927">
                  <c:v>53268</c:v>
                </c:pt>
                <c:pt idx="1928">
                  <c:v>53275</c:v>
                </c:pt>
                <c:pt idx="1929">
                  <c:v>53282</c:v>
                </c:pt>
                <c:pt idx="1930">
                  <c:v>53289</c:v>
                </c:pt>
                <c:pt idx="1931">
                  <c:v>53296</c:v>
                </c:pt>
                <c:pt idx="1932">
                  <c:v>53303</c:v>
                </c:pt>
                <c:pt idx="1933">
                  <c:v>53310</c:v>
                </c:pt>
                <c:pt idx="1934">
                  <c:v>53317</c:v>
                </c:pt>
                <c:pt idx="1935">
                  <c:v>53325</c:v>
                </c:pt>
                <c:pt idx="1936">
                  <c:v>53332</c:v>
                </c:pt>
                <c:pt idx="1937">
                  <c:v>53339</c:v>
                </c:pt>
                <c:pt idx="1938">
                  <c:v>53346</c:v>
                </c:pt>
                <c:pt idx="1939">
                  <c:v>53353</c:v>
                </c:pt>
                <c:pt idx="1940">
                  <c:v>53360</c:v>
                </c:pt>
                <c:pt idx="1941">
                  <c:v>53367</c:v>
                </c:pt>
                <c:pt idx="1942">
                  <c:v>53374</c:v>
                </c:pt>
                <c:pt idx="1943">
                  <c:v>53381</c:v>
                </c:pt>
                <c:pt idx="1944">
                  <c:v>53388</c:v>
                </c:pt>
                <c:pt idx="1945">
                  <c:v>53395</c:v>
                </c:pt>
                <c:pt idx="1946">
                  <c:v>53402</c:v>
                </c:pt>
                <c:pt idx="1947">
                  <c:v>53413</c:v>
                </c:pt>
                <c:pt idx="1948">
                  <c:v>53416</c:v>
                </c:pt>
                <c:pt idx="1949">
                  <c:v>53423</c:v>
                </c:pt>
                <c:pt idx="1950">
                  <c:v>53430</c:v>
                </c:pt>
                <c:pt idx="1951">
                  <c:v>53437</c:v>
                </c:pt>
                <c:pt idx="1952">
                  <c:v>53444</c:v>
                </c:pt>
                <c:pt idx="1953">
                  <c:v>53451</c:v>
                </c:pt>
                <c:pt idx="1954">
                  <c:v>53458</c:v>
                </c:pt>
                <c:pt idx="1955">
                  <c:v>53465</c:v>
                </c:pt>
                <c:pt idx="1956">
                  <c:v>53472</c:v>
                </c:pt>
                <c:pt idx="1957">
                  <c:v>53479</c:v>
                </c:pt>
                <c:pt idx="1958">
                  <c:v>53486</c:v>
                </c:pt>
                <c:pt idx="1959">
                  <c:v>53493</c:v>
                </c:pt>
                <c:pt idx="1960">
                  <c:v>53500</c:v>
                </c:pt>
                <c:pt idx="1961">
                  <c:v>53507</c:v>
                </c:pt>
                <c:pt idx="1962">
                  <c:v>53514</c:v>
                </c:pt>
                <c:pt idx="1963">
                  <c:v>53521</c:v>
                </c:pt>
                <c:pt idx="1964">
                  <c:v>53528</c:v>
                </c:pt>
                <c:pt idx="1965">
                  <c:v>53535</c:v>
                </c:pt>
                <c:pt idx="1966">
                  <c:v>53542</c:v>
                </c:pt>
                <c:pt idx="1967">
                  <c:v>53549</c:v>
                </c:pt>
                <c:pt idx="1968">
                  <c:v>53556</c:v>
                </c:pt>
                <c:pt idx="1969">
                  <c:v>53563</c:v>
                </c:pt>
                <c:pt idx="1970">
                  <c:v>53570</c:v>
                </c:pt>
                <c:pt idx="1971">
                  <c:v>53577</c:v>
                </c:pt>
                <c:pt idx="1972">
                  <c:v>53584</c:v>
                </c:pt>
                <c:pt idx="1973">
                  <c:v>53591</c:v>
                </c:pt>
                <c:pt idx="1974">
                  <c:v>53598</c:v>
                </c:pt>
                <c:pt idx="1975">
                  <c:v>53605</c:v>
                </c:pt>
                <c:pt idx="1976">
                  <c:v>53612</c:v>
                </c:pt>
                <c:pt idx="1977">
                  <c:v>53619</c:v>
                </c:pt>
                <c:pt idx="1978">
                  <c:v>53626</c:v>
                </c:pt>
                <c:pt idx="1979">
                  <c:v>53633</c:v>
                </c:pt>
                <c:pt idx="1980">
                  <c:v>53640</c:v>
                </c:pt>
                <c:pt idx="1981">
                  <c:v>53647</c:v>
                </c:pt>
                <c:pt idx="1982">
                  <c:v>53654</c:v>
                </c:pt>
                <c:pt idx="1983">
                  <c:v>53661</c:v>
                </c:pt>
                <c:pt idx="1984">
                  <c:v>53668</c:v>
                </c:pt>
                <c:pt idx="1985">
                  <c:v>53675</c:v>
                </c:pt>
                <c:pt idx="1986">
                  <c:v>53682</c:v>
                </c:pt>
                <c:pt idx="1987">
                  <c:v>53692</c:v>
                </c:pt>
                <c:pt idx="1988">
                  <c:v>53699</c:v>
                </c:pt>
                <c:pt idx="1989">
                  <c:v>53706</c:v>
                </c:pt>
                <c:pt idx="1990">
                  <c:v>53713</c:v>
                </c:pt>
                <c:pt idx="1991">
                  <c:v>53720</c:v>
                </c:pt>
                <c:pt idx="1992">
                  <c:v>53727</c:v>
                </c:pt>
                <c:pt idx="1993">
                  <c:v>53734</c:v>
                </c:pt>
                <c:pt idx="1994">
                  <c:v>53741</c:v>
                </c:pt>
                <c:pt idx="1995">
                  <c:v>53748</c:v>
                </c:pt>
                <c:pt idx="1996">
                  <c:v>53755</c:v>
                </c:pt>
                <c:pt idx="1997">
                  <c:v>53762</c:v>
                </c:pt>
                <c:pt idx="1998">
                  <c:v>53769</c:v>
                </c:pt>
                <c:pt idx="1999">
                  <c:v>53776</c:v>
                </c:pt>
                <c:pt idx="2000">
                  <c:v>53783</c:v>
                </c:pt>
                <c:pt idx="2001">
                  <c:v>53790</c:v>
                </c:pt>
                <c:pt idx="2002">
                  <c:v>53799</c:v>
                </c:pt>
                <c:pt idx="2003">
                  <c:v>53804</c:v>
                </c:pt>
                <c:pt idx="2004">
                  <c:v>53811</c:v>
                </c:pt>
                <c:pt idx="2005">
                  <c:v>53818</c:v>
                </c:pt>
                <c:pt idx="2006">
                  <c:v>53825</c:v>
                </c:pt>
                <c:pt idx="2007">
                  <c:v>53832</c:v>
                </c:pt>
                <c:pt idx="2008">
                  <c:v>53839</c:v>
                </c:pt>
                <c:pt idx="2009">
                  <c:v>53846</c:v>
                </c:pt>
                <c:pt idx="2010">
                  <c:v>53853</c:v>
                </c:pt>
                <c:pt idx="2011">
                  <c:v>53860</c:v>
                </c:pt>
                <c:pt idx="2012">
                  <c:v>53867</c:v>
                </c:pt>
                <c:pt idx="2013">
                  <c:v>53874</c:v>
                </c:pt>
                <c:pt idx="2014">
                  <c:v>53881</c:v>
                </c:pt>
                <c:pt idx="2015">
                  <c:v>53888</c:v>
                </c:pt>
                <c:pt idx="2016">
                  <c:v>53895</c:v>
                </c:pt>
                <c:pt idx="2017">
                  <c:v>53902</c:v>
                </c:pt>
                <c:pt idx="2018">
                  <c:v>53909</c:v>
                </c:pt>
                <c:pt idx="2019">
                  <c:v>53916</c:v>
                </c:pt>
                <c:pt idx="2020">
                  <c:v>53923</c:v>
                </c:pt>
                <c:pt idx="2021">
                  <c:v>53930</c:v>
                </c:pt>
                <c:pt idx="2022">
                  <c:v>53937</c:v>
                </c:pt>
                <c:pt idx="2023">
                  <c:v>53944</c:v>
                </c:pt>
                <c:pt idx="2024">
                  <c:v>53951</c:v>
                </c:pt>
                <c:pt idx="2025">
                  <c:v>53958</c:v>
                </c:pt>
                <c:pt idx="2026">
                  <c:v>53965</c:v>
                </c:pt>
                <c:pt idx="2027">
                  <c:v>53972</c:v>
                </c:pt>
                <c:pt idx="2028">
                  <c:v>53979</c:v>
                </c:pt>
                <c:pt idx="2029">
                  <c:v>53986</c:v>
                </c:pt>
                <c:pt idx="2030">
                  <c:v>53993</c:v>
                </c:pt>
                <c:pt idx="2031">
                  <c:v>54000</c:v>
                </c:pt>
                <c:pt idx="2032">
                  <c:v>54007</c:v>
                </c:pt>
                <c:pt idx="2033">
                  <c:v>54014</c:v>
                </c:pt>
                <c:pt idx="2034">
                  <c:v>54021</c:v>
                </c:pt>
                <c:pt idx="2035">
                  <c:v>54028</c:v>
                </c:pt>
                <c:pt idx="2036">
                  <c:v>54035</c:v>
                </c:pt>
                <c:pt idx="2037">
                  <c:v>54042</c:v>
                </c:pt>
                <c:pt idx="2038">
                  <c:v>54049</c:v>
                </c:pt>
                <c:pt idx="2039">
                  <c:v>54057</c:v>
                </c:pt>
                <c:pt idx="2040">
                  <c:v>54064</c:v>
                </c:pt>
                <c:pt idx="2041">
                  <c:v>54071</c:v>
                </c:pt>
                <c:pt idx="2042">
                  <c:v>54078</c:v>
                </c:pt>
                <c:pt idx="2043">
                  <c:v>54085</c:v>
                </c:pt>
                <c:pt idx="2044">
                  <c:v>54092</c:v>
                </c:pt>
                <c:pt idx="2045">
                  <c:v>54099</c:v>
                </c:pt>
                <c:pt idx="2046">
                  <c:v>54106</c:v>
                </c:pt>
                <c:pt idx="2047">
                  <c:v>54113</c:v>
                </c:pt>
                <c:pt idx="2048">
                  <c:v>54120</c:v>
                </c:pt>
                <c:pt idx="2049">
                  <c:v>54127</c:v>
                </c:pt>
                <c:pt idx="2050">
                  <c:v>54134</c:v>
                </c:pt>
                <c:pt idx="2051">
                  <c:v>54141</c:v>
                </c:pt>
                <c:pt idx="2052">
                  <c:v>54148</c:v>
                </c:pt>
                <c:pt idx="2053">
                  <c:v>54157</c:v>
                </c:pt>
                <c:pt idx="2054">
                  <c:v>54164</c:v>
                </c:pt>
                <c:pt idx="2055">
                  <c:v>54171</c:v>
                </c:pt>
                <c:pt idx="2056">
                  <c:v>54178</c:v>
                </c:pt>
                <c:pt idx="2057">
                  <c:v>54185</c:v>
                </c:pt>
                <c:pt idx="2058">
                  <c:v>54192</c:v>
                </c:pt>
                <c:pt idx="2059">
                  <c:v>54199</c:v>
                </c:pt>
                <c:pt idx="2060">
                  <c:v>54206</c:v>
                </c:pt>
                <c:pt idx="2061">
                  <c:v>54213</c:v>
                </c:pt>
                <c:pt idx="2062">
                  <c:v>54220</c:v>
                </c:pt>
                <c:pt idx="2063">
                  <c:v>54227</c:v>
                </c:pt>
                <c:pt idx="2064">
                  <c:v>54234</c:v>
                </c:pt>
                <c:pt idx="2065">
                  <c:v>54241</c:v>
                </c:pt>
                <c:pt idx="2066">
                  <c:v>54248</c:v>
                </c:pt>
                <c:pt idx="2067">
                  <c:v>54255</c:v>
                </c:pt>
                <c:pt idx="2068">
                  <c:v>54262</c:v>
                </c:pt>
                <c:pt idx="2069">
                  <c:v>54269</c:v>
                </c:pt>
                <c:pt idx="2070">
                  <c:v>54276</c:v>
                </c:pt>
                <c:pt idx="2071">
                  <c:v>54283</c:v>
                </c:pt>
                <c:pt idx="2072">
                  <c:v>54290</c:v>
                </c:pt>
                <c:pt idx="2073">
                  <c:v>54297</c:v>
                </c:pt>
                <c:pt idx="2074">
                  <c:v>54304</c:v>
                </c:pt>
                <c:pt idx="2075">
                  <c:v>54311</c:v>
                </c:pt>
                <c:pt idx="2076">
                  <c:v>54318</c:v>
                </c:pt>
                <c:pt idx="2077">
                  <c:v>54325</c:v>
                </c:pt>
                <c:pt idx="2078">
                  <c:v>54332</c:v>
                </c:pt>
                <c:pt idx="2079">
                  <c:v>54339</c:v>
                </c:pt>
                <c:pt idx="2080">
                  <c:v>54346</c:v>
                </c:pt>
                <c:pt idx="2081">
                  <c:v>54353</c:v>
                </c:pt>
                <c:pt idx="2082">
                  <c:v>54360</c:v>
                </c:pt>
                <c:pt idx="2083">
                  <c:v>54367</c:v>
                </c:pt>
                <c:pt idx="2084">
                  <c:v>54374</c:v>
                </c:pt>
                <c:pt idx="2085">
                  <c:v>54381</c:v>
                </c:pt>
                <c:pt idx="2086">
                  <c:v>54388</c:v>
                </c:pt>
                <c:pt idx="2087">
                  <c:v>54395</c:v>
                </c:pt>
                <c:pt idx="2088">
                  <c:v>54402</c:v>
                </c:pt>
                <c:pt idx="2089">
                  <c:v>54409</c:v>
                </c:pt>
                <c:pt idx="2090">
                  <c:v>54416</c:v>
                </c:pt>
                <c:pt idx="2091">
                  <c:v>54423</c:v>
                </c:pt>
                <c:pt idx="2092">
                  <c:v>54430</c:v>
                </c:pt>
                <c:pt idx="2093">
                  <c:v>54437</c:v>
                </c:pt>
                <c:pt idx="2094">
                  <c:v>54444</c:v>
                </c:pt>
                <c:pt idx="2095">
                  <c:v>54451</c:v>
                </c:pt>
                <c:pt idx="2096">
                  <c:v>54458</c:v>
                </c:pt>
                <c:pt idx="2097">
                  <c:v>54465</c:v>
                </c:pt>
                <c:pt idx="2098">
                  <c:v>54472</c:v>
                </c:pt>
                <c:pt idx="2099">
                  <c:v>54479</c:v>
                </c:pt>
                <c:pt idx="2100">
                  <c:v>54486</c:v>
                </c:pt>
                <c:pt idx="2101">
                  <c:v>54493</c:v>
                </c:pt>
                <c:pt idx="2102">
                  <c:v>54500</c:v>
                </c:pt>
                <c:pt idx="2103">
                  <c:v>54507</c:v>
                </c:pt>
                <c:pt idx="2104">
                  <c:v>54514</c:v>
                </c:pt>
                <c:pt idx="2105">
                  <c:v>54521</c:v>
                </c:pt>
                <c:pt idx="2106">
                  <c:v>54528</c:v>
                </c:pt>
                <c:pt idx="2107">
                  <c:v>54535</c:v>
                </c:pt>
                <c:pt idx="2108">
                  <c:v>54542</c:v>
                </c:pt>
                <c:pt idx="2109">
                  <c:v>54549</c:v>
                </c:pt>
                <c:pt idx="2110">
                  <c:v>54556</c:v>
                </c:pt>
                <c:pt idx="2111">
                  <c:v>54563</c:v>
                </c:pt>
                <c:pt idx="2112">
                  <c:v>54570</c:v>
                </c:pt>
                <c:pt idx="2113">
                  <c:v>54577</c:v>
                </c:pt>
                <c:pt idx="2114">
                  <c:v>54584</c:v>
                </c:pt>
                <c:pt idx="2115">
                  <c:v>54591</c:v>
                </c:pt>
                <c:pt idx="2116">
                  <c:v>54598</c:v>
                </c:pt>
                <c:pt idx="2117">
                  <c:v>54605</c:v>
                </c:pt>
                <c:pt idx="2118">
                  <c:v>54612</c:v>
                </c:pt>
                <c:pt idx="2119">
                  <c:v>54619</c:v>
                </c:pt>
                <c:pt idx="2120">
                  <c:v>54626</c:v>
                </c:pt>
                <c:pt idx="2121">
                  <c:v>54633</c:v>
                </c:pt>
                <c:pt idx="2122">
                  <c:v>54640</c:v>
                </c:pt>
                <c:pt idx="2123">
                  <c:v>54647</c:v>
                </c:pt>
                <c:pt idx="2124">
                  <c:v>54654</c:v>
                </c:pt>
                <c:pt idx="2125">
                  <c:v>54661</c:v>
                </c:pt>
                <c:pt idx="2126">
                  <c:v>54668</c:v>
                </c:pt>
                <c:pt idx="2127">
                  <c:v>54675</c:v>
                </c:pt>
                <c:pt idx="2128">
                  <c:v>54682</c:v>
                </c:pt>
                <c:pt idx="2129">
                  <c:v>54689</c:v>
                </c:pt>
                <c:pt idx="2130">
                  <c:v>54696</c:v>
                </c:pt>
                <c:pt idx="2131">
                  <c:v>54703</c:v>
                </c:pt>
                <c:pt idx="2132">
                  <c:v>54710</c:v>
                </c:pt>
                <c:pt idx="2133">
                  <c:v>54717</c:v>
                </c:pt>
                <c:pt idx="2134">
                  <c:v>54724</c:v>
                </c:pt>
                <c:pt idx="2135">
                  <c:v>54731</c:v>
                </c:pt>
                <c:pt idx="2136">
                  <c:v>54738</c:v>
                </c:pt>
                <c:pt idx="2137">
                  <c:v>54745</c:v>
                </c:pt>
                <c:pt idx="2138">
                  <c:v>54752</c:v>
                </c:pt>
                <c:pt idx="2139">
                  <c:v>54759</c:v>
                </c:pt>
                <c:pt idx="2140">
                  <c:v>54766</c:v>
                </c:pt>
                <c:pt idx="2141">
                  <c:v>54773</c:v>
                </c:pt>
                <c:pt idx="2142">
                  <c:v>54780</c:v>
                </c:pt>
                <c:pt idx="2143">
                  <c:v>54787</c:v>
                </c:pt>
                <c:pt idx="2144">
                  <c:v>54794</c:v>
                </c:pt>
                <c:pt idx="2145">
                  <c:v>54801</c:v>
                </c:pt>
                <c:pt idx="2146">
                  <c:v>54808</c:v>
                </c:pt>
                <c:pt idx="2147">
                  <c:v>54815</c:v>
                </c:pt>
                <c:pt idx="2148">
                  <c:v>54822</c:v>
                </c:pt>
                <c:pt idx="2149">
                  <c:v>54829</c:v>
                </c:pt>
                <c:pt idx="2150">
                  <c:v>54836</c:v>
                </c:pt>
                <c:pt idx="2151">
                  <c:v>54843</c:v>
                </c:pt>
                <c:pt idx="2152">
                  <c:v>54850</c:v>
                </c:pt>
                <c:pt idx="2153">
                  <c:v>54857</c:v>
                </c:pt>
                <c:pt idx="2154">
                  <c:v>54864</c:v>
                </c:pt>
                <c:pt idx="2155">
                  <c:v>54871</c:v>
                </c:pt>
                <c:pt idx="2156">
                  <c:v>54878</c:v>
                </c:pt>
                <c:pt idx="2157">
                  <c:v>54885</c:v>
                </c:pt>
                <c:pt idx="2158">
                  <c:v>54892</c:v>
                </c:pt>
                <c:pt idx="2159">
                  <c:v>54899</c:v>
                </c:pt>
                <c:pt idx="2160">
                  <c:v>54906</c:v>
                </c:pt>
                <c:pt idx="2161">
                  <c:v>54913</c:v>
                </c:pt>
                <c:pt idx="2162">
                  <c:v>54920</c:v>
                </c:pt>
                <c:pt idx="2163">
                  <c:v>54927</c:v>
                </c:pt>
                <c:pt idx="2164">
                  <c:v>54934</c:v>
                </c:pt>
                <c:pt idx="2165">
                  <c:v>54941</c:v>
                </c:pt>
                <c:pt idx="2166">
                  <c:v>54948</c:v>
                </c:pt>
                <c:pt idx="2167">
                  <c:v>54955</c:v>
                </c:pt>
                <c:pt idx="2168">
                  <c:v>54962</c:v>
                </c:pt>
                <c:pt idx="2169">
                  <c:v>54969</c:v>
                </c:pt>
                <c:pt idx="2170">
                  <c:v>54976</c:v>
                </c:pt>
                <c:pt idx="2171">
                  <c:v>54983</c:v>
                </c:pt>
                <c:pt idx="2172">
                  <c:v>54990</c:v>
                </c:pt>
                <c:pt idx="2173">
                  <c:v>54997</c:v>
                </c:pt>
                <c:pt idx="2174">
                  <c:v>55004</c:v>
                </c:pt>
                <c:pt idx="2175">
                  <c:v>55011</c:v>
                </c:pt>
                <c:pt idx="2176">
                  <c:v>55018</c:v>
                </c:pt>
                <c:pt idx="2177">
                  <c:v>55025</c:v>
                </c:pt>
                <c:pt idx="2178">
                  <c:v>55032</c:v>
                </c:pt>
                <c:pt idx="2179">
                  <c:v>55039</c:v>
                </c:pt>
                <c:pt idx="2180">
                  <c:v>55046</c:v>
                </c:pt>
                <c:pt idx="2181">
                  <c:v>55053</c:v>
                </c:pt>
                <c:pt idx="2182">
                  <c:v>55060</c:v>
                </c:pt>
                <c:pt idx="2183">
                  <c:v>55067</c:v>
                </c:pt>
                <c:pt idx="2184">
                  <c:v>55074</c:v>
                </c:pt>
                <c:pt idx="2185">
                  <c:v>55081</c:v>
                </c:pt>
                <c:pt idx="2186">
                  <c:v>55088</c:v>
                </c:pt>
                <c:pt idx="2187">
                  <c:v>55095</c:v>
                </c:pt>
                <c:pt idx="2188">
                  <c:v>55102</c:v>
                </c:pt>
                <c:pt idx="2189">
                  <c:v>55109</c:v>
                </c:pt>
                <c:pt idx="2190">
                  <c:v>55116</c:v>
                </c:pt>
                <c:pt idx="2191">
                  <c:v>55123</c:v>
                </c:pt>
                <c:pt idx="2192">
                  <c:v>55130</c:v>
                </c:pt>
                <c:pt idx="2193">
                  <c:v>55137</c:v>
                </c:pt>
                <c:pt idx="2194">
                  <c:v>55144</c:v>
                </c:pt>
                <c:pt idx="2195">
                  <c:v>55151</c:v>
                </c:pt>
                <c:pt idx="2196">
                  <c:v>55158</c:v>
                </c:pt>
                <c:pt idx="2197">
                  <c:v>55165</c:v>
                </c:pt>
                <c:pt idx="2198">
                  <c:v>55172</c:v>
                </c:pt>
                <c:pt idx="2199">
                  <c:v>55179</c:v>
                </c:pt>
                <c:pt idx="2200">
                  <c:v>55186</c:v>
                </c:pt>
                <c:pt idx="2201">
                  <c:v>55193</c:v>
                </c:pt>
                <c:pt idx="2202">
                  <c:v>55200</c:v>
                </c:pt>
                <c:pt idx="2203">
                  <c:v>55207</c:v>
                </c:pt>
                <c:pt idx="2204">
                  <c:v>55214</c:v>
                </c:pt>
                <c:pt idx="2205">
                  <c:v>55221</c:v>
                </c:pt>
                <c:pt idx="2206">
                  <c:v>55228</c:v>
                </c:pt>
                <c:pt idx="2207">
                  <c:v>55235</c:v>
                </c:pt>
                <c:pt idx="2208">
                  <c:v>55242</c:v>
                </c:pt>
                <c:pt idx="2209">
                  <c:v>55249</c:v>
                </c:pt>
                <c:pt idx="2210">
                  <c:v>55256</c:v>
                </c:pt>
                <c:pt idx="2211">
                  <c:v>55263</c:v>
                </c:pt>
                <c:pt idx="2212">
                  <c:v>55270</c:v>
                </c:pt>
                <c:pt idx="2213">
                  <c:v>55277</c:v>
                </c:pt>
                <c:pt idx="2214">
                  <c:v>55284</c:v>
                </c:pt>
                <c:pt idx="2215">
                  <c:v>55291</c:v>
                </c:pt>
                <c:pt idx="2216">
                  <c:v>55298</c:v>
                </c:pt>
                <c:pt idx="2217">
                  <c:v>55305</c:v>
                </c:pt>
                <c:pt idx="2218">
                  <c:v>55312</c:v>
                </c:pt>
                <c:pt idx="2219">
                  <c:v>55319</c:v>
                </c:pt>
                <c:pt idx="2220">
                  <c:v>55326</c:v>
                </c:pt>
                <c:pt idx="2221">
                  <c:v>55333</c:v>
                </c:pt>
                <c:pt idx="2222">
                  <c:v>55340</c:v>
                </c:pt>
                <c:pt idx="2223">
                  <c:v>55347</c:v>
                </c:pt>
                <c:pt idx="2224">
                  <c:v>55354</c:v>
                </c:pt>
                <c:pt idx="2225">
                  <c:v>55361</c:v>
                </c:pt>
                <c:pt idx="2226">
                  <c:v>55368</c:v>
                </c:pt>
                <c:pt idx="2227">
                  <c:v>55375</c:v>
                </c:pt>
                <c:pt idx="2228">
                  <c:v>55382</c:v>
                </c:pt>
                <c:pt idx="2229">
                  <c:v>55389</c:v>
                </c:pt>
                <c:pt idx="2230">
                  <c:v>55396</c:v>
                </c:pt>
                <c:pt idx="2231">
                  <c:v>55403</c:v>
                </c:pt>
                <c:pt idx="2232">
                  <c:v>55410</c:v>
                </c:pt>
                <c:pt idx="2233">
                  <c:v>55417</c:v>
                </c:pt>
                <c:pt idx="2234">
                  <c:v>55424</c:v>
                </c:pt>
                <c:pt idx="2235">
                  <c:v>55431</c:v>
                </c:pt>
                <c:pt idx="2236">
                  <c:v>55438</c:v>
                </c:pt>
                <c:pt idx="2237">
                  <c:v>55445</c:v>
                </c:pt>
                <c:pt idx="2238">
                  <c:v>55452</c:v>
                </c:pt>
                <c:pt idx="2239">
                  <c:v>55459</c:v>
                </c:pt>
                <c:pt idx="2240">
                  <c:v>55466</c:v>
                </c:pt>
                <c:pt idx="2241">
                  <c:v>55473</c:v>
                </c:pt>
                <c:pt idx="2242">
                  <c:v>55480</c:v>
                </c:pt>
                <c:pt idx="2243">
                  <c:v>55487</c:v>
                </c:pt>
                <c:pt idx="2244">
                  <c:v>55494</c:v>
                </c:pt>
                <c:pt idx="2245">
                  <c:v>55501</c:v>
                </c:pt>
                <c:pt idx="2246">
                  <c:v>55508</c:v>
                </c:pt>
                <c:pt idx="2247">
                  <c:v>55516</c:v>
                </c:pt>
                <c:pt idx="2248">
                  <c:v>55523</c:v>
                </c:pt>
                <c:pt idx="2249">
                  <c:v>55530</c:v>
                </c:pt>
                <c:pt idx="2250">
                  <c:v>55537</c:v>
                </c:pt>
                <c:pt idx="2251">
                  <c:v>55544</c:v>
                </c:pt>
                <c:pt idx="2252">
                  <c:v>55551</c:v>
                </c:pt>
                <c:pt idx="2253">
                  <c:v>55558</c:v>
                </c:pt>
                <c:pt idx="2254">
                  <c:v>55565</c:v>
                </c:pt>
                <c:pt idx="2255">
                  <c:v>55572</c:v>
                </c:pt>
                <c:pt idx="2256">
                  <c:v>55579</c:v>
                </c:pt>
                <c:pt idx="2257">
                  <c:v>55586</c:v>
                </c:pt>
                <c:pt idx="2258">
                  <c:v>55593</c:v>
                </c:pt>
                <c:pt idx="2259">
                  <c:v>55600</c:v>
                </c:pt>
                <c:pt idx="2260">
                  <c:v>55607</c:v>
                </c:pt>
                <c:pt idx="2261">
                  <c:v>55614</c:v>
                </c:pt>
                <c:pt idx="2262">
                  <c:v>55621</c:v>
                </c:pt>
                <c:pt idx="2263">
                  <c:v>55632</c:v>
                </c:pt>
                <c:pt idx="2264">
                  <c:v>55635</c:v>
                </c:pt>
                <c:pt idx="2265">
                  <c:v>55645</c:v>
                </c:pt>
                <c:pt idx="2266">
                  <c:v>55652</c:v>
                </c:pt>
                <c:pt idx="2267">
                  <c:v>55659</c:v>
                </c:pt>
                <c:pt idx="2268">
                  <c:v>55666</c:v>
                </c:pt>
                <c:pt idx="2269">
                  <c:v>55673</c:v>
                </c:pt>
                <c:pt idx="2270">
                  <c:v>55680</c:v>
                </c:pt>
                <c:pt idx="2271">
                  <c:v>55687</c:v>
                </c:pt>
                <c:pt idx="2272">
                  <c:v>55694</c:v>
                </c:pt>
                <c:pt idx="2273">
                  <c:v>55701</c:v>
                </c:pt>
                <c:pt idx="2274">
                  <c:v>55708</c:v>
                </c:pt>
                <c:pt idx="2275">
                  <c:v>55715</c:v>
                </c:pt>
                <c:pt idx="2276">
                  <c:v>55722</c:v>
                </c:pt>
                <c:pt idx="2277">
                  <c:v>55729</c:v>
                </c:pt>
                <c:pt idx="2278">
                  <c:v>55736</c:v>
                </c:pt>
                <c:pt idx="2279">
                  <c:v>55743</c:v>
                </c:pt>
                <c:pt idx="2280">
                  <c:v>55750</c:v>
                </c:pt>
                <c:pt idx="2281">
                  <c:v>55757</c:v>
                </c:pt>
                <c:pt idx="2282">
                  <c:v>55764</c:v>
                </c:pt>
                <c:pt idx="2283">
                  <c:v>55771</c:v>
                </c:pt>
                <c:pt idx="2284">
                  <c:v>55778</c:v>
                </c:pt>
                <c:pt idx="2285">
                  <c:v>55785</c:v>
                </c:pt>
                <c:pt idx="2286">
                  <c:v>55792</c:v>
                </c:pt>
                <c:pt idx="2287">
                  <c:v>55799</c:v>
                </c:pt>
                <c:pt idx="2288">
                  <c:v>55806</c:v>
                </c:pt>
                <c:pt idx="2289">
                  <c:v>55813</c:v>
                </c:pt>
                <c:pt idx="2290">
                  <c:v>55820</c:v>
                </c:pt>
                <c:pt idx="2291">
                  <c:v>55827</c:v>
                </c:pt>
                <c:pt idx="2292">
                  <c:v>55834</c:v>
                </c:pt>
                <c:pt idx="2293">
                  <c:v>55841</c:v>
                </c:pt>
                <c:pt idx="2294">
                  <c:v>55848</c:v>
                </c:pt>
                <c:pt idx="2295">
                  <c:v>55855</c:v>
                </c:pt>
                <c:pt idx="2296">
                  <c:v>55862</c:v>
                </c:pt>
                <c:pt idx="2297">
                  <c:v>55869</c:v>
                </c:pt>
                <c:pt idx="2298">
                  <c:v>55876</c:v>
                </c:pt>
                <c:pt idx="2299">
                  <c:v>55884</c:v>
                </c:pt>
                <c:pt idx="2300">
                  <c:v>55891</c:v>
                </c:pt>
                <c:pt idx="2301">
                  <c:v>55898</c:v>
                </c:pt>
                <c:pt idx="2302">
                  <c:v>55905</c:v>
                </c:pt>
                <c:pt idx="2303">
                  <c:v>55912</c:v>
                </c:pt>
                <c:pt idx="2304">
                  <c:v>55919</c:v>
                </c:pt>
                <c:pt idx="2305">
                  <c:v>55926</c:v>
                </c:pt>
                <c:pt idx="2306">
                  <c:v>55933</c:v>
                </c:pt>
                <c:pt idx="2307">
                  <c:v>55940</c:v>
                </c:pt>
                <c:pt idx="2308">
                  <c:v>55947</c:v>
                </c:pt>
                <c:pt idx="2309">
                  <c:v>55954</c:v>
                </c:pt>
                <c:pt idx="2310">
                  <c:v>55961</c:v>
                </c:pt>
                <c:pt idx="2311">
                  <c:v>55968</c:v>
                </c:pt>
                <c:pt idx="2312">
                  <c:v>55975</c:v>
                </c:pt>
                <c:pt idx="2313">
                  <c:v>55984</c:v>
                </c:pt>
                <c:pt idx="2314">
                  <c:v>55991</c:v>
                </c:pt>
                <c:pt idx="2315">
                  <c:v>55998</c:v>
                </c:pt>
                <c:pt idx="2316">
                  <c:v>56006</c:v>
                </c:pt>
                <c:pt idx="2317">
                  <c:v>56012</c:v>
                </c:pt>
                <c:pt idx="2318">
                  <c:v>56019</c:v>
                </c:pt>
                <c:pt idx="2319">
                  <c:v>56026</c:v>
                </c:pt>
                <c:pt idx="2320">
                  <c:v>56033</c:v>
                </c:pt>
                <c:pt idx="2321">
                  <c:v>56040</c:v>
                </c:pt>
                <c:pt idx="2322">
                  <c:v>56047</c:v>
                </c:pt>
                <c:pt idx="2323">
                  <c:v>56054</c:v>
                </c:pt>
                <c:pt idx="2324">
                  <c:v>56061</c:v>
                </c:pt>
                <c:pt idx="2325">
                  <c:v>56068</c:v>
                </c:pt>
                <c:pt idx="2326">
                  <c:v>56075</c:v>
                </c:pt>
                <c:pt idx="2327">
                  <c:v>56082</c:v>
                </c:pt>
                <c:pt idx="2328">
                  <c:v>56089</c:v>
                </c:pt>
                <c:pt idx="2329">
                  <c:v>56096</c:v>
                </c:pt>
                <c:pt idx="2330">
                  <c:v>56103</c:v>
                </c:pt>
                <c:pt idx="2331">
                  <c:v>56110</c:v>
                </c:pt>
                <c:pt idx="2332">
                  <c:v>56117</c:v>
                </c:pt>
                <c:pt idx="2333">
                  <c:v>56124</c:v>
                </c:pt>
                <c:pt idx="2334">
                  <c:v>56131</c:v>
                </c:pt>
                <c:pt idx="2335">
                  <c:v>56138</c:v>
                </c:pt>
                <c:pt idx="2336">
                  <c:v>56145</c:v>
                </c:pt>
                <c:pt idx="2337">
                  <c:v>56152</c:v>
                </c:pt>
                <c:pt idx="2338">
                  <c:v>56159</c:v>
                </c:pt>
                <c:pt idx="2339">
                  <c:v>56166</c:v>
                </c:pt>
                <c:pt idx="2340">
                  <c:v>56173</c:v>
                </c:pt>
                <c:pt idx="2341">
                  <c:v>56180</c:v>
                </c:pt>
                <c:pt idx="2342">
                  <c:v>56187</c:v>
                </c:pt>
                <c:pt idx="2343">
                  <c:v>56194</c:v>
                </c:pt>
                <c:pt idx="2344">
                  <c:v>56201</c:v>
                </c:pt>
                <c:pt idx="2345">
                  <c:v>56208</c:v>
                </c:pt>
                <c:pt idx="2346">
                  <c:v>56215</c:v>
                </c:pt>
                <c:pt idx="2347">
                  <c:v>56222</c:v>
                </c:pt>
                <c:pt idx="2348">
                  <c:v>56229</c:v>
                </c:pt>
                <c:pt idx="2349">
                  <c:v>56236</c:v>
                </c:pt>
                <c:pt idx="2350">
                  <c:v>56247</c:v>
                </c:pt>
                <c:pt idx="2351">
                  <c:v>56251</c:v>
                </c:pt>
                <c:pt idx="2352">
                  <c:v>56257</c:v>
                </c:pt>
                <c:pt idx="2353">
                  <c:v>56264</c:v>
                </c:pt>
                <c:pt idx="2354">
                  <c:v>56271</c:v>
                </c:pt>
                <c:pt idx="2355">
                  <c:v>56278</c:v>
                </c:pt>
                <c:pt idx="2356">
                  <c:v>56285</c:v>
                </c:pt>
                <c:pt idx="2357">
                  <c:v>56292</c:v>
                </c:pt>
                <c:pt idx="2358">
                  <c:v>56299</c:v>
                </c:pt>
                <c:pt idx="2359">
                  <c:v>56306</c:v>
                </c:pt>
                <c:pt idx="2360">
                  <c:v>56313</c:v>
                </c:pt>
                <c:pt idx="2361">
                  <c:v>56320</c:v>
                </c:pt>
                <c:pt idx="2362">
                  <c:v>56327</c:v>
                </c:pt>
                <c:pt idx="2363">
                  <c:v>56334</c:v>
                </c:pt>
                <c:pt idx="2364">
                  <c:v>56341</c:v>
                </c:pt>
                <c:pt idx="2365">
                  <c:v>56348</c:v>
                </c:pt>
                <c:pt idx="2366">
                  <c:v>56355</c:v>
                </c:pt>
                <c:pt idx="2367">
                  <c:v>56362</c:v>
                </c:pt>
                <c:pt idx="2368">
                  <c:v>56369</c:v>
                </c:pt>
                <c:pt idx="2369">
                  <c:v>56376</c:v>
                </c:pt>
                <c:pt idx="2370">
                  <c:v>56383</c:v>
                </c:pt>
                <c:pt idx="2371">
                  <c:v>56390</c:v>
                </c:pt>
                <c:pt idx="2372">
                  <c:v>56397</c:v>
                </c:pt>
                <c:pt idx="2373">
                  <c:v>56404</c:v>
                </c:pt>
                <c:pt idx="2374">
                  <c:v>56411</c:v>
                </c:pt>
                <c:pt idx="2375">
                  <c:v>56418</c:v>
                </c:pt>
                <c:pt idx="2376">
                  <c:v>56425</c:v>
                </c:pt>
                <c:pt idx="2377">
                  <c:v>56432</c:v>
                </c:pt>
                <c:pt idx="2378">
                  <c:v>56439</c:v>
                </c:pt>
                <c:pt idx="2379">
                  <c:v>56446</c:v>
                </c:pt>
                <c:pt idx="2380">
                  <c:v>56453</c:v>
                </c:pt>
                <c:pt idx="2381">
                  <c:v>56460</c:v>
                </c:pt>
                <c:pt idx="2382">
                  <c:v>56467</c:v>
                </c:pt>
                <c:pt idx="2383">
                  <c:v>56474</c:v>
                </c:pt>
                <c:pt idx="2384">
                  <c:v>56481</c:v>
                </c:pt>
                <c:pt idx="2385">
                  <c:v>56488</c:v>
                </c:pt>
                <c:pt idx="2386">
                  <c:v>56495</c:v>
                </c:pt>
                <c:pt idx="2387">
                  <c:v>56502</c:v>
                </c:pt>
                <c:pt idx="2388">
                  <c:v>56509</c:v>
                </c:pt>
                <c:pt idx="2389">
                  <c:v>56516</c:v>
                </c:pt>
                <c:pt idx="2390">
                  <c:v>56523</c:v>
                </c:pt>
                <c:pt idx="2391">
                  <c:v>56530</c:v>
                </c:pt>
                <c:pt idx="2392">
                  <c:v>56537</c:v>
                </c:pt>
                <c:pt idx="2393">
                  <c:v>56544</c:v>
                </c:pt>
                <c:pt idx="2394">
                  <c:v>56551</c:v>
                </c:pt>
                <c:pt idx="2395">
                  <c:v>56558</c:v>
                </c:pt>
                <c:pt idx="2396">
                  <c:v>56565</c:v>
                </c:pt>
                <c:pt idx="2397">
                  <c:v>56572</c:v>
                </c:pt>
                <c:pt idx="2398">
                  <c:v>56579</c:v>
                </c:pt>
                <c:pt idx="2399">
                  <c:v>56586</c:v>
                </c:pt>
                <c:pt idx="2400">
                  <c:v>56593</c:v>
                </c:pt>
                <c:pt idx="2401">
                  <c:v>56600</c:v>
                </c:pt>
                <c:pt idx="2402">
                  <c:v>56607</c:v>
                </c:pt>
                <c:pt idx="2403">
                  <c:v>56614</c:v>
                </c:pt>
                <c:pt idx="2404">
                  <c:v>56621</c:v>
                </c:pt>
                <c:pt idx="2405">
                  <c:v>56628</c:v>
                </c:pt>
                <c:pt idx="2406">
                  <c:v>56635</c:v>
                </c:pt>
                <c:pt idx="2407">
                  <c:v>56642</c:v>
                </c:pt>
                <c:pt idx="2408">
                  <c:v>56649</c:v>
                </c:pt>
                <c:pt idx="2409">
                  <c:v>56656</c:v>
                </c:pt>
                <c:pt idx="2410">
                  <c:v>56663</c:v>
                </c:pt>
                <c:pt idx="2411">
                  <c:v>56670</c:v>
                </c:pt>
                <c:pt idx="2412">
                  <c:v>56677</c:v>
                </c:pt>
                <c:pt idx="2413">
                  <c:v>56684</c:v>
                </c:pt>
                <c:pt idx="2414">
                  <c:v>56691</c:v>
                </c:pt>
                <c:pt idx="2415">
                  <c:v>56698</c:v>
                </c:pt>
                <c:pt idx="2416">
                  <c:v>56705</c:v>
                </c:pt>
                <c:pt idx="2417">
                  <c:v>56712</c:v>
                </c:pt>
                <c:pt idx="2418">
                  <c:v>56719</c:v>
                </c:pt>
                <c:pt idx="2419">
                  <c:v>56726</c:v>
                </c:pt>
                <c:pt idx="2420">
                  <c:v>56733</c:v>
                </c:pt>
                <c:pt idx="2421">
                  <c:v>56740</c:v>
                </c:pt>
                <c:pt idx="2422">
                  <c:v>56747</c:v>
                </c:pt>
                <c:pt idx="2423">
                  <c:v>56754</c:v>
                </c:pt>
                <c:pt idx="2424">
                  <c:v>56761</c:v>
                </c:pt>
                <c:pt idx="2425">
                  <c:v>56768</c:v>
                </c:pt>
                <c:pt idx="2426">
                  <c:v>56775</c:v>
                </c:pt>
                <c:pt idx="2427">
                  <c:v>56782</c:v>
                </c:pt>
                <c:pt idx="2428">
                  <c:v>56789</c:v>
                </c:pt>
                <c:pt idx="2429">
                  <c:v>56796</c:v>
                </c:pt>
                <c:pt idx="2430">
                  <c:v>56803</c:v>
                </c:pt>
                <c:pt idx="2431">
                  <c:v>56810</c:v>
                </c:pt>
                <c:pt idx="2432">
                  <c:v>56817</c:v>
                </c:pt>
                <c:pt idx="2433">
                  <c:v>56824</c:v>
                </c:pt>
                <c:pt idx="2434">
                  <c:v>56831</c:v>
                </c:pt>
                <c:pt idx="2435">
                  <c:v>56838</c:v>
                </c:pt>
                <c:pt idx="2436">
                  <c:v>56845</c:v>
                </c:pt>
                <c:pt idx="2437">
                  <c:v>56852</c:v>
                </c:pt>
                <c:pt idx="2438">
                  <c:v>56859</c:v>
                </c:pt>
                <c:pt idx="2439">
                  <c:v>56866</c:v>
                </c:pt>
                <c:pt idx="2440">
                  <c:v>56873</c:v>
                </c:pt>
                <c:pt idx="2441">
                  <c:v>56880</c:v>
                </c:pt>
                <c:pt idx="2442">
                  <c:v>56887</c:v>
                </c:pt>
                <c:pt idx="2443">
                  <c:v>56894</c:v>
                </c:pt>
                <c:pt idx="2444">
                  <c:v>56901</c:v>
                </c:pt>
                <c:pt idx="2445">
                  <c:v>56908</c:v>
                </c:pt>
                <c:pt idx="2446">
                  <c:v>56915</c:v>
                </c:pt>
                <c:pt idx="2447">
                  <c:v>56922</c:v>
                </c:pt>
                <c:pt idx="2448">
                  <c:v>56929</c:v>
                </c:pt>
                <c:pt idx="2449">
                  <c:v>56936</c:v>
                </c:pt>
                <c:pt idx="2450">
                  <c:v>56943</c:v>
                </c:pt>
                <c:pt idx="2451">
                  <c:v>56950</c:v>
                </c:pt>
                <c:pt idx="2452">
                  <c:v>56957</c:v>
                </c:pt>
                <c:pt idx="2453">
                  <c:v>56964</c:v>
                </c:pt>
                <c:pt idx="2454">
                  <c:v>56971</c:v>
                </c:pt>
                <c:pt idx="2455">
                  <c:v>56978</c:v>
                </c:pt>
                <c:pt idx="2456">
                  <c:v>56985</c:v>
                </c:pt>
                <c:pt idx="2457">
                  <c:v>56992</c:v>
                </c:pt>
                <c:pt idx="2458">
                  <c:v>56999</c:v>
                </c:pt>
                <c:pt idx="2459">
                  <c:v>57006</c:v>
                </c:pt>
                <c:pt idx="2460">
                  <c:v>57013</c:v>
                </c:pt>
                <c:pt idx="2461">
                  <c:v>57020</c:v>
                </c:pt>
                <c:pt idx="2462">
                  <c:v>57027</c:v>
                </c:pt>
                <c:pt idx="2463">
                  <c:v>57034</c:v>
                </c:pt>
                <c:pt idx="2464">
                  <c:v>57041</c:v>
                </c:pt>
                <c:pt idx="2465">
                  <c:v>57048</c:v>
                </c:pt>
                <c:pt idx="2466">
                  <c:v>57055</c:v>
                </c:pt>
                <c:pt idx="2467">
                  <c:v>57062</c:v>
                </c:pt>
                <c:pt idx="2468">
                  <c:v>57069</c:v>
                </c:pt>
                <c:pt idx="2469">
                  <c:v>57076</c:v>
                </c:pt>
                <c:pt idx="2470">
                  <c:v>57083</c:v>
                </c:pt>
                <c:pt idx="2471">
                  <c:v>57090</c:v>
                </c:pt>
                <c:pt idx="2472">
                  <c:v>57097</c:v>
                </c:pt>
                <c:pt idx="2473">
                  <c:v>57104</c:v>
                </c:pt>
                <c:pt idx="2474">
                  <c:v>57111</c:v>
                </c:pt>
                <c:pt idx="2475">
                  <c:v>57118</c:v>
                </c:pt>
                <c:pt idx="2476">
                  <c:v>57125</c:v>
                </c:pt>
                <c:pt idx="2477">
                  <c:v>57132</c:v>
                </c:pt>
                <c:pt idx="2478">
                  <c:v>57139</c:v>
                </c:pt>
                <c:pt idx="2479">
                  <c:v>57146</c:v>
                </c:pt>
                <c:pt idx="2480">
                  <c:v>57153</c:v>
                </c:pt>
                <c:pt idx="2481">
                  <c:v>57160</c:v>
                </c:pt>
                <c:pt idx="2482">
                  <c:v>57167</c:v>
                </c:pt>
                <c:pt idx="2483">
                  <c:v>57174</c:v>
                </c:pt>
                <c:pt idx="2484">
                  <c:v>57181</c:v>
                </c:pt>
                <c:pt idx="2485">
                  <c:v>57188</c:v>
                </c:pt>
                <c:pt idx="2486">
                  <c:v>57195</c:v>
                </c:pt>
                <c:pt idx="2487">
                  <c:v>57202</c:v>
                </c:pt>
                <c:pt idx="2488">
                  <c:v>57209</c:v>
                </c:pt>
                <c:pt idx="2489">
                  <c:v>57216</c:v>
                </c:pt>
                <c:pt idx="2490">
                  <c:v>57223</c:v>
                </c:pt>
                <c:pt idx="2491">
                  <c:v>57230</c:v>
                </c:pt>
                <c:pt idx="2492">
                  <c:v>57237</c:v>
                </c:pt>
                <c:pt idx="2493">
                  <c:v>57244</c:v>
                </c:pt>
                <c:pt idx="2494">
                  <c:v>57251</c:v>
                </c:pt>
                <c:pt idx="2495">
                  <c:v>57258</c:v>
                </c:pt>
                <c:pt idx="2496">
                  <c:v>57265</c:v>
                </c:pt>
                <c:pt idx="2497">
                  <c:v>57272</c:v>
                </c:pt>
                <c:pt idx="2498">
                  <c:v>57279</c:v>
                </c:pt>
                <c:pt idx="2499">
                  <c:v>57286</c:v>
                </c:pt>
                <c:pt idx="2500">
                  <c:v>57293</c:v>
                </c:pt>
                <c:pt idx="2501">
                  <c:v>57300</c:v>
                </c:pt>
                <c:pt idx="2502">
                  <c:v>57307</c:v>
                </c:pt>
                <c:pt idx="2503">
                  <c:v>57314</c:v>
                </c:pt>
                <c:pt idx="2504">
                  <c:v>57321</c:v>
                </c:pt>
                <c:pt idx="2505">
                  <c:v>57328</c:v>
                </c:pt>
                <c:pt idx="2506">
                  <c:v>57335</c:v>
                </c:pt>
                <c:pt idx="2507">
                  <c:v>57343</c:v>
                </c:pt>
                <c:pt idx="2508">
                  <c:v>57350</c:v>
                </c:pt>
                <c:pt idx="2509">
                  <c:v>57357</c:v>
                </c:pt>
                <c:pt idx="2510">
                  <c:v>57364</c:v>
                </c:pt>
                <c:pt idx="2511">
                  <c:v>57371</c:v>
                </c:pt>
                <c:pt idx="2512">
                  <c:v>57378</c:v>
                </c:pt>
                <c:pt idx="2513">
                  <c:v>57385</c:v>
                </c:pt>
                <c:pt idx="2514">
                  <c:v>57392</c:v>
                </c:pt>
                <c:pt idx="2515">
                  <c:v>57399</c:v>
                </c:pt>
                <c:pt idx="2516">
                  <c:v>57406</c:v>
                </c:pt>
                <c:pt idx="2517">
                  <c:v>57413</c:v>
                </c:pt>
                <c:pt idx="2518">
                  <c:v>57420</c:v>
                </c:pt>
                <c:pt idx="2519">
                  <c:v>57427</c:v>
                </c:pt>
                <c:pt idx="2520">
                  <c:v>57434</c:v>
                </c:pt>
                <c:pt idx="2521">
                  <c:v>57441</c:v>
                </c:pt>
                <c:pt idx="2522">
                  <c:v>57448</c:v>
                </c:pt>
                <c:pt idx="2523">
                  <c:v>57459</c:v>
                </c:pt>
                <c:pt idx="2524">
                  <c:v>57462</c:v>
                </c:pt>
                <c:pt idx="2525">
                  <c:v>57469</c:v>
                </c:pt>
                <c:pt idx="2526">
                  <c:v>57476</c:v>
                </c:pt>
                <c:pt idx="2527">
                  <c:v>57483</c:v>
                </c:pt>
                <c:pt idx="2528">
                  <c:v>57490</c:v>
                </c:pt>
                <c:pt idx="2529">
                  <c:v>57497</c:v>
                </c:pt>
                <c:pt idx="2530">
                  <c:v>57504</c:v>
                </c:pt>
                <c:pt idx="2531">
                  <c:v>57511</c:v>
                </c:pt>
                <c:pt idx="2532">
                  <c:v>57518</c:v>
                </c:pt>
                <c:pt idx="2533">
                  <c:v>57525</c:v>
                </c:pt>
                <c:pt idx="2534">
                  <c:v>57532</c:v>
                </c:pt>
                <c:pt idx="2535">
                  <c:v>57539</c:v>
                </c:pt>
                <c:pt idx="2536">
                  <c:v>57546</c:v>
                </c:pt>
                <c:pt idx="2537">
                  <c:v>57553</c:v>
                </c:pt>
                <c:pt idx="2538">
                  <c:v>57560</c:v>
                </c:pt>
                <c:pt idx="2539">
                  <c:v>57567</c:v>
                </c:pt>
                <c:pt idx="2540">
                  <c:v>57574</c:v>
                </c:pt>
                <c:pt idx="2541">
                  <c:v>57581</c:v>
                </c:pt>
                <c:pt idx="2542">
                  <c:v>57588</c:v>
                </c:pt>
                <c:pt idx="2543">
                  <c:v>57595</c:v>
                </c:pt>
                <c:pt idx="2544">
                  <c:v>57602</c:v>
                </c:pt>
                <c:pt idx="2545">
                  <c:v>57609</c:v>
                </c:pt>
                <c:pt idx="2546">
                  <c:v>57616</c:v>
                </c:pt>
                <c:pt idx="2547">
                  <c:v>57623</c:v>
                </c:pt>
                <c:pt idx="2548">
                  <c:v>57630</c:v>
                </c:pt>
                <c:pt idx="2549">
                  <c:v>57637</c:v>
                </c:pt>
                <c:pt idx="2550">
                  <c:v>57644</c:v>
                </c:pt>
                <c:pt idx="2551">
                  <c:v>57651</c:v>
                </c:pt>
                <c:pt idx="2552">
                  <c:v>57658</c:v>
                </c:pt>
                <c:pt idx="2553">
                  <c:v>57665</c:v>
                </c:pt>
                <c:pt idx="2554">
                  <c:v>57672</c:v>
                </c:pt>
                <c:pt idx="2555">
                  <c:v>57679</c:v>
                </c:pt>
                <c:pt idx="2556">
                  <c:v>57686</c:v>
                </c:pt>
                <c:pt idx="2557">
                  <c:v>57693</c:v>
                </c:pt>
                <c:pt idx="2558">
                  <c:v>57700</c:v>
                </c:pt>
                <c:pt idx="2559">
                  <c:v>57710</c:v>
                </c:pt>
                <c:pt idx="2560">
                  <c:v>57717</c:v>
                </c:pt>
                <c:pt idx="2561">
                  <c:v>57724</c:v>
                </c:pt>
                <c:pt idx="2562">
                  <c:v>57731</c:v>
                </c:pt>
                <c:pt idx="2563">
                  <c:v>57738</c:v>
                </c:pt>
                <c:pt idx="2564">
                  <c:v>57745</c:v>
                </c:pt>
                <c:pt idx="2565">
                  <c:v>57752</c:v>
                </c:pt>
                <c:pt idx="2566">
                  <c:v>57759</c:v>
                </c:pt>
                <c:pt idx="2567">
                  <c:v>57766</c:v>
                </c:pt>
                <c:pt idx="2568">
                  <c:v>57773</c:v>
                </c:pt>
                <c:pt idx="2569">
                  <c:v>57780</c:v>
                </c:pt>
                <c:pt idx="2570">
                  <c:v>57787</c:v>
                </c:pt>
                <c:pt idx="2571">
                  <c:v>57794</c:v>
                </c:pt>
                <c:pt idx="2572">
                  <c:v>57801</c:v>
                </c:pt>
                <c:pt idx="2573">
                  <c:v>57808</c:v>
                </c:pt>
                <c:pt idx="2574">
                  <c:v>57817</c:v>
                </c:pt>
                <c:pt idx="2575">
                  <c:v>57822</c:v>
                </c:pt>
                <c:pt idx="2576">
                  <c:v>57829</c:v>
                </c:pt>
                <c:pt idx="2577">
                  <c:v>57836</c:v>
                </c:pt>
                <c:pt idx="2578">
                  <c:v>57843</c:v>
                </c:pt>
                <c:pt idx="2579">
                  <c:v>57850</c:v>
                </c:pt>
                <c:pt idx="2580">
                  <c:v>57857</c:v>
                </c:pt>
                <c:pt idx="2581">
                  <c:v>57864</c:v>
                </c:pt>
                <c:pt idx="2582">
                  <c:v>57871</c:v>
                </c:pt>
                <c:pt idx="2583">
                  <c:v>57878</c:v>
                </c:pt>
                <c:pt idx="2584">
                  <c:v>57885</c:v>
                </c:pt>
                <c:pt idx="2585">
                  <c:v>57892</c:v>
                </c:pt>
                <c:pt idx="2586">
                  <c:v>57899</c:v>
                </c:pt>
                <c:pt idx="2587">
                  <c:v>57906</c:v>
                </c:pt>
                <c:pt idx="2588">
                  <c:v>57913</c:v>
                </c:pt>
                <c:pt idx="2589">
                  <c:v>57920</c:v>
                </c:pt>
                <c:pt idx="2590">
                  <c:v>57927</c:v>
                </c:pt>
                <c:pt idx="2591">
                  <c:v>57934</c:v>
                </c:pt>
                <c:pt idx="2592">
                  <c:v>57941</c:v>
                </c:pt>
                <c:pt idx="2593">
                  <c:v>57948</c:v>
                </c:pt>
                <c:pt idx="2594">
                  <c:v>57955</c:v>
                </c:pt>
                <c:pt idx="2595">
                  <c:v>57962</c:v>
                </c:pt>
                <c:pt idx="2596">
                  <c:v>57969</c:v>
                </c:pt>
                <c:pt idx="2597">
                  <c:v>57976</c:v>
                </c:pt>
                <c:pt idx="2598">
                  <c:v>57983</c:v>
                </c:pt>
                <c:pt idx="2599">
                  <c:v>57990</c:v>
                </c:pt>
                <c:pt idx="2600">
                  <c:v>57997</c:v>
                </c:pt>
                <c:pt idx="2601">
                  <c:v>58004</c:v>
                </c:pt>
                <c:pt idx="2602">
                  <c:v>58011</c:v>
                </c:pt>
                <c:pt idx="2603">
                  <c:v>58018</c:v>
                </c:pt>
                <c:pt idx="2604">
                  <c:v>58025</c:v>
                </c:pt>
                <c:pt idx="2605">
                  <c:v>58032</c:v>
                </c:pt>
                <c:pt idx="2606">
                  <c:v>58039</c:v>
                </c:pt>
                <c:pt idx="2607">
                  <c:v>58046</c:v>
                </c:pt>
                <c:pt idx="2608">
                  <c:v>58053</c:v>
                </c:pt>
                <c:pt idx="2609">
                  <c:v>58060</c:v>
                </c:pt>
                <c:pt idx="2610">
                  <c:v>58067</c:v>
                </c:pt>
                <c:pt idx="2611">
                  <c:v>58075</c:v>
                </c:pt>
                <c:pt idx="2612">
                  <c:v>58082</c:v>
                </c:pt>
                <c:pt idx="2613">
                  <c:v>58089</c:v>
                </c:pt>
                <c:pt idx="2614">
                  <c:v>58096</c:v>
                </c:pt>
                <c:pt idx="2615">
                  <c:v>58103</c:v>
                </c:pt>
                <c:pt idx="2616">
                  <c:v>58110</c:v>
                </c:pt>
                <c:pt idx="2617">
                  <c:v>58117</c:v>
                </c:pt>
                <c:pt idx="2618">
                  <c:v>58124</c:v>
                </c:pt>
                <c:pt idx="2619">
                  <c:v>58131</c:v>
                </c:pt>
                <c:pt idx="2620">
                  <c:v>58138</c:v>
                </c:pt>
                <c:pt idx="2621">
                  <c:v>58145</c:v>
                </c:pt>
                <c:pt idx="2622">
                  <c:v>58152</c:v>
                </c:pt>
                <c:pt idx="2623">
                  <c:v>58159</c:v>
                </c:pt>
                <c:pt idx="2624">
                  <c:v>58168</c:v>
                </c:pt>
                <c:pt idx="2625">
                  <c:v>58175</c:v>
                </c:pt>
                <c:pt idx="2626">
                  <c:v>58182</c:v>
                </c:pt>
                <c:pt idx="2627">
                  <c:v>58189</c:v>
                </c:pt>
                <c:pt idx="2628">
                  <c:v>58197</c:v>
                </c:pt>
                <c:pt idx="2629">
                  <c:v>58203</c:v>
                </c:pt>
                <c:pt idx="2630">
                  <c:v>58210</c:v>
                </c:pt>
                <c:pt idx="2631">
                  <c:v>58217</c:v>
                </c:pt>
                <c:pt idx="2632">
                  <c:v>58224</c:v>
                </c:pt>
                <c:pt idx="2633">
                  <c:v>58231</c:v>
                </c:pt>
                <c:pt idx="2634">
                  <c:v>58238</c:v>
                </c:pt>
                <c:pt idx="2635">
                  <c:v>58245</c:v>
                </c:pt>
                <c:pt idx="2636">
                  <c:v>58252</c:v>
                </c:pt>
                <c:pt idx="2637">
                  <c:v>58259</c:v>
                </c:pt>
                <c:pt idx="2638">
                  <c:v>58266</c:v>
                </c:pt>
                <c:pt idx="2639">
                  <c:v>58273</c:v>
                </c:pt>
                <c:pt idx="2640">
                  <c:v>58280</c:v>
                </c:pt>
                <c:pt idx="2641">
                  <c:v>58287</c:v>
                </c:pt>
                <c:pt idx="2642">
                  <c:v>58294</c:v>
                </c:pt>
                <c:pt idx="2643">
                  <c:v>58301</c:v>
                </c:pt>
                <c:pt idx="2644">
                  <c:v>58308</c:v>
                </c:pt>
                <c:pt idx="2645">
                  <c:v>58315</c:v>
                </c:pt>
                <c:pt idx="2646">
                  <c:v>58322</c:v>
                </c:pt>
                <c:pt idx="2647">
                  <c:v>58329</c:v>
                </c:pt>
                <c:pt idx="2648">
                  <c:v>58336</c:v>
                </c:pt>
                <c:pt idx="2649">
                  <c:v>58343</c:v>
                </c:pt>
                <c:pt idx="2650">
                  <c:v>58350</c:v>
                </c:pt>
                <c:pt idx="2651">
                  <c:v>58357</c:v>
                </c:pt>
                <c:pt idx="2652">
                  <c:v>58364</c:v>
                </c:pt>
                <c:pt idx="2653">
                  <c:v>58371</c:v>
                </c:pt>
                <c:pt idx="2654">
                  <c:v>58378</c:v>
                </c:pt>
                <c:pt idx="2655">
                  <c:v>58385</c:v>
                </c:pt>
                <c:pt idx="2656">
                  <c:v>58392</c:v>
                </c:pt>
                <c:pt idx="2657">
                  <c:v>58399</c:v>
                </c:pt>
                <c:pt idx="2658">
                  <c:v>58406</c:v>
                </c:pt>
                <c:pt idx="2659">
                  <c:v>58413</c:v>
                </c:pt>
                <c:pt idx="2660">
                  <c:v>58420</c:v>
                </c:pt>
                <c:pt idx="2661">
                  <c:v>58427</c:v>
                </c:pt>
                <c:pt idx="2662">
                  <c:v>58438</c:v>
                </c:pt>
                <c:pt idx="2663">
                  <c:v>58442</c:v>
                </c:pt>
                <c:pt idx="2664">
                  <c:v>58448</c:v>
                </c:pt>
                <c:pt idx="2665">
                  <c:v>58455</c:v>
                </c:pt>
                <c:pt idx="2666">
                  <c:v>58462</c:v>
                </c:pt>
                <c:pt idx="2667">
                  <c:v>58469</c:v>
                </c:pt>
                <c:pt idx="2668">
                  <c:v>58476</c:v>
                </c:pt>
                <c:pt idx="2669">
                  <c:v>58483</c:v>
                </c:pt>
                <c:pt idx="2670">
                  <c:v>58490</c:v>
                </c:pt>
                <c:pt idx="2671">
                  <c:v>58497</c:v>
                </c:pt>
                <c:pt idx="2672">
                  <c:v>58504</c:v>
                </c:pt>
                <c:pt idx="2673">
                  <c:v>58511</c:v>
                </c:pt>
                <c:pt idx="2674">
                  <c:v>58518</c:v>
                </c:pt>
                <c:pt idx="2675">
                  <c:v>58525</c:v>
                </c:pt>
                <c:pt idx="2676">
                  <c:v>58532</c:v>
                </c:pt>
                <c:pt idx="2677">
                  <c:v>58539</c:v>
                </c:pt>
                <c:pt idx="2678">
                  <c:v>58546</c:v>
                </c:pt>
                <c:pt idx="2679">
                  <c:v>58553</c:v>
                </c:pt>
                <c:pt idx="2680">
                  <c:v>58560</c:v>
                </c:pt>
                <c:pt idx="2681">
                  <c:v>58567</c:v>
                </c:pt>
                <c:pt idx="2682">
                  <c:v>58574</c:v>
                </c:pt>
                <c:pt idx="2683">
                  <c:v>58581</c:v>
                </c:pt>
                <c:pt idx="2684">
                  <c:v>58588</c:v>
                </c:pt>
                <c:pt idx="2685">
                  <c:v>58595</c:v>
                </c:pt>
                <c:pt idx="2686">
                  <c:v>58602</c:v>
                </c:pt>
                <c:pt idx="2687">
                  <c:v>58609</c:v>
                </c:pt>
                <c:pt idx="2688">
                  <c:v>58616</c:v>
                </c:pt>
                <c:pt idx="2689">
                  <c:v>58623</c:v>
                </c:pt>
                <c:pt idx="2690">
                  <c:v>58630</c:v>
                </c:pt>
                <c:pt idx="2691">
                  <c:v>58637</c:v>
                </c:pt>
                <c:pt idx="2692">
                  <c:v>58644</c:v>
                </c:pt>
                <c:pt idx="2693">
                  <c:v>58651</c:v>
                </c:pt>
                <c:pt idx="2694">
                  <c:v>58658</c:v>
                </c:pt>
                <c:pt idx="2695">
                  <c:v>58665</c:v>
                </c:pt>
                <c:pt idx="2696">
                  <c:v>58672</c:v>
                </c:pt>
                <c:pt idx="2697">
                  <c:v>58679</c:v>
                </c:pt>
                <c:pt idx="2698">
                  <c:v>58686</c:v>
                </c:pt>
                <c:pt idx="2699">
                  <c:v>58693</c:v>
                </c:pt>
                <c:pt idx="2700">
                  <c:v>58700</c:v>
                </c:pt>
                <c:pt idx="2701">
                  <c:v>58707</c:v>
                </c:pt>
                <c:pt idx="2702">
                  <c:v>58714</c:v>
                </c:pt>
                <c:pt idx="2703">
                  <c:v>58721</c:v>
                </c:pt>
                <c:pt idx="2704">
                  <c:v>58728</c:v>
                </c:pt>
                <c:pt idx="2705">
                  <c:v>58735</c:v>
                </c:pt>
                <c:pt idx="2706">
                  <c:v>58742</c:v>
                </c:pt>
                <c:pt idx="2707">
                  <c:v>58749</c:v>
                </c:pt>
                <c:pt idx="2708">
                  <c:v>58756</c:v>
                </c:pt>
                <c:pt idx="2709">
                  <c:v>58763</c:v>
                </c:pt>
                <c:pt idx="2710">
                  <c:v>58770</c:v>
                </c:pt>
                <c:pt idx="2711">
                  <c:v>58777</c:v>
                </c:pt>
                <c:pt idx="2712">
                  <c:v>58784</c:v>
                </c:pt>
                <c:pt idx="2713">
                  <c:v>58791</c:v>
                </c:pt>
                <c:pt idx="2714">
                  <c:v>58798</c:v>
                </c:pt>
                <c:pt idx="2715">
                  <c:v>58805</c:v>
                </c:pt>
                <c:pt idx="2716">
                  <c:v>58812</c:v>
                </c:pt>
                <c:pt idx="2717">
                  <c:v>58819</c:v>
                </c:pt>
                <c:pt idx="2718">
                  <c:v>58826</c:v>
                </c:pt>
                <c:pt idx="2719">
                  <c:v>58833</c:v>
                </c:pt>
                <c:pt idx="2720">
                  <c:v>58840</c:v>
                </c:pt>
                <c:pt idx="2721">
                  <c:v>58847</c:v>
                </c:pt>
                <c:pt idx="2722">
                  <c:v>58854</c:v>
                </c:pt>
                <c:pt idx="2723">
                  <c:v>58861</c:v>
                </c:pt>
                <c:pt idx="2724">
                  <c:v>58868</c:v>
                </c:pt>
                <c:pt idx="2725">
                  <c:v>58875</c:v>
                </c:pt>
                <c:pt idx="2726">
                  <c:v>58882</c:v>
                </c:pt>
                <c:pt idx="2727">
                  <c:v>58889</c:v>
                </c:pt>
                <c:pt idx="2728">
                  <c:v>58896</c:v>
                </c:pt>
                <c:pt idx="2729">
                  <c:v>58903</c:v>
                </c:pt>
                <c:pt idx="2730">
                  <c:v>58910</c:v>
                </c:pt>
                <c:pt idx="2731">
                  <c:v>58917</c:v>
                </c:pt>
                <c:pt idx="2732">
                  <c:v>58924</c:v>
                </c:pt>
                <c:pt idx="2733">
                  <c:v>58931</c:v>
                </c:pt>
                <c:pt idx="2734">
                  <c:v>58938</c:v>
                </c:pt>
                <c:pt idx="2735">
                  <c:v>58945</c:v>
                </c:pt>
                <c:pt idx="2736">
                  <c:v>58952</c:v>
                </c:pt>
                <c:pt idx="2737">
                  <c:v>58959</c:v>
                </c:pt>
                <c:pt idx="2738">
                  <c:v>58966</c:v>
                </c:pt>
                <c:pt idx="2739">
                  <c:v>58973</c:v>
                </c:pt>
                <c:pt idx="2740">
                  <c:v>58980</c:v>
                </c:pt>
                <c:pt idx="2741">
                  <c:v>58987</c:v>
                </c:pt>
                <c:pt idx="2742">
                  <c:v>58994</c:v>
                </c:pt>
                <c:pt idx="2743">
                  <c:v>59001</c:v>
                </c:pt>
                <c:pt idx="2744">
                  <c:v>59008</c:v>
                </c:pt>
                <c:pt idx="2745">
                  <c:v>59015</c:v>
                </c:pt>
                <c:pt idx="2746">
                  <c:v>59022</c:v>
                </c:pt>
                <c:pt idx="2747">
                  <c:v>59029</c:v>
                </c:pt>
                <c:pt idx="2748">
                  <c:v>59036</c:v>
                </c:pt>
                <c:pt idx="2749">
                  <c:v>59043</c:v>
                </c:pt>
                <c:pt idx="2750">
                  <c:v>59050</c:v>
                </c:pt>
                <c:pt idx="2751">
                  <c:v>59057</c:v>
                </c:pt>
                <c:pt idx="2752">
                  <c:v>59064</c:v>
                </c:pt>
                <c:pt idx="2753">
                  <c:v>59071</c:v>
                </c:pt>
                <c:pt idx="2754">
                  <c:v>59078</c:v>
                </c:pt>
                <c:pt idx="2755">
                  <c:v>59085</c:v>
                </c:pt>
                <c:pt idx="2756">
                  <c:v>59092</c:v>
                </c:pt>
                <c:pt idx="2757">
                  <c:v>59099</c:v>
                </c:pt>
                <c:pt idx="2758">
                  <c:v>59106</c:v>
                </c:pt>
                <c:pt idx="2759">
                  <c:v>59113</c:v>
                </c:pt>
                <c:pt idx="2760">
                  <c:v>59120</c:v>
                </c:pt>
                <c:pt idx="2761">
                  <c:v>59127</c:v>
                </c:pt>
                <c:pt idx="2762">
                  <c:v>59134</c:v>
                </c:pt>
                <c:pt idx="2763">
                  <c:v>59141</c:v>
                </c:pt>
                <c:pt idx="2764">
                  <c:v>59148</c:v>
                </c:pt>
                <c:pt idx="2765">
                  <c:v>59155</c:v>
                </c:pt>
                <c:pt idx="2766">
                  <c:v>59162</c:v>
                </c:pt>
                <c:pt idx="2767">
                  <c:v>59169</c:v>
                </c:pt>
                <c:pt idx="2768">
                  <c:v>59176</c:v>
                </c:pt>
                <c:pt idx="2769">
                  <c:v>59183</c:v>
                </c:pt>
                <c:pt idx="2770">
                  <c:v>59190</c:v>
                </c:pt>
                <c:pt idx="2771">
                  <c:v>59197</c:v>
                </c:pt>
                <c:pt idx="2772">
                  <c:v>59204</c:v>
                </c:pt>
                <c:pt idx="2773">
                  <c:v>59211</c:v>
                </c:pt>
                <c:pt idx="2774">
                  <c:v>59218</c:v>
                </c:pt>
                <c:pt idx="2775">
                  <c:v>59225</c:v>
                </c:pt>
                <c:pt idx="2776">
                  <c:v>59232</c:v>
                </c:pt>
                <c:pt idx="2777">
                  <c:v>59239</c:v>
                </c:pt>
                <c:pt idx="2778">
                  <c:v>59246</c:v>
                </c:pt>
                <c:pt idx="2779">
                  <c:v>59253</c:v>
                </c:pt>
                <c:pt idx="2780">
                  <c:v>59260</c:v>
                </c:pt>
                <c:pt idx="2781">
                  <c:v>59267</c:v>
                </c:pt>
                <c:pt idx="2782">
                  <c:v>59274</c:v>
                </c:pt>
                <c:pt idx="2783">
                  <c:v>59281</c:v>
                </c:pt>
                <c:pt idx="2784">
                  <c:v>59288</c:v>
                </c:pt>
                <c:pt idx="2785">
                  <c:v>59295</c:v>
                </c:pt>
                <c:pt idx="2786">
                  <c:v>59302</c:v>
                </c:pt>
                <c:pt idx="2787">
                  <c:v>59309</c:v>
                </c:pt>
                <c:pt idx="2788">
                  <c:v>59316</c:v>
                </c:pt>
                <c:pt idx="2789">
                  <c:v>59323</c:v>
                </c:pt>
                <c:pt idx="2790">
                  <c:v>59330</c:v>
                </c:pt>
                <c:pt idx="2791">
                  <c:v>59337</c:v>
                </c:pt>
                <c:pt idx="2792">
                  <c:v>59344</c:v>
                </c:pt>
                <c:pt idx="2793">
                  <c:v>59351</c:v>
                </c:pt>
                <c:pt idx="2794">
                  <c:v>59358</c:v>
                </c:pt>
                <c:pt idx="2795">
                  <c:v>59365</c:v>
                </c:pt>
                <c:pt idx="2796">
                  <c:v>59372</c:v>
                </c:pt>
                <c:pt idx="2797">
                  <c:v>59379</c:v>
                </c:pt>
                <c:pt idx="2798">
                  <c:v>59386</c:v>
                </c:pt>
                <c:pt idx="2799">
                  <c:v>59393</c:v>
                </c:pt>
                <c:pt idx="2800">
                  <c:v>59400</c:v>
                </c:pt>
                <c:pt idx="2801">
                  <c:v>59407</c:v>
                </c:pt>
                <c:pt idx="2802">
                  <c:v>59414</c:v>
                </c:pt>
                <c:pt idx="2803">
                  <c:v>59421</c:v>
                </c:pt>
                <c:pt idx="2804">
                  <c:v>59428</c:v>
                </c:pt>
                <c:pt idx="2805">
                  <c:v>59435</c:v>
                </c:pt>
                <c:pt idx="2806">
                  <c:v>59442</c:v>
                </c:pt>
                <c:pt idx="2807">
                  <c:v>59449</c:v>
                </c:pt>
                <c:pt idx="2808">
                  <c:v>59456</c:v>
                </c:pt>
                <c:pt idx="2809">
                  <c:v>59463</c:v>
                </c:pt>
                <c:pt idx="2810">
                  <c:v>59470</c:v>
                </c:pt>
                <c:pt idx="2811">
                  <c:v>59477</c:v>
                </c:pt>
                <c:pt idx="2812">
                  <c:v>59484</c:v>
                </c:pt>
                <c:pt idx="2813">
                  <c:v>59491</c:v>
                </c:pt>
                <c:pt idx="2814">
                  <c:v>59498</c:v>
                </c:pt>
                <c:pt idx="2815">
                  <c:v>59505</c:v>
                </c:pt>
                <c:pt idx="2816">
                  <c:v>59512</c:v>
                </c:pt>
                <c:pt idx="2817">
                  <c:v>59519</c:v>
                </c:pt>
                <c:pt idx="2818">
                  <c:v>59526</c:v>
                </c:pt>
                <c:pt idx="2819">
                  <c:v>59534</c:v>
                </c:pt>
                <c:pt idx="2820">
                  <c:v>59541</c:v>
                </c:pt>
                <c:pt idx="2821">
                  <c:v>59548</c:v>
                </c:pt>
                <c:pt idx="2822">
                  <c:v>59555</c:v>
                </c:pt>
                <c:pt idx="2823">
                  <c:v>59562</c:v>
                </c:pt>
                <c:pt idx="2824">
                  <c:v>59569</c:v>
                </c:pt>
                <c:pt idx="2825">
                  <c:v>59576</c:v>
                </c:pt>
                <c:pt idx="2826">
                  <c:v>59583</c:v>
                </c:pt>
                <c:pt idx="2827">
                  <c:v>59590</c:v>
                </c:pt>
                <c:pt idx="2828">
                  <c:v>59597</c:v>
                </c:pt>
                <c:pt idx="2829">
                  <c:v>59604</c:v>
                </c:pt>
                <c:pt idx="2830">
                  <c:v>59611</c:v>
                </c:pt>
                <c:pt idx="2831">
                  <c:v>59618</c:v>
                </c:pt>
                <c:pt idx="2832">
                  <c:v>59625</c:v>
                </c:pt>
                <c:pt idx="2833">
                  <c:v>59632</c:v>
                </c:pt>
                <c:pt idx="2834">
                  <c:v>59643</c:v>
                </c:pt>
                <c:pt idx="2835">
                  <c:v>59646</c:v>
                </c:pt>
                <c:pt idx="2836">
                  <c:v>59653</c:v>
                </c:pt>
                <c:pt idx="2837">
                  <c:v>59660</c:v>
                </c:pt>
                <c:pt idx="2838">
                  <c:v>59667</c:v>
                </c:pt>
                <c:pt idx="2839">
                  <c:v>59674</c:v>
                </c:pt>
                <c:pt idx="2840">
                  <c:v>59681</c:v>
                </c:pt>
                <c:pt idx="2841">
                  <c:v>59688</c:v>
                </c:pt>
                <c:pt idx="2842">
                  <c:v>59695</c:v>
                </c:pt>
                <c:pt idx="2843">
                  <c:v>59702</c:v>
                </c:pt>
                <c:pt idx="2844">
                  <c:v>59709</c:v>
                </c:pt>
                <c:pt idx="2845">
                  <c:v>59716</c:v>
                </c:pt>
                <c:pt idx="2846">
                  <c:v>59723</c:v>
                </c:pt>
                <c:pt idx="2847">
                  <c:v>59730</c:v>
                </c:pt>
                <c:pt idx="2848">
                  <c:v>59737</c:v>
                </c:pt>
                <c:pt idx="2849">
                  <c:v>59744</c:v>
                </c:pt>
                <c:pt idx="2850">
                  <c:v>59751</c:v>
                </c:pt>
                <c:pt idx="2851">
                  <c:v>59758</c:v>
                </c:pt>
                <c:pt idx="2852">
                  <c:v>59765</c:v>
                </c:pt>
                <c:pt idx="2853">
                  <c:v>59772</c:v>
                </c:pt>
                <c:pt idx="2854">
                  <c:v>59779</c:v>
                </c:pt>
                <c:pt idx="2855">
                  <c:v>59786</c:v>
                </c:pt>
                <c:pt idx="2856">
                  <c:v>59793</c:v>
                </c:pt>
                <c:pt idx="2857">
                  <c:v>59800</c:v>
                </c:pt>
                <c:pt idx="2858">
                  <c:v>59807</c:v>
                </c:pt>
                <c:pt idx="2859">
                  <c:v>59814</c:v>
                </c:pt>
                <c:pt idx="2860">
                  <c:v>59821</c:v>
                </c:pt>
                <c:pt idx="2861">
                  <c:v>59828</c:v>
                </c:pt>
                <c:pt idx="2862">
                  <c:v>59835</c:v>
                </c:pt>
                <c:pt idx="2863">
                  <c:v>59842</c:v>
                </c:pt>
                <c:pt idx="2864">
                  <c:v>59849</c:v>
                </c:pt>
                <c:pt idx="2865">
                  <c:v>59856</c:v>
                </c:pt>
                <c:pt idx="2866">
                  <c:v>59863</c:v>
                </c:pt>
                <c:pt idx="2867">
                  <c:v>59870</c:v>
                </c:pt>
                <c:pt idx="2868">
                  <c:v>59877</c:v>
                </c:pt>
                <c:pt idx="2869">
                  <c:v>59884</c:v>
                </c:pt>
                <c:pt idx="2870">
                  <c:v>59891</c:v>
                </c:pt>
                <c:pt idx="2871">
                  <c:v>59901</c:v>
                </c:pt>
                <c:pt idx="2872">
                  <c:v>59908</c:v>
                </c:pt>
                <c:pt idx="2873">
                  <c:v>59915</c:v>
                </c:pt>
                <c:pt idx="2874">
                  <c:v>59922</c:v>
                </c:pt>
                <c:pt idx="2875">
                  <c:v>59929</c:v>
                </c:pt>
                <c:pt idx="2876">
                  <c:v>59936</c:v>
                </c:pt>
                <c:pt idx="2877">
                  <c:v>59943</c:v>
                </c:pt>
                <c:pt idx="2878">
                  <c:v>59950</c:v>
                </c:pt>
                <c:pt idx="2879">
                  <c:v>59957</c:v>
                </c:pt>
                <c:pt idx="2880">
                  <c:v>59964</c:v>
                </c:pt>
                <c:pt idx="2881">
                  <c:v>59971</c:v>
                </c:pt>
                <c:pt idx="2882">
                  <c:v>59978</c:v>
                </c:pt>
                <c:pt idx="2883">
                  <c:v>59985</c:v>
                </c:pt>
                <c:pt idx="2884">
                  <c:v>59992</c:v>
                </c:pt>
                <c:pt idx="2885">
                  <c:v>60001</c:v>
                </c:pt>
                <c:pt idx="2886">
                  <c:v>60006</c:v>
                </c:pt>
                <c:pt idx="2887">
                  <c:v>60013</c:v>
                </c:pt>
                <c:pt idx="2888">
                  <c:v>60020</c:v>
                </c:pt>
                <c:pt idx="2889">
                  <c:v>60028</c:v>
                </c:pt>
                <c:pt idx="2890">
                  <c:v>60035</c:v>
                </c:pt>
                <c:pt idx="2891">
                  <c:v>60042</c:v>
                </c:pt>
                <c:pt idx="2892">
                  <c:v>60049</c:v>
                </c:pt>
                <c:pt idx="2893">
                  <c:v>60056</c:v>
                </c:pt>
                <c:pt idx="2894">
                  <c:v>60063</c:v>
                </c:pt>
                <c:pt idx="2895">
                  <c:v>60070</c:v>
                </c:pt>
                <c:pt idx="2896">
                  <c:v>60077</c:v>
                </c:pt>
                <c:pt idx="2897">
                  <c:v>60084</c:v>
                </c:pt>
                <c:pt idx="2898">
                  <c:v>60091</c:v>
                </c:pt>
                <c:pt idx="2899">
                  <c:v>60098</c:v>
                </c:pt>
                <c:pt idx="2900">
                  <c:v>60105</c:v>
                </c:pt>
                <c:pt idx="2901">
                  <c:v>60112</c:v>
                </c:pt>
                <c:pt idx="2902">
                  <c:v>60119</c:v>
                </c:pt>
                <c:pt idx="2903">
                  <c:v>60126</c:v>
                </c:pt>
                <c:pt idx="2904">
                  <c:v>60133</c:v>
                </c:pt>
                <c:pt idx="2905">
                  <c:v>60140</c:v>
                </c:pt>
                <c:pt idx="2906">
                  <c:v>60147</c:v>
                </c:pt>
                <c:pt idx="2907">
                  <c:v>60154</c:v>
                </c:pt>
                <c:pt idx="2908">
                  <c:v>60161</c:v>
                </c:pt>
                <c:pt idx="2909">
                  <c:v>60168</c:v>
                </c:pt>
                <c:pt idx="2910">
                  <c:v>60175</c:v>
                </c:pt>
                <c:pt idx="2911">
                  <c:v>60182</c:v>
                </c:pt>
                <c:pt idx="2912">
                  <c:v>60189</c:v>
                </c:pt>
                <c:pt idx="2913">
                  <c:v>60196</c:v>
                </c:pt>
                <c:pt idx="2914">
                  <c:v>60203</c:v>
                </c:pt>
                <c:pt idx="2915">
                  <c:v>60210</c:v>
                </c:pt>
                <c:pt idx="2916">
                  <c:v>60217</c:v>
                </c:pt>
                <c:pt idx="2917">
                  <c:v>60224</c:v>
                </c:pt>
                <c:pt idx="2918">
                  <c:v>60231</c:v>
                </c:pt>
                <c:pt idx="2919">
                  <c:v>60238</c:v>
                </c:pt>
                <c:pt idx="2920">
                  <c:v>60245</c:v>
                </c:pt>
                <c:pt idx="2921">
                  <c:v>60252</c:v>
                </c:pt>
                <c:pt idx="2922">
                  <c:v>60259</c:v>
                </c:pt>
                <c:pt idx="2923">
                  <c:v>60267</c:v>
                </c:pt>
                <c:pt idx="2924">
                  <c:v>60274</c:v>
                </c:pt>
                <c:pt idx="2925">
                  <c:v>60281</c:v>
                </c:pt>
                <c:pt idx="2926">
                  <c:v>60288</c:v>
                </c:pt>
                <c:pt idx="2927">
                  <c:v>60295</c:v>
                </c:pt>
                <c:pt idx="2928">
                  <c:v>60302</c:v>
                </c:pt>
                <c:pt idx="2929">
                  <c:v>60309</c:v>
                </c:pt>
                <c:pt idx="2930">
                  <c:v>60316</c:v>
                </c:pt>
                <c:pt idx="2931">
                  <c:v>60323</c:v>
                </c:pt>
                <c:pt idx="2932">
                  <c:v>60330</c:v>
                </c:pt>
                <c:pt idx="2933">
                  <c:v>60337</c:v>
                </c:pt>
                <c:pt idx="2934">
                  <c:v>60344</c:v>
                </c:pt>
                <c:pt idx="2935">
                  <c:v>60351</c:v>
                </c:pt>
                <c:pt idx="2936">
                  <c:v>60359</c:v>
                </c:pt>
                <c:pt idx="2937">
                  <c:v>60366</c:v>
                </c:pt>
                <c:pt idx="2938">
                  <c:v>60373</c:v>
                </c:pt>
                <c:pt idx="2939">
                  <c:v>60380</c:v>
                </c:pt>
                <c:pt idx="2940">
                  <c:v>60387</c:v>
                </c:pt>
                <c:pt idx="2941">
                  <c:v>60394</c:v>
                </c:pt>
                <c:pt idx="2942">
                  <c:v>60401</c:v>
                </c:pt>
                <c:pt idx="2943">
                  <c:v>60408</c:v>
                </c:pt>
                <c:pt idx="2944">
                  <c:v>60415</c:v>
                </c:pt>
                <c:pt idx="2945">
                  <c:v>60422</c:v>
                </c:pt>
                <c:pt idx="2946">
                  <c:v>60429</c:v>
                </c:pt>
                <c:pt idx="2947">
                  <c:v>60436</c:v>
                </c:pt>
                <c:pt idx="2948">
                  <c:v>60443</c:v>
                </c:pt>
                <c:pt idx="2949">
                  <c:v>60450</c:v>
                </c:pt>
                <c:pt idx="2950">
                  <c:v>60457</c:v>
                </c:pt>
                <c:pt idx="2951">
                  <c:v>60464</c:v>
                </c:pt>
                <c:pt idx="2952">
                  <c:v>60471</c:v>
                </c:pt>
                <c:pt idx="2953">
                  <c:v>60478</c:v>
                </c:pt>
                <c:pt idx="2954">
                  <c:v>60485</c:v>
                </c:pt>
                <c:pt idx="2955">
                  <c:v>60492</c:v>
                </c:pt>
                <c:pt idx="2956">
                  <c:v>60499</c:v>
                </c:pt>
                <c:pt idx="2957">
                  <c:v>60506</c:v>
                </c:pt>
                <c:pt idx="2958">
                  <c:v>60513</c:v>
                </c:pt>
                <c:pt idx="2959">
                  <c:v>60520</c:v>
                </c:pt>
                <c:pt idx="2960">
                  <c:v>60527</c:v>
                </c:pt>
                <c:pt idx="2961">
                  <c:v>60534</c:v>
                </c:pt>
                <c:pt idx="2962">
                  <c:v>60541</c:v>
                </c:pt>
                <c:pt idx="2963">
                  <c:v>60548</c:v>
                </c:pt>
                <c:pt idx="2964">
                  <c:v>60555</c:v>
                </c:pt>
                <c:pt idx="2965">
                  <c:v>60562</c:v>
                </c:pt>
                <c:pt idx="2966">
                  <c:v>60569</c:v>
                </c:pt>
                <c:pt idx="2967">
                  <c:v>60576</c:v>
                </c:pt>
                <c:pt idx="2968">
                  <c:v>60583</c:v>
                </c:pt>
                <c:pt idx="2969">
                  <c:v>60590</c:v>
                </c:pt>
                <c:pt idx="2970">
                  <c:v>60597</c:v>
                </c:pt>
                <c:pt idx="2971">
                  <c:v>60604</c:v>
                </c:pt>
                <c:pt idx="2972">
                  <c:v>60611</c:v>
                </c:pt>
                <c:pt idx="2973">
                  <c:v>60618</c:v>
                </c:pt>
                <c:pt idx="2974">
                  <c:v>60625</c:v>
                </c:pt>
                <c:pt idx="2975">
                  <c:v>60632</c:v>
                </c:pt>
                <c:pt idx="2976">
                  <c:v>60639</c:v>
                </c:pt>
                <c:pt idx="2977">
                  <c:v>60646</c:v>
                </c:pt>
                <c:pt idx="2978">
                  <c:v>60653</c:v>
                </c:pt>
                <c:pt idx="2979">
                  <c:v>60660</c:v>
                </c:pt>
                <c:pt idx="2980">
                  <c:v>60667</c:v>
                </c:pt>
                <c:pt idx="2981">
                  <c:v>60674</c:v>
                </c:pt>
                <c:pt idx="2982">
                  <c:v>60681</c:v>
                </c:pt>
                <c:pt idx="2983">
                  <c:v>60688</c:v>
                </c:pt>
                <c:pt idx="2984">
                  <c:v>60695</c:v>
                </c:pt>
                <c:pt idx="2985">
                  <c:v>60702</c:v>
                </c:pt>
                <c:pt idx="2986">
                  <c:v>60709</c:v>
                </c:pt>
                <c:pt idx="2987">
                  <c:v>60716</c:v>
                </c:pt>
                <c:pt idx="2988">
                  <c:v>60723</c:v>
                </c:pt>
                <c:pt idx="2989">
                  <c:v>60730</c:v>
                </c:pt>
                <c:pt idx="2990">
                  <c:v>60737</c:v>
                </c:pt>
                <c:pt idx="2991">
                  <c:v>60744</c:v>
                </c:pt>
                <c:pt idx="2992">
                  <c:v>60751</c:v>
                </c:pt>
                <c:pt idx="2993">
                  <c:v>60758</c:v>
                </c:pt>
                <c:pt idx="2994">
                  <c:v>60765</c:v>
                </c:pt>
                <c:pt idx="2995">
                  <c:v>60772</c:v>
                </c:pt>
                <c:pt idx="2996">
                  <c:v>60779</c:v>
                </c:pt>
                <c:pt idx="2997">
                  <c:v>60786</c:v>
                </c:pt>
                <c:pt idx="2998">
                  <c:v>60793</c:v>
                </c:pt>
                <c:pt idx="2999">
                  <c:v>60800</c:v>
                </c:pt>
                <c:pt idx="3000">
                  <c:v>60807</c:v>
                </c:pt>
                <c:pt idx="3001">
                  <c:v>60814</c:v>
                </c:pt>
                <c:pt idx="3002">
                  <c:v>60821</c:v>
                </c:pt>
                <c:pt idx="3003">
                  <c:v>60828</c:v>
                </c:pt>
                <c:pt idx="3004">
                  <c:v>60835</c:v>
                </c:pt>
                <c:pt idx="3005">
                  <c:v>60842</c:v>
                </c:pt>
                <c:pt idx="3006">
                  <c:v>60849</c:v>
                </c:pt>
                <c:pt idx="3007">
                  <c:v>60856</c:v>
                </c:pt>
                <c:pt idx="3008">
                  <c:v>60863</c:v>
                </c:pt>
                <c:pt idx="3009">
                  <c:v>60870</c:v>
                </c:pt>
                <c:pt idx="3010">
                  <c:v>60877</c:v>
                </c:pt>
                <c:pt idx="3011">
                  <c:v>60884</c:v>
                </c:pt>
                <c:pt idx="3012">
                  <c:v>60891</c:v>
                </c:pt>
                <c:pt idx="3013">
                  <c:v>60898</c:v>
                </c:pt>
                <c:pt idx="3014">
                  <c:v>60905</c:v>
                </c:pt>
                <c:pt idx="3015">
                  <c:v>60912</c:v>
                </c:pt>
                <c:pt idx="3016">
                  <c:v>60919</c:v>
                </c:pt>
                <c:pt idx="3017">
                  <c:v>60926</c:v>
                </c:pt>
                <c:pt idx="3018">
                  <c:v>60933</c:v>
                </c:pt>
                <c:pt idx="3019">
                  <c:v>60940</c:v>
                </c:pt>
                <c:pt idx="3020">
                  <c:v>60947</c:v>
                </c:pt>
                <c:pt idx="3021">
                  <c:v>60954</c:v>
                </c:pt>
                <c:pt idx="3022">
                  <c:v>60961</c:v>
                </c:pt>
                <c:pt idx="3023">
                  <c:v>60968</c:v>
                </c:pt>
                <c:pt idx="3024">
                  <c:v>60975</c:v>
                </c:pt>
                <c:pt idx="3025">
                  <c:v>60982</c:v>
                </c:pt>
                <c:pt idx="3026">
                  <c:v>60989</c:v>
                </c:pt>
                <c:pt idx="3027">
                  <c:v>60996</c:v>
                </c:pt>
                <c:pt idx="3028">
                  <c:v>61003</c:v>
                </c:pt>
                <c:pt idx="3029">
                  <c:v>61010</c:v>
                </c:pt>
                <c:pt idx="3030">
                  <c:v>61017</c:v>
                </c:pt>
                <c:pt idx="3031">
                  <c:v>61024</c:v>
                </c:pt>
                <c:pt idx="3032">
                  <c:v>61031</c:v>
                </c:pt>
                <c:pt idx="3033">
                  <c:v>61038</c:v>
                </c:pt>
                <c:pt idx="3034">
                  <c:v>61045</c:v>
                </c:pt>
                <c:pt idx="3035">
                  <c:v>61052</c:v>
                </c:pt>
                <c:pt idx="3036">
                  <c:v>61059</c:v>
                </c:pt>
                <c:pt idx="3037">
                  <c:v>61066</c:v>
                </c:pt>
                <c:pt idx="3038">
                  <c:v>61073</c:v>
                </c:pt>
                <c:pt idx="3039">
                  <c:v>61080</c:v>
                </c:pt>
                <c:pt idx="3040">
                  <c:v>61087</c:v>
                </c:pt>
                <c:pt idx="3041">
                  <c:v>61094</c:v>
                </c:pt>
                <c:pt idx="3042">
                  <c:v>61101</c:v>
                </c:pt>
                <c:pt idx="3043">
                  <c:v>61108</c:v>
                </c:pt>
                <c:pt idx="3044">
                  <c:v>61115</c:v>
                </c:pt>
                <c:pt idx="3045">
                  <c:v>61122</c:v>
                </c:pt>
                <c:pt idx="3046">
                  <c:v>61129</c:v>
                </c:pt>
                <c:pt idx="3047">
                  <c:v>61136</c:v>
                </c:pt>
                <c:pt idx="3048">
                  <c:v>61143</c:v>
                </c:pt>
                <c:pt idx="3049">
                  <c:v>61150</c:v>
                </c:pt>
                <c:pt idx="3050">
                  <c:v>61157</c:v>
                </c:pt>
                <c:pt idx="3051">
                  <c:v>61164</c:v>
                </c:pt>
                <c:pt idx="3052">
                  <c:v>61171</c:v>
                </c:pt>
                <c:pt idx="3053">
                  <c:v>61178</c:v>
                </c:pt>
                <c:pt idx="3054">
                  <c:v>61185</c:v>
                </c:pt>
                <c:pt idx="3055">
                  <c:v>61192</c:v>
                </c:pt>
                <c:pt idx="3056">
                  <c:v>61199</c:v>
                </c:pt>
                <c:pt idx="3057">
                  <c:v>61206</c:v>
                </c:pt>
                <c:pt idx="3058">
                  <c:v>61213</c:v>
                </c:pt>
                <c:pt idx="3059">
                  <c:v>61220</c:v>
                </c:pt>
                <c:pt idx="3060">
                  <c:v>61227</c:v>
                </c:pt>
                <c:pt idx="3061">
                  <c:v>61234</c:v>
                </c:pt>
                <c:pt idx="3062">
                  <c:v>61241</c:v>
                </c:pt>
                <c:pt idx="3063">
                  <c:v>61248</c:v>
                </c:pt>
                <c:pt idx="3064">
                  <c:v>61255</c:v>
                </c:pt>
                <c:pt idx="3065">
                  <c:v>61262</c:v>
                </c:pt>
                <c:pt idx="3066">
                  <c:v>61269</c:v>
                </c:pt>
                <c:pt idx="3067">
                  <c:v>61276</c:v>
                </c:pt>
                <c:pt idx="3068">
                  <c:v>61283</c:v>
                </c:pt>
                <c:pt idx="3069">
                  <c:v>61290</c:v>
                </c:pt>
                <c:pt idx="3070">
                  <c:v>61297</c:v>
                </c:pt>
                <c:pt idx="3071">
                  <c:v>61304</c:v>
                </c:pt>
                <c:pt idx="3072">
                  <c:v>61311</c:v>
                </c:pt>
                <c:pt idx="3073">
                  <c:v>61318</c:v>
                </c:pt>
                <c:pt idx="3074">
                  <c:v>61325</c:v>
                </c:pt>
                <c:pt idx="3075">
                  <c:v>61332</c:v>
                </c:pt>
                <c:pt idx="3076">
                  <c:v>61339</c:v>
                </c:pt>
                <c:pt idx="3077">
                  <c:v>61346</c:v>
                </c:pt>
                <c:pt idx="3078">
                  <c:v>61353</c:v>
                </c:pt>
                <c:pt idx="3079">
                  <c:v>61360</c:v>
                </c:pt>
                <c:pt idx="3080">
                  <c:v>61367</c:v>
                </c:pt>
                <c:pt idx="3081">
                  <c:v>61374</c:v>
                </c:pt>
                <c:pt idx="3082">
                  <c:v>61381</c:v>
                </c:pt>
                <c:pt idx="3083">
                  <c:v>61388</c:v>
                </c:pt>
                <c:pt idx="3084">
                  <c:v>61395</c:v>
                </c:pt>
                <c:pt idx="3085">
                  <c:v>61402</c:v>
                </c:pt>
                <c:pt idx="3086">
                  <c:v>61409</c:v>
                </c:pt>
                <c:pt idx="3087">
                  <c:v>61416</c:v>
                </c:pt>
                <c:pt idx="3088">
                  <c:v>61423</c:v>
                </c:pt>
                <c:pt idx="3089">
                  <c:v>61430</c:v>
                </c:pt>
                <c:pt idx="3090">
                  <c:v>61437</c:v>
                </c:pt>
                <c:pt idx="3091">
                  <c:v>61444</c:v>
                </c:pt>
                <c:pt idx="3092">
                  <c:v>61451</c:v>
                </c:pt>
                <c:pt idx="3093">
                  <c:v>61458</c:v>
                </c:pt>
                <c:pt idx="3094">
                  <c:v>61465</c:v>
                </c:pt>
                <c:pt idx="3095">
                  <c:v>61472</c:v>
                </c:pt>
                <c:pt idx="3096">
                  <c:v>61479</c:v>
                </c:pt>
                <c:pt idx="3097">
                  <c:v>61487</c:v>
                </c:pt>
                <c:pt idx="3098">
                  <c:v>61494</c:v>
                </c:pt>
                <c:pt idx="3099">
                  <c:v>61501</c:v>
                </c:pt>
                <c:pt idx="3100">
                  <c:v>61508</c:v>
                </c:pt>
                <c:pt idx="3101">
                  <c:v>61515</c:v>
                </c:pt>
                <c:pt idx="3102">
                  <c:v>61522</c:v>
                </c:pt>
                <c:pt idx="3103">
                  <c:v>61529</c:v>
                </c:pt>
                <c:pt idx="3104">
                  <c:v>61536</c:v>
                </c:pt>
                <c:pt idx="3105">
                  <c:v>61543</c:v>
                </c:pt>
                <c:pt idx="3106">
                  <c:v>61550</c:v>
                </c:pt>
                <c:pt idx="3107">
                  <c:v>61557</c:v>
                </c:pt>
                <c:pt idx="3108">
                  <c:v>61564</c:v>
                </c:pt>
                <c:pt idx="3109">
                  <c:v>61571</c:v>
                </c:pt>
                <c:pt idx="3110">
                  <c:v>61578</c:v>
                </c:pt>
                <c:pt idx="3111">
                  <c:v>61585</c:v>
                </c:pt>
                <c:pt idx="3112">
                  <c:v>61592</c:v>
                </c:pt>
                <c:pt idx="3113">
                  <c:v>61599</c:v>
                </c:pt>
                <c:pt idx="3114">
                  <c:v>61606</c:v>
                </c:pt>
                <c:pt idx="3115">
                  <c:v>61613</c:v>
                </c:pt>
                <c:pt idx="3116">
                  <c:v>61620</c:v>
                </c:pt>
                <c:pt idx="3117">
                  <c:v>61627</c:v>
                </c:pt>
                <c:pt idx="3118">
                  <c:v>61634</c:v>
                </c:pt>
                <c:pt idx="3119">
                  <c:v>61641</c:v>
                </c:pt>
                <c:pt idx="3120">
                  <c:v>61648</c:v>
                </c:pt>
                <c:pt idx="3121">
                  <c:v>61655</c:v>
                </c:pt>
                <c:pt idx="3122">
                  <c:v>61662</c:v>
                </c:pt>
                <c:pt idx="3123">
                  <c:v>61669</c:v>
                </c:pt>
                <c:pt idx="3124">
                  <c:v>61676</c:v>
                </c:pt>
                <c:pt idx="3125">
                  <c:v>61683</c:v>
                </c:pt>
                <c:pt idx="3126">
                  <c:v>61690</c:v>
                </c:pt>
                <c:pt idx="3127">
                  <c:v>61697</c:v>
                </c:pt>
                <c:pt idx="3128">
                  <c:v>61704</c:v>
                </c:pt>
                <c:pt idx="3129">
                  <c:v>61711</c:v>
                </c:pt>
                <c:pt idx="3130">
                  <c:v>61718</c:v>
                </c:pt>
                <c:pt idx="3131">
                  <c:v>61728</c:v>
                </c:pt>
                <c:pt idx="3132">
                  <c:v>61735</c:v>
                </c:pt>
                <c:pt idx="3133">
                  <c:v>61742</c:v>
                </c:pt>
                <c:pt idx="3134">
                  <c:v>61749</c:v>
                </c:pt>
                <c:pt idx="3135">
                  <c:v>61756</c:v>
                </c:pt>
                <c:pt idx="3136">
                  <c:v>61763</c:v>
                </c:pt>
                <c:pt idx="3137">
                  <c:v>61770</c:v>
                </c:pt>
                <c:pt idx="3138">
                  <c:v>61777</c:v>
                </c:pt>
                <c:pt idx="3139">
                  <c:v>61784</c:v>
                </c:pt>
                <c:pt idx="3140">
                  <c:v>61791</c:v>
                </c:pt>
                <c:pt idx="3141">
                  <c:v>61798</c:v>
                </c:pt>
                <c:pt idx="3142">
                  <c:v>61805</c:v>
                </c:pt>
                <c:pt idx="3143">
                  <c:v>61812</c:v>
                </c:pt>
                <c:pt idx="3144">
                  <c:v>61819</c:v>
                </c:pt>
                <c:pt idx="3145">
                  <c:v>61826</c:v>
                </c:pt>
                <c:pt idx="3146">
                  <c:v>61835</c:v>
                </c:pt>
                <c:pt idx="3147">
                  <c:v>61840</c:v>
                </c:pt>
                <c:pt idx="3148">
                  <c:v>61847</c:v>
                </c:pt>
                <c:pt idx="3149">
                  <c:v>61854</c:v>
                </c:pt>
                <c:pt idx="3150">
                  <c:v>61861</c:v>
                </c:pt>
                <c:pt idx="3151">
                  <c:v>61868</c:v>
                </c:pt>
                <c:pt idx="3152">
                  <c:v>61875</c:v>
                </c:pt>
                <c:pt idx="3153">
                  <c:v>61882</c:v>
                </c:pt>
                <c:pt idx="3154">
                  <c:v>61889</c:v>
                </c:pt>
                <c:pt idx="3155">
                  <c:v>61896</c:v>
                </c:pt>
                <c:pt idx="3156">
                  <c:v>61903</c:v>
                </c:pt>
                <c:pt idx="3157">
                  <c:v>61910</c:v>
                </c:pt>
                <c:pt idx="3158">
                  <c:v>61917</c:v>
                </c:pt>
                <c:pt idx="3159">
                  <c:v>61924</c:v>
                </c:pt>
                <c:pt idx="3160">
                  <c:v>61931</c:v>
                </c:pt>
                <c:pt idx="3161">
                  <c:v>61938</c:v>
                </c:pt>
                <c:pt idx="3162">
                  <c:v>61945</c:v>
                </c:pt>
                <c:pt idx="3163">
                  <c:v>61952</c:v>
                </c:pt>
                <c:pt idx="3164">
                  <c:v>61959</c:v>
                </c:pt>
                <c:pt idx="3165">
                  <c:v>61966</c:v>
                </c:pt>
                <c:pt idx="3166">
                  <c:v>61973</c:v>
                </c:pt>
                <c:pt idx="3167">
                  <c:v>61980</c:v>
                </c:pt>
                <c:pt idx="3168">
                  <c:v>61987</c:v>
                </c:pt>
                <c:pt idx="3169">
                  <c:v>61994</c:v>
                </c:pt>
                <c:pt idx="3170">
                  <c:v>62001</c:v>
                </c:pt>
                <c:pt idx="3171">
                  <c:v>62008</c:v>
                </c:pt>
                <c:pt idx="3172">
                  <c:v>62015</c:v>
                </c:pt>
                <c:pt idx="3173">
                  <c:v>62022</c:v>
                </c:pt>
                <c:pt idx="3174">
                  <c:v>62029</c:v>
                </c:pt>
                <c:pt idx="3175">
                  <c:v>62036</c:v>
                </c:pt>
                <c:pt idx="3176">
                  <c:v>62043</c:v>
                </c:pt>
                <c:pt idx="3177">
                  <c:v>62050</c:v>
                </c:pt>
                <c:pt idx="3178">
                  <c:v>62057</c:v>
                </c:pt>
                <c:pt idx="3179">
                  <c:v>62064</c:v>
                </c:pt>
                <c:pt idx="3180">
                  <c:v>62071</c:v>
                </c:pt>
                <c:pt idx="3181">
                  <c:v>62078</c:v>
                </c:pt>
                <c:pt idx="3182">
                  <c:v>62085</c:v>
                </c:pt>
                <c:pt idx="3183">
                  <c:v>62093</c:v>
                </c:pt>
                <c:pt idx="3184">
                  <c:v>62100</c:v>
                </c:pt>
                <c:pt idx="3185">
                  <c:v>62107</c:v>
                </c:pt>
                <c:pt idx="3186">
                  <c:v>62114</c:v>
                </c:pt>
                <c:pt idx="3187">
                  <c:v>62121</c:v>
                </c:pt>
                <c:pt idx="3188">
                  <c:v>62128</c:v>
                </c:pt>
                <c:pt idx="3189">
                  <c:v>62135</c:v>
                </c:pt>
                <c:pt idx="3190">
                  <c:v>62142</c:v>
                </c:pt>
                <c:pt idx="3191">
                  <c:v>62149</c:v>
                </c:pt>
                <c:pt idx="3192">
                  <c:v>62156</c:v>
                </c:pt>
                <c:pt idx="3193">
                  <c:v>62163</c:v>
                </c:pt>
                <c:pt idx="3194">
                  <c:v>62170</c:v>
                </c:pt>
                <c:pt idx="3195">
                  <c:v>62177</c:v>
                </c:pt>
                <c:pt idx="3196">
                  <c:v>62186</c:v>
                </c:pt>
                <c:pt idx="3197">
                  <c:v>62193</c:v>
                </c:pt>
                <c:pt idx="3198">
                  <c:v>62200</c:v>
                </c:pt>
                <c:pt idx="3199">
                  <c:v>62207</c:v>
                </c:pt>
                <c:pt idx="3200">
                  <c:v>62215</c:v>
                </c:pt>
                <c:pt idx="3201">
                  <c:v>62221</c:v>
                </c:pt>
                <c:pt idx="3202">
                  <c:v>62228</c:v>
                </c:pt>
                <c:pt idx="3203">
                  <c:v>62235</c:v>
                </c:pt>
                <c:pt idx="3204">
                  <c:v>62242</c:v>
                </c:pt>
                <c:pt idx="3205">
                  <c:v>62249</c:v>
                </c:pt>
                <c:pt idx="3206">
                  <c:v>62256</c:v>
                </c:pt>
                <c:pt idx="3207">
                  <c:v>62263</c:v>
                </c:pt>
                <c:pt idx="3208">
                  <c:v>62270</c:v>
                </c:pt>
                <c:pt idx="3209">
                  <c:v>62277</c:v>
                </c:pt>
                <c:pt idx="3210">
                  <c:v>62284</c:v>
                </c:pt>
                <c:pt idx="3211">
                  <c:v>62291</c:v>
                </c:pt>
                <c:pt idx="3212">
                  <c:v>62298</c:v>
                </c:pt>
                <c:pt idx="3213">
                  <c:v>62305</c:v>
                </c:pt>
                <c:pt idx="3214">
                  <c:v>62312</c:v>
                </c:pt>
                <c:pt idx="3215">
                  <c:v>62319</c:v>
                </c:pt>
                <c:pt idx="3216">
                  <c:v>62326</c:v>
                </c:pt>
                <c:pt idx="3217">
                  <c:v>62333</c:v>
                </c:pt>
                <c:pt idx="3218">
                  <c:v>62340</c:v>
                </c:pt>
                <c:pt idx="3219">
                  <c:v>62347</c:v>
                </c:pt>
                <c:pt idx="3220">
                  <c:v>62354</c:v>
                </c:pt>
                <c:pt idx="3221">
                  <c:v>62361</c:v>
                </c:pt>
                <c:pt idx="3222">
                  <c:v>62368</c:v>
                </c:pt>
                <c:pt idx="3223">
                  <c:v>62375</c:v>
                </c:pt>
                <c:pt idx="3224">
                  <c:v>62382</c:v>
                </c:pt>
                <c:pt idx="3225">
                  <c:v>62389</c:v>
                </c:pt>
                <c:pt idx="3226">
                  <c:v>62396</c:v>
                </c:pt>
                <c:pt idx="3227">
                  <c:v>62403</c:v>
                </c:pt>
                <c:pt idx="3228">
                  <c:v>62410</c:v>
                </c:pt>
                <c:pt idx="3229">
                  <c:v>62417</c:v>
                </c:pt>
                <c:pt idx="3230">
                  <c:v>62424</c:v>
                </c:pt>
                <c:pt idx="3231">
                  <c:v>62431</c:v>
                </c:pt>
                <c:pt idx="3232">
                  <c:v>62438</c:v>
                </c:pt>
                <c:pt idx="3233">
                  <c:v>62445</c:v>
                </c:pt>
                <c:pt idx="3234">
                  <c:v>62456</c:v>
                </c:pt>
                <c:pt idx="3235">
                  <c:v>62460</c:v>
                </c:pt>
                <c:pt idx="3236">
                  <c:v>62466</c:v>
                </c:pt>
                <c:pt idx="3237">
                  <c:v>62473</c:v>
                </c:pt>
                <c:pt idx="3238">
                  <c:v>62480</c:v>
                </c:pt>
                <c:pt idx="3239">
                  <c:v>62487</c:v>
                </c:pt>
                <c:pt idx="3240">
                  <c:v>62494</c:v>
                </c:pt>
                <c:pt idx="3241">
                  <c:v>62501</c:v>
                </c:pt>
                <c:pt idx="3242">
                  <c:v>62508</c:v>
                </c:pt>
                <c:pt idx="3243">
                  <c:v>62515</c:v>
                </c:pt>
                <c:pt idx="3244">
                  <c:v>62522</c:v>
                </c:pt>
                <c:pt idx="3245">
                  <c:v>62529</c:v>
                </c:pt>
                <c:pt idx="3246">
                  <c:v>62536</c:v>
                </c:pt>
                <c:pt idx="3247">
                  <c:v>62543</c:v>
                </c:pt>
                <c:pt idx="3248">
                  <c:v>62550</c:v>
                </c:pt>
                <c:pt idx="3249">
                  <c:v>62557</c:v>
                </c:pt>
                <c:pt idx="3250">
                  <c:v>62564</c:v>
                </c:pt>
                <c:pt idx="3251">
                  <c:v>62571</c:v>
                </c:pt>
                <c:pt idx="3252">
                  <c:v>62578</c:v>
                </c:pt>
                <c:pt idx="3253">
                  <c:v>62585</c:v>
                </c:pt>
                <c:pt idx="3254">
                  <c:v>62592</c:v>
                </c:pt>
                <c:pt idx="3255">
                  <c:v>62599</c:v>
                </c:pt>
                <c:pt idx="3256">
                  <c:v>62606</c:v>
                </c:pt>
                <c:pt idx="3257">
                  <c:v>62613</c:v>
                </c:pt>
                <c:pt idx="3258">
                  <c:v>62620</c:v>
                </c:pt>
                <c:pt idx="3259">
                  <c:v>62627</c:v>
                </c:pt>
                <c:pt idx="3260">
                  <c:v>62634</c:v>
                </c:pt>
                <c:pt idx="3261">
                  <c:v>62641</c:v>
                </c:pt>
                <c:pt idx="3262">
                  <c:v>62648</c:v>
                </c:pt>
                <c:pt idx="3263">
                  <c:v>62655</c:v>
                </c:pt>
                <c:pt idx="3264">
                  <c:v>62662</c:v>
                </c:pt>
                <c:pt idx="3265">
                  <c:v>62669</c:v>
                </c:pt>
                <c:pt idx="3266">
                  <c:v>62676</c:v>
                </c:pt>
                <c:pt idx="3267">
                  <c:v>62683</c:v>
                </c:pt>
                <c:pt idx="3268">
                  <c:v>62690</c:v>
                </c:pt>
                <c:pt idx="3269">
                  <c:v>62697</c:v>
                </c:pt>
                <c:pt idx="3270">
                  <c:v>62704</c:v>
                </c:pt>
                <c:pt idx="3271">
                  <c:v>62711</c:v>
                </c:pt>
                <c:pt idx="3272">
                  <c:v>62718</c:v>
                </c:pt>
                <c:pt idx="3273">
                  <c:v>62725</c:v>
                </c:pt>
                <c:pt idx="3274">
                  <c:v>62732</c:v>
                </c:pt>
                <c:pt idx="3275">
                  <c:v>62739</c:v>
                </c:pt>
                <c:pt idx="3276">
                  <c:v>62746</c:v>
                </c:pt>
                <c:pt idx="3277">
                  <c:v>62753</c:v>
                </c:pt>
                <c:pt idx="3278">
                  <c:v>62760</c:v>
                </c:pt>
                <c:pt idx="3279">
                  <c:v>62767</c:v>
                </c:pt>
                <c:pt idx="3280">
                  <c:v>62774</c:v>
                </c:pt>
                <c:pt idx="3281">
                  <c:v>62781</c:v>
                </c:pt>
                <c:pt idx="3282">
                  <c:v>62788</c:v>
                </c:pt>
                <c:pt idx="3283">
                  <c:v>62795</c:v>
                </c:pt>
                <c:pt idx="3284">
                  <c:v>62802</c:v>
                </c:pt>
                <c:pt idx="3285">
                  <c:v>62809</c:v>
                </c:pt>
                <c:pt idx="3286">
                  <c:v>62816</c:v>
                </c:pt>
                <c:pt idx="3287">
                  <c:v>62823</c:v>
                </c:pt>
                <c:pt idx="3288">
                  <c:v>62830</c:v>
                </c:pt>
                <c:pt idx="3289">
                  <c:v>62837</c:v>
                </c:pt>
                <c:pt idx="3290">
                  <c:v>62844</c:v>
                </c:pt>
                <c:pt idx="3291">
                  <c:v>62851</c:v>
                </c:pt>
                <c:pt idx="3292">
                  <c:v>62858</c:v>
                </c:pt>
                <c:pt idx="3293">
                  <c:v>62865</c:v>
                </c:pt>
                <c:pt idx="3294">
                  <c:v>62872</c:v>
                </c:pt>
                <c:pt idx="3295">
                  <c:v>62879</c:v>
                </c:pt>
                <c:pt idx="3296">
                  <c:v>62886</c:v>
                </c:pt>
                <c:pt idx="3297">
                  <c:v>62893</c:v>
                </c:pt>
                <c:pt idx="3298">
                  <c:v>62900</c:v>
                </c:pt>
                <c:pt idx="3299">
                  <c:v>62907</c:v>
                </c:pt>
                <c:pt idx="3300">
                  <c:v>62914</c:v>
                </c:pt>
                <c:pt idx="3301">
                  <c:v>62921</c:v>
                </c:pt>
                <c:pt idx="3302">
                  <c:v>62928</c:v>
                </c:pt>
                <c:pt idx="3303">
                  <c:v>62935</c:v>
                </c:pt>
                <c:pt idx="3304">
                  <c:v>62942</c:v>
                </c:pt>
                <c:pt idx="3305">
                  <c:v>62949</c:v>
                </c:pt>
                <c:pt idx="3306">
                  <c:v>62956</c:v>
                </c:pt>
                <c:pt idx="3307">
                  <c:v>62963</c:v>
                </c:pt>
                <c:pt idx="3308">
                  <c:v>62970</c:v>
                </c:pt>
                <c:pt idx="3309">
                  <c:v>62977</c:v>
                </c:pt>
                <c:pt idx="3310">
                  <c:v>62984</c:v>
                </c:pt>
                <c:pt idx="3311">
                  <c:v>62991</c:v>
                </c:pt>
                <c:pt idx="3312">
                  <c:v>62998</c:v>
                </c:pt>
                <c:pt idx="3313">
                  <c:v>63005</c:v>
                </c:pt>
                <c:pt idx="3314">
                  <c:v>63012</c:v>
                </c:pt>
                <c:pt idx="3315">
                  <c:v>63019</c:v>
                </c:pt>
                <c:pt idx="3316">
                  <c:v>63026</c:v>
                </c:pt>
                <c:pt idx="3317">
                  <c:v>63033</c:v>
                </c:pt>
                <c:pt idx="3318">
                  <c:v>63040</c:v>
                </c:pt>
                <c:pt idx="3319">
                  <c:v>63047</c:v>
                </c:pt>
                <c:pt idx="3320">
                  <c:v>63054</c:v>
                </c:pt>
                <c:pt idx="3321">
                  <c:v>63061</c:v>
                </c:pt>
                <c:pt idx="3322">
                  <c:v>63068</c:v>
                </c:pt>
                <c:pt idx="3323">
                  <c:v>63075</c:v>
                </c:pt>
                <c:pt idx="3324">
                  <c:v>63082</c:v>
                </c:pt>
                <c:pt idx="3325">
                  <c:v>63089</c:v>
                </c:pt>
                <c:pt idx="3326">
                  <c:v>63096</c:v>
                </c:pt>
                <c:pt idx="3327">
                  <c:v>63103</c:v>
                </c:pt>
                <c:pt idx="3328">
                  <c:v>63110</c:v>
                </c:pt>
                <c:pt idx="3329">
                  <c:v>63117</c:v>
                </c:pt>
                <c:pt idx="3330">
                  <c:v>63124</c:v>
                </c:pt>
                <c:pt idx="3331">
                  <c:v>63131</c:v>
                </c:pt>
                <c:pt idx="3332">
                  <c:v>63138</c:v>
                </c:pt>
                <c:pt idx="3333">
                  <c:v>63145</c:v>
                </c:pt>
                <c:pt idx="3334">
                  <c:v>63152</c:v>
                </c:pt>
                <c:pt idx="3335">
                  <c:v>63159</c:v>
                </c:pt>
                <c:pt idx="3336">
                  <c:v>63166</c:v>
                </c:pt>
                <c:pt idx="3337">
                  <c:v>63173</c:v>
                </c:pt>
                <c:pt idx="3338">
                  <c:v>63180</c:v>
                </c:pt>
                <c:pt idx="3339">
                  <c:v>63187</c:v>
                </c:pt>
                <c:pt idx="3340">
                  <c:v>63194</c:v>
                </c:pt>
                <c:pt idx="3341">
                  <c:v>63201</c:v>
                </c:pt>
                <c:pt idx="3342">
                  <c:v>63208</c:v>
                </c:pt>
                <c:pt idx="3343">
                  <c:v>63215</c:v>
                </c:pt>
                <c:pt idx="3344">
                  <c:v>63222</c:v>
                </c:pt>
                <c:pt idx="3345">
                  <c:v>63229</c:v>
                </c:pt>
                <c:pt idx="3346">
                  <c:v>63236</c:v>
                </c:pt>
                <c:pt idx="3347">
                  <c:v>63243</c:v>
                </c:pt>
                <c:pt idx="3348">
                  <c:v>63250</c:v>
                </c:pt>
                <c:pt idx="3349">
                  <c:v>63257</c:v>
                </c:pt>
                <c:pt idx="3350">
                  <c:v>63264</c:v>
                </c:pt>
                <c:pt idx="3351">
                  <c:v>63271</c:v>
                </c:pt>
                <c:pt idx="3352">
                  <c:v>63278</c:v>
                </c:pt>
                <c:pt idx="3353">
                  <c:v>63285</c:v>
                </c:pt>
                <c:pt idx="3354">
                  <c:v>63292</c:v>
                </c:pt>
                <c:pt idx="3355">
                  <c:v>63299</c:v>
                </c:pt>
                <c:pt idx="3356">
                  <c:v>63306</c:v>
                </c:pt>
                <c:pt idx="3357">
                  <c:v>63313</c:v>
                </c:pt>
                <c:pt idx="3358">
                  <c:v>63320</c:v>
                </c:pt>
                <c:pt idx="3359">
                  <c:v>63327</c:v>
                </c:pt>
                <c:pt idx="3360">
                  <c:v>63334</c:v>
                </c:pt>
                <c:pt idx="3361">
                  <c:v>63341</c:v>
                </c:pt>
                <c:pt idx="3362">
                  <c:v>63348</c:v>
                </c:pt>
                <c:pt idx="3363">
                  <c:v>63355</c:v>
                </c:pt>
                <c:pt idx="3364">
                  <c:v>63362</c:v>
                </c:pt>
                <c:pt idx="3365">
                  <c:v>63369</c:v>
                </c:pt>
                <c:pt idx="3366">
                  <c:v>63376</c:v>
                </c:pt>
                <c:pt idx="3367">
                  <c:v>63383</c:v>
                </c:pt>
                <c:pt idx="3368">
                  <c:v>63390</c:v>
                </c:pt>
                <c:pt idx="3369">
                  <c:v>63397</c:v>
                </c:pt>
                <c:pt idx="3370">
                  <c:v>63404</c:v>
                </c:pt>
                <c:pt idx="3371">
                  <c:v>63411</c:v>
                </c:pt>
                <c:pt idx="3372">
                  <c:v>63418</c:v>
                </c:pt>
                <c:pt idx="3373">
                  <c:v>63425</c:v>
                </c:pt>
                <c:pt idx="3374">
                  <c:v>63432</c:v>
                </c:pt>
                <c:pt idx="3375">
                  <c:v>63439</c:v>
                </c:pt>
                <c:pt idx="3376">
                  <c:v>63446</c:v>
                </c:pt>
                <c:pt idx="3377">
                  <c:v>63453</c:v>
                </c:pt>
                <c:pt idx="3378">
                  <c:v>63460</c:v>
                </c:pt>
                <c:pt idx="3379">
                  <c:v>63467</c:v>
                </c:pt>
                <c:pt idx="3380">
                  <c:v>63474</c:v>
                </c:pt>
                <c:pt idx="3381">
                  <c:v>63481</c:v>
                </c:pt>
                <c:pt idx="3382">
                  <c:v>63488</c:v>
                </c:pt>
                <c:pt idx="3383">
                  <c:v>63495</c:v>
                </c:pt>
                <c:pt idx="3384">
                  <c:v>63502</c:v>
                </c:pt>
                <c:pt idx="3385">
                  <c:v>63509</c:v>
                </c:pt>
                <c:pt idx="3386">
                  <c:v>63516</c:v>
                </c:pt>
                <c:pt idx="3387">
                  <c:v>63523</c:v>
                </c:pt>
                <c:pt idx="3388">
                  <c:v>63530</c:v>
                </c:pt>
                <c:pt idx="3389">
                  <c:v>63537</c:v>
                </c:pt>
                <c:pt idx="3390">
                  <c:v>63544</c:v>
                </c:pt>
                <c:pt idx="3391">
                  <c:v>63552</c:v>
                </c:pt>
                <c:pt idx="3392">
                  <c:v>63559</c:v>
                </c:pt>
                <c:pt idx="3393">
                  <c:v>63566</c:v>
                </c:pt>
                <c:pt idx="3394">
                  <c:v>63573</c:v>
                </c:pt>
                <c:pt idx="3395">
                  <c:v>63580</c:v>
                </c:pt>
                <c:pt idx="3396">
                  <c:v>63587</c:v>
                </c:pt>
                <c:pt idx="3397">
                  <c:v>63594</c:v>
                </c:pt>
                <c:pt idx="3398">
                  <c:v>63601</c:v>
                </c:pt>
                <c:pt idx="3399">
                  <c:v>63608</c:v>
                </c:pt>
                <c:pt idx="3400">
                  <c:v>63615</c:v>
                </c:pt>
                <c:pt idx="3401">
                  <c:v>63622</c:v>
                </c:pt>
                <c:pt idx="3402">
                  <c:v>63629</c:v>
                </c:pt>
                <c:pt idx="3403">
                  <c:v>63636</c:v>
                </c:pt>
                <c:pt idx="3404">
                  <c:v>63643</c:v>
                </c:pt>
                <c:pt idx="3405">
                  <c:v>63650</c:v>
                </c:pt>
                <c:pt idx="3406">
                  <c:v>63661</c:v>
                </c:pt>
                <c:pt idx="3407">
                  <c:v>63664</c:v>
                </c:pt>
                <c:pt idx="3408">
                  <c:v>63671</c:v>
                </c:pt>
                <c:pt idx="3409">
                  <c:v>63678</c:v>
                </c:pt>
                <c:pt idx="3410">
                  <c:v>63685</c:v>
                </c:pt>
                <c:pt idx="3411">
                  <c:v>63692</c:v>
                </c:pt>
                <c:pt idx="3412">
                  <c:v>63699</c:v>
                </c:pt>
                <c:pt idx="3413">
                  <c:v>63706</c:v>
                </c:pt>
                <c:pt idx="3414">
                  <c:v>63713</c:v>
                </c:pt>
                <c:pt idx="3415">
                  <c:v>63720</c:v>
                </c:pt>
                <c:pt idx="3416">
                  <c:v>63727</c:v>
                </c:pt>
                <c:pt idx="3417">
                  <c:v>63734</c:v>
                </c:pt>
                <c:pt idx="3418">
                  <c:v>63741</c:v>
                </c:pt>
                <c:pt idx="3419">
                  <c:v>63748</c:v>
                </c:pt>
                <c:pt idx="3420">
                  <c:v>63755</c:v>
                </c:pt>
                <c:pt idx="3421">
                  <c:v>63762</c:v>
                </c:pt>
                <c:pt idx="3422">
                  <c:v>63769</c:v>
                </c:pt>
                <c:pt idx="3423">
                  <c:v>63776</c:v>
                </c:pt>
                <c:pt idx="3424">
                  <c:v>63783</c:v>
                </c:pt>
                <c:pt idx="3425">
                  <c:v>63790</c:v>
                </c:pt>
                <c:pt idx="3426">
                  <c:v>63797</c:v>
                </c:pt>
                <c:pt idx="3427">
                  <c:v>63804</c:v>
                </c:pt>
                <c:pt idx="3428">
                  <c:v>63811</c:v>
                </c:pt>
                <c:pt idx="3429">
                  <c:v>63818</c:v>
                </c:pt>
                <c:pt idx="3430">
                  <c:v>63825</c:v>
                </c:pt>
                <c:pt idx="3431">
                  <c:v>63832</c:v>
                </c:pt>
                <c:pt idx="3432">
                  <c:v>63839</c:v>
                </c:pt>
                <c:pt idx="3433">
                  <c:v>63846</c:v>
                </c:pt>
                <c:pt idx="3434">
                  <c:v>63853</c:v>
                </c:pt>
                <c:pt idx="3435">
                  <c:v>63860</c:v>
                </c:pt>
                <c:pt idx="3436">
                  <c:v>63867</c:v>
                </c:pt>
                <c:pt idx="3437">
                  <c:v>63874</c:v>
                </c:pt>
                <c:pt idx="3438">
                  <c:v>63881</c:v>
                </c:pt>
                <c:pt idx="3439">
                  <c:v>63888</c:v>
                </c:pt>
                <c:pt idx="3440">
                  <c:v>63895</c:v>
                </c:pt>
                <c:pt idx="3441">
                  <c:v>63902</c:v>
                </c:pt>
                <c:pt idx="3442">
                  <c:v>63909</c:v>
                </c:pt>
                <c:pt idx="3443">
                  <c:v>63919</c:v>
                </c:pt>
                <c:pt idx="3444">
                  <c:v>63926</c:v>
                </c:pt>
                <c:pt idx="3445">
                  <c:v>63933</c:v>
                </c:pt>
                <c:pt idx="3446">
                  <c:v>63940</c:v>
                </c:pt>
                <c:pt idx="3447">
                  <c:v>63947</c:v>
                </c:pt>
                <c:pt idx="3448">
                  <c:v>63954</c:v>
                </c:pt>
                <c:pt idx="3449">
                  <c:v>63961</c:v>
                </c:pt>
                <c:pt idx="3450">
                  <c:v>63968</c:v>
                </c:pt>
                <c:pt idx="3451">
                  <c:v>63975</c:v>
                </c:pt>
                <c:pt idx="3452">
                  <c:v>63982</c:v>
                </c:pt>
                <c:pt idx="3453">
                  <c:v>63989</c:v>
                </c:pt>
                <c:pt idx="3454">
                  <c:v>63996</c:v>
                </c:pt>
                <c:pt idx="3455">
                  <c:v>64003</c:v>
                </c:pt>
                <c:pt idx="3456">
                  <c:v>64010</c:v>
                </c:pt>
                <c:pt idx="3457">
                  <c:v>64019</c:v>
                </c:pt>
                <c:pt idx="3458">
                  <c:v>64024</c:v>
                </c:pt>
                <c:pt idx="3459">
                  <c:v>64031</c:v>
                </c:pt>
                <c:pt idx="3460">
                  <c:v>64038</c:v>
                </c:pt>
                <c:pt idx="3461">
                  <c:v>64045</c:v>
                </c:pt>
                <c:pt idx="3462">
                  <c:v>64052</c:v>
                </c:pt>
                <c:pt idx="3463">
                  <c:v>64059</c:v>
                </c:pt>
                <c:pt idx="3464">
                  <c:v>64066</c:v>
                </c:pt>
                <c:pt idx="3465">
                  <c:v>64073</c:v>
                </c:pt>
                <c:pt idx="3466">
                  <c:v>64080</c:v>
                </c:pt>
                <c:pt idx="3467">
                  <c:v>64087</c:v>
                </c:pt>
                <c:pt idx="3468">
                  <c:v>64094</c:v>
                </c:pt>
                <c:pt idx="3469">
                  <c:v>64101</c:v>
                </c:pt>
                <c:pt idx="3470">
                  <c:v>64108</c:v>
                </c:pt>
                <c:pt idx="3471">
                  <c:v>64115</c:v>
                </c:pt>
                <c:pt idx="3472">
                  <c:v>64122</c:v>
                </c:pt>
                <c:pt idx="3473">
                  <c:v>64129</c:v>
                </c:pt>
                <c:pt idx="3474">
                  <c:v>64136</c:v>
                </c:pt>
                <c:pt idx="3475">
                  <c:v>64143</c:v>
                </c:pt>
                <c:pt idx="3476">
                  <c:v>64150</c:v>
                </c:pt>
                <c:pt idx="3477">
                  <c:v>64157</c:v>
                </c:pt>
                <c:pt idx="3478">
                  <c:v>64164</c:v>
                </c:pt>
                <c:pt idx="3479">
                  <c:v>64171</c:v>
                </c:pt>
                <c:pt idx="3480">
                  <c:v>64178</c:v>
                </c:pt>
                <c:pt idx="3481">
                  <c:v>64185</c:v>
                </c:pt>
                <c:pt idx="3482">
                  <c:v>64192</c:v>
                </c:pt>
                <c:pt idx="3483">
                  <c:v>64199</c:v>
                </c:pt>
                <c:pt idx="3484">
                  <c:v>64206</c:v>
                </c:pt>
                <c:pt idx="3485">
                  <c:v>64213</c:v>
                </c:pt>
                <c:pt idx="3486">
                  <c:v>64220</c:v>
                </c:pt>
                <c:pt idx="3487">
                  <c:v>64227</c:v>
                </c:pt>
                <c:pt idx="3488">
                  <c:v>64234</c:v>
                </c:pt>
                <c:pt idx="3489">
                  <c:v>64241</c:v>
                </c:pt>
                <c:pt idx="3490">
                  <c:v>64248</c:v>
                </c:pt>
                <c:pt idx="3491">
                  <c:v>64255</c:v>
                </c:pt>
                <c:pt idx="3492">
                  <c:v>64262</c:v>
                </c:pt>
                <c:pt idx="3493">
                  <c:v>64269</c:v>
                </c:pt>
                <c:pt idx="3494">
                  <c:v>64276</c:v>
                </c:pt>
                <c:pt idx="3495">
                  <c:v>64284</c:v>
                </c:pt>
                <c:pt idx="3496">
                  <c:v>64291</c:v>
                </c:pt>
                <c:pt idx="3497">
                  <c:v>64298</c:v>
                </c:pt>
                <c:pt idx="3498">
                  <c:v>64305</c:v>
                </c:pt>
                <c:pt idx="3499">
                  <c:v>64312</c:v>
                </c:pt>
                <c:pt idx="3500">
                  <c:v>64319</c:v>
                </c:pt>
                <c:pt idx="3501">
                  <c:v>64326</c:v>
                </c:pt>
                <c:pt idx="3502">
                  <c:v>64333</c:v>
                </c:pt>
                <c:pt idx="3503">
                  <c:v>64340</c:v>
                </c:pt>
                <c:pt idx="3504">
                  <c:v>64347</c:v>
                </c:pt>
                <c:pt idx="3505">
                  <c:v>64354</c:v>
                </c:pt>
                <c:pt idx="3506">
                  <c:v>64361</c:v>
                </c:pt>
                <c:pt idx="3507">
                  <c:v>64368</c:v>
                </c:pt>
                <c:pt idx="3508">
                  <c:v>64375</c:v>
                </c:pt>
                <c:pt idx="3509">
                  <c:v>64382</c:v>
                </c:pt>
                <c:pt idx="3510">
                  <c:v>64389</c:v>
                </c:pt>
                <c:pt idx="3511">
                  <c:v>64398</c:v>
                </c:pt>
                <c:pt idx="3512">
                  <c:v>64405</c:v>
                </c:pt>
                <c:pt idx="3513">
                  <c:v>64412</c:v>
                </c:pt>
                <c:pt idx="3514">
                  <c:v>64419</c:v>
                </c:pt>
                <c:pt idx="3515">
                  <c:v>64426</c:v>
                </c:pt>
                <c:pt idx="3516">
                  <c:v>64433</c:v>
                </c:pt>
                <c:pt idx="3517">
                  <c:v>64440</c:v>
                </c:pt>
                <c:pt idx="3518">
                  <c:v>64447</c:v>
                </c:pt>
                <c:pt idx="3519">
                  <c:v>64454</c:v>
                </c:pt>
                <c:pt idx="3520">
                  <c:v>64461</c:v>
                </c:pt>
                <c:pt idx="3521">
                  <c:v>64468</c:v>
                </c:pt>
                <c:pt idx="3522">
                  <c:v>64475</c:v>
                </c:pt>
                <c:pt idx="3523">
                  <c:v>64482</c:v>
                </c:pt>
                <c:pt idx="3524">
                  <c:v>64489</c:v>
                </c:pt>
                <c:pt idx="3525">
                  <c:v>64496</c:v>
                </c:pt>
                <c:pt idx="3526">
                  <c:v>64503</c:v>
                </c:pt>
                <c:pt idx="3527">
                  <c:v>64510</c:v>
                </c:pt>
                <c:pt idx="3528">
                  <c:v>64517</c:v>
                </c:pt>
                <c:pt idx="3529">
                  <c:v>64524</c:v>
                </c:pt>
                <c:pt idx="3530">
                  <c:v>64531</c:v>
                </c:pt>
                <c:pt idx="3531">
                  <c:v>64538</c:v>
                </c:pt>
                <c:pt idx="3532">
                  <c:v>64545</c:v>
                </c:pt>
                <c:pt idx="3533">
                  <c:v>64552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-3.5999999999836163E-3</c:v>
                </c:pt>
                <c:pt idx="1">
                  <c:v>-3.5999999999836163E-3</c:v>
                </c:pt>
                <c:pt idx="2">
                  <c:v>-3.410096904574722E-3</c:v>
                </c:pt>
                <c:pt idx="3">
                  <c:v>-3.410096904494786E-3</c:v>
                </c:pt>
                <c:pt idx="4">
                  <c:v>-3.4100646025603254E-3</c:v>
                </c:pt>
                <c:pt idx="5">
                  <c:v>-3.410096904494786E-3</c:v>
                </c:pt>
                <c:pt idx="6">
                  <c:v>-3.410096904574722E-3</c:v>
                </c:pt>
                <c:pt idx="7">
                  <c:v>-3.4303255012924083E-3</c:v>
                </c:pt>
                <c:pt idx="8">
                  <c:v>-3.4303255012924083E-3</c:v>
                </c:pt>
                <c:pt idx="9">
                  <c:v>-3.4302928149054779E-3</c:v>
                </c:pt>
                <c:pt idx="10">
                  <c:v>-3.4303255012524403E-3</c:v>
                </c:pt>
                <c:pt idx="11">
                  <c:v>-3.4303255012924083E-3</c:v>
                </c:pt>
                <c:pt idx="12">
                  <c:v>-3.2705241023789355E-3</c:v>
                </c:pt>
                <c:pt idx="13">
                  <c:v>-3.2705241022989995E-3</c:v>
                </c:pt>
                <c:pt idx="14">
                  <c:v>-3.2704943904393602E-3</c:v>
                </c:pt>
                <c:pt idx="15">
                  <c:v>-3.2705241023389675E-3</c:v>
                </c:pt>
                <c:pt idx="16">
                  <c:v>-3.2705241023389675E-3</c:v>
                </c:pt>
                <c:pt idx="17">
                  <c:v>-3.4374736809006379E-3</c:v>
                </c:pt>
                <c:pt idx="18">
                  <c:v>-3.4374736809406059E-3</c:v>
                </c:pt>
                <c:pt idx="19">
                  <c:v>-3.4374408581561156E-3</c:v>
                </c:pt>
                <c:pt idx="20">
                  <c:v>-3.4374736809805739E-3</c:v>
                </c:pt>
                <c:pt idx="21">
                  <c:v>-3.4374736808606698E-3</c:v>
                </c:pt>
                <c:pt idx="22">
                  <c:v>-3.4374736808606698E-3</c:v>
                </c:pt>
                <c:pt idx="23">
                  <c:v>-3.4374736809406059E-3</c:v>
                </c:pt>
                <c:pt idx="24">
                  <c:v>-3.4291854806145494E-3</c:v>
                </c:pt>
                <c:pt idx="25">
                  <c:v>-3.4292181458850379E-3</c:v>
                </c:pt>
                <c:pt idx="26">
                  <c:v>-3.4292181458850379E-3</c:v>
                </c:pt>
                <c:pt idx="27">
                  <c:v>-3.4292181458051019E-3</c:v>
                </c:pt>
                <c:pt idx="28">
                  <c:v>-3.429218145925006E-3</c:v>
                </c:pt>
                <c:pt idx="29">
                  <c:v>-3.4291854806012267E-3</c:v>
                </c:pt>
                <c:pt idx="30">
                  <c:v>-3.429218145925006E-3</c:v>
                </c:pt>
                <c:pt idx="31">
                  <c:v>-3.4292181458850379E-3</c:v>
                </c:pt>
                <c:pt idx="32">
                  <c:v>-3.5608451769197913E-3</c:v>
                </c:pt>
                <c:pt idx="33">
                  <c:v>-3.5608451769197913E-3</c:v>
                </c:pt>
                <c:pt idx="34">
                  <c:v>-3.5608099558537276E-3</c:v>
                </c:pt>
                <c:pt idx="35">
                  <c:v>-3.5608451769997274E-3</c:v>
                </c:pt>
                <c:pt idx="36">
                  <c:v>-3.5608451769197913E-3</c:v>
                </c:pt>
                <c:pt idx="37">
                  <c:v>-3.5608451768798233E-3</c:v>
                </c:pt>
                <c:pt idx="38">
                  <c:v>-3.5608451769197913E-3</c:v>
                </c:pt>
                <c:pt idx="39">
                  <c:v>-3.560809955880373E-3</c:v>
                </c:pt>
                <c:pt idx="40">
                  <c:v>-3.5608451768798233E-3</c:v>
                </c:pt>
                <c:pt idx="41">
                  <c:v>-3.5608451769197913E-3</c:v>
                </c:pt>
                <c:pt idx="42">
                  <c:v>-3.5608451768798233E-3</c:v>
                </c:pt>
                <c:pt idx="43">
                  <c:v>-3.5608451769197913E-3</c:v>
                </c:pt>
                <c:pt idx="44">
                  <c:v>-3.560809955880373E-3</c:v>
                </c:pt>
                <c:pt idx="45">
                  <c:v>-3.5608451769197913E-3</c:v>
                </c:pt>
                <c:pt idx="46">
                  <c:v>-3.5608451769197913E-3</c:v>
                </c:pt>
                <c:pt idx="47">
                  <c:v>-3.5608451768798233E-3</c:v>
                </c:pt>
                <c:pt idx="48">
                  <c:v>-3.5608451769197913E-3</c:v>
                </c:pt>
                <c:pt idx="49">
                  <c:v>-3.5608099558670503E-3</c:v>
                </c:pt>
                <c:pt idx="50">
                  <c:v>-3.5608451768798233E-3</c:v>
                </c:pt>
                <c:pt idx="51">
                  <c:v>-3.5608451769197913E-3</c:v>
                </c:pt>
                <c:pt idx="52">
                  <c:v>-3.5608451769197913E-3</c:v>
                </c:pt>
                <c:pt idx="53">
                  <c:v>-3.5608451769197913E-3</c:v>
                </c:pt>
                <c:pt idx="54">
                  <c:v>-3.5608099558936956E-3</c:v>
                </c:pt>
                <c:pt idx="55">
                  <c:v>-3.5608451768798233E-3</c:v>
                </c:pt>
                <c:pt idx="56">
                  <c:v>-3.5608451769597593E-3</c:v>
                </c:pt>
                <c:pt idx="57">
                  <c:v>-3.5608451769197913E-3</c:v>
                </c:pt>
                <c:pt idx="58">
                  <c:v>-3.5608451769197913E-3</c:v>
                </c:pt>
                <c:pt idx="59">
                  <c:v>-3.5608099558537276E-3</c:v>
                </c:pt>
                <c:pt idx="60">
                  <c:v>-3.5608451769597593E-3</c:v>
                </c:pt>
                <c:pt idx="61">
                  <c:v>-3.5608451769197913E-3</c:v>
                </c:pt>
                <c:pt idx="62">
                  <c:v>-3.5608451769197913E-3</c:v>
                </c:pt>
                <c:pt idx="63">
                  <c:v>-3.5608451768798233E-3</c:v>
                </c:pt>
                <c:pt idx="64">
                  <c:v>-3.5608099558936956E-3</c:v>
                </c:pt>
                <c:pt idx="65">
                  <c:v>-3.5608451769197913E-3</c:v>
                </c:pt>
                <c:pt idx="66">
                  <c:v>-3.5608451768798233E-3</c:v>
                </c:pt>
                <c:pt idx="67">
                  <c:v>-3.7407967450864277E-3</c:v>
                </c:pt>
                <c:pt idx="68">
                  <c:v>-3.7407967451663637E-3</c:v>
                </c:pt>
                <c:pt idx="69">
                  <c:v>-3.7407578742465475E-3</c:v>
                </c:pt>
                <c:pt idx="70">
                  <c:v>-3.7407967450864277E-3</c:v>
                </c:pt>
                <c:pt idx="71">
                  <c:v>-3.7407967451663637E-3</c:v>
                </c:pt>
                <c:pt idx="72">
                  <c:v>-3.7407967451263957E-3</c:v>
                </c:pt>
                <c:pt idx="73">
                  <c:v>-3.7407967451263957E-3</c:v>
                </c:pt>
                <c:pt idx="74">
                  <c:v>-3.7407384390264475E-3</c:v>
                </c:pt>
                <c:pt idx="75">
                  <c:v>-3.7407967450864277E-3</c:v>
                </c:pt>
                <c:pt idx="76">
                  <c:v>-3.7407967451263957E-3</c:v>
                </c:pt>
                <c:pt idx="77">
                  <c:v>-3.7407967451663637E-3</c:v>
                </c:pt>
                <c:pt idx="78">
                  <c:v>-3.7407578742465475E-3</c:v>
                </c:pt>
                <c:pt idx="79">
                  <c:v>-3.7407967451263957E-3</c:v>
                </c:pt>
                <c:pt idx="80">
                  <c:v>-3.7407967451263957E-3</c:v>
                </c:pt>
                <c:pt idx="81">
                  <c:v>-3.7407967451263957E-3</c:v>
                </c:pt>
                <c:pt idx="82">
                  <c:v>-3.7407967452063318E-3</c:v>
                </c:pt>
                <c:pt idx="83">
                  <c:v>-3.7407578742465475E-3</c:v>
                </c:pt>
                <c:pt idx="84">
                  <c:v>-3.7407967451263957E-3</c:v>
                </c:pt>
                <c:pt idx="85">
                  <c:v>-3.7407967451663637E-3</c:v>
                </c:pt>
                <c:pt idx="86">
                  <c:v>-3.7407967451263957E-3</c:v>
                </c:pt>
                <c:pt idx="87">
                  <c:v>-3.7407967450864277E-3</c:v>
                </c:pt>
                <c:pt idx="88">
                  <c:v>-3.7407578742598702E-3</c:v>
                </c:pt>
                <c:pt idx="89">
                  <c:v>-3.7407967452063318E-3</c:v>
                </c:pt>
                <c:pt idx="90">
                  <c:v>-3.7407967451263957E-3</c:v>
                </c:pt>
                <c:pt idx="91">
                  <c:v>-3.7407967450464596E-3</c:v>
                </c:pt>
                <c:pt idx="92">
                  <c:v>-3.7407967451263957E-3</c:v>
                </c:pt>
                <c:pt idx="93">
                  <c:v>-3.7407578742731928E-3</c:v>
                </c:pt>
                <c:pt idx="94">
                  <c:v>-3.7407967451263957E-3</c:v>
                </c:pt>
                <c:pt idx="95">
                  <c:v>-3.7407967450864277E-3</c:v>
                </c:pt>
                <c:pt idx="96">
                  <c:v>-3.8409833791552828E-3</c:v>
                </c:pt>
                <c:pt idx="97">
                  <c:v>-3.8409833791952508E-3</c:v>
                </c:pt>
                <c:pt idx="98">
                  <c:v>-3.8409423983232216E-3</c:v>
                </c:pt>
                <c:pt idx="99">
                  <c:v>-3.8409833791952508E-3</c:v>
                </c:pt>
                <c:pt idx="100">
                  <c:v>-3.8409833791153147E-3</c:v>
                </c:pt>
                <c:pt idx="101">
                  <c:v>-3.8409833791952508E-3</c:v>
                </c:pt>
                <c:pt idx="102">
                  <c:v>-3.8409833791952508E-3</c:v>
                </c:pt>
                <c:pt idx="103">
                  <c:v>-3.8409423983232216E-3</c:v>
                </c:pt>
                <c:pt idx="104">
                  <c:v>-3.8409833791552828E-3</c:v>
                </c:pt>
                <c:pt idx="105">
                  <c:v>-3.8409833792352188E-3</c:v>
                </c:pt>
                <c:pt idx="106">
                  <c:v>-3.8409833791952508E-3</c:v>
                </c:pt>
                <c:pt idx="107">
                  <c:v>-3.8409833791153147E-3</c:v>
                </c:pt>
                <c:pt idx="108">
                  <c:v>-3.8409423983365443E-3</c:v>
                </c:pt>
                <c:pt idx="109">
                  <c:v>-3.8409833791552828E-3</c:v>
                </c:pt>
                <c:pt idx="110">
                  <c:v>-3.8409833792352188E-3</c:v>
                </c:pt>
                <c:pt idx="111">
                  <c:v>-3.8409833791552828E-3</c:v>
                </c:pt>
                <c:pt idx="112">
                  <c:v>-3.8409833791952508E-3</c:v>
                </c:pt>
                <c:pt idx="113">
                  <c:v>-3.8409423983498669E-3</c:v>
                </c:pt>
                <c:pt idx="114">
                  <c:v>-3.8409833791552828E-3</c:v>
                </c:pt>
                <c:pt idx="115">
                  <c:v>-3.8409833791552828E-3</c:v>
                </c:pt>
                <c:pt idx="116">
                  <c:v>-3.8409833791552828E-3</c:v>
                </c:pt>
                <c:pt idx="117">
                  <c:v>-3.8409833792352188E-3</c:v>
                </c:pt>
                <c:pt idx="118">
                  <c:v>-3.8409423983232216E-3</c:v>
                </c:pt>
                <c:pt idx="119">
                  <c:v>-3.8409833791552828E-3</c:v>
                </c:pt>
                <c:pt idx="120">
                  <c:v>-3.8409833791552828E-3</c:v>
                </c:pt>
                <c:pt idx="121">
                  <c:v>-3.8409833791952508E-3</c:v>
                </c:pt>
                <c:pt idx="122">
                  <c:v>-3.8409833791952508E-3</c:v>
                </c:pt>
                <c:pt idx="123">
                  <c:v>-3.8409423983365443E-3</c:v>
                </c:pt>
                <c:pt idx="124">
                  <c:v>-3.8409833791552828E-3</c:v>
                </c:pt>
                <c:pt idx="125">
                  <c:v>-3.8409833791952508E-3</c:v>
                </c:pt>
                <c:pt idx="126">
                  <c:v>-3.8409833791952508E-3</c:v>
                </c:pt>
                <c:pt idx="127">
                  <c:v>-3.8409833791552828E-3</c:v>
                </c:pt>
                <c:pt idx="128">
                  <c:v>-3.8409423983365443E-3</c:v>
                </c:pt>
                <c:pt idx="129">
                  <c:v>-3.8409833791952508E-3</c:v>
                </c:pt>
                <c:pt idx="130">
                  <c:v>-3.8409833791952508E-3</c:v>
                </c:pt>
                <c:pt idx="131">
                  <c:v>-3.9510405358633705E-3</c:v>
                </c:pt>
                <c:pt idx="132">
                  <c:v>-3.9510405357834344E-3</c:v>
                </c:pt>
                <c:pt idx="133">
                  <c:v>-3.9509971728834969E-3</c:v>
                </c:pt>
                <c:pt idx="134">
                  <c:v>-3.9510405358234024E-3</c:v>
                </c:pt>
                <c:pt idx="135">
                  <c:v>-3.9510405358633705E-3</c:v>
                </c:pt>
                <c:pt idx="136">
                  <c:v>-3.9510405357834344E-3</c:v>
                </c:pt>
                <c:pt idx="137">
                  <c:v>-3.9510405358234024E-3</c:v>
                </c:pt>
                <c:pt idx="138">
                  <c:v>-3.9509971728834969E-3</c:v>
                </c:pt>
                <c:pt idx="139">
                  <c:v>-3.9510405358633705E-3</c:v>
                </c:pt>
                <c:pt idx="140">
                  <c:v>-3.9510405358234024E-3</c:v>
                </c:pt>
                <c:pt idx="141">
                  <c:v>-3.9510405358633705E-3</c:v>
                </c:pt>
                <c:pt idx="142">
                  <c:v>-3.9510405357434664E-3</c:v>
                </c:pt>
                <c:pt idx="143">
                  <c:v>-3.9509971728968196E-3</c:v>
                </c:pt>
                <c:pt idx="144">
                  <c:v>-3.9510405358633705E-3</c:v>
                </c:pt>
                <c:pt idx="145">
                  <c:v>-3.9510405357434664E-3</c:v>
                </c:pt>
                <c:pt idx="146">
                  <c:v>-3.9510405359033385E-3</c:v>
                </c:pt>
                <c:pt idx="147">
                  <c:v>-3.9510405358234024E-3</c:v>
                </c:pt>
                <c:pt idx="148">
                  <c:v>-3.9509971728568516E-3</c:v>
                </c:pt>
                <c:pt idx="149">
                  <c:v>-3.9510405358234024E-3</c:v>
                </c:pt>
                <c:pt idx="150">
                  <c:v>-3.9510405358234024E-3</c:v>
                </c:pt>
                <c:pt idx="151">
                  <c:v>-3.9510405358234024E-3</c:v>
                </c:pt>
                <c:pt idx="152">
                  <c:v>-3.9509538105644282E-3</c:v>
                </c:pt>
                <c:pt idx="153">
                  <c:v>-3.9510405357834344E-3</c:v>
                </c:pt>
                <c:pt idx="154">
                  <c:v>-3.9510405358234024E-3</c:v>
                </c:pt>
                <c:pt idx="155">
                  <c:v>-3.9510405358633705E-3</c:v>
                </c:pt>
                <c:pt idx="156">
                  <c:v>-3.9509971728701743E-3</c:v>
                </c:pt>
                <c:pt idx="157">
                  <c:v>-3.9510405358633705E-3</c:v>
                </c:pt>
                <c:pt idx="158">
                  <c:v>-3.9510405358234024E-3</c:v>
                </c:pt>
                <c:pt idx="159">
                  <c:v>-3.9510405358633705E-3</c:v>
                </c:pt>
                <c:pt idx="160">
                  <c:v>-3.9510405358234024E-3</c:v>
                </c:pt>
                <c:pt idx="161">
                  <c:v>-3.9509754916433604E-3</c:v>
                </c:pt>
                <c:pt idx="162">
                  <c:v>-3.9510405357834344E-3</c:v>
                </c:pt>
                <c:pt idx="163">
                  <c:v>-4.0909528718602317E-3</c:v>
                </c:pt>
                <c:pt idx="164">
                  <c:v>-4.0909528719001997E-3</c:v>
                </c:pt>
                <c:pt idx="165">
                  <c:v>-4.0909063834604353E-3</c:v>
                </c:pt>
                <c:pt idx="166">
                  <c:v>-4.0909528718602317E-3</c:v>
                </c:pt>
                <c:pt idx="167">
                  <c:v>-4.0909528719001997E-3</c:v>
                </c:pt>
                <c:pt idx="168">
                  <c:v>-4.0909528719001997E-3</c:v>
                </c:pt>
                <c:pt idx="169">
                  <c:v>-4.0909528718602317E-3</c:v>
                </c:pt>
                <c:pt idx="170">
                  <c:v>-4.0909063834604353E-3</c:v>
                </c:pt>
                <c:pt idx="171">
                  <c:v>-4.0909528719001997E-3</c:v>
                </c:pt>
                <c:pt idx="172">
                  <c:v>-4.0909528718602317E-3</c:v>
                </c:pt>
                <c:pt idx="173">
                  <c:v>-4.0909528719001997E-3</c:v>
                </c:pt>
                <c:pt idx="174">
                  <c:v>-4.0909528718602317E-3</c:v>
                </c:pt>
                <c:pt idx="175">
                  <c:v>-4.0909063834471127E-3</c:v>
                </c:pt>
                <c:pt idx="176">
                  <c:v>-4.0909528719401678E-3</c:v>
                </c:pt>
                <c:pt idx="177">
                  <c:v>-4.0909528718602317E-3</c:v>
                </c:pt>
                <c:pt idx="178">
                  <c:v>-4.0909528718602317E-3</c:v>
                </c:pt>
                <c:pt idx="179">
                  <c:v>-4.0909528719401678E-3</c:v>
                </c:pt>
                <c:pt idx="180">
                  <c:v>-4.0909063834471127E-3</c:v>
                </c:pt>
                <c:pt idx="181">
                  <c:v>-4.0909528719001997E-3</c:v>
                </c:pt>
                <c:pt idx="182">
                  <c:v>-4.0909528719401678E-3</c:v>
                </c:pt>
                <c:pt idx="183">
                  <c:v>-4.0909528718602317E-3</c:v>
                </c:pt>
                <c:pt idx="184">
                  <c:v>-4.0909528718602317E-3</c:v>
                </c:pt>
                <c:pt idx="185">
                  <c:v>-4.0909063834604353E-3</c:v>
                </c:pt>
                <c:pt idx="186">
                  <c:v>-4.0909528718602317E-3</c:v>
                </c:pt>
                <c:pt idx="187">
                  <c:v>-4.0909528719001997E-3</c:v>
                </c:pt>
                <c:pt idx="188">
                  <c:v>-4.0909528719401678E-3</c:v>
                </c:pt>
                <c:pt idx="189">
                  <c:v>-4.0909528718602317E-3</c:v>
                </c:pt>
                <c:pt idx="190">
                  <c:v>-4.090906383473758E-3</c:v>
                </c:pt>
                <c:pt idx="191">
                  <c:v>-4.0909528718602317E-3</c:v>
                </c:pt>
                <c:pt idx="192">
                  <c:v>-4.0909528718602317E-3</c:v>
                </c:pt>
                <c:pt idx="193">
                  <c:v>-4.2010048243312781E-3</c:v>
                </c:pt>
                <c:pt idx="194">
                  <c:v>-4.2010048243312781E-3</c:v>
                </c:pt>
                <c:pt idx="195">
                  <c:v>-4.2009558010924763E-3</c:v>
                </c:pt>
                <c:pt idx="196">
                  <c:v>-4.2010048243312781E-3</c:v>
                </c:pt>
                <c:pt idx="197">
                  <c:v>-4.2010048243312781E-3</c:v>
                </c:pt>
                <c:pt idx="198">
                  <c:v>-4.2010048243312781E-3</c:v>
                </c:pt>
                <c:pt idx="199">
                  <c:v>-4.2010048243312781E-3</c:v>
                </c:pt>
                <c:pt idx="200">
                  <c:v>-4.2009558010924763E-3</c:v>
                </c:pt>
                <c:pt idx="201">
                  <c:v>-4.2010048243312781E-3</c:v>
                </c:pt>
                <c:pt idx="202">
                  <c:v>-4.2010048244112141E-3</c:v>
                </c:pt>
                <c:pt idx="203">
                  <c:v>-4.2010048242913101E-3</c:v>
                </c:pt>
                <c:pt idx="204">
                  <c:v>-4.2010048243712461E-3</c:v>
                </c:pt>
                <c:pt idx="205">
                  <c:v>-4.2009558010924763E-3</c:v>
                </c:pt>
                <c:pt idx="206">
                  <c:v>-4.2010048243312781E-3</c:v>
                </c:pt>
                <c:pt idx="207">
                  <c:v>-4.2010048244112141E-3</c:v>
                </c:pt>
                <c:pt idx="208">
                  <c:v>-4.2010048243712461E-3</c:v>
                </c:pt>
                <c:pt idx="209">
                  <c:v>-4.2010048242913101E-3</c:v>
                </c:pt>
                <c:pt idx="210">
                  <c:v>-4.2009558010924763E-3</c:v>
                </c:pt>
                <c:pt idx="211">
                  <c:v>-4.2010048243712461E-3</c:v>
                </c:pt>
                <c:pt idx="212">
                  <c:v>-4.2010048243312781E-3</c:v>
                </c:pt>
                <c:pt idx="213">
                  <c:v>-4.2010048243312781E-3</c:v>
                </c:pt>
                <c:pt idx="214">
                  <c:v>-4.2010048243712461E-3</c:v>
                </c:pt>
                <c:pt idx="215">
                  <c:v>-4.2009558010924763E-3</c:v>
                </c:pt>
                <c:pt idx="216">
                  <c:v>-4.2010048243312781E-3</c:v>
                </c:pt>
                <c:pt idx="217">
                  <c:v>-4.2010048243312781E-3</c:v>
                </c:pt>
                <c:pt idx="218">
                  <c:v>-4.2010048243712461E-3</c:v>
                </c:pt>
                <c:pt idx="219">
                  <c:v>-4.2010048243312781E-3</c:v>
                </c:pt>
                <c:pt idx="220">
                  <c:v>-4.2009558010924763E-3</c:v>
                </c:pt>
                <c:pt idx="221">
                  <c:v>-4.2010048244112141E-3</c:v>
                </c:pt>
                <c:pt idx="222">
                  <c:v>-4.2010048242913101E-3</c:v>
                </c:pt>
                <c:pt idx="223">
                  <c:v>-4.2912274129713879E-3</c:v>
                </c:pt>
                <c:pt idx="224">
                  <c:v>-4.2912274129713879E-3</c:v>
                </c:pt>
                <c:pt idx="225">
                  <c:v>-4.2911762613950799E-3</c:v>
                </c:pt>
                <c:pt idx="226">
                  <c:v>-4.2912274128914518E-3</c:v>
                </c:pt>
                <c:pt idx="227">
                  <c:v>-4.2912274129314198E-3</c:v>
                </c:pt>
                <c:pt idx="228">
                  <c:v>-4.2912274130113559E-3</c:v>
                </c:pt>
                <c:pt idx="229">
                  <c:v>-4.2912274129314198E-3</c:v>
                </c:pt>
                <c:pt idx="230">
                  <c:v>-4.2911762613950799E-3</c:v>
                </c:pt>
                <c:pt idx="231">
                  <c:v>-4.2912274129314198E-3</c:v>
                </c:pt>
                <c:pt idx="232">
                  <c:v>-4.2912274129314198E-3</c:v>
                </c:pt>
                <c:pt idx="233">
                  <c:v>-4.2912274129713879E-3</c:v>
                </c:pt>
                <c:pt idx="234">
                  <c:v>-4.2912274129314198E-3</c:v>
                </c:pt>
                <c:pt idx="235">
                  <c:v>-4.2911762613950799E-3</c:v>
                </c:pt>
                <c:pt idx="236">
                  <c:v>-4.2912274129713879E-3</c:v>
                </c:pt>
                <c:pt idx="237">
                  <c:v>-4.2912274129314198E-3</c:v>
                </c:pt>
                <c:pt idx="238">
                  <c:v>-4.2912274128914518E-3</c:v>
                </c:pt>
                <c:pt idx="239">
                  <c:v>-4.2912274129713879E-3</c:v>
                </c:pt>
                <c:pt idx="240">
                  <c:v>-4.2911762613817572E-3</c:v>
                </c:pt>
                <c:pt idx="241">
                  <c:v>-4.2912274130113559E-3</c:v>
                </c:pt>
                <c:pt idx="242">
                  <c:v>-4.2912274129314198E-3</c:v>
                </c:pt>
                <c:pt idx="243">
                  <c:v>-4.2912274130113559E-3</c:v>
                </c:pt>
                <c:pt idx="244">
                  <c:v>-4.2912274129314198E-3</c:v>
                </c:pt>
                <c:pt idx="245">
                  <c:v>-4.2911762613950799E-3</c:v>
                </c:pt>
                <c:pt idx="246">
                  <c:v>-4.2912274129713879E-3</c:v>
                </c:pt>
                <c:pt idx="247">
                  <c:v>-4.2912274129713879E-3</c:v>
                </c:pt>
                <c:pt idx="248">
                  <c:v>-4.2912274129314198E-3</c:v>
                </c:pt>
                <c:pt idx="249">
                  <c:v>-4.2912274129713879E-3</c:v>
                </c:pt>
                <c:pt idx="250">
                  <c:v>-4.2911762614084026E-3</c:v>
                </c:pt>
                <c:pt idx="251">
                  <c:v>-4.2912274129713879E-3</c:v>
                </c:pt>
                <c:pt idx="252">
                  <c:v>-4.2912274129314198E-3</c:v>
                </c:pt>
                <c:pt idx="253">
                  <c:v>-4.2912274129713879E-3</c:v>
                </c:pt>
                <c:pt idx="254">
                  <c:v>-4.2912274129314198E-3</c:v>
                </c:pt>
                <c:pt idx="255">
                  <c:v>-4.2911762614084026E-3</c:v>
                </c:pt>
                <c:pt idx="256">
                  <c:v>-4.2912274129314198E-3</c:v>
                </c:pt>
                <c:pt idx="257">
                  <c:v>-4.2912274129314198E-3</c:v>
                </c:pt>
                <c:pt idx="258">
                  <c:v>-4.3820098053348744E-3</c:v>
                </c:pt>
                <c:pt idx="259">
                  <c:v>-4.3820098053348744E-3</c:v>
                </c:pt>
                <c:pt idx="260">
                  <c:v>-4.381956466614767E-3</c:v>
                </c:pt>
                <c:pt idx="261">
                  <c:v>-4.3820098052949064E-3</c:v>
                </c:pt>
                <c:pt idx="262">
                  <c:v>-4.3820098053748424E-3</c:v>
                </c:pt>
                <c:pt idx="263">
                  <c:v>-4.3820098052949064E-3</c:v>
                </c:pt>
                <c:pt idx="264">
                  <c:v>-4.3820098053748424E-3</c:v>
                </c:pt>
                <c:pt idx="265">
                  <c:v>-4.381956466614767E-3</c:v>
                </c:pt>
                <c:pt idx="266">
                  <c:v>-4.3820098053748424E-3</c:v>
                </c:pt>
                <c:pt idx="267">
                  <c:v>-4.3820098052949064E-3</c:v>
                </c:pt>
                <c:pt idx="268">
                  <c:v>-4.3820098053748424E-3</c:v>
                </c:pt>
                <c:pt idx="269">
                  <c:v>-4.3820098052549383E-3</c:v>
                </c:pt>
                <c:pt idx="270">
                  <c:v>-4.3819564666280897E-3</c:v>
                </c:pt>
                <c:pt idx="271">
                  <c:v>-4.3820098053348744E-3</c:v>
                </c:pt>
                <c:pt idx="272">
                  <c:v>-4.3820098054148104E-3</c:v>
                </c:pt>
                <c:pt idx="273">
                  <c:v>-4.3820098052949064E-3</c:v>
                </c:pt>
                <c:pt idx="274">
                  <c:v>-4.3820098052949064E-3</c:v>
                </c:pt>
                <c:pt idx="275">
                  <c:v>-4.381956466654735E-3</c:v>
                </c:pt>
                <c:pt idx="276">
                  <c:v>-4.3820098052949064E-3</c:v>
                </c:pt>
                <c:pt idx="277">
                  <c:v>-4.3820098053748424E-3</c:v>
                </c:pt>
                <c:pt idx="278">
                  <c:v>-4.3820098052549383E-3</c:v>
                </c:pt>
                <c:pt idx="279">
                  <c:v>-4.3820098053348744E-3</c:v>
                </c:pt>
                <c:pt idx="280">
                  <c:v>-4.3819564666414124E-3</c:v>
                </c:pt>
                <c:pt idx="281">
                  <c:v>-4.3820098052949064E-3</c:v>
                </c:pt>
                <c:pt idx="282">
                  <c:v>-4.3820098053748424E-3</c:v>
                </c:pt>
                <c:pt idx="283">
                  <c:v>-4.3820098053348744E-3</c:v>
                </c:pt>
                <c:pt idx="284">
                  <c:v>-4.3820098052949064E-3</c:v>
                </c:pt>
                <c:pt idx="285">
                  <c:v>-4.3819564666280897E-3</c:v>
                </c:pt>
                <c:pt idx="286">
                  <c:v>-4.3820098053348744E-3</c:v>
                </c:pt>
                <c:pt idx="287">
                  <c:v>-4.3820098053748424E-3</c:v>
                </c:pt>
                <c:pt idx="288">
                  <c:v>-4.3820098053348744E-3</c:v>
                </c:pt>
                <c:pt idx="289">
                  <c:v>-4.3820098052949064E-3</c:v>
                </c:pt>
                <c:pt idx="290">
                  <c:v>-4.3819564666414124E-3</c:v>
                </c:pt>
                <c:pt idx="291">
                  <c:v>-4.3820098052949064E-3</c:v>
                </c:pt>
                <c:pt idx="292">
                  <c:v>-4.3820098053348744E-3</c:v>
                </c:pt>
                <c:pt idx="293">
                  <c:v>-4.3820098053748424E-3</c:v>
                </c:pt>
                <c:pt idx="294">
                  <c:v>-4.3820098052949064E-3</c:v>
                </c:pt>
                <c:pt idx="295">
                  <c:v>-4.3819564666280897E-3</c:v>
                </c:pt>
                <c:pt idx="296">
                  <c:v>-4.3820098053348744E-3</c:v>
                </c:pt>
                <c:pt idx="297">
                  <c:v>-4.3820098052949064E-3</c:v>
                </c:pt>
                <c:pt idx="298">
                  <c:v>-4.3820098053348744E-3</c:v>
                </c:pt>
                <c:pt idx="299">
                  <c:v>-4.3820098053348744E-3</c:v>
                </c:pt>
                <c:pt idx="300">
                  <c:v>-4.3819564666414124E-3</c:v>
                </c:pt>
                <c:pt idx="301">
                  <c:v>-4.3820098053348744E-3</c:v>
                </c:pt>
                <c:pt idx="302">
                  <c:v>-4.3820098052949064E-3</c:v>
                </c:pt>
                <c:pt idx="303">
                  <c:v>-4.3820098053748424E-3</c:v>
                </c:pt>
                <c:pt idx="304">
                  <c:v>-4.3820098052949064E-3</c:v>
                </c:pt>
                <c:pt idx="305">
                  <c:v>-4.3819564666414124E-3</c:v>
                </c:pt>
                <c:pt idx="306">
                  <c:v>-4.3820098052549383E-3</c:v>
                </c:pt>
                <c:pt idx="307">
                  <c:v>-4.3820098053348744E-3</c:v>
                </c:pt>
                <c:pt idx="308">
                  <c:v>-4.3820098053748424E-3</c:v>
                </c:pt>
                <c:pt idx="309">
                  <c:v>-4.3820098052549383E-3</c:v>
                </c:pt>
                <c:pt idx="310">
                  <c:v>-4.3819564666414124E-3</c:v>
                </c:pt>
                <c:pt idx="311">
                  <c:v>-4.3820098053348744E-3</c:v>
                </c:pt>
                <c:pt idx="312">
                  <c:v>-4.3820098052549383E-3</c:v>
                </c:pt>
                <c:pt idx="313">
                  <c:v>-4.3820098053348744E-3</c:v>
                </c:pt>
                <c:pt idx="314">
                  <c:v>-4.3820098053348744E-3</c:v>
                </c:pt>
                <c:pt idx="315">
                  <c:v>-4.3819564666280897E-3</c:v>
                </c:pt>
                <c:pt idx="316">
                  <c:v>-4.3820098053748424E-3</c:v>
                </c:pt>
                <c:pt idx="317">
                  <c:v>-4.3820098052949064E-3</c:v>
                </c:pt>
                <c:pt idx="318">
                  <c:v>-4.3820098053348744E-3</c:v>
                </c:pt>
                <c:pt idx="319">
                  <c:v>-4.3820098053748424E-3</c:v>
                </c:pt>
                <c:pt idx="320">
                  <c:v>-4.381956466614767E-3</c:v>
                </c:pt>
                <c:pt idx="321">
                  <c:v>-4.3820098053748424E-3</c:v>
                </c:pt>
                <c:pt idx="322">
                  <c:v>-4.3820098052949064E-3</c:v>
                </c:pt>
                <c:pt idx="323">
                  <c:v>-4.3820098053348744E-3</c:v>
                </c:pt>
                <c:pt idx="324">
                  <c:v>-4.4717145733086383E-3</c:v>
                </c:pt>
                <c:pt idx="325">
                  <c:v>-4.4716590284998858E-3</c:v>
                </c:pt>
                <c:pt idx="326">
                  <c:v>-4.4717145734285424E-3</c:v>
                </c:pt>
                <c:pt idx="327">
                  <c:v>-4.4717145733486063E-3</c:v>
                </c:pt>
                <c:pt idx="328">
                  <c:v>-4.4717145733086383E-3</c:v>
                </c:pt>
                <c:pt idx="329">
                  <c:v>-4.4717145733486063E-3</c:v>
                </c:pt>
                <c:pt idx="330">
                  <c:v>-4.4716034845544428E-3</c:v>
                </c:pt>
                <c:pt idx="331">
                  <c:v>-4.4717145733885744E-3</c:v>
                </c:pt>
                <c:pt idx="332">
                  <c:v>-4.4717145733086383E-3</c:v>
                </c:pt>
                <c:pt idx="333">
                  <c:v>-4.4716312564152538E-3</c:v>
                </c:pt>
                <c:pt idx="334">
                  <c:v>-4.4717145733086383E-3</c:v>
                </c:pt>
                <c:pt idx="335">
                  <c:v>-4.4717145733086383E-3</c:v>
                </c:pt>
                <c:pt idx="336">
                  <c:v>-4.4717145733486063E-3</c:v>
                </c:pt>
                <c:pt idx="337">
                  <c:v>-4.4716590285132085E-3</c:v>
                </c:pt>
                <c:pt idx="338">
                  <c:v>-4.4717145733086383E-3</c:v>
                </c:pt>
                <c:pt idx="339">
                  <c:v>-4.4717145733885744E-3</c:v>
                </c:pt>
                <c:pt idx="340">
                  <c:v>-4.4717145733086383E-3</c:v>
                </c:pt>
                <c:pt idx="341">
                  <c:v>-4.4717145733486063E-3</c:v>
                </c:pt>
                <c:pt idx="342">
                  <c:v>-4.4716590285132085E-3</c:v>
                </c:pt>
                <c:pt idx="343">
                  <c:v>-4.4717145733086383E-3</c:v>
                </c:pt>
                <c:pt idx="344">
                  <c:v>-4.4717145733885744E-3</c:v>
                </c:pt>
                <c:pt idx="345">
                  <c:v>-4.4717145733486063E-3</c:v>
                </c:pt>
                <c:pt idx="346">
                  <c:v>-4.4717145733486063E-3</c:v>
                </c:pt>
                <c:pt idx="347">
                  <c:v>-4.4716590284865632E-3</c:v>
                </c:pt>
                <c:pt idx="348">
                  <c:v>-4.4717145733885744E-3</c:v>
                </c:pt>
                <c:pt idx="349">
                  <c:v>-4.4717145733086383E-3</c:v>
                </c:pt>
                <c:pt idx="350">
                  <c:v>-4.4717145733885744E-3</c:v>
                </c:pt>
                <c:pt idx="351">
                  <c:v>-4.4717145733086383E-3</c:v>
                </c:pt>
                <c:pt idx="352">
                  <c:v>-4.4716590285132085E-3</c:v>
                </c:pt>
                <c:pt idx="353">
                  <c:v>-4.4717145733486063E-3</c:v>
                </c:pt>
                <c:pt idx="354">
                  <c:v>-4.4717145733086383E-3</c:v>
                </c:pt>
                <c:pt idx="355">
                  <c:v>-4.4717145733885744E-3</c:v>
                </c:pt>
                <c:pt idx="356">
                  <c:v>-4.4717145733486063E-3</c:v>
                </c:pt>
                <c:pt idx="357">
                  <c:v>-4.4716590284998858E-3</c:v>
                </c:pt>
                <c:pt idx="358">
                  <c:v>-4.4717145733486063E-3</c:v>
                </c:pt>
                <c:pt idx="359">
                  <c:v>-4.4717145733486063E-3</c:v>
                </c:pt>
                <c:pt idx="360">
                  <c:v>-4.4717145733486063E-3</c:v>
                </c:pt>
                <c:pt idx="361">
                  <c:v>-4.4717145733086383E-3</c:v>
                </c:pt>
                <c:pt idx="362">
                  <c:v>-4.4716590284998858E-3</c:v>
                </c:pt>
                <c:pt idx="363">
                  <c:v>-4.4717145733486063E-3</c:v>
                </c:pt>
                <c:pt idx="364">
                  <c:v>-4.4717145733486063E-3</c:v>
                </c:pt>
                <c:pt idx="365">
                  <c:v>-4.4717145733885744E-3</c:v>
                </c:pt>
                <c:pt idx="366">
                  <c:v>-4.4717145733486063E-3</c:v>
                </c:pt>
                <c:pt idx="367">
                  <c:v>-4.4716590284998858E-3</c:v>
                </c:pt>
                <c:pt idx="368">
                  <c:v>-4.4717145733086383E-3</c:v>
                </c:pt>
                <c:pt idx="369">
                  <c:v>-4.4717145733885744E-3</c:v>
                </c:pt>
                <c:pt idx="370">
                  <c:v>-4.4717145733885744E-3</c:v>
                </c:pt>
                <c:pt idx="371">
                  <c:v>-4.4717145733086383E-3</c:v>
                </c:pt>
                <c:pt idx="372">
                  <c:v>-4.4716590285132085E-3</c:v>
                </c:pt>
                <c:pt idx="373">
                  <c:v>-4.4717145733086383E-3</c:v>
                </c:pt>
                <c:pt idx="374">
                  <c:v>-4.4717145733486063E-3</c:v>
                </c:pt>
                <c:pt idx="375">
                  <c:v>-4.4717145733885744E-3</c:v>
                </c:pt>
                <c:pt idx="376">
                  <c:v>-4.4717145733486063E-3</c:v>
                </c:pt>
                <c:pt idx="377">
                  <c:v>-4.4716590284865632E-3</c:v>
                </c:pt>
                <c:pt idx="378">
                  <c:v>-4.4717145733486063E-3</c:v>
                </c:pt>
                <c:pt idx="379">
                  <c:v>-4.4717145733885744E-3</c:v>
                </c:pt>
                <c:pt idx="380">
                  <c:v>-4.4717145733086383E-3</c:v>
                </c:pt>
                <c:pt idx="381">
                  <c:v>-4.4717145733486063E-3</c:v>
                </c:pt>
                <c:pt idx="382">
                  <c:v>-4.4716590284865632E-3</c:v>
                </c:pt>
                <c:pt idx="383">
                  <c:v>-4.4717145734285424E-3</c:v>
                </c:pt>
                <c:pt idx="384">
                  <c:v>-4.4717145733486063E-3</c:v>
                </c:pt>
                <c:pt idx="385">
                  <c:v>-4.4863863278399307E-3</c:v>
                </c:pt>
                <c:pt idx="386">
                  <c:v>-4.4863863277599947E-3</c:v>
                </c:pt>
                <c:pt idx="387">
                  <c:v>-4.4863304178699437E-3</c:v>
                </c:pt>
                <c:pt idx="388">
                  <c:v>-4.4863863277999627E-3</c:v>
                </c:pt>
                <c:pt idx="389">
                  <c:v>-4.4863863277999627E-3</c:v>
                </c:pt>
                <c:pt idx="390">
                  <c:v>-4.4863863278399307E-3</c:v>
                </c:pt>
                <c:pt idx="391">
                  <c:v>-4.4863863277999627E-3</c:v>
                </c:pt>
                <c:pt idx="392">
                  <c:v>-4.4863304178699437E-3</c:v>
                </c:pt>
                <c:pt idx="393">
                  <c:v>-4.4863863277999627E-3</c:v>
                </c:pt>
                <c:pt idx="394">
                  <c:v>-4.4863863277599947E-3</c:v>
                </c:pt>
                <c:pt idx="395">
                  <c:v>-4.4863863278399307E-3</c:v>
                </c:pt>
                <c:pt idx="396">
                  <c:v>-4.4862745088618539E-3</c:v>
                </c:pt>
                <c:pt idx="397">
                  <c:v>-4.4863863277999627E-3</c:v>
                </c:pt>
                <c:pt idx="398">
                  <c:v>-4.4863863278399307E-3</c:v>
                </c:pt>
                <c:pt idx="399">
                  <c:v>-4.4863863277999627E-3</c:v>
                </c:pt>
                <c:pt idx="400">
                  <c:v>-4.4863304178432983E-3</c:v>
                </c:pt>
                <c:pt idx="401">
                  <c:v>-4.4863863278798988E-3</c:v>
                </c:pt>
                <c:pt idx="402">
                  <c:v>-4.4863863277599947E-3</c:v>
                </c:pt>
                <c:pt idx="403">
                  <c:v>-4.4863863277599947E-3</c:v>
                </c:pt>
                <c:pt idx="404">
                  <c:v>-4.4863863278798988E-3</c:v>
                </c:pt>
                <c:pt idx="405">
                  <c:v>-4.4863304178699437E-3</c:v>
                </c:pt>
                <c:pt idx="406">
                  <c:v>-4.4863863277999627E-3</c:v>
                </c:pt>
                <c:pt idx="407">
                  <c:v>-4.4863863277599947E-3</c:v>
                </c:pt>
                <c:pt idx="408">
                  <c:v>-4.4863863277999627E-3</c:v>
                </c:pt>
                <c:pt idx="409">
                  <c:v>-4.4863863278798988E-3</c:v>
                </c:pt>
                <c:pt idx="410">
                  <c:v>-4.4863304178432983E-3</c:v>
                </c:pt>
                <c:pt idx="411">
                  <c:v>-4.4863863278399307E-3</c:v>
                </c:pt>
                <c:pt idx="412">
                  <c:v>-4.4863863277999627E-3</c:v>
                </c:pt>
                <c:pt idx="413">
                  <c:v>-4.4863863278399307E-3</c:v>
                </c:pt>
                <c:pt idx="414">
                  <c:v>-4.4863863277599947E-3</c:v>
                </c:pt>
                <c:pt idx="415">
                  <c:v>-4.4863304178832664E-3</c:v>
                </c:pt>
                <c:pt idx="416">
                  <c:v>-4.4863583727017264E-3</c:v>
                </c:pt>
                <c:pt idx="417">
                  <c:v>-4.4863863278399307E-3</c:v>
                </c:pt>
                <c:pt idx="418">
                  <c:v>-4.4863863277599947E-3</c:v>
                </c:pt>
                <c:pt idx="419">
                  <c:v>-4.486330417856621E-3</c:v>
                </c:pt>
                <c:pt idx="420">
                  <c:v>-4.4863863278399307E-3</c:v>
                </c:pt>
                <c:pt idx="421">
                  <c:v>-4.4863863277999627E-3</c:v>
                </c:pt>
                <c:pt idx="422">
                  <c:v>-4.4863863277999627E-3</c:v>
                </c:pt>
                <c:pt idx="423">
                  <c:v>-4.4863863277599947E-3</c:v>
                </c:pt>
                <c:pt idx="424">
                  <c:v>-4.4863304178832664E-3</c:v>
                </c:pt>
                <c:pt idx="425">
                  <c:v>-4.4863863277999627E-3</c:v>
                </c:pt>
                <c:pt idx="426">
                  <c:v>-4.4863863277599947E-3</c:v>
                </c:pt>
                <c:pt idx="427">
                  <c:v>-4.4863863278399307E-3</c:v>
                </c:pt>
                <c:pt idx="428">
                  <c:v>-4.4863863278399307E-3</c:v>
                </c:pt>
                <c:pt idx="429">
                  <c:v>-4.486330417856621E-3</c:v>
                </c:pt>
                <c:pt idx="430">
                  <c:v>-4.4863863277999627E-3</c:v>
                </c:pt>
                <c:pt idx="431">
                  <c:v>-4.4863863277999627E-3</c:v>
                </c:pt>
                <c:pt idx="432">
                  <c:v>-4.4863863278399307E-3</c:v>
                </c:pt>
                <c:pt idx="433">
                  <c:v>-4.4863863277999627E-3</c:v>
                </c:pt>
                <c:pt idx="434">
                  <c:v>-4.4863304178699437E-3</c:v>
                </c:pt>
                <c:pt idx="435">
                  <c:v>-4.4863863277999627E-3</c:v>
                </c:pt>
                <c:pt idx="436">
                  <c:v>-4.4863863278399307E-3</c:v>
                </c:pt>
                <c:pt idx="437">
                  <c:v>-4.4863863277599947E-3</c:v>
                </c:pt>
                <c:pt idx="438">
                  <c:v>-4.4863863278399307E-3</c:v>
                </c:pt>
                <c:pt idx="439">
                  <c:v>-4.4863304178699437E-3</c:v>
                </c:pt>
                <c:pt idx="440">
                  <c:v>-4.4863863277599947E-3</c:v>
                </c:pt>
                <c:pt idx="441">
                  <c:v>-4.4863863277999627E-3</c:v>
                </c:pt>
                <c:pt idx="442">
                  <c:v>-4.4863863278399307E-3</c:v>
                </c:pt>
                <c:pt idx="443">
                  <c:v>-4.4863863277999627E-3</c:v>
                </c:pt>
                <c:pt idx="444">
                  <c:v>-4.4863304178699437E-3</c:v>
                </c:pt>
                <c:pt idx="445">
                  <c:v>-4.4863863277999627E-3</c:v>
                </c:pt>
                <c:pt idx="446">
                  <c:v>-4.4863863277999627E-3</c:v>
                </c:pt>
                <c:pt idx="447">
                  <c:v>-4.4863863277999627E-3</c:v>
                </c:pt>
                <c:pt idx="448">
                  <c:v>-4.531949266222135E-3</c:v>
                </c:pt>
                <c:pt idx="449">
                  <c:v>-4.5318922148585017E-3</c:v>
                </c:pt>
                <c:pt idx="450">
                  <c:v>-4.531949266182167E-3</c:v>
                </c:pt>
                <c:pt idx="451">
                  <c:v>-4.531949266182167E-3</c:v>
                </c:pt>
                <c:pt idx="452">
                  <c:v>-4.531949266142199E-3</c:v>
                </c:pt>
                <c:pt idx="453">
                  <c:v>-4.531949266222135E-3</c:v>
                </c:pt>
                <c:pt idx="454">
                  <c:v>-4.5318922148585017E-3</c:v>
                </c:pt>
                <c:pt idx="455">
                  <c:v>-4.531949266222135E-3</c:v>
                </c:pt>
                <c:pt idx="456">
                  <c:v>-4.531949266182167E-3</c:v>
                </c:pt>
                <c:pt idx="457">
                  <c:v>-4.531949266182167E-3</c:v>
                </c:pt>
                <c:pt idx="458">
                  <c:v>-4.531949266142199E-3</c:v>
                </c:pt>
                <c:pt idx="459">
                  <c:v>-4.5318922148718244E-3</c:v>
                </c:pt>
                <c:pt idx="460">
                  <c:v>-4.5319492661022309E-3</c:v>
                </c:pt>
                <c:pt idx="461">
                  <c:v>-4.531949266182167E-3</c:v>
                </c:pt>
                <c:pt idx="462">
                  <c:v>-4.531949266182167E-3</c:v>
                </c:pt>
                <c:pt idx="463">
                  <c:v>-4.531949266182167E-3</c:v>
                </c:pt>
                <c:pt idx="464">
                  <c:v>-4.5318922148718244E-3</c:v>
                </c:pt>
                <c:pt idx="465">
                  <c:v>-4.531949266142199E-3</c:v>
                </c:pt>
                <c:pt idx="466">
                  <c:v>-4.531949266262103E-3</c:v>
                </c:pt>
                <c:pt idx="467">
                  <c:v>-4.531949266142199E-3</c:v>
                </c:pt>
                <c:pt idx="468">
                  <c:v>-4.531949266182167E-3</c:v>
                </c:pt>
                <c:pt idx="469">
                  <c:v>-4.5318922148585017E-3</c:v>
                </c:pt>
                <c:pt idx="470">
                  <c:v>-4.531949266182167E-3</c:v>
                </c:pt>
                <c:pt idx="471">
                  <c:v>-4.531949266182167E-3</c:v>
                </c:pt>
                <c:pt idx="472">
                  <c:v>-4.531949266222135E-3</c:v>
                </c:pt>
                <c:pt idx="473">
                  <c:v>-4.531949266142199E-3</c:v>
                </c:pt>
                <c:pt idx="474">
                  <c:v>-4.5318922148585017E-3</c:v>
                </c:pt>
                <c:pt idx="475">
                  <c:v>-4.531949266222135E-3</c:v>
                </c:pt>
                <c:pt idx="476">
                  <c:v>-4.531949266142199E-3</c:v>
                </c:pt>
                <c:pt idx="477">
                  <c:v>-4.531949266222135E-3</c:v>
                </c:pt>
                <c:pt idx="478">
                  <c:v>-4.531949266182167E-3</c:v>
                </c:pt>
                <c:pt idx="479">
                  <c:v>-4.531892214845179E-3</c:v>
                </c:pt>
                <c:pt idx="480">
                  <c:v>-4.531949266182167E-3</c:v>
                </c:pt>
                <c:pt idx="481">
                  <c:v>-4.531949266222135E-3</c:v>
                </c:pt>
                <c:pt idx="482">
                  <c:v>-4.531949266222135E-3</c:v>
                </c:pt>
                <c:pt idx="483">
                  <c:v>-4.531949266182167E-3</c:v>
                </c:pt>
                <c:pt idx="484">
                  <c:v>-4.5318922148585017E-3</c:v>
                </c:pt>
                <c:pt idx="485">
                  <c:v>-4.531949266182167E-3</c:v>
                </c:pt>
                <c:pt idx="486">
                  <c:v>-4.5319492661022309E-3</c:v>
                </c:pt>
                <c:pt idx="487">
                  <c:v>-4.531949266222135E-3</c:v>
                </c:pt>
                <c:pt idx="488">
                  <c:v>-4.531949266182167E-3</c:v>
                </c:pt>
                <c:pt idx="489">
                  <c:v>-4.5318922148585017E-3</c:v>
                </c:pt>
                <c:pt idx="490">
                  <c:v>-4.531949266222135E-3</c:v>
                </c:pt>
                <c:pt idx="491">
                  <c:v>-4.531949266142199E-3</c:v>
                </c:pt>
                <c:pt idx="492">
                  <c:v>-4.531949266182167E-3</c:v>
                </c:pt>
                <c:pt idx="493">
                  <c:v>-4.531949266222135E-3</c:v>
                </c:pt>
                <c:pt idx="494">
                  <c:v>-4.531892214845179E-3</c:v>
                </c:pt>
                <c:pt idx="495">
                  <c:v>-4.531949266222135E-3</c:v>
                </c:pt>
                <c:pt idx="496">
                  <c:v>-4.531949266222135E-3</c:v>
                </c:pt>
                <c:pt idx="497">
                  <c:v>-4.531949266182167E-3</c:v>
                </c:pt>
                <c:pt idx="498">
                  <c:v>-4.531949266182167E-3</c:v>
                </c:pt>
                <c:pt idx="499">
                  <c:v>-4.5318922148718244E-3</c:v>
                </c:pt>
                <c:pt idx="500">
                  <c:v>-4.531949266182167E-3</c:v>
                </c:pt>
                <c:pt idx="501">
                  <c:v>-4.531949266182167E-3</c:v>
                </c:pt>
                <c:pt idx="502">
                  <c:v>-4.531949266182167E-3</c:v>
                </c:pt>
                <c:pt idx="503">
                  <c:v>-4.531949266142199E-3</c:v>
                </c:pt>
                <c:pt idx="504">
                  <c:v>-4.5318922148718244E-3</c:v>
                </c:pt>
                <c:pt idx="505">
                  <c:v>-4.531949266182167E-3</c:v>
                </c:pt>
                <c:pt idx="506">
                  <c:v>-4.531949266142199E-3</c:v>
                </c:pt>
                <c:pt idx="507">
                  <c:v>-4.531949266262103E-3</c:v>
                </c:pt>
                <c:pt idx="508">
                  <c:v>-4.5319492661022309E-3</c:v>
                </c:pt>
                <c:pt idx="509">
                  <c:v>-4.531892214885147E-3</c:v>
                </c:pt>
                <c:pt idx="510">
                  <c:v>-4.531949266182167E-3</c:v>
                </c:pt>
                <c:pt idx="511">
                  <c:v>-4.531949266182167E-3</c:v>
                </c:pt>
                <c:pt idx="512">
                  <c:v>-4.531949266182167E-3</c:v>
                </c:pt>
                <c:pt idx="513">
                  <c:v>-4.531949266182167E-3</c:v>
                </c:pt>
                <c:pt idx="514">
                  <c:v>-4.148928088314463E-3</c:v>
                </c:pt>
                <c:pt idx="515">
                  <c:v>-4.1489759048385366E-3</c:v>
                </c:pt>
                <c:pt idx="516">
                  <c:v>-4.1489759047586006E-3</c:v>
                </c:pt>
                <c:pt idx="517">
                  <c:v>-4.1489759048385366E-3</c:v>
                </c:pt>
                <c:pt idx="518">
                  <c:v>-4.1489759047985686E-3</c:v>
                </c:pt>
                <c:pt idx="519">
                  <c:v>-4.1489759047985686E-3</c:v>
                </c:pt>
                <c:pt idx="520">
                  <c:v>-4.1489759047586006E-3</c:v>
                </c:pt>
                <c:pt idx="521">
                  <c:v>-4.1489759047586006E-3</c:v>
                </c:pt>
                <c:pt idx="522">
                  <c:v>-4.1489759047985686E-3</c:v>
                </c:pt>
                <c:pt idx="523">
                  <c:v>-4.1489759047985686E-3</c:v>
                </c:pt>
                <c:pt idx="524">
                  <c:v>-4.1489759047586006E-3</c:v>
                </c:pt>
                <c:pt idx="525">
                  <c:v>-4.1489759048385366E-3</c:v>
                </c:pt>
                <c:pt idx="526">
                  <c:v>-4.1489759047586006E-3</c:v>
                </c:pt>
                <c:pt idx="527">
                  <c:v>-4.1489759048385366E-3</c:v>
                </c:pt>
                <c:pt idx="528">
                  <c:v>-4.1489759047586006E-3</c:v>
                </c:pt>
                <c:pt idx="529">
                  <c:v>-4.1489759048385366E-3</c:v>
                </c:pt>
                <c:pt idx="530">
                  <c:v>-4.1489759048385366E-3</c:v>
                </c:pt>
                <c:pt idx="531">
                  <c:v>-4.1489759047586006E-3</c:v>
                </c:pt>
                <c:pt idx="532">
                  <c:v>-4.1489759047586006E-3</c:v>
                </c:pt>
                <c:pt idx="533">
                  <c:v>-4.1489759047586006E-3</c:v>
                </c:pt>
                <c:pt idx="534">
                  <c:v>-4.1489759047985686E-3</c:v>
                </c:pt>
                <c:pt idx="535">
                  <c:v>-4.1489759047586006E-3</c:v>
                </c:pt>
                <c:pt idx="536">
                  <c:v>-4.1489759047985686E-3</c:v>
                </c:pt>
                <c:pt idx="537">
                  <c:v>-4.1489759047186325E-3</c:v>
                </c:pt>
                <c:pt idx="538">
                  <c:v>-4.1489759048785047E-3</c:v>
                </c:pt>
                <c:pt idx="539">
                  <c:v>-4.1489759047586006E-3</c:v>
                </c:pt>
                <c:pt idx="540">
                  <c:v>-4.1489759048385366E-3</c:v>
                </c:pt>
                <c:pt idx="541">
                  <c:v>-4.1489759048385366E-3</c:v>
                </c:pt>
                <c:pt idx="542">
                  <c:v>-4.1489759047985686E-3</c:v>
                </c:pt>
                <c:pt idx="543">
                  <c:v>-4.1489759047985686E-3</c:v>
                </c:pt>
                <c:pt idx="544">
                  <c:v>-4.1489759048385366E-3</c:v>
                </c:pt>
                <c:pt idx="545">
                  <c:v>-4.1489759048385366E-3</c:v>
                </c:pt>
                <c:pt idx="546">
                  <c:v>-4.1489759047985686E-3</c:v>
                </c:pt>
                <c:pt idx="547">
                  <c:v>-4.1488802725684337E-3</c:v>
                </c:pt>
                <c:pt idx="548">
                  <c:v>-4.1489759047985686E-3</c:v>
                </c:pt>
                <c:pt idx="549">
                  <c:v>-4.1489759048785047E-3</c:v>
                </c:pt>
                <c:pt idx="550">
                  <c:v>-4.1489759047586006E-3</c:v>
                </c:pt>
                <c:pt idx="551">
                  <c:v>-4.1489759047985686E-3</c:v>
                </c:pt>
                <c:pt idx="552">
                  <c:v>-4.1489759047985686E-3</c:v>
                </c:pt>
                <c:pt idx="553">
                  <c:v>-4.1489759048385366E-3</c:v>
                </c:pt>
                <c:pt idx="554">
                  <c:v>-4.1489759048385366E-3</c:v>
                </c:pt>
                <c:pt idx="555">
                  <c:v>-4.1489759047586006E-3</c:v>
                </c:pt>
                <c:pt idx="556">
                  <c:v>-4.1489759047586006E-3</c:v>
                </c:pt>
                <c:pt idx="557">
                  <c:v>-4.1489759047985686E-3</c:v>
                </c:pt>
                <c:pt idx="558">
                  <c:v>-4.1489759047586006E-3</c:v>
                </c:pt>
                <c:pt idx="559">
                  <c:v>-4.1489759047985686E-3</c:v>
                </c:pt>
                <c:pt idx="560">
                  <c:v>-4.1489759047186325E-3</c:v>
                </c:pt>
                <c:pt idx="561">
                  <c:v>-4.1489759047985686E-3</c:v>
                </c:pt>
                <c:pt idx="562">
                  <c:v>-4.1489759047985686E-3</c:v>
                </c:pt>
                <c:pt idx="563">
                  <c:v>-4.1489759047985686E-3</c:v>
                </c:pt>
                <c:pt idx="564">
                  <c:v>-4.1489759047985686E-3</c:v>
                </c:pt>
                <c:pt idx="565">
                  <c:v>-4.1489759047186325E-3</c:v>
                </c:pt>
                <c:pt idx="566">
                  <c:v>-4.1489759047985686E-3</c:v>
                </c:pt>
                <c:pt idx="567">
                  <c:v>-4.1489759047985686E-3</c:v>
                </c:pt>
                <c:pt idx="568">
                  <c:v>-4.1489759047985686E-3</c:v>
                </c:pt>
                <c:pt idx="569">
                  <c:v>-3.4076648050129776E-3</c:v>
                </c:pt>
                <c:pt idx="570">
                  <c:v>-3.4076648050529457E-3</c:v>
                </c:pt>
                <c:pt idx="571">
                  <c:v>-3.4076648049330416E-3</c:v>
                </c:pt>
                <c:pt idx="572">
                  <c:v>-3.4076648050529457E-3</c:v>
                </c:pt>
                <c:pt idx="573">
                  <c:v>-3.4076648049330416E-3</c:v>
                </c:pt>
                <c:pt idx="574">
                  <c:v>-3.4076648049730096E-3</c:v>
                </c:pt>
                <c:pt idx="575">
                  <c:v>-3.4076648050129776E-3</c:v>
                </c:pt>
                <c:pt idx="576">
                  <c:v>-3.4076648049730096E-3</c:v>
                </c:pt>
                <c:pt idx="577">
                  <c:v>-3.4076648049730096E-3</c:v>
                </c:pt>
                <c:pt idx="578">
                  <c:v>-3.4076648050129776E-3</c:v>
                </c:pt>
                <c:pt idx="579">
                  <c:v>-3.4076648050129776E-3</c:v>
                </c:pt>
                <c:pt idx="580">
                  <c:v>-3.4076648050129776E-3</c:v>
                </c:pt>
                <c:pt idx="581">
                  <c:v>-3.4076648049730096E-3</c:v>
                </c:pt>
                <c:pt idx="582">
                  <c:v>-3.4076648050529457E-3</c:v>
                </c:pt>
                <c:pt idx="583">
                  <c:v>-3.4076325490417503E-3</c:v>
                </c:pt>
                <c:pt idx="584">
                  <c:v>-3.4076325490417503E-3</c:v>
                </c:pt>
                <c:pt idx="585">
                  <c:v>-3.4076325490284276E-3</c:v>
                </c:pt>
                <c:pt idx="586">
                  <c:v>-3.4076325490151049E-3</c:v>
                </c:pt>
                <c:pt idx="587">
                  <c:v>-3.4076325490417503E-3</c:v>
                </c:pt>
                <c:pt idx="588">
                  <c:v>-3.4076325490284276E-3</c:v>
                </c:pt>
                <c:pt idx="589">
                  <c:v>-3.4076325490417503E-3</c:v>
                </c:pt>
                <c:pt idx="590">
                  <c:v>-3.4076325490284276E-3</c:v>
                </c:pt>
                <c:pt idx="591">
                  <c:v>-3.4076325490417503E-3</c:v>
                </c:pt>
                <c:pt idx="592">
                  <c:v>-3.4076325490284276E-3</c:v>
                </c:pt>
                <c:pt idx="593">
                  <c:v>-3.4076325490417503E-3</c:v>
                </c:pt>
                <c:pt idx="594">
                  <c:v>-3.407632549055073E-3</c:v>
                </c:pt>
                <c:pt idx="595">
                  <c:v>-3.4076325490417503E-3</c:v>
                </c:pt>
                <c:pt idx="596">
                  <c:v>-3.407632549055073E-3</c:v>
                </c:pt>
                <c:pt idx="597">
                  <c:v>-3.4076325490417503E-3</c:v>
                </c:pt>
                <c:pt idx="598">
                  <c:v>-3.4076648050129776E-3</c:v>
                </c:pt>
                <c:pt idx="599">
                  <c:v>-3.4076648050129776E-3</c:v>
                </c:pt>
                <c:pt idx="600">
                  <c:v>-3.4076648050529457E-3</c:v>
                </c:pt>
                <c:pt idx="601">
                  <c:v>-3.4076648050529457E-3</c:v>
                </c:pt>
                <c:pt idx="602">
                  <c:v>-3.4076648049730096E-3</c:v>
                </c:pt>
                <c:pt idx="603">
                  <c:v>-3.4076648049730096E-3</c:v>
                </c:pt>
                <c:pt idx="604">
                  <c:v>-3.4076648049730096E-3</c:v>
                </c:pt>
                <c:pt idx="605">
                  <c:v>-3.4076648049730096E-3</c:v>
                </c:pt>
                <c:pt idx="606">
                  <c:v>-3.4076648049730096E-3</c:v>
                </c:pt>
                <c:pt idx="607">
                  <c:v>-3.4076648049730096E-3</c:v>
                </c:pt>
                <c:pt idx="608">
                  <c:v>-3.4076648050129776E-3</c:v>
                </c:pt>
                <c:pt idx="609">
                  <c:v>-3.4076648049330416E-3</c:v>
                </c:pt>
                <c:pt idx="610">
                  <c:v>-3.4076648049730096E-3</c:v>
                </c:pt>
                <c:pt idx="611">
                  <c:v>-3.4076648049730096E-3</c:v>
                </c:pt>
                <c:pt idx="612">
                  <c:v>-3.4076648050129776E-3</c:v>
                </c:pt>
                <c:pt idx="613">
                  <c:v>-3.4076648049330416E-3</c:v>
                </c:pt>
                <c:pt idx="614">
                  <c:v>-3.4076648050529457E-3</c:v>
                </c:pt>
                <c:pt idx="615">
                  <c:v>-3.4076648050529457E-3</c:v>
                </c:pt>
                <c:pt idx="616">
                  <c:v>-3.4076648050529457E-3</c:v>
                </c:pt>
                <c:pt idx="617">
                  <c:v>-3.4076648050529457E-3</c:v>
                </c:pt>
                <c:pt idx="618">
                  <c:v>-3.4076648050129776E-3</c:v>
                </c:pt>
                <c:pt idx="619">
                  <c:v>-3.4076648050529457E-3</c:v>
                </c:pt>
                <c:pt idx="620">
                  <c:v>-1.6340785017510129E-3</c:v>
                </c:pt>
                <c:pt idx="621">
                  <c:v>-1.6340785017510129E-3</c:v>
                </c:pt>
                <c:pt idx="622">
                  <c:v>-1.6340785017909809E-3</c:v>
                </c:pt>
                <c:pt idx="623">
                  <c:v>-1.6340785017110449E-3</c:v>
                </c:pt>
                <c:pt idx="624">
                  <c:v>-1.6340785017110449E-3</c:v>
                </c:pt>
                <c:pt idx="625">
                  <c:v>-1.6340785017510129E-3</c:v>
                </c:pt>
                <c:pt idx="626">
                  <c:v>-1.6340785017510129E-3</c:v>
                </c:pt>
                <c:pt idx="627">
                  <c:v>-1.6340785017909809E-3</c:v>
                </c:pt>
                <c:pt idx="628">
                  <c:v>-1.6340785017110449E-3</c:v>
                </c:pt>
                <c:pt idx="629">
                  <c:v>-1.6340785017510129E-3</c:v>
                </c:pt>
                <c:pt idx="630">
                  <c:v>-1.6340785017510129E-3</c:v>
                </c:pt>
                <c:pt idx="631">
                  <c:v>-1.6340785017909809E-3</c:v>
                </c:pt>
                <c:pt idx="632">
                  <c:v>-1.6340785017510129E-3</c:v>
                </c:pt>
                <c:pt idx="633">
                  <c:v>-1.6340785017510129E-3</c:v>
                </c:pt>
                <c:pt idx="634">
                  <c:v>-1.6340785017909809E-3</c:v>
                </c:pt>
                <c:pt idx="635">
                  <c:v>-1.6340785017510129E-3</c:v>
                </c:pt>
                <c:pt idx="636">
                  <c:v>-1.6340785017909809E-3</c:v>
                </c:pt>
                <c:pt idx="637">
                  <c:v>-1.6340785017510129E-3</c:v>
                </c:pt>
                <c:pt idx="638">
                  <c:v>-1.6340785017510129E-3</c:v>
                </c:pt>
                <c:pt idx="639">
                  <c:v>-1.6340785017110449E-3</c:v>
                </c:pt>
                <c:pt idx="640">
                  <c:v>-1.6340785016710768E-3</c:v>
                </c:pt>
                <c:pt idx="641">
                  <c:v>-1.6340785017110449E-3</c:v>
                </c:pt>
                <c:pt idx="642">
                  <c:v>-1.6340785017510129E-3</c:v>
                </c:pt>
                <c:pt idx="643">
                  <c:v>-1.6340785017110449E-3</c:v>
                </c:pt>
                <c:pt idx="644">
                  <c:v>-1.6340785017510129E-3</c:v>
                </c:pt>
                <c:pt idx="645">
                  <c:v>-1.6340785017909809E-3</c:v>
                </c:pt>
                <c:pt idx="646">
                  <c:v>-1.6340785017510129E-3</c:v>
                </c:pt>
                <c:pt idx="647">
                  <c:v>-1.6340785017110449E-3</c:v>
                </c:pt>
                <c:pt idx="648">
                  <c:v>-1.6340785017510129E-3</c:v>
                </c:pt>
                <c:pt idx="649">
                  <c:v>-1.6340785017510129E-3</c:v>
                </c:pt>
                <c:pt idx="650">
                  <c:v>-1.6340785017909809E-3</c:v>
                </c:pt>
                <c:pt idx="651">
                  <c:v>-1.6340785018309489E-3</c:v>
                </c:pt>
                <c:pt idx="652">
                  <c:v>-1.6340785017909809E-3</c:v>
                </c:pt>
                <c:pt idx="653">
                  <c:v>-1.6340785018309489E-3</c:v>
                </c:pt>
                <c:pt idx="654">
                  <c:v>-1.6340785017909809E-3</c:v>
                </c:pt>
                <c:pt idx="655">
                  <c:v>-1.6340785016710768E-3</c:v>
                </c:pt>
                <c:pt idx="656">
                  <c:v>-1.6340785017110449E-3</c:v>
                </c:pt>
                <c:pt idx="657">
                  <c:v>-1.6340785017110449E-3</c:v>
                </c:pt>
                <c:pt idx="658">
                  <c:v>-1.6340785017510129E-3</c:v>
                </c:pt>
                <c:pt idx="659">
                  <c:v>-1.6340785017909809E-3</c:v>
                </c:pt>
                <c:pt idx="660">
                  <c:v>-1.6340785017510129E-3</c:v>
                </c:pt>
                <c:pt idx="661">
                  <c:v>-1.6340785017909809E-3</c:v>
                </c:pt>
                <c:pt idx="662">
                  <c:v>-1.6340785017510129E-3</c:v>
                </c:pt>
                <c:pt idx="663">
                  <c:v>-1.6340785017110449E-3</c:v>
                </c:pt>
                <c:pt idx="664">
                  <c:v>-1.6340785017909809E-3</c:v>
                </c:pt>
                <c:pt idx="665">
                  <c:v>-1.6340785017510129E-3</c:v>
                </c:pt>
                <c:pt idx="666">
                  <c:v>-1.6340785017110449E-3</c:v>
                </c:pt>
                <c:pt idx="667">
                  <c:v>-1.6340785017510129E-3</c:v>
                </c:pt>
                <c:pt idx="668">
                  <c:v>-1.6340785017110449E-3</c:v>
                </c:pt>
                <c:pt idx="669">
                  <c:v>-1.6340785017510129E-3</c:v>
                </c:pt>
                <c:pt idx="670">
                  <c:v>-1.6340785017110449E-3</c:v>
                </c:pt>
                <c:pt idx="671">
                  <c:v>-1.6340785017510129E-3</c:v>
                </c:pt>
                <c:pt idx="672">
                  <c:v>8.6303019578792828E-4</c:v>
                </c:pt>
                <c:pt idx="673">
                  <c:v>8.6303019586786434E-4</c:v>
                </c:pt>
                <c:pt idx="674">
                  <c:v>8.6303019578792828E-4</c:v>
                </c:pt>
                <c:pt idx="675">
                  <c:v>8.6303019586786434E-4</c:v>
                </c:pt>
                <c:pt idx="676">
                  <c:v>8.6303019578792828E-4</c:v>
                </c:pt>
                <c:pt idx="677">
                  <c:v>8.6303019586786434E-4</c:v>
                </c:pt>
                <c:pt idx="678">
                  <c:v>8.6303019578792828E-4</c:v>
                </c:pt>
                <c:pt idx="679">
                  <c:v>8.6303019578792828E-4</c:v>
                </c:pt>
                <c:pt idx="680">
                  <c:v>8.6303019594780039E-4</c:v>
                </c:pt>
                <c:pt idx="681">
                  <c:v>8.6303019586786434E-4</c:v>
                </c:pt>
                <c:pt idx="682">
                  <c:v>8.6303019586786434E-4</c:v>
                </c:pt>
                <c:pt idx="683">
                  <c:v>8.6303019586786434E-4</c:v>
                </c:pt>
                <c:pt idx="684">
                  <c:v>8.6303019578792828E-4</c:v>
                </c:pt>
                <c:pt idx="685">
                  <c:v>8.6303019586786434E-4</c:v>
                </c:pt>
                <c:pt idx="686">
                  <c:v>8.6303019586786434E-4</c:v>
                </c:pt>
                <c:pt idx="687">
                  <c:v>8.6303019586786434E-4</c:v>
                </c:pt>
                <c:pt idx="688">
                  <c:v>8.6303019586786434E-4</c:v>
                </c:pt>
                <c:pt idx="689">
                  <c:v>8.6303019586786434E-4</c:v>
                </c:pt>
                <c:pt idx="690">
                  <c:v>8.6303019578792828E-4</c:v>
                </c:pt>
                <c:pt idx="691">
                  <c:v>8.6303019586786434E-4</c:v>
                </c:pt>
                <c:pt idx="692">
                  <c:v>8.6303019586786434E-4</c:v>
                </c:pt>
                <c:pt idx="693">
                  <c:v>8.6303019586786434E-4</c:v>
                </c:pt>
                <c:pt idx="694">
                  <c:v>8.6303019586786434E-4</c:v>
                </c:pt>
                <c:pt idx="695">
                  <c:v>8.6303019586786434E-4</c:v>
                </c:pt>
                <c:pt idx="696">
                  <c:v>8.6303019578792828E-4</c:v>
                </c:pt>
                <c:pt idx="697">
                  <c:v>8.6303019594780039E-4</c:v>
                </c:pt>
                <c:pt idx="698">
                  <c:v>8.6303019586786434E-4</c:v>
                </c:pt>
                <c:pt idx="699">
                  <c:v>8.6303019586786434E-4</c:v>
                </c:pt>
                <c:pt idx="700">
                  <c:v>8.6303019586786434E-4</c:v>
                </c:pt>
                <c:pt idx="701">
                  <c:v>8.6303019578792828E-4</c:v>
                </c:pt>
                <c:pt idx="702">
                  <c:v>8.6303019578792828E-4</c:v>
                </c:pt>
                <c:pt idx="703">
                  <c:v>8.6303019578792828E-4</c:v>
                </c:pt>
                <c:pt idx="704">
                  <c:v>8.6303019578792828E-4</c:v>
                </c:pt>
                <c:pt idx="705">
                  <c:v>8.6303019586786434E-4</c:v>
                </c:pt>
                <c:pt idx="706">
                  <c:v>8.6303019586786434E-4</c:v>
                </c:pt>
                <c:pt idx="707">
                  <c:v>8.6303019586786434E-4</c:v>
                </c:pt>
                <c:pt idx="708">
                  <c:v>8.6303019586786434E-4</c:v>
                </c:pt>
                <c:pt idx="709">
                  <c:v>8.6303019586786434E-4</c:v>
                </c:pt>
                <c:pt idx="710">
                  <c:v>8.6303019586786434E-4</c:v>
                </c:pt>
                <c:pt idx="711">
                  <c:v>8.6303019578792828E-4</c:v>
                </c:pt>
                <c:pt idx="712">
                  <c:v>8.6303019586786434E-4</c:v>
                </c:pt>
                <c:pt idx="713">
                  <c:v>8.6303019586786434E-4</c:v>
                </c:pt>
                <c:pt idx="714">
                  <c:v>8.6303019594780039E-4</c:v>
                </c:pt>
                <c:pt idx="715">
                  <c:v>8.6303019594780039E-4</c:v>
                </c:pt>
                <c:pt idx="716">
                  <c:v>8.6303019578792828E-4</c:v>
                </c:pt>
                <c:pt idx="717">
                  <c:v>8.6303019586786434E-4</c:v>
                </c:pt>
                <c:pt idx="718">
                  <c:v>8.6303019586786434E-4</c:v>
                </c:pt>
                <c:pt idx="719">
                  <c:v>8.6303019578792828E-4</c:v>
                </c:pt>
                <c:pt idx="720">
                  <c:v>8.6303019586786434E-4</c:v>
                </c:pt>
                <c:pt idx="721">
                  <c:v>8.6303019578792828E-4</c:v>
                </c:pt>
                <c:pt idx="722">
                  <c:v>8.6303019578792828E-4</c:v>
                </c:pt>
                <c:pt idx="723">
                  <c:v>8.6303019594780039E-4</c:v>
                </c:pt>
                <c:pt idx="724">
                  <c:v>8.6303019586786434E-4</c:v>
                </c:pt>
                <c:pt idx="725">
                  <c:v>3.7328858565022216E-3</c:v>
                </c:pt>
                <c:pt idx="726">
                  <c:v>3.7328858565022216E-3</c:v>
                </c:pt>
                <c:pt idx="727">
                  <c:v>3.7328858565022216E-3</c:v>
                </c:pt>
                <c:pt idx="728">
                  <c:v>3.7328858565022216E-3</c:v>
                </c:pt>
                <c:pt idx="729">
                  <c:v>3.7328858565022216E-3</c:v>
                </c:pt>
                <c:pt idx="730">
                  <c:v>3.7328858565821577E-3</c:v>
                </c:pt>
                <c:pt idx="731">
                  <c:v>3.7328858565022216E-3</c:v>
                </c:pt>
                <c:pt idx="732">
                  <c:v>3.7328858564222855E-3</c:v>
                </c:pt>
                <c:pt idx="733">
                  <c:v>3.7328858565022216E-3</c:v>
                </c:pt>
                <c:pt idx="734">
                  <c:v>3.7328858564222855E-3</c:v>
                </c:pt>
                <c:pt idx="735">
                  <c:v>3.7328858564222855E-3</c:v>
                </c:pt>
                <c:pt idx="736">
                  <c:v>3.7328858565022216E-3</c:v>
                </c:pt>
                <c:pt idx="737">
                  <c:v>3.7328858564222855E-3</c:v>
                </c:pt>
                <c:pt idx="738">
                  <c:v>3.7328858565022216E-3</c:v>
                </c:pt>
                <c:pt idx="739">
                  <c:v>3.7328858564222855E-3</c:v>
                </c:pt>
                <c:pt idx="740">
                  <c:v>3.7328858565022216E-3</c:v>
                </c:pt>
                <c:pt idx="741">
                  <c:v>3.7328858565022216E-3</c:v>
                </c:pt>
                <c:pt idx="742">
                  <c:v>3.7328858565022216E-3</c:v>
                </c:pt>
                <c:pt idx="743">
                  <c:v>3.7328858565022216E-3</c:v>
                </c:pt>
                <c:pt idx="744">
                  <c:v>3.7328858565022216E-3</c:v>
                </c:pt>
                <c:pt idx="745">
                  <c:v>3.7328858565022216E-3</c:v>
                </c:pt>
                <c:pt idx="746">
                  <c:v>3.7328858565022216E-3</c:v>
                </c:pt>
                <c:pt idx="747">
                  <c:v>3.7328858565022216E-3</c:v>
                </c:pt>
                <c:pt idx="748">
                  <c:v>3.7328858565821577E-3</c:v>
                </c:pt>
                <c:pt idx="749">
                  <c:v>3.7328858565022216E-3</c:v>
                </c:pt>
                <c:pt idx="750">
                  <c:v>3.7328858565022216E-3</c:v>
                </c:pt>
                <c:pt idx="751">
                  <c:v>3.7328858565022216E-3</c:v>
                </c:pt>
                <c:pt idx="752">
                  <c:v>3.7328858564222855E-3</c:v>
                </c:pt>
                <c:pt idx="753">
                  <c:v>3.7328858565022216E-3</c:v>
                </c:pt>
                <c:pt idx="754">
                  <c:v>3.7328858565022216E-3</c:v>
                </c:pt>
                <c:pt idx="755">
                  <c:v>3.7328858565022216E-3</c:v>
                </c:pt>
                <c:pt idx="756">
                  <c:v>3.7328858565022216E-3</c:v>
                </c:pt>
                <c:pt idx="757">
                  <c:v>3.7328858564222855E-3</c:v>
                </c:pt>
                <c:pt idx="758">
                  <c:v>3.7328858565022216E-3</c:v>
                </c:pt>
                <c:pt idx="759">
                  <c:v>3.7328858565022216E-3</c:v>
                </c:pt>
                <c:pt idx="760">
                  <c:v>3.7328858565022216E-3</c:v>
                </c:pt>
                <c:pt idx="761">
                  <c:v>3.7328858565821577E-3</c:v>
                </c:pt>
                <c:pt idx="762">
                  <c:v>3.7328858564222855E-3</c:v>
                </c:pt>
                <c:pt idx="763">
                  <c:v>3.7328858564222855E-3</c:v>
                </c:pt>
                <c:pt idx="764">
                  <c:v>3.7328858565022216E-3</c:v>
                </c:pt>
                <c:pt idx="765">
                  <c:v>3.7328858565821577E-3</c:v>
                </c:pt>
                <c:pt idx="766">
                  <c:v>3.7328858565022216E-3</c:v>
                </c:pt>
                <c:pt idx="767">
                  <c:v>3.7328858564222855E-3</c:v>
                </c:pt>
                <c:pt idx="768">
                  <c:v>3.7328858565022216E-3</c:v>
                </c:pt>
                <c:pt idx="769">
                  <c:v>3.7328858565022216E-3</c:v>
                </c:pt>
                <c:pt idx="770">
                  <c:v>3.7328858565821577E-3</c:v>
                </c:pt>
                <c:pt idx="771">
                  <c:v>3.7328858565022216E-3</c:v>
                </c:pt>
                <c:pt idx="772">
                  <c:v>3.7328858565022216E-3</c:v>
                </c:pt>
                <c:pt idx="773">
                  <c:v>3.7328858565022216E-3</c:v>
                </c:pt>
                <c:pt idx="774">
                  <c:v>3.7328858564222855E-3</c:v>
                </c:pt>
                <c:pt idx="775">
                  <c:v>3.7328858565022216E-3</c:v>
                </c:pt>
                <c:pt idx="776">
                  <c:v>3.7328858565022216E-3</c:v>
                </c:pt>
                <c:pt idx="777">
                  <c:v>6.4470949028194724E-3</c:v>
                </c:pt>
                <c:pt idx="778">
                  <c:v>6.4470949027395363E-3</c:v>
                </c:pt>
                <c:pt idx="779">
                  <c:v>6.4470949028194724E-3</c:v>
                </c:pt>
                <c:pt idx="780">
                  <c:v>6.4470949028194724E-3</c:v>
                </c:pt>
                <c:pt idx="781">
                  <c:v>6.4470949027395363E-3</c:v>
                </c:pt>
                <c:pt idx="782">
                  <c:v>6.4470949028194724E-3</c:v>
                </c:pt>
                <c:pt idx="783">
                  <c:v>6.4470949027395363E-3</c:v>
                </c:pt>
                <c:pt idx="784">
                  <c:v>6.4470949027395363E-3</c:v>
                </c:pt>
                <c:pt idx="785">
                  <c:v>6.4470949028194724E-3</c:v>
                </c:pt>
                <c:pt idx="786">
                  <c:v>6.4470949027395363E-3</c:v>
                </c:pt>
                <c:pt idx="787">
                  <c:v>6.4470949027395363E-3</c:v>
                </c:pt>
                <c:pt idx="788">
                  <c:v>6.4470949027395363E-3</c:v>
                </c:pt>
                <c:pt idx="789">
                  <c:v>6.4470949027395363E-3</c:v>
                </c:pt>
                <c:pt idx="790">
                  <c:v>6.4470949027395363E-3</c:v>
                </c:pt>
                <c:pt idx="791">
                  <c:v>6.4470949027395363E-3</c:v>
                </c:pt>
                <c:pt idx="792">
                  <c:v>6.4470949028194724E-3</c:v>
                </c:pt>
                <c:pt idx="793">
                  <c:v>6.4470949028194724E-3</c:v>
                </c:pt>
                <c:pt idx="794">
                  <c:v>6.4470949028194724E-3</c:v>
                </c:pt>
                <c:pt idx="795">
                  <c:v>6.4470949027395363E-3</c:v>
                </c:pt>
                <c:pt idx="796">
                  <c:v>6.4470949028194724E-3</c:v>
                </c:pt>
                <c:pt idx="797">
                  <c:v>6.4470949027395363E-3</c:v>
                </c:pt>
                <c:pt idx="798">
                  <c:v>6.4470949028194724E-3</c:v>
                </c:pt>
                <c:pt idx="799">
                  <c:v>6.4470949027395363E-3</c:v>
                </c:pt>
                <c:pt idx="800">
                  <c:v>6.4470949028194724E-3</c:v>
                </c:pt>
                <c:pt idx="801">
                  <c:v>6.4470949027395363E-3</c:v>
                </c:pt>
                <c:pt idx="802">
                  <c:v>6.4470949028194724E-3</c:v>
                </c:pt>
                <c:pt idx="803">
                  <c:v>6.4470949027395363E-3</c:v>
                </c:pt>
                <c:pt idx="804">
                  <c:v>6.4470949027395363E-3</c:v>
                </c:pt>
                <c:pt idx="805">
                  <c:v>6.4470949028194724E-3</c:v>
                </c:pt>
                <c:pt idx="806">
                  <c:v>6.4470949027395363E-3</c:v>
                </c:pt>
                <c:pt idx="807">
                  <c:v>6.4470949028194724E-3</c:v>
                </c:pt>
                <c:pt idx="808">
                  <c:v>6.4470949028194724E-3</c:v>
                </c:pt>
                <c:pt idx="809">
                  <c:v>6.4470949028194724E-3</c:v>
                </c:pt>
                <c:pt idx="810">
                  <c:v>6.4470949028194724E-3</c:v>
                </c:pt>
                <c:pt idx="811">
                  <c:v>6.4470949027395363E-3</c:v>
                </c:pt>
                <c:pt idx="812">
                  <c:v>6.4470949028194724E-3</c:v>
                </c:pt>
                <c:pt idx="813">
                  <c:v>6.4470949027395363E-3</c:v>
                </c:pt>
                <c:pt idx="814">
                  <c:v>6.4470949028194724E-3</c:v>
                </c:pt>
                <c:pt idx="815">
                  <c:v>6.4470949028194724E-3</c:v>
                </c:pt>
                <c:pt idx="816">
                  <c:v>6.4470949027395363E-3</c:v>
                </c:pt>
                <c:pt idx="817">
                  <c:v>6.4470949028194724E-3</c:v>
                </c:pt>
                <c:pt idx="818">
                  <c:v>6.4470949028194724E-3</c:v>
                </c:pt>
                <c:pt idx="819">
                  <c:v>6.4470949027395363E-3</c:v>
                </c:pt>
                <c:pt idx="820">
                  <c:v>6.4470949028194724E-3</c:v>
                </c:pt>
                <c:pt idx="821">
                  <c:v>6.4470949028194724E-3</c:v>
                </c:pt>
                <c:pt idx="822">
                  <c:v>6.4470949027395363E-3</c:v>
                </c:pt>
                <c:pt idx="823">
                  <c:v>6.4470949027395363E-3</c:v>
                </c:pt>
                <c:pt idx="824">
                  <c:v>6.4470949027395363E-3</c:v>
                </c:pt>
                <c:pt idx="825">
                  <c:v>6.4470949028194724E-3</c:v>
                </c:pt>
                <c:pt idx="826">
                  <c:v>6.4470949028194724E-3</c:v>
                </c:pt>
                <c:pt idx="827">
                  <c:v>6.4470949028194724E-3</c:v>
                </c:pt>
                <c:pt idx="828">
                  <c:v>6.4470949028194724E-3</c:v>
                </c:pt>
                <c:pt idx="829">
                  <c:v>8.9499772988776982E-3</c:v>
                </c:pt>
                <c:pt idx="830">
                  <c:v>8.9499772988776982E-3</c:v>
                </c:pt>
                <c:pt idx="831">
                  <c:v>8.9499772987977622E-3</c:v>
                </c:pt>
                <c:pt idx="832">
                  <c:v>8.9499772987977622E-3</c:v>
                </c:pt>
                <c:pt idx="833">
                  <c:v>8.9499772988776982E-3</c:v>
                </c:pt>
                <c:pt idx="834">
                  <c:v>8.9499772988776982E-3</c:v>
                </c:pt>
                <c:pt idx="835">
                  <c:v>8.9499772988776982E-3</c:v>
                </c:pt>
                <c:pt idx="836">
                  <c:v>8.9499772989576343E-3</c:v>
                </c:pt>
                <c:pt idx="837">
                  <c:v>8.9499772987977622E-3</c:v>
                </c:pt>
                <c:pt idx="838">
                  <c:v>8.9499772987977622E-3</c:v>
                </c:pt>
                <c:pt idx="839">
                  <c:v>8.9499772988776982E-3</c:v>
                </c:pt>
                <c:pt idx="840">
                  <c:v>8.9499772987977622E-3</c:v>
                </c:pt>
                <c:pt idx="841">
                  <c:v>8.9499772988776982E-3</c:v>
                </c:pt>
                <c:pt idx="842">
                  <c:v>8.9499772987977622E-3</c:v>
                </c:pt>
                <c:pt idx="843">
                  <c:v>8.9501998065166788E-3</c:v>
                </c:pt>
                <c:pt idx="844">
                  <c:v>8.9501998065166788E-3</c:v>
                </c:pt>
                <c:pt idx="845">
                  <c:v>8.9501998065166788E-3</c:v>
                </c:pt>
                <c:pt idx="846">
                  <c:v>8.9501998065433241E-3</c:v>
                </c:pt>
                <c:pt idx="847">
                  <c:v>8.9501998065433241E-3</c:v>
                </c:pt>
                <c:pt idx="848">
                  <c:v>8.9501998065166788E-3</c:v>
                </c:pt>
                <c:pt idx="849">
                  <c:v>8.9501998065433241E-3</c:v>
                </c:pt>
                <c:pt idx="850">
                  <c:v>8.9501998065166788E-3</c:v>
                </c:pt>
                <c:pt idx="851">
                  <c:v>8.9501998065166788E-3</c:v>
                </c:pt>
                <c:pt idx="852">
                  <c:v>8.9501998065433241E-3</c:v>
                </c:pt>
                <c:pt idx="853">
                  <c:v>8.9501998065433241E-3</c:v>
                </c:pt>
                <c:pt idx="854">
                  <c:v>8.9501998065166788E-3</c:v>
                </c:pt>
                <c:pt idx="855">
                  <c:v>8.9501998065433241E-3</c:v>
                </c:pt>
                <c:pt idx="856">
                  <c:v>8.9501998065166788E-3</c:v>
                </c:pt>
                <c:pt idx="857">
                  <c:v>8.9501998065166788E-3</c:v>
                </c:pt>
                <c:pt idx="858">
                  <c:v>8.9501998065166788E-3</c:v>
                </c:pt>
                <c:pt idx="859">
                  <c:v>8.9499772988776982E-3</c:v>
                </c:pt>
                <c:pt idx="860">
                  <c:v>8.9499772988776982E-3</c:v>
                </c:pt>
                <c:pt idx="861">
                  <c:v>8.9499772988776982E-3</c:v>
                </c:pt>
                <c:pt idx="862">
                  <c:v>8.9499772988776982E-3</c:v>
                </c:pt>
                <c:pt idx="863">
                  <c:v>8.9499772987977622E-3</c:v>
                </c:pt>
                <c:pt idx="864">
                  <c:v>8.9499772988776982E-3</c:v>
                </c:pt>
                <c:pt idx="865">
                  <c:v>8.9499772988776982E-3</c:v>
                </c:pt>
                <c:pt idx="866">
                  <c:v>8.9499772988776982E-3</c:v>
                </c:pt>
                <c:pt idx="867">
                  <c:v>8.9499772988776982E-3</c:v>
                </c:pt>
                <c:pt idx="868">
                  <c:v>8.9499772988776982E-3</c:v>
                </c:pt>
                <c:pt idx="869">
                  <c:v>8.9499772988776982E-3</c:v>
                </c:pt>
                <c:pt idx="870">
                  <c:v>8.9499772988776982E-3</c:v>
                </c:pt>
                <c:pt idx="871">
                  <c:v>8.9499772988776982E-3</c:v>
                </c:pt>
                <c:pt idx="872">
                  <c:v>8.9499772987977622E-3</c:v>
                </c:pt>
                <c:pt idx="873">
                  <c:v>8.9499772988776982E-3</c:v>
                </c:pt>
                <c:pt idx="874">
                  <c:v>8.9499772988776982E-3</c:v>
                </c:pt>
                <c:pt idx="875">
                  <c:v>8.9499772988776982E-3</c:v>
                </c:pt>
                <c:pt idx="876">
                  <c:v>8.9499772988776982E-3</c:v>
                </c:pt>
                <c:pt idx="877">
                  <c:v>8.9499772988776982E-3</c:v>
                </c:pt>
                <c:pt idx="878">
                  <c:v>8.9499772988776982E-3</c:v>
                </c:pt>
                <c:pt idx="879">
                  <c:v>8.9499772988776982E-3</c:v>
                </c:pt>
                <c:pt idx="880">
                  <c:v>1.0871357158732664E-2</c:v>
                </c:pt>
                <c:pt idx="881">
                  <c:v>1.0871357158732664E-2</c:v>
                </c:pt>
                <c:pt idx="882">
                  <c:v>1.0871357158732664E-2</c:v>
                </c:pt>
                <c:pt idx="883">
                  <c:v>1.0871357158732664E-2</c:v>
                </c:pt>
                <c:pt idx="884">
                  <c:v>1.0871357158732664E-2</c:v>
                </c:pt>
                <c:pt idx="885">
                  <c:v>1.0871357158732664E-2</c:v>
                </c:pt>
                <c:pt idx="886">
                  <c:v>1.0871357158732664E-2</c:v>
                </c:pt>
                <c:pt idx="887">
                  <c:v>1.0871357158732664E-2</c:v>
                </c:pt>
                <c:pt idx="888">
                  <c:v>1.0871357158732664E-2</c:v>
                </c:pt>
                <c:pt idx="889">
                  <c:v>1.0871357158732664E-2</c:v>
                </c:pt>
                <c:pt idx="890">
                  <c:v>1.0871357158732664E-2</c:v>
                </c:pt>
                <c:pt idx="891">
                  <c:v>1.0871357158732664E-2</c:v>
                </c:pt>
                <c:pt idx="892">
                  <c:v>1.0871357158732664E-2</c:v>
                </c:pt>
                <c:pt idx="893">
                  <c:v>1.0871357158732664E-2</c:v>
                </c:pt>
                <c:pt idx="894">
                  <c:v>1.0871357158732664E-2</c:v>
                </c:pt>
                <c:pt idx="895">
                  <c:v>1.0871357158732664E-2</c:v>
                </c:pt>
                <c:pt idx="896">
                  <c:v>1.0871357158732664E-2</c:v>
                </c:pt>
                <c:pt idx="897">
                  <c:v>1.0871357158732664E-2</c:v>
                </c:pt>
                <c:pt idx="898">
                  <c:v>1.0871357158732664E-2</c:v>
                </c:pt>
                <c:pt idx="899">
                  <c:v>1.0871357158732664E-2</c:v>
                </c:pt>
                <c:pt idx="900">
                  <c:v>1.0871357158732664E-2</c:v>
                </c:pt>
                <c:pt idx="901">
                  <c:v>1.0871357158732664E-2</c:v>
                </c:pt>
                <c:pt idx="902">
                  <c:v>1.0871357158732664E-2</c:v>
                </c:pt>
                <c:pt idx="903">
                  <c:v>1.0871357158732664E-2</c:v>
                </c:pt>
                <c:pt idx="904">
                  <c:v>1.0871357158732664E-2</c:v>
                </c:pt>
                <c:pt idx="905">
                  <c:v>1.0871357158732664E-2</c:v>
                </c:pt>
                <c:pt idx="906">
                  <c:v>1.0871357158732664E-2</c:v>
                </c:pt>
                <c:pt idx="907">
                  <c:v>1.0871357158732664E-2</c:v>
                </c:pt>
                <c:pt idx="908">
                  <c:v>1.0871357158732664E-2</c:v>
                </c:pt>
                <c:pt idx="909">
                  <c:v>1.0871357158732664E-2</c:v>
                </c:pt>
                <c:pt idx="910">
                  <c:v>1.0871357158732664E-2</c:v>
                </c:pt>
                <c:pt idx="911">
                  <c:v>1.0871357158732664E-2</c:v>
                </c:pt>
                <c:pt idx="912">
                  <c:v>1.0871357158732664E-2</c:v>
                </c:pt>
                <c:pt idx="913">
                  <c:v>1.0871357158732664E-2</c:v>
                </c:pt>
                <c:pt idx="914">
                  <c:v>1.0871357158732664E-2</c:v>
                </c:pt>
                <c:pt idx="915">
                  <c:v>1.0871357158732664E-2</c:v>
                </c:pt>
                <c:pt idx="916">
                  <c:v>1.0871357158732664E-2</c:v>
                </c:pt>
                <c:pt idx="917">
                  <c:v>1.0871357158732664E-2</c:v>
                </c:pt>
                <c:pt idx="918">
                  <c:v>1.0871357158732664E-2</c:v>
                </c:pt>
                <c:pt idx="919">
                  <c:v>1.0871357158732664E-2</c:v>
                </c:pt>
                <c:pt idx="920">
                  <c:v>1.0871357158732664E-2</c:v>
                </c:pt>
                <c:pt idx="921">
                  <c:v>1.0871357158732664E-2</c:v>
                </c:pt>
                <c:pt idx="922">
                  <c:v>1.0871357158732664E-2</c:v>
                </c:pt>
                <c:pt idx="923">
                  <c:v>1.0871357158732664E-2</c:v>
                </c:pt>
                <c:pt idx="924">
                  <c:v>1.0871357158732664E-2</c:v>
                </c:pt>
                <c:pt idx="925">
                  <c:v>1.08713571588126E-2</c:v>
                </c:pt>
                <c:pt idx="926">
                  <c:v>1.0871357158732664E-2</c:v>
                </c:pt>
                <c:pt idx="927">
                  <c:v>1.0871357158732664E-2</c:v>
                </c:pt>
                <c:pt idx="928">
                  <c:v>1.0871357158732664E-2</c:v>
                </c:pt>
                <c:pt idx="929">
                  <c:v>1.0871357158732664E-2</c:v>
                </c:pt>
                <c:pt idx="930">
                  <c:v>1.0871357158732664E-2</c:v>
                </c:pt>
                <c:pt idx="931">
                  <c:v>1.0871357158732664E-2</c:v>
                </c:pt>
                <c:pt idx="932">
                  <c:v>1.1791191628924835E-2</c:v>
                </c:pt>
                <c:pt idx="933">
                  <c:v>1.1791191628924835E-2</c:v>
                </c:pt>
                <c:pt idx="934">
                  <c:v>1.1791191628924835E-2</c:v>
                </c:pt>
                <c:pt idx="935">
                  <c:v>1.1791191628924835E-2</c:v>
                </c:pt>
                <c:pt idx="936">
                  <c:v>1.1791191628924835E-2</c:v>
                </c:pt>
                <c:pt idx="937">
                  <c:v>1.1791191628924835E-2</c:v>
                </c:pt>
                <c:pt idx="938">
                  <c:v>1.1791191628924835E-2</c:v>
                </c:pt>
                <c:pt idx="939">
                  <c:v>1.1791191628924835E-2</c:v>
                </c:pt>
                <c:pt idx="940">
                  <c:v>1.1791191628924835E-2</c:v>
                </c:pt>
                <c:pt idx="941">
                  <c:v>1.1791191628924835E-2</c:v>
                </c:pt>
                <c:pt idx="942">
                  <c:v>1.1791191628924835E-2</c:v>
                </c:pt>
                <c:pt idx="943">
                  <c:v>1.1791191628924835E-2</c:v>
                </c:pt>
                <c:pt idx="944">
                  <c:v>1.1791191628924835E-2</c:v>
                </c:pt>
                <c:pt idx="945">
                  <c:v>1.1791191628844899E-2</c:v>
                </c:pt>
                <c:pt idx="946">
                  <c:v>1.1791191628844899E-2</c:v>
                </c:pt>
                <c:pt idx="947">
                  <c:v>1.1791191628924835E-2</c:v>
                </c:pt>
                <c:pt idx="948">
                  <c:v>1.1791191628924835E-2</c:v>
                </c:pt>
                <c:pt idx="949">
                  <c:v>1.1791191628844899E-2</c:v>
                </c:pt>
                <c:pt idx="950">
                  <c:v>1.1791191628924835E-2</c:v>
                </c:pt>
                <c:pt idx="951">
                  <c:v>1.1791191628924835E-2</c:v>
                </c:pt>
                <c:pt idx="952">
                  <c:v>1.1791191628924835E-2</c:v>
                </c:pt>
                <c:pt idx="953">
                  <c:v>1.1791191628924835E-2</c:v>
                </c:pt>
                <c:pt idx="954">
                  <c:v>1.1791191628844899E-2</c:v>
                </c:pt>
                <c:pt idx="955">
                  <c:v>1.1791191628924835E-2</c:v>
                </c:pt>
                <c:pt idx="956">
                  <c:v>1.1791191628924835E-2</c:v>
                </c:pt>
                <c:pt idx="957">
                  <c:v>1.1791191628924835E-2</c:v>
                </c:pt>
                <c:pt idx="958">
                  <c:v>1.1791191628924835E-2</c:v>
                </c:pt>
                <c:pt idx="959">
                  <c:v>1.1791191628924835E-2</c:v>
                </c:pt>
                <c:pt idx="960">
                  <c:v>1.1791191628924835E-2</c:v>
                </c:pt>
                <c:pt idx="961">
                  <c:v>1.1791191628924835E-2</c:v>
                </c:pt>
                <c:pt idx="962">
                  <c:v>1.1791191628924835E-2</c:v>
                </c:pt>
                <c:pt idx="963">
                  <c:v>1.1791191628924835E-2</c:v>
                </c:pt>
                <c:pt idx="964">
                  <c:v>1.1791191628924835E-2</c:v>
                </c:pt>
                <c:pt idx="965">
                  <c:v>1.1791191628924835E-2</c:v>
                </c:pt>
                <c:pt idx="966">
                  <c:v>1.1791191628924835E-2</c:v>
                </c:pt>
                <c:pt idx="967">
                  <c:v>1.1791191628924835E-2</c:v>
                </c:pt>
                <c:pt idx="968">
                  <c:v>1.1791191628924835E-2</c:v>
                </c:pt>
                <c:pt idx="969">
                  <c:v>1.1791191628924835E-2</c:v>
                </c:pt>
                <c:pt idx="970">
                  <c:v>1.1791191628924835E-2</c:v>
                </c:pt>
                <c:pt idx="971">
                  <c:v>1.1791191628924835E-2</c:v>
                </c:pt>
                <c:pt idx="972">
                  <c:v>1.1791191628924835E-2</c:v>
                </c:pt>
                <c:pt idx="973">
                  <c:v>1.1791191628924835E-2</c:v>
                </c:pt>
                <c:pt idx="974">
                  <c:v>1.1791191628924835E-2</c:v>
                </c:pt>
                <c:pt idx="975">
                  <c:v>1.1791191628924835E-2</c:v>
                </c:pt>
                <c:pt idx="976">
                  <c:v>1.1791191628924835E-2</c:v>
                </c:pt>
                <c:pt idx="977">
                  <c:v>1.1791191628924835E-2</c:v>
                </c:pt>
                <c:pt idx="978">
                  <c:v>1.1791191628924835E-2</c:v>
                </c:pt>
                <c:pt idx="979">
                  <c:v>1.1791191628924835E-2</c:v>
                </c:pt>
                <c:pt idx="980">
                  <c:v>1.1791191628844899E-2</c:v>
                </c:pt>
                <c:pt idx="981">
                  <c:v>1.1791191628844899E-2</c:v>
                </c:pt>
                <c:pt idx="982">
                  <c:v>1.1791191628924835E-2</c:v>
                </c:pt>
                <c:pt idx="983">
                  <c:v>1.1791191628924835E-2</c:v>
                </c:pt>
                <c:pt idx="984">
                  <c:v>1.2626210086663647E-2</c:v>
                </c:pt>
                <c:pt idx="985">
                  <c:v>1.2626210086743583E-2</c:v>
                </c:pt>
                <c:pt idx="986">
                  <c:v>1.2626210086663647E-2</c:v>
                </c:pt>
                <c:pt idx="987">
                  <c:v>1.2626210086663647E-2</c:v>
                </c:pt>
                <c:pt idx="988">
                  <c:v>1.2626210086663647E-2</c:v>
                </c:pt>
                <c:pt idx="989">
                  <c:v>1.2626210086743583E-2</c:v>
                </c:pt>
                <c:pt idx="990">
                  <c:v>1.2626210086663647E-2</c:v>
                </c:pt>
                <c:pt idx="991">
                  <c:v>1.2626210086663647E-2</c:v>
                </c:pt>
                <c:pt idx="992">
                  <c:v>1.2626210086663647E-2</c:v>
                </c:pt>
                <c:pt idx="993">
                  <c:v>1.2626210086663647E-2</c:v>
                </c:pt>
                <c:pt idx="994">
                  <c:v>1.2626210086663647E-2</c:v>
                </c:pt>
                <c:pt idx="995">
                  <c:v>1.2626210086663647E-2</c:v>
                </c:pt>
                <c:pt idx="996">
                  <c:v>1.2626210086663647E-2</c:v>
                </c:pt>
                <c:pt idx="997">
                  <c:v>1.2626210086663647E-2</c:v>
                </c:pt>
                <c:pt idx="998">
                  <c:v>1.2626210086743583E-2</c:v>
                </c:pt>
                <c:pt idx="999">
                  <c:v>1.2626210086663647E-2</c:v>
                </c:pt>
                <c:pt idx="1000">
                  <c:v>1.2626210086663647E-2</c:v>
                </c:pt>
                <c:pt idx="1001">
                  <c:v>1.2626210086663647E-2</c:v>
                </c:pt>
                <c:pt idx="1002">
                  <c:v>1.2626210086663647E-2</c:v>
                </c:pt>
                <c:pt idx="1003">
                  <c:v>1.2626210086743583E-2</c:v>
                </c:pt>
                <c:pt idx="1004">
                  <c:v>1.2626210086743583E-2</c:v>
                </c:pt>
                <c:pt idx="1005">
                  <c:v>1.2626210086663647E-2</c:v>
                </c:pt>
                <c:pt idx="1006">
                  <c:v>1.2626210086663647E-2</c:v>
                </c:pt>
                <c:pt idx="1007">
                  <c:v>1.2626210086663647E-2</c:v>
                </c:pt>
                <c:pt idx="1008">
                  <c:v>1.2626210086743583E-2</c:v>
                </c:pt>
                <c:pt idx="1009">
                  <c:v>1.2626210086743583E-2</c:v>
                </c:pt>
                <c:pt idx="1010">
                  <c:v>1.2626210086663647E-2</c:v>
                </c:pt>
                <c:pt idx="1011">
                  <c:v>1.2626210086663647E-2</c:v>
                </c:pt>
                <c:pt idx="1012">
                  <c:v>1.2626210086663647E-2</c:v>
                </c:pt>
                <c:pt idx="1013">
                  <c:v>1.2626210086743583E-2</c:v>
                </c:pt>
                <c:pt idx="1014">
                  <c:v>1.2626210086743583E-2</c:v>
                </c:pt>
                <c:pt idx="1015">
                  <c:v>1.2626210086743583E-2</c:v>
                </c:pt>
                <c:pt idx="1016">
                  <c:v>1.2626210086663647E-2</c:v>
                </c:pt>
                <c:pt idx="1017">
                  <c:v>1.2626210086663647E-2</c:v>
                </c:pt>
                <c:pt idx="1018">
                  <c:v>1.2626210086743583E-2</c:v>
                </c:pt>
                <c:pt idx="1019">
                  <c:v>1.2626210086663647E-2</c:v>
                </c:pt>
                <c:pt idx="1020">
                  <c:v>1.2626210086743583E-2</c:v>
                </c:pt>
                <c:pt idx="1021">
                  <c:v>1.2626210086663647E-2</c:v>
                </c:pt>
                <c:pt idx="1022">
                  <c:v>1.2626210086663647E-2</c:v>
                </c:pt>
                <c:pt idx="1023">
                  <c:v>1.2626210086663647E-2</c:v>
                </c:pt>
                <c:pt idx="1024">
                  <c:v>1.2626210086743583E-2</c:v>
                </c:pt>
                <c:pt idx="1025">
                  <c:v>1.2626210086743583E-2</c:v>
                </c:pt>
                <c:pt idx="1026">
                  <c:v>1.2626210086663647E-2</c:v>
                </c:pt>
                <c:pt idx="1027">
                  <c:v>1.2626210086743583E-2</c:v>
                </c:pt>
                <c:pt idx="1028">
                  <c:v>1.2626210086743583E-2</c:v>
                </c:pt>
                <c:pt idx="1029">
                  <c:v>1.2626210086663647E-2</c:v>
                </c:pt>
                <c:pt idx="1030">
                  <c:v>1.2626210086663647E-2</c:v>
                </c:pt>
                <c:pt idx="1031">
                  <c:v>1.2626210086663647E-2</c:v>
                </c:pt>
                <c:pt idx="1032">
                  <c:v>1.2626210086743583E-2</c:v>
                </c:pt>
                <c:pt idx="1033">
                  <c:v>1.2626210086663647E-2</c:v>
                </c:pt>
                <c:pt idx="1034">
                  <c:v>1.2626210086663647E-2</c:v>
                </c:pt>
                <c:pt idx="1035">
                  <c:v>1.2626210086663647E-2</c:v>
                </c:pt>
                <c:pt idx="1036">
                  <c:v>1.2626210086743583E-2</c:v>
                </c:pt>
                <c:pt idx="1037">
                  <c:v>1.3011526944044505E-2</c:v>
                </c:pt>
                <c:pt idx="1038">
                  <c:v>1.3011526944044505E-2</c:v>
                </c:pt>
                <c:pt idx="1039">
                  <c:v>1.3011526944044505E-2</c:v>
                </c:pt>
                <c:pt idx="1040">
                  <c:v>1.3011526944044505E-2</c:v>
                </c:pt>
                <c:pt idx="1041">
                  <c:v>1.3011526944124441E-2</c:v>
                </c:pt>
                <c:pt idx="1042">
                  <c:v>1.3011526944044505E-2</c:v>
                </c:pt>
                <c:pt idx="1043">
                  <c:v>1.3011526944044505E-2</c:v>
                </c:pt>
                <c:pt idx="1044">
                  <c:v>1.3011526944044505E-2</c:v>
                </c:pt>
                <c:pt idx="1045">
                  <c:v>1.3011526944044505E-2</c:v>
                </c:pt>
                <c:pt idx="1046">
                  <c:v>1.3011526944044505E-2</c:v>
                </c:pt>
                <c:pt idx="1047">
                  <c:v>1.3011526944044505E-2</c:v>
                </c:pt>
                <c:pt idx="1048">
                  <c:v>1.3011526944124441E-2</c:v>
                </c:pt>
                <c:pt idx="1049">
                  <c:v>1.3011526944044505E-2</c:v>
                </c:pt>
                <c:pt idx="1050">
                  <c:v>1.3011526944044505E-2</c:v>
                </c:pt>
                <c:pt idx="1051">
                  <c:v>1.3011526944044505E-2</c:v>
                </c:pt>
                <c:pt idx="1052">
                  <c:v>1.3011526944044505E-2</c:v>
                </c:pt>
                <c:pt idx="1053">
                  <c:v>1.3011526944044505E-2</c:v>
                </c:pt>
                <c:pt idx="1054">
                  <c:v>1.3011526944044505E-2</c:v>
                </c:pt>
                <c:pt idx="1055">
                  <c:v>1.3011526944044505E-2</c:v>
                </c:pt>
                <c:pt idx="1056">
                  <c:v>1.3011526944044505E-2</c:v>
                </c:pt>
                <c:pt idx="1057">
                  <c:v>1.3011526944044505E-2</c:v>
                </c:pt>
                <c:pt idx="1058">
                  <c:v>1.3011526944124441E-2</c:v>
                </c:pt>
                <c:pt idx="1059">
                  <c:v>1.3011526944044505E-2</c:v>
                </c:pt>
                <c:pt idx="1060">
                  <c:v>1.3011526944044505E-2</c:v>
                </c:pt>
                <c:pt idx="1061">
                  <c:v>1.3011526944124441E-2</c:v>
                </c:pt>
                <c:pt idx="1062">
                  <c:v>1.3011526944044505E-2</c:v>
                </c:pt>
                <c:pt idx="1063">
                  <c:v>1.3011526944124441E-2</c:v>
                </c:pt>
                <c:pt idx="1064">
                  <c:v>1.3011526944044505E-2</c:v>
                </c:pt>
                <c:pt idx="1065">
                  <c:v>1.3011526944044505E-2</c:v>
                </c:pt>
                <c:pt idx="1066">
                  <c:v>1.3011526944044505E-2</c:v>
                </c:pt>
                <c:pt idx="1067">
                  <c:v>1.3011526944044505E-2</c:v>
                </c:pt>
                <c:pt idx="1068">
                  <c:v>1.3011526944044505E-2</c:v>
                </c:pt>
                <c:pt idx="1069">
                  <c:v>1.3011526944124441E-2</c:v>
                </c:pt>
                <c:pt idx="1070">
                  <c:v>1.3011526944044505E-2</c:v>
                </c:pt>
                <c:pt idx="1071">
                  <c:v>1.3011526944044505E-2</c:v>
                </c:pt>
                <c:pt idx="1072">
                  <c:v>1.3011526944044505E-2</c:v>
                </c:pt>
                <c:pt idx="1073">
                  <c:v>1.3011526944044505E-2</c:v>
                </c:pt>
                <c:pt idx="1074">
                  <c:v>1.3011526944044505E-2</c:v>
                </c:pt>
                <c:pt idx="1075">
                  <c:v>1.3011526944044505E-2</c:v>
                </c:pt>
                <c:pt idx="1076">
                  <c:v>1.3011526944044505E-2</c:v>
                </c:pt>
                <c:pt idx="1077">
                  <c:v>1.3011526944044505E-2</c:v>
                </c:pt>
                <c:pt idx="1078">
                  <c:v>1.3011526944044505E-2</c:v>
                </c:pt>
                <c:pt idx="1079">
                  <c:v>1.3011526944044505E-2</c:v>
                </c:pt>
                <c:pt idx="1080">
                  <c:v>1.3011526944124441E-2</c:v>
                </c:pt>
                <c:pt idx="1081">
                  <c:v>1.3011526944124441E-2</c:v>
                </c:pt>
                <c:pt idx="1082">
                  <c:v>1.3011526944044505E-2</c:v>
                </c:pt>
                <c:pt idx="1083">
                  <c:v>1.3011526944044505E-2</c:v>
                </c:pt>
                <c:pt idx="1084">
                  <c:v>1.3011526944044505E-2</c:v>
                </c:pt>
                <c:pt idx="1085">
                  <c:v>1.3011526944124441E-2</c:v>
                </c:pt>
                <c:pt idx="1086">
                  <c:v>1.3011526944124441E-2</c:v>
                </c:pt>
                <c:pt idx="1087">
                  <c:v>1.3011526944124441E-2</c:v>
                </c:pt>
                <c:pt idx="1088">
                  <c:v>1.3011526944124441E-2</c:v>
                </c:pt>
                <c:pt idx="1089">
                  <c:v>1.3011526944124441E-2</c:v>
                </c:pt>
                <c:pt idx="1090">
                  <c:v>1.3011526944044505E-2</c:v>
                </c:pt>
                <c:pt idx="1091">
                  <c:v>1.3011526944044505E-2</c:v>
                </c:pt>
                <c:pt idx="1092">
                  <c:v>1.3011526944044505E-2</c:v>
                </c:pt>
                <c:pt idx="1093">
                  <c:v>1.3011526944044505E-2</c:v>
                </c:pt>
                <c:pt idx="1094">
                  <c:v>1.3011526944124441E-2</c:v>
                </c:pt>
                <c:pt idx="1095">
                  <c:v>1.3011526944044505E-2</c:v>
                </c:pt>
                <c:pt idx="1096">
                  <c:v>1.3011526944044505E-2</c:v>
                </c:pt>
                <c:pt idx="1097">
                  <c:v>1.3011526944124441E-2</c:v>
                </c:pt>
                <c:pt idx="1098">
                  <c:v>1.3011526944124441E-2</c:v>
                </c:pt>
                <c:pt idx="1099">
                  <c:v>1.3011526944044505E-2</c:v>
                </c:pt>
                <c:pt idx="1100">
                  <c:v>1.3011526944044505E-2</c:v>
                </c:pt>
                <c:pt idx="1101">
                  <c:v>1.3011526944044505E-2</c:v>
                </c:pt>
                <c:pt idx="1102">
                  <c:v>1.3011526944044505E-2</c:v>
                </c:pt>
                <c:pt idx="1103">
                  <c:v>1.3011526944124441E-2</c:v>
                </c:pt>
                <c:pt idx="1104">
                  <c:v>1.3011526944044505E-2</c:v>
                </c:pt>
                <c:pt idx="1105">
                  <c:v>1.3011526944044505E-2</c:v>
                </c:pt>
                <c:pt idx="1106">
                  <c:v>1.3011526944044505E-2</c:v>
                </c:pt>
                <c:pt idx="1107">
                  <c:v>1.3011526944044505E-2</c:v>
                </c:pt>
                <c:pt idx="1108">
                  <c:v>1.3011526944044505E-2</c:v>
                </c:pt>
                <c:pt idx="1109">
                  <c:v>1.3011526944044505E-2</c:v>
                </c:pt>
                <c:pt idx="1110">
                  <c:v>1.3011526944044505E-2</c:v>
                </c:pt>
                <c:pt idx="1111">
                  <c:v>1.3011526944044505E-2</c:v>
                </c:pt>
                <c:pt idx="1112">
                  <c:v>1.3011526944044505E-2</c:v>
                </c:pt>
                <c:pt idx="1113">
                  <c:v>1.3011526944124441E-2</c:v>
                </c:pt>
                <c:pt idx="1114">
                  <c:v>1.3011526944044505E-2</c:v>
                </c:pt>
                <c:pt idx="1115">
                  <c:v>1.3011526944044505E-2</c:v>
                </c:pt>
                <c:pt idx="1116">
                  <c:v>1.3011526944044505E-2</c:v>
                </c:pt>
                <c:pt idx="1117">
                  <c:v>1.3011526944044505E-2</c:v>
                </c:pt>
                <c:pt idx="1118">
                  <c:v>1.3011526944044505E-2</c:v>
                </c:pt>
                <c:pt idx="1119">
                  <c:v>1.3012467532691474E-2</c:v>
                </c:pt>
                <c:pt idx="1120">
                  <c:v>1.3011526944044505E-2</c:v>
                </c:pt>
                <c:pt idx="1121">
                  <c:v>1.3011526944124441E-2</c:v>
                </c:pt>
                <c:pt idx="1122">
                  <c:v>1.3011526944124441E-2</c:v>
                </c:pt>
                <c:pt idx="1123">
                  <c:v>1.3011526944124441E-2</c:v>
                </c:pt>
                <c:pt idx="1124">
                  <c:v>1.3011526944124441E-2</c:v>
                </c:pt>
                <c:pt idx="1125">
                  <c:v>1.3011526944044505E-2</c:v>
                </c:pt>
                <c:pt idx="1126">
                  <c:v>1.3011526944044505E-2</c:v>
                </c:pt>
                <c:pt idx="1127">
                  <c:v>1.3011526944044505E-2</c:v>
                </c:pt>
                <c:pt idx="1128">
                  <c:v>1.3011526944044505E-2</c:v>
                </c:pt>
                <c:pt idx="1129">
                  <c:v>1.3011526944124441E-2</c:v>
                </c:pt>
                <c:pt idx="1130">
                  <c:v>1.3011526944044505E-2</c:v>
                </c:pt>
                <c:pt idx="1131">
                  <c:v>1.3011526944044505E-2</c:v>
                </c:pt>
                <c:pt idx="1132">
                  <c:v>1.3011526944124441E-2</c:v>
                </c:pt>
                <c:pt idx="1133">
                  <c:v>1.3011526944044505E-2</c:v>
                </c:pt>
                <c:pt idx="1134">
                  <c:v>1.3011526944044505E-2</c:v>
                </c:pt>
                <c:pt idx="1135">
                  <c:v>1.3011526944044505E-2</c:v>
                </c:pt>
                <c:pt idx="1136">
                  <c:v>1.3011526944124441E-2</c:v>
                </c:pt>
                <c:pt idx="1137">
                  <c:v>1.3011526944044505E-2</c:v>
                </c:pt>
                <c:pt idx="1138">
                  <c:v>1.3011526944044505E-2</c:v>
                </c:pt>
                <c:pt idx="1139">
                  <c:v>1.3011526944124441E-2</c:v>
                </c:pt>
                <c:pt idx="1140">
                  <c:v>1.3011526944124441E-2</c:v>
                </c:pt>
                <c:pt idx="1141">
                  <c:v>1.3011526944044505E-2</c:v>
                </c:pt>
                <c:pt idx="1142">
                  <c:v>1.3011526944044505E-2</c:v>
                </c:pt>
                <c:pt idx="1143">
                  <c:v>1.3011526944044505E-2</c:v>
                </c:pt>
                <c:pt idx="1144">
                  <c:v>1.3011526944044505E-2</c:v>
                </c:pt>
                <c:pt idx="1145">
                  <c:v>1.3011526944044505E-2</c:v>
                </c:pt>
                <c:pt idx="1146">
                  <c:v>1.3011526944044505E-2</c:v>
                </c:pt>
                <c:pt idx="1147">
                  <c:v>1.3011526944044505E-2</c:v>
                </c:pt>
                <c:pt idx="1148">
                  <c:v>1.3011526944044505E-2</c:v>
                </c:pt>
                <c:pt idx="1149">
                  <c:v>1.3011526944124441E-2</c:v>
                </c:pt>
                <c:pt idx="1150">
                  <c:v>1.3011526944044505E-2</c:v>
                </c:pt>
                <c:pt idx="1151">
                  <c:v>1.3011526944044505E-2</c:v>
                </c:pt>
                <c:pt idx="1152">
                  <c:v>1.3011526944044505E-2</c:v>
                </c:pt>
                <c:pt idx="1153">
                  <c:v>1.3011526944044505E-2</c:v>
                </c:pt>
                <c:pt idx="1154">
                  <c:v>1.3011526944124441E-2</c:v>
                </c:pt>
                <c:pt idx="1155">
                  <c:v>1.3011997227030392E-2</c:v>
                </c:pt>
                <c:pt idx="1156">
                  <c:v>1.3011997227057037E-2</c:v>
                </c:pt>
                <c:pt idx="1157">
                  <c:v>1.3011997227057037E-2</c:v>
                </c:pt>
                <c:pt idx="1158">
                  <c:v>1.3011997227057037E-2</c:v>
                </c:pt>
                <c:pt idx="1159">
                  <c:v>1.3011997227057037E-2</c:v>
                </c:pt>
                <c:pt idx="1160">
                  <c:v>1.3011997227057037E-2</c:v>
                </c:pt>
                <c:pt idx="1161">
                  <c:v>1.3011997227057037E-2</c:v>
                </c:pt>
                <c:pt idx="1162">
                  <c:v>1.3011997227030392E-2</c:v>
                </c:pt>
                <c:pt idx="1163">
                  <c:v>1.3011997227057037E-2</c:v>
                </c:pt>
                <c:pt idx="1164">
                  <c:v>1.3011997227057037E-2</c:v>
                </c:pt>
                <c:pt idx="1165">
                  <c:v>1.3011997227057037E-2</c:v>
                </c:pt>
                <c:pt idx="1166">
                  <c:v>1.3011997227057037E-2</c:v>
                </c:pt>
                <c:pt idx="1167">
                  <c:v>1.3011997227057037E-2</c:v>
                </c:pt>
                <c:pt idx="1168">
                  <c:v>1.3011997227057037E-2</c:v>
                </c:pt>
                <c:pt idx="1169">
                  <c:v>1.3011997227030392E-2</c:v>
                </c:pt>
                <c:pt idx="1170">
                  <c:v>1.3011526944044505E-2</c:v>
                </c:pt>
                <c:pt idx="1171">
                  <c:v>1.3011526944044505E-2</c:v>
                </c:pt>
                <c:pt idx="1172">
                  <c:v>1.3011526944124441E-2</c:v>
                </c:pt>
                <c:pt idx="1173">
                  <c:v>1.3011526944044505E-2</c:v>
                </c:pt>
                <c:pt idx="1174">
                  <c:v>1.3011526944044505E-2</c:v>
                </c:pt>
                <c:pt idx="1175">
                  <c:v>1.3011526944044505E-2</c:v>
                </c:pt>
                <c:pt idx="1176">
                  <c:v>1.3011526944044505E-2</c:v>
                </c:pt>
                <c:pt idx="1177">
                  <c:v>1.3011526944044505E-2</c:v>
                </c:pt>
                <c:pt idx="1178">
                  <c:v>1.3011526944044505E-2</c:v>
                </c:pt>
                <c:pt idx="1179">
                  <c:v>1.3011526944124441E-2</c:v>
                </c:pt>
                <c:pt idx="1180">
                  <c:v>1.3011526944044505E-2</c:v>
                </c:pt>
                <c:pt idx="1181">
                  <c:v>1.3011526944044505E-2</c:v>
                </c:pt>
                <c:pt idx="1182">
                  <c:v>1.3011526944044505E-2</c:v>
                </c:pt>
                <c:pt idx="1183">
                  <c:v>1.3011526944124441E-2</c:v>
                </c:pt>
                <c:pt idx="1184">
                  <c:v>1.3011526944124441E-2</c:v>
                </c:pt>
                <c:pt idx="1185">
                  <c:v>1.3011526944044505E-2</c:v>
                </c:pt>
                <c:pt idx="1186">
                  <c:v>1.3011526944124441E-2</c:v>
                </c:pt>
                <c:pt idx="1187">
                  <c:v>1.3011526944044505E-2</c:v>
                </c:pt>
                <c:pt idx="1188">
                  <c:v>1.3011526944124441E-2</c:v>
                </c:pt>
                <c:pt idx="1189">
                  <c:v>1.3011526944044505E-2</c:v>
                </c:pt>
                <c:pt idx="1190">
                  <c:v>1.3011526944044505E-2</c:v>
                </c:pt>
                <c:pt idx="1191">
                  <c:v>1.3011526944044505E-2</c:v>
                </c:pt>
                <c:pt idx="1192">
                  <c:v>1.2171723088387765E-2</c:v>
                </c:pt>
                <c:pt idx="1193">
                  <c:v>1.2171723088467701E-2</c:v>
                </c:pt>
                <c:pt idx="1194">
                  <c:v>1.2171723088467701E-2</c:v>
                </c:pt>
                <c:pt idx="1195">
                  <c:v>1.2171723088467701E-2</c:v>
                </c:pt>
                <c:pt idx="1196">
                  <c:v>1.2171723088467701E-2</c:v>
                </c:pt>
                <c:pt idx="1197">
                  <c:v>1.2171723088387765E-2</c:v>
                </c:pt>
                <c:pt idx="1198">
                  <c:v>1.2171723088467701E-2</c:v>
                </c:pt>
                <c:pt idx="1199">
                  <c:v>1.2171723088467701E-2</c:v>
                </c:pt>
                <c:pt idx="1200">
                  <c:v>1.2171723088467701E-2</c:v>
                </c:pt>
                <c:pt idx="1201">
                  <c:v>1.2171723088467701E-2</c:v>
                </c:pt>
                <c:pt idx="1202">
                  <c:v>1.2171723088467701E-2</c:v>
                </c:pt>
                <c:pt idx="1203">
                  <c:v>1.2171723088467701E-2</c:v>
                </c:pt>
                <c:pt idx="1204">
                  <c:v>1.2171723088467701E-2</c:v>
                </c:pt>
                <c:pt idx="1205">
                  <c:v>1.2171723088467701E-2</c:v>
                </c:pt>
                <c:pt idx="1206">
                  <c:v>1.2171723088467701E-2</c:v>
                </c:pt>
                <c:pt idx="1207">
                  <c:v>1.2171723088467701E-2</c:v>
                </c:pt>
                <c:pt idx="1208">
                  <c:v>1.2171723088467701E-2</c:v>
                </c:pt>
                <c:pt idx="1209">
                  <c:v>1.2171723088467701E-2</c:v>
                </c:pt>
                <c:pt idx="1210">
                  <c:v>1.2171723088467701E-2</c:v>
                </c:pt>
                <c:pt idx="1211">
                  <c:v>1.2171723088467701E-2</c:v>
                </c:pt>
                <c:pt idx="1212">
                  <c:v>1.2171723088467701E-2</c:v>
                </c:pt>
                <c:pt idx="1213">
                  <c:v>1.2171723088467701E-2</c:v>
                </c:pt>
                <c:pt idx="1214">
                  <c:v>1.2171723088467701E-2</c:v>
                </c:pt>
                <c:pt idx="1215">
                  <c:v>1.2171723088467701E-2</c:v>
                </c:pt>
                <c:pt idx="1216">
                  <c:v>1.2171723088467701E-2</c:v>
                </c:pt>
                <c:pt idx="1217">
                  <c:v>1.2171723088467701E-2</c:v>
                </c:pt>
                <c:pt idx="1218">
                  <c:v>1.2171723088467701E-2</c:v>
                </c:pt>
                <c:pt idx="1219">
                  <c:v>1.2171723088467701E-2</c:v>
                </c:pt>
                <c:pt idx="1220">
                  <c:v>1.2171723088467701E-2</c:v>
                </c:pt>
                <c:pt idx="1221">
                  <c:v>1.2171723088467701E-2</c:v>
                </c:pt>
                <c:pt idx="1222">
                  <c:v>1.2171723088467701E-2</c:v>
                </c:pt>
                <c:pt idx="1223">
                  <c:v>1.2171723088467701E-2</c:v>
                </c:pt>
                <c:pt idx="1224">
                  <c:v>1.2171723088467701E-2</c:v>
                </c:pt>
                <c:pt idx="1225">
                  <c:v>1.2171723088467701E-2</c:v>
                </c:pt>
                <c:pt idx="1226">
                  <c:v>1.2171723088467701E-2</c:v>
                </c:pt>
                <c:pt idx="1227">
                  <c:v>1.2171723088467701E-2</c:v>
                </c:pt>
                <c:pt idx="1228">
                  <c:v>1.2171723088467701E-2</c:v>
                </c:pt>
                <c:pt idx="1229">
                  <c:v>1.2171723088467701E-2</c:v>
                </c:pt>
                <c:pt idx="1230">
                  <c:v>1.2171723088467701E-2</c:v>
                </c:pt>
                <c:pt idx="1231">
                  <c:v>1.2171723088467701E-2</c:v>
                </c:pt>
                <c:pt idx="1232">
                  <c:v>1.2171723088467701E-2</c:v>
                </c:pt>
                <c:pt idx="1233">
                  <c:v>1.2171723088467701E-2</c:v>
                </c:pt>
                <c:pt idx="1234">
                  <c:v>1.2171723088387765E-2</c:v>
                </c:pt>
                <c:pt idx="1235">
                  <c:v>1.2171723088467701E-2</c:v>
                </c:pt>
                <c:pt idx="1236">
                  <c:v>1.2171723088467701E-2</c:v>
                </c:pt>
                <c:pt idx="1237">
                  <c:v>1.2171723088467701E-2</c:v>
                </c:pt>
                <c:pt idx="1238">
                  <c:v>1.2171723088467701E-2</c:v>
                </c:pt>
                <c:pt idx="1239">
                  <c:v>1.2171723088467701E-2</c:v>
                </c:pt>
                <c:pt idx="1240">
                  <c:v>1.2171723088467701E-2</c:v>
                </c:pt>
                <c:pt idx="1241">
                  <c:v>1.2171723088467701E-2</c:v>
                </c:pt>
                <c:pt idx="1242">
                  <c:v>1.2171723088467701E-2</c:v>
                </c:pt>
                <c:pt idx="1243">
                  <c:v>1.2171723088467701E-2</c:v>
                </c:pt>
                <c:pt idx="1244">
                  <c:v>1.2171723088467701E-2</c:v>
                </c:pt>
                <c:pt idx="1245">
                  <c:v>1.2171723088467701E-2</c:v>
                </c:pt>
                <c:pt idx="1246">
                  <c:v>1.2171723088467701E-2</c:v>
                </c:pt>
                <c:pt idx="1247">
                  <c:v>1.2171723088467701E-2</c:v>
                </c:pt>
                <c:pt idx="1248">
                  <c:v>1.2171723088467701E-2</c:v>
                </c:pt>
                <c:pt idx="1249">
                  <c:v>1.2171723088467701E-2</c:v>
                </c:pt>
                <c:pt idx="1250">
                  <c:v>1.2171723088467701E-2</c:v>
                </c:pt>
                <c:pt idx="1251">
                  <c:v>1.2171723088467701E-2</c:v>
                </c:pt>
                <c:pt idx="1252">
                  <c:v>1.2171723088467701E-2</c:v>
                </c:pt>
                <c:pt idx="1253">
                  <c:v>1.2171723088467701E-2</c:v>
                </c:pt>
                <c:pt idx="1254">
                  <c:v>1.2171723088467701E-2</c:v>
                </c:pt>
                <c:pt idx="1255">
                  <c:v>1.2171723088467701E-2</c:v>
                </c:pt>
                <c:pt idx="1256">
                  <c:v>1.2171723088467701E-2</c:v>
                </c:pt>
                <c:pt idx="1257">
                  <c:v>1.2171723088467701E-2</c:v>
                </c:pt>
                <c:pt idx="1258">
                  <c:v>1.2171723088467701E-2</c:v>
                </c:pt>
                <c:pt idx="1259">
                  <c:v>1.2171723088467701E-2</c:v>
                </c:pt>
                <c:pt idx="1260">
                  <c:v>1.2171723088467701E-2</c:v>
                </c:pt>
                <c:pt idx="1261">
                  <c:v>1.2171723088467701E-2</c:v>
                </c:pt>
                <c:pt idx="1262">
                  <c:v>1.2171723088467701E-2</c:v>
                </c:pt>
                <c:pt idx="1263">
                  <c:v>1.2171723088467701E-2</c:v>
                </c:pt>
                <c:pt idx="1264">
                  <c:v>1.2171723088467701E-2</c:v>
                </c:pt>
                <c:pt idx="1265">
                  <c:v>1.2171723088467701E-2</c:v>
                </c:pt>
                <c:pt idx="1266">
                  <c:v>1.2171723088467701E-2</c:v>
                </c:pt>
                <c:pt idx="1267">
                  <c:v>1.2171723088467701E-2</c:v>
                </c:pt>
                <c:pt idx="1268">
                  <c:v>1.2171723088467701E-2</c:v>
                </c:pt>
                <c:pt idx="1269">
                  <c:v>1.2171723088467701E-2</c:v>
                </c:pt>
                <c:pt idx="1270">
                  <c:v>1.2171723088467701E-2</c:v>
                </c:pt>
                <c:pt idx="1271">
                  <c:v>1.2171723088467701E-2</c:v>
                </c:pt>
                <c:pt idx="1272">
                  <c:v>1.2171723088467701E-2</c:v>
                </c:pt>
                <c:pt idx="1273">
                  <c:v>1.2171723088467701E-2</c:v>
                </c:pt>
                <c:pt idx="1274">
                  <c:v>1.2171723088467701E-2</c:v>
                </c:pt>
                <c:pt idx="1275">
                  <c:v>1.2171723088467701E-2</c:v>
                </c:pt>
                <c:pt idx="1276">
                  <c:v>1.2171723088467701E-2</c:v>
                </c:pt>
                <c:pt idx="1277">
                  <c:v>1.2171723088467701E-2</c:v>
                </c:pt>
                <c:pt idx="1278">
                  <c:v>1.2171723088467701E-2</c:v>
                </c:pt>
                <c:pt idx="1279">
                  <c:v>1.2171723088467701E-2</c:v>
                </c:pt>
                <c:pt idx="1280">
                  <c:v>1.2171723088467701E-2</c:v>
                </c:pt>
                <c:pt idx="1281">
                  <c:v>1.2171723088467701E-2</c:v>
                </c:pt>
                <c:pt idx="1282">
                  <c:v>1.2171723088467701E-2</c:v>
                </c:pt>
                <c:pt idx="1283">
                  <c:v>1.2171723088467701E-2</c:v>
                </c:pt>
                <c:pt idx="1284">
                  <c:v>1.2171723088467701E-2</c:v>
                </c:pt>
                <c:pt idx="1285">
                  <c:v>1.2171723088467701E-2</c:v>
                </c:pt>
                <c:pt idx="1286">
                  <c:v>1.2171723088467701E-2</c:v>
                </c:pt>
                <c:pt idx="1287">
                  <c:v>1.2171723088467701E-2</c:v>
                </c:pt>
                <c:pt idx="1288">
                  <c:v>1.2171723088467701E-2</c:v>
                </c:pt>
                <c:pt idx="1289">
                  <c:v>1.2171723088467701E-2</c:v>
                </c:pt>
                <c:pt idx="1290">
                  <c:v>1.2171723088467701E-2</c:v>
                </c:pt>
                <c:pt idx="1291">
                  <c:v>1.2171723088467701E-2</c:v>
                </c:pt>
                <c:pt idx="1292">
                  <c:v>1.2171723088467701E-2</c:v>
                </c:pt>
                <c:pt idx="1293">
                  <c:v>1.2171723088467701E-2</c:v>
                </c:pt>
                <c:pt idx="1294">
                  <c:v>1.2171723088387765E-2</c:v>
                </c:pt>
                <c:pt idx="1295">
                  <c:v>1.2171723088467701E-2</c:v>
                </c:pt>
                <c:pt idx="1296">
                  <c:v>1.2171723088467701E-2</c:v>
                </c:pt>
                <c:pt idx="1297">
                  <c:v>1.2171723088467701E-2</c:v>
                </c:pt>
                <c:pt idx="1298">
                  <c:v>1.2171723088467701E-2</c:v>
                </c:pt>
                <c:pt idx="1299">
                  <c:v>1.2171723088467701E-2</c:v>
                </c:pt>
                <c:pt idx="1300">
                  <c:v>1.2171723088467701E-2</c:v>
                </c:pt>
                <c:pt idx="1301">
                  <c:v>1.2171723088467701E-2</c:v>
                </c:pt>
                <c:pt idx="1302">
                  <c:v>1.2171723088467701E-2</c:v>
                </c:pt>
                <c:pt idx="1303">
                  <c:v>1.2171723088467701E-2</c:v>
                </c:pt>
                <c:pt idx="1304">
                  <c:v>1.2171723088467701E-2</c:v>
                </c:pt>
                <c:pt idx="1305">
                  <c:v>1.2171723088467701E-2</c:v>
                </c:pt>
                <c:pt idx="1306">
                  <c:v>1.2171723088467701E-2</c:v>
                </c:pt>
                <c:pt idx="1307">
                  <c:v>1.2171723088467701E-2</c:v>
                </c:pt>
                <c:pt idx="1308">
                  <c:v>1.2171723088467701E-2</c:v>
                </c:pt>
                <c:pt idx="1309">
                  <c:v>1.2171723088467701E-2</c:v>
                </c:pt>
                <c:pt idx="1310">
                  <c:v>1.2171723088467701E-2</c:v>
                </c:pt>
                <c:pt idx="1311">
                  <c:v>1.2171723088467701E-2</c:v>
                </c:pt>
                <c:pt idx="1312">
                  <c:v>1.2171723088467701E-2</c:v>
                </c:pt>
                <c:pt idx="1313">
                  <c:v>1.2171723088467701E-2</c:v>
                </c:pt>
                <c:pt idx="1314">
                  <c:v>1.2171723088467701E-2</c:v>
                </c:pt>
                <c:pt idx="1315">
                  <c:v>1.2171723088467701E-2</c:v>
                </c:pt>
                <c:pt idx="1316">
                  <c:v>1.2171723088467701E-2</c:v>
                </c:pt>
                <c:pt idx="1317">
                  <c:v>1.2171723088467701E-2</c:v>
                </c:pt>
                <c:pt idx="1318">
                  <c:v>1.2171723088467701E-2</c:v>
                </c:pt>
                <c:pt idx="1319">
                  <c:v>1.2171723088467701E-2</c:v>
                </c:pt>
                <c:pt idx="1320">
                  <c:v>1.2171723088467701E-2</c:v>
                </c:pt>
                <c:pt idx="1321">
                  <c:v>1.2171723088467701E-2</c:v>
                </c:pt>
                <c:pt idx="1322">
                  <c:v>1.2171723088467701E-2</c:v>
                </c:pt>
                <c:pt idx="1323">
                  <c:v>1.2171723088467701E-2</c:v>
                </c:pt>
                <c:pt idx="1324">
                  <c:v>1.2171723088467701E-2</c:v>
                </c:pt>
                <c:pt idx="1325">
                  <c:v>1.2171723088467701E-2</c:v>
                </c:pt>
                <c:pt idx="1326">
                  <c:v>1.2171723088467701E-2</c:v>
                </c:pt>
                <c:pt idx="1327">
                  <c:v>1.2171723088467701E-2</c:v>
                </c:pt>
                <c:pt idx="1328">
                  <c:v>1.2171723088467701E-2</c:v>
                </c:pt>
                <c:pt idx="1329">
                  <c:v>1.2171723088467701E-2</c:v>
                </c:pt>
                <c:pt idx="1330">
                  <c:v>1.2171723088467701E-2</c:v>
                </c:pt>
                <c:pt idx="1331">
                  <c:v>1.2171723088467701E-2</c:v>
                </c:pt>
                <c:pt idx="1332">
                  <c:v>1.2171723088467701E-2</c:v>
                </c:pt>
                <c:pt idx="1333">
                  <c:v>1.2171723088467701E-2</c:v>
                </c:pt>
                <c:pt idx="1334">
                  <c:v>1.2171723088467701E-2</c:v>
                </c:pt>
                <c:pt idx="1335">
                  <c:v>1.2171723088467701E-2</c:v>
                </c:pt>
                <c:pt idx="1336">
                  <c:v>1.2171723088467701E-2</c:v>
                </c:pt>
                <c:pt idx="1337">
                  <c:v>1.2171723088467701E-2</c:v>
                </c:pt>
                <c:pt idx="1338">
                  <c:v>1.2171723088467701E-2</c:v>
                </c:pt>
                <c:pt idx="1339">
                  <c:v>1.2171723088387765E-2</c:v>
                </c:pt>
                <c:pt idx="1340">
                  <c:v>1.2171723088467701E-2</c:v>
                </c:pt>
                <c:pt idx="1341">
                  <c:v>1.2171723088467701E-2</c:v>
                </c:pt>
                <c:pt idx="1342">
                  <c:v>1.2171723088467701E-2</c:v>
                </c:pt>
                <c:pt idx="1343">
                  <c:v>1.2171723088467701E-2</c:v>
                </c:pt>
                <c:pt idx="1344">
                  <c:v>1.2171723088467701E-2</c:v>
                </c:pt>
                <c:pt idx="1345">
                  <c:v>1.2171723088467701E-2</c:v>
                </c:pt>
                <c:pt idx="1346">
                  <c:v>1.2171723088467701E-2</c:v>
                </c:pt>
                <c:pt idx="1347">
                  <c:v>1.2171723088467701E-2</c:v>
                </c:pt>
                <c:pt idx="1348">
                  <c:v>1.2171723088467701E-2</c:v>
                </c:pt>
                <c:pt idx="1349">
                  <c:v>1.2171723088467701E-2</c:v>
                </c:pt>
                <c:pt idx="1350">
                  <c:v>1.2171723088467701E-2</c:v>
                </c:pt>
                <c:pt idx="1351">
                  <c:v>1.2171723088467701E-2</c:v>
                </c:pt>
                <c:pt idx="1352">
                  <c:v>1.2171723088467701E-2</c:v>
                </c:pt>
                <c:pt idx="1353">
                  <c:v>1.2171723088467701E-2</c:v>
                </c:pt>
                <c:pt idx="1354">
                  <c:v>1.2171723088467701E-2</c:v>
                </c:pt>
                <c:pt idx="1355">
                  <c:v>1.2171723088467701E-2</c:v>
                </c:pt>
                <c:pt idx="1356">
                  <c:v>1.2171723088467701E-2</c:v>
                </c:pt>
                <c:pt idx="1357">
                  <c:v>1.2171723088467701E-2</c:v>
                </c:pt>
                <c:pt idx="1358">
                  <c:v>1.2171723088467701E-2</c:v>
                </c:pt>
                <c:pt idx="1359">
                  <c:v>1.2171723088467701E-2</c:v>
                </c:pt>
                <c:pt idx="1360">
                  <c:v>1.2171723088467701E-2</c:v>
                </c:pt>
                <c:pt idx="1361">
                  <c:v>1.2171723088467701E-2</c:v>
                </c:pt>
                <c:pt idx="1362">
                  <c:v>1.2171723088467701E-2</c:v>
                </c:pt>
                <c:pt idx="1363">
                  <c:v>1.2171723088467701E-2</c:v>
                </c:pt>
                <c:pt idx="1364">
                  <c:v>1.2171723088467701E-2</c:v>
                </c:pt>
                <c:pt idx="1365">
                  <c:v>1.2171723088467701E-2</c:v>
                </c:pt>
                <c:pt idx="1366">
                  <c:v>1.2171723088387765E-2</c:v>
                </c:pt>
                <c:pt idx="1367">
                  <c:v>1.2171723088467701E-2</c:v>
                </c:pt>
                <c:pt idx="1368">
                  <c:v>1.2171723088467701E-2</c:v>
                </c:pt>
                <c:pt idx="1369">
                  <c:v>1.2171723088467701E-2</c:v>
                </c:pt>
                <c:pt idx="1370">
                  <c:v>1.2171723088467701E-2</c:v>
                </c:pt>
                <c:pt idx="1371">
                  <c:v>1.2171723088467701E-2</c:v>
                </c:pt>
                <c:pt idx="1372">
                  <c:v>1.2171723088467701E-2</c:v>
                </c:pt>
                <c:pt idx="1373">
                  <c:v>1.2171723088467701E-2</c:v>
                </c:pt>
                <c:pt idx="1374">
                  <c:v>1.2171723088467701E-2</c:v>
                </c:pt>
                <c:pt idx="1375">
                  <c:v>1.2171723088467701E-2</c:v>
                </c:pt>
                <c:pt idx="1376">
                  <c:v>1.2171723088387765E-2</c:v>
                </c:pt>
                <c:pt idx="1377">
                  <c:v>1.2171723088467701E-2</c:v>
                </c:pt>
                <c:pt idx="1378">
                  <c:v>1.2171723088467701E-2</c:v>
                </c:pt>
                <c:pt idx="1379">
                  <c:v>1.2171723088467701E-2</c:v>
                </c:pt>
                <c:pt idx="1380">
                  <c:v>1.2171723088467701E-2</c:v>
                </c:pt>
                <c:pt idx="1381">
                  <c:v>1.2171723088467701E-2</c:v>
                </c:pt>
                <c:pt idx="1382">
                  <c:v>1.2171723088467701E-2</c:v>
                </c:pt>
                <c:pt idx="1383">
                  <c:v>1.2171723088467701E-2</c:v>
                </c:pt>
                <c:pt idx="1384">
                  <c:v>1.2171723088467701E-2</c:v>
                </c:pt>
                <c:pt idx="1385">
                  <c:v>1.2171723088467701E-2</c:v>
                </c:pt>
                <c:pt idx="1386">
                  <c:v>1.2171723088387765E-2</c:v>
                </c:pt>
                <c:pt idx="1387">
                  <c:v>1.2171723088467701E-2</c:v>
                </c:pt>
                <c:pt idx="1388">
                  <c:v>1.2171723088467701E-2</c:v>
                </c:pt>
                <c:pt idx="1389">
                  <c:v>1.2171723088387765E-2</c:v>
                </c:pt>
                <c:pt idx="1390">
                  <c:v>1.2171723088467701E-2</c:v>
                </c:pt>
                <c:pt idx="1391">
                  <c:v>1.2171723088387765E-2</c:v>
                </c:pt>
                <c:pt idx="1392">
                  <c:v>1.2171723088467701E-2</c:v>
                </c:pt>
                <c:pt idx="1393">
                  <c:v>1.2171723088467701E-2</c:v>
                </c:pt>
                <c:pt idx="1394">
                  <c:v>1.2171723088467701E-2</c:v>
                </c:pt>
                <c:pt idx="1395">
                  <c:v>1.2171723088467701E-2</c:v>
                </c:pt>
                <c:pt idx="1396">
                  <c:v>1.2171723088467701E-2</c:v>
                </c:pt>
                <c:pt idx="1397">
                  <c:v>1.2171723088467701E-2</c:v>
                </c:pt>
                <c:pt idx="1398">
                  <c:v>1.2171723088467701E-2</c:v>
                </c:pt>
                <c:pt idx="1399">
                  <c:v>1.2171723088467701E-2</c:v>
                </c:pt>
                <c:pt idx="1400">
                  <c:v>1.2171723088467701E-2</c:v>
                </c:pt>
                <c:pt idx="1401">
                  <c:v>1.2171723088467701E-2</c:v>
                </c:pt>
                <c:pt idx="1402">
                  <c:v>1.2171723088467701E-2</c:v>
                </c:pt>
                <c:pt idx="1403">
                  <c:v>1.2171723088467701E-2</c:v>
                </c:pt>
                <c:pt idx="1404">
                  <c:v>1.2171723088467701E-2</c:v>
                </c:pt>
                <c:pt idx="1405">
                  <c:v>1.2171723088467701E-2</c:v>
                </c:pt>
                <c:pt idx="1406">
                  <c:v>1.2171723088467701E-2</c:v>
                </c:pt>
                <c:pt idx="1407">
                  <c:v>1.2171723088467701E-2</c:v>
                </c:pt>
                <c:pt idx="1408">
                  <c:v>1.2171723088467701E-2</c:v>
                </c:pt>
                <c:pt idx="1409">
                  <c:v>1.2171723088467701E-2</c:v>
                </c:pt>
                <c:pt idx="1410">
                  <c:v>1.2171723088467701E-2</c:v>
                </c:pt>
                <c:pt idx="1411">
                  <c:v>1.2171723088467701E-2</c:v>
                </c:pt>
                <c:pt idx="1412">
                  <c:v>1.2171723088467701E-2</c:v>
                </c:pt>
                <c:pt idx="1413">
                  <c:v>1.2171723088467701E-2</c:v>
                </c:pt>
                <c:pt idx="1414">
                  <c:v>1.2171723088467701E-2</c:v>
                </c:pt>
                <c:pt idx="1415">
                  <c:v>1.2171723088467701E-2</c:v>
                </c:pt>
                <c:pt idx="1416">
                  <c:v>1.2171723088467701E-2</c:v>
                </c:pt>
                <c:pt idx="1417">
                  <c:v>1.2171723088467701E-2</c:v>
                </c:pt>
                <c:pt idx="1418">
                  <c:v>1.2171723088467701E-2</c:v>
                </c:pt>
                <c:pt idx="1419">
                  <c:v>1.2171723088467701E-2</c:v>
                </c:pt>
                <c:pt idx="1420">
                  <c:v>1.2171723088467701E-2</c:v>
                </c:pt>
                <c:pt idx="1421">
                  <c:v>1.2171723088467701E-2</c:v>
                </c:pt>
                <c:pt idx="1422">
                  <c:v>1.2171723088467701E-2</c:v>
                </c:pt>
                <c:pt idx="1423">
                  <c:v>1.2171723088467701E-2</c:v>
                </c:pt>
                <c:pt idx="1424">
                  <c:v>1.2171723088467701E-2</c:v>
                </c:pt>
                <c:pt idx="1425">
                  <c:v>1.2171723088467701E-2</c:v>
                </c:pt>
                <c:pt idx="1426">
                  <c:v>1.2171723088467701E-2</c:v>
                </c:pt>
                <c:pt idx="1427">
                  <c:v>1.2171723088467701E-2</c:v>
                </c:pt>
                <c:pt idx="1428">
                  <c:v>1.2171723088467701E-2</c:v>
                </c:pt>
                <c:pt idx="1429">
                  <c:v>1.2171723088467701E-2</c:v>
                </c:pt>
                <c:pt idx="1430">
                  <c:v>1.2172546176529409E-2</c:v>
                </c:pt>
                <c:pt idx="1431">
                  <c:v>1.2171723088467701E-2</c:v>
                </c:pt>
                <c:pt idx="1432">
                  <c:v>1.2171723088467701E-2</c:v>
                </c:pt>
                <c:pt idx="1433">
                  <c:v>1.2172134623220643E-2</c:v>
                </c:pt>
                <c:pt idx="1434">
                  <c:v>1.2172134623220643E-2</c:v>
                </c:pt>
                <c:pt idx="1435">
                  <c:v>1.2172134623193998E-2</c:v>
                </c:pt>
                <c:pt idx="1436">
                  <c:v>1.2172134623220643E-2</c:v>
                </c:pt>
                <c:pt idx="1437">
                  <c:v>1.2172134623220643E-2</c:v>
                </c:pt>
                <c:pt idx="1438">
                  <c:v>1.2172134623220643E-2</c:v>
                </c:pt>
                <c:pt idx="1439">
                  <c:v>1.2172134623220643E-2</c:v>
                </c:pt>
                <c:pt idx="1440">
                  <c:v>1.2172134623220643E-2</c:v>
                </c:pt>
                <c:pt idx="1441">
                  <c:v>1.2172134623220643E-2</c:v>
                </c:pt>
                <c:pt idx="1442">
                  <c:v>1.2172134623220643E-2</c:v>
                </c:pt>
                <c:pt idx="1443">
                  <c:v>1.2172134623220643E-2</c:v>
                </c:pt>
                <c:pt idx="1444">
                  <c:v>1.2172134623220643E-2</c:v>
                </c:pt>
                <c:pt idx="1445">
                  <c:v>1.2172134623220643E-2</c:v>
                </c:pt>
                <c:pt idx="1446">
                  <c:v>1.2172134623220643E-2</c:v>
                </c:pt>
                <c:pt idx="1447">
                  <c:v>1.2172134623220643E-2</c:v>
                </c:pt>
                <c:pt idx="1448">
                  <c:v>1.2172134623220643E-2</c:v>
                </c:pt>
                <c:pt idx="1449">
                  <c:v>1.2172134623220643E-2</c:v>
                </c:pt>
                <c:pt idx="1450">
                  <c:v>1.2172134623220643E-2</c:v>
                </c:pt>
                <c:pt idx="1451">
                  <c:v>1.2172134623220643E-2</c:v>
                </c:pt>
                <c:pt idx="1452">
                  <c:v>1.2172134623220643E-2</c:v>
                </c:pt>
                <c:pt idx="1453">
                  <c:v>1.0007868618036042E-2</c:v>
                </c:pt>
                <c:pt idx="1454">
                  <c:v>1.0007868618062687E-2</c:v>
                </c:pt>
                <c:pt idx="1455">
                  <c:v>1.0007868618062687E-2</c:v>
                </c:pt>
                <c:pt idx="1456">
                  <c:v>1.0007868618036042E-2</c:v>
                </c:pt>
                <c:pt idx="1457">
                  <c:v>1.0007868618062687E-2</c:v>
                </c:pt>
                <c:pt idx="1458">
                  <c:v>1.0007868618062687E-2</c:v>
                </c:pt>
                <c:pt idx="1459">
                  <c:v>1.0007868618062687E-2</c:v>
                </c:pt>
                <c:pt idx="1460">
                  <c:v>1.0007868618062687E-2</c:v>
                </c:pt>
                <c:pt idx="1461">
                  <c:v>1.0007868618062687E-2</c:v>
                </c:pt>
                <c:pt idx="1462">
                  <c:v>1.0007868618036042E-2</c:v>
                </c:pt>
                <c:pt idx="1463">
                  <c:v>1.0007868618062687E-2</c:v>
                </c:pt>
                <c:pt idx="1464">
                  <c:v>1.0007868618036042E-2</c:v>
                </c:pt>
                <c:pt idx="1465">
                  <c:v>1.0007868618062687E-2</c:v>
                </c:pt>
                <c:pt idx="1466">
                  <c:v>1.0007868618036042E-2</c:v>
                </c:pt>
                <c:pt idx="1467">
                  <c:v>1.0007590415881396E-2</c:v>
                </c:pt>
                <c:pt idx="1468">
                  <c:v>1.0007590415881396E-2</c:v>
                </c:pt>
                <c:pt idx="1469">
                  <c:v>1.0007590415881396E-2</c:v>
                </c:pt>
                <c:pt idx="1470">
                  <c:v>1.0007590415801459E-2</c:v>
                </c:pt>
                <c:pt idx="1471">
                  <c:v>1.0007590415881396E-2</c:v>
                </c:pt>
                <c:pt idx="1472">
                  <c:v>1.0007590415881396E-2</c:v>
                </c:pt>
                <c:pt idx="1473">
                  <c:v>1.0007590415881396E-2</c:v>
                </c:pt>
                <c:pt idx="1474">
                  <c:v>1.0007590415801459E-2</c:v>
                </c:pt>
                <c:pt idx="1475">
                  <c:v>1.0007590415881396E-2</c:v>
                </c:pt>
                <c:pt idx="1476">
                  <c:v>1.0007590415881396E-2</c:v>
                </c:pt>
                <c:pt idx="1477">
                  <c:v>1.0007590415881396E-2</c:v>
                </c:pt>
                <c:pt idx="1478">
                  <c:v>1.0007590415881396E-2</c:v>
                </c:pt>
                <c:pt idx="1479">
                  <c:v>1.0007590415801459E-2</c:v>
                </c:pt>
                <c:pt idx="1480">
                  <c:v>1.0007590415881396E-2</c:v>
                </c:pt>
                <c:pt idx="1481">
                  <c:v>1.0007590415881396E-2</c:v>
                </c:pt>
                <c:pt idx="1482">
                  <c:v>1.0007590415881396E-2</c:v>
                </c:pt>
                <c:pt idx="1483">
                  <c:v>1.0007590415801459E-2</c:v>
                </c:pt>
                <c:pt idx="1484">
                  <c:v>1.0007590415801459E-2</c:v>
                </c:pt>
                <c:pt idx="1485">
                  <c:v>1.0007590415801459E-2</c:v>
                </c:pt>
                <c:pt idx="1486">
                  <c:v>1.0007590415801459E-2</c:v>
                </c:pt>
                <c:pt idx="1487">
                  <c:v>1.0007590415881396E-2</c:v>
                </c:pt>
                <c:pt idx="1488">
                  <c:v>1.0007590415801459E-2</c:v>
                </c:pt>
                <c:pt idx="1489">
                  <c:v>1.0007590415881396E-2</c:v>
                </c:pt>
                <c:pt idx="1490">
                  <c:v>1.0007590415801459E-2</c:v>
                </c:pt>
                <c:pt idx="1491">
                  <c:v>1.0007590415801459E-2</c:v>
                </c:pt>
                <c:pt idx="1492">
                  <c:v>1.0007590415881396E-2</c:v>
                </c:pt>
                <c:pt idx="1493">
                  <c:v>1.0007590415801459E-2</c:v>
                </c:pt>
                <c:pt idx="1494">
                  <c:v>1.0007590415801459E-2</c:v>
                </c:pt>
                <c:pt idx="1495">
                  <c:v>1.0007590415881396E-2</c:v>
                </c:pt>
                <c:pt idx="1496">
                  <c:v>1.0007590415881396E-2</c:v>
                </c:pt>
                <c:pt idx="1497">
                  <c:v>1.0007590415881396E-2</c:v>
                </c:pt>
                <c:pt idx="1498">
                  <c:v>1.0007590415801459E-2</c:v>
                </c:pt>
                <c:pt idx="1499">
                  <c:v>1.0007590415881396E-2</c:v>
                </c:pt>
                <c:pt idx="1500">
                  <c:v>1.0007590415801459E-2</c:v>
                </c:pt>
                <c:pt idx="1501">
                  <c:v>1.0007590415881396E-2</c:v>
                </c:pt>
                <c:pt idx="1502">
                  <c:v>1.0007590415801459E-2</c:v>
                </c:pt>
                <c:pt idx="1503">
                  <c:v>1.0007590415881396E-2</c:v>
                </c:pt>
                <c:pt idx="1504">
                  <c:v>1.0007590415801459E-2</c:v>
                </c:pt>
                <c:pt idx="1505">
                  <c:v>1.0007590415881396E-2</c:v>
                </c:pt>
                <c:pt idx="1506">
                  <c:v>1.0007590415801459E-2</c:v>
                </c:pt>
                <c:pt idx="1507">
                  <c:v>1.0007590415881396E-2</c:v>
                </c:pt>
                <c:pt idx="1508">
                  <c:v>1.0007590415801459E-2</c:v>
                </c:pt>
                <c:pt idx="1509">
                  <c:v>1.0007590415801459E-2</c:v>
                </c:pt>
                <c:pt idx="1510">
                  <c:v>1.0007590415801459E-2</c:v>
                </c:pt>
                <c:pt idx="1511">
                  <c:v>1.0007590415801459E-2</c:v>
                </c:pt>
                <c:pt idx="1512">
                  <c:v>1.0007590415881396E-2</c:v>
                </c:pt>
                <c:pt idx="1513">
                  <c:v>1.0007590415881396E-2</c:v>
                </c:pt>
                <c:pt idx="1514">
                  <c:v>1.0007590415881396E-2</c:v>
                </c:pt>
                <c:pt idx="1515">
                  <c:v>1.0007590415801459E-2</c:v>
                </c:pt>
                <c:pt idx="1516">
                  <c:v>1.0007590415881396E-2</c:v>
                </c:pt>
                <c:pt idx="1517">
                  <c:v>1.0007590415881396E-2</c:v>
                </c:pt>
                <c:pt idx="1518">
                  <c:v>1.0007590415881396E-2</c:v>
                </c:pt>
                <c:pt idx="1519">
                  <c:v>1.0007590415801459E-2</c:v>
                </c:pt>
                <c:pt idx="1520">
                  <c:v>1.0007590415801459E-2</c:v>
                </c:pt>
                <c:pt idx="1521">
                  <c:v>1.0007590415801459E-2</c:v>
                </c:pt>
                <c:pt idx="1522">
                  <c:v>1.0007590415801459E-2</c:v>
                </c:pt>
                <c:pt idx="1523">
                  <c:v>1.0007590415881396E-2</c:v>
                </c:pt>
                <c:pt idx="1524">
                  <c:v>1.0007590415801459E-2</c:v>
                </c:pt>
                <c:pt idx="1525">
                  <c:v>1.0007590415801459E-2</c:v>
                </c:pt>
                <c:pt idx="1526">
                  <c:v>1.0007590415801459E-2</c:v>
                </c:pt>
                <c:pt idx="1527">
                  <c:v>1.0007590415801459E-2</c:v>
                </c:pt>
                <c:pt idx="1528">
                  <c:v>1.0007590415801459E-2</c:v>
                </c:pt>
                <c:pt idx="1529">
                  <c:v>1.0007590415801459E-2</c:v>
                </c:pt>
                <c:pt idx="1530">
                  <c:v>1.0007590415881396E-2</c:v>
                </c:pt>
                <c:pt idx="1531">
                  <c:v>1.0007590415801459E-2</c:v>
                </c:pt>
                <c:pt idx="1532">
                  <c:v>1.0007590415801459E-2</c:v>
                </c:pt>
                <c:pt idx="1533">
                  <c:v>1.0007590415881396E-2</c:v>
                </c:pt>
                <c:pt idx="1534">
                  <c:v>1.0007590415881396E-2</c:v>
                </c:pt>
                <c:pt idx="1535">
                  <c:v>1.0007590415801459E-2</c:v>
                </c:pt>
                <c:pt idx="1536">
                  <c:v>1.0007590415801459E-2</c:v>
                </c:pt>
                <c:pt idx="1537">
                  <c:v>1.0007590415801459E-2</c:v>
                </c:pt>
                <c:pt idx="1538">
                  <c:v>1.0007590415881396E-2</c:v>
                </c:pt>
                <c:pt idx="1539">
                  <c:v>1.0007590415881396E-2</c:v>
                </c:pt>
                <c:pt idx="1540">
                  <c:v>1.0007590415881396E-2</c:v>
                </c:pt>
                <c:pt idx="1541">
                  <c:v>1.0007590415881396E-2</c:v>
                </c:pt>
                <c:pt idx="1542">
                  <c:v>1.0007590415801459E-2</c:v>
                </c:pt>
                <c:pt idx="1543">
                  <c:v>1.0007590415881396E-2</c:v>
                </c:pt>
                <c:pt idx="1544">
                  <c:v>1.0007590415801459E-2</c:v>
                </c:pt>
                <c:pt idx="1545">
                  <c:v>1.0007590415801459E-2</c:v>
                </c:pt>
                <c:pt idx="1546">
                  <c:v>1.0007590415801459E-2</c:v>
                </c:pt>
                <c:pt idx="1547">
                  <c:v>1.0007590415881396E-2</c:v>
                </c:pt>
                <c:pt idx="1548">
                  <c:v>1.0007590415881396E-2</c:v>
                </c:pt>
                <c:pt idx="1549">
                  <c:v>1.0007590415881396E-2</c:v>
                </c:pt>
                <c:pt idx="1550">
                  <c:v>1.0007590415801459E-2</c:v>
                </c:pt>
                <c:pt idx="1551">
                  <c:v>1.0007590415801459E-2</c:v>
                </c:pt>
                <c:pt idx="1552">
                  <c:v>1.0007590415881396E-2</c:v>
                </c:pt>
                <c:pt idx="1553">
                  <c:v>1.0007590415801459E-2</c:v>
                </c:pt>
                <c:pt idx="1554">
                  <c:v>1.0007590415881396E-2</c:v>
                </c:pt>
                <c:pt idx="1555">
                  <c:v>1.0007590415881396E-2</c:v>
                </c:pt>
                <c:pt idx="1556">
                  <c:v>1.0007590415801459E-2</c:v>
                </c:pt>
                <c:pt idx="1557">
                  <c:v>1.0007590415881396E-2</c:v>
                </c:pt>
                <c:pt idx="1558">
                  <c:v>1.0007590415801459E-2</c:v>
                </c:pt>
                <c:pt idx="1559">
                  <c:v>1.0007590415881396E-2</c:v>
                </c:pt>
                <c:pt idx="1560">
                  <c:v>1.0007590415881396E-2</c:v>
                </c:pt>
                <c:pt idx="1561">
                  <c:v>1.0007590415881396E-2</c:v>
                </c:pt>
                <c:pt idx="1562">
                  <c:v>1.0007590415801459E-2</c:v>
                </c:pt>
                <c:pt idx="1563">
                  <c:v>1.0007590415881396E-2</c:v>
                </c:pt>
                <c:pt idx="1564">
                  <c:v>1.0007590415881396E-2</c:v>
                </c:pt>
                <c:pt idx="1565">
                  <c:v>1.0007590415881396E-2</c:v>
                </c:pt>
                <c:pt idx="1566">
                  <c:v>1.0007590415801459E-2</c:v>
                </c:pt>
                <c:pt idx="1567">
                  <c:v>1.0007590415881396E-2</c:v>
                </c:pt>
                <c:pt idx="1568">
                  <c:v>1.0007590415881396E-2</c:v>
                </c:pt>
                <c:pt idx="1569">
                  <c:v>1.0007590415801459E-2</c:v>
                </c:pt>
                <c:pt idx="1570">
                  <c:v>1.0007590415881396E-2</c:v>
                </c:pt>
                <c:pt idx="1571">
                  <c:v>1.0007590415801459E-2</c:v>
                </c:pt>
                <c:pt idx="1572">
                  <c:v>1.0007590415881396E-2</c:v>
                </c:pt>
                <c:pt idx="1573">
                  <c:v>1.0007590415881396E-2</c:v>
                </c:pt>
                <c:pt idx="1574">
                  <c:v>1.0007590415881396E-2</c:v>
                </c:pt>
                <c:pt idx="1575">
                  <c:v>1.0007590415881396E-2</c:v>
                </c:pt>
                <c:pt idx="1576">
                  <c:v>1.0007590415881396E-2</c:v>
                </c:pt>
                <c:pt idx="1577">
                  <c:v>1.0007590415881396E-2</c:v>
                </c:pt>
                <c:pt idx="1578">
                  <c:v>1.0007590415801459E-2</c:v>
                </c:pt>
                <c:pt idx="1579">
                  <c:v>1.0007590415881396E-2</c:v>
                </c:pt>
                <c:pt idx="1580">
                  <c:v>1.0007590415881396E-2</c:v>
                </c:pt>
                <c:pt idx="1581">
                  <c:v>1.0007590415881396E-2</c:v>
                </c:pt>
                <c:pt idx="1582">
                  <c:v>1.0007590415881396E-2</c:v>
                </c:pt>
                <c:pt idx="1583">
                  <c:v>1.0007590415881396E-2</c:v>
                </c:pt>
                <c:pt idx="1584">
                  <c:v>1.0007590415881396E-2</c:v>
                </c:pt>
                <c:pt idx="1585">
                  <c:v>1.0007590415881396E-2</c:v>
                </c:pt>
                <c:pt idx="1586">
                  <c:v>1.0007590415881396E-2</c:v>
                </c:pt>
                <c:pt idx="1587">
                  <c:v>1.0007590415881396E-2</c:v>
                </c:pt>
                <c:pt idx="1588">
                  <c:v>1.0007590415801459E-2</c:v>
                </c:pt>
                <c:pt idx="1589">
                  <c:v>1.0007590415881396E-2</c:v>
                </c:pt>
                <c:pt idx="1590">
                  <c:v>1.0007590415881396E-2</c:v>
                </c:pt>
                <c:pt idx="1591">
                  <c:v>1.0007590415801459E-2</c:v>
                </c:pt>
                <c:pt idx="1592">
                  <c:v>1.0007590415881396E-2</c:v>
                </c:pt>
                <c:pt idx="1593">
                  <c:v>1.0007590415881396E-2</c:v>
                </c:pt>
                <c:pt idx="1594">
                  <c:v>1.0007590415881396E-2</c:v>
                </c:pt>
                <c:pt idx="1595">
                  <c:v>1.0007590415881396E-2</c:v>
                </c:pt>
                <c:pt idx="1596">
                  <c:v>1.0007590415881396E-2</c:v>
                </c:pt>
                <c:pt idx="1597">
                  <c:v>1.0007590415881396E-2</c:v>
                </c:pt>
                <c:pt idx="1598">
                  <c:v>1.0007590415881396E-2</c:v>
                </c:pt>
                <c:pt idx="1599">
                  <c:v>1.0007590415881396E-2</c:v>
                </c:pt>
                <c:pt idx="1600">
                  <c:v>1.0007590415881396E-2</c:v>
                </c:pt>
                <c:pt idx="1601">
                  <c:v>1.0007590415801459E-2</c:v>
                </c:pt>
                <c:pt idx="1602">
                  <c:v>1.0007590415881396E-2</c:v>
                </c:pt>
                <c:pt idx="1603">
                  <c:v>1.0007590415881396E-2</c:v>
                </c:pt>
                <c:pt idx="1604">
                  <c:v>1.0007590415801459E-2</c:v>
                </c:pt>
                <c:pt idx="1605">
                  <c:v>1.0007590415881396E-2</c:v>
                </c:pt>
                <c:pt idx="1606">
                  <c:v>1.0007590415801459E-2</c:v>
                </c:pt>
                <c:pt idx="1607">
                  <c:v>1.0007590415801459E-2</c:v>
                </c:pt>
                <c:pt idx="1608">
                  <c:v>1.0007590415801459E-2</c:v>
                </c:pt>
                <c:pt idx="1609">
                  <c:v>1.0007590415881396E-2</c:v>
                </c:pt>
                <c:pt idx="1610">
                  <c:v>1.0007590415881396E-2</c:v>
                </c:pt>
                <c:pt idx="1611">
                  <c:v>1.0007590415881396E-2</c:v>
                </c:pt>
                <c:pt idx="1612">
                  <c:v>1.0007590415881396E-2</c:v>
                </c:pt>
                <c:pt idx="1613">
                  <c:v>1.0007590415881396E-2</c:v>
                </c:pt>
                <c:pt idx="1614">
                  <c:v>1.0007590415881396E-2</c:v>
                </c:pt>
                <c:pt idx="1615">
                  <c:v>1.0007590415801459E-2</c:v>
                </c:pt>
                <c:pt idx="1616">
                  <c:v>1.0007590415801459E-2</c:v>
                </c:pt>
                <c:pt idx="1617">
                  <c:v>1.0007590415881396E-2</c:v>
                </c:pt>
                <c:pt idx="1618">
                  <c:v>1.0007590415801459E-2</c:v>
                </c:pt>
                <c:pt idx="1619">
                  <c:v>1.0007590415881396E-2</c:v>
                </c:pt>
                <c:pt idx="1620">
                  <c:v>1.0007590415881396E-2</c:v>
                </c:pt>
                <c:pt idx="1621">
                  <c:v>1.0007590415881396E-2</c:v>
                </c:pt>
                <c:pt idx="1622">
                  <c:v>1.0007590415801459E-2</c:v>
                </c:pt>
                <c:pt idx="1623">
                  <c:v>1.0007590415881396E-2</c:v>
                </c:pt>
                <c:pt idx="1624">
                  <c:v>1.0007590415881396E-2</c:v>
                </c:pt>
                <c:pt idx="1625">
                  <c:v>1.0007590415801459E-2</c:v>
                </c:pt>
                <c:pt idx="1626">
                  <c:v>1.0007590415881396E-2</c:v>
                </c:pt>
                <c:pt idx="1627">
                  <c:v>1.0007590415801459E-2</c:v>
                </c:pt>
                <c:pt idx="1628">
                  <c:v>1.0007590415801459E-2</c:v>
                </c:pt>
                <c:pt idx="1629">
                  <c:v>1.0007590415881396E-2</c:v>
                </c:pt>
                <c:pt idx="1630">
                  <c:v>1.0007590415881396E-2</c:v>
                </c:pt>
                <c:pt idx="1631">
                  <c:v>1.0007590415801459E-2</c:v>
                </c:pt>
                <c:pt idx="1632">
                  <c:v>1.0007590415881396E-2</c:v>
                </c:pt>
                <c:pt idx="1633">
                  <c:v>1.0007590415881396E-2</c:v>
                </c:pt>
                <c:pt idx="1634">
                  <c:v>1.0007590415881396E-2</c:v>
                </c:pt>
                <c:pt idx="1635">
                  <c:v>1.0007590415881396E-2</c:v>
                </c:pt>
                <c:pt idx="1636">
                  <c:v>1.0007590415881396E-2</c:v>
                </c:pt>
                <c:pt idx="1637">
                  <c:v>1.0007590415801459E-2</c:v>
                </c:pt>
                <c:pt idx="1638">
                  <c:v>1.0007590415801459E-2</c:v>
                </c:pt>
                <c:pt idx="1639">
                  <c:v>1.0007590415881396E-2</c:v>
                </c:pt>
                <c:pt idx="1640">
                  <c:v>1.0007590415881396E-2</c:v>
                </c:pt>
                <c:pt idx="1641">
                  <c:v>1.0007590415881396E-2</c:v>
                </c:pt>
                <c:pt idx="1642">
                  <c:v>1.0007590415801459E-2</c:v>
                </c:pt>
                <c:pt idx="1643">
                  <c:v>1.0007590415881396E-2</c:v>
                </c:pt>
                <c:pt idx="1644">
                  <c:v>1.0007590415881396E-2</c:v>
                </c:pt>
                <c:pt idx="1645">
                  <c:v>1.0007590415801459E-2</c:v>
                </c:pt>
                <c:pt idx="1646">
                  <c:v>1.0007590415801459E-2</c:v>
                </c:pt>
                <c:pt idx="1647">
                  <c:v>1.0007590415881396E-2</c:v>
                </c:pt>
                <c:pt idx="1648">
                  <c:v>1.0007590415881396E-2</c:v>
                </c:pt>
                <c:pt idx="1649">
                  <c:v>1.0007590415801459E-2</c:v>
                </c:pt>
                <c:pt idx="1650">
                  <c:v>1.0007590415881396E-2</c:v>
                </c:pt>
                <c:pt idx="1651">
                  <c:v>1.0007590415801459E-2</c:v>
                </c:pt>
                <c:pt idx="1652">
                  <c:v>1.0007590415881396E-2</c:v>
                </c:pt>
                <c:pt idx="1653">
                  <c:v>1.0007590415801459E-2</c:v>
                </c:pt>
                <c:pt idx="1654">
                  <c:v>1.0007590415881396E-2</c:v>
                </c:pt>
                <c:pt idx="1655">
                  <c:v>1.0007590415881396E-2</c:v>
                </c:pt>
                <c:pt idx="1656">
                  <c:v>1.0007590415801459E-2</c:v>
                </c:pt>
                <c:pt idx="1657">
                  <c:v>1.0007590415801459E-2</c:v>
                </c:pt>
                <c:pt idx="1658">
                  <c:v>1.0007590415801459E-2</c:v>
                </c:pt>
                <c:pt idx="1659">
                  <c:v>1.0007590415801459E-2</c:v>
                </c:pt>
                <c:pt idx="1660">
                  <c:v>1.0007590415881396E-2</c:v>
                </c:pt>
                <c:pt idx="1661">
                  <c:v>1.0007590415881396E-2</c:v>
                </c:pt>
                <c:pt idx="1662">
                  <c:v>1.0007590415881396E-2</c:v>
                </c:pt>
                <c:pt idx="1663">
                  <c:v>1.0007590415881396E-2</c:v>
                </c:pt>
                <c:pt idx="1664">
                  <c:v>1.0007590415881396E-2</c:v>
                </c:pt>
                <c:pt idx="1665">
                  <c:v>1.0007590415801459E-2</c:v>
                </c:pt>
                <c:pt idx="1666">
                  <c:v>1.0007590415801459E-2</c:v>
                </c:pt>
                <c:pt idx="1667">
                  <c:v>1.0007590415801459E-2</c:v>
                </c:pt>
                <c:pt idx="1668">
                  <c:v>1.0007590415801459E-2</c:v>
                </c:pt>
                <c:pt idx="1669">
                  <c:v>1.0007590415801459E-2</c:v>
                </c:pt>
                <c:pt idx="1670">
                  <c:v>1.0007590415881396E-2</c:v>
                </c:pt>
                <c:pt idx="1671">
                  <c:v>1.0007590415881396E-2</c:v>
                </c:pt>
                <c:pt idx="1672">
                  <c:v>1.0007590415801459E-2</c:v>
                </c:pt>
                <c:pt idx="1673">
                  <c:v>1.0007590415881396E-2</c:v>
                </c:pt>
                <c:pt idx="1674">
                  <c:v>1.0007590415881396E-2</c:v>
                </c:pt>
                <c:pt idx="1675">
                  <c:v>1.0007590415881396E-2</c:v>
                </c:pt>
                <c:pt idx="1676">
                  <c:v>1.0007590415881396E-2</c:v>
                </c:pt>
                <c:pt idx="1677">
                  <c:v>1.0007590415801459E-2</c:v>
                </c:pt>
                <c:pt idx="1678">
                  <c:v>1.0007590415881396E-2</c:v>
                </c:pt>
                <c:pt idx="1679">
                  <c:v>1.0007590415881396E-2</c:v>
                </c:pt>
                <c:pt idx="1680">
                  <c:v>1.0007590415881396E-2</c:v>
                </c:pt>
                <c:pt idx="1681">
                  <c:v>1.0007590415801459E-2</c:v>
                </c:pt>
                <c:pt idx="1682">
                  <c:v>1.0007590415801459E-2</c:v>
                </c:pt>
                <c:pt idx="1683">
                  <c:v>1.0007590415881396E-2</c:v>
                </c:pt>
                <c:pt idx="1684">
                  <c:v>1.0007590415881396E-2</c:v>
                </c:pt>
                <c:pt idx="1685">
                  <c:v>1.0007590415881396E-2</c:v>
                </c:pt>
                <c:pt idx="1686">
                  <c:v>1.0007590415881396E-2</c:v>
                </c:pt>
                <c:pt idx="1687">
                  <c:v>1.0007590415881396E-2</c:v>
                </c:pt>
                <c:pt idx="1688">
                  <c:v>1.0007590415881396E-2</c:v>
                </c:pt>
                <c:pt idx="1689">
                  <c:v>1.0007590415881396E-2</c:v>
                </c:pt>
                <c:pt idx="1690">
                  <c:v>1.0007590415881396E-2</c:v>
                </c:pt>
                <c:pt idx="1691">
                  <c:v>1.0008146830571718E-2</c:v>
                </c:pt>
                <c:pt idx="1692">
                  <c:v>1.0007590415801459E-2</c:v>
                </c:pt>
                <c:pt idx="1693">
                  <c:v>1.0007590415881396E-2</c:v>
                </c:pt>
                <c:pt idx="1694">
                  <c:v>1.0007590415881396E-2</c:v>
                </c:pt>
                <c:pt idx="1695">
                  <c:v>1.0007590415881396E-2</c:v>
                </c:pt>
                <c:pt idx="1696">
                  <c:v>1.0007590415881396E-2</c:v>
                </c:pt>
                <c:pt idx="1697">
                  <c:v>1.0007590415801459E-2</c:v>
                </c:pt>
                <c:pt idx="1698">
                  <c:v>1.0007590415801459E-2</c:v>
                </c:pt>
                <c:pt idx="1699">
                  <c:v>1.0007590415801459E-2</c:v>
                </c:pt>
                <c:pt idx="1700">
                  <c:v>1.0007590415801459E-2</c:v>
                </c:pt>
                <c:pt idx="1701">
                  <c:v>1.0007590415801459E-2</c:v>
                </c:pt>
                <c:pt idx="1702">
                  <c:v>1.0007590415801459E-2</c:v>
                </c:pt>
                <c:pt idx="1703">
                  <c:v>1.0007590415801459E-2</c:v>
                </c:pt>
                <c:pt idx="1704">
                  <c:v>1.0007590415801459E-2</c:v>
                </c:pt>
                <c:pt idx="1705">
                  <c:v>1.0007590415801459E-2</c:v>
                </c:pt>
                <c:pt idx="1706">
                  <c:v>1.0007590415801459E-2</c:v>
                </c:pt>
                <c:pt idx="1707">
                  <c:v>1.0007590415801459E-2</c:v>
                </c:pt>
                <c:pt idx="1708">
                  <c:v>1.0007590415881396E-2</c:v>
                </c:pt>
                <c:pt idx="1709">
                  <c:v>1.0007590415881396E-2</c:v>
                </c:pt>
                <c:pt idx="1710">
                  <c:v>1.0007590415801459E-2</c:v>
                </c:pt>
                <c:pt idx="1711">
                  <c:v>1.0007590415881396E-2</c:v>
                </c:pt>
                <c:pt idx="1712">
                  <c:v>1.0007590415881396E-2</c:v>
                </c:pt>
                <c:pt idx="1713">
                  <c:v>8.8742747034054048E-3</c:v>
                </c:pt>
                <c:pt idx="1714">
                  <c:v>8.8742747034054048E-3</c:v>
                </c:pt>
                <c:pt idx="1715">
                  <c:v>8.8742747034054048E-3</c:v>
                </c:pt>
                <c:pt idx="1716">
                  <c:v>8.8742747034054048E-3</c:v>
                </c:pt>
                <c:pt idx="1717">
                  <c:v>8.8742747033254687E-3</c:v>
                </c:pt>
                <c:pt idx="1718">
                  <c:v>8.8742747034054048E-3</c:v>
                </c:pt>
                <c:pt idx="1719">
                  <c:v>8.8742747034054048E-3</c:v>
                </c:pt>
                <c:pt idx="1720">
                  <c:v>8.8742747034054048E-3</c:v>
                </c:pt>
                <c:pt idx="1721">
                  <c:v>8.8742747034054048E-3</c:v>
                </c:pt>
                <c:pt idx="1722">
                  <c:v>8.8742747034853409E-3</c:v>
                </c:pt>
                <c:pt idx="1723">
                  <c:v>8.8742747034054048E-3</c:v>
                </c:pt>
                <c:pt idx="1724">
                  <c:v>8.8742747034853409E-3</c:v>
                </c:pt>
                <c:pt idx="1725">
                  <c:v>8.8742747034054048E-3</c:v>
                </c:pt>
                <c:pt idx="1726">
                  <c:v>8.8742747034054048E-3</c:v>
                </c:pt>
                <c:pt idx="1727">
                  <c:v>8.8744934628426364E-3</c:v>
                </c:pt>
                <c:pt idx="1728">
                  <c:v>8.8744934628692818E-3</c:v>
                </c:pt>
                <c:pt idx="1729">
                  <c:v>8.8744934628692818E-3</c:v>
                </c:pt>
                <c:pt idx="1730">
                  <c:v>8.8744934628426364E-3</c:v>
                </c:pt>
                <c:pt idx="1731">
                  <c:v>8.8744934628426364E-3</c:v>
                </c:pt>
                <c:pt idx="1732">
                  <c:v>8.8744934628426364E-3</c:v>
                </c:pt>
                <c:pt idx="1733">
                  <c:v>8.8744934628692818E-3</c:v>
                </c:pt>
                <c:pt idx="1734">
                  <c:v>8.8744934628426364E-3</c:v>
                </c:pt>
                <c:pt idx="1735">
                  <c:v>8.8744934628426364E-3</c:v>
                </c:pt>
                <c:pt idx="1736">
                  <c:v>8.8744934628692818E-3</c:v>
                </c:pt>
                <c:pt idx="1737">
                  <c:v>8.8744934628426364E-3</c:v>
                </c:pt>
                <c:pt idx="1738">
                  <c:v>8.8744934628426364E-3</c:v>
                </c:pt>
                <c:pt idx="1739">
                  <c:v>8.8744934628692818E-3</c:v>
                </c:pt>
                <c:pt idx="1740">
                  <c:v>8.8744934628692818E-3</c:v>
                </c:pt>
                <c:pt idx="1741">
                  <c:v>8.8742747034054048E-3</c:v>
                </c:pt>
                <c:pt idx="1742">
                  <c:v>8.8742747034054048E-3</c:v>
                </c:pt>
                <c:pt idx="1743">
                  <c:v>8.8742747034054048E-3</c:v>
                </c:pt>
                <c:pt idx="1744">
                  <c:v>8.8742747034054048E-3</c:v>
                </c:pt>
                <c:pt idx="1745">
                  <c:v>8.8742747034054048E-3</c:v>
                </c:pt>
                <c:pt idx="1746">
                  <c:v>8.8742747034054048E-3</c:v>
                </c:pt>
                <c:pt idx="1747">
                  <c:v>8.8742747034853409E-3</c:v>
                </c:pt>
                <c:pt idx="1748">
                  <c:v>8.8742747034054048E-3</c:v>
                </c:pt>
                <c:pt idx="1749">
                  <c:v>8.8742747034054048E-3</c:v>
                </c:pt>
                <c:pt idx="1750">
                  <c:v>8.8742747034054048E-3</c:v>
                </c:pt>
                <c:pt idx="1751">
                  <c:v>8.8742747034054048E-3</c:v>
                </c:pt>
                <c:pt idx="1752">
                  <c:v>8.8742747034054048E-3</c:v>
                </c:pt>
                <c:pt idx="1753">
                  <c:v>8.8742747034054048E-3</c:v>
                </c:pt>
                <c:pt idx="1754">
                  <c:v>8.8742747034054048E-3</c:v>
                </c:pt>
                <c:pt idx="1755">
                  <c:v>8.8742747034054048E-3</c:v>
                </c:pt>
                <c:pt idx="1756">
                  <c:v>8.8742747034054048E-3</c:v>
                </c:pt>
                <c:pt idx="1757">
                  <c:v>8.8742747034054048E-3</c:v>
                </c:pt>
                <c:pt idx="1758">
                  <c:v>8.8742747034054048E-3</c:v>
                </c:pt>
                <c:pt idx="1759">
                  <c:v>8.8742747034054048E-3</c:v>
                </c:pt>
                <c:pt idx="1760">
                  <c:v>8.8742747034054048E-3</c:v>
                </c:pt>
                <c:pt idx="1761">
                  <c:v>8.8742747034054048E-3</c:v>
                </c:pt>
                <c:pt idx="1762">
                  <c:v>8.8742747034054048E-3</c:v>
                </c:pt>
                <c:pt idx="1763">
                  <c:v>8.8742747034054048E-3</c:v>
                </c:pt>
                <c:pt idx="1764">
                  <c:v>8.8742747034054048E-3</c:v>
                </c:pt>
                <c:pt idx="1765">
                  <c:v>8.8742747034054048E-3</c:v>
                </c:pt>
                <c:pt idx="1766">
                  <c:v>8.8742747034054048E-3</c:v>
                </c:pt>
                <c:pt idx="1767">
                  <c:v>8.8742747034054048E-3</c:v>
                </c:pt>
                <c:pt idx="1768">
                  <c:v>8.8742747034054048E-3</c:v>
                </c:pt>
                <c:pt idx="1769">
                  <c:v>8.8742747034054048E-3</c:v>
                </c:pt>
                <c:pt idx="1770">
                  <c:v>8.8742747034054048E-3</c:v>
                </c:pt>
                <c:pt idx="1771">
                  <c:v>8.8742747034054048E-3</c:v>
                </c:pt>
                <c:pt idx="1772">
                  <c:v>8.8742747034054048E-3</c:v>
                </c:pt>
                <c:pt idx="1773">
                  <c:v>8.8742747034853409E-3</c:v>
                </c:pt>
                <c:pt idx="1774">
                  <c:v>8.8742747034054048E-3</c:v>
                </c:pt>
                <c:pt idx="1775">
                  <c:v>8.8742747034054048E-3</c:v>
                </c:pt>
                <c:pt idx="1776">
                  <c:v>8.8742747034054048E-3</c:v>
                </c:pt>
                <c:pt idx="1777">
                  <c:v>8.8742747034054048E-3</c:v>
                </c:pt>
                <c:pt idx="1778">
                  <c:v>8.8742747034054048E-3</c:v>
                </c:pt>
                <c:pt idx="1779">
                  <c:v>8.8742747034054048E-3</c:v>
                </c:pt>
                <c:pt idx="1780">
                  <c:v>8.8742747034054048E-3</c:v>
                </c:pt>
                <c:pt idx="1781">
                  <c:v>8.8742747034054048E-3</c:v>
                </c:pt>
                <c:pt idx="1782">
                  <c:v>8.8742747034054048E-3</c:v>
                </c:pt>
                <c:pt idx="1783">
                  <c:v>8.8742747034054048E-3</c:v>
                </c:pt>
                <c:pt idx="1784">
                  <c:v>8.8742747034054048E-3</c:v>
                </c:pt>
                <c:pt idx="1785">
                  <c:v>8.8742747034054048E-3</c:v>
                </c:pt>
                <c:pt idx="1786">
                  <c:v>8.8742747034853409E-3</c:v>
                </c:pt>
                <c:pt idx="1787">
                  <c:v>8.8742747034054048E-3</c:v>
                </c:pt>
                <c:pt idx="1788">
                  <c:v>8.8742747034054048E-3</c:v>
                </c:pt>
                <c:pt idx="1789">
                  <c:v>8.8742747034054048E-3</c:v>
                </c:pt>
                <c:pt idx="1790">
                  <c:v>8.8742747034054048E-3</c:v>
                </c:pt>
                <c:pt idx="1791">
                  <c:v>8.8742747034054048E-3</c:v>
                </c:pt>
                <c:pt idx="1792">
                  <c:v>8.8742747034054048E-3</c:v>
                </c:pt>
                <c:pt idx="1793">
                  <c:v>8.8742747034054048E-3</c:v>
                </c:pt>
                <c:pt idx="1794">
                  <c:v>8.8742747034054048E-3</c:v>
                </c:pt>
                <c:pt idx="1795">
                  <c:v>8.8742747034054048E-3</c:v>
                </c:pt>
                <c:pt idx="1796">
                  <c:v>8.8742747034054048E-3</c:v>
                </c:pt>
                <c:pt idx="1797">
                  <c:v>8.8742747034054048E-3</c:v>
                </c:pt>
                <c:pt idx="1798">
                  <c:v>8.8742747034054048E-3</c:v>
                </c:pt>
                <c:pt idx="1799">
                  <c:v>8.8742747034054048E-3</c:v>
                </c:pt>
                <c:pt idx="1800">
                  <c:v>8.8742747034054048E-3</c:v>
                </c:pt>
                <c:pt idx="1801">
                  <c:v>8.8742747034054048E-3</c:v>
                </c:pt>
                <c:pt idx="1802">
                  <c:v>8.8742747034054048E-3</c:v>
                </c:pt>
                <c:pt idx="1803">
                  <c:v>8.8742747034853409E-3</c:v>
                </c:pt>
                <c:pt idx="1804">
                  <c:v>8.8742747034054048E-3</c:v>
                </c:pt>
                <c:pt idx="1805">
                  <c:v>8.8742747034054048E-3</c:v>
                </c:pt>
                <c:pt idx="1806">
                  <c:v>8.8742747034054048E-3</c:v>
                </c:pt>
                <c:pt idx="1807">
                  <c:v>8.8742747034054048E-3</c:v>
                </c:pt>
                <c:pt idx="1808">
                  <c:v>8.8742747034054048E-3</c:v>
                </c:pt>
                <c:pt idx="1809">
                  <c:v>8.8742747034054048E-3</c:v>
                </c:pt>
                <c:pt idx="1810">
                  <c:v>8.8742747034054048E-3</c:v>
                </c:pt>
                <c:pt idx="1811">
                  <c:v>8.8742747034054048E-3</c:v>
                </c:pt>
                <c:pt idx="1812">
                  <c:v>8.8742747034054048E-3</c:v>
                </c:pt>
                <c:pt idx="1813">
                  <c:v>8.8742747034054048E-3</c:v>
                </c:pt>
                <c:pt idx="1814">
                  <c:v>8.8742747034054048E-3</c:v>
                </c:pt>
                <c:pt idx="1815">
                  <c:v>8.8742747034054048E-3</c:v>
                </c:pt>
                <c:pt idx="1816">
                  <c:v>8.8742747034054048E-3</c:v>
                </c:pt>
                <c:pt idx="1817">
                  <c:v>8.8742747034054048E-3</c:v>
                </c:pt>
                <c:pt idx="1818">
                  <c:v>8.8742747033254687E-3</c:v>
                </c:pt>
                <c:pt idx="1819">
                  <c:v>8.8742747034054048E-3</c:v>
                </c:pt>
                <c:pt idx="1820">
                  <c:v>8.8742747034054048E-3</c:v>
                </c:pt>
                <c:pt idx="1821">
                  <c:v>8.8742747034054048E-3</c:v>
                </c:pt>
                <c:pt idx="1822">
                  <c:v>8.8742747034853409E-3</c:v>
                </c:pt>
                <c:pt idx="1823">
                  <c:v>8.8742747034054048E-3</c:v>
                </c:pt>
                <c:pt idx="1824">
                  <c:v>8.8742747034054048E-3</c:v>
                </c:pt>
                <c:pt idx="1825">
                  <c:v>8.8742747034054048E-3</c:v>
                </c:pt>
                <c:pt idx="1826">
                  <c:v>8.8742747034054048E-3</c:v>
                </c:pt>
                <c:pt idx="1827">
                  <c:v>8.8742747034054048E-3</c:v>
                </c:pt>
                <c:pt idx="1828">
                  <c:v>8.8742747034054048E-3</c:v>
                </c:pt>
                <c:pt idx="1829">
                  <c:v>8.8742747034054048E-3</c:v>
                </c:pt>
                <c:pt idx="1830">
                  <c:v>8.8742747034054048E-3</c:v>
                </c:pt>
                <c:pt idx="1831">
                  <c:v>8.8742747034054048E-3</c:v>
                </c:pt>
                <c:pt idx="1832">
                  <c:v>8.8742747034054048E-3</c:v>
                </c:pt>
                <c:pt idx="1833">
                  <c:v>8.8742747034054048E-3</c:v>
                </c:pt>
                <c:pt idx="1834">
                  <c:v>8.8742747034054048E-3</c:v>
                </c:pt>
                <c:pt idx="1835">
                  <c:v>8.8742747034054048E-3</c:v>
                </c:pt>
                <c:pt idx="1836">
                  <c:v>8.8742747034054048E-3</c:v>
                </c:pt>
                <c:pt idx="1837">
                  <c:v>8.8742747034054048E-3</c:v>
                </c:pt>
                <c:pt idx="1838">
                  <c:v>8.8742747034054048E-3</c:v>
                </c:pt>
                <c:pt idx="1839">
                  <c:v>8.8742747034054048E-3</c:v>
                </c:pt>
                <c:pt idx="1840">
                  <c:v>8.8742747034054048E-3</c:v>
                </c:pt>
                <c:pt idx="1841">
                  <c:v>8.8742747034054048E-3</c:v>
                </c:pt>
                <c:pt idx="1842">
                  <c:v>8.8742747034054048E-3</c:v>
                </c:pt>
                <c:pt idx="1843">
                  <c:v>8.8742747034054048E-3</c:v>
                </c:pt>
                <c:pt idx="1844">
                  <c:v>8.8742747034054048E-3</c:v>
                </c:pt>
                <c:pt idx="1845">
                  <c:v>8.8742747034054048E-3</c:v>
                </c:pt>
                <c:pt idx="1846">
                  <c:v>8.8742747034054048E-3</c:v>
                </c:pt>
                <c:pt idx="1847">
                  <c:v>8.8742747034054048E-3</c:v>
                </c:pt>
                <c:pt idx="1848">
                  <c:v>8.8742747034054048E-3</c:v>
                </c:pt>
                <c:pt idx="1849">
                  <c:v>8.8742747034054048E-3</c:v>
                </c:pt>
                <c:pt idx="1850">
                  <c:v>8.8742747034054048E-3</c:v>
                </c:pt>
                <c:pt idx="1851">
                  <c:v>8.8742747034054048E-3</c:v>
                </c:pt>
                <c:pt idx="1852">
                  <c:v>8.8742747034054048E-3</c:v>
                </c:pt>
                <c:pt idx="1853">
                  <c:v>8.8742747034054048E-3</c:v>
                </c:pt>
                <c:pt idx="1854">
                  <c:v>8.8742747034054048E-3</c:v>
                </c:pt>
                <c:pt idx="1855">
                  <c:v>8.8742747034054048E-3</c:v>
                </c:pt>
                <c:pt idx="1856">
                  <c:v>8.8742747034054048E-3</c:v>
                </c:pt>
                <c:pt idx="1857">
                  <c:v>8.8742747034054048E-3</c:v>
                </c:pt>
                <c:pt idx="1858">
                  <c:v>8.8742747034054048E-3</c:v>
                </c:pt>
                <c:pt idx="1859">
                  <c:v>8.8742747034054048E-3</c:v>
                </c:pt>
                <c:pt idx="1860">
                  <c:v>8.8742747034054048E-3</c:v>
                </c:pt>
                <c:pt idx="1861">
                  <c:v>8.8742747033254687E-3</c:v>
                </c:pt>
                <c:pt idx="1862">
                  <c:v>8.8742747034054048E-3</c:v>
                </c:pt>
                <c:pt idx="1863">
                  <c:v>8.8742747034853409E-3</c:v>
                </c:pt>
                <c:pt idx="1864">
                  <c:v>8.8742747034054048E-3</c:v>
                </c:pt>
                <c:pt idx="1865">
                  <c:v>8.8742747034054048E-3</c:v>
                </c:pt>
                <c:pt idx="1866">
                  <c:v>8.8742747034054048E-3</c:v>
                </c:pt>
                <c:pt idx="1867">
                  <c:v>8.8742747034853409E-3</c:v>
                </c:pt>
                <c:pt idx="1868">
                  <c:v>8.8742747034054048E-3</c:v>
                </c:pt>
                <c:pt idx="1869">
                  <c:v>8.8742747034054048E-3</c:v>
                </c:pt>
                <c:pt idx="1870">
                  <c:v>8.8742747034054048E-3</c:v>
                </c:pt>
                <c:pt idx="1871">
                  <c:v>8.8742747034054048E-3</c:v>
                </c:pt>
                <c:pt idx="1872">
                  <c:v>8.8742747034054048E-3</c:v>
                </c:pt>
                <c:pt idx="1873">
                  <c:v>8.8742747034853409E-3</c:v>
                </c:pt>
                <c:pt idx="1874">
                  <c:v>8.8742747034054048E-3</c:v>
                </c:pt>
                <c:pt idx="1875">
                  <c:v>8.8742747034054048E-3</c:v>
                </c:pt>
                <c:pt idx="1876">
                  <c:v>8.8742747034054048E-3</c:v>
                </c:pt>
                <c:pt idx="1877">
                  <c:v>8.8742747034054048E-3</c:v>
                </c:pt>
                <c:pt idx="1878">
                  <c:v>8.8742747034853409E-3</c:v>
                </c:pt>
                <c:pt idx="1879">
                  <c:v>8.8742747034054048E-3</c:v>
                </c:pt>
                <c:pt idx="1880">
                  <c:v>8.8742747034054048E-3</c:v>
                </c:pt>
                <c:pt idx="1881">
                  <c:v>8.8742747034054048E-3</c:v>
                </c:pt>
                <c:pt idx="1882">
                  <c:v>8.8742747034054048E-3</c:v>
                </c:pt>
                <c:pt idx="1883">
                  <c:v>8.8742747034054048E-3</c:v>
                </c:pt>
                <c:pt idx="1884">
                  <c:v>8.8742747034054048E-3</c:v>
                </c:pt>
                <c:pt idx="1885">
                  <c:v>8.8742747034054048E-3</c:v>
                </c:pt>
                <c:pt idx="1886">
                  <c:v>8.8742747034054048E-3</c:v>
                </c:pt>
                <c:pt idx="1887">
                  <c:v>8.8742747034054048E-3</c:v>
                </c:pt>
                <c:pt idx="1888">
                  <c:v>8.8742747034054048E-3</c:v>
                </c:pt>
                <c:pt idx="1889">
                  <c:v>8.8742747034054048E-3</c:v>
                </c:pt>
                <c:pt idx="1890">
                  <c:v>8.8742747034054048E-3</c:v>
                </c:pt>
                <c:pt idx="1891">
                  <c:v>8.8742747034054048E-3</c:v>
                </c:pt>
                <c:pt idx="1892">
                  <c:v>8.8742747034054048E-3</c:v>
                </c:pt>
                <c:pt idx="1893">
                  <c:v>8.8742747034054048E-3</c:v>
                </c:pt>
                <c:pt idx="1894">
                  <c:v>8.8742747034054048E-3</c:v>
                </c:pt>
                <c:pt idx="1895">
                  <c:v>8.8742747034054048E-3</c:v>
                </c:pt>
                <c:pt idx="1896">
                  <c:v>8.8742747034054048E-3</c:v>
                </c:pt>
                <c:pt idx="1897">
                  <c:v>8.8742747034054048E-3</c:v>
                </c:pt>
                <c:pt idx="1898">
                  <c:v>8.8742747034054048E-3</c:v>
                </c:pt>
                <c:pt idx="1899">
                  <c:v>8.8742747034054048E-3</c:v>
                </c:pt>
                <c:pt idx="1900">
                  <c:v>8.8742747034054048E-3</c:v>
                </c:pt>
                <c:pt idx="1901">
                  <c:v>8.8742747034054048E-3</c:v>
                </c:pt>
                <c:pt idx="1902">
                  <c:v>8.8742747034054048E-3</c:v>
                </c:pt>
                <c:pt idx="1903">
                  <c:v>8.8742747034054048E-3</c:v>
                </c:pt>
                <c:pt idx="1904">
                  <c:v>8.8742747034054048E-3</c:v>
                </c:pt>
                <c:pt idx="1905">
                  <c:v>8.8742747034054048E-3</c:v>
                </c:pt>
                <c:pt idx="1906">
                  <c:v>8.8742747034054048E-3</c:v>
                </c:pt>
                <c:pt idx="1907">
                  <c:v>8.8742747034054048E-3</c:v>
                </c:pt>
                <c:pt idx="1908">
                  <c:v>8.8742747034054048E-3</c:v>
                </c:pt>
                <c:pt idx="1909">
                  <c:v>8.8742747034054048E-3</c:v>
                </c:pt>
                <c:pt idx="1910">
                  <c:v>8.8742747034054048E-3</c:v>
                </c:pt>
                <c:pt idx="1911">
                  <c:v>8.8742747034054048E-3</c:v>
                </c:pt>
                <c:pt idx="1912">
                  <c:v>8.8742747034054048E-3</c:v>
                </c:pt>
                <c:pt idx="1913">
                  <c:v>8.8742747034054048E-3</c:v>
                </c:pt>
                <c:pt idx="1914">
                  <c:v>8.8742747034054048E-3</c:v>
                </c:pt>
                <c:pt idx="1915">
                  <c:v>8.8742747034054048E-3</c:v>
                </c:pt>
                <c:pt idx="1916">
                  <c:v>8.8742747034853409E-3</c:v>
                </c:pt>
                <c:pt idx="1917">
                  <c:v>8.8742747034054048E-3</c:v>
                </c:pt>
                <c:pt idx="1918">
                  <c:v>8.8742747034054048E-3</c:v>
                </c:pt>
                <c:pt idx="1919">
                  <c:v>8.8742747034054048E-3</c:v>
                </c:pt>
                <c:pt idx="1920">
                  <c:v>8.8742747034054048E-3</c:v>
                </c:pt>
                <c:pt idx="1921">
                  <c:v>8.8742747034054048E-3</c:v>
                </c:pt>
                <c:pt idx="1922">
                  <c:v>8.8742747034054048E-3</c:v>
                </c:pt>
                <c:pt idx="1923">
                  <c:v>8.8742747034054048E-3</c:v>
                </c:pt>
                <c:pt idx="1924">
                  <c:v>8.8742747034054048E-3</c:v>
                </c:pt>
                <c:pt idx="1925">
                  <c:v>8.8742747034054048E-3</c:v>
                </c:pt>
                <c:pt idx="1926">
                  <c:v>8.8742747034054048E-3</c:v>
                </c:pt>
                <c:pt idx="1927">
                  <c:v>8.8742747034054048E-3</c:v>
                </c:pt>
                <c:pt idx="1928">
                  <c:v>8.8742747034054048E-3</c:v>
                </c:pt>
                <c:pt idx="1929">
                  <c:v>8.8742747034054048E-3</c:v>
                </c:pt>
                <c:pt idx="1930">
                  <c:v>8.8742747034054048E-3</c:v>
                </c:pt>
                <c:pt idx="1931">
                  <c:v>8.8742747034054048E-3</c:v>
                </c:pt>
                <c:pt idx="1932">
                  <c:v>8.8742747034054048E-3</c:v>
                </c:pt>
                <c:pt idx="1933">
                  <c:v>8.8742747034054048E-3</c:v>
                </c:pt>
                <c:pt idx="1934">
                  <c:v>8.8742747034853409E-3</c:v>
                </c:pt>
                <c:pt idx="1935">
                  <c:v>8.8742747034054048E-3</c:v>
                </c:pt>
                <c:pt idx="1936">
                  <c:v>8.8742747034054048E-3</c:v>
                </c:pt>
                <c:pt idx="1937">
                  <c:v>8.8742747033254687E-3</c:v>
                </c:pt>
                <c:pt idx="1938">
                  <c:v>8.8742747034054048E-3</c:v>
                </c:pt>
                <c:pt idx="1939">
                  <c:v>8.8742747034054048E-3</c:v>
                </c:pt>
                <c:pt idx="1940">
                  <c:v>8.8742747034054048E-3</c:v>
                </c:pt>
                <c:pt idx="1941">
                  <c:v>8.8742747034054048E-3</c:v>
                </c:pt>
                <c:pt idx="1942">
                  <c:v>8.8742747034054048E-3</c:v>
                </c:pt>
                <c:pt idx="1943">
                  <c:v>8.8742747034054048E-3</c:v>
                </c:pt>
                <c:pt idx="1944">
                  <c:v>8.8742747034054048E-3</c:v>
                </c:pt>
                <c:pt idx="1945">
                  <c:v>8.8742747034054048E-3</c:v>
                </c:pt>
                <c:pt idx="1946">
                  <c:v>8.8742747034054048E-3</c:v>
                </c:pt>
                <c:pt idx="1947">
                  <c:v>8.8742747034054048E-3</c:v>
                </c:pt>
                <c:pt idx="1948">
                  <c:v>8.8742747034853409E-3</c:v>
                </c:pt>
                <c:pt idx="1949">
                  <c:v>8.8742747034054048E-3</c:v>
                </c:pt>
                <c:pt idx="1950">
                  <c:v>8.8742747034054048E-3</c:v>
                </c:pt>
                <c:pt idx="1951">
                  <c:v>8.8742747034054048E-3</c:v>
                </c:pt>
                <c:pt idx="1952">
                  <c:v>8.8742747034054048E-3</c:v>
                </c:pt>
                <c:pt idx="1953">
                  <c:v>8.8742747034054048E-3</c:v>
                </c:pt>
                <c:pt idx="1954">
                  <c:v>8.8742747034054048E-3</c:v>
                </c:pt>
                <c:pt idx="1955">
                  <c:v>8.8742747034054048E-3</c:v>
                </c:pt>
                <c:pt idx="1956">
                  <c:v>8.8742747034054048E-3</c:v>
                </c:pt>
                <c:pt idx="1957">
                  <c:v>8.8742747034054048E-3</c:v>
                </c:pt>
                <c:pt idx="1958">
                  <c:v>8.8742747034054048E-3</c:v>
                </c:pt>
                <c:pt idx="1959">
                  <c:v>8.8742747034054048E-3</c:v>
                </c:pt>
                <c:pt idx="1960">
                  <c:v>8.8742747034054048E-3</c:v>
                </c:pt>
                <c:pt idx="1961">
                  <c:v>8.8742747034054048E-3</c:v>
                </c:pt>
                <c:pt idx="1962">
                  <c:v>8.8742747034054048E-3</c:v>
                </c:pt>
                <c:pt idx="1963">
                  <c:v>8.8742747034054048E-3</c:v>
                </c:pt>
                <c:pt idx="1964">
                  <c:v>8.8742747034054048E-3</c:v>
                </c:pt>
                <c:pt idx="1965">
                  <c:v>8.8742747034054048E-3</c:v>
                </c:pt>
                <c:pt idx="1966">
                  <c:v>8.8742747034054048E-3</c:v>
                </c:pt>
                <c:pt idx="1967">
                  <c:v>8.8742747034054048E-3</c:v>
                </c:pt>
                <c:pt idx="1968">
                  <c:v>8.8742747034054048E-3</c:v>
                </c:pt>
                <c:pt idx="1969">
                  <c:v>8.8742747034054048E-3</c:v>
                </c:pt>
                <c:pt idx="1970">
                  <c:v>8.8742747034054048E-3</c:v>
                </c:pt>
                <c:pt idx="1971">
                  <c:v>8.8742747034054048E-3</c:v>
                </c:pt>
                <c:pt idx="1972">
                  <c:v>8.8742747034054048E-3</c:v>
                </c:pt>
                <c:pt idx="1973">
                  <c:v>7.573554372362068E-3</c:v>
                </c:pt>
                <c:pt idx="1974">
                  <c:v>7.573554372362068E-3</c:v>
                </c:pt>
                <c:pt idx="1975">
                  <c:v>7.573554372362068E-3</c:v>
                </c:pt>
                <c:pt idx="1976">
                  <c:v>7.573554372362068E-3</c:v>
                </c:pt>
                <c:pt idx="1977">
                  <c:v>7.573554372362068E-3</c:v>
                </c:pt>
                <c:pt idx="1978">
                  <c:v>7.573554372362068E-3</c:v>
                </c:pt>
                <c:pt idx="1979">
                  <c:v>7.573554372362068E-3</c:v>
                </c:pt>
                <c:pt idx="1980">
                  <c:v>7.573554372362068E-3</c:v>
                </c:pt>
                <c:pt idx="1981">
                  <c:v>7.573554372362068E-3</c:v>
                </c:pt>
                <c:pt idx="1982">
                  <c:v>7.573554372362068E-3</c:v>
                </c:pt>
                <c:pt idx="1983">
                  <c:v>7.573554372362068E-3</c:v>
                </c:pt>
                <c:pt idx="1984">
                  <c:v>7.573554372362068E-3</c:v>
                </c:pt>
                <c:pt idx="1985">
                  <c:v>7.573554372362068E-3</c:v>
                </c:pt>
                <c:pt idx="1986">
                  <c:v>7.573554372362068E-3</c:v>
                </c:pt>
                <c:pt idx="1987">
                  <c:v>7.573554372362068E-3</c:v>
                </c:pt>
                <c:pt idx="1988">
                  <c:v>7.5735543722821319E-3</c:v>
                </c:pt>
                <c:pt idx="1989">
                  <c:v>7.573554372362068E-3</c:v>
                </c:pt>
                <c:pt idx="1990">
                  <c:v>7.573554372362068E-3</c:v>
                </c:pt>
                <c:pt idx="1991">
                  <c:v>7.573554372362068E-3</c:v>
                </c:pt>
                <c:pt idx="1992">
                  <c:v>7.573554372362068E-3</c:v>
                </c:pt>
                <c:pt idx="1993">
                  <c:v>7.573554372362068E-3</c:v>
                </c:pt>
                <c:pt idx="1994">
                  <c:v>7.573554372362068E-3</c:v>
                </c:pt>
                <c:pt idx="1995">
                  <c:v>7.573554372362068E-3</c:v>
                </c:pt>
                <c:pt idx="1996">
                  <c:v>7.573554372362068E-3</c:v>
                </c:pt>
                <c:pt idx="1997">
                  <c:v>7.573554372362068E-3</c:v>
                </c:pt>
                <c:pt idx="1998">
                  <c:v>7.573554372362068E-3</c:v>
                </c:pt>
                <c:pt idx="1999">
                  <c:v>7.573554372362068E-3</c:v>
                </c:pt>
                <c:pt idx="2000">
                  <c:v>7.573554372362068E-3</c:v>
                </c:pt>
                <c:pt idx="2001">
                  <c:v>7.573554372362068E-3</c:v>
                </c:pt>
                <c:pt idx="2002">
                  <c:v>7.5738730386394337E-3</c:v>
                </c:pt>
                <c:pt idx="2003">
                  <c:v>7.573554372362068E-3</c:v>
                </c:pt>
                <c:pt idx="2004">
                  <c:v>7.573554372362068E-3</c:v>
                </c:pt>
                <c:pt idx="2005">
                  <c:v>7.573554372362068E-3</c:v>
                </c:pt>
                <c:pt idx="2006">
                  <c:v>7.573554372362068E-3</c:v>
                </c:pt>
                <c:pt idx="2007">
                  <c:v>7.5735543722821319E-3</c:v>
                </c:pt>
                <c:pt idx="2008">
                  <c:v>7.573554372362068E-3</c:v>
                </c:pt>
                <c:pt idx="2009">
                  <c:v>7.573554372362068E-3</c:v>
                </c:pt>
                <c:pt idx="2010">
                  <c:v>7.5735543722821319E-3</c:v>
                </c:pt>
                <c:pt idx="2011">
                  <c:v>7.573554372362068E-3</c:v>
                </c:pt>
                <c:pt idx="2012">
                  <c:v>7.573554372362068E-3</c:v>
                </c:pt>
                <c:pt idx="2013">
                  <c:v>7.573554372362068E-3</c:v>
                </c:pt>
                <c:pt idx="2014">
                  <c:v>7.573554372362068E-3</c:v>
                </c:pt>
                <c:pt idx="2015">
                  <c:v>7.573554372362068E-3</c:v>
                </c:pt>
                <c:pt idx="2016">
                  <c:v>7.573554372362068E-3</c:v>
                </c:pt>
                <c:pt idx="2017">
                  <c:v>7.573554372362068E-3</c:v>
                </c:pt>
                <c:pt idx="2018">
                  <c:v>7.573554372362068E-3</c:v>
                </c:pt>
                <c:pt idx="2019">
                  <c:v>7.573554372362068E-3</c:v>
                </c:pt>
                <c:pt idx="2020">
                  <c:v>7.573554372362068E-3</c:v>
                </c:pt>
                <c:pt idx="2021">
                  <c:v>7.5735543722821319E-3</c:v>
                </c:pt>
                <c:pt idx="2022">
                  <c:v>7.573554372362068E-3</c:v>
                </c:pt>
                <c:pt idx="2023">
                  <c:v>7.573554372362068E-3</c:v>
                </c:pt>
                <c:pt idx="2024">
                  <c:v>7.573554372362068E-3</c:v>
                </c:pt>
                <c:pt idx="2025">
                  <c:v>7.573554372362068E-3</c:v>
                </c:pt>
                <c:pt idx="2026">
                  <c:v>7.573554372362068E-3</c:v>
                </c:pt>
                <c:pt idx="2027">
                  <c:v>7.573554372362068E-3</c:v>
                </c:pt>
                <c:pt idx="2028">
                  <c:v>7.573554372362068E-3</c:v>
                </c:pt>
                <c:pt idx="2029">
                  <c:v>7.573554372362068E-3</c:v>
                </c:pt>
                <c:pt idx="2030">
                  <c:v>7.573554372362068E-3</c:v>
                </c:pt>
                <c:pt idx="2031">
                  <c:v>7.573554372362068E-3</c:v>
                </c:pt>
                <c:pt idx="2032">
                  <c:v>7.573554372362068E-3</c:v>
                </c:pt>
                <c:pt idx="2033">
                  <c:v>7.573554372362068E-3</c:v>
                </c:pt>
                <c:pt idx="2034">
                  <c:v>7.573554372362068E-3</c:v>
                </c:pt>
                <c:pt idx="2035">
                  <c:v>7.573554372362068E-3</c:v>
                </c:pt>
                <c:pt idx="2036">
                  <c:v>7.5735543722821319E-3</c:v>
                </c:pt>
                <c:pt idx="2037">
                  <c:v>7.573554372362068E-3</c:v>
                </c:pt>
                <c:pt idx="2038">
                  <c:v>7.573554372362068E-3</c:v>
                </c:pt>
                <c:pt idx="2039">
                  <c:v>7.5737137032572122E-3</c:v>
                </c:pt>
                <c:pt idx="2040">
                  <c:v>7.5737137032572122E-3</c:v>
                </c:pt>
                <c:pt idx="2041">
                  <c:v>7.5737137032572122E-3</c:v>
                </c:pt>
                <c:pt idx="2042">
                  <c:v>7.5737137032572122E-3</c:v>
                </c:pt>
                <c:pt idx="2043">
                  <c:v>7.5737137032572122E-3</c:v>
                </c:pt>
                <c:pt idx="2044">
                  <c:v>7.5737137032572122E-3</c:v>
                </c:pt>
                <c:pt idx="2045">
                  <c:v>7.5737137032838575E-3</c:v>
                </c:pt>
                <c:pt idx="2046">
                  <c:v>7.5737137032572122E-3</c:v>
                </c:pt>
                <c:pt idx="2047">
                  <c:v>7.5737137032572122E-3</c:v>
                </c:pt>
                <c:pt idx="2048">
                  <c:v>7.5737137032572122E-3</c:v>
                </c:pt>
                <c:pt idx="2049">
                  <c:v>7.5737137032572122E-3</c:v>
                </c:pt>
                <c:pt idx="2050">
                  <c:v>7.5737137032572122E-3</c:v>
                </c:pt>
                <c:pt idx="2051">
                  <c:v>7.5737137032572122E-3</c:v>
                </c:pt>
                <c:pt idx="2052">
                  <c:v>7.5737137032572122E-3</c:v>
                </c:pt>
                <c:pt idx="2053">
                  <c:v>7.573554372362068E-3</c:v>
                </c:pt>
                <c:pt idx="2054">
                  <c:v>7.573554372362068E-3</c:v>
                </c:pt>
                <c:pt idx="2055">
                  <c:v>7.5735543722821319E-3</c:v>
                </c:pt>
                <c:pt idx="2056">
                  <c:v>7.573554372362068E-3</c:v>
                </c:pt>
                <c:pt idx="2057">
                  <c:v>7.573554372362068E-3</c:v>
                </c:pt>
                <c:pt idx="2058">
                  <c:v>7.573554372362068E-3</c:v>
                </c:pt>
                <c:pt idx="2059">
                  <c:v>7.573554372362068E-3</c:v>
                </c:pt>
                <c:pt idx="2060">
                  <c:v>7.573554372362068E-3</c:v>
                </c:pt>
                <c:pt idx="2061">
                  <c:v>7.573554372362068E-3</c:v>
                </c:pt>
                <c:pt idx="2062">
                  <c:v>7.5735543722821319E-3</c:v>
                </c:pt>
                <c:pt idx="2063">
                  <c:v>7.573554372362068E-3</c:v>
                </c:pt>
                <c:pt idx="2064">
                  <c:v>7.573554372362068E-3</c:v>
                </c:pt>
                <c:pt idx="2065">
                  <c:v>7.573554372362068E-3</c:v>
                </c:pt>
                <c:pt idx="2066">
                  <c:v>7.573554372362068E-3</c:v>
                </c:pt>
                <c:pt idx="2067">
                  <c:v>7.573554372362068E-3</c:v>
                </c:pt>
                <c:pt idx="2068">
                  <c:v>7.5735543722821319E-3</c:v>
                </c:pt>
                <c:pt idx="2069">
                  <c:v>7.573554372362068E-3</c:v>
                </c:pt>
                <c:pt idx="2070">
                  <c:v>7.573554372362068E-3</c:v>
                </c:pt>
                <c:pt idx="2071">
                  <c:v>7.573554372362068E-3</c:v>
                </c:pt>
                <c:pt idx="2072">
                  <c:v>7.573554372362068E-3</c:v>
                </c:pt>
                <c:pt idx="2073">
                  <c:v>7.5735543722821319E-3</c:v>
                </c:pt>
                <c:pt idx="2074">
                  <c:v>7.573554372362068E-3</c:v>
                </c:pt>
                <c:pt idx="2075">
                  <c:v>7.573554372362068E-3</c:v>
                </c:pt>
                <c:pt idx="2076">
                  <c:v>7.573554372362068E-3</c:v>
                </c:pt>
                <c:pt idx="2077">
                  <c:v>7.573554372362068E-3</c:v>
                </c:pt>
                <c:pt idx="2078">
                  <c:v>7.573554372362068E-3</c:v>
                </c:pt>
                <c:pt idx="2079">
                  <c:v>7.5735543722821319E-3</c:v>
                </c:pt>
                <c:pt idx="2080">
                  <c:v>7.573554372362068E-3</c:v>
                </c:pt>
                <c:pt idx="2081">
                  <c:v>7.573554372362068E-3</c:v>
                </c:pt>
                <c:pt idx="2082">
                  <c:v>7.573554372362068E-3</c:v>
                </c:pt>
                <c:pt idx="2083">
                  <c:v>7.573554372362068E-3</c:v>
                </c:pt>
                <c:pt idx="2084">
                  <c:v>7.573554372362068E-3</c:v>
                </c:pt>
                <c:pt idx="2085">
                  <c:v>7.573554372362068E-3</c:v>
                </c:pt>
                <c:pt idx="2086">
                  <c:v>7.573554372362068E-3</c:v>
                </c:pt>
                <c:pt idx="2087">
                  <c:v>7.573554372362068E-3</c:v>
                </c:pt>
                <c:pt idx="2088">
                  <c:v>7.573554372362068E-3</c:v>
                </c:pt>
                <c:pt idx="2089">
                  <c:v>7.573554372362068E-3</c:v>
                </c:pt>
                <c:pt idx="2090">
                  <c:v>7.573554372362068E-3</c:v>
                </c:pt>
                <c:pt idx="2091">
                  <c:v>7.573554372362068E-3</c:v>
                </c:pt>
                <c:pt idx="2092">
                  <c:v>7.573554372362068E-3</c:v>
                </c:pt>
                <c:pt idx="2093">
                  <c:v>7.573554372362068E-3</c:v>
                </c:pt>
                <c:pt idx="2094">
                  <c:v>7.573554372362068E-3</c:v>
                </c:pt>
                <c:pt idx="2095">
                  <c:v>7.5735543722821319E-3</c:v>
                </c:pt>
                <c:pt idx="2096">
                  <c:v>7.573554372362068E-3</c:v>
                </c:pt>
                <c:pt idx="2097">
                  <c:v>7.573554372362068E-3</c:v>
                </c:pt>
                <c:pt idx="2098">
                  <c:v>7.573554372362068E-3</c:v>
                </c:pt>
                <c:pt idx="2099">
                  <c:v>7.573554372362068E-3</c:v>
                </c:pt>
                <c:pt idx="2100">
                  <c:v>7.5735543722821319E-3</c:v>
                </c:pt>
                <c:pt idx="2101">
                  <c:v>7.573554372362068E-3</c:v>
                </c:pt>
                <c:pt idx="2102">
                  <c:v>7.573554372362068E-3</c:v>
                </c:pt>
                <c:pt idx="2103">
                  <c:v>7.573554372362068E-3</c:v>
                </c:pt>
                <c:pt idx="2104">
                  <c:v>7.573554372362068E-3</c:v>
                </c:pt>
                <c:pt idx="2105">
                  <c:v>7.573554372362068E-3</c:v>
                </c:pt>
                <c:pt idx="2106">
                  <c:v>7.573554372362068E-3</c:v>
                </c:pt>
                <c:pt idx="2107">
                  <c:v>7.573554372362068E-3</c:v>
                </c:pt>
                <c:pt idx="2108">
                  <c:v>7.573554372362068E-3</c:v>
                </c:pt>
                <c:pt idx="2109">
                  <c:v>7.573554372362068E-3</c:v>
                </c:pt>
                <c:pt idx="2110">
                  <c:v>7.573554372362068E-3</c:v>
                </c:pt>
                <c:pt idx="2111">
                  <c:v>7.573554372362068E-3</c:v>
                </c:pt>
                <c:pt idx="2112">
                  <c:v>7.573554372362068E-3</c:v>
                </c:pt>
                <c:pt idx="2113">
                  <c:v>7.573554372362068E-3</c:v>
                </c:pt>
                <c:pt idx="2114">
                  <c:v>7.5735543722821319E-3</c:v>
                </c:pt>
                <c:pt idx="2115">
                  <c:v>7.573554372362068E-3</c:v>
                </c:pt>
                <c:pt idx="2116">
                  <c:v>7.573554372362068E-3</c:v>
                </c:pt>
                <c:pt idx="2117">
                  <c:v>7.573554372362068E-3</c:v>
                </c:pt>
                <c:pt idx="2118">
                  <c:v>7.573554372362068E-3</c:v>
                </c:pt>
                <c:pt idx="2119">
                  <c:v>7.573554372362068E-3</c:v>
                </c:pt>
                <c:pt idx="2120">
                  <c:v>7.573554372362068E-3</c:v>
                </c:pt>
                <c:pt idx="2121">
                  <c:v>7.573554372362068E-3</c:v>
                </c:pt>
                <c:pt idx="2122">
                  <c:v>7.573554372362068E-3</c:v>
                </c:pt>
                <c:pt idx="2123">
                  <c:v>7.573554372362068E-3</c:v>
                </c:pt>
                <c:pt idx="2124">
                  <c:v>7.573554372362068E-3</c:v>
                </c:pt>
                <c:pt idx="2125">
                  <c:v>7.573554372442004E-3</c:v>
                </c:pt>
                <c:pt idx="2126">
                  <c:v>7.5735543722821319E-3</c:v>
                </c:pt>
                <c:pt idx="2127">
                  <c:v>7.5735543722821319E-3</c:v>
                </c:pt>
                <c:pt idx="2128">
                  <c:v>7.573554372362068E-3</c:v>
                </c:pt>
                <c:pt idx="2129">
                  <c:v>7.5735543722821319E-3</c:v>
                </c:pt>
                <c:pt idx="2130">
                  <c:v>7.573554372362068E-3</c:v>
                </c:pt>
                <c:pt idx="2131">
                  <c:v>7.573554372362068E-3</c:v>
                </c:pt>
                <c:pt idx="2132">
                  <c:v>7.573554372362068E-3</c:v>
                </c:pt>
                <c:pt idx="2133">
                  <c:v>7.573554372362068E-3</c:v>
                </c:pt>
                <c:pt idx="2134">
                  <c:v>7.5735543722821319E-3</c:v>
                </c:pt>
                <c:pt idx="2135">
                  <c:v>7.573554372362068E-3</c:v>
                </c:pt>
                <c:pt idx="2136">
                  <c:v>7.573554372362068E-3</c:v>
                </c:pt>
                <c:pt idx="2137">
                  <c:v>7.5735543722821319E-3</c:v>
                </c:pt>
                <c:pt idx="2138">
                  <c:v>7.573554372362068E-3</c:v>
                </c:pt>
                <c:pt idx="2139">
                  <c:v>7.573554372362068E-3</c:v>
                </c:pt>
                <c:pt idx="2140">
                  <c:v>7.5735543722821319E-3</c:v>
                </c:pt>
                <c:pt idx="2141">
                  <c:v>7.573554372362068E-3</c:v>
                </c:pt>
                <c:pt idx="2142">
                  <c:v>7.573554372362068E-3</c:v>
                </c:pt>
                <c:pt idx="2143">
                  <c:v>7.573554372362068E-3</c:v>
                </c:pt>
                <c:pt idx="2144">
                  <c:v>7.573554372362068E-3</c:v>
                </c:pt>
                <c:pt idx="2145">
                  <c:v>7.5735543722821319E-3</c:v>
                </c:pt>
                <c:pt idx="2146">
                  <c:v>7.573554372362068E-3</c:v>
                </c:pt>
                <c:pt idx="2147">
                  <c:v>7.573554372362068E-3</c:v>
                </c:pt>
                <c:pt idx="2148">
                  <c:v>7.573554372362068E-3</c:v>
                </c:pt>
                <c:pt idx="2149">
                  <c:v>7.573554372442004E-3</c:v>
                </c:pt>
                <c:pt idx="2150">
                  <c:v>7.573554372362068E-3</c:v>
                </c:pt>
                <c:pt idx="2151">
                  <c:v>7.573554372362068E-3</c:v>
                </c:pt>
                <c:pt idx="2152">
                  <c:v>7.573554372362068E-3</c:v>
                </c:pt>
                <c:pt idx="2153">
                  <c:v>7.573554372362068E-3</c:v>
                </c:pt>
                <c:pt idx="2154">
                  <c:v>7.573554372362068E-3</c:v>
                </c:pt>
                <c:pt idx="2155">
                  <c:v>7.573554372362068E-3</c:v>
                </c:pt>
                <c:pt idx="2156">
                  <c:v>7.5735543722821319E-3</c:v>
                </c:pt>
                <c:pt idx="2157">
                  <c:v>7.5735543722821319E-3</c:v>
                </c:pt>
                <c:pt idx="2158">
                  <c:v>7.573554372362068E-3</c:v>
                </c:pt>
                <c:pt idx="2159">
                  <c:v>7.573554372362068E-3</c:v>
                </c:pt>
                <c:pt idx="2160">
                  <c:v>7.573554372362068E-3</c:v>
                </c:pt>
                <c:pt idx="2161">
                  <c:v>7.573554372362068E-3</c:v>
                </c:pt>
                <c:pt idx="2162">
                  <c:v>7.573554372362068E-3</c:v>
                </c:pt>
                <c:pt idx="2163">
                  <c:v>7.573554372362068E-3</c:v>
                </c:pt>
                <c:pt idx="2164">
                  <c:v>7.573554372362068E-3</c:v>
                </c:pt>
                <c:pt idx="2165">
                  <c:v>7.5735543722821319E-3</c:v>
                </c:pt>
                <c:pt idx="2166">
                  <c:v>7.573554372362068E-3</c:v>
                </c:pt>
                <c:pt idx="2167">
                  <c:v>7.573554372362068E-3</c:v>
                </c:pt>
                <c:pt idx="2168">
                  <c:v>7.573554372362068E-3</c:v>
                </c:pt>
                <c:pt idx="2169">
                  <c:v>7.573554372362068E-3</c:v>
                </c:pt>
                <c:pt idx="2170">
                  <c:v>7.573554372362068E-3</c:v>
                </c:pt>
                <c:pt idx="2171">
                  <c:v>7.573554372362068E-3</c:v>
                </c:pt>
                <c:pt idx="2172">
                  <c:v>7.573554372362068E-3</c:v>
                </c:pt>
                <c:pt idx="2173">
                  <c:v>7.573554372362068E-3</c:v>
                </c:pt>
                <c:pt idx="2174">
                  <c:v>7.573554372362068E-3</c:v>
                </c:pt>
                <c:pt idx="2175">
                  <c:v>7.573554372362068E-3</c:v>
                </c:pt>
                <c:pt idx="2176">
                  <c:v>7.5735543722821319E-3</c:v>
                </c:pt>
                <c:pt idx="2177">
                  <c:v>7.573554372362068E-3</c:v>
                </c:pt>
                <c:pt idx="2178">
                  <c:v>7.573554372362068E-3</c:v>
                </c:pt>
                <c:pt idx="2179">
                  <c:v>7.573554372362068E-3</c:v>
                </c:pt>
                <c:pt idx="2180">
                  <c:v>7.573554372362068E-3</c:v>
                </c:pt>
                <c:pt idx="2181">
                  <c:v>7.5735543722821319E-3</c:v>
                </c:pt>
                <c:pt idx="2182">
                  <c:v>7.573554372362068E-3</c:v>
                </c:pt>
                <c:pt idx="2183">
                  <c:v>7.5735543722821319E-3</c:v>
                </c:pt>
                <c:pt idx="2184">
                  <c:v>7.573554372362068E-3</c:v>
                </c:pt>
                <c:pt idx="2185">
                  <c:v>7.573554372362068E-3</c:v>
                </c:pt>
                <c:pt idx="2186">
                  <c:v>7.573554372362068E-3</c:v>
                </c:pt>
                <c:pt idx="2187">
                  <c:v>7.5735543722821319E-3</c:v>
                </c:pt>
                <c:pt idx="2188">
                  <c:v>7.573554372362068E-3</c:v>
                </c:pt>
                <c:pt idx="2189">
                  <c:v>7.573554372362068E-3</c:v>
                </c:pt>
                <c:pt idx="2190">
                  <c:v>7.573554372362068E-3</c:v>
                </c:pt>
                <c:pt idx="2191">
                  <c:v>7.573554372362068E-3</c:v>
                </c:pt>
                <c:pt idx="2192">
                  <c:v>7.573554372362068E-3</c:v>
                </c:pt>
                <c:pt idx="2193">
                  <c:v>7.573554372362068E-3</c:v>
                </c:pt>
                <c:pt idx="2194">
                  <c:v>7.573554372362068E-3</c:v>
                </c:pt>
                <c:pt idx="2195">
                  <c:v>7.573554372362068E-3</c:v>
                </c:pt>
                <c:pt idx="2196">
                  <c:v>7.573554372362068E-3</c:v>
                </c:pt>
                <c:pt idx="2197">
                  <c:v>7.573554372362068E-3</c:v>
                </c:pt>
                <c:pt idx="2198">
                  <c:v>7.573554372362068E-3</c:v>
                </c:pt>
                <c:pt idx="2199">
                  <c:v>7.5735543722821319E-3</c:v>
                </c:pt>
                <c:pt idx="2200">
                  <c:v>7.573554372362068E-3</c:v>
                </c:pt>
                <c:pt idx="2201">
                  <c:v>7.573554372362068E-3</c:v>
                </c:pt>
                <c:pt idx="2202">
                  <c:v>7.573554372362068E-3</c:v>
                </c:pt>
                <c:pt idx="2203">
                  <c:v>7.573554372362068E-3</c:v>
                </c:pt>
                <c:pt idx="2204">
                  <c:v>7.573554372362068E-3</c:v>
                </c:pt>
                <c:pt idx="2205">
                  <c:v>7.573554372362068E-3</c:v>
                </c:pt>
                <c:pt idx="2206">
                  <c:v>7.573554372362068E-3</c:v>
                </c:pt>
                <c:pt idx="2207">
                  <c:v>7.573554372362068E-3</c:v>
                </c:pt>
                <c:pt idx="2208">
                  <c:v>7.573554372362068E-3</c:v>
                </c:pt>
                <c:pt idx="2209">
                  <c:v>7.573554372362068E-3</c:v>
                </c:pt>
                <c:pt idx="2210">
                  <c:v>7.573554372362068E-3</c:v>
                </c:pt>
                <c:pt idx="2211">
                  <c:v>7.573554372362068E-3</c:v>
                </c:pt>
                <c:pt idx="2212">
                  <c:v>7.573554372362068E-3</c:v>
                </c:pt>
                <c:pt idx="2213">
                  <c:v>7.5735543722821319E-3</c:v>
                </c:pt>
                <c:pt idx="2214">
                  <c:v>7.573554372362068E-3</c:v>
                </c:pt>
                <c:pt idx="2215">
                  <c:v>7.573554372362068E-3</c:v>
                </c:pt>
                <c:pt idx="2216">
                  <c:v>7.573554372362068E-3</c:v>
                </c:pt>
                <c:pt idx="2217">
                  <c:v>7.5735543722821319E-3</c:v>
                </c:pt>
                <c:pt idx="2218">
                  <c:v>7.573554372362068E-3</c:v>
                </c:pt>
                <c:pt idx="2219">
                  <c:v>7.573554372362068E-3</c:v>
                </c:pt>
                <c:pt idx="2220">
                  <c:v>7.573554372362068E-3</c:v>
                </c:pt>
                <c:pt idx="2221">
                  <c:v>7.573554372362068E-3</c:v>
                </c:pt>
                <c:pt idx="2222">
                  <c:v>7.573554372362068E-3</c:v>
                </c:pt>
                <c:pt idx="2223">
                  <c:v>7.5735543722821319E-3</c:v>
                </c:pt>
                <c:pt idx="2224">
                  <c:v>7.573554372362068E-3</c:v>
                </c:pt>
                <c:pt idx="2225">
                  <c:v>7.573554372362068E-3</c:v>
                </c:pt>
                <c:pt idx="2226">
                  <c:v>7.573554372362068E-3</c:v>
                </c:pt>
                <c:pt idx="2227">
                  <c:v>7.573554372362068E-3</c:v>
                </c:pt>
                <c:pt idx="2228">
                  <c:v>7.5735543722821319E-3</c:v>
                </c:pt>
                <c:pt idx="2229">
                  <c:v>7.573554372362068E-3</c:v>
                </c:pt>
                <c:pt idx="2230">
                  <c:v>7.573554372362068E-3</c:v>
                </c:pt>
                <c:pt idx="2231">
                  <c:v>7.5735543722821319E-3</c:v>
                </c:pt>
                <c:pt idx="2232">
                  <c:v>7.573554372362068E-3</c:v>
                </c:pt>
                <c:pt idx="2233">
                  <c:v>7.573554372362068E-3</c:v>
                </c:pt>
                <c:pt idx="2234">
                  <c:v>7.573554372362068E-3</c:v>
                </c:pt>
                <c:pt idx="2235">
                  <c:v>7.573554372362068E-3</c:v>
                </c:pt>
                <c:pt idx="2236">
                  <c:v>7.573554372362068E-3</c:v>
                </c:pt>
                <c:pt idx="2237">
                  <c:v>7.573554372442004E-3</c:v>
                </c:pt>
                <c:pt idx="2238">
                  <c:v>7.573554372362068E-3</c:v>
                </c:pt>
                <c:pt idx="2239">
                  <c:v>7.573554372362068E-3</c:v>
                </c:pt>
                <c:pt idx="2240">
                  <c:v>7.573554372362068E-3</c:v>
                </c:pt>
                <c:pt idx="2241">
                  <c:v>7.573554372362068E-3</c:v>
                </c:pt>
                <c:pt idx="2242">
                  <c:v>7.573554372362068E-3</c:v>
                </c:pt>
                <c:pt idx="2243">
                  <c:v>7.5735543722821319E-3</c:v>
                </c:pt>
                <c:pt idx="2244">
                  <c:v>7.573554372362068E-3</c:v>
                </c:pt>
                <c:pt idx="2245">
                  <c:v>7.573554372362068E-3</c:v>
                </c:pt>
                <c:pt idx="2246">
                  <c:v>7.5735543722821319E-3</c:v>
                </c:pt>
                <c:pt idx="2247">
                  <c:v>7.573554372362068E-3</c:v>
                </c:pt>
                <c:pt idx="2248">
                  <c:v>7.573554372362068E-3</c:v>
                </c:pt>
                <c:pt idx="2249">
                  <c:v>7.573554372362068E-3</c:v>
                </c:pt>
                <c:pt idx="2250">
                  <c:v>7.5735543722821319E-3</c:v>
                </c:pt>
                <c:pt idx="2251">
                  <c:v>7.573554372362068E-3</c:v>
                </c:pt>
                <c:pt idx="2252">
                  <c:v>7.573554372362068E-3</c:v>
                </c:pt>
                <c:pt idx="2253">
                  <c:v>7.573554372362068E-3</c:v>
                </c:pt>
                <c:pt idx="2254">
                  <c:v>7.573554372362068E-3</c:v>
                </c:pt>
                <c:pt idx="2255">
                  <c:v>7.573554372362068E-3</c:v>
                </c:pt>
                <c:pt idx="2256">
                  <c:v>7.5735543722821319E-3</c:v>
                </c:pt>
                <c:pt idx="2257">
                  <c:v>7.573554372362068E-3</c:v>
                </c:pt>
                <c:pt idx="2258">
                  <c:v>7.5735543722821319E-3</c:v>
                </c:pt>
                <c:pt idx="2259">
                  <c:v>7.573554372362068E-3</c:v>
                </c:pt>
                <c:pt idx="2260">
                  <c:v>7.5735543722821319E-3</c:v>
                </c:pt>
                <c:pt idx="2261">
                  <c:v>7.573554372362068E-3</c:v>
                </c:pt>
                <c:pt idx="2262">
                  <c:v>7.573554372362068E-3</c:v>
                </c:pt>
                <c:pt idx="2263">
                  <c:v>7.573554372362068E-3</c:v>
                </c:pt>
                <c:pt idx="2264">
                  <c:v>7.573554372362068E-3</c:v>
                </c:pt>
                <c:pt idx="2265">
                  <c:v>7.573554372362068E-3</c:v>
                </c:pt>
                <c:pt idx="2266">
                  <c:v>7.573554372362068E-3</c:v>
                </c:pt>
                <c:pt idx="2267">
                  <c:v>7.5735543722821319E-3</c:v>
                </c:pt>
                <c:pt idx="2268">
                  <c:v>7.573554372362068E-3</c:v>
                </c:pt>
                <c:pt idx="2269">
                  <c:v>7.573554372362068E-3</c:v>
                </c:pt>
                <c:pt idx="2270">
                  <c:v>7.573554372362068E-3</c:v>
                </c:pt>
                <c:pt idx="2271">
                  <c:v>7.573554372362068E-3</c:v>
                </c:pt>
                <c:pt idx="2272">
                  <c:v>7.573554372362068E-3</c:v>
                </c:pt>
                <c:pt idx="2273">
                  <c:v>7.573554372362068E-3</c:v>
                </c:pt>
                <c:pt idx="2274">
                  <c:v>7.573554372362068E-3</c:v>
                </c:pt>
                <c:pt idx="2275">
                  <c:v>7.573554372362068E-3</c:v>
                </c:pt>
                <c:pt idx="2276">
                  <c:v>7.573554372362068E-3</c:v>
                </c:pt>
                <c:pt idx="2277">
                  <c:v>7.573554372362068E-3</c:v>
                </c:pt>
                <c:pt idx="2278">
                  <c:v>7.5735543722821319E-3</c:v>
                </c:pt>
                <c:pt idx="2279">
                  <c:v>7.573554372362068E-3</c:v>
                </c:pt>
                <c:pt idx="2280">
                  <c:v>7.573554372362068E-3</c:v>
                </c:pt>
                <c:pt idx="2281">
                  <c:v>7.573554372362068E-3</c:v>
                </c:pt>
                <c:pt idx="2282">
                  <c:v>7.573554372362068E-3</c:v>
                </c:pt>
                <c:pt idx="2283">
                  <c:v>7.573554372362068E-3</c:v>
                </c:pt>
                <c:pt idx="2284">
                  <c:v>7.573554372362068E-3</c:v>
                </c:pt>
                <c:pt idx="2285">
                  <c:v>7.573554372362068E-3</c:v>
                </c:pt>
                <c:pt idx="2286">
                  <c:v>7.573554372362068E-3</c:v>
                </c:pt>
                <c:pt idx="2287">
                  <c:v>7.573554372362068E-3</c:v>
                </c:pt>
                <c:pt idx="2288">
                  <c:v>7.5735543722821319E-3</c:v>
                </c:pt>
                <c:pt idx="2289">
                  <c:v>7.5735543722821319E-3</c:v>
                </c:pt>
                <c:pt idx="2290">
                  <c:v>7.5735543722821319E-3</c:v>
                </c:pt>
                <c:pt idx="2291">
                  <c:v>7.573554372362068E-3</c:v>
                </c:pt>
                <c:pt idx="2292">
                  <c:v>7.573554372362068E-3</c:v>
                </c:pt>
                <c:pt idx="2293">
                  <c:v>7.5735543722821319E-3</c:v>
                </c:pt>
                <c:pt idx="2294">
                  <c:v>7.5735543722821319E-3</c:v>
                </c:pt>
                <c:pt idx="2295">
                  <c:v>7.573554372362068E-3</c:v>
                </c:pt>
                <c:pt idx="2296">
                  <c:v>7.573554372362068E-3</c:v>
                </c:pt>
                <c:pt idx="2297">
                  <c:v>7.573554372362068E-3</c:v>
                </c:pt>
                <c:pt idx="2298">
                  <c:v>7.5735543722821319E-3</c:v>
                </c:pt>
                <c:pt idx="2299">
                  <c:v>7.5737137032572122E-3</c:v>
                </c:pt>
                <c:pt idx="2300">
                  <c:v>7.5737137032572122E-3</c:v>
                </c:pt>
                <c:pt idx="2301">
                  <c:v>7.5737137032572122E-3</c:v>
                </c:pt>
                <c:pt idx="2302">
                  <c:v>7.5737137032572122E-3</c:v>
                </c:pt>
                <c:pt idx="2303">
                  <c:v>7.5737137032572122E-3</c:v>
                </c:pt>
                <c:pt idx="2304">
                  <c:v>7.5737137032572122E-3</c:v>
                </c:pt>
                <c:pt idx="2305">
                  <c:v>7.5737137032572122E-3</c:v>
                </c:pt>
                <c:pt idx="2306">
                  <c:v>7.5737137032572122E-3</c:v>
                </c:pt>
                <c:pt idx="2307">
                  <c:v>7.5737137032572122E-3</c:v>
                </c:pt>
                <c:pt idx="2308">
                  <c:v>7.5737137032572122E-3</c:v>
                </c:pt>
                <c:pt idx="2309">
                  <c:v>7.5737137032572122E-3</c:v>
                </c:pt>
                <c:pt idx="2310">
                  <c:v>7.5737137032572122E-3</c:v>
                </c:pt>
                <c:pt idx="2311">
                  <c:v>7.5737137032572122E-3</c:v>
                </c:pt>
                <c:pt idx="2312">
                  <c:v>7.5737137032838575E-3</c:v>
                </c:pt>
                <c:pt idx="2313">
                  <c:v>7.5735543722821319E-3</c:v>
                </c:pt>
                <c:pt idx="2314">
                  <c:v>7.573554372362068E-3</c:v>
                </c:pt>
                <c:pt idx="2315">
                  <c:v>7.573554372362068E-3</c:v>
                </c:pt>
                <c:pt idx="2316">
                  <c:v>7.573554372362068E-3</c:v>
                </c:pt>
                <c:pt idx="2317">
                  <c:v>7.573554372362068E-3</c:v>
                </c:pt>
                <c:pt idx="2318">
                  <c:v>7.573554372362068E-3</c:v>
                </c:pt>
                <c:pt idx="2319">
                  <c:v>7.5735543722821319E-3</c:v>
                </c:pt>
                <c:pt idx="2320">
                  <c:v>7.573554372362068E-3</c:v>
                </c:pt>
                <c:pt idx="2321">
                  <c:v>7.573554372362068E-3</c:v>
                </c:pt>
                <c:pt idx="2322">
                  <c:v>7.573554372362068E-3</c:v>
                </c:pt>
                <c:pt idx="2323">
                  <c:v>7.573554372362068E-3</c:v>
                </c:pt>
                <c:pt idx="2324">
                  <c:v>7.573554372362068E-3</c:v>
                </c:pt>
                <c:pt idx="2325">
                  <c:v>7.573554372362068E-3</c:v>
                </c:pt>
                <c:pt idx="2326">
                  <c:v>7.573554372362068E-3</c:v>
                </c:pt>
                <c:pt idx="2327">
                  <c:v>7.573554372362068E-3</c:v>
                </c:pt>
                <c:pt idx="2328">
                  <c:v>7.573554372362068E-3</c:v>
                </c:pt>
                <c:pt idx="2329">
                  <c:v>7.573554372362068E-3</c:v>
                </c:pt>
                <c:pt idx="2330">
                  <c:v>7.573554372442004E-3</c:v>
                </c:pt>
                <c:pt idx="2331">
                  <c:v>7.5735543722821319E-3</c:v>
                </c:pt>
                <c:pt idx="2332">
                  <c:v>7.573554372362068E-3</c:v>
                </c:pt>
                <c:pt idx="2333">
                  <c:v>7.573554372362068E-3</c:v>
                </c:pt>
                <c:pt idx="2334">
                  <c:v>7.573554372362068E-3</c:v>
                </c:pt>
                <c:pt idx="2335">
                  <c:v>7.5735543722821319E-3</c:v>
                </c:pt>
                <c:pt idx="2336">
                  <c:v>7.573554372362068E-3</c:v>
                </c:pt>
                <c:pt idx="2337">
                  <c:v>7.573554372362068E-3</c:v>
                </c:pt>
                <c:pt idx="2338">
                  <c:v>7.573554372362068E-3</c:v>
                </c:pt>
                <c:pt idx="2339">
                  <c:v>7.5735543722821319E-3</c:v>
                </c:pt>
                <c:pt idx="2340">
                  <c:v>7.573554372362068E-3</c:v>
                </c:pt>
                <c:pt idx="2341">
                  <c:v>7.5735543722821319E-3</c:v>
                </c:pt>
                <c:pt idx="2342">
                  <c:v>7.573554372362068E-3</c:v>
                </c:pt>
                <c:pt idx="2343">
                  <c:v>7.573554372362068E-3</c:v>
                </c:pt>
                <c:pt idx="2344">
                  <c:v>7.5735543722821319E-3</c:v>
                </c:pt>
                <c:pt idx="2345">
                  <c:v>7.573554372362068E-3</c:v>
                </c:pt>
                <c:pt idx="2346">
                  <c:v>7.573554372362068E-3</c:v>
                </c:pt>
                <c:pt idx="2347">
                  <c:v>7.573554372362068E-3</c:v>
                </c:pt>
                <c:pt idx="2348">
                  <c:v>7.573554372362068E-3</c:v>
                </c:pt>
                <c:pt idx="2349">
                  <c:v>7.573554372362068E-3</c:v>
                </c:pt>
                <c:pt idx="2350">
                  <c:v>7.573554372362068E-3</c:v>
                </c:pt>
                <c:pt idx="2351">
                  <c:v>7.573554372362068E-3</c:v>
                </c:pt>
                <c:pt idx="2352">
                  <c:v>7.573554372362068E-3</c:v>
                </c:pt>
                <c:pt idx="2353">
                  <c:v>7.573554372362068E-3</c:v>
                </c:pt>
                <c:pt idx="2354">
                  <c:v>7.573554372362068E-3</c:v>
                </c:pt>
                <c:pt idx="2355">
                  <c:v>7.573554372362068E-3</c:v>
                </c:pt>
                <c:pt idx="2356">
                  <c:v>7.573554372362068E-3</c:v>
                </c:pt>
                <c:pt idx="2357">
                  <c:v>7.573554372362068E-3</c:v>
                </c:pt>
                <c:pt idx="2358">
                  <c:v>7.573554372362068E-3</c:v>
                </c:pt>
                <c:pt idx="2359">
                  <c:v>7.5735543722821319E-3</c:v>
                </c:pt>
                <c:pt idx="2360">
                  <c:v>7.5735543722821319E-3</c:v>
                </c:pt>
                <c:pt idx="2361">
                  <c:v>7.5735543722821319E-3</c:v>
                </c:pt>
                <c:pt idx="2362">
                  <c:v>7.573554372362068E-3</c:v>
                </c:pt>
                <c:pt idx="2363">
                  <c:v>7.573554372362068E-3</c:v>
                </c:pt>
                <c:pt idx="2364">
                  <c:v>7.573554372362068E-3</c:v>
                </c:pt>
                <c:pt idx="2365">
                  <c:v>7.573554372362068E-3</c:v>
                </c:pt>
                <c:pt idx="2366">
                  <c:v>7.573554372362068E-3</c:v>
                </c:pt>
                <c:pt idx="2367">
                  <c:v>7.5735543722821319E-3</c:v>
                </c:pt>
                <c:pt idx="2368">
                  <c:v>7.5735543722821319E-3</c:v>
                </c:pt>
                <c:pt idx="2369">
                  <c:v>7.573554372362068E-3</c:v>
                </c:pt>
                <c:pt idx="2370">
                  <c:v>7.573554372362068E-3</c:v>
                </c:pt>
                <c:pt idx="2371">
                  <c:v>7.5735543722821319E-3</c:v>
                </c:pt>
                <c:pt idx="2372">
                  <c:v>7.573554372362068E-3</c:v>
                </c:pt>
                <c:pt idx="2373">
                  <c:v>7.573554372362068E-3</c:v>
                </c:pt>
                <c:pt idx="2374">
                  <c:v>7.573554372442004E-3</c:v>
                </c:pt>
                <c:pt idx="2375">
                  <c:v>7.573554372362068E-3</c:v>
                </c:pt>
                <c:pt idx="2376">
                  <c:v>7.5735543722821319E-3</c:v>
                </c:pt>
                <c:pt idx="2377">
                  <c:v>7.573554372442004E-3</c:v>
                </c:pt>
                <c:pt idx="2378">
                  <c:v>7.5735543722821319E-3</c:v>
                </c:pt>
                <c:pt idx="2379">
                  <c:v>7.573554372362068E-3</c:v>
                </c:pt>
                <c:pt idx="2380">
                  <c:v>7.573554372362068E-3</c:v>
                </c:pt>
                <c:pt idx="2381">
                  <c:v>7.573554372362068E-3</c:v>
                </c:pt>
                <c:pt idx="2382">
                  <c:v>7.573554372362068E-3</c:v>
                </c:pt>
                <c:pt idx="2383">
                  <c:v>7.573554372362068E-3</c:v>
                </c:pt>
                <c:pt idx="2384">
                  <c:v>7.573554372362068E-3</c:v>
                </c:pt>
                <c:pt idx="2385">
                  <c:v>7.573554372362068E-3</c:v>
                </c:pt>
                <c:pt idx="2386">
                  <c:v>7.573554372362068E-3</c:v>
                </c:pt>
                <c:pt idx="2387">
                  <c:v>7.573554372362068E-3</c:v>
                </c:pt>
                <c:pt idx="2388">
                  <c:v>7.573554372362068E-3</c:v>
                </c:pt>
                <c:pt idx="2389">
                  <c:v>7.573554372362068E-3</c:v>
                </c:pt>
                <c:pt idx="2390">
                  <c:v>7.5735543722821319E-3</c:v>
                </c:pt>
                <c:pt idx="2391">
                  <c:v>7.5735543722821319E-3</c:v>
                </c:pt>
                <c:pt idx="2392">
                  <c:v>7.573554372362068E-3</c:v>
                </c:pt>
                <c:pt idx="2393">
                  <c:v>7.573554372362068E-3</c:v>
                </c:pt>
                <c:pt idx="2394">
                  <c:v>7.573554372362068E-3</c:v>
                </c:pt>
                <c:pt idx="2395">
                  <c:v>7.573554372362068E-3</c:v>
                </c:pt>
                <c:pt idx="2396">
                  <c:v>7.573554372362068E-3</c:v>
                </c:pt>
                <c:pt idx="2397">
                  <c:v>7.573554372362068E-3</c:v>
                </c:pt>
                <c:pt idx="2398">
                  <c:v>7.573554372362068E-3</c:v>
                </c:pt>
                <c:pt idx="2399">
                  <c:v>7.573554372362068E-3</c:v>
                </c:pt>
                <c:pt idx="2400">
                  <c:v>7.5735543722821319E-3</c:v>
                </c:pt>
                <c:pt idx="2401">
                  <c:v>7.573554372362068E-3</c:v>
                </c:pt>
                <c:pt idx="2402">
                  <c:v>7.573554372362068E-3</c:v>
                </c:pt>
                <c:pt idx="2403">
                  <c:v>7.573554372362068E-3</c:v>
                </c:pt>
                <c:pt idx="2404">
                  <c:v>7.573554372362068E-3</c:v>
                </c:pt>
                <c:pt idx="2405">
                  <c:v>7.573554372362068E-3</c:v>
                </c:pt>
                <c:pt idx="2406">
                  <c:v>7.573554372362068E-3</c:v>
                </c:pt>
                <c:pt idx="2407">
                  <c:v>7.5735543722821319E-3</c:v>
                </c:pt>
                <c:pt idx="2408">
                  <c:v>7.573554372362068E-3</c:v>
                </c:pt>
                <c:pt idx="2409">
                  <c:v>7.573554372362068E-3</c:v>
                </c:pt>
                <c:pt idx="2410">
                  <c:v>7.573554372362068E-3</c:v>
                </c:pt>
                <c:pt idx="2411">
                  <c:v>7.573554372362068E-3</c:v>
                </c:pt>
                <c:pt idx="2412">
                  <c:v>7.573554372362068E-3</c:v>
                </c:pt>
                <c:pt idx="2413">
                  <c:v>7.573554372362068E-3</c:v>
                </c:pt>
                <c:pt idx="2414">
                  <c:v>7.573554372362068E-3</c:v>
                </c:pt>
                <c:pt idx="2415">
                  <c:v>7.573554372362068E-3</c:v>
                </c:pt>
                <c:pt idx="2416">
                  <c:v>7.573554372362068E-3</c:v>
                </c:pt>
                <c:pt idx="2417">
                  <c:v>7.573554372362068E-3</c:v>
                </c:pt>
                <c:pt idx="2418">
                  <c:v>7.573554372362068E-3</c:v>
                </c:pt>
                <c:pt idx="2419">
                  <c:v>7.573554372362068E-3</c:v>
                </c:pt>
                <c:pt idx="2420">
                  <c:v>7.573554372362068E-3</c:v>
                </c:pt>
                <c:pt idx="2421">
                  <c:v>7.573554372442004E-3</c:v>
                </c:pt>
                <c:pt idx="2422">
                  <c:v>7.5735543722821319E-3</c:v>
                </c:pt>
                <c:pt idx="2423">
                  <c:v>7.573554372362068E-3</c:v>
                </c:pt>
                <c:pt idx="2424">
                  <c:v>7.573554372362068E-3</c:v>
                </c:pt>
                <c:pt idx="2425">
                  <c:v>7.573554372362068E-3</c:v>
                </c:pt>
                <c:pt idx="2426">
                  <c:v>7.573554372362068E-3</c:v>
                </c:pt>
                <c:pt idx="2427">
                  <c:v>7.573554372362068E-3</c:v>
                </c:pt>
                <c:pt idx="2428">
                  <c:v>7.573554372362068E-3</c:v>
                </c:pt>
                <c:pt idx="2429">
                  <c:v>7.573554372362068E-3</c:v>
                </c:pt>
                <c:pt idx="2430">
                  <c:v>7.573554372362068E-3</c:v>
                </c:pt>
                <c:pt idx="2431">
                  <c:v>7.573554372362068E-3</c:v>
                </c:pt>
                <c:pt idx="2432">
                  <c:v>7.573554372362068E-3</c:v>
                </c:pt>
                <c:pt idx="2433">
                  <c:v>7.573554372362068E-3</c:v>
                </c:pt>
                <c:pt idx="2434">
                  <c:v>7.573554372362068E-3</c:v>
                </c:pt>
                <c:pt idx="2435">
                  <c:v>7.573554372362068E-3</c:v>
                </c:pt>
                <c:pt idx="2436">
                  <c:v>7.573554372362068E-3</c:v>
                </c:pt>
                <c:pt idx="2437">
                  <c:v>7.573554372362068E-3</c:v>
                </c:pt>
                <c:pt idx="2438">
                  <c:v>7.573554372362068E-3</c:v>
                </c:pt>
                <c:pt idx="2439">
                  <c:v>7.573554372362068E-3</c:v>
                </c:pt>
                <c:pt idx="2440">
                  <c:v>7.573554372362068E-3</c:v>
                </c:pt>
                <c:pt idx="2441">
                  <c:v>7.573554372362068E-3</c:v>
                </c:pt>
                <c:pt idx="2442">
                  <c:v>7.573554372362068E-3</c:v>
                </c:pt>
                <c:pt idx="2443">
                  <c:v>7.5735543722821319E-3</c:v>
                </c:pt>
                <c:pt idx="2444">
                  <c:v>7.5735543722821319E-3</c:v>
                </c:pt>
                <c:pt idx="2445">
                  <c:v>7.573554372362068E-3</c:v>
                </c:pt>
                <c:pt idx="2446">
                  <c:v>7.573554372362068E-3</c:v>
                </c:pt>
                <c:pt idx="2447">
                  <c:v>7.573554372362068E-3</c:v>
                </c:pt>
                <c:pt idx="2448">
                  <c:v>7.573554372362068E-3</c:v>
                </c:pt>
                <c:pt idx="2449">
                  <c:v>7.573554372362068E-3</c:v>
                </c:pt>
                <c:pt idx="2450">
                  <c:v>7.573554372362068E-3</c:v>
                </c:pt>
                <c:pt idx="2451">
                  <c:v>7.5735543722821319E-3</c:v>
                </c:pt>
                <c:pt idx="2452">
                  <c:v>7.573554372362068E-3</c:v>
                </c:pt>
                <c:pt idx="2453">
                  <c:v>7.573554372362068E-3</c:v>
                </c:pt>
                <c:pt idx="2454">
                  <c:v>7.573554372362068E-3</c:v>
                </c:pt>
                <c:pt idx="2455">
                  <c:v>7.573554372362068E-3</c:v>
                </c:pt>
                <c:pt idx="2456">
                  <c:v>7.573554372362068E-3</c:v>
                </c:pt>
                <c:pt idx="2457">
                  <c:v>7.573554372362068E-3</c:v>
                </c:pt>
                <c:pt idx="2458">
                  <c:v>7.573554372362068E-3</c:v>
                </c:pt>
                <c:pt idx="2459">
                  <c:v>7.573554372362068E-3</c:v>
                </c:pt>
                <c:pt idx="2460">
                  <c:v>7.573554372442004E-3</c:v>
                </c:pt>
                <c:pt idx="2461">
                  <c:v>7.5735543722821319E-3</c:v>
                </c:pt>
                <c:pt idx="2462">
                  <c:v>7.5735543722821319E-3</c:v>
                </c:pt>
                <c:pt idx="2463">
                  <c:v>7.573554372362068E-3</c:v>
                </c:pt>
                <c:pt idx="2464">
                  <c:v>7.573554372362068E-3</c:v>
                </c:pt>
                <c:pt idx="2465">
                  <c:v>7.573554372362068E-3</c:v>
                </c:pt>
                <c:pt idx="2466">
                  <c:v>7.573554372362068E-3</c:v>
                </c:pt>
                <c:pt idx="2467">
                  <c:v>7.573554372362068E-3</c:v>
                </c:pt>
                <c:pt idx="2468">
                  <c:v>7.573554372362068E-3</c:v>
                </c:pt>
                <c:pt idx="2469">
                  <c:v>7.5735543722821319E-3</c:v>
                </c:pt>
                <c:pt idx="2470">
                  <c:v>7.573554372362068E-3</c:v>
                </c:pt>
                <c:pt idx="2471">
                  <c:v>7.5735543722821319E-3</c:v>
                </c:pt>
                <c:pt idx="2472">
                  <c:v>7.5735543722821319E-3</c:v>
                </c:pt>
                <c:pt idx="2473">
                  <c:v>7.573554372362068E-3</c:v>
                </c:pt>
                <c:pt idx="2474">
                  <c:v>7.573554372362068E-3</c:v>
                </c:pt>
                <c:pt idx="2475">
                  <c:v>7.5735543722821319E-3</c:v>
                </c:pt>
                <c:pt idx="2476">
                  <c:v>7.5735543722821319E-3</c:v>
                </c:pt>
                <c:pt idx="2477">
                  <c:v>7.573554372362068E-3</c:v>
                </c:pt>
                <c:pt idx="2478">
                  <c:v>7.573554372362068E-3</c:v>
                </c:pt>
                <c:pt idx="2479">
                  <c:v>7.573554372362068E-3</c:v>
                </c:pt>
                <c:pt idx="2480">
                  <c:v>7.573554372362068E-3</c:v>
                </c:pt>
                <c:pt idx="2481">
                  <c:v>7.573554372362068E-3</c:v>
                </c:pt>
                <c:pt idx="2482">
                  <c:v>7.573554372362068E-3</c:v>
                </c:pt>
                <c:pt idx="2483">
                  <c:v>7.573554372362068E-3</c:v>
                </c:pt>
                <c:pt idx="2484">
                  <c:v>7.5735543722821319E-3</c:v>
                </c:pt>
                <c:pt idx="2485">
                  <c:v>7.573554372362068E-3</c:v>
                </c:pt>
                <c:pt idx="2486">
                  <c:v>7.573554372362068E-3</c:v>
                </c:pt>
                <c:pt idx="2487">
                  <c:v>7.573554372362068E-3</c:v>
                </c:pt>
                <c:pt idx="2488">
                  <c:v>7.573554372362068E-3</c:v>
                </c:pt>
                <c:pt idx="2489">
                  <c:v>7.573554372362068E-3</c:v>
                </c:pt>
                <c:pt idx="2490">
                  <c:v>7.573554372362068E-3</c:v>
                </c:pt>
                <c:pt idx="2491">
                  <c:v>7.573554372362068E-3</c:v>
                </c:pt>
                <c:pt idx="2492">
                  <c:v>7.573554372362068E-3</c:v>
                </c:pt>
                <c:pt idx="2493">
                  <c:v>5.2001970171566825E-3</c:v>
                </c:pt>
                <c:pt idx="2494">
                  <c:v>5.2001970170767464E-3</c:v>
                </c:pt>
                <c:pt idx="2495">
                  <c:v>5.2001970170767464E-3</c:v>
                </c:pt>
                <c:pt idx="2496">
                  <c:v>5.2001970170767464E-3</c:v>
                </c:pt>
                <c:pt idx="2497">
                  <c:v>5.2001970170767464E-3</c:v>
                </c:pt>
                <c:pt idx="2498">
                  <c:v>5.2001970170767464E-3</c:v>
                </c:pt>
                <c:pt idx="2499">
                  <c:v>5.2001970171566825E-3</c:v>
                </c:pt>
                <c:pt idx="2500">
                  <c:v>5.2001970170767464E-3</c:v>
                </c:pt>
                <c:pt idx="2501">
                  <c:v>5.2001970170767464E-3</c:v>
                </c:pt>
                <c:pt idx="2502">
                  <c:v>5.2001970170767464E-3</c:v>
                </c:pt>
                <c:pt idx="2503">
                  <c:v>5.2001970171566825E-3</c:v>
                </c:pt>
                <c:pt idx="2504">
                  <c:v>5.2001970170767464E-3</c:v>
                </c:pt>
                <c:pt idx="2505">
                  <c:v>5.2001970171566825E-3</c:v>
                </c:pt>
                <c:pt idx="2506">
                  <c:v>5.2001970171566825E-3</c:v>
                </c:pt>
                <c:pt idx="2507">
                  <c:v>5.2001970171566825E-3</c:v>
                </c:pt>
                <c:pt idx="2508">
                  <c:v>5.2001970170767464E-3</c:v>
                </c:pt>
                <c:pt idx="2509">
                  <c:v>5.2001970170767464E-3</c:v>
                </c:pt>
                <c:pt idx="2510">
                  <c:v>5.2001970170767464E-3</c:v>
                </c:pt>
                <c:pt idx="2511">
                  <c:v>5.2001970170767464E-3</c:v>
                </c:pt>
                <c:pt idx="2512">
                  <c:v>5.2001970170767464E-3</c:v>
                </c:pt>
                <c:pt idx="2513">
                  <c:v>5.2001970170767464E-3</c:v>
                </c:pt>
                <c:pt idx="2514">
                  <c:v>5.2001970171566825E-3</c:v>
                </c:pt>
                <c:pt idx="2515">
                  <c:v>5.2001970171566825E-3</c:v>
                </c:pt>
                <c:pt idx="2516">
                  <c:v>5.2001970171566825E-3</c:v>
                </c:pt>
                <c:pt idx="2517">
                  <c:v>5.2001970170767464E-3</c:v>
                </c:pt>
                <c:pt idx="2518">
                  <c:v>5.2001970171566825E-3</c:v>
                </c:pt>
                <c:pt idx="2519">
                  <c:v>5.2001970171566825E-3</c:v>
                </c:pt>
                <c:pt idx="2520">
                  <c:v>5.2001970170767464E-3</c:v>
                </c:pt>
                <c:pt idx="2521">
                  <c:v>5.2001970170767464E-3</c:v>
                </c:pt>
                <c:pt idx="2522">
                  <c:v>5.2001970171566825E-3</c:v>
                </c:pt>
                <c:pt idx="2523">
                  <c:v>5.2001970171566825E-3</c:v>
                </c:pt>
                <c:pt idx="2524">
                  <c:v>5.2001970170767464E-3</c:v>
                </c:pt>
                <c:pt idx="2525">
                  <c:v>5.2001970170767464E-3</c:v>
                </c:pt>
                <c:pt idx="2526">
                  <c:v>5.2001970171566825E-3</c:v>
                </c:pt>
                <c:pt idx="2527">
                  <c:v>5.2001970171566825E-3</c:v>
                </c:pt>
                <c:pt idx="2528">
                  <c:v>5.2001970171566825E-3</c:v>
                </c:pt>
                <c:pt idx="2529">
                  <c:v>5.2001970170767464E-3</c:v>
                </c:pt>
                <c:pt idx="2530">
                  <c:v>5.2001970171566825E-3</c:v>
                </c:pt>
                <c:pt idx="2531">
                  <c:v>5.2001970170767464E-3</c:v>
                </c:pt>
                <c:pt idx="2532">
                  <c:v>5.2001970170767464E-3</c:v>
                </c:pt>
                <c:pt idx="2533">
                  <c:v>5.2001970170767464E-3</c:v>
                </c:pt>
                <c:pt idx="2534">
                  <c:v>5.2001970171566825E-3</c:v>
                </c:pt>
                <c:pt idx="2535">
                  <c:v>5.2001970170767464E-3</c:v>
                </c:pt>
                <c:pt idx="2536">
                  <c:v>5.2001970170767464E-3</c:v>
                </c:pt>
                <c:pt idx="2537">
                  <c:v>5.2001970171566825E-3</c:v>
                </c:pt>
                <c:pt idx="2538">
                  <c:v>5.2001970171566825E-3</c:v>
                </c:pt>
                <c:pt idx="2539">
                  <c:v>5.2001970170767464E-3</c:v>
                </c:pt>
                <c:pt idx="2540">
                  <c:v>5.2001970171566825E-3</c:v>
                </c:pt>
                <c:pt idx="2541">
                  <c:v>5.2001970170767464E-3</c:v>
                </c:pt>
                <c:pt idx="2542">
                  <c:v>5.2001970170767464E-3</c:v>
                </c:pt>
                <c:pt idx="2543">
                  <c:v>5.2001970170767464E-3</c:v>
                </c:pt>
                <c:pt idx="2544">
                  <c:v>5.2001970171566825E-3</c:v>
                </c:pt>
                <c:pt idx="2545">
                  <c:v>5.2001970171566825E-3</c:v>
                </c:pt>
                <c:pt idx="2546">
                  <c:v>5.2001970171566825E-3</c:v>
                </c:pt>
                <c:pt idx="2547">
                  <c:v>5.2001970170767464E-3</c:v>
                </c:pt>
                <c:pt idx="2548">
                  <c:v>5.2001970170767464E-3</c:v>
                </c:pt>
                <c:pt idx="2549">
                  <c:v>5.2001970171566825E-3</c:v>
                </c:pt>
                <c:pt idx="2550">
                  <c:v>5.2001970170767464E-3</c:v>
                </c:pt>
                <c:pt idx="2551">
                  <c:v>5.2001970170767464E-3</c:v>
                </c:pt>
                <c:pt idx="2552">
                  <c:v>5.2001970170767464E-3</c:v>
                </c:pt>
                <c:pt idx="2553">
                  <c:v>5.2001970170767464E-3</c:v>
                </c:pt>
                <c:pt idx="2554">
                  <c:v>5.2001970170767464E-3</c:v>
                </c:pt>
                <c:pt idx="2555">
                  <c:v>5.2001970171566825E-3</c:v>
                </c:pt>
                <c:pt idx="2556">
                  <c:v>5.2001970171566825E-3</c:v>
                </c:pt>
                <c:pt idx="2557">
                  <c:v>5.2001970171566825E-3</c:v>
                </c:pt>
                <c:pt idx="2558">
                  <c:v>5.2001970170767464E-3</c:v>
                </c:pt>
                <c:pt idx="2559">
                  <c:v>5.2001970171566825E-3</c:v>
                </c:pt>
                <c:pt idx="2560">
                  <c:v>5.2001970171566825E-3</c:v>
                </c:pt>
                <c:pt idx="2561">
                  <c:v>5.2001970171566825E-3</c:v>
                </c:pt>
                <c:pt idx="2562">
                  <c:v>5.2001970170767464E-3</c:v>
                </c:pt>
                <c:pt idx="2563">
                  <c:v>5.2001970171566825E-3</c:v>
                </c:pt>
                <c:pt idx="2564">
                  <c:v>5.2001970170767464E-3</c:v>
                </c:pt>
                <c:pt idx="2565">
                  <c:v>5.2001970170767464E-3</c:v>
                </c:pt>
                <c:pt idx="2566">
                  <c:v>5.2001970171566825E-3</c:v>
                </c:pt>
                <c:pt idx="2567">
                  <c:v>5.2001970170767464E-3</c:v>
                </c:pt>
                <c:pt idx="2568">
                  <c:v>5.2001970171566825E-3</c:v>
                </c:pt>
                <c:pt idx="2569">
                  <c:v>5.2001970170767464E-3</c:v>
                </c:pt>
                <c:pt idx="2570">
                  <c:v>5.2001970170767464E-3</c:v>
                </c:pt>
                <c:pt idx="2571">
                  <c:v>5.2001970170767464E-3</c:v>
                </c:pt>
                <c:pt idx="2572">
                  <c:v>5.2001970171566825E-3</c:v>
                </c:pt>
                <c:pt idx="2573">
                  <c:v>5.2001970171566825E-3</c:v>
                </c:pt>
                <c:pt idx="2574">
                  <c:v>5.2003472528845407E-3</c:v>
                </c:pt>
                <c:pt idx="2575">
                  <c:v>5.2001970171566825E-3</c:v>
                </c:pt>
                <c:pt idx="2576">
                  <c:v>5.2001970170767464E-3</c:v>
                </c:pt>
                <c:pt idx="2577">
                  <c:v>5.2001970170767464E-3</c:v>
                </c:pt>
                <c:pt idx="2578">
                  <c:v>5.2001970170767464E-3</c:v>
                </c:pt>
                <c:pt idx="2579">
                  <c:v>5.2001970171566825E-3</c:v>
                </c:pt>
                <c:pt idx="2580">
                  <c:v>5.2001970171566825E-3</c:v>
                </c:pt>
                <c:pt idx="2581">
                  <c:v>5.2001970170767464E-3</c:v>
                </c:pt>
                <c:pt idx="2582">
                  <c:v>5.2001970170767464E-3</c:v>
                </c:pt>
                <c:pt idx="2583">
                  <c:v>5.2001970171566825E-3</c:v>
                </c:pt>
                <c:pt idx="2584">
                  <c:v>5.2001970171566825E-3</c:v>
                </c:pt>
                <c:pt idx="2585">
                  <c:v>5.2001970170767464E-3</c:v>
                </c:pt>
                <c:pt idx="2586">
                  <c:v>5.2001970170767464E-3</c:v>
                </c:pt>
                <c:pt idx="2587">
                  <c:v>5.2001970170767464E-3</c:v>
                </c:pt>
                <c:pt idx="2588">
                  <c:v>5.2001970170767464E-3</c:v>
                </c:pt>
                <c:pt idx="2589">
                  <c:v>5.2001970170767464E-3</c:v>
                </c:pt>
                <c:pt idx="2590">
                  <c:v>5.2001970171566825E-3</c:v>
                </c:pt>
                <c:pt idx="2591">
                  <c:v>5.2001970171566825E-3</c:v>
                </c:pt>
                <c:pt idx="2592">
                  <c:v>5.2001970170767464E-3</c:v>
                </c:pt>
                <c:pt idx="2593">
                  <c:v>5.2001970171566825E-3</c:v>
                </c:pt>
                <c:pt idx="2594">
                  <c:v>5.2001970170767464E-3</c:v>
                </c:pt>
                <c:pt idx="2595">
                  <c:v>5.2001970170767464E-3</c:v>
                </c:pt>
                <c:pt idx="2596">
                  <c:v>5.2001970170767464E-3</c:v>
                </c:pt>
                <c:pt idx="2597">
                  <c:v>5.2001970170767464E-3</c:v>
                </c:pt>
                <c:pt idx="2598">
                  <c:v>5.2001970170767464E-3</c:v>
                </c:pt>
                <c:pt idx="2599">
                  <c:v>5.2001970171566825E-3</c:v>
                </c:pt>
                <c:pt idx="2600">
                  <c:v>5.2001970170767464E-3</c:v>
                </c:pt>
                <c:pt idx="2601">
                  <c:v>5.2001970170767464E-3</c:v>
                </c:pt>
                <c:pt idx="2602">
                  <c:v>5.2001970170767464E-3</c:v>
                </c:pt>
                <c:pt idx="2603">
                  <c:v>5.2001970171566825E-3</c:v>
                </c:pt>
                <c:pt idx="2604">
                  <c:v>5.2001970170767464E-3</c:v>
                </c:pt>
                <c:pt idx="2605">
                  <c:v>5.2001970170767464E-3</c:v>
                </c:pt>
                <c:pt idx="2606">
                  <c:v>5.2001970170767464E-3</c:v>
                </c:pt>
                <c:pt idx="2607">
                  <c:v>5.2001970170767464E-3</c:v>
                </c:pt>
                <c:pt idx="2608">
                  <c:v>5.2001970171566825E-3</c:v>
                </c:pt>
                <c:pt idx="2609">
                  <c:v>5.2001970171566825E-3</c:v>
                </c:pt>
                <c:pt idx="2610">
                  <c:v>5.2001970170767464E-3</c:v>
                </c:pt>
                <c:pt idx="2611">
                  <c:v>5.2002721342692126E-3</c:v>
                </c:pt>
                <c:pt idx="2612">
                  <c:v>5.2002721342692126E-3</c:v>
                </c:pt>
                <c:pt idx="2613">
                  <c:v>5.2002721342692126E-3</c:v>
                </c:pt>
                <c:pt idx="2614">
                  <c:v>5.2002721342692126E-3</c:v>
                </c:pt>
                <c:pt idx="2615">
                  <c:v>5.2002721342692126E-3</c:v>
                </c:pt>
                <c:pt idx="2616">
                  <c:v>5.200272134295858E-3</c:v>
                </c:pt>
                <c:pt idx="2617">
                  <c:v>5.2002721342692126E-3</c:v>
                </c:pt>
                <c:pt idx="2618">
                  <c:v>5.2002721342692126E-3</c:v>
                </c:pt>
                <c:pt idx="2619">
                  <c:v>5.2002721342692126E-3</c:v>
                </c:pt>
                <c:pt idx="2620">
                  <c:v>5.2002721342692126E-3</c:v>
                </c:pt>
                <c:pt idx="2621">
                  <c:v>5.2002721342692126E-3</c:v>
                </c:pt>
                <c:pt idx="2622">
                  <c:v>5.2002721342692126E-3</c:v>
                </c:pt>
                <c:pt idx="2623">
                  <c:v>5.2002721342692126E-3</c:v>
                </c:pt>
                <c:pt idx="2624">
                  <c:v>5.2001970171566825E-3</c:v>
                </c:pt>
                <c:pt idx="2625">
                  <c:v>5.2001970171566825E-3</c:v>
                </c:pt>
                <c:pt idx="2626">
                  <c:v>5.2001970171566825E-3</c:v>
                </c:pt>
                <c:pt idx="2627">
                  <c:v>5.2001970170767464E-3</c:v>
                </c:pt>
                <c:pt idx="2628">
                  <c:v>5.2001970170767464E-3</c:v>
                </c:pt>
                <c:pt idx="2629">
                  <c:v>5.2001970171566825E-3</c:v>
                </c:pt>
                <c:pt idx="2630">
                  <c:v>5.2001970171566825E-3</c:v>
                </c:pt>
                <c:pt idx="2631">
                  <c:v>5.2001970170767464E-3</c:v>
                </c:pt>
                <c:pt idx="2632">
                  <c:v>5.2001970171566825E-3</c:v>
                </c:pt>
                <c:pt idx="2633">
                  <c:v>5.2001970170767464E-3</c:v>
                </c:pt>
                <c:pt idx="2634">
                  <c:v>5.2001970171566825E-3</c:v>
                </c:pt>
                <c:pt idx="2635">
                  <c:v>5.2001970170767464E-3</c:v>
                </c:pt>
                <c:pt idx="2636">
                  <c:v>5.2001970171566825E-3</c:v>
                </c:pt>
                <c:pt idx="2637">
                  <c:v>5.2001970170767464E-3</c:v>
                </c:pt>
                <c:pt idx="2638">
                  <c:v>5.2001970170767464E-3</c:v>
                </c:pt>
                <c:pt idx="2639">
                  <c:v>5.2001970170767464E-3</c:v>
                </c:pt>
                <c:pt idx="2640">
                  <c:v>5.2001970170767464E-3</c:v>
                </c:pt>
                <c:pt idx="2641">
                  <c:v>5.2001970171566825E-3</c:v>
                </c:pt>
                <c:pt idx="2642">
                  <c:v>5.2001970171566825E-3</c:v>
                </c:pt>
                <c:pt idx="2643">
                  <c:v>5.2001970170767464E-3</c:v>
                </c:pt>
                <c:pt idx="2644">
                  <c:v>5.2001970171566825E-3</c:v>
                </c:pt>
                <c:pt idx="2645">
                  <c:v>5.2001970170767464E-3</c:v>
                </c:pt>
                <c:pt idx="2646">
                  <c:v>5.2001970170767464E-3</c:v>
                </c:pt>
                <c:pt idx="2647">
                  <c:v>5.2001970171566825E-3</c:v>
                </c:pt>
                <c:pt idx="2648">
                  <c:v>5.2001970170767464E-3</c:v>
                </c:pt>
                <c:pt idx="2649">
                  <c:v>5.2001970171566825E-3</c:v>
                </c:pt>
                <c:pt idx="2650">
                  <c:v>5.2001970170767464E-3</c:v>
                </c:pt>
                <c:pt idx="2651">
                  <c:v>5.2001970170767464E-3</c:v>
                </c:pt>
                <c:pt idx="2652">
                  <c:v>5.2001970170767464E-3</c:v>
                </c:pt>
                <c:pt idx="2653">
                  <c:v>5.2001970171566825E-3</c:v>
                </c:pt>
                <c:pt idx="2654">
                  <c:v>5.2001970171566825E-3</c:v>
                </c:pt>
                <c:pt idx="2655">
                  <c:v>5.2001970170767464E-3</c:v>
                </c:pt>
                <c:pt idx="2656">
                  <c:v>5.2001970170767464E-3</c:v>
                </c:pt>
                <c:pt idx="2657">
                  <c:v>5.2001970171566825E-3</c:v>
                </c:pt>
                <c:pt idx="2658">
                  <c:v>5.2001970171566825E-3</c:v>
                </c:pt>
                <c:pt idx="2659">
                  <c:v>5.2001970170767464E-3</c:v>
                </c:pt>
                <c:pt idx="2660">
                  <c:v>5.2001970170767464E-3</c:v>
                </c:pt>
                <c:pt idx="2661">
                  <c:v>5.2001970171566825E-3</c:v>
                </c:pt>
                <c:pt idx="2662">
                  <c:v>5.2001970171566825E-3</c:v>
                </c:pt>
                <c:pt idx="2663">
                  <c:v>5.2001970170767464E-3</c:v>
                </c:pt>
                <c:pt idx="2664">
                  <c:v>5.2001970170767464E-3</c:v>
                </c:pt>
                <c:pt idx="2665">
                  <c:v>5.2001970170767464E-3</c:v>
                </c:pt>
                <c:pt idx="2666">
                  <c:v>5.2001970170767464E-3</c:v>
                </c:pt>
                <c:pt idx="2667">
                  <c:v>5.2001970170767464E-3</c:v>
                </c:pt>
                <c:pt idx="2668">
                  <c:v>5.2001970171566825E-3</c:v>
                </c:pt>
                <c:pt idx="2669">
                  <c:v>5.2001970170767464E-3</c:v>
                </c:pt>
                <c:pt idx="2670">
                  <c:v>5.2001970170767464E-3</c:v>
                </c:pt>
                <c:pt idx="2671">
                  <c:v>5.2001970170767464E-3</c:v>
                </c:pt>
                <c:pt idx="2672">
                  <c:v>5.2001970170767464E-3</c:v>
                </c:pt>
                <c:pt idx="2673">
                  <c:v>5.2001970170767464E-3</c:v>
                </c:pt>
                <c:pt idx="2674">
                  <c:v>5.2001970170767464E-3</c:v>
                </c:pt>
                <c:pt idx="2675">
                  <c:v>5.2001970170767464E-3</c:v>
                </c:pt>
                <c:pt idx="2676">
                  <c:v>5.2001970170767464E-3</c:v>
                </c:pt>
                <c:pt idx="2677">
                  <c:v>5.2001970171566825E-3</c:v>
                </c:pt>
                <c:pt idx="2678">
                  <c:v>5.2001970170767464E-3</c:v>
                </c:pt>
                <c:pt idx="2679">
                  <c:v>5.2001970171566825E-3</c:v>
                </c:pt>
                <c:pt idx="2680">
                  <c:v>5.2001970171566825E-3</c:v>
                </c:pt>
                <c:pt idx="2681">
                  <c:v>5.2001970171566825E-3</c:v>
                </c:pt>
                <c:pt idx="2682">
                  <c:v>5.2001970170767464E-3</c:v>
                </c:pt>
                <c:pt idx="2683">
                  <c:v>5.2001970171566825E-3</c:v>
                </c:pt>
                <c:pt idx="2684">
                  <c:v>5.2001970170767464E-3</c:v>
                </c:pt>
                <c:pt idx="2685">
                  <c:v>5.2001970170767464E-3</c:v>
                </c:pt>
                <c:pt idx="2686">
                  <c:v>5.2001970171566825E-3</c:v>
                </c:pt>
                <c:pt idx="2687">
                  <c:v>5.2001970171566825E-3</c:v>
                </c:pt>
                <c:pt idx="2688">
                  <c:v>5.2001970170767464E-3</c:v>
                </c:pt>
                <c:pt idx="2689">
                  <c:v>5.2001970170767464E-3</c:v>
                </c:pt>
                <c:pt idx="2690">
                  <c:v>5.2001970170767464E-3</c:v>
                </c:pt>
                <c:pt idx="2691">
                  <c:v>5.2001970170767464E-3</c:v>
                </c:pt>
                <c:pt idx="2692">
                  <c:v>5.2001970170767464E-3</c:v>
                </c:pt>
                <c:pt idx="2693">
                  <c:v>5.2001970171566825E-3</c:v>
                </c:pt>
                <c:pt idx="2694">
                  <c:v>5.2001970171566825E-3</c:v>
                </c:pt>
                <c:pt idx="2695">
                  <c:v>5.2001970170767464E-3</c:v>
                </c:pt>
                <c:pt idx="2696">
                  <c:v>5.2001970170767464E-3</c:v>
                </c:pt>
                <c:pt idx="2697">
                  <c:v>5.2001970171566825E-3</c:v>
                </c:pt>
                <c:pt idx="2698">
                  <c:v>5.2001970170767464E-3</c:v>
                </c:pt>
                <c:pt idx="2699">
                  <c:v>5.2001970170767464E-3</c:v>
                </c:pt>
                <c:pt idx="2700">
                  <c:v>5.2001970170767464E-3</c:v>
                </c:pt>
                <c:pt idx="2701">
                  <c:v>5.2001970171566825E-3</c:v>
                </c:pt>
                <c:pt idx="2702">
                  <c:v>5.2001970170767464E-3</c:v>
                </c:pt>
                <c:pt idx="2703">
                  <c:v>5.2001970170767464E-3</c:v>
                </c:pt>
                <c:pt idx="2704">
                  <c:v>5.2001970171566825E-3</c:v>
                </c:pt>
                <c:pt idx="2705">
                  <c:v>5.2001970171566825E-3</c:v>
                </c:pt>
                <c:pt idx="2706">
                  <c:v>5.2001970171566825E-3</c:v>
                </c:pt>
                <c:pt idx="2707">
                  <c:v>5.2001970170767464E-3</c:v>
                </c:pt>
                <c:pt idx="2708">
                  <c:v>5.2001970170767464E-3</c:v>
                </c:pt>
                <c:pt idx="2709">
                  <c:v>5.2001970171566825E-3</c:v>
                </c:pt>
                <c:pt idx="2710">
                  <c:v>5.2001970170767464E-3</c:v>
                </c:pt>
                <c:pt idx="2711">
                  <c:v>5.2001970171566825E-3</c:v>
                </c:pt>
                <c:pt idx="2712">
                  <c:v>5.2001970171566825E-3</c:v>
                </c:pt>
                <c:pt idx="2713">
                  <c:v>5.2001970170767464E-3</c:v>
                </c:pt>
                <c:pt idx="2714">
                  <c:v>5.2001970170767464E-3</c:v>
                </c:pt>
                <c:pt idx="2715">
                  <c:v>5.2001970170767464E-3</c:v>
                </c:pt>
                <c:pt idx="2716">
                  <c:v>5.2001970171566825E-3</c:v>
                </c:pt>
                <c:pt idx="2717">
                  <c:v>5.2001970170767464E-3</c:v>
                </c:pt>
                <c:pt idx="2718">
                  <c:v>5.2001970171566825E-3</c:v>
                </c:pt>
                <c:pt idx="2719">
                  <c:v>5.2001970170767464E-3</c:v>
                </c:pt>
                <c:pt idx="2720">
                  <c:v>5.2001970171566825E-3</c:v>
                </c:pt>
                <c:pt idx="2721">
                  <c:v>5.2001970171566825E-3</c:v>
                </c:pt>
                <c:pt idx="2722">
                  <c:v>5.2001970170767464E-3</c:v>
                </c:pt>
                <c:pt idx="2723">
                  <c:v>5.2001970170767464E-3</c:v>
                </c:pt>
                <c:pt idx="2724">
                  <c:v>5.2001970170767464E-3</c:v>
                </c:pt>
                <c:pt idx="2725">
                  <c:v>5.2001970170767464E-3</c:v>
                </c:pt>
                <c:pt idx="2726">
                  <c:v>5.2001970171566825E-3</c:v>
                </c:pt>
                <c:pt idx="2727">
                  <c:v>5.2001970170767464E-3</c:v>
                </c:pt>
                <c:pt idx="2728">
                  <c:v>5.2001970170767464E-3</c:v>
                </c:pt>
                <c:pt idx="2729">
                  <c:v>5.2001970170767464E-3</c:v>
                </c:pt>
                <c:pt idx="2730">
                  <c:v>5.2001970170767464E-3</c:v>
                </c:pt>
                <c:pt idx="2731">
                  <c:v>5.2001970170767464E-3</c:v>
                </c:pt>
                <c:pt idx="2732">
                  <c:v>5.2001970170767464E-3</c:v>
                </c:pt>
                <c:pt idx="2733">
                  <c:v>5.2001970170767464E-3</c:v>
                </c:pt>
                <c:pt idx="2734">
                  <c:v>5.2001970170767464E-3</c:v>
                </c:pt>
                <c:pt idx="2735">
                  <c:v>5.2001970171566825E-3</c:v>
                </c:pt>
                <c:pt idx="2736">
                  <c:v>5.2001970171566825E-3</c:v>
                </c:pt>
                <c:pt idx="2737">
                  <c:v>5.2001970171566825E-3</c:v>
                </c:pt>
                <c:pt idx="2738">
                  <c:v>5.2001970171566825E-3</c:v>
                </c:pt>
                <c:pt idx="2739">
                  <c:v>5.2001970171566825E-3</c:v>
                </c:pt>
                <c:pt idx="2740">
                  <c:v>5.2001970170767464E-3</c:v>
                </c:pt>
                <c:pt idx="2741">
                  <c:v>5.2001970170767464E-3</c:v>
                </c:pt>
                <c:pt idx="2742">
                  <c:v>5.2001970171566825E-3</c:v>
                </c:pt>
                <c:pt idx="2743">
                  <c:v>5.2001970170767464E-3</c:v>
                </c:pt>
                <c:pt idx="2744">
                  <c:v>5.2001970171566825E-3</c:v>
                </c:pt>
                <c:pt idx="2745">
                  <c:v>5.2001970171566825E-3</c:v>
                </c:pt>
                <c:pt idx="2746">
                  <c:v>5.2001970170767464E-3</c:v>
                </c:pt>
                <c:pt idx="2747">
                  <c:v>5.2001970171566825E-3</c:v>
                </c:pt>
                <c:pt idx="2748">
                  <c:v>5.2001970170767464E-3</c:v>
                </c:pt>
                <c:pt idx="2749">
                  <c:v>5.2001970170767464E-3</c:v>
                </c:pt>
                <c:pt idx="2750">
                  <c:v>5.2001970170767464E-3</c:v>
                </c:pt>
                <c:pt idx="2751">
                  <c:v>5.2001970170767464E-3</c:v>
                </c:pt>
                <c:pt idx="2752">
                  <c:v>5.2001970170767464E-3</c:v>
                </c:pt>
                <c:pt idx="2753">
                  <c:v>5.2001970170767464E-3</c:v>
                </c:pt>
                <c:pt idx="2754">
                  <c:v>5.2001970170767464E-3</c:v>
                </c:pt>
                <c:pt idx="2755">
                  <c:v>5.2001970170767464E-3</c:v>
                </c:pt>
                <c:pt idx="2756">
                  <c:v>5.2001970171566825E-3</c:v>
                </c:pt>
                <c:pt idx="2757">
                  <c:v>5.2001970170767464E-3</c:v>
                </c:pt>
                <c:pt idx="2758">
                  <c:v>5.2001970170767464E-3</c:v>
                </c:pt>
                <c:pt idx="2759">
                  <c:v>5.2001970170767464E-3</c:v>
                </c:pt>
                <c:pt idx="2760">
                  <c:v>5.2001970170767464E-3</c:v>
                </c:pt>
                <c:pt idx="2761">
                  <c:v>5.2001970170767464E-3</c:v>
                </c:pt>
                <c:pt idx="2762">
                  <c:v>5.2001970171566825E-3</c:v>
                </c:pt>
                <c:pt idx="2763">
                  <c:v>5.2001970171566825E-3</c:v>
                </c:pt>
                <c:pt idx="2764">
                  <c:v>5.2001970170767464E-3</c:v>
                </c:pt>
                <c:pt idx="2765">
                  <c:v>5.2001970171566825E-3</c:v>
                </c:pt>
                <c:pt idx="2766">
                  <c:v>5.2001970170767464E-3</c:v>
                </c:pt>
                <c:pt idx="2767">
                  <c:v>5.2001970170767464E-3</c:v>
                </c:pt>
                <c:pt idx="2768">
                  <c:v>5.2001970171566825E-3</c:v>
                </c:pt>
                <c:pt idx="2769">
                  <c:v>5.2001970171566825E-3</c:v>
                </c:pt>
                <c:pt idx="2770">
                  <c:v>5.2001970171566825E-3</c:v>
                </c:pt>
                <c:pt idx="2771">
                  <c:v>5.2001970171566825E-3</c:v>
                </c:pt>
                <c:pt idx="2772">
                  <c:v>5.2001970170767464E-3</c:v>
                </c:pt>
                <c:pt idx="2773">
                  <c:v>5.2001970170767464E-3</c:v>
                </c:pt>
                <c:pt idx="2774">
                  <c:v>5.2001970171566825E-3</c:v>
                </c:pt>
                <c:pt idx="2775">
                  <c:v>5.2001970171566825E-3</c:v>
                </c:pt>
                <c:pt idx="2776">
                  <c:v>5.2001970171566825E-3</c:v>
                </c:pt>
                <c:pt idx="2777">
                  <c:v>5.2001970171566825E-3</c:v>
                </c:pt>
                <c:pt idx="2778">
                  <c:v>5.2001970171566825E-3</c:v>
                </c:pt>
                <c:pt idx="2779">
                  <c:v>5.2001970171566825E-3</c:v>
                </c:pt>
                <c:pt idx="2780">
                  <c:v>5.2001970171566825E-3</c:v>
                </c:pt>
                <c:pt idx="2781">
                  <c:v>5.2001970171566825E-3</c:v>
                </c:pt>
                <c:pt idx="2782">
                  <c:v>5.2001970171566825E-3</c:v>
                </c:pt>
                <c:pt idx="2783">
                  <c:v>5.2001970171566825E-3</c:v>
                </c:pt>
                <c:pt idx="2784">
                  <c:v>5.2001970170767464E-3</c:v>
                </c:pt>
                <c:pt idx="2785">
                  <c:v>5.2001970170767464E-3</c:v>
                </c:pt>
                <c:pt idx="2786">
                  <c:v>5.2001970170767464E-3</c:v>
                </c:pt>
                <c:pt idx="2787">
                  <c:v>5.2001970170767464E-3</c:v>
                </c:pt>
                <c:pt idx="2788">
                  <c:v>5.2001970171566825E-3</c:v>
                </c:pt>
                <c:pt idx="2789">
                  <c:v>5.2001970170767464E-3</c:v>
                </c:pt>
                <c:pt idx="2790">
                  <c:v>5.2001970171566825E-3</c:v>
                </c:pt>
                <c:pt idx="2791">
                  <c:v>5.2001970170767464E-3</c:v>
                </c:pt>
                <c:pt idx="2792">
                  <c:v>5.2001970170767464E-3</c:v>
                </c:pt>
                <c:pt idx="2793">
                  <c:v>5.2001970170767464E-3</c:v>
                </c:pt>
                <c:pt idx="2794">
                  <c:v>5.2001970170767464E-3</c:v>
                </c:pt>
                <c:pt idx="2795">
                  <c:v>5.2001970170767464E-3</c:v>
                </c:pt>
                <c:pt idx="2796">
                  <c:v>5.2001970170767464E-3</c:v>
                </c:pt>
                <c:pt idx="2797">
                  <c:v>5.2001970171566825E-3</c:v>
                </c:pt>
                <c:pt idx="2798">
                  <c:v>5.2001970170767464E-3</c:v>
                </c:pt>
                <c:pt idx="2799">
                  <c:v>5.2001970170767464E-3</c:v>
                </c:pt>
                <c:pt idx="2800">
                  <c:v>5.2001970171566825E-3</c:v>
                </c:pt>
                <c:pt idx="2801">
                  <c:v>5.2001970171566825E-3</c:v>
                </c:pt>
                <c:pt idx="2802">
                  <c:v>5.2001970170767464E-3</c:v>
                </c:pt>
                <c:pt idx="2803">
                  <c:v>5.2001970171566825E-3</c:v>
                </c:pt>
                <c:pt idx="2804">
                  <c:v>5.2001970171566825E-3</c:v>
                </c:pt>
                <c:pt idx="2805">
                  <c:v>5.2001970170767464E-3</c:v>
                </c:pt>
                <c:pt idx="2806">
                  <c:v>5.2001970171566825E-3</c:v>
                </c:pt>
                <c:pt idx="2807">
                  <c:v>5.2001970170767464E-3</c:v>
                </c:pt>
                <c:pt idx="2808">
                  <c:v>5.2001970170767464E-3</c:v>
                </c:pt>
                <c:pt idx="2809">
                  <c:v>5.2001970171566825E-3</c:v>
                </c:pt>
                <c:pt idx="2810">
                  <c:v>5.2001970170767464E-3</c:v>
                </c:pt>
                <c:pt idx="2811">
                  <c:v>5.2001970171566825E-3</c:v>
                </c:pt>
                <c:pt idx="2812">
                  <c:v>5.2001970171566825E-3</c:v>
                </c:pt>
                <c:pt idx="2813">
                  <c:v>5.2001970170767464E-3</c:v>
                </c:pt>
                <c:pt idx="2814">
                  <c:v>5.2001970171566825E-3</c:v>
                </c:pt>
                <c:pt idx="2815">
                  <c:v>5.2001970170767464E-3</c:v>
                </c:pt>
                <c:pt idx="2816">
                  <c:v>5.2001970170767464E-3</c:v>
                </c:pt>
                <c:pt idx="2817">
                  <c:v>5.2001970171566825E-3</c:v>
                </c:pt>
                <c:pt idx="2818">
                  <c:v>5.2001970170767464E-3</c:v>
                </c:pt>
                <c:pt idx="2819">
                  <c:v>5.2001970171566825E-3</c:v>
                </c:pt>
                <c:pt idx="2820">
                  <c:v>5.2001970170767464E-3</c:v>
                </c:pt>
                <c:pt idx="2821">
                  <c:v>5.2001970170767464E-3</c:v>
                </c:pt>
                <c:pt idx="2822">
                  <c:v>5.2001970170767464E-3</c:v>
                </c:pt>
                <c:pt idx="2823">
                  <c:v>5.2001970170767464E-3</c:v>
                </c:pt>
                <c:pt idx="2824">
                  <c:v>5.2001970170767464E-3</c:v>
                </c:pt>
                <c:pt idx="2825">
                  <c:v>5.2001970171566825E-3</c:v>
                </c:pt>
                <c:pt idx="2826">
                  <c:v>5.2001970170767464E-3</c:v>
                </c:pt>
                <c:pt idx="2827">
                  <c:v>5.2001970170767464E-3</c:v>
                </c:pt>
                <c:pt idx="2828">
                  <c:v>5.2001970170767464E-3</c:v>
                </c:pt>
                <c:pt idx="2829">
                  <c:v>5.2001970170767464E-3</c:v>
                </c:pt>
                <c:pt idx="2830">
                  <c:v>5.2001970170767464E-3</c:v>
                </c:pt>
                <c:pt idx="2831">
                  <c:v>5.2001970170767464E-3</c:v>
                </c:pt>
                <c:pt idx="2832">
                  <c:v>5.2001970171566825E-3</c:v>
                </c:pt>
                <c:pt idx="2833">
                  <c:v>5.2001970170767464E-3</c:v>
                </c:pt>
                <c:pt idx="2834">
                  <c:v>5.2001970170767464E-3</c:v>
                </c:pt>
                <c:pt idx="2835">
                  <c:v>5.2001970171566825E-3</c:v>
                </c:pt>
                <c:pt idx="2836">
                  <c:v>5.2001970171566825E-3</c:v>
                </c:pt>
                <c:pt idx="2837">
                  <c:v>5.2001970170767464E-3</c:v>
                </c:pt>
                <c:pt idx="2838">
                  <c:v>5.2001970170767464E-3</c:v>
                </c:pt>
                <c:pt idx="2839">
                  <c:v>5.2001970171566825E-3</c:v>
                </c:pt>
                <c:pt idx="2840">
                  <c:v>5.2001970170767464E-3</c:v>
                </c:pt>
                <c:pt idx="2841">
                  <c:v>5.2001970170767464E-3</c:v>
                </c:pt>
                <c:pt idx="2842">
                  <c:v>5.2001970170767464E-3</c:v>
                </c:pt>
                <c:pt idx="2843">
                  <c:v>5.2001970171566825E-3</c:v>
                </c:pt>
                <c:pt idx="2844">
                  <c:v>5.2001970170767464E-3</c:v>
                </c:pt>
                <c:pt idx="2845">
                  <c:v>5.2001970170767464E-3</c:v>
                </c:pt>
                <c:pt idx="2846">
                  <c:v>5.2001970171566825E-3</c:v>
                </c:pt>
                <c:pt idx="2847">
                  <c:v>5.2001970170767464E-3</c:v>
                </c:pt>
                <c:pt idx="2848">
                  <c:v>5.2001970170767464E-3</c:v>
                </c:pt>
                <c:pt idx="2849">
                  <c:v>5.2001970170767464E-3</c:v>
                </c:pt>
                <c:pt idx="2850">
                  <c:v>5.2001970170767464E-3</c:v>
                </c:pt>
                <c:pt idx="2851">
                  <c:v>5.2001970170767464E-3</c:v>
                </c:pt>
                <c:pt idx="2852">
                  <c:v>5.2001970170767464E-3</c:v>
                </c:pt>
                <c:pt idx="2853">
                  <c:v>5.2001970171566825E-3</c:v>
                </c:pt>
                <c:pt idx="2854">
                  <c:v>5.2001970171566825E-3</c:v>
                </c:pt>
                <c:pt idx="2855">
                  <c:v>5.2001970170767464E-3</c:v>
                </c:pt>
                <c:pt idx="2856">
                  <c:v>5.2001970170767464E-3</c:v>
                </c:pt>
                <c:pt idx="2857">
                  <c:v>5.2001970170767464E-3</c:v>
                </c:pt>
                <c:pt idx="2858">
                  <c:v>5.2001970170767464E-3</c:v>
                </c:pt>
                <c:pt idx="2859">
                  <c:v>5.2001970170767464E-3</c:v>
                </c:pt>
                <c:pt idx="2860">
                  <c:v>5.2001970170767464E-3</c:v>
                </c:pt>
                <c:pt idx="2861">
                  <c:v>5.2001970171566825E-3</c:v>
                </c:pt>
                <c:pt idx="2862">
                  <c:v>5.2001970171566825E-3</c:v>
                </c:pt>
                <c:pt idx="2863">
                  <c:v>5.2001970170767464E-3</c:v>
                </c:pt>
                <c:pt idx="2864">
                  <c:v>5.2001970170767464E-3</c:v>
                </c:pt>
                <c:pt idx="2865">
                  <c:v>5.2001970170767464E-3</c:v>
                </c:pt>
                <c:pt idx="2866">
                  <c:v>5.2001970170767464E-3</c:v>
                </c:pt>
                <c:pt idx="2867">
                  <c:v>5.2001970171566825E-3</c:v>
                </c:pt>
                <c:pt idx="2868">
                  <c:v>5.2001970171566825E-3</c:v>
                </c:pt>
                <c:pt idx="2869">
                  <c:v>5.2001970171566825E-3</c:v>
                </c:pt>
                <c:pt idx="2870">
                  <c:v>5.2001970170767464E-3</c:v>
                </c:pt>
                <c:pt idx="2871">
                  <c:v>5.2001970170767464E-3</c:v>
                </c:pt>
                <c:pt idx="2872">
                  <c:v>5.2001970171566825E-3</c:v>
                </c:pt>
                <c:pt idx="2873">
                  <c:v>5.2001970170767464E-3</c:v>
                </c:pt>
                <c:pt idx="2874">
                  <c:v>5.2001970171566825E-3</c:v>
                </c:pt>
                <c:pt idx="2875">
                  <c:v>5.2001970170767464E-3</c:v>
                </c:pt>
                <c:pt idx="2876">
                  <c:v>5.2001970170767464E-3</c:v>
                </c:pt>
                <c:pt idx="2877">
                  <c:v>5.2001970170767464E-3</c:v>
                </c:pt>
                <c:pt idx="2878">
                  <c:v>5.2001970170767464E-3</c:v>
                </c:pt>
                <c:pt idx="2879">
                  <c:v>5.2001970170767464E-3</c:v>
                </c:pt>
                <c:pt idx="2880">
                  <c:v>5.2001970170767464E-3</c:v>
                </c:pt>
                <c:pt idx="2881">
                  <c:v>5.2001970171566825E-3</c:v>
                </c:pt>
                <c:pt idx="2882">
                  <c:v>5.2001970170767464E-3</c:v>
                </c:pt>
                <c:pt idx="2883">
                  <c:v>5.2001970171566825E-3</c:v>
                </c:pt>
                <c:pt idx="2884">
                  <c:v>5.2001970171566825E-3</c:v>
                </c:pt>
                <c:pt idx="2885">
                  <c:v>5.2003472528845407E-3</c:v>
                </c:pt>
                <c:pt idx="2886">
                  <c:v>5.2001970170767464E-3</c:v>
                </c:pt>
                <c:pt idx="2887">
                  <c:v>5.2001970170767464E-3</c:v>
                </c:pt>
                <c:pt idx="2888">
                  <c:v>5.2001970170767464E-3</c:v>
                </c:pt>
                <c:pt idx="2889">
                  <c:v>5.2002721342692126E-3</c:v>
                </c:pt>
                <c:pt idx="2890">
                  <c:v>5.2002721342692126E-3</c:v>
                </c:pt>
                <c:pt idx="2891">
                  <c:v>5.2002721342692126E-3</c:v>
                </c:pt>
                <c:pt idx="2892">
                  <c:v>5.2002721342425673E-3</c:v>
                </c:pt>
                <c:pt idx="2893">
                  <c:v>5.2002721342692126E-3</c:v>
                </c:pt>
                <c:pt idx="2894">
                  <c:v>5.2002721342692126E-3</c:v>
                </c:pt>
                <c:pt idx="2895">
                  <c:v>5.2002721342692126E-3</c:v>
                </c:pt>
                <c:pt idx="2896">
                  <c:v>5.200272134295858E-3</c:v>
                </c:pt>
                <c:pt idx="2897">
                  <c:v>5.2002721342692126E-3</c:v>
                </c:pt>
                <c:pt idx="2898">
                  <c:v>5.2002721342692126E-3</c:v>
                </c:pt>
                <c:pt idx="2899">
                  <c:v>5.2002721342692126E-3</c:v>
                </c:pt>
                <c:pt idx="2900">
                  <c:v>5.2002721342692126E-3</c:v>
                </c:pt>
                <c:pt idx="2901">
                  <c:v>5.2002721342692126E-3</c:v>
                </c:pt>
                <c:pt idx="2902">
                  <c:v>5.2002721342692126E-3</c:v>
                </c:pt>
                <c:pt idx="2903">
                  <c:v>5.2002721342692126E-3</c:v>
                </c:pt>
                <c:pt idx="2904">
                  <c:v>5.2002721342692126E-3</c:v>
                </c:pt>
                <c:pt idx="2905">
                  <c:v>5.2002721342692126E-3</c:v>
                </c:pt>
                <c:pt idx="2906">
                  <c:v>5.2002721342692126E-3</c:v>
                </c:pt>
                <c:pt idx="2907">
                  <c:v>5.200272134295858E-3</c:v>
                </c:pt>
                <c:pt idx="2908">
                  <c:v>5.2002721342692126E-3</c:v>
                </c:pt>
                <c:pt idx="2909">
                  <c:v>5.2002721342692126E-3</c:v>
                </c:pt>
                <c:pt idx="2910">
                  <c:v>5.2002721342692126E-3</c:v>
                </c:pt>
                <c:pt idx="2911">
                  <c:v>5.2002721342692126E-3</c:v>
                </c:pt>
                <c:pt idx="2912">
                  <c:v>5.2002721342692126E-3</c:v>
                </c:pt>
                <c:pt idx="2913">
                  <c:v>5.2002721342692126E-3</c:v>
                </c:pt>
                <c:pt idx="2914">
                  <c:v>5.200272134295858E-3</c:v>
                </c:pt>
                <c:pt idx="2915">
                  <c:v>5.200272134295858E-3</c:v>
                </c:pt>
                <c:pt idx="2916">
                  <c:v>5.2002721342692126E-3</c:v>
                </c:pt>
                <c:pt idx="2917">
                  <c:v>5.2002721342692126E-3</c:v>
                </c:pt>
                <c:pt idx="2918">
                  <c:v>5.200272134295858E-3</c:v>
                </c:pt>
                <c:pt idx="2919">
                  <c:v>5.2002721342692126E-3</c:v>
                </c:pt>
                <c:pt idx="2920">
                  <c:v>5.2002721342692126E-3</c:v>
                </c:pt>
                <c:pt idx="2921">
                  <c:v>5.2002721342692126E-3</c:v>
                </c:pt>
                <c:pt idx="2922">
                  <c:v>5.2002721342692126E-3</c:v>
                </c:pt>
                <c:pt idx="2923">
                  <c:v>5.2001970170767464E-3</c:v>
                </c:pt>
                <c:pt idx="2924">
                  <c:v>5.2001970171566825E-3</c:v>
                </c:pt>
                <c:pt idx="2925">
                  <c:v>5.2001970170767464E-3</c:v>
                </c:pt>
                <c:pt idx="2926">
                  <c:v>5.2001970170767464E-3</c:v>
                </c:pt>
                <c:pt idx="2927">
                  <c:v>5.2001970170767464E-3</c:v>
                </c:pt>
                <c:pt idx="2928">
                  <c:v>5.2001970170767464E-3</c:v>
                </c:pt>
                <c:pt idx="2929">
                  <c:v>5.2001970170767464E-3</c:v>
                </c:pt>
                <c:pt idx="2930">
                  <c:v>5.2001970170767464E-3</c:v>
                </c:pt>
                <c:pt idx="2931">
                  <c:v>5.2001970171566825E-3</c:v>
                </c:pt>
                <c:pt idx="2932">
                  <c:v>5.2001970170767464E-3</c:v>
                </c:pt>
                <c:pt idx="2933">
                  <c:v>5.2001970171566825E-3</c:v>
                </c:pt>
                <c:pt idx="2934">
                  <c:v>5.2001970170767464E-3</c:v>
                </c:pt>
                <c:pt idx="2935">
                  <c:v>5.2001970170767464E-3</c:v>
                </c:pt>
                <c:pt idx="2936">
                  <c:v>5.2001970170767464E-3</c:v>
                </c:pt>
                <c:pt idx="2937">
                  <c:v>5.2001970171566825E-3</c:v>
                </c:pt>
                <c:pt idx="2938">
                  <c:v>5.2001970171566825E-3</c:v>
                </c:pt>
                <c:pt idx="2939">
                  <c:v>5.2001970171566825E-3</c:v>
                </c:pt>
                <c:pt idx="2940">
                  <c:v>5.2001970170767464E-3</c:v>
                </c:pt>
                <c:pt idx="2941">
                  <c:v>5.2001970170767464E-3</c:v>
                </c:pt>
                <c:pt idx="2942">
                  <c:v>5.2001970170767464E-3</c:v>
                </c:pt>
                <c:pt idx="2943">
                  <c:v>5.2001970170767464E-3</c:v>
                </c:pt>
                <c:pt idx="2944">
                  <c:v>5.2001970170767464E-3</c:v>
                </c:pt>
                <c:pt idx="2945">
                  <c:v>5.2001970170767464E-3</c:v>
                </c:pt>
                <c:pt idx="2946">
                  <c:v>5.2001970170767464E-3</c:v>
                </c:pt>
                <c:pt idx="2947">
                  <c:v>5.2001970170767464E-3</c:v>
                </c:pt>
                <c:pt idx="2948">
                  <c:v>5.2001970170767464E-3</c:v>
                </c:pt>
                <c:pt idx="2949">
                  <c:v>5.2001970170767464E-3</c:v>
                </c:pt>
                <c:pt idx="2950">
                  <c:v>5.2001970171566825E-3</c:v>
                </c:pt>
                <c:pt idx="2951">
                  <c:v>5.2001970170767464E-3</c:v>
                </c:pt>
                <c:pt idx="2952">
                  <c:v>5.2001970170767464E-3</c:v>
                </c:pt>
                <c:pt idx="2953">
                  <c:v>5.2001970170767464E-3</c:v>
                </c:pt>
                <c:pt idx="2954">
                  <c:v>5.2001970170767464E-3</c:v>
                </c:pt>
                <c:pt idx="2955">
                  <c:v>5.2001970170767464E-3</c:v>
                </c:pt>
                <c:pt idx="2956">
                  <c:v>5.2001970171566825E-3</c:v>
                </c:pt>
                <c:pt idx="2957">
                  <c:v>5.2001970170767464E-3</c:v>
                </c:pt>
                <c:pt idx="2958">
                  <c:v>5.2001970171566825E-3</c:v>
                </c:pt>
                <c:pt idx="2959">
                  <c:v>5.2001970170767464E-3</c:v>
                </c:pt>
                <c:pt idx="2960">
                  <c:v>5.2001970171566825E-3</c:v>
                </c:pt>
                <c:pt idx="2961">
                  <c:v>5.2001970171566825E-3</c:v>
                </c:pt>
                <c:pt idx="2962">
                  <c:v>5.2001970170767464E-3</c:v>
                </c:pt>
                <c:pt idx="2963">
                  <c:v>5.2001970170767464E-3</c:v>
                </c:pt>
                <c:pt idx="2964">
                  <c:v>5.2001970171566825E-3</c:v>
                </c:pt>
                <c:pt idx="2965">
                  <c:v>5.2001970170767464E-3</c:v>
                </c:pt>
                <c:pt idx="2966">
                  <c:v>5.2001970171566825E-3</c:v>
                </c:pt>
                <c:pt idx="2967">
                  <c:v>5.2001970170767464E-3</c:v>
                </c:pt>
                <c:pt idx="2968">
                  <c:v>5.2001970171566825E-3</c:v>
                </c:pt>
                <c:pt idx="2969">
                  <c:v>5.2001970170767464E-3</c:v>
                </c:pt>
                <c:pt idx="2970">
                  <c:v>5.2001970170767464E-3</c:v>
                </c:pt>
                <c:pt idx="2971">
                  <c:v>5.2001970170767464E-3</c:v>
                </c:pt>
                <c:pt idx="2972">
                  <c:v>5.2001970170767464E-3</c:v>
                </c:pt>
                <c:pt idx="2973">
                  <c:v>5.2001970171566825E-3</c:v>
                </c:pt>
                <c:pt idx="2974">
                  <c:v>5.2001970170767464E-3</c:v>
                </c:pt>
                <c:pt idx="2975">
                  <c:v>5.2001970171566825E-3</c:v>
                </c:pt>
                <c:pt idx="2976">
                  <c:v>5.2001970171566825E-3</c:v>
                </c:pt>
                <c:pt idx="2977">
                  <c:v>5.2001970170767464E-3</c:v>
                </c:pt>
                <c:pt idx="2978">
                  <c:v>5.2001970170767464E-3</c:v>
                </c:pt>
                <c:pt idx="2979">
                  <c:v>5.2001970171566825E-3</c:v>
                </c:pt>
                <c:pt idx="2980">
                  <c:v>5.2001970170767464E-3</c:v>
                </c:pt>
                <c:pt idx="2981">
                  <c:v>5.2001970171566825E-3</c:v>
                </c:pt>
                <c:pt idx="2982">
                  <c:v>5.2001970170767464E-3</c:v>
                </c:pt>
                <c:pt idx="2983">
                  <c:v>5.2001970170767464E-3</c:v>
                </c:pt>
                <c:pt idx="2984">
                  <c:v>5.2001970170767464E-3</c:v>
                </c:pt>
                <c:pt idx="2985">
                  <c:v>5.2001970170767464E-3</c:v>
                </c:pt>
                <c:pt idx="2986">
                  <c:v>5.2001970170767464E-3</c:v>
                </c:pt>
                <c:pt idx="2987">
                  <c:v>5.2001970170767464E-3</c:v>
                </c:pt>
                <c:pt idx="2988">
                  <c:v>5.2001970171566825E-3</c:v>
                </c:pt>
                <c:pt idx="2989">
                  <c:v>5.2001970170767464E-3</c:v>
                </c:pt>
                <c:pt idx="2990">
                  <c:v>5.2001970171566825E-3</c:v>
                </c:pt>
                <c:pt idx="2991">
                  <c:v>5.2001970170767464E-3</c:v>
                </c:pt>
                <c:pt idx="2992">
                  <c:v>5.2001970170767464E-3</c:v>
                </c:pt>
                <c:pt idx="2993">
                  <c:v>5.2001970170767464E-3</c:v>
                </c:pt>
                <c:pt idx="2994">
                  <c:v>5.2001970170767464E-3</c:v>
                </c:pt>
                <c:pt idx="2995">
                  <c:v>5.2001970170767464E-3</c:v>
                </c:pt>
                <c:pt idx="2996">
                  <c:v>5.2001970171566825E-3</c:v>
                </c:pt>
                <c:pt idx="2997">
                  <c:v>5.2001970170767464E-3</c:v>
                </c:pt>
                <c:pt idx="2998">
                  <c:v>5.2001970170767464E-3</c:v>
                </c:pt>
                <c:pt idx="2999">
                  <c:v>5.2001970170767464E-3</c:v>
                </c:pt>
                <c:pt idx="3000">
                  <c:v>5.2001970171566825E-3</c:v>
                </c:pt>
                <c:pt idx="3001">
                  <c:v>5.2001970170767464E-3</c:v>
                </c:pt>
                <c:pt idx="3002">
                  <c:v>5.2001970170767464E-3</c:v>
                </c:pt>
                <c:pt idx="3003">
                  <c:v>5.2001970170767464E-3</c:v>
                </c:pt>
                <c:pt idx="3004">
                  <c:v>5.2001970170767464E-3</c:v>
                </c:pt>
                <c:pt idx="3005">
                  <c:v>5.2001970171566825E-3</c:v>
                </c:pt>
                <c:pt idx="3006">
                  <c:v>5.2001970171566825E-3</c:v>
                </c:pt>
                <c:pt idx="3007">
                  <c:v>5.2001970170767464E-3</c:v>
                </c:pt>
                <c:pt idx="3008">
                  <c:v>5.2001970171566825E-3</c:v>
                </c:pt>
                <c:pt idx="3009">
                  <c:v>5.2001970170767464E-3</c:v>
                </c:pt>
                <c:pt idx="3010">
                  <c:v>5.2001970170767464E-3</c:v>
                </c:pt>
                <c:pt idx="3011">
                  <c:v>5.2001970171566825E-3</c:v>
                </c:pt>
                <c:pt idx="3012">
                  <c:v>6.1005300443284227E-3</c:v>
                </c:pt>
                <c:pt idx="3013">
                  <c:v>6.1005300442484867E-3</c:v>
                </c:pt>
                <c:pt idx="3014">
                  <c:v>6.1005300443284227E-3</c:v>
                </c:pt>
                <c:pt idx="3015">
                  <c:v>6.1005300442484867E-3</c:v>
                </c:pt>
                <c:pt idx="3016">
                  <c:v>6.1005300443284227E-3</c:v>
                </c:pt>
                <c:pt idx="3017">
                  <c:v>6.1005300443284227E-3</c:v>
                </c:pt>
                <c:pt idx="3018">
                  <c:v>6.1005300443284227E-3</c:v>
                </c:pt>
                <c:pt idx="3019">
                  <c:v>6.1005300443284227E-3</c:v>
                </c:pt>
                <c:pt idx="3020">
                  <c:v>6.1005300443284227E-3</c:v>
                </c:pt>
                <c:pt idx="3021">
                  <c:v>6.1005300443284227E-3</c:v>
                </c:pt>
                <c:pt idx="3022">
                  <c:v>6.1005300443284227E-3</c:v>
                </c:pt>
                <c:pt idx="3023">
                  <c:v>6.1005300443284227E-3</c:v>
                </c:pt>
                <c:pt idx="3024">
                  <c:v>6.1005300443284227E-3</c:v>
                </c:pt>
                <c:pt idx="3025">
                  <c:v>6.1005300443284227E-3</c:v>
                </c:pt>
                <c:pt idx="3026">
                  <c:v>6.1005300443284227E-3</c:v>
                </c:pt>
                <c:pt idx="3027">
                  <c:v>6.1005300443284227E-3</c:v>
                </c:pt>
                <c:pt idx="3028">
                  <c:v>6.1005300443284227E-3</c:v>
                </c:pt>
                <c:pt idx="3029">
                  <c:v>6.1005300443284227E-3</c:v>
                </c:pt>
                <c:pt idx="3030">
                  <c:v>6.1005300443284227E-3</c:v>
                </c:pt>
                <c:pt idx="3031">
                  <c:v>6.1005300442484867E-3</c:v>
                </c:pt>
                <c:pt idx="3032">
                  <c:v>6.1005300443284227E-3</c:v>
                </c:pt>
                <c:pt idx="3033">
                  <c:v>6.1005300443284227E-3</c:v>
                </c:pt>
                <c:pt idx="3034">
                  <c:v>6.1005300443284227E-3</c:v>
                </c:pt>
                <c:pt idx="3035">
                  <c:v>6.1005300443284227E-3</c:v>
                </c:pt>
                <c:pt idx="3036">
                  <c:v>6.1005300443284227E-3</c:v>
                </c:pt>
                <c:pt idx="3037">
                  <c:v>6.1005300443284227E-3</c:v>
                </c:pt>
                <c:pt idx="3038">
                  <c:v>6.1005300443284227E-3</c:v>
                </c:pt>
                <c:pt idx="3039">
                  <c:v>6.1005300443284227E-3</c:v>
                </c:pt>
                <c:pt idx="3040">
                  <c:v>6.1005300443284227E-3</c:v>
                </c:pt>
                <c:pt idx="3041">
                  <c:v>6.1005300443284227E-3</c:v>
                </c:pt>
                <c:pt idx="3042">
                  <c:v>6.1005300443284227E-3</c:v>
                </c:pt>
                <c:pt idx="3043">
                  <c:v>6.1005300442484867E-3</c:v>
                </c:pt>
                <c:pt idx="3044">
                  <c:v>6.1005300442484867E-3</c:v>
                </c:pt>
                <c:pt idx="3045">
                  <c:v>6.1005300443284227E-3</c:v>
                </c:pt>
                <c:pt idx="3046">
                  <c:v>6.1005300443284227E-3</c:v>
                </c:pt>
                <c:pt idx="3047">
                  <c:v>6.1005300443284227E-3</c:v>
                </c:pt>
                <c:pt idx="3048">
                  <c:v>6.1005300442484867E-3</c:v>
                </c:pt>
                <c:pt idx="3049">
                  <c:v>6.1005300443284227E-3</c:v>
                </c:pt>
                <c:pt idx="3050">
                  <c:v>6.1005300443284227E-3</c:v>
                </c:pt>
                <c:pt idx="3051">
                  <c:v>6.1005300443284227E-3</c:v>
                </c:pt>
                <c:pt idx="3052">
                  <c:v>6.1005300442484867E-3</c:v>
                </c:pt>
                <c:pt idx="3053">
                  <c:v>6.1005300443284227E-3</c:v>
                </c:pt>
                <c:pt idx="3054">
                  <c:v>6.1005300442484867E-3</c:v>
                </c:pt>
                <c:pt idx="3055">
                  <c:v>6.1005300443284227E-3</c:v>
                </c:pt>
                <c:pt idx="3056">
                  <c:v>6.1005300442484867E-3</c:v>
                </c:pt>
                <c:pt idx="3057">
                  <c:v>6.1005300442484867E-3</c:v>
                </c:pt>
                <c:pt idx="3058">
                  <c:v>6.1005300443284227E-3</c:v>
                </c:pt>
                <c:pt idx="3059">
                  <c:v>6.1005300443284227E-3</c:v>
                </c:pt>
                <c:pt idx="3060">
                  <c:v>6.1005300443284227E-3</c:v>
                </c:pt>
                <c:pt idx="3061">
                  <c:v>6.1005300443284227E-3</c:v>
                </c:pt>
                <c:pt idx="3062">
                  <c:v>6.1005300443284227E-3</c:v>
                </c:pt>
                <c:pt idx="3063">
                  <c:v>6.1005300442484867E-3</c:v>
                </c:pt>
                <c:pt idx="3064">
                  <c:v>6.1005300443284227E-3</c:v>
                </c:pt>
                <c:pt idx="3065">
                  <c:v>6.1005300442484867E-3</c:v>
                </c:pt>
                <c:pt idx="3066">
                  <c:v>6.1005300443284227E-3</c:v>
                </c:pt>
                <c:pt idx="3067">
                  <c:v>6.1005300442484867E-3</c:v>
                </c:pt>
                <c:pt idx="3068">
                  <c:v>6.1005300443284227E-3</c:v>
                </c:pt>
                <c:pt idx="3069">
                  <c:v>6.1005300443284227E-3</c:v>
                </c:pt>
                <c:pt idx="3070">
                  <c:v>6.1005300443284227E-3</c:v>
                </c:pt>
                <c:pt idx="3071">
                  <c:v>6.1005300442484867E-3</c:v>
                </c:pt>
                <c:pt idx="3072">
                  <c:v>6.1005300442484867E-3</c:v>
                </c:pt>
                <c:pt idx="3073">
                  <c:v>6.1005300443284227E-3</c:v>
                </c:pt>
                <c:pt idx="3074">
                  <c:v>6.1005300443284227E-3</c:v>
                </c:pt>
                <c:pt idx="3075">
                  <c:v>6.1005300443284227E-3</c:v>
                </c:pt>
                <c:pt idx="3076">
                  <c:v>6.1005300443284227E-3</c:v>
                </c:pt>
                <c:pt idx="3077">
                  <c:v>6.1005300443284227E-3</c:v>
                </c:pt>
                <c:pt idx="3078">
                  <c:v>6.1005300442484867E-3</c:v>
                </c:pt>
                <c:pt idx="3079">
                  <c:v>6.1005300443284227E-3</c:v>
                </c:pt>
                <c:pt idx="3080">
                  <c:v>6.1005300443284227E-3</c:v>
                </c:pt>
                <c:pt idx="3081">
                  <c:v>6.1005300442484867E-3</c:v>
                </c:pt>
                <c:pt idx="3082">
                  <c:v>6.1005300443284227E-3</c:v>
                </c:pt>
                <c:pt idx="3083">
                  <c:v>6.1005300443284227E-3</c:v>
                </c:pt>
                <c:pt idx="3084">
                  <c:v>6.1005300443284227E-3</c:v>
                </c:pt>
                <c:pt idx="3085">
                  <c:v>6.1005300442484867E-3</c:v>
                </c:pt>
                <c:pt idx="3086">
                  <c:v>6.1005300443284227E-3</c:v>
                </c:pt>
                <c:pt idx="3087">
                  <c:v>6.1005300443284227E-3</c:v>
                </c:pt>
                <c:pt idx="3088">
                  <c:v>6.1005300443284227E-3</c:v>
                </c:pt>
                <c:pt idx="3089">
                  <c:v>6.1005300443284227E-3</c:v>
                </c:pt>
                <c:pt idx="3090">
                  <c:v>6.1005300443284227E-3</c:v>
                </c:pt>
                <c:pt idx="3091">
                  <c:v>6.1005300443284227E-3</c:v>
                </c:pt>
                <c:pt idx="3092">
                  <c:v>6.1005300443284227E-3</c:v>
                </c:pt>
                <c:pt idx="3093">
                  <c:v>6.1005300443284227E-3</c:v>
                </c:pt>
                <c:pt idx="3094">
                  <c:v>6.1005300443284227E-3</c:v>
                </c:pt>
                <c:pt idx="3095">
                  <c:v>6.1005300443284227E-3</c:v>
                </c:pt>
                <c:pt idx="3096">
                  <c:v>6.1005300442484867E-3</c:v>
                </c:pt>
                <c:pt idx="3097">
                  <c:v>6.1005300443284227E-3</c:v>
                </c:pt>
                <c:pt idx="3098">
                  <c:v>6.1005300443284227E-3</c:v>
                </c:pt>
                <c:pt idx="3099">
                  <c:v>6.1005300443284227E-3</c:v>
                </c:pt>
                <c:pt idx="3100">
                  <c:v>6.1005300443284227E-3</c:v>
                </c:pt>
                <c:pt idx="3101">
                  <c:v>6.1005300442484867E-3</c:v>
                </c:pt>
                <c:pt idx="3102">
                  <c:v>6.1005300443284227E-3</c:v>
                </c:pt>
                <c:pt idx="3103">
                  <c:v>6.1005300443284227E-3</c:v>
                </c:pt>
                <c:pt idx="3104">
                  <c:v>6.1005300443284227E-3</c:v>
                </c:pt>
                <c:pt idx="3105">
                  <c:v>6.1005300443284227E-3</c:v>
                </c:pt>
                <c:pt idx="3106">
                  <c:v>6.1005300443284227E-3</c:v>
                </c:pt>
                <c:pt idx="3107">
                  <c:v>6.1005300443284227E-3</c:v>
                </c:pt>
                <c:pt idx="3108">
                  <c:v>6.1005300443284227E-3</c:v>
                </c:pt>
                <c:pt idx="3109">
                  <c:v>6.1005300443284227E-3</c:v>
                </c:pt>
                <c:pt idx="3110">
                  <c:v>6.1005300443284227E-3</c:v>
                </c:pt>
                <c:pt idx="3111">
                  <c:v>6.1005300442484867E-3</c:v>
                </c:pt>
                <c:pt idx="3112">
                  <c:v>6.1005300442484867E-3</c:v>
                </c:pt>
                <c:pt idx="3113">
                  <c:v>6.1005300443284227E-3</c:v>
                </c:pt>
                <c:pt idx="3114">
                  <c:v>6.1005300442484867E-3</c:v>
                </c:pt>
                <c:pt idx="3115">
                  <c:v>6.1005300442484867E-3</c:v>
                </c:pt>
                <c:pt idx="3116">
                  <c:v>6.1005300443284227E-3</c:v>
                </c:pt>
                <c:pt idx="3117">
                  <c:v>6.1005300443284227E-3</c:v>
                </c:pt>
                <c:pt idx="3118">
                  <c:v>6.1005300442484867E-3</c:v>
                </c:pt>
                <c:pt idx="3119">
                  <c:v>6.1005300443284227E-3</c:v>
                </c:pt>
                <c:pt idx="3120">
                  <c:v>6.1005300443284227E-3</c:v>
                </c:pt>
                <c:pt idx="3121">
                  <c:v>6.1005300442484867E-3</c:v>
                </c:pt>
                <c:pt idx="3122">
                  <c:v>6.1005300442484867E-3</c:v>
                </c:pt>
                <c:pt idx="3123">
                  <c:v>6.1005300443284227E-3</c:v>
                </c:pt>
                <c:pt idx="3124">
                  <c:v>6.1005300443284227E-3</c:v>
                </c:pt>
                <c:pt idx="3125">
                  <c:v>6.1005300443284227E-3</c:v>
                </c:pt>
                <c:pt idx="3126">
                  <c:v>6.1005300442484867E-3</c:v>
                </c:pt>
                <c:pt idx="3127">
                  <c:v>6.1005300443284227E-3</c:v>
                </c:pt>
                <c:pt idx="3128">
                  <c:v>6.1005300443284227E-3</c:v>
                </c:pt>
                <c:pt idx="3129">
                  <c:v>6.1005300443284227E-3</c:v>
                </c:pt>
                <c:pt idx="3130">
                  <c:v>6.1005300442484867E-3</c:v>
                </c:pt>
                <c:pt idx="3131">
                  <c:v>6.1005300443284227E-3</c:v>
                </c:pt>
                <c:pt idx="3132">
                  <c:v>6.1005300443284227E-3</c:v>
                </c:pt>
                <c:pt idx="3133">
                  <c:v>6.1005300443284227E-3</c:v>
                </c:pt>
                <c:pt idx="3134">
                  <c:v>6.1005300443284227E-3</c:v>
                </c:pt>
                <c:pt idx="3135">
                  <c:v>6.1005300443284227E-3</c:v>
                </c:pt>
                <c:pt idx="3136">
                  <c:v>6.1005300442484867E-3</c:v>
                </c:pt>
                <c:pt idx="3137">
                  <c:v>6.1005300442484867E-3</c:v>
                </c:pt>
                <c:pt idx="3138">
                  <c:v>6.1005300443284227E-3</c:v>
                </c:pt>
                <c:pt idx="3139">
                  <c:v>6.1005300443284227E-3</c:v>
                </c:pt>
                <c:pt idx="3140">
                  <c:v>6.1005300443284227E-3</c:v>
                </c:pt>
                <c:pt idx="3141">
                  <c:v>6.1005300442484867E-3</c:v>
                </c:pt>
                <c:pt idx="3142">
                  <c:v>6.1005300442484867E-3</c:v>
                </c:pt>
                <c:pt idx="3143">
                  <c:v>6.1005300443284227E-3</c:v>
                </c:pt>
                <c:pt idx="3144">
                  <c:v>6.1005300443284227E-3</c:v>
                </c:pt>
                <c:pt idx="3145">
                  <c:v>6.1005300443284227E-3</c:v>
                </c:pt>
                <c:pt idx="3146">
                  <c:v>6.1007368059442513E-3</c:v>
                </c:pt>
                <c:pt idx="3147">
                  <c:v>6.1005300443284227E-3</c:v>
                </c:pt>
                <c:pt idx="3148">
                  <c:v>6.1005300443284227E-3</c:v>
                </c:pt>
                <c:pt idx="3149">
                  <c:v>6.1005300443284227E-3</c:v>
                </c:pt>
                <c:pt idx="3150">
                  <c:v>6.1005300442484867E-3</c:v>
                </c:pt>
                <c:pt idx="3151">
                  <c:v>6.1005300443284227E-3</c:v>
                </c:pt>
                <c:pt idx="3152">
                  <c:v>6.1005300442484867E-3</c:v>
                </c:pt>
                <c:pt idx="3153">
                  <c:v>6.1005300443284227E-3</c:v>
                </c:pt>
                <c:pt idx="3154">
                  <c:v>6.1005300443284227E-3</c:v>
                </c:pt>
                <c:pt idx="3155">
                  <c:v>6.1005300443284227E-3</c:v>
                </c:pt>
                <c:pt idx="3156">
                  <c:v>6.1005300443284227E-3</c:v>
                </c:pt>
                <c:pt idx="3157">
                  <c:v>6.1005300443284227E-3</c:v>
                </c:pt>
                <c:pt idx="3158">
                  <c:v>6.1005300443284227E-3</c:v>
                </c:pt>
                <c:pt idx="3159">
                  <c:v>6.1005300443284227E-3</c:v>
                </c:pt>
                <c:pt idx="3160">
                  <c:v>6.1005300443284227E-3</c:v>
                </c:pt>
                <c:pt idx="3161">
                  <c:v>6.1005300443284227E-3</c:v>
                </c:pt>
                <c:pt idx="3162">
                  <c:v>6.1005300443284227E-3</c:v>
                </c:pt>
                <c:pt idx="3163">
                  <c:v>6.1005300442484867E-3</c:v>
                </c:pt>
                <c:pt idx="3164">
                  <c:v>6.1005300442484867E-3</c:v>
                </c:pt>
                <c:pt idx="3165">
                  <c:v>6.1005300443284227E-3</c:v>
                </c:pt>
                <c:pt idx="3166">
                  <c:v>6.1005300443284227E-3</c:v>
                </c:pt>
                <c:pt idx="3167">
                  <c:v>6.1005300442484867E-3</c:v>
                </c:pt>
                <c:pt idx="3168">
                  <c:v>6.1005300443284227E-3</c:v>
                </c:pt>
                <c:pt idx="3169">
                  <c:v>6.1005300443284227E-3</c:v>
                </c:pt>
                <c:pt idx="3170">
                  <c:v>6.1005300442484867E-3</c:v>
                </c:pt>
                <c:pt idx="3171">
                  <c:v>6.1005300442484867E-3</c:v>
                </c:pt>
                <c:pt idx="3172">
                  <c:v>6.1005300443284227E-3</c:v>
                </c:pt>
                <c:pt idx="3173">
                  <c:v>6.1005300443284227E-3</c:v>
                </c:pt>
                <c:pt idx="3174">
                  <c:v>6.1005300442484867E-3</c:v>
                </c:pt>
                <c:pt idx="3175">
                  <c:v>6.1005300442484867E-3</c:v>
                </c:pt>
                <c:pt idx="3176">
                  <c:v>6.1005300443284227E-3</c:v>
                </c:pt>
                <c:pt idx="3177">
                  <c:v>6.1005300443284227E-3</c:v>
                </c:pt>
                <c:pt idx="3178">
                  <c:v>6.1005300442484867E-3</c:v>
                </c:pt>
                <c:pt idx="3179">
                  <c:v>6.1005300442484867E-3</c:v>
                </c:pt>
                <c:pt idx="3180">
                  <c:v>6.1005300443284227E-3</c:v>
                </c:pt>
                <c:pt idx="3181">
                  <c:v>6.1005300442484867E-3</c:v>
                </c:pt>
                <c:pt idx="3182">
                  <c:v>6.1005300443284227E-3</c:v>
                </c:pt>
                <c:pt idx="3183">
                  <c:v>6.1006334239532833E-3</c:v>
                </c:pt>
                <c:pt idx="3184">
                  <c:v>6.1006334239799287E-3</c:v>
                </c:pt>
                <c:pt idx="3185">
                  <c:v>6.1006334239532833E-3</c:v>
                </c:pt>
                <c:pt idx="3186">
                  <c:v>6.1006334239532833E-3</c:v>
                </c:pt>
                <c:pt idx="3187">
                  <c:v>6.1006334239799287E-3</c:v>
                </c:pt>
                <c:pt idx="3188">
                  <c:v>6.1006334239532833E-3</c:v>
                </c:pt>
                <c:pt idx="3189">
                  <c:v>6.1006334239532833E-3</c:v>
                </c:pt>
                <c:pt idx="3190">
                  <c:v>6.1006334239799287E-3</c:v>
                </c:pt>
                <c:pt idx="3191">
                  <c:v>6.1006334239532833E-3</c:v>
                </c:pt>
                <c:pt idx="3192">
                  <c:v>6.1006334239532833E-3</c:v>
                </c:pt>
                <c:pt idx="3193">
                  <c:v>6.1006334239799287E-3</c:v>
                </c:pt>
                <c:pt idx="3194">
                  <c:v>6.1006334239799287E-3</c:v>
                </c:pt>
                <c:pt idx="3195">
                  <c:v>6.1006334239799287E-3</c:v>
                </c:pt>
                <c:pt idx="3196">
                  <c:v>6.1005300443284227E-3</c:v>
                </c:pt>
                <c:pt idx="3197">
                  <c:v>6.1005300443284227E-3</c:v>
                </c:pt>
                <c:pt idx="3198">
                  <c:v>6.1005300443284227E-3</c:v>
                </c:pt>
                <c:pt idx="3199">
                  <c:v>6.1005300443284227E-3</c:v>
                </c:pt>
                <c:pt idx="3200">
                  <c:v>6.1005300443284227E-3</c:v>
                </c:pt>
                <c:pt idx="3201">
                  <c:v>6.1005300443284227E-3</c:v>
                </c:pt>
                <c:pt idx="3202">
                  <c:v>6.1005300442484867E-3</c:v>
                </c:pt>
                <c:pt idx="3203">
                  <c:v>6.1005300443284227E-3</c:v>
                </c:pt>
                <c:pt idx="3204">
                  <c:v>6.1005300443284227E-3</c:v>
                </c:pt>
                <c:pt idx="3205">
                  <c:v>6.1005300443284227E-3</c:v>
                </c:pt>
                <c:pt idx="3206">
                  <c:v>6.1005300443284227E-3</c:v>
                </c:pt>
                <c:pt idx="3207">
                  <c:v>6.1005300442484867E-3</c:v>
                </c:pt>
                <c:pt idx="3208">
                  <c:v>6.1005300443284227E-3</c:v>
                </c:pt>
                <c:pt idx="3209">
                  <c:v>6.1005300443284227E-3</c:v>
                </c:pt>
                <c:pt idx="3210">
                  <c:v>6.1005300442484867E-3</c:v>
                </c:pt>
                <c:pt idx="3211">
                  <c:v>6.1005300443284227E-3</c:v>
                </c:pt>
                <c:pt idx="3212">
                  <c:v>6.1005300443284227E-3</c:v>
                </c:pt>
                <c:pt idx="3213">
                  <c:v>6.1005300443284227E-3</c:v>
                </c:pt>
                <c:pt idx="3214">
                  <c:v>6.1005300442484867E-3</c:v>
                </c:pt>
                <c:pt idx="3215">
                  <c:v>6.1005300443284227E-3</c:v>
                </c:pt>
                <c:pt idx="3216">
                  <c:v>6.1005300442484867E-3</c:v>
                </c:pt>
                <c:pt idx="3217">
                  <c:v>6.1005300442484867E-3</c:v>
                </c:pt>
                <c:pt idx="3218">
                  <c:v>6.1005300442484867E-3</c:v>
                </c:pt>
                <c:pt idx="3219">
                  <c:v>6.1005300443284227E-3</c:v>
                </c:pt>
                <c:pt idx="3220">
                  <c:v>6.1005300443284227E-3</c:v>
                </c:pt>
                <c:pt idx="3221">
                  <c:v>6.1005300443284227E-3</c:v>
                </c:pt>
                <c:pt idx="3222">
                  <c:v>6.1005300443284227E-3</c:v>
                </c:pt>
                <c:pt idx="3223">
                  <c:v>6.1005300443284227E-3</c:v>
                </c:pt>
                <c:pt idx="3224">
                  <c:v>6.1005300443284227E-3</c:v>
                </c:pt>
                <c:pt idx="3225">
                  <c:v>6.1005300443284227E-3</c:v>
                </c:pt>
                <c:pt idx="3226">
                  <c:v>6.1005300442484867E-3</c:v>
                </c:pt>
                <c:pt idx="3227">
                  <c:v>6.1005300443284227E-3</c:v>
                </c:pt>
                <c:pt idx="3228">
                  <c:v>6.1005300443284227E-3</c:v>
                </c:pt>
                <c:pt idx="3229">
                  <c:v>6.1005300442484867E-3</c:v>
                </c:pt>
                <c:pt idx="3230">
                  <c:v>6.1005300443284227E-3</c:v>
                </c:pt>
                <c:pt idx="3231">
                  <c:v>6.1005300443284227E-3</c:v>
                </c:pt>
                <c:pt idx="3232">
                  <c:v>6.1005300442484867E-3</c:v>
                </c:pt>
                <c:pt idx="3233">
                  <c:v>6.1005300443284227E-3</c:v>
                </c:pt>
                <c:pt idx="3234">
                  <c:v>6.1005300443284227E-3</c:v>
                </c:pt>
                <c:pt idx="3235">
                  <c:v>6.1005300443284227E-3</c:v>
                </c:pt>
                <c:pt idx="3236">
                  <c:v>6.1005300443284227E-3</c:v>
                </c:pt>
                <c:pt idx="3237">
                  <c:v>6.1005300443284227E-3</c:v>
                </c:pt>
                <c:pt idx="3238">
                  <c:v>6.1005300442484867E-3</c:v>
                </c:pt>
                <c:pt idx="3239">
                  <c:v>6.1005300443284227E-3</c:v>
                </c:pt>
                <c:pt idx="3240">
                  <c:v>6.1005300443284227E-3</c:v>
                </c:pt>
                <c:pt idx="3241">
                  <c:v>6.1005300443284227E-3</c:v>
                </c:pt>
                <c:pt idx="3242">
                  <c:v>6.1005300443284227E-3</c:v>
                </c:pt>
                <c:pt idx="3243">
                  <c:v>6.1005300442484867E-3</c:v>
                </c:pt>
                <c:pt idx="3244">
                  <c:v>6.1005300443284227E-3</c:v>
                </c:pt>
                <c:pt idx="3245">
                  <c:v>6.1005300443284227E-3</c:v>
                </c:pt>
                <c:pt idx="3246">
                  <c:v>6.1005300443284227E-3</c:v>
                </c:pt>
                <c:pt idx="3247">
                  <c:v>6.1005300442484867E-3</c:v>
                </c:pt>
                <c:pt idx="3248">
                  <c:v>6.1005300443284227E-3</c:v>
                </c:pt>
                <c:pt idx="3249">
                  <c:v>6.1005300442484867E-3</c:v>
                </c:pt>
                <c:pt idx="3250">
                  <c:v>6.1005300443284227E-3</c:v>
                </c:pt>
                <c:pt idx="3251">
                  <c:v>6.1005300443284227E-3</c:v>
                </c:pt>
                <c:pt idx="3252">
                  <c:v>6.1005300443284227E-3</c:v>
                </c:pt>
                <c:pt idx="3253">
                  <c:v>6.1005300442484867E-3</c:v>
                </c:pt>
                <c:pt idx="3254">
                  <c:v>6.1005300442484867E-3</c:v>
                </c:pt>
                <c:pt idx="3255">
                  <c:v>6.1005300443284227E-3</c:v>
                </c:pt>
                <c:pt idx="3256">
                  <c:v>6.1005300443284227E-3</c:v>
                </c:pt>
                <c:pt idx="3257">
                  <c:v>6.1005300442484867E-3</c:v>
                </c:pt>
                <c:pt idx="3258">
                  <c:v>6.1005300443284227E-3</c:v>
                </c:pt>
                <c:pt idx="3259">
                  <c:v>6.1005300442484867E-3</c:v>
                </c:pt>
                <c:pt idx="3260">
                  <c:v>6.1005300443284227E-3</c:v>
                </c:pt>
                <c:pt idx="3261">
                  <c:v>6.1005300442484867E-3</c:v>
                </c:pt>
                <c:pt idx="3262">
                  <c:v>6.1005300442484867E-3</c:v>
                </c:pt>
                <c:pt idx="3263">
                  <c:v>6.1005300443284227E-3</c:v>
                </c:pt>
                <c:pt idx="3264">
                  <c:v>6.1005300443284227E-3</c:v>
                </c:pt>
                <c:pt idx="3265">
                  <c:v>6.1005300443284227E-3</c:v>
                </c:pt>
                <c:pt idx="3266">
                  <c:v>6.1005300443284227E-3</c:v>
                </c:pt>
                <c:pt idx="3267">
                  <c:v>6.1005300442484867E-3</c:v>
                </c:pt>
                <c:pt idx="3268">
                  <c:v>6.1005300443284227E-3</c:v>
                </c:pt>
                <c:pt idx="3269">
                  <c:v>6.1005300443284227E-3</c:v>
                </c:pt>
                <c:pt idx="3270">
                  <c:v>6.1005300443284227E-3</c:v>
                </c:pt>
                <c:pt idx="3271">
                  <c:v>6.1005300443284227E-3</c:v>
                </c:pt>
                <c:pt idx="3272">
                  <c:v>6.1005300442484867E-3</c:v>
                </c:pt>
                <c:pt idx="3273">
                  <c:v>6.1005300443284227E-3</c:v>
                </c:pt>
                <c:pt idx="3274">
                  <c:v>6.1005300443284227E-3</c:v>
                </c:pt>
                <c:pt idx="3275">
                  <c:v>6.1005300443284227E-3</c:v>
                </c:pt>
                <c:pt idx="3276">
                  <c:v>6.1005300442484867E-3</c:v>
                </c:pt>
                <c:pt idx="3277">
                  <c:v>6.1005300442484867E-3</c:v>
                </c:pt>
                <c:pt idx="3278">
                  <c:v>6.1005300442484867E-3</c:v>
                </c:pt>
                <c:pt idx="3279">
                  <c:v>6.1005300442484867E-3</c:v>
                </c:pt>
                <c:pt idx="3280">
                  <c:v>6.1005300443284227E-3</c:v>
                </c:pt>
                <c:pt idx="3281">
                  <c:v>6.1005300443284227E-3</c:v>
                </c:pt>
                <c:pt idx="3282">
                  <c:v>6.1005300442484867E-3</c:v>
                </c:pt>
                <c:pt idx="3283">
                  <c:v>6.1005300442484867E-3</c:v>
                </c:pt>
                <c:pt idx="3284">
                  <c:v>6.1005300443284227E-3</c:v>
                </c:pt>
                <c:pt idx="3285">
                  <c:v>6.1005300443284227E-3</c:v>
                </c:pt>
                <c:pt idx="3286">
                  <c:v>6.1005300442484867E-3</c:v>
                </c:pt>
                <c:pt idx="3287">
                  <c:v>6.1005300443284227E-3</c:v>
                </c:pt>
                <c:pt idx="3288">
                  <c:v>6.1005300443284227E-3</c:v>
                </c:pt>
                <c:pt idx="3289">
                  <c:v>6.1005300443284227E-3</c:v>
                </c:pt>
                <c:pt idx="3290">
                  <c:v>6.1005300443284227E-3</c:v>
                </c:pt>
                <c:pt idx="3291">
                  <c:v>6.1005300443284227E-3</c:v>
                </c:pt>
                <c:pt idx="3292">
                  <c:v>6.1005300443284227E-3</c:v>
                </c:pt>
                <c:pt idx="3293">
                  <c:v>6.1005300442484867E-3</c:v>
                </c:pt>
                <c:pt idx="3294">
                  <c:v>6.1005300443284227E-3</c:v>
                </c:pt>
                <c:pt idx="3295">
                  <c:v>6.1005300443284227E-3</c:v>
                </c:pt>
                <c:pt idx="3296">
                  <c:v>6.1005300443284227E-3</c:v>
                </c:pt>
                <c:pt idx="3297">
                  <c:v>6.1005300442484867E-3</c:v>
                </c:pt>
                <c:pt idx="3298">
                  <c:v>6.1005300443284227E-3</c:v>
                </c:pt>
                <c:pt idx="3299">
                  <c:v>6.1005300443284227E-3</c:v>
                </c:pt>
                <c:pt idx="3300">
                  <c:v>6.1005300443284227E-3</c:v>
                </c:pt>
                <c:pt idx="3301">
                  <c:v>6.1005300442484867E-3</c:v>
                </c:pt>
                <c:pt idx="3302">
                  <c:v>6.1005300443284227E-3</c:v>
                </c:pt>
                <c:pt idx="3303">
                  <c:v>6.1005300443284227E-3</c:v>
                </c:pt>
                <c:pt idx="3304">
                  <c:v>6.1005300442484867E-3</c:v>
                </c:pt>
                <c:pt idx="3305">
                  <c:v>6.1005300443284227E-3</c:v>
                </c:pt>
                <c:pt idx="3306">
                  <c:v>6.1005300443284227E-3</c:v>
                </c:pt>
                <c:pt idx="3307">
                  <c:v>6.1005300443284227E-3</c:v>
                </c:pt>
                <c:pt idx="3308">
                  <c:v>6.1005300442484867E-3</c:v>
                </c:pt>
                <c:pt idx="3309">
                  <c:v>6.1005300443284227E-3</c:v>
                </c:pt>
                <c:pt idx="3310">
                  <c:v>6.1005300443284227E-3</c:v>
                </c:pt>
                <c:pt idx="3311">
                  <c:v>6.1005300442484867E-3</c:v>
                </c:pt>
                <c:pt idx="3312">
                  <c:v>6.1005300442484867E-3</c:v>
                </c:pt>
                <c:pt idx="3313">
                  <c:v>6.1005300443284227E-3</c:v>
                </c:pt>
                <c:pt idx="3314">
                  <c:v>6.1005300443284227E-3</c:v>
                </c:pt>
                <c:pt idx="3315">
                  <c:v>6.1005300442484867E-3</c:v>
                </c:pt>
                <c:pt idx="3316">
                  <c:v>6.1005300443284227E-3</c:v>
                </c:pt>
                <c:pt idx="3317">
                  <c:v>6.1005300443284227E-3</c:v>
                </c:pt>
                <c:pt idx="3318">
                  <c:v>6.1005300443284227E-3</c:v>
                </c:pt>
                <c:pt idx="3319">
                  <c:v>6.1005300443284227E-3</c:v>
                </c:pt>
                <c:pt idx="3320">
                  <c:v>6.1005300442484867E-3</c:v>
                </c:pt>
                <c:pt idx="3321">
                  <c:v>6.1005300443284227E-3</c:v>
                </c:pt>
                <c:pt idx="3322">
                  <c:v>6.1005300442484867E-3</c:v>
                </c:pt>
                <c:pt idx="3323">
                  <c:v>6.1005300442484867E-3</c:v>
                </c:pt>
                <c:pt idx="3324">
                  <c:v>6.1005300443284227E-3</c:v>
                </c:pt>
                <c:pt idx="3325">
                  <c:v>6.1005300442484867E-3</c:v>
                </c:pt>
                <c:pt idx="3326">
                  <c:v>6.1005300442484867E-3</c:v>
                </c:pt>
                <c:pt idx="3327">
                  <c:v>6.1005300443284227E-3</c:v>
                </c:pt>
                <c:pt idx="3328">
                  <c:v>6.1005300443284227E-3</c:v>
                </c:pt>
                <c:pt idx="3329">
                  <c:v>6.1005300443284227E-3</c:v>
                </c:pt>
                <c:pt idx="3330">
                  <c:v>6.1005300443284227E-3</c:v>
                </c:pt>
                <c:pt idx="3331">
                  <c:v>6.1005300442484867E-3</c:v>
                </c:pt>
                <c:pt idx="3332">
                  <c:v>6.1005300442484867E-3</c:v>
                </c:pt>
                <c:pt idx="3333">
                  <c:v>6.1005300443284227E-3</c:v>
                </c:pt>
                <c:pt idx="3334">
                  <c:v>6.1005300443284227E-3</c:v>
                </c:pt>
                <c:pt idx="3335">
                  <c:v>6.1005300443284227E-3</c:v>
                </c:pt>
                <c:pt idx="3336">
                  <c:v>6.1005300443284227E-3</c:v>
                </c:pt>
                <c:pt idx="3337">
                  <c:v>6.1005300443284227E-3</c:v>
                </c:pt>
                <c:pt idx="3338">
                  <c:v>6.1005300443284227E-3</c:v>
                </c:pt>
                <c:pt idx="3339">
                  <c:v>6.1005300443284227E-3</c:v>
                </c:pt>
                <c:pt idx="3340">
                  <c:v>6.1005300442484867E-3</c:v>
                </c:pt>
                <c:pt idx="3341">
                  <c:v>6.1005300443284227E-3</c:v>
                </c:pt>
                <c:pt idx="3342">
                  <c:v>6.1005300443284227E-3</c:v>
                </c:pt>
                <c:pt idx="3343">
                  <c:v>6.1005300442484867E-3</c:v>
                </c:pt>
                <c:pt idx="3344">
                  <c:v>6.1005300442484867E-3</c:v>
                </c:pt>
                <c:pt idx="3345">
                  <c:v>6.1005300443284227E-3</c:v>
                </c:pt>
                <c:pt idx="3346">
                  <c:v>6.1005300443284227E-3</c:v>
                </c:pt>
                <c:pt idx="3347">
                  <c:v>6.1005300443284227E-3</c:v>
                </c:pt>
                <c:pt idx="3348">
                  <c:v>6.1005300443284227E-3</c:v>
                </c:pt>
                <c:pt idx="3349">
                  <c:v>6.1005300443284227E-3</c:v>
                </c:pt>
                <c:pt idx="3350">
                  <c:v>6.1005300443284227E-3</c:v>
                </c:pt>
                <c:pt idx="3351">
                  <c:v>6.1005300443284227E-3</c:v>
                </c:pt>
                <c:pt idx="3352">
                  <c:v>6.1005300443284227E-3</c:v>
                </c:pt>
                <c:pt idx="3353">
                  <c:v>6.1005300443284227E-3</c:v>
                </c:pt>
                <c:pt idx="3354">
                  <c:v>6.1005300442484867E-3</c:v>
                </c:pt>
                <c:pt idx="3355">
                  <c:v>6.1005300443284227E-3</c:v>
                </c:pt>
                <c:pt idx="3356">
                  <c:v>6.1005300443284227E-3</c:v>
                </c:pt>
                <c:pt idx="3357">
                  <c:v>6.1005300443284227E-3</c:v>
                </c:pt>
                <c:pt idx="3358">
                  <c:v>6.1005300442484867E-3</c:v>
                </c:pt>
                <c:pt idx="3359">
                  <c:v>6.1005300443284227E-3</c:v>
                </c:pt>
                <c:pt idx="3360">
                  <c:v>6.1005300442484867E-3</c:v>
                </c:pt>
                <c:pt idx="3361">
                  <c:v>6.1005300443284227E-3</c:v>
                </c:pt>
                <c:pt idx="3362">
                  <c:v>6.1005300443284227E-3</c:v>
                </c:pt>
                <c:pt idx="3363">
                  <c:v>6.1005300443284227E-3</c:v>
                </c:pt>
                <c:pt idx="3364">
                  <c:v>6.1005300443284227E-3</c:v>
                </c:pt>
                <c:pt idx="3365">
                  <c:v>6.1005300442484867E-3</c:v>
                </c:pt>
                <c:pt idx="3366">
                  <c:v>6.1005300442484867E-3</c:v>
                </c:pt>
                <c:pt idx="3367">
                  <c:v>6.1005300443284227E-3</c:v>
                </c:pt>
                <c:pt idx="3368">
                  <c:v>6.1005300443284227E-3</c:v>
                </c:pt>
                <c:pt idx="3369">
                  <c:v>6.1005300442484867E-3</c:v>
                </c:pt>
                <c:pt idx="3370">
                  <c:v>6.1005300442484867E-3</c:v>
                </c:pt>
                <c:pt idx="3371">
                  <c:v>6.1005300443284227E-3</c:v>
                </c:pt>
                <c:pt idx="3372">
                  <c:v>6.1005300442484867E-3</c:v>
                </c:pt>
                <c:pt idx="3373">
                  <c:v>6.1005300443284227E-3</c:v>
                </c:pt>
                <c:pt idx="3374">
                  <c:v>6.1005300443284227E-3</c:v>
                </c:pt>
                <c:pt idx="3375">
                  <c:v>6.1005300443284227E-3</c:v>
                </c:pt>
                <c:pt idx="3376">
                  <c:v>6.1005300443284227E-3</c:v>
                </c:pt>
                <c:pt idx="3377">
                  <c:v>6.1005300443284227E-3</c:v>
                </c:pt>
                <c:pt idx="3378">
                  <c:v>6.1005300444083588E-3</c:v>
                </c:pt>
                <c:pt idx="3379">
                  <c:v>6.1005300443284227E-3</c:v>
                </c:pt>
                <c:pt idx="3380">
                  <c:v>6.1005300443284227E-3</c:v>
                </c:pt>
                <c:pt idx="3381">
                  <c:v>6.1005300443284227E-3</c:v>
                </c:pt>
                <c:pt idx="3382">
                  <c:v>6.1005300443284227E-3</c:v>
                </c:pt>
                <c:pt idx="3383">
                  <c:v>6.1005300443284227E-3</c:v>
                </c:pt>
                <c:pt idx="3384">
                  <c:v>6.1005300442484867E-3</c:v>
                </c:pt>
                <c:pt idx="3385">
                  <c:v>6.1005300443284227E-3</c:v>
                </c:pt>
                <c:pt idx="3386">
                  <c:v>6.1005300442484867E-3</c:v>
                </c:pt>
                <c:pt idx="3387">
                  <c:v>6.1005300442484867E-3</c:v>
                </c:pt>
                <c:pt idx="3388">
                  <c:v>6.1005300442484867E-3</c:v>
                </c:pt>
                <c:pt idx="3389">
                  <c:v>6.1005300443284227E-3</c:v>
                </c:pt>
                <c:pt idx="3390">
                  <c:v>6.1005300442484867E-3</c:v>
                </c:pt>
                <c:pt idx="3391">
                  <c:v>6.1005300443284227E-3</c:v>
                </c:pt>
                <c:pt idx="3392">
                  <c:v>6.1005300443284227E-3</c:v>
                </c:pt>
                <c:pt idx="3393">
                  <c:v>6.1005300443284227E-3</c:v>
                </c:pt>
                <c:pt idx="3394">
                  <c:v>6.1005300443284227E-3</c:v>
                </c:pt>
                <c:pt idx="3395">
                  <c:v>6.1005300442484867E-3</c:v>
                </c:pt>
                <c:pt idx="3396">
                  <c:v>6.1005300443284227E-3</c:v>
                </c:pt>
                <c:pt idx="3397">
                  <c:v>6.1005300443284227E-3</c:v>
                </c:pt>
                <c:pt idx="3398">
                  <c:v>6.1005300443284227E-3</c:v>
                </c:pt>
                <c:pt idx="3399">
                  <c:v>6.1005300443284227E-3</c:v>
                </c:pt>
                <c:pt idx="3400">
                  <c:v>6.1005300442484867E-3</c:v>
                </c:pt>
                <c:pt idx="3401">
                  <c:v>6.1005300443284227E-3</c:v>
                </c:pt>
                <c:pt idx="3402">
                  <c:v>6.1005300442484867E-3</c:v>
                </c:pt>
                <c:pt idx="3403">
                  <c:v>6.1005300443284227E-3</c:v>
                </c:pt>
                <c:pt idx="3404">
                  <c:v>6.1005300443284227E-3</c:v>
                </c:pt>
                <c:pt idx="3405">
                  <c:v>6.1005300443284227E-3</c:v>
                </c:pt>
                <c:pt idx="3406">
                  <c:v>6.1005300443284227E-3</c:v>
                </c:pt>
                <c:pt idx="3407">
                  <c:v>6.1005300442484867E-3</c:v>
                </c:pt>
                <c:pt idx="3408">
                  <c:v>6.1005300444083588E-3</c:v>
                </c:pt>
                <c:pt idx="3409">
                  <c:v>6.1005300442484867E-3</c:v>
                </c:pt>
                <c:pt idx="3410">
                  <c:v>6.1005300443284227E-3</c:v>
                </c:pt>
                <c:pt idx="3411">
                  <c:v>6.1005300443284227E-3</c:v>
                </c:pt>
                <c:pt idx="3412">
                  <c:v>6.1005300443284227E-3</c:v>
                </c:pt>
                <c:pt idx="3413">
                  <c:v>6.1005300442484867E-3</c:v>
                </c:pt>
                <c:pt idx="3414">
                  <c:v>6.1005300442484867E-3</c:v>
                </c:pt>
                <c:pt idx="3415">
                  <c:v>6.1005300443284227E-3</c:v>
                </c:pt>
                <c:pt idx="3416">
                  <c:v>6.1005300442484867E-3</c:v>
                </c:pt>
                <c:pt idx="3417">
                  <c:v>6.1005300442484867E-3</c:v>
                </c:pt>
                <c:pt idx="3418">
                  <c:v>6.1005300442484867E-3</c:v>
                </c:pt>
                <c:pt idx="3419">
                  <c:v>6.1005300443284227E-3</c:v>
                </c:pt>
                <c:pt idx="3420">
                  <c:v>6.1005300442484867E-3</c:v>
                </c:pt>
                <c:pt idx="3421">
                  <c:v>6.1005300443284227E-3</c:v>
                </c:pt>
                <c:pt idx="3422">
                  <c:v>6.1005300443284227E-3</c:v>
                </c:pt>
                <c:pt idx="3423">
                  <c:v>6.1005300443284227E-3</c:v>
                </c:pt>
                <c:pt idx="3424">
                  <c:v>6.1005300443284227E-3</c:v>
                </c:pt>
                <c:pt idx="3425">
                  <c:v>6.1005300442484867E-3</c:v>
                </c:pt>
                <c:pt idx="3426">
                  <c:v>6.1005300443284227E-3</c:v>
                </c:pt>
                <c:pt idx="3427">
                  <c:v>6.1005300443284227E-3</c:v>
                </c:pt>
                <c:pt idx="3428">
                  <c:v>6.1005300443284227E-3</c:v>
                </c:pt>
                <c:pt idx="3429">
                  <c:v>6.1005300443284227E-3</c:v>
                </c:pt>
                <c:pt idx="3430">
                  <c:v>6.1005300443284227E-3</c:v>
                </c:pt>
                <c:pt idx="3431">
                  <c:v>6.1005300443284227E-3</c:v>
                </c:pt>
                <c:pt idx="3432">
                  <c:v>6.1005300443284227E-3</c:v>
                </c:pt>
                <c:pt idx="3433">
                  <c:v>6.1005300443284227E-3</c:v>
                </c:pt>
                <c:pt idx="3434">
                  <c:v>6.1005300443284227E-3</c:v>
                </c:pt>
                <c:pt idx="3435">
                  <c:v>6.1005300443284227E-3</c:v>
                </c:pt>
                <c:pt idx="3436">
                  <c:v>6.1005300443284227E-3</c:v>
                </c:pt>
                <c:pt idx="3437">
                  <c:v>6.1005300443284227E-3</c:v>
                </c:pt>
                <c:pt idx="3438">
                  <c:v>6.1005300443284227E-3</c:v>
                </c:pt>
                <c:pt idx="3439">
                  <c:v>6.1005300442484867E-3</c:v>
                </c:pt>
                <c:pt idx="3440">
                  <c:v>6.1005300443284227E-3</c:v>
                </c:pt>
                <c:pt idx="3441">
                  <c:v>6.1005300443284227E-3</c:v>
                </c:pt>
                <c:pt idx="3442">
                  <c:v>6.1005300443284227E-3</c:v>
                </c:pt>
                <c:pt idx="3443">
                  <c:v>6.1005300443284227E-3</c:v>
                </c:pt>
                <c:pt idx="3444">
                  <c:v>6.1005300442484867E-3</c:v>
                </c:pt>
                <c:pt idx="3445">
                  <c:v>6.1005300442484867E-3</c:v>
                </c:pt>
                <c:pt idx="3446">
                  <c:v>6.1005300442484867E-3</c:v>
                </c:pt>
                <c:pt idx="3447">
                  <c:v>6.1005300443284227E-3</c:v>
                </c:pt>
                <c:pt idx="3448">
                  <c:v>6.1005300443284227E-3</c:v>
                </c:pt>
                <c:pt idx="3449">
                  <c:v>6.1005300442484867E-3</c:v>
                </c:pt>
                <c:pt idx="3450">
                  <c:v>6.1005300443284227E-3</c:v>
                </c:pt>
                <c:pt idx="3451">
                  <c:v>6.1005300443284227E-3</c:v>
                </c:pt>
                <c:pt idx="3452">
                  <c:v>6.1005300442484867E-3</c:v>
                </c:pt>
                <c:pt idx="3453">
                  <c:v>6.1005300443284227E-3</c:v>
                </c:pt>
                <c:pt idx="3454">
                  <c:v>6.1005300443284227E-3</c:v>
                </c:pt>
                <c:pt idx="3455">
                  <c:v>6.1005300442484867E-3</c:v>
                </c:pt>
                <c:pt idx="3456">
                  <c:v>6.1005300442484867E-3</c:v>
                </c:pt>
                <c:pt idx="3457">
                  <c:v>6.1007368059602385E-3</c:v>
                </c:pt>
                <c:pt idx="3458">
                  <c:v>6.1005300442484867E-3</c:v>
                </c:pt>
                <c:pt idx="3459">
                  <c:v>6.1005300443284227E-3</c:v>
                </c:pt>
                <c:pt idx="3460">
                  <c:v>6.1005300443284227E-3</c:v>
                </c:pt>
                <c:pt idx="3461">
                  <c:v>6.1005300443284227E-3</c:v>
                </c:pt>
                <c:pt idx="3462">
                  <c:v>6.1005300442484867E-3</c:v>
                </c:pt>
                <c:pt idx="3463">
                  <c:v>6.1005300442484867E-3</c:v>
                </c:pt>
                <c:pt idx="3464">
                  <c:v>6.1005300443284227E-3</c:v>
                </c:pt>
                <c:pt idx="3465">
                  <c:v>6.1005300443284227E-3</c:v>
                </c:pt>
                <c:pt idx="3466">
                  <c:v>6.1005300442484867E-3</c:v>
                </c:pt>
                <c:pt idx="3467">
                  <c:v>6.1005300442484867E-3</c:v>
                </c:pt>
                <c:pt idx="3468">
                  <c:v>6.1005300443284227E-3</c:v>
                </c:pt>
                <c:pt idx="3469">
                  <c:v>6.1005300443284227E-3</c:v>
                </c:pt>
                <c:pt idx="3470">
                  <c:v>6.1005300443284227E-3</c:v>
                </c:pt>
                <c:pt idx="3471">
                  <c:v>6.1005300442484867E-3</c:v>
                </c:pt>
                <c:pt idx="3472">
                  <c:v>6.1005300443284227E-3</c:v>
                </c:pt>
                <c:pt idx="3473">
                  <c:v>6.1005300442484867E-3</c:v>
                </c:pt>
                <c:pt idx="3474">
                  <c:v>6.1005300443284227E-3</c:v>
                </c:pt>
                <c:pt idx="3475">
                  <c:v>6.1005300443284227E-3</c:v>
                </c:pt>
                <c:pt idx="3476">
                  <c:v>6.1005300443284227E-3</c:v>
                </c:pt>
                <c:pt idx="3477">
                  <c:v>6.1005300442484867E-3</c:v>
                </c:pt>
                <c:pt idx="3478">
                  <c:v>6.1005300443284227E-3</c:v>
                </c:pt>
                <c:pt idx="3479">
                  <c:v>6.1005300443284227E-3</c:v>
                </c:pt>
                <c:pt idx="3480">
                  <c:v>6.1005300442484867E-3</c:v>
                </c:pt>
                <c:pt idx="3481">
                  <c:v>6.1005300443284227E-3</c:v>
                </c:pt>
                <c:pt idx="3482">
                  <c:v>6.1005300443284227E-3</c:v>
                </c:pt>
                <c:pt idx="3483">
                  <c:v>6.1005300443284227E-3</c:v>
                </c:pt>
                <c:pt idx="3484">
                  <c:v>6.1005300443284227E-3</c:v>
                </c:pt>
                <c:pt idx="3485">
                  <c:v>6.1005300443284227E-3</c:v>
                </c:pt>
                <c:pt idx="3486">
                  <c:v>6.1005300443284227E-3</c:v>
                </c:pt>
                <c:pt idx="3487">
                  <c:v>6.1005300442484867E-3</c:v>
                </c:pt>
                <c:pt idx="3488">
                  <c:v>6.1005300443284227E-3</c:v>
                </c:pt>
                <c:pt idx="3489">
                  <c:v>6.1005300443284227E-3</c:v>
                </c:pt>
                <c:pt idx="3490">
                  <c:v>6.1005300443284227E-3</c:v>
                </c:pt>
                <c:pt idx="3491">
                  <c:v>6.1005300442484867E-3</c:v>
                </c:pt>
                <c:pt idx="3492">
                  <c:v>6.1005300443284227E-3</c:v>
                </c:pt>
                <c:pt idx="3493">
                  <c:v>6.1005300443284227E-3</c:v>
                </c:pt>
                <c:pt idx="3494">
                  <c:v>6.1005300443284227E-3</c:v>
                </c:pt>
                <c:pt idx="3495">
                  <c:v>6.1006334239799287E-3</c:v>
                </c:pt>
                <c:pt idx="3496">
                  <c:v>6.1006334239532833E-3</c:v>
                </c:pt>
                <c:pt idx="3497">
                  <c:v>6.1006334239532833E-3</c:v>
                </c:pt>
                <c:pt idx="3498">
                  <c:v>6.1006334239532833E-3</c:v>
                </c:pt>
                <c:pt idx="3499">
                  <c:v>6.1006334239532833E-3</c:v>
                </c:pt>
                <c:pt idx="3500">
                  <c:v>6.1006334239532833E-3</c:v>
                </c:pt>
                <c:pt idx="3501">
                  <c:v>6.1006334239532833E-3</c:v>
                </c:pt>
                <c:pt idx="3502">
                  <c:v>6.1006334239532833E-3</c:v>
                </c:pt>
                <c:pt idx="3503">
                  <c:v>6.1006334239532833E-3</c:v>
                </c:pt>
                <c:pt idx="3504">
                  <c:v>6.1006334239532833E-3</c:v>
                </c:pt>
                <c:pt idx="3505">
                  <c:v>6.1006334239532833E-3</c:v>
                </c:pt>
                <c:pt idx="3506">
                  <c:v>6.1006334239532833E-3</c:v>
                </c:pt>
                <c:pt idx="3507">
                  <c:v>6.1006334239532833E-3</c:v>
                </c:pt>
                <c:pt idx="3508">
                  <c:v>6.1006334239799287E-3</c:v>
                </c:pt>
                <c:pt idx="3509">
                  <c:v>6.1006334239799287E-3</c:v>
                </c:pt>
                <c:pt idx="3510">
                  <c:v>6.1006334239532833E-3</c:v>
                </c:pt>
                <c:pt idx="3511">
                  <c:v>6.1005300443284227E-3</c:v>
                </c:pt>
                <c:pt idx="3512">
                  <c:v>6.1005300443284227E-3</c:v>
                </c:pt>
                <c:pt idx="3513">
                  <c:v>6.1005300442484867E-3</c:v>
                </c:pt>
                <c:pt idx="3514">
                  <c:v>6.1005300442484867E-3</c:v>
                </c:pt>
                <c:pt idx="3515">
                  <c:v>6.1005300443284227E-3</c:v>
                </c:pt>
                <c:pt idx="3516">
                  <c:v>6.1005300442484867E-3</c:v>
                </c:pt>
                <c:pt idx="3517">
                  <c:v>6.1005300443284227E-3</c:v>
                </c:pt>
                <c:pt idx="3518">
                  <c:v>6.1005300443284227E-3</c:v>
                </c:pt>
                <c:pt idx="3519">
                  <c:v>6.1005300442484867E-3</c:v>
                </c:pt>
                <c:pt idx="3520">
                  <c:v>6.1005300442484867E-3</c:v>
                </c:pt>
                <c:pt idx="3521">
                  <c:v>6.1005300443284227E-3</c:v>
                </c:pt>
                <c:pt idx="3522">
                  <c:v>6.1005300443284227E-3</c:v>
                </c:pt>
                <c:pt idx="3523">
                  <c:v>6.1005300443284227E-3</c:v>
                </c:pt>
                <c:pt idx="3524">
                  <c:v>6.1005300443284227E-3</c:v>
                </c:pt>
                <c:pt idx="3525">
                  <c:v>6.1005300443284227E-3</c:v>
                </c:pt>
                <c:pt idx="3526">
                  <c:v>6.1005300443284227E-3</c:v>
                </c:pt>
                <c:pt idx="3527">
                  <c:v>6.1005300443284227E-3</c:v>
                </c:pt>
                <c:pt idx="3528">
                  <c:v>6.1005300442484867E-3</c:v>
                </c:pt>
                <c:pt idx="3529">
                  <c:v>6.1005300442484867E-3</c:v>
                </c:pt>
                <c:pt idx="3530">
                  <c:v>6.1005300443284227E-3</c:v>
                </c:pt>
                <c:pt idx="3531">
                  <c:v>6.1005300442484867E-3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702912"/>
        <c:axId val="665874816"/>
      </c:lineChart>
      <c:dateAx>
        <c:axId val="661702912"/>
        <c:scaling>
          <c:orientation val="minMax"/>
          <c:max val="43348"/>
          <c:min val="42551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8748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65874816"/>
        <c:scaling>
          <c:orientation val="minMax"/>
          <c:max val="-2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6170291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42627</c:v>
                </c:pt>
                <c:pt idx="1">
                  <c:v>42628</c:v>
                </c:pt>
                <c:pt idx="2">
                  <c:v>42629</c:v>
                </c:pt>
                <c:pt idx="3">
                  <c:v>42632</c:v>
                </c:pt>
                <c:pt idx="4">
                  <c:v>42633</c:v>
                </c:pt>
                <c:pt idx="5">
                  <c:v>42634</c:v>
                </c:pt>
                <c:pt idx="6">
                  <c:v>42635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42653</c:v>
                </c:pt>
                <c:pt idx="19">
                  <c:v>42654</c:v>
                </c:pt>
                <c:pt idx="20">
                  <c:v>42655</c:v>
                </c:pt>
                <c:pt idx="21">
                  <c:v>42656</c:v>
                </c:pt>
                <c:pt idx="22">
                  <c:v>42657</c:v>
                </c:pt>
                <c:pt idx="23">
                  <c:v>42660</c:v>
                </c:pt>
                <c:pt idx="24">
                  <c:v>42661</c:v>
                </c:pt>
                <c:pt idx="25">
                  <c:v>42662</c:v>
                </c:pt>
                <c:pt idx="26">
                  <c:v>42663</c:v>
                </c:pt>
                <c:pt idx="27">
                  <c:v>42664</c:v>
                </c:pt>
                <c:pt idx="28">
                  <c:v>42667</c:v>
                </c:pt>
                <c:pt idx="29">
                  <c:v>42668</c:v>
                </c:pt>
                <c:pt idx="30">
                  <c:v>42669</c:v>
                </c:pt>
                <c:pt idx="31">
                  <c:v>42670</c:v>
                </c:pt>
                <c:pt idx="32">
                  <c:v>42671</c:v>
                </c:pt>
                <c:pt idx="33">
                  <c:v>42674</c:v>
                </c:pt>
                <c:pt idx="34">
                  <c:v>42675</c:v>
                </c:pt>
                <c:pt idx="35">
                  <c:v>42676</c:v>
                </c:pt>
                <c:pt idx="36">
                  <c:v>42677</c:v>
                </c:pt>
                <c:pt idx="37">
                  <c:v>42678</c:v>
                </c:pt>
                <c:pt idx="38">
                  <c:v>42681</c:v>
                </c:pt>
                <c:pt idx="39">
                  <c:v>42682</c:v>
                </c:pt>
                <c:pt idx="40">
                  <c:v>42683</c:v>
                </c:pt>
                <c:pt idx="41">
                  <c:v>42684</c:v>
                </c:pt>
                <c:pt idx="42">
                  <c:v>42685</c:v>
                </c:pt>
                <c:pt idx="43">
                  <c:v>42688</c:v>
                </c:pt>
                <c:pt idx="44">
                  <c:v>42689</c:v>
                </c:pt>
                <c:pt idx="45">
                  <c:v>42690</c:v>
                </c:pt>
                <c:pt idx="46">
                  <c:v>42691</c:v>
                </c:pt>
                <c:pt idx="47">
                  <c:v>42692</c:v>
                </c:pt>
                <c:pt idx="48">
                  <c:v>42695</c:v>
                </c:pt>
                <c:pt idx="49">
                  <c:v>42696</c:v>
                </c:pt>
                <c:pt idx="50">
                  <c:v>42697</c:v>
                </c:pt>
                <c:pt idx="51">
                  <c:v>42698</c:v>
                </c:pt>
                <c:pt idx="52">
                  <c:v>42699</c:v>
                </c:pt>
                <c:pt idx="53">
                  <c:v>42702</c:v>
                </c:pt>
                <c:pt idx="54">
                  <c:v>42703</c:v>
                </c:pt>
                <c:pt idx="55">
                  <c:v>42704</c:v>
                </c:pt>
                <c:pt idx="56">
                  <c:v>42705</c:v>
                </c:pt>
                <c:pt idx="57">
                  <c:v>42706</c:v>
                </c:pt>
                <c:pt idx="58">
                  <c:v>42709</c:v>
                </c:pt>
                <c:pt idx="59">
                  <c:v>42710</c:v>
                </c:pt>
                <c:pt idx="60">
                  <c:v>42711</c:v>
                </c:pt>
                <c:pt idx="61">
                  <c:v>42712</c:v>
                </c:pt>
                <c:pt idx="62">
                  <c:v>42713</c:v>
                </c:pt>
                <c:pt idx="63">
                  <c:v>42716</c:v>
                </c:pt>
                <c:pt idx="64">
                  <c:v>42717</c:v>
                </c:pt>
                <c:pt idx="65">
                  <c:v>42718</c:v>
                </c:pt>
                <c:pt idx="66">
                  <c:v>42719</c:v>
                </c:pt>
                <c:pt idx="67">
                  <c:v>42720</c:v>
                </c:pt>
                <c:pt idx="68">
                  <c:v>42723</c:v>
                </c:pt>
                <c:pt idx="69">
                  <c:v>42724</c:v>
                </c:pt>
                <c:pt idx="70">
                  <c:v>42725</c:v>
                </c:pt>
                <c:pt idx="71">
                  <c:v>42726</c:v>
                </c:pt>
                <c:pt idx="72">
                  <c:v>42727</c:v>
                </c:pt>
                <c:pt idx="73">
                  <c:v>42731</c:v>
                </c:pt>
                <c:pt idx="74">
                  <c:v>42732</c:v>
                </c:pt>
                <c:pt idx="75">
                  <c:v>42733</c:v>
                </c:pt>
                <c:pt idx="76">
                  <c:v>42734</c:v>
                </c:pt>
                <c:pt idx="77">
                  <c:v>42737</c:v>
                </c:pt>
                <c:pt idx="78">
                  <c:v>42738</c:v>
                </c:pt>
                <c:pt idx="79">
                  <c:v>42739</c:v>
                </c:pt>
                <c:pt idx="80">
                  <c:v>42740</c:v>
                </c:pt>
                <c:pt idx="81">
                  <c:v>42741</c:v>
                </c:pt>
                <c:pt idx="82">
                  <c:v>42744</c:v>
                </c:pt>
                <c:pt idx="83">
                  <c:v>42745</c:v>
                </c:pt>
                <c:pt idx="84">
                  <c:v>42746</c:v>
                </c:pt>
                <c:pt idx="85">
                  <c:v>42747</c:v>
                </c:pt>
                <c:pt idx="86">
                  <c:v>42748</c:v>
                </c:pt>
                <c:pt idx="87">
                  <c:v>42751</c:v>
                </c:pt>
                <c:pt idx="88">
                  <c:v>42752</c:v>
                </c:pt>
                <c:pt idx="89">
                  <c:v>42753</c:v>
                </c:pt>
                <c:pt idx="90">
                  <c:v>42754</c:v>
                </c:pt>
                <c:pt idx="91">
                  <c:v>42755</c:v>
                </c:pt>
                <c:pt idx="92">
                  <c:v>42758</c:v>
                </c:pt>
                <c:pt idx="93">
                  <c:v>42759</c:v>
                </c:pt>
                <c:pt idx="94">
                  <c:v>42760</c:v>
                </c:pt>
                <c:pt idx="95">
                  <c:v>42761</c:v>
                </c:pt>
                <c:pt idx="96">
                  <c:v>42762</c:v>
                </c:pt>
                <c:pt idx="97">
                  <c:v>42765</c:v>
                </c:pt>
                <c:pt idx="98">
                  <c:v>42766</c:v>
                </c:pt>
                <c:pt idx="99">
                  <c:v>42767</c:v>
                </c:pt>
                <c:pt idx="100">
                  <c:v>42768</c:v>
                </c:pt>
                <c:pt idx="101">
                  <c:v>42769</c:v>
                </c:pt>
                <c:pt idx="102">
                  <c:v>42772</c:v>
                </c:pt>
                <c:pt idx="103">
                  <c:v>42773</c:v>
                </c:pt>
                <c:pt idx="104">
                  <c:v>42774</c:v>
                </c:pt>
                <c:pt idx="105">
                  <c:v>42775</c:v>
                </c:pt>
                <c:pt idx="106">
                  <c:v>42776</c:v>
                </c:pt>
                <c:pt idx="107">
                  <c:v>42779</c:v>
                </c:pt>
                <c:pt idx="108">
                  <c:v>42780</c:v>
                </c:pt>
                <c:pt idx="109">
                  <c:v>42781</c:v>
                </c:pt>
                <c:pt idx="110">
                  <c:v>42782</c:v>
                </c:pt>
                <c:pt idx="111">
                  <c:v>42783</c:v>
                </c:pt>
                <c:pt idx="112">
                  <c:v>42786</c:v>
                </c:pt>
                <c:pt idx="113">
                  <c:v>42787</c:v>
                </c:pt>
                <c:pt idx="114">
                  <c:v>42788</c:v>
                </c:pt>
                <c:pt idx="115">
                  <c:v>42789</c:v>
                </c:pt>
                <c:pt idx="116">
                  <c:v>42790</c:v>
                </c:pt>
                <c:pt idx="117">
                  <c:v>42793</c:v>
                </c:pt>
                <c:pt idx="118">
                  <c:v>42794</c:v>
                </c:pt>
                <c:pt idx="119">
                  <c:v>42795</c:v>
                </c:pt>
                <c:pt idx="120">
                  <c:v>42796</c:v>
                </c:pt>
                <c:pt idx="121">
                  <c:v>42797</c:v>
                </c:pt>
                <c:pt idx="122">
                  <c:v>42800</c:v>
                </c:pt>
                <c:pt idx="123">
                  <c:v>42801</c:v>
                </c:pt>
                <c:pt idx="124">
                  <c:v>42802</c:v>
                </c:pt>
                <c:pt idx="125">
                  <c:v>42803</c:v>
                </c:pt>
                <c:pt idx="126">
                  <c:v>42804</c:v>
                </c:pt>
                <c:pt idx="127">
                  <c:v>42807</c:v>
                </c:pt>
                <c:pt idx="128">
                  <c:v>42808</c:v>
                </c:pt>
                <c:pt idx="129">
                  <c:v>42809</c:v>
                </c:pt>
                <c:pt idx="130">
                  <c:v>42810</c:v>
                </c:pt>
                <c:pt idx="131">
                  <c:v>42811</c:v>
                </c:pt>
                <c:pt idx="132">
                  <c:v>42814</c:v>
                </c:pt>
                <c:pt idx="133">
                  <c:v>42815</c:v>
                </c:pt>
                <c:pt idx="134">
                  <c:v>42816</c:v>
                </c:pt>
                <c:pt idx="135">
                  <c:v>42817</c:v>
                </c:pt>
                <c:pt idx="136">
                  <c:v>42818</c:v>
                </c:pt>
                <c:pt idx="137">
                  <c:v>42821</c:v>
                </c:pt>
                <c:pt idx="138">
                  <c:v>42822</c:v>
                </c:pt>
                <c:pt idx="139">
                  <c:v>42823</c:v>
                </c:pt>
                <c:pt idx="140">
                  <c:v>42824</c:v>
                </c:pt>
                <c:pt idx="141">
                  <c:v>42825</c:v>
                </c:pt>
                <c:pt idx="142">
                  <c:v>42828</c:v>
                </c:pt>
                <c:pt idx="143">
                  <c:v>42829</c:v>
                </c:pt>
                <c:pt idx="144">
                  <c:v>42830</c:v>
                </c:pt>
                <c:pt idx="145">
                  <c:v>42831</c:v>
                </c:pt>
                <c:pt idx="146">
                  <c:v>42832</c:v>
                </c:pt>
                <c:pt idx="147">
                  <c:v>42835</c:v>
                </c:pt>
                <c:pt idx="148">
                  <c:v>42836</c:v>
                </c:pt>
                <c:pt idx="149">
                  <c:v>42837</c:v>
                </c:pt>
                <c:pt idx="150">
                  <c:v>42838</c:v>
                </c:pt>
                <c:pt idx="151">
                  <c:v>42843</c:v>
                </c:pt>
                <c:pt idx="152">
                  <c:v>42844</c:v>
                </c:pt>
                <c:pt idx="153">
                  <c:v>42845</c:v>
                </c:pt>
                <c:pt idx="154">
                  <c:v>42846</c:v>
                </c:pt>
                <c:pt idx="155">
                  <c:v>42849</c:v>
                </c:pt>
                <c:pt idx="156">
                  <c:v>42850</c:v>
                </c:pt>
                <c:pt idx="157">
                  <c:v>42851</c:v>
                </c:pt>
                <c:pt idx="158">
                  <c:v>42852</c:v>
                </c:pt>
                <c:pt idx="159">
                  <c:v>42853</c:v>
                </c:pt>
                <c:pt idx="160">
                  <c:v>42857</c:v>
                </c:pt>
                <c:pt idx="161">
                  <c:v>42858</c:v>
                </c:pt>
                <c:pt idx="162">
                  <c:v>42859</c:v>
                </c:pt>
                <c:pt idx="163">
                  <c:v>42860</c:v>
                </c:pt>
                <c:pt idx="164">
                  <c:v>42863</c:v>
                </c:pt>
                <c:pt idx="165">
                  <c:v>42864</c:v>
                </c:pt>
                <c:pt idx="166">
                  <c:v>42865</c:v>
                </c:pt>
                <c:pt idx="167">
                  <c:v>42866</c:v>
                </c:pt>
                <c:pt idx="168">
                  <c:v>42867</c:v>
                </c:pt>
                <c:pt idx="169">
                  <c:v>42870</c:v>
                </c:pt>
                <c:pt idx="170">
                  <c:v>42871</c:v>
                </c:pt>
                <c:pt idx="171">
                  <c:v>42872</c:v>
                </c:pt>
                <c:pt idx="172">
                  <c:v>42873</c:v>
                </c:pt>
                <c:pt idx="173">
                  <c:v>42874</c:v>
                </c:pt>
                <c:pt idx="174">
                  <c:v>42877</c:v>
                </c:pt>
                <c:pt idx="175">
                  <c:v>42878</c:v>
                </c:pt>
                <c:pt idx="176">
                  <c:v>42879</c:v>
                </c:pt>
                <c:pt idx="177">
                  <c:v>42880</c:v>
                </c:pt>
                <c:pt idx="178">
                  <c:v>42881</c:v>
                </c:pt>
                <c:pt idx="179">
                  <c:v>42884</c:v>
                </c:pt>
                <c:pt idx="180">
                  <c:v>42885</c:v>
                </c:pt>
                <c:pt idx="181">
                  <c:v>42886</c:v>
                </c:pt>
                <c:pt idx="182">
                  <c:v>42887</c:v>
                </c:pt>
                <c:pt idx="183">
                  <c:v>42888</c:v>
                </c:pt>
                <c:pt idx="184">
                  <c:v>42891</c:v>
                </c:pt>
                <c:pt idx="185">
                  <c:v>42892</c:v>
                </c:pt>
                <c:pt idx="186">
                  <c:v>42893</c:v>
                </c:pt>
                <c:pt idx="187">
                  <c:v>42894</c:v>
                </c:pt>
                <c:pt idx="188">
                  <c:v>42895</c:v>
                </c:pt>
                <c:pt idx="189">
                  <c:v>42898</c:v>
                </c:pt>
                <c:pt idx="190">
                  <c:v>42899</c:v>
                </c:pt>
                <c:pt idx="191">
                  <c:v>42900</c:v>
                </c:pt>
                <c:pt idx="192">
                  <c:v>42901</c:v>
                </c:pt>
                <c:pt idx="193">
                  <c:v>42902</c:v>
                </c:pt>
                <c:pt idx="194">
                  <c:v>42905</c:v>
                </c:pt>
                <c:pt idx="195">
                  <c:v>42906</c:v>
                </c:pt>
                <c:pt idx="196">
                  <c:v>42907</c:v>
                </c:pt>
                <c:pt idx="197">
                  <c:v>42908</c:v>
                </c:pt>
                <c:pt idx="198">
                  <c:v>42909</c:v>
                </c:pt>
                <c:pt idx="199">
                  <c:v>42912</c:v>
                </c:pt>
                <c:pt idx="200">
                  <c:v>42913</c:v>
                </c:pt>
                <c:pt idx="201">
                  <c:v>42914</c:v>
                </c:pt>
                <c:pt idx="202">
                  <c:v>42915</c:v>
                </c:pt>
                <c:pt idx="203">
                  <c:v>42916</c:v>
                </c:pt>
                <c:pt idx="204">
                  <c:v>42919</c:v>
                </c:pt>
                <c:pt idx="205">
                  <c:v>42920</c:v>
                </c:pt>
                <c:pt idx="206">
                  <c:v>42921</c:v>
                </c:pt>
                <c:pt idx="207">
                  <c:v>42922</c:v>
                </c:pt>
                <c:pt idx="208">
                  <c:v>42923</c:v>
                </c:pt>
                <c:pt idx="209">
                  <c:v>42926</c:v>
                </c:pt>
                <c:pt idx="210">
                  <c:v>42927</c:v>
                </c:pt>
                <c:pt idx="211">
                  <c:v>42928</c:v>
                </c:pt>
                <c:pt idx="212">
                  <c:v>42929</c:v>
                </c:pt>
                <c:pt idx="213">
                  <c:v>42930</c:v>
                </c:pt>
                <c:pt idx="214">
                  <c:v>42933</c:v>
                </c:pt>
                <c:pt idx="215">
                  <c:v>42934</c:v>
                </c:pt>
                <c:pt idx="216">
                  <c:v>42935</c:v>
                </c:pt>
                <c:pt idx="217">
                  <c:v>42936</c:v>
                </c:pt>
                <c:pt idx="218">
                  <c:v>42937</c:v>
                </c:pt>
                <c:pt idx="219">
                  <c:v>42940</c:v>
                </c:pt>
                <c:pt idx="220">
                  <c:v>42941</c:v>
                </c:pt>
                <c:pt idx="221">
                  <c:v>42942</c:v>
                </c:pt>
                <c:pt idx="222">
                  <c:v>42943</c:v>
                </c:pt>
                <c:pt idx="223">
                  <c:v>42944</c:v>
                </c:pt>
                <c:pt idx="224">
                  <c:v>42947</c:v>
                </c:pt>
                <c:pt idx="225">
                  <c:v>42948</c:v>
                </c:pt>
                <c:pt idx="226">
                  <c:v>42949</c:v>
                </c:pt>
                <c:pt idx="227">
                  <c:v>42950</c:v>
                </c:pt>
                <c:pt idx="228">
                  <c:v>42951</c:v>
                </c:pt>
                <c:pt idx="229">
                  <c:v>42954</c:v>
                </c:pt>
                <c:pt idx="230">
                  <c:v>42955</c:v>
                </c:pt>
                <c:pt idx="231">
                  <c:v>42956</c:v>
                </c:pt>
                <c:pt idx="232">
                  <c:v>42957</c:v>
                </c:pt>
                <c:pt idx="233">
                  <c:v>42958</c:v>
                </c:pt>
                <c:pt idx="234">
                  <c:v>42961</c:v>
                </c:pt>
                <c:pt idx="235">
                  <c:v>42962</c:v>
                </c:pt>
                <c:pt idx="236">
                  <c:v>42963</c:v>
                </c:pt>
                <c:pt idx="237">
                  <c:v>42964</c:v>
                </c:pt>
                <c:pt idx="238">
                  <c:v>42965</c:v>
                </c:pt>
                <c:pt idx="239">
                  <c:v>42968</c:v>
                </c:pt>
                <c:pt idx="240">
                  <c:v>42969</c:v>
                </c:pt>
                <c:pt idx="241">
                  <c:v>42970</c:v>
                </c:pt>
                <c:pt idx="242">
                  <c:v>42971</c:v>
                </c:pt>
                <c:pt idx="243">
                  <c:v>42972</c:v>
                </c:pt>
                <c:pt idx="244">
                  <c:v>42975</c:v>
                </c:pt>
                <c:pt idx="245">
                  <c:v>42976</c:v>
                </c:pt>
                <c:pt idx="246">
                  <c:v>42977</c:v>
                </c:pt>
                <c:pt idx="247">
                  <c:v>42978</c:v>
                </c:pt>
                <c:pt idx="248">
                  <c:v>42979</c:v>
                </c:pt>
                <c:pt idx="249">
                  <c:v>42982</c:v>
                </c:pt>
                <c:pt idx="250">
                  <c:v>42983</c:v>
                </c:pt>
                <c:pt idx="251">
                  <c:v>42984</c:v>
                </c:pt>
                <c:pt idx="252">
                  <c:v>42985</c:v>
                </c:pt>
                <c:pt idx="253">
                  <c:v>42986</c:v>
                </c:pt>
                <c:pt idx="254">
                  <c:v>42989</c:v>
                </c:pt>
                <c:pt idx="255">
                  <c:v>42990</c:v>
                </c:pt>
                <c:pt idx="256">
                  <c:v>42991</c:v>
                </c:pt>
                <c:pt idx="257">
                  <c:v>42992</c:v>
                </c:pt>
                <c:pt idx="258">
                  <c:v>42993</c:v>
                </c:pt>
                <c:pt idx="259">
                  <c:v>42996</c:v>
                </c:pt>
                <c:pt idx="260">
                  <c:v>42997</c:v>
                </c:pt>
                <c:pt idx="261">
                  <c:v>42998</c:v>
                </c:pt>
                <c:pt idx="262">
                  <c:v>42999</c:v>
                </c:pt>
                <c:pt idx="263">
                  <c:v>43000</c:v>
                </c:pt>
                <c:pt idx="264">
                  <c:v>43003</c:v>
                </c:pt>
                <c:pt idx="265">
                  <c:v>43004</c:v>
                </c:pt>
                <c:pt idx="266">
                  <c:v>43005</c:v>
                </c:pt>
                <c:pt idx="267">
                  <c:v>43006</c:v>
                </c:pt>
                <c:pt idx="268">
                  <c:v>43007</c:v>
                </c:pt>
                <c:pt idx="269">
                  <c:v>43010</c:v>
                </c:pt>
                <c:pt idx="270">
                  <c:v>43011</c:v>
                </c:pt>
                <c:pt idx="271">
                  <c:v>43012</c:v>
                </c:pt>
                <c:pt idx="272">
                  <c:v>43013</c:v>
                </c:pt>
                <c:pt idx="273">
                  <c:v>43014</c:v>
                </c:pt>
                <c:pt idx="274">
                  <c:v>43017</c:v>
                </c:pt>
                <c:pt idx="275">
                  <c:v>43018</c:v>
                </c:pt>
                <c:pt idx="276">
                  <c:v>43019</c:v>
                </c:pt>
                <c:pt idx="277">
                  <c:v>43020</c:v>
                </c:pt>
                <c:pt idx="278">
                  <c:v>43021</c:v>
                </c:pt>
                <c:pt idx="279">
                  <c:v>43024</c:v>
                </c:pt>
                <c:pt idx="280">
                  <c:v>43025</c:v>
                </c:pt>
                <c:pt idx="281">
                  <c:v>43026</c:v>
                </c:pt>
                <c:pt idx="282">
                  <c:v>43027</c:v>
                </c:pt>
                <c:pt idx="283">
                  <c:v>43028</c:v>
                </c:pt>
                <c:pt idx="284">
                  <c:v>43031</c:v>
                </c:pt>
                <c:pt idx="285">
                  <c:v>43032</c:v>
                </c:pt>
                <c:pt idx="286">
                  <c:v>43033</c:v>
                </c:pt>
                <c:pt idx="287">
                  <c:v>43034</c:v>
                </c:pt>
                <c:pt idx="288">
                  <c:v>43035</c:v>
                </c:pt>
                <c:pt idx="289">
                  <c:v>43038</c:v>
                </c:pt>
                <c:pt idx="290">
                  <c:v>43039</c:v>
                </c:pt>
                <c:pt idx="291">
                  <c:v>43040</c:v>
                </c:pt>
                <c:pt idx="292">
                  <c:v>43041</c:v>
                </c:pt>
                <c:pt idx="293">
                  <c:v>43042</c:v>
                </c:pt>
                <c:pt idx="294">
                  <c:v>43045</c:v>
                </c:pt>
                <c:pt idx="295">
                  <c:v>43046</c:v>
                </c:pt>
                <c:pt idx="296">
                  <c:v>43047</c:v>
                </c:pt>
                <c:pt idx="297">
                  <c:v>43048</c:v>
                </c:pt>
                <c:pt idx="298">
                  <c:v>43049</c:v>
                </c:pt>
                <c:pt idx="299">
                  <c:v>43052</c:v>
                </c:pt>
                <c:pt idx="300">
                  <c:v>43053</c:v>
                </c:pt>
                <c:pt idx="301">
                  <c:v>43054</c:v>
                </c:pt>
                <c:pt idx="302">
                  <c:v>43055</c:v>
                </c:pt>
                <c:pt idx="303">
                  <c:v>43056</c:v>
                </c:pt>
                <c:pt idx="304">
                  <c:v>43059</c:v>
                </c:pt>
                <c:pt idx="305">
                  <c:v>43060</c:v>
                </c:pt>
                <c:pt idx="306">
                  <c:v>43061</c:v>
                </c:pt>
                <c:pt idx="307">
                  <c:v>43062</c:v>
                </c:pt>
                <c:pt idx="308">
                  <c:v>43063</c:v>
                </c:pt>
                <c:pt idx="309">
                  <c:v>43066</c:v>
                </c:pt>
                <c:pt idx="310">
                  <c:v>43067</c:v>
                </c:pt>
                <c:pt idx="311">
                  <c:v>43068</c:v>
                </c:pt>
                <c:pt idx="312">
                  <c:v>43069</c:v>
                </c:pt>
                <c:pt idx="313">
                  <c:v>43070</c:v>
                </c:pt>
                <c:pt idx="314">
                  <c:v>43073</c:v>
                </c:pt>
                <c:pt idx="315">
                  <c:v>43074</c:v>
                </c:pt>
                <c:pt idx="316">
                  <c:v>43075</c:v>
                </c:pt>
                <c:pt idx="317">
                  <c:v>43076</c:v>
                </c:pt>
                <c:pt idx="318">
                  <c:v>43077</c:v>
                </c:pt>
                <c:pt idx="319">
                  <c:v>43080</c:v>
                </c:pt>
                <c:pt idx="320">
                  <c:v>43081</c:v>
                </c:pt>
                <c:pt idx="321">
                  <c:v>43082</c:v>
                </c:pt>
                <c:pt idx="322">
                  <c:v>43083</c:v>
                </c:pt>
                <c:pt idx="323">
                  <c:v>43084</c:v>
                </c:pt>
                <c:pt idx="324">
                  <c:v>43087</c:v>
                </c:pt>
                <c:pt idx="325">
                  <c:v>43088</c:v>
                </c:pt>
                <c:pt idx="326">
                  <c:v>43089</c:v>
                </c:pt>
                <c:pt idx="327">
                  <c:v>43090</c:v>
                </c:pt>
                <c:pt idx="328">
                  <c:v>43091</c:v>
                </c:pt>
                <c:pt idx="329">
                  <c:v>43096</c:v>
                </c:pt>
                <c:pt idx="330">
                  <c:v>43097</c:v>
                </c:pt>
                <c:pt idx="331">
                  <c:v>43098</c:v>
                </c:pt>
                <c:pt idx="332">
                  <c:v>43102</c:v>
                </c:pt>
                <c:pt idx="333">
                  <c:v>43103</c:v>
                </c:pt>
                <c:pt idx="334">
                  <c:v>43104</c:v>
                </c:pt>
                <c:pt idx="335">
                  <c:v>43105</c:v>
                </c:pt>
                <c:pt idx="336">
                  <c:v>43108</c:v>
                </c:pt>
                <c:pt idx="337">
                  <c:v>43109</c:v>
                </c:pt>
                <c:pt idx="338">
                  <c:v>43110</c:v>
                </c:pt>
                <c:pt idx="339">
                  <c:v>43111</c:v>
                </c:pt>
                <c:pt idx="340">
                  <c:v>43112</c:v>
                </c:pt>
                <c:pt idx="341">
                  <c:v>43115</c:v>
                </c:pt>
                <c:pt idx="342">
                  <c:v>43116</c:v>
                </c:pt>
                <c:pt idx="343">
                  <c:v>43117</c:v>
                </c:pt>
                <c:pt idx="344">
                  <c:v>43118</c:v>
                </c:pt>
                <c:pt idx="345">
                  <c:v>43119</c:v>
                </c:pt>
                <c:pt idx="346">
                  <c:v>43122</c:v>
                </c:pt>
                <c:pt idx="347">
                  <c:v>43123</c:v>
                </c:pt>
                <c:pt idx="348">
                  <c:v>43124</c:v>
                </c:pt>
                <c:pt idx="349">
                  <c:v>43125</c:v>
                </c:pt>
                <c:pt idx="350">
                  <c:v>43126</c:v>
                </c:pt>
                <c:pt idx="351">
                  <c:v>43129</c:v>
                </c:pt>
                <c:pt idx="352">
                  <c:v>43130</c:v>
                </c:pt>
                <c:pt idx="353">
                  <c:v>43131</c:v>
                </c:pt>
                <c:pt idx="354">
                  <c:v>43132</c:v>
                </c:pt>
                <c:pt idx="355">
                  <c:v>43133</c:v>
                </c:pt>
                <c:pt idx="356">
                  <c:v>43136</c:v>
                </c:pt>
                <c:pt idx="357">
                  <c:v>43137</c:v>
                </c:pt>
                <c:pt idx="358">
                  <c:v>43138</c:v>
                </c:pt>
                <c:pt idx="359">
                  <c:v>43139</c:v>
                </c:pt>
                <c:pt idx="360">
                  <c:v>43140</c:v>
                </c:pt>
                <c:pt idx="361">
                  <c:v>43143</c:v>
                </c:pt>
                <c:pt idx="362">
                  <c:v>43144</c:v>
                </c:pt>
                <c:pt idx="363">
                  <c:v>43145</c:v>
                </c:pt>
                <c:pt idx="364">
                  <c:v>43146</c:v>
                </c:pt>
                <c:pt idx="365">
                  <c:v>43147</c:v>
                </c:pt>
                <c:pt idx="366">
                  <c:v>43150</c:v>
                </c:pt>
                <c:pt idx="367">
                  <c:v>43151</c:v>
                </c:pt>
                <c:pt idx="368">
                  <c:v>43152</c:v>
                </c:pt>
                <c:pt idx="369">
                  <c:v>43153</c:v>
                </c:pt>
                <c:pt idx="370">
                  <c:v>43154</c:v>
                </c:pt>
                <c:pt idx="371">
                  <c:v>43157</c:v>
                </c:pt>
                <c:pt idx="372">
                  <c:v>43158</c:v>
                </c:pt>
                <c:pt idx="373">
                  <c:v>43159</c:v>
                </c:pt>
                <c:pt idx="374">
                  <c:v>43160</c:v>
                </c:pt>
                <c:pt idx="375">
                  <c:v>43161</c:v>
                </c:pt>
                <c:pt idx="376">
                  <c:v>43164</c:v>
                </c:pt>
                <c:pt idx="377">
                  <c:v>43165</c:v>
                </c:pt>
                <c:pt idx="378">
                  <c:v>43166</c:v>
                </c:pt>
                <c:pt idx="379">
                  <c:v>43167</c:v>
                </c:pt>
                <c:pt idx="380">
                  <c:v>43168</c:v>
                </c:pt>
                <c:pt idx="381">
                  <c:v>43171</c:v>
                </c:pt>
                <c:pt idx="382">
                  <c:v>43172</c:v>
                </c:pt>
                <c:pt idx="383">
                  <c:v>43173</c:v>
                </c:pt>
                <c:pt idx="384">
                  <c:v>43174</c:v>
                </c:pt>
                <c:pt idx="385">
                  <c:v>43175</c:v>
                </c:pt>
                <c:pt idx="386">
                  <c:v>43178</c:v>
                </c:pt>
                <c:pt idx="387">
                  <c:v>43179</c:v>
                </c:pt>
                <c:pt idx="388">
                  <c:v>43180</c:v>
                </c:pt>
                <c:pt idx="389">
                  <c:v>43181</c:v>
                </c:pt>
                <c:pt idx="390">
                  <c:v>43182</c:v>
                </c:pt>
                <c:pt idx="391">
                  <c:v>43185</c:v>
                </c:pt>
                <c:pt idx="392">
                  <c:v>43186</c:v>
                </c:pt>
                <c:pt idx="393">
                  <c:v>43187</c:v>
                </c:pt>
                <c:pt idx="394">
                  <c:v>43188</c:v>
                </c:pt>
                <c:pt idx="395">
                  <c:v>43193</c:v>
                </c:pt>
                <c:pt idx="396">
                  <c:v>43194</c:v>
                </c:pt>
                <c:pt idx="397">
                  <c:v>43195</c:v>
                </c:pt>
                <c:pt idx="398">
                  <c:v>43196</c:v>
                </c:pt>
                <c:pt idx="399">
                  <c:v>43199</c:v>
                </c:pt>
                <c:pt idx="400">
                  <c:v>43200</c:v>
                </c:pt>
                <c:pt idx="401">
                  <c:v>43201</c:v>
                </c:pt>
                <c:pt idx="402">
                  <c:v>43202</c:v>
                </c:pt>
                <c:pt idx="403">
                  <c:v>43203</c:v>
                </c:pt>
                <c:pt idx="404">
                  <c:v>43206</c:v>
                </c:pt>
                <c:pt idx="405">
                  <c:v>43207</c:v>
                </c:pt>
                <c:pt idx="406">
                  <c:v>43208</c:v>
                </c:pt>
                <c:pt idx="407">
                  <c:v>43209</c:v>
                </c:pt>
                <c:pt idx="408">
                  <c:v>43210</c:v>
                </c:pt>
                <c:pt idx="409">
                  <c:v>43213</c:v>
                </c:pt>
                <c:pt idx="410">
                  <c:v>43214</c:v>
                </c:pt>
                <c:pt idx="411">
                  <c:v>43215</c:v>
                </c:pt>
                <c:pt idx="412">
                  <c:v>43216</c:v>
                </c:pt>
                <c:pt idx="413">
                  <c:v>43217</c:v>
                </c:pt>
                <c:pt idx="414">
                  <c:v>43220</c:v>
                </c:pt>
                <c:pt idx="415">
                  <c:v>43222</c:v>
                </c:pt>
                <c:pt idx="416">
                  <c:v>43223</c:v>
                </c:pt>
                <c:pt idx="417">
                  <c:v>43224</c:v>
                </c:pt>
                <c:pt idx="418">
                  <c:v>43227</c:v>
                </c:pt>
                <c:pt idx="419">
                  <c:v>43228</c:v>
                </c:pt>
                <c:pt idx="420">
                  <c:v>43229</c:v>
                </c:pt>
                <c:pt idx="421">
                  <c:v>43230</c:v>
                </c:pt>
                <c:pt idx="422">
                  <c:v>43231</c:v>
                </c:pt>
                <c:pt idx="423">
                  <c:v>43234</c:v>
                </c:pt>
                <c:pt idx="424">
                  <c:v>43235</c:v>
                </c:pt>
                <c:pt idx="425">
                  <c:v>43236</c:v>
                </c:pt>
                <c:pt idx="426">
                  <c:v>43237</c:v>
                </c:pt>
                <c:pt idx="427">
                  <c:v>43238</c:v>
                </c:pt>
                <c:pt idx="428">
                  <c:v>43241</c:v>
                </c:pt>
                <c:pt idx="429">
                  <c:v>43242</c:v>
                </c:pt>
                <c:pt idx="430">
                  <c:v>43243</c:v>
                </c:pt>
                <c:pt idx="431">
                  <c:v>43244</c:v>
                </c:pt>
                <c:pt idx="432">
                  <c:v>43245</c:v>
                </c:pt>
                <c:pt idx="433">
                  <c:v>43248</c:v>
                </c:pt>
                <c:pt idx="434">
                  <c:v>43249</c:v>
                </c:pt>
                <c:pt idx="435">
                  <c:v>43250</c:v>
                </c:pt>
                <c:pt idx="436">
                  <c:v>43251</c:v>
                </c:pt>
                <c:pt idx="437">
                  <c:v>43252</c:v>
                </c:pt>
                <c:pt idx="438">
                  <c:v>43255</c:v>
                </c:pt>
                <c:pt idx="439">
                  <c:v>43256</c:v>
                </c:pt>
                <c:pt idx="440">
                  <c:v>43257</c:v>
                </c:pt>
                <c:pt idx="441">
                  <c:v>43258</c:v>
                </c:pt>
                <c:pt idx="442">
                  <c:v>43259</c:v>
                </c:pt>
                <c:pt idx="443">
                  <c:v>43262</c:v>
                </c:pt>
                <c:pt idx="444">
                  <c:v>43263</c:v>
                </c:pt>
                <c:pt idx="445">
                  <c:v>43264</c:v>
                </c:pt>
                <c:pt idx="446">
                  <c:v>43265</c:v>
                </c:pt>
                <c:pt idx="447">
                  <c:v>43266</c:v>
                </c:pt>
                <c:pt idx="448">
                  <c:v>43269</c:v>
                </c:pt>
                <c:pt idx="449">
                  <c:v>43270</c:v>
                </c:pt>
                <c:pt idx="450">
                  <c:v>43271</c:v>
                </c:pt>
                <c:pt idx="451">
                  <c:v>43272</c:v>
                </c:pt>
                <c:pt idx="452">
                  <c:v>43273</c:v>
                </c:pt>
                <c:pt idx="453">
                  <c:v>43276</c:v>
                </c:pt>
                <c:pt idx="454">
                  <c:v>43277</c:v>
                </c:pt>
                <c:pt idx="455">
                  <c:v>43278</c:v>
                </c:pt>
                <c:pt idx="456">
                  <c:v>43279</c:v>
                </c:pt>
                <c:pt idx="457">
                  <c:v>43280</c:v>
                </c:pt>
                <c:pt idx="458">
                  <c:v>43283</c:v>
                </c:pt>
                <c:pt idx="459">
                  <c:v>43284</c:v>
                </c:pt>
                <c:pt idx="460">
                  <c:v>43285</c:v>
                </c:pt>
                <c:pt idx="461">
                  <c:v>43286</c:v>
                </c:pt>
                <c:pt idx="462">
                  <c:v>43287</c:v>
                </c:pt>
                <c:pt idx="463">
                  <c:v>43290</c:v>
                </c:pt>
                <c:pt idx="464">
                  <c:v>43291</c:v>
                </c:pt>
                <c:pt idx="465">
                  <c:v>43292</c:v>
                </c:pt>
                <c:pt idx="466">
                  <c:v>43293</c:v>
                </c:pt>
                <c:pt idx="467">
                  <c:v>43294</c:v>
                </c:pt>
                <c:pt idx="468">
                  <c:v>43297</c:v>
                </c:pt>
                <c:pt idx="469">
                  <c:v>43298</c:v>
                </c:pt>
                <c:pt idx="470">
                  <c:v>43299</c:v>
                </c:pt>
                <c:pt idx="471">
                  <c:v>43300</c:v>
                </c:pt>
                <c:pt idx="472">
                  <c:v>43301</c:v>
                </c:pt>
                <c:pt idx="473">
                  <c:v>43304</c:v>
                </c:pt>
                <c:pt idx="474">
                  <c:v>43305</c:v>
                </c:pt>
                <c:pt idx="475">
                  <c:v>43306</c:v>
                </c:pt>
                <c:pt idx="476">
                  <c:v>43307</c:v>
                </c:pt>
                <c:pt idx="477">
                  <c:v>43308</c:v>
                </c:pt>
                <c:pt idx="478">
                  <c:v>43311</c:v>
                </c:pt>
                <c:pt idx="479">
                  <c:v>43312</c:v>
                </c:pt>
                <c:pt idx="480">
                  <c:v>43313</c:v>
                </c:pt>
                <c:pt idx="481">
                  <c:v>43314</c:v>
                </c:pt>
                <c:pt idx="482">
                  <c:v>43315</c:v>
                </c:pt>
                <c:pt idx="483">
                  <c:v>43318</c:v>
                </c:pt>
                <c:pt idx="484">
                  <c:v>43319</c:v>
                </c:pt>
                <c:pt idx="485">
                  <c:v>43320</c:v>
                </c:pt>
                <c:pt idx="486">
                  <c:v>43321</c:v>
                </c:pt>
                <c:pt idx="487">
                  <c:v>43322</c:v>
                </c:pt>
                <c:pt idx="488">
                  <c:v>43325</c:v>
                </c:pt>
                <c:pt idx="489">
                  <c:v>43326</c:v>
                </c:pt>
                <c:pt idx="490">
                  <c:v>43327</c:v>
                </c:pt>
                <c:pt idx="491">
                  <c:v>43328</c:v>
                </c:pt>
                <c:pt idx="492">
                  <c:v>43329</c:v>
                </c:pt>
                <c:pt idx="493">
                  <c:v>43332</c:v>
                </c:pt>
                <c:pt idx="494">
                  <c:v>43333</c:v>
                </c:pt>
                <c:pt idx="495">
                  <c:v>43334</c:v>
                </c:pt>
                <c:pt idx="496">
                  <c:v>43335</c:v>
                </c:pt>
                <c:pt idx="497">
                  <c:v>43336</c:v>
                </c:pt>
                <c:pt idx="498">
                  <c:v>43339</c:v>
                </c:pt>
                <c:pt idx="499">
                  <c:v>43340</c:v>
                </c:pt>
                <c:pt idx="500">
                  <c:v>43341</c:v>
                </c:pt>
                <c:pt idx="501">
                  <c:v>43342</c:v>
                </c:pt>
                <c:pt idx="502">
                  <c:v>43343</c:v>
                </c:pt>
                <c:pt idx="503">
                  <c:v>43346</c:v>
                </c:pt>
                <c:pt idx="504">
                  <c:v>43347</c:v>
                </c:pt>
                <c:pt idx="505">
                  <c:v>43348</c:v>
                </c:pt>
                <c:pt idx="506">
                  <c:v>43349</c:v>
                </c:pt>
                <c:pt idx="507">
                  <c:v>43350</c:v>
                </c:pt>
                <c:pt idx="508">
                  <c:v>43353</c:v>
                </c:pt>
                <c:pt idx="509">
                  <c:v>43354</c:v>
                </c:pt>
                <c:pt idx="510">
                  <c:v>43355</c:v>
                </c:pt>
                <c:pt idx="511">
                  <c:v>43356</c:v>
                </c:pt>
                <c:pt idx="512">
                  <c:v>43357</c:v>
                </c:pt>
                <c:pt idx="513">
                  <c:v>43360</c:v>
                </c:pt>
                <c:pt idx="514">
                  <c:v>43361</c:v>
                </c:pt>
                <c:pt idx="515">
                  <c:v>43362</c:v>
                </c:pt>
                <c:pt idx="516">
                  <c:v>43363</c:v>
                </c:pt>
                <c:pt idx="517">
                  <c:v>43364</c:v>
                </c:pt>
                <c:pt idx="518">
                  <c:v>43371</c:v>
                </c:pt>
                <c:pt idx="519">
                  <c:v>43378</c:v>
                </c:pt>
                <c:pt idx="520">
                  <c:v>43385</c:v>
                </c:pt>
                <c:pt idx="521">
                  <c:v>43392</c:v>
                </c:pt>
                <c:pt idx="522">
                  <c:v>43399</c:v>
                </c:pt>
                <c:pt idx="523">
                  <c:v>43406</c:v>
                </c:pt>
                <c:pt idx="524">
                  <c:v>43413</c:v>
                </c:pt>
                <c:pt idx="525">
                  <c:v>43420</c:v>
                </c:pt>
                <c:pt idx="526">
                  <c:v>43427</c:v>
                </c:pt>
                <c:pt idx="527">
                  <c:v>43434</c:v>
                </c:pt>
                <c:pt idx="528">
                  <c:v>43441</c:v>
                </c:pt>
                <c:pt idx="529">
                  <c:v>43448</c:v>
                </c:pt>
                <c:pt idx="530">
                  <c:v>43455</c:v>
                </c:pt>
                <c:pt idx="531">
                  <c:v>43465</c:v>
                </c:pt>
                <c:pt idx="532">
                  <c:v>43472</c:v>
                </c:pt>
                <c:pt idx="533">
                  <c:v>43479</c:v>
                </c:pt>
                <c:pt idx="534">
                  <c:v>43486</c:v>
                </c:pt>
                <c:pt idx="535">
                  <c:v>43493</c:v>
                </c:pt>
                <c:pt idx="536">
                  <c:v>43500</c:v>
                </c:pt>
                <c:pt idx="537">
                  <c:v>43507</c:v>
                </c:pt>
                <c:pt idx="538">
                  <c:v>43514</c:v>
                </c:pt>
                <c:pt idx="539">
                  <c:v>43521</c:v>
                </c:pt>
                <c:pt idx="540">
                  <c:v>43528</c:v>
                </c:pt>
                <c:pt idx="541">
                  <c:v>43535</c:v>
                </c:pt>
                <c:pt idx="542">
                  <c:v>43542</c:v>
                </c:pt>
                <c:pt idx="543">
                  <c:v>43549</c:v>
                </c:pt>
                <c:pt idx="544">
                  <c:v>43556</c:v>
                </c:pt>
                <c:pt idx="545">
                  <c:v>43563</c:v>
                </c:pt>
                <c:pt idx="546">
                  <c:v>43570</c:v>
                </c:pt>
                <c:pt idx="547">
                  <c:v>43579</c:v>
                </c:pt>
                <c:pt idx="548">
                  <c:v>43584</c:v>
                </c:pt>
                <c:pt idx="549">
                  <c:v>43591</c:v>
                </c:pt>
                <c:pt idx="550">
                  <c:v>43598</c:v>
                </c:pt>
                <c:pt idx="551">
                  <c:v>43605</c:v>
                </c:pt>
                <c:pt idx="552">
                  <c:v>43612</c:v>
                </c:pt>
                <c:pt idx="553">
                  <c:v>43619</c:v>
                </c:pt>
                <c:pt idx="554">
                  <c:v>43626</c:v>
                </c:pt>
                <c:pt idx="555">
                  <c:v>43633</c:v>
                </c:pt>
                <c:pt idx="556">
                  <c:v>43640</c:v>
                </c:pt>
                <c:pt idx="557">
                  <c:v>43647</c:v>
                </c:pt>
                <c:pt idx="558">
                  <c:v>43654</c:v>
                </c:pt>
                <c:pt idx="559">
                  <c:v>43661</c:v>
                </c:pt>
                <c:pt idx="560">
                  <c:v>43668</c:v>
                </c:pt>
                <c:pt idx="561">
                  <c:v>43675</c:v>
                </c:pt>
                <c:pt idx="562">
                  <c:v>43682</c:v>
                </c:pt>
                <c:pt idx="563">
                  <c:v>43689</c:v>
                </c:pt>
                <c:pt idx="564">
                  <c:v>43696</c:v>
                </c:pt>
                <c:pt idx="565">
                  <c:v>43703</c:v>
                </c:pt>
                <c:pt idx="566">
                  <c:v>43710</c:v>
                </c:pt>
                <c:pt idx="567">
                  <c:v>43717</c:v>
                </c:pt>
                <c:pt idx="568">
                  <c:v>43724</c:v>
                </c:pt>
                <c:pt idx="569">
                  <c:v>43731</c:v>
                </c:pt>
                <c:pt idx="570">
                  <c:v>43738</c:v>
                </c:pt>
                <c:pt idx="571">
                  <c:v>43745</c:v>
                </c:pt>
                <c:pt idx="572">
                  <c:v>43752</c:v>
                </c:pt>
                <c:pt idx="573">
                  <c:v>43759</c:v>
                </c:pt>
                <c:pt idx="574">
                  <c:v>43766</c:v>
                </c:pt>
                <c:pt idx="575">
                  <c:v>43773</c:v>
                </c:pt>
                <c:pt idx="576">
                  <c:v>43780</c:v>
                </c:pt>
                <c:pt idx="577">
                  <c:v>43787</c:v>
                </c:pt>
                <c:pt idx="578">
                  <c:v>43794</c:v>
                </c:pt>
                <c:pt idx="579">
                  <c:v>43801</c:v>
                </c:pt>
                <c:pt idx="580">
                  <c:v>43808</c:v>
                </c:pt>
                <c:pt idx="581">
                  <c:v>43815</c:v>
                </c:pt>
                <c:pt idx="582">
                  <c:v>43822</c:v>
                </c:pt>
                <c:pt idx="583">
                  <c:v>43830</c:v>
                </c:pt>
                <c:pt idx="584">
                  <c:v>43837</c:v>
                </c:pt>
                <c:pt idx="585">
                  <c:v>43844</c:v>
                </c:pt>
                <c:pt idx="586">
                  <c:v>43851</c:v>
                </c:pt>
                <c:pt idx="587">
                  <c:v>43858</c:v>
                </c:pt>
                <c:pt idx="588">
                  <c:v>43865</c:v>
                </c:pt>
                <c:pt idx="589">
                  <c:v>43872</c:v>
                </c:pt>
                <c:pt idx="590">
                  <c:v>43879</c:v>
                </c:pt>
                <c:pt idx="591">
                  <c:v>43886</c:v>
                </c:pt>
                <c:pt idx="592">
                  <c:v>43893</c:v>
                </c:pt>
                <c:pt idx="593">
                  <c:v>43900</c:v>
                </c:pt>
                <c:pt idx="594">
                  <c:v>43907</c:v>
                </c:pt>
                <c:pt idx="595">
                  <c:v>43914</c:v>
                </c:pt>
                <c:pt idx="596">
                  <c:v>43921</c:v>
                </c:pt>
                <c:pt idx="597">
                  <c:v>43928</c:v>
                </c:pt>
                <c:pt idx="598">
                  <c:v>43937</c:v>
                </c:pt>
                <c:pt idx="599">
                  <c:v>43944</c:v>
                </c:pt>
                <c:pt idx="600">
                  <c:v>43951</c:v>
                </c:pt>
                <c:pt idx="601">
                  <c:v>43958</c:v>
                </c:pt>
                <c:pt idx="602">
                  <c:v>43965</c:v>
                </c:pt>
                <c:pt idx="603">
                  <c:v>43972</c:v>
                </c:pt>
                <c:pt idx="604">
                  <c:v>43979</c:v>
                </c:pt>
                <c:pt idx="605">
                  <c:v>43986</c:v>
                </c:pt>
                <c:pt idx="606">
                  <c:v>43993</c:v>
                </c:pt>
                <c:pt idx="607">
                  <c:v>44000</c:v>
                </c:pt>
                <c:pt idx="608">
                  <c:v>44007</c:v>
                </c:pt>
                <c:pt idx="609">
                  <c:v>44014</c:v>
                </c:pt>
                <c:pt idx="610">
                  <c:v>44021</c:v>
                </c:pt>
                <c:pt idx="611">
                  <c:v>44028</c:v>
                </c:pt>
                <c:pt idx="612">
                  <c:v>44035</c:v>
                </c:pt>
                <c:pt idx="613">
                  <c:v>44042</c:v>
                </c:pt>
                <c:pt idx="614">
                  <c:v>44049</c:v>
                </c:pt>
                <c:pt idx="615">
                  <c:v>44056</c:v>
                </c:pt>
                <c:pt idx="616">
                  <c:v>44063</c:v>
                </c:pt>
                <c:pt idx="617">
                  <c:v>44070</c:v>
                </c:pt>
                <c:pt idx="618">
                  <c:v>44077</c:v>
                </c:pt>
                <c:pt idx="619">
                  <c:v>44084</c:v>
                </c:pt>
                <c:pt idx="620">
                  <c:v>44091</c:v>
                </c:pt>
                <c:pt idx="621">
                  <c:v>44098</c:v>
                </c:pt>
                <c:pt idx="622">
                  <c:v>44105</c:v>
                </c:pt>
                <c:pt idx="623">
                  <c:v>44112</c:v>
                </c:pt>
                <c:pt idx="624">
                  <c:v>44119</c:v>
                </c:pt>
                <c:pt idx="625">
                  <c:v>44126</c:v>
                </c:pt>
                <c:pt idx="626">
                  <c:v>44133</c:v>
                </c:pt>
                <c:pt idx="627">
                  <c:v>44140</c:v>
                </c:pt>
                <c:pt idx="628">
                  <c:v>44147</c:v>
                </c:pt>
                <c:pt idx="629">
                  <c:v>44154</c:v>
                </c:pt>
                <c:pt idx="630">
                  <c:v>44161</c:v>
                </c:pt>
                <c:pt idx="631">
                  <c:v>44168</c:v>
                </c:pt>
                <c:pt idx="632">
                  <c:v>44175</c:v>
                </c:pt>
                <c:pt idx="633">
                  <c:v>44182</c:v>
                </c:pt>
                <c:pt idx="634">
                  <c:v>44189</c:v>
                </c:pt>
                <c:pt idx="635">
                  <c:v>44196</c:v>
                </c:pt>
                <c:pt idx="636">
                  <c:v>44203</c:v>
                </c:pt>
                <c:pt idx="637">
                  <c:v>44210</c:v>
                </c:pt>
                <c:pt idx="638">
                  <c:v>44217</c:v>
                </c:pt>
                <c:pt idx="639">
                  <c:v>44224</c:v>
                </c:pt>
                <c:pt idx="640">
                  <c:v>44231</c:v>
                </c:pt>
                <c:pt idx="641">
                  <c:v>44238</c:v>
                </c:pt>
                <c:pt idx="642">
                  <c:v>44245</c:v>
                </c:pt>
                <c:pt idx="643">
                  <c:v>44252</c:v>
                </c:pt>
                <c:pt idx="644">
                  <c:v>44259</c:v>
                </c:pt>
                <c:pt idx="645">
                  <c:v>44266</c:v>
                </c:pt>
                <c:pt idx="646">
                  <c:v>44273</c:v>
                </c:pt>
                <c:pt idx="647">
                  <c:v>44280</c:v>
                </c:pt>
                <c:pt idx="648">
                  <c:v>44287</c:v>
                </c:pt>
                <c:pt idx="649">
                  <c:v>44294</c:v>
                </c:pt>
                <c:pt idx="650">
                  <c:v>44301</c:v>
                </c:pt>
                <c:pt idx="651">
                  <c:v>44308</c:v>
                </c:pt>
                <c:pt idx="652">
                  <c:v>44315</c:v>
                </c:pt>
                <c:pt idx="653">
                  <c:v>44322</c:v>
                </c:pt>
                <c:pt idx="654">
                  <c:v>44329</c:v>
                </c:pt>
                <c:pt idx="655">
                  <c:v>44336</c:v>
                </c:pt>
                <c:pt idx="656">
                  <c:v>44343</c:v>
                </c:pt>
                <c:pt idx="657">
                  <c:v>44350</c:v>
                </c:pt>
                <c:pt idx="658">
                  <c:v>44357</c:v>
                </c:pt>
                <c:pt idx="659">
                  <c:v>44364</c:v>
                </c:pt>
                <c:pt idx="660">
                  <c:v>44371</c:v>
                </c:pt>
                <c:pt idx="661">
                  <c:v>44378</c:v>
                </c:pt>
                <c:pt idx="662">
                  <c:v>44385</c:v>
                </c:pt>
                <c:pt idx="663">
                  <c:v>44392</c:v>
                </c:pt>
                <c:pt idx="664">
                  <c:v>44399</c:v>
                </c:pt>
                <c:pt idx="665">
                  <c:v>44406</c:v>
                </c:pt>
                <c:pt idx="666">
                  <c:v>44413</c:v>
                </c:pt>
                <c:pt idx="667">
                  <c:v>44420</c:v>
                </c:pt>
                <c:pt idx="668">
                  <c:v>44427</c:v>
                </c:pt>
                <c:pt idx="669">
                  <c:v>44434</c:v>
                </c:pt>
                <c:pt idx="670">
                  <c:v>44441</c:v>
                </c:pt>
                <c:pt idx="671">
                  <c:v>44448</c:v>
                </c:pt>
                <c:pt idx="672">
                  <c:v>44455</c:v>
                </c:pt>
                <c:pt idx="673">
                  <c:v>44462</c:v>
                </c:pt>
                <c:pt idx="674">
                  <c:v>44469</c:v>
                </c:pt>
                <c:pt idx="675">
                  <c:v>44476</c:v>
                </c:pt>
                <c:pt idx="676">
                  <c:v>44483</c:v>
                </c:pt>
                <c:pt idx="677">
                  <c:v>44490</c:v>
                </c:pt>
                <c:pt idx="678">
                  <c:v>44497</c:v>
                </c:pt>
                <c:pt idx="679">
                  <c:v>44504</c:v>
                </c:pt>
                <c:pt idx="680">
                  <c:v>44511</c:v>
                </c:pt>
                <c:pt idx="681">
                  <c:v>44518</c:v>
                </c:pt>
                <c:pt idx="682">
                  <c:v>44525</c:v>
                </c:pt>
                <c:pt idx="683">
                  <c:v>44532</c:v>
                </c:pt>
                <c:pt idx="684">
                  <c:v>44539</c:v>
                </c:pt>
                <c:pt idx="685">
                  <c:v>44546</c:v>
                </c:pt>
                <c:pt idx="686">
                  <c:v>44553</c:v>
                </c:pt>
                <c:pt idx="687">
                  <c:v>44560</c:v>
                </c:pt>
                <c:pt idx="688">
                  <c:v>44567</c:v>
                </c:pt>
                <c:pt idx="689">
                  <c:v>44574</c:v>
                </c:pt>
                <c:pt idx="690">
                  <c:v>44581</c:v>
                </c:pt>
                <c:pt idx="691">
                  <c:v>44588</c:v>
                </c:pt>
                <c:pt idx="692">
                  <c:v>44595</c:v>
                </c:pt>
                <c:pt idx="693">
                  <c:v>44602</c:v>
                </c:pt>
                <c:pt idx="694">
                  <c:v>44609</c:v>
                </c:pt>
                <c:pt idx="695">
                  <c:v>44616</c:v>
                </c:pt>
                <c:pt idx="696">
                  <c:v>44623</c:v>
                </c:pt>
                <c:pt idx="697">
                  <c:v>44630</c:v>
                </c:pt>
                <c:pt idx="698">
                  <c:v>44637</c:v>
                </c:pt>
                <c:pt idx="699">
                  <c:v>44644</c:v>
                </c:pt>
                <c:pt idx="700">
                  <c:v>44651</c:v>
                </c:pt>
                <c:pt idx="701">
                  <c:v>44658</c:v>
                </c:pt>
                <c:pt idx="702">
                  <c:v>44665</c:v>
                </c:pt>
                <c:pt idx="703">
                  <c:v>44672</c:v>
                </c:pt>
                <c:pt idx="704">
                  <c:v>44679</c:v>
                </c:pt>
                <c:pt idx="705">
                  <c:v>44686</c:v>
                </c:pt>
                <c:pt idx="706">
                  <c:v>44693</c:v>
                </c:pt>
                <c:pt idx="707">
                  <c:v>44700</c:v>
                </c:pt>
                <c:pt idx="708">
                  <c:v>44707</c:v>
                </c:pt>
                <c:pt idx="709">
                  <c:v>44714</c:v>
                </c:pt>
                <c:pt idx="710">
                  <c:v>44721</c:v>
                </c:pt>
                <c:pt idx="711">
                  <c:v>44728</c:v>
                </c:pt>
                <c:pt idx="712">
                  <c:v>44735</c:v>
                </c:pt>
                <c:pt idx="713">
                  <c:v>44742</c:v>
                </c:pt>
                <c:pt idx="714">
                  <c:v>44749</c:v>
                </c:pt>
                <c:pt idx="715">
                  <c:v>44756</c:v>
                </c:pt>
                <c:pt idx="716">
                  <c:v>44763</c:v>
                </c:pt>
                <c:pt idx="717">
                  <c:v>44770</c:v>
                </c:pt>
                <c:pt idx="718">
                  <c:v>44777</c:v>
                </c:pt>
                <c:pt idx="719">
                  <c:v>44784</c:v>
                </c:pt>
                <c:pt idx="720">
                  <c:v>44791</c:v>
                </c:pt>
                <c:pt idx="721">
                  <c:v>44798</c:v>
                </c:pt>
                <c:pt idx="722">
                  <c:v>44805</c:v>
                </c:pt>
                <c:pt idx="723">
                  <c:v>44812</c:v>
                </c:pt>
                <c:pt idx="724">
                  <c:v>44819</c:v>
                </c:pt>
                <c:pt idx="725">
                  <c:v>44826</c:v>
                </c:pt>
                <c:pt idx="726">
                  <c:v>44833</c:v>
                </c:pt>
                <c:pt idx="727">
                  <c:v>44840</c:v>
                </c:pt>
                <c:pt idx="728">
                  <c:v>44847</c:v>
                </c:pt>
                <c:pt idx="729">
                  <c:v>44854</c:v>
                </c:pt>
                <c:pt idx="730">
                  <c:v>44861</c:v>
                </c:pt>
                <c:pt idx="731">
                  <c:v>44868</c:v>
                </c:pt>
                <c:pt idx="732">
                  <c:v>44875</c:v>
                </c:pt>
                <c:pt idx="733">
                  <c:v>44882</c:v>
                </c:pt>
                <c:pt idx="734">
                  <c:v>44889</c:v>
                </c:pt>
                <c:pt idx="735">
                  <c:v>44896</c:v>
                </c:pt>
                <c:pt idx="736">
                  <c:v>44903</c:v>
                </c:pt>
                <c:pt idx="737">
                  <c:v>44910</c:v>
                </c:pt>
                <c:pt idx="738">
                  <c:v>44917</c:v>
                </c:pt>
                <c:pt idx="739">
                  <c:v>44924</c:v>
                </c:pt>
                <c:pt idx="740">
                  <c:v>44931</c:v>
                </c:pt>
                <c:pt idx="741">
                  <c:v>44938</c:v>
                </c:pt>
                <c:pt idx="742">
                  <c:v>44945</c:v>
                </c:pt>
                <c:pt idx="743">
                  <c:v>44952</c:v>
                </c:pt>
                <c:pt idx="744">
                  <c:v>44959</c:v>
                </c:pt>
                <c:pt idx="745">
                  <c:v>44966</c:v>
                </c:pt>
                <c:pt idx="746">
                  <c:v>44973</c:v>
                </c:pt>
                <c:pt idx="747">
                  <c:v>44980</c:v>
                </c:pt>
                <c:pt idx="748">
                  <c:v>44987</c:v>
                </c:pt>
                <c:pt idx="749">
                  <c:v>44994</c:v>
                </c:pt>
                <c:pt idx="750">
                  <c:v>45001</c:v>
                </c:pt>
                <c:pt idx="751">
                  <c:v>45008</c:v>
                </c:pt>
                <c:pt idx="752">
                  <c:v>45015</c:v>
                </c:pt>
                <c:pt idx="753">
                  <c:v>45022</c:v>
                </c:pt>
                <c:pt idx="754">
                  <c:v>45029</c:v>
                </c:pt>
                <c:pt idx="755">
                  <c:v>45036</c:v>
                </c:pt>
                <c:pt idx="756">
                  <c:v>45043</c:v>
                </c:pt>
                <c:pt idx="757">
                  <c:v>45050</c:v>
                </c:pt>
                <c:pt idx="758">
                  <c:v>45057</c:v>
                </c:pt>
                <c:pt idx="759">
                  <c:v>45064</c:v>
                </c:pt>
                <c:pt idx="760">
                  <c:v>45071</c:v>
                </c:pt>
                <c:pt idx="761">
                  <c:v>45078</c:v>
                </c:pt>
                <c:pt idx="762">
                  <c:v>45085</c:v>
                </c:pt>
                <c:pt idx="763">
                  <c:v>45092</c:v>
                </c:pt>
                <c:pt idx="764">
                  <c:v>45099</c:v>
                </c:pt>
                <c:pt idx="765">
                  <c:v>45106</c:v>
                </c:pt>
                <c:pt idx="766">
                  <c:v>45113</c:v>
                </c:pt>
                <c:pt idx="767">
                  <c:v>45120</c:v>
                </c:pt>
                <c:pt idx="768">
                  <c:v>45127</c:v>
                </c:pt>
                <c:pt idx="769">
                  <c:v>45134</c:v>
                </c:pt>
                <c:pt idx="770">
                  <c:v>45141</c:v>
                </c:pt>
                <c:pt idx="771">
                  <c:v>45148</c:v>
                </c:pt>
                <c:pt idx="772">
                  <c:v>45155</c:v>
                </c:pt>
                <c:pt idx="773">
                  <c:v>45162</c:v>
                </c:pt>
                <c:pt idx="774">
                  <c:v>45169</c:v>
                </c:pt>
                <c:pt idx="775">
                  <c:v>45176</c:v>
                </c:pt>
                <c:pt idx="776">
                  <c:v>45183</c:v>
                </c:pt>
                <c:pt idx="777">
                  <c:v>45190</c:v>
                </c:pt>
                <c:pt idx="778">
                  <c:v>45197</c:v>
                </c:pt>
                <c:pt idx="779">
                  <c:v>45204</c:v>
                </c:pt>
                <c:pt idx="780">
                  <c:v>45211</c:v>
                </c:pt>
                <c:pt idx="781">
                  <c:v>45218</c:v>
                </c:pt>
                <c:pt idx="782">
                  <c:v>45225</c:v>
                </c:pt>
                <c:pt idx="783">
                  <c:v>45232</c:v>
                </c:pt>
                <c:pt idx="784">
                  <c:v>45239</c:v>
                </c:pt>
                <c:pt idx="785">
                  <c:v>45246</c:v>
                </c:pt>
                <c:pt idx="786">
                  <c:v>45253</c:v>
                </c:pt>
                <c:pt idx="787">
                  <c:v>45260</c:v>
                </c:pt>
                <c:pt idx="788">
                  <c:v>45267</c:v>
                </c:pt>
                <c:pt idx="789">
                  <c:v>45274</c:v>
                </c:pt>
                <c:pt idx="790">
                  <c:v>45281</c:v>
                </c:pt>
                <c:pt idx="791">
                  <c:v>45289</c:v>
                </c:pt>
                <c:pt idx="792">
                  <c:v>45296</c:v>
                </c:pt>
                <c:pt idx="793">
                  <c:v>45303</c:v>
                </c:pt>
                <c:pt idx="794">
                  <c:v>45310</c:v>
                </c:pt>
                <c:pt idx="795">
                  <c:v>45317</c:v>
                </c:pt>
                <c:pt idx="796">
                  <c:v>45324</c:v>
                </c:pt>
                <c:pt idx="797">
                  <c:v>45331</c:v>
                </c:pt>
                <c:pt idx="798">
                  <c:v>45338</c:v>
                </c:pt>
                <c:pt idx="799">
                  <c:v>45345</c:v>
                </c:pt>
                <c:pt idx="800">
                  <c:v>45352</c:v>
                </c:pt>
                <c:pt idx="801">
                  <c:v>45359</c:v>
                </c:pt>
                <c:pt idx="802">
                  <c:v>45366</c:v>
                </c:pt>
                <c:pt idx="803">
                  <c:v>45373</c:v>
                </c:pt>
                <c:pt idx="804">
                  <c:v>45384</c:v>
                </c:pt>
                <c:pt idx="805">
                  <c:v>45387</c:v>
                </c:pt>
                <c:pt idx="806">
                  <c:v>45394</c:v>
                </c:pt>
                <c:pt idx="807">
                  <c:v>45401</c:v>
                </c:pt>
                <c:pt idx="808">
                  <c:v>45408</c:v>
                </c:pt>
                <c:pt idx="809">
                  <c:v>45418</c:v>
                </c:pt>
                <c:pt idx="810">
                  <c:v>45425</c:v>
                </c:pt>
                <c:pt idx="811">
                  <c:v>45432</c:v>
                </c:pt>
                <c:pt idx="812">
                  <c:v>45439</c:v>
                </c:pt>
                <c:pt idx="813">
                  <c:v>45446</c:v>
                </c:pt>
                <c:pt idx="814">
                  <c:v>45453</c:v>
                </c:pt>
                <c:pt idx="815">
                  <c:v>45460</c:v>
                </c:pt>
                <c:pt idx="816">
                  <c:v>45467</c:v>
                </c:pt>
                <c:pt idx="817">
                  <c:v>45474</c:v>
                </c:pt>
                <c:pt idx="818">
                  <c:v>45481</c:v>
                </c:pt>
                <c:pt idx="819">
                  <c:v>45488</c:v>
                </c:pt>
                <c:pt idx="820">
                  <c:v>45495</c:v>
                </c:pt>
                <c:pt idx="821">
                  <c:v>45502</c:v>
                </c:pt>
                <c:pt idx="822">
                  <c:v>45509</c:v>
                </c:pt>
                <c:pt idx="823">
                  <c:v>45516</c:v>
                </c:pt>
                <c:pt idx="824">
                  <c:v>45523</c:v>
                </c:pt>
                <c:pt idx="825">
                  <c:v>45530</c:v>
                </c:pt>
                <c:pt idx="826">
                  <c:v>45537</c:v>
                </c:pt>
                <c:pt idx="827">
                  <c:v>45544</c:v>
                </c:pt>
                <c:pt idx="828">
                  <c:v>45551</c:v>
                </c:pt>
                <c:pt idx="829">
                  <c:v>45558</c:v>
                </c:pt>
                <c:pt idx="830">
                  <c:v>45565</c:v>
                </c:pt>
                <c:pt idx="831">
                  <c:v>45572</c:v>
                </c:pt>
                <c:pt idx="832">
                  <c:v>45579</c:v>
                </c:pt>
                <c:pt idx="833">
                  <c:v>45586</c:v>
                </c:pt>
                <c:pt idx="834">
                  <c:v>45593</c:v>
                </c:pt>
                <c:pt idx="835">
                  <c:v>45600</c:v>
                </c:pt>
                <c:pt idx="836">
                  <c:v>45607</c:v>
                </c:pt>
                <c:pt idx="837">
                  <c:v>45614</c:v>
                </c:pt>
                <c:pt idx="838">
                  <c:v>45621</c:v>
                </c:pt>
                <c:pt idx="839">
                  <c:v>45628</c:v>
                </c:pt>
                <c:pt idx="840">
                  <c:v>45635</c:v>
                </c:pt>
                <c:pt idx="841">
                  <c:v>45642</c:v>
                </c:pt>
                <c:pt idx="842">
                  <c:v>45649</c:v>
                </c:pt>
                <c:pt idx="843">
                  <c:v>45657</c:v>
                </c:pt>
                <c:pt idx="844">
                  <c:v>45664</c:v>
                </c:pt>
                <c:pt idx="845">
                  <c:v>45671</c:v>
                </c:pt>
                <c:pt idx="846">
                  <c:v>45678</c:v>
                </c:pt>
                <c:pt idx="847">
                  <c:v>45685</c:v>
                </c:pt>
                <c:pt idx="848">
                  <c:v>45692</c:v>
                </c:pt>
                <c:pt idx="849">
                  <c:v>45699</c:v>
                </c:pt>
                <c:pt idx="850">
                  <c:v>45706</c:v>
                </c:pt>
                <c:pt idx="851">
                  <c:v>45713</c:v>
                </c:pt>
                <c:pt idx="852">
                  <c:v>45720</c:v>
                </c:pt>
                <c:pt idx="853">
                  <c:v>45727</c:v>
                </c:pt>
                <c:pt idx="854">
                  <c:v>45734</c:v>
                </c:pt>
                <c:pt idx="855">
                  <c:v>45741</c:v>
                </c:pt>
                <c:pt idx="856">
                  <c:v>45748</c:v>
                </c:pt>
                <c:pt idx="857">
                  <c:v>45755</c:v>
                </c:pt>
                <c:pt idx="858">
                  <c:v>45762</c:v>
                </c:pt>
                <c:pt idx="859">
                  <c:v>45771</c:v>
                </c:pt>
                <c:pt idx="860">
                  <c:v>45779</c:v>
                </c:pt>
                <c:pt idx="861">
                  <c:v>45785</c:v>
                </c:pt>
                <c:pt idx="862">
                  <c:v>45792</c:v>
                </c:pt>
                <c:pt idx="863">
                  <c:v>45799</c:v>
                </c:pt>
                <c:pt idx="864">
                  <c:v>45806</c:v>
                </c:pt>
                <c:pt idx="865">
                  <c:v>45813</c:v>
                </c:pt>
                <c:pt idx="866">
                  <c:v>45820</c:v>
                </c:pt>
                <c:pt idx="867">
                  <c:v>45827</c:v>
                </c:pt>
                <c:pt idx="868">
                  <c:v>45834</c:v>
                </c:pt>
                <c:pt idx="869">
                  <c:v>45841</c:v>
                </c:pt>
                <c:pt idx="870">
                  <c:v>45848</c:v>
                </c:pt>
                <c:pt idx="871">
                  <c:v>45855</c:v>
                </c:pt>
                <c:pt idx="872">
                  <c:v>45862</c:v>
                </c:pt>
                <c:pt idx="873">
                  <c:v>45869</c:v>
                </c:pt>
                <c:pt idx="874">
                  <c:v>45876</c:v>
                </c:pt>
                <c:pt idx="875">
                  <c:v>45883</c:v>
                </c:pt>
                <c:pt idx="876">
                  <c:v>45890</c:v>
                </c:pt>
                <c:pt idx="877">
                  <c:v>45897</c:v>
                </c:pt>
                <c:pt idx="878">
                  <c:v>45904</c:v>
                </c:pt>
                <c:pt idx="879">
                  <c:v>45911</c:v>
                </c:pt>
                <c:pt idx="880">
                  <c:v>45918</c:v>
                </c:pt>
                <c:pt idx="881">
                  <c:v>45925</c:v>
                </c:pt>
                <c:pt idx="882">
                  <c:v>45932</c:v>
                </c:pt>
                <c:pt idx="883">
                  <c:v>45939</c:v>
                </c:pt>
                <c:pt idx="884">
                  <c:v>45946</c:v>
                </c:pt>
                <c:pt idx="885">
                  <c:v>45953</c:v>
                </c:pt>
                <c:pt idx="886">
                  <c:v>45960</c:v>
                </c:pt>
                <c:pt idx="887">
                  <c:v>45967</c:v>
                </c:pt>
                <c:pt idx="888">
                  <c:v>45974</c:v>
                </c:pt>
                <c:pt idx="889">
                  <c:v>45981</c:v>
                </c:pt>
                <c:pt idx="890">
                  <c:v>45988</c:v>
                </c:pt>
                <c:pt idx="891">
                  <c:v>45995</c:v>
                </c:pt>
                <c:pt idx="892">
                  <c:v>46002</c:v>
                </c:pt>
                <c:pt idx="893">
                  <c:v>46009</c:v>
                </c:pt>
                <c:pt idx="894">
                  <c:v>46020</c:v>
                </c:pt>
                <c:pt idx="895">
                  <c:v>46024</c:v>
                </c:pt>
                <c:pt idx="896">
                  <c:v>46030</c:v>
                </c:pt>
                <c:pt idx="897">
                  <c:v>46037</c:v>
                </c:pt>
                <c:pt idx="898">
                  <c:v>46044</c:v>
                </c:pt>
                <c:pt idx="899">
                  <c:v>46051</c:v>
                </c:pt>
                <c:pt idx="900">
                  <c:v>46058</c:v>
                </c:pt>
                <c:pt idx="901">
                  <c:v>46065</c:v>
                </c:pt>
                <c:pt idx="902">
                  <c:v>46072</c:v>
                </c:pt>
                <c:pt idx="903">
                  <c:v>46079</c:v>
                </c:pt>
                <c:pt idx="904">
                  <c:v>46086</c:v>
                </c:pt>
                <c:pt idx="905">
                  <c:v>46093</c:v>
                </c:pt>
                <c:pt idx="906">
                  <c:v>46100</c:v>
                </c:pt>
                <c:pt idx="907">
                  <c:v>46107</c:v>
                </c:pt>
                <c:pt idx="908">
                  <c:v>46114</c:v>
                </c:pt>
                <c:pt idx="909">
                  <c:v>46121</c:v>
                </c:pt>
                <c:pt idx="910">
                  <c:v>46128</c:v>
                </c:pt>
                <c:pt idx="911">
                  <c:v>46135</c:v>
                </c:pt>
                <c:pt idx="912">
                  <c:v>46142</c:v>
                </c:pt>
                <c:pt idx="913">
                  <c:v>46149</c:v>
                </c:pt>
                <c:pt idx="914">
                  <c:v>46156</c:v>
                </c:pt>
                <c:pt idx="915">
                  <c:v>46163</c:v>
                </c:pt>
                <c:pt idx="916">
                  <c:v>46170</c:v>
                </c:pt>
                <c:pt idx="917">
                  <c:v>46177</c:v>
                </c:pt>
                <c:pt idx="918">
                  <c:v>46184</c:v>
                </c:pt>
                <c:pt idx="919">
                  <c:v>46191</c:v>
                </c:pt>
                <c:pt idx="920">
                  <c:v>46198</c:v>
                </c:pt>
                <c:pt idx="921">
                  <c:v>46205</c:v>
                </c:pt>
                <c:pt idx="922">
                  <c:v>46212</c:v>
                </c:pt>
                <c:pt idx="923">
                  <c:v>46219</c:v>
                </c:pt>
                <c:pt idx="924">
                  <c:v>46226</c:v>
                </c:pt>
                <c:pt idx="925">
                  <c:v>46233</c:v>
                </c:pt>
                <c:pt idx="926">
                  <c:v>46240</c:v>
                </c:pt>
                <c:pt idx="927">
                  <c:v>46247</c:v>
                </c:pt>
                <c:pt idx="928">
                  <c:v>46254</c:v>
                </c:pt>
                <c:pt idx="929">
                  <c:v>46261</c:v>
                </c:pt>
                <c:pt idx="930">
                  <c:v>46268</c:v>
                </c:pt>
                <c:pt idx="931">
                  <c:v>46275</c:v>
                </c:pt>
                <c:pt idx="932">
                  <c:v>46282</c:v>
                </c:pt>
                <c:pt idx="933">
                  <c:v>46289</c:v>
                </c:pt>
                <c:pt idx="934">
                  <c:v>46296</c:v>
                </c:pt>
                <c:pt idx="935">
                  <c:v>46303</c:v>
                </c:pt>
                <c:pt idx="936">
                  <c:v>46310</c:v>
                </c:pt>
                <c:pt idx="937">
                  <c:v>46317</c:v>
                </c:pt>
                <c:pt idx="938">
                  <c:v>46324</c:v>
                </c:pt>
                <c:pt idx="939">
                  <c:v>46331</c:v>
                </c:pt>
                <c:pt idx="940">
                  <c:v>46338</c:v>
                </c:pt>
                <c:pt idx="941">
                  <c:v>46345</c:v>
                </c:pt>
                <c:pt idx="942">
                  <c:v>46352</c:v>
                </c:pt>
                <c:pt idx="943">
                  <c:v>46359</c:v>
                </c:pt>
                <c:pt idx="944">
                  <c:v>46366</c:v>
                </c:pt>
                <c:pt idx="945">
                  <c:v>46373</c:v>
                </c:pt>
                <c:pt idx="946">
                  <c:v>46380</c:v>
                </c:pt>
                <c:pt idx="947">
                  <c:v>46387</c:v>
                </c:pt>
                <c:pt idx="948">
                  <c:v>46394</c:v>
                </c:pt>
                <c:pt idx="949">
                  <c:v>46401</c:v>
                </c:pt>
                <c:pt idx="950">
                  <c:v>46408</c:v>
                </c:pt>
                <c:pt idx="951">
                  <c:v>46415</c:v>
                </c:pt>
                <c:pt idx="952">
                  <c:v>46422</c:v>
                </c:pt>
                <c:pt idx="953">
                  <c:v>46429</c:v>
                </c:pt>
                <c:pt idx="954">
                  <c:v>46436</c:v>
                </c:pt>
                <c:pt idx="955">
                  <c:v>46443</c:v>
                </c:pt>
                <c:pt idx="956">
                  <c:v>46450</c:v>
                </c:pt>
                <c:pt idx="957">
                  <c:v>46457</c:v>
                </c:pt>
                <c:pt idx="958">
                  <c:v>46464</c:v>
                </c:pt>
                <c:pt idx="959">
                  <c:v>46471</c:v>
                </c:pt>
                <c:pt idx="960">
                  <c:v>46478</c:v>
                </c:pt>
                <c:pt idx="961">
                  <c:v>46485</c:v>
                </c:pt>
                <c:pt idx="962">
                  <c:v>46492</c:v>
                </c:pt>
                <c:pt idx="963">
                  <c:v>46499</c:v>
                </c:pt>
                <c:pt idx="964">
                  <c:v>46506</c:v>
                </c:pt>
                <c:pt idx="965">
                  <c:v>46513</c:v>
                </c:pt>
                <c:pt idx="966">
                  <c:v>46520</c:v>
                </c:pt>
                <c:pt idx="967">
                  <c:v>46527</c:v>
                </c:pt>
                <c:pt idx="968">
                  <c:v>46534</c:v>
                </c:pt>
                <c:pt idx="969">
                  <c:v>46541</c:v>
                </c:pt>
                <c:pt idx="970">
                  <c:v>46548</c:v>
                </c:pt>
                <c:pt idx="971">
                  <c:v>46555</c:v>
                </c:pt>
                <c:pt idx="972">
                  <c:v>46562</c:v>
                </c:pt>
                <c:pt idx="973">
                  <c:v>46569</c:v>
                </c:pt>
                <c:pt idx="974">
                  <c:v>46576</c:v>
                </c:pt>
                <c:pt idx="975">
                  <c:v>46583</c:v>
                </c:pt>
                <c:pt idx="976">
                  <c:v>46590</c:v>
                </c:pt>
                <c:pt idx="977">
                  <c:v>46597</c:v>
                </c:pt>
                <c:pt idx="978">
                  <c:v>46604</c:v>
                </c:pt>
                <c:pt idx="979">
                  <c:v>46611</c:v>
                </c:pt>
                <c:pt idx="980">
                  <c:v>46618</c:v>
                </c:pt>
                <c:pt idx="981">
                  <c:v>46625</c:v>
                </c:pt>
                <c:pt idx="982">
                  <c:v>46632</c:v>
                </c:pt>
                <c:pt idx="983">
                  <c:v>46639</c:v>
                </c:pt>
                <c:pt idx="984">
                  <c:v>46646</c:v>
                </c:pt>
                <c:pt idx="985">
                  <c:v>46653</c:v>
                </c:pt>
                <c:pt idx="986">
                  <c:v>46660</c:v>
                </c:pt>
                <c:pt idx="987">
                  <c:v>46667</c:v>
                </c:pt>
                <c:pt idx="988">
                  <c:v>46674</c:v>
                </c:pt>
                <c:pt idx="989">
                  <c:v>46681</c:v>
                </c:pt>
                <c:pt idx="990">
                  <c:v>46688</c:v>
                </c:pt>
                <c:pt idx="991">
                  <c:v>46695</c:v>
                </c:pt>
                <c:pt idx="992">
                  <c:v>46702</c:v>
                </c:pt>
                <c:pt idx="993">
                  <c:v>46709</c:v>
                </c:pt>
                <c:pt idx="994">
                  <c:v>46716</c:v>
                </c:pt>
                <c:pt idx="995">
                  <c:v>46723</c:v>
                </c:pt>
                <c:pt idx="996">
                  <c:v>46730</c:v>
                </c:pt>
                <c:pt idx="997">
                  <c:v>46737</c:v>
                </c:pt>
                <c:pt idx="998">
                  <c:v>46744</c:v>
                </c:pt>
                <c:pt idx="999">
                  <c:v>46751</c:v>
                </c:pt>
                <c:pt idx="1000">
                  <c:v>46758</c:v>
                </c:pt>
                <c:pt idx="1001">
                  <c:v>46765</c:v>
                </c:pt>
                <c:pt idx="1002">
                  <c:v>46772</c:v>
                </c:pt>
                <c:pt idx="1003">
                  <c:v>46779</c:v>
                </c:pt>
                <c:pt idx="1004">
                  <c:v>46786</c:v>
                </c:pt>
                <c:pt idx="1005">
                  <c:v>46793</c:v>
                </c:pt>
                <c:pt idx="1006">
                  <c:v>46800</c:v>
                </c:pt>
                <c:pt idx="1007">
                  <c:v>46807</c:v>
                </c:pt>
                <c:pt idx="1008">
                  <c:v>46814</c:v>
                </c:pt>
                <c:pt idx="1009">
                  <c:v>46821</c:v>
                </c:pt>
                <c:pt idx="1010">
                  <c:v>46828</c:v>
                </c:pt>
                <c:pt idx="1011">
                  <c:v>46835</c:v>
                </c:pt>
                <c:pt idx="1012">
                  <c:v>46842</c:v>
                </c:pt>
                <c:pt idx="1013">
                  <c:v>46849</c:v>
                </c:pt>
                <c:pt idx="1014">
                  <c:v>46856</c:v>
                </c:pt>
                <c:pt idx="1015">
                  <c:v>46863</c:v>
                </c:pt>
                <c:pt idx="1016">
                  <c:v>46870</c:v>
                </c:pt>
                <c:pt idx="1017">
                  <c:v>46877</c:v>
                </c:pt>
                <c:pt idx="1018">
                  <c:v>46884</c:v>
                </c:pt>
                <c:pt idx="1019">
                  <c:v>46891</c:v>
                </c:pt>
                <c:pt idx="1020">
                  <c:v>46898</c:v>
                </c:pt>
                <c:pt idx="1021">
                  <c:v>46905</c:v>
                </c:pt>
                <c:pt idx="1022">
                  <c:v>46912</c:v>
                </c:pt>
                <c:pt idx="1023">
                  <c:v>46919</c:v>
                </c:pt>
                <c:pt idx="1024">
                  <c:v>46926</c:v>
                </c:pt>
                <c:pt idx="1025">
                  <c:v>46933</c:v>
                </c:pt>
                <c:pt idx="1026">
                  <c:v>46940</c:v>
                </c:pt>
                <c:pt idx="1027">
                  <c:v>46947</c:v>
                </c:pt>
                <c:pt idx="1028">
                  <c:v>46954</c:v>
                </c:pt>
                <c:pt idx="1029">
                  <c:v>46961</c:v>
                </c:pt>
                <c:pt idx="1030">
                  <c:v>46968</c:v>
                </c:pt>
                <c:pt idx="1031">
                  <c:v>46975</c:v>
                </c:pt>
                <c:pt idx="1032">
                  <c:v>46982</c:v>
                </c:pt>
                <c:pt idx="1033">
                  <c:v>46989</c:v>
                </c:pt>
                <c:pt idx="1034">
                  <c:v>46996</c:v>
                </c:pt>
                <c:pt idx="1035">
                  <c:v>47003</c:v>
                </c:pt>
                <c:pt idx="1036">
                  <c:v>47010</c:v>
                </c:pt>
                <c:pt idx="1037">
                  <c:v>47017</c:v>
                </c:pt>
                <c:pt idx="1038">
                  <c:v>47024</c:v>
                </c:pt>
                <c:pt idx="1039">
                  <c:v>47031</c:v>
                </c:pt>
                <c:pt idx="1040">
                  <c:v>47038</c:v>
                </c:pt>
                <c:pt idx="1041">
                  <c:v>47045</c:v>
                </c:pt>
                <c:pt idx="1042">
                  <c:v>47052</c:v>
                </c:pt>
                <c:pt idx="1043">
                  <c:v>47059</c:v>
                </c:pt>
                <c:pt idx="1044">
                  <c:v>47066</c:v>
                </c:pt>
                <c:pt idx="1045">
                  <c:v>47073</c:v>
                </c:pt>
                <c:pt idx="1046">
                  <c:v>47080</c:v>
                </c:pt>
                <c:pt idx="1047">
                  <c:v>47087</c:v>
                </c:pt>
                <c:pt idx="1048">
                  <c:v>47094</c:v>
                </c:pt>
                <c:pt idx="1049">
                  <c:v>47101</c:v>
                </c:pt>
                <c:pt idx="1050">
                  <c:v>47108</c:v>
                </c:pt>
                <c:pt idx="1051">
                  <c:v>47116</c:v>
                </c:pt>
                <c:pt idx="1052">
                  <c:v>47123</c:v>
                </c:pt>
                <c:pt idx="1053">
                  <c:v>47130</c:v>
                </c:pt>
                <c:pt idx="1054">
                  <c:v>47137</c:v>
                </c:pt>
                <c:pt idx="1055">
                  <c:v>47144</c:v>
                </c:pt>
                <c:pt idx="1056">
                  <c:v>47151</c:v>
                </c:pt>
                <c:pt idx="1057">
                  <c:v>47158</c:v>
                </c:pt>
                <c:pt idx="1058">
                  <c:v>47165</c:v>
                </c:pt>
                <c:pt idx="1059">
                  <c:v>47172</c:v>
                </c:pt>
                <c:pt idx="1060">
                  <c:v>47179</c:v>
                </c:pt>
                <c:pt idx="1061">
                  <c:v>47186</c:v>
                </c:pt>
                <c:pt idx="1062">
                  <c:v>47193</c:v>
                </c:pt>
                <c:pt idx="1063">
                  <c:v>47200</c:v>
                </c:pt>
                <c:pt idx="1064">
                  <c:v>47211</c:v>
                </c:pt>
                <c:pt idx="1065">
                  <c:v>47214</c:v>
                </c:pt>
                <c:pt idx="1066">
                  <c:v>47221</c:v>
                </c:pt>
                <c:pt idx="1067">
                  <c:v>47228</c:v>
                </c:pt>
                <c:pt idx="1068">
                  <c:v>47235</c:v>
                </c:pt>
                <c:pt idx="1069">
                  <c:v>47242</c:v>
                </c:pt>
                <c:pt idx="1070">
                  <c:v>47249</c:v>
                </c:pt>
                <c:pt idx="1071">
                  <c:v>47256</c:v>
                </c:pt>
                <c:pt idx="1072">
                  <c:v>47263</c:v>
                </c:pt>
                <c:pt idx="1073">
                  <c:v>47270</c:v>
                </c:pt>
                <c:pt idx="1074">
                  <c:v>47277</c:v>
                </c:pt>
                <c:pt idx="1075">
                  <c:v>47284</c:v>
                </c:pt>
                <c:pt idx="1076">
                  <c:v>47291</c:v>
                </c:pt>
                <c:pt idx="1077">
                  <c:v>47298</c:v>
                </c:pt>
                <c:pt idx="1078">
                  <c:v>47305</c:v>
                </c:pt>
                <c:pt idx="1079">
                  <c:v>47312</c:v>
                </c:pt>
                <c:pt idx="1080">
                  <c:v>47319</c:v>
                </c:pt>
                <c:pt idx="1081">
                  <c:v>47326</c:v>
                </c:pt>
                <c:pt idx="1082">
                  <c:v>47333</c:v>
                </c:pt>
                <c:pt idx="1083">
                  <c:v>47340</c:v>
                </c:pt>
                <c:pt idx="1084">
                  <c:v>47347</c:v>
                </c:pt>
                <c:pt idx="1085">
                  <c:v>47354</c:v>
                </c:pt>
                <c:pt idx="1086">
                  <c:v>47361</c:v>
                </c:pt>
                <c:pt idx="1087">
                  <c:v>47368</c:v>
                </c:pt>
                <c:pt idx="1088">
                  <c:v>47375</c:v>
                </c:pt>
                <c:pt idx="1089">
                  <c:v>47382</c:v>
                </c:pt>
                <c:pt idx="1090">
                  <c:v>47389</c:v>
                </c:pt>
                <c:pt idx="1091">
                  <c:v>47396</c:v>
                </c:pt>
                <c:pt idx="1092">
                  <c:v>47403</c:v>
                </c:pt>
                <c:pt idx="1093">
                  <c:v>47410</c:v>
                </c:pt>
                <c:pt idx="1094">
                  <c:v>47417</c:v>
                </c:pt>
                <c:pt idx="1095">
                  <c:v>47424</c:v>
                </c:pt>
                <c:pt idx="1096">
                  <c:v>47431</c:v>
                </c:pt>
                <c:pt idx="1097">
                  <c:v>47438</c:v>
                </c:pt>
                <c:pt idx="1098">
                  <c:v>47445</c:v>
                </c:pt>
                <c:pt idx="1099">
                  <c:v>47452</c:v>
                </c:pt>
                <c:pt idx="1100">
                  <c:v>47459</c:v>
                </c:pt>
                <c:pt idx="1101">
                  <c:v>47466</c:v>
                </c:pt>
                <c:pt idx="1102">
                  <c:v>47473</c:v>
                </c:pt>
                <c:pt idx="1103">
                  <c:v>47483</c:v>
                </c:pt>
                <c:pt idx="1104">
                  <c:v>47490</c:v>
                </c:pt>
                <c:pt idx="1105">
                  <c:v>47497</c:v>
                </c:pt>
                <c:pt idx="1106">
                  <c:v>47504</c:v>
                </c:pt>
                <c:pt idx="1107">
                  <c:v>47511</c:v>
                </c:pt>
                <c:pt idx="1108">
                  <c:v>47518</c:v>
                </c:pt>
                <c:pt idx="1109">
                  <c:v>47525</c:v>
                </c:pt>
                <c:pt idx="1110">
                  <c:v>47532</c:v>
                </c:pt>
                <c:pt idx="1111">
                  <c:v>47539</c:v>
                </c:pt>
                <c:pt idx="1112">
                  <c:v>47546</c:v>
                </c:pt>
                <c:pt idx="1113">
                  <c:v>47553</c:v>
                </c:pt>
                <c:pt idx="1114">
                  <c:v>47560</c:v>
                </c:pt>
                <c:pt idx="1115">
                  <c:v>47567</c:v>
                </c:pt>
                <c:pt idx="1116">
                  <c:v>47574</c:v>
                </c:pt>
                <c:pt idx="1117">
                  <c:v>47581</c:v>
                </c:pt>
                <c:pt idx="1118">
                  <c:v>47588</c:v>
                </c:pt>
                <c:pt idx="1119">
                  <c:v>47597</c:v>
                </c:pt>
                <c:pt idx="1120">
                  <c:v>47602</c:v>
                </c:pt>
                <c:pt idx="1121">
                  <c:v>47609</c:v>
                </c:pt>
                <c:pt idx="1122">
                  <c:v>47616</c:v>
                </c:pt>
                <c:pt idx="1123">
                  <c:v>47623</c:v>
                </c:pt>
                <c:pt idx="1124">
                  <c:v>47630</c:v>
                </c:pt>
                <c:pt idx="1125">
                  <c:v>47637</c:v>
                </c:pt>
                <c:pt idx="1126">
                  <c:v>47644</c:v>
                </c:pt>
                <c:pt idx="1127">
                  <c:v>47651</c:v>
                </c:pt>
                <c:pt idx="1128">
                  <c:v>47658</c:v>
                </c:pt>
                <c:pt idx="1129">
                  <c:v>47665</c:v>
                </c:pt>
                <c:pt idx="1130">
                  <c:v>47672</c:v>
                </c:pt>
                <c:pt idx="1131">
                  <c:v>47679</c:v>
                </c:pt>
                <c:pt idx="1132">
                  <c:v>47686</c:v>
                </c:pt>
                <c:pt idx="1133">
                  <c:v>47693</c:v>
                </c:pt>
                <c:pt idx="1134">
                  <c:v>47700</c:v>
                </c:pt>
                <c:pt idx="1135">
                  <c:v>47707</c:v>
                </c:pt>
                <c:pt idx="1136">
                  <c:v>47714</c:v>
                </c:pt>
                <c:pt idx="1137">
                  <c:v>47721</c:v>
                </c:pt>
                <c:pt idx="1138">
                  <c:v>47728</c:v>
                </c:pt>
                <c:pt idx="1139">
                  <c:v>47735</c:v>
                </c:pt>
                <c:pt idx="1140">
                  <c:v>47742</c:v>
                </c:pt>
                <c:pt idx="1141">
                  <c:v>47749</c:v>
                </c:pt>
                <c:pt idx="1142">
                  <c:v>47756</c:v>
                </c:pt>
                <c:pt idx="1143">
                  <c:v>47763</c:v>
                </c:pt>
                <c:pt idx="1144">
                  <c:v>47770</c:v>
                </c:pt>
                <c:pt idx="1145">
                  <c:v>47777</c:v>
                </c:pt>
                <c:pt idx="1146">
                  <c:v>47784</c:v>
                </c:pt>
                <c:pt idx="1147">
                  <c:v>47791</c:v>
                </c:pt>
                <c:pt idx="1148">
                  <c:v>47798</c:v>
                </c:pt>
                <c:pt idx="1149">
                  <c:v>47805</c:v>
                </c:pt>
                <c:pt idx="1150">
                  <c:v>47812</c:v>
                </c:pt>
                <c:pt idx="1151">
                  <c:v>47819</c:v>
                </c:pt>
                <c:pt idx="1152">
                  <c:v>47826</c:v>
                </c:pt>
                <c:pt idx="1153">
                  <c:v>47833</c:v>
                </c:pt>
                <c:pt idx="1154">
                  <c:v>47840</c:v>
                </c:pt>
                <c:pt idx="1155">
                  <c:v>47848</c:v>
                </c:pt>
                <c:pt idx="1156">
                  <c:v>47855</c:v>
                </c:pt>
                <c:pt idx="1157">
                  <c:v>47862</c:v>
                </c:pt>
                <c:pt idx="1158">
                  <c:v>47869</c:v>
                </c:pt>
                <c:pt idx="1159">
                  <c:v>47876</c:v>
                </c:pt>
                <c:pt idx="1160">
                  <c:v>47883</c:v>
                </c:pt>
                <c:pt idx="1161">
                  <c:v>47890</c:v>
                </c:pt>
                <c:pt idx="1162">
                  <c:v>47897</c:v>
                </c:pt>
                <c:pt idx="1163">
                  <c:v>47904</c:v>
                </c:pt>
                <c:pt idx="1164">
                  <c:v>47911</c:v>
                </c:pt>
                <c:pt idx="1165">
                  <c:v>47918</c:v>
                </c:pt>
                <c:pt idx="1166">
                  <c:v>47925</c:v>
                </c:pt>
                <c:pt idx="1167">
                  <c:v>47932</c:v>
                </c:pt>
                <c:pt idx="1168">
                  <c:v>47939</c:v>
                </c:pt>
                <c:pt idx="1169">
                  <c:v>47946</c:v>
                </c:pt>
                <c:pt idx="1170">
                  <c:v>47955</c:v>
                </c:pt>
                <c:pt idx="1171">
                  <c:v>47962</c:v>
                </c:pt>
                <c:pt idx="1172">
                  <c:v>47970</c:v>
                </c:pt>
                <c:pt idx="1173">
                  <c:v>47976</c:v>
                </c:pt>
                <c:pt idx="1174">
                  <c:v>47983</c:v>
                </c:pt>
                <c:pt idx="1175">
                  <c:v>47990</c:v>
                </c:pt>
                <c:pt idx="1176">
                  <c:v>47997</c:v>
                </c:pt>
                <c:pt idx="1177">
                  <c:v>48004</c:v>
                </c:pt>
                <c:pt idx="1178">
                  <c:v>48011</c:v>
                </c:pt>
                <c:pt idx="1179">
                  <c:v>48018</c:v>
                </c:pt>
                <c:pt idx="1180">
                  <c:v>48025</c:v>
                </c:pt>
                <c:pt idx="1181">
                  <c:v>48032</c:v>
                </c:pt>
                <c:pt idx="1182">
                  <c:v>48039</c:v>
                </c:pt>
                <c:pt idx="1183">
                  <c:v>48046</c:v>
                </c:pt>
                <c:pt idx="1184">
                  <c:v>48053</c:v>
                </c:pt>
                <c:pt idx="1185">
                  <c:v>48060</c:v>
                </c:pt>
                <c:pt idx="1186">
                  <c:v>48067</c:v>
                </c:pt>
                <c:pt idx="1187">
                  <c:v>48074</c:v>
                </c:pt>
                <c:pt idx="1188">
                  <c:v>48081</c:v>
                </c:pt>
                <c:pt idx="1189">
                  <c:v>48088</c:v>
                </c:pt>
                <c:pt idx="1190">
                  <c:v>48095</c:v>
                </c:pt>
                <c:pt idx="1191">
                  <c:v>48102</c:v>
                </c:pt>
                <c:pt idx="1192">
                  <c:v>48109</c:v>
                </c:pt>
                <c:pt idx="1193">
                  <c:v>48116</c:v>
                </c:pt>
                <c:pt idx="1194">
                  <c:v>48123</c:v>
                </c:pt>
                <c:pt idx="1195">
                  <c:v>48130</c:v>
                </c:pt>
                <c:pt idx="1196">
                  <c:v>48137</c:v>
                </c:pt>
                <c:pt idx="1197">
                  <c:v>48144</c:v>
                </c:pt>
                <c:pt idx="1198">
                  <c:v>48151</c:v>
                </c:pt>
                <c:pt idx="1199">
                  <c:v>48158</c:v>
                </c:pt>
                <c:pt idx="1200">
                  <c:v>48165</c:v>
                </c:pt>
                <c:pt idx="1201">
                  <c:v>48172</c:v>
                </c:pt>
                <c:pt idx="1202">
                  <c:v>48179</c:v>
                </c:pt>
                <c:pt idx="1203">
                  <c:v>48186</c:v>
                </c:pt>
                <c:pt idx="1204">
                  <c:v>48193</c:v>
                </c:pt>
                <c:pt idx="1205">
                  <c:v>48200</c:v>
                </c:pt>
                <c:pt idx="1206">
                  <c:v>48211</c:v>
                </c:pt>
                <c:pt idx="1207">
                  <c:v>48215</c:v>
                </c:pt>
                <c:pt idx="1208">
                  <c:v>48221</c:v>
                </c:pt>
                <c:pt idx="1209">
                  <c:v>48228</c:v>
                </c:pt>
                <c:pt idx="1210">
                  <c:v>48235</c:v>
                </c:pt>
                <c:pt idx="1211">
                  <c:v>48242</c:v>
                </c:pt>
                <c:pt idx="1212">
                  <c:v>48249</c:v>
                </c:pt>
                <c:pt idx="1213">
                  <c:v>48256</c:v>
                </c:pt>
                <c:pt idx="1214">
                  <c:v>48263</c:v>
                </c:pt>
                <c:pt idx="1215">
                  <c:v>48270</c:v>
                </c:pt>
                <c:pt idx="1216">
                  <c:v>48277</c:v>
                </c:pt>
                <c:pt idx="1217">
                  <c:v>48284</c:v>
                </c:pt>
                <c:pt idx="1218">
                  <c:v>48291</c:v>
                </c:pt>
                <c:pt idx="1219">
                  <c:v>48298</c:v>
                </c:pt>
                <c:pt idx="1220">
                  <c:v>48305</c:v>
                </c:pt>
                <c:pt idx="1221">
                  <c:v>48312</c:v>
                </c:pt>
                <c:pt idx="1222">
                  <c:v>48319</c:v>
                </c:pt>
                <c:pt idx="1223">
                  <c:v>48326</c:v>
                </c:pt>
                <c:pt idx="1224">
                  <c:v>48333</c:v>
                </c:pt>
                <c:pt idx="1225">
                  <c:v>48340</c:v>
                </c:pt>
                <c:pt idx="1226">
                  <c:v>48347</c:v>
                </c:pt>
                <c:pt idx="1227">
                  <c:v>48354</c:v>
                </c:pt>
                <c:pt idx="1228">
                  <c:v>48361</c:v>
                </c:pt>
                <c:pt idx="1229">
                  <c:v>48368</c:v>
                </c:pt>
                <c:pt idx="1230">
                  <c:v>48375</c:v>
                </c:pt>
                <c:pt idx="1231">
                  <c:v>48382</c:v>
                </c:pt>
                <c:pt idx="1232">
                  <c:v>48389</c:v>
                </c:pt>
                <c:pt idx="1233">
                  <c:v>48396</c:v>
                </c:pt>
                <c:pt idx="1234">
                  <c:v>48403</c:v>
                </c:pt>
                <c:pt idx="1235">
                  <c:v>48410</c:v>
                </c:pt>
                <c:pt idx="1236">
                  <c:v>48417</c:v>
                </c:pt>
                <c:pt idx="1237">
                  <c:v>48424</c:v>
                </c:pt>
                <c:pt idx="1238">
                  <c:v>48431</c:v>
                </c:pt>
                <c:pt idx="1239">
                  <c:v>48438</c:v>
                </c:pt>
                <c:pt idx="1240">
                  <c:v>48445</c:v>
                </c:pt>
                <c:pt idx="1241">
                  <c:v>48452</c:v>
                </c:pt>
                <c:pt idx="1242">
                  <c:v>48459</c:v>
                </c:pt>
                <c:pt idx="1243">
                  <c:v>48466</c:v>
                </c:pt>
                <c:pt idx="1244">
                  <c:v>48473</c:v>
                </c:pt>
                <c:pt idx="1245">
                  <c:v>48480</c:v>
                </c:pt>
                <c:pt idx="1246">
                  <c:v>48487</c:v>
                </c:pt>
                <c:pt idx="1247">
                  <c:v>48494</c:v>
                </c:pt>
                <c:pt idx="1248">
                  <c:v>48501</c:v>
                </c:pt>
                <c:pt idx="1249">
                  <c:v>48508</c:v>
                </c:pt>
                <c:pt idx="1250">
                  <c:v>48515</c:v>
                </c:pt>
                <c:pt idx="1251">
                  <c:v>48522</c:v>
                </c:pt>
                <c:pt idx="1252">
                  <c:v>48529</c:v>
                </c:pt>
                <c:pt idx="1253">
                  <c:v>48536</c:v>
                </c:pt>
                <c:pt idx="1254">
                  <c:v>48543</c:v>
                </c:pt>
                <c:pt idx="1255">
                  <c:v>48550</c:v>
                </c:pt>
                <c:pt idx="1256">
                  <c:v>48557</c:v>
                </c:pt>
                <c:pt idx="1257">
                  <c:v>48564</c:v>
                </c:pt>
                <c:pt idx="1258">
                  <c:v>48571</c:v>
                </c:pt>
                <c:pt idx="1259">
                  <c:v>48578</c:v>
                </c:pt>
                <c:pt idx="1260">
                  <c:v>48585</c:v>
                </c:pt>
                <c:pt idx="1261">
                  <c:v>48592</c:v>
                </c:pt>
                <c:pt idx="1262">
                  <c:v>48599</c:v>
                </c:pt>
                <c:pt idx="1263">
                  <c:v>48606</c:v>
                </c:pt>
                <c:pt idx="1264">
                  <c:v>48613</c:v>
                </c:pt>
                <c:pt idx="1265">
                  <c:v>48620</c:v>
                </c:pt>
                <c:pt idx="1266">
                  <c:v>48627</c:v>
                </c:pt>
                <c:pt idx="1267">
                  <c:v>48634</c:v>
                </c:pt>
                <c:pt idx="1268">
                  <c:v>48641</c:v>
                </c:pt>
                <c:pt idx="1269">
                  <c:v>48648</c:v>
                </c:pt>
                <c:pt idx="1270">
                  <c:v>48655</c:v>
                </c:pt>
                <c:pt idx="1271">
                  <c:v>48662</c:v>
                </c:pt>
                <c:pt idx="1272">
                  <c:v>48669</c:v>
                </c:pt>
                <c:pt idx="1273">
                  <c:v>48676</c:v>
                </c:pt>
                <c:pt idx="1274">
                  <c:v>48683</c:v>
                </c:pt>
                <c:pt idx="1275">
                  <c:v>48690</c:v>
                </c:pt>
                <c:pt idx="1276">
                  <c:v>48697</c:v>
                </c:pt>
                <c:pt idx="1277">
                  <c:v>48704</c:v>
                </c:pt>
                <c:pt idx="1278">
                  <c:v>48711</c:v>
                </c:pt>
                <c:pt idx="1279">
                  <c:v>48718</c:v>
                </c:pt>
                <c:pt idx="1280">
                  <c:v>48725</c:v>
                </c:pt>
                <c:pt idx="1281">
                  <c:v>48732</c:v>
                </c:pt>
                <c:pt idx="1282">
                  <c:v>48739</c:v>
                </c:pt>
                <c:pt idx="1283">
                  <c:v>48746</c:v>
                </c:pt>
                <c:pt idx="1284">
                  <c:v>48753</c:v>
                </c:pt>
                <c:pt idx="1285">
                  <c:v>48760</c:v>
                </c:pt>
                <c:pt idx="1286">
                  <c:v>48767</c:v>
                </c:pt>
                <c:pt idx="1287">
                  <c:v>48774</c:v>
                </c:pt>
                <c:pt idx="1288">
                  <c:v>48781</c:v>
                </c:pt>
                <c:pt idx="1289">
                  <c:v>48788</c:v>
                </c:pt>
                <c:pt idx="1290">
                  <c:v>48795</c:v>
                </c:pt>
                <c:pt idx="1291">
                  <c:v>48802</c:v>
                </c:pt>
                <c:pt idx="1292">
                  <c:v>48809</c:v>
                </c:pt>
                <c:pt idx="1293">
                  <c:v>48816</c:v>
                </c:pt>
                <c:pt idx="1294">
                  <c:v>48823</c:v>
                </c:pt>
                <c:pt idx="1295">
                  <c:v>48830</c:v>
                </c:pt>
                <c:pt idx="1296">
                  <c:v>48837</c:v>
                </c:pt>
                <c:pt idx="1297">
                  <c:v>48844</c:v>
                </c:pt>
                <c:pt idx="1298">
                  <c:v>48851</c:v>
                </c:pt>
                <c:pt idx="1299">
                  <c:v>48858</c:v>
                </c:pt>
                <c:pt idx="1300">
                  <c:v>48865</c:v>
                </c:pt>
                <c:pt idx="1301">
                  <c:v>48872</c:v>
                </c:pt>
                <c:pt idx="1302">
                  <c:v>48879</c:v>
                </c:pt>
                <c:pt idx="1303">
                  <c:v>48886</c:v>
                </c:pt>
                <c:pt idx="1304">
                  <c:v>48893</c:v>
                </c:pt>
                <c:pt idx="1305">
                  <c:v>48900</c:v>
                </c:pt>
                <c:pt idx="1306">
                  <c:v>48907</c:v>
                </c:pt>
                <c:pt idx="1307">
                  <c:v>48914</c:v>
                </c:pt>
                <c:pt idx="1308">
                  <c:v>48921</c:v>
                </c:pt>
                <c:pt idx="1309">
                  <c:v>48928</c:v>
                </c:pt>
                <c:pt idx="1310">
                  <c:v>48935</c:v>
                </c:pt>
                <c:pt idx="1311">
                  <c:v>48942</c:v>
                </c:pt>
                <c:pt idx="1312">
                  <c:v>48949</c:v>
                </c:pt>
                <c:pt idx="1313">
                  <c:v>48956</c:v>
                </c:pt>
                <c:pt idx="1314">
                  <c:v>48963</c:v>
                </c:pt>
                <c:pt idx="1315">
                  <c:v>48970</c:v>
                </c:pt>
                <c:pt idx="1316">
                  <c:v>48977</c:v>
                </c:pt>
                <c:pt idx="1317">
                  <c:v>48984</c:v>
                </c:pt>
                <c:pt idx="1318">
                  <c:v>48991</c:v>
                </c:pt>
                <c:pt idx="1319">
                  <c:v>48998</c:v>
                </c:pt>
                <c:pt idx="1320">
                  <c:v>49005</c:v>
                </c:pt>
                <c:pt idx="1321">
                  <c:v>49012</c:v>
                </c:pt>
                <c:pt idx="1322">
                  <c:v>49019</c:v>
                </c:pt>
                <c:pt idx="1323">
                  <c:v>49026</c:v>
                </c:pt>
                <c:pt idx="1324">
                  <c:v>49033</c:v>
                </c:pt>
                <c:pt idx="1325">
                  <c:v>49040</c:v>
                </c:pt>
                <c:pt idx="1326">
                  <c:v>49047</c:v>
                </c:pt>
                <c:pt idx="1327">
                  <c:v>49054</c:v>
                </c:pt>
                <c:pt idx="1328">
                  <c:v>49061</c:v>
                </c:pt>
                <c:pt idx="1329">
                  <c:v>49068</c:v>
                </c:pt>
                <c:pt idx="1330">
                  <c:v>49075</c:v>
                </c:pt>
                <c:pt idx="1331">
                  <c:v>49082</c:v>
                </c:pt>
                <c:pt idx="1332">
                  <c:v>49089</c:v>
                </c:pt>
                <c:pt idx="1333">
                  <c:v>49096</c:v>
                </c:pt>
                <c:pt idx="1334">
                  <c:v>49103</c:v>
                </c:pt>
                <c:pt idx="1335">
                  <c:v>49110</c:v>
                </c:pt>
                <c:pt idx="1336">
                  <c:v>49117</c:v>
                </c:pt>
                <c:pt idx="1337">
                  <c:v>49124</c:v>
                </c:pt>
                <c:pt idx="1338">
                  <c:v>49131</c:v>
                </c:pt>
                <c:pt idx="1339">
                  <c:v>49138</c:v>
                </c:pt>
                <c:pt idx="1340">
                  <c:v>49145</c:v>
                </c:pt>
                <c:pt idx="1341">
                  <c:v>49152</c:v>
                </c:pt>
                <c:pt idx="1342">
                  <c:v>49159</c:v>
                </c:pt>
                <c:pt idx="1343">
                  <c:v>49166</c:v>
                </c:pt>
                <c:pt idx="1344">
                  <c:v>49173</c:v>
                </c:pt>
                <c:pt idx="1345">
                  <c:v>49180</c:v>
                </c:pt>
                <c:pt idx="1346">
                  <c:v>49187</c:v>
                </c:pt>
                <c:pt idx="1347">
                  <c:v>49194</c:v>
                </c:pt>
                <c:pt idx="1348">
                  <c:v>49201</c:v>
                </c:pt>
                <c:pt idx="1349">
                  <c:v>49208</c:v>
                </c:pt>
                <c:pt idx="1350">
                  <c:v>49215</c:v>
                </c:pt>
                <c:pt idx="1351">
                  <c:v>49222</c:v>
                </c:pt>
                <c:pt idx="1352">
                  <c:v>49229</c:v>
                </c:pt>
                <c:pt idx="1353">
                  <c:v>49236</c:v>
                </c:pt>
                <c:pt idx="1354">
                  <c:v>49243</c:v>
                </c:pt>
                <c:pt idx="1355">
                  <c:v>49250</c:v>
                </c:pt>
                <c:pt idx="1356">
                  <c:v>49257</c:v>
                </c:pt>
                <c:pt idx="1357">
                  <c:v>49264</c:v>
                </c:pt>
                <c:pt idx="1358">
                  <c:v>49271</c:v>
                </c:pt>
                <c:pt idx="1359">
                  <c:v>49278</c:v>
                </c:pt>
                <c:pt idx="1360">
                  <c:v>49285</c:v>
                </c:pt>
                <c:pt idx="1361">
                  <c:v>49292</c:v>
                </c:pt>
                <c:pt idx="1362">
                  <c:v>49299</c:v>
                </c:pt>
                <c:pt idx="1363">
                  <c:v>49307</c:v>
                </c:pt>
                <c:pt idx="1364">
                  <c:v>49314</c:v>
                </c:pt>
                <c:pt idx="1365">
                  <c:v>49321</c:v>
                </c:pt>
                <c:pt idx="1366">
                  <c:v>49328</c:v>
                </c:pt>
                <c:pt idx="1367">
                  <c:v>49335</c:v>
                </c:pt>
                <c:pt idx="1368">
                  <c:v>49342</c:v>
                </c:pt>
                <c:pt idx="1369">
                  <c:v>49349</c:v>
                </c:pt>
                <c:pt idx="1370">
                  <c:v>49356</c:v>
                </c:pt>
                <c:pt idx="1371">
                  <c:v>49363</c:v>
                </c:pt>
                <c:pt idx="1372">
                  <c:v>49370</c:v>
                </c:pt>
                <c:pt idx="1373">
                  <c:v>49377</c:v>
                </c:pt>
                <c:pt idx="1374">
                  <c:v>49384</c:v>
                </c:pt>
                <c:pt idx="1375">
                  <c:v>49395</c:v>
                </c:pt>
                <c:pt idx="1376">
                  <c:v>49398</c:v>
                </c:pt>
                <c:pt idx="1377">
                  <c:v>49405</c:v>
                </c:pt>
                <c:pt idx="1378">
                  <c:v>49412</c:v>
                </c:pt>
                <c:pt idx="1379">
                  <c:v>49419</c:v>
                </c:pt>
                <c:pt idx="1380">
                  <c:v>49426</c:v>
                </c:pt>
                <c:pt idx="1381">
                  <c:v>49433</c:v>
                </c:pt>
                <c:pt idx="1382">
                  <c:v>49440</c:v>
                </c:pt>
                <c:pt idx="1383">
                  <c:v>49447</c:v>
                </c:pt>
                <c:pt idx="1384">
                  <c:v>49454</c:v>
                </c:pt>
                <c:pt idx="1385">
                  <c:v>49461</c:v>
                </c:pt>
                <c:pt idx="1386">
                  <c:v>49468</c:v>
                </c:pt>
                <c:pt idx="1387">
                  <c:v>49475</c:v>
                </c:pt>
                <c:pt idx="1388">
                  <c:v>49482</c:v>
                </c:pt>
                <c:pt idx="1389">
                  <c:v>49489</c:v>
                </c:pt>
                <c:pt idx="1390">
                  <c:v>49496</c:v>
                </c:pt>
                <c:pt idx="1391">
                  <c:v>49503</c:v>
                </c:pt>
                <c:pt idx="1392">
                  <c:v>49510</c:v>
                </c:pt>
                <c:pt idx="1393">
                  <c:v>49517</c:v>
                </c:pt>
                <c:pt idx="1394">
                  <c:v>49524</c:v>
                </c:pt>
                <c:pt idx="1395">
                  <c:v>49531</c:v>
                </c:pt>
                <c:pt idx="1396">
                  <c:v>49538</c:v>
                </c:pt>
                <c:pt idx="1397">
                  <c:v>49545</c:v>
                </c:pt>
                <c:pt idx="1398">
                  <c:v>49552</c:v>
                </c:pt>
                <c:pt idx="1399">
                  <c:v>49559</c:v>
                </c:pt>
                <c:pt idx="1400">
                  <c:v>49566</c:v>
                </c:pt>
                <c:pt idx="1401">
                  <c:v>49573</c:v>
                </c:pt>
                <c:pt idx="1402">
                  <c:v>49580</c:v>
                </c:pt>
                <c:pt idx="1403">
                  <c:v>49587</c:v>
                </c:pt>
                <c:pt idx="1404">
                  <c:v>49594</c:v>
                </c:pt>
                <c:pt idx="1405">
                  <c:v>49601</c:v>
                </c:pt>
                <c:pt idx="1406">
                  <c:v>49608</c:v>
                </c:pt>
                <c:pt idx="1407">
                  <c:v>49615</c:v>
                </c:pt>
                <c:pt idx="1408">
                  <c:v>49622</c:v>
                </c:pt>
                <c:pt idx="1409">
                  <c:v>49629</c:v>
                </c:pt>
                <c:pt idx="1410">
                  <c:v>49636</c:v>
                </c:pt>
                <c:pt idx="1411">
                  <c:v>49643</c:v>
                </c:pt>
                <c:pt idx="1412">
                  <c:v>49650</c:v>
                </c:pt>
                <c:pt idx="1413">
                  <c:v>49657</c:v>
                </c:pt>
                <c:pt idx="1414">
                  <c:v>49664</c:v>
                </c:pt>
                <c:pt idx="1415">
                  <c:v>49674</c:v>
                </c:pt>
                <c:pt idx="1416">
                  <c:v>49681</c:v>
                </c:pt>
                <c:pt idx="1417">
                  <c:v>49688</c:v>
                </c:pt>
                <c:pt idx="1418">
                  <c:v>49695</c:v>
                </c:pt>
                <c:pt idx="1419">
                  <c:v>49702</c:v>
                </c:pt>
                <c:pt idx="1420">
                  <c:v>49709</c:v>
                </c:pt>
                <c:pt idx="1421">
                  <c:v>49716</c:v>
                </c:pt>
                <c:pt idx="1422">
                  <c:v>49723</c:v>
                </c:pt>
                <c:pt idx="1423">
                  <c:v>49730</c:v>
                </c:pt>
                <c:pt idx="1424">
                  <c:v>49737</c:v>
                </c:pt>
                <c:pt idx="1425">
                  <c:v>49744</c:v>
                </c:pt>
                <c:pt idx="1426">
                  <c:v>49751</c:v>
                </c:pt>
                <c:pt idx="1427">
                  <c:v>49758</c:v>
                </c:pt>
                <c:pt idx="1428">
                  <c:v>49765</c:v>
                </c:pt>
                <c:pt idx="1429">
                  <c:v>49772</c:v>
                </c:pt>
                <c:pt idx="1430">
                  <c:v>49781</c:v>
                </c:pt>
                <c:pt idx="1431">
                  <c:v>49786</c:v>
                </c:pt>
                <c:pt idx="1432">
                  <c:v>49793</c:v>
                </c:pt>
                <c:pt idx="1433">
                  <c:v>49801</c:v>
                </c:pt>
                <c:pt idx="1434">
                  <c:v>49808</c:v>
                </c:pt>
                <c:pt idx="1435">
                  <c:v>49815</c:v>
                </c:pt>
                <c:pt idx="1436">
                  <c:v>49822</c:v>
                </c:pt>
                <c:pt idx="1437">
                  <c:v>49829</c:v>
                </c:pt>
                <c:pt idx="1438">
                  <c:v>49836</c:v>
                </c:pt>
                <c:pt idx="1439">
                  <c:v>49843</c:v>
                </c:pt>
                <c:pt idx="1440">
                  <c:v>49850</c:v>
                </c:pt>
                <c:pt idx="1441">
                  <c:v>49857</c:v>
                </c:pt>
                <c:pt idx="1442">
                  <c:v>49864</c:v>
                </c:pt>
                <c:pt idx="1443">
                  <c:v>49871</c:v>
                </c:pt>
                <c:pt idx="1444">
                  <c:v>49878</c:v>
                </c:pt>
                <c:pt idx="1445">
                  <c:v>49885</c:v>
                </c:pt>
                <c:pt idx="1446">
                  <c:v>49892</c:v>
                </c:pt>
                <c:pt idx="1447">
                  <c:v>49899</c:v>
                </c:pt>
                <c:pt idx="1448">
                  <c:v>49906</c:v>
                </c:pt>
                <c:pt idx="1449">
                  <c:v>49913</c:v>
                </c:pt>
                <c:pt idx="1450">
                  <c:v>49920</c:v>
                </c:pt>
                <c:pt idx="1451">
                  <c:v>49927</c:v>
                </c:pt>
                <c:pt idx="1452">
                  <c:v>49934</c:v>
                </c:pt>
                <c:pt idx="1453">
                  <c:v>49941</c:v>
                </c:pt>
                <c:pt idx="1454">
                  <c:v>49948</c:v>
                </c:pt>
                <c:pt idx="1455">
                  <c:v>49955</c:v>
                </c:pt>
                <c:pt idx="1456">
                  <c:v>49962</c:v>
                </c:pt>
                <c:pt idx="1457">
                  <c:v>49969</c:v>
                </c:pt>
                <c:pt idx="1458">
                  <c:v>49976</c:v>
                </c:pt>
                <c:pt idx="1459">
                  <c:v>49983</c:v>
                </c:pt>
                <c:pt idx="1460">
                  <c:v>49990</c:v>
                </c:pt>
                <c:pt idx="1461">
                  <c:v>49997</c:v>
                </c:pt>
                <c:pt idx="1462">
                  <c:v>50004</c:v>
                </c:pt>
                <c:pt idx="1463">
                  <c:v>50011</c:v>
                </c:pt>
                <c:pt idx="1464">
                  <c:v>50018</c:v>
                </c:pt>
                <c:pt idx="1465">
                  <c:v>50025</c:v>
                </c:pt>
                <c:pt idx="1466">
                  <c:v>50032</c:v>
                </c:pt>
                <c:pt idx="1467">
                  <c:v>50040</c:v>
                </c:pt>
                <c:pt idx="1468">
                  <c:v>50047</c:v>
                </c:pt>
                <c:pt idx="1469">
                  <c:v>50054</c:v>
                </c:pt>
                <c:pt idx="1470">
                  <c:v>50061</c:v>
                </c:pt>
                <c:pt idx="1471">
                  <c:v>50068</c:v>
                </c:pt>
                <c:pt idx="1472">
                  <c:v>50075</c:v>
                </c:pt>
                <c:pt idx="1473">
                  <c:v>50082</c:v>
                </c:pt>
                <c:pt idx="1474">
                  <c:v>50089</c:v>
                </c:pt>
                <c:pt idx="1475">
                  <c:v>50096</c:v>
                </c:pt>
                <c:pt idx="1476">
                  <c:v>50103</c:v>
                </c:pt>
                <c:pt idx="1477">
                  <c:v>50110</c:v>
                </c:pt>
                <c:pt idx="1478">
                  <c:v>50117</c:v>
                </c:pt>
                <c:pt idx="1479">
                  <c:v>50124</c:v>
                </c:pt>
                <c:pt idx="1480">
                  <c:v>50131</c:v>
                </c:pt>
                <c:pt idx="1481">
                  <c:v>50139</c:v>
                </c:pt>
                <c:pt idx="1482">
                  <c:v>50146</c:v>
                </c:pt>
                <c:pt idx="1483">
                  <c:v>50153</c:v>
                </c:pt>
                <c:pt idx="1484">
                  <c:v>50160</c:v>
                </c:pt>
                <c:pt idx="1485">
                  <c:v>50167</c:v>
                </c:pt>
                <c:pt idx="1486">
                  <c:v>50174</c:v>
                </c:pt>
                <c:pt idx="1487">
                  <c:v>50181</c:v>
                </c:pt>
                <c:pt idx="1488">
                  <c:v>50188</c:v>
                </c:pt>
                <c:pt idx="1489">
                  <c:v>50195</c:v>
                </c:pt>
                <c:pt idx="1490">
                  <c:v>50202</c:v>
                </c:pt>
                <c:pt idx="1491">
                  <c:v>50209</c:v>
                </c:pt>
                <c:pt idx="1492">
                  <c:v>50216</c:v>
                </c:pt>
                <c:pt idx="1493">
                  <c:v>50223</c:v>
                </c:pt>
                <c:pt idx="1494">
                  <c:v>50230</c:v>
                </c:pt>
                <c:pt idx="1495">
                  <c:v>50237</c:v>
                </c:pt>
                <c:pt idx="1496">
                  <c:v>50244</c:v>
                </c:pt>
                <c:pt idx="1497">
                  <c:v>50251</c:v>
                </c:pt>
                <c:pt idx="1498">
                  <c:v>50258</c:v>
                </c:pt>
                <c:pt idx="1499">
                  <c:v>50265</c:v>
                </c:pt>
                <c:pt idx="1500">
                  <c:v>50272</c:v>
                </c:pt>
                <c:pt idx="1501">
                  <c:v>50279</c:v>
                </c:pt>
                <c:pt idx="1502">
                  <c:v>50286</c:v>
                </c:pt>
                <c:pt idx="1503">
                  <c:v>50293</c:v>
                </c:pt>
                <c:pt idx="1504">
                  <c:v>50300</c:v>
                </c:pt>
                <c:pt idx="1505">
                  <c:v>50307</c:v>
                </c:pt>
                <c:pt idx="1506">
                  <c:v>50314</c:v>
                </c:pt>
                <c:pt idx="1507">
                  <c:v>50321</c:v>
                </c:pt>
                <c:pt idx="1508">
                  <c:v>50328</c:v>
                </c:pt>
                <c:pt idx="1509">
                  <c:v>50335</c:v>
                </c:pt>
                <c:pt idx="1510">
                  <c:v>50342</c:v>
                </c:pt>
                <c:pt idx="1511">
                  <c:v>50349</c:v>
                </c:pt>
                <c:pt idx="1512">
                  <c:v>50356</c:v>
                </c:pt>
                <c:pt idx="1513">
                  <c:v>50363</c:v>
                </c:pt>
                <c:pt idx="1514">
                  <c:v>50370</c:v>
                </c:pt>
                <c:pt idx="1515">
                  <c:v>50377</c:v>
                </c:pt>
                <c:pt idx="1516">
                  <c:v>50384</c:v>
                </c:pt>
                <c:pt idx="1517">
                  <c:v>50391</c:v>
                </c:pt>
                <c:pt idx="1518">
                  <c:v>50398</c:v>
                </c:pt>
                <c:pt idx="1519">
                  <c:v>50405</c:v>
                </c:pt>
                <c:pt idx="1520">
                  <c:v>50412</c:v>
                </c:pt>
                <c:pt idx="1521">
                  <c:v>50419</c:v>
                </c:pt>
                <c:pt idx="1522">
                  <c:v>50426</c:v>
                </c:pt>
                <c:pt idx="1523">
                  <c:v>50433</c:v>
                </c:pt>
                <c:pt idx="1524">
                  <c:v>50440</c:v>
                </c:pt>
                <c:pt idx="1525">
                  <c:v>50447</c:v>
                </c:pt>
                <c:pt idx="1526">
                  <c:v>50454</c:v>
                </c:pt>
                <c:pt idx="1527">
                  <c:v>50461</c:v>
                </c:pt>
                <c:pt idx="1528">
                  <c:v>50468</c:v>
                </c:pt>
                <c:pt idx="1529">
                  <c:v>50475</c:v>
                </c:pt>
                <c:pt idx="1530">
                  <c:v>50482</c:v>
                </c:pt>
                <c:pt idx="1531">
                  <c:v>50489</c:v>
                </c:pt>
                <c:pt idx="1532">
                  <c:v>50496</c:v>
                </c:pt>
                <c:pt idx="1533">
                  <c:v>50503</c:v>
                </c:pt>
                <c:pt idx="1534">
                  <c:v>50510</c:v>
                </c:pt>
                <c:pt idx="1535">
                  <c:v>50517</c:v>
                </c:pt>
                <c:pt idx="1536">
                  <c:v>50524</c:v>
                </c:pt>
                <c:pt idx="1537">
                  <c:v>50531</c:v>
                </c:pt>
                <c:pt idx="1538">
                  <c:v>50538</c:v>
                </c:pt>
                <c:pt idx="1539">
                  <c:v>50545</c:v>
                </c:pt>
                <c:pt idx="1540">
                  <c:v>50552</c:v>
                </c:pt>
                <c:pt idx="1541">
                  <c:v>50559</c:v>
                </c:pt>
                <c:pt idx="1542">
                  <c:v>50566</c:v>
                </c:pt>
                <c:pt idx="1543">
                  <c:v>50573</c:v>
                </c:pt>
                <c:pt idx="1544">
                  <c:v>50580</c:v>
                </c:pt>
                <c:pt idx="1545">
                  <c:v>50587</c:v>
                </c:pt>
                <c:pt idx="1546">
                  <c:v>50594</c:v>
                </c:pt>
                <c:pt idx="1547">
                  <c:v>50601</c:v>
                </c:pt>
                <c:pt idx="1548">
                  <c:v>50608</c:v>
                </c:pt>
                <c:pt idx="1549">
                  <c:v>50615</c:v>
                </c:pt>
                <c:pt idx="1550">
                  <c:v>50622</c:v>
                </c:pt>
                <c:pt idx="1551">
                  <c:v>50629</c:v>
                </c:pt>
                <c:pt idx="1552">
                  <c:v>50636</c:v>
                </c:pt>
                <c:pt idx="1553">
                  <c:v>50643</c:v>
                </c:pt>
                <c:pt idx="1554">
                  <c:v>50650</c:v>
                </c:pt>
                <c:pt idx="1555">
                  <c:v>50657</c:v>
                </c:pt>
                <c:pt idx="1556">
                  <c:v>50664</c:v>
                </c:pt>
                <c:pt idx="1557">
                  <c:v>50671</c:v>
                </c:pt>
                <c:pt idx="1558">
                  <c:v>50678</c:v>
                </c:pt>
                <c:pt idx="1559">
                  <c:v>50685</c:v>
                </c:pt>
                <c:pt idx="1560">
                  <c:v>50692</c:v>
                </c:pt>
                <c:pt idx="1561">
                  <c:v>50699</c:v>
                </c:pt>
                <c:pt idx="1562">
                  <c:v>50706</c:v>
                </c:pt>
                <c:pt idx="1563">
                  <c:v>50713</c:v>
                </c:pt>
                <c:pt idx="1564">
                  <c:v>50720</c:v>
                </c:pt>
                <c:pt idx="1565">
                  <c:v>50727</c:v>
                </c:pt>
                <c:pt idx="1566">
                  <c:v>50734</c:v>
                </c:pt>
                <c:pt idx="1567">
                  <c:v>50741</c:v>
                </c:pt>
                <c:pt idx="1568">
                  <c:v>50748</c:v>
                </c:pt>
                <c:pt idx="1569">
                  <c:v>50755</c:v>
                </c:pt>
                <c:pt idx="1570">
                  <c:v>50762</c:v>
                </c:pt>
                <c:pt idx="1571">
                  <c:v>50769</c:v>
                </c:pt>
                <c:pt idx="1572">
                  <c:v>50776</c:v>
                </c:pt>
                <c:pt idx="1573">
                  <c:v>50783</c:v>
                </c:pt>
                <c:pt idx="1574">
                  <c:v>50790</c:v>
                </c:pt>
                <c:pt idx="1575">
                  <c:v>50797</c:v>
                </c:pt>
                <c:pt idx="1576">
                  <c:v>50804</c:v>
                </c:pt>
                <c:pt idx="1577">
                  <c:v>50811</c:v>
                </c:pt>
                <c:pt idx="1578">
                  <c:v>50818</c:v>
                </c:pt>
                <c:pt idx="1579">
                  <c:v>50825</c:v>
                </c:pt>
                <c:pt idx="1580">
                  <c:v>50832</c:v>
                </c:pt>
                <c:pt idx="1581">
                  <c:v>50839</c:v>
                </c:pt>
                <c:pt idx="1582">
                  <c:v>50846</c:v>
                </c:pt>
                <c:pt idx="1583">
                  <c:v>50853</c:v>
                </c:pt>
                <c:pt idx="1584">
                  <c:v>50860</c:v>
                </c:pt>
                <c:pt idx="1585">
                  <c:v>50867</c:v>
                </c:pt>
                <c:pt idx="1586">
                  <c:v>50874</c:v>
                </c:pt>
                <c:pt idx="1587">
                  <c:v>50881</c:v>
                </c:pt>
                <c:pt idx="1588">
                  <c:v>50888</c:v>
                </c:pt>
                <c:pt idx="1589">
                  <c:v>50895</c:v>
                </c:pt>
                <c:pt idx="1590">
                  <c:v>50902</c:v>
                </c:pt>
                <c:pt idx="1591">
                  <c:v>50909</c:v>
                </c:pt>
                <c:pt idx="1592">
                  <c:v>50916</c:v>
                </c:pt>
                <c:pt idx="1593">
                  <c:v>50923</c:v>
                </c:pt>
                <c:pt idx="1594">
                  <c:v>50930</c:v>
                </c:pt>
                <c:pt idx="1595">
                  <c:v>50937</c:v>
                </c:pt>
                <c:pt idx="1596">
                  <c:v>50944</c:v>
                </c:pt>
                <c:pt idx="1597">
                  <c:v>50951</c:v>
                </c:pt>
                <c:pt idx="1598">
                  <c:v>50958</c:v>
                </c:pt>
                <c:pt idx="1599">
                  <c:v>50965</c:v>
                </c:pt>
                <c:pt idx="1600">
                  <c:v>50972</c:v>
                </c:pt>
                <c:pt idx="1601">
                  <c:v>50979</c:v>
                </c:pt>
                <c:pt idx="1602">
                  <c:v>50986</c:v>
                </c:pt>
                <c:pt idx="1603">
                  <c:v>50993</c:v>
                </c:pt>
                <c:pt idx="1604">
                  <c:v>51000</c:v>
                </c:pt>
                <c:pt idx="1605">
                  <c:v>51007</c:v>
                </c:pt>
                <c:pt idx="1606">
                  <c:v>51014</c:v>
                </c:pt>
                <c:pt idx="1607">
                  <c:v>51021</c:v>
                </c:pt>
                <c:pt idx="1608">
                  <c:v>51028</c:v>
                </c:pt>
                <c:pt idx="1609">
                  <c:v>51035</c:v>
                </c:pt>
                <c:pt idx="1610">
                  <c:v>51042</c:v>
                </c:pt>
                <c:pt idx="1611">
                  <c:v>51049</c:v>
                </c:pt>
                <c:pt idx="1612">
                  <c:v>51056</c:v>
                </c:pt>
                <c:pt idx="1613">
                  <c:v>51063</c:v>
                </c:pt>
                <c:pt idx="1614">
                  <c:v>51070</c:v>
                </c:pt>
                <c:pt idx="1615">
                  <c:v>51077</c:v>
                </c:pt>
                <c:pt idx="1616">
                  <c:v>51084</c:v>
                </c:pt>
                <c:pt idx="1617">
                  <c:v>51091</c:v>
                </c:pt>
                <c:pt idx="1618">
                  <c:v>51098</c:v>
                </c:pt>
                <c:pt idx="1619">
                  <c:v>51105</c:v>
                </c:pt>
                <c:pt idx="1620">
                  <c:v>51112</c:v>
                </c:pt>
                <c:pt idx="1621">
                  <c:v>51119</c:v>
                </c:pt>
                <c:pt idx="1622">
                  <c:v>51126</c:v>
                </c:pt>
                <c:pt idx="1623">
                  <c:v>51133</c:v>
                </c:pt>
                <c:pt idx="1624">
                  <c:v>51140</c:v>
                </c:pt>
                <c:pt idx="1625">
                  <c:v>51147</c:v>
                </c:pt>
                <c:pt idx="1626">
                  <c:v>51154</c:v>
                </c:pt>
                <c:pt idx="1627">
                  <c:v>51161</c:v>
                </c:pt>
                <c:pt idx="1628">
                  <c:v>51168</c:v>
                </c:pt>
                <c:pt idx="1629">
                  <c:v>51175</c:v>
                </c:pt>
                <c:pt idx="1630">
                  <c:v>51182</c:v>
                </c:pt>
                <c:pt idx="1631">
                  <c:v>51189</c:v>
                </c:pt>
                <c:pt idx="1632">
                  <c:v>51196</c:v>
                </c:pt>
                <c:pt idx="1633">
                  <c:v>51203</c:v>
                </c:pt>
                <c:pt idx="1634">
                  <c:v>51210</c:v>
                </c:pt>
                <c:pt idx="1635">
                  <c:v>51217</c:v>
                </c:pt>
                <c:pt idx="1636">
                  <c:v>51224</c:v>
                </c:pt>
                <c:pt idx="1637">
                  <c:v>51231</c:v>
                </c:pt>
                <c:pt idx="1638">
                  <c:v>51238</c:v>
                </c:pt>
                <c:pt idx="1639">
                  <c:v>51245</c:v>
                </c:pt>
                <c:pt idx="1640">
                  <c:v>51252</c:v>
                </c:pt>
                <c:pt idx="1641">
                  <c:v>51260</c:v>
                </c:pt>
                <c:pt idx="1642">
                  <c:v>51267</c:v>
                </c:pt>
                <c:pt idx="1643">
                  <c:v>51274</c:v>
                </c:pt>
                <c:pt idx="1644">
                  <c:v>51281</c:v>
                </c:pt>
                <c:pt idx="1645">
                  <c:v>51288</c:v>
                </c:pt>
                <c:pt idx="1646">
                  <c:v>51295</c:v>
                </c:pt>
                <c:pt idx="1647">
                  <c:v>51302</c:v>
                </c:pt>
                <c:pt idx="1648">
                  <c:v>51309</c:v>
                </c:pt>
                <c:pt idx="1649">
                  <c:v>51316</c:v>
                </c:pt>
                <c:pt idx="1650">
                  <c:v>51323</c:v>
                </c:pt>
                <c:pt idx="1651">
                  <c:v>51330</c:v>
                </c:pt>
                <c:pt idx="1652">
                  <c:v>51337</c:v>
                </c:pt>
                <c:pt idx="1653">
                  <c:v>51344</c:v>
                </c:pt>
                <c:pt idx="1654">
                  <c:v>51351</c:v>
                </c:pt>
                <c:pt idx="1655">
                  <c:v>51358</c:v>
                </c:pt>
                <c:pt idx="1656">
                  <c:v>51365</c:v>
                </c:pt>
                <c:pt idx="1657">
                  <c:v>51372</c:v>
                </c:pt>
                <c:pt idx="1658">
                  <c:v>51379</c:v>
                </c:pt>
                <c:pt idx="1659">
                  <c:v>51386</c:v>
                </c:pt>
                <c:pt idx="1660">
                  <c:v>51393</c:v>
                </c:pt>
                <c:pt idx="1661">
                  <c:v>51400</c:v>
                </c:pt>
                <c:pt idx="1662">
                  <c:v>51407</c:v>
                </c:pt>
                <c:pt idx="1663">
                  <c:v>51414</c:v>
                </c:pt>
                <c:pt idx="1664">
                  <c:v>51421</c:v>
                </c:pt>
                <c:pt idx="1665">
                  <c:v>51428</c:v>
                </c:pt>
                <c:pt idx="1666">
                  <c:v>51435</c:v>
                </c:pt>
                <c:pt idx="1667">
                  <c:v>51442</c:v>
                </c:pt>
                <c:pt idx="1668">
                  <c:v>51449</c:v>
                </c:pt>
                <c:pt idx="1669">
                  <c:v>51456</c:v>
                </c:pt>
                <c:pt idx="1670">
                  <c:v>51463</c:v>
                </c:pt>
                <c:pt idx="1671">
                  <c:v>51470</c:v>
                </c:pt>
                <c:pt idx="1672">
                  <c:v>51477</c:v>
                </c:pt>
                <c:pt idx="1673">
                  <c:v>51484</c:v>
                </c:pt>
                <c:pt idx="1674">
                  <c:v>51491</c:v>
                </c:pt>
                <c:pt idx="1675">
                  <c:v>51501</c:v>
                </c:pt>
                <c:pt idx="1676">
                  <c:v>51508</c:v>
                </c:pt>
                <c:pt idx="1677">
                  <c:v>51515</c:v>
                </c:pt>
                <c:pt idx="1678">
                  <c:v>51522</c:v>
                </c:pt>
                <c:pt idx="1679">
                  <c:v>51529</c:v>
                </c:pt>
                <c:pt idx="1680">
                  <c:v>51536</c:v>
                </c:pt>
                <c:pt idx="1681">
                  <c:v>51543</c:v>
                </c:pt>
                <c:pt idx="1682">
                  <c:v>51550</c:v>
                </c:pt>
                <c:pt idx="1683">
                  <c:v>51557</c:v>
                </c:pt>
                <c:pt idx="1684">
                  <c:v>51564</c:v>
                </c:pt>
                <c:pt idx="1685">
                  <c:v>51571</c:v>
                </c:pt>
                <c:pt idx="1686">
                  <c:v>51578</c:v>
                </c:pt>
                <c:pt idx="1687">
                  <c:v>51585</c:v>
                </c:pt>
                <c:pt idx="1688">
                  <c:v>51592</c:v>
                </c:pt>
                <c:pt idx="1689">
                  <c:v>51599</c:v>
                </c:pt>
                <c:pt idx="1690">
                  <c:v>51606</c:v>
                </c:pt>
                <c:pt idx="1691">
                  <c:v>51615</c:v>
                </c:pt>
                <c:pt idx="1692">
                  <c:v>51620</c:v>
                </c:pt>
                <c:pt idx="1693">
                  <c:v>51627</c:v>
                </c:pt>
                <c:pt idx="1694">
                  <c:v>51634</c:v>
                </c:pt>
                <c:pt idx="1695">
                  <c:v>51641</c:v>
                </c:pt>
                <c:pt idx="1696">
                  <c:v>51648</c:v>
                </c:pt>
                <c:pt idx="1697">
                  <c:v>51655</c:v>
                </c:pt>
                <c:pt idx="1698">
                  <c:v>51662</c:v>
                </c:pt>
                <c:pt idx="1699">
                  <c:v>51669</c:v>
                </c:pt>
                <c:pt idx="1700">
                  <c:v>51676</c:v>
                </c:pt>
                <c:pt idx="1701">
                  <c:v>51683</c:v>
                </c:pt>
                <c:pt idx="1702">
                  <c:v>51690</c:v>
                </c:pt>
                <c:pt idx="1703">
                  <c:v>51697</c:v>
                </c:pt>
                <c:pt idx="1704">
                  <c:v>51704</c:v>
                </c:pt>
                <c:pt idx="1705">
                  <c:v>51711</c:v>
                </c:pt>
                <c:pt idx="1706">
                  <c:v>51718</c:v>
                </c:pt>
                <c:pt idx="1707">
                  <c:v>51725</c:v>
                </c:pt>
                <c:pt idx="1708">
                  <c:v>51732</c:v>
                </c:pt>
                <c:pt idx="1709">
                  <c:v>51739</c:v>
                </c:pt>
                <c:pt idx="1710">
                  <c:v>51746</c:v>
                </c:pt>
                <c:pt idx="1711">
                  <c:v>51753</c:v>
                </c:pt>
                <c:pt idx="1712">
                  <c:v>51760</c:v>
                </c:pt>
                <c:pt idx="1713">
                  <c:v>51767</c:v>
                </c:pt>
                <c:pt idx="1714">
                  <c:v>51774</c:v>
                </c:pt>
                <c:pt idx="1715">
                  <c:v>51781</c:v>
                </c:pt>
                <c:pt idx="1716">
                  <c:v>51788</c:v>
                </c:pt>
                <c:pt idx="1717">
                  <c:v>51795</c:v>
                </c:pt>
                <c:pt idx="1718">
                  <c:v>51802</c:v>
                </c:pt>
                <c:pt idx="1719">
                  <c:v>51809</c:v>
                </c:pt>
                <c:pt idx="1720">
                  <c:v>51816</c:v>
                </c:pt>
                <c:pt idx="1721">
                  <c:v>51823</c:v>
                </c:pt>
                <c:pt idx="1722">
                  <c:v>51830</c:v>
                </c:pt>
                <c:pt idx="1723">
                  <c:v>51837</c:v>
                </c:pt>
                <c:pt idx="1724">
                  <c:v>51844</c:v>
                </c:pt>
                <c:pt idx="1725">
                  <c:v>51851</c:v>
                </c:pt>
                <c:pt idx="1726">
                  <c:v>51858</c:v>
                </c:pt>
                <c:pt idx="1727">
                  <c:v>51866</c:v>
                </c:pt>
                <c:pt idx="1728">
                  <c:v>51873</c:v>
                </c:pt>
                <c:pt idx="1729">
                  <c:v>51880</c:v>
                </c:pt>
                <c:pt idx="1730">
                  <c:v>51887</c:v>
                </c:pt>
                <c:pt idx="1731">
                  <c:v>51894</c:v>
                </c:pt>
                <c:pt idx="1732">
                  <c:v>51901</c:v>
                </c:pt>
                <c:pt idx="1733">
                  <c:v>51908</c:v>
                </c:pt>
                <c:pt idx="1734">
                  <c:v>51915</c:v>
                </c:pt>
                <c:pt idx="1735">
                  <c:v>51922</c:v>
                </c:pt>
                <c:pt idx="1736">
                  <c:v>51929</c:v>
                </c:pt>
                <c:pt idx="1737">
                  <c:v>51936</c:v>
                </c:pt>
                <c:pt idx="1738">
                  <c:v>51943</c:v>
                </c:pt>
                <c:pt idx="1739">
                  <c:v>51950</c:v>
                </c:pt>
                <c:pt idx="1740">
                  <c:v>51957</c:v>
                </c:pt>
                <c:pt idx="1741">
                  <c:v>51966</c:v>
                </c:pt>
                <c:pt idx="1742">
                  <c:v>51973</c:v>
                </c:pt>
                <c:pt idx="1743">
                  <c:v>51980</c:v>
                </c:pt>
                <c:pt idx="1744">
                  <c:v>51988</c:v>
                </c:pt>
                <c:pt idx="1745">
                  <c:v>51994</c:v>
                </c:pt>
                <c:pt idx="1746">
                  <c:v>52001</c:v>
                </c:pt>
                <c:pt idx="1747">
                  <c:v>52008</c:v>
                </c:pt>
                <c:pt idx="1748">
                  <c:v>52015</c:v>
                </c:pt>
                <c:pt idx="1749">
                  <c:v>52022</c:v>
                </c:pt>
                <c:pt idx="1750">
                  <c:v>52029</c:v>
                </c:pt>
                <c:pt idx="1751">
                  <c:v>52036</c:v>
                </c:pt>
                <c:pt idx="1752">
                  <c:v>52043</c:v>
                </c:pt>
                <c:pt idx="1753">
                  <c:v>52050</c:v>
                </c:pt>
                <c:pt idx="1754">
                  <c:v>52057</c:v>
                </c:pt>
                <c:pt idx="1755">
                  <c:v>52064</c:v>
                </c:pt>
                <c:pt idx="1756">
                  <c:v>52071</c:v>
                </c:pt>
                <c:pt idx="1757">
                  <c:v>52078</c:v>
                </c:pt>
                <c:pt idx="1758">
                  <c:v>52085</c:v>
                </c:pt>
                <c:pt idx="1759">
                  <c:v>52092</c:v>
                </c:pt>
                <c:pt idx="1760">
                  <c:v>52099</c:v>
                </c:pt>
                <c:pt idx="1761">
                  <c:v>52106</c:v>
                </c:pt>
                <c:pt idx="1762">
                  <c:v>52113</c:v>
                </c:pt>
                <c:pt idx="1763">
                  <c:v>52120</c:v>
                </c:pt>
                <c:pt idx="1764">
                  <c:v>52127</c:v>
                </c:pt>
                <c:pt idx="1765">
                  <c:v>52134</c:v>
                </c:pt>
                <c:pt idx="1766">
                  <c:v>52141</c:v>
                </c:pt>
                <c:pt idx="1767">
                  <c:v>52148</c:v>
                </c:pt>
                <c:pt idx="1768">
                  <c:v>52155</c:v>
                </c:pt>
                <c:pt idx="1769">
                  <c:v>52162</c:v>
                </c:pt>
                <c:pt idx="1770">
                  <c:v>52169</c:v>
                </c:pt>
                <c:pt idx="1771">
                  <c:v>52176</c:v>
                </c:pt>
                <c:pt idx="1772">
                  <c:v>52183</c:v>
                </c:pt>
                <c:pt idx="1773">
                  <c:v>52190</c:v>
                </c:pt>
                <c:pt idx="1774">
                  <c:v>52197</c:v>
                </c:pt>
                <c:pt idx="1775">
                  <c:v>52204</c:v>
                </c:pt>
                <c:pt idx="1776">
                  <c:v>52211</c:v>
                </c:pt>
                <c:pt idx="1777">
                  <c:v>52218</c:v>
                </c:pt>
                <c:pt idx="1778">
                  <c:v>52229</c:v>
                </c:pt>
                <c:pt idx="1779">
                  <c:v>52233</c:v>
                </c:pt>
                <c:pt idx="1780">
                  <c:v>52239</c:v>
                </c:pt>
                <c:pt idx="1781">
                  <c:v>52246</c:v>
                </c:pt>
                <c:pt idx="1782">
                  <c:v>52253</c:v>
                </c:pt>
                <c:pt idx="1783">
                  <c:v>52260</c:v>
                </c:pt>
                <c:pt idx="1784">
                  <c:v>52267</c:v>
                </c:pt>
                <c:pt idx="1785">
                  <c:v>52274</c:v>
                </c:pt>
                <c:pt idx="1786">
                  <c:v>52281</c:v>
                </c:pt>
                <c:pt idx="1787">
                  <c:v>52288</c:v>
                </c:pt>
                <c:pt idx="1788">
                  <c:v>52295</c:v>
                </c:pt>
                <c:pt idx="1789">
                  <c:v>52302</c:v>
                </c:pt>
                <c:pt idx="1790">
                  <c:v>52309</c:v>
                </c:pt>
                <c:pt idx="1791">
                  <c:v>52316</c:v>
                </c:pt>
                <c:pt idx="1792">
                  <c:v>52323</c:v>
                </c:pt>
                <c:pt idx="1793">
                  <c:v>52330</c:v>
                </c:pt>
                <c:pt idx="1794">
                  <c:v>52337</c:v>
                </c:pt>
                <c:pt idx="1795">
                  <c:v>52344</c:v>
                </c:pt>
                <c:pt idx="1796">
                  <c:v>52351</c:v>
                </c:pt>
                <c:pt idx="1797">
                  <c:v>52358</c:v>
                </c:pt>
                <c:pt idx="1798">
                  <c:v>52365</c:v>
                </c:pt>
                <c:pt idx="1799">
                  <c:v>52372</c:v>
                </c:pt>
                <c:pt idx="1800">
                  <c:v>52379</c:v>
                </c:pt>
                <c:pt idx="1801">
                  <c:v>52386</c:v>
                </c:pt>
                <c:pt idx="1802">
                  <c:v>52393</c:v>
                </c:pt>
                <c:pt idx="1803">
                  <c:v>52400</c:v>
                </c:pt>
                <c:pt idx="1804">
                  <c:v>52407</c:v>
                </c:pt>
                <c:pt idx="1805">
                  <c:v>52414</c:v>
                </c:pt>
                <c:pt idx="1806">
                  <c:v>52421</c:v>
                </c:pt>
                <c:pt idx="1807">
                  <c:v>52428</c:v>
                </c:pt>
                <c:pt idx="1808">
                  <c:v>52435</c:v>
                </c:pt>
                <c:pt idx="1809">
                  <c:v>52442</c:v>
                </c:pt>
                <c:pt idx="1810">
                  <c:v>52449</c:v>
                </c:pt>
                <c:pt idx="1811">
                  <c:v>52456</c:v>
                </c:pt>
                <c:pt idx="1812">
                  <c:v>52463</c:v>
                </c:pt>
                <c:pt idx="1813">
                  <c:v>52470</c:v>
                </c:pt>
                <c:pt idx="1814">
                  <c:v>52477</c:v>
                </c:pt>
                <c:pt idx="1815">
                  <c:v>52484</c:v>
                </c:pt>
                <c:pt idx="1816">
                  <c:v>52491</c:v>
                </c:pt>
                <c:pt idx="1817">
                  <c:v>52498</c:v>
                </c:pt>
                <c:pt idx="1818">
                  <c:v>52505</c:v>
                </c:pt>
                <c:pt idx="1819">
                  <c:v>52512</c:v>
                </c:pt>
                <c:pt idx="1820">
                  <c:v>52519</c:v>
                </c:pt>
                <c:pt idx="1821">
                  <c:v>52526</c:v>
                </c:pt>
                <c:pt idx="1822">
                  <c:v>52533</c:v>
                </c:pt>
                <c:pt idx="1823">
                  <c:v>52540</c:v>
                </c:pt>
                <c:pt idx="1824">
                  <c:v>52547</c:v>
                </c:pt>
                <c:pt idx="1825">
                  <c:v>52554</c:v>
                </c:pt>
                <c:pt idx="1826">
                  <c:v>52561</c:v>
                </c:pt>
                <c:pt idx="1827">
                  <c:v>52568</c:v>
                </c:pt>
                <c:pt idx="1828">
                  <c:v>52575</c:v>
                </c:pt>
                <c:pt idx="1829">
                  <c:v>52582</c:v>
                </c:pt>
                <c:pt idx="1830">
                  <c:v>52589</c:v>
                </c:pt>
                <c:pt idx="1831">
                  <c:v>52596</c:v>
                </c:pt>
                <c:pt idx="1832">
                  <c:v>52603</c:v>
                </c:pt>
                <c:pt idx="1833">
                  <c:v>52610</c:v>
                </c:pt>
                <c:pt idx="1834">
                  <c:v>52617</c:v>
                </c:pt>
                <c:pt idx="1835">
                  <c:v>52624</c:v>
                </c:pt>
                <c:pt idx="1836">
                  <c:v>52631</c:v>
                </c:pt>
                <c:pt idx="1837">
                  <c:v>52638</c:v>
                </c:pt>
                <c:pt idx="1838">
                  <c:v>52645</c:v>
                </c:pt>
                <c:pt idx="1839">
                  <c:v>52652</c:v>
                </c:pt>
                <c:pt idx="1840">
                  <c:v>52659</c:v>
                </c:pt>
                <c:pt idx="1841">
                  <c:v>52666</c:v>
                </c:pt>
                <c:pt idx="1842">
                  <c:v>52673</c:v>
                </c:pt>
                <c:pt idx="1843">
                  <c:v>52680</c:v>
                </c:pt>
                <c:pt idx="1844">
                  <c:v>52687</c:v>
                </c:pt>
                <c:pt idx="1845">
                  <c:v>52694</c:v>
                </c:pt>
                <c:pt idx="1846">
                  <c:v>52701</c:v>
                </c:pt>
                <c:pt idx="1847">
                  <c:v>52708</c:v>
                </c:pt>
                <c:pt idx="1848">
                  <c:v>52715</c:v>
                </c:pt>
                <c:pt idx="1849">
                  <c:v>52722</c:v>
                </c:pt>
                <c:pt idx="1850">
                  <c:v>52729</c:v>
                </c:pt>
                <c:pt idx="1851">
                  <c:v>52736</c:v>
                </c:pt>
                <c:pt idx="1852">
                  <c:v>52743</c:v>
                </c:pt>
                <c:pt idx="1853">
                  <c:v>52750</c:v>
                </c:pt>
                <c:pt idx="1854">
                  <c:v>52757</c:v>
                </c:pt>
                <c:pt idx="1855">
                  <c:v>52764</c:v>
                </c:pt>
                <c:pt idx="1856">
                  <c:v>52771</c:v>
                </c:pt>
                <c:pt idx="1857">
                  <c:v>52778</c:v>
                </c:pt>
                <c:pt idx="1858">
                  <c:v>52785</c:v>
                </c:pt>
                <c:pt idx="1859">
                  <c:v>52792</c:v>
                </c:pt>
                <c:pt idx="1860">
                  <c:v>52799</c:v>
                </c:pt>
                <c:pt idx="1861">
                  <c:v>52806</c:v>
                </c:pt>
                <c:pt idx="1862">
                  <c:v>52813</c:v>
                </c:pt>
                <c:pt idx="1863">
                  <c:v>52820</c:v>
                </c:pt>
                <c:pt idx="1864">
                  <c:v>52827</c:v>
                </c:pt>
                <c:pt idx="1865">
                  <c:v>52834</c:v>
                </c:pt>
                <c:pt idx="1866">
                  <c:v>52841</c:v>
                </c:pt>
                <c:pt idx="1867">
                  <c:v>52848</c:v>
                </c:pt>
                <c:pt idx="1868">
                  <c:v>52855</c:v>
                </c:pt>
                <c:pt idx="1869">
                  <c:v>52862</c:v>
                </c:pt>
                <c:pt idx="1870">
                  <c:v>52869</c:v>
                </c:pt>
                <c:pt idx="1871">
                  <c:v>52876</c:v>
                </c:pt>
                <c:pt idx="1872">
                  <c:v>52883</c:v>
                </c:pt>
                <c:pt idx="1873">
                  <c:v>52890</c:v>
                </c:pt>
                <c:pt idx="1874">
                  <c:v>52897</c:v>
                </c:pt>
                <c:pt idx="1875">
                  <c:v>52904</c:v>
                </c:pt>
                <c:pt idx="1876">
                  <c:v>52911</c:v>
                </c:pt>
                <c:pt idx="1877">
                  <c:v>52918</c:v>
                </c:pt>
                <c:pt idx="1878">
                  <c:v>52925</c:v>
                </c:pt>
                <c:pt idx="1879">
                  <c:v>52932</c:v>
                </c:pt>
                <c:pt idx="1880">
                  <c:v>52939</c:v>
                </c:pt>
                <c:pt idx="1881">
                  <c:v>52946</c:v>
                </c:pt>
                <c:pt idx="1882">
                  <c:v>52953</c:v>
                </c:pt>
                <c:pt idx="1883">
                  <c:v>52960</c:v>
                </c:pt>
                <c:pt idx="1884">
                  <c:v>52967</c:v>
                </c:pt>
                <c:pt idx="1885">
                  <c:v>52974</c:v>
                </c:pt>
                <c:pt idx="1886">
                  <c:v>52981</c:v>
                </c:pt>
                <c:pt idx="1887">
                  <c:v>52988</c:v>
                </c:pt>
                <c:pt idx="1888">
                  <c:v>52995</c:v>
                </c:pt>
                <c:pt idx="1889">
                  <c:v>53002</c:v>
                </c:pt>
                <c:pt idx="1890">
                  <c:v>53009</c:v>
                </c:pt>
                <c:pt idx="1891">
                  <c:v>53016</c:v>
                </c:pt>
                <c:pt idx="1892">
                  <c:v>53023</c:v>
                </c:pt>
                <c:pt idx="1893">
                  <c:v>53030</c:v>
                </c:pt>
                <c:pt idx="1894">
                  <c:v>53037</c:v>
                </c:pt>
                <c:pt idx="1895">
                  <c:v>53044</c:v>
                </c:pt>
                <c:pt idx="1896">
                  <c:v>53051</c:v>
                </c:pt>
                <c:pt idx="1897">
                  <c:v>53058</c:v>
                </c:pt>
                <c:pt idx="1898">
                  <c:v>53065</c:v>
                </c:pt>
                <c:pt idx="1899">
                  <c:v>53072</c:v>
                </c:pt>
                <c:pt idx="1900">
                  <c:v>53079</c:v>
                </c:pt>
                <c:pt idx="1901">
                  <c:v>53086</c:v>
                </c:pt>
                <c:pt idx="1902">
                  <c:v>53093</c:v>
                </c:pt>
                <c:pt idx="1903">
                  <c:v>53100</c:v>
                </c:pt>
                <c:pt idx="1904">
                  <c:v>53107</c:v>
                </c:pt>
                <c:pt idx="1905">
                  <c:v>53114</c:v>
                </c:pt>
                <c:pt idx="1906">
                  <c:v>53121</c:v>
                </c:pt>
                <c:pt idx="1907">
                  <c:v>53128</c:v>
                </c:pt>
                <c:pt idx="1908">
                  <c:v>53135</c:v>
                </c:pt>
                <c:pt idx="1909">
                  <c:v>53142</c:v>
                </c:pt>
                <c:pt idx="1910">
                  <c:v>53149</c:v>
                </c:pt>
                <c:pt idx="1911">
                  <c:v>53156</c:v>
                </c:pt>
                <c:pt idx="1912">
                  <c:v>53163</c:v>
                </c:pt>
                <c:pt idx="1913">
                  <c:v>53170</c:v>
                </c:pt>
                <c:pt idx="1914">
                  <c:v>53177</c:v>
                </c:pt>
                <c:pt idx="1915">
                  <c:v>53184</c:v>
                </c:pt>
                <c:pt idx="1916">
                  <c:v>53191</c:v>
                </c:pt>
                <c:pt idx="1917">
                  <c:v>53198</c:v>
                </c:pt>
                <c:pt idx="1918">
                  <c:v>53205</c:v>
                </c:pt>
                <c:pt idx="1919">
                  <c:v>53212</c:v>
                </c:pt>
                <c:pt idx="1920">
                  <c:v>53219</c:v>
                </c:pt>
                <c:pt idx="1921">
                  <c:v>53226</c:v>
                </c:pt>
                <c:pt idx="1922">
                  <c:v>53233</c:v>
                </c:pt>
                <c:pt idx="1923">
                  <c:v>53240</c:v>
                </c:pt>
                <c:pt idx="1924">
                  <c:v>53247</c:v>
                </c:pt>
                <c:pt idx="1925">
                  <c:v>53254</c:v>
                </c:pt>
                <c:pt idx="1926">
                  <c:v>53261</c:v>
                </c:pt>
                <c:pt idx="1927">
                  <c:v>53268</c:v>
                </c:pt>
                <c:pt idx="1928">
                  <c:v>53275</c:v>
                </c:pt>
                <c:pt idx="1929">
                  <c:v>53282</c:v>
                </c:pt>
                <c:pt idx="1930">
                  <c:v>53289</c:v>
                </c:pt>
                <c:pt idx="1931">
                  <c:v>53296</c:v>
                </c:pt>
                <c:pt idx="1932">
                  <c:v>53303</c:v>
                </c:pt>
                <c:pt idx="1933">
                  <c:v>53310</c:v>
                </c:pt>
                <c:pt idx="1934">
                  <c:v>53317</c:v>
                </c:pt>
                <c:pt idx="1935">
                  <c:v>53325</c:v>
                </c:pt>
                <c:pt idx="1936">
                  <c:v>53332</c:v>
                </c:pt>
                <c:pt idx="1937">
                  <c:v>53339</c:v>
                </c:pt>
                <c:pt idx="1938">
                  <c:v>53346</c:v>
                </c:pt>
                <c:pt idx="1939">
                  <c:v>53353</c:v>
                </c:pt>
                <c:pt idx="1940">
                  <c:v>53360</c:v>
                </c:pt>
                <c:pt idx="1941">
                  <c:v>53367</c:v>
                </c:pt>
                <c:pt idx="1942">
                  <c:v>53374</c:v>
                </c:pt>
                <c:pt idx="1943">
                  <c:v>53381</c:v>
                </c:pt>
                <c:pt idx="1944">
                  <c:v>53388</c:v>
                </c:pt>
                <c:pt idx="1945">
                  <c:v>53395</c:v>
                </c:pt>
                <c:pt idx="1946">
                  <c:v>53402</c:v>
                </c:pt>
                <c:pt idx="1947">
                  <c:v>53413</c:v>
                </c:pt>
                <c:pt idx="1948">
                  <c:v>53416</c:v>
                </c:pt>
                <c:pt idx="1949">
                  <c:v>53423</c:v>
                </c:pt>
                <c:pt idx="1950">
                  <c:v>53430</c:v>
                </c:pt>
                <c:pt idx="1951">
                  <c:v>53437</c:v>
                </c:pt>
                <c:pt idx="1952">
                  <c:v>53444</c:v>
                </c:pt>
                <c:pt idx="1953">
                  <c:v>53451</c:v>
                </c:pt>
                <c:pt idx="1954">
                  <c:v>53458</c:v>
                </c:pt>
                <c:pt idx="1955">
                  <c:v>53465</c:v>
                </c:pt>
                <c:pt idx="1956">
                  <c:v>53472</c:v>
                </c:pt>
                <c:pt idx="1957">
                  <c:v>53479</c:v>
                </c:pt>
                <c:pt idx="1958">
                  <c:v>53486</c:v>
                </c:pt>
                <c:pt idx="1959">
                  <c:v>53493</c:v>
                </c:pt>
                <c:pt idx="1960">
                  <c:v>53500</c:v>
                </c:pt>
                <c:pt idx="1961">
                  <c:v>53507</c:v>
                </c:pt>
                <c:pt idx="1962">
                  <c:v>53514</c:v>
                </c:pt>
                <c:pt idx="1963">
                  <c:v>53521</c:v>
                </c:pt>
                <c:pt idx="1964">
                  <c:v>53528</c:v>
                </c:pt>
                <c:pt idx="1965">
                  <c:v>53535</c:v>
                </c:pt>
                <c:pt idx="1966">
                  <c:v>53542</c:v>
                </c:pt>
                <c:pt idx="1967">
                  <c:v>53549</c:v>
                </c:pt>
                <c:pt idx="1968">
                  <c:v>53556</c:v>
                </c:pt>
                <c:pt idx="1969">
                  <c:v>53563</c:v>
                </c:pt>
                <c:pt idx="1970">
                  <c:v>53570</c:v>
                </c:pt>
                <c:pt idx="1971">
                  <c:v>53577</c:v>
                </c:pt>
                <c:pt idx="1972">
                  <c:v>53584</c:v>
                </c:pt>
                <c:pt idx="1973">
                  <c:v>53591</c:v>
                </c:pt>
                <c:pt idx="1974">
                  <c:v>53598</c:v>
                </c:pt>
                <c:pt idx="1975">
                  <c:v>53605</c:v>
                </c:pt>
                <c:pt idx="1976">
                  <c:v>53612</c:v>
                </c:pt>
                <c:pt idx="1977">
                  <c:v>53619</c:v>
                </c:pt>
                <c:pt idx="1978">
                  <c:v>53626</c:v>
                </c:pt>
                <c:pt idx="1979">
                  <c:v>53633</c:v>
                </c:pt>
                <c:pt idx="1980">
                  <c:v>53640</c:v>
                </c:pt>
                <c:pt idx="1981">
                  <c:v>53647</c:v>
                </c:pt>
                <c:pt idx="1982">
                  <c:v>53654</c:v>
                </c:pt>
                <c:pt idx="1983">
                  <c:v>53661</c:v>
                </c:pt>
                <c:pt idx="1984">
                  <c:v>53668</c:v>
                </c:pt>
                <c:pt idx="1985">
                  <c:v>53675</c:v>
                </c:pt>
                <c:pt idx="1986">
                  <c:v>53682</c:v>
                </c:pt>
                <c:pt idx="1987">
                  <c:v>53692</c:v>
                </c:pt>
                <c:pt idx="1988">
                  <c:v>53699</c:v>
                </c:pt>
                <c:pt idx="1989">
                  <c:v>53706</c:v>
                </c:pt>
                <c:pt idx="1990">
                  <c:v>53713</c:v>
                </c:pt>
                <c:pt idx="1991">
                  <c:v>53720</c:v>
                </c:pt>
                <c:pt idx="1992">
                  <c:v>53727</c:v>
                </c:pt>
                <c:pt idx="1993">
                  <c:v>53734</c:v>
                </c:pt>
                <c:pt idx="1994">
                  <c:v>53741</c:v>
                </c:pt>
                <c:pt idx="1995">
                  <c:v>53748</c:v>
                </c:pt>
                <c:pt idx="1996">
                  <c:v>53755</c:v>
                </c:pt>
                <c:pt idx="1997">
                  <c:v>53762</c:v>
                </c:pt>
                <c:pt idx="1998">
                  <c:v>53769</c:v>
                </c:pt>
                <c:pt idx="1999">
                  <c:v>53776</c:v>
                </c:pt>
                <c:pt idx="2000">
                  <c:v>53783</c:v>
                </c:pt>
                <c:pt idx="2001">
                  <c:v>53790</c:v>
                </c:pt>
                <c:pt idx="2002">
                  <c:v>53799</c:v>
                </c:pt>
                <c:pt idx="2003">
                  <c:v>53804</c:v>
                </c:pt>
                <c:pt idx="2004">
                  <c:v>53811</c:v>
                </c:pt>
                <c:pt idx="2005">
                  <c:v>53818</c:v>
                </c:pt>
                <c:pt idx="2006">
                  <c:v>53825</c:v>
                </c:pt>
                <c:pt idx="2007">
                  <c:v>53832</c:v>
                </c:pt>
                <c:pt idx="2008">
                  <c:v>53839</c:v>
                </c:pt>
                <c:pt idx="2009">
                  <c:v>53846</c:v>
                </c:pt>
                <c:pt idx="2010">
                  <c:v>53853</c:v>
                </c:pt>
                <c:pt idx="2011">
                  <c:v>53860</c:v>
                </c:pt>
                <c:pt idx="2012">
                  <c:v>53867</c:v>
                </c:pt>
                <c:pt idx="2013">
                  <c:v>53874</c:v>
                </c:pt>
                <c:pt idx="2014">
                  <c:v>53881</c:v>
                </c:pt>
                <c:pt idx="2015">
                  <c:v>53888</c:v>
                </c:pt>
                <c:pt idx="2016">
                  <c:v>53895</c:v>
                </c:pt>
                <c:pt idx="2017">
                  <c:v>53902</c:v>
                </c:pt>
                <c:pt idx="2018">
                  <c:v>53909</c:v>
                </c:pt>
                <c:pt idx="2019">
                  <c:v>53916</c:v>
                </c:pt>
                <c:pt idx="2020">
                  <c:v>53923</c:v>
                </c:pt>
                <c:pt idx="2021">
                  <c:v>53930</c:v>
                </c:pt>
                <c:pt idx="2022">
                  <c:v>53937</c:v>
                </c:pt>
                <c:pt idx="2023">
                  <c:v>53944</c:v>
                </c:pt>
                <c:pt idx="2024">
                  <c:v>53951</c:v>
                </c:pt>
                <c:pt idx="2025">
                  <c:v>53958</c:v>
                </c:pt>
                <c:pt idx="2026">
                  <c:v>53965</c:v>
                </c:pt>
                <c:pt idx="2027">
                  <c:v>53972</c:v>
                </c:pt>
                <c:pt idx="2028">
                  <c:v>53979</c:v>
                </c:pt>
                <c:pt idx="2029">
                  <c:v>53986</c:v>
                </c:pt>
                <c:pt idx="2030">
                  <c:v>53993</c:v>
                </c:pt>
                <c:pt idx="2031">
                  <c:v>54000</c:v>
                </c:pt>
                <c:pt idx="2032">
                  <c:v>54007</c:v>
                </c:pt>
                <c:pt idx="2033">
                  <c:v>54014</c:v>
                </c:pt>
                <c:pt idx="2034">
                  <c:v>54021</c:v>
                </c:pt>
                <c:pt idx="2035">
                  <c:v>54028</c:v>
                </c:pt>
                <c:pt idx="2036">
                  <c:v>54035</c:v>
                </c:pt>
                <c:pt idx="2037">
                  <c:v>54042</c:v>
                </c:pt>
                <c:pt idx="2038">
                  <c:v>54049</c:v>
                </c:pt>
                <c:pt idx="2039">
                  <c:v>54057</c:v>
                </c:pt>
                <c:pt idx="2040">
                  <c:v>54064</c:v>
                </c:pt>
                <c:pt idx="2041">
                  <c:v>54071</c:v>
                </c:pt>
                <c:pt idx="2042">
                  <c:v>54078</c:v>
                </c:pt>
                <c:pt idx="2043">
                  <c:v>54085</c:v>
                </c:pt>
                <c:pt idx="2044">
                  <c:v>54092</c:v>
                </c:pt>
                <c:pt idx="2045">
                  <c:v>54099</c:v>
                </c:pt>
                <c:pt idx="2046">
                  <c:v>54106</c:v>
                </c:pt>
                <c:pt idx="2047">
                  <c:v>54113</c:v>
                </c:pt>
                <c:pt idx="2048">
                  <c:v>54120</c:v>
                </c:pt>
                <c:pt idx="2049">
                  <c:v>54127</c:v>
                </c:pt>
                <c:pt idx="2050">
                  <c:v>54134</c:v>
                </c:pt>
                <c:pt idx="2051">
                  <c:v>54141</c:v>
                </c:pt>
                <c:pt idx="2052">
                  <c:v>54148</c:v>
                </c:pt>
                <c:pt idx="2053">
                  <c:v>54157</c:v>
                </c:pt>
                <c:pt idx="2054">
                  <c:v>54164</c:v>
                </c:pt>
                <c:pt idx="2055">
                  <c:v>54171</c:v>
                </c:pt>
                <c:pt idx="2056">
                  <c:v>54178</c:v>
                </c:pt>
                <c:pt idx="2057">
                  <c:v>54185</c:v>
                </c:pt>
                <c:pt idx="2058">
                  <c:v>54192</c:v>
                </c:pt>
                <c:pt idx="2059">
                  <c:v>54199</c:v>
                </c:pt>
                <c:pt idx="2060">
                  <c:v>54206</c:v>
                </c:pt>
                <c:pt idx="2061">
                  <c:v>54213</c:v>
                </c:pt>
                <c:pt idx="2062">
                  <c:v>54220</c:v>
                </c:pt>
                <c:pt idx="2063">
                  <c:v>54227</c:v>
                </c:pt>
                <c:pt idx="2064">
                  <c:v>54234</c:v>
                </c:pt>
                <c:pt idx="2065">
                  <c:v>54241</c:v>
                </c:pt>
                <c:pt idx="2066">
                  <c:v>54248</c:v>
                </c:pt>
                <c:pt idx="2067">
                  <c:v>54255</c:v>
                </c:pt>
                <c:pt idx="2068">
                  <c:v>54262</c:v>
                </c:pt>
                <c:pt idx="2069">
                  <c:v>54269</c:v>
                </c:pt>
                <c:pt idx="2070">
                  <c:v>54276</c:v>
                </c:pt>
                <c:pt idx="2071">
                  <c:v>54283</c:v>
                </c:pt>
                <c:pt idx="2072">
                  <c:v>54290</c:v>
                </c:pt>
                <c:pt idx="2073">
                  <c:v>54297</c:v>
                </c:pt>
                <c:pt idx="2074">
                  <c:v>54304</c:v>
                </c:pt>
                <c:pt idx="2075">
                  <c:v>54311</c:v>
                </c:pt>
                <c:pt idx="2076">
                  <c:v>54318</c:v>
                </c:pt>
                <c:pt idx="2077">
                  <c:v>54325</c:v>
                </c:pt>
                <c:pt idx="2078">
                  <c:v>54332</c:v>
                </c:pt>
                <c:pt idx="2079">
                  <c:v>54339</c:v>
                </c:pt>
                <c:pt idx="2080">
                  <c:v>54346</c:v>
                </c:pt>
                <c:pt idx="2081">
                  <c:v>54353</c:v>
                </c:pt>
                <c:pt idx="2082">
                  <c:v>54360</c:v>
                </c:pt>
                <c:pt idx="2083">
                  <c:v>54367</c:v>
                </c:pt>
                <c:pt idx="2084">
                  <c:v>54374</c:v>
                </c:pt>
                <c:pt idx="2085">
                  <c:v>54381</c:v>
                </c:pt>
                <c:pt idx="2086">
                  <c:v>54388</c:v>
                </c:pt>
                <c:pt idx="2087">
                  <c:v>54395</c:v>
                </c:pt>
                <c:pt idx="2088">
                  <c:v>54402</c:v>
                </c:pt>
                <c:pt idx="2089">
                  <c:v>54409</c:v>
                </c:pt>
                <c:pt idx="2090">
                  <c:v>54416</c:v>
                </c:pt>
                <c:pt idx="2091">
                  <c:v>54423</c:v>
                </c:pt>
                <c:pt idx="2092">
                  <c:v>54430</c:v>
                </c:pt>
                <c:pt idx="2093">
                  <c:v>54437</c:v>
                </c:pt>
                <c:pt idx="2094">
                  <c:v>54444</c:v>
                </c:pt>
                <c:pt idx="2095">
                  <c:v>54451</c:v>
                </c:pt>
                <c:pt idx="2096">
                  <c:v>54458</c:v>
                </c:pt>
                <c:pt idx="2097">
                  <c:v>54465</c:v>
                </c:pt>
                <c:pt idx="2098">
                  <c:v>54472</c:v>
                </c:pt>
                <c:pt idx="2099">
                  <c:v>54479</c:v>
                </c:pt>
                <c:pt idx="2100">
                  <c:v>54486</c:v>
                </c:pt>
                <c:pt idx="2101">
                  <c:v>54493</c:v>
                </c:pt>
                <c:pt idx="2102">
                  <c:v>54500</c:v>
                </c:pt>
                <c:pt idx="2103">
                  <c:v>54507</c:v>
                </c:pt>
                <c:pt idx="2104">
                  <c:v>54514</c:v>
                </c:pt>
                <c:pt idx="2105">
                  <c:v>54521</c:v>
                </c:pt>
                <c:pt idx="2106">
                  <c:v>54528</c:v>
                </c:pt>
                <c:pt idx="2107">
                  <c:v>54535</c:v>
                </c:pt>
                <c:pt idx="2108">
                  <c:v>54542</c:v>
                </c:pt>
                <c:pt idx="2109">
                  <c:v>54549</c:v>
                </c:pt>
                <c:pt idx="2110">
                  <c:v>54556</c:v>
                </c:pt>
                <c:pt idx="2111">
                  <c:v>54563</c:v>
                </c:pt>
                <c:pt idx="2112">
                  <c:v>54570</c:v>
                </c:pt>
                <c:pt idx="2113">
                  <c:v>54577</c:v>
                </c:pt>
                <c:pt idx="2114">
                  <c:v>54584</c:v>
                </c:pt>
                <c:pt idx="2115">
                  <c:v>54591</c:v>
                </c:pt>
                <c:pt idx="2116">
                  <c:v>54598</c:v>
                </c:pt>
                <c:pt idx="2117">
                  <c:v>54605</c:v>
                </c:pt>
                <c:pt idx="2118">
                  <c:v>54612</c:v>
                </c:pt>
                <c:pt idx="2119">
                  <c:v>54619</c:v>
                </c:pt>
                <c:pt idx="2120">
                  <c:v>54626</c:v>
                </c:pt>
                <c:pt idx="2121">
                  <c:v>54633</c:v>
                </c:pt>
                <c:pt idx="2122">
                  <c:v>54640</c:v>
                </c:pt>
                <c:pt idx="2123">
                  <c:v>54647</c:v>
                </c:pt>
                <c:pt idx="2124">
                  <c:v>54654</c:v>
                </c:pt>
                <c:pt idx="2125">
                  <c:v>54661</c:v>
                </c:pt>
                <c:pt idx="2126">
                  <c:v>54668</c:v>
                </c:pt>
                <c:pt idx="2127">
                  <c:v>54675</c:v>
                </c:pt>
                <c:pt idx="2128">
                  <c:v>54682</c:v>
                </c:pt>
                <c:pt idx="2129">
                  <c:v>54689</c:v>
                </c:pt>
                <c:pt idx="2130">
                  <c:v>54696</c:v>
                </c:pt>
                <c:pt idx="2131">
                  <c:v>54703</c:v>
                </c:pt>
                <c:pt idx="2132">
                  <c:v>54710</c:v>
                </c:pt>
                <c:pt idx="2133">
                  <c:v>54717</c:v>
                </c:pt>
                <c:pt idx="2134">
                  <c:v>54724</c:v>
                </c:pt>
                <c:pt idx="2135">
                  <c:v>54731</c:v>
                </c:pt>
                <c:pt idx="2136">
                  <c:v>54738</c:v>
                </c:pt>
                <c:pt idx="2137">
                  <c:v>54745</c:v>
                </c:pt>
                <c:pt idx="2138">
                  <c:v>54752</c:v>
                </c:pt>
                <c:pt idx="2139">
                  <c:v>54759</c:v>
                </c:pt>
                <c:pt idx="2140">
                  <c:v>54766</c:v>
                </c:pt>
                <c:pt idx="2141">
                  <c:v>54773</c:v>
                </c:pt>
                <c:pt idx="2142">
                  <c:v>54780</c:v>
                </c:pt>
                <c:pt idx="2143">
                  <c:v>54787</c:v>
                </c:pt>
                <c:pt idx="2144">
                  <c:v>54794</c:v>
                </c:pt>
                <c:pt idx="2145">
                  <c:v>54801</c:v>
                </c:pt>
                <c:pt idx="2146">
                  <c:v>54808</c:v>
                </c:pt>
                <c:pt idx="2147">
                  <c:v>54815</c:v>
                </c:pt>
                <c:pt idx="2148">
                  <c:v>54822</c:v>
                </c:pt>
                <c:pt idx="2149">
                  <c:v>54829</c:v>
                </c:pt>
                <c:pt idx="2150">
                  <c:v>54836</c:v>
                </c:pt>
                <c:pt idx="2151">
                  <c:v>54843</c:v>
                </c:pt>
                <c:pt idx="2152">
                  <c:v>54850</c:v>
                </c:pt>
                <c:pt idx="2153">
                  <c:v>54857</c:v>
                </c:pt>
                <c:pt idx="2154">
                  <c:v>54864</c:v>
                </c:pt>
                <c:pt idx="2155">
                  <c:v>54871</c:v>
                </c:pt>
                <c:pt idx="2156">
                  <c:v>54878</c:v>
                </c:pt>
                <c:pt idx="2157">
                  <c:v>54885</c:v>
                </c:pt>
                <c:pt idx="2158">
                  <c:v>54892</c:v>
                </c:pt>
                <c:pt idx="2159">
                  <c:v>54899</c:v>
                </c:pt>
                <c:pt idx="2160">
                  <c:v>54906</c:v>
                </c:pt>
                <c:pt idx="2161">
                  <c:v>54913</c:v>
                </c:pt>
                <c:pt idx="2162">
                  <c:v>54920</c:v>
                </c:pt>
                <c:pt idx="2163">
                  <c:v>54927</c:v>
                </c:pt>
                <c:pt idx="2164">
                  <c:v>54934</c:v>
                </c:pt>
                <c:pt idx="2165">
                  <c:v>54941</c:v>
                </c:pt>
                <c:pt idx="2166">
                  <c:v>54948</c:v>
                </c:pt>
                <c:pt idx="2167">
                  <c:v>54955</c:v>
                </c:pt>
                <c:pt idx="2168">
                  <c:v>54962</c:v>
                </c:pt>
                <c:pt idx="2169">
                  <c:v>54969</c:v>
                </c:pt>
                <c:pt idx="2170">
                  <c:v>54976</c:v>
                </c:pt>
                <c:pt idx="2171">
                  <c:v>54983</c:v>
                </c:pt>
                <c:pt idx="2172">
                  <c:v>54990</c:v>
                </c:pt>
                <c:pt idx="2173">
                  <c:v>54997</c:v>
                </c:pt>
                <c:pt idx="2174">
                  <c:v>55004</c:v>
                </c:pt>
                <c:pt idx="2175">
                  <c:v>55011</c:v>
                </c:pt>
                <c:pt idx="2176">
                  <c:v>55018</c:v>
                </c:pt>
                <c:pt idx="2177">
                  <c:v>55025</c:v>
                </c:pt>
                <c:pt idx="2178">
                  <c:v>55032</c:v>
                </c:pt>
                <c:pt idx="2179">
                  <c:v>55039</c:v>
                </c:pt>
                <c:pt idx="2180">
                  <c:v>55046</c:v>
                </c:pt>
                <c:pt idx="2181">
                  <c:v>55053</c:v>
                </c:pt>
                <c:pt idx="2182">
                  <c:v>55060</c:v>
                </c:pt>
                <c:pt idx="2183">
                  <c:v>55067</c:v>
                </c:pt>
                <c:pt idx="2184">
                  <c:v>55074</c:v>
                </c:pt>
                <c:pt idx="2185">
                  <c:v>55081</c:v>
                </c:pt>
                <c:pt idx="2186">
                  <c:v>55088</c:v>
                </c:pt>
                <c:pt idx="2187">
                  <c:v>55095</c:v>
                </c:pt>
                <c:pt idx="2188">
                  <c:v>55102</c:v>
                </c:pt>
                <c:pt idx="2189">
                  <c:v>55109</c:v>
                </c:pt>
                <c:pt idx="2190">
                  <c:v>55116</c:v>
                </c:pt>
                <c:pt idx="2191">
                  <c:v>55123</c:v>
                </c:pt>
                <c:pt idx="2192">
                  <c:v>55130</c:v>
                </c:pt>
                <c:pt idx="2193">
                  <c:v>55137</c:v>
                </c:pt>
                <c:pt idx="2194">
                  <c:v>55144</c:v>
                </c:pt>
                <c:pt idx="2195">
                  <c:v>55151</c:v>
                </c:pt>
                <c:pt idx="2196">
                  <c:v>55158</c:v>
                </c:pt>
                <c:pt idx="2197">
                  <c:v>55165</c:v>
                </c:pt>
                <c:pt idx="2198">
                  <c:v>55172</c:v>
                </c:pt>
                <c:pt idx="2199">
                  <c:v>55179</c:v>
                </c:pt>
                <c:pt idx="2200">
                  <c:v>55186</c:v>
                </c:pt>
                <c:pt idx="2201">
                  <c:v>55193</c:v>
                </c:pt>
                <c:pt idx="2202">
                  <c:v>55200</c:v>
                </c:pt>
                <c:pt idx="2203">
                  <c:v>55207</c:v>
                </c:pt>
                <c:pt idx="2204">
                  <c:v>55214</c:v>
                </c:pt>
                <c:pt idx="2205">
                  <c:v>55221</c:v>
                </c:pt>
                <c:pt idx="2206">
                  <c:v>55228</c:v>
                </c:pt>
                <c:pt idx="2207">
                  <c:v>55235</c:v>
                </c:pt>
                <c:pt idx="2208">
                  <c:v>55242</c:v>
                </c:pt>
                <c:pt idx="2209">
                  <c:v>55249</c:v>
                </c:pt>
                <c:pt idx="2210">
                  <c:v>55256</c:v>
                </c:pt>
                <c:pt idx="2211">
                  <c:v>55263</c:v>
                </c:pt>
                <c:pt idx="2212">
                  <c:v>55270</c:v>
                </c:pt>
                <c:pt idx="2213">
                  <c:v>55277</c:v>
                </c:pt>
                <c:pt idx="2214">
                  <c:v>55284</c:v>
                </c:pt>
                <c:pt idx="2215">
                  <c:v>55291</c:v>
                </c:pt>
                <c:pt idx="2216">
                  <c:v>55298</c:v>
                </c:pt>
                <c:pt idx="2217">
                  <c:v>55305</c:v>
                </c:pt>
                <c:pt idx="2218">
                  <c:v>55312</c:v>
                </c:pt>
                <c:pt idx="2219">
                  <c:v>55319</c:v>
                </c:pt>
                <c:pt idx="2220">
                  <c:v>55326</c:v>
                </c:pt>
                <c:pt idx="2221">
                  <c:v>55333</c:v>
                </c:pt>
                <c:pt idx="2222">
                  <c:v>55340</c:v>
                </c:pt>
                <c:pt idx="2223">
                  <c:v>55347</c:v>
                </c:pt>
                <c:pt idx="2224">
                  <c:v>55354</c:v>
                </c:pt>
                <c:pt idx="2225">
                  <c:v>55361</c:v>
                </c:pt>
                <c:pt idx="2226">
                  <c:v>55368</c:v>
                </c:pt>
                <c:pt idx="2227">
                  <c:v>55375</c:v>
                </c:pt>
                <c:pt idx="2228">
                  <c:v>55382</c:v>
                </c:pt>
                <c:pt idx="2229">
                  <c:v>55389</c:v>
                </c:pt>
                <c:pt idx="2230">
                  <c:v>55396</c:v>
                </c:pt>
                <c:pt idx="2231">
                  <c:v>55403</c:v>
                </c:pt>
                <c:pt idx="2232">
                  <c:v>55410</c:v>
                </c:pt>
                <c:pt idx="2233">
                  <c:v>55417</c:v>
                </c:pt>
                <c:pt idx="2234">
                  <c:v>55424</c:v>
                </c:pt>
                <c:pt idx="2235">
                  <c:v>55431</c:v>
                </c:pt>
                <c:pt idx="2236">
                  <c:v>55438</c:v>
                </c:pt>
                <c:pt idx="2237">
                  <c:v>55445</c:v>
                </c:pt>
                <c:pt idx="2238">
                  <c:v>55452</c:v>
                </c:pt>
                <c:pt idx="2239">
                  <c:v>55459</c:v>
                </c:pt>
                <c:pt idx="2240">
                  <c:v>55466</c:v>
                </c:pt>
                <c:pt idx="2241">
                  <c:v>55473</c:v>
                </c:pt>
                <c:pt idx="2242">
                  <c:v>55480</c:v>
                </c:pt>
                <c:pt idx="2243">
                  <c:v>55487</c:v>
                </c:pt>
                <c:pt idx="2244">
                  <c:v>55494</c:v>
                </c:pt>
                <c:pt idx="2245">
                  <c:v>55501</c:v>
                </c:pt>
                <c:pt idx="2246">
                  <c:v>55508</c:v>
                </c:pt>
                <c:pt idx="2247">
                  <c:v>55516</c:v>
                </c:pt>
                <c:pt idx="2248">
                  <c:v>55523</c:v>
                </c:pt>
                <c:pt idx="2249">
                  <c:v>55530</c:v>
                </c:pt>
                <c:pt idx="2250">
                  <c:v>55537</c:v>
                </c:pt>
                <c:pt idx="2251">
                  <c:v>55544</c:v>
                </c:pt>
                <c:pt idx="2252">
                  <c:v>55551</c:v>
                </c:pt>
                <c:pt idx="2253">
                  <c:v>55558</c:v>
                </c:pt>
                <c:pt idx="2254">
                  <c:v>55565</c:v>
                </c:pt>
                <c:pt idx="2255">
                  <c:v>55572</c:v>
                </c:pt>
                <c:pt idx="2256">
                  <c:v>55579</c:v>
                </c:pt>
                <c:pt idx="2257">
                  <c:v>55586</c:v>
                </c:pt>
                <c:pt idx="2258">
                  <c:v>55593</c:v>
                </c:pt>
                <c:pt idx="2259">
                  <c:v>55600</c:v>
                </c:pt>
                <c:pt idx="2260">
                  <c:v>55607</c:v>
                </c:pt>
                <c:pt idx="2261">
                  <c:v>55614</c:v>
                </c:pt>
                <c:pt idx="2262">
                  <c:v>55621</c:v>
                </c:pt>
                <c:pt idx="2263">
                  <c:v>55632</c:v>
                </c:pt>
                <c:pt idx="2264">
                  <c:v>55635</c:v>
                </c:pt>
                <c:pt idx="2265">
                  <c:v>55645</c:v>
                </c:pt>
                <c:pt idx="2266">
                  <c:v>55652</c:v>
                </c:pt>
                <c:pt idx="2267">
                  <c:v>55659</c:v>
                </c:pt>
                <c:pt idx="2268">
                  <c:v>55666</c:v>
                </c:pt>
                <c:pt idx="2269">
                  <c:v>55673</c:v>
                </c:pt>
                <c:pt idx="2270">
                  <c:v>55680</c:v>
                </c:pt>
                <c:pt idx="2271">
                  <c:v>55687</c:v>
                </c:pt>
                <c:pt idx="2272">
                  <c:v>55694</c:v>
                </c:pt>
                <c:pt idx="2273">
                  <c:v>55701</c:v>
                </c:pt>
                <c:pt idx="2274">
                  <c:v>55708</c:v>
                </c:pt>
                <c:pt idx="2275">
                  <c:v>55715</c:v>
                </c:pt>
                <c:pt idx="2276">
                  <c:v>55722</c:v>
                </c:pt>
                <c:pt idx="2277">
                  <c:v>55729</c:v>
                </c:pt>
                <c:pt idx="2278">
                  <c:v>55736</c:v>
                </c:pt>
                <c:pt idx="2279">
                  <c:v>55743</c:v>
                </c:pt>
                <c:pt idx="2280">
                  <c:v>55750</c:v>
                </c:pt>
                <c:pt idx="2281">
                  <c:v>55757</c:v>
                </c:pt>
                <c:pt idx="2282">
                  <c:v>55764</c:v>
                </c:pt>
                <c:pt idx="2283">
                  <c:v>55771</c:v>
                </c:pt>
                <c:pt idx="2284">
                  <c:v>55778</c:v>
                </c:pt>
                <c:pt idx="2285">
                  <c:v>55785</c:v>
                </c:pt>
                <c:pt idx="2286">
                  <c:v>55792</c:v>
                </c:pt>
                <c:pt idx="2287">
                  <c:v>55799</c:v>
                </c:pt>
                <c:pt idx="2288">
                  <c:v>55806</c:v>
                </c:pt>
                <c:pt idx="2289">
                  <c:v>55813</c:v>
                </c:pt>
                <c:pt idx="2290">
                  <c:v>55820</c:v>
                </c:pt>
                <c:pt idx="2291">
                  <c:v>55827</c:v>
                </c:pt>
                <c:pt idx="2292">
                  <c:v>55834</c:v>
                </c:pt>
                <c:pt idx="2293">
                  <c:v>55841</c:v>
                </c:pt>
                <c:pt idx="2294">
                  <c:v>55848</c:v>
                </c:pt>
                <c:pt idx="2295">
                  <c:v>55855</c:v>
                </c:pt>
                <c:pt idx="2296">
                  <c:v>55862</c:v>
                </c:pt>
                <c:pt idx="2297">
                  <c:v>55869</c:v>
                </c:pt>
                <c:pt idx="2298">
                  <c:v>55876</c:v>
                </c:pt>
                <c:pt idx="2299">
                  <c:v>55884</c:v>
                </c:pt>
                <c:pt idx="2300">
                  <c:v>55891</c:v>
                </c:pt>
                <c:pt idx="2301">
                  <c:v>55898</c:v>
                </c:pt>
                <c:pt idx="2302">
                  <c:v>55905</c:v>
                </c:pt>
                <c:pt idx="2303">
                  <c:v>55912</c:v>
                </c:pt>
                <c:pt idx="2304">
                  <c:v>55919</c:v>
                </c:pt>
                <c:pt idx="2305">
                  <c:v>55926</c:v>
                </c:pt>
                <c:pt idx="2306">
                  <c:v>55933</c:v>
                </c:pt>
                <c:pt idx="2307">
                  <c:v>55940</c:v>
                </c:pt>
                <c:pt idx="2308">
                  <c:v>55947</c:v>
                </c:pt>
                <c:pt idx="2309">
                  <c:v>55954</c:v>
                </c:pt>
                <c:pt idx="2310">
                  <c:v>55961</c:v>
                </c:pt>
                <c:pt idx="2311">
                  <c:v>55968</c:v>
                </c:pt>
                <c:pt idx="2312">
                  <c:v>55975</c:v>
                </c:pt>
                <c:pt idx="2313">
                  <c:v>55984</c:v>
                </c:pt>
                <c:pt idx="2314">
                  <c:v>55991</c:v>
                </c:pt>
                <c:pt idx="2315">
                  <c:v>55998</c:v>
                </c:pt>
                <c:pt idx="2316">
                  <c:v>56006</c:v>
                </c:pt>
                <c:pt idx="2317">
                  <c:v>56012</c:v>
                </c:pt>
                <c:pt idx="2318">
                  <c:v>56019</c:v>
                </c:pt>
                <c:pt idx="2319">
                  <c:v>56026</c:v>
                </c:pt>
                <c:pt idx="2320">
                  <c:v>56033</c:v>
                </c:pt>
                <c:pt idx="2321">
                  <c:v>56040</c:v>
                </c:pt>
                <c:pt idx="2322">
                  <c:v>56047</c:v>
                </c:pt>
                <c:pt idx="2323">
                  <c:v>56054</c:v>
                </c:pt>
                <c:pt idx="2324">
                  <c:v>56061</c:v>
                </c:pt>
                <c:pt idx="2325">
                  <c:v>56068</c:v>
                </c:pt>
                <c:pt idx="2326">
                  <c:v>56075</c:v>
                </c:pt>
                <c:pt idx="2327">
                  <c:v>56082</c:v>
                </c:pt>
                <c:pt idx="2328">
                  <c:v>56089</c:v>
                </c:pt>
                <c:pt idx="2329">
                  <c:v>56096</c:v>
                </c:pt>
                <c:pt idx="2330">
                  <c:v>56103</c:v>
                </c:pt>
                <c:pt idx="2331">
                  <c:v>56110</c:v>
                </c:pt>
                <c:pt idx="2332">
                  <c:v>56117</c:v>
                </c:pt>
                <c:pt idx="2333">
                  <c:v>56124</c:v>
                </c:pt>
                <c:pt idx="2334">
                  <c:v>56131</c:v>
                </c:pt>
                <c:pt idx="2335">
                  <c:v>56138</c:v>
                </c:pt>
                <c:pt idx="2336">
                  <c:v>56145</c:v>
                </c:pt>
                <c:pt idx="2337">
                  <c:v>56152</c:v>
                </c:pt>
                <c:pt idx="2338">
                  <c:v>56159</c:v>
                </c:pt>
                <c:pt idx="2339">
                  <c:v>56166</c:v>
                </c:pt>
                <c:pt idx="2340">
                  <c:v>56173</c:v>
                </c:pt>
                <c:pt idx="2341">
                  <c:v>56180</c:v>
                </c:pt>
                <c:pt idx="2342">
                  <c:v>56187</c:v>
                </c:pt>
                <c:pt idx="2343">
                  <c:v>56194</c:v>
                </c:pt>
                <c:pt idx="2344">
                  <c:v>56201</c:v>
                </c:pt>
                <c:pt idx="2345">
                  <c:v>56208</c:v>
                </c:pt>
                <c:pt idx="2346">
                  <c:v>56215</c:v>
                </c:pt>
                <c:pt idx="2347">
                  <c:v>56222</c:v>
                </c:pt>
                <c:pt idx="2348">
                  <c:v>56229</c:v>
                </c:pt>
                <c:pt idx="2349">
                  <c:v>56236</c:v>
                </c:pt>
                <c:pt idx="2350">
                  <c:v>56247</c:v>
                </c:pt>
                <c:pt idx="2351">
                  <c:v>56251</c:v>
                </c:pt>
                <c:pt idx="2352">
                  <c:v>56257</c:v>
                </c:pt>
                <c:pt idx="2353">
                  <c:v>56264</c:v>
                </c:pt>
                <c:pt idx="2354">
                  <c:v>56271</c:v>
                </c:pt>
                <c:pt idx="2355">
                  <c:v>56278</c:v>
                </c:pt>
                <c:pt idx="2356">
                  <c:v>56285</c:v>
                </c:pt>
                <c:pt idx="2357">
                  <c:v>56292</c:v>
                </c:pt>
                <c:pt idx="2358">
                  <c:v>56299</c:v>
                </c:pt>
                <c:pt idx="2359">
                  <c:v>56306</c:v>
                </c:pt>
                <c:pt idx="2360">
                  <c:v>56313</c:v>
                </c:pt>
                <c:pt idx="2361">
                  <c:v>56320</c:v>
                </c:pt>
                <c:pt idx="2362">
                  <c:v>56327</c:v>
                </c:pt>
                <c:pt idx="2363">
                  <c:v>56334</c:v>
                </c:pt>
                <c:pt idx="2364">
                  <c:v>56341</c:v>
                </c:pt>
                <c:pt idx="2365">
                  <c:v>56348</c:v>
                </c:pt>
                <c:pt idx="2366">
                  <c:v>56355</c:v>
                </c:pt>
                <c:pt idx="2367">
                  <c:v>56362</c:v>
                </c:pt>
                <c:pt idx="2368">
                  <c:v>56369</c:v>
                </c:pt>
                <c:pt idx="2369">
                  <c:v>56376</c:v>
                </c:pt>
                <c:pt idx="2370">
                  <c:v>56383</c:v>
                </c:pt>
                <c:pt idx="2371">
                  <c:v>56390</c:v>
                </c:pt>
                <c:pt idx="2372">
                  <c:v>56397</c:v>
                </c:pt>
                <c:pt idx="2373">
                  <c:v>56404</c:v>
                </c:pt>
                <c:pt idx="2374">
                  <c:v>56411</c:v>
                </c:pt>
                <c:pt idx="2375">
                  <c:v>56418</c:v>
                </c:pt>
                <c:pt idx="2376">
                  <c:v>56425</c:v>
                </c:pt>
                <c:pt idx="2377">
                  <c:v>56432</c:v>
                </c:pt>
                <c:pt idx="2378">
                  <c:v>56439</c:v>
                </c:pt>
                <c:pt idx="2379">
                  <c:v>56446</c:v>
                </c:pt>
                <c:pt idx="2380">
                  <c:v>56453</c:v>
                </c:pt>
                <c:pt idx="2381">
                  <c:v>56460</c:v>
                </c:pt>
                <c:pt idx="2382">
                  <c:v>56467</c:v>
                </c:pt>
                <c:pt idx="2383">
                  <c:v>56474</c:v>
                </c:pt>
                <c:pt idx="2384">
                  <c:v>56481</c:v>
                </c:pt>
                <c:pt idx="2385">
                  <c:v>56488</c:v>
                </c:pt>
                <c:pt idx="2386">
                  <c:v>56495</c:v>
                </c:pt>
                <c:pt idx="2387">
                  <c:v>56502</c:v>
                </c:pt>
                <c:pt idx="2388">
                  <c:v>56509</c:v>
                </c:pt>
                <c:pt idx="2389">
                  <c:v>56516</c:v>
                </c:pt>
                <c:pt idx="2390">
                  <c:v>56523</c:v>
                </c:pt>
                <c:pt idx="2391">
                  <c:v>56530</c:v>
                </c:pt>
                <c:pt idx="2392">
                  <c:v>56537</c:v>
                </c:pt>
                <c:pt idx="2393">
                  <c:v>56544</c:v>
                </c:pt>
                <c:pt idx="2394">
                  <c:v>56551</c:v>
                </c:pt>
                <c:pt idx="2395">
                  <c:v>56558</c:v>
                </c:pt>
                <c:pt idx="2396">
                  <c:v>56565</c:v>
                </c:pt>
                <c:pt idx="2397">
                  <c:v>56572</c:v>
                </c:pt>
                <c:pt idx="2398">
                  <c:v>56579</c:v>
                </c:pt>
                <c:pt idx="2399">
                  <c:v>56586</c:v>
                </c:pt>
                <c:pt idx="2400">
                  <c:v>56593</c:v>
                </c:pt>
                <c:pt idx="2401">
                  <c:v>56600</c:v>
                </c:pt>
                <c:pt idx="2402">
                  <c:v>56607</c:v>
                </c:pt>
                <c:pt idx="2403">
                  <c:v>56614</c:v>
                </c:pt>
                <c:pt idx="2404">
                  <c:v>56621</c:v>
                </c:pt>
                <c:pt idx="2405">
                  <c:v>56628</c:v>
                </c:pt>
                <c:pt idx="2406">
                  <c:v>56635</c:v>
                </c:pt>
                <c:pt idx="2407">
                  <c:v>56642</c:v>
                </c:pt>
                <c:pt idx="2408">
                  <c:v>56649</c:v>
                </c:pt>
                <c:pt idx="2409">
                  <c:v>56656</c:v>
                </c:pt>
                <c:pt idx="2410">
                  <c:v>56663</c:v>
                </c:pt>
                <c:pt idx="2411">
                  <c:v>56670</c:v>
                </c:pt>
                <c:pt idx="2412">
                  <c:v>56677</c:v>
                </c:pt>
                <c:pt idx="2413">
                  <c:v>56684</c:v>
                </c:pt>
                <c:pt idx="2414">
                  <c:v>56691</c:v>
                </c:pt>
                <c:pt idx="2415">
                  <c:v>56698</c:v>
                </c:pt>
                <c:pt idx="2416">
                  <c:v>56705</c:v>
                </c:pt>
                <c:pt idx="2417">
                  <c:v>56712</c:v>
                </c:pt>
                <c:pt idx="2418">
                  <c:v>56719</c:v>
                </c:pt>
                <c:pt idx="2419">
                  <c:v>56726</c:v>
                </c:pt>
                <c:pt idx="2420">
                  <c:v>56733</c:v>
                </c:pt>
                <c:pt idx="2421">
                  <c:v>56740</c:v>
                </c:pt>
                <c:pt idx="2422">
                  <c:v>56747</c:v>
                </c:pt>
                <c:pt idx="2423">
                  <c:v>56754</c:v>
                </c:pt>
                <c:pt idx="2424">
                  <c:v>56761</c:v>
                </c:pt>
                <c:pt idx="2425">
                  <c:v>56768</c:v>
                </c:pt>
                <c:pt idx="2426">
                  <c:v>56775</c:v>
                </c:pt>
                <c:pt idx="2427">
                  <c:v>56782</c:v>
                </c:pt>
                <c:pt idx="2428">
                  <c:v>56789</c:v>
                </c:pt>
                <c:pt idx="2429">
                  <c:v>56796</c:v>
                </c:pt>
                <c:pt idx="2430">
                  <c:v>56803</c:v>
                </c:pt>
                <c:pt idx="2431">
                  <c:v>56810</c:v>
                </c:pt>
                <c:pt idx="2432">
                  <c:v>56817</c:v>
                </c:pt>
                <c:pt idx="2433">
                  <c:v>56824</c:v>
                </c:pt>
                <c:pt idx="2434">
                  <c:v>56831</c:v>
                </c:pt>
                <c:pt idx="2435">
                  <c:v>56838</c:v>
                </c:pt>
                <c:pt idx="2436">
                  <c:v>56845</c:v>
                </c:pt>
                <c:pt idx="2437">
                  <c:v>56852</c:v>
                </c:pt>
                <c:pt idx="2438">
                  <c:v>56859</c:v>
                </c:pt>
                <c:pt idx="2439">
                  <c:v>56866</c:v>
                </c:pt>
                <c:pt idx="2440">
                  <c:v>56873</c:v>
                </c:pt>
                <c:pt idx="2441">
                  <c:v>56880</c:v>
                </c:pt>
                <c:pt idx="2442">
                  <c:v>56887</c:v>
                </c:pt>
                <c:pt idx="2443">
                  <c:v>56894</c:v>
                </c:pt>
                <c:pt idx="2444">
                  <c:v>56901</c:v>
                </c:pt>
                <c:pt idx="2445">
                  <c:v>56908</c:v>
                </c:pt>
                <c:pt idx="2446">
                  <c:v>56915</c:v>
                </c:pt>
                <c:pt idx="2447">
                  <c:v>56922</c:v>
                </c:pt>
                <c:pt idx="2448">
                  <c:v>56929</c:v>
                </c:pt>
                <c:pt idx="2449">
                  <c:v>56936</c:v>
                </c:pt>
                <c:pt idx="2450">
                  <c:v>56943</c:v>
                </c:pt>
                <c:pt idx="2451">
                  <c:v>56950</c:v>
                </c:pt>
                <c:pt idx="2452">
                  <c:v>56957</c:v>
                </c:pt>
                <c:pt idx="2453">
                  <c:v>56964</c:v>
                </c:pt>
                <c:pt idx="2454">
                  <c:v>56971</c:v>
                </c:pt>
                <c:pt idx="2455">
                  <c:v>56978</c:v>
                </c:pt>
                <c:pt idx="2456">
                  <c:v>56985</c:v>
                </c:pt>
                <c:pt idx="2457">
                  <c:v>56992</c:v>
                </c:pt>
                <c:pt idx="2458">
                  <c:v>56999</c:v>
                </c:pt>
                <c:pt idx="2459">
                  <c:v>57006</c:v>
                </c:pt>
                <c:pt idx="2460">
                  <c:v>57013</c:v>
                </c:pt>
                <c:pt idx="2461">
                  <c:v>57020</c:v>
                </c:pt>
                <c:pt idx="2462">
                  <c:v>57027</c:v>
                </c:pt>
                <c:pt idx="2463">
                  <c:v>57034</c:v>
                </c:pt>
                <c:pt idx="2464">
                  <c:v>57041</c:v>
                </c:pt>
                <c:pt idx="2465">
                  <c:v>57048</c:v>
                </c:pt>
                <c:pt idx="2466">
                  <c:v>57055</c:v>
                </c:pt>
                <c:pt idx="2467">
                  <c:v>57062</c:v>
                </c:pt>
                <c:pt idx="2468">
                  <c:v>57069</c:v>
                </c:pt>
                <c:pt idx="2469">
                  <c:v>57076</c:v>
                </c:pt>
                <c:pt idx="2470">
                  <c:v>57083</c:v>
                </c:pt>
                <c:pt idx="2471">
                  <c:v>57090</c:v>
                </c:pt>
                <c:pt idx="2472">
                  <c:v>57097</c:v>
                </c:pt>
                <c:pt idx="2473">
                  <c:v>57104</c:v>
                </c:pt>
                <c:pt idx="2474">
                  <c:v>57111</c:v>
                </c:pt>
                <c:pt idx="2475">
                  <c:v>57118</c:v>
                </c:pt>
                <c:pt idx="2476">
                  <c:v>57125</c:v>
                </c:pt>
                <c:pt idx="2477">
                  <c:v>57132</c:v>
                </c:pt>
                <c:pt idx="2478">
                  <c:v>57139</c:v>
                </c:pt>
                <c:pt idx="2479">
                  <c:v>57146</c:v>
                </c:pt>
                <c:pt idx="2480">
                  <c:v>57153</c:v>
                </c:pt>
                <c:pt idx="2481">
                  <c:v>57160</c:v>
                </c:pt>
                <c:pt idx="2482">
                  <c:v>57167</c:v>
                </c:pt>
                <c:pt idx="2483">
                  <c:v>57174</c:v>
                </c:pt>
                <c:pt idx="2484">
                  <c:v>57181</c:v>
                </c:pt>
                <c:pt idx="2485">
                  <c:v>57188</c:v>
                </c:pt>
                <c:pt idx="2486">
                  <c:v>57195</c:v>
                </c:pt>
                <c:pt idx="2487">
                  <c:v>57202</c:v>
                </c:pt>
                <c:pt idx="2488">
                  <c:v>57209</c:v>
                </c:pt>
                <c:pt idx="2489">
                  <c:v>57216</c:v>
                </c:pt>
                <c:pt idx="2490">
                  <c:v>57223</c:v>
                </c:pt>
                <c:pt idx="2491">
                  <c:v>57230</c:v>
                </c:pt>
                <c:pt idx="2492">
                  <c:v>57237</c:v>
                </c:pt>
                <c:pt idx="2493">
                  <c:v>57244</c:v>
                </c:pt>
                <c:pt idx="2494">
                  <c:v>57251</c:v>
                </c:pt>
                <c:pt idx="2495">
                  <c:v>57258</c:v>
                </c:pt>
                <c:pt idx="2496">
                  <c:v>57265</c:v>
                </c:pt>
                <c:pt idx="2497">
                  <c:v>57272</c:v>
                </c:pt>
                <c:pt idx="2498">
                  <c:v>57279</c:v>
                </c:pt>
                <c:pt idx="2499">
                  <c:v>57286</c:v>
                </c:pt>
                <c:pt idx="2500">
                  <c:v>57293</c:v>
                </c:pt>
                <c:pt idx="2501">
                  <c:v>57300</c:v>
                </c:pt>
                <c:pt idx="2502">
                  <c:v>57307</c:v>
                </c:pt>
                <c:pt idx="2503">
                  <c:v>57314</c:v>
                </c:pt>
                <c:pt idx="2504">
                  <c:v>57321</c:v>
                </c:pt>
                <c:pt idx="2505">
                  <c:v>57328</c:v>
                </c:pt>
                <c:pt idx="2506">
                  <c:v>57335</c:v>
                </c:pt>
                <c:pt idx="2507">
                  <c:v>57343</c:v>
                </c:pt>
                <c:pt idx="2508">
                  <c:v>57350</c:v>
                </c:pt>
                <c:pt idx="2509">
                  <c:v>57357</c:v>
                </c:pt>
                <c:pt idx="2510">
                  <c:v>57364</c:v>
                </c:pt>
                <c:pt idx="2511">
                  <c:v>57371</c:v>
                </c:pt>
                <c:pt idx="2512">
                  <c:v>57378</c:v>
                </c:pt>
                <c:pt idx="2513">
                  <c:v>57385</c:v>
                </c:pt>
                <c:pt idx="2514">
                  <c:v>57392</c:v>
                </c:pt>
                <c:pt idx="2515">
                  <c:v>57399</c:v>
                </c:pt>
                <c:pt idx="2516">
                  <c:v>57406</c:v>
                </c:pt>
                <c:pt idx="2517">
                  <c:v>57413</c:v>
                </c:pt>
                <c:pt idx="2518">
                  <c:v>57420</c:v>
                </c:pt>
                <c:pt idx="2519">
                  <c:v>57427</c:v>
                </c:pt>
                <c:pt idx="2520">
                  <c:v>57434</c:v>
                </c:pt>
                <c:pt idx="2521">
                  <c:v>57441</c:v>
                </c:pt>
                <c:pt idx="2522">
                  <c:v>57448</c:v>
                </c:pt>
                <c:pt idx="2523">
                  <c:v>57459</c:v>
                </c:pt>
                <c:pt idx="2524">
                  <c:v>57462</c:v>
                </c:pt>
                <c:pt idx="2525">
                  <c:v>57469</c:v>
                </c:pt>
                <c:pt idx="2526">
                  <c:v>57476</c:v>
                </c:pt>
                <c:pt idx="2527">
                  <c:v>57483</c:v>
                </c:pt>
                <c:pt idx="2528">
                  <c:v>57490</c:v>
                </c:pt>
                <c:pt idx="2529">
                  <c:v>57497</c:v>
                </c:pt>
                <c:pt idx="2530">
                  <c:v>57504</c:v>
                </c:pt>
                <c:pt idx="2531">
                  <c:v>57511</c:v>
                </c:pt>
                <c:pt idx="2532">
                  <c:v>57518</c:v>
                </c:pt>
                <c:pt idx="2533">
                  <c:v>57525</c:v>
                </c:pt>
                <c:pt idx="2534">
                  <c:v>57532</c:v>
                </c:pt>
                <c:pt idx="2535">
                  <c:v>57539</c:v>
                </c:pt>
                <c:pt idx="2536">
                  <c:v>57546</c:v>
                </c:pt>
                <c:pt idx="2537">
                  <c:v>57553</c:v>
                </c:pt>
                <c:pt idx="2538">
                  <c:v>57560</c:v>
                </c:pt>
                <c:pt idx="2539">
                  <c:v>57567</c:v>
                </c:pt>
                <c:pt idx="2540">
                  <c:v>57574</c:v>
                </c:pt>
                <c:pt idx="2541">
                  <c:v>57581</c:v>
                </c:pt>
                <c:pt idx="2542">
                  <c:v>57588</c:v>
                </c:pt>
                <c:pt idx="2543">
                  <c:v>57595</c:v>
                </c:pt>
                <c:pt idx="2544">
                  <c:v>57602</c:v>
                </c:pt>
                <c:pt idx="2545">
                  <c:v>57609</c:v>
                </c:pt>
                <c:pt idx="2546">
                  <c:v>57616</c:v>
                </c:pt>
                <c:pt idx="2547">
                  <c:v>57623</c:v>
                </c:pt>
                <c:pt idx="2548">
                  <c:v>57630</c:v>
                </c:pt>
                <c:pt idx="2549">
                  <c:v>57637</c:v>
                </c:pt>
                <c:pt idx="2550">
                  <c:v>57644</c:v>
                </c:pt>
                <c:pt idx="2551">
                  <c:v>57651</c:v>
                </c:pt>
                <c:pt idx="2552">
                  <c:v>57658</c:v>
                </c:pt>
                <c:pt idx="2553">
                  <c:v>57665</c:v>
                </c:pt>
                <c:pt idx="2554">
                  <c:v>57672</c:v>
                </c:pt>
                <c:pt idx="2555">
                  <c:v>57679</c:v>
                </c:pt>
                <c:pt idx="2556">
                  <c:v>57686</c:v>
                </c:pt>
                <c:pt idx="2557">
                  <c:v>57693</c:v>
                </c:pt>
                <c:pt idx="2558">
                  <c:v>57700</c:v>
                </c:pt>
                <c:pt idx="2559">
                  <c:v>57710</c:v>
                </c:pt>
                <c:pt idx="2560">
                  <c:v>57717</c:v>
                </c:pt>
                <c:pt idx="2561">
                  <c:v>57724</c:v>
                </c:pt>
                <c:pt idx="2562">
                  <c:v>57731</c:v>
                </c:pt>
                <c:pt idx="2563">
                  <c:v>57738</c:v>
                </c:pt>
                <c:pt idx="2564">
                  <c:v>57745</c:v>
                </c:pt>
                <c:pt idx="2565">
                  <c:v>57752</c:v>
                </c:pt>
                <c:pt idx="2566">
                  <c:v>57759</c:v>
                </c:pt>
                <c:pt idx="2567">
                  <c:v>57766</c:v>
                </c:pt>
                <c:pt idx="2568">
                  <c:v>57773</c:v>
                </c:pt>
                <c:pt idx="2569">
                  <c:v>57780</c:v>
                </c:pt>
                <c:pt idx="2570">
                  <c:v>57787</c:v>
                </c:pt>
                <c:pt idx="2571">
                  <c:v>57794</c:v>
                </c:pt>
                <c:pt idx="2572">
                  <c:v>57801</c:v>
                </c:pt>
                <c:pt idx="2573">
                  <c:v>57808</c:v>
                </c:pt>
                <c:pt idx="2574">
                  <c:v>57817</c:v>
                </c:pt>
                <c:pt idx="2575">
                  <c:v>57822</c:v>
                </c:pt>
                <c:pt idx="2576">
                  <c:v>57829</c:v>
                </c:pt>
                <c:pt idx="2577">
                  <c:v>57836</c:v>
                </c:pt>
                <c:pt idx="2578">
                  <c:v>57843</c:v>
                </c:pt>
                <c:pt idx="2579">
                  <c:v>57850</c:v>
                </c:pt>
                <c:pt idx="2580">
                  <c:v>57857</c:v>
                </c:pt>
                <c:pt idx="2581">
                  <c:v>57864</c:v>
                </c:pt>
                <c:pt idx="2582">
                  <c:v>57871</c:v>
                </c:pt>
                <c:pt idx="2583">
                  <c:v>57878</c:v>
                </c:pt>
                <c:pt idx="2584">
                  <c:v>57885</c:v>
                </c:pt>
                <c:pt idx="2585">
                  <c:v>57892</c:v>
                </c:pt>
                <c:pt idx="2586">
                  <c:v>57899</c:v>
                </c:pt>
                <c:pt idx="2587">
                  <c:v>57906</c:v>
                </c:pt>
                <c:pt idx="2588">
                  <c:v>57913</c:v>
                </c:pt>
                <c:pt idx="2589">
                  <c:v>57920</c:v>
                </c:pt>
                <c:pt idx="2590">
                  <c:v>57927</c:v>
                </c:pt>
                <c:pt idx="2591">
                  <c:v>57934</c:v>
                </c:pt>
                <c:pt idx="2592">
                  <c:v>57941</c:v>
                </c:pt>
                <c:pt idx="2593">
                  <c:v>57948</c:v>
                </c:pt>
                <c:pt idx="2594">
                  <c:v>57955</c:v>
                </c:pt>
                <c:pt idx="2595">
                  <c:v>57962</c:v>
                </c:pt>
                <c:pt idx="2596">
                  <c:v>57969</c:v>
                </c:pt>
                <c:pt idx="2597">
                  <c:v>57976</c:v>
                </c:pt>
                <c:pt idx="2598">
                  <c:v>57983</c:v>
                </c:pt>
                <c:pt idx="2599">
                  <c:v>57990</c:v>
                </c:pt>
                <c:pt idx="2600">
                  <c:v>57997</c:v>
                </c:pt>
                <c:pt idx="2601">
                  <c:v>58004</c:v>
                </c:pt>
                <c:pt idx="2602">
                  <c:v>58011</c:v>
                </c:pt>
                <c:pt idx="2603">
                  <c:v>58018</c:v>
                </c:pt>
                <c:pt idx="2604">
                  <c:v>58025</c:v>
                </c:pt>
                <c:pt idx="2605">
                  <c:v>58032</c:v>
                </c:pt>
                <c:pt idx="2606">
                  <c:v>58039</c:v>
                </c:pt>
                <c:pt idx="2607">
                  <c:v>58046</c:v>
                </c:pt>
                <c:pt idx="2608">
                  <c:v>58053</c:v>
                </c:pt>
                <c:pt idx="2609">
                  <c:v>58060</c:v>
                </c:pt>
                <c:pt idx="2610">
                  <c:v>58067</c:v>
                </c:pt>
                <c:pt idx="2611">
                  <c:v>58075</c:v>
                </c:pt>
                <c:pt idx="2612">
                  <c:v>58082</c:v>
                </c:pt>
                <c:pt idx="2613">
                  <c:v>58089</c:v>
                </c:pt>
                <c:pt idx="2614">
                  <c:v>58096</c:v>
                </c:pt>
                <c:pt idx="2615">
                  <c:v>58103</c:v>
                </c:pt>
                <c:pt idx="2616">
                  <c:v>58110</c:v>
                </c:pt>
                <c:pt idx="2617">
                  <c:v>58117</c:v>
                </c:pt>
                <c:pt idx="2618">
                  <c:v>58124</c:v>
                </c:pt>
                <c:pt idx="2619">
                  <c:v>58131</c:v>
                </c:pt>
                <c:pt idx="2620">
                  <c:v>58138</c:v>
                </c:pt>
                <c:pt idx="2621">
                  <c:v>58145</c:v>
                </c:pt>
                <c:pt idx="2622">
                  <c:v>58152</c:v>
                </c:pt>
                <c:pt idx="2623">
                  <c:v>58159</c:v>
                </c:pt>
                <c:pt idx="2624">
                  <c:v>58168</c:v>
                </c:pt>
                <c:pt idx="2625">
                  <c:v>58175</c:v>
                </c:pt>
                <c:pt idx="2626">
                  <c:v>58182</c:v>
                </c:pt>
                <c:pt idx="2627">
                  <c:v>58189</c:v>
                </c:pt>
                <c:pt idx="2628">
                  <c:v>58197</c:v>
                </c:pt>
                <c:pt idx="2629">
                  <c:v>58203</c:v>
                </c:pt>
                <c:pt idx="2630">
                  <c:v>58210</c:v>
                </c:pt>
                <c:pt idx="2631">
                  <c:v>58217</c:v>
                </c:pt>
                <c:pt idx="2632">
                  <c:v>58224</c:v>
                </c:pt>
                <c:pt idx="2633">
                  <c:v>58231</c:v>
                </c:pt>
                <c:pt idx="2634">
                  <c:v>58238</c:v>
                </c:pt>
                <c:pt idx="2635">
                  <c:v>58245</c:v>
                </c:pt>
                <c:pt idx="2636">
                  <c:v>58252</c:v>
                </c:pt>
                <c:pt idx="2637">
                  <c:v>58259</c:v>
                </c:pt>
                <c:pt idx="2638">
                  <c:v>58266</c:v>
                </c:pt>
                <c:pt idx="2639">
                  <c:v>58273</c:v>
                </c:pt>
                <c:pt idx="2640">
                  <c:v>58280</c:v>
                </c:pt>
                <c:pt idx="2641">
                  <c:v>58287</c:v>
                </c:pt>
                <c:pt idx="2642">
                  <c:v>58294</c:v>
                </c:pt>
                <c:pt idx="2643">
                  <c:v>58301</c:v>
                </c:pt>
                <c:pt idx="2644">
                  <c:v>58308</c:v>
                </c:pt>
                <c:pt idx="2645">
                  <c:v>58315</c:v>
                </c:pt>
                <c:pt idx="2646">
                  <c:v>58322</c:v>
                </c:pt>
                <c:pt idx="2647">
                  <c:v>58329</c:v>
                </c:pt>
                <c:pt idx="2648">
                  <c:v>58336</c:v>
                </c:pt>
                <c:pt idx="2649">
                  <c:v>58343</c:v>
                </c:pt>
                <c:pt idx="2650">
                  <c:v>58350</c:v>
                </c:pt>
                <c:pt idx="2651">
                  <c:v>58357</c:v>
                </c:pt>
                <c:pt idx="2652">
                  <c:v>58364</c:v>
                </c:pt>
                <c:pt idx="2653">
                  <c:v>58371</c:v>
                </c:pt>
                <c:pt idx="2654">
                  <c:v>58378</c:v>
                </c:pt>
                <c:pt idx="2655">
                  <c:v>58385</c:v>
                </c:pt>
                <c:pt idx="2656">
                  <c:v>58392</c:v>
                </c:pt>
                <c:pt idx="2657">
                  <c:v>58399</c:v>
                </c:pt>
                <c:pt idx="2658">
                  <c:v>58406</c:v>
                </c:pt>
                <c:pt idx="2659">
                  <c:v>58413</c:v>
                </c:pt>
                <c:pt idx="2660">
                  <c:v>58420</c:v>
                </c:pt>
                <c:pt idx="2661">
                  <c:v>58427</c:v>
                </c:pt>
                <c:pt idx="2662">
                  <c:v>58438</c:v>
                </c:pt>
                <c:pt idx="2663">
                  <c:v>58442</c:v>
                </c:pt>
                <c:pt idx="2664">
                  <c:v>58448</c:v>
                </c:pt>
                <c:pt idx="2665">
                  <c:v>58455</c:v>
                </c:pt>
                <c:pt idx="2666">
                  <c:v>58462</c:v>
                </c:pt>
                <c:pt idx="2667">
                  <c:v>58469</c:v>
                </c:pt>
                <c:pt idx="2668">
                  <c:v>58476</c:v>
                </c:pt>
                <c:pt idx="2669">
                  <c:v>58483</c:v>
                </c:pt>
                <c:pt idx="2670">
                  <c:v>58490</c:v>
                </c:pt>
                <c:pt idx="2671">
                  <c:v>58497</c:v>
                </c:pt>
                <c:pt idx="2672">
                  <c:v>58504</c:v>
                </c:pt>
                <c:pt idx="2673">
                  <c:v>58511</c:v>
                </c:pt>
                <c:pt idx="2674">
                  <c:v>58518</c:v>
                </c:pt>
                <c:pt idx="2675">
                  <c:v>58525</c:v>
                </c:pt>
                <c:pt idx="2676">
                  <c:v>58532</c:v>
                </c:pt>
                <c:pt idx="2677">
                  <c:v>58539</c:v>
                </c:pt>
                <c:pt idx="2678">
                  <c:v>58546</c:v>
                </c:pt>
                <c:pt idx="2679">
                  <c:v>58553</c:v>
                </c:pt>
                <c:pt idx="2680">
                  <c:v>58560</c:v>
                </c:pt>
                <c:pt idx="2681">
                  <c:v>58567</c:v>
                </c:pt>
                <c:pt idx="2682">
                  <c:v>58574</c:v>
                </c:pt>
                <c:pt idx="2683">
                  <c:v>58581</c:v>
                </c:pt>
                <c:pt idx="2684">
                  <c:v>58588</c:v>
                </c:pt>
                <c:pt idx="2685">
                  <c:v>58595</c:v>
                </c:pt>
                <c:pt idx="2686">
                  <c:v>58602</c:v>
                </c:pt>
                <c:pt idx="2687">
                  <c:v>58609</c:v>
                </c:pt>
                <c:pt idx="2688">
                  <c:v>58616</c:v>
                </c:pt>
                <c:pt idx="2689">
                  <c:v>58623</c:v>
                </c:pt>
                <c:pt idx="2690">
                  <c:v>58630</c:v>
                </c:pt>
                <c:pt idx="2691">
                  <c:v>58637</c:v>
                </c:pt>
                <c:pt idx="2692">
                  <c:v>58644</c:v>
                </c:pt>
                <c:pt idx="2693">
                  <c:v>58651</c:v>
                </c:pt>
                <c:pt idx="2694">
                  <c:v>58658</c:v>
                </c:pt>
                <c:pt idx="2695">
                  <c:v>58665</c:v>
                </c:pt>
                <c:pt idx="2696">
                  <c:v>58672</c:v>
                </c:pt>
                <c:pt idx="2697">
                  <c:v>58679</c:v>
                </c:pt>
                <c:pt idx="2698">
                  <c:v>58686</c:v>
                </c:pt>
                <c:pt idx="2699">
                  <c:v>58693</c:v>
                </c:pt>
                <c:pt idx="2700">
                  <c:v>58700</c:v>
                </c:pt>
                <c:pt idx="2701">
                  <c:v>58707</c:v>
                </c:pt>
                <c:pt idx="2702">
                  <c:v>58714</c:v>
                </c:pt>
                <c:pt idx="2703">
                  <c:v>58721</c:v>
                </c:pt>
                <c:pt idx="2704">
                  <c:v>58728</c:v>
                </c:pt>
                <c:pt idx="2705">
                  <c:v>58735</c:v>
                </c:pt>
                <c:pt idx="2706">
                  <c:v>58742</c:v>
                </c:pt>
                <c:pt idx="2707">
                  <c:v>58749</c:v>
                </c:pt>
                <c:pt idx="2708">
                  <c:v>58756</c:v>
                </c:pt>
                <c:pt idx="2709">
                  <c:v>58763</c:v>
                </c:pt>
                <c:pt idx="2710">
                  <c:v>58770</c:v>
                </c:pt>
                <c:pt idx="2711">
                  <c:v>58777</c:v>
                </c:pt>
                <c:pt idx="2712">
                  <c:v>58784</c:v>
                </c:pt>
                <c:pt idx="2713">
                  <c:v>58791</c:v>
                </c:pt>
                <c:pt idx="2714">
                  <c:v>58798</c:v>
                </c:pt>
                <c:pt idx="2715">
                  <c:v>58805</c:v>
                </c:pt>
                <c:pt idx="2716">
                  <c:v>58812</c:v>
                </c:pt>
                <c:pt idx="2717">
                  <c:v>58819</c:v>
                </c:pt>
                <c:pt idx="2718">
                  <c:v>58826</c:v>
                </c:pt>
                <c:pt idx="2719">
                  <c:v>58833</c:v>
                </c:pt>
                <c:pt idx="2720">
                  <c:v>58840</c:v>
                </c:pt>
                <c:pt idx="2721">
                  <c:v>58847</c:v>
                </c:pt>
                <c:pt idx="2722">
                  <c:v>58854</c:v>
                </c:pt>
                <c:pt idx="2723">
                  <c:v>58861</c:v>
                </c:pt>
                <c:pt idx="2724">
                  <c:v>58868</c:v>
                </c:pt>
                <c:pt idx="2725">
                  <c:v>58875</c:v>
                </c:pt>
                <c:pt idx="2726">
                  <c:v>58882</c:v>
                </c:pt>
                <c:pt idx="2727">
                  <c:v>58889</c:v>
                </c:pt>
                <c:pt idx="2728">
                  <c:v>58896</c:v>
                </c:pt>
                <c:pt idx="2729">
                  <c:v>58903</c:v>
                </c:pt>
                <c:pt idx="2730">
                  <c:v>58910</c:v>
                </c:pt>
                <c:pt idx="2731">
                  <c:v>58917</c:v>
                </c:pt>
                <c:pt idx="2732">
                  <c:v>58924</c:v>
                </c:pt>
                <c:pt idx="2733">
                  <c:v>58931</c:v>
                </c:pt>
                <c:pt idx="2734">
                  <c:v>58938</c:v>
                </c:pt>
                <c:pt idx="2735">
                  <c:v>58945</c:v>
                </c:pt>
                <c:pt idx="2736">
                  <c:v>58952</c:v>
                </c:pt>
                <c:pt idx="2737">
                  <c:v>58959</c:v>
                </c:pt>
                <c:pt idx="2738">
                  <c:v>58966</c:v>
                </c:pt>
                <c:pt idx="2739">
                  <c:v>58973</c:v>
                </c:pt>
                <c:pt idx="2740">
                  <c:v>58980</c:v>
                </c:pt>
                <c:pt idx="2741">
                  <c:v>58987</c:v>
                </c:pt>
                <c:pt idx="2742">
                  <c:v>58994</c:v>
                </c:pt>
                <c:pt idx="2743">
                  <c:v>59001</c:v>
                </c:pt>
                <c:pt idx="2744">
                  <c:v>59008</c:v>
                </c:pt>
                <c:pt idx="2745">
                  <c:v>59015</c:v>
                </c:pt>
                <c:pt idx="2746">
                  <c:v>59022</c:v>
                </c:pt>
                <c:pt idx="2747">
                  <c:v>59029</c:v>
                </c:pt>
                <c:pt idx="2748">
                  <c:v>59036</c:v>
                </c:pt>
                <c:pt idx="2749">
                  <c:v>59043</c:v>
                </c:pt>
                <c:pt idx="2750">
                  <c:v>59050</c:v>
                </c:pt>
                <c:pt idx="2751">
                  <c:v>59057</c:v>
                </c:pt>
                <c:pt idx="2752">
                  <c:v>59064</c:v>
                </c:pt>
                <c:pt idx="2753">
                  <c:v>59071</c:v>
                </c:pt>
                <c:pt idx="2754">
                  <c:v>59078</c:v>
                </c:pt>
                <c:pt idx="2755">
                  <c:v>59085</c:v>
                </c:pt>
                <c:pt idx="2756">
                  <c:v>59092</c:v>
                </c:pt>
                <c:pt idx="2757">
                  <c:v>59099</c:v>
                </c:pt>
                <c:pt idx="2758">
                  <c:v>59106</c:v>
                </c:pt>
                <c:pt idx="2759">
                  <c:v>59113</c:v>
                </c:pt>
                <c:pt idx="2760">
                  <c:v>59120</c:v>
                </c:pt>
                <c:pt idx="2761">
                  <c:v>59127</c:v>
                </c:pt>
                <c:pt idx="2762">
                  <c:v>59134</c:v>
                </c:pt>
                <c:pt idx="2763">
                  <c:v>59141</c:v>
                </c:pt>
                <c:pt idx="2764">
                  <c:v>59148</c:v>
                </c:pt>
                <c:pt idx="2765">
                  <c:v>59155</c:v>
                </c:pt>
                <c:pt idx="2766">
                  <c:v>59162</c:v>
                </c:pt>
                <c:pt idx="2767">
                  <c:v>59169</c:v>
                </c:pt>
                <c:pt idx="2768">
                  <c:v>59176</c:v>
                </c:pt>
                <c:pt idx="2769">
                  <c:v>59183</c:v>
                </c:pt>
                <c:pt idx="2770">
                  <c:v>59190</c:v>
                </c:pt>
                <c:pt idx="2771">
                  <c:v>59197</c:v>
                </c:pt>
                <c:pt idx="2772">
                  <c:v>59204</c:v>
                </c:pt>
                <c:pt idx="2773">
                  <c:v>59211</c:v>
                </c:pt>
                <c:pt idx="2774">
                  <c:v>59218</c:v>
                </c:pt>
                <c:pt idx="2775">
                  <c:v>59225</c:v>
                </c:pt>
                <c:pt idx="2776">
                  <c:v>59232</c:v>
                </c:pt>
                <c:pt idx="2777">
                  <c:v>59239</c:v>
                </c:pt>
                <c:pt idx="2778">
                  <c:v>59246</c:v>
                </c:pt>
                <c:pt idx="2779">
                  <c:v>59253</c:v>
                </c:pt>
                <c:pt idx="2780">
                  <c:v>59260</c:v>
                </c:pt>
                <c:pt idx="2781">
                  <c:v>59267</c:v>
                </c:pt>
                <c:pt idx="2782">
                  <c:v>59274</c:v>
                </c:pt>
                <c:pt idx="2783">
                  <c:v>59281</c:v>
                </c:pt>
                <c:pt idx="2784">
                  <c:v>59288</c:v>
                </c:pt>
                <c:pt idx="2785">
                  <c:v>59295</c:v>
                </c:pt>
                <c:pt idx="2786">
                  <c:v>59302</c:v>
                </c:pt>
                <c:pt idx="2787">
                  <c:v>59309</c:v>
                </c:pt>
                <c:pt idx="2788">
                  <c:v>59316</c:v>
                </c:pt>
                <c:pt idx="2789">
                  <c:v>59323</c:v>
                </c:pt>
                <c:pt idx="2790">
                  <c:v>59330</c:v>
                </c:pt>
                <c:pt idx="2791">
                  <c:v>59337</c:v>
                </c:pt>
                <c:pt idx="2792">
                  <c:v>59344</c:v>
                </c:pt>
                <c:pt idx="2793">
                  <c:v>59351</c:v>
                </c:pt>
                <c:pt idx="2794">
                  <c:v>59358</c:v>
                </c:pt>
                <c:pt idx="2795">
                  <c:v>59365</c:v>
                </c:pt>
                <c:pt idx="2796">
                  <c:v>59372</c:v>
                </c:pt>
                <c:pt idx="2797">
                  <c:v>59379</c:v>
                </c:pt>
                <c:pt idx="2798">
                  <c:v>59386</c:v>
                </c:pt>
                <c:pt idx="2799">
                  <c:v>59393</c:v>
                </c:pt>
                <c:pt idx="2800">
                  <c:v>59400</c:v>
                </c:pt>
                <c:pt idx="2801">
                  <c:v>59407</c:v>
                </c:pt>
                <c:pt idx="2802">
                  <c:v>59414</c:v>
                </c:pt>
                <c:pt idx="2803">
                  <c:v>59421</c:v>
                </c:pt>
                <c:pt idx="2804">
                  <c:v>59428</c:v>
                </c:pt>
                <c:pt idx="2805">
                  <c:v>59435</c:v>
                </c:pt>
                <c:pt idx="2806">
                  <c:v>59442</c:v>
                </c:pt>
                <c:pt idx="2807">
                  <c:v>59449</c:v>
                </c:pt>
                <c:pt idx="2808">
                  <c:v>59456</c:v>
                </c:pt>
                <c:pt idx="2809">
                  <c:v>59463</c:v>
                </c:pt>
                <c:pt idx="2810">
                  <c:v>59470</c:v>
                </c:pt>
                <c:pt idx="2811">
                  <c:v>59477</c:v>
                </c:pt>
                <c:pt idx="2812">
                  <c:v>59484</c:v>
                </c:pt>
                <c:pt idx="2813">
                  <c:v>59491</c:v>
                </c:pt>
                <c:pt idx="2814">
                  <c:v>59498</c:v>
                </c:pt>
                <c:pt idx="2815">
                  <c:v>59505</c:v>
                </c:pt>
                <c:pt idx="2816">
                  <c:v>59512</c:v>
                </c:pt>
                <c:pt idx="2817">
                  <c:v>59519</c:v>
                </c:pt>
                <c:pt idx="2818">
                  <c:v>59526</c:v>
                </c:pt>
                <c:pt idx="2819">
                  <c:v>59534</c:v>
                </c:pt>
                <c:pt idx="2820">
                  <c:v>59541</c:v>
                </c:pt>
                <c:pt idx="2821">
                  <c:v>59548</c:v>
                </c:pt>
                <c:pt idx="2822">
                  <c:v>59555</c:v>
                </c:pt>
                <c:pt idx="2823">
                  <c:v>59562</c:v>
                </c:pt>
                <c:pt idx="2824">
                  <c:v>59569</c:v>
                </c:pt>
                <c:pt idx="2825">
                  <c:v>59576</c:v>
                </c:pt>
                <c:pt idx="2826">
                  <c:v>59583</c:v>
                </c:pt>
                <c:pt idx="2827">
                  <c:v>59590</c:v>
                </c:pt>
                <c:pt idx="2828">
                  <c:v>59597</c:v>
                </c:pt>
                <c:pt idx="2829">
                  <c:v>59604</c:v>
                </c:pt>
                <c:pt idx="2830">
                  <c:v>59611</c:v>
                </c:pt>
                <c:pt idx="2831">
                  <c:v>59618</c:v>
                </c:pt>
                <c:pt idx="2832">
                  <c:v>59625</c:v>
                </c:pt>
                <c:pt idx="2833">
                  <c:v>59632</c:v>
                </c:pt>
                <c:pt idx="2834">
                  <c:v>59643</c:v>
                </c:pt>
                <c:pt idx="2835">
                  <c:v>59646</c:v>
                </c:pt>
                <c:pt idx="2836">
                  <c:v>59653</c:v>
                </c:pt>
                <c:pt idx="2837">
                  <c:v>59660</c:v>
                </c:pt>
                <c:pt idx="2838">
                  <c:v>59667</c:v>
                </c:pt>
                <c:pt idx="2839">
                  <c:v>59674</c:v>
                </c:pt>
                <c:pt idx="2840">
                  <c:v>59681</c:v>
                </c:pt>
                <c:pt idx="2841">
                  <c:v>59688</c:v>
                </c:pt>
                <c:pt idx="2842">
                  <c:v>59695</c:v>
                </c:pt>
                <c:pt idx="2843">
                  <c:v>59702</c:v>
                </c:pt>
                <c:pt idx="2844">
                  <c:v>59709</c:v>
                </c:pt>
                <c:pt idx="2845">
                  <c:v>59716</c:v>
                </c:pt>
                <c:pt idx="2846">
                  <c:v>59723</c:v>
                </c:pt>
                <c:pt idx="2847">
                  <c:v>59730</c:v>
                </c:pt>
                <c:pt idx="2848">
                  <c:v>59737</c:v>
                </c:pt>
                <c:pt idx="2849">
                  <c:v>59744</c:v>
                </c:pt>
                <c:pt idx="2850">
                  <c:v>59751</c:v>
                </c:pt>
                <c:pt idx="2851">
                  <c:v>59758</c:v>
                </c:pt>
                <c:pt idx="2852">
                  <c:v>59765</c:v>
                </c:pt>
                <c:pt idx="2853">
                  <c:v>59772</c:v>
                </c:pt>
                <c:pt idx="2854">
                  <c:v>59779</c:v>
                </c:pt>
                <c:pt idx="2855">
                  <c:v>59786</c:v>
                </c:pt>
                <c:pt idx="2856">
                  <c:v>59793</c:v>
                </c:pt>
                <c:pt idx="2857">
                  <c:v>59800</c:v>
                </c:pt>
                <c:pt idx="2858">
                  <c:v>59807</c:v>
                </c:pt>
                <c:pt idx="2859">
                  <c:v>59814</c:v>
                </c:pt>
                <c:pt idx="2860">
                  <c:v>59821</c:v>
                </c:pt>
                <c:pt idx="2861">
                  <c:v>59828</c:v>
                </c:pt>
                <c:pt idx="2862">
                  <c:v>59835</c:v>
                </c:pt>
                <c:pt idx="2863">
                  <c:v>59842</c:v>
                </c:pt>
                <c:pt idx="2864">
                  <c:v>59849</c:v>
                </c:pt>
                <c:pt idx="2865">
                  <c:v>59856</c:v>
                </c:pt>
                <c:pt idx="2866">
                  <c:v>59863</c:v>
                </c:pt>
                <c:pt idx="2867">
                  <c:v>59870</c:v>
                </c:pt>
                <c:pt idx="2868">
                  <c:v>59877</c:v>
                </c:pt>
                <c:pt idx="2869">
                  <c:v>59884</c:v>
                </c:pt>
                <c:pt idx="2870">
                  <c:v>59891</c:v>
                </c:pt>
                <c:pt idx="2871">
                  <c:v>59901</c:v>
                </c:pt>
                <c:pt idx="2872">
                  <c:v>59908</c:v>
                </c:pt>
                <c:pt idx="2873">
                  <c:v>59915</c:v>
                </c:pt>
                <c:pt idx="2874">
                  <c:v>59922</c:v>
                </c:pt>
                <c:pt idx="2875">
                  <c:v>59929</c:v>
                </c:pt>
                <c:pt idx="2876">
                  <c:v>59936</c:v>
                </c:pt>
                <c:pt idx="2877">
                  <c:v>59943</c:v>
                </c:pt>
                <c:pt idx="2878">
                  <c:v>59950</c:v>
                </c:pt>
                <c:pt idx="2879">
                  <c:v>59957</c:v>
                </c:pt>
                <c:pt idx="2880">
                  <c:v>59964</c:v>
                </c:pt>
                <c:pt idx="2881">
                  <c:v>59971</c:v>
                </c:pt>
                <c:pt idx="2882">
                  <c:v>59978</c:v>
                </c:pt>
                <c:pt idx="2883">
                  <c:v>59985</c:v>
                </c:pt>
                <c:pt idx="2884">
                  <c:v>59992</c:v>
                </c:pt>
                <c:pt idx="2885">
                  <c:v>60001</c:v>
                </c:pt>
                <c:pt idx="2886">
                  <c:v>60006</c:v>
                </c:pt>
                <c:pt idx="2887">
                  <c:v>60013</c:v>
                </c:pt>
                <c:pt idx="2888">
                  <c:v>60020</c:v>
                </c:pt>
                <c:pt idx="2889">
                  <c:v>60028</c:v>
                </c:pt>
                <c:pt idx="2890">
                  <c:v>60035</c:v>
                </c:pt>
                <c:pt idx="2891">
                  <c:v>60042</c:v>
                </c:pt>
                <c:pt idx="2892">
                  <c:v>60049</c:v>
                </c:pt>
                <c:pt idx="2893">
                  <c:v>60056</c:v>
                </c:pt>
                <c:pt idx="2894">
                  <c:v>60063</c:v>
                </c:pt>
                <c:pt idx="2895">
                  <c:v>60070</c:v>
                </c:pt>
                <c:pt idx="2896">
                  <c:v>60077</c:v>
                </c:pt>
                <c:pt idx="2897">
                  <c:v>60084</c:v>
                </c:pt>
                <c:pt idx="2898">
                  <c:v>60091</c:v>
                </c:pt>
                <c:pt idx="2899">
                  <c:v>60098</c:v>
                </c:pt>
                <c:pt idx="2900">
                  <c:v>60105</c:v>
                </c:pt>
                <c:pt idx="2901">
                  <c:v>60112</c:v>
                </c:pt>
                <c:pt idx="2902">
                  <c:v>60119</c:v>
                </c:pt>
                <c:pt idx="2903">
                  <c:v>60126</c:v>
                </c:pt>
                <c:pt idx="2904">
                  <c:v>60133</c:v>
                </c:pt>
                <c:pt idx="2905">
                  <c:v>60140</c:v>
                </c:pt>
                <c:pt idx="2906">
                  <c:v>60147</c:v>
                </c:pt>
                <c:pt idx="2907">
                  <c:v>60154</c:v>
                </c:pt>
                <c:pt idx="2908">
                  <c:v>60161</c:v>
                </c:pt>
                <c:pt idx="2909">
                  <c:v>60168</c:v>
                </c:pt>
                <c:pt idx="2910">
                  <c:v>60175</c:v>
                </c:pt>
                <c:pt idx="2911">
                  <c:v>60182</c:v>
                </c:pt>
                <c:pt idx="2912">
                  <c:v>60189</c:v>
                </c:pt>
                <c:pt idx="2913">
                  <c:v>60196</c:v>
                </c:pt>
                <c:pt idx="2914">
                  <c:v>60203</c:v>
                </c:pt>
                <c:pt idx="2915">
                  <c:v>60210</c:v>
                </c:pt>
                <c:pt idx="2916">
                  <c:v>60217</c:v>
                </c:pt>
                <c:pt idx="2917">
                  <c:v>60224</c:v>
                </c:pt>
                <c:pt idx="2918">
                  <c:v>60231</c:v>
                </c:pt>
                <c:pt idx="2919">
                  <c:v>60238</c:v>
                </c:pt>
                <c:pt idx="2920">
                  <c:v>60245</c:v>
                </c:pt>
                <c:pt idx="2921">
                  <c:v>60252</c:v>
                </c:pt>
                <c:pt idx="2922">
                  <c:v>60259</c:v>
                </c:pt>
                <c:pt idx="2923">
                  <c:v>60267</c:v>
                </c:pt>
                <c:pt idx="2924">
                  <c:v>60274</c:v>
                </c:pt>
                <c:pt idx="2925">
                  <c:v>60281</c:v>
                </c:pt>
                <c:pt idx="2926">
                  <c:v>60288</c:v>
                </c:pt>
                <c:pt idx="2927">
                  <c:v>60295</c:v>
                </c:pt>
                <c:pt idx="2928">
                  <c:v>60302</c:v>
                </c:pt>
                <c:pt idx="2929">
                  <c:v>60309</c:v>
                </c:pt>
                <c:pt idx="2930">
                  <c:v>60316</c:v>
                </c:pt>
                <c:pt idx="2931">
                  <c:v>60323</c:v>
                </c:pt>
                <c:pt idx="2932">
                  <c:v>60330</c:v>
                </c:pt>
                <c:pt idx="2933">
                  <c:v>60337</c:v>
                </c:pt>
                <c:pt idx="2934">
                  <c:v>60344</c:v>
                </c:pt>
                <c:pt idx="2935">
                  <c:v>60351</c:v>
                </c:pt>
                <c:pt idx="2936">
                  <c:v>60359</c:v>
                </c:pt>
                <c:pt idx="2937">
                  <c:v>60366</c:v>
                </c:pt>
                <c:pt idx="2938">
                  <c:v>60373</c:v>
                </c:pt>
                <c:pt idx="2939">
                  <c:v>60380</c:v>
                </c:pt>
                <c:pt idx="2940">
                  <c:v>60387</c:v>
                </c:pt>
                <c:pt idx="2941">
                  <c:v>60394</c:v>
                </c:pt>
                <c:pt idx="2942">
                  <c:v>60401</c:v>
                </c:pt>
                <c:pt idx="2943">
                  <c:v>60408</c:v>
                </c:pt>
                <c:pt idx="2944">
                  <c:v>60415</c:v>
                </c:pt>
                <c:pt idx="2945">
                  <c:v>60422</c:v>
                </c:pt>
                <c:pt idx="2946">
                  <c:v>60429</c:v>
                </c:pt>
                <c:pt idx="2947">
                  <c:v>60436</c:v>
                </c:pt>
                <c:pt idx="2948">
                  <c:v>60443</c:v>
                </c:pt>
                <c:pt idx="2949">
                  <c:v>60450</c:v>
                </c:pt>
                <c:pt idx="2950">
                  <c:v>60457</c:v>
                </c:pt>
                <c:pt idx="2951">
                  <c:v>60464</c:v>
                </c:pt>
                <c:pt idx="2952">
                  <c:v>60471</c:v>
                </c:pt>
                <c:pt idx="2953">
                  <c:v>60478</c:v>
                </c:pt>
                <c:pt idx="2954">
                  <c:v>60485</c:v>
                </c:pt>
                <c:pt idx="2955">
                  <c:v>60492</c:v>
                </c:pt>
                <c:pt idx="2956">
                  <c:v>60499</c:v>
                </c:pt>
                <c:pt idx="2957">
                  <c:v>60506</c:v>
                </c:pt>
                <c:pt idx="2958">
                  <c:v>60513</c:v>
                </c:pt>
                <c:pt idx="2959">
                  <c:v>60520</c:v>
                </c:pt>
                <c:pt idx="2960">
                  <c:v>60527</c:v>
                </c:pt>
                <c:pt idx="2961">
                  <c:v>60534</c:v>
                </c:pt>
                <c:pt idx="2962">
                  <c:v>60541</c:v>
                </c:pt>
                <c:pt idx="2963">
                  <c:v>60548</c:v>
                </c:pt>
                <c:pt idx="2964">
                  <c:v>60555</c:v>
                </c:pt>
                <c:pt idx="2965">
                  <c:v>60562</c:v>
                </c:pt>
                <c:pt idx="2966">
                  <c:v>60569</c:v>
                </c:pt>
                <c:pt idx="2967">
                  <c:v>60576</c:v>
                </c:pt>
                <c:pt idx="2968">
                  <c:v>60583</c:v>
                </c:pt>
                <c:pt idx="2969">
                  <c:v>60590</c:v>
                </c:pt>
                <c:pt idx="2970">
                  <c:v>60597</c:v>
                </c:pt>
                <c:pt idx="2971">
                  <c:v>60604</c:v>
                </c:pt>
                <c:pt idx="2972">
                  <c:v>60611</c:v>
                </c:pt>
                <c:pt idx="2973">
                  <c:v>60618</c:v>
                </c:pt>
                <c:pt idx="2974">
                  <c:v>60625</c:v>
                </c:pt>
                <c:pt idx="2975">
                  <c:v>60632</c:v>
                </c:pt>
                <c:pt idx="2976">
                  <c:v>60639</c:v>
                </c:pt>
                <c:pt idx="2977">
                  <c:v>60646</c:v>
                </c:pt>
                <c:pt idx="2978">
                  <c:v>60653</c:v>
                </c:pt>
                <c:pt idx="2979">
                  <c:v>60660</c:v>
                </c:pt>
                <c:pt idx="2980">
                  <c:v>60667</c:v>
                </c:pt>
                <c:pt idx="2981">
                  <c:v>60674</c:v>
                </c:pt>
                <c:pt idx="2982">
                  <c:v>60681</c:v>
                </c:pt>
                <c:pt idx="2983">
                  <c:v>60688</c:v>
                </c:pt>
                <c:pt idx="2984">
                  <c:v>60695</c:v>
                </c:pt>
                <c:pt idx="2985">
                  <c:v>60702</c:v>
                </c:pt>
                <c:pt idx="2986">
                  <c:v>60709</c:v>
                </c:pt>
                <c:pt idx="2987">
                  <c:v>60716</c:v>
                </c:pt>
                <c:pt idx="2988">
                  <c:v>60723</c:v>
                </c:pt>
                <c:pt idx="2989">
                  <c:v>60730</c:v>
                </c:pt>
                <c:pt idx="2990">
                  <c:v>60737</c:v>
                </c:pt>
                <c:pt idx="2991">
                  <c:v>60744</c:v>
                </c:pt>
                <c:pt idx="2992">
                  <c:v>60751</c:v>
                </c:pt>
                <c:pt idx="2993">
                  <c:v>60758</c:v>
                </c:pt>
                <c:pt idx="2994">
                  <c:v>60765</c:v>
                </c:pt>
                <c:pt idx="2995">
                  <c:v>60772</c:v>
                </c:pt>
                <c:pt idx="2996">
                  <c:v>60779</c:v>
                </c:pt>
                <c:pt idx="2997">
                  <c:v>60786</c:v>
                </c:pt>
                <c:pt idx="2998">
                  <c:v>60793</c:v>
                </c:pt>
                <c:pt idx="2999">
                  <c:v>60800</c:v>
                </c:pt>
                <c:pt idx="3000">
                  <c:v>60807</c:v>
                </c:pt>
                <c:pt idx="3001">
                  <c:v>60814</c:v>
                </c:pt>
                <c:pt idx="3002">
                  <c:v>60821</c:v>
                </c:pt>
                <c:pt idx="3003">
                  <c:v>60828</c:v>
                </c:pt>
                <c:pt idx="3004">
                  <c:v>60835</c:v>
                </c:pt>
                <c:pt idx="3005">
                  <c:v>60842</c:v>
                </c:pt>
                <c:pt idx="3006">
                  <c:v>60849</c:v>
                </c:pt>
                <c:pt idx="3007">
                  <c:v>60856</c:v>
                </c:pt>
                <c:pt idx="3008">
                  <c:v>60863</c:v>
                </c:pt>
                <c:pt idx="3009">
                  <c:v>60870</c:v>
                </c:pt>
                <c:pt idx="3010">
                  <c:v>60877</c:v>
                </c:pt>
                <c:pt idx="3011">
                  <c:v>60884</c:v>
                </c:pt>
                <c:pt idx="3012">
                  <c:v>60891</c:v>
                </c:pt>
                <c:pt idx="3013">
                  <c:v>60898</c:v>
                </c:pt>
                <c:pt idx="3014">
                  <c:v>60905</c:v>
                </c:pt>
                <c:pt idx="3015">
                  <c:v>60912</c:v>
                </c:pt>
                <c:pt idx="3016">
                  <c:v>60919</c:v>
                </c:pt>
                <c:pt idx="3017">
                  <c:v>60926</c:v>
                </c:pt>
                <c:pt idx="3018">
                  <c:v>60933</c:v>
                </c:pt>
                <c:pt idx="3019">
                  <c:v>60940</c:v>
                </c:pt>
                <c:pt idx="3020">
                  <c:v>60947</c:v>
                </c:pt>
                <c:pt idx="3021">
                  <c:v>60954</c:v>
                </c:pt>
                <c:pt idx="3022">
                  <c:v>60961</c:v>
                </c:pt>
                <c:pt idx="3023">
                  <c:v>60968</c:v>
                </c:pt>
                <c:pt idx="3024">
                  <c:v>60975</c:v>
                </c:pt>
                <c:pt idx="3025">
                  <c:v>60982</c:v>
                </c:pt>
                <c:pt idx="3026">
                  <c:v>60989</c:v>
                </c:pt>
                <c:pt idx="3027">
                  <c:v>60996</c:v>
                </c:pt>
                <c:pt idx="3028">
                  <c:v>61003</c:v>
                </c:pt>
                <c:pt idx="3029">
                  <c:v>61010</c:v>
                </c:pt>
                <c:pt idx="3030">
                  <c:v>61017</c:v>
                </c:pt>
                <c:pt idx="3031">
                  <c:v>61024</c:v>
                </c:pt>
                <c:pt idx="3032">
                  <c:v>61031</c:v>
                </c:pt>
                <c:pt idx="3033">
                  <c:v>61038</c:v>
                </c:pt>
                <c:pt idx="3034">
                  <c:v>61045</c:v>
                </c:pt>
                <c:pt idx="3035">
                  <c:v>61052</c:v>
                </c:pt>
                <c:pt idx="3036">
                  <c:v>61059</c:v>
                </c:pt>
                <c:pt idx="3037">
                  <c:v>61066</c:v>
                </c:pt>
                <c:pt idx="3038">
                  <c:v>61073</c:v>
                </c:pt>
                <c:pt idx="3039">
                  <c:v>61080</c:v>
                </c:pt>
                <c:pt idx="3040">
                  <c:v>61087</c:v>
                </c:pt>
                <c:pt idx="3041">
                  <c:v>61094</c:v>
                </c:pt>
                <c:pt idx="3042">
                  <c:v>61101</c:v>
                </c:pt>
                <c:pt idx="3043">
                  <c:v>61108</c:v>
                </c:pt>
                <c:pt idx="3044">
                  <c:v>61115</c:v>
                </c:pt>
                <c:pt idx="3045">
                  <c:v>61122</c:v>
                </c:pt>
                <c:pt idx="3046">
                  <c:v>61129</c:v>
                </c:pt>
                <c:pt idx="3047">
                  <c:v>61136</c:v>
                </c:pt>
                <c:pt idx="3048">
                  <c:v>61143</c:v>
                </c:pt>
                <c:pt idx="3049">
                  <c:v>61150</c:v>
                </c:pt>
                <c:pt idx="3050">
                  <c:v>61157</c:v>
                </c:pt>
                <c:pt idx="3051">
                  <c:v>61164</c:v>
                </c:pt>
                <c:pt idx="3052">
                  <c:v>61171</c:v>
                </c:pt>
                <c:pt idx="3053">
                  <c:v>61178</c:v>
                </c:pt>
                <c:pt idx="3054">
                  <c:v>61185</c:v>
                </c:pt>
                <c:pt idx="3055">
                  <c:v>61192</c:v>
                </c:pt>
                <c:pt idx="3056">
                  <c:v>61199</c:v>
                </c:pt>
                <c:pt idx="3057">
                  <c:v>61206</c:v>
                </c:pt>
                <c:pt idx="3058">
                  <c:v>61213</c:v>
                </c:pt>
                <c:pt idx="3059">
                  <c:v>61220</c:v>
                </c:pt>
                <c:pt idx="3060">
                  <c:v>61227</c:v>
                </c:pt>
                <c:pt idx="3061">
                  <c:v>61234</c:v>
                </c:pt>
                <c:pt idx="3062">
                  <c:v>61241</c:v>
                </c:pt>
                <c:pt idx="3063">
                  <c:v>61248</c:v>
                </c:pt>
                <c:pt idx="3064">
                  <c:v>61255</c:v>
                </c:pt>
                <c:pt idx="3065">
                  <c:v>61262</c:v>
                </c:pt>
                <c:pt idx="3066">
                  <c:v>61269</c:v>
                </c:pt>
                <c:pt idx="3067">
                  <c:v>61276</c:v>
                </c:pt>
                <c:pt idx="3068">
                  <c:v>61283</c:v>
                </c:pt>
                <c:pt idx="3069">
                  <c:v>61290</c:v>
                </c:pt>
                <c:pt idx="3070">
                  <c:v>61297</c:v>
                </c:pt>
                <c:pt idx="3071">
                  <c:v>61304</c:v>
                </c:pt>
                <c:pt idx="3072">
                  <c:v>61311</c:v>
                </c:pt>
                <c:pt idx="3073">
                  <c:v>61318</c:v>
                </c:pt>
                <c:pt idx="3074">
                  <c:v>61325</c:v>
                </c:pt>
                <c:pt idx="3075">
                  <c:v>61332</c:v>
                </c:pt>
                <c:pt idx="3076">
                  <c:v>61339</c:v>
                </c:pt>
                <c:pt idx="3077">
                  <c:v>61346</c:v>
                </c:pt>
                <c:pt idx="3078">
                  <c:v>61353</c:v>
                </c:pt>
                <c:pt idx="3079">
                  <c:v>61360</c:v>
                </c:pt>
                <c:pt idx="3080">
                  <c:v>61367</c:v>
                </c:pt>
                <c:pt idx="3081">
                  <c:v>61374</c:v>
                </c:pt>
                <c:pt idx="3082">
                  <c:v>61381</c:v>
                </c:pt>
                <c:pt idx="3083">
                  <c:v>61388</c:v>
                </c:pt>
                <c:pt idx="3084">
                  <c:v>61395</c:v>
                </c:pt>
                <c:pt idx="3085">
                  <c:v>61402</c:v>
                </c:pt>
                <c:pt idx="3086">
                  <c:v>61409</c:v>
                </c:pt>
                <c:pt idx="3087">
                  <c:v>61416</c:v>
                </c:pt>
                <c:pt idx="3088">
                  <c:v>61423</c:v>
                </c:pt>
                <c:pt idx="3089">
                  <c:v>61430</c:v>
                </c:pt>
                <c:pt idx="3090">
                  <c:v>61437</c:v>
                </c:pt>
                <c:pt idx="3091">
                  <c:v>61444</c:v>
                </c:pt>
                <c:pt idx="3092">
                  <c:v>61451</c:v>
                </c:pt>
                <c:pt idx="3093">
                  <c:v>61458</c:v>
                </c:pt>
                <c:pt idx="3094">
                  <c:v>61465</c:v>
                </c:pt>
                <c:pt idx="3095">
                  <c:v>61472</c:v>
                </c:pt>
                <c:pt idx="3096">
                  <c:v>61479</c:v>
                </c:pt>
                <c:pt idx="3097">
                  <c:v>61487</c:v>
                </c:pt>
                <c:pt idx="3098">
                  <c:v>61494</c:v>
                </c:pt>
                <c:pt idx="3099">
                  <c:v>61501</c:v>
                </c:pt>
                <c:pt idx="3100">
                  <c:v>61508</c:v>
                </c:pt>
                <c:pt idx="3101">
                  <c:v>61515</c:v>
                </c:pt>
                <c:pt idx="3102">
                  <c:v>61522</c:v>
                </c:pt>
                <c:pt idx="3103">
                  <c:v>61529</c:v>
                </c:pt>
                <c:pt idx="3104">
                  <c:v>61536</c:v>
                </c:pt>
                <c:pt idx="3105">
                  <c:v>61543</c:v>
                </c:pt>
                <c:pt idx="3106">
                  <c:v>61550</c:v>
                </c:pt>
                <c:pt idx="3107">
                  <c:v>61557</c:v>
                </c:pt>
                <c:pt idx="3108">
                  <c:v>61564</c:v>
                </c:pt>
                <c:pt idx="3109">
                  <c:v>61571</c:v>
                </c:pt>
                <c:pt idx="3110">
                  <c:v>61578</c:v>
                </c:pt>
                <c:pt idx="3111">
                  <c:v>61585</c:v>
                </c:pt>
                <c:pt idx="3112">
                  <c:v>61592</c:v>
                </c:pt>
                <c:pt idx="3113">
                  <c:v>61599</c:v>
                </c:pt>
                <c:pt idx="3114">
                  <c:v>61606</c:v>
                </c:pt>
                <c:pt idx="3115">
                  <c:v>61613</c:v>
                </c:pt>
                <c:pt idx="3116">
                  <c:v>61620</c:v>
                </c:pt>
                <c:pt idx="3117">
                  <c:v>61627</c:v>
                </c:pt>
                <c:pt idx="3118">
                  <c:v>61634</c:v>
                </c:pt>
                <c:pt idx="3119">
                  <c:v>61641</c:v>
                </c:pt>
                <c:pt idx="3120">
                  <c:v>61648</c:v>
                </c:pt>
                <c:pt idx="3121">
                  <c:v>61655</c:v>
                </c:pt>
                <c:pt idx="3122">
                  <c:v>61662</c:v>
                </c:pt>
                <c:pt idx="3123">
                  <c:v>61669</c:v>
                </c:pt>
                <c:pt idx="3124">
                  <c:v>61676</c:v>
                </c:pt>
                <c:pt idx="3125">
                  <c:v>61683</c:v>
                </c:pt>
                <c:pt idx="3126">
                  <c:v>61690</c:v>
                </c:pt>
                <c:pt idx="3127">
                  <c:v>61697</c:v>
                </c:pt>
                <c:pt idx="3128">
                  <c:v>61704</c:v>
                </c:pt>
                <c:pt idx="3129">
                  <c:v>61711</c:v>
                </c:pt>
                <c:pt idx="3130">
                  <c:v>61718</c:v>
                </c:pt>
                <c:pt idx="3131">
                  <c:v>61728</c:v>
                </c:pt>
                <c:pt idx="3132">
                  <c:v>61735</c:v>
                </c:pt>
                <c:pt idx="3133">
                  <c:v>61742</c:v>
                </c:pt>
                <c:pt idx="3134">
                  <c:v>61749</c:v>
                </c:pt>
                <c:pt idx="3135">
                  <c:v>61756</c:v>
                </c:pt>
                <c:pt idx="3136">
                  <c:v>61763</c:v>
                </c:pt>
                <c:pt idx="3137">
                  <c:v>61770</c:v>
                </c:pt>
                <c:pt idx="3138">
                  <c:v>61777</c:v>
                </c:pt>
                <c:pt idx="3139">
                  <c:v>61784</c:v>
                </c:pt>
                <c:pt idx="3140">
                  <c:v>61791</c:v>
                </c:pt>
                <c:pt idx="3141">
                  <c:v>61798</c:v>
                </c:pt>
                <c:pt idx="3142">
                  <c:v>61805</c:v>
                </c:pt>
                <c:pt idx="3143">
                  <c:v>61812</c:v>
                </c:pt>
                <c:pt idx="3144">
                  <c:v>61819</c:v>
                </c:pt>
                <c:pt idx="3145">
                  <c:v>61826</c:v>
                </c:pt>
                <c:pt idx="3146">
                  <c:v>61835</c:v>
                </c:pt>
                <c:pt idx="3147">
                  <c:v>61840</c:v>
                </c:pt>
                <c:pt idx="3148">
                  <c:v>61847</c:v>
                </c:pt>
                <c:pt idx="3149">
                  <c:v>61854</c:v>
                </c:pt>
                <c:pt idx="3150">
                  <c:v>61861</c:v>
                </c:pt>
                <c:pt idx="3151">
                  <c:v>61868</c:v>
                </c:pt>
                <c:pt idx="3152">
                  <c:v>61875</c:v>
                </c:pt>
                <c:pt idx="3153">
                  <c:v>61882</c:v>
                </c:pt>
                <c:pt idx="3154">
                  <c:v>61889</c:v>
                </c:pt>
                <c:pt idx="3155">
                  <c:v>61896</c:v>
                </c:pt>
                <c:pt idx="3156">
                  <c:v>61903</c:v>
                </c:pt>
                <c:pt idx="3157">
                  <c:v>61910</c:v>
                </c:pt>
                <c:pt idx="3158">
                  <c:v>61917</c:v>
                </c:pt>
                <c:pt idx="3159">
                  <c:v>61924</c:v>
                </c:pt>
                <c:pt idx="3160">
                  <c:v>61931</c:v>
                </c:pt>
                <c:pt idx="3161">
                  <c:v>61938</c:v>
                </c:pt>
                <c:pt idx="3162">
                  <c:v>61945</c:v>
                </c:pt>
                <c:pt idx="3163">
                  <c:v>61952</c:v>
                </c:pt>
                <c:pt idx="3164">
                  <c:v>61959</c:v>
                </c:pt>
                <c:pt idx="3165">
                  <c:v>61966</c:v>
                </c:pt>
                <c:pt idx="3166">
                  <c:v>61973</c:v>
                </c:pt>
                <c:pt idx="3167">
                  <c:v>61980</c:v>
                </c:pt>
                <c:pt idx="3168">
                  <c:v>61987</c:v>
                </c:pt>
                <c:pt idx="3169">
                  <c:v>61994</c:v>
                </c:pt>
                <c:pt idx="3170">
                  <c:v>62001</c:v>
                </c:pt>
                <c:pt idx="3171">
                  <c:v>62008</c:v>
                </c:pt>
                <c:pt idx="3172">
                  <c:v>62015</c:v>
                </c:pt>
                <c:pt idx="3173">
                  <c:v>62022</c:v>
                </c:pt>
                <c:pt idx="3174">
                  <c:v>62029</c:v>
                </c:pt>
                <c:pt idx="3175">
                  <c:v>62036</c:v>
                </c:pt>
                <c:pt idx="3176">
                  <c:v>62043</c:v>
                </c:pt>
                <c:pt idx="3177">
                  <c:v>62050</c:v>
                </c:pt>
                <c:pt idx="3178">
                  <c:v>62057</c:v>
                </c:pt>
                <c:pt idx="3179">
                  <c:v>62064</c:v>
                </c:pt>
                <c:pt idx="3180">
                  <c:v>62071</c:v>
                </c:pt>
                <c:pt idx="3181">
                  <c:v>62078</c:v>
                </c:pt>
                <c:pt idx="3182">
                  <c:v>62085</c:v>
                </c:pt>
                <c:pt idx="3183">
                  <c:v>62093</c:v>
                </c:pt>
                <c:pt idx="3184">
                  <c:v>62100</c:v>
                </c:pt>
                <c:pt idx="3185">
                  <c:v>62107</c:v>
                </c:pt>
                <c:pt idx="3186">
                  <c:v>62114</c:v>
                </c:pt>
                <c:pt idx="3187">
                  <c:v>62121</c:v>
                </c:pt>
                <c:pt idx="3188">
                  <c:v>62128</c:v>
                </c:pt>
                <c:pt idx="3189">
                  <c:v>62135</c:v>
                </c:pt>
                <c:pt idx="3190">
                  <c:v>62142</c:v>
                </c:pt>
                <c:pt idx="3191">
                  <c:v>62149</c:v>
                </c:pt>
                <c:pt idx="3192">
                  <c:v>62156</c:v>
                </c:pt>
                <c:pt idx="3193">
                  <c:v>62163</c:v>
                </c:pt>
                <c:pt idx="3194">
                  <c:v>62170</c:v>
                </c:pt>
                <c:pt idx="3195">
                  <c:v>62177</c:v>
                </c:pt>
                <c:pt idx="3196">
                  <c:v>62186</c:v>
                </c:pt>
                <c:pt idx="3197">
                  <c:v>62193</c:v>
                </c:pt>
                <c:pt idx="3198">
                  <c:v>62200</c:v>
                </c:pt>
                <c:pt idx="3199">
                  <c:v>62207</c:v>
                </c:pt>
                <c:pt idx="3200">
                  <c:v>62215</c:v>
                </c:pt>
                <c:pt idx="3201">
                  <c:v>62221</c:v>
                </c:pt>
                <c:pt idx="3202">
                  <c:v>62228</c:v>
                </c:pt>
                <c:pt idx="3203">
                  <c:v>62235</c:v>
                </c:pt>
                <c:pt idx="3204">
                  <c:v>62242</c:v>
                </c:pt>
                <c:pt idx="3205">
                  <c:v>62249</c:v>
                </c:pt>
                <c:pt idx="3206">
                  <c:v>62256</c:v>
                </c:pt>
                <c:pt idx="3207">
                  <c:v>62263</c:v>
                </c:pt>
                <c:pt idx="3208">
                  <c:v>62270</c:v>
                </c:pt>
                <c:pt idx="3209">
                  <c:v>62277</c:v>
                </c:pt>
                <c:pt idx="3210">
                  <c:v>62284</c:v>
                </c:pt>
                <c:pt idx="3211">
                  <c:v>62291</c:v>
                </c:pt>
                <c:pt idx="3212">
                  <c:v>62298</c:v>
                </c:pt>
                <c:pt idx="3213">
                  <c:v>62305</c:v>
                </c:pt>
                <c:pt idx="3214">
                  <c:v>62312</c:v>
                </c:pt>
                <c:pt idx="3215">
                  <c:v>62319</c:v>
                </c:pt>
                <c:pt idx="3216">
                  <c:v>62326</c:v>
                </c:pt>
                <c:pt idx="3217">
                  <c:v>62333</c:v>
                </c:pt>
                <c:pt idx="3218">
                  <c:v>62340</c:v>
                </c:pt>
                <c:pt idx="3219">
                  <c:v>62347</c:v>
                </c:pt>
                <c:pt idx="3220">
                  <c:v>62354</c:v>
                </c:pt>
                <c:pt idx="3221">
                  <c:v>62361</c:v>
                </c:pt>
                <c:pt idx="3222">
                  <c:v>62368</c:v>
                </c:pt>
                <c:pt idx="3223">
                  <c:v>62375</c:v>
                </c:pt>
                <c:pt idx="3224">
                  <c:v>62382</c:v>
                </c:pt>
                <c:pt idx="3225">
                  <c:v>62389</c:v>
                </c:pt>
                <c:pt idx="3226">
                  <c:v>62396</c:v>
                </c:pt>
                <c:pt idx="3227">
                  <c:v>62403</c:v>
                </c:pt>
                <c:pt idx="3228">
                  <c:v>62410</c:v>
                </c:pt>
                <c:pt idx="3229">
                  <c:v>62417</c:v>
                </c:pt>
                <c:pt idx="3230">
                  <c:v>62424</c:v>
                </c:pt>
                <c:pt idx="3231">
                  <c:v>62431</c:v>
                </c:pt>
                <c:pt idx="3232">
                  <c:v>62438</c:v>
                </c:pt>
                <c:pt idx="3233">
                  <c:v>62445</c:v>
                </c:pt>
                <c:pt idx="3234">
                  <c:v>62456</c:v>
                </c:pt>
                <c:pt idx="3235">
                  <c:v>62460</c:v>
                </c:pt>
                <c:pt idx="3236">
                  <c:v>62466</c:v>
                </c:pt>
                <c:pt idx="3237">
                  <c:v>62473</c:v>
                </c:pt>
                <c:pt idx="3238">
                  <c:v>62480</c:v>
                </c:pt>
                <c:pt idx="3239">
                  <c:v>62487</c:v>
                </c:pt>
                <c:pt idx="3240">
                  <c:v>62494</c:v>
                </c:pt>
                <c:pt idx="3241">
                  <c:v>62501</c:v>
                </c:pt>
                <c:pt idx="3242">
                  <c:v>62508</c:v>
                </c:pt>
                <c:pt idx="3243">
                  <c:v>62515</c:v>
                </c:pt>
                <c:pt idx="3244">
                  <c:v>62522</c:v>
                </c:pt>
                <c:pt idx="3245">
                  <c:v>62529</c:v>
                </c:pt>
                <c:pt idx="3246">
                  <c:v>62536</c:v>
                </c:pt>
                <c:pt idx="3247">
                  <c:v>62543</c:v>
                </c:pt>
                <c:pt idx="3248">
                  <c:v>62550</c:v>
                </c:pt>
                <c:pt idx="3249">
                  <c:v>62557</c:v>
                </c:pt>
                <c:pt idx="3250">
                  <c:v>62564</c:v>
                </c:pt>
                <c:pt idx="3251">
                  <c:v>62571</c:v>
                </c:pt>
                <c:pt idx="3252">
                  <c:v>62578</c:v>
                </c:pt>
                <c:pt idx="3253">
                  <c:v>62585</c:v>
                </c:pt>
                <c:pt idx="3254">
                  <c:v>62592</c:v>
                </c:pt>
                <c:pt idx="3255">
                  <c:v>62599</c:v>
                </c:pt>
                <c:pt idx="3256">
                  <c:v>62606</c:v>
                </c:pt>
                <c:pt idx="3257">
                  <c:v>62613</c:v>
                </c:pt>
                <c:pt idx="3258">
                  <c:v>62620</c:v>
                </c:pt>
                <c:pt idx="3259">
                  <c:v>62627</c:v>
                </c:pt>
                <c:pt idx="3260">
                  <c:v>62634</c:v>
                </c:pt>
                <c:pt idx="3261">
                  <c:v>62641</c:v>
                </c:pt>
                <c:pt idx="3262">
                  <c:v>62648</c:v>
                </c:pt>
                <c:pt idx="3263">
                  <c:v>62655</c:v>
                </c:pt>
                <c:pt idx="3264">
                  <c:v>62662</c:v>
                </c:pt>
                <c:pt idx="3265">
                  <c:v>62669</c:v>
                </c:pt>
                <c:pt idx="3266">
                  <c:v>62676</c:v>
                </c:pt>
                <c:pt idx="3267">
                  <c:v>62683</c:v>
                </c:pt>
                <c:pt idx="3268">
                  <c:v>62690</c:v>
                </c:pt>
                <c:pt idx="3269">
                  <c:v>62697</c:v>
                </c:pt>
                <c:pt idx="3270">
                  <c:v>62704</c:v>
                </c:pt>
                <c:pt idx="3271">
                  <c:v>62711</c:v>
                </c:pt>
                <c:pt idx="3272">
                  <c:v>62718</c:v>
                </c:pt>
                <c:pt idx="3273">
                  <c:v>62725</c:v>
                </c:pt>
                <c:pt idx="3274">
                  <c:v>62732</c:v>
                </c:pt>
                <c:pt idx="3275">
                  <c:v>62739</c:v>
                </c:pt>
                <c:pt idx="3276">
                  <c:v>62746</c:v>
                </c:pt>
                <c:pt idx="3277">
                  <c:v>62753</c:v>
                </c:pt>
                <c:pt idx="3278">
                  <c:v>62760</c:v>
                </c:pt>
                <c:pt idx="3279">
                  <c:v>62767</c:v>
                </c:pt>
                <c:pt idx="3280">
                  <c:v>62774</c:v>
                </c:pt>
                <c:pt idx="3281">
                  <c:v>62781</c:v>
                </c:pt>
                <c:pt idx="3282">
                  <c:v>62788</c:v>
                </c:pt>
                <c:pt idx="3283">
                  <c:v>62795</c:v>
                </c:pt>
                <c:pt idx="3284">
                  <c:v>62802</c:v>
                </c:pt>
                <c:pt idx="3285">
                  <c:v>62809</c:v>
                </c:pt>
                <c:pt idx="3286">
                  <c:v>62816</c:v>
                </c:pt>
                <c:pt idx="3287">
                  <c:v>62823</c:v>
                </c:pt>
                <c:pt idx="3288">
                  <c:v>62830</c:v>
                </c:pt>
                <c:pt idx="3289">
                  <c:v>62837</c:v>
                </c:pt>
                <c:pt idx="3290">
                  <c:v>62844</c:v>
                </c:pt>
                <c:pt idx="3291">
                  <c:v>62851</c:v>
                </c:pt>
                <c:pt idx="3292">
                  <c:v>62858</c:v>
                </c:pt>
                <c:pt idx="3293">
                  <c:v>62865</c:v>
                </c:pt>
                <c:pt idx="3294">
                  <c:v>62872</c:v>
                </c:pt>
                <c:pt idx="3295">
                  <c:v>62879</c:v>
                </c:pt>
                <c:pt idx="3296">
                  <c:v>62886</c:v>
                </c:pt>
                <c:pt idx="3297">
                  <c:v>62893</c:v>
                </c:pt>
                <c:pt idx="3298">
                  <c:v>62900</c:v>
                </c:pt>
                <c:pt idx="3299">
                  <c:v>62907</c:v>
                </c:pt>
                <c:pt idx="3300">
                  <c:v>62914</c:v>
                </c:pt>
                <c:pt idx="3301">
                  <c:v>62921</c:v>
                </c:pt>
                <c:pt idx="3302">
                  <c:v>62928</c:v>
                </c:pt>
                <c:pt idx="3303">
                  <c:v>62935</c:v>
                </c:pt>
                <c:pt idx="3304">
                  <c:v>62942</c:v>
                </c:pt>
                <c:pt idx="3305">
                  <c:v>62949</c:v>
                </c:pt>
                <c:pt idx="3306">
                  <c:v>62956</c:v>
                </c:pt>
                <c:pt idx="3307">
                  <c:v>62963</c:v>
                </c:pt>
                <c:pt idx="3308">
                  <c:v>62970</c:v>
                </c:pt>
                <c:pt idx="3309">
                  <c:v>62977</c:v>
                </c:pt>
                <c:pt idx="3310">
                  <c:v>62984</c:v>
                </c:pt>
                <c:pt idx="3311">
                  <c:v>62991</c:v>
                </c:pt>
                <c:pt idx="3312">
                  <c:v>62998</c:v>
                </c:pt>
                <c:pt idx="3313">
                  <c:v>63005</c:v>
                </c:pt>
                <c:pt idx="3314">
                  <c:v>63012</c:v>
                </c:pt>
                <c:pt idx="3315">
                  <c:v>63019</c:v>
                </c:pt>
                <c:pt idx="3316">
                  <c:v>63026</c:v>
                </c:pt>
                <c:pt idx="3317">
                  <c:v>63033</c:v>
                </c:pt>
                <c:pt idx="3318">
                  <c:v>63040</c:v>
                </c:pt>
                <c:pt idx="3319">
                  <c:v>63047</c:v>
                </c:pt>
                <c:pt idx="3320">
                  <c:v>63054</c:v>
                </c:pt>
                <c:pt idx="3321">
                  <c:v>63061</c:v>
                </c:pt>
                <c:pt idx="3322">
                  <c:v>63068</c:v>
                </c:pt>
                <c:pt idx="3323">
                  <c:v>63075</c:v>
                </c:pt>
                <c:pt idx="3324">
                  <c:v>63082</c:v>
                </c:pt>
                <c:pt idx="3325">
                  <c:v>63089</c:v>
                </c:pt>
                <c:pt idx="3326">
                  <c:v>63096</c:v>
                </c:pt>
                <c:pt idx="3327">
                  <c:v>63103</c:v>
                </c:pt>
                <c:pt idx="3328">
                  <c:v>63110</c:v>
                </c:pt>
                <c:pt idx="3329">
                  <c:v>63117</c:v>
                </c:pt>
                <c:pt idx="3330">
                  <c:v>63124</c:v>
                </c:pt>
                <c:pt idx="3331">
                  <c:v>63131</c:v>
                </c:pt>
                <c:pt idx="3332">
                  <c:v>63138</c:v>
                </c:pt>
                <c:pt idx="3333">
                  <c:v>63145</c:v>
                </c:pt>
                <c:pt idx="3334">
                  <c:v>63152</c:v>
                </c:pt>
                <c:pt idx="3335">
                  <c:v>63159</c:v>
                </c:pt>
                <c:pt idx="3336">
                  <c:v>63166</c:v>
                </c:pt>
                <c:pt idx="3337">
                  <c:v>63173</c:v>
                </c:pt>
                <c:pt idx="3338">
                  <c:v>63180</c:v>
                </c:pt>
                <c:pt idx="3339">
                  <c:v>63187</c:v>
                </c:pt>
                <c:pt idx="3340">
                  <c:v>63194</c:v>
                </c:pt>
                <c:pt idx="3341">
                  <c:v>63201</c:v>
                </c:pt>
                <c:pt idx="3342">
                  <c:v>63208</c:v>
                </c:pt>
                <c:pt idx="3343">
                  <c:v>63215</c:v>
                </c:pt>
                <c:pt idx="3344">
                  <c:v>63222</c:v>
                </c:pt>
                <c:pt idx="3345">
                  <c:v>63229</c:v>
                </c:pt>
                <c:pt idx="3346">
                  <c:v>63236</c:v>
                </c:pt>
                <c:pt idx="3347">
                  <c:v>63243</c:v>
                </c:pt>
                <c:pt idx="3348">
                  <c:v>63250</c:v>
                </c:pt>
                <c:pt idx="3349">
                  <c:v>63257</c:v>
                </c:pt>
                <c:pt idx="3350">
                  <c:v>63264</c:v>
                </c:pt>
                <c:pt idx="3351">
                  <c:v>63271</c:v>
                </c:pt>
                <c:pt idx="3352">
                  <c:v>63278</c:v>
                </c:pt>
                <c:pt idx="3353">
                  <c:v>63285</c:v>
                </c:pt>
                <c:pt idx="3354">
                  <c:v>63292</c:v>
                </c:pt>
                <c:pt idx="3355">
                  <c:v>63299</c:v>
                </c:pt>
                <c:pt idx="3356">
                  <c:v>63306</c:v>
                </c:pt>
                <c:pt idx="3357">
                  <c:v>63313</c:v>
                </c:pt>
                <c:pt idx="3358">
                  <c:v>63320</c:v>
                </c:pt>
                <c:pt idx="3359">
                  <c:v>63327</c:v>
                </c:pt>
                <c:pt idx="3360">
                  <c:v>63334</c:v>
                </c:pt>
                <c:pt idx="3361">
                  <c:v>63341</c:v>
                </c:pt>
                <c:pt idx="3362">
                  <c:v>63348</c:v>
                </c:pt>
                <c:pt idx="3363">
                  <c:v>63355</c:v>
                </c:pt>
                <c:pt idx="3364">
                  <c:v>63362</c:v>
                </c:pt>
                <c:pt idx="3365">
                  <c:v>63369</c:v>
                </c:pt>
                <c:pt idx="3366">
                  <c:v>63376</c:v>
                </c:pt>
                <c:pt idx="3367">
                  <c:v>63383</c:v>
                </c:pt>
                <c:pt idx="3368">
                  <c:v>63390</c:v>
                </c:pt>
                <c:pt idx="3369">
                  <c:v>63397</c:v>
                </c:pt>
                <c:pt idx="3370">
                  <c:v>63404</c:v>
                </c:pt>
                <c:pt idx="3371">
                  <c:v>63411</c:v>
                </c:pt>
                <c:pt idx="3372">
                  <c:v>63418</c:v>
                </c:pt>
                <c:pt idx="3373">
                  <c:v>63425</c:v>
                </c:pt>
                <c:pt idx="3374">
                  <c:v>63432</c:v>
                </c:pt>
                <c:pt idx="3375">
                  <c:v>63439</c:v>
                </c:pt>
                <c:pt idx="3376">
                  <c:v>63446</c:v>
                </c:pt>
                <c:pt idx="3377">
                  <c:v>63453</c:v>
                </c:pt>
                <c:pt idx="3378">
                  <c:v>63460</c:v>
                </c:pt>
                <c:pt idx="3379">
                  <c:v>63467</c:v>
                </c:pt>
                <c:pt idx="3380">
                  <c:v>63474</c:v>
                </c:pt>
                <c:pt idx="3381">
                  <c:v>63481</c:v>
                </c:pt>
                <c:pt idx="3382">
                  <c:v>63488</c:v>
                </c:pt>
                <c:pt idx="3383">
                  <c:v>63495</c:v>
                </c:pt>
                <c:pt idx="3384">
                  <c:v>63502</c:v>
                </c:pt>
                <c:pt idx="3385">
                  <c:v>63509</c:v>
                </c:pt>
                <c:pt idx="3386">
                  <c:v>63516</c:v>
                </c:pt>
                <c:pt idx="3387">
                  <c:v>63523</c:v>
                </c:pt>
                <c:pt idx="3388">
                  <c:v>63530</c:v>
                </c:pt>
                <c:pt idx="3389">
                  <c:v>63537</c:v>
                </c:pt>
                <c:pt idx="3390">
                  <c:v>63544</c:v>
                </c:pt>
                <c:pt idx="3391">
                  <c:v>63552</c:v>
                </c:pt>
                <c:pt idx="3392">
                  <c:v>63559</c:v>
                </c:pt>
                <c:pt idx="3393">
                  <c:v>63566</c:v>
                </c:pt>
                <c:pt idx="3394">
                  <c:v>63573</c:v>
                </c:pt>
                <c:pt idx="3395">
                  <c:v>63580</c:v>
                </c:pt>
                <c:pt idx="3396">
                  <c:v>63587</c:v>
                </c:pt>
                <c:pt idx="3397">
                  <c:v>63594</c:v>
                </c:pt>
                <c:pt idx="3398">
                  <c:v>63601</c:v>
                </c:pt>
                <c:pt idx="3399">
                  <c:v>63608</c:v>
                </c:pt>
                <c:pt idx="3400">
                  <c:v>63615</c:v>
                </c:pt>
                <c:pt idx="3401">
                  <c:v>63622</c:v>
                </c:pt>
                <c:pt idx="3402">
                  <c:v>63629</c:v>
                </c:pt>
                <c:pt idx="3403">
                  <c:v>63636</c:v>
                </c:pt>
                <c:pt idx="3404">
                  <c:v>63643</c:v>
                </c:pt>
                <c:pt idx="3405">
                  <c:v>63650</c:v>
                </c:pt>
                <c:pt idx="3406">
                  <c:v>63661</c:v>
                </c:pt>
                <c:pt idx="3407">
                  <c:v>63664</c:v>
                </c:pt>
                <c:pt idx="3408">
                  <c:v>63671</c:v>
                </c:pt>
                <c:pt idx="3409">
                  <c:v>63678</c:v>
                </c:pt>
                <c:pt idx="3410">
                  <c:v>63685</c:v>
                </c:pt>
                <c:pt idx="3411">
                  <c:v>63692</c:v>
                </c:pt>
                <c:pt idx="3412">
                  <c:v>63699</c:v>
                </c:pt>
                <c:pt idx="3413">
                  <c:v>63706</c:v>
                </c:pt>
                <c:pt idx="3414">
                  <c:v>63713</c:v>
                </c:pt>
                <c:pt idx="3415">
                  <c:v>63720</c:v>
                </c:pt>
                <c:pt idx="3416">
                  <c:v>63727</c:v>
                </c:pt>
                <c:pt idx="3417">
                  <c:v>63734</c:v>
                </c:pt>
                <c:pt idx="3418">
                  <c:v>63741</c:v>
                </c:pt>
                <c:pt idx="3419">
                  <c:v>63748</c:v>
                </c:pt>
                <c:pt idx="3420">
                  <c:v>63755</c:v>
                </c:pt>
                <c:pt idx="3421">
                  <c:v>63762</c:v>
                </c:pt>
                <c:pt idx="3422">
                  <c:v>63769</c:v>
                </c:pt>
                <c:pt idx="3423">
                  <c:v>63776</c:v>
                </c:pt>
                <c:pt idx="3424">
                  <c:v>63783</c:v>
                </c:pt>
                <c:pt idx="3425">
                  <c:v>63790</c:v>
                </c:pt>
                <c:pt idx="3426">
                  <c:v>63797</c:v>
                </c:pt>
                <c:pt idx="3427">
                  <c:v>63804</c:v>
                </c:pt>
                <c:pt idx="3428">
                  <c:v>63811</c:v>
                </c:pt>
                <c:pt idx="3429">
                  <c:v>63818</c:v>
                </c:pt>
                <c:pt idx="3430">
                  <c:v>63825</c:v>
                </c:pt>
                <c:pt idx="3431">
                  <c:v>63832</c:v>
                </c:pt>
                <c:pt idx="3432">
                  <c:v>63839</c:v>
                </c:pt>
                <c:pt idx="3433">
                  <c:v>63846</c:v>
                </c:pt>
                <c:pt idx="3434">
                  <c:v>63853</c:v>
                </c:pt>
                <c:pt idx="3435">
                  <c:v>63860</c:v>
                </c:pt>
                <c:pt idx="3436">
                  <c:v>63867</c:v>
                </c:pt>
                <c:pt idx="3437">
                  <c:v>63874</c:v>
                </c:pt>
                <c:pt idx="3438">
                  <c:v>63881</c:v>
                </c:pt>
                <c:pt idx="3439">
                  <c:v>63888</c:v>
                </c:pt>
                <c:pt idx="3440">
                  <c:v>63895</c:v>
                </c:pt>
                <c:pt idx="3441">
                  <c:v>63902</c:v>
                </c:pt>
                <c:pt idx="3442">
                  <c:v>63909</c:v>
                </c:pt>
                <c:pt idx="3443">
                  <c:v>63919</c:v>
                </c:pt>
                <c:pt idx="3444">
                  <c:v>63926</c:v>
                </c:pt>
                <c:pt idx="3445">
                  <c:v>63933</c:v>
                </c:pt>
                <c:pt idx="3446">
                  <c:v>63940</c:v>
                </c:pt>
                <c:pt idx="3447">
                  <c:v>63947</c:v>
                </c:pt>
                <c:pt idx="3448">
                  <c:v>63954</c:v>
                </c:pt>
                <c:pt idx="3449">
                  <c:v>63961</c:v>
                </c:pt>
                <c:pt idx="3450">
                  <c:v>63968</c:v>
                </c:pt>
                <c:pt idx="3451">
                  <c:v>63975</c:v>
                </c:pt>
                <c:pt idx="3452">
                  <c:v>63982</c:v>
                </c:pt>
                <c:pt idx="3453">
                  <c:v>63989</c:v>
                </c:pt>
                <c:pt idx="3454">
                  <c:v>63996</c:v>
                </c:pt>
                <c:pt idx="3455">
                  <c:v>64003</c:v>
                </c:pt>
                <c:pt idx="3456">
                  <c:v>64010</c:v>
                </c:pt>
                <c:pt idx="3457">
                  <c:v>64019</c:v>
                </c:pt>
                <c:pt idx="3458">
                  <c:v>64024</c:v>
                </c:pt>
                <c:pt idx="3459">
                  <c:v>64031</c:v>
                </c:pt>
                <c:pt idx="3460">
                  <c:v>64038</c:v>
                </c:pt>
                <c:pt idx="3461">
                  <c:v>64045</c:v>
                </c:pt>
                <c:pt idx="3462">
                  <c:v>64052</c:v>
                </c:pt>
                <c:pt idx="3463">
                  <c:v>64059</c:v>
                </c:pt>
                <c:pt idx="3464">
                  <c:v>64066</c:v>
                </c:pt>
                <c:pt idx="3465">
                  <c:v>64073</c:v>
                </c:pt>
                <c:pt idx="3466">
                  <c:v>64080</c:v>
                </c:pt>
                <c:pt idx="3467">
                  <c:v>64087</c:v>
                </c:pt>
                <c:pt idx="3468">
                  <c:v>64094</c:v>
                </c:pt>
                <c:pt idx="3469">
                  <c:v>64101</c:v>
                </c:pt>
                <c:pt idx="3470">
                  <c:v>64108</c:v>
                </c:pt>
                <c:pt idx="3471">
                  <c:v>64115</c:v>
                </c:pt>
                <c:pt idx="3472">
                  <c:v>64122</c:v>
                </c:pt>
                <c:pt idx="3473">
                  <c:v>64129</c:v>
                </c:pt>
                <c:pt idx="3474">
                  <c:v>64136</c:v>
                </c:pt>
                <c:pt idx="3475">
                  <c:v>64143</c:v>
                </c:pt>
                <c:pt idx="3476">
                  <c:v>64150</c:v>
                </c:pt>
                <c:pt idx="3477">
                  <c:v>64157</c:v>
                </c:pt>
                <c:pt idx="3478">
                  <c:v>64164</c:v>
                </c:pt>
                <c:pt idx="3479">
                  <c:v>64171</c:v>
                </c:pt>
                <c:pt idx="3480">
                  <c:v>64178</c:v>
                </c:pt>
                <c:pt idx="3481">
                  <c:v>64185</c:v>
                </c:pt>
                <c:pt idx="3482">
                  <c:v>64192</c:v>
                </c:pt>
                <c:pt idx="3483">
                  <c:v>64199</c:v>
                </c:pt>
                <c:pt idx="3484">
                  <c:v>64206</c:v>
                </c:pt>
                <c:pt idx="3485">
                  <c:v>64213</c:v>
                </c:pt>
                <c:pt idx="3486">
                  <c:v>64220</c:v>
                </c:pt>
                <c:pt idx="3487">
                  <c:v>64227</c:v>
                </c:pt>
                <c:pt idx="3488">
                  <c:v>64234</c:v>
                </c:pt>
                <c:pt idx="3489">
                  <c:v>64241</c:v>
                </c:pt>
                <c:pt idx="3490">
                  <c:v>64248</c:v>
                </c:pt>
                <c:pt idx="3491">
                  <c:v>64255</c:v>
                </c:pt>
                <c:pt idx="3492">
                  <c:v>64262</c:v>
                </c:pt>
                <c:pt idx="3493">
                  <c:v>64269</c:v>
                </c:pt>
                <c:pt idx="3494">
                  <c:v>64276</c:v>
                </c:pt>
                <c:pt idx="3495">
                  <c:v>64284</c:v>
                </c:pt>
                <c:pt idx="3496">
                  <c:v>64291</c:v>
                </c:pt>
                <c:pt idx="3497">
                  <c:v>64298</c:v>
                </c:pt>
                <c:pt idx="3498">
                  <c:v>64305</c:v>
                </c:pt>
                <c:pt idx="3499">
                  <c:v>64312</c:v>
                </c:pt>
                <c:pt idx="3500">
                  <c:v>64319</c:v>
                </c:pt>
                <c:pt idx="3501">
                  <c:v>64326</c:v>
                </c:pt>
                <c:pt idx="3502">
                  <c:v>64333</c:v>
                </c:pt>
                <c:pt idx="3503">
                  <c:v>64340</c:v>
                </c:pt>
                <c:pt idx="3504">
                  <c:v>64347</c:v>
                </c:pt>
                <c:pt idx="3505">
                  <c:v>64354</c:v>
                </c:pt>
                <c:pt idx="3506">
                  <c:v>64361</c:v>
                </c:pt>
                <c:pt idx="3507">
                  <c:v>64368</c:v>
                </c:pt>
                <c:pt idx="3508">
                  <c:v>64375</c:v>
                </c:pt>
                <c:pt idx="3509">
                  <c:v>64382</c:v>
                </c:pt>
                <c:pt idx="3510">
                  <c:v>64389</c:v>
                </c:pt>
                <c:pt idx="3511">
                  <c:v>64398</c:v>
                </c:pt>
                <c:pt idx="3512">
                  <c:v>64405</c:v>
                </c:pt>
                <c:pt idx="3513">
                  <c:v>64412</c:v>
                </c:pt>
                <c:pt idx="3514">
                  <c:v>64419</c:v>
                </c:pt>
                <c:pt idx="3515">
                  <c:v>64426</c:v>
                </c:pt>
                <c:pt idx="3516">
                  <c:v>64433</c:v>
                </c:pt>
                <c:pt idx="3517">
                  <c:v>64440</c:v>
                </c:pt>
                <c:pt idx="3518">
                  <c:v>64447</c:v>
                </c:pt>
                <c:pt idx="3519">
                  <c:v>64454</c:v>
                </c:pt>
                <c:pt idx="3520">
                  <c:v>64461</c:v>
                </c:pt>
                <c:pt idx="3521">
                  <c:v>64468</c:v>
                </c:pt>
                <c:pt idx="3522">
                  <c:v>64475</c:v>
                </c:pt>
                <c:pt idx="3523">
                  <c:v>64482</c:v>
                </c:pt>
                <c:pt idx="3524">
                  <c:v>64489</c:v>
                </c:pt>
                <c:pt idx="3525">
                  <c:v>64496</c:v>
                </c:pt>
                <c:pt idx="3526">
                  <c:v>64503</c:v>
                </c:pt>
                <c:pt idx="3527">
                  <c:v>64510</c:v>
                </c:pt>
                <c:pt idx="3528">
                  <c:v>64517</c:v>
                </c:pt>
                <c:pt idx="3529">
                  <c:v>64524</c:v>
                </c:pt>
                <c:pt idx="3530">
                  <c:v>64531</c:v>
                </c:pt>
                <c:pt idx="3531">
                  <c:v>64538</c:v>
                </c:pt>
                <c:pt idx="3532">
                  <c:v>64545</c:v>
                </c:pt>
                <c:pt idx="3533">
                  <c:v>64552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-3.6900000000001931E-3</c:v>
                </c:pt>
                <c:pt idx="1">
                  <c:v>-3.7008500152611867E-3</c:v>
                </c:pt>
                <c:pt idx="2">
                  <c:v>-3.7000410400794648E-3</c:v>
                </c:pt>
                <c:pt idx="3">
                  <c:v>-3.7050514246907973E-3</c:v>
                </c:pt>
                <c:pt idx="4">
                  <c:v>-3.707879182603957E-3</c:v>
                </c:pt>
                <c:pt idx="5">
                  <c:v>-3.7106213675230926E-3</c:v>
                </c:pt>
                <c:pt idx="6">
                  <c:v>-3.7186360870952728E-3</c:v>
                </c:pt>
                <c:pt idx="7">
                  <c:v>-3.7180682163821584E-3</c:v>
                </c:pt>
                <c:pt idx="8">
                  <c:v>-3.7207944627799527E-3</c:v>
                </c:pt>
                <c:pt idx="9">
                  <c:v>-3.7227149197174292E-3</c:v>
                </c:pt>
                <c:pt idx="10">
                  <c:v>-3.7250652607152546E-3</c:v>
                </c:pt>
                <c:pt idx="11">
                  <c:v>-3.731898186902366E-3</c:v>
                </c:pt>
                <c:pt idx="12">
                  <c:v>-3.7356888115741382E-3</c:v>
                </c:pt>
                <c:pt idx="13">
                  <c:v>-3.7588014996859181E-3</c:v>
                </c:pt>
                <c:pt idx="14">
                  <c:v>-3.7669885931510263E-3</c:v>
                </c:pt>
                <c:pt idx="15">
                  <c:v>-3.77377767061159E-3</c:v>
                </c:pt>
                <c:pt idx="16">
                  <c:v>-3.7793844300175461E-3</c:v>
                </c:pt>
                <c:pt idx="17">
                  <c:v>-3.7841593870577553E-3</c:v>
                </c:pt>
                <c:pt idx="18">
                  <c:v>-3.7908856528614462E-3</c:v>
                </c:pt>
                <c:pt idx="19">
                  <c:v>-3.7912868012611053E-3</c:v>
                </c:pt>
                <c:pt idx="20">
                  <c:v>-3.790727966034605E-3</c:v>
                </c:pt>
                <c:pt idx="21">
                  <c:v>-3.7902895125095648E-3</c:v>
                </c:pt>
                <c:pt idx="22">
                  <c:v>-3.7894662309781893E-3</c:v>
                </c:pt>
                <c:pt idx="23">
                  <c:v>-3.7878039969181164E-3</c:v>
                </c:pt>
                <c:pt idx="24">
                  <c:v>-3.7877214307770954E-3</c:v>
                </c:pt>
                <c:pt idx="25">
                  <c:v>-3.7902587195432443E-3</c:v>
                </c:pt>
                <c:pt idx="26">
                  <c:v>-3.78962025027893E-3</c:v>
                </c:pt>
                <c:pt idx="27">
                  <c:v>-3.7890220983146398E-3</c:v>
                </c:pt>
                <c:pt idx="28">
                  <c:v>-3.7927401667393933E-3</c:v>
                </c:pt>
                <c:pt idx="29">
                  <c:v>-3.7945189757517387E-3</c:v>
                </c:pt>
                <c:pt idx="30">
                  <c:v>-3.8006056890426236E-3</c:v>
                </c:pt>
                <c:pt idx="31">
                  <c:v>-3.8009468853562878E-3</c:v>
                </c:pt>
                <c:pt idx="32">
                  <c:v>-3.8014099237201086E-3</c:v>
                </c:pt>
                <c:pt idx="33">
                  <c:v>-3.8081797245146376E-3</c:v>
                </c:pt>
                <c:pt idx="34">
                  <c:v>-3.8115903965194597E-3</c:v>
                </c:pt>
                <c:pt idx="35">
                  <c:v>-3.8151916997630764E-3</c:v>
                </c:pt>
                <c:pt idx="36">
                  <c:v>-3.8233552733277221E-3</c:v>
                </c:pt>
                <c:pt idx="37">
                  <c:v>-3.8250656890267158E-3</c:v>
                </c:pt>
                <c:pt idx="38">
                  <c:v>-3.8352539025607868E-3</c:v>
                </c:pt>
                <c:pt idx="39">
                  <c:v>-3.8394875449268007E-3</c:v>
                </c:pt>
                <c:pt idx="40">
                  <c:v>-3.8437218830535969E-3</c:v>
                </c:pt>
                <c:pt idx="41">
                  <c:v>-3.8511466820308204E-3</c:v>
                </c:pt>
                <c:pt idx="42">
                  <c:v>-3.8535825571568215E-3</c:v>
                </c:pt>
                <c:pt idx="43">
                  <c:v>-3.8635895964334033E-3</c:v>
                </c:pt>
                <c:pt idx="44">
                  <c:v>-3.8670185324165551E-3</c:v>
                </c:pt>
                <c:pt idx="45">
                  <c:v>-3.870206548105326E-3</c:v>
                </c:pt>
                <c:pt idx="46">
                  <c:v>-3.8744221517723887E-3</c:v>
                </c:pt>
                <c:pt idx="47">
                  <c:v>-3.8764223207572233E-3</c:v>
                </c:pt>
                <c:pt idx="48">
                  <c:v>-3.8826633382900155E-3</c:v>
                </c:pt>
                <c:pt idx="49">
                  <c:v>-3.8844946086240562E-3</c:v>
                </c:pt>
                <c:pt idx="50">
                  <c:v>-3.8861215286081219E-3</c:v>
                </c:pt>
                <c:pt idx="51">
                  <c:v>-3.8876147982038556E-3</c:v>
                </c:pt>
                <c:pt idx="52">
                  <c:v>-3.8887526316276622E-3</c:v>
                </c:pt>
                <c:pt idx="53">
                  <c:v>-3.8915045570324658E-3</c:v>
                </c:pt>
                <c:pt idx="54">
                  <c:v>-3.8921040519435124E-3</c:v>
                </c:pt>
                <c:pt idx="55">
                  <c:v>-3.8925724000291595E-3</c:v>
                </c:pt>
                <c:pt idx="56">
                  <c:v>-3.89269452996166E-3</c:v>
                </c:pt>
                <c:pt idx="57">
                  <c:v>-3.8930556374670096E-3</c:v>
                </c:pt>
                <c:pt idx="58">
                  <c:v>-3.8934192209490407E-3</c:v>
                </c:pt>
                <c:pt idx="59">
                  <c:v>-3.8934548805017706E-3</c:v>
                </c:pt>
                <c:pt idx="60">
                  <c:v>-3.8937789735558263E-3</c:v>
                </c:pt>
                <c:pt idx="61">
                  <c:v>-3.8936899976674266E-3</c:v>
                </c:pt>
                <c:pt idx="62">
                  <c:v>-3.8935515159188583E-3</c:v>
                </c:pt>
                <c:pt idx="63">
                  <c:v>-3.8940400132401617E-3</c:v>
                </c:pt>
                <c:pt idx="64">
                  <c:v>-3.8943872070493482E-3</c:v>
                </c:pt>
                <c:pt idx="65">
                  <c:v>-3.8963010098241376E-3</c:v>
                </c:pt>
                <c:pt idx="66">
                  <c:v>-3.896271254529432E-3</c:v>
                </c:pt>
                <c:pt idx="67">
                  <c:v>-3.8962766093317189E-3</c:v>
                </c:pt>
                <c:pt idx="68">
                  <c:v>-3.8996207786448009E-3</c:v>
                </c:pt>
                <c:pt idx="69">
                  <c:v>-3.9010538181151154E-3</c:v>
                </c:pt>
                <c:pt idx="70">
                  <c:v>-3.9052597220253079E-3</c:v>
                </c:pt>
                <c:pt idx="71">
                  <c:v>-3.9057291088304136E-3</c:v>
                </c:pt>
                <c:pt idx="72">
                  <c:v>-3.9062494258991186E-3</c:v>
                </c:pt>
                <c:pt idx="73">
                  <c:v>-3.9150787282567438E-3</c:v>
                </c:pt>
                <c:pt idx="74">
                  <c:v>-3.9207984995421287E-3</c:v>
                </c:pt>
                <c:pt idx="75">
                  <c:v>-3.921828160238644E-3</c:v>
                </c:pt>
                <c:pt idx="76">
                  <c:v>-3.9245584262968813E-3</c:v>
                </c:pt>
                <c:pt idx="77">
                  <c:v>-3.9315853908290293E-3</c:v>
                </c:pt>
                <c:pt idx="78">
                  <c:v>-3.9346220149940533E-3</c:v>
                </c:pt>
                <c:pt idx="79">
                  <c:v>-3.9409743283085937E-3</c:v>
                </c:pt>
                <c:pt idx="80">
                  <c:v>-3.9424866224208044E-3</c:v>
                </c:pt>
                <c:pt idx="81">
                  <c:v>-3.9440498333033168E-3</c:v>
                </c:pt>
                <c:pt idx="82">
                  <c:v>-3.9537518270020694E-3</c:v>
                </c:pt>
                <c:pt idx="83">
                  <c:v>-3.9569985996889025E-3</c:v>
                </c:pt>
                <c:pt idx="84">
                  <c:v>-3.9630952899867697E-3</c:v>
                </c:pt>
                <c:pt idx="85">
                  <c:v>-3.9648503941390467E-3</c:v>
                </c:pt>
                <c:pt idx="86">
                  <c:v>-3.9666211616129488E-3</c:v>
                </c:pt>
                <c:pt idx="87">
                  <c:v>-3.9758224869649202E-3</c:v>
                </c:pt>
                <c:pt idx="88">
                  <c:v>-3.9787515139432994E-3</c:v>
                </c:pt>
                <c:pt idx="89">
                  <c:v>-3.9839145034611693E-3</c:v>
                </c:pt>
                <c:pt idx="90">
                  <c:v>-3.9855255112024313E-3</c:v>
                </c:pt>
                <c:pt idx="91">
                  <c:v>-3.9871128545554413E-3</c:v>
                </c:pt>
                <c:pt idx="92">
                  <c:v>-3.9948944807311282E-3</c:v>
                </c:pt>
                <c:pt idx="93">
                  <c:v>-3.9973738741765213E-3</c:v>
                </c:pt>
                <c:pt idx="94">
                  <c:v>-4.0018408075556426E-3</c:v>
                </c:pt>
                <c:pt idx="95">
                  <c:v>-4.003192174550918E-3</c:v>
                </c:pt>
                <c:pt idx="96">
                  <c:v>-4.0045163471882647E-3</c:v>
                </c:pt>
                <c:pt idx="97">
                  <c:v>-4.0093055751904286E-3</c:v>
                </c:pt>
                <c:pt idx="98">
                  <c:v>-4.0105112957857158E-3</c:v>
                </c:pt>
                <c:pt idx="99">
                  <c:v>-4.0126682125466284E-3</c:v>
                </c:pt>
                <c:pt idx="100">
                  <c:v>-4.0147978975778121E-3</c:v>
                </c:pt>
                <c:pt idx="101">
                  <c:v>-4.0169053427190661E-3</c:v>
                </c:pt>
                <c:pt idx="102">
                  <c:v>-4.0231463911471234E-3</c:v>
                </c:pt>
                <c:pt idx="103">
                  <c:v>-4.0252177737454264E-3</c:v>
                </c:pt>
                <c:pt idx="104">
                  <c:v>-4.0272941096229442E-3</c:v>
                </c:pt>
                <c:pt idx="105">
                  <c:v>-4.0293812842218113E-3</c:v>
                </c:pt>
                <c:pt idx="106">
                  <c:v>-4.031485331905036E-3</c:v>
                </c:pt>
                <c:pt idx="107">
                  <c:v>-4.0379612911367602E-3</c:v>
                </c:pt>
                <c:pt idx="108">
                  <c:v>-4.0401961534905096E-3</c:v>
                </c:pt>
                <c:pt idx="109">
                  <c:v>-4.0424788803352018E-3</c:v>
                </c:pt>
                <c:pt idx="110">
                  <c:v>-4.0448092577219773E-3</c:v>
                </c:pt>
                <c:pt idx="111">
                  <c:v>-4.0471856142521023E-3</c:v>
                </c:pt>
                <c:pt idx="112">
                  <c:v>-4.0545729372468541E-3</c:v>
                </c:pt>
                <c:pt idx="113">
                  <c:v>-4.0571152864337413E-3</c:v>
                </c:pt>
                <c:pt idx="114">
                  <c:v>-4.05969435035474E-3</c:v>
                </c:pt>
                <c:pt idx="115">
                  <c:v>-4.0623080946414602E-3</c:v>
                </c:pt>
                <c:pt idx="116">
                  <c:v>-4.0649544244481762E-3</c:v>
                </c:pt>
                <c:pt idx="117">
                  <c:v>-4.0730670710755123E-3</c:v>
                </c:pt>
                <c:pt idx="118">
                  <c:v>-4.0800482897713191E-3</c:v>
                </c:pt>
                <c:pt idx="119">
                  <c:v>-4.0856229928614759E-3</c:v>
                </c:pt>
                <c:pt idx="120">
                  <c:v>-4.087013711921994E-3</c:v>
                </c:pt>
                <c:pt idx="121">
                  <c:v>-4.0884178060874464E-3</c:v>
                </c:pt>
                <c:pt idx="122">
                  <c:v>-4.0968795473847732E-3</c:v>
                </c:pt>
                <c:pt idx="123">
                  <c:v>-4.0997091279120785E-3</c:v>
                </c:pt>
                <c:pt idx="124">
                  <c:v>-4.1052604792887496E-3</c:v>
                </c:pt>
                <c:pt idx="125">
                  <c:v>-4.1067217985846227E-3</c:v>
                </c:pt>
                <c:pt idx="126">
                  <c:v>-4.1081884745201632E-3</c:v>
                </c:pt>
                <c:pt idx="127">
                  <c:v>-4.1165962674762123E-3</c:v>
                </c:pt>
                <c:pt idx="128">
                  <c:v>-4.1245373296909804E-3</c:v>
                </c:pt>
                <c:pt idx="129">
                  <c:v>-4.1259773572404198E-3</c:v>
                </c:pt>
                <c:pt idx="130">
                  <c:v>-4.1274119884647902E-3</c:v>
                </c:pt>
                <c:pt idx="131">
                  <c:v>-4.1288410889214755E-3</c:v>
                </c:pt>
                <c:pt idx="132">
                  <c:v>-4.1355816674676898E-3</c:v>
                </c:pt>
                <c:pt idx="133">
                  <c:v>-4.1382017314347645E-3</c:v>
                </c:pt>
                <c:pt idx="134">
                  <c:v>-4.1431503057941625E-3</c:v>
                </c:pt>
                <c:pt idx="135">
                  <c:v>-4.1445177180138293E-3</c:v>
                </c:pt>
                <c:pt idx="136">
                  <c:v>-4.1458782606908981E-3</c:v>
                </c:pt>
                <c:pt idx="137">
                  <c:v>-4.1532258314955842E-3</c:v>
                </c:pt>
                <c:pt idx="138">
                  <c:v>-4.1555897211202758E-3</c:v>
                </c:pt>
                <c:pt idx="139">
                  <c:v>-4.156888220321342E-3</c:v>
                </c:pt>
                <c:pt idx="140">
                  <c:v>-4.1581782554125056E-3</c:v>
                </c:pt>
                <c:pt idx="141">
                  <c:v>-4.1594596128645212E-3</c:v>
                </c:pt>
                <c:pt idx="142">
                  <c:v>-4.1678551928314711E-3</c:v>
                </c:pt>
                <c:pt idx="143">
                  <c:v>-4.1698729407055879E-3</c:v>
                </c:pt>
                <c:pt idx="144">
                  <c:v>-4.1718252630227326E-3</c:v>
                </c:pt>
                <c:pt idx="145">
                  <c:v>-4.1750752635390243E-3</c:v>
                </c:pt>
                <c:pt idx="146">
                  <c:v>-4.1761747783790465E-3</c:v>
                </c:pt>
                <c:pt idx="147">
                  <c:v>-4.1804986468592098E-3</c:v>
                </c:pt>
                <c:pt idx="148">
                  <c:v>-4.1819938166312021E-3</c:v>
                </c:pt>
                <c:pt idx="149">
                  <c:v>-4.1834016994015677E-3</c:v>
                </c:pt>
                <c:pt idx="150">
                  <c:v>-4.18537029427693E-3</c:v>
                </c:pt>
                <c:pt idx="151">
                  <c:v>-4.1898840572560658E-3</c:v>
                </c:pt>
                <c:pt idx="152">
                  <c:v>-4.1906614796705099E-3</c:v>
                </c:pt>
                <c:pt idx="153">
                  <c:v>-4.1916023366753152E-3</c:v>
                </c:pt>
                <c:pt idx="154">
                  <c:v>-4.1921444963799459E-3</c:v>
                </c:pt>
                <c:pt idx="155">
                  <c:v>-4.1938098196658835E-3</c:v>
                </c:pt>
                <c:pt idx="156">
                  <c:v>-4.1943712884853213E-3</c:v>
                </c:pt>
                <c:pt idx="157">
                  <c:v>-4.1949374418122076E-3</c:v>
                </c:pt>
                <c:pt idx="158">
                  <c:v>-4.1962209037765819E-3</c:v>
                </c:pt>
                <c:pt idx="159">
                  <c:v>-4.1974823470710991E-3</c:v>
                </c:pt>
                <c:pt idx="160">
                  <c:v>-4.1998406960188205E-3</c:v>
                </c:pt>
                <c:pt idx="161">
                  <c:v>-4.2027689136664948E-3</c:v>
                </c:pt>
                <c:pt idx="162">
                  <c:v>-4.2030579147801783E-3</c:v>
                </c:pt>
                <c:pt idx="163">
                  <c:v>-4.2033411637564279E-3</c:v>
                </c:pt>
                <c:pt idx="164">
                  <c:v>-4.2081051715098777E-3</c:v>
                </c:pt>
                <c:pt idx="165">
                  <c:v>-4.2100385333456655E-3</c:v>
                </c:pt>
                <c:pt idx="166">
                  <c:v>-4.2157976054828118E-3</c:v>
                </c:pt>
                <c:pt idx="167">
                  <c:v>-4.2164152227036622E-3</c:v>
                </c:pt>
                <c:pt idx="168">
                  <c:v>-4.2170749399307993E-3</c:v>
                </c:pt>
                <c:pt idx="169">
                  <c:v>-4.2262732756883923E-3</c:v>
                </c:pt>
                <c:pt idx="170">
                  <c:v>-4.2298710696143981E-3</c:v>
                </c:pt>
                <c:pt idx="171">
                  <c:v>-4.2392219321163438E-3</c:v>
                </c:pt>
                <c:pt idx="172">
                  <c:v>-4.240645969958573E-3</c:v>
                </c:pt>
                <c:pt idx="173">
                  <c:v>-4.242158469956763E-3</c:v>
                </c:pt>
                <c:pt idx="174">
                  <c:v>-4.2564152898104703E-3</c:v>
                </c:pt>
                <c:pt idx="175">
                  <c:v>-4.2615426428171599E-3</c:v>
                </c:pt>
                <c:pt idx="176">
                  <c:v>-4.2731390976712517E-3</c:v>
                </c:pt>
                <c:pt idx="177">
                  <c:v>-4.2754516717355417E-3</c:v>
                </c:pt>
                <c:pt idx="178">
                  <c:v>-4.2778539403040463E-3</c:v>
                </c:pt>
                <c:pt idx="179">
                  <c:v>-4.2952526545759371E-3</c:v>
                </c:pt>
                <c:pt idx="180">
                  <c:v>-4.3012235647035555E-3</c:v>
                </c:pt>
                <c:pt idx="181">
                  <c:v>-4.3041289821124096E-3</c:v>
                </c:pt>
                <c:pt idx="182">
                  <c:v>-4.316361175220329E-3</c:v>
                </c:pt>
                <c:pt idx="183">
                  <c:v>-4.3194310898311558E-3</c:v>
                </c:pt>
                <c:pt idx="184">
                  <c:v>-4.3349002524708524E-3</c:v>
                </c:pt>
                <c:pt idx="185">
                  <c:v>-4.3410248049307043E-3</c:v>
                </c:pt>
                <c:pt idx="186">
                  <c:v>-4.3470985195179779E-3</c:v>
                </c:pt>
                <c:pt idx="187">
                  <c:v>-4.358216343036958E-3</c:v>
                </c:pt>
                <c:pt idx="188">
                  <c:v>-4.3615189980542486E-3</c:v>
                </c:pt>
                <c:pt idx="189">
                  <c:v>-4.3760647565442845E-3</c:v>
                </c:pt>
                <c:pt idx="190">
                  <c:v>-4.3814461554987361E-3</c:v>
                </c:pt>
                <c:pt idx="191">
                  <c:v>-4.3866453352974233E-3</c:v>
                </c:pt>
                <c:pt idx="192">
                  <c:v>-4.395328850176905E-3</c:v>
                </c:pt>
                <c:pt idx="193">
                  <c:v>-4.398218463326148E-3</c:v>
                </c:pt>
                <c:pt idx="194">
                  <c:v>-4.4096536642568296E-3</c:v>
                </c:pt>
                <c:pt idx="195">
                  <c:v>-4.4136632655398245E-3</c:v>
                </c:pt>
                <c:pt idx="196">
                  <c:v>-4.4174787557316186E-3</c:v>
                </c:pt>
                <c:pt idx="197">
                  <c:v>-4.4234447083185691E-3</c:v>
                </c:pt>
                <c:pt idx="198">
                  <c:v>-4.4256440999949328E-3</c:v>
                </c:pt>
                <c:pt idx="199">
                  <c:v>-4.4336991462357034E-3</c:v>
                </c:pt>
                <c:pt idx="200">
                  <c:v>-4.4363835267922092E-3</c:v>
                </c:pt>
                <c:pt idx="201">
                  <c:v>-4.4388855107868608E-3</c:v>
                </c:pt>
                <c:pt idx="202">
                  <c:v>-4.442385681684563E-3</c:v>
                </c:pt>
                <c:pt idx="203">
                  <c:v>-4.4438855275027913E-3</c:v>
                </c:pt>
                <c:pt idx="204">
                  <c:v>-4.4490347721541064E-3</c:v>
                </c:pt>
                <c:pt idx="205">
                  <c:v>-4.4504095311304415E-3</c:v>
                </c:pt>
                <c:pt idx="206">
                  <c:v>-4.4517881150191686E-3</c:v>
                </c:pt>
                <c:pt idx="207">
                  <c:v>-4.4526950825338196E-3</c:v>
                </c:pt>
                <c:pt idx="208">
                  <c:v>-4.4535385323988515E-3</c:v>
                </c:pt>
                <c:pt idx="209">
                  <c:v>-4.4552220373613831E-3</c:v>
                </c:pt>
                <c:pt idx="210">
                  <c:v>-4.4554730332899408E-3</c:v>
                </c:pt>
                <c:pt idx="211">
                  <c:v>-4.4547095791564418E-3</c:v>
                </c:pt>
                <c:pt idx="212">
                  <c:v>-4.455043774557188E-3</c:v>
                </c:pt>
                <c:pt idx="213">
                  <c:v>-4.4553305703581665E-3</c:v>
                </c:pt>
                <c:pt idx="214">
                  <c:v>-4.4539219341827212E-3</c:v>
                </c:pt>
                <c:pt idx="215">
                  <c:v>-4.453201533384351E-3</c:v>
                </c:pt>
                <c:pt idx="216">
                  <c:v>-4.4507279744995546E-3</c:v>
                </c:pt>
                <c:pt idx="217">
                  <c:v>-4.4505855662721472E-3</c:v>
                </c:pt>
                <c:pt idx="218">
                  <c:v>-4.4503971605742492E-3</c:v>
                </c:pt>
                <c:pt idx="219">
                  <c:v>-4.4467977210084896E-3</c:v>
                </c:pt>
                <c:pt idx="220">
                  <c:v>-4.4454599296727161E-3</c:v>
                </c:pt>
                <c:pt idx="221">
                  <c:v>-4.4423074275949537E-3</c:v>
                </c:pt>
                <c:pt idx="222">
                  <c:v>-4.4417511257742459E-3</c:v>
                </c:pt>
                <c:pt idx="223">
                  <c:v>-4.4411524614957325E-3</c:v>
                </c:pt>
                <c:pt idx="224">
                  <c:v>-4.436589207906543E-3</c:v>
                </c:pt>
                <c:pt idx="225">
                  <c:v>-4.4350534671036288E-3</c:v>
                </c:pt>
                <c:pt idx="226">
                  <c:v>-4.4321808728208338E-3</c:v>
                </c:pt>
                <c:pt idx="227">
                  <c:v>-4.4313697927897411E-3</c:v>
                </c:pt>
                <c:pt idx="228">
                  <c:v>-4.430532560979329E-3</c:v>
                </c:pt>
                <c:pt idx="229">
                  <c:v>-4.4263421524172496E-3</c:v>
                </c:pt>
                <c:pt idx="230">
                  <c:v>-4.4250644600214942E-3</c:v>
                </c:pt>
                <c:pt idx="231">
                  <c:v>-4.4233164570000646E-3</c:v>
                </c:pt>
                <c:pt idx="232">
                  <c:v>-4.4225181356249976E-3</c:v>
                </c:pt>
                <c:pt idx="233">
                  <c:v>-4.4217294441515776E-3</c:v>
                </c:pt>
                <c:pt idx="234">
                  <c:v>-4.4193582105189035E-3</c:v>
                </c:pt>
                <c:pt idx="235">
                  <c:v>-4.4188287134314377E-3</c:v>
                </c:pt>
                <c:pt idx="236">
                  <c:v>-4.4188557225673239E-3</c:v>
                </c:pt>
                <c:pt idx="237">
                  <c:v>-4.4184239596380126E-3</c:v>
                </c:pt>
                <c:pt idx="238">
                  <c:v>-4.4180355585490202E-3</c:v>
                </c:pt>
                <c:pt idx="239">
                  <c:v>-4.4183547415903076E-3</c:v>
                </c:pt>
                <c:pt idx="240">
                  <c:v>-4.4186898330094366E-3</c:v>
                </c:pt>
                <c:pt idx="241">
                  <c:v>-4.4202235387597556E-3</c:v>
                </c:pt>
                <c:pt idx="242">
                  <c:v>-4.4202508742226254E-3</c:v>
                </c:pt>
                <c:pt idx="243">
                  <c:v>-4.4203236190745818E-3</c:v>
                </c:pt>
                <c:pt idx="244">
                  <c:v>-4.4228106357587886E-3</c:v>
                </c:pt>
                <c:pt idx="245">
                  <c:v>-4.4238087878088351E-3</c:v>
                </c:pt>
                <c:pt idx="246">
                  <c:v>-4.4241693447291119E-3</c:v>
                </c:pt>
                <c:pt idx="247">
                  <c:v>-4.4245736747597639E-3</c:v>
                </c:pt>
                <c:pt idx="248">
                  <c:v>-4.4272471905365358E-3</c:v>
                </c:pt>
                <c:pt idx="249">
                  <c:v>-4.4304780531021493E-3</c:v>
                </c:pt>
                <c:pt idx="250">
                  <c:v>-4.4319108489201398E-3</c:v>
                </c:pt>
                <c:pt idx="251">
                  <c:v>-4.4333888567815727E-3</c:v>
                </c:pt>
                <c:pt idx="252">
                  <c:v>-4.4364843672724252E-3</c:v>
                </c:pt>
                <c:pt idx="253">
                  <c:v>-4.4372506980827264E-3</c:v>
                </c:pt>
                <c:pt idx="254">
                  <c:v>-4.4412734397041298E-3</c:v>
                </c:pt>
                <c:pt idx="255">
                  <c:v>-4.4429116647304312E-3</c:v>
                </c:pt>
                <c:pt idx="256">
                  <c:v>-4.4445575015106265E-3</c:v>
                </c:pt>
                <c:pt idx="257">
                  <c:v>-4.4477762787782649E-3</c:v>
                </c:pt>
                <c:pt idx="258">
                  <c:v>-4.4486346125841101E-3</c:v>
                </c:pt>
                <c:pt idx="259">
                  <c:v>-4.4527633036537395E-3</c:v>
                </c:pt>
                <c:pt idx="260">
                  <c:v>-4.4543933937553071E-3</c:v>
                </c:pt>
                <c:pt idx="261">
                  <c:v>-4.4560196729319657E-3</c:v>
                </c:pt>
                <c:pt idx="262">
                  <c:v>-4.4591853850442509E-3</c:v>
                </c:pt>
                <c:pt idx="263">
                  <c:v>-4.4600309985403314E-3</c:v>
                </c:pt>
                <c:pt idx="264">
                  <c:v>-4.4640930383867961E-3</c:v>
                </c:pt>
                <c:pt idx="265">
                  <c:v>-4.4656959320832357E-3</c:v>
                </c:pt>
                <c:pt idx="266">
                  <c:v>-4.4672948415414027E-3</c:v>
                </c:pt>
                <c:pt idx="267">
                  <c:v>-4.4704041204798872E-3</c:v>
                </c:pt>
                <c:pt idx="268">
                  <c:v>-4.4719907613323395E-3</c:v>
                </c:pt>
                <c:pt idx="269">
                  <c:v>-4.4759781546263137E-3</c:v>
                </c:pt>
                <c:pt idx="270">
                  <c:v>-4.4775504805757531E-3</c:v>
                </c:pt>
                <c:pt idx="271">
                  <c:v>-4.4806043214910708E-3</c:v>
                </c:pt>
                <c:pt idx="272">
                  <c:v>-4.4814239931005584E-3</c:v>
                </c:pt>
                <c:pt idx="273">
                  <c:v>-4.4822423401050335E-3</c:v>
                </c:pt>
                <c:pt idx="274">
                  <c:v>-4.4868960022393899E-3</c:v>
                </c:pt>
                <c:pt idx="275">
                  <c:v>-4.4884386191020257E-3</c:v>
                </c:pt>
                <c:pt idx="276">
                  <c:v>-4.49143132768327E-3</c:v>
                </c:pt>
                <c:pt idx="277">
                  <c:v>-4.4922365109516249E-3</c:v>
                </c:pt>
                <c:pt idx="278">
                  <c:v>-4.4930403115330019E-3</c:v>
                </c:pt>
                <c:pt idx="279">
                  <c:v>-4.4976022467999657E-3</c:v>
                </c:pt>
                <c:pt idx="280">
                  <c:v>-4.499113941427507E-3</c:v>
                </c:pt>
                <c:pt idx="281">
                  <c:v>-4.5020430961096774E-3</c:v>
                </c:pt>
                <c:pt idx="282">
                  <c:v>-4.5028331821034273E-3</c:v>
                </c:pt>
                <c:pt idx="283">
                  <c:v>-4.503621827307569E-3</c:v>
                </c:pt>
                <c:pt idx="284">
                  <c:v>-4.5080883962596878E-3</c:v>
                </c:pt>
                <c:pt idx="285">
                  <c:v>-4.5095679555038418E-3</c:v>
                </c:pt>
                <c:pt idx="286">
                  <c:v>-4.512431134971513E-3</c:v>
                </c:pt>
                <c:pt idx="287">
                  <c:v>-4.5132055146350492E-3</c:v>
                </c:pt>
                <c:pt idx="288">
                  <c:v>-4.5139783953881156E-3</c:v>
                </c:pt>
                <c:pt idx="289">
                  <c:v>-4.5183459585882504E-3</c:v>
                </c:pt>
                <c:pt idx="290">
                  <c:v>-4.5191103665946919E-3</c:v>
                </c:pt>
                <c:pt idx="291">
                  <c:v>-4.5205542299049384E-3</c:v>
                </c:pt>
                <c:pt idx="292">
                  <c:v>-4.523345016653052E-3</c:v>
                </c:pt>
                <c:pt idx="293">
                  <c:v>-4.524101523752073E-3</c:v>
                </c:pt>
                <c:pt idx="294">
                  <c:v>-4.5276999181673716E-3</c:v>
                </c:pt>
                <c:pt idx="295">
                  <c:v>-4.5291141568495341E-3</c:v>
                </c:pt>
                <c:pt idx="296">
                  <c:v>-4.5305233714398874E-3</c:v>
                </c:pt>
                <c:pt idx="297">
                  <c:v>-4.5332431962814834E-3</c:v>
                </c:pt>
                <c:pt idx="298">
                  <c:v>-4.5339827204039472E-3</c:v>
                </c:pt>
                <c:pt idx="299">
                  <c:v>-4.5374932164530257E-3</c:v>
                </c:pt>
                <c:pt idx="300">
                  <c:v>-4.5388717665617584E-3</c:v>
                </c:pt>
                <c:pt idx="301">
                  <c:v>-4.5402451192666504E-3</c:v>
                </c:pt>
                <c:pt idx="302">
                  <c:v>-4.542891561650636E-3</c:v>
                </c:pt>
                <c:pt idx="303">
                  <c:v>-4.5436134933405084E-3</c:v>
                </c:pt>
                <c:pt idx="304">
                  <c:v>-4.5470330552426219E-3</c:v>
                </c:pt>
                <c:pt idx="305">
                  <c:v>-4.5483747036163535E-3</c:v>
                </c:pt>
                <c:pt idx="306">
                  <c:v>-4.549710981283539E-3</c:v>
                </c:pt>
                <c:pt idx="307">
                  <c:v>-4.5535137900064391E-3</c:v>
                </c:pt>
                <c:pt idx="308">
                  <c:v>-4.5542156972980504E-3</c:v>
                </c:pt>
                <c:pt idx="309">
                  <c:v>-4.5563109424318071E-3</c:v>
                </c:pt>
                <c:pt idx="310">
                  <c:v>-4.5576144759169601E-3</c:v>
                </c:pt>
                <c:pt idx="311">
                  <c:v>-4.5589124653875324E-3</c:v>
                </c:pt>
                <c:pt idx="312">
                  <c:v>-4.55960197174754E-3</c:v>
                </c:pt>
                <c:pt idx="313">
                  <c:v>-4.5626859306770184E-3</c:v>
                </c:pt>
                <c:pt idx="314">
                  <c:v>-4.5659077432396028E-3</c:v>
                </c:pt>
                <c:pt idx="315">
                  <c:v>-4.5671690141814835E-3</c:v>
                </c:pt>
                <c:pt idx="316">
                  <c:v>-4.5695855092860302E-3</c:v>
                </c:pt>
                <c:pt idx="317">
                  <c:v>-4.5702528537301668E-3</c:v>
                </c:pt>
                <c:pt idx="318">
                  <c:v>-4.5709183501522095E-3</c:v>
                </c:pt>
                <c:pt idx="319">
                  <c:v>-4.574615450940304E-3</c:v>
                </c:pt>
                <c:pt idx="320">
                  <c:v>-4.5758360945136189E-3</c:v>
                </c:pt>
                <c:pt idx="321">
                  <c:v>-4.5781696724566216E-3</c:v>
                </c:pt>
                <c:pt idx="322">
                  <c:v>-4.57881704363991E-3</c:v>
                </c:pt>
                <c:pt idx="323">
                  <c:v>-4.5794625085562243E-3</c:v>
                </c:pt>
                <c:pt idx="324">
                  <c:v>-4.5830351276651606E-3</c:v>
                </c:pt>
                <c:pt idx="325">
                  <c:v>-4.58421393073709E-3</c:v>
                </c:pt>
                <c:pt idx="326">
                  <c:v>-4.5864621722670829E-3</c:v>
                </c:pt>
                <c:pt idx="327">
                  <c:v>-4.5870889601216935E-3</c:v>
                </c:pt>
                <c:pt idx="328">
                  <c:v>-4.5877137834415107E-3</c:v>
                </c:pt>
                <c:pt idx="329">
                  <c:v>-4.5944545170288498E-3</c:v>
                </c:pt>
                <c:pt idx="330">
                  <c:v>-4.5950601113545209E-3</c:v>
                </c:pt>
                <c:pt idx="331">
                  <c:v>-4.5966817252418579E-3</c:v>
                </c:pt>
                <c:pt idx="332">
                  <c:v>-4.6000679030565629E-3</c:v>
                </c:pt>
                <c:pt idx="333">
                  <c:v>-4.6021382150533575E-3</c:v>
                </c:pt>
                <c:pt idx="334">
                  <c:v>-4.6027220055211426E-3</c:v>
                </c:pt>
                <c:pt idx="335">
                  <c:v>-4.6033037148660296E-3</c:v>
                </c:pt>
                <c:pt idx="336">
                  <c:v>-4.6064810525093423E-3</c:v>
                </c:pt>
                <c:pt idx="337">
                  <c:v>-4.6075270552595644E-3</c:v>
                </c:pt>
                <c:pt idx="338">
                  <c:v>-4.6095047746471966E-3</c:v>
                </c:pt>
                <c:pt idx="339">
                  <c:v>-4.6100661508018115E-3</c:v>
                </c:pt>
                <c:pt idx="340">
                  <c:v>-4.6106253875122594E-3</c:v>
                </c:pt>
                <c:pt idx="341">
                  <c:v>-4.6136636858516312E-3</c:v>
                </c:pt>
                <c:pt idx="342">
                  <c:v>-4.6146629955601615E-3</c:v>
                </c:pt>
                <c:pt idx="343">
                  <c:v>-4.6165457041193814E-3</c:v>
                </c:pt>
                <c:pt idx="344">
                  <c:v>-4.61708405537678E-3</c:v>
                </c:pt>
                <c:pt idx="345">
                  <c:v>-4.6176202088473121E-3</c:v>
                </c:pt>
                <c:pt idx="346">
                  <c:v>-4.620515828472678E-3</c:v>
                </c:pt>
                <c:pt idx="347">
                  <c:v>-4.6214672319976726E-3</c:v>
                </c:pt>
                <c:pt idx="348">
                  <c:v>-4.6232525117668134E-3</c:v>
                </c:pt>
                <c:pt idx="349">
                  <c:v>-4.6237672274100639E-3</c:v>
                </c:pt>
                <c:pt idx="350">
                  <c:v>-4.6242796869092138E-3</c:v>
                </c:pt>
                <c:pt idx="351">
                  <c:v>-4.6266229113895996E-3</c:v>
                </c:pt>
                <c:pt idx="352">
                  <c:v>-4.6271239245227868E-3</c:v>
                </c:pt>
                <c:pt idx="353">
                  <c:v>-4.6276226460064051E-3</c:v>
                </c:pt>
                <c:pt idx="354">
                  <c:v>-4.6285215925421863E-3</c:v>
                </c:pt>
                <c:pt idx="355">
                  <c:v>-4.629413410351787E-3</c:v>
                </c:pt>
                <c:pt idx="356">
                  <c:v>-4.6320458438386947E-3</c:v>
                </c:pt>
                <c:pt idx="357">
                  <c:v>-4.6329088991573352E-3</c:v>
                </c:pt>
                <c:pt idx="358">
                  <c:v>-4.6337647019573892E-3</c:v>
                </c:pt>
                <c:pt idx="359">
                  <c:v>-4.63461322747581E-3</c:v>
                </c:pt>
                <c:pt idx="360">
                  <c:v>-4.6354544509623931E-3</c:v>
                </c:pt>
                <c:pt idx="361">
                  <c:v>-4.6379340615835107E-3</c:v>
                </c:pt>
                <c:pt idx="362">
                  <c:v>-4.6387458293179707E-3</c:v>
                </c:pt>
                <c:pt idx="363">
                  <c:v>-4.6395501712210531E-3</c:v>
                </c:pt>
                <c:pt idx="364">
                  <c:v>-4.640347062531136E-3</c:v>
                </c:pt>
                <c:pt idx="365">
                  <c:v>-4.6411364784880249E-3</c:v>
                </c:pt>
                <c:pt idx="366">
                  <c:v>-4.6434596266518658E-3</c:v>
                </c:pt>
                <c:pt idx="367">
                  <c:v>-4.6442188936040331E-3</c:v>
                </c:pt>
                <c:pt idx="368">
                  <c:v>-4.6449705614120297E-3</c:v>
                </c:pt>
                <c:pt idx="369">
                  <c:v>-4.6457146053128073E-3</c:v>
                </c:pt>
                <c:pt idx="370">
                  <c:v>-4.6464510005475978E-3</c:v>
                </c:pt>
                <c:pt idx="371">
                  <c:v>-4.6486140466512572E-3</c:v>
                </c:pt>
                <c:pt idx="372">
                  <c:v>-4.649319599625874E-3</c:v>
                </c:pt>
                <c:pt idx="373">
                  <c:v>-4.6503147610690758E-3</c:v>
                </c:pt>
                <c:pt idx="374">
                  <c:v>-4.6521475361993581E-3</c:v>
                </c:pt>
                <c:pt idx="375">
                  <c:v>-4.6525310456510538E-3</c:v>
                </c:pt>
                <c:pt idx="376">
                  <c:v>-4.6542128282593105E-3</c:v>
                </c:pt>
                <c:pt idx="377">
                  <c:v>-4.6548513187198133E-3</c:v>
                </c:pt>
                <c:pt idx="378">
                  <c:v>-4.6560012624962226E-3</c:v>
                </c:pt>
                <c:pt idx="379">
                  <c:v>-4.6563613322901654E-3</c:v>
                </c:pt>
                <c:pt idx="380">
                  <c:v>-4.6567187954040731E-3</c:v>
                </c:pt>
                <c:pt idx="381">
                  <c:v>-4.6585137601190003E-3</c:v>
                </c:pt>
                <c:pt idx="382">
                  <c:v>-4.6590958523837125E-3</c:v>
                </c:pt>
                <c:pt idx="383">
                  <c:v>-4.6601314485911717E-3</c:v>
                </c:pt>
                <c:pt idx="384">
                  <c:v>-4.6604636041910896E-3</c:v>
                </c:pt>
                <c:pt idx="385">
                  <c:v>-4.6607930946246561E-3</c:v>
                </c:pt>
                <c:pt idx="386">
                  <c:v>-4.6624162651246002E-3</c:v>
                </c:pt>
                <c:pt idx="387">
                  <c:v>-4.6629407460336263E-3</c:v>
                </c:pt>
                <c:pt idx="388">
                  <c:v>-4.6638595786818726E-3</c:v>
                </c:pt>
                <c:pt idx="389">
                  <c:v>-4.6641632083541107E-3</c:v>
                </c:pt>
                <c:pt idx="390">
                  <c:v>-4.6644641143567256E-3</c:v>
                </c:pt>
                <c:pt idx="391">
                  <c:v>-4.6659118511594233E-3</c:v>
                </c:pt>
                <c:pt idx="392">
                  <c:v>-4.6663775075490004E-3</c:v>
                </c:pt>
                <c:pt idx="393">
                  <c:v>-4.667177160884768E-3</c:v>
                </c:pt>
                <c:pt idx="394">
                  <c:v>-4.667451652769633E-3</c:v>
                </c:pt>
                <c:pt idx="395">
                  <c:v>-4.6692482221546427E-3</c:v>
                </c:pt>
                <c:pt idx="396">
                  <c:v>-4.6696495741676003E-3</c:v>
                </c:pt>
                <c:pt idx="397">
                  <c:v>-4.6703204453930891E-3</c:v>
                </c:pt>
                <c:pt idx="398">
                  <c:v>-4.6705623467828555E-3</c:v>
                </c:pt>
                <c:pt idx="399">
                  <c:v>-4.671525513983088E-3</c:v>
                </c:pt>
                <c:pt idx="400">
                  <c:v>-4.6718743645834948E-3</c:v>
                </c:pt>
                <c:pt idx="401">
                  <c:v>-4.6722143782913506E-3</c:v>
                </c:pt>
                <c:pt idx="402">
                  <c:v>-4.6727610941374453E-3</c:v>
                </c:pt>
                <c:pt idx="403">
                  <c:v>-4.6729725750965607E-3</c:v>
                </c:pt>
                <c:pt idx="404">
                  <c:v>-4.6737810268795421E-3</c:v>
                </c:pt>
                <c:pt idx="405">
                  <c:v>-4.6740674992946651E-3</c:v>
                </c:pt>
                <c:pt idx="406">
                  <c:v>-4.6743449614998767E-3</c:v>
                </c:pt>
                <c:pt idx="407">
                  <c:v>-4.6747651068819451E-3</c:v>
                </c:pt>
                <c:pt idx="408">
                  <c:v>-4.6749455551687823E-3</c:v>
                </c:pt>
                <c:pt idx="409">
                  <c:v>-4.6755962528717276E-3</c:v>
                </c:pt>
                <c:pt idx="410">
                  <c:v>-4.6758191338960309E-3</c:v>
                </c:pt>
                <c:pt idx="411">
                  <c:v>-4.6760328313997235E-3</c:v>
                </c:pt>
                <c:pt idx="412">
                  <c:v>-4.6763239914608679E-3</c:v>
                </c:pt>
                <c:pt idx="413">
                  <c:v>-4.6764727947087772E-3</c:v>
                </c:pt>
                <c:pt idx="414">
                  <c:v>-4.6769887702394659E-3</c:v>
                </c:pt>
                <c:pt idx="415">
                  <c:v>-4.6773096348718861E-3</c:v>
                </c:pt>
                <c:pt idx="416">
                  <c:v>-4.6774292556522878E-3</c:v>
                </c:pt>
                <c:pt idx="417">
                  <c:v>-4.6775458013755215E-3</c:v>
                </c:pt>
                <c:pt idx="418">
                  <c:v>-4.6778645059711386E-3</c:v>
                </c:pt>
                <c:pt idx="419">
                  <c:v>-4.6779517385510082E-3</c:v>
                </c:pt>
                <c:pt idx="420">
                  <c:v>-4.6779855979174239E-3</c:v>
                </c:pt>
                <c:pt idx="421">
                  <c:v>-4.6780724071955604E-3</c:v>
                </c:pt>
                <c:pt idx="422">
                  <c:v>-4.6781560827918916E-3</c:v>
                </c:pt>
                <c:pt idx="423">
                  <c:v>-4.6782738768438234E-3</c:v>
                </c:pt>
                <c:pt idx="424">
                  <c:v>-4.6782937926070555E-3</c:v>
                </c:pt>
                <c:pt idx="425">
                  <c:v>-4.6781915686924047E-3</c:v>
                </c:pt>
                <c:pt idx="426">
                  <c:v>-4.6782449537638437E-3</c:v>
                </c:pt>
                <c:pt idx="427">
                  <c:v>-4.6782951465137194E-3</c:v>
                </c:pt>
                <c:pt idx="428">
                  <c:v>-4.6782083903875657E-3</c:v>
                </c:pt>
                <c:pt idx="429">
                  <c:v>-4.6781597761278507E-3</c:v>
                </c:pt>
                <c:pt idx="430">
                  <c:v>-4.6779190549366013E-3</c:v>
                </c:pt>
                <c:pt idx="431">
                  <c:v>-4.6779384029853321E-3</c:v>
                </c:pt>
                <c:pt idx="432">
                  <c:v>-4.6779545000555818E-3</c:v>
                </c:pt>
                <c:pt idx="433">
                  <c:v>-4.6776595540898658E-3</c:v>
                </c:pt>
                <c:pt idx="434">
                  <c:v>-4.6775411965815561E-3</c:v>
                </c:pt>
                <c:pt idx="435">
                  <c:v>-4.6775342443883261E-3</c:v>
                </c:pt>
                <c:pt idx="436">
                  <c:v>-4.6775239950536118E-3</c:v>
                </c:pt>
                <c:pt idx="437">
                  <c:v>-4.6771256508534058E-3</c:v>
                </c:pt>
                <c:pt idx="438">
                  <c:v>-4.6767660047883908E-3</c:v>
                </c:pt>
                <c:pt idx="439">
                  <c:v>-4.6765818598943909E-3</c:v>
                </c:pt>
                <c:pt idx="440">
                  <c:v>-4.6763874915649595E-3</c:v>
                </c:pt>
                <c:pt idx="441">
                  <c:v>-4.6758540395497317E-3</c:v>
                </c:pt>
                <c:pt idx="442">
                  <c:v>-4.6758001062992853E-3</c:v>
                </c:pt>
                <c:pt idx="443">
                  <c:v>-4.6752614318315011E-3</c:v>
                </c:pt>
                <c:pt idx="444">
                  <c:v>-4.6750052029440603E-3</c:v>
                </c:pt>
                <c:pt idx="445">
                  <c:v>-4.6747385773011629E-3</c:v>
                </c:pt>
                <c:pt idx="446">
                  <c:v>-4.674059241811801E-3</c:v>
                </c:pt>
                <c:pt idx="447">
                  <c:v>-4.6739693737066663E-3</c:v>
                </c:pt>
                <c:pt idx="448">
                  <c:v>-4.6732486311293897E-3</c:v>
                </c:pt>
                <c:pt idx="449">
                  <c:v>-4.6729191049830199E-3</c:v>
                </c:pt>
                <c:pt idx="450">
                  <c:v>-4.6725790087545072E-3</c:v>
                </c:pt>
                <c:pt idx="451">
                  <c:v>-4.6717513765616447E-3</c:v>
                </c:pt>
                <c:pt idx="452">
                  <c:v>-4.6716249603193719E-3</c:v>
                </c:pt>
                <c:pt idx="453">
                  <c:v>-4.6707191097929979E-3</c:v>
                </c:pt>
                <c:pt idx="454">
                  <c:v>-4.6703150731142173E-3</c:v>
                </c:pt>
                <c:pt idx="455">
                  <c:v>-4.6699002930266076E-3</c:v>
                </c:pt>
                <c:pt idx="456">
                  <c:v>-4.6689219510702429E-3</c:v>
                </c:pt>
                <c:pt idx="457">
                  <c:v>-4.6684746758771101E-3</c:v>
                </c:pt>
                <c:pt idx="458">
                  <c:v>-4.6673678822976624E-3</c:v>
                </c:pt>
                <c:pt idx="459">
                  <c:v>-4.6668826098857311E-3</c:v>
                </c:pt>
                <c:pt idx="460">
                  <c:v>-4.6657602220603134E-3</c:v>
                </c:pt>
                <c:pt idx="461">
                  <c:v>-4.6655624725398803E-3</c:v>
                </c:pt>
                <c:pt idx="462">
                  <c:v>-4.6653611197724773E-3</c:v>
                </c:pt>
                <c:pt idx="463">
                  <c:v>-4.6637406003570457E-3</c:v>
                </c:pt>
                <c:pt idx="464">
                  <c:v>-4.6631783051608346E-3</c:v>
                </c:pt>
                <c:pt idx="465">
                  <c:v>-4.6619005274285323E-3</c:v>
                </c:pt>
                <c:pt idx="466">
                  <c:v>-4.6616644480766689E-3</c:v>
                </c:pt>
                <c:pt idx="467">
                  <c:v>-4.6614247067163165E-3</c:v>
                </c:pt>
                <c:pt idx="468">
                  <c:v>-4.6595705190238994E-3</c:v>
                </c:pt>
                <c:pt idx="469">
                  <c:v>-4.6589299877416914E-3</c:v>
                </c:pt>
                <c:pt idx="470">
                  <c:v>-4.6574944075632053E-3</c:v>
                </c:pt>
                <c:pt idx="471">
                  <c:v>-4.6572193847080334E-3</c:v>
                </c:pt>
                <c:pt idx="472">
                  <c:v>-4.6569406410697815E-3</c:v>
                </c:pt>
                <c:pt idx="473">
                  <c:v>-4.6548491451810451E-3</c:v>
                </c:pt>
                <c:pt idx="474">
                  <c:v>-4.6541291645020976E-3</c:v>
                </c:pt>
                <c:pt idx="475">
                  <c:v>-4.652533369491947E-3</c:v>
                </c:pt>
                <c:pt idx="476">
                  <c:v>-4.6522187893652256E-3</c:v>
                </c:pt>
                <c:pt idx="477">
                  <c:v>-4.6519004296667029E-3</c:v>
                </c:pt>
                <c:pt idx="478">
                  <c:v>-4.649567985624924E-3</c:v>
                </c:pt>
                <c:pt idx="479">
                  <c:v>-4.6487673422333387E-3</c:v>
                </c:pt>
                <c:pt idx="480">
                  <c:v>-4.6470089201418449E-3</c:v>
                </c:pt>
                <c:pt idx="481">
                  <c:v>-4.6466541688845731E-3</c:v>
                </c:pt>
                <c:pt idx="482">
                  <c:v>-4.6462955792493698E-3</c:v>
                </c:pt>
                <c:pt idx="483">
                  <c:v>-4.6437185470565674E-3</c:v>
                </c:pt>
                <c:pt idx="484">
                  <c:v>-4.6428360276106586E-3</c:v>
                </c:pt>
                <c:pt idx="485">
                  <c:v>-4.6409125663394628E-3</c:v>
                </c:pt>
                <c:pt idx="486">
                  <c:v>-4.6405170299962384E-3</c:v>
                </c:pt>
                <c:pt idx="487">
                  <c:v>-4.6401175964595085E-3</c:v>
                </c:pt>
                <c:pt idx="488">
                  <c:v>-4.6372923360751559E-3</c:v>
                </c:pt>
                <c:pt idx="489">
                  <c:v>-4.6363267272267923E-3</c:v>
                </c:pt>
                <c:pt idx="490">
                  <c:v>-4.6342367889552387E-3</c:v>
                </c:pt>
                <c:pt idx="491">
                  <c:v>-4.6337998839368622E-3</c:v>
                </c:pt>
                <c:pt idx="492">
                  <c:v>-4.6333590248655169E-3</c:v>
                </c:pt>
                <c:pt idx="493">
                  <c:v>-4.630289189359719E-3</c:v>
                </c:pt>
                <c:pt idx="494">
                  <c:v>-4.6292441935549909E-3</c:v>
                </c:pt>
                <c:pt idx="495">
                  <c:v>-4.6270065964450846E-3</c:v>
                </c:pt>
                <c:pt idx="496">
                  <c:v>-4.6265287864652449E-3</c:v>
                </c:pt>
                <c:pt idx="497">
                  <c:v>-4.6260470350944329E-3</c:v>
                </c:pt>
                <c:pt idx="498">
                  <c:v>-4.6227611574083611E-3</c:v>
                </c:pt>
                <c:pt idx="499">
                  <c:v>-4.6216471694961224E-3</c:v>
                </c:pt>
                <c:pt idx="500">
                  <c:v>-4.6211394013662144E-3</c:v>
                </c:pt>
                <c:pt idx="501">
                  <c:v>-4.6206278180796765E-3</c:v>
                </c:pt>
                <c:pt idx="502">
                  <c:v>-4.6201124396538784E-3</c:v>
                </c:pt>
                <c:pt idx="503">
                  <c:v>-4.6154139416851869E-3</c:v>
                </c:pt>
                <c:pt idx="504">
                  <c:v>-4.6142447741130965E-3</c:v>
                </c:pt>
                <c:pt idx="505">
                  <c:v>-4.6130681330271983E-3</c:v>
                </c:pt>
                <c:pt idx="506">
                  <c:v>-4.6106025178301036E-3</c:v>
                </c:pt>
                <c:pt idx="507">
                  <c:v>-4.610050641986249E-3</c:v>
                </c:pt>
                <c:pt idx="508">
                  <c:v>-4.6070812366618696E-3</c:v>
                </c:pt>
                <c:pt idx="509">
                  <c:v>-4.6058648197719876E-3</c:v>
                </c:pt>
                <c:pt idx="510">
                  <c:v>-4.6046426299279908E-3</c:v>
                </c:pt>
                <c:pt idx="511">
                  <c:v>-4.6020970877473644E-3</c:v>
                </c:pt>
                <c:pt idx="512">
                  <c:v>-4.6015213601106305E-3</c:v>
                </c:pt>
                <c:pt idx="513">
                  <c:v>-4.598452745065984E-3</c:v>
                </c:pt>
                <c:pt idx="514">
                  <c:v>-4.5971997018821043E-3</c:v>
                </c:pt>
                <c:pt idx="515">
                  <c:v>-4.5959416908400996E-3</c:v>
                </c:pt>
                <c:pt idx="516">
                  <c:v>-4.5933267601419581E-3</c:v>
                </c:pt>
                <c:pt idx="517">
                  <c:v>-4.5927332223486082E-3</c:v>
                </c:pt>
                <c:pt idx="518">
                  <c:v>-4.5823108828603092E-3</c:v>
                </c:pt>
                <c:pt idx="519">
                  <c:v>-4.5744388772311012E-3</c:v>
                </c:pt>
                <c:pt idx="520">
                  <c:v>-4.5649424273195007E-3</c:v>
                </c:pt>
                <c:pt idx="521">
                  <c:v>-4.555219630798058E-3</c:v>
                </c:pt>
                <c:pt idx="522">
                  <c:v>-4.5452753663925843E-3</c:v>
                </c:pt>
                <c:pt idx="523">
                  <c:v>-4.5351145128379134E-3</c:v>
                </c:pt>
                <c:pt idx="524">
                  <c:v>-4.5247419488611464E-3</c:v>
                </c:pt>
                <c:pt idx="525">
                  <c:v>-4.5141625532087214E-3</c:v>
                </c:pt>
                <c:pt idx="526">
                  <c:v>-4.5033812046206319E-3</c:v>
                </c:pt>
                <c:pt idx="527">
                  <c:v>-4.4924027818549206E-3</c:v>
                </c:pt>
                <c:pt idx="528">
                  <c:v>-4.4812321636709188E-3</c:v>
                </c:pt>
                <c:pt idx="529">
                  <c:v>-4.4698742288434307E-3</c:v>
                </c:pt>
                <c:pt idx="530">
                  <c:v>-4.4583338561485488E-3</c:v>
                </c:pt>
                <c:pt idx="531">
                  <c:v>-4.441540807835335E-3</c:v>
                </c:pt>
                <c:pt idx="532">
                  <c:v>-4.429577683478389E-3</c:v>
                </c:pt>
                <c:pt idx="533">
                  <c:v>-4.4174488485922729E-3</c:v>
                </c:pt>
                <c:pt idx="534">
                  <c:v>-4.4051591820059412E-3</c:v>
                </c:pt>
                <c:pt idx="535">
                  <c:v>-4.3927135625715557E-3</c:v>
                </c:pt>
                <c:pt idx="536">
                  <c:v>-4.3829308433578663E-3</c:v>
                </c:pt>
                <c:pt idx="537">
                  <c:v>-4.3702176735124377E-3</c:v>
                </c:pt>
                <c:pt idx="538">
                  <c:v>-4.3573621381533456E-3</c:v>
                </c:pt>
                <c:pt idx="539">
                  <c:v>-4.3443691163991272E-3</c:v>
                </c:pt>
                <c:pt idx="540">
                  <c:v>-4.328316933356658E-3</c:v>
                </c:pt>
                <c:pt idx="541">
                  <c:v>-4.3150380534784016E-3</c:v>
                </c:pt>
                <c:pt idx="542">
                  <c:v>-4.301637373118187E-3</c:v>
                </c:pt>
                <c:pt idx="543">
                  <c:v>-4.2881197712596819E-3</c:v>
                </c:pt>
                <c:pt idx="544">
                  <c:v>-4.2744901269097637E-3</c:v>
                </c:pt>
                <c:pt idx="545">
                  <c:v>-4.261768521129472E-3</c:v>
                </c:pt>
                <c:pt idx="546">
                  <c:v>-4.2479361564811136E-3</c:v>
                </c:pt>
                <c:pt idx="547">
                  <c:v>-4.2300087311728518E-3</c:v>
                </c:pt>
                <c:pt idx="548">
                  <c:v>-4.2199830428253371E-3</c:v>
                </c:pt>
                <c:pt idx="549">
                  <c:v>-4.2048320340752395E-3</c:v>
                </c:pt>
                <c:pt idx="550">
                  <c:v>-4.1906325948572586E-3</c:v>
                </c:pt>
                <c:pt idx="551">
                  <c:v>-4.1763552667155807E-3</c:v>
                </c:pt>
                <c:pt idx="552">
                  <c:v>-4.1620049288117952E-3</c:v>
                </c:pt>
                <c:pt idx="553">
                  <c:v>-4.1486457115884612E-3</c:v>
                </c:pt>
                <c:pt idx="554">
                  <c:v>-4.1341679282282939E-3</c:v>
                </c:pt>
                <c:pt idx="555">
                  <c:v>-4.1196314241398468E-3</c:v>
                </c:pt>
                <c:pt idx="556">
                  <c:v>-4.1050410786453995E-3</c:v>
                </c:pt>
                <c:pt idx="557">
                  <c:v>-4.0893288653786808E-3</c:v>
                </c:pt>
                <c:pt idx="558">
                  <c:v>-4.074642932734511E-3</c:v>
                </c:pt>
                <c:pt idx="559">
                  <c:v>-4.0599181451530086E-3</c:v>
                </c:pt>
                <c:pt idx="560">
                  <c:v>-4.0451593819956057E-3</c:v>
                </c:pt>
                <c:pt idx="561">
                  <c:v>-4.0303715226417836E-3</c:v>
                </c:pt>
                <c:pt idx="562">
                  <c:v>-4.0155594464968076E-3</c:v>
                </c:pt>
                <c:pt idx="563">
                  <c:v>-4.0007280329917311E-3</c:v>
                </c:pt>
                <c:pt idx="564">
                  <c:v>-3.9858812584774167E-3</c:v>
                </c:pt>
                <c:pt idx="565">
                  <c:v>-3.9709930506186038E-3</c:v>
                </c:pt>
                <c:pt idx="566">
                  <c:v>-3.957106567987978E-3</c:v>
                </c:pt>
                <c:pt idx="567">
                  <c:v>-3.9419610723023801E-3</c:v>
                </c:pt>
                <c:pt idx="568">
                  <c:v>-3.9265772810668231E-3</c:v>
                </c:pt>
                <c:pt idx="569">
                  <c:v>-3.9108941786540896E-3</c:v>
                </c:pt>
                <c:pt idx="570">
                  <c:v>-3.893704898332725E-3</c:v>
                </c:pt>
                <c:pt idx="571">
                  <c:v>-3.8773683204512866E-3</c:v>
                </c:pt>
                <c:pt idx="572">
                  <c:v>-3.860711836094345E-3</c:v>
                </c:pt>
                <c:pt idx="573">
                  <c:v>-3.8437325636263243E-3</c:v>
                </c:pt>
                <c:pt idx="574">
                  <c:v>-3.8264276213807063E-3</c:v>
                </c:pt>
                <c:pt idx="575">
                  <c:v>-3.8101019641740841E-3</c:v>
                </c:pt>
                <c:pt idx="576">
                  <c:v>-3.7921607665065693E-3</c:v>
                </c:pt>
                <c:pt idx="577">
                  <c:v>-3.7738854570048552E-3</c:v>
                </c:pt>
                <c:pt idx="578">
                  <c:v>-3.7525115786858632E-3</c:v>
                </c:pt>
                <c:pt idx="579">
                  <c:v>-3.7349170017219797E-3</c:v>
                </c:pt>
                <c:pt idx="580">
                  <c:v>-3.7155975231089617E-3</c:v>
                </c:pt>
                <c:pt idx="581">
                  <c:v>-3.6959322017157234E-3</c:v>
                </c:pt>
                <c:pt idx="582">
                  <c:v>-3.6759181554838019E-3</c:v>
                </c:pt>
                <c:pt idx="583">
                  <c:v>-3.6526142526337852E-3</c:v>
                </c:pt>
                <c:pt idx="584">
                  <c:v>-3.6318432337946864E-3</c:v>
                </c:pt>
                <c:pt idx="585">
                  <c:v>-3.6107144319098166E-3</c:v>
                </c:pt>
                <c:pt idx="586">
                  <c:v>-3.5892249647079804E-3</c:v>
                </c:pt>
                <c:pt idx="587">
                  <c:v>-3.5673719498651203E-3</c:v>
                </c:pt>
                <c:pt idx="588">
                  <c:v>-3.548421872614504E-3</c:v>
                </c:pt>
                <c:pt idx="589">
                  <c:v>-3.5258859017719487E-3</c:v>
                </c:pt>
                <c:pt idx="590">
                  <c:v>-3.502978143354873E-3</c:v>
                </c:pt>
                <c:pt idx="591">
                  <c:v>-3.4796957149090028E-3</c:v>
                </c:pt>
                <c:pt idx="592">
                  <c:v>-3.4525527757662965E-3</c:v>
                </c:pt>
                <c:pt idx="593">
                  <c:v>-3.4213519957903161E-3</c:v>
                </c:pt>
                <c:pt idx="594">
                  <c:v>-3.4039793849174257E-3</c:v>
                </c:pt>
                <c:pt idx="595">
                  <c:v>-3.3791142184213009E-3</c:v>
                </c:pt>
                <c:pt idx="596">
                  <c:v>-3.3557124237200142E-3</c:v>
                </c:pt>
                <c:pt idx="597">
                  <c:v>-3.3300934258169157E-3</c:v>
                </c:pt>
                <c:pt idx="598">
                  <c:v>-3.2927366435041294E-3</c:v>
                </c:pt>
                <c:pt idx="599">
                  <c:v>-3.2661534107615575E-3</c:v>
                </c:pt>
                <c:pt idx="600">
                  <c:v>-3.2450914656940184E-3</c:v>
                </c:pt>
                <c:pt idx="601">
                  <c:v>-3.2117779080922948E-3</c:v>
                </c:pt>
                <c:pt idx="602">
                  <c:v>-3.1839798715396772E-3</c:v>
                </c:pt>
                <c:pt idx="603">
                  <c:v>-3.1557711336378802E-3</c:v>
                </c:pt>
                <c:pt idx="604">
                  <c:v>-3.1271488108934598E-3</c:v>
                </c:pt>
                <c:pt idx="605">
                  <c:v>-3.0981100197317868E-3</c:v>
                </c:pt>
                <c:pt idx="606">
                  <c:v>-3.0686518765082882E-3</c:v>
                </c:pt>
                <c:pt idx="607">
                  <c:v>-3.0387714975022018E-3</c:v>
                </c:pt>
                <c:pt idx="608">
                  <c:v>-3.0084659989128293E-3</c:v>
                </c:pt>
                <c:pt idx="609">
                  <c:v>-2.9777324968607854E-3</c:v>
                </c:pt>
                <c:pt idx="610">
                  <c:v>-2.9465681073830019E-3</c:v>
                </c:pt>
                <c:pt idx="611">
                  <c:v>-2.9149699464402212E-3</c:v>
                </c:pt>
                <c:pt idx="612">
                  <c:v>-2.882935129910752E-3</c:v>
                </c:pt>
                <c:pt idx="613">
                  <c:v>-2.8504607735854726E-3</c:v>
                </c:pt>
                <c:pt idx="614">
                  <c:v>-2.8175439931753254E-3</c:v>
                </c:pt>
                <c:pt idx="615">
                  <c:v>-2.7841819043000759E-3</c:v>
                </c:pt>
                <c:pt idx="616">
                  <c:v>-2.7503794522064362E-3</c:v>
                </c:pt>
                <c:pt idx="617">
                  <c:v>-2.7161731997621397E-3</c:v>
                </c:pt>
                <c:pt idx="618">
                  <c:v>-2.6816083613644126E-3</c:v>
                </c:pt>
                <c:pt idx="619">
                  <c:v>-2.6467310479832973E-3</c:v>
                </c:pt>
                <c:pt idx="620">
                  <c:v>-2.6115876525245607E-3</c:v>
                </c:pt>
                <c:pt idx="621">
                  <c:v>-2.5762050490212018E-3</c:v>
                </c:pt>
                <c:pt idx="622">
                  <c:v>-2.5405859009426657E-3</c:v>
                </c:pt>
                <c:pt idx="623">
                  <c:v>-2.5047314217695182E-3</c:v>
                </c:pt>
                <c:pt idx="624">
                  <c:v>-2.4686428249760806E-3</c:v>
                </c:pt>
                <c:pt idx="625">
                  <c:v>-2.4323213240379227E-3</c:v>
                </c:pt>
                <c:pt idx="626">
                  <c:v>-2.3957681324318636E-3</c:v>
                </c:pt>
                <c:pt idx="627">
                  <c:v>-2.3589844636409674E-3</c:v>
                </c:pt>
                <c:pt idx="628">
                  <c:v>-2.321971531142053E-3</c:v>
                </c:pt>
                <c:pt idx="629">
                  <c:v>-2.2847305484144376E-3</c:v>
                </c:pt>
                <c:pt idx="630">
                  <c:v>-2.2472627289499281E-3</c:v>
                </c:pt>
                <c:pt idx="631">
                  <c:v>-2.2095692862328375E-3</c:v>
                </c:pt>
                <c:pt idx="632">
                  <c:v>-2.171651433749977E-3</c:v>
                </c:pt>
                <c:pt idx="633">
                  <c:v>-2.1335103850006476E-3</c:v>
                </c:pt>
                <c:pt idx="634">
                  <c:v>-2.0951473534729093E-3</c:v>
                </c:pt>
                <c:pt idx="635">
                  <c:v>-2.0649019865182083E-3</c:v>
                </c:pt>
                <c:pt idx="636">
                  <c:v>-2.0177601961006431E-3</c:v>
                </c:pt>
                <c:pt idx="637">
                  <c:v>-1.9787384972609623E-3</c:v>
                </c:pt>
                <c:pt idx="638">
                  <c:v>-1.9394996696688038E-3</c:v>
                </c:pt>
                <c:pt idx="639">
                  <c:v>-1.9085662376971573E-3</c:v>
                </c:pt>
                <c:pt idx="640">
                  <c:v>-1.8717945233767289E-3</c:v>
                </c:pt>
                <c:pt idx="641">
                  <c:v>-1.8319713959910214E-3</c:v>
                </c:pt>
                <c:pt idx="642">
                  <c:v>-1.791935660605537E-3</c:v>
                </c:pt>
                <c:pt idx="643">
                  <c:v>-1.7516885310607322E-3</c:v>
                </c:pt>
                <c:pt idx="644">
                  <c:v>-1.6966574342681573E-3</c:v>
                </c:pt>
                <c:pt idx="645">
                  <c:v>-1.6588502072791E-3</c:v>
                </c:pt>
                <c:pt idx="646">
                  <c:v>-1.6179180366149293E-3</c:v>
                </c:pt>
                <c:pt idx="647">
                  <c:v>-1.5767796590154814E-3</c:v>
                </c:pt>
                <c:pt idx="648">
                  <c:v>-1.5354362880462546E-3</c:v>
                </c:pt>
                <c:pt idx="649">
                  <c:v>-1.493889137283988E-3</c:v>
                </c:pt>
                <c:pt idx="650">
                  <c:v>-1.4521394203004245E-3</c:v>
                </c:pt>
                <c:pt idx="651">
                  <c:v>-1.4101883506822954E-3</c:v>
                </c:pt>
                <c:pt idx="652">
                  <c:v>-1.3680371420250748E-3</c:v>
                </c:pt>
                <c:pt idx="653">
                  <c:v>-1.3256870079267347E-3</c:v>
                </c:pt>
                <c:pt idx="654">
                  <c:v>-1.2831391619952393E-3</c:v>
                </c:pt>
                <c:pt idx="655">
                  <c:v>-1.2403948178460467E-3</c:v>
                </c:pt>
                <c:pt idx="656">
                  <c:v>-1.197455189103358E-3</c:v>
                </c:pt>
                <c:pt idx="657">
                  <c:v>-1.1543214893951215E-3</c:v>
                </c:pt>
                <c:pt idx="658">
                  <c:v>-1.1109949323705182E-3</c:v>
                </c:pt>
                <c:pt idx="659">
                  <c:v>-1.0674767316724842E-3</c:v>
                </c:pt>
                <c:pt idx="660">
                  <c:v>-1.0237681009614419E-3</c:v>
                </c:pt>
                <c:pt idx="661">
                  <c:v>-9.7987025390280924E-4</c:v>
                </c:pt>
                <c:pt idx="662">
                  <c:v>-9.3578440417949049E-4</c:v>
                </c:pt>
                <c:pt idx="663">
                  <c:v>-8.9151176547314082E-4</c:v>
                </c:pt>
                <c:pt idx="664">
                  <c:v>-8.470535514829014E-4</c:v>
                </c:pt>
                <c:pt idx="665">
                  <c:v>-8.0241097591290944E-4</c:v>
                </c:pt>
                <c:pt idx="666">
                  <c:v>-7.5758525247979214E-4</c:v>
                </c:pt>
                <c:pt idx="667">
                  <c:v>-7.125775949139157E-4</c:v>
                </c:pt>
                <c:pt idx="668">
                  <c:v>-6.6738818184988724E-4</c:v>
                </c:pt>
                <c:pt idx="669">
                  <c:v>-6.2201076378803899E-4</c:v>
                </c:pt>
                <c:pt idx="670">
                  <c:v>-5.7643652464300921E-4</c:v>
                </c:pt>
                <c:pt idx="671">
                  <c:v>-5.3065649266520465E-4</c:v>
                </c:pt>
                <c:pt idx="672">
                  <c:v>-4.8466158347387767E-4</c:v>
                </c:pt>
                <c:pt idx="673">
                  <c:v>-4.3844590801853101E-4</c:v>
                </c:pt>
                <c:pt idx="674">
                  <c:v>-4.0201358545823544E-4</c:v>
                </c:pt>
                <c:pt idx="675">
                  <c:v>-3.4535256861506491E-4</c:v>
                </c:pt>
                <c:pt idx="676">
                  <c:v>-2.9847595294965612E-4</c:v>
                </c:pt>
                <c:pt idx="677">
                  <c:v>-2.5138007215319558E-4</c:v>
                </c:pt>
                <c:pt idx="678">
                  <c:v>-2.040654503564221E-4</c:v>
                </c:pt>
                <c:pt idx="679">
                  <c:v>-1.5653261168133148E-4</c:v>
                </c:pt>
                <c:pt idx="680">
                  <c:v>-1.0878208025366654E-4</c:v>
                </c:pt>
                <c:pt idx="681">
                  <c:v>-6.0814380192925066E-5</c:v>
                </c:pt>
                <c:pt idx="682">
                  <c:v>-1.2630035609861867E-5</c:v>
                </c:pt>
                <c:pt idx="683">
                  <c:v>3.5770429381021263E-5</c:v>
                </c:pt>
                <c:pt idx="684">
                  <c:v>8.4386490677712533E-5</c:v>
                </c:pt>
                <c:pt idx="685">
                  <c:v>1.3321762417195515E-4</c:v>
                </c:pt>
                <c:pt idx="686">
                  <c:v>1.8226330576048833E-4</c:v>
                </c:pt>
                <c:pt idx="687">
                  <c:v>2.3152301134754527E-4</c:v>
                </c:pt>
                <c:pt idx="688">
                  <c:v>2.809962168373592E-4</c:v>
                </c:pt>
                <c:pt idx="689">
                  <c:v>3.3068239814165734E-4</c:v>
                </c:pt>
                <c:pt idx="690">
                  <c:v>3.805810311671709E-4</c:v>
                </c:pt>
                <c:pt idx="691">
                  <c:v>4.3069159182812511E-4</c:v>
                </c:pt>
                <c:pt idx="692">
                  <c:v>4.6657008021945751E-4</c:v>
                </c:pt>
                <c:pt idx="693">
                  <c:v>5.1704255763983047E-4</c:v>
                </c:pt>
                <c:pt idx="694">
                  <c:v>5.6772551055723445E-4</c:v>
                </c:pt>
                <c:pt idx="695">
                  <c:v>6.1861841454259798E-4</c:v>
                </c:pt>
                <c:pt idx="696">
                  <c:v>6.844049668172647E-4</c:v>
                </c:pt>
                <c:pt idx="697">
                  <c:v>7.3577608761449254E-4</c:v>
                </c:pt>
                <c:pt idx="698">
                  <c:v>7.9106000004310192E-4</c:v>
                </c:pt>
                <c:pt idx="699">
                  <c:v>8.3914258242806516E-4</c:v>
                </c:pt>
                <c:pt idx="700">
                  <c:v>8.7994248034831417E-4</c:v>
                </c:pt>
                <c:pt idx="701">
                  <c:v>9.4333792109518866E-4</c:v>
                </c:pt>
                <c:pt idx="702">
                  <c:v>9.9574509670935507E-4</c:v>
                </c:pt>
                <c:pt idx="703">
                  <c:v>1.0483579110995289E-3</c:v>
                </c:pt>
                <c:pt idx="704">
                  <c:v>1.1011758401974214E-3</c:v>
                </c:pt>
                <c:pt idx="705">
                  <c:v>1.1541983599522299E-3</c:v>
                </c:pt>
                <c:pt idx="706">
                  <c:v>1.2074249462981634E-3</c:v>
                </c:pt>
                <c:pt idx="707">
                  <c:v>1.2608550751844194E-3</c:v>
                </c:pt>
                <c:pt idx="708">
                  <c:v>1.314488222552701E-3</c:v>
                </c:pt>
                <c:pt idx="709">
                  <c:v>1.3683238643497075E-3</c:v>
                </c:pt>
                <c:pt idx="710">
                  <c:v>1.4223614765221382E-3</c:v>
                </c:pt>
                <c:pt idx="711">
                  <c:v>1.4766005350216882E-3</c:v>
                </c:pt>
                <c:pt idx="712">
                  <c:v>1.5310405157850648E-3</c:v>
                </c:pt>
                <c:pt idx="713">
                  <c:v>1.5739139978658986E-3</c:v>
                </c:pt>
                <c:pt idx="714">
                  <c:v>1.640521147915075E-3</c:v>
                </c:pt>
                <c:pt idx="715">
                  <c:v>1.695560751180103E-3</c:v>
                </c:pt>
                <c:pt idx="716">
                  <c:v>1.7507991805132406E-3</c:v>
                </c:pt>
                <c:pt idx="717">
                  <c:v>1.806235911858689E-3</c:v>
                </c:pt>
                <c:pt idx="718">
                  <c:v>1.8618704211706416E-3</c:v>
                </c:pt>
                <c:pt idx="719">
                  <c:v>1.9177021843982955E-3</c:v>
                </c:pt>
                <c:pt idx="720">
                  <c:v>1.9737280393086754E-3</c:v>
                </c:pt>
                <c:pt idx="721">
                  <c:v>2.0299187897088178E-3</c:v>
                </c:pt>
                <c:pt idx="722">
                  <c:v>2.0862300702897962E-3</c:v>
                </c:pt>
                <c:pt idx="723">
                  <c:v>2.1426167927310336E-3</c:v>
                </c:pt>
                <c:pt idx="724">
                  <c:v>2.1990333350388469E-3</c:v>
                </c:pt>
                <c:pt idx="725">
                  <c:v>2.2554442572497724E-3</c:v>
                </c:pt>
                <c:pt idx="726">
                  <c:v>2.3118419643791688E-3</c:v>
                </c:pt>
                <c:pt idx="727">
                  <c:v>2.3682233974015032E-3</c:v>
                </c:pt>
                <c:pt idx="728">
                  <c:v>2.4245854972287928E-3</c:v>
                </c:pt>
                <c:pt idx="729">
                  <c:v>2.4809252047156005E-3</c:v>
                </c:pt>
                <c:pt idx="730">
                  <c:v>2.5372394606490434E-3</c:v>
                </c:pt>
                <c:pt idx="731">
                  <c:v>2.5935252057562863E-3</c:v>
                </c:pt>
                <c:pt idx="732">
                  <c:v>2.6497793807120362E-3</c:v>
                </c:pt>
                <c:pt idx="733">
                  <c:v>2.70599892611606E-3</c:v>
                </c:pt>
                <c:pt idx="734">
                  <c:v>2.766200596080863E-3</c:v>
                </c:pt>
                <c:pt idx="735">
                  <c:v>2.8183218904007101E-3</c:v>
                </c:pt>
                <c:pt idx="736">
                  <c:v>2.874419190191102E-3</c:v>
                </c:pt>
                <c:pt idx="737">
                  <c:v>2.9304696222542947E-3</c:v>
                </c:pt>
                <c:pt idx="738">
                  <c:v>2.9864701268952909E-3</c:v>
                </c:pt>
                <c:pt idx="739">
                  <c:v>3.0424176443516471E-3</c:v>
                </c:pt>
                <c:pt idx="740">
                  <c:v>3.0983091148134578E-3</c:v>
                </c:pt>
                <c:pt idx="741">
                  <c:v>3.1541414784008737E-3</c:v>
                </c:pt>
                <c:pt idx="742">
                  <c:v>3.209911675179089E-3</c:v>
                </c:pt>
                <c:pt idx="743">
                  <c:v>3.2656166451508484E-3</c:v>
                </c:pt>
                <c:pt idx="744">
                  <c:v>3.3053180271488559E-3</c:v>
                </c:pt>
                <c:pt idx="745">
                  <c:v>3.3609026264521825E-3</c:v>
                </c:pt>
                <c:pt idx="746">
                  <c:v>3.4164136614180307E-3</c:v>
                </c:pt>
                <c:pt idx="747">
                  <c:v>3.4718480720941081E-3</c:v>
                </c:pt>
                <c:pt idx="748">
                  <c:v>3.54305598891963E-3</c:v>
                </c:pt>
                <c:pt idx="749">
                  <c:v>3.6022616415885204E-3</c:v>
                </c:pt>
                <c:pt idx="750">
                  <c:v>3.6534680323052626E-3</c:v>
                </c:pt>
                <c:pt idx="751">
                  <c:v>3.7085410208848035E-3</c:v>
                </c:pt>
                <c:pt idx="752">
                  <c:v>3.751703937851954E-3</c:v>
                </c:pt>
                <c:pt idx="753">
                  <c:v>3.8184056291981627E-3</c:v>
                </c:pt>
                <c:pt idx="754">
                  <c:v>3.873191127715947E-3</c:v>
                </c:pt>
                <c:pt idx="755">
                  <c:v>3.9278746748938609E-3</c:v>
                </c:pt>
                <c:pt idx="756">
                  <c:v>3.9824532099827503E-3</c:v>
                </c:pt>
                <c:pt idx="757">
                  <c:v>4.0369236721710111E-3</c:v>
                </c:pt>
                <c:pt idx="758">
                  <c:v>4.0912830005970791E-3</c:v>
                </c:pt>
                <c:pt idx="759">
                  <c:v>4.1455281343419359E-3</c:v>
                </c:pt>
                <c:pt idx="760">
                  <c:v>4.1996560124241133E-3</c:v>
                </c:pt>
                <c:pt idx="761">
                  <c:v>4.2536635738146811E-3</c:v>
                </c:pt>
                <c:pt idx="762">
                  <c:v>4.3075477574222587E-3</c:v>
                </c:pt>
                <c:pt idx="763">
                  <c:v>4.3613055021105018E-3</c:v>
                </c:pt>
                <c:pt idx="764">
                  <c:v>4.414933746683114E-3</c:v>
                </c:pt>
                <c:pt idx="765">
                  <c:v>4.4684294298938387E-3</c:v>
                </c:pt>
                <c:pt idx="766">
                  <c:v>4.5217894904289735E-3</c:v>
                </c:pt>
                <c:pt idx="767">
                  <c:v>4.5750108669423417E-3</c:v>
                </c:pt>
                <c:pt idx="768">
                  <c:v>4.6280904980228188E-3</c:v>
                </c:pt>
                <c:pt idx="769">
                  <c:v>4.6810253222068221E-3</c:v>
                </c:pt>
                <c:pt idx="770">
                  <c:v>4.7338122779783109E-3</c:v>
                </c:pt>
                <c:pt idx="771">
                  <c:v>4.7864483037787786E-3</c:v>
                </c:pt>
                <c:pt idx="772">
                  <c:v>4.8389312206786883E-3</c:v>
                </c:pt>
                <c:pt idx="773">
                  <c:v>4.8912737264283912E-3</c:v>
                </c:pt>
                <c:pt idx="774">
                  <c:v>4.9322311941250906E-3</c:v>
                </c:pt>
                <c:pt idx="775">
                  <c:v>4.9956391456151827E-3</c:v>
                </c:pt>
                <c:pt idx="776">
                  <c:v>5.0477142140126219E-3</c:v>
                </c:pt>
                <c:pt idx="777">
                  <c:v>5.0997480734887857E-3</c:v>
                </c:pt>
                <c:pt idx="778">
                  <c:v>5.1517437936107746E-3</c:v>
                </c:pt>
                <c:pt idx="779">
                  <c:v>5.2036997334936608E-3</c:v>
                </c:pt>
                <c:pt idx="780">
                  <c:v>5.2556142522350302E-3</c:v>
                </c:pt>
                <c:pt idx="781">
                  <c:v>5.3074857088900029E-3</c:v>
                </c:pt>
                <c:pt idx="782">
                  <c:v>5.359312462493715E-3</c:v>
                </c:pt>
                <c:pt idx="783">
                  <c:v>5.4110928720463303E-3</c:v>
                </c:pt>
                <c:pt idx="784">
                  <c:v>5.4628252965180368E-3</c:v>
                </c:pt>
                <c:pt idx="785">
                  <c:v>5.5145080948565406E-3</c:v>
                </c:pt>
                <c:pt idx="786">
                  <c:v>5.5735915620802601E-3</c:v>
                </c:pt>
                <c:pt idx="787">
                  <c:v>5.6065477388374963E-3</c:v>
                </c:pt>
                <c:pt idx="788">
                  <c:v>5.6692423220203181E-3</c:v>
                </c:pt>
                <c:pt idx="789">
                  <c:v>5.7207102046485936E-3</c:v>
                </c:pt>
                <c:pt idx="790">
                  <c:v>5.7721202554050777E-3</c:v>
                </c:pt>
                <c:pt idx="791">
                  <c:v>5.8345104940083952E-3</c:v>
                </c:pt>
                <c:pt idx="792">
                  <c:v>5.8783768425663485E-3</c:v>
                </c:pt>
                <c:pt idx="793">
                  <c:v>5.9295982529311382E-3</c:v>
                </c:pt>
                <c:pt idx="794">
                  <c:v>5.9807551428785327E-3</c:v>
                </c:pt>
                <c:pt idx="795">
                  <c:v>6.0318458711020847E-3</c:v>
                </c:pt>
                <c:pt idx="796">
                  <c:v>6.0828687962850353E-3</c:v>
                </c:pt>
                <c:pt idx="797">
                  <c:v>6.1338222770745245E-3</c:v>
                </c:pt>
                <c:pt idx="798">
                  <c:v>6.1847046720893287E-3</c:v>
                </c:pt>
                <c:pt idx="799">
                  <c:v>6.2355143399250136E-3</c:v>
                </c:pt>
                <c:pt idx="800">
                  <c:v>6.2899215481007631E-3</c:v>
                </c:pt>
                <c:pt idx="801">
                  <c:v>6.3369089282969051E-3</c:v>
                </c:pt>
                <c:pt idx="802">
                  <c:v>6.3874905658850029E-3</c:v>
                </c:pt>
                <c:pt idx="803">
                  <c:v>6.437992910400348E-3</c:v>
                </c:pt>
                <c:pt idx="804">
                  <c:v>6.5135395839712729E-3</c:v>
                </c:pt>
                <c:pt idx="805">
                  <c:v>6.5387531539968218E-3</c:v>
                </c:pt>
                <c:pt idx="806">
                  <c:v>6.5890077699209777E-3</c:v>
                </c:pt>
                <c:pt idx="807">
                  <c:v>6.6391765264378084E-3</c:v>
                </c:pt>
                <c:pt idx="808">
                  <c:v>6.6892577819004945E-3</c:v>
                </c:pt>
                <c:pt idx="809">
                  <c:v>6.7606473903858788E-3</c:v>
                </c:pt>
                <c:pt idx="810">
                  <c:v>6.8105093085080171E-3</c:v>
                </c:pt>
                <c:pt idx="811">
                  <c:v>6.8602780968733453E-3</c:v>
                </c:pt>
                <c:pt idx="812">
                  <c:v>6.9099521137086957E-3</c:v>
                </c:pt>
                <c:pt idx="813">
                  <c:v>6.9559295945023081E-3</c:v>
                </c:pt>
                <c:pt idx="814">
                  <c:v>7.0054153270993069E-3</c:v>
                </c:pt>
                <c:pt idx="815">
                  <c:v>7.054801475155692E-3</c:v>
                </c:pt>
                <c:pt idx="816">
                  <c:v>7.1040863968780954E-3</c:v>
                </c:pt>
                <c:pt idx="817">
                  <c:v>7.1568431614617871E-3</c:v>
                </c:pt>
                <c:pt idx="818">
                  <c:v>7.2059140706610464E-3</c:v>
                </c:pt>
                <c:pt idx="819">
                  <c:v>7.2548787152709199E-3</c:v>
                </c:pt>
                <c:pt idx="820">
                  <c:v>7.3037354533300016E-3</c:v>
                </c:pt>
                <c:pt idx="821">
                  <c:v>7.3524826428356298E-3</c:v>
                </c:pt>
                <c:pt idx="822">
                  <c:v>7.4011186417825611E-3</c:v>
                </c:pt>
                <c:pt idx="823">
                  <c:v>7.4496418081320343E-3</c:v>
                </c:pt>
                <c:pt idx="824">
                  <c:v>7.498050428256099E-3</c:v>
                </c:pt>
                <c:pt idx="825">
                  <c:v>7.5463404181364711E-3</c:v>
                </c:pt>
                <c:pt idx="826">
                  <c:v>7.5909956873250195E-3</c:v>
                </c:pt>
                <c:pt idx="827">
                  <c:v>7.6390364733383009E-3</c:v>
                </c:pt>
                <c:pt idx="828">
                  <c:v>7.6869375346424462E-3</c:v>
                </c:pt>
                <c:pt idx="829">
                  <c:v>7.7346923351777619E-3</c:v>
                </c:pt>
                <c:pt idx="830">
                  <c:v>7.7857690471859432E-3</c:v>
                </c:pt>
                <c:pt idx="831">
                  <c:v>7.8332139118448968E-3</c:v>
                </c:pt>
                <c:pt idx="832">
                  <c:v>7.8805058281891938E-3</c:v>
                </c:pt>
                <c:pt idx="833">
                  <c:v>7.9276429225743645E-3</c:v>
                </c:pt>
                <c:pt idx="834">
                  <c:v>7.9746233213224254E-3</c:v>
                </c:pt>
                <c:pt idx="835">
                  <c:v>8.0180250874084535E-3</c:v>
                </c:pt>
                <c:pt idx="836">
                  <c:v>8.0646970510676041E-3</c:v>
                </c:pt>
                <c:pt idx="837">
                  <c:v>8.1112068293629491E-3</c:v>
                </c:pt>
                <c:pt idx="838">
                  <c:v>8.1643274292114709E-3</c:v>
                </c:pt>
                <c:pt idx="839">
                  <c:v>8.2071093002216364E-3</c:v>
                </c:pt>
                <c:pt idx="840">
                  <c:v>8.2531101766509588E-3</c:v>
                </c:pt>
                <c:pt idx="841">
                  <c:v>8.298941241062929E-3</c:v>
                </c:pt>
                <c:pt idx="842">
                  <c:v>8.3446006195939029E-3</c:v>
                </c:pt>
                <c:pt idx="843">
                  <c:v>8.3965701350694547E-3</c:v>
                </c:pt>
                <c:pt idx="844">
                  <c:v>8.4418553052561171E-3</c:v>
                </c:pt>
                <c:pt idx="845">
                  <c:v>8.4869629001515356E-3</c:v>
                </c:pt>
                <c:pt idx="846">
                  <c:v>8.5318910458069691E-3</c:v>
                </c:pt>
                <c:pt idx="847">
                  <c:v>8.5766378682530526E-3</c:v>
                </c:pt>
                <c:pt idx="848">
                  <c:v>8.6113865600084029E-3</c:v>
                </c:pt>
                <c:pt idx="849">
                  <c:v>8.6558020171891206E-3</c:v>
                </c:pt>
                <c:pt idx="850">
                  <c:v>8.7000309278030732E-3</c:v>
                </c:pt>
                <c:pt idx="851">
                  <c:v>8.7440714181547773E-3</c:v>
                </c:pt>
                <c:pt idx="852">
                  <c:v>8.7975865420384103E-3</c:v>
                </c:pt>
                <c:pt idx="853">
                  <c:v>8.8412060707654758E-3</c:v>
                </c:pt>
                <c:pt idx="854">
                  <c:v>8.8973977794741498E-3</c:v>
                </c:pt>
                <c:pt idx="855">
                  <c:v>8.9278599294578993E-3</c:v>
                </c:pt>
                <c:pt idx="856">
                  <c:v>8.9708905111622016E-3</c:v>
                </c:pt>
                <c:pt idx="857">
                  <c:v>9.0105661197847908E-3</c:v>
                </c:pt>
                <c:pt idx="858">
                  <c:v>9.0532082133742975E-3</c:v>
                </c:pt>
                <c:pt idx="859">
                  <c:v>9.1139806005643975E-3</c:v>
                </c:pt>
                <c:pt idx="860">
                  <c:v>9.1590239184073437E-3</c:v>
                </c:pt>
                <c:pt idx="861">
                  <c:v>9.1980646414094314E-3</c:v>
                </c:pt>
                <c:pt idx="862">
                  <c:v>9.2397924416570687E-3</c:v>
                </c:pt>
                <c:pt idx="863">
                  <c:v>9.2813082626130861E-3</c:v>
                </c:pt>
                <c:pt idx="864">
                  <c:v>9.3226102298793467E-3</c:v>
                </c:pt>
                <c:pt idx="865">
                  <c:v>9.363696469035232E-3</c:v>
                </c:pt>
                <c:pt idx="866">
                  <c:v>9.4045651056476331E-3</c:v>
                </c:pt>
                <c:pt idx="867">
                  <c:v>9.4452142652784454E-3</c:v>
                </c:pt>
                <c:pt idx="868">
                  <c:v>9.4856420734645841E-3</c:v>
                </c:pt>
                <c:pt idx="869">
                  <c:v>9.5258466557304744E-3</c:v>
                </c:pt>
                <c:pt idx="870">
                  <c:v>9.5658261375855536E-3</c:v>
                </c:pt>
                <c:pt idx="871">
                  <c:v>9.6055786445342628E-3</c:v>
                </c:pt>
                <c:pt idx="872">
                  <c:v>9.6451023020635573E-3</c:v>
                </c:pt>
                <c:pt idx="873">
                  <c:v>9.6756410080635104E-3</c:v>
                </c:pt>
                <c:pt idx="874">
                  <c:v>9.7234555707342851E-3</c:v>
                </c:pt>
                <c:pt idx="875">
                  <c:v>9.7622814327921748E-3</c:v>
                </c:pt>
                <c:pt idx="876">
                  <c:v>9.8008676402189243E-3</c:v>
                </c:pt>
                <c:pt idx="877">
                  <c:v>9.8391957269683417E-3</c:v>
                </c:pt>
                <c:pt idx="878">
                  <c:v>9.8772437651384326E-3</c:v>
                </c:pt>
                <c:pt idx="879">
                  <c:v>9.9149896579348029E-3</c:v>
                </c:pt>
                <c:pt idx="880">
                  <c:v>9.9524113996851682E-3</c:v>
                </c:pt>
                <c:pt idx="881">
                  <c:v>9.9894954262372271E-3</c:v>
                </c:pt>
                <c:pt idx="882">
                  <c:v>1.0026238476254778E-2</c:v>
                </c:pt>
                <c:pt idx="883">
                  <c:v>1.0062637903397176E-2</c:v>
                </c:pt>
                <c:pt idx="884">
                  <c:v>1.0098691061323772E-2</c:v>
                </c:pt>
                <c:pt idx="885">
                  <c:v>1.0134395303688926E-2</c:v>
                </c:pt>
                <c:pt idx="886">
                  <c:v>1.0161827030059786E-2</c:v>
                </c:pt>
                <c:pt idx="887">
                  <c:v>1.020474645634234E-2</c:v>
                </c:pt>
                <c:pt idx="888">
                  <c:v>1.0239388073939315E-2</c:v>
                </c:pt>
                <c:pt idx="889">
                  <c:v>1.0273670190589779E-2</c:v>
                </c:pt>
                <c:pt idx="890">
                  <c:v>1.0307590159953084E-2</c:v>
                </c:pt>
                <c:pt idx="891">
                  <c:v>1.0341145335686086E-2</c:v>
                </c:pt>
                <c:pt idx="892">
                  <c:v>1.0374333071455633E-2</c:v>
                </c:pt>
                <c:pt idx="893">
                  <c:v>1.0407150720926073E-2</c:v>
                </c:pt>
                <c:pt idx="894">
                  <c:v>1.0455545892763863E-2</c:v>
                </c:pt>
                <c:pt idx="895">
                  <c:v>1.0473809371606673E-2</c:v>
                </c:pt>
                <c:pt idx="896">
                  <c:v>1.0503356688333632E-2</c:v>
                </c:pt>
                <c:pt idx="897">
                  <c:v>1.0534667529426001E-2</c:v>
                </c:pt>
                <c:pt idx="898">
                  <c:v>1.0565595052663412E-2</c:v>
                </c:pt>
                <c:pt idx="899">
                  <c:v>1.0589217917854801E-2</c:v>
                </c:pt>
                <c:pt idx="900">
                  <c:v>1.0617167852911637E-2</c:v>
                </c:pt>
                <c:pt idx="901">
                  <c:v>1.0647038614678575E-2</c:v>
                </c:pt>
                <c:pt idx="902">
                  <c:v>1.0676516266298222E-2</c:v>
                </c:pt>
                <c:pt idx="903">
                  <c:v>1.0705598162238213E-2</c:v>
                </c:pt>
                <c:pt idx="904">
                  <c:v>1.0745125919784989E-2</c:v>
                </c:pt>
                <c:pt idx="905">
                  <c:v>1.0771132528932248E-2</c:v>
                </c:pt>
                <c:pt idx="906">
                  <c:v>1.0798898244094302E-2</c:v>
                </c:pt>
                <c:pt idx="907">
                  <c:v>1.0826256825299807E-2</c:v>
                </c:pt>
                <c:pt idx="908">
                  <c:v>1.0853205626395468E-2</c:v>
                </c:pt>
                <c:pt idx="909">
                  <c:v>1.087974200125047E-2</c:v>
                </c:pt>
                <c:pt idx="910">
                  <c:v>1.0905863303741492E-2</c:v>
                </c:pt>
                <c:pt idx="911">
                  <c:v>1.0931566887782684E-2</c:v>
                </c:pt>
                <c:pt idx="912">
                  <c:v>1.0951033984683459E-2</c:v>
                </c:pt>
                <c:pt idx="913">
                  <c:v>1.0981710316239623E-2</c:v>
                </c:pt>
                <c:pt idx="914">
                  <c:v>1.1006144868583589E-2</c:v>
                </c:pt>
                <c:pt idx="915">
                  <c:v>1.1030151118329168E-2</c:v>
                </c:pt>
                <c:pt idx="916">
                  <c:v>1.1053726419505416E-2</c:v>
                </c:pt>
                <c:pt idx="917">
                  <c:v>1.1076868126163875E-2</c:v>
                </c:pt>
                <c:pt idx="918">
                  <c:v>1.1099573592388556E-2</c:v>
                </c:pt>
                <c:pt idx="919">
                  <c:v>1.1121840172290953E-2</c:v>
                </c:pt>
                <c:pt idx="920">
                  <c:v>1.1143665220010035E-2</c:v>
                </c:pt>
                <c:pt idx="921">
                  <c:v>1.1165046089722241E-2</c:v>
                </c:pt>
                <c:pt idx="922">
                  <c:v>1.1185980135628992E-2</c:v>
                </c:pt>
                <c:pt idx="923">
                  <c:v>1.1206464711969177E-2</c:v>
                </c:pt>
                <c:pt idx="924">
                  <c:v>1.1226497173016659E-2</c:v>
                </c:pt>
                <c:pt idx="925">
                  <c:v>1.124607487308027E-2</c:v>
                </c:pt>
                <c:pt idx="926">
                  <c:v>1.1265195166501318E-2</c:v>
                </c:pt>
                <c:pt idx="927">
                  <c:v>1.1283855407666077E-2</c:v>
                </c:pt>
                <c:pt idx="928">
                  <c:v>1.1302066881090367E-2</c:v>
                </c:pt>
                <c:pt idx="929">
                  <c:v>1.1319896805095098E-2</c:v>
                </c:pt>
                <c:pt idx="930">
                  <c:v>1.1337426914901361E-2</c:v>
                </c:pt>
                <c:pt idx="931">
                  <c:v>1.1354739585865692E-2</c:v>
                </c:pt>
                <c:pt idx="932">
                  <c:v>1.1371916738103782E-2</c:v>
                </c:pt>
                <c:pt idx="933">
                  <c:v>1.1389004667095581E-2</c:v>
                </c:pt>
                <c:pt idx="934">
                  <c:v>1.1406006244391587E-2</c:v>
                </c:pt>
                <c:pt idx="935">
                  <c:v>1.1422921750145199E-2</c:v>
                </c:pt>
                <c:pt idx="936">
                  <c:v>1.1439751464517312E-2</c:v>
                </c:pt>
                <c:pt idx="937">
                  <c:v>1.1456495667671318E-2</c:v>
                </c:pt>
                <c:pt idx="938">
                  <c:v>1.1473154639773109E-2</c:v>
                </c:pt>
                <c:pt idx="939">
                  <c:v>1.1489728660991072E-2</c:v>
                </c:pt>
                <c:pt idx="940">
                  <c:v>1.1506218011498592E-2</c:v>
                </c:pt>
                <c:pt idx="941">
                  <c:v>1.152262297147405E-2</c:v>
                </c:pt>
                <c:pt idx="942">
                  <c:v>1.1538943821098324E-2</c:v>
                </c:pt>
                <c:pt idx="943">
                  <c:v>1.1555180840557289E-2</c:v>
                </c:pt>
                <c:pt idx="944">
                  <c:v>1.157133431003432E-2</c:v>
                </c:pt>
                <c:pt idx="945">
                  <c:v>1.1587404509722787E-2</c:v>
                </c:pt>
                <c:pt idx="946">
                  <c:v>1.1603391719816059E-2</c:v>
                </c:pt>
                <c:pt idx="947">
                  <c:v>1.161534590782054E-2</c:v>
                </c:pt>
                <c:pt idx="948">
                  <c:v>1.1635118292017965E-2</c:v>
                </c:pt>
                <c:pt idx="949">
                  <c:v>1.1650858214530824E-2</c:v>
                </c:pt>
                <c:pt idx="950">
                  <c:v>1.1666516268261928E-2</c:v>
                </c:pt>
                <c:pt idx="951">
                  <c:v>1.1678206346696763E-2</c:v>
                </c:pt>
                <c:pt idx="952">
                  <c:v>1.1692426221572294E-2</c:v>
                </c:pt>
                <c:pt idx="953">
                  <c:v>1.1707861409491522E-2</c:v>
                </c:pt>
                <c:pt idx="954">
                  <c:v>1.1723215777311564E-2</c:v>
                </c:pt>
                <c:pt idx="955">
                  <c:v>1.1738489605259694E-2</c:v>
                </c:pt>
                <c:pt idx="956">
                  <c:v>1.1758761038309362E-2</c:v>
                </c:pt>
                <c:pt idx="957">
                  <c:v>1.1773853856676952E-2</c:v>
                </c:pt>
                <c:pt idx="958">
                  <c:v>1.1788867048044549E-2</c:v>
                </c:pt>
                <c:pt idx="959">
                  <c:v>1.1803800892652982E-2</c:v>
                </c:pt>
                <c:pt idx="960">
                  <c:v>1.1818655670743083E-2</c:v>
                </c:pt>
                <c:pt idx="961">
                  <c:v>1.1833431662555682E-2</c:v>
                </c:pt>
                <c:pt idx="962">
                  <c:v>1.1848129148341602E-2</c:v>
                </c:pt>
                <c:pt idx="963">
                  <c:v>1.1862748408349166E-2</c:v>
                </c:pt>
                <c:pt idx="964">
                  <c:v>1.1877289722831696E-2</c:v>
                </c:pt>
                <c:pt idx="965">
                  <c:v>1.1891753372045011E-2</c:v>
                </c:pt>
                <c:pt idx="966">
                  <c:v>1.1906139636247426E-2</c:v>
                </c:pt>
                <c:pt idx="967">
                  <c:v>1.192044879570725E-2</c:v>
                </c:pt>
                <c:pt idx="968">
                  <c:v>1.19346811306828E-2</c:v>
                </c:pt>
                <c:pt idx="969">
                  <c:v>1.1948836921444883E-2</c:v>
                </c:pt>
                <c:pt idx="970">
                  <c:v>1.1962916448266803E-2</c:v>
                </c:pt>
                <c:pt idx="971">
                  <c:v>1.1976919991419366E-2</c:v>
                </c:pt>
                <c:pt idx="972">
                  <c:v>1.1990847831183371E-2</c:v>
                </c:pt>
                <c:pt idx="973">
                  <c:v>1.2004700247837119E-2</c:v>
                </c:pt>
                <c:pt idx="974">
                  <c:v>1.2018477521663906E-2</c:v>
                </c:pt>
                <c:pt idx="975">
                  <c:v>1.2032179932949527E-2</c:v>
                </c:pt>
                <c:pt idx="976">
                  <c:v>1.2045807761982275E-2</c:v>
                </c:pt>
                <c:pt idx="977">
                  <c:v>1.2059361289055437E-2</c:v>
                </c:pt>
                <c:pt idx="978">
                  <c:v>1.2072840794462303E-2</c:v>
                </c:pt>
                <c:pt idx="979">
                  <c:v>1.2086246558503655E-2</c:v>
                </c:pt>
                <c:pt idx="980">
                  <c:v>1.2099578861472782E-2</c:v>
                </c:pt>
                <c:pt idx="981">
                  <c:v>1.211283798367796E-2</c:v>
                </c:pt>
                <c:pt idx="982">
                  <c:v>1.212602420542247E-2</c:v>
                </c:pt>
                <c:pt idx="983">
                  <c:v>1.2139137807014588E-2</c:v>
                </c:pt>
                <c:pt idx="984">
                  <c:v>1.2152179068767588E-2</c:v>
                </c:pt>
                <c:pt idx="985">
                  <c:v>1.2165148270992243E-2</c:v>
                </c:pt>
                <c:pt idx="986">
                  <c:v>1.2174681712453506E-2</c:v>
                </c:pt>
                <c:pt idx="987">
                  <c:v>1.2190871618129595E-2</c:v>
                </c:pt>
                <c:pt idx="988">
                  <c:v>1.2203626323683825E-2</c:v>
                </c:pt>
                <c:pt idx="989">
                  <c:v>1.2216310090992777E-2</c:v>
                </c:pt>
                <c:pt idx="990">
                  <c:v>1.2228923200382213E-2</c:v>
                </c:pt>
                <c:pt idx="991">
                  <c:v>1.2241465932185391E-2</c:v>
                </c:pt>
                <c:pt idx="992">
                  <c:v>1.2253938566730571E-2</c:v>
                </c:pt>
                <c:pt idx="993">
                  <c:v>1.2266341384351009E-2</c:v>
                </c:pt>
                <c:pt idx="994">
                  <c:v>1.2278674665392453E-2</c:v>
                </c:pt>
                <c:pt idx="995">
                  <c:v>1.229093869018566E-2</c:v>
                </c:pt>
                <c:pt idx="996">
                  <c:v>1.2303133739076377E-2</c:v>
                </c:pt>
                <c:pt idx="997">
                  <c:v>1.2315260092410352E-2</c:v>
                </c:pt>
                <c:pt idx="998">
                  <c:v>1.232731803053333E-2</c:v>
                </c:pt>
                <c:pt idx="999">
                  <c:v>1.2339307833793556E-2</c:v>
                </c:pt>
                <c:pt idx="1000">
                  <c:v>1.2351229782546769E-2</c:v>
                </c:pt>
                <c:pt idx="1001">
                  <c:v>1.2363084157143711E-2</c:v>
                </c:pt>
                <c:pt idx="1002">
                  <c:v>1.237487123794262E-2</c:v>
                </c:pt>
                <c:pt idx="1003">
                  <c:v>1.2386591305306727E-2</c:v>
                </c:pt>
                <c:pt idx="1004">
                  <c:v>1.2395123480468289E-2</c:v>
                </c:pt>
                <c:pt idx="1005">
                  <c:v>1.2406723336451634E-2</c:v>
                </c:pt>
                <c:pt idx="1006">
                  <c:v>1.2418256965741881E-2</c:v>
                </c:pt>
                <c:pt idx="1007">
                  <c:v>1.2429724648694084E-2</c:v>
                </c:pt>
                <c:pt idx="1008">
                  <c:v>1.2444196253285911E-2</c:v>
                </c:pt>
                <c:pt idx="1009">
                  <c:v>1.2455520127696573E-2</c:v>
                </c:pt>
                <c:pt idx="1010">
                  <c:v>1.2467792903970609E-2</c:v>
                </c:pt>
                <c:pt idx="1011">
                  <c:v>1.247797300431952E-2</c:v>
                </c:pt>
                <c:pt idx="1012">
                  <c:v>1.2486083681089548E-2</c:v>
                </c:pt>
                <c:pt idx="1013">
                  <c:v>1.2500167920546923E-2</c:v>
                </c:pt>
                <c:pt idx="1014">
                  <c:v>1.2511169344466277E-2</c:v>
                </c:pt>
                <c:pt idx="1015">
                  <c:v>1.2522107119442016E-2</c:v>
                </c:pt>
                <c:pt idx="1016">
                  <c:v>1.2532981525857356E-2</c:v>
                </c:pt>
                <c:pt idx="1017">
                  <c:v>1.2543792844108004E-2</c:v>
                </c:pt>
                <c:pt idx="1018">
                  <c:v>1.255454135458467E-2</c:v>
                </c:pt>
                <c:pt idx="1019">
                  <c:v>1.2565227337680562E-2</c:v>
                </c:pt>
                <c:pt idx="1020">
                  <c:v>1.2575851073798883E-2</c:v>
                </c:pt>
                <c:pt idx="1021">
                  <c:v>1.2586412843332839E-2</c:v>
                </c:pt>
                <c:pt idx="1022">
                  <c:v>1.2596912926685633E-2</c:v>
                </c:pt>
                <c:pt idx="1023">
                  <c:v>1.2607351604262962E-2</c:v>
                </c:pt>
                <c:pt idx="1024">
                  <c:v>1.2617729156468027E-2</c:v>
                </c:pt>
                <c:pt idx="1025">
                  <c:v>1.2628045863711523E-2</c:v>
                </c:pt>
                <c:pt idx="1026">
                  <c:v>1.2638302006399149E-2</c:v>
                </c:pt>
                <c:pt idx="1027">
                  <c:v>1.2648497864946595E-2</c:v>
                </c:pt>
                <c:pt idx="1028">
                  <c:v>1.2658633719764556E-2</c:v>
                </c:pt>
                <c:pt idx="1029">
                  <c:v>1.2668709851268722E-2</c:v>
                </c:pt>
                <c:pt idx="1030">
                  <c:v>1.2678726539877283E-2</c:v>
                </c:pt>
                <c:pt idx="1031">
                  <c:v>1.2688684066010925E-2</c:v>
                </c:pt>
                <c:pt idx="1032">
                  <c:v>1.2698582449326423E-2</c:v>
                </c:pt>
                <c:pt idx="1033">
                  <c:v>1.2708417320818621E-2</c:v>
                </c:pt>
                <c:pt idx="1034">
                  <c:v>1.2715433647101523E-2</c:v>
                </c:pt>
                <c:pt idx="1035">
                  <c:v>1.2727864186448945E-2</c:v>
                </c:pt>
                <c:pt idx="1036">
                  <c:v>1.2737459711016363E-2</c:v>
                </c:pt>
                <c:pt idx="1037">
                  <c:v>1.2746960292962517E-2</c:v>
                </c:pt>
                <c:pt idx="1038">
                  <c:v>1.275636457394147E-2</c:v>
                </c:pt>
                <c:pt idx="1039">
                  <c:v>1.2765672589629684E-2</c:v>
                </c:pt>
                <c:pt idx="1040">
                  <c:v>1.2774884375716111E-2</c:v>
                </c:pt>
                <c:pt idx="1041">
                  <c:v>1.2783999967887205E-2</c:v>
                </c:pt>
                <c:pt idx="1042">
                  <c:v>1.2793019401834416E-2</c:v>
                </c:pt>
                <c:pt idx="1043">
                  <c:v>1.2801942713246695E-2</c:v>
                </c:pt>
                <c:pt idx="1044">
                  <c:v>1.2810769937825484E-2</c:v>
                </c:pt>
                <c:pt idx="1045">
                  <c:v>1.2819501111264731E-2</c:v>
                </c:pt>
                <c:pt idx="1046">
                  <c:v>1.2829808291817615E-2</c:v>
                </c:pt>
                <c:pt idx="1047">
                  <c:v>1.2834182528287691E-2</c:v>
                </c:pt>
                <c:pt idx="1048">
                  <c:v>1.2845118681764633E-2</c:v>
                </c:pt>
                <c:pt idx="1049">
                  <c:v>1.2853466007677616E-2</c:v>
                </c:pt>
                <c:pt idx="1050">
                  <c:v>1.2861717460980748E-2</c:v>
                </c:pt>
                <c:pt idx="1051">
                  <c:v>1.2871832972882949E-2</c:v>
                </c:pt>
                <c:pt idx="1052">
                  <c:v>1.2878279794245445E-2</c:v>
                </c:pt>
                <c:pt idx="1053">
                  <c:v>1.2886236718482361E-2</c:v>
                </c:pt>
                <c:pt idx="1054">
                  <c:v>1.2894097918779534E-2</c:v>
                </c:pt>
                <c:pt idx="1055">
                  <c:v>1.2901863430863225E-2</c:v>
                </c:pt>
                <c:pt idx="1056">
                  <c:v>1.2907218249037351E-2</c:v>
                </c:pt>
                <c:pt idx="1057">
                  <c:v>1.2914812156114801E-2</c:v>
                </c:pt>
                <c:pt idx="1058">
                  <c:v>1.2922310484333137E-2</c:v>
                </c:pt>
                <c:pt idx="1059">
                  <c:v>1.2929713269443761E-2</c:v>
                </c:pt>
                <c:pt idx="1060">
                  <c:v>1.2940001162322079E-2</c:v>
                </c:pt>
                <c:pt idx="1061">
                  <c:v>1.2946449052045356E-2</c:v>
                </c:pt>
                <c:pt idx="1062">
                  <c:v>1.2953545747258774E-2</c:v>
                </c:pt>
                <c:pt idx="1063">
                  <c:v>1.2960547040177095E-2</c:v>
                </c:pt>
                <c:pt idx="1064">
                  <c:v>1.29706415407016E-2</c:v>
                </c:pt>
                <c:pt idx="1065">
                  <c:v>1.2974263562136637E-2</c:v>
                </c:pt>
                <c:pt idx="1066">
                  <c:v>1.2980978862684527E-2</c:v>
                </c:pt>
                <c:pt idx="1067">
                  <c:v>1.2987598903958401E-2</c:v>
                </c:pt>
                <c:pt idx="1068">
                  <c:v>1.2994123721712882E-2</c:v>
                </c:pt>
                <c:pt idx="1069">
                  <c:v>1.300055335171549E-2</c:v>
                </c:pt>
                <c:pt idx="1070">
                  <c:v>1.3006887829728583E-2</c:v>
                </c:pt>
                <c:pt idx="1071">
                  <c:v>1.3013127191519681E-2</c:v>
                </c:pt>
                <c:pt idx="1072">
                  <c:v>1.3019271472861459E-2</c:v>
                </c:pt>
                <c:pt idx="1073">
                  <c:v>1.3025320709521435E-2</c:v>
                </c:pt>
                <c:pt idx="1074">
                  <c:v>1.3031274937280018E-2</c:v>
                </c:pt>
                <c:pt idx="1075">
                  <c:v>1.3037134191912466E-2</c:v>
                </c:pt>
                <c:pt idx="1076">
                  <c:v>1.3042898509196606E-2</c:v>
                </c:pt>
                <c:pt idx="1077">
                  <c:v>1.3049200578616471E-2</c:v>
                </c:pt>
                <c:pt idx="1078">
                  <c:v>1.3054142474857087E-2</c:v>
                </c:pt>
                <c:pt idx="1079">
                  <c:v>1.3059622194801985E-2</c:v>
                </c:pt>
                <c:pt idx="1080">
                  <c:v>1.3065007120546007E-2</c:v>
                </c:pt>
                <c:pt idx="1081">
                  <c:v>1.3070297287872141E-2</c:v>
                </c:pt>
                <c:pt idx="1082">
                  <c:v>1.3075492732584008E-2</c:v>
                </c:pt>
                <c:pt idx="1083">
                  <c:v>1.3080593490472333E-2</c:v>
                </c:pt>
                <c:pt idx="1084">
                  <c:v>1.3085599597335573E-2</c:v>
                </c:pt>
                <c:pt idx="1085">
                  <c:v>1.3090511088974773E-2</c:v>
                </c:pt>
                <c:pt idx="1086">
                  <c:v>1.3093603870017376E-2</c:v>
                </c:pt>
                <c:pt idx="1087">
                  <c:v>1.3100050369808408E-2</c:v>
                </c:pt>
                <c:pt idx="1088">
                  <c:v>1.3104678230612659E-2</c:v>
                </c:pt>
                <c:pt idx="1089">
                  <c:v>1.3109211619420233E-2</c:v>
                </c:pt>
                <c:pt idx="1090">
                  <c:v>1.3114744291830925E-2</c:v>
                </c:pt>
                <c:pt idx="1091">
                  <c:v>1.3117995124313973E-2</c:v>
                </c:pt>
                <c:pt idx="1092">
                  <c:v>1.3122245312025424E-2</c:v>
                </c:pt>
                <c:pt idx="1093">
                  <c:v>1.3126401171011399E-2</c:v>
                </c:pt>
                <c:pt idx="1094">
                  <c:v>1.313046273708841E-2</c:v>
                </c:pt>
                <c:pt idx="1095">
                  <c:v>1.3134430046085862E-2</c:v>
                </c:pt>
                <c:pt idx="1096">
                  <c:v>1.3138303133830576E-2</c:v>
                </c:pt>
                <c:pt idx="1097">
                  <c:v>1.314208203614938E-2</c:v>
                </c:pt>
                <c:pt idx="1098">
                  <c:v>1.3145766788871679E-2</c:v>
                </c:pt>
                <c:pt idx="1099">
                  <c:v>1.314935742783719E-2</c:v>
                </c:pt>
                <c:pt idx="1100">
                  <c:v>1.3152853988880475E-2</c:v>
                </c:pt>
                <c:pt idx="1101">
                  <c:v>1.3156256507838672E-2</c:v>
                </c:pt>
                <c:pt idx="1102">
                  <c:v>1.3159565020554079E-2</c:v>
                </c:pt>
                <c:pt idx="1103">
                  <c:v>1.3164128466299236E-2</c:v>
                </c:pt>
                <c:pt idx="1104">
                  <c:v>1.3167208827367391E-2</c:v>
                </c:pt>
                <c:pt idx="1105">
                  <c:v>1.3170195305095734E-2</c:v>
                </c:pt>
                <c:pt idx="1106">
                  <c:v>1.317308793533172E-2</c:v>
                </c:pt>
                <c:pt idx="1107">
                  <c:v>1.3175886753930537E-2</c:v>
                </c:pt>
                <c:pt idx="1108">
                  <c:v>1.3177310861618441E-2</c:v>
                </c:pt>
                <c:pt idx="1109">
                  <c:v>1.317994195439923E-2</c:v>
                </c:pt>
                <c:pt idx="1110">
                  <c:v>1.3182479345659193E-2</c:v>
                </c:pt>
                <c:pt idx="1111">
                  <c:v>1.3184923071272487E-2</c:v>
                </c:pt>
                <c:pt idx="1112">
                  <c:v>1.318847492740962E-2</c:v>
                </c:pt>
                <c:pt idx="1113">
                  <c:v>1.3190711629239823E-2</c:v>
                </c:pt>
                <c:pt idx="1114">
                  <c:v>1.3192854770475913E-2</c:v>
                </c:pt>
                <c:pt idx="1115">
                  <c:v>1.3194904386983395E-2</c:v>
                </c:pt>
                <c:pt idx="1116">
                  <c:v>1.319686051464067E-2</c:v>
                </c:pt>
                <c:pt idx="1117">
                  <c:v>1.3198356231301389E-2</c:v>
                </c:pt>
                <c:pt idx="1118">
                  <c:v>1.3200132093409422E-2</c:v>
                </c:pt>
                <c:pt idx="1119">
                  <c:v>1.3202278137746326E-2</c:v>
                </c:pt>
                <c:pt idx="1120">
                  <c:v>1.3203403712414463E-2</c:v>
                </c:pt>
                <c:pt idx="1121">
                  <c:v>1.3205240075917788E-2</c:v>
                </c:pt>
                <c:pt idx="1122">
                  <c:v>1.3206636023956241E-2</c:v>
                </c:pt>
                <c:pt idx="1123">
                  <c:v>1.3207938734324206E-2</c:v>
                </c:pt>
                <c:pt idx="1124">
                  <c:v>1.320914824292071E-2</c:v>
                </c:pt>
                <c:pt idx="1125">
                  <c:v>1.3209950487581779E-2</c:v>
                </c:pt>
                <c:pt idx="1126">
                  <c:v>1.321098031162915E-2</c:v>
                </c:pt>
                <c:pt idx="1127">
                  <c:v>1.3211917042439403E-2</c:v>
                </c:pt>
                <c:pt idx="1128">
                  <c:v>1.3212760715914484E-2</c:v>
                </c:pt>
                <c:pt idx="1129">
                  <c:v>1.3213799015650222E-2</c:v>
                </c:pt>
                <c:pt idx="1130">
                  <c:v>1.3214450067461395E-2</c:v>
                </c:pt>
                <c:pt idx="1131">
                  <c:v>1.3215008168804599E-2</c:v>
                </c:pt>
                <c:pt idx="1132">
                  <c:v>1.3215473355591754E-2</c:v>
                </c:pt>
                <c:pt idx="1133">
                  <c:v>1.3215845663737357E-2</c:v>
                </c:pt>
                <c:pt idx="1134">
                  <c:v>1.3216125129155907E-2</c:v>
                </c:pt>
                <c:pt idx="1135">
                  <c:v>1.3216311787761897E-2</c:v>
                </c:pt>
                <c:pt idx="1136">
                  <c:v>1.3216405675480143E-2</c:v>
                </c:pt>
                <c:pt idx="1137">
                  <c:v>1.3216406828227717E-2</c:v>
                </c:pt>
                <c:pt idx="1138">
                  <c:v>1.3216087196845194E-2</c:v>
                </c:pt>
                <c:pt idx="1139">
                  <c:v>1.3215909609681553E-2</c:v>
                </c:pt>
                <c:pt idx="1140">
                  <c:v>1.3215639396160661E-2</c:v>
                </c:pt>
                <c:pt idx="1141">
                  <c:v>1.3215276592205782E-2</c:v>
                </c:pt>
                <c:pt idx="1142">
                  <c:v>1.3215022824828091E-2</c:v>
                </c:pt>
                <c:pt idx="1143">
                  <c:v>1.3214468322231993E-2</c:v>
                </c:pt>
                <c:pt idx="1144">
                  <c:v>1.3213821336180162E-2</c:v>
                </c:pt>
                <c:pt idx="1145">
                  <c:v>1.3213081902612884E-2</c:v>
                </c:pt>
                <c:pt idx="1146">
                  <c:v>1.3212250057467859E-2</c:v>
                </c:pt>
                <c:pt idx="1147">
                  <c:v>1.3211157381705085E-2</c:v>
                </c:pt>
                <c:pt idx="1148">
                  <c:v>1.3210147450918086E-2</c:v>
                </c:pt>
                <c:pt idx="1149">
                  <c:v>1.3209045217205784E-2</c:v>
                </c:pt>
                <c:pt idx="1150">
                  <c:v>1.3208147215413857E-2</c:v>
                </c:pt>
                <c:pt idx="1151">
                  <c:v>1.3206705916197914E-2</c:v>
                </c:pt>
                <c:pt idx="1152">
                  <c:v>1.3205320356487077E-2</c:v>
                </c:pt>
                <c:pt idx="1153">
                  <c:v>1.3203842636850099E-2</c:v>
                </c:pt>
                <c:pt idx="1154">
                  <c:v>1.320227279324789E-2</c:v>
                </c:pt>
                <c:pt idx="1155">
                  <c:v>1.3200365927547711E-2</c:v>
                </c:pt>
                <c:pt idx="1156">
                  <c:v>1.3198598796541025E-2</c:v>
                </c:pt>
                <c:pt idx="1157">
                  <c:v>1.3196739654598695E-2</c:v>
                </c:pt>
                <c:pt idx="1158">
                  <c:v>1.3194788537681631E-2</c:v>
                </c:pt>
                <c:pt idx="1159">
                  <c:v>1.3192745481766218E-2</c:v>
                </c:pt>
                <c:pt idx="1160">
                  <c:v>1.319036485782529E-2</c:v>
                </c:pt>
                <c:pt idx="1161">
                  <c:v>1.3188157951636066E-2</c:v>
                </c:pt>
                <c:pt idx="1162">
                  <c:v>1.3185859216705089E-2</c:v>
                </c:pt>
                <c:pt idx="1163">
                  <c:v>1.3183468689003584E-2</c:v>
                </c:pt>
                <c:pt idx="1164">
                  <c:v>1.318115237627643E-2</c:v>
                </c:pt>
                <c:pt idx="1165">
                  <c:v>1.3178744321127818E-2</c:v>
                </c:pt>
                <c:pt idx="1166">
                  <c:v>1.3175872820265992E-2</c:v>
                </c:pt>
                <c:pt idx="1167">
                  <c:v>1.3173095547523887E-2</c:v>
                </c:pt>
                <c:pt idx="1168">
                  <c:v>1.317022665960698E-2</c:v>
                </c:pt>
                <c:pt idx="1169">
                  <c:v>1.3167244723955029E-2</c:v>
                </c:pt>
                <c:pt idx="1170">
                  <c:v>1.3163337659500562E-2</c:v>
                </c:pt>
                <c:pt idx="1171">
                  <c:v>1.3160161355470767E-2</c:v>
                </c:pt>
                <c:pt idx="1172">
                  <c:v>1.3156421259875201E-2</c:v>
                </c:pt>
                <c:pt idx="1173">
                  <c:v>1.3153534398462619E-2</c:v>
                </c:pt>
                <c:pt idx="1174">
                  <c:v>1.3150083817496661E-2</c:v>
                </c:pt>
                <c:pt idx="1175">
                  <c:v>1.3146541882898544E-2</c:v>
                </c:pt>
                <c:pt idx="1176">
                  <c:v>1.3142908630679462E-2</c:v>
                </c:pt>
                <c:pt idx="1177">
                  <c:v>1.3139184096855605E-2</c:v>
                </c:pt>
                <c:pt idx="1178">
                  <c:v>1.3135368317438167E-2</c:v>
                </c:pt>
                <c:pt idx="1179">
                  <c:v>1.3131461328448335E-2</c:v>
                </c:pt>
                <c:pt idx="1180">
                  <c:v>1.3127463165902298E-2</c:v>
                </c:pt>
                <c:pt idx="1181">
                  <c:v>1.3123373865826238E-2</c:v>
                </c:pt>
                <c:pt idx="1182">
                  <c:v>1.3119193464241341E-2</c:v>
                </c:pt>
                <c:pt idx="1183">
                  <c:v>1.3114921997176288E-2</c:v>
                </c:pt>
                <c:pt idx="1184">
                  <c:v>1.3110559500654762E-2</c:v>
                </c:pt>
                <c:pt idx="1185">
                  <c:v>1.3106366632762051E-2</c:v>
                </c:pt>
                <c:pt idx="1186">
                  <c:v>1.3101561563379494E-2</c:v>
                </c:pt>
                <c:pt idx="1187">
                  <c:v>1.3096926194688108E-2</c:v>
                </c:pt>
                <c:pt idx="1188">
                  <c:v>1.309220157632407E-2</c:v>
                </c:pt>
                <c:pt idx="1189">
                  <c:v>1.3087395939240798E-2</c:v>
                </c:pt>
                <c:pt idx="1190">
                  <c:v>1.3082519195934117E-2</c:v>
                </c:pt>
                <c:pt idx="1191">
                  <c:v>1.3077581308972297E-2</c:v>
                </c:pt>
                <c:pt idx="1192">
                  <c:v>1.3072592162348962E-2</c:v>
                </c:pt>
                <c:pt idx="1193">
                  <c:v>1.3067557433510124E-2</c:v>
                </c:pt>
                <c:pt idx="1194">
                  <c:v>1.3062477692005192E-2</c:v>
                </c:pt>
                <c:pt idx="1195">
                  <c:v>1.3057353202794719E-2</c:v>
                </c:pt>
                <c:pt idx="1196">
                  <c:v>1.3052184230841757E-2</c:v>
                </c:pt>
                <c:pt idx="1197">
                  <c:v>1.3046971041111854E-2</c:v>
                </c:pt>
                <c:pt idx="1198">
                  <c:v>1.3042142406449742E-2</c:v>
                </c:pt>
                <c:pt idx="1199">
                  <c:v>1.3036413068163444E-2</c:v>
                </c:pt>
                <c:pt idx="1200">
                  <c:v>1.3031068814873537E-2</c:v>
                </c:pt>
                <c:pt idx="1201">
                  <c:v>1.3025681403658895E-2</c:v>
                </c:pt>
                <c:pt idx="1202">
                  <c:v>1.3020251099480074E-2</c:v>
                </c:pt>
                <c:pt idx="1203">
                  <c:v>1.3014778167302621E-2</c:v>
                </c:pt>
                <c:pt idx="1204">
                  <c:v>1.3009262872089589E-2</c:v>
                </c:pt>
                <c:pt idx="1205">
                  <c:v>1.3003705478804028E-2</c:v>
                </c:pt>
                <c:pt idx="1206">
                  <c:v>1.2995058795305632E-2</c:v>
                </c:pt>
                <c:pt idx="1207">
                  <c:v>1.2991828829470193E-2</c:v>
                </c:pt>
                <c:pt idx="1208">
                  <c:v>1.2986783360135201E-2</c:v>
                </c:pt>
                <c:pt idx="1209">
                  <c:v>1.2981060224187546E-2</c:v>
                </c:pt>
                <c:pt idx="1210">
                  <c:v>1.2975296314980123E-2</c:v>
                </c:pt>
                <c:pt idx="1211">
                  <c:v>1.2970044663253442E-2</c:v>
                </c:pt>
                <c:pt idx="1212">
                  <c:v>1.2964209192741119E-2</c:v>
                </c:pt>
                <c:pt idx="1213">
                  <c:v>1.2958333691119336E-2</c:v>
                </c:pt>
                <c:pt idx="1214">
                  <c:v>1.2952418423312724E-2</c:v>
                </c:pt>
                <c:pt idx="1215">
                  <c:v>1.2945677460454972E-2</c:v>
                </c:pt>
                <c:pt idx="1216">
                  <c:v>1.2939871459223817E-2</c:v>
                </c:pt>
                <c:pt idx="1217">
                  <c:v>1.2933829556160958E-2</c:v>
                </c:pt>
                <c:pt idx="1218">
                  <c:v>1.2927748999535249E-2</c:v>
                </c:pt>
                <c:pt idx="1219">
                  <c:v>1.2921630054312239E-2</c:v>
                </c:pt>
                <c:pt idx="1220">
                  <c:v>1.2915472985454979E-2</c:v>
                </c:pt>
                <c:pt idx="1221">
                  <c:v>1.2909278057919027E-2</c:v>
                </c:pt>
                <c:pt idx="1222">
                  <c:v>1.2903045536669933E-2</c:v>
                </c:pt>
                <c:pt idx="1223">
                  <c:v>1.2896775686668249E-2</c:v>
                </c:pt>
                <c:pt idx="1224">
                  <c:v>1.2890468772872032E-2</c:v>
                </c:pt>
                <c:pt idx="1225">
                  <c:v>1.2884125060241836E-2</c:v>
                </c:pt>
                <c:pt idx="1226">
                  <c:v>1.287774481374071E-2</c:v>
                </c:pt>
                <c:pt idx="1227">
                  <c:v>1.2871328298324214E-2</c:v>
                </c:pt>
                <c:pt idx="1228">
                  <c:v>1.2864875778960394E-2</c:v>
                </c:pt>
                <c:pt idx="1229">
                  <c:v>1.2858387520597314E-2</c:v>
                </c:pt>
                <c:pt idx="1230">
                  <c:v>1.2851863788203022E-2</c:v>
                </c:pt>
                <c:pt idx="1231">
                  <c:v>1.2845304846730576E-2</c:v>
                </c:pt>
                <c:pt idx="1232">
                  <c:v>1.2838710961143029E-2</c:v>
                </c:pt>
                <c:pt idx="1233">
                  <c:v>1.2832082396395939E-2</c:v>
                </c:pt>
                <c:pt idx="1234">
                  <c:v>1.2825419417449857E-2</c:v>
                </c:pt>
                <c:pt idx="1235">
                  <c:v>1.2818722289255347E-2</c:v>
                </c:pt>
                <c:pt idx="1236">
                  <c:v>1.2811991276780454E-2</c:v>
                </c:pt>
                <c:pt idx="1237">
                  <c:v>1.2805226644975742E-2</c:v>
                </c:pt>
                <c:pt idx="1238">
                  <c:v>1.2798428658796768E-2</c:v>
                </c:pt>
                <c:pt idx="1239">
                  <c:v>1.2791597583204084E-2</c:v>
                </c:pt>
                <c:pt idx="1240">
                  <c:v>1.2784733683150751E-2</c:v>
                </c:pt>
                <c:pt idx="1241">
                  <c:v>1.2777837223592325E-2</c:v>
                </c:pt>
                <c:pt idx="1242">
                  <c:v>1.2770908469486864E-2</c:v>
                </c:pt>
                <c:pt idx="1243">
                  <c:v>1.2763947685787425E-2</c:v>
                </c:pt>
                <c:pt idx="1244">
                  <c:v>1.275695513744457E-2</c:v>
                </c:pt>
                <c:pt idx="1245">
                  <c:v>1.2749931089421351E-2</c:v>
                </c:pt>
                <c:pt idx="1246">
                  <c:v>1.2743718628925831E-2</c:v>
                </c:pt>
                <c:pt idx="1247">
                  <c:v>1.2735789554128574E-2</c:v>
                </c:pt>
                <c:pt idx="1248">
                  <c:v>1.2728672596767632E-2</c:v>
                </c:pt>
                <c:pt idx="1249">
                  <c:v>1.2721525199536066E-2</c:v>
                </c:pt>
                <c:pt idx="1250">
                  <c:v>1.2714347627379441E-2</c:v>
                </c:pt>
                <c:pt idx="1251">
                  <c:v>1.2707140145258311E-2</c:v>
                </c:pt>
                <c:pt idx="1252">
                  <c:v>1.2699903018118242E-2</c:v>
                </c:pt>
                <c:pt idx="1253">
                  <c:v>1.2692636510909794E-2</c:v>
                </c:pt>
                <c:pt idx="1254">
                  <c:v>1.2685340888583529E-2</c:v>
                </c:pt>
                <c:pt idx="1255">
                  <c:v>1.2678016416092508E-2</c:v>
                </c:pt>
                <c:pt idx="1256">
                  <c:v>1.2670663358384793E-2</c:v>
                </c:pt>
                <c:pt idx="1257">
                  <c:v>1.2663281980405949E-2</c:v>
                </c:pt>
                <c:pt idx="1258">
                  <c:v>1.2655872547106539E-2</c:v>
                </c:pt>
                <c:pt idx="1259">
                  <c:v>1.2648435323437124E-2</c:v>
                </c:pt>
                <c:pt idx="1260">
                  <c:v>1.2640970574340771E-2</c:v>
                </c:pt>
                <c:pt idx="1261">
                  <c:v>1.2633478564768041E-2</c:v>
                </c:pt>
                <c:pt idx="1262">
                  <c:v>1.2625959559664501E-2</c:v>
                </c:pt>
                <c:pt idx="1263">
                  <c:v>1.2618413823973218E-2</c:v>
                </c:pt>
                <c:pt idx="1264">
                  <c:v>1.2612129706022213E-2</c:v>
                </c:pt>
                <c:pt idx="1265">
                  <c:v>1.260453977165835E-2</c:v>
                </c:pt>
                <c:pt idx="1266">
                  <c:v>1.2596923828844808E-2</c:v>
                </c:pt>
                <c:pt idx="1267">
                  <c:v>1.2589282142481117E-2</c:v>
                </c:pt>
                <c:pt idx="1268">
                  <c:v>1.2580293459815428E-2</c:v>
                </c:pt>
                <c:pt idx="1269">
                  <c:v>1.2572592904449564E-2</c:v>
                </c:pt>
                <c:pt idx="1270">
                  <c:v>1.2564532525847419E-2</c:v>
                </c:pt>
                <c:pt idx="1271">
                  <c:v>1.2557117430719578E-2</c:v>
                </c:pt>
                <c:pt idx="1272">
                  <c:v>1.2550358676162087E-2</c:v>
                </c:pt>
                <c:pt idx="1273">
                  <c:v>1.2541544572606533E-2</c:v>
                </c:pt>
                <c:pt idx="1274">
                  <c:v>1.2533722286757476E-2</c:v>
                </c:pt>
                <c:pt idx="1275">
                  <c:v>1.2525876449632489E-2</c:v>
                </c:pt>
                <c:pt idx="1276">
                  <c:v>1.2518007326167147E-2</c:v>
                </c:pt>
                <c:pt idx="1277">
                  <c:v>1.2510115181304515E-2</c:v>
                </c:pt>
                <c:pt idx="1278">
                  <c:v>1.2502200279980169E-2</c:v>
                </c:pt>
                <c:pt idx="1279">
                  <c:v>1.2494262887129681E-2</c:v>
                </c:pt>
                <c:pt idx="1280">
                  <c:v>1.2486303267691123E-2</c:v>
                </c:pt>
                <c:pt idx="1281">
                  <c:v>1.2478321686600069E-2</c:v>
                </c:pt>
                <c:pt idx="1282">
                  <c:v>1.2470318408789594E-2</c:v>
                </c:pt>
                <c:pt idx="1283">
                  <c:v>1.2462293699197768E-2</c:v>
                </c:pt>
                <c:pt idx="1284">
                  <c:v>1.2454247822757669E-2</c:v>
                </c:pt>
                <c:pt idx="1285">
                  <c:v>1.2447269240076544E-2</c:v>
                </c:pt>
                <c:pt idx="1286">
                  <c:v>1.2438093629054958E-2</c:v>
                </c:pt>
                <c:pt idx="1287">
                  <c:v>1.2429985841660995E-2</c:v>
                </c:pt>
                <c:pt idx="1288">
                  <c:v>1.2421857947146064E-2</c:v>
                </c:pt>
                <c:pt idx="1289">
                  <c:v>1.2413710210443241E-2</c:v>
                </c:pt>
                <c:pt idx="1290">
                  <c:v>1.2405542896478106E-2</c:v>
                </c:pt>
                <c:pt idx="1291">
                  <c:v>1.2397356270183735E-2</c:v>
                </c:pt>
                <c:pt idx="1292">
                  <c:v>1.2389150596483212E-2</c:v>
                </c:pt>
                <c:pt idx="1293">
                  <c:v>1.238092614031211E-2</c:v>
                </c:pt>
                <c:pt idx="1294">
                  <c:v>1.2372683166591014E-2</c:v>
                </c:pt>
                <c:pt idx="1295">
                  <c:v>1.2364421940253001E-2</c:v>
                </c:pt>
                <c:pt idx="1296">
                  <c:v>1.2356142726218655E-2</c:v>
                </c:pt>
                <c:pt idx="1297">
                  <c:v>1.2347845789413558E-2</c:v>
                </c:pt>
                <c:pt idx="1298">
                  <c:v>1.233953139476579E-2</c:v>
                </c:pt>
                <c:pt idx="1299">
                  <c:v>1.2331199807195936E-2</c:v>
                </c:pt>
                <c:pt idx="1300">
                  <c:v>1.2322851291627079E-2</c:v>
                </c:pt>
                <c:pt idx="1301">
                  <c:v>1.2314486112984802E-2</c:v>
                </c:pt>
                <c:pt idx="1302">
                  <c:v>1.230610453618719E-2</c:v>
                </c:pt>
                <c:pt idx="1303">
                  <c:v>1.2297706826154831E-2</c:v>
                </c:pt>
                <c:pt idx="1304">
                  <c:v>1.2289293247810806E-2</c:v>
                </c:pt>
                <c:pt idx="1305">
                  <c:v>1.2280864066073205E-2</c:v>
                </c:pt>
                <c:pt idx="1306">
                  <c:v>1.2272024042940609E-2</c:v>
                </c:pt>
                <c:pt idx="1307">
                  <c:v>1.2263959952094616E-2</c:v>
                </c:pt>
                <c:pt idx="1308">
                  <c:v>1.2255485549687306E-2</c:v>
                </c:pt>
                <c:pt idx="1309">
                  <c:v>1.2246996603556271E-2</c:v>
                </c:pt>
                <c:pt idx="1310">
                  <c:v>1.2238493378619597E-2</c:v>
                </c:pt>
                <c:pt idx="1311">
                  <c:v>1.2229976139790377E-2</c:v>
                </c:pt>
                <c:pt idx="1312">
                  <c:v>1.2221445151986698E-2</c:v>
                </c:pt>
                <c:pt idx="1313">
                  <c:v>1.2212900680116656E-2</c:v>
                </c:pt>
                <c:pt idx="1314">
                  <c:v>1.220434298909584E-2</c:v>
                </c:pt>
                <c:pt idx="1315">
                  <c:v>1.2195772343834843E-2</c:v>
                </c:pt>
                <c:pt idx="1316">
                  <c:v>1.2188820071702569E-2</c:v>
                </c:pt>
                <c:pt idx="1317">
                  <c:v>1.2180228944064706E-2</c:v>
                </c:pt>
                <c:pt idx="1318">
                  <c:v>1.2171625582067604E-2</c:v>
                </c:pt>
                <c:pt idx="1319">
                  <c:v>1.2163010250582243E-2</c:v>
                </c:pt>
                <c:pt idx="1320">
                  <c:v>1.2152734075822902E-2</c:v>
                </c:pt>
                <c:pt idx="1321">
                  <c:v>1.2143677623794667E-2</c:v>
                </c:pt>
                <c:pt idx="1322">
                  <c:v>1.2135437360780155E-2</c:v>
                </c:pt>
                <c:pt idx="1323">
                  <c:v>1.21267726183516E-2</c:v>
                </c:pt>
                <c:pt idx="1324">
                  <c:v>1.2119346975856565E-2</c:v>
                </c:pt>
                <c:pt idx="1325">
                  <c:v>1.2109411688205618E-2</c:v>
                </c:pt>
                <c:pt idx="1326">
                  <c:v>1.2100716030294389E-2</c:v>
                </c:pt>
                <c:pt idx="1327">
                  <c:v>1.2092010597030134E-2</c:v>
                </c:pt>
                <c:pt idx="1328">
                  <c:v>1.2083295653313453E-2</c:v>
                </c:pt>
                <c:pt idx="1329">
                  <c:v>1.2074571464044948E-2</c:v>
                </c:pt>
                <c:pt idx="1330">
                  <c:v>1.206583829412522E-2</c:v>
                </c:pt>
                <c:pt idx="1331">
                  <c:v>1.205709640845487E-2</c:v>
                </c:pt>
                <c:pt idx="1332">
                  <c:v>1.2048346071932003E-2</c:v>
                </c:pt>
                <c:pt idx="1333">
                  <c:v>1.2039587549454722E-2</c:v>
                </c:pt>
                <c:pt idx="1334">
                  <c:v>1.203082110592113E-2</c:v>
                </c:pt>
                <c:pt idx="1335">
                  <c:v>1.2022047006226833E-2</c:v>
                </c:pt>
                <c:pt idx="1336">
                  <c:v>1.2013265515264937E-2</c:v>
                </c:pt>
                <c:pt idx="1337">
                  <c:v>1.2004476897933547E-2</c:v>
                </c:pt>
                <c:pt idx="1338">
                  <c:v>1.199568141912577E-2</c:v>
                </c:pt>
                <c:pt idx="1339">
                  <c:v>1.1986879343734713E-2</c:v>
                </c:pt>
                <c:pt idx="1340">
                  <c:v>1.1978070936650986E-2</c:v>
                </c:pt>
                <c:pt idx="1341">
                  <c:v>1.1969256462770195E-2</c:v>
                </c:pt>
                <c:pt idx="1342">
                  <c:v>1.1960436186975454E-2</c:v>
                </c:pt>
                <c:pt idx="1343">
                  <c:v>1.1951610374164867E-2</c:v>
                </c:pt>
                <c:pt idx="1344">
                  <c:v>1.1942779289224048E-2</c:v>
                </c:pt>
                <c:pt idx="1345">
                  <c:v>1.193394319703861E-2</c:v>
                </c:pt>
                <c:pt idx="1346">
                  <c:v>1.1926405426639114E-2</c:v>
                </c:pt>
                <c:pt idx="1347">
                  <c:v>1.1916257050493817E-2</c:v>
                </c:pt>
                <c:pt idx="1348">
                  <c:v>1.1907407525903191E-2</c:v>
                </c:pt>
                <c:pt idx="1349">
                  <c:v>1.1898554053617894E-2</c:v>
                </c:pt>
                <c:pt idx="1350">
                  <c:v>1.1889696898516044E-2</c:v>
                </c:pt>
                <c:pt idx="1351">
                  <c:v>1.1880836325485755E-2</c:v>
                </c:pt>
                <c:pt idx="1352">
                  <c:v>1.1871972599405145E-2</c:v>
                </c:pt>
                <c:pt idx="1353">
                  <c:v>1.186310598515733E-2</c:v>
                </c:pt>
                <c:pt idx="1354">
                  <c:v>1.1854236747627922E-2</c:v>
                </c:pt>
                <c:pt idx="1355">
                  <c:v>1.1845365151690046E-2</c:v>
                </c:pt>
                <c:pt idx="1356">
                  <c:v>1.1836491462226817E-2</c:v>
                </c:pt>
                <c:pt idx="1357">
                  <c:v>1.1827615944113856E-2</c:v>
                </c:pt>
                <c:pt idx="1358">
                  <c:v>1.1817858249765745E-2</c:v>
                </c:pt>
                <c:pt idx="1359">
                  <c:v>1.1811182156954999E-2</c:v>
                </c:pt>
                <c:pt idx="1360">
                  <c:v>1.1800981066652783E-2</c:v>
                </c:pt>
                <c:pt idx="1361">
                  <c:v>1.17921008827096E-2</c:v>
                </c:pt>
                <c:pt idx="1362">
                  <c:v>1.1783220194499788E-2</c:v>
                </c:pt>
                <c:pt idx="1363">
                  <c:v>1.1772628630877045E-2</c:v>
                </c:pt>
                <c:pt idx="1364">
                  <c:v>1.176463183783838E-2</c:v>
                </c:pt>
                <c:pt idx="1365">
                  <c:v>1.1755751532691665E-2</c:v>
                </c:pt>
                <c:pt idx="1366">
                  <c:v>1.1746871801442011E-2</c:v>
                </c:pt>
                <c:pt idx="1367">
                  <c:v>1.1737992908953674E-2</c:v>
                </c:pt>
                <c:pt idx="1368">
                  <c:v>1.1730444009295951E-2</c:v>
                </c:pt>
                <c:pt idx="1369">
                  <c:v>1.1721568100479449E-2</c:v>
                </c:pt>
                <c:pt idx="1370">
                  <c:v>1.1712693767431035E-2</c:v>
                </c:pt>
                <c:pt idx="1371">
                  <c:v>1.1702047565781137E-2</c:v>
                </c:pt>
                <c:pt idx="1372">
                  <c:v>1.1693620298020979E-2</c:v>
                </c:pt>
                <c:pt idx="1373">
                  <c:v>1.1684752000139126E-2</c:v>
                </c:pt>
                <c:pt idx="1374">
                  <c:v>1.1675886395024572E-2</c:v>
                </c:pt>
                <c:pt idx="1375">
                  <c:v>1.1661960807376399E-2</c:v>
                </c:pt>
                <c:pt idx="1376">
                  <c:v>1.1658164322515719E-2</c:v>
                </c:pt>
                <c:pt idx="1377">
                  <c:v>1.1649308384829313E-2</c:v>
                </c:pt>
                <c:pt idx="1378">
                  <c:v>1.1640456199318252E-2</c:v>
                </c:pt>
                <c:pt idx="1379">
                  <c:v>1.1631608030846794E-2</c:v>
                </c:pt>
                <c:pt idx="1380">
                  <c:v>1.1622764144255993E-2</c:v>
                </c:pt>
                <c:pt idx="1381">
                  <c:v>1.1613924804397215E-2</c:v>
                </c:pt>
                <c:pt idx="1382">
                  <c:v>1.1605090276124405E-2</c:v>
                </c:pt>
                <c:pt idx="1383">
                  <c:v>1.1596260824278616E-2</c:v>
                </c:pt>
                <c:pt idx="1384">
                  <c:v>1.1587436713713794E-2</c:v>
                </c:pt>
                <c:pt idx="1385">
                  <c:v>1.1578618209273568E-2</c:v>
                </c:pt>
                <c:pt idx="1386">
                  <c:v>1.1569805575804148E-2</c:v>
                </c:pt>
                <c:pt idx="1387">
                  <c:v>1.1560999078151743E-2</c:v>
                </c:pt>
                <c:pt idx="1388">
                  <c:v>1.1552198981159986E-2</c:v>
                </c:pt>
                <c:pt idx="1389">
                  <c:v>1.1542963071718149E-2</c:v>
                </c:pt>
                <c:pt idx="1390">
                  <c:v>1.1534619048530356E-2</c:v>
                </c:pt>
                <c:pt idx="1391">
                  <c:v>1.1525839742577166E-2</c:v>
                </c:pt>
                <c:pt idx="1392">
                  <c:v>1.151706789665399E-2</c:v>
                </c:pt>
                <c:pt idx="1393">
                  <c:v>1.1508303775604458E-2</c:v>
                </c:pt>
                <c:pt idx="1394">
                  <c:v>1.1499547644261886E-2</c:v>
                </c:pt>
                <c:pt idx="1395">
                  <c:v>1.1490799767472484E-2</c:v>
                </c:pt>
                <c:pt idx="1396">
                  <c:v>1.1482060410069569E-2</c:v>
                </c:pt>
                <c:pt idx="1397">
                  <c:v>1.1473329836886459E-2</c:v>
                </c:pt>
                <c:pt idx="1398">
                  <c:v>1.1465927407542216E-2</c:v>
                </c:pt>
                <c:pt idx="1399">
                  <c:v>1.1455896102546432E-2</c:v>
                </c:pt>
                <c:pt idx="1400">
                  <c:v>1.144719347105615E-2</c:v>
                </c:pt>
                <c:pt idx="1401">
                  <c:v>1.1438500683131831E-2</c:v>
                </c:pt>
                <c:pt idx="1402">
                  <c:v>1.1428942294931169E-2</c:v>
                </c:pt>
                <c:pt idx="1403">
                  <c:v>1.1421145697311768E-2</c:v>
                </c:pt>
                <c:pt idx="1404">
                  <c:v>1.1412484029082657E-2</c:v>
                </c:pt>
                <c:pt idx="1405">
                  <c:v>1.1403833263750196E-2</c:v>
                </c:pt>
                <c:pt idx="1406">
                  <c:v>1.1395193666142544E-2</c:v>
                </c:pt>
                <c:pt idx="1407">
                  <c:v>1.138656550108786E-2</c:v>
                </c:pt>
                <c:pt idx="1408">
                  <c:v>1.1377949033419463E-2</c:v>
                </c:pt>
                <c:pt idx="1409">
                  <c:v>1.1369344527962932E-2</c:v>
                </c:pt>
                <c:pt idx="1410">
                  <c:v>1.1360752249543847E-2</c:v>
                </c:pt>
                <c:pt idx="1411">
                  <c:v>1.1352172462992948E-2</c:v>
                </c:pt>
                <c:pt idx="1412">
                  <c:v>1.1343605433133236E-2</c:v>
                </c:pt>
                <c:pt idx="1413">
                  <c:v>1.133505142479287E-2</c:v>
                </c:pt>
                <c:pt idx="1414">
                  <c:v>1.1326510702792275E-2</c:v>
                </c:pt>
                <c:pt idx="1415">
                  <c:v>1.1314333244114716E-2</c:v>
                </c:pt>
                <c:pt idx="1416">
                  <c:v>1.1305825891473009E-2</c:v>
                </c:pt>
                <c:pt idx="1417">
                  <c:v>1.1297332733138968E-2</c:v>
                </c:pt>
                <c:pt idx="1418">
                  <c:v>1.1288854033930436E-2</c:v>
                </c:pt>
                <c:pt idx="1419">
                  <c:v>1.1280390058670417E-2</c:v>
                </c:pt>
                <c:pt idx="1420">
                  <c:v>1.1272792701476514E-2</c:v>
                </c:pt>
                <c:pt idx="1421">
                  <c:v>1.1264357274110244E-2</c:v>
                </c:pt>
                <c:pt idx="1422">
                  <c:v>1.1255937325953612E-2</c:v>
                </c:pt>
                <c:pt idx="1423">
                  <c:v>1.1247533121809969E-2</c:v>
                </c:pt>
                <c:pt idx="1424">
                  <c:v>1.1238300310243206E-2</c:v>
                </c:pt>
                <c:pt idx="1425">
                  <c:v>1.1229930239856741E-2</c:v>
                </c:pt>
                <c:pt idx="1426">
                  <c:v>1.1221576747141125E-2</c:v>
                </c:pt>
                <c:pt idx="1427">
                  <c:v>1.1213240096909046E-2</c:v>
                </c:pt>
                <c:pt idx="1428">
                  <c:v>1.120533899833287E-2</c:v>
                </c:pt>
                <c:pt idx="1429">
                  <c:v>1.1197035822362089E-2</c:v>
                </c:pt>
                <c:pt idx="1430">
                  <c:v>1.1186386234062873E-2</c:v>
                </c:pt>
                <c:pt idx="1431">
                  <c:v>1.1180482587040963E-2</c:v>
                </c:pt>
                <c:pt idx="1432">
                  <c:v>1.1172233057304304E-2</c:v>
                </c:pt>
                <c:pt idx="1433">
                  <c:v>1.1162414518133698E-2</c:v>
                </c:pt>
                <c:pt idx="1434">
                  <c:v>1.1154205872558816E-2</c:v>
                </c:pt>
                <c:pt idx="1435">
                  <c:v>1.1146016225794199E-2</c:v>
                </c:pt>
                <c:pt idx="1436">
                  <c:v>1.1137845842649961E-2</c:v>
                </c:pt>
                <c:pt idx="1437">
                  <c:v>1.1130103510098799E-2</c:v>
                </c:pt>
                <c:pt idx="1438">
                  <c:v>1.1121971263513331E-2</c:v>
                </c:pt>
                <c:pt idx="1439">
                  <c:v>1.1113859055250863E-2</c:v>
                </c:pt>
                <c:pt idx="1440">
                  <c:v>1.1105767150110246E-2</c:v>
                </c:pt>
                <c:pt idx="1441">
                  <c:v>1.1097292149456725E-2</c:v>
                </c:pt>
                <c:pt idx="1442">
                  <c:v>1.1089242908969682E-2</c:v>
                </c:pt>
                <c:pt idx="1443">
                  <c:v>1.1081214785742838E-2</c:v>
                </c:pt>
                <c:pt idx="1444">
                  <c:v>1.1073208044581142E-2</c:v>
                </c:pt>
                <c:pt idx="1445">
                  <c:v>1.1065222950289551E-2</c:v>
                </c:pt>
                <c:pt idx="1446">
                  <c:v>1.1057259767667858E-2</c:v>
                </c:pt>
                <c:pt idx="1447">
                  <c:v>1.1049318761518436E-2</c:v>
                </c:pt>
                <c:pt idx="1448">
                  <c:v>1.1041400008977003E-2</c:v>
                </c:pt>
                <c:pt idx="1449">
                  <c:v>1.1033500431241829E-2</c:v>
                </c:pt>
                <c:pt idx="1450">
                  <c:v>1.1026008113447006E-2</c:v>
                </c:pt>
                <c:pt idx="1451">
                  <c:v>1.1018129931478882E-2</c:v>
                </c:pt>
                <c:pt idx="1452">
                  <c:v>1.1010253723438446E-2</c:v>
                </c:pt>
                <c:pt idx="1453">
                  <c:v>1.1002374971241125E-2</c:v>
                </c:pt>
                <c:pt idx="1454">
                  <c:v>1.0994097759050974E-2</c:v>
                </c:pt>
                <c:pt idx="1455">
                  <c:v>1.0986212667696928E-2</c:v>
                </c:pt>
                <c:pt idx="1456">
                  <c:v>1.097832487775572E-2</c:v>
                </c:pt>
                <c:pt idx="1457">
                  <c:v>1.0970434551716729E-2</c:v>
                </c:pt>
                <c:pt idx="1458">
                  <c:v>1.0962541852064174E-2</c:v>
                </c:pt>
                <c:pt idx="1459">
                  <c:v>1.0955044404777681E-2</c:v>
                </c:pt>
                <c:pt idx="1460">
                  <c:v>1.0947147817969238E-2</c:v>
                </c:pt>
                <c:pt idx="1461">
                  <c:v>1.0939249333273615E-2</c:v>
                </c:pt>
                <c:pt idx="1462">
                  <c:v>1.0929754687002217E-2</c:v>
                </c:pt>
                <c:pt idx="1463">
                  <c:v>1.092304843650695E-2</c:v>
                </c:pt>
                <c:pt idx="1464">
                  <c:v>1.0915144907320996E-2</c:v>
                </c:pt>
                <c:pt idx="1465">
                  <c:v>1.0907240141900702E-2</c:v>
                </c:pt>
                <c:pt idx="1466">
                  <c:v>1.0899334302730285E-2</c:v>
                </c:pt>
                <c:pt idx="1467">
                  <c:v>1.0890698108121377E-2</c:v>
                </c:pt>
                <c:pt idx="1468">
                  <c:v>1.0881589391338119E-2</c:v>
                </c:pt>
                <c:pt idx="1469">
                  <c:v>1.0873680708126767E-2</c:v>
                </c:pt>
                <c:pt idx="1470">
                  <c:v>1.0865771647827963E-2</c:v>
                </c:pt>
                <c:pt idx="1471">
                  <c:v>1.0859066045216359E-2</c:v>
                </c:pt>
                <c:pt idx="1472">
                  <c:v>1.0851960165412551E-2</c:v>
                </c:pt>
                <c:pt idx="1473">
                  <c:v>1.0844052039655454E-2</c:v>
                </c:pt>
                <c:pt idx="1474">
                  <c:v>1.0836144127835796E-2</c:v>
                </c:pt>
                <c:pt idx="1475">
                  <c:v>1.0828236592417908E-2</c:v>
                </c:pt>
                <c:pt idx="1476">
                  <c:v>1.0817916167669661E-2</c:v>
                </c:pt>
                <c:pt idx="1477">
                  <c:v>1.0810411316398604E-2</c:v>
                </c:pt>
                <c:pt idx="1478">
                  <c:v>1.0802505088987665E-2</c:v>
                </c:pt>
                <c:pt idx="1479">
                  <c:v>1.0794599946875847E-2</c:v>
                </c:pt>
                <c:pt idx="1480">
                  <c:v>1.0786696052544091E-2</c:v>
                </c:pt>
                <c:pt idx="1481">
                  <c:v>1.0778067783527856E-2</c:v>
                </c:pt>
                <c:pt idx="1482">
                  <c:v>1.0770167218130955E-2</c:v>
                </c:pt>
                <c:pt idx="1483">
                  <c:v>1.0762268399351904E-2</c:v>
                </c:pt>
                <c:pt idx="1484">
                  <c:v>1.0755581313873965E-2</c:v>
                </c:pt>
                <c:pt idx="1485">
                  <c:v>1.0746476651544989E-2</c:v>
                </c:pt>
                <c:pt idx="1486">
                  <c:v>1.0738584047474686E-2</c:v>
                </c:pt>
                <c:pt idx="1487">
                  <c:v>1.0730693839924865E-2</c:v>
                </c:pt>
                <c:pt idx="1488">
                  <c:v>1.0722806191378054E-2</c:v>
                </c:pt>
                <c:pt idx="1489">
                  <c:v>1.0714921264306787E-2</c:v>
                </c:pt>
                <c:pt idx="1490">
                  <c:v>1.0707039221183601E-2</c:v>
                </c:pt>
                <c:pt idx="1491">
                  <c:v>1.0699160224488524E-2</c:v>
                </c:pt>
                <c:pt idx="1492">
                  <c:v>1.0691284436694093E-2</c:v>
                </c:pt>
                <c:pt idx="1493">
                  <c:v>1.0683412020270344E-2</c:v>
                </c:pt>
                <c:pt idx="1494">
                  <c:v>1.067554313769481E-2</c:v>
                </c:pt>
                <c:pt idx="1495">
                  <c:v>1.0667677951442522E-2</c:v>
                </c:pt>
                <c:pt idx="1496">
                  <c:v>1.0659816623978524E-2</c:v>
                </c:pt>
                <c:pt idx="1497">
                  <c:v>1.0651959317782844E-2</c:v>
                </c:pt>
                <c:pt idx="1498">
                  <c:v>1.0644106195323022E-2</c:v>
                </c:pt>
                <c:pt idx="1499">
                  <c:v>1.0636257419069095E-2</c:v>
                </c:pt>
                <c:pt idx="1500">
                  <c:v>1.0628413151496097E-2</c:v>
                </c:pt>
                <c:pt idx="1501">
                  <c:v>1.062057355506657E-2</c:v>
                </c:pt>
                <c:pt idx="1502">
                  <c:v>1.0612738792260545E-2</c:v>
                </c:pt>
                <c:pt idx="1503">
                  <c:v>1.0604909025540565E-2</c:v>
                </c:pt>
                <c:pt idx="1504">
                  <c:v>1.0597084417376668E-2</c:v>
                </c:pt>
                <c:pt idx="1505">
                  <c:v>1.058926513023889E-2</c:v>
                </c:pt>
                <c:pt idx="1506">
                  <c:v>1.0581451326594771E-2</c:v>
                </c:pt>
                <c:pt idx="1507">
                  <c:v>1.0573643168909352E-2</c:v>
                </c:pt>
                <c:pt idx="1508">
                  <c:v>1.056584081965517E-2</c:v>
                </c:pt>
                <c:pt idx="1509">
                  <c:v>1.0558044441292269E-2</c:v>
                </c:pt>
                <c:pt idx="1510">
                  <c:v>1.0550254196293185E-2</c:v>
                </c:pt>
                <c:pt idx="1511">
                  <c:v>1.0542470247120461E-2</c:v>
                </c:pt>
                <c:pt idx="1512">
                  <c:v>1.0534692756239139E-2</c:v>
                </c:pt>
                <c:pt idx="1513">
                  <c:v>1.0526921886116758E-2</c:v>
                </c:pt>
                <c:pt idx="1514">
                  <c:v>1.0519157799213363E-2</c:v>
                </c:pt>
                <c:pt idx="1515">
                  <c:v>1.0511400657996495E-2</c:v>
                </c:pt>
                <c:pt idx="1516">
                  <c:v>1.0503650624931193E-2</c:v>
                </c:pt>
                <c:pt idx="1517">
                  <c:v>1.0495907862477505E-2</c:v>
                </c:pt>
                <c:pt idx="1518">
                  <c:v>1.048817253310047E-2</c:v>
                </c:pt>
                <c:pt idx="1519">
                  <c:v>1.048164123912008E-2</c:v>
                </c:pt>
                <c:pt idx="1520">
                  <c:v>1.0472724823419044E-2</c:v>
                </c:pt>
                <c:pt idx="1521">
                  <c:v>1.0465012768039739E-2</c:v>
                </c:pt>
                <c:pt idx="1522">
                  <c:v>1.0457308795582265E-2</c:v>
                </c:pt>
                <c:pt idx="1523">
                  <c:v>1.0450805182399613E-2</c:v>
                </c:pt>
                <c:pt idx="1524">
                  <c:v>1.0443513733196281E-2</c:v>
                </c:pt>
                <c:pt idx="1525">
                  <c:v>1.0435833376459971E-2</c:v>
                </c:pt>
                <c:pt idx="1526">
                  <c:v>1.0428161704408063E-2</c:v>
                </c:pt>
                <c:pt idx="1527">
                  <c:v>1.0420498879484898E-2</c:v>
                </c:pt>
                <c:pt idx="1528">
                  <c:v>1.0411263799980919E-2</c:v>
                </c:pt>
                <c:pt idx="1529">
                  <c:v>1.040362095685754E-2</c:v>
                </c:pt>
                <c:pt idx="1530">
                  <c:v>1.0395987496326364E-2</c:v>
                </c:pt>
                <c:pt idx="1531">
                  <c:v>1.0387969747799824E-2</c:v>
                </c:pt>
                <c:pt idx="1532">
                  <c:v>1.0380749372883302E-2</c:v>
                </c:pt>
                <c:pt idx="1533">
                  <c:v>1.0373145034881515E-2</c:v>
                </c:pt>
                <c:pt idx="1534">
                  <c:v>1.0365550729304618E-2</c:v>
                </c:pt>
                <c:pt idx="1535">
                  <c:v>1.0357966618602665E-2</c:v>
                </c:pt>
                <c:pt idx="1536">
                  <c:v>1.03503928652382E-2</c:v>
                </c:pt>
                <c:pt idx="1537">
                  <c:v>1.0342829631656281E-2</c:v>
                </c:pt>
                <c:pt idx="1538">
                  <c:v>1.0335277080321947E-2</c:v>
                </c:pt>
                <c:pt idx="1539">
                  <c:v>1.032773537367776E-2</c:v>
                </c:pt>
                <c:pt idx="1540">
                  <c:v>1.032020467418876E-2</c:v>
                </c:pt>
                <c:pt idx="1541">
                  <c:v>1.0312685144300004E-2</c:v>
                </c:pt>
                <c:pt idx="1542">
                  <c:v>1.0305176946469041E-2</c:v>
                </c:pt>
                <c:pt idx="1543">
                  <c:v>1.0297680243143426E-2</c:v>
                </c:pt>
                <c:pt idx="1544">
                  <c:v>1.0290195196778207E-2</c:v>
                </c:pt>
                <c:pt idx="1545">
                  <c:v>1.0282721969825936E-2</c:v>
                </c:pt>
                <c:pt idx="1546">
                  <c:v>1.0275260724736668E-2</c:v>
                </c:pt>
                <c:pt idx="1547">
                  <c:v>1.0267811623962952E-2</c:v>
                </c:pt>
                <c:pt idx="1548">
                  <c:v>1.0260374829949848E-2</c:v>
                </c:pt>
                <c:pt idx="1549">
                  <c:v>1.0252950505152403E-2</c:v>
                </c:pt>
                <c:pt idx="1550">
                  <c:v>1.0245538812018173E-2</c:v>
                </c:pt>
                <c:pt idx="1551">
                  <c:v>1.0238139912997213E-2</c:v>
                </c:pt>
                <c:pt idx="1552">
                  <c:v>1.0230753970537076E-2</c:v>
                </c:pt>
                <c:pt idx="1553">
                  <c:v>1.0223381147087818E-2</c:v>
                </c:pt>
                <c:pt idx="1554">
                  <c:v>1.021602160509949E-2</c:v>
                </c:pt>
                <c:pt idx="1555">
                  <c:v>1.0208675507014653E-2</c:v>
                </c:pt>
                <c:pt idx="1556">
                  <c:v>1.020134301528336E-2</c:v>
                </c:pt>
                <c:pt idx="1557">
                  <c:v>1.0194024292353165E-2</c:v>
                </c:pt>
                <c:pt idx="1558">
                  <c:v>1.0187849083487702E-2</c:v>
                </c:pt>
                <c:pt idx="1559">
                  <c:v>1.0179428802676305E-2</c:v>
                </c:pt>
                <c:pt idx="1560">
                  <c:v>1.0172152360824749E-2</c:v>
                </c:pt>
                <c:pt idx="1561">
                  <c:v>1.0164890337559518E-2</c:v>
                </c:pt>
                <c:pt idx="1562">
                  <c:v>1.0157642895320673E-2</c:v>
                </c:pt>
                <c:pt idx="1563">
                  <c:v>1.0150410196558268E-2</c:v>
                </c:pt>
                <c:pt idx="1564">
                  <c:v>1.0143192403714862E-2</c:v>
                </c:pt>
                <c:pt idx="1565">
                  <c:v>1.0135989679233015E-2</c:v>
                </c:pt>
                <c:pt idx="1566">
                  <c:v>1.0128802185557784E-2</c:v>
                </c:pt>
                <c:pt idx="1567">
                  <c:v>1.0121630085131728E-2</c:v>
                </c:pt>
                <c:pt idx="1568">
                  <c:v>1.0114473540402402E-2</c:v>
                </c:pt>
                <c:pt idx="1569">
                  <c:v>1.0107332713804873E-2</c:v>
                </c:pt>
                <c:pt idx="1570">
                  <c:v>1.0100207767786695E-2</c:v>
                </c:pt>
                <c:pt idx="1571">
                  <c:v>1.0093098864785433E-2</c:v>
                </c:pt>
                <c:pt idx="1572">
                  <c:v>1.008600616724864E-2</c:v>
                </c:pt>
                <c:pt idx="1573">
                  <c:v>1.0078929837613881E-2</c:v>
                </c:pt>
                <c:pt idx="1574">
                  <c:v>1.0071870038321218E-2</c:v>
                </c:pt>
                <c:pt idx="1575">
                  <c:v>1.0064826931813209E-2</c:v>
                </c:pt>
                <c:pt idx="1576">
                  <c:v>1.0059240957113984E-2</c:v>
                </c:pt>
                <c:pt idx="1577">
                  <c:v>1.0052227594920129E-2</c:v>
                </c:pt>
                <c:pt idx="1578">
                  <c:v>1.0045231363954139E-2</c:v>
                </c:pt>
                <c:pt idx="1579">
                  <c:v>1.003825242665465E-2</c:v>
                </c:pt>
                <c:pt idx="1580">
                  <c:v>1.0029867476435139E-2</c:v>
                </c:pt>
                <c:pt idx="1581">
                  <c:v>1.0022573395414822E-2</c:v>
                </c:pt>
                <c:pt idx="1582">
                  <c:v>1.0016006229155161E-2</c:v>
                </c:pt>
                <c:pt idx="1583">
                  <c:v>1.0009102512739121E-2</c:v>
                </c:pt>
                <c:pt idx="1584">
                  <c:v>1.0003271208845227E-2</c:v>
                </c:pt>
                <c:pt idx="1585">
                  <c:v>9.9953497065552455E-3</c:v>
                </c:pt>
                <c:pt idx="1586">
                  <c:v>9.988500941657541E-3</c:v>
                </c:pt>
                <c:pt idx="1587">
                  <c:v>9.9816708188077419E-3</c:v>
                </c:pt>
                <c:pt idx="1588">
                  <c:v>9.9748595004359175E-3</c:v>
                </c:pt>
                <c:pt idx="1589">
                  <c:v>9.9680671489871253E-3</c:v>
                </c:pt>
                <c:pt idx="1590">
                  <c:v>9.9612939268889367E-3</c:v>
                </c:pt>
                <c:pt idx="1591">
                  <c:v>9.954539996581413E-3</c:v>
                </c:pt>
                <c:pt idx="1592">
                  <c:v>9.9478055205021176E-3</c:v>
                </c:pt>
                <c:pt idx="1593">
                  <c:v>9.9410906610811201E-3</c:v>
                </c:pt>
                <c:pt idx="1594">
                  <c:v>9.9343955807534856E-3</c:v>
                </c:pt>
                <c:pt idx="1595">
                  <c:v>9.9277204419567777E-3</c:v>
                </c:pt>
                <c:pt idx="1596">
                  <c:v>9.9210654071235638E-3</c:v>
                </c:pt>
                <c:pt idx="1597">
                  <c:v>9.9154379357160767E-3</c:v>
                </c:pt>
                <c:pt idx="1598">
                  <c:v>9.9078162990803853E-3</c:v>
                </c:pt>
                <c:pt idx="1599">
                  <c:v>9.9012225507405516E-3</c:v>
                </c:pt>
                <c:pt idx="1600">
                  <c:v>9.8946495560969794E-3</c:v>
                </c:pt>
                <c:pt idx="1601">
                  <c:v>9.8880974775822361E-3</c:v>
                </c:pt>
                <c:pt idx="1602">
                  <c:v>9.8815664776313872E-3</c:v>
                </c:pt>
                <c:pt idx="1603">
                  <c:v>9.875056718674502E-3</c:v>
                </c:pt>
                <c:pt idx="1604">
                  <c:v>9.8685683631441479E-3</c:v>
                </c:pt>
                <c:pt idx="1605">
                  <c:v>9.8621015734753903E-3</c:v>
                </c:pt>
                <c:pt idx="1606">
                  <c:v>9.8556565120933026E-3</c:v>
                </c:pt>
                <c:pt idx="1607">
                  <c:v>9.8492333414329503E-3</c:v>
                </c:pt>
                <c:pt idx="1608">
                  <c:v>9.8428322239244026E-3</c:v>
                </c:pt>
                <c:pt idx="1609">
                  <c:v>9.836453322002725E-3</c:v>
                </c:pt>
                <c:pt idx="1610">
                  <c:v>9.830096798090493E-3</c:v>
                </c:pt>
                <c:pt idx="1611">
                  <c:v>9.8237628146227718E-3</c:v>
                </c:pt>
                <c:pt idx="1612">
                  <c:v>9.8174515340321289E-3</c:v>
                </c:pt>
                <c:pt idx="1613">
                  <c:v>9.8111631187411397E-3</c:v>
                </c:pt>
                <c:pt idx="1614">
                  <c:v>9.8048977311873675E-3</c:v>
                </c:pt>
                <c:pt idx="1615">
                  <c:v>9.7986555337933878E-3</c:v>
                </c:pt>
                <c:pt idx="1616">
                  <c:v>9.792436688994266E-3</c:v>
                </c:pt>
                <c:pt idx="1617">
                  <c:v>9.7862413592150754E-3</c:v>
                </c:pt>
                <c:pt idx="1618">
                  <c:v>9.7797639007346504E-3</c:v>
                </c:pt>
                <c:pt idx="1619">
                  <c:v>9.7739218944342676E-3</c:v>
                </c:pt>
                <c:pt idx="1620">
                  <c:v>9.7677980842877932E-3</c:v>
                </c:pt>
                <c:pt idx="1621">
                  <c:v>9.7616984388790295E-3</c:v>
                </c:pt>
                <c:pt idx="1622">
                  <c:v>9.7556231206305521E-3</c:v>
                </c:pt>
                <c:pt idx="1623">
                  <c:v>9.7495722919774264E-3</c:v>
                </c:pt>
                <c:pt idx="1624">
                  <c:v>9.7435461153372316E-3</c:v>
                </c:pt>
                <c:pt idx="1625">
                  <c:v>9.7375447531425352E-3</c:v>
                </c:pt>
                <c:pt idx="1626">
                  <c:v>9.7315683678234066E-3</c:v>
                </c:pt>
                <c:pt idx="1627">
                  <c:v>9.7256171218024212E-3</c:v>
                </c:pt>
                <c:pt idx="1628">
                  <c:v>9.7205613145779947E-3</c:v>
                </c:pt>
                <c:pt idx="1629">
                  <c:v>9.7146558169395048E-3</c:v>
                </c:pt>
                <c:pt idx="1630">
                  <c:v>9.7087759087157409E-3</c:v>
                </c:pt>
                <c:pt idx="1631">
                  <c:v>9.7029217523202319E-3</c:v>
                </c:pt>
                <c:pt idx="1632">
                  <c:v>9.6959607025501084E-3</c:v>
                </c:pt>
                <c:pt idx="1633">
                  <c:v>9.6904466668615297E-3</c:v>
                </c:pt>
                <c:pt idx="1634">
                  <c:v>9.6846759438770635E-3</c:v>
                </c:pt>
                <c:pt idx="1635">
                  <c:v>9.6789316596063157E-3</c:v>
                </c:pt>
                <c:pt idx="1636">
                  <c:v>9.6732139764718617E-3</c:v>
                </c:pt>
                <c:pt idx="1637">
                  <c:v>9.6675230568937787E-3</c:v>
                </c:pt>
                <c:pt idx="1638">
                  <c:v>9.6618590633046342E-3</c:v>
                </c:pt>
                <c:pt idx="1639">
                  <c:v>9.6562221581245056E-3</c:v>
                </c:pt>
                <c:pt idx="1640">
                  <c:v>9.6506125037809642E-3</c:v>
                </c:pt>
                <c:pt idx="1641">
                  <c:v>9.6445019518484523E-3</c:v>
                </c:pt>
                <c:pt idx="1642">
                  <c:v>9.6389494023082969E-3</c:v>
                </c:pt>
                <c:pt idx="1643">
                  <c:v>9.6334246016526216E-3</c:v>
                </c:pt>
                <c:pt idx="1644">
                  <c:v>9.6279277123037608E-3</c:v>
                </c:pt>
                <c:pt idx="1645">
                  <c:v>9.6224588966788913E-3</c:v>
                </c:pt>
                <c:pt idx="1646">
                  <c:v>9.6170183172055029E-3</c:v>
                </c:pt>
                <c:pt idx="1647">
                  <c:v>9.6116061363033505E-3</c:v>
                </c:pt>
                <c:pt idx="1648">
                  <c:v>9.606222516389611E-3</c:v>
                </c:pt>
                <c:pt idx="1649">
                  <c:v>9.6006157575104223E-3</c:v>
                </c:pt>
                <c:pt idx="1650">
                  <c:v>9.5955416092167074E-3</c:v>
                </c:pt>
                <c:pt idx="1651">
                  <c:v>9.5902446467996307E-3</c:v>
                </c:pt>
                <c:pt idx="1652">
                  <c:v>9.5849768950603022E-3</c:v>
                </c:pt>
                <c:pt idx="1653">
                  <c:v>9.5797385164107397E-3</c:v>
                </c:pt>
                <c:pt idx="1654">
                  <c:v>9.5745296732784348E-3</c:v>
                </c:pt>
                <c:pt idx="1655">
                  <c:v>9.5693505280805644E-3</c:v>
                </c:pt>
                <c:pt idx="1656">
                  <c:v>9.5642012432420407E-3</c:v>
                </c:pt>
                <c:pt idx="1657">
                  <c:v>9.559081981177461E-3</c:v>
                </c:pt>
                <c:pt idx="1658">
                  <c:v>9.5546960093554189E-3</c:v>
                </c:pt>
                <c:pt idx="1659">
                  <c:v>9.5489341750594706E-3</c:v>
                </c:pt>
                <c:pt idx="1660">
                  <c:v>9.5439059558455695E-3</c:v>
                </c:pt>
                <c:pt idx="1661">
                  <c:v>9.5389084090897885E-3</c:v>
                </c:pt>
                <c:pt idx="1662">
                  <c:v>9.5334904568470085E-3</c:v>
                </c:pt>
                <c:pt idx="1663">
                  <c:v>9.5290059826316151E-3</c:v>
                </c:pt>
                <c:pt idx="1664">
                  <c:v>9.5241014277713098E-3</c:v>
                </c:pt>
                <c:pt idx="1665">
                  <c:v>9.5192281950455676E-3</c:v>
                </c:pt>
                <c:pt idx="1666">
                  <c:v>9.5143864468818801E-3</c:v>
                </c:pt>
                <c:pt idx="1667">
                  <c:v>9.5095763456922652E-3</c:v>
                </c:pt>
                <c:pt idx="1668">
                  <c:v>9.5047980539016367E-3</c:v>
                </c:pt>
                <c:pt idx="1669">
                  <c:v>9.5000517339297492E-3</c:v>
                </c:pt>
                <c:pt idx="1670">
                  <c:v>9.4953375481963576E-3</c:v>
                </c:pt>
                <c:pt idx="1671">
                  <c:v>9.4906556591186388E-3</c:v>
                </c:pt>
                <c:pt idx="1672">
                  <c:v>9.486006229121503E-3</c:v>
                </c:pt>
                <c:pt idx="1673">
                  <c:v>9.4813894206221307E-3</c:v>
                </c:pt>
                <c:pt idx="1674">
                  <c:v>9.4768053960402731E-3</c:v>
                </c:pt>
                <c:pt idx="1675">
                  <c:v>9.4703139815581969E-3</c:v>
                </c:pt>
                <c:pt idx="1676">
                  <c:v>9.465810251261109E-3</c:v>
                </c:pt>
                <c:pt idx="1677">
                  <c:v>9.4613398617522174E-3</c:v>
                </c:pt>
                <c:pt idx="1678">
                  <c:v>9.4569029754486954E-3</c:v>
                </c:pt>
                <c:pt idx="1679">
                  <c:v>9.4524997547702997E-3</c:v>
                </c:pt>
                <c:pt idx="1680">
                  <c:v>9.4486867852193249E-3</c:v>
                </c:pt>
                <c:pt idx="1681">
                  <c:v>9.4443444029912449E-3</c:v>
                </c:pt>
                <c:pt idx="1682">
                  <c:v>9.4400361360052233E-3</c:v>
                </c:pt>
                <c:pt idx="1683">
                  <c:v>9.435762146677058E-3</c:v>
                </c:pt>
                <c:pt idx="1684">
                  <c:v>9.4309943205188457E-3</c:v>
                </c:pt>
                <c:pt idx="1685">
                  <c:v>9.4267965044344294E-3</c:v>
                </c:pt>
                <c:pt idx="1686">
                  <c:v>9.4226334909211593E-3</c:v>
                </c:pt>
                <c:pt idx="1687">
                  <c:v>9.4185054423987936E-3</c:v>
                </c:pt>
                <c:pt idx="1688">
                  <c:v>9.414412521289663E-3</c:v>
                </c:pt>
                <c:pt idx="1689">
                  <c:v>9.4105187428050741E-3</c:v>
                </c:pt>
                <c:pt idx="1690">
                  <c:v>9.4064941228078069E-3</c:v>
                </c:pt>
                <c:pt idx="1691">
                  <c:v>9.4013719473986512E-3</c:v>
                </c:pt>
                <c:pt idx="1692">
                  <c:v>9.3985518515271593E-3</c:v>
                </c:pt>
                <c:pt idx="1693">
                  <c:v>9.3944805116520334E-3</c:v>
                </c:pt>
                <c:pt idx="1694">
                  <c:v>9.3906017658552266E-3</c:v>
                </c:pt>
                <c:pt idx="1695">
                  <c:v>9.3867592844202562E-3</c:v>
                </c:pt>
                <c:pt idx="1696">
                  <c:v>9.3829532297617212E-3</c:v>
                </c:pt>
                <c:pt idx="1697">
                  <c:v>9.3793277370135542E-3</c:v>
                </c:pt>
                <c:pt idx="1698">
                  <c:v>9.3755924815219771E-3</c:v>
                </c:pt>
                <c:pt idx="1699">
                  <c:v>9.3718941274723022E-3</c:v>
                </c:pt>
                <c:pt idx="1700">
                  <c:v>9.3682328372945989E-3</c:v>
                </c:pt>
                <c:pt idx="1701">
                  <c:v>9.3644750429823197E-3</c:v>
                </c:pt>
                <c:pt idx="1702">
                  <c:v>9.3608909598797575E-3</c:v>
                </c:pt>
                <c:pt idx="1703">
                  <c:v>9.3573444405151227E-3</c:v>
                </c:pt>
                <c:pt idx="1704">
                  <c:v>9.3538356473081702E-3</c:v>
                </c:pt>
                <c:pt idx="1705">
                  <c:v>9.3503647426889675E-3</c:v>
                </c:pt>
                <c:pt idx="1706">
                  <c:v>9.3469318890721138E-3</c:v>
                </c:pt>
                <c:pt idx="1707">
                  <c:v>9.3435372488825229E-3</c:v>
                </c:pt>
                <c:pt idx="1708">
                  <c:v>9.3401808655151561E-3</c:v>
                </c:pt>
                <c:pt idx="1709">
                  <c:v>9.3368588464114843E-3</c:v>
                </c:pt>
                <c:pt idx="1710">
                  <c:v>9.3336754943713629E-3</c:v>
                </c:pt>
                <c:pt idx="1711">
                  <c:v>9.3303957638628532E-3</c:v>
                </c:pt>
                <c:pt idx="1712">
                  <c:v>9.3271240943435529E-3</c:v>
                </c:pt>
                <c:pt idx="1713">
                  <c:v>9.3238527304890795E-3</c:v>
                </c:pt>
                <c:pt idx="1714">
                  <c:v>9.3204669096641664E-3</c:v>
                </c:pt>
                <c:pt idx="1715">
                  <c:v>9.3171929881895998E-3</c:v>
                </c:pt>
                <c:pt idx="1716">
                  <c:v>9.3139179322779715E-3</c:v>
                </c:pt>
                <c:pt idx="1717">
                  <c:v>9.3106417812475091E-3</c:v>
                </c:pt>
                <c:pt idx="1718">
                  <c:v>9.3073645744035458E-3</c:v>
                </c:pt>
                <c:pt idx="1719">
                  <c:v>9.3042003901180337E-3</c:v>
                </c:pt>
                <c:pt idx="1720">
                  <c:v>9.3009213407446722E-3</c:v>
                </c:pt>
                <c:pt idx="1721">
                  <c:v>9.2976413506784539E-3</c:v>
                </c:pt>
                <c:pt idx="1722">
                  <c:v>9.2941314754771409E-3</c:v>
                </c:pt>
                <c:pt idx="1723">
                  <c:v>9.2909640789231515E-3</c:v>
                </c:pt>
                <c:pt idx="1724">
                  <c:v>9.2876813627494215E-3</c:v>
                </c:pt>
                <c:pt idx="1725">
                  <c:v>9.2843978659485158E-3</c:v>
                </c:pt>
                <c:pt idx="1726">
                  <c:v>9.2811136278206103E-3</c:v>
                </c:pt>
                <c:pt idx="1727">
                  <c:v>9.2773593555056481E-3</c:v>
                </c:pt>
                <c:pt idx="1728">
                  <c:v>9.2740736612083631E-3</c:v>
                </c:pt>
                <c:pt idx="1729">
                  <c:v>9.2707873491342813E-3</c:v>
                </c:pt>
                <c:pt idx="1730">
                  <c:v>9.2675004585990491E-3</c:v>
                </c:pt>
                <c:pt idx="1731">
                  <c:v>9.2642130289105791E-3</c:v>
                </c:pt>
                <c:pt idx="1732">
                  <c:v>9.2612724632663256E-3</c:v>
                </c:pt>
                <c:pt idx="1733">
                  <c:v>9.2579844163030514E-3</c:v>
                </c:pt>
                <c:pt idx="1734">
                  <c:v>9.2546959396377915E-3</c:v>
                </c:pt>
                <c:pt idx="1735">
                  <c:v>9.251407072581954E-3</c:v>
                </c:pt>
                <c:pt idx="1736">
                  <c:v>9.2473040901224525E-3</c:v>
                </c:pt>
                <c:pt idx="1737">
                  <c:v>9.2444793299956314E-3</c:v>
                </c:pt>
                <c:pt idx="1738">
                  <c:v>9.2411892269436968E-3</c:v>
                </c:pt>
                <c:pt idx="1739">
                  <c:v>9.2378988992198666E-3</c:v>
                </c:pt>
                <c:pt idx="1740">
                  <c:v>9.2346083861423681E-3</c:v>
                </c:pt>
                <c:pt idx="1741">
                  <c:v>9.2302607554892169E-3</c:v>
                </c:pt>
                <c:pt idx="1742">
                  <c:v>9.2269698788130516E-3</c:v>
                </c:pt>
                <c:pt idx="1743">
                  <c:v>9.2236789487795678E-3</c:v>
                </c:pt>
                <c:pt idx="1744">
                  <c:v>9.220034898422538E-3</c:v>
                </c:pt>
                <c:pt idx="1745">
                  <c:v>9.2170970858798662E-3</c:v>
                </c:pt>
                <c:pt idx="1746">
                  <c:v>9.2138062316332592E-3</c:v>
                </c:pt>
                <c:pt idx="1747">
                  <c:v>9.2105154812760492E-3</c:v>
                </c:pt>
                <c:pt idx="1748">
                  <c:v>9.2072248741167928E-3</c:v>
                </c:pt>
                <c:pt idx="1749">
                  <c:v>9.2039344494615483E-3</c:v>
                </c:pt>
                <c:pt idx="1750">
                  <c:v>9.200644246626366E-3</c:v>
                </c:pt>
                <c:pt idx="1751">
                  <c:v>9.1973543049198025E-3</c:v>
                </c:pt>
                <c:pt idx="1752">
                  <c:v>9.1940646636554102E-3</c:v>
                </c:pt>
                <c:pt idx="1753">
                  <c:v>9.1907753621392474E-3</c:v>
                </c:pt>
                <c:pt idx="1754">
                  <c:v>9.1874864396848666E-3</c:v>
                </c:pt>
                <c:pt idx="1755">
                  <c:v>9.1841979356033221E-3</c:v>
                </c:pt>
                <c:pt idx="1756">
                  <c:v>9.1809098892031704E-3</c:v>
                </c:pt>
                <c:pt idx="1757">
                  <c:v>9.1779757862227637E-3</c:v>
                </c:pt>
                <c:pt idx="1758">
                  <c:v>9.1743353266937611E-3</c:v>
                </c:pt>
                <c:pt idx="1759">
                  <c:v>9.1710488892066122E-3</c:v>
                </c:pt>
                <c:pt idx="1760">
                  <c:v>9.1677630666425758E-3</c:v>
                </c:pt>
                <c:pt idx="1761">
                  <c:v>9.1644778983152042E-3</c:v>
                </c:pt>
                <c:pt idx="1762">
                  <c:v>9.1611934235280579E-3</c:v>
                </c:pt>
                <c:pt idx="1763">
                  <c:v>9.1579096816021832E-3</c:v>
                </c:pt>
                <c:pt idx="1764">
                  <c:v>9.1546267118386426E-3</c:v>
                </c:pt>
                <c:pt idx="1765">
                  <c:v>9.1513445535509885E-3</c:v>
                </c:pt>
                <c:pt idx="1766">
                  <c:v>9.1480632460502753E-3</c:v>
                </c:pt>
                <c:pt idx="1767">
                  <c:v>9.1447828286475574E-3</c:v>
                </c:pt>
                <c:pt idx="1768">
                  <c:v>9.1415033406488932E-3</c:v>
                </c:pt>
                <c:pt idx="1769">
                  <c:v>9.1382248213653372E-3</c:v>
                </c:pt>
                <c:pt idx="1770">
                  <c:v>9.1353017381399521E-3</c:v>
                </c:pt>
                <c:pt idx="1771">
                  <c:v>9.1316708461902651E-3</c:v>
                </c:pt>
                <c:pt idx="1772">
                  <c:v>9.128395468915862E-3</c:v>
                </c:pt>
                <c:pt idx="1773">
                  <c:v>9.1251212175957885E-3</c:v>
                </c:pt>
                <c:pt idx="1774">
                  <c:v>9.1218481315435973E-3</c:v>
                </c:pt>
                <c:pt idx="1775">
                  <c:v>9.1185762500653467E-3</c:v>
                </c:pt>
                <c:pt idx="1776">
                  <c:v>9.115305612472091E-3</c:v>
                </c:pt>
                <c:pt idx="1777">
                  <c:v>9.1120362580723868E-3</c:v>
                </c:pt>
                <c:pt idx="1778">
                  <c:v>9.1070194822306227E-3</c:v>
                </c:pt>
                <c:pt idx="1779">
                  <c:v>9.1051530854335105E-3</c:v>
                </c:pt>
                <c:pt idx="1780">
                  <c:v>9.1022362871376328E-3</c:v>
                </c:pt>
                <c:pt idx="1781">
                  <c:v>9.0989724586101883E-3</c:v>
                </c:pt>
                <c:pt idx="1782">
                  <c:v>9.0957101098265714E-3</c:v>
                </c:pt>
                <c:pt idx="1783">
                  <c:v>9.0928032376887454E-3</c:v>
                </c:pt>
                <c:pt idx="1784">
                  <c:v>9.0896618260770182E-3</c:v>
                </c:pt>
                <c:pt idx="1785">
                  <c:v>9.0864040127322122E-3</c:v>
                </c:pt>
                <c:pt idx="1786">
                  <c:v>9.0831478248528819E-3</c:v>
                </c:pt>
                <c:pt idx="1787">
                  <c:v>9.0798933017447302E-3</c:v>
                </c:pt>
                <c:pt idx="1788">
                  <c:v>9.0761692930219073E-3</c:v>
                </c:pt>
                <c:pt idx="1789">
                  <c:v>9.0729184030896581E-3</c:v>
                </c:pt>
                <c:pt idx="1790">
                  <c:v>9.0696693073746837E-3</c:v>
                </c:pt>
                <c:pt idx="1791">
                  <c:v>9.0664220451830424E-3</c:v>
                </c:pt>
                <c:pt idx="1792">
                  <c:v>9.0631766558232907E-3</c:v>
                </c:pt>
                <c:pt idx="1793">
                  <c:v>9.059933178608981E-3</c:v>
                </c:pt>
                <c:pt idx="1794">
                  <c:v>9.0566916528436736E-3</c:v>
                </c:pt>
                <c:pt idx="1795">
                  <c:v>9.0534521178409211E-3</c:v>
                </c:pt>
                <c:pt idx="1796">
                  <c:v>9.0505666417163323E-3</c:v>
                </c:pt>
                <c:pt idx="1797">
                  <c:v>9.046979177347314E-3</c:v>
                </c:pt>
                <c:pt idx="1798">
                  <c:v>9.0437458504735724E-3</c:v>
                </c:pt>
                <c:pt idx="1799">
                  <c:v>9.0405146715966112E-3</c:v>
                </c:pt>
                <c:pt idx="1800">
                  <c:v>9.0372856800249868E-3</c:v>
                </c:pt>
                <c:pt idx="1801">
                  <c:v>9.0340589150647577E-3</c:v>
                </c:pt>
                <c:pt idx="1802">
                  <c:v>9.0308344160244802E-3</c:v>
                </c:pt>
                <c:pt idx="1803">
                  <c:v>9.0276122222127109E-3</c:v>
                </c:pt>
                <c:pt idx="1804">
                  <c:v>9.024392372935508E-3</c:v>
                </c:pt>
                <c:pt idx="1805">
                  <c:v>9.021174907508922E-3</c:v>
                </c:pt>
                <c:pt idx="1806">
                  <c:v>9.0179598652365134E-3</c:v>
                </c:pt>
                <c:pt idx="1807">
                  <c:v>9.0147472854243405E-3</c:v>
                </c:pt>
                <c:pt idx="1808">
                  <c:v>9.0115372073834576E-3</c:v>
                </c:pt>
                <c:pt idx="1809">
                  <c:v>9.0083296704224214E-3</c:v>
                </c:pt>
                <c:pt idx="1810">
                  <c:v>9.0051247138472901E-3</c:v>
                </c:pt>
                <c:pt idx="1811">
                  <c:v>9.0019223769666201E-3</c:v>
                </c:pt>
                <c:pt idx="1812">
                  <c:v>8.9987226990939639E-3</c:v>
                </c:pt>
                <c:pt idx="1813">
                  <c:v>8.9955257195278859E-3</c:v>
                </c:pt>
                <c:pt idx="1814">
                  <c:v>8.9923314775844365E-3</c:v>
                </c:pt>
                <c:pt idx="1815">
                  <c:v>8.9891400125671761E-3</c:v>
                </c:pt>
                <c:pt idx="1816">
                  <c:v>8.9859513637846611E-3</c:v>
                </c:pt>
                <c:pt idx="1817">
                  <c:v>8.9827655705429499E-3</c:v>
                </c:pt>
                <c:pt idx="1818">
                  <c:v>8.9795826721555949E-3</c:v>
                </c:pt>
                <c:pt idx="1819">
                  <c:v>8.9764027079261566E-3</c:v>
                </c:pt>
                <c:pt idx="1820">
                  <c:v>8.9732257171631913E-3</c:v>
                </c:pt>
                <c:pt idx="1821">
                  <c:v>8.9700517391752554E-3</c:v>
                </c:pt>
                <c:pt idx="1822">
                  <c:v>8.9668808132684075E-3</c:v>
                </c:pt>
                <c:pt idx="1823">
                  <c:v>8.9637129787512038E-3</c:v>
                </c:pt>
                <c:pt idx="1824">
                  <c:v>8.9605482749322007E-3</c:v>
                </c:pt>
                <c:pt idx="1825">
                  <c:v>8.9573867411149588E-3</c:v>
                </c:pt>
                <c:pt idx="1826">
                  <c:v>8.9542284166105324E-3</c:v>
                </c:pt>
                <c:pt idx="1827">
                  <c:v>8.9510733407249798E-3</c:v>
                </c:pt>
                <c:pt idx="1828">
                  <c:v>8.9479215527693556E-3</c:v>
                </c:pt>
                <c:pt idx="1829">
                  <c:v>8.9447730920472202E-3</c:v>
                </c:pt>
                <c:pt idx="1830">
                  <c:v>8.9416279978646318E-3</c:v>
                </c:pt>
                <c:pt idx="1831">
                  <c:v>8.9388258492023014E-3</c:v>
                </c:pt>
                <c:pt idx="1832">
                  <c:v>8.9353480663548202E-3</c:v>
                </c:pt>
                <c:pt idx="1833">
                  <c:v>8.9322133076422117E-3</c:v>
                </c:pt>
                <c:pt idx="1834">
                  <c:v>8.9290820727008779E-3</c:v>
                </c:pt>
                <c:pt idx="1835">
                  <c:v>8.9259544008343794E-3</c:v>
                </c:pt>
                <c:pt idx="1836">
                  <c:v>8.9231672134432363E-3</c:v>
                </c:pt>
                <c:pt idx="1837">
                  <c:v>8.9200462278270845E-3</c:v>
                </c:pt>
                <c:pt idx="1838">
                  <c:v>8.9169289144320797E-3</c:v>
                </c:pt>
                <c:pt idx="1839">
                  <c:v>8.9138153125647122E-3</c:v>
                </c:pt>
                <c:pt idx="1840">
                  <c:v>8.9103708634238887E-3</c:v>
                </c:pt>
                <c:pt idx="1841">
                  <c:v>8.9072653954710979E-3</c:v>
                </c:pt>
                <c:pt idx="1842">
                  <c:v>8.904052666351768E-3</c:v>
                </c:pt>
                <c:pt idx="1843">
                  <c:v>8.9010660135532826E-3</c:v>
                </c:pt>
                <c:pt idx="1844">
                  <c:v>8.8983043517675622E-3</c:v>
                </c:pt>
                <c:pt idx="1845">
                  <c:v>8.8948822989978749E-3</c:v>
                </c:pt>
                <c:pt idx="1846">
                  <c:v>8.8917964152443463E-3</c:v>
                </c:pt>
                <c:pt idx="1847">
                  <c:v>8.8887145662533418E-3</c:v>
                </c:pt>
                <c:pt idx="1848">
                  <c:v>8.8856367913284218E-3</c:v>
                </c:pt>
                <c:pt idx="1849">
                  <c:v>8.8825631297756447E-3</c:v>
                </c:pt>
                <c:pt idx="1850">
                  <c:v>8.8794936209060649E-3</c:v>
                </c:pt>
                <c:pt idx="1851">
                  <c:v>8.8764283040182468E-3</c:v>
                </c:pt>
                <c:pt idx="1852">
                  <c:v>8.8733672184232448E-3</c:v>
                </c:pt>
                <c:pt idx="1853">
                  <c:v>8.8703104034321134E-3</c:v>
                </c:pt>
                <c:pt idx="1854">
                  <c:v>8.8672578983409189E-3</c:v>
                </c:pt>
                <c:pt idx="1855">
                  <c:v>8.8642097424657118E-3</c:v>
                </c:pt>
                <c:pt idx="1856">
                  <c:v>8.8611659751075544E-3</c:v>
                </c:pt>
                <c:pt idx="1857">
                  <c:v>8.8584499566648177E-3</c:v>
                </c:pt>
                <c:pt idx="1858">
                  <c:v>8.8550917631691206E-3</c:v>
                </c:pt>
                <c:pt idx="1859">
                  <c:v>8.852061397200961E-3</c:v>
                </c:pt>
                <c:pt idx="1860">
                  <c:v>8.8490355769790807E-3</c:v>
                </c:pt>
                <c:pt idx="1861">
                  <c:v>8.8460143418045423E-3</c:v>
                </c:pt>
                <c:pt idx="1862">
                  <c:v>8.842997730983404E-3</c:v>
                </c:pt>
                <c:pt idx="1863">
                  <c:v>8.8399857838242224E-3</c:v>
                </c:pt>
                <c:pt idx="1864">
                  <c:v>8.8369785396355538E-3</c:v>
                </c:pt>
                <c:pt idx="1865">
                  <c:v>8.8339760377159626E-3</c:v>
                </c:pt>
                <c:pt idx="1866">
                  <c:v>8.8309783173790013E-3</c:v>
                </c:pt>
                <c:pt idx="1867">
                  <c:v>8.8279854179257322E-3</c:v>
                </c:pt>
                <c:pt idx="1868">
                  <c:v>8.8249973786597158E-3</c:v>
                </c:pt>
                <c:pt idx="1869">
                  <c:v>8.8220142388970024E-3</c:v>
                </c:pt>
                <c:pt idx="1870">
                  <c:v>8.8190360379336585E-3</c:v>
                </c:pt>
                <c:pt idx="1871">
                  <c:v>8.8160628150782405E-3</c:v>
                </c:pt>
                <c:pt idx="1872">
                  <c:v>8.8130946096368068E-3</c:v>
                </c:pt>
                <c:pt idx="1873">
                  <c:v>8.8101314609154158E-3</c:v>
                </c:pt>
                <c:pt idx="1874">
                  <c:v>8.8071734082201258E-3</c:v>
                </c:pt>
                <c:pt idx="1875">
                  <c:v>8.8042204908544974E-3</c:v>
                </c:pt>
                <c:pt idx="1876">
                  <c:v>8.8012727481270869E-3</c:v>
                </c:pt>
                <c:pt idx="1877">
                  <c:v>8.7983302193389568E-3</c:v>
                </c:pt>
                <c:pt idx="1878">
                  <c:v>8.7952910438484442E-3</c:v>
                </c:pt>
                <c:pt idx="1879">
                  <c:v>8.792460960817261E-3</c:v>
                </c:pt>
                <c:pt idx="1880">
                  <c:v>8.7895343096908163E-3</c:v>
                </c:pt>
                <c:pt idx="1881">
                  <c:v>8.7866130297278855E-3</c:v>
                </c:pt>
                <c:pt idx="1882">
                  <c:v>8.7836971602345271E-3</c:v>
                </c:pt>
                <c:pt idx="1883">
                  <c:v>8.7807867405167994E-3</c:v>
                </c:pt>
                <c:pt idx="1884">
                  <c:v>8.7778818098782629E-3</c:v>
                </c:pt>
                <c:pt idx="1885">
                  <c:v>8.7749824076249761E-3</c:v>
                </c:pt>
                <c:pt idx="1886">
                  <c:v>8.7720885730604992E-3</c:v>
                </c:pt>
                <c:pt idx="1887">
                  <c:v>8.7692003454958867E-3</c:v>
                </c:pt>
                <c:pt idx="1888">
                  <c:v>8.7667127320813412E-3</c:v>
                </c:pt>
                <c:pt idx="1889">
                  <c:v>8.7638344801645365E-3</c:v>
                </c:pt>
                <c:pt idx="1890">
                  <c:v>8.7609619412834915E-3</c:v>
                </c:pt>
                <c:pt idx="1891">
                  <c:v>8.7580951547381949E-3</c:v>
                </c:pt>
                <c:pt idx="1892">
                  <c:v>8.7548446882829145E-3</c:v>
                </c:pt>
                <c:pt idx="1893">
                  <c:v>8.7518939914822316E-3</c:v>
                </c:pt>
                <c:pt idx="1894">
                  <c:v>8.7491430500488687E-3</c:v>
                </c:pt>
                <c:pt idx="1895">
                  <c:v>8.7463010934313301E-3</c:v>
                </c:pt>
                <c:pt idx="1896">
                  <c:v>8.7437528869057143E-3</c:v>
                </c:pt>
                <c:pt idx="1897">
                  <c:v>8.7406351017330075E-3</c:v>
                </c:pt>
                <c:pt idx="1898">
                  <c:v>8.7378111452543483E-3</c:v>
                </c:pt>
                <c:pt idx="1899">
                  <c:v>8.7349932674332664E-3</c:v>
                </c:pt>
                <c:pt idx="1900">
                  <c:v>8.7321815075758202E-3</c:v>
                </c:pt>
                <c:pt idx="1901">
                  <c:v>8.7293759049830721E-3</c:v>
                </c:pt>
                <c:pt idx="1902">
                  <c:v>8.7265764989585826E-3</c:v>
                </c:pt>
                <c:pt idx="1903">
                  <c:v>8.7237833288109079E-3</c:v>
                </c:pt>
                <c:pt idx="1904">
                  <c:v>8.7209964338436086E-3</c:v>
                </c:pt>
                <c:pt idx="1905">
                  <c:v>8.718215853362743E-3</c:v>
                </c:pt>
                <c:pt idx="1906">
                  <c:v>8.7154416266643775E-3</c:v>
                </c:pt>
                <c:pt idx="1907">
                  <c:v>8.7126737930670606E-3</c:v>
                </c:pt>
                <c:pt idx="1908">
                  <c:v>8.7099123918668586E-3</c:v>
                </c:pt>
                <c:pt idx="1909">
                  <c:v>8.707157462367332E-3</c:v>
                </c:pt>
                <c:pt idx="1910">
                  <c:v>8.7044090438770372E-3</c:v>
                </c:pt>
                <c:pt idx="1911">
                  <c:v>8.7016671756970365E-3</c:v>
                </c:pt>
                <c:pt idx="1912">
                  <c:v>8.6989318971358864E-3</c:v>
                </c:pt>
                <c:pt idx="1913">
                  <c:v>8.6962032474946493E-3</c:v>
                </c:pt>
                <c:pt idx="1914">
                  <c:v>8.6934812660768856E-3</c:v>
                </c:pt>
                <c:pt idx="1915">
                  <c:v>8.6907659921911518E-3</c:v>
                </c:pt>
                <c:pt idx="1916">
                  <c:v>8.6880574651385101E-3</c:v>
                </c:pt>
                <c:pt idx="1917">
                  <c:v>8.685355724225019E-3</c:v>
                </c:pt>
                <c:pt idx="1918">
                  <c:v>8.6829225747996289E-3</c:v>
                </c:pt>
                <c:pt idx="1919">
                  <c:v>8.6799727580347263E-3</c:v>
                </c:pt>
                <c:pt idx="1920">
                  <c:v>8.6772916113625476E-3</c:v>
                </c:pt>
                <c:pt idx="1921">
                  <c:v>8.674617408046259E-3</c:v>
                </c:pt>
                <c:pt idx="1922">
                  <c:v>8.6719501873919191E-3</c:v>
                </c:pt>
                <c:pt idx="1923">
                  <c:v>8.6692899887005903E-3</c:v>
                </c:pt>
                <c:pt idx="1924">
                  <c:v>8.6666368512758329E-3</c:v>
                </c:pt>
                <c:pt idx="1925">
                  <c:v>8.6639908144262034E-3</c:v>
                </c:pt>
                <c:pt idx="1926">
                  <c:v>8.6613519174527642E-3</c:v>
                </c:pt>
                <c:pt idx="1927">
                  <c:v>8.6587201996615737E-3</c:v>
                </c:pt>
                <c:pt idx="1928">
                  <c:v>8.6560957003511962E-3</c:v>
                </c:pt>
                <c:pt idx="1929">
                  <c:v>8.6534784588326863E-3</c:v>
                </c:pt>
                <c:pt idx="1930">
                  <c:v>8.6507049014468672E-3</c:v>
                </c:pt>
                <c:pt idx="1931">
                  <c:v>8.6485102540053201E-3</c:v>
                </c:pt>
                <c:pt idx="1932">
                  <c:v>8.6456706740489775E-3</c:v>
                </c:pt>
                <c:pt idx="1933">
                  <c:v>8.6430828567260476E-3</c:v>
                </c:pt>
                <c:pt idx="1934">
                  <c:v>8.6405024937102892E-3</c:v>
                </c:pt>
                <c:pt idx="1935">
                  <c:v>8.6374832820982055E-3</c:v>
                </c:pt>
                <c:pt idx="1936">
                  <c:v>8.6350773959578062E-3</c:v>
                </c:pt>
                <c:pt idx="1937">
                  <c:v>8.6325202332723332E-3</c:v>
                </c:pt>
                <c:pt idx="1938">
                  <c:v>8.6299706847181214E-3</c:v>
                </c:pt>
                <c:pt idx="1939">
                  <c:v>8.6274287895953469E-3</c:v>
                </c:pt>
                <c:pt idx="1940">
                  <c:v>8.6251259104885847E-3</c:v>
                </c:pt>
                <c:pt idx="1941">
                  <c:v>8.6225979556716782E-3</c:v>
                </c:pt>
                <c:pt idx="1942">
                  <c:v>8.6200777631655658E-3</c:v>
                </c:pt>
                <c:pt idx="1943">
                  <c:v>8.6172630088013347E-3</c:v>
                </c:pt>
                <c:pt idx="1944">
                  <c:v>8.6148354911113265E-3</c:v>
                </c:pt>
                <c:pt idx="1945">
                  <c:v>8.6123403419582287E-3</c:v>
                </c:pt>
                <c:pt idx="1946">
                  <c:v>8.6098531213635848E-3</c:v>
                </c:pt>
                <c:pt idx="1947">
                  <c:v>8.6059607453059881E-3</c:v>
                </c:pt>
                <c:pt idx="1948">
                  <c:v>8.6049026230477881E-3</c:v>
                </c:pt>
                <c:pt idx="1949">
                  <c:v>8.6024394239373001E-3</c:v>
                </c:pt>
                <c:pt idx="1950">
                  <c:v>8.599984310591129E-3</c:v>
                </c:pt>
                <c:pt idx="1951">
                  <c:v>8.5975373223171857E-3</c:v>
                </c:pt>
                <c:pt idx="1952">
                  <c:v>8.5950984984130684E-3</c:v>
                </c:pt>
                <c:pt idx="1953">
                  <c:v>8.5926678781866883E-3</c:v>
                </c:pt>
                <c:pt idx="1954">
                  <c:v>8.5902455009356418E-3</c:v>
                </c:pt>
                <c:pt idx="1955">
                  <c:v>8.5878314059678433E-3</c:v>
                </c:pt>
                <c:pt idx="1956">
                  <c:v>8.5854256325834655E-3</c:v>
                </c:pt>
                <c:pt idx="1957">
                  <c:v>8.5830282200852655E-3</c:v>
                </c:pt>
                <c:pt idx="1958">
                  <c:v>8.5806392077759971E-3</c:v>
                </c:pt>
                <c:pt idx="1959">
                  <c:v>8.578258634958414E-3</c:v>
                </c:pt>
                <c:pt idx="1960">
                  <c:v>8.5758865409378496E-3</c:v>
                </c:pt>
                <c:pt idx="1961">
                  <c:v>8.5734569860895782E-3</c:v>
                </c:pt>
                <c:pt idx="1962">
                  <c:v>8.5711679464884859E-3</c:v>
                </c:pt>
                <c:pt idx="1963">
                  <c:v>8.5688215246677718E-3</c:v>
                </c:pt>
                <c:pt idx="1964">
                  <c:v>8.5664837388525171E-3</c:v>
                </c:pt>
                <c:pt idx="1965">
                  <c:v>8.5641546283454772E-3</c:v>
                </c:pt>
                <c:pt idx="1966">
                  <c:v>8.5618342324494043E-3</c:v>
                </c:pt>
                <c:pt idx="1967">
                  <c:v>8.5595225904644776E-3</c:v>
                </c:pt>
                <c:pt idx="1968">
                  <c:v>8.5572196908051228E-3</c:v>
                </c:pt>
                <c:pt idx="1969">
                  <c:v>8.5549238392523819E-3</c:v>
                </c:pt>
                <c:pt idx="1970">
                  <c:v>8.5528176995411775E-3</c:v>
                </c:pt>
                <c:pt idx="1971">
                  <c:v>8.5503382396362286E-3</c:v>
                </c:pt>
                <c:pt idx="1972">
                  <c:v>8.5480407655388092E-3</c:v>
                </c:pt>
                <c:pt idx="1973">
                  <c:v>8.5457356548352022E-3</c:v>
                </c:pt>
                <c:pt idx="1974">
                  <c:v>8.5432928801111221E-3</c:v>
                </c:pt>
                <c:pt idx="1975">
                  <c:v>8.541100567406491E-3</c:v>
                </c:pt>
                <c:pt idx="1976">
                  <c:v>8.5387705815274176E-3</c:v>
                </c:pt>
                <c:pt idx="1977">
                  <c:v>8.5364322947735181E-3</c:v>
                </c:pt>
                <c:pt idx="1978">
                  <c:v>8.5340857025600729E-3</c:v>
                </c:pt>
                <c:pt idx="1979">
                  <c:v>8.5317308003152546E-3</c:v>
                </c:pt>
                <c:pt idx="1980">
                  <c:v>8.5293675834595007E-3</c:v>
                </c:pt>
                <c:pt idx="1981">
                  <c:v>8.5269960474132489E-3</c:v>
                </c:pt>
                <c:pt idx="1982">
                  <c:v>8.5246161876072514E-3</c:v>
                </c:pt>
                <c:pt idx="1983">
                  <c:v>8.5222279994542106E-3</c:v>
                </c:pt>
                <c:pt idx="1984">
                  <c:v>8.5198314783848754E-3</c:v>
                </c:pt>
                <c:pt idx="1985">
                  <c:v>8.5174266198171089E-3</c:v>
                </c:pt>
                <c:pt idx="1986">
                  <c:v>8.5150134191765009E-3</c:v>
                </c:pt>
                <c:pt idx="1987">
                  <c:v>8.5115515096742082E-3</c:v>
                </c:pt>
                <c:pt idx="1988">
                  <c:v>8.5091180306584944E-3</c:v>
                </c:pt>
                <c:pt idx="1989">
                  <c:v>8.5066761938792663E-3</c:v>
                </c:pt>
                <c:pt idx="1990">
                  <c:v>8.5042259947518042E-3</c:v>
                </c:pt>
                <c:pt idx="1991">
                  <c:v>8.5017674287068603E-3</c:v>
                </c:pt>
                <c:pt idx="1992">
                  <c:v>8.4995301370443289E-3</c:v>
                </c:pt>
                <c:pt idx="1993">
                  <c:v>8.4970567944849962E-3</c:v>
                </c:pt>
                <c:pt idx="1994">
                  <c:v>8.4945750727996993E-3</c:v>
                </c:pt>
                <c:pt idx="1995">
                  <c:v>8.4920849674035327E-3</c:v>
                </c:pt>
                <c:pt idx="1996">
                  <c:v>8.4893489344893859E-3</c:v>
                </c:pt>
                <c:pt idx="1997">
                  <c:v>8.4868400708099992E-3</c:v>
                </c:pt>
                <c:pt idx="1998">
                  <c:v>8.484322808171664E-3</c:v>
                </c:pt>
                <c:pt idx="1999">
                  <c:v>8.4817971419999753E-3</c:v>
                </c:pt>
                <c:pt idx="2000">
                  <c:v>8.4792630677153705E-3</c:v>
                </c:pt>
                <c:pt idx="2001">
                  <c:v>8.4768031251121201E-3</c:v>
                </c:pt>
                <c:pt idx="2002">
                  <c:v>8.4735226951977438E-3</c:v>
                </c:pt>
                <c:pt idx="2003">
                  <c:v>8.4716942185849575E-3</c:v>
                </c:pt>
                <c:pt idx="2004">
                  <c:v>8.4691271287429259E-3</c:v>
                </c:pt>
                <c:pt idx="2005">
                  <c:v>8.4664664144325445E-3</c:v>
                </c:pt>
                <c:pt idx="2006">
                  <c:v>8.4638817953692561E-3</c:v>
                </c:pt>
                <c:pt idx="2007">
                  <c:v>8.4612887361567423E-3</c:v>
                </c:pt>
                <c:pt idx="2008">
                  <c:v>8.4586872322180203E-3</c:v>
                </c:pt>
                <c:pt idx="2009">
                  <c:v>8.4561651306787056E-3</c:v>
                </c:pt>
                <c:pt idx="2010">
                  <c:v>8.4535473892577429E-3</c:v>
                </c:pt>
                <c:pt idx="2011">
                  <c:v>8.4509211898904368E-3</c:v>
                </c:pt>
                <c:pt idx="2012">
                  <c:v>8.4482865279937869E-3</c:v>
                </c:pt>
                <c:pt idx="2013">
                  <c:v>8.4455528814780974E-3</c:v>
                </c:pt>
                <c:pt idx="2014">
                  <c:v>8.4429006130835108E-3</c:v>
                </c:pt>
                <c:pt idx="2015">
                  <c:v>8.4402398679264065E-3</c:v>
                </c:pt>
                <c:pt idx="2016">
                  <c:v>8.4375706414349574E-3</c:v>
                </c:pt>
                <c:pt idx="2017">
                  <c:v>8.4348929290347582E-3</c:v>
                </c:pt>
                <c:pt idx="2018">
                  <c:v>8.4322067261385115E-3</c:v>
                </c:pt>
                <c:pt idx="2019">
                  <c:v>8.4295120281795456E-3</c:v>
                </c:pt>
                <c:pt idx="2020">
                  <c:v>8.426808830575722E-3</c:v>
                </c:pt>
                <c:pt idx="2021">
                  <c:v>8.4240971287552115E-3</c:v>
                </c:pt>
                <c:pt idx="2022">
                  <c:v>8.4214734633665245E-3</c:v>
                </c:pt>
                <c:pt idx="2023">
                  <c:v>8.4187454116539939E-3</c:v>
                </c:pt>
                <c:pt idx="2024">
                  <c:v>8.4160088424987123E-3</c:v>
                </c:pt>
                <c:pt idx="2025">
                  <c:v>8.413263751323008E-3</c:v>
                </c:pt>
                <c:pt idx="2026">
                  <c:v>8.4104108962105191E-3</c:v>
                </c:pt>
                <c:pt idx="2027">
                  <c:v>8.4076480729783892E-3</c:v>
                </c:pt>
                <c:pt idx="2028">
                  <c:v>8.4048767134958426E-3</c:v>
                </c:pt>
                <c:pt idx="2029">
                  <c:v>8.4020968131858966E-3</c:v>
                </c:pt>
                <c:pt idx="2030">
                  <c:v>8.3993083674689887E-3</c:v>
                </c:pt>
                <c:pt idx="2031">
                  <c:v>8.3966139856341826E-3</c:v>
                </c:pt>
                <c:pt idx="2032">
                  <c:v>8.3938091122019998E-3</c:v>
                </c:pt>
                <c:pt idx="2033">
                  <c:v>8.3909956801386798E-3</c:v>
                </c:pt>
                <c:pt idx="2034">
                  <c:v>8.387964326991848E-3</c:v>
                </c:pt>
                <c:pt idx="2035">
                  <c:v>8.3852377976732385E-3</c:v>
                </c:pt>
                <c:pt idx="2036">
                  <c:v>8.3823979834391476E-3</c:v>
                </c:pt>
                <c:pt idx="2037">
                  <c:v>8.3795495917695206E-3</c:v>
                </c:pt>
                <c:pt idx="2038">
                  <c:v>8.3766926180847967E-3</c:v>
                </c:pt>
                <c:pt idx="2039">
                  <c:v>8.3734169908469564E-3</c:v>
                </c:pt>
                <c:pt idx="2040">
                  <c:v>8.3705416117327916E-3</c:v>
                </c:pt>
                <c:pt idx="2041">
                  <c:v>8.3676576362227747E-3</c:v>
                </c:pt>
                <c:pt idx="2042">
                  <c:v>8.3647650597450784E-3</c:v>
                </c:pt>
                <c:pt idx="2043">
                  <c:v>8.3618638777201385E-3</c:v>
                </c:pt>
                <c:pt idx="2044">
                  <c:v>8.3591771175406393E-3</c:v>
                </c:pt>
                <c:pt idx="2045">
                  <c:v>8.3562600775214484E-3</c:v>
                </c:pt>
                <c:pt idx="2046">
                  <c:v>8.3533344192347793E-3</c:v>
                </c:pt>
                <c:pt idx="2047">
                  <c:v>8.3504001381077379E-3</c:v>
                </c:pt>
                <c:pt idx="2048">
                  <c:v>8.3467709090435504E-3</c:v>
                </c:pt>
                <c:pt idx="2049">
                  <c:v>8.3442758129091289E-3</c:v>
                </c:pt>
                <c:pt idx="2050">
                  <c:v>8.3413142639546696E-3</c:v>
                </c:pt>
                <c:pt idx="2051">
                  <c:v>8.3383440728499892E-3</c:v>
                </c:pt>
                <c:pt idx="2052">
                  <c:v>8.3354822659984507E-3</c:v>
                </c:pt>
                <c:pt idx="2053">
                  <c:v>8.3314046056054414E-3</c:v>
                </c:pt>
                <c:pt idx="2054">
                  <c:v>8.3284052984877732E-3</c:v>
                </c:pt>
                <c:pt idx="2055">
                  <c:v>8.3253973291066985E-3</c:v>
                </c:pt>
                <c:pt idx="2056">
                  <c:v>8.3227406352155264E-3</c:v>
                </c:pt>
                <c:pt idx="2057">
                  <c:v>8.3193553852614621E-3</c:v>
                </c:pt>
                <c:pt idx="2058">
                  <c:v>8.3163214016446219E-3</c:v>
                </c:pt>
                <c:pt idx="2059">
                  <c:v>8.3132787374640138E-3</c:v>
                </c:pt>
                <c:pt idx="2060">
                  <c:v>8.3102273881482946E-3</c:v>
                </c:pt>
                <c:pt idx="2061">
                  <c:v>8.3071673491186271E-3</c:v>
                </c:pt>
                <c:pt idx="2062">
                  <c:v>8.3040986158036678E-3</c:v>
                </c:pt>
                <c:pt idx="2063">
                  <c:v>8.3010211836220815E-3</c:v>
                </c:pt>
                <c:pt idx="2064">
                  <c:v>8.2979350480025249E-3</c:v>
                </c:pt>
                <c:pt idx="2065">
                  <c:v>8.2948402043686587E-3</c:v>
                </c:pt>
                <c:pt idx="2066">
                  <c:v>8.2917366481466415E-3</c:v>
                </c:pt>
                <c:pt idx="2067">
                  <c:v>8.288624374762632E-3</c:v>
                </c:pt>
                <c:pt idx="2068">
                  <c:v>8.285503379635295E-3</c:v>
                </c:pt>
                <c:pt idx="2069">
                  <c:v>8.2823736581982832E-3</c:v>
                </c:pt>
                <c:pt idx="2070">
                  <c:v>8.2792352058702612E-3</c:v>
                </c:pt>
                <c:pt idx="2071">
                  <c:v>8.2760880180798857E-3</c:v>
                </c:pt>
                <c:pt idx="2072">
                  <c:v>8.2729320902508174E-3</c:v>
                </c:pt>
                <c:pt idx="2073">
                  <c:v>8.2697674178067171E-3</c:v>
                </c:pt>
                <c:pt idx="2074">
                  <c:v>8.2665939961762414E-3</c:v>
                </c:pt>
                <c:pt idx="2075">
                  <c:v>8.2634118207805529E-3</c:v>
                </c:pt>
                <c:pt idx="2076">
                  <c:v>8.2602208870483085E-3</c:v>
                </c:pt>
                <c:pt idx="2077">
                  <c:v>8.2570211904006707E-3</c:v>
                </c:pt>
                <c:pt idx="2078">
                  <c:v>8.2538127262687944E-3</c:v>
                </c:pt>
                <c:pt idx="2079">
                  <c:v>8.2505954900688461E-3</c:v>
                </c:pt>
                <c:pt idx="2080">
                  <c:v>8.2473694772344786E-3</c:v>
                </c:pt>
                <c:pt idx="2081">
                  <c:v>8.2441346831893525E-3</c:v>
                </c:pt>
                <c:pt idx="2082">
                  <c:v>8.2408911033571286E-3</c:v>
                </c:pt>
                <c:pt idx="2083">
                  <c:v>8.2376387331614676E-3</c:v>
                </c:pt>
                <c:pt idx="2084">
                  <c:v>8.2343775680335241E-3</c:v>
                </c:pt>
                <c:pt idx="2085">
                  <c:v>8.2311076033944608E-3</c:v>
                </c:pt>
                <c:pt idx="2086">
                  <c:v>8.2278288346679385E-3</c:v>
                </c:pt>
                <c:pt idx="2087">
                  <c:v>8.2245412572801158E-3</c:v>
                </c:pt>
                <c:pt idx="2088">
                  <c:v>8.2212448666621474E-3</c:v>
                </c:pt>
                <c:pt idx="2089">
                  <c:v>8.217939658232698E-3</c:v>
                </c:pt>
                <c:pt idx="2090">
                  <c:v>8.2146256274229223E-3</c:v>
                </c:pt>
                <c:pt idx="2091">
                  <c:v>8.2117360145394676E-3</c:v>
                </c:pt>
                <c:pt idx="2092">
                  <c:v>8.2079710803520389E-3</c:v>
                </c:pt>
                <c:pt idx="2093">
                  <c:v>8.2046305549457466E-3</c:v>
                </c:pt>
                <c:pt idx="2094">
                  <c:v>8.2012811888537707E-3</c:v>
                </c:pt>
                <c:pt idx="2095">
                  <c:v>8.198364716553384E-3</c:v>
                </c:pt>
                <c:pt idx="2096">
                  <c:v>8.1951475984389146E-3</c:v>
                </c:pt>
                <c:pt idx="2097">
                  <c:v>8.1917745210900519E-3</c:v>
                </c:pt>
                <c:pt idx="2098">
                  <c:v>8.1883925867489073E-3</c:v>
                </c:pt>
                <c:pt idx="2099">
                  <c:v>8.1850017908362861E-3</c:v>
                </c:pt>
                <c:pt idx="2100">
                  <c:v>8.1809990818648703E-3</c:v>
                </c:pt>
                <c:pt idx="2101">
                  <c:v>8.1775877029305333E-3</c:v>
                </c:pt>
                <c:pt idx="2102">
                  <c:v>8.1740150859762918E-3</c:v>
                </c:pt>
                <c:pt idx="2103">
                  <c:v>8.1707383086612739E-3</c:v>
                </c:pt>
                <c:pt idx="2104">
                  <c:v>8.167300284181167E-3</c:v>
                </c:pt>
                <c:pt idx="2105">
                  <c:v>8.1638533687006243E-3</c:v>
                </c:pt>
                <c:pt idx="2106">
                  <c:v>8.1603975576532983E-3</c:v>
                </c:pt>
                <c:pt idx="2107">
                  <c:v>8.1569328464578539E-3</c:v>
                </c:pt>
                <c:pt idx="2108">
                  <c:v>8.1534592305429476E-3</c:v>
                </c:pt>
                <c:pt idx="2109">
                  <c:v>8.1499767053347383E-3</c:v>
                </c:pt>
                <c:pt idx="2110">
                  <c:v>8.1464852662593845E-3</c:v>
                </c:pt>
                <c:pt idx="2111">
                  <c:v>8.142984908745543E-3</c:v>
                </c:pt>
                <c:pt idx="2112">
                  <c:v>8.1394756282168745E-3</c:v>
                </c:pt>
                <c:pt idx="2113">
                  <c:v>8.1359574200945417E-3</c:v>
                </c:pt>
                <c:pt idx="2114">
                  <c:v>8.1324302798146952E-3</c:v>
                </c:pt>
                <c:pt idx="2115">
                  <c:v>8.1288942027935018E-3</c:v>
                </c:pt>
                <c:pt idx="2116">
                  <c:v>8.1253491844671122E-3</c:v>
                </c:pt>
                <c:pt idx="2117">
                  <c:v>8.121795220251693E-3</c:v>
                </c:pt>
                <c:pt idx="2118">
                  <c:v>8.1182323055833949E-3</c:v>
                </c:pt>
                <c:pt idx="2119">
                  <c:v>8.1146604358808827E-3</c:v>
                </c:pt>
                <c:pt idx="2120">
                  <c:v>8.111079606572813E-3</c:v>
                </c:pt>
                <c:pt idx="2121">
                  <c:v>8.1074898130878426E-3</c:v>
                </c:pt>
                <c:pt idx="2122">
                  <c:v>8.103891050849632E-3</c:v>
                </c:pt>
                <c:pt idx="2123">
                  <c:v>8.1002833152843401E-3</c:v>
                </c:pt>
                <c:pt idx="2124">
                  <c:v>8.0966666018231215E-3</c:v>
                </c:pt>
                <c:pt idx="2125">
                  <c:v>8.0930409058846409E-3</c:v>
                </c:pt>
                <c:pt idx="2126">
                  <c:v>8.089406222900053E-3</c:v>
                </c:pt>
                <c:pt idx="2127">
                  <c:v>8.0857625482955164E-3</c:v>
                </c:pt>
                <c:pt idx="2128">
                  <c:v>8.082109877499688E-3</c:v>
                </c:pt>
                <c:pt idx="2129">
                  <c:v>8.0784482059362284E-3</c:v>
                </c:pt>
                <c:pt idx="2130">
                  <c:v>8.0752946059487862E-3</c:v>
                </c:pt>
                <c:pt idx="2131">
                  <c:v>8.0710978422135482E-3</c:v>
                </c:pt>
                <c:pt idx="2132">
                  <c:v>8.0674091409091431E-3</c:v>
                </c:pt>
                <c:pt idx="2133">
                  <c:v>8.0637114205417415E-3</c:v>
                </c:pt>
                <c:pt idx="2134">
                  <c:v>8.0600046765424982E-3</c:v>
                </c:pt>
                <c:pt idx="2135">
                  <c:v>8.0562889043350738E-3</c:v>
                </c:pt>
                <c:pt idx="2136">
                  <c:v>8.0525640993506231E-3</c:v>
                </c:pt>
                <c:pt idx="2137">
                  <c:v>8.0488302570103087E-3</c:v>
                </c:pt>
                <c:pt idx="2138">
                  <c:v>8.0450873727452854E-3</c:v>
                </c:pt>
                <c:pt idx="2139">
                  <c:v>8.0413354419817118E-3</c:v>
                </c:pt>
                <c:pt idx="2140">
                  <c:v>8.0375744601407506E-3</c:v>
                </c:pt>
                <c:pt idx="2141">
                  <c:v>8.0338044226535565E-3</c:v>
                </c:pt>
                <c:pt idx="2142">
                  <c:v>8.0300253249512843E-3</c:v>
                </c:pt>
                <c:pt idx="2143">
                  <c:v>8.0262371624550966E-3</c:v>
                </c:pt>
                <c:pt idx="2144">
                  <c:v>8.02243993059365E-3</c:v>
                </c:pt>
                <c:pt idx="2145">
                  <c:v>8.0186336247956014E-3</c:v>
                </c:pt>
                <c:pt idx="2146">
                  <c:v>8.0148182404871093E-3</c:v>
                </c:pt>
                <c:pt idx="2147">
                  <c:v>8.0109937730918346E-3</c:v>
                </c:pt>
                <c:pt idx="2148">
                  <c:v>8.0079021076863623E-3</c:v>
                </c:pt>
                <c:pt idx="2149">
                  <c:v>8.0040624010594263E-3</c:v>
                </c:pt>
                <c:pt idx="2150">
                  <c:v>8.0002135995790469E-3</c:v>
                </c:pt>
                <c:pt idx="2151">
                  <c:v>7.9963556986745975E-3</c:v>
                </c:pt>
                <c:pt idx="2152">
                  <c:v>7.9917350298142065E-3</c:v>
                </c:pt>
                <c:pt idx="2153">
                  <c:v>7.9876666321448461E-3</c:v>
                </c:pt>
                <c:pt idx="2154">
                  <c:v>7.9839677908671858E-3</c:v>
                </c:pt>
                <c:pt idx="2155">
                  <c:v>7.9800704941793144E-3</c:v>
                </c:pt>
                <c:pt idx="2156">
                  <c:v>7.9767382851615477E-3</c:v>
                </c:pt>
                <c:pt idx="2157">
                  <c:v>7.9722485235156348E-3</c:v>
                </c:pt>
                <c:pt idx="2158">
                  <c:v>7.9683238403921441E-3</c:v>
                </c:pt>
                <c:pt idx="2159">
                  <c:v>7.9643900193157591E-3</c:v>
                </c:pt>
                <c:pt idx="2160">
                  <c:v>7.9604470557076423E-3</c:v>
                </c:pt>
                <c:pt idx="2161">
                  <c:v>7.9564949449964506E-3</c:v>
                </c:pt>
                <c:pt idx="2162">
                  <c:v>7.9525336826108406E-3</c:v>
                </c:pt>
                <c:pt idx="2163">
                  <c:v>7.948563263979469E-3</c:v>
                </c:pt>
                <c:pt idx="2164">
                  <c:v>7.9445836845309925E-3</c:v>
                </c:pt>
                <c:pt idx="2165">
                  <c:v>7.9405949396890718E-3</c:v>
                </c:pt>
                <c:pt idx="2166">
                  <c:v>7.9365970248798656E-3</c:v>
                </c:pt>
                <c:pt idx="2167">
                  <c:v>7.9325899355370266E-3</c:v>
                </c:pt>
                <c:pt idx="2168">
                  <c:v>7.9285736670867135E-3</c:v>
                </c:pt>
                <c:pt idx="2169">
                  <c:v>7.9251513648756957E-3</c:v>
                </c:pt>
                <c:pt idx="2170">
                  <c:v>7.9205135745658017E-3</c:v>
                </c:pt>
                <c:pt idx="2171">
                  <c:v>7.9164697413550145E-3</c:v>
                </c:pt>
                <c:pt idx="2172">
                  <c:v>7.9124167107463839E-3</c:v>
                </c:pt>
                <c:pt idx="2173">
                  <c:v>7.9083544781660686E-3</c:v>
                </c:pt>
                <c:pt idx="2174">
                  <c:v>7.9042830390452234E-3</c:v>
                </c:pt>
                <c:pt idx="2175">
                  <c:v>7.900202388807509E-3</c:v>
                </c:pt>
                <c:pt idx="2176">
                  <c:v>7.8961125228840801E-3</c:v>
                </c:pt>
                <c:pt idx="2177">
                  <c:v>7.8920134367035932E-3</c:v>
                </c:pt>
                <c:pt idx="2178">
                  <c:v>7.8879051256922073E-3</c:v>
                </c:pt>
                <c:pt idx="2179">
                  <c:v>7.8837875852785788E-3</c:v>
                </c:pt>
                <c:pt idx="2180">
                  <c:v>7.8796608108913646E-3</c:v>
                </c:pt>
                <c:pt idx="2181">
                  <c:v>7.8755247979542253E-3</c:v>
                </c:pt>
                <c:pt idx="2182">
                  <c:v>7.8713795419008137E-3</c:v>
                </c:pt>
                <c:pt idx="2183">
                  <c:v>7.8672250381597864E-3</c:v>
                </c:pt>
                <c:pt idx="2184">
                  <c:v>7.863061282152306E-3</c:v>
                </c:pt>
                <c:pt idx="2185">
                  <c:v>7.8588882693145234E-3</c:v>
                </c:pt>
                <c:pt idx="2186">
                  <c:v>7.8547059950676013E-3</c:v>
                </c:pt>
                <c:pt idx="2187">
                  <c:v>7.8505144548476902E-3</c:v>
                </c:pt>
                <c:pt idx="2188">
                  <c:v>7.8463136440734549E-3</c:v>
                </c:pt>
                <c:pt idx="2189">
                  <c:v>7.8421035581810461E-3</c:v>
                </c:pt>
                <c:pt idx="2190">
                  <c:v>7.8376672379132373E-3</c:v>
                </c:pt>
                <c:pt idx="2191">
                  <c:v>7.8336555427488408E-3</c:v>
                </c:pt>
                <c:pt idx="2192">
                  <c:v>7.8294176040638597E-3</c:v>
                </c:pt>
                <c:pt idx="2193">
                  <c:v>7.8251703719703358E-3</c:v>
                </c:pt>
                <c:pt idx="2194">
                  <c:v>7.820913841899424E-3</c:v>
                </c:pt>
                <c:pt idx="2195">
                  <c:v>7.8166480092747848E-3</c:v>
                </c:pt>
                <c:pt idx="2196">
                  <c:v>7.8123728695300709E-3</c:v>
                </c:pt>
                <c:pt idx="2197">
                  <c:v>7.8080884180939392E-3</c:v>
                </c:pt>
                <c:pt idx="2198">
                  <c:v>7.8037946503900502E-3</c:v>
                </c:pt>
                <c:pt idx="2199">
                  <c:v>7.7994915618520566E-3</c:v>
                </c:pt>
                <c:pt idx="2200">
                  <c:v>7.7960765205926331E-3</c:v>
                </c:pt>
                <c:pt idx="2201">
                  <c:v>7.7917578176744939E-3</c:v>
                </c:pt>
                <c:pt idx="2202">
                  <c:v>7.78742978211027E-3</c:v>
                </c:pt>
                <c:pt idx="2203">
                  <c:v>7.7830924093350417E-3</c:v>
                </c:pt>
                <c:pt idx="2204">
                  <c:v>7.7776085698937954E-3</c:v>
                </c:pt>
                <c:pt idx="2205">
                  <c:v>7.7734770370577189E-3</c:v>
                </c:pt>
                <c:pt idx="2206">
                  <c:v>7.769108574665895E-3</c:v>
                </c:pt>
                <c:pt idx="2207">
                  <c:v>7.7647307548692202E-3</c:v>
                </c:pt>
                <c:pt idx="2208">
                  <c:v>7.761035002769953E-3</c:v>
                </c:pt>
                <c:pt idx="2209">
                  <c:v>7.7559470247709483E-3</c:v>
                </c:pt>
                <c:pt idx="2210">
                  <c:v>7.7515411053266647E-3</c:v>
                </c:pt>
                <c:pt idx="2211">
                  <c:v>7.747125810192157E-3</c:v>
                </c:pt>
                <c:pt idx="2212">
                  <c:v>7.7427011347935837E-3</c:v>
                </c:pt>
                <c:pt idx="2213">
                  <c:v>7.7382670745645976E-3</c:v>
                </c:pt>
                <c:pt idx="2214">
                  <c:v>7.7338236249313574E-3</c:v>
                </c:pt>
                <c:pt idx="2215">
                  <c:v>7.7293707813225199E-3</c:v>
                </c:pt>
                <c:pt idx="2216">
                  <c:v>7.7249085391692396E-3</c:v>
                </c:pt>
                <c:pt idx="2217">
                  <c:v>7.7204368939001733E-3</c:v>
                </c:pt>
                <c:pt idx="2218">
                  <c:v>7.7159558409389817E-3</c:v>
                </c:pt>
                <c:pt idx="2219">
                  <c:v>7.7114653757243135E-3</c:v>
                </c:pt>
                <c:pt idx="2220">
                  <c:v>7.7069654936798293E-3</c:v>
                </c:pt>
                <c:pt idx="2221">
                  <c:v>7.7024561902341859E-3</c:v>
                </c:pt>
                <c:pt idx="2222">
                  <c:v>7.697937460818538E-3</c:v>
                </c:pt>
                <c:pt idx="2223">
                  <c:v>7.6934093008640403E-3</c:v>
                </c:pt>
                <c:pt idx="2224">
                  <c:v>7.6888717057943534E-3</c:v>
                </c:pt>
                <c:pt idx="2225">
                  <c:v>7.6843246710456281E-3</c:v>
                </c:pt>
                <c:pt idx="2226">
                  <c:v>7.6797681920415251E-3</c:v>
                </c:pt>
                <c:pt idx="2227">
                  <c:v>7.675202264213199E-3</c:v>
                </c:pt>
                <c:pt idx="2228">
                  <c:v>7.6706268829943025E-3</c:v>
                </c:pt>
                <c:pt idx="2229">
                  <c:v>7.6660420438059984E-3</c:v>
                </c:pt>
                <c:pt idx="2230">
                  <c:v>7.6621899291045544E-3</c:v>
                </c:pt>
                <c:pt idx="2231">
                  <c:v>7.656843973260774E-3</c:v>
                </c:pt>
                <c:pt idx="2232">
                  <c:v>7.6522307327611672E-3</c:v>
                </c:pt>
                <c:pt idx="2233">
                  <c:v>7.6476080160117754E-3</c:v>
                </c:pt>
                <c:pt idx="2234">
                  <c:v>7.6429758184487495E-3</c:v>
                </c:pt>
                <c:pt idx="2235">
                  <c:v>7.6383341354957501E-3</c:v>
                </c:pt>
                <c:pt idx="2236">
                  <c:v>7.633682962588928E-3</c:v>
                </c:pt>
                <c:pt idx="2237">
                  <c:v>7.6290222951544417E-3</c:v>
                </c:pt>
                <c:pt idx="2238">
                  <c:v>7.6243521286209481E-3</c:v>
                </c:pt>
                <c:pt idx="2239">
                  <c:v>7.6196724584196018E-3</c:v>
                </c:pt>
                <c:pt idx="2240">
                  <c:v>7.6149832799815576E-3</c:v>
                </c:pt>
                <c:pt idx="2241">
                  <c:v>7.610284588735472E-3</c:v>
                </c:pt>
                <c:pt idx="2242">
                  <c:v>7.6050625501536242E-3</c:v>
                </c:pt>
                <c:pt idx="2243">
                  <c:v>7.6016311502908728E-3</c:v>
                </c:pt>
                <c:pt idx="2244">
                  <c:v>7.5961313924480245E-3</c:v>
                </c:pt>
                <c:pt idx="2245">
                  <c:v>7.5913946042713287E-3</c:v>
                </c:pt>
                <c:pt idx="2246">
                  <c:v>7.5866482804348712E-3</c:v>
                </c:pt>
                <c:pt idx="2247">
                  <c:v>7.5809513348155319E-3</c:v>
                </c:pt>
                <c:pt idx="2248">
                  <c:v>7.576707053041168E-3</c:v>
                </c:pt>
                <c:pt idx="2249">
                  <c:v>7.5719315132298289E-3</c:v>
                </c:pt>
                <c:pt idx="2250">
                  <c:v>7.5671464192906789E-3</c:v>
                </c:pt>
                <c:pt idx="2251">
                  <c:v>7.5623517666544684E-3</c:v>
                </c:pt>
                <c:pt idx="2252">
                  <c:v>7.5575475507519505E-3</c:v>
                </c:pt>
                <c:pt idx="2253">
                  <c:v>7.5527337670138767E-3</c:v>
                </c:pt>
                <c:pt idx="2254">
                  <c:v>7.5479104108684197E-3</c:v>
                </c:pt>
                <c:pt idx="2255">
                  <c:v>7.5430774777463317E-3</c:v>
                </c:pt>
                <c:pt idx="2256">
                  <c:v>7.5382349630757862E-3</c:v>
                </c:pt>
                <c:pt idx="2257">
                  <c:v>7.5333828622926912E-3</c:v>
                </c:pt>
                <c:pt idx="2258">
                  <c:v>7.5285211708226423E-3</c:v>
                </c:pt>
                <c:pt idx="2259">
                  <c:v>7.5233796481241622E-3</c:v>
                </c:pt>
                <c:pt idx="2260">
                  <c:v>7.5184979734971291E-3</c:v>
                </c:pt>
                <c:pt idx="2261">
                  <c:v>7.5138785065931302E-3</c:v>
                </c:pt>
                <c:pt idx="2262">
                  <c:v>7.5089784066802038E-3</c:v>
                </c:pt>
                <c:pt idx="2263">
                  <c:v>7.5015325879324024E-3</c:v>
                </c:pt>
                <c:pt idx="2264">
                  <c:v>7.4991493616777798E-3</c:v>
                </c:pt>
                <c:pt idx="2265">
                  <c:v>7.4921050516470059E-3</c:v>
                </c:pt>
                <c:pt idx="2266">
                  <c:v>7.4871623428138159E-3</c:v>
                </c:pt>
                <c:pt idx="2267">
                  <c:v>7.4822100002107147E-3</c:v>
                </c:pt>
                <c:pt idx="2268">
                  <c:v>7.4772480192632981E-3</c:v>
                </c:pt>
                <c:pt idx="2269">
                  <c:v>7.4725547930887259E-3</c:v>
                </c:pt>
                <c:pt idx="2270">
                  <c:v>7.4675743145604656E-3</c:v>
                </c:pt>
                <c:pt idx="2271">
                  <c:v>7.4625841844406793E-3</c:v>
                </c:pt>
                <c:pt idx="2272">
                  <c:v>7.457584398159689E-3</c:v>
                </c:pt>
                <c:pt idx="2273">
                  <c:v>7.4522933794841971E-3</c:v>
                </c:pt>
                <c:pt idx="2274">
                  <c:v>7.4472734725347205E-3</c:v>
                </c:pt>
                <c:pt idx="2275">
                  <c:v>7.4422438952561907E-3</c:v>
                </c:pt>
                <c:pt idx="2276">
                  <c:v>7.4372046430793591E-3</c:v>
                </c:pt>
                <c:pt idx="2277">
                  <c:v>7.4321557114401336E-3</c:v>
                </c:pt>
                <c:pt idx="2278">
                  <c:v>7.4270970957641107E-3</c:v>
                </c:pt>
                <c:pt idx="2279">
                  <c:v>7.4220287914820412E-3</c:v>
                </c:pt>
                <c:pt idx="2280">
                  <c:v>7.4169507940298343E-3</c:v>
                </c:pt>
                <c:pt idx="2281">
                  <c:v>7.4118630988330844E-3</c:v>
                </c:pt>
                <c:pt idx="2282">
                  <c:v>7.4070544411277695E-3</c:v>
                </c:pt>
                <c:pt idx="2283">
                  <c:v>7.401948135472125E-3</c:v>
                </c:pt>
                <c:pt idx="2284">
                  <c:v>7.3968321188244701E-3</c:v>
                </c:pt>
                <c:pt idx="2285">
                  <c:v>7.3917063866071331E-3</c:v>
                </c:pt>
                <c:pt idx="2286">
                  <c:v>7.3862789968039176E-3</c:v>
                </c:pt>
                <c:pt idx="2287">
                  <c:v>7.3811330192063264E-3</c:v>
                </c:pt>
                <c:pt idx="2288">
                  <c:v>7.3759773118820338E-3</c:v>
                </c:pt>
                <c:pt idx="2289">
                  <c:v>7.3708118702617911E-3</c:v>
                </c:pt>
                <c:pt idx="2290">
                  <c:v>7.365636689781508E-3</c:v>
                </c:pt>
                <c:pt idx="2291">
                  <c:v>7.3607477105630537E-3</c:v>
                </c:pt>
                <c:pt idx="2292">
                  <c:v>7.3555538414522559E-3</c:v>
                </c:pt>
                <c:pt idx="2293">
                  <c:v>7.3503502202223459E-3</c:v>
                </c:pt>
                <c:pt idx="2294">
                  <c:v>7.3445400527463733E-3</c:v>
                </c:pt>
                <c:pt idx="2295">
                  <c:v>7.3396145445274227E-3</c:v>
                </c:pt>
                <c:pt idx="2296">
                  <c:v>7.3343808349249449E-3</c:v>
                </c:pt>
                <c:pt idx="2297">
                  <c:v>7.3291373544802675E-3</c:v>
                </c:pt>
                <c:pt idx="2298">
                  <c:v>7.3238840986215633E-3</c:v>
                </c:pt>
                <c:pt idx="2299">
                  <c:v>7.3178684018885528E-3</c:v>
                </c:pt>
                <c:pt idx="2300">
                  <c:v>7.3125941833376215E-3</c:v>
                </c:pt>
                <c:pt idx="2301">
                  <c:v>7.3073101750125375E-3</c:v>
                </c:pt>
                <c:pt idx="2302">
                  <c:v>7.302016372351788E-3</c:v>
                </c:pt>
                <c:pt idx="2303">
                  <c:v>7.2967127707809689E-3</c:v>
                </c:pt>
                <c:pt idx="2304">
                  <c:v>7.2923187172380111E-3</c:v>
                </c:pt>
                <c:pt idx="2305">
                  <c:v>7.2869979300899902E-3</c:v>
                </c:pt>
                <c:pt idx="2306">
                  <c:v>7.2816673316673198E-3</c:v>
                </c:pt>
                <c:pt idx="2307">
                  <c:v>7.2763269173965152E-3</c:v>
                </c:pt>
                <c:pt idx="2308">
                  <c:v>7.2688077291981502E-3</c:v>
                </c:pt>
                <c:pt idx="2309">
                  <c:v>7.2646851284878661E-3</c:v>
                </c:pt>
                <c:pt idx="2310">
                  <c:v>7.2593128066591748E-3</c:v>
                </c:pt>
                <c:pt idx="2311">
                  <c:v>7.2539306493741634E-3</c:v>
                </c:pt>
                <c:pt idx="2312">
                  <c:v>7.2485386520687407E-3</c:v>
                </c:pt>
                <c:pt idx="2313">
                  <c:v>7.2412774782026901E-3</c:v>
                </c:pt>
                <c:pt idx="2314">
                  <c:v>7.2358621593893169E-3</c:v>
                </c:pt>
                <c:pt idx="2315">
                  <c:v>7.2304369851070027E-3</c:v>
                </c:pt>
                <c:pt idx="2316">
                  <c:v>7.2245414081245091E-3</c:v>
                </c:pt>
                <c:pt idx="2317">
                  <c:v>7.2195570518501784E-3</c:v>
                </c:pt>
                <c:pt idx="2318">
                  <c:v>7.2141022837404756E-3</c:v>
                </c:pt>
                <c:pt idx="2319">
                  <c:v>7.2086376418889486E-3</c:v>
                </c:pt>
                <c:pt idx="2320">
                  <c:v>7.2031631217267522E-3</c:v>
                </c:pt>
                <c:pt idx="2321">
                  <c:v>7.1976787186875391E-3</c:v>
                </c:pt>
                <c:pt idx="2322">
                  <c:v>7.1921844281999658E-3</c:v>
                </c:pt>
                <c:pt idx="2323">
                  <c:v>7.1866802457026813E-3</c:v>
                </c:pt>
                <c:pt idx="2324">
                  <c:v>7.181166166624342E-3</c:v>
                </c:pt>
                <c:pt idx="2325">
                  <c:v>7.1756421864010989E-3</c:v>
                </c:pt>
                <c:pt idx="2326">
                  <c:v>7.1701083004591104E-3</c:v>
                </c:pt>
                <c:pt idx="2327">
                  <c:v>7.1645645042370254E-3</c:v>
                </c:pt>
                <c:pt idx="2328">
                  <c:v>7.1590107931659985E-3</c:v>
                </c:pt>
                <c:pt idx="2329">
                  <c:v>7.1544285114230697E-3</c:v>
                </c:pt>
                <c:pt idx="2330">
                  <c:v>7.147873608209232E-3</c:v>
                </c:pt>
                <c:pt idx="2331">
                  <c:v>7.1422901251858018E-3</c:v>
                </c:pt>
                <c:pt idx="2332">
                  <c:v>7.1366967090480404E-3</c:v>
                </c:pt>
                <c:pt idx="2333">
                  <c:v>7.1310933552296007E-3</c:v>
                </c:pt>
                <c:pt idx="2334">
                  <c:v>7.1254800591541434E-3</c:v>
                </c:pt>
                <c:pt idx="2335">
                  <c:v>7.1198568162628151E-3</c:v>
                </c:pt>
                <c:pt idx="2336">
                  <c:v>7.1142236219842725E-3</c:v>
                </c:pt>
                <c:pt idx="2337">
                  <c:v>7.1085804717571643E-3</c:v>
                </c:pt>
                <c:pt idx="2338">
                  <c:v>7.1029273610101473E-3</c:v>
                </c:pt>
                <c:pt idx="2339">
                  <c:v>7.0972642851768741E-3</c:v>
                </c:pt>
                <c:pt idx="2340">
                  <c:v>7.0915912396909975E-3</c:v>
                </c:pt>
                <c:pt idx="2341">
                  <c:v>7.085908219988668E-3</c:v>
                </c:pt>
                <c:pt idx="2342">
                  <c:v>7.0812286469663106E-3</c:v>
                </c:pt>
                <c:pt idx="2343">
                  <c:v>7.0745122396567717E-3</c:v>
                </c:pt>
                <c:pt idx="2344">
                  <c:v>7.0687992698970081E-3</c:v>
                </c:pt>
                <c:pt idx="2345">
                  <c:v>7.0630763076529046E-3</c:v>
                </c:pt>
                <c:pt idx="2346">
                  <c:v>7.0573433483531178E-3</c:v>
                </c:pt>
                <c:pt idx="2347">
                  <c:v>7.0516003874362965E-3</c:v>
                </c:pt>
                <c:pt idx="2348">
                  <c:v>7.0458474203385912E-3</c:v>
                </c:pt>
                <c:pt idx="2349">
                  <c:v>7.0400844424836628E-3</c:v>
                </c:pt>
                <c:pt idx="2350">
                  <c:v>7.0313530794637261E-3</c:v>
                </c:pt>
                <c:pt idx="2351">
                  <c:v>7.0280469289516548E-3</c:v>
                </c:pt>
                <c:pt idx="2352">
                  <c:v>7.0227353987570296E-3</c:v>
                </c:pt>
                <c:pt idx="2353">
                  <c:v>7.0169323322347155E-3</c:v>
                </c:pt>
                <c:pt idx="2354">
                  <c:v>7.0111192321309357E-3</c:v>
                </c:pt>
                <c:pt idx="2355">
                  <c:v>7.0063418153008669E-3</c:v>
                </c:pt>
                <c:pt idx="2356">
                  <c:v>7.0008603651021996E-3</c:v>
                </c:pt>
                <c:pt idx="2357">
                  <c:v>6.9950204628803948E-3</c:v>
                </c:pt>
                <c:pt idx="2358">
                  <c:v>6.9891705105178704E-3</c:v>
                </c:pt>
                <c:pt idx="2359">
                  <c:v>6.9833105034439969E-3</c:v>
                </c:pt>
                <c:pt idx="2360">
                  <c:v>6.976029670567041E-3</c:v>
                </c:pt>
                <c:pt idx="2361">
                  <c:v>6.9701462075327791E-3</c:v>
                </c:pt>
                <c:pt idx="2362">
                  <c:v>6.9642526743862732E-3</c:v>
                </c:pt>
                <c:pt idx="2363">
                  <c:v>6.9583490665636738E-3</c:v>
                </c:pt>
                <c:pt idx="2364">
                  <c:v>6.9524353794961358E-3</c:v>
                </c:pt>
                <c:pt idx="2365">
                  <c:v>6.9465116086198098E-3</c:v>
                </c:pt>
                <c:pt idx="2366">
                  <c:v>6.9405777493683485E-3</c:v>
                </c:pt>
                <c:pt idx="2367">
                  <c:v>6.9346337971804006E-3</c:v>
                </c:pt>
                <c:pt idx="2368">
                  <c:v>6.9297579814883419E-3</c:v>
                </c:pt>
                <c:pt idx="2369">
                  <c:v>6.92271559571217E-3</c:v>
                </c:pt>
                <c:pt idx="2370">
                  <c:v>6.9167413373041886E-3</c:v>
                </c:pt>
                <c:pt idx="2371">
                  <c:v>6.9107569676943315E-3</c:v>
                </c:pt>
                <c:pt idx="2372">
                  <c:v>6.9047624823137532E-3</c:v>
                </c:pt>
                <c:pt idx="2373">
                  <c:v>6.8987578766011026E-3</c:v>
                </c:pt>
                <c:pt idx="2374">
                  <c:v>6.8927431459875343E-3</c:v>
                </c:pt>
                <c:pt idx="2375">
                  <c:v>6.8867182859091991E-3</c:v>
                </c:pt>
                <c:pt idx="2376">
                  <c:v>6.8806832917972516E-3</c:v>
                </c:pt>
                <c:pt idx="2377">
                  <c:v>6.8746381590928385E-3</c:v>
                </c:pt>
                <c:pt idx="2378">
                  <c:v>6.8685828832271145E-3</c:v>
                </c:pt>
                <c:pt idx="2379">
                  <c:v>6.8625174596312344E-3</c:v>
                </c:pt>
                <c:pt idx="2380">
                  <c:v>6.8564418837438468E-3</c:v>
                </c:pt>
                <c:pt idx="2381">
                  <c:v>6.8503561510011024E-3</c:v>
                </c:pt>
                <c:pt idx="2382">
                  <c:v>6.844260256831658E-3</c:v>
                </c:pt>
                <c:pt idx="2383">
                  <c:v>6.8381541966791581E-3</c:v>
                </c:pt>
                <c:pt idx="2384">
                  <c:v>6.8320379659747577E-3</c:v>
                </c:pt>
                <c:pt idx="2385">
                  <c:v>6.8259115601496112E-3</c:v>
                </c:pt>
                <c:pt idx="2386">
                  <c:v>6.8197749746398695E-3</c:v>
                </c:pt>
                <c:pt idx="2387">
                  <c:v>6.8136282048841812E-3</c:v>
                </c:pt>
                <c:pt idx="2388">
                  <c:v>6.807471246313701E-3</c:v>
                </c:pt>
                <c:pt idx="2389">
                  <c:v>6.8013040943670777E-3</c:v>
                </c:pt>
                <c:pt idx="2390">
                  <c:v>6.7951267444754659E-3</c:v>
                </c:pt>
                <c:pt idx="2391">
                  <c:v>6.7889391920775144E-3</c:v>
                </c:pt>
                <c:pt idx="2392">
                  <c:v>6.7827414326093738E-3</c:v>
                </c:pt>
                <c:pt idx="2393">
                  <c:v>6.7765334614997008E-3</c:v>
                </c:pt>
                <c:pt idx="2394">
                  <c:v>6.7703152741896422E-3</c:v>
                </c:pt>
                <c:pt idx="2395">
                  <c:v>6.7640868661153486E-3</c:v>
                </c:pt>
                <c:pt idx="2396">
                  <c:v>6.7578482327029787E-3</c:v>
                </c:pt>
                <c:pt idx="2397">
                  <c:v>6.7515993693986753E-3</c:v>
                </c:pt>
                <c:pt idx="2398">
                  <c:v>6.7453402716360911E-3</c:v>
                </c:pt>
                <c:pt idx="2399">
                  <c:v>6.7390709348438826E-3</c:v>
                </c:pt>
                <c:pt idx="2400">
                  <c:v>6.7327913544631968E-3</c:v>
                </c:pt>
                <c:pt idx="2401">
                  <c:v>6.7265015259276861E-3</c:v>
                </c:pt>
                <c:pt idx="2402">
                  <c:v>6.7202014446735014E-3</c:v>
                </c:pt>
                <c:pt idx="2403">
                  <c:v>6.7150579295526978E-3</c:v>
                </c:pt>
                <c:pt idx="2404">
                  <c:v>6.7075705057512147E-3</c:v>
                </c:pt>
                <c:pt idx="2405">
                  <c:v>6.7012396389579121E-3</c:v>
                </c:pt>
                <c:pt idx="2406">
                  <c:v>6.6948985011855422E-3</c:v>
                </c:pt>
                <c:pt idx="2407">
                  <c:v>6.6897241320377334E-3</c:v>
                </c:pt>
                <c:pt idx="2408">
                  <c:v>6.6837580254043771E-3</c:v>
                </c:pt>
                <c:pt idx="2409">
                  <c:v>6.6773894598180583E-3</c:v>
                </c:pt>
                <c:pt idx="2410">
                  <c:v>6.6710106066152665E-3</c:v>
                </c:pt>
                <c:pt idx="2411">
                  <c:v>6.6646214612282274E-3</c:v>
                </c:pt>
                <c:pt idx="2412">
                  <c:v>6.6566357284528199E-3</c:v>
                </c:pt>
                <c:pt idx="2413">
                  <c:v>6.6502225660466929E-3</c:v>
                </c:pt>
                <c:pt idx="2414">
                  <c:v>6.6434005976269044E-3</c:v>
                </c:pt>
                <c:pt idx="2415">
                  <c:v>6.6373653142109967E-3</c:v>
                </c:pt>
                <c:pt idx="2416">
                  <c:v>6.6309212156487329E-3</c:v>
                </c:pt>
                <c:pt idx="2417">
                  <c:v>6.6244667959050596E-3</c:v>
                </c:pt>
                <c:pt idx="2418">
                  <c:v>6.6180020504136294E-3</c:v>
                </c:pt>
                <c:pt idx="2419">
                  <c:v>6.6115269746180871E-3</c:v>
                </c:pt>
                <c:pt idx="2420">
                  <c:v>6.6050415639470894E-3</c:v>
                </c:pt>
                <c:pt idx="2421">
                  <c:v>6.598545813844281E-3</c:v>
                </c:pt>
                <c:pt idx="2422">
                  <c:v>6.5920397197358205E-3</c:v>
                </c:pt>
                <c:pt idx="2423">
                  <c:v>6.5855232770678507E-3</c:v>
                </c:pt>
                <c:pt idx="2424">
                  <c:v>6.5789964812740243E-3</c:v>
                </c:pt>
                <c:pt idx="2425">
                  <c:v>6.5724593277879939E-3</c:v>
                </c:pt>
                <c:pt idx="2426">
                  <c:v>6.5659118120484083E-3</c:v>
                </c:pt>
                <c:pt idx="2427">
                  <c:v>6.5593539294914183E-3</c:v>
                </c:pt>
                <c:pt idx="2428">
                  <c:v>6.5527856755531744E-3</c:v>
                </c:pt>
                <c:pt idx="2429">
                  <c:v>6.5462070456698274E-3</c:v>
                </c:pt>
                <c:pt idx="2430">
                  <c:v>6.5396180352800259E-3</c:v>
                </c:pt>
                <c:pt idx="2431">
                  <c:v>6.5330186398174228E-3</c:v>
                </c:pt>
                <c:pt idx="2432">
                  <c:v>6.5264088547206667E-3</c:v>
                </c:pt>
                <c:pt idx="2433">
                  <c:v>6.5197886754284062E-3</c:v>
                </c:pt>
                <c:pt idx="2434">
                  <c:v>6.5131580973767922E-3</c:v>
                </c:pt>
                <c:pt idx="2435">
                  <c:v>6.5065171159969792E-3</c:v>
                </c:pt>
                <c:pt idx="2436">
                  <c:v>6.4998657267326121E-3</c:v>
                </c:pt>
                <c:pt idx="2437">
                  <c:v>6.4932039250148454E-3</c:v>
                </c:pt>
                <c:pt idx="2438">
                  <c:v>6.486531706287324E-3</c:v>
                </c:pt>
                <c:pt idx="2439">
                  <c:v>6.4798490659837005E-3</c:v>
                </c:pt>
                <c:pt idx="2440">
                  <c:v>6.4731559995401255E-3</c:v>
                </c:pt>
                <c:pt idx="2441">
                  <c:v>6.4664525023927499E-3</c:v>
                </c:pt>
                <c:pt idx="2442">
                  <c:v>6.4610058647577026E-3</c:v>
                </c:pt>
                <c:pt idx="2443">
                  <c:v>6.4530141977436895E-3</c:v>
                </c:pt>
                <c:pt idx="2444">
                  <c:v>6.446279381114306E-3</c:v>
                </c:pt>
                <c:pt idx="2445">
                  <c:v>6.4395341155332186E-3</c:v>
                </c:pt>
                <c:pt idx="2446">
                  <c:v>6.4327783964315821E-3</c:v>
                </c:pt>
                <c:pt idx="2447">
                  <c:v>6.4260122192555391E-3</c:v>
                </c:pt>
                <c:pt idx="2448">
                  <c:v>6.4192355794362443E-3</c:v>
                </c:pt>
                <c:pt idx="2449">
                  <c:v>6.4124484724123465E-3</c:v>
                </c:pt>
                <c:pt idx="2450">
                  <c:v>6.4056508936249923E-3</c:v>
                </c:pt>
                <c:pt idx="2451">
                  <c:v>6.3988428385028384E-3</c:v>
                </c:pt>
                <c:pt idx="2452">
                  <c:v>6.3920243024945256E-3</c:v>
                </c:pt>
                <c:pt idx="2453">
                  <c:v>6.3851952810312085E-3</c:v>
                </c:pt>
                <c:pt idx="2454">
                  <c:v>6.3783557695490378E-3</c:v>
                </c:pt>
                <c:pt idx="2455">
                  <c:v>6.3715057634891603E-3</c:v>
                </c:pt>
                <c:pt idx="2456">
                  <c:v>6.3646452582877266E-3</c:v>
                </c:pt>
                <c:pt idx="2457">
                  <c:v>6.3577742493833855E-3</c:v>
                </c:pt>
                <c:pt idx="2458">
                  <c:v>6.3508927322122877E-3</c:v>
                </c:pt>
                <c:pt idx="2459">
                  <c:v>6.3440007022130818E-3</c:v>
                </c:pt>
                <c:pt idx="2460">
                  <c:v>6.3384124233344724E-3</c:v>
                </c:pt>
                <c:pt idx="2461">
                  <c:v>6.3315019745199142E-3</c:v>
                </c:pt>
                <c:pt idx="2462">
                  <c:v>6.3245810003289236E-3</c:v>
                </c:pt>
                <c:pt idx="2463">
                  <c:v>6.317649496191363E-3</c:v>
                </c:pt>
                <c:pt idx="2464">
                  <c:v>6.3089409373009242E-3</c:v>
                </c:pt>
                <c:pt idx="2465">
                  <c:v>6.3024274973594308E-3</c:v>
                </c:pt>
                <c:pt idx="2466">
                  <c:v>6.2954617498281462E-3</c:v>
                </c:pt>
                <c:pt idx="2467">
                  <c:v>6.2884854529729473E-3</c:v>
                </c:pt>
                <c:pt idx="2468">
                  <c:v>6.2828338666368723E-3</c:v>
                </c:pt>
                <c:pt idx="2469">
                  <c:v>6.2745011930429029E-3</c:v>
                </c:pt>
                <c:pt idx="2470">
                  <c:v>6.2674932208453549E-3</c:v>
                </c:pt>
                <c:pt idx="2471">
                  <c:v>6.2604746810734913E-3</c:v>
                </c:pt>
                <c:pt idx="2472">
                  <c:v>6.2534455691709567E-3</c:v>
                </c:pt>
                <c:pt idx="2473">
                  <c:v>6.246405880573902E-3</c:v>
                </c:pt>
                <c:pt idx="2474">
                  <c:v>6.2393556107184778E-3</c:v>
                </c:pt>
                <c:pt idx="2475">
                  <c:v>6.2322947550483287E-3</c:v>
                </c:pt>
                <c:pt idx="2476">
                  <c:v>6.2252233089996056E-3</c:v>
                </c:pt>
                <c:pt idx="2477">
                  <c:v>6.2181412680084591E-3</c:v>
                </c:pt>
                <c:pt idx="2478">
                  <c:v>6.2110486275160359E-3</c:v>
                </c:pt>
                <c:pt idx="2479">
                  <c:v>6.2039453829609847E-3</c:v>
                </c:pt>
                <c:pt idx="2480">
                  <c:v>6.1968315297794563E-3</c:v>
                </c:pt>
                <c:pt idx="2481">
                  <c:v>6.1897070634150952E-3</c:v>
                </c:pt>
                <c:pt idx="2482">
                  <c:v>6.1825719793015543E-3</c:v>
                </c:pt>
                <c:pt idx="2483">
                  <c:v>6.1754262728799802E-3</c:v>
                </c:pt>
                <c:pt idx="2484">
                  <c:v>6.1682699395865237E-3</c:v>
                </c:pt>
                <c:pt idx="2485">
                  <c:v>6.1611029748648294E-3</c:v>
                </c:pt>
                <c:pt idx="2486">
                  <c:v>6.153925374151048E-3</c:v>
                </c:pt>
                <c:pt idx="2487">
                  <c:v>6.1467371328838283E-3</c:v>
                </c:pt>
                <c:pt idx="2488">
                  <c:v>6.1395384073631432E-3</c:v>
                </c:pt>
                <c:pt idx="2489">
                  <c:v>6.1323320574463436E-3</c:v>
                </c:pt>
                <c:pt idx="2490">
                  <c:v>6.1265112584106404E-3</c:v>
                </c:pt>
                <c:pt idx="2491">
                  <c:v>6.1179170000535965E-3</c:v>
                </c:pt>
                <c:pt idx="2492">
                  <c:v>6.1107186768810662E-3</c:v>
                </c:pt>
                <c:pt idx="2493">
                  <c:v>6.1035325678057695E-3</c:v>
                </c:pt>
                <c:pt idx="2494">
                  <c:v>6.0963595749835564E-3</c:v>
                </c:pt>
                <c:pt idx="2495">
                  <c:v>6.0891997391168684E-3</c:v>
                </c:pt>
                <c:pt idx="2496">
                  <c:v>6.0820531009081469E-3</c:v>
                </c:pt>
                <c:pt idx="2497">
                  <c:v>6.0749197010523392E-3</c:v>
                </c:pt>
                <c:pt idx="2498">
                  <c:v>6.0677995802493889E-3</c:v>
                </c:pt>
                <c:pt idx="2499">
                  <c:v>6.0606927791992393E-3</c:v>
                </c:pt>
                <c:pt idx="2500">
                  <c:v>6.0535993385993359E-3</c:v>
                </c:pt>
                <c:pt idx="2501">
                  <c:v>6.0465192991496219E-3</c:v>
                </c:pt>
                <c:pt idx="2502">
                  <c:v>6.0385470694275115E-3</c:v>
                </c:pt>
                <c:pt idx="2503">
                  <c:v>6.0337560583878513E-3</c:v>
                </c:pt>
                <c:pt idx="2504">
                  <c:v>6.0253599947010517E-3</c:v>
                </c:pt>
                <c:pt idx="2505">
                  <c:v>6.0183339668440361E-3</c:v>
                </c:pt>
                <c:pt idx="2506">
                  <c:v>6.0113215436344292E-3</c:v>
                </c:pt>
                <c:pt idx="2507">
                  <c:v>6.0028756020309845E-3</c:v>
                </c:pt>
                <c:pt idx="2508">
                  <c:v>5.9967885901322749E-3</c:v>
                </c:pt>
                <c:pt idx="2509">
                  <c:v>5.9898183209214275E-3</c:v>
                </c:pt>
                <c:pt idx="2510">
                  <c:v>5.9828618216892851E-3</c:v>
                </c:pt>
                <c:pt idx="2511">
                  <c:v>5.9759191331439313E-3</c:v>
                </c:pt>
                <c:pt idx="2512">
                  <c:v>5.9703232904210046E-3</c:v>
                </c:pt>
                <c:pt idx="2513">
                  <c:v>5.9634057028039901E-3</c:v>
                </c:pt>
                <c:pt idx="2514">
                  <c:v>5.9565020381526146E-3</c:v>
                </c:pt>
                <c:pt idx="2515">
                  <c:v>5.9496123371686038E-3</c:v>
                </c:pt>
                <c:pt idx="2516">
                  <c:v>5.9414142750892759E-3</c:v>
                </c:pt>
                <c:pt idx="2517">
                  <c:v>5.9345553053048771E-3</c:v>
                </c:pt>
                <c:pt idx="2518">
                  <c:v>5.9277104310890621E-3</c:v>
                </c:pt>
                <c:pt idx="2519">
                  <c:v>5.9204417587344071E-3</c:v>
                </c:pt>
                <c:pt idx="2520">
                  <c:v>5.9140631321671459E-3</c:v>
                </c:pt>
                <c:pt idx="2521">
                  <c:v>5.9072607888540022E-3</c:v>
                </c:pt>
                <c:pt idx="2522">
                  <c:v>5.900472703908248E-3</c:v>
                </c:pt>
                <c:pt idx="2523">
                  <c:v>5.890268475034155E-3</c:v>
                </c:pt>
                <c:pt idx="2524">
                  <c:v>5.8869394718970873E-3</c:v>
                </c:pt>
                <c:pt idx="2525">
                  <c:v>5.8801944062297955E-3</c:v>
                </c:pt>
                <c:pt idx="2526">
                  <c:v>5.8734637617183852E-3</c:v>
                </c:pt>
                <c:pt idx="2527">
                  <c:v>5.8667475790632048E-3</c:v>
                </c:pt>
                <c:pt idx="2528">
                  <c:v>5.8600458989594411E-3</c:v>
                </c:pt>
                <c:pt idx="2529">
                  <c:v>5.8533587621048631E-3</c:v>
                </c:pt>
                <c:pt idx="2530">
                  <c:v>5.8466862091998174E-3</c:v>
                </c:pt>
                <c:pt idx="2531">
                  <c:v>5.8400282809394927E-3</c:v>
                </c:pt>
                <c:pt idx="2532">
                  <c:v>5.833385018021657E-3</c:v>
                </c:pt>
                <c:pt idx="2533">
                  <c:v>5.826331485584979E-3</c:v>
                </c:pt>
                <c:pt idx="2534">
                  <c:v>5.820142651007101E-3</c:v>
                </c:pt>
                <c:pt idx="2535">
                  <c:v>5.8135436283084947E-3</c:v>
                </c:pt>
                <c:pt idx="2536">
                  <c:v>5.80695943374087E-3</c:v>
                </c:pt>
                <c:pt idx="2537">
                  <c:v>5.8003901080019935E-3</c:v>
                </c:pt>
                <c:pt idx="2538">
                  <c:v>5.7938356917947914E-3</c:v>
                </c:pt>
                <c:pt idx="2539">
                  <c:v>5.7872962258170308E-3</c:v>
                </c:pt>
                <c:pt idx="2540">
                  <c:v>5.7807717507613226E-3</c:v>
                </c:pt>
                <c:pt idx="2541">
                  <c:v>5.7742623073254338E-3</c:v>
                </c:pt>
                <c:pt idx="2542">
                  <c:v>5.7690173888185516E-3</c:v>
                </c:pt>
                <c:pt idx="2543">
                  <c:v>5.7612886781093437E-3</c:v>
                </c:pt>
                <c:pt idx="2544">
                  <c:v>5.7548245737246775E-3</c:v>
                </c:pt>
                <c:pt idx="2545">
                  <c:v>5.7483756637509032E-3</c:v>
                </c:pt>
                <c:pt idx="2546">
                  <c:v>5.7411173411631667E-3</c:v>
                </c:pt>
                <c:pt idx="2547">
                  <c:v>5.7355235898193602E-3</c:v>
                </c:pt>
                <c:pt idx="2548">
                  <c:v>5.7291205072597072E-3</c:v>
                </c:pt>
                <c:pt idx="2549">
                  <c:v>5.7227327819020157E-3</c:v>
                </c:pt>
                <c:pt idx="2550">
                  <c:v>5.7163604544388964E-3</c:v>
                </c:pt>
                <c:pt idx="2551">
                  <c:v>5.7100035655706953E-3</c:v>
                </c:pt>
                <c:pt idx="2552">
                  <c:v>5.7036621559926025E-3</c:v>
                </c:pt>
                <c:pt idx="2553">
                  <c:v>5.6973362664023853E-3</c:v>
                </c:pt>
                <c:pt idx="2554">
                  <c:v>5.6910259375003895E-3</c:v>
                </c:pt>
                <c:pt idx="2555">
                  <c:v>5.684731209979226E-3</c:v>
                </c:pt>
                <c:pt idx="2556">
                  <c:v>5.6784521245340841E-3</c:v>
                </c:pt>
                <c:pt idx="2557">
                  <c:v>5.6721887218678891E-3</c:v>
                </c:pt>
                <c:pt idx="2558">
                  <c:v>5.6659410426732511E-3</c:v>
                </c:pt>
                <c:pt idx="2559">
                  <c:v>5.657043142777653E-3</c:v>
                </c:pt>
                <c:pt idx="2560">
                  <c:v>5.6508338185925055E-3</c:v>
                </c:pt>
                <c:pt idx="2561">
                  <c:v>5.6446403574137508E-3</c:v>
                </c:pt>
                <c:pt idx="2562">
                  <c:v>5.6384627999365774E-3</c:v>
                </c:pt>
                <c:pt idx="2563">
                  <c:v>5.6323011868613321E-3</c:v>
                </c:pt>
                <c:pt idx="2564">
                  <c:v>5.6273367928803631E-3</c:v>
                </c:pt>
                <c:pt idx="2565">
                  <c:v>5.6212040344164448E-3</c:v>
                </c:pt>
                <c:pt idx="2566">
                  <c:v>5.6150873326570629E-3</c:v>
                </c:pt>
                <c:pt idx="2567">
                  <c:v>5.608986728301092E-3</c:v>
                </c:pt>
                <c:pt idx="2568">
                  <c:v>5.6017337118404835E-3</c:v>
                </c:pt>
                <c:pt idx="2569">
                  <c:v>5.5956686197886699E-3</c:v>
                </c:pt>
                <c:pt idx="2570">
                  <c:v>5.5896197570154222E-3</c:v>
                </c:pt>
                <c:pt idx="2571">
                  <c:v>5.5835871642107735E-3</c:v>
                </c:pt>
                <c:pt idx="2572">
                  <c:v>5.5775708820776466E-3</c:v>
                </c:pt>
                <c:pt idx="2573">
                  <c:v>5.5719550107591331E-3</c:v>
                </c:pt>
                <c:pt idx="2574">
                  <c:v>5.5642635146098129E-3</c:v>
                </c:pt>
                <c:pt idx="2575">
                  <c:v>5.5600021993145177E-3</c:v>
                </c:pt>
                <c:pt idx="2576">
                  <c:v>5.5540504785396294E-3</c:v>
                </c:pt>
                <c:pt idx="2577">
                  <c:v>5.5477355558293754E-3</c:v>
                </c:pt>
                <c:pt idx="2578">
                  <c:v>5.5418179923398311E-3</c:v>
                </c:pt>
                <c:pt idx="2579">
                  <c:v>5.5359170243958703E-3</c:v>
                </c:pt>
                <c:pt idx="2580">
                  <c:v>5.5300326926952595E-3</c:v>
                </c:pt>
                <c:pt idx="2581">
                  <c:v>5.5245403519892378E-3</c:v>
                </c:pt>
                <c:pt idx="2582">
                  <c:v>5.518688307020625E-3</c:v>
                </c:pt>
                <c:pt idx="2583">
                  <c:v>5.5128530171240087E-3</c:v>
                </c:pt>
                <c:pt idx="2584">
                  <c:v>5.5070345230001649E-3</c:v>
                </c:pt>
                <c:pt idx="2585">
                  <c:v>5.5008620021972949E-3</c:v>
                </c:pt>
                <c:pt idx="2586">
                  <c:v>5.4950783425763896E-3</c:v>
                </c:pt>
                <c:pt idx="2587">
                  <c:v>5.4893116040703157E-3</c:v>
                </c:pt>
                <c:pt idx="2588">
                  <c:v>5.4835618273794198E-3</c:v>
                </c:pt>
                <c:pt idx="2589">
                  <c:v>5.4778290531988915E-3</c:v>
                </c:pt>
                <c:pt idx="2590">
                  <c:v>5.4721133222264988E-3</c:v>
                </c:pt>
                <c:pt idx="2591">
                  <c:v>5.4664146751574301E-3</c:v>
                </c:pt>
                <c:pt idx="2592">
                  <c:v>5.460733152686875E-3</c:v>
                </c:pt>
                <c:pt idx="2593">
                  <c:v>5.4550687955126007E-3</c:v>
                </c:pt>
                <c:pt idx="2594">
                  <c:v>5.4497823023504921E-3</c:v>
                </c:pt>
                <c:pt idx="2595">
                  <c:v>5.4441512476719467E-3</c:v>
                </c:pt>
                <c:pt idx="2596">
                  <c:v>5.4385374771248607E-3</c:v>
                </c:pt>
                <c:pt idx="2597">
                  <c:v>5.4329410314020166E-3</c:v>
                </c:pt>
                <c:pt idx="2598">
                  <c:v>5.4270059134634814E-3</c:v>
                </c:pt>
                <c:pt idx="2599">
                  <c:v>5.4214454026916522E-3</c:v>
                </c:pt>
                <c:pt idx="2600">
                  <c:v>5.4159023420901637E-3</c:v>
                </c:pt>
                <c:pt idx="2601">
                  <c:v>5.4103767723593628E-3</c:v>
                </c:pt>
                <c:pt idx="2602">
                  <c:v>5.4048687341892807E-3</c:v>
                </c:pt>
                <c:pt idx="2603">
                  <c:v>5.3997284574309745E-3</c:v>
                </c:pt>
                <c:pt idx="2604">
                  <c:v>5.3942544249983015E-3</c:v>
                </c:pt>
                <c:pt idx="2605">
                  <c:v>5.3887980429614402E-3</c:v>
                </c:pt>
                <c:pt idx="2606">
                  <c:v>5.3826661799386E-3</c:v>
                </c:pt>
                <c:pt idx="2607">
                  <c:v>5.3775929411895825E-3</c:v>
                </c:pt>
                <c:pt idx="2608">
                  <c:v>5.3721909470292031E-3</c:v>
                </c:pt>
                <c:pt idx="2609">
                  <c:v>5.3668067693113386E-3</c:v>
                </c:pt>
                <c:pt idx="2610">
                  <c:v>5.3614404487260211E-3</c:v>
                </c:pt>
                <c:pt idx="2611">
                  <c:v>5.3553294290047977E-3</c:v>
                </c:pt>
                <c:pt idx="2612">
                  <c:v>5.3500015107511177E-3</c:v>
                </c:pt>
                <c:pt idx="2613">
                  <c:v>5.3446915775354122E-3</c:v>
                </c:pt>
                <c:pt idx="2614">
                  <c:v>5.3393996700554494E-3</c:v>
                </c:pt>
                <c:pt idx="2615">
                  <c:v>5.3341258290089972E-3</c:v>
                </c:pt>
                <c:pt idx="2616">
                  <c:v>5.3298737174545252E-3</c:v>
                </c:pt>
                <c:pt idx="2617">
                  <c:v>5.3246324656219812E-3</c:v>
                </c:pt>
                <c:pt idx="2618">
                  <c:v>5.3194093925565001E-3</c:v>
                </c:pt>
                <c:pt idx="2619">
                  <c:v>5.3142045389569549E-3</c:v>
                </c:pt>
                <c:pt idx="2620">
                  <c:v>5.3080290446316436E-3</c:v>
                </c:pt>
                <c:pt idx="2621">
                  <c:v>5.302864456800698E-3</c:v>
                </c:pt>
                <c:pt idx="2622">
                  <c:v>5.2977182202824805E-3</c:v>
                </c:pt>
                <c:pt idx="2623">
                  <c:v>5.2925903757644428E-3</c:v>
                </c:pt>
                <c:pt idx="2624">
                  <c:v>5.2857004365639004E-3</c:v>
                </c:pt>
                <c:pt idx="2625">
                  <c:v>5.2806160332355412E-3</c:v>
                </c:pt>
                <c:pt idx="2626">
                  <c:v>5.2755501588780396E-3</c:v>
                </c:pt>
                <c:pt idx="2627">
                  <c:v>5.270502854186343E-3</c:v>
                </c:pt>
                <c:pt idx="2628">
                  <c:v>5.2650761856227173E-3</c:v>
                </c:pt>
                <c:pt idx="2629">
                  <c:v>5.2604641166026367E-3</c:v>
                </c:pt>
                <c:pt idx="2630">
                  <c:v>5.2554727650955257E-3</c:v>
                </c:pt>
                <c:pt idx="2631">
                  <c:v>5.2505001460464995E-3</c:v>
                </c:pt>
                <c:pt idx="2632">
                  <c:v>5.2455463001505054E-3</c:v>
                </c:pt>
                <c:pt idx="2633">
                  <c:v>5.2406112680974948E-3</c:v>
                </c:pt>
                <c:pt idx="2634">
                  <c:v>5.2356950905949051E-3</c:v>
                </c:pt>
                <c:pt idx="2635">
                  <c:v>5.2307978083276918E-3</c:v>
                </c:pt>
                <c:pt idx="2636">
                  <c:v>5.2259194620032923E-3</c:v>
                </c:pt>
                <c:pt idx="2637">
                  <c:v>5.2210600923091599E-3</c:v>
                </c:pt>
                <c:pt idx="2638">
                  <c:v>5.2162197399477361E-3</c:v>
                </c:pt>
                <c:pt idx="2639">
                  <c:v>5.2113984456139684E-3</c:v>
                </c:pt>
                <c:pt idx="2640">
                  <c:v>5.2065962500078E-3</c:v>
                </c:pt>
                <c:pt idx="2641">
                  <c:v>5.2027207677031589E-3</c:v>
                </c:pt>
                <c:pt idx="2642">
                  <c:v>5.1970493177530552E-3</c:v>
                </c:pt>
                <c:pt idx="2643">
                  <c:v>5.1923046625018676E-3</c:v>
                </c:pt>
                <c:pt idx="2644">
                  <c:v>5.1875792687605671E-3</c:v>
                </c:pt>
                <c:pt idx="2645">
                  <c:v>5.182873177229097E-3</c:v>
                </c:pt>
                <c:pt idx="2646">
                  <c:v>5.1781864286049029E-3</c:v>
                </c:pt>
                <c:pt idx="2647">
                  <c:v>5.173519063582932E-3</c:v>
                </c:pt>
                <c:pt idx="2648">
                  <c:v>5.1688711228606299E-3</c:v>
                </c:pt>
                <c:pt idx="2649">
                  <c:v>5.1642426471379399E-3</c:v>
                </c:pt>
                <c:pt idx="2650">
                  <c:v>5.1596336771073115E-3</c:v>
                </c:pt>
                <c:pt idx="2651">
                  <c:v>5.155044253471186E-3</c:v>
                </c:pt>
                <c:pt idx="2652">
                  <c:v>5.1504744169220129E-3</c:v>
                </c:pt>
                <c:pt idx="2653">
                  <c:v>5.1459242081572376E-3</c:v>
                </c:pt>
                <c:pt idx="2654">
                  <c:v>5.1422496103747167E-3</c:v>
                </c:pt>
                <c:pt idx="2655">
                  <c:v>5.136882836775658E-3</c:v>
                </c:pt>
                <c:pt idx="2656">
                  <c:v>5.1323917555562426E-3</c:v>
                </c:pt>
                <c:pt idx="2657">
                  <c:v>5.1279204649060106E-3</c:v>
                </c:pt>
                <c:pt idx="2658">
                  <c:v>5.1234690055323995E-3</c:v>
                </c:pt>
                <c:pt idx="2659">
                  <c:v>5.1190374181253606E-3</c:v>
                </c:pt>
                <c:pt idx="2660">
                  <c:v>5.1146257433898334E-3</c:v>
                </c:pt>
                <c:pt idx="2661">
                  <c:v>5.1102340220157694E-3</c:v>
                </c:pt>
                <c:pt idx="2662">
                  <c:v>5.103646695700138E-3</c:v>
                </c:pt>
                <c:pt idx="2663">
                  <c:v>5.1011633227863781E-3</c:v>
                </c:pt>
                <c:pt idx="2664">
                  <c:v>5.0971789850642879E-3</c:v>
                </c:pt>
                <c:pt idx="2665">
                  <c:v>5.0928674841255184E-3</c:v>
                </c:pt>
                <c:pt idx="2666">
                  <c:v>5.088576140040435E-3</c:v>
                </c:pt>
                <c:pt idx="2667">
                  <c:v>5.0851076593252074E-3</c:v>
                </c:pt>
                <c:pt idx="2668">
                  <c:v>5.080852584715306E-3</c:v>
                </c:pt>
                <c:pt idx="2669">
                  <c:v>5.0766177793234325E-3</c:v>
                </c:pt>
                <c:pt idx="2670">
                  <c:v>5.0724032838480662E-3</c:v>
                </c:pt>
                <c:pt idx="2671">
                  <c:v>5.0682091389849301E-3</c:v>
                </c:pt>
                <c:pt idx="2672">
                  <c:v>5.0632536485292756E-3</c:v>
                </c:pt>
                <c:pt idx="2673">
                  <c:v>5.059104541953463E-3</c:v>
                </c:pt>
                <c:pt idx="2674">
                  <c:v>5.0547184160855034E-3</c:v>
                </c:pt>
                <c:pt idx="2675">
                  <c:v>5.0508678168190158E-3</c:v>
                </c:pt>
                <c:pt idx="2676">
                  <c:v>5.0467802796502759E-3</c:v>
                </c:pt>
                <c:pt idx="2677">
                  <c:v>5.0427133470146157E-3</c:v>
                </c:pt>
                <c:pt idx="2678">
                  <c:v>5.0386670596069827E-3</c:v>
                </c:pt>
                <c:pt idx="2679">
                  <c:v>5.0346414581298182E-3</c:v>
                </c:pt>
                <c:pt idx="2680">
                  <c:v>5.0306365832755717E-3</c:v>
                </c:pt>
                <c:pt idx="2681">
                  <c:v>5.0266524757491826E-3</c:v>
                </c:pt>
                <c:pt idx="2682">
                  <c:v>5.0226891762455983E-3</c:v>
                </c:pt>
                <c:pt idx="2683">
                  <c:v>5.0187467254647622E-3</c:v>
                </c:pt>
                <c:pt idx="2684">
                  <c:v>5.0148251641016217E-3</c:v>
                </c:pt>
                <c:pt idx="2685">
                  <c:v>5.0109245328611163E-3</c:v>
                </c:pt>
                <c:pt idx="2686">
                  <c:v>5.0070448724406913E-3</c:v>
                </c:pt>
                <c:pt idx="2687">
                  <c:v>5.0031862235327962E-3</c:v>
                </c:pt>
                <c:pt idx="2688">
                  <c:v>4.9993486268423704E-3</c:v>
                </c:pt>
                <c:pt idx="2689">
                  <c:v>4.9955321230668592E-3</c:v>
                </c:pt>
                <c:pt idx="2690">
                  <c:v>4.9917367529087042E-3</c:v>
                </c:pt>
                <c:pt idx="2691">
                  <c:v>4.9879625570628527E-3</c:v>
                </c:pt>
                <c:pt idx="2692">
                  <c:v>4.9842095762292482E-3</c:v>
                </c:pt>
                <c:pt idx="2693">
                  <c:v>4.980477851105336E-3</c:v>
                </c:pt>
                <c:pt idx="2694">
                  <c:v>4.9767674223960556E-3</c:v>
                </c:pt>
                <c:pt idx="2695">
                  <c:v>4.9730783307913584E-3</c:v>
                </c:pt>
                <c:pt idx="2696">
                  <c:v>4.9694106170011798E-3</c:v>
                </c:pt>
                <c:pt idx="2697">
                  <c:v>4.9657643217204672E-3</c:v>
                </c:pt>
                <c:pt idx="2698">
                  <c:v>4.9621394856441681E-3</c:v>
                </c:pt>
                <c:pt idx="2699">
                  <c:v>4.9585361494797198E-3</c:v>
                </c:pt>
                <c:pt idx="2700">
                  <c:v>4.9549543539245677E-3</c:v>
                </c:pt>
                <c:pt idx="2701">
                  <c:v>4.9513941396761574E-3</c:v>
                </c:pt>
                <c:pt idx="2702">
                  <c:v>4.9485066054830258E-3</c:v>
                </c:pt>
                <c:pt idx="2703">
                  <c:v>4.9443386179018334E-3</c:v>
                </c:pt>
                <c:pt idx="2704">
                  <c:v>4.9408433917758066E-3</c:v>
                </c:pt>
                <c:pt idx="2705">
                  <c:v>4.9373699097587931E-3</c:v>
                </c:pt>
                <c:pt idx="2706">
                  <c:v>4.9339182125482384E-3</c:v>
                </c:pt>
                <c:pt idx="2707">
                  <c:v>4.9304883408490818E-3</c:v>
                </c:pt>
                <c:pt idx="2708">
                  <c:v>4.9270803353587689E-3</c:v>
                </c:pt>
                <c:pt idx="2709">
                  <c:v>4.9236942367747449E-3</c:v>
                </c:pt>
                <c:pt idx="2710">
                  <c:v>4.9203300858019494E-3</c:v>
                </c:pt>
                <c:pt idx="2711">
                  <c:v>4.9169879231403257E-3</c:v>
                </c:pt>
                <c:pt idx="2712">
                  <c:v>4.9136677894873193E-3</c:v>
                </c:pt>
                <c:pt idx="2713">
                  <c:v>4.9103697255428735E-3</c:v>
                </c:pt>
                <c:pt idx="2714">
                  <c:v>4.9070937720144259E-3</c:v>
                </c:pt>
                <c:pt idx="2715">
                  <c:v>4.9038399695994217E-3</c:v>
                </c:pt>
                <c:pt idx="2716">
                  <c:v>4.9006083589978044E-3</c:v>
                </c:pt>
                <c:pt idx="2717">
                  <c:v>4.8973989809095175E-3</c:v>
                </c:pt>
                <c:pt idx="2718">
                  <c:v>4.8942118760395004E-3</c:v>
                </c:pt>
                <c:pt idx="2719">
                  <c:v>4.8910470850851984E-3</c:v>
                </c:pt>
                <c:pt idx="2720">
                  <c:v>4.8886628783877707E-3</c:v>
                </c:pt>
                <c:pt idx="2721">
                  <c:v>4.8855365959805342E-3</c:v>
                </c:pt>
                <c:pt idx="2722">
                  <c:v>4.8824327366424137E-3</c:v>
                </c:pt>
                <c:pt idx="2723">
                  <c:v>4.8793513410694267E-3</c:v>
                </c:pt>
                <c:pt idx="2724">
                  <c:v>4.8755592636273715E-3</c:v>
                </c:pt>
                <c:pt idx="2725">
                  <c:v>4.8723478588915984E-3</c:v>
                </c:pt>
                <c:pt idx="2726">
                  <c:v>4.8695217570177141E-3</c:v>
                </c:pt>
                <c:pt idx="2727">
                  <c:v>4.8665369426570404E-3</c:v>
                </c:pt>
                <c:pt idx="2728">
                  <c:v>4.8641055362322232E-3</c:v>
                </c:pt>
                <c:pt idx="2729">
                  <c:v>4.8606353953337122E-3</c:v>
                </c:pt>
                <c:pt idx="2730">
                  <c:v>4.8577187437784386E-3</c:v>
                </c:pt>
                <c:pt idx="2731">
                  <c:v>4.8548248945606831E-3</c:v>
                </c:pt>
                <c:pt idx="2732">
                  <c:v>4.8519538883853852E-3</c:v>
                </c:pt>
                <c:pt idx="2733">
                  <c:v>4.8491057659524883E-3</c:v>
                </c:pt>
                <c:pt idx="2734">
                  <c:v>4.8462805679644338E-3</c:v>
                </c:pt>
                <c:pt idx="2735">
                  <c:v>4.8434783351286592E-3</c:v>
                </c:pt>
                <c:pt idx="2736">
                  <c:v>4.8406991081426098E-3</c:v>
                </c:pt>
                <c:pt idx="2737">
                  <c:v>4.8379429277137231E-3</c:v>
                </c:pt>
                <c:pt idx="2738">
                  <c:v>4.8352098345394445E-3</c:v>
                </c:pt>
                <c:pt idx="2739">
                  <c:v>4.8324998693297094E-3</c:v>
                </c:pt>
                <c:pt idx="2740">
                  <c:v>4.8298130727819633E-3</c:v>
                </c:pt>
                <c:pt idx="2741">
                  <c:v>4.8276175852570782E-3</c:v>
                </c:pt>
                <c:pt idx="2742">
                  <c:v>4.8245091484921954E-3</c:v>
                </c:pt>
                <c:pt idx="2743">
                  <c:v>4.8218921021575545E-3</c:v>
                </c:pt>
                <c:pt idx="2744">
                  <c:v>4.8192983873021622E-3</c:v>
                </c:pt>
                <c:pt idx="2745">
                  <c:v>4.8167280446284599E-3</c:v>
                </c:pt>
                <c:pt idx="2746">
                  <c:v>4.8141811148413871E-3</c:v>
                </c:pt>
                <c:pt idx="2747">
                  <c:v>4.8116576386383891E-3</c:v>
                </c:pt>
                <c:pt idx="2748">
                  <c:v>4.8091576567343974E-3</c:v>
                </c:pt>
                <c:pt idx="2749">
                  <c:v>4.8066812098243594E-3</c:v>
                </c:pt>
                <c:pt idx="2750">
                  <c:v>4.8042283386182105E-3</c:v>
                </c:pt>
                <c:pt idx="2751">
                  <c:v>4.8017990838208902E-3</c:v>
                </c:pt>
                <c:pt idx="2752">
                  <c:v>4.7993934861323417E-3</c:v>
                </c:pt>
                <c:pt idx="2753">
                  <c:v>4.7970115862600027E-3</c:v>
                </c:pt>
                <c:pt idx="2754">
                  <c:v>4.7946534249088124E-3</c:v>
                </c:pt>
                <c:pt idx="2755">
                  <c:v>4.7923190427812123E-3</c:v>
                </c:pt>
                <c:pt idx="2756">
                  <c:v>4.7900084805846399E-3</c:v>
                </c:pt>
                <c:pt idx="2757">
                  <c:v>4.7877217790215365E-3</c:v>
                </c:pt>
                <c:pt idx="2758">
                  <c:v>4.7854589787993396E-3</c:v>
                </c:pt>
                <c:pt idx="2759">
                  <c:v>4.7832201206254865E-3</c:v>
                </c:pt>
                <c:pt idx="2760">
                  <c:v>4.7810052452024188E-3</c:v>
                </c:pt>
                <c:pt idx="2761">
                  <c:v>4.7788143932350757E-3</c:v>
                </c:pt>
                <c:pt idx="2762">
                  <c:v>4.7765267722626511E-3</c:v>
                </c:pt>
                <c:pt idx="2763">
                  <c:v>4.7745049224948155E-3</c:v>
                </c:pt>
                <c:pt idx="2764">
                  <c:v>4.7723863851317772E-3</c:v>
                </c:pt>
                <c:pt idx="2765">
                  <c:v>4.7702920340517152E-3</c:v>
                </c:pt>
                <c:pt idx="2766">
                  <c:v>4.7682219099570711E-3</c:v>
                </c:pt>
                <c:pt idx="2767">
                  <c:v>4.7661760535527842E-3</c:v>
                </c:pt>
                <c:pt idx="2768">
                  <c:v>4.7641545055512879E-3</c:v>
                </c:pt>
                <c:pt idx="2769">
                  <c:v>4.7621573066525258E-3</c:v>
                </c:pt>
                <c:pt idx="2770">
                  <c:v>4.7601844975689311E-3</c:v>
                </c:pt>
                <c:pt idx="2771">
                  <c:v>4.7582361190054434E-3</c:v>
                </c:pt>
                <c:pt idx="2772">
                  <c:v>4.7567287107311684E-3</c:v>
                </c:pt>
                <c:pt idx="2773">
                  <c:v>4.7548224001703332E-3</c:v>
                </c:pt>
                <c:pt idx="2774">
                  <c:v>4.7529406292826492E-3</c:v>
                </c:pt>
                <c:pt idx="2775">
                  <c:v>4.7510834387784074E-3</c:v>
                </c:pt>
                <c:pt idx="2776">
                  <c:v>4.7488621087199423E-3</c:v>
                </c:pt>
                <c:pt idx="2777">
                  <c:v>4.7470611681232899E-3</c:v>
                </c:pt>
                <c:pt idx="2778">
                  <c:v>4.7452849429963084E-3</c:v>
                </c:pt>
                <c:pt idx="2779">
                  <c:v>4.7435334740464352E-3</c:v>
                </c:pt>
                <c:pt idx="2780">
                  <c:v>4.7420771636035074E-3</c:v>
                </c:pt>
                <c:pt idx="2781">
                  <c:v>4.7401049675227513E-3</c:v>
                </c:pt>
                <c:pt idx="2782">
                  <c:v>4.7384280113588195E-3</c:v>
                </c:pt>
                <c:pt idx="2783">
                  <c:v>4.7367759742067417E-3</c:v>
                </c:pt>
                <c:pt idx="2784">
                  <c:v>4.7351488967789512E-3</c:v>
                </c:pt>
                <c:pt idx="2785">
                  <c:v>4.7335468197753916E-3</c:v>
                </c:pt>
                <c:pt idx="2786">
                  <c:v>4.7319697839109942E-3</c:v>
                </c:pt>
                <c:pt idx="2787">
                  <c:v>4.7304178298956945E-3</c:v>
                </c:pt>
                <c:pt idx="2788">
                  <c:v>4.7288909984344318E-3</c:v>
                </c:pt>
                <c:pt idx="2789">
                  <c:v>4.7273893302421377E-3</c:v>
                </c:pt>
                <c:pt idx="2790">
                  <c:v>4.7259128660212535E-3</c:v>
                </c:pt>
                <c:pt idx="2791">
                  <c:v>4.7244616464867106E-3</c:v>
                </c:pt>
                <c:pt idx="2792">
                  <c:v>4.7230357123459465E-3</c:v>
                </c:pt>
                <c:pt idx="2793">
                  <c:v>4.7216351043113947E-3</c:v>
                </c:pt>
                <c:pt idx="2794">
                  <c:v>4.7202598630879944E-3</c:v>
                </c:pt>
                <c:pt idx="2795">
                  <c:v>4.7189100293906772E-3</c:v>
                </c:pt>
                <c:pt idx="2796">
                  <c:v>4.7175856439268804E-3</c:v>
                </c:pt>
                <c:pt idx="2797">
                  <c:v>4.7162867474140335E-3</c:v>
                </c:pt>
                <c:pt idx="2798">
                  <c:v>4.71501338055208E-3</c:v>
                </c:pt>
                <c:pt idx="2799">
                  <c:v>4.7137655840584491E-3</c:v>
                </c:pt>
                <c:pt idx="2800">
                  <c:v>4.7125433986430765E-3</c:v>
                </c:pt>
                <c:pt idx="2801">
                  <c:v>4.7113468650158974E-3</c:v>
                </c:pt>
                <c:pt idx="2802">
                  <c:v>4.7103283143049681E-3</c:v>
                </c:pt>
                <c:pt idx="2803">
                  <c:v>4.7090309159733557E-3</c:v>
                </c:pt>
                <c:pt idx="2804">
                  <c:v>4.7079115819853579E-3</c:v>
                </c:pt>
                <c:pt idx="2805">
                  <c:v>4.7068180626302913E-3</c:v>
                </c:pt>
                <c:pt idx="2806">
                  <c:v>4.7057503986205895E-3</c:v>
                </c:pt>
                <c:pt idx="2807">
                  <c:v>4.7047086306711838E-3</c:v>
                </c:pt>
                <c:pt idx="2808">
                  <c:v>4.7036927994920097E-3</c:v>
                </c:pt>
                <c:pt idx="2809">
                  <c:v>4.7027029457979985E-3</c:v>
                </c:pt>
                <c:pt idx="2810">
                  <c:v>4.7017391103015838E-3</c:v>
                </c:pt>
                <c:pt idx="2811">
                  <c:v>4.7008013337151988E-3</c:v>
                </c:pt>
                <c:pt idx="2812">
                  <c:v>4.6998896567487791E-3</c:v>
                </c:pt>
                <c:pt idx="2813">
                  <c:v>4.6990041201197541E-3</c:v>
                </c:pt>
                <c:pt idx="2814">
                  <c:v>4.6980883845672205E-3</c:v>
                </c:pt>
                <c:pt idx="2815">
                  <c:v>4.6973919353603547E-3</c:v>
                </c:pt>
                <c:pt idx="2816">
                  <c:v>4.6965047593738873E-3</c:v>
                </c:pt>
                <c:pt idx="2817">
                  <c:v>4.6957241912187753E-3</c:v>
                </c:pt>
                <c:pt idx="2818">
                  <c:v>4.694969966965723E-3</c:v>
                </c:pt>
                <c:pt idx="2819">
                  <c:v>4.6941216587007258E-3</c:v>
                </c:pt>
                <c:pt idx="2820">
                  <c:v>4.6934596150449348E-3</c:v>
                </c:pt>
                <c:pt idx="2821">
                  <c:v>4.6927865653695871E-3</c:v>
                </c:pt>
                <c:pt idx="2822">
                  <c:v>4.6921400250205863E-3</c:v>
                </c:pt>
                <c:pt idx="2823">
                  <c:v>4.6915200347008579E-3</c:v>
                </c:pt>
                <c:pt idx="2824">
                  <c:v>4.6909558668255837E-3</c:v>
                </c:pt>
                <c:pt idx="2825">
                  <c:v>4.6903834048020853E-3</c:v>
                </c:pt>
                <c:pt idx="2826">
                  <c:v>4.6898376051965739E-3</c:v>
                </c:pt>
                <c:pt idx="2827">
                  <c:v>4.6893185087079226E-3</c:v>
                </c:pt>
                <c:pt idx="2828">
                  <c:v>4.6888197586980596E-3</c:v>
                </c:pt>
                <c:pt idx="2829">
                  <c:v>4.6883599236196578E-3</c:v>
                </c:pt>
                <c:pt idx="2830">
                  <c:v>4.6879289816559311E-3</c:v>
                </c:pt>
                <c:pt idx="2831">
                  <c:v>4.687520799303819E-3</c:v>
                </c:pt>
                <c:pt idx="2832">
                  <c:v>4.6871415915005965E-3</c:v>
                </c:pt>
                <c:pt idx="2833">
                  <c:v>4.6867893408848232E-3</c:v>
                </c:pt>
                <c:pt idx="2834">
                  <c:v>4.686279697347473E-3</c:v>
                </c:pt>
                <c:pt idx="2835">
                  <c:v>4.6861658741046853E-3</c:v>
                </c:pt>
                <c:pt idx="2836">
                  <c:v>4.6858947393642195E-3</c:v>
                </c:pt>
                <c:pt idx="2837">
                  <c:v>4.6856507246822105E-3</c:v>
                </c:pt>
                <c:pt idx="2838">
                  <c:v>4.6854338707744761E-3</c:v>
                </c:pt>
                <c:pt idx="2839">
                  <c:v>4.6852442183594138E-3</c:v>
                </c:pt>
                <c:pt idx="2840">
                  <c:v>4.6850818081554182E-3</c:v>
                </c:pt>
                <c:pt idx="2841">
                  <c:v>4.684946680880887E-3</c:v>
                </c:pt>
                <c:pt idx="2842">
                  <c:v>4.6848388772490592E-3</c:v>
                </c:pt>
                <c:pt idx="2843">
                  <c:v>4.68475843798091E-3</c:v>
                </c:pt>
                <c:pt idx="2844">
                  <c:v>4.6847054037974139E-3</c:v>
                </c:pt>
                <c:pt idx="2845">
                  <c:v>4.6847109885264637E-3</c:v>
                </c:pt>
                <c:pt idx="2846">
                  <c:v>4.6846817135450733E-3</c:v>
                </c:pt>
                <c:pt idx="2847">
                  <c:v>4.6847111389156006E-3</c:v>
                </c:pt>
                <c:pt idx="2848">
                  <c:v>4.6847681322443662E-3</c:v>
                </c:pt>
                <c:pt idx="2849">
                  <c:v>4.6848527342497675E-3</c:v>
                </c:pt>
                <c:pt idx="2850">
                  <c:v>4.6849649856527788E-3</c:v>
                </c:pt>
                <c:pt idx="2851">
                  <c:v>4.6851049271692188E-3</c:v>
                </c:pt>
                <c:pt idx="2852">
                  <c:v>4.6852725995200611E-3</c:v>
                </c:pt>
                <c:pt idx="2853">
                  <c:v>4.6854680434288603E-3</c:v>
                </c:pt>
                <c:pt idx="2854">
                  <c:v>4.6855454582901091E-3</c:v>
                </c:pt>
                <c:pt idx="2855">
                  <c:v>4.6859424087887557E-3</c:v>
                </c:pt>
                <c:pt idx="2856">
                  <c:v>4.686221411684381E-3</c:v>
                </c:pt>
                <c:pt idx="2857">
                  <c:v>4.6865283490192845E-3</c:v>
                </c:pt>
                <c:pt idx="2858">
                  <c:v>4.6869774544761557E-3</c:v>
                </c:pt>
                <c:pt idx="2859">
                  <c:v>4.6872261898830894E-3</c:v>
                </c:pt>
                <c:pt idx="2860">
                  <c:v>4.6876171748565188E-3</c:v>
                </c:pt>
                <c:pt idx="2861">
                  <c:v>4.6880362571557043E-3</c:v>
                </c:pt>
                <c:pt idx="2862">
                  <c:v>4.6884834774938867E-3</c:v>
                </c:pt>
                <c:pt idx="2863">
                  <c:v>4.688958876604931E-3</c:v>
                </c:pt>
                <c:pt idx="2864">
                  <c:v>4.6894624952020791E-3</c:v>
                </c:pt>
                <c:pt idx="2865">
                  <c:v>4.6899943740140405E-3</c:v>
                </c:pt>
                <c:pt idx="2866">
                  <c:v>4.690554553756633E-3</c:v>
                </c:pt>
                <c:pt idx="2867">
                  <c:v>4.6911430751611456E-3</c:v>
                </c:pt>
                <c:pt idx="2868">
                  <c:v>4.6917599789459757E-3</c:v>
                </c:pt>
                <c:pt idx="2869">
                  <c:v>4.6924053058346763E-3</c:v>
                </c:pt>
                <c:pt idx="2870">
                  <c:v>4.69307909655338E-3</c:v>
                </c:pt>
                <c:pt idx="2871">
                  <c:v>4.6940911114845907E-3</c:v>
                </c:pt>
                <c:pt idx="2872">
                  <c:v>4.694834198183861E-3</c:v>
                </c:pt>
                <c:pt idx="2873">
                  <c:v>4.6956058883407979E-3</c:v>
                </c:pt>
                <c:pt idx="2874">
                  <c:v>4.6964062226712193E-3</c:v>
                </c:pt>
                <c:pt idx="2875">
                  <c:v>4.697235241908993E-3</c:v>
                </c:pt>
                <c:pt idx="2876">
                  <c:v>4.6979044575891499E-3</c:v>
                </c:pt>
                <c:pt idx="2877">
                  <c:v>4.6987868296514629E-3</c:v>
                </c:pt>
                <c:pt idx="2878">
                  <c:v>4.6996980022178262E-3</c:v>
                </c:pt>
                <c:pt idx="2879">
                  <c:v>4.7006380160115272E-3</c:v>
                </c:pt>
                <c:pt idx="2880">
                  <c:v>4.7018120370170566E-3</c:v>
                </c:pt>
                <c:pt idx="2881">
                  <c:v>4.7028140209064645E-3</c:v>
                </c:pt>
                <c:pt idx="2882">
                  <c:v>4.7038449747784138E-3</c:v>
                </c:pt>
                <c:pt idx="2883">
                  <c:v>4.7049049393590378E-3</c:v>
                </c:pt>
                <c:pt idx="2884">
                  <c:v>4.7058829418098469E-3</c:v>
                </c:pt>
                <c:pt idx="2885">
                  <c:v>4.7073231630880841E-3</c:v>
                </c:pt>
                <c:pt idx="2886">
                  <c:v>4.7081440956446841E-3</c:v>
                </c:pt>
                <c:pt idx="2887">
                  <c:v>4.7093184076869576E-3</c:v>
                </c:pt>
                <c:pt idx="2888">
                  <c:v>4.7105219307788104E-3</c:v>
                </c:pt>
                <c:pt idx="2889">
                  <c:v>4.7120550350281259E-3</c:v>
                </c:pt>
                <c:pt idx="2890">
                  <c:v>4.7133234033829869E-3</c:v>
                </c:pt>
                <c:pt idx="2891">
                  <c:v>4.7146211140857543E-3</c:v>
                </c:pt>
                <c:pt idx="2892">
                  <c:v>4.715948207867718E-3</c:v>
                </c:pt>
                <c:pt idx="2893">
                  <c:v>4.7171744252247905E-3</c:v>
                </c:pt>
                <c:pt idx="2894">
                  <c:v>4.7185582811479776E-3</c:v>
                </c:pt>
                <c:pt idx="2895">
                  <c:v>4.719971639032039E-3</c:v>
                </c:pt>
                <c:pt idx="2896">
                  <c:v>4.7214145396150542E-3</c:v>
                </c:pt>
                <c:pt idx="2897">
                  <c:v>4.7230258484832364E-3</c:v>
                </c:pt>
                <c:pt idx="2898">
                  <c:v>4.7245300960536123E-3</c:v>
                </c:pt>
                <c:pt idx="2899">
                  <c:v>4.7260640118118947E-3</c:v>
                </c:pt>
                <c:pt idx="2900">
                  <c:v>4.7276276364867946E-3</c:v>
                </c:pt>
                <c:pt idx="2901">
                  <c:v>4.7292210108147584E-3</c:v>
                </c:pt>
                <c:pt idx="2902">
                  <c:v>4.7308441755167597E-3</c:v>
                </c:pt>
                <c:pt idx="2903">
                  <c:v>4.7324971713369824E-3</c:v>
                </c:pt>
                <c:pt idx="2904">
                  <c:v>4.7341800389938222E-3</c:v>
                </c:pt>
                <c:pt idx="2905">
                  <c:v>4.7358928192288829E-3</c:v>
                </c:pt>
                <c:pt idx="2906">
                  <c:v>4.7374773541095649E-3</c:v>
                </c:pt>
                <c:pt idx="2907">
                  <c:v>4.7392479124948039E-3</c:v>
                </c:pt>
                <c:pt idx="2908">
                  <c:v>4.7410485023426929E-3</c:v>
                </c:pt>
                <c:pt idx="2909">
                  <c:v>4.7428791643806534E-3</c:v>
                </c:pt>
                <c:pt idx="2910">
                  <c:v>4.7449068346700467E-3</c:v>
                </c:pt>
                <c:pt idx="2911">
                  <c:v>4.7467999457444007E-3</c:v>
                </c:pt>
                <c:pt idx="2912">
                  <c:v>4.7487232545211583E-3</c:v>
                </c:pt>
                <c:pt idx="2913">
                  <c:v>4.7506768017419225E-3</c:v>
                </c:pt>
                <c:pt idx="2914">
                  <c:v>4.7526606281379823E-3</c:v>
                </c:pt>
                <c:pt idx="2915">
                  <c:v>4.7544969336499321E-3</c:v>
                </c:pt>
                <c:pt idx="2916">
                  <c:v>4.7565392415487295E-3</c:v>
                </c:pt>
                <c:pt idx="2917">
                  <c:v>4.7586119474996025E-3</c:v>
                </c:pt>
                <c:pt idx="2918">
                  <c:v>4.7614541560700606E-3</c:v>
                </c:pt>
                <c:pt idx="2919">
                  <c:v>4.7630353734588876E-3</c:v>
                </c:pt>
                <c:pt idx="2920">
                  <c:v>4.7652017303411566E-3</c:v>
                </c:pt>
                <c:pt idx="2921">
                  <c:v>4.7673986515461121E-3</c:v>
                </c:pt>
                <c:pt idx="2922">
                  <c:v>4.7696261778076218E-3</c:v>
                </c:pt>
                <c:pt idx="2923">
                  <c:v>4.7720136058746476E-3</c:v>
                </c:pt>
                <c:pt idx="2924">
                  <c:v>4.7748994783509092E-3</c:v>
                </c:pt>
                <c:pt idx="2925">
                  <c:v>4.7772279171187648E-3</c:v>
                </c:pt>
                <c:pt idx="2926">
                  <c:v>4.7795871363775048E-3</c:v>
                </c:pt>
                <c:pt idx="2927">
                  <c:v>4.7813622256303034E-3</c:v>
                </c:pt>
                <c:pt idx="2928">
                  <c:v>4.7833630385001637E-3</c:v>
                </c:pt>
                <c:pt idx="2929">
                  <c:v>4.7858036296093732E-3</c:v>
                </c:pt>
                <c:pt idx="2930">
                  <c:v>4.7882751474797348E-3</c:v>
                </c:pt>
                <c:pt idx="2931">
                  <c:v>4.7907776328615093E-3</c:v>
                </c:pt>
                <c:pt idx="2932">
                  <c:v>4.7943911238122125E-3</c:v>
                </c:pt>
                <c:pt idx="2933">
                  <c:v>4.7969669472794603E-3</c:v>
                </c:pt>
                <c:pt idx="2934">
                  <c:v>4.7995738771756573E-3</c:v>
                </c:pt>
                <c:pt idx="2935">
                  <c:v>4.8022119542342782E-3</c:v>
                </c:pt>
                <c:pt idx="2936">
                  <c:v>4.8050392864795732E-3</c:v>
                </c:pt>
                <c:pt idx="2937">
                  <c:v>4.8077419739558924E-3</c:v>
                </c:pt>
                <c:pt idx="2938">
                  <c:v>4.8104759333023051E-3</c:v>
                </c:pt>
                <c:pt idx="2939">
                  <c:v>4.8132412052587226E-3</c:v>
                </c:pt>
                <c:pt idx="2940">
                  <c:v>4.8153344252369343E-3</c:v>
                </c:pt>
                <c:pt idx="2941">
                  <c:v>4.818865849981202E-3</c:v>
                </c:pt>
                <c:pt idx="2942">
                  <c:v>4.8217253042370789E-3</c:v>
                </c:pt>
                <c:pt idx="2943">
                  <c:v>4.8246162340775944E-3</c:v>
                </c:pt>
                <c:pt idx="2944">
                  <c:v>4.8275386802451581E-3</c:v>
                </c:pt>
                <c:pt idx="2945">
                  <c:v>4.8304926834896733E-3</c:v>
                </c:pt>
                <c:pt idx="2946">
                  <c:v>4.8334782845510516E-3</c:v>
                </c:pt>
                <c:pt idx="2947">
                  <c:v>4.8364955241791963E-3</c:v>
                </c:pt>
                <c:pt idx="2948">
                  <c:v>4.8395444431140189E-3</c:v>
                </c:pt>
                <c:pt idx="2949">
                  <c:v>4.8426250821104189E-3</c:v>
                </c:pt>
                <c:pt idx="2950">
                  <c:v>4.8457374819033117E-3</c:v>
                </c:pt>
                <c:pt idx="2951">
                  <c:v>4.8488816832450987E-3</c:v>
                </c:pt>
                <c:pt idx="2952">
                  <c:v>4.8520577268806875E-3</c:v>
                </c:pt>
                <c:pt idx="2953">
                  <c:v>4.8552656535599814E-3</c:v>
                </c:pt>
                <c:pt idx="2954">
                  <c:v>4.8585055040278879E-3</c:v>
                </c:pt>
                <c:pt idx="2955">
                  <c:v>4.8617773190293145E-3</c:v>
                </c:pt>
                <c:pt idx="2956">
                  <c:v>4.8650811393166626E-3</c:v>
                </c:pt>
                <c:pt idx="2957">
                  <c:v>4.8684170056398357E-3</c:v>
                </c:pt>
                <c:pt idx="2958">
                  <c:v>4.8717849587387452E-3</c:v>
                </c:pt>
                <c:pt idx="2959">
                  <c:v>4.8751850393707885E-3</c:v>
                </c:pt>
                <c:pt idx="2960">
                  <c:v>4.8786172882808732E-3</c:v>
                </c:pt>
                <c:pt idx="2961">
                  <c:v>4.8820817462189026E-3</c:v>
                </c:pt>
                <c:pt idx="2962">
                  <c:v>4.8855784539347802E-3</c:v>
                </c:pt>
                <c:pt idx="2963">
                  <c:v>4.8891074521834055E-3</c:v>
                </c:pt>
                <c:pt idx="2964">
                  <c:v>4.8926687817096859E-3</c:v>
                </c:pt>
                <c:pt idx="2965">
                  <c:v>4.8962624832635249E-3</c:v>
                </c:pt>
                <c:pt idx="2966">
                  <c:v>4.8998885975998219E-3</c:v>
                </c:pt>
                <c:pt idx="2967">
                  <c:v>4.9035471654684804E-3</c:v>
                </c:pt>
                <c:pt idx="2968">
                  <c:v>4.9072382276243998E-3</c:v>
                </c:pt>
                <c:pt idx="2969">
                  <c:v>4.9109618248124876E-3</c:v>
                </c:pt>
                <c:pt idx="2970">
                  <c:v>4.9147179977951372E-3</c:v>
                </c:pt>
                <c:pt idx="2971">
                  <c:v>4.9185067873172561E-3</c:v>
                </c:pt>
                <c:pt idx="2972">
                  <c:v>4.9223282341337438E-3</c:v>
                </c:pt>
                <c:pt idx="2973">
                  <c:v>4.9261823789994996E-3</c:v>
                </c:pt>
                <c:pt idx="2974">
                  <c:v>4.9300692626694231E-3</c:v>
                </c:pt>
                <c:pt idx="2975">
                  <c:v>4.93303974754517E-3</c:v>
                </c:pt>
                <c:pt idx="2976">
                  <c:v>4.9379414094338769E-3</c:v>
                </c:pt>
                <c:pt idx="2977">
                  <c:v>4.9419267540357081E-3</c:v>
                </c:pt>
                <c:pt idx="2978">
                  <c:v>4.9459450004613048E-3</c:v>
                </c:pt>
                <c:pt idx="2979">
                  <c:v>4.9490181301484098E-3</c:v>
                </c:pt>
                <c:pt idx="2980">
                  <c:v>4.9527670882310026E-3</c:v>
                </c:pt>
                <c:pt idx="2981">
                  <c:v>4.9568746106303553E-3</c:v>
                </c:pt>
                <c:pt idx="2982">
                  <c:v>4.9610151842257744E-3</c:v>
                </c:pt>
                <c:pt idx="2983">
                  <c:v>4.9651888497646646E-3</c:v>
                </c:pt>
                <c:pt idx="2984">
                  <c:v>4.9707476996058153E-3</c:v>
                </c:pt>
                <c:pt idx="2985">
                  <c:v>4.9753384327838098E-3</c:v>
                </c:pt>
                <c:pt idx="2986">
                  <c:v>4.9792803281870079E-3</c:v>
                </c:pt>
                <c:pt idx="2987">
                  <c:v>4.9835965250494274E-3</c:v>
                </c:pt>
                <c:pt idx="2988">
                  <c:v>4.9879460313045909E-3</c:v>
                </c:pt>
                <c:pt idx="2989">
                  <c:v>4.9923288877148919E-3</c:v>
                </c:pt>
                <c:pt idx="2990">
                  <c:v>4.9967451350352299E-3</c:v>
                </c:pt>
                <c:pt idx="2991">
                  <c:v>5.0011948140279983E-3</c:v>
                </c:pt>
                <c:pt idx="2992">
                  <c:v>5.0056779654530925E-3</c:v>
                </c:pt>
                <c:pt idx="2993">
                  <c:v>5.0101946300704081E-3</c:v>
                </c:pt>
                <c:pt idx="2994">
                  <c:v>5.0147448486373425E-3</c:v>
                </c:pt>
                <c:pt idx="2995">
                  <c:v>5.0193286619237831E-3</c:v>
                </c:pt>
                <c:pt idx="2996">
                  <c:v>5.0239461106846295E-3</c:v>
                </c:pt>
                <c:pt idx="2997">
                  <c:v>5.028597235684773E-3</c:v>
                </c:pt>
                <c:pt idx="2998">
                  <c:v>5.0332820776841092E-3</c:v>
                </c:pt>
                <c:pt idx="2999">
                  <c:v>5.0380006774500274E-3</c:v>
                </c:pt>
                <c:pt idx="3000">
                  <c:v>5.0427530757399253E-3</c:v>
                </c:pt>
                <c:pt idx="3001">
                  <c:v>5.0475393133211921E-3</c:v>
                </c:pt>
                <c:pt idx="3002">
                  <c:v>5.0523594309562214E-3</c:v>
                </c:pt>
                <c:pt idx="3003">
                  <c:v>5.0572134694074067E-3</c:v>
                </c:pt>
                <c:pt idx="3004">
                  <c:v>5.0621014694471334E-3</c:v>
                </c:pt>
                <c:pt idx="3005">
                  <c:v>5.0670234718303009E-3</c:v>
                </c:pt>
                <c:pt idx="3006">
                  <c:v>5.0719795173267967E-3</c:v>
                </c:pt>
                <c:pt idx="3007">
                  <c:v>5.0769696467040104E-3</c:v>
                </c:pt>
                <c:pt idx="3008">
                  <c:v>5.0819929974993405E-3</c:v>
                </c:pt>
                <c:pt idx="3009">
                  <c:v>5.0870431296418106E-3</c:v>
                </c:pt>
                <c:pt idx="3010">
                  <c:v>5.0921114672439205E-3</c:v>
                </c:pt>
                <c:pt idx="3011">
                  <c:v>5.0971894170195875E-3</c:v>
                </c:pt>
                <c:pt idx="3012">
                  <c:v>5.1022684059340295E-3</c:v>
                </c:pt>
                <c:pt idx="3013">
                  <c:v>5.1073427628561818E-3</c:v>
                </c:pt>
                <c:pt idx="3014">
                  <c:v>5.1112180978454729E-3</c:v>
                </c:pt>
                <c:pt idx="3015">
                  <c:v>5.117475935222382E-3</c:v>
                </c:pt>
                <c:pt idx="3016">
                  <c:v>5.1225347114952635E-3</c:v>
                </c:pt>
                <c:pt idx="3017">
                  <c:v>5.1275882550488872E-3</c:v>
                </c:pt>
                <c:pt idx="3018">
                  <c:v>5.1326365463014167E-3</c:v>
                </c:pt>
                <c:pt idx="3019">
                  <c:v>5.1376795656660201E-3</c:v>
                </c:pt>
                <c:pt idx="3020">
                  <c:v>5.1427172935533672E-3</c:v>
                </c:pt>
                <c:pt idx="3021">
                  <c:v>5.1477497103816217E-3</c:v>
                </c:pt>
                <c:pt idx="3022">
                  <c:v>5.1527767965689475E-3</c:v>
                </c:pt>
                <c:pt idx="3023">
                  <c:v>5.1577985325260145E-3</c:v>
                </c:pt>
                <c:pt idx="3024">
                  <c:v>5.1628148986659905E-3</c:v>
                </c:pt>
                <c:pt idx="3025">
                  <c:v>5.1678258754120354E-3</c:v>
                </c:pt>
                <c:pt idx="3026">
                  <c:v>5.172831443169823E-3</c:v>
                </c:pt>
                <c:pt idx="3027">
                  <c:v>5.1778315823575172E-3</c:v>
                </c:pt>
                <c:pt idx="3028">
                  <c:v>5.1828262733907837E-3</c:v>
                </c:pt>
                <c:pt idx="3029">
                  <c:v>5.1878154966877865E-3</c:v>
                </c:pt>
                <c:pt idx="3030">
                  <c:v>5.1927992326517014E-3</c:v>
                </c:pt>
                <c:pt idx="3031">
                  <c:v>5.1977774617106842E-3</c:v>
                </c:pt>
                <c:pt idx="3032">
                  <c:v>5.2011808152539552E-3</c:v>
                </c:pt>
                <c:pt idx="3033">
                  <c:v>5.2061492751032112E-3</c:v>
                </c:pt>
                <c:pt idx="3034">
                  <c:v>5.2111121749314517E-3</c:v>
                </c:pt>
                <c:pt idx="3035">
                  <c:v>5.2160694951486342E-3</c:v>
                </c:pt>
                <c:pt idx="3036">
                  <c:v>5.2229762737782638E-3</c:v>
                </c:pt>
                <c:pt idx="3037">
                  <c:v>5.227530094143451E-3</c:v>
                </c:pt>
                <c:pt idx="3038">
                  <c:v>5.2324692264341111E-3</c:v>
                </c:pt>
                <c:pt idx="3039">
                  <c:v>5.2374026951276798E-3</c:v>
                </c:pt>
                <c:pt idx="3040">
                  <c:v>5.2411614501720483E-3</c:v>
                </c:pt>
                <c:pt idx="3041">
                  <c:v>5.2472525633937006E-3</c:v>
                </c:pt>
                <c:pt idx="3042">
                  <c:v>5.2521689237924885E-3</c:v>
                </c:pt>
                <c:pt idx="3043">
                  <c:v>5.2570795422543504E-3</c:v>
                </c:pt>
                <c:pt idx="3044">
                  <c:v>5.2619843991949522E-3</c:v>
                </c:pt>
                <c:pt idx="3045">
                  <c:v>5.2668834750249638E-3</c:v>
                </c:pt>
                <c:pt idx="3046">
                  <c:v>5.271776750162549E-3</c:v>
                </c:pt>
                <c:pt idx="3047">
                  <c:v>5.2766642050208756E-3</c:v>
                </c:pt>
                <c:pt idx="3048">
                  <c:v>5.2815458200156096E-3</c:v>
                </c:pt>
                <c:pt idx="3049">
                  <c:v>5.2864215755549226E-3</c:v>
                </c:pt>
                <c:pt idx="3050">
                  <c:v>5.2912914520619747E-3</c:v>
                </c:pt>
                <c:pt idx="3051">
                  <c:v>5.2961554299424396E-3</c:v>
                </c:pt>
                <c:pt idx="3052">
                  <c:v>5.3010134896169792E-3</c:v>
                </c:pt>
                <c:pt idx="3053">
                  <c:v>5.304710063834395E-3</c:v>
                </c:pt>
                <c:pt idx="3054">
                  <c:v>5.3107117759909617E-3</c:v>
                </c:pt>
                <c:pt idx="3055">
                  <c:v>5.3155519635267323E-3</c:v>
                </c:pt>
                <c:pt idx="3056">
                  <c:v>5.320386154501755E-3</c:v>
                </c:pt>
                <c:pt idx="3057">
                  <c:v>5.3252143293466836E-3</c:v>
                </c:pt>
                <c:pt idx="3058">
                  <c:v>5.3300364684646939E-3</c:v>
                </c:pt>
                <c:pt idx="3059">
                  <c:v>5.3348525522714518E-3</c:v>
                </c:pt>
                <c:pt idx="3060">
                  <c:v>5.3396625611826232E-3</c:v>
                </c:pt>
                <c:pt idx="3061">
                  <c:v>5.3444664756113758E-3</c:v>
                </c:pt>
                <c:pt idx="3062">
                  <c:v>5.3492642759683795E-3</c:v>
                </c:pt>
                <c:pt idx="3063">
                  <c:v>5.3540559426742962E-3</c:v>
                </c:pt>
                <c:pt idx="3064">
                  <c:v>5.3588414561372977E-3</c:v>
                </c:pt>
                <c:pt idx="3065">
                  <c:v>5.3636207967755478E-3</c:v>
                </c:pt>
                <c:pt idx="3066">
                  <c:v>5.3683939449997164E-3</c:v>
                </c:pt>
                <c:pt idx="3067">
                  <c:v>5.3731608812229714E-3</c:v>
                </c:pt>
                <c:pt idx="3068">
                  <c:v>5.3779215858634766E-3</c:v>
                </c:pt>
                <c:pt idx="3069">
                  <c:v>5.3826760393319018E-3</c:v>
                </c:pt>
                <c:pt idx="3070">
                  <c:v>5.3874242220414148E-3</c:v>
                </c:pt>
                <c:pt idx="3071">
                  <c:v>5.3921661144051836E-3</c:v>
                </c:pt>
                <c:pt idx="3072">
                  <c:v>5.3969016968363759E-3</c:v>
                </c:pt>
                <c:pt idx="3073">
                  <c:v>5.4016309497556536E-3</c:v>
                </c:pt>
                <c:pt idx="3074">
                  <c:v>5.4067312022976211E-3</c:v>
                </c:pt>
                <c:pt idx="3075">
                  <c:v>5.4110703886936506E-3</c:v>
                </c:pt>
                <c:pt idx="3076">
                  <c:v>5.4157805355387056E-3</c:v>
                </c:pt>
                <c:pt idx="3077">
                  <c:v>5.4204842745245174E-3</c:v>
                </c:pt>
                <c:pt idx="3078">
                  <c:v>5.4251815860592578E-3</c:v>
                </c:pt>
                <c:pt idx="3079">
                  <c:v>5.4298724505560947E-3</c:v>
                </c:pt>
                <c:pt idx="3080">
                  <c:v>5.4345568484356899E-3</c:v>
                </c:pt>
                <c:pt idx="3081">
                  <c:v>5.4392347601062152E-3</c:v>
                </c:pt>
                <c:pt idx="3082">
                  <c:v>5.4439061659783405E-3</c:v>
                </c:pt>
                <c:pt idx="3083">
                  <c:v>5.4485710464677317E-3</c:v>
                </c:pt>
                <c:pt idx="3084">
                  <c:v>5.4521089004079676E-3</c:v>
                </c:pt>
                <c:pt idx="3085">
                  <c:v>5.4567618713103356E-3</c:v>
                </c:pt>
                <c:pt idx="3086">
                  <c:v>5.4614082623891209E-3</c:v>
                </c:pt>
                <c:pt idx="3087">
                  <c:v>5.46604805405172E-3</c:v>
                </c:pt>
                <c:pt idx="3088">
                  <c:v>5.4717968826670238E-3</c:v>
                </c:pt>
                <c:pt idx="3089">
                  <c:v>5.4764221995490248E-3</c:v>
                </c:pt>
                <c:pt idx="3090">
                  <c:v>5.4810408539404665E-3</c:v>
                </c:pt>
                <c:pt idx="3091">
                  <c:v>5.4860234194607158E-3</c:v>
                </c:pt>
                <c:pt idx="3092">
                  <c:v>5.4902580969143355E-3</c:v>
                </c:pt>
                <c:pt idx="3093">
                  <c:v>5.4948566463230986E-3</c:v>
                </c:pt>
                <c:pt idx="3094">
                  <c:v>5.4994484548964717E-3</c:v>
                </c:pt>
                <c:pt idx="3095">
                  <c:v>5.5040335030451248E-3</c:v>
                </c:pt>
                <c:pt idx="3096">
                  <c:v>5.5086117711847238E-3</c:v>
                </c:pt>
                <c:pt idx="3097">
                  <c:v>5.5134676645460859E-3</c:v>
                </c:pt>
                <c:pt idx="3098">
                  <c:v>5.5180317572111814E-3</c:v>
                </c:pt>
                <c:pt idx="3099">
                  <c:v>5.5225890097529698E-3</c:v>
                </c:pt>
                <c:pt idx="3100">
                  <c:v>5.527139402584539E-3</c:v>
                </c:pt>
                <c:pt idx="3101">
                  <c:v>5.5316829161267123E-3</c:v>
                </c:pt>
                <c:pt idx="3102">
                  <c:v>5.5362195307874194E-3</c:v>
                </c:pt>
                <c:pt idx="3103">
                  <c:v>5.540749226977169E-3</c:v>
                </c:pt>
                <c:pt idx="3104">
                  <c:v>5.5452719851167842E-3</c:v>
                </c:pt>
                <c:pt idx="3105">
                  <c:v>5.5501524784362655E-3</c:v>
                </c:pt>
                <c:pt idx="3106">
                  <c:v>5.5542966088850676E-3</c:v>
                </c:pt>
                <c:pt idx="3107">
                  <c:v>5.5587984353450675E-3</c:v>
                </c:pt>
                <c:pt idx="3108">
                  <c:v>5.5632932454021244E-3</c:v>
                </c:pt>
                <c:pt idx="3109">
                  <c:v>5.5677810194744836E-3</c:v>
                </c:pt>
                <c:pt idx="3110">
                  <c:v>5.5722617379752324E-3</c:v>
                </c:pt>
                <c:pt idx="3111">
                  <c:v>5.5767353813148783E-3</c:v>
                </c:pt>
                <c:pt idx="3112">
                  <c:v>5.5812019299116668E-3</c:v>
                </c:pt>
                <c:pt idx="3113">
                  <c:v>5.5856613641735277E-3</c:v>
                </c:pt>
                <c:pt idx="3114">
                  <c:v>5.5890311395482128E-3</c:v>
                </c:pt>
                <c:pt idx="3115">
                  <c:v>5.5945588113577088E-3</c:v>
                </c:pt>
                <c:pt idx="3116">
                  <c:v>5.5989967851036247E-3</c:v>
                </c:pt>
                <c:pt idx="3117">
                  <c:v>5.6034275661721198E-3</c:v>
                </c:pt>
                <c:pt idx="3118">
                  <c:v>5.60856905787817E-3</c:v>
                </c:pt>
                <c:pt idx="3119">
                  <c:v>5.6122674719240361E-3</c:v>
                </c:pt>
                <c:pt idx="3120">
                  <c:v>5.6166765574336332E-3</c:v>
                </c:pt>
                <c:pt idx="3121">
                  <c:v>5.6210783719233149E-3</c:v>
                </c:pt>
                <c:pt idx="3122">
                  <c:v>5.6254728957932749E-3</c:v>
                </c:pt>
                <c:pt idx="3123">
                  <c:v>5.6298601094694955E-3</c:v>
                </c:pt>
                <c:pt idx="3124">
                  <c:v>5.6342399933573262E-3</c:v>
                </c:pt>
                <c:pt idx="3125">
                  <c:v>5.6386125278724336E-3</c:v>
                </c:pt>
                <c:pt idx="3126">
                  <c:v>5.6429776934304836E-3</c:v>
                </c:pt>
                <c:pt idx="3127">
                  <c:v>5.6473354704394069E-3</c:v>
                </c:pt>
                <c:pt idx="3128">
                  <c:v>5.6516858393174463E-3</c:v>
                </c:pt>
                <c:pt idx="3129">
                  <c:v>5.6560287804751121E-3</c:v>
                </c:pt>
                <c:pt idx="3130">
                  <c:v>5.6603642743254905E-3</c:v>
                </c:pt>
                <c:pt idx="3131">
                  <c:v>5.6665448793416593E-3</c:v>
                </c:pt>
                <c:pt idx="3132">
                  <c:v>5.6708622053299844E-3</c:v>
                </c:pt>
                <c:pt idx="3133">
                  <c:v>5.6751720168569985E-3</c:v>
                </c:pt>
                <c:pt idx="3134">
                  <c:v>5.6794742943357887E-3</c:v>
                </c:pt>
                <c:pt idx="3135">
                  <c:v>5.6837690181794414E-3</c:v>
                </c:pt>
                <c:pt idx="3136">
                  <c:v>5.6870045339084208E-3</c:v>
                </c:pt>
                <c:pt idx="3137">
                  <c:v>5.6912855204279845E-3</c:v>
                </c:pt>
                <c:pt idx="3138">
                  <c:v>5.6955588989533136E-3</c:v>
                </c:pt>
                <c:pt idx="3139">
                  <c:v>5.6998246499029293E-3</c:v>
                </c:pt>
                <c:pt idx="3140">
                  <c:v>5.7051286473158175E-3</c:v>
                </c:pt>
                <c:pt idx="3141">
                  <c:v>5.7093776380183255E-3</c:v>
                </c:pt>
                <c:pt idx="3142">
                  <c:v>5.713618937977308E-3</c:v>
                </c:pt>
                <c:pt idx="3143">
                  <c:v>5.7178525276032725E-3</c:v>
                </c:pt>
                <c:pt idx="3144">
                  <c:v>5.7220783873093081E-3</c:v>
                </c:pt>
                <c:pt idx="3145">
                  <c:v>5.7259503345239438E-3</c:v>
                </c:pt>
                <c:pt idx="3146">
                  <c:v>5.7313628302981812E-3</c:v>
                </c:pt>
                <c:pt idx="3147">
                  <c:v>5.7343642087692714E-3</c:v>
                </c:pt>
                <c:pt idx="3148">
                  <c:v>5.7385594454952837E-3</c:v>
                </c:pt>
                <c:pt idx="3149">
                  <c:v>5.7430910515217952E-3</c:v>
                </c:pt>
                <c:pt idx="3150">
                  <c:v>5.7472701203908185E-3</c:v>
                </c:pt>
                <c:pt idx="3151">
                  <c:v>5.7514413222289444E-3</c:v>
                </c:pt>
                <c:pt idx="3152">
                  <c:v>5.7556046374492601E-3</c:v>
                </c:pt>
                <c:pt idx="3153">
                  <c:v>5.7594178417108566E-3</c:v>
                </c:pt>
                <c:pt idx="3154">
                  <c:v>5.76356582636528E-3</c:v>
                </c:pt>
                <c:pt idx="3155">
                  <c:v>5.7677058671208314E-3</c:v>
                </c:pt>
                <c:pt idx="3156">
                  <c:v>5.7718379443878476E-3</c:v>
                </c:pt>
                <c:pt idx="3157">
                  <c:v>5.7763022287778357E-3</c:v>
                </c:pt>
                <c:pt idx="3158">
                  <c:v>5.780417812973857E-3</c:v>
                </c:pt>
                <c:pt idx="3159">
                  <c:v>5.7845253734488357E-3</c:v>
                </c:pt>
                <c:pt idx="3160">
                  <c:v>5.7886248906081237E-3</c:v>
                </c:pt>
                <c:pt idx="3161">
                  <c:v>5.7927163448622289E-3</c:v>
                </c:pt>
                <c:pt idx="3162">
                  <c:v>5.7967997166319752E-3</c:v>
                </c:pt>
                <c:pt idx="3163">
                  <c:v>5.8008749863304497E-3</c:v>
                </c:pt>
                <c:pt idx="3164">
                  <c:v>5.8049421343604251E-3</c:v>
                </c:pt>
                <c:pt idx="3165">
                  <c:v>5.8090011411427245E-3</c:v>
                </c:pt>
                <c:pt idx="3166">
                  <c:v>5.8127164163339629E-3</c:v>
                </c:pt>
                <c:pt idx="3167">
                  <c:v>5.8167596025437973E-3</c:v>
                </c:pt>
                <c:pt idx="3168">
                  <c:v>5.8207945902317704E-3</c:v>
                </c:pt>
                <c:pt idx="3169">
                  <c:v>5.8248213598055543E-3</c:v>
                </c:pt>
                <c:pt idx="3170">
                  <c:v>5.8291733707533004E-3</c:v>
                </c:pt>
                <c:pt idx="3171">
                  <c:v>5.8331831187037478E-3</c:v>
                </c:pt>
                <c:pt idx="3172">
                  <c:v>5.8371845882903934E-3</c:v>
                </c:pt>
                <c:pt idx="3173">
                  <c:v>5.8411777599314835E-3</c:v>
                </c:pt>
                <c:pt idx="3174">
                  <c:v>5.8451626140375258E-3</c:v>
                </c:pt>
                <c:pt idx="3175">
                  <c:v>5.8488083000343138E-3</c:v>
                </c:pt>
                <c:pt idx="3176">
                  <c:v>5.8527769943941266E-3</c:v>
                </c:pt>
                <c:pt idx="3177">
                  <c:v>5.8567373139437606E-3</c:v>
                </c:pt>
                <c:pt idx="3178">
                  <c:v>5.8613476398736153E-3</c:v>
                </c:pt>
                <c:pt idx="3179">
                  <c:v>5.8649614359588161E-3</c:v>
                </c:pt>
                <c:pt idx="3180">
                  <c:v>5.8688959735113538E-3</c:v>
                </c:pt>
                <c:pt idx="3181">
                  <c:v>5.8728220564178753E-3</c:v>
                </c:pt>
                <c:pt idx="3182">
                  <c:v>5.8767396650863122E-3</c:v>
                </c:pt>
                <c:pt idx="3183">
                  <c:v>5.8812065303949189E-3</c:v>
                </c:pt>
                <c:pt idx="3184">
                  <c:v>5.8851059140289704E-3</c:v>
                </c:pt>
                <c:pt idx="3185">
                  <c:v>5.8889967618690154E-3</c:v>
                </c:pt>
                <c:pt idx="3186">
                  <c:v>5.8928790543255616E-3</c:v>
                </c:pt>
                <c:pt idx="3187">
                  <c:v>5.8967527718116969E-3</c:v>
                </c:pt>
                <c:pt idx="3188">
                  <c:v>5.8996466701961249E-3</c:v>
                </c:pt>
                <c:pt idx="3189">
                  <c:v>5.9035048397571011E-3</c:v>
                </c:pt>
                <c:pt idx="3190">
                  <c:v>5.9073543800807517E-3</c:v>
                </c:pt>
                <c:pt idx="3191">
                  <c:v>5.9111952715827443E-3</c:v>
                </c:pt>
                <c:pt idx="3192">
                  <c:v>5.9159920491055808E-3</c:v>
                </c:pt>
                <c:pt idx="3193">
                  <c:v>5.9198139054260314E-3</c:v>
                </c:pt>
                <c:pt idx="3194">
                  <c:v>5.9236270496599462E-3</c:v>
                </c:pt>
                <c:pt idx="3195">
                  <c:v>5.927431462225569E-3</c:v>
                </c:pt>
                <c:pt idx="3196">
                  <c:v>5.9326289965733192E-3</c:v>
                </c:pt>
                <c:pt idx="3197">
                  <c:v>5.9364128111499825E-3</c:v>
                </c:pt>
                <c:pt idx="3198">
                  <c:v>5.9401878281914455E-3</c:v>
                </c:pt>
                <c:pt idx="3199">
                  <c:v>5.943954028108378E-3</c:v>
                </c:pt>
                <c:pt idx="3200">
                  <c:v>5.9479307825029545E-3</c:v>
                </c:pt>
                <c:pt idx="3201">
                  <c:v>5.9514598982263189E-3</c:v>
                </c:pt>
                <c:pt idx="3202">
                  <c:v>5.955199529243671E-3</c:v>
                </c:pt>
                <c:pt idx="3203">
                  <c:v>5.958930264791662E-3</c:v>
                </c:pt>
                <c:pt idx="3204">
                  <c:v>5.9626520852684717E-3</c:v>
                </c:pt>
                <c:pt idx="3205">
                  <c:v>5.9663649710972599E-3</c:v>
                </c:pt>
                <c:pt idx="3206">
                  <c:v>5.9700689026837006E-3</c:v>
                </c:pt>
                <c:pt idx="3207">
                  <c:v>5.9737638604434595E-3</c:v>
                </c:pt>
                <c:pt idx="3208">
                  <c:v>5.9774498247847085E-3</c:v>
                </c:pt>
                <c:pt idx="3209">
                  <c:v>5.9811267761206155E-3</c:v>
                </c:pt>
                <c:pt idx="3210">
                  <c:v>5.9847946948618502E-3</c:v>
                </c:pt>
                <c:pt idx="3211">
                  <c:v>5.9884535614240786E-3</c:v>
                </c:pt>
                <c:pt idx="3212">
                  <c:v>5.9921033562154724E-3</c:v>
                </c:pt>
                <c:pt idx="3213">
                  <c:v>5.9948163732149763E-3</c:v>
                </c:pt>
                <c:pt idx="3214">
                  <c:v>5.9993756521334318E-3</c:v>
                </c:pt>
                <c:pt idx="3215">
                  <c:v>6.0029981140863331E-3</c:v>
                </c:pt>
                <c:pt idx="3216">
                  <c:v>6.0066114259160752E-3</c:v>
                </c:pt>
                <c:pt idx="3217">
                  <c:v>6.010215568033328E-3</c:v>
                </c:pt>
                <c:pt idx="3218">
                  <c:v>6.0138105208487613E-3</c:v>
                </c:pt>
                <c:pt idx="3219">
                  <c:v>6.017396264783037E-3</c:v>
                </c:pt>
                <c:pt idx="3220">
                  <c:v>6.0209727802368329E-3</c:v>
                </c:pt>
                <c:pt idx="3221">
                  <c:v>6.0245400476258149E-3</c:v>
                </c:pt>
                <c:pt idx="3222">
                  <c:v>6.0280980473631507E-3</c:v>
                </c:pt>
                <c:pt idx="3223">
                  <c:v>6.0316467598595103E-3</c:v>
                </c:pt>
                <c:pt idx="3224">
                  <c:v>6.0351861655280614E-3</c:v>
                </c:pt>
                <c:pt idx="3225">
                  <c:v>6.038716244776976E-3</c:v>
                </c:pt>
                <c:pt idx="3226">
                  <c:v>6.0413327282255857E-3</c:v>
                </c:pt>
                <c:pt idx="3227">
                  <c:v>6.0457483456760608E-3</c:v>
                </c:pt>
                <c:pt idx="3228">
                  <c:v>6.0492503281425747E-3</c:v>
                </c:pt>
                <c:pt idx="3229">
                  <c:v>6.0527429058421234E-3</c:v>
                </c:pt>
                <c:pt idx="3230">
                  <c:v>6.0562260591828787E-3</c:v>
                </c:pt>
                <c:pt idx="3231">
                  <c:v>6.0596997685730125E-3</c:v>
                </c:pt>
                <c:pt idx="3232">
                  <c:v>6.0631640144306886E-3</c:v>
                </c:pt>
                <c:pt idx="3233">
                  <c:v>6.0666187771665769E-3</c:v>
                </c:pt>
                <c:pt idx="3234">
                  <c:v>6.0717324142104652E-3</c:v>
                </c:pt>
                <c:pt idx="3235">
                  <c:v>6.0736941040249251E-3</c:v>
                </c:pt>
                <c:pt idx="3236">
                  <c:v>6.0769259707427192E-3</c:v>
                </c:pt>
                <c:pt idx="3237">
                  <c:v>6.0803426051006526E-3</c:v>
                </c:pt>
                <c:pt idx="3238">
                  <c:v>6.0837496583926454E-3</c:v>
                </c:pt>
                <c:pt idx="3239">
                  <c:v>6.0862670694472598E-3</c:v>
                </c:pt>
                <c:pt idx="3240">
                  <c:v>6.0893639663975718E-3</c:v>
                </c:pt>
                <c:pt idx="3241">
                  <c:v>6.0927446904411398E-3</c:v>
                </c:pt>
                <c:pt idx="3242">
                  <c:v>6.0961157611922568E-3</c:v>
                </c:pt>
                <c:pt idx="3243">
                  <c:v>6.0994771590637343E-3</c:v>
                </c:pt>
                <c:pt idx="3244">
                  <c:v>6.103989678837296E-3</c:v>
                </c:pt>
                <c:pt idx="3245">
                  <c:v>6.10732911620393E-3</c:v>
                </c:pt>
                <c:pt idx="3246">
                  <c:v>6.1109475951552517E-3</c:v>
                </c:pt>
                <c:pt idx="3247">
                  <c:v>6.1139787580336002E-3</c:v>
                </c:pt>
                <c:pt idx="3248">
                  <c:v>6.1172889233229721E-3</c:v>
                </c:pt>
                <c:pt idx="3249">
                  <c:v>6.1205892920762617E-3</c:v>
                </c:pt>
                <c:pt idx="3250">
                  <c:v>6.1238798447016407E-3</c:v>
                </c:pt>
                <c:pt idx="3251">
                  <c:v>6.1271605616172731E-3</c:v>
                </c:pt>
                <c:pt idx="3252">
                  <c:v>6.129576365420223E-3</c:v>
                </c:pt>
                <c:pt idx="3253">
                  <c:v>6.1336924099569812E-3</c:v>
                </c:pt>
                <c:pt idx="3254">
                  <c:v>6.1369435022048946E-3</c:v>
                </c:pt>
                <c:pt idx="3255">
                  <c:v>6.1401846803882387E-3</c:v>
                </c:pt>
                <c:pt idx="3256">
                  <c:v>6.1434159249201814E-3</c:v>
                </c:pt>
                <c:pt idx="3257">
                  <c:v>6.1466372162063965E-3</c:v>
                </c:pt>
                <c:pt idx="3258">
                  <c:v>6.1498485346650478E-3</c:v>
                </c:pt>
                <c:pt idx="3259">
                  <c:v>6.1530498607018091E-3</c:v>
                </c:pt>
                <c:pt idx="3260">
                  <c:v>6.1562411747348444E-3</c:v>
                </c:pt>
                <c:pt idx="3261">
                  <c:v>6.1594224571723255E-3</c:v>
                </c:pt>
                <c:pt idx="3262">
                  <c:v>6.1625936884299182E-3</c:v>
                </c:pt>
                <c:pt idx="3263">
                  <c:v>6.1657548489132963E-3</c:v>
                </c:pt>
                <c:pt idx="3264">
                  <c:v>6.1689059190356277E-3</c:v>
                </c:pt>
                <c:pt idx="3265">
                  <c:v>6.1720468792125782E-3</c:v>
                </c:pt>
                <c:pt idx="3266">
                  <c:v>6.1751777098523197E-3</c:v>
                </c:pt>
                <c:pt idx="3267">
                  <c:v>6.1782983913705181E-3</c:v>
                </c:pt>
                <c:pt idx="3268">
                  <c:v>6.1814089041728471E-3</c:v>
                </c:pt>
                <c:pt idx="3269">
                  <c:v>6.1845092286774705E-3</c:v>
                </c:pt>
                <c:pt idx="3270">
                  <c:v>6.1875993452925604E-3</c:v>
                </c:pt>
                <c:pt idx="3271">
                  <c:v>6.1906792344337824E-3</c:v>
                </c:pt>
                <c:pt idx="3272">
                  <c:v>6.1937488765068105E-3</c:v>
                </c:pt>
                <c:pt idx="3273">
                  <c:v>6.1968082519298084E-3</c:v>
                </c:pt>
                <c:pt idx="3274">
                  <c:v>6.1998573411084501E-3</c:v>
                </c:pt>
                <c:pt idx="3275">
                  <c:v>6.2028961244584013E-3</c:v>
                </c:pt>
                <c:pt idx="3276">
                  <c:v>6.20592458239283E-3</c:v>
                </c:pt>
                <c:pt idx="3277">
                  <c:v>6.2089426953199078E-3</c:v>
                </c:pt>
                <c:pt idx="3278">
                  <c:v>6.2119504436577988E-3</c:v>
                </c:pt>
                <c:pt idx="3279">
                  <c:v>6.2149478078071807E-3</c:v>
                </c:pt>
                <c:pt idx="3280">
                  <c:v>6.2179347681912134E-3</c:v>
                </c:pt>
                <c:pt idx="3281">
                  <c:v>6.2209113052155707E-3</c:v>
                </c:pt>
                <c:pt idx="3282">
                  <c:v>6.2238773992934204E-3</c:v>
                </c:pt>
                <c:pt idx="3283">
                  <c:v>6.2268330308379305E-3</c:v>
                </c:pt>
                <c:pt idx="3284">
                  <c:v>6.2297781802597707E-3</c:v>
                </c:pt>
                <c:pt idx="3285">
                  <c:v>6.2327128279721089E-3</c:v>
                </c:pt>
                <c:pt idx="3286">
                  <c:v>6.2356369543881129E-3</c:v>
                </c:pt>
                <c:pt idx="3287">
                  <c:v>6.2377666317660098E-3</c:v>
                </c:pt>
                <c:pt idx="3288">
                  <c:v>6.2414535649663039E-3</c:v>
                </c:pt>
                <c:pt idx="3289">
                  <c:v>6.2443460099573245E-3</c:v>
                </c:pt>
                <c:pt idx="3290">
                  <c:v>6.2472278552971883E-3</c:v>
                </c:pt>
                <c:pt idx="3291">
                  <c:v>6.2500990814015611E-3</c:v>
                </c:pt>
                <c:pt idx="3292">
                  <c:v>6.2521863905240886E-3</c:v>
                </c:pt>
                <c:pt idx="3293">
                  <c:v>6.2550384594306507E-3</c:v>
                </c:pt>
                <c:pt idx="3294">
                  <c:v>6.2578798550211884E-3</c:v>
                </c:pt>
                <c:pt idx="3295">
                  <c:v>6.2607105577086111E-3</c:v>
                </c:pt>
                <c:pt idx="3296">
                  <c:v>6.2642952377545136E-3</c:v>
                </c:pt>
                <c:pt idx="3297">
                  <c:v>6.2673563826260393E-3</c:v>
                </c:pt>
                <c:pt idx="3298">
                  <c:v>6.2698986800521772E-3</c:v>
                </c:pt>
                <c:pt idx="3299">
                  <c:v>6.2726842470817168E-3</c:v>
                </c:pt>
                <c:pt idx="3300">
                  <c:v>6.2747029920921836E-3</c:v>
                </c:pt>
                <c:pt idx="3301">
                  <c:v>6.2782229749555607E-3</c:v>
                </c:pt>
                <c:pt idx="3302">
                  <c:v>6.2809760966336947E-3</c:v>
                </c:pt>
                <c:pt idx="3303">
                  <c:v>6.2837183640143679E-3</c:v>
                </c:pt>
                <c:pt idx="3304">
                  <c:v>6.2864497575157441E-3</c:v>
                </c:pt>
                <c:pt idx="3305">
                  <c:v>6.2891702575459951E-3</c:v>
                </c:pt>
                <c:pt idx="3306">
                  <c:v>6.2918798445182889E-3</c:v>
                </c:pt>
                <c:pt idx="3307">
                  <c:v>6.2945784988457931E-3</c:v>
                </c:pt>
                <c:pt idx="3308">
                  <c:v>6.2972662009416758E-3</c:v>
                </c:pt>
                <c:pt idx="3309">
                  <c:v>6.2999429312166066E-3</c:v>
                </c:pt>
                <c:pt idx="3310">
                  <c:v>6.3026086700862516E-3</c:v>
                </c:pt>
                <c:pt idx="3311">
                  <c:v>6.3052633979537864E-3</c:v>
                </c:pt>
                <c:pt idx="3312">
                  <c:v>6.307907095242371E-3</c:v>
                </c:pt>
                <c:pt idx="3313">
                  <c:v>6.3098123915902183E-3</c:v>
                </c:pt>
                <c:pt idx="3314">
                  <c:v>6.3131613197178749E-3</c:v>
                </c:pt>
                <c:pt idx="3315">
                  <c:v>6.3157718077236358E-3</c:v>
                </c:pt>
                <c:pt idx="3316">
                  <c:v>6.3183711867981218E-3</c:v>
                </c:pt>
                <c:pt idx="3317">
                  <c:v>6.3209594373495048E-3</c:v>
                </c:pt>
                <c:pt idx="3318">
                  <c:v>6.3235365397934507E-3</c:v>
                </c:pt>
                <c:pt idx="3319">
                  <c:v>6.3261024745381311E-3</c:v>
                </c:pt>
                <c:pt idx="3320">
                  <c:v>6.3286572219967141E-3</c:v>
                </c:pt>
                <c:pt idx="3321">
                  <c:v>6.3312007625848654E-3</c:v>
                </c:pt>
                <c:pt idx="3322">
                  <c:v>6.3337330767082589E-3</c:v>
                </c:pt>
                <c:pt idx="3323">
                  <c:v>6.3362541447875564E-3</c:v>
                </c:pt>
                <c:pt idx="3324">
                  <c:v>6.3387639472309298E-3</c:v>
                </c:pt>
                <c:pt idx="3325">
                  <c:v>6.341262464449049E-3</c:v>
                </c:pt>
                <c:pt idx="3326">
                  <c:v>6.3437496768550816E-3</c:v>
                </c:pt>
                <c:pt idx="3327">
                  <c:v>6.3462255648671917E-3</c:v>
                </c:pt>
                <c:pt idx="3328">
                  <c:v>6.348690108891053E-3</c:v>
                </c:pt>
                <c:pt idx="3329">
                  <c:v>6.3511432893423314E-3</c:v>
                </c:pt>
                <c:pt idx="3330">
                  <c:v>6.3535850866316967E-3</c:v>
                </c:pt>
                <c:pt idx="3331">
                  <c:v>6.3560154811748149E-3</c:v>
                </c:pt>
                <c:pt idx="3332">
                  <c:v>6.3584344533798576E-3</c:v>
                </c:pt>
                <c:pt idx="3333">
                  <c:v>6.3608419836649888E-3</c:v>
                </c:pt>
                <c:pt idx="3334">
                  <c:v>6.3634643563775291E-3</c:v>
                </c:pt>
                <c:pt idx="3335">
                  <c:v>6.3656226401107019E-3</c:v>
                </c:pt>
                <c:pt idx="3336">
                  <c:v>6.3679957271026155E-3</c:v>
                </c:pt>
                <c:pt idx="3337">
                  <c:v>6.370357293817297E-3</c:v>
                </c:pt>
                <c:pt idx="3338">
                  <c:v>6.3727073206754081E-3</c:v>
                </c:pt>
                <c:pt idx="3339">
                  <c:v>6.3750457880851208E-3</c:v>
                </c:pt>
                <c:pt idx="3340">
                  <c:v>6.3773726764621008E-3</c:v>
                </c:pt>
                <c:pt idx="3341">
                  <c:v>6.3796879662145201E-3</c:v>
                </c:pt>
                <c:pt idx="3342">
                  <c:v>6.3819916377605423E-3</c:v>
                </c:pt>
                <c:pt idx="3343">
                  <c:v>6.3842836715083395E-3</c:v>
                </c:pt>
                <c:pt idx="3344">
                  <c:v>6.3856895775235168E-3</c:v>
                </c:pt>
                <c:pt idx="3345">
                  <c:v>6.3879614580015466E-3</c:v>
                </c:pt>
                <c:pt idx="3346">
                  <c:v>6.3902216482936147E-3</c:v>
                </c:pt>
                <c:pt idx="3347">
                  <c:v>6.3924701288068219E-3</c:v>
                </c:pt>
                <c:pt idx="3348">
                  <c:v>6.3955685877573054E-3</c:v>
                </c:pt>
                <c:pt idx="3349">
                  <c:v>6.3977903833997707E-3</c:v>
                </c:pt>
                <c:pt idx="3350">
                  <c:v>6.4000004041336878E-3</c:v>
                </c:pt>
                <c:pt idx="3351">
                  <c:v>6.4021986303747225E-3</c:v>
                </c:pt>
                <c:pt idx="3352">
                  <c:v>6.4037485217446222E-3</c:v>
                </c:pt>
                <c:pt idx="3353">
                  <c:v>6.4065596210308162E-3</c:v>
                </c:pt>
                <c:pt idx="3354">
                  <c:v>6.4087223462697129E-3</c:v>
                </c:pt>
                <c:pt idx="3355">
                  <c:v>6.4108731986683987E-3</c:v>
                </c:pt>
                <c:pt idx="3356">
                  <c:v>6.4130121586400413E-3</c:v>
                </c:pt>
                <c:pt idx="3357">
                  <c:v>6.4151392065953106E-3</c:v>
                </c:pt>
                <c:pt idx="3358">
                  <c:v>6.4172543229448764E-3</c:v>
                </c:pt>
                <c:pt idx="3359">
                  <c:v>6.4193574881094007E-3</c:v>
                </c:pt>
                <c:pt idx="3360">
                  <c:v>6.4214486824995531E-3</c:v>
                </c:pt>
                <c:pt idx="3361">
                  <c:v>6.4235278865260037E-3</c:v>
                </c:pt>
                <c:pt idx="3362">
                  <c:v>6.4255950805994222E-3</c:v>
                </c:pt>
                <c:pt idx="3363">
                  <c:v>6.4276502451404705E-3</c:v>
                </c:pt>
                <c:pt idx="3364">
                  <c:v>6.4296933605573203E-3</c:v>
                </c:pt>
                <c:pt idx="3365">
                  <c:v>6.4317244072631397E-3</c:v>
                </c:pt>
                <c:pt idx="3366">
                  <c:v>6.4337433656735943E-3</c:v>
                </c:pt>
                <c:pt idx="3367">
                  <c:v>6.4357502162018521E-3</c:v>
                </c:pt>
                <c:pt idx="3368">
                  <c:v>6.4377449392585828E-3</c:v>
                </c:pt>
                <c:pt idx="3369">
                  <c:v>6.4397275152594524E-3</c:v>
                </c:pt>
                <c:pt idx="3370">
                  <c:v>6.4416979246176287E-3</c:v>
                </c:pt>
                <c:pt idx="3371">
                  <c:v>6.4436561477462795E-3</c:v>
                </c:pt>
                <c:pt idx="3372">
                  <c:v>6.4456021650585726E-3</c:v>
                </c:pt>
                <c:pt idx="3373">
                  <c:v>6.447535956970174E-3</c:v>
                </c:pt>
                <c:pt idx="3374">
                  <c:v>6.4488754271488265E-3</c:v>
                </c:pt>
                <c:pt idx="3375">
                  <c:v>6.4513667862339807E-3</c:v>
                </c:pt>
                <c:pt idx="3376">
                  <c:v>6.4532637844150198E-3</c:v>
                </c:pt>
                <c:pt idx="3377">
                  <c:v>6.4551484788505364E-3</c:v>
                </c:pt>
                <c:pt idx="3378">
                  <c:v>6.4570208499487025E-3</c:v>
                </c:pt>
                <c:pt idx="3379">
                  <c:v>6.4588808781276819E-3</c:v>
                </c:pt>
                <c:pt idx="3380">
                  <c:v>6.4607285437956463E-3</c:v>
                </c:pt>
                <c:pt idx="3381">
                  <c:v>6.4625638273707597E-3</c:v>
                </c:pt>
                <c:pt idx="3382">
                  <c:v>6.464386709268688E-3</c:v>
                </c:pt>
                <c:pt idx="3383">
                  <c:v>6.4661971698976028E-3</c:v>
                </c:pt>
                <c:pt idx="3384">
                  <c:v>6.4679951896731702E-3</c:v>
                </c:pt>
                <c:pt idx="3385">
                  <c:v>6.4697807490110559E-3</c:v>
                </c:pt>
                <c:pt idx="3386">
                  <c:v>6.4719210263317227E-3</c:v>
                </c:pt>
                <c:pt idx="3387">
                  <c:v>6.4727655993562202E-3</c:v>
                </c:pt>
                <c:pt idx="3388">
                  <c:v>6.4750624685253055E-3</c:v>
                </c:pt>
                <c:pt idx="3389">
                  <c:v>6.476797990246641E-3</c:v>
                </c:pt>
                <c:pt idx="3390">
                  <c:v>6.4785209535961341E-3</c:v>
                </c:pt>
                <c:pt idx="3391">
                  <c:v>6.4806538351797572E-3</c:v>
                </c:pt>
                <c:pt idx="3392">
                  <c:v>6.4819922454815229E-3</c:v>
                </c:pt>
                <c:pt idx="3393">
                  <c:v>6.483676484962308E-3</c:v>
                </c:pt>
                <c:pt idx="3394">
                  <c:v>6.4853480865497797E-3</c:v>
                </c:pt>
                <c:pt idx="3395">
                  <c:v>6.4870070306596054E-3</c:v>
                </c:pt>
                <c:pt idx="3396">
                  <c:v>6.4881281318968876E-3</c:v>
                </c:pt>
                <c:pt idx="3397">
                  <c:v>6.4897643391437221E-3</c:v>
                </c:pt>
                <c:pt idx="3398">
                  <c:v>6.4913878350157462E-3</c:v>
                </c:pt>
                <c:pt idx="3399">
                  <c:v>6.4929985999343364E-3</c:v>
                </c:pt>
                <c:pt idx="3400">
                  <c:v>6.495111203543345E-3</c:v>
                </c:pt>
                <c:pt idx="3401">
                  <c:v>6.496693791493066E-3</c:v>
                </c:pt>
                <c:pt idx="3402">
                  <c:v>6.4984331769263326E-3</c:v>
                </c:pt>
                <c:pt idx="3403">
                  <c:v>6.4998205640810101E-3</c:v>
                </c:pt>
                <c:pt idx="3404">
                  <c:v>6.5013647095479854E-3</c:v>
                </c:pt>
                <c:pt idx="3405">
                  <c:v>6.502896001688816E-3</c:v>
                </c:pt>
                <c:pt idx="3406">
                  <c:v>6.5051107037161771E-3</c:v>
                </c:pt>
                <c:pt idx="3407">
                  <c:v>6.5059199476340751E-3</c:v>
                </c:pt>
                <c:pt idx="3408">
                  <c:v>6.5074125622749928E-3</c:v>
                </c:pt>
                <c:pt idx="3409">
                  <c:v>6.5088922452395358E-3</c:v>
                </c:pt>
                <c:pt idx="3410">
                  <c:v>6.5103589769536837E-3</c:v>
                </c:pt>
                <c:pt idx="3411">
                  <c:v>6.5118127378253673E-3</c:v>
                </c:pt>
                <c:pt idx="3412">
                  <c:v>6.5132535082754097E-3</c:v>
                </c:pt>
                <c:pt idx="3413">
                  <c:v>6.51468126871174E-3</c:v>
                </c:pt>
                <c:pt idx="3414">
                  <c:v>6.5160959995577607E-3</c:v>
                </c:pt>
                <c:pt idx="3415">
                  <c:v>6.5174976812239797E-3</c:v>
                </c:pt>
                <c:pt idx="3416">
                  <c:v>6.5188862941234849E-3</c:v>
                </c:pt>
                <c:pt idx="3417">
                  <c:v>6.5204179048194977E-3</c:v>
                </c:pt>
                <c:pt idx="3418">
                  <c:v>6.521624235295332E-3</c:v>
                </c:pt>
                <c:pt idx="3419">
                  <c:v>6.5229735243990047E-3</c:v>
                </c:pt>
                <c:pt idx="3420">
                  <c:v>6.5243096664012058E-3</c:v>
                </c:pt>
                <c:pt idx="3421">
                  <c:v>6.5256326417124427E-3</c:v>
                </c:pt>
                <c:pt idx="3422">
                  <c:v>6.5269424307586969E-3</c:v>
                </c:pt>
                <c:pt idx="3423">
                  <c:v>6.5282390139453196E-3</c:v>
                </c:pt>
                <c:pt idx="3424">
                  <c:v>6.5295223716905553E-3</c:v>
                </c:pt>
                <c:pt idx="3425">
                  <c:v>6.5307924844126486E-3</c:v>
                </c:pt>
                <c:pt idx="3426">
                  <c:v>6.531605393453559E-3</c:v>
                </c:pt>
                <c:pt idx="3427">
                  <c:v>6.5332928964474905E-3</c:v>
                </c:pt>
                <c:pt idx="3428">
                  <c:v>6.5345231565915709E-3</c:v>
                </c:pt>
                <c:pt idx="3429">
                  <c:v>6.5357400933725943E-3</c:v>
                </c:pt>
                <c:pt idx="3430">
                  <c:v>6.5372317683836719E-3</c:v>
                </c:pt>
                <c:pt idx="3431">
                  <c:v>6.5381339185184443E-3</c:v>
                </c:pt>
                <c:pt idx="3432">
                  <c:v>6.5393107677094451E-3</c:v>
                </c:pt>
                <c:pt idx="3433">
                  <c:v>6.5404742152026301E-3</c:v>
                </c:pt>
                <c:pt idx="3434">
                  <c:v>6.541624241416244E-3</c:v>
                </c:pt>
                <c:pt idx="3435">
                  <c:v>6.5427608267633738E-3</c:v>
                </c:pt>
                <c:pt idx="3436">
                  <c:v>6.5438839516596846E-3</c:v>
                </c:pt>
                <c:pt idx="3437">
                  <c:v>6.5449935965208421E-3</c:v>
                </c:pt>
                <c:pt idx="3438">
                  <c:v>6.5460897417650927E-3</c:v>
                </c:pt>
                <c:pt idx="3439">
                  <c:v>6.5471723678081004E-3</c:v>
                </c:pt>
                <c:pt idx="3440">
                  <c:v>6.548241455065531E-3</c:v>
                </c:pt>
                <c:pt idx="3441">
                  <c:v>6.5492969839530514E-3</c:v>
                </c:pt>
                <c:pt idx="3442">
                  <c:v>6.550338934888906E-3</c:v>
                </c:pt>
                <c:pt idx="3443">
                  <c:v>6.5518038438056574E-3</c:v>
                </c:pt>
                <c:pt idx="3444">
                  <c:v>6.5528127381801523E-3</c:v>
                </c:pt>
                <c:pt idx="3445">
                  <c:v>6.5538079874566928E-3</c:v>
                </c:pt>
                <c:pt idx="3446">
                  <c:v>6.5547895720561014E-3</c:v>
                </c:pt>
                <c:pt idx="3447">
                  <c:v>6.5557574723888873E-3</c:v>
                </c:pt>
                <c:pt idx="3448">
                  <c:v>6.5563313387219579E-3</c:v>
                </c:pt>
                <c:pt idx="3449">
                  <c:v>6.5572747055751635E-3</c:v>
                </c:pt>
                <c:pt idx="3450">
                  <c:v>6.5582043343548335E-3</c:v>
                </c:pt>
                <c:pt idx="3451">
                  <c:v>6.5591202054737785E-3</c:v>
                </c:pt>
                <c:pt idx="3452">
                  <c:v>6.5603910246765521E-3</c:v>
                </c:pt>
                <c:pt idx="3453">
                  <c:v>6.561276408174682E-3</c:v>
                </c:pt>
                <c:pt idx="3454">
                  <c:v>6.562147970326164E-3</c:v>
                </c:pt>
                <c:pt idx="3455">
                  <c:v>6.5630056915466639E-3</c:v>
                </c:pt>
                <c:pt idx="3456">
                  <c:v>6.563849552257005E-3</c:v>
                </c:pt>
                <c:pt idx="3457">
                  <c:v>6.564796453575994E-3</c:v>
                </c:pt>
                <c:pt idx="3458">
                  <c:v>6.5653786492223531E-3</c:v>
                </c:pt>
                <c:pt idx="3459">
                  <c:v>6.566181792145187E-3</c:v>
                </c:pt>
                <c:pt idx="3460">
                  <c:v>6.5669709978752877E-3</c:v>
                </c:pt>
                <c:pt idx="3461">
                  <c:v>6.5678602626865808E-3</c:v>
                </c:pt>
                <c:pt idx="3462">
                  <c:v>6.5686205490701087E-3</c:v>
                </c:pt>
                <c:pt idx="3463">
                  <c:v>6.569366837858295E-3</c:v>
                </c:pt>
                <c:pt idx="3464">
                  <c:v>6.570099109471963E-3</c:v>
                </c:pt>
                <c:pt idx="3465">
                  <c:v>6.5707072832204005E-3</c:v>
                </c:pt>
                <c:pt idx="3466">
                  <c:v>6.5714124545523944E-3</c:v>
                </c:pt>
                <c:pt idx="3467">
                  <c:v>6.5721035516173032E-3</c:v>
                </c:pt>
                <c:pt idx="3468">
                  <c:v>6.5727805548254636E-3</c:v>
                </c:pt>
                <c:pt idx="3469">
                  <c:v>6.5735495244940495E-3</c:v>
                </c:pt>
                <c:pt idx="3470">
                  <c:v>6.5741972818102222E-3</c:v>
                </c:pt>
                <c:pt idx="3471">
                  <c:v>6.5748308848718523E-3</c:v>
                </c:pt>
                <c:pt idx="3472">
                  <c:v>6.5754503140971841E-3</c:v>
                </c:pt>
                <c:pt idx="3473">
                  <c:v>6.5760555499044622E-3</c:v>
                </c:pt>
                <c:pt idx="3474">
                  <c:v>6.5766465727067737E-3</c:v>
                </c:pt>
                <c:pt idx="3475">
                  <c:v>6.5772233629275206E-3</c:v>
                </c:pt>
                <c:pt idx="3476">
                  <c:v>6.5777859009823686E-3</c:v>
                </c:pt>
                <c:pt idx="3477">
                  <c:v>6.5783341672844041E-3</c:v>
                </c:pt>
                <c:pt idx="3478">
                  <c:v>6.5787711169891239E-3</c:v>
                </c:pt>
                <c:pt idx="3479">
                  <c:v>6.5792917954095032E-3</c:v>
                </c:pt>
                <c:pt idx="3480">
                  <c:v>6.5797981449984277E-3</c:v>
                </c:pt>
                <c:pt idx="3481">
                  <c:v>6.580290146168899E-3</c:v>
                </c:pt>
                <c:pt idx="3482">
                  <c:v>6.5808607372131621E-3</c:v>
                </c:pt>
                <c:pt idx="3483">
                  <c:v>6.5813229618046669E-3</c:v>
                </c:pt>
                <c:pt idx="3484">
                  <c:v>6.5817707775788076E-3</c:v>
                </c:pt>
                <c:pt idx="3485">
                  <c:v>6.582204164946091E-3</c:v>
                </c:pt>
                <c:pt idx="3486">
                  <c:v>6.5826231043273412E-3</c:v>
                </c:pt>
                <c:pt idx="3487">
                  <c:v>6.58293973989732E-3</c:v>
                </c:pt>
                <c:pt idx="3488">
                  <c:v>6.583330753875849E-3</c:v>
                </c:pt>
                <c:pt idx="3489">
                  <c:v>6.5837072627905613E-3</c:v>
                </c:pt>
                <c:pt idx="3490">
                  <c:v>6.5842386362091609E-3</c:v>
                </c:pt>
                <c:pt idx="3491">
                  <c:v>6.5845003960971196E-3</c:v>
                </c:pt>
                <c:pt idx="3492">
                  <c:v>6.5848322363530384E-3</c:v>
                </c:pt>
                <c:pt idx="3493">
                  <c:v>6.5851494915557919E-3</c:v>
                </c:pt>
                <c:pt idx="3494">
                  <c:v>6.5854521421184684E-3</c:v>
                </c:pt>
                <c:pt idx="3495">
                  <c:v>6.5857801201270908E-3</c:v>
                </c:pt>
                <c:pt idx="3496">
                  <c:v>6.5860514091028912E-3</c:v>
                </c:pt>
                <c:pt idx="3497">
                  <c:v>6.5863080318981628E-3</c:v>
                </c:pt>
                <c:pt idx="3498">
                  <c:v>6.5865499689388872E-3</c:v>
                </c:pt>
                <c:pt idx="3499">
                  <c:v>6.5867772006381504E-3</c:v>
                </c:pt>
                <c:pt idx="3500">
                  <c:v>6.5868412576743987E-3</c:v>
                </c:pt>
                <c:pt idx="3501">
                  <c:v>6.5870411221938159E-3</c:v>
                </c:pt>
                <c:pt idx="3502">
                  <c:v>6.5872262259633703E-3</c:v>
                </c:pt>
                <c:pt idx="3503">
                  <c:v>6.5873965494097509E-3</c:v>
                </c:pt>
                <c:pt idx="3504">
                  <c:v>6.587692093700105E-3</c:v>
                </c:pt>
                <c:pt idx="3505">
                  <c:v>6.5878306821595227E-3</c:v>
                </c:pt>
                <c:pt idx="3506">
                  <c:v>6.5882247976186848E-3</c:v>
                </c:pt>
                <c:pt idx="3507">
                  <c:v>6.5880633122837196E-3</c:v>
                </c:pt>
                <c:pt idx="3508">
                  <c:v>6.5880915959057873E-3</c:v>
                </c:pt>
                <c:pt idx="3509">
                  <c:v>6.588171761827688E-3</c:v>
                </c:pt>
                <c:pt idx="3510">
                  <c:v>6.5882370086889352E-3</c:v>
                </c:pt>
                <c:pt idx="3511">
                  <c:v>6.5884232724666703E-3</c:v>
                </c:pt>
                <c:pt idx="3512">
                  <c:v>6.5882687707890112E-3</c:v>
                </c:pt>
                <c:pt idx="3513">
                  <c:v>6.5884661504303499E-3</c:v>
                </c:pt>
                <c:pt idx="3514">
                  <c:v>6.5884650897313213E-3</c:v>
                </c:pt>
                <c:pt idx="3515">
                  <c:v>6.5884490031317688E-3</c:v>
                </c:pt>
                <c:pt idx="3516">
                  <c:v>6.5884178710573504E-3</c:v>
                </c:pt>
                <c:pt idx="3517">
                  <c:v>6.5883716739237319E-3</c:v>
                </c:pt>
                <c:pt idx="3518">
                  <c:v>6.5883103921565711E-3</c:v>
                </c:pt>
                <c:pt idx="3519">
                  <c:v>6.5882340061690359E-3</c:v>
                </c:pt>
                <c:pt idx="3520">
                  <c:v>6.5881424963842861E-3</c:v>
                </c:pt>
                <c:pt idx="3521">
                  <c:v>6.5880358432254815E-3</c:v>
                </c:pt>
                <c:pt idx="3522">
                  <c:v>6.5879140271032921E-3</c:v>
                </c:pt>
                <c:pt idx="3523">
                  <c:v>6.5877770284483717E-3</c:v>
                </c:pt>
                <c:pt idx="3524">
                  <c:v>6.587624827673888E-3</c:v>
                </c:pt>
                <c:pt idx="3525">
                  <c:v>6.587457405200503E-3</c:v>
                </c:pt>
                <c:pt idx="3526">
                  <c:v>6.5872747414513766E-3</c:v>
                </c:pt>
                <c:pt idx="3527">
                  <c:v>6.5870768168446725E-3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654208"/>
        <c:axId val="686655744"/>
      </c:lineChart>
      <c:dateAx>
        <c:axId val="686654208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65574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686655744"/>
        <c:scaling>
          <c:orientation val="minMax"/>
          <c:max val="-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665420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42627</c:v>
                </c:pt>
                <c:pt idx="1">
                  <c:v>42628</c:v>
                </c:pt>
                <c:pt idx="2">
                  <c:v>42629</c:v>
                </c:pt>
                <c:pt idx="3">
                  <c:v>42632</c:v>
                </c:pt>
                <c:pt idx="4">
                  <c:v>42633</c:v>
                </c:pt>
                <c:pt idx="5">
                  <c:v>42634</c:v>
                </c:pt>
                <c:pt idx="6">
                  <c:v>42635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42653</c:v>
                </c:pt>
                <c:pt idx="19">
                  <c:v>42654</c:v>
                </c:pt>
                <c:pt idx="20">
                  <c:v>42655</c:v>
                </c:pt>
                <c:pt idx="21">
                  <c:v>42656</c:v>
                </c:pt>
                <c:pt idx="22">
                  <c:v>42657</c:v>
                </c:pt>
                <c:pt idx="23">
                  <c:v>42660</c:v>
                </c:pt>
                <c:pt idx="24">
                  <c:v>42661</c:v>
                </c:pt>
                <c:pt idx="25">
                  <c:v>42662</c:v>
                </c:pt>
                <c:pt idx="26">
                  <c:v>42663</c:v>
                </c:pt>
                <c:pt idx="27">
                  <c:v>42664</c:v>
                </c:pt>
                <c:pt idx="28">
                  <c:v>42667</c:v>
                </c:pt>
                <c:pt idx="29">
                  <c:v>42668</c:v>
                </c:pt>
                <c:pt idx="30">
                  <c:v>42669</c:v>
                </c:pt>
                <c:pt idx="31">
                  <c:v>42670</c:v>
                </c:pt>
                <c:pt idx="32">
                  <c:v>42671</c:v>
                </c:pt>
                <c:pt idx="33">
                  <c:v>42674</c:v>
                </c:pt>
                <c:pt idx="34">
                  <c:v>42675</c:v>
                </c:pt>
                <c:pt idx="35">
                  <c:v>42676</c:v>
                </c:pt>
                <c:pt idx="36">
                  <c:v>42677</c:v>
                </c:pt>
                <c:pt idx="37">
                  <c:v>42678</c:v>
                </c:pt>
                <c:pt idx="38">
                  <c:v>42681</c:v>
                </c:pt>
                <c:pt idx="39">
                  <c:v>42682</c:v>
                </c:pt>
                <c:pt idx="40">
                  <c:v>42683</c:v>
                </c:pt>
                <c:pt idx="41">
                  <c:v>42684</c:v>
                </c:pt>
                <c:pt idx="42">
                  <c:v>42685</c:v>
                </c:pt>
                <c:pt idx="43">
                  <c:v>42688</c:v>
                </c:pt>
                <c:pt idx="44">
                  <c:v>42689</c:v>
                </c:pt>
                <c:pt idx="45">
                  <c:v>42690</c:v>
                </c:pt>
                <c:pt idx="46">
                  <c:v>42691</c:v>
                </c:pt>
                <c:pt idx="47">
                  <c:v>42692</c:v>
                </c:pt>
                <c:pt idx="48">
                  <c:v>42695</c:v>
                </c:pt>
                <c:pt idx="49">
                  <c:v>42696</c:v>
                </c:pt>
                <c:pt idx="50">
                  <c:v>42697</c:v>
                </c:pt>
                <c:pt idx="51">
                  <c:v>42698</c:v>
                </c:pt>
                <c:pt idx="52">
                  <c:v>42699</c:v>
                </c:pt>
                <c:pt idx="53">
                  <c:v>42702</c:v>
                </c:pt>
                <c:pt idx="54">
                  <c:v>42703</c:v>
                </c:pt>
                <c:pt idx="55">
                  <c:v>42704</c:v>
                </c:pt>
                <c:pt idx="56">
                  <c:v>42705</c:v>
                </c:pt>
                <c:pt idx="57">
                  <c:v>42706</c:v>
                </c:pt>
                <c:pt idx="58">
                  <c:v>42709</c:v>
                </c:pt>
                <c:pt idx="59">
                  <c:v>42710</c:v>
                </c:pt>
                <c:pt idx="60">
                  <c:v>42711</c:v>
                </c:pt>
                <c:pt idx="61">
                  <c:v>42712</c:v>
                </c:pt>
                <c:pt idx="62">
                  <c:v>42713</c:v>
                </c:pt>
                <c:pt idx="63">
                  <c:v>42716</c:v>
                </c:pt>
                <c:pt idx="64">
                  <c:v>42717</c:v>
                </c:pt>
                <c:pt idx="65">
                  <c:v>42718</c:v>
                </c:pt>
                <c:pt idx="66">
                  <c:v>42719</c:v>
                </c:pt>
                <c:pt idx="67">
                  <c:v>42720</c:v>
                </c:pt>
                <c:pt idx="68">
                  <c:v>42723</c:v>
                </c:pt>
                <c:pt idx="69">
                  <c:v>42724</c:v>
                </c:pt>
                <c:pt idx="70">
                  <c:v>42725</c:v>
                </c:pt>
                <c:pt idx="71">
                  <c:v>42726</c:v>
                </c:pt>
                <c:pt idx="72">
                  <c:v>42727</c:v>
                </c:pt>
                <c:pt idx="73">
                  <c:v>42731</c:v>
                </c:pt>
                <c:pt idx="74">
                  <c:v>42732</c:v>
                </c:pt>
                <c:pt idx="75">
                  <c:v>42733</c:v>
                </c:pt>
                <c:pt idx="76">
                  <c:v>42734</c:v>
                </c:pt>
                <c:pt idx="77">
                  <c:v>42737</c:v>
                </c:pt>
                <c:pt idx="78">
                  <c:v>42738</c:v>
                </c:pt>
                <c:pt idx="79">
                  <c:v>42739</c:v>
                </c:pt>
                <c:pt idx="80">
                  <c:v>42740</c:v>
                </c:pt>
                <c:pt idx="81">
                  <c:v>42741</c:v>
                </c:pt>
                <c:pt idx="82">
                  <c:v>42744</c:v>
                </c:pt>
                <c:pt idx="83">
                  <c:v>42745</c:v>
                </c:pt>
                <c:pt idx="84">
                  <c:v>42746</c:v>
                </c:pt>
                <c:pt idx="85">
                  <c:v>42747</c:v>
                </c:pt>
                <c:pt idx="86">
                  <c:v>42748</c:v>
                </c:pt>
                <c:pt idx="87">
                  <c:v>42751</c:v>
                </c:pt>
                <c:pt idx="88">
                  <c:v>42752</c:v>
                </c:pt>
                <c:pt idx="89">
                  <c:v>42753</c:v>
                </c:pt>
                <c:pt idx="90">
                  <c:v>42754</c:v>
                </c:pt>
                <c:pt idx="91">
                  <c:v>42755</c:v>
                </c:pt>
                <c:pt idx="92">
                  <c:v>42758</c:v>
                </c:pt>
                <c:pt idx="93">
                  <c:v>42759</c:v>
                </c:pt>
                <c:pt idx="94">
                  <c:v>42760</c:v>
                </c:pt>
                <c:pt idx="95">
                  <c:v>42761</c:v>
                </c:pt>
                <c:pt idx="96">
                  <c:v>42762</c:v>
                </c:pt>
                <c:pt idx="97">
                  <c:v>42765</c:v>
                </c:pt>
                <c:pt idx="98">
                  <c:v>42766</c:v>
                </c:pt>
                <c:pt idx="99">
                  <c:v>42767</c:v>
                </c:pt>
                <c:pt idx="100">
                  <c:v>42768</c:v>
                </c:pt>
                <c:pt idx="101">
                  <c:v>42769</c:v>
                </c:pt>
                <c:pt idx="102">
                  <c:v>42772</c:v>
                </c:pt>
                <c:pt idx="103">
                  <c:v>42773</c:v>
                </c:pt>
                <c:pt idx="104">
                  <c:v>42774</c:v>
                </c:pt>
                <c:pt idx="105">
                  <c:v>42775</c:v>
                </c:pt>
                <c:pt idx="106">
                  <c:v>42776</c:v>
                </c:pt>
                <c:pt idx="107">
                  <c:v>42779</c:v>
                </c:pt>
                <c:pt idx="108">
                  <c:v>42780</c:v>
                </c:pt>
                <c:pt idx="109">
                  <c:v>42781</c:v>
                </c:pt>
                <c:pt idx="110">
                  <c:v>42782</c:v>
                </c:pt>
                <c:pt idx="111">
                  <c:v>42783</c:v>
                </c:pt>
                <c:pt idx="112">
                  <c:v>42786</c:v>
                </c:pt>
                <c:pt idx="113">
                  <c:v>42787</c:v>
                </c:pt>
                <c:pt idx="114">
                  <c:v>42788</c:v>
                </c:pt>
                <c:pt idx="115">
                  <c:v>42789</c:v>
                </c:pt>
                <c:pt idx="116">
                  <c:v>42790</c:v>
                </c:pt>
                <c:pt idx="117">
                  <c:v>42793</c:v>
                </c:pt>
                <c:pt idx="118">
                  <c:v>42794</c:v>
                </c:pt>
                <c:pt idx="119">
                  <c:v>42795</c:v>
                </c:pt>
                <c:pt idx="120">
                  <c:v>42796</c:v>
                </c:pt>
                <c:pt idx="121">
                  <c:v>42797</c:v>
                </c:pt>
                <c:pt idx="122">
                  <c:v>42800</c:v>
                </c:pt>
                <c:pt idx="123">
                  <c:v>42801</c:v>
                </c:pt>
                <c:pt idx="124">
                  <c:v>42802</c:v>
                </c:pt>
                <c:pt idx="125">
                  <c:v>42803</c:v>
                </c:pt>
                <c:pt idx="126">
                  <c:v>42804</c:v>
                </c:pt>
                <c:pt idx="127">
                  <c:v>42807</c:v>
                </c:pt>
                <c:pt idx="128">
                  <c:v>42808</c:v>
                </c:pt>
                <c:pt idx="129">
                  <c:v>42809</c:v>
                </c:pt>
                <c:pt idx="130">
                  <c:v>42810</c:v>
                </c:pt>
                <c:pt idx="131">
                  <c:v>42811</c:v>
                </c:pt>
                <c:pt idx="132">
                  <c:v>42814</c:v>
                </c:pt>
                <c:pt idx="133">
                  <c:v>42815</c:v>
                </c:pt>
                <c:pt idx="134">
                  <c:v>42816</c:v>
                </c:pt>
                <c:pt idx="135">
                  <c:v>42817</c:v>
                </c:pt>
                <c:pt idx="136">
                  <c:v>42818</c:v>
                </c:pt>
                <c:pt idx="137">
                  <c:v>42821</c:v>
                </c:pt>
                <c:pt idx="138">
                  <c:v>42822</c:v>
                </c:pt>
                <c:pt idx="139">
                  <c:v>42823</c:v>
                </c:pt>
                <c:pt idx="140">
                  <c:v>42824</c:v>
                </c:pt>
                <c:pt idx="141">
                  <c:v>42825</c:v>
                </c:pt>
                <c:pt idx="142">
                  <c:v>42828</c:v>
                </c:pt>
                <c:pt idx="143">
                  <c:v>42829</c:v>
                </c:pt>
                <c:pt idx="144">
                  <c:v>42830</c:v>
                </c:pt>
                <c:pt idx="145">
                  <c:v>42831</c:v>
                </c:pt>
                <c:pt idx="146">
                  <c:v>42832</c:v>
                </c:pt>
                <c:pt idx="147">
                  <c:v>42835</c:v>
                </c:pt>
                <c:pt idx="148">
                  <c:v>42836</c:v>
                </c:pt>
                <c:pt idx="149">
                  <c:v>42837</c:v>
                </c:pt>
                <c:pt idx="150">
                  <c:v>42838</c:v>
                </c:pt>
                <c:pt idx="151">
                  <c:v>42843</c:v>
                </c:pt>
                <c:pt idx="152">
                  <c:v>42844</c:v>
                </c:pt>
                <c:pt idx="153">
                  <c:v>42845</c:v>
                </c:pt>
                <c:pt idx="154">
                  <c:v>42846</c:v>
                </c:pt>
                <c:pt idx="155">
                  <c:v>42849</c:v>
                </c:pt>
                <c:pt idx="156">
                  <c:v>42850</c:v>
                </c:pt>
                <c:pt idx="157">
                  <c:v>42851</c:v>
                </c:pt>
                <c:pt idx="158">
                  <c:v>42852</c:v>
                </c:pt>
                <c:pt idx="159">
                  <c:v>42853</c:v>
                </c:pt>
                <c:pt idx="160">
                  <c:v>42857</c:v>
                </c:pt>
                <c:pt idx="161">
                  <c:v>42858</c:v>
                </c:pt>
                <c:pt idx="162">
                  <c:v>42859</c:v>
                </c:pt>
                <c:pt idx="163">
                  <c:v>42860</c:v>
                </c:pt>
                <c:pt idx="164">
                  <c:v>42863</c:v>
                </c:pt>
                <c:pt idx="165">
                  <c:v>42864</c:v>
                </c:pt>
                <c:pt idx="166">
                  <c:v>42865</c:v>
                </c:pt>
                <c:pt idx="167">
                  <c:v>42866</c:v>
                </c:pt>
                <c:pt idx="168">
                  <c:v>42867</c:v>
                </c:pt>
                <c:pt idx="169">
                  <c:v>42870</c:v>
                </c:pt>
                <c:pt idx="170">
                  <c:v>42871</c:v>
                </c:pt>
                <c:pt idx="171">
                  <c:v>42872</c:v>
                </c:pt>
                <c:pt idx="172">
                  <c:v>42873</c:v>
                </c:pt>
                <c:pt idx="173">
                  <c:v>42874</c:v>
                </c:pt>
                <c:pt idx="174">
                  <c:v>42877</c:v>
                </c:pt>
                <c:pt idx="175">
                  <c:v>42878</c:v>
                </c:pt>
                <c:pt idx="176">
                  <c:v>42879</c:v>
                </c:pt>
                <c:pt idx="177">
                  <c:v>42880</c:v>
                </c:pt>
                <c:pt idx="178">
                  <c:v>42881</c:v>
                </c:pt>
                <c:pt idx="179">
                  <c:v>42884</c:v>
                </c:pt>
                <c:pt idx="180">
                  <c:v>42885</c:v>
                </c:pt>
                <c:pt idx="181">
                  <c:v>42886</c:v>
                </c:pt>
                <c:pt idx="182">
                  <c:v>42887</c:v>
                </c:pt>
                <c:pt idx="183">
                  <c:v>42888</c:v>
                </c:pt>
                <c:pt idx="184">
                  <c:v>42891</c:v>
                </c:pt>
                <c:pt idx="185">
                  <c:v>42892</c:v>
                </c:pt>
                <c:pt idx="186">
                  <c:v>42893</c:v>
                </c:pt>
                <c:pt idx="187">
                  <c:v>42894</c:v>
                </c:pt>
                <c:pt idx="188">
                  <c:v>42895</c:v>
                </c:pt>
                <c:pt idx="189">
                  <c:v>42898</c:v>
                </c:pt>
                <c:pt idx="190">
                  <c:v>42899</c:v>
                </c:pt>
                <c:pt idx="191">
                  <c:v>42900</c:v>
                </c:pt>
                <c:pt idx="192">
                  <c:v>42901</c:v>
                </c:pt>
                <c:pt idx="193">
                  <c:v>42902</c:v>
                </c:pt>
                <c:pt idx="194">
                  <c:v>42905</c:v>
                </c:pt>
                <c:pt idx="195">
                  <c:v>42906</c:v>
                </c:pt>
                <c:pt idx="196">
                  <c:v>42907</c:v>
                </c:pt>
                <c:pt idx="197">
                  <c:v>42908</c:v>
                </c:pt>
                <c:pt idx="198">
                  <c:v>42909</c:v>
                </c:pt>
                <c:pt idx="199">
                  <c:v>42912</c:v>
                </c:pt>
                <c:pt idx="200">
                  <c:v>42913</c:v>
                </c:pt>
                <c:pt idx="201">
                  <c:v>42914</c:v>
                </c:pt>
                <c:pt idx="202">
                  <c:v>42915</c:v>
                </c:pt>
                <c:pt idx="203">
                  <c:v>42916</c:v>
                </c:pt>
                <c:pt idx="204">
                  <c:v>42919</c:v>
                </c:pt>
                <c:pt idx="205">
                  <c:v>42920</c:v>
                </c:pt>
                <c:pt idx="206">
                  <c:v>42921</c:v>
                </c:pt>
                <c:pt idx="207">
                  <c:v>42922</c:v>
                </c:pt>
                <c:pt idx="208">
                  <c:v>42923</c:v>
                </c:pt>
                <c:pt idx="209">
                  <c:v>42926</c:v>
                </c:pt>
                <c:pt idx="210">
                  <c:v>42927</c:v>
                </c:pt>
                <c:pt idx="211">
                  <c:v>42928</c:v>
                </c:pt>
                <c:pt idx="212">
                  <c:v>42929</c:v>
                </c:pt>
                <c:pt idx="213">
                  <c:v>42930</c:v>
                </c:pt>
                <c:pt idx="214">
                  <c:v>42933</c:v>
                </c:pt>
                <c:pt idx="215">
                  <c:v>42934</c:v>
                </c:pt>
                <c:pt idx="216">
                  <c:v>42935</c:v>
                </c:pt>
                <c:pt idx="217">
                  <c:v>42936</c:v>
                </c:pt>
                <c:pt idx="218">
                  <c:v>42937</c:v>
                </c:pt>
                <c:pt idx="219">
                  <c:v>42940</c:v>
                </c:pt>
                <c:pt idx="220">
                  <c:v>42941</c:v>
                </c:pt>
                <c:pt idx="221">
                  <c:v>42942</c:v>
                </c:pt>
                <c:pt idx="222">
                  <c:v>42943</c:v>
                </c:pt>
                <c:pt idx="223">
                  <c:v>42944</c:v>
                </c:pt>
                <c:pt idx="224">
                  <c:v>42947</c:v>
                </c:pt>
                <c:pt idx="225">
                  <c:v>42948</c:v>
                </c:pt>
                <c:pt idx="226">
                  <c:v>42949</c:v>
                </c:pt>
                <c:pt idx="227">
                  <c:v>42950</c:v>
                </c:pt>
                <c:pt idx="228">
                  <c:v>42951</c:v>
                </c:pt>
                <c:pt idx="229">
                  <c:v>42954</c:v>
                </c:pt>
                <c:pt idx="230">
                  <c:v>42955</c:v>
                </c:pt>
                <c:pt idx="231">
                  <c:v>42956</c:v>
                </c:pt>
                <c:pt idx="232">
                  <c:v>42957</c:v>
                </c:pt>
                <c:pt idx="233">
                  <c:v>42958</c:v>
                </c:pt>
                <c:pt idx="234">
                  <c:v>42961</c:v>
                </c:pt>
                <c:pt idx="235">
                  <c:v>42962</c:v>
                </c:pt>
                <c:pt idx="236">
                  <c:v>42963</c:v>
                </c:pt>
                <c:pt idx="237">
                  <c:v>42964</c:v>
                </c:pt>
                <c:pt idx="238">
                  <c:v>42965</c:v>
                </c:pt>
                <c:pt idx="239">
                  <c:v>42968</c:v>
                </c:pt>
                <c:pt idx="240">
                  <c:v>42969</c:v>
                </c:pt>
                <c:pt idx="241">
                  <c:v>42970</c:v>
                </c:pt>
                <c:pt idx="242">
                  <c:v>42971</c:v>
                </c:pt>
                <c:pt idx="243">
                  <c:v>42972</c:v>
                </c:pt>
                <c:pt idx="244">
                  <c:v>42975</c:v>
                </c:pt>
                <c:pt idx="245">
                  <c:v>42976</c:v>
                </c:pt>
                <c:pt idx="246">
                  <c:v>42977</c:v>
                </c:pt>
                <c:pt idx="247">
                  <c:v>42978</c:v>
                </c:pt>
                <c:pt idx="248">
                  <c:v>42979</c:v>
                </c:pt>
                <c:pt idx="249">
                  <c:v>42982</c:v>
                </c:pt>
                <c:pt idx="250">
                  <c:v>42983</c:v>
                </c:pt>
                <c:pt idx="251">
                  <c:v>42984</c:v>
                </c:pt>
                <c:pt idx="252">
                  <c:v>42985</c:v>
                </c:pt>
                <c:pt idx="253">
                  <c:v>42986</c:v>
                </c:pt>
                <c:pt idx="254">
                  <c:v>42989</c:v>
                </c:pt>
                <c:pt idx="255">
                  <c:v>42990</c:v>
                </c:pt>
                <c:pt idx="256">
                  <c:v>42991</c:v>
                </c:pt>
                <c:pt idx="257">
                  <c:v>42992</c:v>
                </c:pt>
                <c:pt idx="258">
                  <c:v>42993</c:v>
                </c:pt>
                <c:pt idx="259">
                  <c:v>42996</c:v>
                </c:pt>
                <c:pt idx="260">
                  <c:v>42997</c:v>
                </c:pt>
                <c:pt idx="261">
                  <c:v>42998</c:v>
                </c:pt>
                <c:pt idx="262">
                  <c:v>42999</c:v>
                </c:pt>
                <c:pt idx="263">
                  <c:v>43000</c:v>
                </c:pt>
                <c:pt idx="264">
                  <c:v>43003</c:v>
                </c:pt>
                <c:pt idx="265">
                  <c:v>43004</c:v>
                </c:pt>
                <c:pt idx="266">
                  <c:v>43005</c:v>
                </c:pt>
                <c:pt idx="267">
                  <c:v>43006</c:v>
                </c:pt>
                <c:pt idx="268">
                  <c:v>43007</c:v>
                </c:pt>
                <c:pt idx="269">
                  <c:v>43010</c:v>
                </c:pt>
                <c:pt idx="270">
                  <c:v>43011</c:v>
                </c:pt>
                <c:pt idx="271">
                  <c:v>43012</c:v>
                </c:pt>
                <c:pt idx="272">
                  <c:v>43013</c:v>
                </c:pt>
                <c:pt idx="273">
                  <c:v>43014</c:v>
                </c:pt>
                <c:pt idx="274">
                  <c:v>43017</c:v>
                </c:pt>
                <c:pt idx="275">
                  <c:v>43018</c:v>
                </c:pt>
                <c:pt idx="276">
                  <c:v>43019</c:v>
                </c:pt>
                <c:pt idx="277">
                  <c:v>43020</c:v>
                </c:pt>
                <c:pt idx="278">
                  <c:v>43021</c:v>
                </c:pt>
                <c:pt idx="279">
                  <c:v>43024</c:v>
                </c:pt>
                <c:pt idx="280">
                  <c:v>43025</c:v>
                </c:pt>
                <c:pt idx="281">
                  <c:v>43026</c:v>
                </c:pt>
                <c:pt idx="282">
                  <c:v>43027</c:v>
                </c:pt>
                <c:pt idx="283">
                  <c:v>43028</c:v>
                </c:pt>
                <c:pt idx="284">
                  <c:v>43031</c:v>
                </c:pt>
                <c:pt idx="285">
                  <c:v>43032</c:v>
                </c:pt>
                <c:pt idx="286">
                  <c:v>43033</c:v>
                </c:pt>
                <c:pt idx="287">
                  <c:v>43034</c:v>
                </c:pt>
                <c:pt idx="288">
                  <c:v>43035</c:v>
                </c:pt>
                <c:pt idx="289">
                  <c:v>43038</c:v>
                </c:pt>
                <c:pt idx="290">
                  <c:v>43039</c:v>
                </c:pt>
                <c:pt idx="291">
                  <c:v>43040</c:v>
                </c:pt>
                <c:pt idx="292">
                  <c:v>43041</c:v>
                </c:pt>
                <c:pt idx="293">
                  <c:v>43042</c:v>
                </c:pt>
                <c:pt idx="294">
                  <c:v>43045</c:v>
                </c:pt>
                <c:pt idx="295">
                  <c:v>43046</c:v>
                </c:pt>
                <c:pt idx="296">
                  <c:v>43047</c:v>
                </c:pt>
                <c:pt idx="297">
                  <c:v>43048</c:v>
                </c:pt>
                <c:pt idx="298">
                  <c:v>43049</c:v>
                </c:pt>
                <c:pt idx="299">
                  <c:v>43052</c:v>
                </c:pt>
                <c:pt idx="300">
                  <c:v>43053</c:v>
                </c:pt>
                <c:pt idx="301">
                  <c:v>43054</c:v>
                </c:pt>
                <c:pt idx="302">
                  <c:v>43055</c:v>
                </c:pt>
                <c:pt idx="303">
                  <c:v>43056</c:v>
                </c:pt>
                <c:pt idx="304">
                  <c:v>43059</c:v>
                </c:pt>
                <c:pt idx="305">
                  <c:v>43060</c:v>
                </c:pt>
                <c:pt idx="306">
                  <c:v>43061</c:v>
                </c:pt>
                <c:pt idx="307">
                  <c:v>43062</c:v>
                </c:pt>
                <c:pt idx="308">
                  <c:v>43063</c:v>
                </c:pt>
                <c:pt idx="309">
                  <c:v>43066</c:v>
                </c:pt>
                <c:pt idx="310">
                  <c:v>43067</c:v>
                </c:pt>
                <c:pt idx="311">
                  <c:v>43068</c:v>
                </c:pt>
                <c:pt idx="312">
                  <c:v>43069</c:v>
                </c:pt>
                <c:pt idx="313">
                  <c:v>43070</c:v>
                </c:pt>
                <c:pt idx="314">
                  <c:v>43073</c:v>
                </c:pt>
                <c:pt idx="315">
                  <c:v>43074</c:v>
                </c:pt>
                <c:pt idx="316">
                  <c:v>43075</c:v>
                </c:pt>
                <c:pt idx="317">
                  <c:v>43076</c:v>
                </c:pt>
                <c:pt idx="318">
                  <c:v>43077</c:v>
                </c:pt>
                <c:pt idx="319">
                  <c:v>43080</c:v>
                </c:pt>
                <c:pt idx="320">
                  <c:v>43081</c:v>
                </c:pt>
                <c:pt idx="321">
                  <c:v>43082</c:v>
                </c:pt>
                <c:pt idx="322">
                  <c:v>43083</c:v>
                </c:pt>
                <c:pt idx="323">
                  <c:v>43084</c:v>
                </c:pt>
                <c:pt idx="324">
                  <c:v>43087</c:v>
                </c:pt>
                <c:pt idx="325">
                  <c:v>43088</c:v>
                </c:pt>
                <c:pt idx="326">
                  <c:v>43089</c:v>
                </c:pt>
                <c:pt idx="327">
                  <c:v>43090</c:v>
                </c:pt>
                <c:pt idx="328">
                  <c:v>43091</c:v>
                </c:pt>
                <c:pt idx="329">
                  <c:v>43096</c:v>
                </c:pt>
                <c:pt idx="330">
                  <c:v>43097</c:v>
                </c:pt>
                <c:pt idx="331">
                  <c:v>43098</c:v>
                </c:pt>
                <c:pt idx="332">
                  <c:v>43102</c:v>
                </c:pt>
                <c:pt idx="333">
                  <c:v>43103</c:v>
                </c:pt>
                <c:pt idx="334">
                  <c:v>43104</c:v>
                </c:pt>
                <c:pt idx="335">
                  <c:v>43105</c:v>
                </c:pt>
                <c:pt idx="336">
                  <c:v>43108</c:v>
                </c:pt>
                <c:pt idx="337">
                  <c:v>43109</c:v>
                </c:pt>
                <c:pt idx="338">
                  <c:v>43110</c:v>
                </c:pt>
                <c:pt idx="339">
                  <c:v>43111</c:v>
                </c:pt>
                <c:pt idx="340">
                  <c:v>43112</c:v>
                </c:pt>
                <c:pt idx="341">
                  <c:v>43115</c:v>
                </c:pt>
                <c:pt idx="342">
                  <c:v>43116</c:v>
                </c:pt>
                <c:pt idx="343">
                  <c:v>43117</c:v>
                </c:pt>
                <c:pt idx="344">
                  <c:v>43118</c:v>
                </c:pt>
                <c:pt idx="345">
                  <c:v>43119</c:v>
                </c:pt>
                <c:pt idx="346">
                  <c:v>43122</c:v>
                </c:pt>
                <c:pt idx="347">
                  <c:v>43123</c:v>
                </c:pt>
                <c:pt idx="348">
                  <c:v>43124</c:v>
                </c:pt>
                <c:pt idx="349">
                  <c:v>43125</c:v>
                </c:pt>
                <c:pt idx="350">
                  <c:v>43126</c:v>
                </c:pt>
                <c:pt idx="351">
                  <c:v>43129</c:v>
                </c:pt>
                <c:pt idx="352">
                  <c:v>43130</c:v>
                </c:pt>
                <c:pt idx="353">
                  <c:v>43131</c:v>
                </c:pt>
                <c:pt idx="354">
                  <c:v>43132</c:v>
                </c:pt>
                <c:pt idx="355">
                  <c:v>43133</c:v>
                </c:pt>
                <c:pt idx="356">
                  <c:v>43136</c:v>
                </c:pt>
                <c:pt idx="357">
                  <c:v>43137</c:v>
                </c:pt>
                <c:pt idx="358">
                  <c:v>43138</c:v>
                </c:pt>
                <c:pt idx="359">
                  <c:v>43139</c:v>
                </c:pt>
                <c:pt idx="360">
                  <c:v>43140</c:v>
                </c:pt>
                <c:pt idx="361">
                  <c:v>43143</c:v>
                </c:pt>
                <c:pt idx="362">
                  <c:v>43144</c:v>
                </c:pt>
                <c:pt idx="363">
                  <c:v>43145</c:v>
                </c:pt>
                <c:pt idx="364">
                  <c:v>43146</c:v>
                </c:pt>
                <c:pt idx="365">
                  <c:v>43147</c:v>
                </c:pt>
                <c:pt idx="366">
                  <c:v>43150</c:v>
                </c:pt>
                <c:pt idx="367">
                  <c:v>43151</c:v>
                </c:pt>
                <c:pt idx="368">
                  <c:v>43152</c:v>
                </c:pt>
                <c:pt idx="369">
                  <c:v>43153</c:v>
                </c:pt>
                <c:pt idx="370">
                  <c:v>43154</c:v>
                </c:pt>
                <c:pt idx="371">
                  <c:v>43157</c:v>
                </c:pt>
                <c:pt idx="372">
                  <c:v>43158</c:v>
                </c:pt>
                <c:pt idx="373">
                  <c:v>43159</c:v>
                </c:pt>
                <c:pt idx="374">
                  <c:v>43160</c:v>
                </c:pt>
                <c:pt idx="375">
                  <c:v>43161</c:v>
                </c:pt>
                <c:pt idx="376">
                  <c:v>43164</c:v>
                </c:pt>
                <c:pt idx="377">
                  <c:v>43165</c:v>
                </c:pt>
                <c:pt idx="378">
                  <c:v>43166</c:v>
                </c:pt>
                <c:pt idx="379">
                  <c:v>43167</c:v>
                </c:pt>
                <c:pt idx="380">
                  <c:v>43168</c:v>
                </c:pt>
                <c:pt idx="381">
                  <c:v>43171</c:v>
                </c:pt>
                <c:pt idx="382">
                  <c:v>43172</c:v>
                </c:pt>
                <c:pt idx="383">
                  <c:v>43173</c:v>
                </c:pt>
                <c:pt idx="384">
                  <c:v>43174</c:v>
                </c:pt>
                <c:pt idx="385">
                  <c:v>43175</c:v>
                </c:pt>
                <c:pt idx="386">
                  <c:v>43178</c:v>
                </c:pt>
                <c:pt idx="387">
                  <c:v>43179</c:v>
                </c:pt>
                <c:pt idx="388">
                  <c:v>43180</c:v>
                </c:pt>
                <c:pt idx="389">
                  <c:v>43181</c:v>
                </c:pt>
                <c:pt idx="390">
                  <c:v>43182</c:v>
                </c:pt>
                <c:pt idx="391">
                  <c:v>43185</c:v>
                </c:pt>
                <c:pt idx="392">
                  <c:v>43186</c:v>
                </c:pt>
                <c:pt idx="393">
                  <c:v>43187</c:v>
                </c:pt>
                <c:pt idx="394">
                  <c:v>43188</c:v>
                </c:pt>
                <c:pt idx="395">
                  <c:v>43193</c:v>
                </c:pt>
                <c:pt idx="396">
                  <c:v>43194</c:v>
                </c:pt>
                <c:pt idx="397">
                  <c:v>43195</c:v>
                </c:pt>
                <c:pt idx="398">
                  <c:v>43196</c:v>
                </c:pt>
                <c:pt idx="399">
                  <c:v>43199</c:v>
                </c:pt>
                <c:pt idx="400">
                  <c:v>43200</c:v>
                </c:pt>
                <c:pt idx="401">
                  <c:v>43201</c:v>
                </c:pt>
                <c:pt idx="402">
                  <c:v>43202</c:v>
                </c:pt>
                <c:pt idx="403">
                  <c:v>43203</c:v>
                </c:pt>
                <c:pt idx="404">
                  <c:v>43206</c:v>
                </c:pt>
                <c:pt idx="405">
                  <c:v>43207</c:v>
                </c:pt>
                <c:pt idx="406">
                  <c:v>43208</c:v>
                </c:pt>
                <c:pt idx="407">
                  <c:v>43209</c:v>
                </c:pt>
                <c:pt idx="408">
                  <c:v>43210</c:v>
                </c:pt>
                <c:pt idx="409">
                  <c:v>43213</c:v>
                </c:pt>
                <c:pt idx="410">
                  <c:v>43214</c:v>
                </c:pt>
                <c:pt idx="411">
                  <c:v>43215</c:v>
                </c:pt>
                <c:pt idx="412">
                  <c:v>43216</c:v>
                </c:pt>
                <c:pt idx="413">
                  <c:v>43217</c:v>
                </c:pt>
                <c:pt idx="414">
                  <c:v>43220</c:v>
                </c:pt>
                <c:pt idx="415">
                  <c:v>43222</c:v>
                </c:pt>
                <c:pt idx="416">
                  <c:v>43223</c:v>
                </c:pt>
                <c:pt idx="417">
                  <c:v>43224</c:v>
                </c:pt>
                <c:pt idx="418">
                  <c:v>43227</c:v>
                </c:pt>
                <c:pt idx="419">
                  <c:v>43228</c:v>
                </c:pt>
                <c:pt idx="420">
                  <c:v>43229</c:v>
                </c:pt>
                <c:pt idx="421">
                  <c:v>43230</c:v>
                </c:pt>
                <c:pt idx="422">
                  <c:v>43231</c:v>
                </c:pt>
                <c:pt idx="423">
                  <c:v>43234</c:v>
                </c:pt>
                <c:pt idx="424">
                  <c:v>43235</c:v>
                </c:pt>
                <c:pt idx="425">
                  <c:v>43236</c:v>
                </c:pt>
                <c:pt idx="426">
                  <c:v>43237</c:v>
                </c:pt>
                <c:pt idx="427">
                  <c:v>43238</c:v>
                </c:pt>
                <c:pt idx="428">
                  <c:v>43241</c:v>
                </c:pt>
                <c:pt idx="429">
                  <c:v>43242</c:v>
                </c:pt>
                <c:pt idx="430">
                  <c:v>43243</c:v>
                </c:pt>
                <c:pt idx="431">
                  <c:v>43244</c:v>
                </c:pt>
                <c:pt idx="432">
                  <c:v>43245</c:v>
                </c:pt>
                <c:pt idx="433">
                  <c:v>43248</c:v>
                </c:pt>
                <c:pt idx="434">
                  <c:v>43249</c:v>
                </c:pt>
                <c:pt idx="435">
                  <c:v>43250</c:v>
                </c:pt>
                <c:pt idx="436">
                  <c:v>43251</c:v>
                </c:pt>
                <c:pt idx="437">
                  <c:v>43252</c:v>
                </c:pt>
                <c:pt idx="438">
                  <c:v>43255</c:v>
                </c:pt>
                <c:pt idx="439">
                  <c:v>43256</c:v>
                </c:pt>
                <c:pt idx="440">
                  <c:v>43257</c:v>
                </c:pt>
                <c:pt idx="441">
                  <c:v>43258</c:v>
                </c:pt>
                <c:pt idx="442">
                  <c:v>43259</c:v>
                </c:pt>
                <c:pt idx="443">
                  <c:v>43262</c:v>
                </c:pt>
                <c:pt idx="444">
                  <c:v>43263</c:v>
                </c:pt>
                <c:pt idx="445">
                  <c:v>43264</c:v>
                </c:pt>
                <c:pt idx="446">
                  <c:v>43265</c:v>
                </c:pt>
                <c:pt idx="447">
                  <c:v>43266</c:v>
                </c:pt>
                <c:pt idx="448">
                  <c:v>43269</c:v>
                </c:pt>
                <c:pt idx="449">
                  <c:v>43270</c:v>
                </c:pt>
                <c:pt idx="450">
                  <c:v>43271</c:v>
                </c:pt>
                <c:pt idx="451">
                  <c:v>43272</c:v>
                </c:pt>
                <c:pt idx="452">
                  <c:v>43273</c:v>
                </c:pt>
                <c:pt idx="453">
                  <c:v>43276</c:v>
                </c:pt>
                <c:pt idx="454">
                  <c:v>43277</c:v>
                </c:pt>
                <c:pt idx="455">
                  <c:v>43278</c:v>
                </c:pt>
                <c:pt idx="456">
                  <c:v>43279</c:v>
                </c:pt>
                <c:pt idx="457">
                  <c:v>43280</c:v>
                </c:pt>
                <c:pt idx="458">
                  <c:v>43283</c:v>
                </c:pt>
                <c:pt idx="459">
                  <c:v>43284</c:v>
                </c:pt>
                <c:pt idx="460">
                  <c:v>43285</c:v>
                </c:pt>
                <c:pt idx="461">
                  <c:v>43286</c:v>
                </c:pt>
                <c:pt idx="462">
                  <c:v>43287</c:v>
                </c:pt>
                <c:pt idx="463">
                  <c:v>43290</c:v>
                </c:pt>
                <c:pt idx="464">
                  <c:v>43291</c:v>
                </c:pt>
                <c:pt idx="465">
                  <c:v>43292</c:v>
                </c:pt>
                <c:pt idx="466">
                  <c:v>43293</c:v>
                </c:pt>
                <c:pt idx="467">
                  <c:v>43294</c:v>
                </c:pt>
                <c:pt idx="468">
                  <c:v>43297</c:v>
                </c:pt>
                <c:pt idx="469">
                  <c:v>43298</c:v>
                </c:pt>
                <c:pt idx="470">
                  <c:v>43299</c:v>
                </c:pt>
                <c:pt idx="471">
                  <c:v>43300</c:v>
                </c:pt>
                <c:pt idx="472">
                  <c:v>43301</c:v>
                </c:pt>
                <c:pt idx="473">
                  <c:v>43304</c:v>
                </c:pt>
                <c:pt idx="474">
                  <c:v>43305</c:v>
                </c:pt>
                <c:pt idx="475">
                  <c:v>43306</c:v>
                </c:pt>
                <c:pt idx="476">
                  <c:v>43307</c:v>
                </c:pt>
                <c:pt idx="477">
                  <c:v>43308</c:v>
                </c:pt>
                <c:pt idx="478">
                  <c:v>43311</c:v>
                </c:pt>
                <c:pt idx="479">
                  <c:v>43312</c:v>
                </c:pt>
                <c:pt idx="480">
                  <c:v>43313</c:v>
                </c:pt>
                <c:pt idx="481">
                  <c:v>43314</c:v>
                </c:pt>
                <c:pt idx="482">
                  <c:v>43315</c:v>
                </c:pt>
                <c:pt idx="483">
                  <c:v>43318</c:v>
                </c:pt>
                <c:pt idx="484">
                  <c:v>43319</c:v>
                </c:pt>
                <c:pt idx="485">
                  <c:v>43320</c:v>
                </c:pt>
                <c:pt idx="486">
                  <c:v>43321</c:v>
                </c:pt>
                <c:pt idx="487">
                  <c:v>43322</c:v>
                </c:pt>
                <c:pt idx="488">
                  <c:v>43325</c:v>
                </c:pt>
                <c:pt idx="489">
                  <c:v>43326</c:v>
                </c:pt>
                <c:pt idx="490">
                  <c:v>43327</c:v>
                </c:pt>
                <c:pt idx="491">
                  <c:v>43328</c:v>
                </c:pt>
                <c:pt idx="492">
                  <c:v>43329</c:v>
                </c:pt>
                <c:pt idx="493">
                  <c:v>43332</c:v>
                </c:pt>
                <c:pt idx="494">
                  <c:v>43333</c:v>
                </c:pt>
                <c:pt idx="495">
                  <c:v>43334</c:v>
                </c:pt>
                <c:pt idx="496">
                  <c:v>43335</c:v>
                </c:pt>
                <c:pt idx="497">
                  <c:v>43336</c:v>
                </c:pt>
                <c:pt idx="498">
                  <c:v>43339</c:v>
                </c:pt>
                <c:pt idx="499">
                  <c:v>43340</c:v>
                </c:pt>
                <c:pt idx="500">
                  <c:v>43341</c:v>
                </c:pt>
                <c:pt idx="501">
                  <c:v>43342</c:v>
                </c:pt>
                <c:pt idx="502">
                  <c:v>43343</c:v>
                </c:pt>
                <c:pt idx="503">
                  <c:v>43346</c:v>
                </c:pt>
                <c:pt idx="504">
                  <c:v>43347</c:v>
                </c:pt>
                <c:pt idx="505">
                  <c:v>43348</c:v>
                </c:pt>
                <c:pt idx="506">
                  <c:v>43349</c:v>
                </c:pt>
                <c:pt idx="507">
                  <c:v>43350</c:v>
                </c:pt>
                <c:pt idx="508">
                  <c:v>43353</c:v>
                </c:pt>
                <c:pt idx="509">
                  <c:v>43354</c:v>
                </c:pt>
                <c:pt idx="510">
                  <c:v>43355</c:v>
                </c:pt>
                <c:pt idx="511">
                  <c:v>43356</c:v>
                </c:pt>
                <c:pt idx="512">
                  <c:v>43357</c:v>
                </c:pt>
                <c:pt idx="513">
                  <c:v>43360</c:v>
                </c:pt>
                <c:pt idx="514">
                  <c:v>43361</c:v>
                </c:pt>
                <c:pt idx="515">
                  <c:v>43362</c:v>
                </c:pt>
                <c:pt idx="516">
                  <c:v>43363</c:v>
                </c:pt>
                <c:pt idx="517">
                  <c:v>43364</c:v>
                </c:pt>
                <c:pt idx="518">
                  <c:v>43371</c:v>
                </c:pt>
                <c:pt idx="519">
                  <c:v>43378</c:v>
                </c:pt>
                <c:pt idx="520">
                  <c:v>43385</c:v>
                </c:pt>
                <c:pt idx="521">
                  <c:v>43392</c:v>
                </c:pt>
                <c:pt idx="522">
                  <c:v>43399</c:v>
                </c:pt>
                <c:pt idx="523">
                  <c:v>43406</c:v>
                </c:pt>
                <c:pt idx="524">
                  <c:v>43413</c:v>
                </c:pt>
                <c:pt idx="525">
                  <c:v>43420</c:v>
                </c:pt>
                <c:pt idx="526">
                  <c:v>43427</c:v>
                </c:pt>
                <c:pt idx="527">
                  <c:v>43434</c:v>
                </c:pt>
                <c:pt idx="528">
                  <c:v>43441</c:v>
                </c:pt>
                <c:pt idx="529">
                  <c:v>43448</c:v>
                </c:pt>
                <c:pt idx="530">
                  <c:v>43455</c:v>
                </c:pt>
                <c:pt idx="531">
                  <c:v>43465</c:v>
                </c:pt>
                <c:pt idx="532">
                  <c:v>43472</c:v>
                </c:pt>
                <c:pt idx="533">
                  <c:v>43479</c:v>
                </c:pt>
                <c:pt idx="534">
                  <c:v>43486</c:v>
                </c:pt>
                <c:pt idx="535">
                  <c:v>43493</c:v>
                </c:pt>
                <c:pt idx="536">
                  <c:v>43500</c:v>
                </c:pt>
                <c:pt idx="537">
                  <c:v>43507</c:v>
                </c:pt>
                <c:pt idx="538">
                  <c:v>43514</c:v>
                </c:pt>
                <c:pt idx="539">
                  <c:v>43521</c:v>
                </c:pt>
                <c:pt idx="540">
                  <c:v>43528</c:v>
                </c:pt>
                <c:pt idx="541">
                  <c:v>43535</c:v>
                </c:pt>
                <c:pt idx="542">
                  <c:v>43542</c:v>
                </c:pt>
                <c:pt idx="543">
                  <c:v>43549</c:v>
                </c:pt>
                <c:pt idx="544">
                  <c:v>43556</c:v>
                </c:pt>
                <c:pt idx="545">
                  <c:v>43563</c:v>
                </c:pt>
                <c:pt idx="546">
                  <c:v>43570</c:v>
                </c:pt>
                <c:pt idx="547">
                  <c:v>43579</c:v>
                </c:pt>
                <c:pt idx="548">
                  <c:v>43584</c:v>
                </c:pt>
                <c:pt idx="549">
                  <c:v>43591</c:v>
                </c:pt>
                <c:pt idx="550">
                  <c:v>43598</c:v>
                </c:pt>
                <c:pt idx="551">
                  <c:v>43605</c:v>
                </c:pt>
                <c:pt idx="552">
                  <c:v>43612</c:v>
                </c:pt>
                <c:pt idx="553">
                  <c:v>43619</c:v>
                </c:pt>
                <c:pt idx="554">
                  <c:v>43626</c:v>
                </c:pt>
                <c:pt idx="555">
                  <c:v>43633</c:v>
                </c:pt>
                <c:pt idx="556">
                  <c:v>43640</c:v>
                </c:pt>
                <c:pt idx="557">
                  <c:v>43647</c:v>
                </c:pt>
                <c:pt idx="558">
                  <c:v>43654</c:v>
                </c:pt>
                <c:pt idx="559">
                  <c:v>43661</c:v>
                </c:pt>
                <c:pt idx="560">
                  <c:v>43668</c:v>
                </c:pt>
                <c:pt idx="561">
                  <c:v>43675</c:v>
                </c:pt>
                <c:pt idx="562">
                  <c:v>43682</c:v>
                </c:pt>
                <c:pt idx="563">
                  <c:v>43689</c:v>
                </c:pt>
                <c:pt idx="564">
                  <c:v>43696</c:v>
                </c:pt>
                <c:pt idx="565">
                  <c:v>43703</c:v>
                </c:pt>
                <c:pt idx="566">
                  <c:v>43710</c:v>
                </c:pt>
                <c:pt idx="567">
                  <c:v>43717</c:v>
                </c:pt>
                <c:pt idx="568">
                  <c:v>43724</c:v>
                </c:pt>
                <c:pt idx="569">
                  <c:v>43731</c:v>
                </c:pt>
                <c:pt idx="570">
                  <c:v>43738</c:v>
                </c:pt>
                <c:pt idx="571">
                  <c:v>43745</c:v>
                </c:pt>
                <c:pt idx="572">
                  <c:v>43752</c:v>
                </c:pt>
                <c:pt idx="573">
                  <c:v>43759</c:v>
                </c:pt>
                <c:pt idx="574">
                  <c:v>43766</c:v>
                </c:pt>
                <c:pt idx="575">
                  <c:v>43773</c:v>
                </c:pt>
                <c:pt idx="576">
                  <c:v>43780</c:v>
                </c:pt>
                <c:pt idx="577">
                  <c:v>43787</c:v>
                </c:pt>
                <c:pt idx="578">
                  <c:v>43794</c:v>
                </c:pt>
                <c:pt idx="579">
                  <c:v>43801</c:v>
                </c:pt>
                <c:pt idx="580">
                  <c:v>43808</c:v>
                </c:pt>
                <c:pt idx="581">
                  <c:v>43815</c:v>
                </c:pt>
                <c:pt idx="582">
                  <c:v>43822</c:v>
                </c:pt>
                <c:pt idx="583">
                  <c:v>43830</c:v>
                </c:pt>
                <c:pt idx="584">
                  <c:v>43837</c:v>
                </c:pt>
                <c:pt idx="585">
                  <c:v>43844</c:v>
                </c:pt>
                <c:pt idx="586">
                  <c:v>43851</c:v>
                </c:pt>
                <c:pt idx="587">
                  <c:v>43858</c:v>
                </c:pt>
                <c:pt idx="588">
                  <c:v>43865</c:v>
                </c:pt>
                <c:pt idx="589">
                  <c:v>43872</c:v>
                </c:pt>
                <c:pt idx="590">
                  <c:v>43879</c:v>
                </c:pt>
                <c:pt idx="591">
                  <c:v>43886</c:v>
                </c:pt>
                <c:pt idx="592">
                  <c:v>43893</c:v>
                </c:pt>
                <c:pt idx="593">
                  <c:v>43900</c:v>
                </c:pt>
                <c:pt idx="594">
                  <c:v>43907</c:v>
                </c:pt>
                <c:pt idx="595">
                  <c:v>43914</c:v>
                </c:pt>
                <c:pt idx="596">
                  <c:v>43921</c:v>
                </c:pt>
                <c:pt idx="597">
                  <c:v>43928</c:v>
                </c:pt>
                <c:pt idx="598">
                  <c:v>43937</c:v>
                </c:pt>
                <c:pt idx="599">
                  <c:v>43944</c:v>
                </c:pt>
                <c:pt idx="600">
                  <c:v>43951</c:v>
                </c:pt>
                <c:pt idx="601">
                  <c:v>43958</c:v>
                </c:pt>
                <c:pt idx="602">
                  <c:v>43965</c:v>
                </c:pt>
                <c:pt idx="603">
                  <c:v>43972</c:v>
                </c:pt>
                <c:pt idx="604">
                  <c:v>43979</c:v>
                </c:pt>
                <c:pt idx="605">
                  <c:v>43986</c:v>
                </c:pt>
                <c:pt idx="606">
                  <c:v>43993</c:v>
                </c:pt>
                <c:pt idx="607">
                  <c:v>44000</c:v>
                </c:pt>
                <c:pt idx="608">
                  <c:v>44007</c:v>
                </c:pt>
                <c:pt idx="609">
                  <c:v>44014</c:v>
                </c:pt>
                <c:pt idx="610">
                  <c:v>44021</c:v>
                </c:pt>
                <c:pt idx="611">
                  <c:v>44028</c:v>
                </c:pt>
                <c:pt idx="612">
                  <c:v>44035</c:v>
                </c:pt>
                <c:pt idx="613">
                  <c:v>44042</c:v>
                </c:pt>
                <c:pt idx="614">
                  <c:v>44049</c:v>
                </c:pt>
                <c:pt idx="615">
                  <c:v>44056</c:v>
                </c:pt>
                <c:pt idx="616">
                  <c:v>44063</c:v>
                </c:pt>
                <c:pt idx="617">
                  <c:v>44070</c:v>
                </c:pt>
                <c:pt idx="618">
                  <c:v>44077</c:v>
                </c:pt>
                <c:pt idx="619">
                  <c:v>44084</c:v>
                </c:pt>
                <c:pt idx="620">
                  <c:v>44091</c:v>
                </c:pt>
                <c:pt idx="621">
                  <c:v>44098</c:v>
                </c:pt>
                <c:pt idx="622">
                  <c:v>44105</c:v>
                </c:pt>
                <c:pt idx="623">
                  <c:v>44112</c:v>
                </c:pt>
                <c:pt idx="624">
                  <c:v>44119</c:v>
                </c:pt>
                <c:pt idx="625">
                  <c:v>44126</c:v>
                </c:pt>
                <c:pt idx="626">
                  <c:v>44133</c:v>
                </c:pt>
                <c:pt idx="627">
                  <c:v>44140</c:v>
                </c:pt>
                <c:pt idx="628">
                  <c:v>44147</c:v>
                </c:pt>
                <c:pt idx="629">
                  <c:v>44154</c:v>
                </c:pt>
                <c:pt idx="630">
                  <c:v>44161</c:v>
                </c:pt>
                <c:pt idx="631">
                  <c:v>44168</c:v>
                </c:pt>
                <c:pt idx="632">
                  <c:v>44175</c:v>
                </c:pt>
                <c:pt idx="633">
                  <c:v>44182</c:v>
                </c:pt>
                <c:pt idx="634">
                  <c:v>44189</c:v>
                </c:pt>
                <c:pt idx="635">
                  <c:v>44196</c:v>
                </c:pt>
                <c:pt idx="636">
                  <c:v>44203</c:v>
                </c:pt>
                <c:pt idx="637">
                  <c:v>44210</c:v>
                </c:pt>
                <c:pt idx="638">
                  <c:v>44217</c:v>
                </c:pt>
                <c:pt idx="639">
                  <c:v>44224</c:v>
                </c:pt>
                <c:pt idx="640">
                  <c:v>44231</c:v>
                </c:pt>
                <c:pt idx="641">
                  <c:v>44238</c:v>
                </c:pt>
                <c:pt idx="642">
                  <c:v>44245</c:v>
                </c:pt>
                <c:pt idx="643">
                  <c:v>44252</c:v>
                </c:pt>
                <c:pt idx="644">
                  <c:v>44259</c:v>
                </c:pt>
                <c:pt idx="645">
                  <c:v>44266</c:v>
                </c:pt>
                <c:pt idx="646">
                  <c:v>44273</c:v>
                </c:pt>
                <c:pt idx="647">
                  <c:v>44280</c:v>
                </c:pt>
                <c:pt idx="648">
                  <c:v>44287</c:v>
                </c:pt>
                <c:pt idx="649">
                  <c:v>44294</c:v>
                </c:pt>
                <c:pt idx="650">
                  <c:v>44301</c:v>
                </c:pt>
                <c:pt idx="651">
                  <c:v>44308</c:v>
                </c:pt>
                <c:pt idx="652">
                  <c:v>44315</c:v>
                </c:pt>
                <c:pt idx="653">
                  <c:v>44322</c:v>
                </c:pt>
                <c:pt idx="654">
                  <c:v>44329</c:v>
                </c:pt>
                <c:pt idx="655">
                  <c:v>44336</c:v>
                </c:pt>
                <c:pt idx="656">
                  <c:v>44343</c:v>
                </c:pt>
                <c:pt idx="657">
                  <c:v>44350</c:v>
                </c:pt>
                <c:pt idx="658">
                  <c:v>44357</c:v>
                </c:pt>
                <c:pt idx="659">
                  <c:v>44364</c:v>
                </c:pt>
                <c:pt idx="660">
                  <c:v>44371</c:v>
                </c:pt>
                <c:pt idx="661">
                  <c:v>44378</c:v>
                </c:pt>
                <c:pt idx="662">
                  <c:v>44385</c:v>
                </c:pt>
                <c:pt idx="663">
                  <c:v>44392</c:v>
                </c:pt>
                <c:pt idx="664">
                  <c:v>44399</c:v>
                </c:pt>
                <c:pt idx="665">
                  <c:v>44406</c:v>
                </c:pt>
                <c:pt idx="666">
                  <c:v>44413</c:v>
                </c:pt>
                <c:pt idx="667">
                  <c:v>44420</c:v>
                </c:pt>
                <c:pt idx="668">
                  <c:v>44427</c:v>
                </c:pt>
                <c:pt idx="669">
                  <c:v>44434</c:v>
                </c:pt>
                <c:pt idx="670">
                  <c:v>44441</c:v>
                </c:pt>
                <c:pt idx="671">
                  <c:v>44448</c:v>
                </c:pt>
                <c:pt idx="672">
                  <c:v>44455</c:v>
                </c:pt>
                <c:pt idx="673">
                  <c:v>44462</c:v>
                </c:pt>
                <c:pt idx="674">
                  <c:v>44469</c:v>
                </c:pt>
                <c:pt idx="675">
                  <c:v>44476</c:v>
                </c:pt>
                <c:pt idx="676">
                  <c:v>44483</c:v>
                </c:pt>
                <c:pt idx="677">
                  <c:v>44490</c:v>
                </c:pt>
                <c:pt idx="678">
                  <c:v>44497</c:v>
                </c:pt>
                <c:pt idx="679">
                  <c:v>44504</c:v>
                </c:pt>
                <c:pt idx="680">
                  <c:v>44511</c:v>
                </c:pt>
                <c:pt idx="681">
                  <c:v>44518</c:v>
                </c:pt>
                <c:pt idx="682">
                  <c:v>44525</c:v>
                </c:pt>
                <c:pt idx="683">
                  <c:v>44532</c:v>
                </c:pt>
                <c:pt idx="684">
                  <c:v>44539</c:v>
                </c:pt>
                <c:pt idx="685">
                  <c:v>44546</c:v>
                </c:pt>
                <c:pt idx="686">
                  <c:v>44553</c:v>
                </c:pt>
                <c:pt idx="687">
                  <c:v>44560</c:v>
                </c:pt>
                <c:pt idx="688">
                  <c:v>44567</c:v>
                </c:pt>
                <c:pt idx="689">
                  <c:v>44574</c:v>
                </c:pt>
                <c:pt idx="690">
                  <c:v>44581</c:v>
                </c:pt>
                <c:pt idx="691">
                  <c:v>44588</c:v>
                </c:pt>
                <c:pt idx="692">
                  <c:v>44595</c:v>
                </c:pt>
                <c:pt idx="693">
                  <c:v>44602</c:v>
                </c:pt>
                <c:pt idx="694">
                  <c:v>44609</c:v>
                </c:pt>
                <c:pt idx="695">
                  <c:v>44616</c:v>
                </c:pt>
                <c:pt idx="696">
                  <c:v>44623</c:v>
                </c:pt>
                <c:pt idx="697">
                  <c:v>44630</c:v>
                </c:pt>
                <c:pt idx="698">
                  <c:v>44637</c:v>
                </c:pt>
                <c:pt idx="699">
                  <c:v>44644</c:v>
                </c:pt>
                <c:pt idx="700">
                  <c:v>44651</c:v>
                </c:pt>
                <c:pt idx="701">
                  <c:v>44658</c:v>
                </c:pt>
                <c:pt idx="702">
                  <c:v>44665</c:v>
                </c:pt>
                <c:pt idx="703">
                  <c:v>44672</c:v>
                </c:pt>
                <c:pt idx="704">
                  <c:v>44679</c:v>
                </c:pt>
                <c:pt idx="705">
                  <c:v>44686</c:v>
                </c:pt>
                <c:pt idx="706">
                  <c:v>44693</c:v>
                </c:pt>
                <c:pt idx="707">
                  <c:v>44700</c:v>
                </c:pt>
                <c:pt idx="708">
                  <c:v>44707</c:v>
                </c:pt>
                <c:pt idx="709">
                  <c:v>44714</c:v>
                </c:pt>
                <c:pt idx="710">
                  <c:v>44721</c:v>
                </c:pt>
                <c:pt idx="711">
                  <c:v>44728</c:v>
                </c:pt>
                <c:pt idx="712">
                  <c:v>44735</c:v>
                </c:pt>
                <c:pt idx="713">
                  <c:v>44742</c:v>
                </c:pt>
                <c:pt idx="714">
                  <c:v>44749</c:v>
                </c:pt>
                <c:pt idx="715">
                  <c:v>44756</c:v>
                </c:pt>
                <c:pt idx="716">
                  <c:v>44763</c:v>
                </c:pt>
                <c:pt idx="717">
                  <c:v>44770</c:v>
                </c:pt>
                <c:pt idx="718">
                  <c:v>44777</c:v>
                </c:pt>
                <c:pt idx="719">
                  <c:v>44784</c:v>
                </c:pt>
                <c:pt idx="720">
                  <c:v>44791</c:v>
                </c:pt>
                <c:pt idx="721">
                  <c:v>44798</c:v>
                </c:pt>
                <c:pt idx="722">
                  <c:v>44805</c:v>
                </c:pt>
                <c:pt idx="723">
                  <c:v>44812</c:v>
                </c:pt>
                <c:pt idx="724">
                  <c:v>44819</c:v>
                </c:pt>
                <c:pt idx="725">
                  <c:v>44826</c:v>
                </c:pt>
                <c:pt idx="726">
                  <c:v>44833</c:v>
                </c:pt>
                <c:pt idx="727">
                  <c:v>44840</c:v>
                </c:pt>
                <c:pt idx="728">
                  <c:v>44847</c:v>
                </c:pt>
                <c:pt idx="729">
                  <c:v>44854</c:v>
                </c:pt>
                <c:pt idx="730">
                  <c:v>44861</c:v>
                </c:pt>
                <c:pt idx="731">
                  <c:v>44868</c:v>
                </c:pt>
                <c:pt idx="732">
                  <c:v>44875</c:v>
                </c:pt>
                <c:pt idx="733">
                  <c:v>44882</c:v>
                </c:pt>
                <c:pt idx="734">
                  <c:v>44889</c:v>
                </c:pt>
                <c:pt idx="735">
                  <c:v>44896</c:v>
                </c:pt>
                <c:pt idx="736">
                  <c:v>44903</c:v>
                </c:pt>
                <c:pt idx="737">
                  <c:v>44910</c:v>
                </c:pt>
                <c:pt idx="738">
                  <c:v>44917</c:v>
                </c:pt>
                <c:pt idx="739">
                  <c:v>44924</c:v>
                </c:pt>
                <c:pt idx="740">
                  <c:v>44931</c:v>
                </c:pt>
                <c:pt idx="741">
                  <c:v>44938</c:v>
                </c:pt>
                <c:pt idx="742">
                  <c:v>44945</c:v>
                </c:pt>
                <c:pt idx="743">
                  <c:v>44952</c:v>
                </c:pt>
                <c:pt idx="744">
                  <c:v>44959</c:v>
                </c:pt>
                <c:pt idx="745">
                  <c:v>44966</c:v>
                </c:pt>
                <c:pt idx="746">
                  <c:v>44973</c:v>
                </c:pt>
                <c:pt idx="747">
                  <c:v>44980</c:v>
                </c:pt>
                <c:pt idx="748">
                  <c:v>44987</c:v>
                </c:pt>
                <c:pt idx="749">
                  <c:v>44994</c:v>
                </c:pt>
                <c:pt idx="750">
                  <c:v>45001</c:v>
                </c:pt>
                <c:pt idx="751">
                  <c:v>45008</c:v>
                </c:pt>
                <c:pt idx="752">
                  <c:v>45015</c:v>
                </c:pt>
                <c:pt idx="753">
                  <c:v>45022</c:v>
                </c:pt>
                <c:pt idx="754">
                  <c:v>45029</c:v>
                </c:pt>
                <c:pt idx="755">
                  <c:v>45036</c:v>
                </c:pt>
                <c:pt idx="756">
                  <c:v>45043</c:v>
                </c:pt>
                <c:pt idx="757">
                  <c:v>45050</c:v>
                </c:pt>
                <c:pt idx="758">
                  <c:v>45057</c:v>
                </c:pt>
                <c:pt idx="759">
                  <c:v>45064</c:v>
                </c:pt>
                <c:pt idx="760">
                  <c:v>45071</c:v>
                </c:pt>
                <c:pt idx="761">
                  <c:v>45078</c:v>
                </c:pt>
                <c:pt idx="762">
                  <c:v>45085</c:v>
                </c:pt>
                <c:pt idx="763">
                  <c:v>45092</c:v>
                </c:pt>
                <c:pt idx="764">
                  <c:v>45099</c:v>
                </c:pt>
                <c:pt idx="765">
                  <c:v>45106</c:v>
                </c:pt>
                <c:pt idx="766">
                  <c:v>45113</c:v>
                </c:pt>
                <c:pt idx="767">
                  <c:v>45120</c:v>
                </c:pt>
                <c:pt idx="768">
                  <c:v>45127</c:v>
                </c:pt>
                <c:pt idx="769">
                  <c:v>45134</c:v>
                </c:pt>
                <c:pt idx="770">
                  <c:v>45141</c:v>
                </c:pt>
                <c:pt idx="771">
                  <c:v>45148</c:v>
                </c:pt>
                <c:pt idx="772">
                  <c:v>45155</c:v>
                </c:pt>
                <c:pt idx="773">
                  <c:v>45162</c:v>
                </c:pt>
                <c:pt idx="774">
                  <c:v>45169</c:v>
                </c:pt>
                <c:pt idx="775">
                  <c:v>45176</c:v>
                </c:pt>
                <c:pt idx="776">
                  <c:v>45183</c:v>
                </c:pt>
                <c:pt idx="777">
                  <c:v>45190</c:v>
                </c:pt>
                <c:pt idx="778">
                  <c:v>45197</c:v>
                </c:pt>
                <c:pt idx="779">
                  <c:v>45204</c:v>
                </c:pt>
                <c:pt idx="780">
                  <c:v>45211</c:v>
                </c:pt>
                <c:pt idx="781">
                  <c:v>45218</c:v>
                </c:pt>
                <c:pt idx="782">
                  <c:v>45225</c:v>
                </c:pt>
                <c:pt idx="783">
                  <c:v>45232</c:v>
                </c:pt>
                <c:pt idx="784">
                  <c:v>45239</c:v>
                </c:pt>
                <c:pt idx="785">
                  <c:v>45246</c:v>
                </c:pt>
                <c:pt idx="786">
                  <c:v>45253</c:v>
                </c:pt>
                <c:pt idx="787">
                  <c:v>45260</c:v>
                </c:pt>
                <c:pt idx="788">
                  <c:v>45267</c:v>
                </c:pt>
                <c:pt idx="789">
                  <c:v>45274</c:v>
                </c:pt>
                <c:pt idx="790">
                  <c:v>45281</c:v>
                </c:pt>
                <c:pt idx="791">
                  <c:v>45289</c:v>
                </c:pt>
                <c:pt idx="792">
                  <c:v>45296</c:v>
                </c:pt>
                <c:pt idx="793">
                  <c:v>45303</c:v>
                </c:pt>
                <c:pt idx="794">
                  <c:v>45310</c:v>
                </c:pt>
                <c:pt idx="795">
                  <c:v>45317</c:v>
                </c:pt>
                <c:pt idx="796">
                  <c:v>45324</c:v>
                </c:pt>
                <c:pt idx="797">
                  <c:v>45331</c:v>
                </c:pt>
                <c:pt idx="798">
                  <c:v>45338</c:v>
                </c:pt>
                <c:pt idx="799">
                  <c:v>45345</c:v>
                </c:pt>
                <c:pt idx="800">
                  <c:v>45352</c:v>
                </c:pt>
                <c:pt idx="801">
                  <c:v>45359</c:v>
                </c:pt>
                <c:pt idx="802">
                  <c:v>45366</c:v>
                </c:pt>
                <c:pt idx="803">
                  <c:v>45373</c:v>
                </c:pt>
                <c:pt idx="804">
                  <c:v>45384</c:v>
                </c:pt>
                <c:pt idx="805">
                  <c:v>45387</c:v>
                </c:pt>
                <c:pt idx="806">
                  <c:v>45394</c:v>
                </c:pt>
                <c:pt idx="807">
                  <c:v>45401</c:v>
                </c:pt>
                <c:pt idx="808">
                  <c:v>45408</c:v>
                </c:pt>
                <c:pt idx="809">
                  <c:v>45418</c:v>
                </c:pt>
                <c:pt idx="810">
                  <c:v>45425</c:v>
                </c:pt>
                <c:pt idx="811">
                  <c:v>45432</c:v>
                </c:pt>
                <c:pt idx="812">
                  <c:v>45439</c:v>
                </c:pt>
                <c:pt idx="813">
                  <c:v>45446</c:v>
                </c:pt>
                <c:pt idx="814">
                  <c:v>45453</c:v>
                </c:pt>
                <c:pt idx="815">
                  <c:v>45460</c:v>
                </c:pt>
                <c:pt idx="816">
                  <c:v>45467</c:v>
                </c:pt>
                <c:pt idx="817">
                  <c:v>45474</c:v>
                </c:pt>
                <c:pt idx="818">
                  <c:v>45481</c:v>
                </c:pt>
                <c:pt idx="819">
                  <c:v>45488</c:v>
                </c:pt>
                <c:pt idx="820">
                  <c:v>45495</c:v>
                </c:pt>
                <c:pt idx="821">
                  <c:v>45502</c:v>
                </c:pt>
                <c:pt idx="822">
                  <c:v>45509</c:v>
                </c:pt>
                <c:pt idx="823">
                  <c:v>45516</c:v>
                </c:pt>
                <c:pt idx="824">
                  <c:v>45523</c:v>
                </c:pt>
                <c:pt idx="825">
                  <c:v>45530</c:v>
                </c:pt>
                <c:pt idx="826">
                  <c:v>45537</c:v>
                </c:pt>
                <c:pt idx="827">
                  <c:v>45544</c:v>
                </c:pt>
                <c:pt idx="828">
                  <c:v>45551</c:v>
                </c:pt>
                <c:pt idx="829">
                  <c:v>45558</c:v>
                </c:pt>
                <c:pt idx="830">
                  <c:v>45565</c:v>
                </c:pt>
                <c:pt idx="831">
                  <c:v>45572</c:v>
                </c:pt>
                <c:pt idx="832">
                  <c:v>45579</c:v>
                </c:pt>
                <c:pt idx="833">
                  <c:v>45586</c:v>
                </c:pt>
                <c:pt idx="834">
                  <c:v>45593</c:v>
                </c:pt>
                <c:pt idx="835">
                  <c:v>45600</c:v>
                </c:pt>
                <c:pt idx="836">
                  <c:v>45607</c:v>
                </c:pt>
                <c:pt idx="837">
                  <c:v>45614</c:v>
                </c:pt>
                <c:pt idx="838">
                  <c:v>45621</c:v>
                </c:pt>
                <c:pt idx="839">
                  <c:v>45628</c:v>
                </c:pt>
                <c:pt idx="840">
                  <c:v>45635</c:v>
                </c:pt>
                <c:pt idx="841">
                  <c:v>45642</c:v>
                </c:pt>
                <c:pt idx="842">
                  <c:v>45649</c:v>
                </c:pt>
                <c:pt idx="843">
                  <c:v>45657</c:v>
                </c:pt>
                <c:pt idx="844">
                  <c:v>45664</c:v>
                </c:pt>
                <c:pt idx="845">
                  <c:v>45671</c:v>
                </c:pt>
                <c:pt idx="846">
                  <c:v>45678</c:v>
                </c:pt>
                <c:pt idx="847">
                  <c:v>45685</c:v>
                </c:pt>
                <c:pt idx="848">
                  <c:v>45692</c:v>
                </c:pt>
                <c:pt idx="849">
                  <c:v>45699</c:v>
                </c:pt>
                <c:pt idx="850">
                  <c:v>45706</c:v>
                </c:pt>
                <c:pt idx="851">
                  <c:v>45713</c:v>
                </c:pt>
                <c:pt idx="852">
                  <c:v>45720</c:v>
                </c:pt>
                <c:pt idx="853">
                  <c:v>45727</c:v>
                </c:pt>
                <c:pt idx="854">
                  <c:v>45734</c:v>
                </c:pt>
                <c:pt idx="855">
                  <c:v>45741</c:v>
                </c:pt>
                <c:pt idx="856">
                  <c:v>45748</c:v>
                </c:pt>
                <c:pt idx="857">
                  <c:v>45755</c:v>
                </c:pt>
                <c:pt idx="858">
                  <c:v>45762</c:v>
                </c:pt>
                <c:pt idx="859">
                  <c:v>45771</c:v>
                </c:pt>
                <c:pt idx="860">
                  <c:v>45779</c:v>
                </c:pt>
                <c:pt idx="861">
                  <c:v>45785</c:v>
                </c:pt>
                <c:pt idx="862">
                  <c:v>45792</c:v>
                </c:pt>
                <c:pt idx="863">
                  <c:v>45799</c:v>
                </c:pt>
                <c:pt idx="864">
                  <c:v>45806</c:v>
                </c:pt>
                <c:pt idx="865">
                  <c:v>45813</c:v>
                </c:pt>
                <c:pt idx="866">
                  <c:v>45820</c:v>
                </c:pt>
                <c:pt idx="867">
                  <c:v>45827</c:v>
                </c:pt>
                <c:pt idx="868">
                  <c:v>45834</c:v>
                </c:pt>
                <c:pt idx="869">
                  <c:v>45841</c:v>
                </c:pt>
                <c:pt idx="870">
                  <c:v>45848</c:v>
                </c:pt>
                <c:pt idx="871">
                  <c:v>45855</c:v>
                </c:pt>
                <c:pt idx="872">
                  <c:v>45862</c:v>
                </c:pt>
                <c:pt idx="873">
                  <c:v>45869</c:v>
                </c:pt>
                <c:pt idx="874">
                  <c:v>45876</c:v>
                </c:pt>
                <c:pt idx="875">
                  <c:v>45883</c:v>
                </c:pt>
                <c:pt idx="876">
                  <c:v>45890</c:v>
                </c:pt>
                <c:pt idx="877">
                  <c:v>45897</c:v>
                </c:pt>
                <c:pt idx="878">
                  <c:v>45904</c:v>
                </c:pt>
                <c:pt idx="879">
                  <c:v>45911</c:v>
                </c:pt>
                <c:pt idx="880">
                  <c:v>45918</c:v>
                </c:pt>
                <c:pt idx="881">
                  <c:v>45925</c:v>
                </c:pt>
                <c:pt idx="882">
                  <c:v>45932</c:v>
                </c:pt>
                <c:pt idx="883">
                  <c:v>45939</c:v>
                </c:pt>
                <c:pt idx="884">
                  <c:v>45946</c:v>
                </c:pt>
                <c:pt idx="885">
                  <c:v>45953</c:v>
                </c:pt>
                <c:pt idx="886">
                  <c:v>45960</c:v>
                </c:pt>
                <c:pt idx="887">
                  <c:v>45967</c:v>
                </c:pt>
                <c:pt idx="888">
                  <c:v>45974</c:v>
                </c:pt>
                <c:pt idx="889">
                  <c:v>45981</c:v>
                </c:pt>
                <c:pt idx="890">
                  <c:v>45988</c:v>
                </c:pt>
                <c:pt idx="891">
                  <c:v>45995</c:v>
                </c:pt>
                <c:pt idx="892">
                  <c:v>46002</c:v>
                </c:pt>
                <c:pt idx="893">
                  <c:v>46009</c:v>
                </c:pt>
                <c:pt idx="894">
                  <c:v>46020</c:v>
                </c:pt>
                <c:pt idx="895">
                  <c:v>46024</c:v>
                </c:pt>
                <c:pt idx="896">
                  <c:v>46030</c:v>
                </c:pt>
                <c:pt idx="897">
                  <c:v>46037</c:v>
                </c:pt>
                <c:pt idx="898">
                  <c:v>46044</c:v>
                </c:pt>
                <c:pt idx="899">
                  <c:v>46051</c:v>
                </c:pt>
                <c:pt idx="900">
                  <c:v>46058</c:v>
                </c:pt>
                <c:pt idx="901">
                  <c:v>46065</c:v>
                </c:pt>
                <c:pt idx="902">
                  <c:v>46072</c:v>
                </c:pt>
                <c:pt idx="903">
                  <c:v>46079</c:v>
                </c:pt>
                <c:pt idx="904">
                  <c:v>46086</c:v>
                </c:pt>
                <c:pt idx="905">
                  <c:v>46093</c:v>
                </c:pt>
                <c:pt idx="906">
                  <c:v>46100</c:v>
                </c:pt>
                <c:pt idx="907">
                  <c:v>46107</c:v>
                </c:pt>
                <c:pt idx="908">
                  <c:v>46114</c:v>
                </c:pt>
                <c:pt idx="909">
                  <c:v>46121</c:v>
                </c:pt>
                <c:pt idx="910">
                  <c:v>46128</c:v>
                </c:pt>
                <c:pt idx="911">
                  <c:v>46135</c:v>
                </c:pt>
                <c:pt idx="912">
                  <c:v>46142</c:v>
                </c:pt>
                <c:pt idx="913">
                  <c:v>46149</c:v>
                </c:pt>
                <c:pt idx="914">
                  <c:v>46156</c:v>
                </c:pt>
                <c:pt idx="915">
                  <c:v>46163</c:v>
                </c:pt>
                <c:pt idx="916">
                  <c:v>46170</c:v>
                </c:pt>
                <c:pt idx="917">
                  <c:v>46177</c:v>
                </c:pt>
                <c:pt idx="918">
                  <c:v>46184</c:v>
                </c:pt>
                <c:pt idx="919">
                  <c:v>46191</c:v>
                </c:pt>
                <c:pt idx="920">
                  <c:v>46198</c:v>
                </c:pt>
                <c:pt idx="921">
                  <c:v>46205</c:v>
                </c:pt>
                <c:pt idx="922">
                  <c:v>46212</c:v>
                </c:pt>
                <c:pt idx="923">
                  <c:v>46219</c:v>
                </c:pt>
                <c:pt idx="924">
                  <c:v>46226</c:v>
                </c:pt>
                <c:pt idx="925">
                  <c:v>46233</c:v>
                </c:pt>
                <c:pt idx="926">
                  <c:v>46240</c:v>
                </c:pt>
                <c:pt idx="927">
                  <c:v>46247</c:v>
                </c:pt>
                <c:pt idx="928">
                  <c:v>46254</c:v>
                </c:pt>
                <c:pt idx="929">
                  <c:v>46261</c:v>
                </c:pt>
                <c:pt idx="930">
                  <c:v>46268</c:v>
                </c:pt>
                <c:pt idx="931">
                  <c:v>46275</c:v>
                </c:pt>
                <c:pt idx="932">
                  <c:v>46282</c:v>
                </c:pt>
                <c:pt idx="933">
                  <c:v>46289</c:v>
                </c:pt>
                <c:pt idx="934">
                  <c:v>46296</c:v>
                </c:pt>
                <c:pt idx="935">
                  <c:v>46303</c:v>
                </c:pt>
                <c:pt idx="936">
                  <c:v>46310</c:v>
                </c:pt>
                <c:pt idx="937">
                  <c:v>46317</c:v>
                </c:pt>
                <c:pt idx="938">
                  <c:v>46324</c:v>
                </c:pt>
                <c:pt idx="939">
                  <c:v>46331</c:v>
                </c:pt>
                <c:pt idx="940">
                  <c:v>46338</c:v>
                </c:pt>
                <c:pt idx="941">
                  <c:v>46345</c:v>
                </c:pt>
                <c:pt idx="942">
                  <c:v>46352</c:v>
                </c:pt>
                <c:pt idx="943">
                  <c:v>46359</c:v>
                </c:pt>
                <c:pt idx="944">
                  <c:v>46366</c:v>
                </c:pt>
                <c:pt idx="945">
                  <c:v>46373</c:v>
                </c:pt>
                <c:pt idx="946">
                  <c:v>46380</c:v>
                </c:pt>
                <c:pt idx="947">
                  <c:v>46387</c:v>
                </c:pt>
                <c:pt idx="948">
                  <c:v>46394</c:v>
                </c:pt>
                <c:pt idx="949">
                  <c:v>46401</c:v>
                </c:pt>
                <c:pt idx="950">
                  <c:v>46408</c:v>
                </c:pt>
                <c:pt idx="951">
                  <c:v>46415</c:v>
                </c:pt>
                <c:pt idx="952">
                  <c:v>46422</c:v>
                </c:pt>
                <c:pt idx="953">
                  <c:v>46429</c:v>
                </c:pt>
                <c:pt idx="954">
                  <c:v>46436</c:v>
                </c:pt>
                <c:pt idx="955">
                  <c:v>46443</c:v>
                </c:pt>
                <c:pt idx="956">
                  <c:v>46450</c:v>
                </c:pt>
                <c:pt idx="957">
                  <c:v>46457</c:v>
                </c:pt>
                <c:pt idx="958">
                  <c:v>46464</c:v>
                </c:pt>
                <c:pt idx="959">
                  <c:v>46471</c:v>
                </c:pt>
                <c:pt idx="960">
                  <c:v>46478</c:v>
                </c:pt>
                <c:pt idx="961">
                  <c:v>46485</c:v>
                </c:pt>
                <c:pt idx="962">
                  <c:v>46492</c:v>
                </c:pt>
                <c:pt idx="963">
                  <c:v>46499</c:v>
                </c:pt>
                <c:pt idx="964">
                  <c:v>46506</c:v>
                </c:pt>
                <c:pt idx="965">
                  <c:v>46513</c:v>
                </c:pt>
                <c:pt idx="966">
                  <c:v>46520</c:v>
                </c:pt>
                <c:pt idx="967">
                  <c:v>46527</c:v>
                </c:pt>
                <c:pt idx="968">
                  <c:v>46534</c:v>
                </c:pt>
                <c:pt idx="969">
                  <c:v>46541</c:v>
                </c:pt>
                <c:pt idx="970">
                  <c:v>46548</c:v>
                </c:pt>
                <c:pt idx="971">
                  <c:v>46555</c:v>
                </c:pt>
                <c:pt idx="972">
                  <c:v>46562</c:v>
                </c:pt>
                <c:pt idx="973">
                  <c:v>46569</c:v>
                </c:pt>
                <c:pt idx="974">
                  <c:v>46576</c:v>
                </c:pt>
                <c:pt idx="975">
                  <c:v>46583</c:v>
                </c:pt>
                <c:pt idx="976">
                  <c:v>46590</c:v>
                </c:pt>
                <c:pt idx="977">
                  <c:v>46597</c:v>
                </c:pt>
                <c:pt idx="978">
                  <c:v>46604</c:v>
                </c:pt>
                <c:pt idx="979">
                  <c:v>46611</c:v>
                </c:pt>
                <c:pt idx="980">
                  <c:v>46618</c:v>
                </c:pt>
                <c:pt idx="981">
                  <c:v>46625</c:v>
                </c:pt>
                <c:pt idx="982">
                  <c:v>46632</c:v>
                </c:pt>
                <c:pt idx="983">
                  <c:v>46639</c:v>
                </c:pt>
                <c:pt idx="984">
                  <c:v>46646</c:v>
                </c:pt>
                <c:pt idx="985">
                  <c:v>46653</c:v>
                </c:pt>
                <c:pt idx="986">
                  <c:v>46660</c:v>
                </c:pt>
                <c:pt idx="987">
                  <c:v>46667</c:v>
                </c:pt>
                <c:pt idx="988">
                  <c:v>46674</c:v>
                </c:pt>
                <c:pt idx="989">
                  <c:v>46681</c:v>
                </c:pt>
                <c:pt idx="990">
                  <c:v>46688</c:v>
                </c:pt>
                <c:pt idx="991">
                  <c:v>46695</c:v>
                </c:pt>
                <c:pt idx="992">
                  <c:v>46702</c:v>
                </c:pt>
                <c:pt idx="993">
                  <c:v>46709</c:v>
                </c:pt>
                <c:pt idx="994">
                  <c:v>46716</c:v>
                </c:pt>
                <c:pt idx="995">
                  <c:v>46723</c:v>
                </c:pt>
                <c:pt idx="996">
                  <c:v>46730</c:v>
                </c:pt>
                <c:pt idx="997">
                  <c:v>46737</c:v>
                </c:pt>
                <c:pt idx="998">
                  <c:v>46744</c:v>
                </c:pt>
                <c:pt idx="999">
                  <c:v>46751</c:v>
                </c:pt>
                <c:pt idx="1000">
                  <c:v>46758</c:v>
                </c:pt>
                <c:pt idx="1001">
                  <c:v>46765</c:v>
                </c:pt>
                <c:pt idx="1002">
                  <c:v>46772</c:v>
                </c:pt>
                <c:pt idx="1003">
                  <c:v>46779</c:v>
                </c:pt>
                <c:pt idx="1004">
                  <c:v>46786</c:v>
                </c:pt>
                <c:pt idx="1005">
                  <c:v>46793</c:v>
                </c:pt>
                <c:pt idx="1006">
                  <c:v>46800</c:v>
                </c:pt>
                <c:pt idx="1007">
                  <c:v>46807</c:v>
                </c:pt>
                <c:pt idx="1008">
                  <c:v>46814</c:v>
                </c:pt>
                <c:pt idx="1009">
                  <c:v>46821</c:v>
                </c:pt>
                <c:pt idx="1010">
                  <c:v>46828</c:v>
                </c:pt>
                <c:pt idx="1011">
                  <c:v>46835</c:v>
                </c:pt>
                <c:pt idx="1012">
                  <c:v>46842</c:v>
                </c:pt>
                <c:pt idx="1013">
                  <c:v>46849</c:v>
                </c:pt>
                <c:pt idx="1014">
                  <c:v>46856</c:v>
                </c:pt>
                <c:pt idx="1015">
                  <c:v>46863</c:v>
                </c:pt>
                <c:pt idx="1016">
                  <c:v>46870</c:v>
                </c:pt>
                <c:pt idx="1017">
                  <c:v>46877</c:v>
                </c:pt>
                <c:pt idx="1018">
                  <c:v>46884</c:v>
                </c:pt>
                <c:pt idx="1019">
                  <c:v>46891</c:v>
                </c:pt>
                <c:pt idx="1020">
                  <c:v>46898</c:v>
                </c:pt>
                <c:pt idx="1021">
                  <c:v>46905</c:v>
                </c:pt>
                <c:pt idx="1022">
                  <c:v>46912</c:v>
                </c:pt>
                <c:pt idx="1023">
                  <c:v>46919</c:v>
                </c:pt>
                <c:pt idx="1024">
                  <c:v>46926</c:v>
                </c:pt>
                <c:pt idx="1025">
                  <c:v>46933</c:v>
                </c:pt>
                <c:pt idx="1026">
                  <c:v>46940</c:v>
                </c:pt>
                <c:pt idx="1027">
                  <c:v>46947</c:v>
                </c:pt>
                <c:pt idx="1028">
                  <c:v>46954</c:v>
                </c:pt>
                <c:pt idx="1029">
                  <c:v>46961</c:v>
                </c:pt>
                <c:pt idx="1030">
                  <c:v>46968</c:v>
                </c:pt>
                <c:pt idx="1031">
                  <c:v>46975</c:v>
                </c:pt>
                <c:pt idx="1032">
                  <c:v>46982</c:v>
                </c:pt>
                <c:pt idx="1033">
                  <c:v>46989</c:v>
                </c:pt>
                <c:pt idx="1034">
                  <c:v>46996</c:v>
                </c:pt>
                <c:pt idx="1035">
                  <c:v>47003</c:v>
                </c:pt>
                <c:pt idx="1036">
                  <c:v>47010</c:v>
                </c:pt>
                <c:pt idx="1037">
                  <c:v>47017</c:v>
                </c:pt>
                <c:pt idx="1038">
                  <c:v>47024</c:v>
                </c:pt>
                <c:pt idx="1039">
                  <c:v>47031</c:v>
                </c:pt>
                <c:pt idx="1040">
                  <c:v>47038</c:v>
                </c:pt>
                <c:pt idx="1041">
                  <c:v>47045</c:v>
                </c:pt>
                <c:pt idx="1042">
                  <c:v>47052</c:v>
                </c:pt>
                <c:pt idx="1043">
                  <c:v>47059</c:v>
                </c:pt>
                <c:pt idx="1044">
                  <c:v>47066</c:v>
                </c:pt>
                <c:pt idx="1045">
                  <c:v>47073</c:v>
                </c:pt>
                <c:pt idx="1046">
                  <c:v>47080</c:v>
                </c:pt>
                <c:pt idx="1047">
                  <c:v>47087</c:v>
                </c:pt>
                <c:pt idx="1048">
                  <c:v>47094</c:v>
                </c:pt>
                <c:pt idx="1049">
                  <c:v>47101</c:v>
                </c:pt>
                <c:pt idx="1050">
                  <c:v>47108</c:v>
                </c:pt>
                <c:pt idx="1051">
                  <c:v>47116</c:v>
                </c:pt>
                <c:pt idx="1052">
                  <c:v>47123</c:v>
                </c:pt>
                <c:pt idx="1053">
                  <c:v>47130</c:v>
                </c:pt>
                <c:pt idx="1054">
                  <c:v>47137</c:v>
                </c:pt>
                <c:pt idx="1055">
                  <c:v>47144</c:v>
                </c:pt>
                <c:pt idx="1056">
                  <c:v>47151</c:v>
                </c:pt>
                <c:pt idx="1057">
                  <c:v>47158</c:v>
                </c:pt>
                <c:pt idx="1058">
                  <c:v>47165</c:v>
                </c:pt>
                <c:pt idx="1059">
                  <c:v>47172</c:v>
                </c:pt>
                <c:pt idx="1060">
                  <c:v>47179</c:v>
                </c:pt>
                <c:pt idx="1061">
                  <c:v>47186</c:v>
                </c:pt>
                <c:pt idx="1062">
                  <c:v>47193</c:v>
                </c:pt>
                <c:pt idx="1063">
                  <c:v>47200</c:v>
                </c:pt>
                <c:pt idx="1064">
                  <c:v>47211</c:v>
                </c:pt>
                <c:pt idx="1065">
                  <c:v>47214</c:v>
                </c:pt>
                <c:pt idx="1066">
                  <c:v>47221</c:v>
                </c:pt>
                <c:pt idx="1067">
                  <c:v>47228</c:v>
                </c:pt>
                <c:pt idx="1068">
                  <c:v>47235</c:v>
                </c:pt>
                <c:pt idx="1069">
                  <c:v>47242</c:v>
                </c:pt>
                <c:pt idx="1070">
                  <c:v>47249</c:v>
                </c:pt>
                <c:pt idx="1071">
                  <c:v>47256</c:v>
                </c:pt>
                <c:pt idx="1072">
                  <c:v>47263</c:v>
                </c:pt>
                <c:pt idx="1073">
                  <c:v>47270</c:v>
                </c:pt>
                <c:pt idx="1074">
                  <c:v>47277</c:v>
                </c:pt>
                <c:pt idx="1075">
                  <c:v>47284</c:v>
                </c:pt>
                <c:pt idx="1076">
                  <c:v>47291</c:v>
                </c:pt>
                <c:pt idx="1077">
                  <c:v>47298</c:v>
                </c:pt>
                <c:pt idx="1078">
                  <c:v>47305</c:v>
                </c:pt>
                <c:pt idx="1079">
                  <c:v>47312</c:v>
                </c:pt>
                <c:pt idx="1080">
                  <c:v>47319</c:v>
                </c:pt>
                <c:pt idx="1081">
                  <c:v>47326</c:v>
                </c:pt>
                <c:pt idx="1082">
                  <c:v>47333</c:v>
                </c:pt>
                <c:pt idx="1083">
                  <c:v>47340</c:v>
                </c:pt>
                <c:pt idx="1084">
                  <c:v>47347</c:v>
                </c:pt>
                <c:pt idx="1085">
                  <c:v>47354</c:v>
                </c:pt>
                <c:pt idx="1086">
                  <c:v>47361</c:v>
                </c:pt>
                <c:pt idx="1087">
                  <c:v>47368</c:v>
                </c:pt>
                <c:pt idx="1088">
                  <c:v>47375</c:v>
                </c:pt>
                <c:pt idx="1089">
                  <c:v>47382</c:v>
                </c:pt>
                <c:pt idx="1090">
                  <c:v>47389</c:v>
                </c:pt>
                <c:pt idx="1091">
                  <c:v>47396</c:v>
                </c:pt>
                <c:pt idx="1092">
                  <c:v>47403</c:v>
                </c:pt>
                <c:pt idx="1093">
                  <c:v>47410</c:v>
                </c:pt>
                <c:pt idx="1094">
                  <c:v>47417</c:v>
                </c:pt>
                <c:pt idx="1095">
                  <c:v>47424</c:v>
                </c:pt>
                <c:pt idx="1096">
                  <c:v>47431</c:v>
                </c:pt>
                <c:pt idx="1097">
                  <c:v>47438</c:v>
                </c:pt>
                <c:pt idx="1098">
                  <c:v>47445</c:v>
                </c:pt>
                <c:pt idx="1099">
                  <c:v>47452</c:v>
                </c:pt>
                <c:pt idx="1100">
                  <c:v>47459</c:v>
                </c:pt>
                <c:pt idx="1101">
                  <c:v>47466</c:v>
                </c:pt>
                <c:pt idx="1102">
                  <c:v>47473</c:v>
                </c:pt>
                <c:pt idx="1103">
                  <c:v>47483</c:v>
                </c:pt>
                <c:pt idx="1104">
                  <c:v>47490</c:v>
                </c:pt>
                <c:pt idx="1105">
                  <c:v>47497</c:v>
                </c:pt>
                <c:pt idx="1106">
                  <c:v>47504</c:v>
                </c:pt>
                <c:pt idx="1107">
                  <c:v>47511</c:v>
                </c:pt>
                <c:pt idx="1108">
                  <c:v>47518</c:v>
                </c:pt>
                <c:pt idx="1109">
                  <c:v>47525</c:v>
                </c:pt>
                <c:pt idx="1110">
                  <c:v>47532</c:v>
                </c:pt>
                <c:pt idx="1111">
                  <c:v>47539</c:v>
                </c:pt>
                <c:pt idx="1112">
                  <c:v>47546</c:v>
                </c:pt>
                <c:pt idx="1113">
                  <c:v>47553</c:v>
                </c:pt>
                <c:pt idx="1114">
                  <c:v>47560</c:v>
                </c:pt>
                <c:pt idx="1115">
                  <c:v>47567</c:v>
                </c:pt>
                <c:pt idx="1116">
                  <c:v>47574</c:v>
                </c:pt>
                <c:pt idx="1117">
                  <c:v>47581</c:v>
                </c:pt>
                <c:pt idx="1118">
                  <c:v>47588</c:v>
                </c:pt>
                <c:pt idx="1119">
                  <c:v>47597</c:v>
                </c:pt>
                <c:pt idx="1120">
                  <c:v>47602</c:v>
                </c:pt>
                <c:pt idx="1121">
                  <c:v>47609</c:v>
                </c:pt>
                <c:pt idx="1122">
                  <c:v>47616</c:v>
                </c:pt>
                <c:pt idx="1123">
                  <c:v>47623</c:v>
                </c:pt>
                <c:pt idx="1124">
                  <c:v>47630</c:v>
                </c:pt>
                <c:pt idx="1125">
                  <c:v>47637</c:v>
                </c:pt>
                <c:pt idx="1126">
                  <c:v>47644</c:v>
                </c:pt>
                <c:pt idx="1127">
                  <c:v>47651</c:v>
                </c:pt>
                <c:pt idx="1128">
                  <c:v>47658</c:v>
                </c:pt>
                <c:pt idx="1129">
                  <c:v>47665</c:v>
                </c:pt>
                <c:pt idx="1130">
                  <c:v>47672</c:v>
                </c:pt>
                <c:pt idx="1131">
                  <c:v>47679</c:v>
                </c:pt>
                <c:pt idx="1132">
                  <c:v>47686</c:v>
                </c:pt>
                <c:pt idx="1133">
                  <c:v>47693</c:v>
                </c:pt>
                <c:pt idx="1134">
                  <c:v>47700</c:v>
                </c:pt>
                <c:pt idx="1135">
                  <c:v>47707</c:v>
                </c:pt>
                <c:pt idx="1136">
                  <c:v>47714</c:v>
                </c:pt>
                <c:pt idx="1137">
                  <c:v>47721</c:v>
                </c:pt>
                <c:pt idx="1138">
                  <c:v>47728</c:v>
                </c:pt>
                <c:pt idx="1139">
                  <c:v>47735</c:v>
                </c:pt>
                <c:pt idx="1140">
                  <c:v>47742</c:v>
                </c:pt>
                <c:pt idx="1141">
                  <c:v>47749</c:v>
                </c:pt>
                <c:pt idx="1142">
                  <c:v>47756</c:v>
                </c:pt>
                <c:pt idx="1143">
                  <c:v>47763</c:v>
                </c:pt>
                <c:pt idx="1144">
                  <c:v>47770</c:v>
                </c:pt>
                <c:pt idx="1145">
                  <c:v>47777</c:v>
                </c:pt>
                <c:pt idx="1146">
                  <c:v>47784</c:v>
                </c:pt>
                <c:pt idx="1147">
                  <c:v>47791</c:v>
                </c:pt>
                <c:pt idx="1148">
                  <c:v>47798</c:v>
                </c:pt>
                <c:pt idx="1149">
                  <c:v>47805</c:v>
                </c:pt>
                <c:pt idx="1150">
                  <c:v>47812</c:v>
                </c:pt>
                <c:pt idx="1151">
                  <c:v>47819</c:v>
                </c:pt>
                <c:pt idx="1152">
                  <c:v>47826</c:v>
                </c:pt>
                <c:pt idx="1153">
                  <c:v>47833</c:v>
                </c:pt>
                <c:pt idx="1154">
                  <c:v>47840</c:v>
                </c:pt>
                <c:pt idx="1155">
                  <c:v>47848</c:v>
                </c:pt>
                <c:pt idx="1156">
                  <c:v>47855</c:v>
                </c:pt>
                <c:pt idx="1157">
                  <c:v>47862</c:v>
                </c:pt>
                <c:pt idx="1158">
                  <c:v>47869</c:v>
                </c:pt>
                <c:pt idx="1159">
                  <c:v>47876</c:v>
                </c:pt>
                <c:pt idx="1160">
                  <c:v>47883</c:v>
                </c:pt>
                <c:pt idx="1161">
                  <c:v>47890</c:v>
                </c:pt>
                <c:pt idx="1162">
                  <c:v>47897</c:v>
                </c:pt>
                <c:pt idx="1163">
                  <c:v>47904</c:v>
                </c:pt>
                <c:pt idx="1164">
                  <c:v>47911</c:v>
                </c:pt>
                <c:pt idx="1165">
                  <c:v>47918</c:v>
                </c:pt>
                <c:pt idx="1166">
                  <c:v>47925</c:v>
                </c:pt>
                <c:pt idx="1167">
                  <c:v>47932</c:v>
                </c:pt>
                <c:pt idx="1168">
                  <c:v>47939</c:v>
                </c:pt>
                <c:pt idx="1169">
                  <c:v>47946</c:v>
                </c:pt>
                <c:pt idx="1170">
                  <c:v>47955</c:v>
                </c:pt>
                <c:pt idx="1171">
                  <c:v>47962</c:v>
                </c:pt>
                <c:pt idx="1172">
                  <c:v>47970</c:v>
                </c:pt>
                <c:pt idx="1173">
                  <c:v>47976</c:v>
                </c:pt>
                <c:pt idx="1174">
                  <c:v>47983</c:v>
                </c:pt>
                <c:pt idx="1175">
                  <c:v>47990</c:v>
                </c:pt>
                <c:pt idx="1176">
                  <c:v>47997</c:v>
                </c:pt>
                <c:pt idx="1177">
                  <c:v>48004</c:v>
                </c:pt>
                <c:pt idx="1178">
                  <c:v>48011</c:v>
                </c:pt>
                <c:pt idx="1179">
                  <c:v>48018</c:v>
                </c:pt>
                <c:pt idx="1180">
                  <c:v>48025</c:v>
                </c:pt>
                <c:pt idx="1181">
                  <c:v>48032</c:v>
                </c:pt>
                <c:pt idx="1182">
                  <c:v>48039</c:v>
                </c:pt>
                <c:pt idx="1183">
                  <c:v>48046</c:v>
                </c:pt>
                <c:pt idx="1184">
                  <c:v>48053</c:v>
                </c:pt>
                <c:pt idx="1185">
                  <c:v>48060</c:v>
                </c:pt>
                <c:pt idx="1186">
                  <c:v>48067</c:v>
                </c:pt>
                <c:pt idx="1187">
                  <c:v>48074</c:v>
                </c:pt>
                <c:pt idx="1188">
                  <c:v>48081</c:v>
                </c:pt>
                <c:pt idx="1189">
                  <c:v>48088</c:v>
                </c:pt>
                <c:pt idx="1190">
                  <c:v>48095</c:v>
                </c:pt>
                <c:pt idx="1191">
                  <c:v>48102</c:v>
                </c:pt>
                <c:pt idx="1192">
                  <c:v>48109</c:v>
                </c:pt>
                <c:pt idx="1193">
                  <c:v>48116</c:v>
                </c:pt>
                <c:pt idx="1194">
                  <c:v>48123</c:v>
                </c:pt>
                <c:pt idx="1195">
                  <c:v>48130</c:v>
                </c:pt>
                <c:pt idx="1196">
                  <c:v>48137</c:v>
                </c:pt>
                <c:pt idx="1197">
                  <c:v>48144</c:v>
                </c:pt>
                <c:pt idx="1198">
                  <c:v>48151</c:v>
                </c:pt>
                <c:pt idx="1199">
                  <c:v>48158</c:v>
                </c:pt>
                <c:pt idx="1200">
                  <c:v>48165</c:v>
                </c:pt>
                <c:pt idx="1201">
                  <c:v>48172</c:v>
                </c:pt>
                <c:pt idx="1202">
                  <c:v>48179</c:v>
                </c:pt>
                <c:pt idx="1203">
                  <c:v>48186</c:v>
                </c:pt>
                <c:pt idx="1204">
                  <c:v>48193</c:v>
                </c:pt>
                <c:pt idx="1205">
                  <c:v>48200</c:v>
                </c:pt>
                <c:pt idx="1206">
                  <c:v>48211</c:v>
                </c:pt>
                <c:pt idx="1207">
                  <c:v>48215</c:v>
                </c:pt>
                <c:pt idx="1208">
                  <c:v>48221</c:v>
                </c:pt>
                <c:pt idx="1209">
                  <c:v>48228</c:v>
                </c:pt>
                <c:pt idx="1210">
                  <c:v>48235</c:v>
                </c:pt>
                <c:pt idx="1211">
                  <c:v>48242</c:v>
                </c:pt>
                <c:pt idx="1212">
                  <c:v>48249</c:v>
                </c:pt>
                <c:pt idx="1213">
                  <c:v>48256</c:v>
                </c:pt>
                <c:pt idx="1214">
                  <c:v>48263</c:v>
                </c:pt>
                <c:pt idx="1215">
                  <c:v>48270</c:v>
                </c:pt>
                <c:pt idx="1216">
                  <c:v>48277</c:v>
                </c:pt>
                <c:pt idx="1217">
                  <c:v>48284</c:v>
                </c:pt>
                <c:pt idx="1218">
                  <c:v>48291</c:v>
                </c:pt>
                <c:pt idx="1219">
                  <c:v>48298</c:v>
                </c:pt>
                <c:pt idx="1220">
                  <c:v>48305</c:v>
                </c:pt>
                <c:pt idx="1221">
                  <c:v>48312</c:v>
                </c:pt>
                <c:pt idx="1222">
                  <c:v>48319</c:v>
                </c:pt>
                <c:pt idx="1223">
                  <c:v>48326</c:v>
                </c:pt>
                <c:pt idx="1224">
                  <c:v>48333</c:v>
                </c:pt>
                <c:pt idx="1225">
                  <c:v>48340</c:v>
                </c:pt>
                <c:pt idx="1226">
                  <c:v>48347</c:v>
                </c:pt>
                <c:pt idx="1227">
                  <c:v>48354</c:v>
                </c:pt>
                <c:pt idx="1228">
                  <c:v>48361</c:v>
                </c:pt>
                <c:pt idx="1229">
                  <c:v>48368</c:v>
                </c:pt>
                <c:pt idx="1230">
                  <c:v>48375</c:v>
                </c:pt>
                <c:pt idx="1231">
                  <c:v>48382</c:v>
                </c:pt>
                <c:pt idx="1232">
                  <c:v>48389</c:v>
                </c:pt>
                <c:pt idx="1233">
                  <c:v>48396</c:v>
                </c:pt>
                <c:pt idx="1234">
                  <c:v>48403</c:v>
                </c:pt>
                <c:pt idx="1235">
                  <c:v>48410</c:v>
                </c:pt>
                <c:pt idx="1236">
                  <c:v>48417</c:v>
                </c:pt>
                <c:pt idx="1237">
                  <c:v>48424</c:v>
                </c:pt>
                <c:pt idx="1238">
                  <c:v>48431</c:v>
                </c:pt>
                <c:pt idx="1239">
                  <c:v>48438</c:v>
                </c:pt>
                <c:pt idx="1240">
                  <c:v>48445</c:v>
                </c:pt>
                <c:pt idx="1241">
                  <c:v>48452</c:v>
                </c:pt>
                <c:pt idx="1242">
                  <c:v>48459</c:v>
                </c:pt>
                <c:pt idx="1243">
                  <c:v>48466</c:v>
                </c:pt>
                <c:pt idx="1244">
                  <c:v>48473</c:v>
                </c:pt>
                <c:pt idx="1245">
                  <c:v>48480</c:v>
                </c:pt>
                <c:pt idx="1246">
                  <c:v>48487</c:v>
                </c:pt>
                <c:pt idx="1247">
                  <c:v>48494</c:v>
                </c:pt>
                <c:pt idx="1248">
                  <c:v>48501</c:v>
                </c:pt>
                <c:pt idx="1249">
                  <c:v>48508</c:v>
                </c:pt>
                <c:pt idx="1250">
                  <c:v>48515</c:v>
                </c:pt>
                <c:pt idx="1251">
                  <c:v>48522</c:v>
                </c:pt>
                <c:pt idx="1252">
                  <c:v>48529</c:v>
                </c:pt>
                <c:pt idx="1253">
                  <c:v>48536</c:v>
                </c:pt>
                <c:pt idx="1254">
                  <c:v>48543</c:v>
                </c:pt>
                <c:pt idx="1255">
                  <c:v>48550</c:v>
                </c:pt>
                <c:pt idx="1256">
                  <c:v>48557</c:v>
                </c:pt>
                <c:pt idx="1257">
                  <c:v>48564</c:v>
                </c:pt>
                <c:pt idx="1258">
                  <c:v>48571</c:v>
                </c:pt>
                <c:pt idx="1259">
                  <c:v>48578</c:v>
                </c:pt>
                <c:pt idx="1260">
                  <c:v>48585</c:v>
                </c:pt>
                <c:pt idx="1261">
                  <c:v>48592</c:v>
                </c:pt>
                <c:pt idx="1262">
                  <c:v>48599</c:v>
                </c:pt>
                <c:pt idx="1263">
                  <c:v>48606</c:v>
                </c:pt>
                <c:pt idx="1264">
                  <c:v>48613</c:v>
                </c:pt>
                <c:pt idx="1265">
                  <c:v>48620</c:v>
                </c:pt>
                <c:pt idx="1266">
                  <c:v>48627</c:v>
                </c:pt>
                <c:pt idx="1267">
                  <c:v>48634</c:v>
                </c:pt>
                <c:pt idx="1268">
                  <c:v>48641</c:v>
                </c:pt>
                <c:pt idx="1269">
                  <c:v>48648</c:v>
                </c:pt>
                <c:pt idx="1270">
                  <c:v>48655</c:v>
                </c:pt>
                <c:pt idx="1271">
                  <c:v>48662</c:v>
                </c:pt>
                <c:pt idx="1272">
                  <c:v>48669</c:v>
                </c:pt>
                <c:pt idx="1273">
                  <c:v>48676</c:v>
                </c:pt>
                <c:pt idx="1274">
                  <c:v>48683</c:v>
                </c:pt>
                <c:pt idx="1275">
                  <c:v>48690</c:v>
                </c:pt>
                <c:pt idx="1276">
                  <c:v>48697</c:v>
                </c:pt>
                <c:pt idx="1277">
                  <c:v>48704</c:v>
                </c:pt>
                <c:pt idx="1278">
                  <c:v>48711</c:v>
                </c:pt>
                <c:pt idx="1279">
                  <c:v>48718</c:v>
                </c:pt>
                <c:pt idx="1280">
                  <c:v>48725</c:v>
                </c:pt>
                <c:pt idx="1281">
                  <c:v>48732</c:v>
                </c:pt>
                <c:pt idx="1282">
                  <c:v>48739</c:v>
                </c:pt>
                <c:pt idx="1283">
                  <c:v>48746</c:v>
                </c:pt>
                <c:pt idx="1284">
                  <c:v>48753</c:v>
                </c:pt>
                <c:pt idx="1285">
                  <c:v>48760</c:v>
                </c:pt>
                <c:pt idx="1286">
                  <c:v>48767</c:v>
                </c:pt>
                <c:pt idx="1287">
                  <c:v>48774</c:v>
                </c:pt>
                <c:pt idx="1288">
                  <c:v>48781</c:v>
                </c:pt>
                <c:pt idx="1289">
                  <c:v>48788</c:v>
                </c:pt>
                <c:pt idx="1290">
                  <c:v>48795</c:v>
                </c:pt>
                <c:pt idx="1291">
                  <c:v>48802</c:v>
                </c:pt>
                <c:pt idx="1292">
                  <c:v>48809</c:v>
                </c:pt>
                <c:pt idx="1293">
                  <c:v>48816</c:v>
                </c:pt>
                <c:pt idx="1294">
                  <c:v>48823</c:v>
                </c:pt>
                <c:pt idx="1295">
                  <c:v>48830</c:v>
                </c:pt>
                <c:pt idx="1296">
                  <c:v>48837</c:v>
                </c:pt>
                <c:pt idx="1297">
                  <c:v>48844</c:v>
                </c:pt>
                <c:pt idx="1298">
                  <c:v>48851</c:v>
                </c:pt>
                <c:pt idx="1299">
                  <c:v>48858</c:v>
                </c:pt>
                <c:pt idx="1300">
                  <c:v>48865</c:v>
                </c:pt>
                <c:pt idx="1301">
                  <c:v>48872</c:v>
                </c:pt>
                <c:pt idx="1302">
                  <c:v>48879</c:v>
                </c:pt>
                <c:pt idx="1303">
                  <c:v>48886</c:v>
                </c:pt>
                <c:pt idx="1304">
                  <c:v>48893</c:v>
                </c:pt>
                <c:pt idx="1305">
                  <c:v>48900</c:v>
                </c:pt>
                <c:pt idx="1306">
                  <c:v>48907</c:v>
                </c:pt>
                <c:pt idx="1307">
                  <c:v>48914</c:v>
                </c:pt>
                <c:pt idx="1308">
                  <c:v>48921</c:v>
                </c:pt>
                <c:pt idx="1309">
                  <c:v>48928</c:v>
                </c:pt>
                <c:pt idx="1310">
                  <c:v>48935</c:v>
                </c:pt>
                <c:pt idx="1311">
                  <c:v>48942</c:v>
                </c:pt>
                <c:pt idx="1312">
                  <c:v>48949</c:v>
                </c:pt>
                <c:pt idx="1313">
                  <c:v>48956</c:v>
                </c:pt>
                <c:pt idx="1314">
                  <c:v>48963</c:v>
                </c:pt>
                <c:pt idx="1315">
                  <c:v>48970</c:v>
                </c:pt>
                <c:pt idx="1316">
                  <c:v>48977</c:v>
                </c:pt>
                <c:pt idx="1317">
                  <c:v>48984</c:v>
                </c:pt>
                <c:pt idx="1318">
                  <c:v>48991</c:v>
                </c:pt>
                <c:pt idx="1319">
                  <c:v>48998</c:v>
                </c:pt>
                <c:pt idx="1320">
                  <c:v>49005</c:v>
                </c:pt>
                <c:pt idx="1321">
                  <c:v>49012</c:v>
                </c:pt>
                <c:pt idx="1322">
                  <c:v>49019</c:v>
                </c:pt>
                <c:pt idx="1323">
                  <c:v>49026</c:v>
                </c:pt>
                <c:pt idx="1324">
                  <c:v>49033</c:v>
                </c:pt>
                <c:pt idx="1325">
                  <c:v>49040</c:v>
                </c:pt>
                <c:pt idx="1326">
                  <c:v>49047</c:v>
                </c:pt>
                <c:pt idx="1327">
                  <c:v>49054</c:v>
                </c:pt>
                <c:pt idx="1328">
                  <c:v>49061</c:v>
                </c:pt>
                <c:pt idx="1329">
                  <c:v>49068</c:v>
                </c:pt>
                <c:pt idx="1330">
                  <c:v>49075</c:v>
                </c:pt>
                <c:pt idx="1331">
                  <c:v>49082</c:v>
                </c:pt>
                <c:pt idx="1332">
                  <c:v>49089</c:v>
                </c:pt>
                <c:pt idx="1333">
                  <c:v>49096</c:v>
                </c:pt>
                <c:pt idx="1334">
                  <c:v>49103</c:v>
                </c:pt>
                <c:pt idx="1335">
                  <c:v>49110</c:v>
                </c:pt>
                <c:pt idx="1336">
                  <c:v>49117</c:v>
                </c:pt>
                <c:pt idx="1337">
                  <c:v>49124</c:v>
                </c:pt>
                <c:pt idx="1338">
                  <c:v>49131</c:v>
                </c:pt>
                <c:pt idx="1339">
                  <c:v>49138</c:v>
                </c:pt>
                <c:pt idx="1340">
                  <c:v>49145</c:v>
                </c:pt>
                <c:pt idx="1341">
                  <c:v>49152</c:v>
                </c:pt>
                <c:pt idx="1342">
                  <c:v>49159</c:v>
                </c:pt>
                <c:pt idx="1343">
                  <c:v>49166</c:v>
                </c:pt>
                <c:pt idx="1344">
                  <c:v>49173</c:v>
                </c:pt>
                <c:pt idx="1345">
                  <c:v>49180</c:v>
                </c:pt>
                <c:pt idx="1346">
                  <c:v>49187</c:v>
                </c:pt>
                <c:pt idx="1347">
                  <c:v>49194</c:v>
                </c:pt>
                <c:pt idx="1348">
                  <c:v>49201</c:v>
                </c:pt>
                <c:pt idx="1349">
                  <c:v>49208</c:v>
                </c:pt>
                <c:pt idx="1350">
                  <c:v>49215</c:v>
                </c:pt>
                <c:pt idx="1351">
                  <c:v>49222</c:v>
                </c:pt>
                <c:pt idx="1352">
                  <c:v>49229</c:v>
                </c:pt>
                <c:pt idx="1353">
                  <c:v>49236</c:v>
                </c:pt>
                <c:pt idx="1354">
                  <c:v>49243</c:v>
                </c:pt>
                <c:pt idx="1355">
                  <c:v>49250</c:v>
                </c:pt>
                <c:pt idx="1356">
                  <c:v>49257</c:v>
                </c:pt>
                <c:pt idx="1357">
                  <c:v>49264</c:v>
                </c:pt>
                <c:pt idx="1358">
                  <c:v>49271</c:v>
                </c:pt>
                <c:pt idx="1359">
                  <c:v>49278</c:v>
                </c:pt>
                <c:pt idx="1360">
                  <c:v>49285</c:v>
                </c:pt>
                <c:pt idx="1361">
                  <c:v>49292</c:v>
                </c:pt>
                <c:pt idx="1362">
                  <c:v>49299</c:v>
                </c:pt>
                <c:pt idx="1363">
                  <c:v>49307</c:v>
                </c:pt>
                <c:pt idx="1364">
                  <c:v>49314</c:v>
                </c:pt>
                <c:pt idx="1365">
                  <c:v>49321</c:v>
                </c:pt>
                <c:pt idx="1366">
                  <c:v>49328</c:v>
                </c:pt>
                <c:pt idx="1367">
                  <c:v>49335</c:v>
                </c:pt>
                <c:pt idx="1368">
                  <c:v>49342</c:v>
                </c:pt>
                <c:pt idx="1369">
                  <c:v>49349</c:v>
                </c:pt>
                <c:pt idx="1370">
                  <c:v>49356</c:v>
                </c:pt>
                <c:pt idx="1371">
                  <c:v>49363</c:v>
                </c:pt>
                <c:pt idx="1372">
                  <c:v>49370</c:v>
                </c:pt>
                <c:pt idx="1373">
                  <c:v>49377</c:v>
                </c:pt>
                <c:pt idx="1374">
                  <c:v>49384</c:v>
                </c:pt>
                <c:pt idx="1375">
                  <c:v>49395</c:v>
                </c:pt>
                <c:pt idx="1376">
                  <c:v>49398</c:v>
                </c:pt>
                <c:pt idx="1377">
                  <c:v>49405</c:v>
                </c:pt>
                <c:pt idx="1378">
                  <c:v>49412</c:v>
                </c:pt>
                <c:pt idx="1379">
                  <c:v>49419</c:v>
                </c:pt>
                <c:pt idx="1380">
                  <c:v>49426</c:v>
                </c:pt>
                <c:pt idx="1381">
                  <c:v>49433</c:v>
                </c:pt>
                <c:pt idx="1382">
                  <c:v>49440</c:v>
                </c:pt>
                <c:pt idx="1383">
                  <c:v>49447</c:v>
                </c:pt>
                <c:pt idx="1384">
                  <c:v>49454</c:v>
                </c:pt>
                <c:pt idx="1385">
                  <c:v>49461</c:v>
                </c:pt>
                <c:pt idx="1386">
                  <c:v>49468</c:v>
                </c:pt>
                <c:pt idx="1387">
                  <c:v>49475</c:v>
                </c:pt>
                <c:pt idx="1388">
                  <c:v>49482</c:v>
                </c:pt>
                <c:pt idx="1389">
                  <c:v>49489</c:v>
                </c:pt>
                <c:pt idx="1390">
                  <c:v>49496</c:v>
                </c:pt>
                <c:pt idx="1391">
                  <c:v>49503</c:v>
                </c:pt>
                <c:pt idx="1392">
                  <c:v>49510</c:v>
                </c:pt>
                <c:pt idx="1393">
                  <c:v>49517</c:v>
                </c:pt>
                <c:pt idx="1394">
                  <c:v>49524</c:v>
                </c:pt>
                <c:pt idx="1395">
                  <c:v>49531</c:v>
                </c:pt>
                <c:pt idx="1396">
                  <c:v>49538</c:v>
                </c:pt>
                <c:pt idx="1397">
                  <c:v>49545</c:v>
                </c:pt>
                <c:pt idx="1398">
                  <c:v>49552</c:v>
                </c:pt>
                <c:pt idx="1399">
                  <c:v>49559</c:v>
                </c:pt>
                <c:pt idx="1400">
                  <c:v>49566</c:v>
                </c:pt>
                <c:pt idx="1401">
                  <c:v>49573</c:v>
                </c:pt>
                <c:pt idx="1402">
                  <c:v>49580</c:v>
                </c:pt>
                <c:pt idx="1403">
                  <c:v>49587</c:v>
                </c:pt>
                <c:pt idx="1404">
                  <c:v>49594</c:v>
                </c:pt>
                <c:pt idx="1405">
                  <c:v>49601</c:v>
                </c:pt>
                <c:pt idx="1406">
                  <c:v>49608</c:v>
                </c:pt>
                <c:pt idx="1407">
                  <c:v>49615</c:v>
                </c:pt>
                <c:pt idx="1408">
                  <c:v>49622</c:v>
                </c:pt>
                <c:pt idx="1409">
                  <c:v>49629</c:v>
                </c:pt>
                <c:pt idx="1410">
                  <c:v>49636</c:v>
                </c:pt>
                <c:pt idx="1411">
                  <c:v>49643</c:v>
                </c:pt>
                <c:pt idx="1412">
                  <c:v>49650</c:v>
                </c:pt>
                <c:pt idx="1413">
                  <c:v>49657</c:v>
                </c:pt>
                <c:pt idx="1414">
                  <c:v>49664</c:v>
                </c:pt>
                <c:pt idx="1415">
                  <c:v>49674</c:v>
                </c:pt>
                <c:pt idx="1416">
                  <c:v>49681</c:v>
                </c:pt>
                <c:pt idx="1417">
                  <c:v>49688</c:v>
                </c:pt>
                <c:pt idx="1418">
                  <c:v>49695</c:v>
                </c:pt>
                <c:pt idx="1419">
                  <c:v>49702</c:v>
                </c:pt>
                <c:pt idx="1420">
                  <c:v>49709</c:v>
                </c:pt>
                <c:pt idx="1421">
                  <c:v>49716</c:v>
                </c:pt>
                <c:pt idx="1422">
                  <c:v>49723</c:v>
                </c:pt>
                <c:pt idx="1423">
                  <c:v>49730</c:v>
                </c:pt>
                <c:pt idx="1424">
                  <c:v>49737</c:v>
                </c:pt>
                <c:pt idx="1425">
                  <c:v>49744</c:v>
                </c:pt>
                <c:pt idx="1426">
                  <c:v>49751</c:v>
                </c:pt>
                <c:pt idx="1427">
                  <c:v>49758</c:v>
                </c:pt>
                <c:pt idx="1428">
                  <c:v>49765</c:v>
                </c:pt>
                <c:pt idx="1429">
                  <c:v>49772</c:v>
                </c:pt>
                <c:pt idx="1430">
                  <c:v>49781</c:v>
                </c:pt>
                <c:pt idx="1431">
                  <c:v>49786</c:v>
                </c:pt>
                <c:pt idx="1432">
                  <c:v>49793</c:v>
                </c:pt>
                <c:pt idx="1433">
                  <c:v>49801</c:v>
                </c:pt>
                <c:pt idx="1434">
                  <c:v>49808</c:v>
                </c:pt>
                <c:pt idx="1435">
                  <c:v>49815</c:v>
                </c:pt>
                <c:pt idx="1436">
                  <c:v>49822</c:v>
                </c:pt>
                <c:pt idx="1437">
                  <c:v>49829</c:v>
                </c:pt>
                <c:pt idx="1438">
                  <c:v>49836</c:v>
                </c:pt>
                <c:pt idx="1439">
                  <c:v>49843</c:v>
                </c:pt>
                <c:pt idx="1440">
                  <c:v>49850</c:v>
                </c:pt>
                <c:pt idx="1441">
                  <c:v>49857</c:v>
                </c:pt>
                <c:pt idx="1442">
                  <c:v>49864</c:v>
                </c:pt>
                <c:pt idx="1443">
                  <c:v>49871</c:v>
                </c:pt>
                <c:pt idx="1444">
                  <c:v>49878</c:v>
                </c:pt>
                <c:pt idx="1445">
                  <c:v>49885</c:v>
                </c:pt>
                <c:pt idx="1446">
                  <c:v>49892</c:v>
                </c:pt>
                <c:pt idx="1447">
                  <c:v>49899</c:v>
                </c:pt>
                <c:pt idx="1448">
                  <c:v>49906</c:v>
                </c:pt>
                <c:pt idx="1449">
                  <c:v>49913</c:v>
                </c:pt>
                <c:pt idx="1450">
                  <c:v>49920</c:v>
                </c:pt>
                <c:pt idx="1451">
                  <c:v>49927</c:v>
                </c:pt>
                <c:pt idx="1452">
                  <c:v>49934</c:v>
                </c:pt>
                <c:pt idx="1453">
                  <c:v>49941</c:v>
                </c:pt>
                <c:pt idx="1454">
                  <c:v>49948</c:v>
                </c:pt>
                <c:pt idx="1455">
                  <c:v>49955</c:v>
                </c:pt>
                <c:pt idx="1456">
                  <c:v>49962</c:v>
                </c:pt>
                <c:pt idx="1457">
                  <c:v>49969</c:v>
                </c:pt>
                <c:pt idx="1458">
                  <c:v>49976</c:v>
                </c:pt>
                <c:pt idx="1459">
                  <c:v>49983</c:v>
                </c:pt>
                <c:pt idx="1460">
                  <c:v>49990</c:v>
                </c:pt>
                <c:pt idx="1461">
                  <c:v>49997</c:v>
                </c:pt>
                <c:pt idx="1462">
                  <c:v>50004</c:v>
                </c:pt>
                <c:pt idx="1463">
                  <c:v>50011</c:v>
                </c:pt>
                <c:pt idx="1464">
                  <c:v>50018</c:v>
                </c:pt>
                <c:pt idx="1465">
                  <c:v>50025</c:v>
                </c:pt>
                <c:pt idx="1466">
                  <c:v>50032</c:v>
                </c:pt>
                <c:pt idx="1467">
                  <c:v>50040</c:v>
                </c:pt>
                <c:pt idx="1468">
                  <c:v>50047</c:v>
                </c:pt>
                <c:pt idx="1469">
                  <c:v>50054</c:v>
                </c:pt>
                <c:pt idx="1470">
                  <c:v>50061</c:v>
                </c:pt>
                <c:pt idx="1471">
                  <c:v>50068</c:v>
                </c:pt>
                <c:pt idx="1472">
                  <c:v>50075</c:v>
                </c:pt>
                <c:pt idx="1473">
                  <c:v>50082</c:v>
                </c:pt>
                <c:pt idx="1474">
                  <c:v>50089</c:v>
                </c:pt>
                <c:pt idx="1475">
                  <c:v>50096</c:v>
                </c:pt>
                <c:pt idx="1476">
                  <c:v>50103</c:v>
                </c:pt>
                <c:pt idx="1477">
                  <c:v>50110</c:v>
                </c:pt>
                <c:pt idx="1478">
                  <c:v>50117</c:v>
                </c:pt>
                <c:pt idx="1479">
                  <c:v>50124</c:v>
                </c:pt>
                <c:pt idx="1480">
                  <c:v>50131</c:v>
                </c:pt>
                <c:pt idx="1481">
                  <c:v>50139</c:v>
                </c:pt>
                <c:pt idx="1482">
                  <c:v>50146</c:v>
                </c:pt>
                <c:pt idx="1483">
                  <c:v>50153</c:v>
                </c:pt>
                <c:pt idx="1484">
                  <c:v>50160</c:v>
                </c:pt>
                <c:pt idx="1485">
                  <c:v>50167</c:v>
                </c:pt>
                <c:pt idx="1486">
                  <c:v>50174</c:v>
                </c:pt>
                <c:pt idx="1487">
                  <c:v>50181</c:v>
                </c:pt>
                <c:pt idx="1488">
                  <c:v>50188</c:v>
                </c:pt>
                <c:pt idx="1489">
                  <c:v>50195</c:v>
                </c:pt>
                <c:pt idx="1490">
                  <c:v>50202</c:v>
                </c:pt>
                <c:pt idx="1491">
                  <c:v>50209</c:v>
                </c:pt>
                <c:pt idx="1492">
                  <c:v>50216</c:v>
                </c:pt>
                <c:pt idx="1493">
                  <c:v>50223</c:v>
                </c:pt>
                <c:pt idx="1494">
                  <c:v>50230</c:v>
                </c:pt>
                <c:pt idx="1495">
                  <c:v>50237</c:v>
                </c:pt>
                <c:pt idx="1496">
                  <c:v>50244</c:v>
                </c:pt>
                <c:pt idx="1497">
                  <c:v>50251</c:v>
                </c:pt>
                <c:pt idx="1498">
                  <c:v>50258</c:v>
                </c:pt>
                <c:pt idx="1499">
                  <c:v>50265</c:v>
                </c:pt>
                <c:pt idx="1500">
                  <c:v>50272</c:v>
                </c:pt>
                <c:pt idx="1501">
                  <c:v>50279</c:v>
                </c:pt>
                <c:pt idx="1502">
                  <c:v>50286</c:v>
                </c:pt>
                <c:pt idx="1503">
                  <c:v>50293</c:v>
                </c:pt>
                <c:pt idx="1504">
                  <c:v>50300</c:v>
                </c:pt>
                <c:pt idx="1505">
                  <c:v>50307</c:v>
                </c:pt>
                <c:pt idx="1506">
                  <c:v>50314</c:v>
                </c:pt>
                <c:pt idx="1507">
                  <c:v>50321</c:v>
                </c:pt>
                <c:pt idx="1508">
                  <c:v>50328</c:v>
                </c:pt>
                <c:pt idx="1509">
                  <c:v>50335</c:v>
                </c:pt>
                <c:pt idx="1510">
                  <c:v>50342</c:v>
                </c:pt>
                <c:pt idx="1511">
                  <c:v>50349</c:v>
                </c:pt>
                <c:pt idx="1512">
                  <c:v>50356</c:v>
                </c:pt>
                <c:pt idx="1513">
                  <c:v>50363</c:v>
                </c:pt>
                <c:pt idx="1514">
                  <c:v>50370</c:v>
                </c:pt>
                <c:pt idx="1515">
                  <c:v>50377</c:v>
                </c:pt>
                <c:pt idx="1516">
                  <c:v>50384</c:v>
                </c:pt>
                <c:pt idx="1517">
                  <c:v>50391</c:v>
                </c:pt>
                <c:pt idx="1518">
                  <c:v>50398</c:v>
                </c:pt>
                <c:pt idx="1519">
                  <c:v>50405</c:v>
                </c:pt>
                <c:pt idx="1520">
                  <c:v>50412</c:v>
                </c:pt>
                <c:pt idx="1521">
                  <c:v>50419</c:v>
                </c:pt>
                <c:pt idx="1522">
                  <c:v>50426</c:v>
                </c:pt>
                <c:pt idx="1523">
                  <c:v>50433</c:v>
                </c:pt>
                <c:pt idx="1524">
                  <c:v>50440</c:v>
                </c:pt>
                <c:pt idx="1525">
                  <c:v>50447</c:v>
                </c:pt>
                <c:pt idx="1526">
                  <c:v>50454</c:v>
                </c:pt>
                <c:pt idx="1527">
                  <c:v>50461</c:v>
                </c:pt>
                <c:pt idx="1528">
                  <c:v>50468</c:v>
                </c:pt>
                <c:pt idx="1529">
                  <c:v>50475</c:v>
                </c:pt>
                <c:pt idx="1530">
                  <c:v>50482</c:v>
                </c:pt>
                <c:pt idx="1531">
                  <c:v>50489</c:v>
                </c:pt>
                <c:pt idx="1532">
                  <c:v>50496</c:v>
                </c:pt>
                <c:pt idx="1533">
                  <c:v>50503</c:v>
                </c:pt>
                <c:pt idx="1534">
                  <c:v>50510</c:v>
                </c:pt>
                <c:pt idx="1535">
                  <c:v>50517</c:v>
                </c:pt>
                <c:pt idx="1536">
                  <c:v>50524</c:v>
                </c:pt>
                <c:pt idx="1537">
                  <c:v>50531</c:v>
                </c:pt>
                <c:pt idx="1538">
                  <c:v>50538</c:v>
                </c:pt>
                <c:pt idx="1539">
                  <c:v>50545</c:v>
                </c:pt>
                <c:pt idx="1540">
                  <c:v>50552</c:v>
                </c:pt>
                <c:pt idx="1541">
                  <c:v>50559</c:v>
                </c:pt>
                <c:pt idx="1542">
                  <c:v>50566</c:v>
                </c:pt>
                <c:pt idx="1543">
                  <c:v>50573</c:v>
                </c:pt>
                <c:pt idx="1544">
                  <c:v>50580</c:v>
                </c:pt>
                <c:pt idx="1545">
                  <c:v>50587</c:v>
                </c:pt>
                <c:pt idx="1546">
                  <c:v>50594</c:v>
                </c:pt>
                <c:pt idx="1547">
                  <c:v>50601</c:v>
                </c:pt>
                <c:pt idx="1548">
                  <c:v>50608</c:v>
                </c:pt>
                <c:pt idx="1549">
                  <c:v>50615</c:v>
                </c:pt>
                <c:pt idx="1550">
                  <c:v>50622</c:v>
                </c:pt>
                <c:pt idx="1551">
                  <c:v>50629</c:v>
                </c:pt>
                <c:pt idx="1552">
                  <c:v>50636</c:v>
                </c:pt>
                <c:pt idx="1553">
                  <c:v>50643</c:v>
                </c:pt>
                <c:pt idx="1554">
                  <c:v>50650</c:v>
                </c:pt>
                <c:pt idx="1555">
                  <c:v>50657</c:v>
                </c:pt>
                <c:pt idx="1556">
                  <c:v>50664</c:v>
                </c:pt>
                <c:pt idx="1557">
                  <c:v>50671</c:v>
                </c:pt>
                <c:pt idx="1558">
                  <c:v>50678</c:v>
                </c:pt>
                <c:pt idx="1559">
                  <c:v>50685</c:v>
                </c:pt>
                <c:pt idx="1560">
                  <c:v>50692</c:v>
                </c:pt>
                <c:pt idx="1561">
                  <c:v>50699</c:v>
                </c:pt>
                <c:pt idx="1562">
                  <c:v>50706</c:v>
                </c:pt>
                <c:pt idx="1563">
                  <c:v>50713</c:v>
                </c:pt>
                <c:pt idx="1564">
                  <c:v>50720</c:v>
                </c:pt>
                <c:pt idx="1565">
                  <c:v>50727</c:v>
                </c:pt>
                <c:pt idx="1566">
                  <c:v>50734</c:v>
                </c:pt>
                <c:pt idx="1567">
                  <c:v>50741</c:v>
                </c:pt>
                <c:pt idx="1568">
                  <c:v>50748</c:v>
                </c:pt>
                <c:pt idx="1569">
                  <c:v>50755</c:v>
                </c:pt>
                <c:pt idx="1570">
                  <c:v>50762</c:v>
                </c:pt>
                <c:pt idx="1571">
                  <c:v>50769</c:v>
                </c:pt>
                <c:pt idx="1572">
                  <c:v>50776</c:v>
                </c:pt>
                <c:pt idx="1573">
                  <c:v>50783</c:v>
                </c:pt>
                <c:pt idx="1574">
                  <c:v>50790</c:v>
                </c:pt>
                <c:pt idx="1575">
                  <c:v>50797</c:v>
                </c:pt>
                <c:pt idx="1576">
                  <c:v>50804</c:v>
                </c:pt>
                <c:pt idx="1577">
                  <c:v>50811</c:v>
                </c:pt>
                <c:pt idx="1578">
                  <c:v>50818</c:v>
                </c:pt>
                <c:pt idx="1579">
                  <c:v>50825</c:v>
                </c:pt>
                <c:pt idx="1580">
                  <c:v>50832</c:v>
                </c:pt>
                <c:pt idx="1581">
                  <c:v>50839</c:v>
                </c:pt>
                <c:pt idx="1582">
                  <c:v>50846</c:v>
                </c:pt>
                <c:pt idx="1583">
                  <c:v>50853</c:v>
                </c:pt>
                <c:pt idx="1584">
                  <c:v>50860</c:v>
                </c:pt>
                <c:pt idx="1585">
                  <c:v>50867</c:v>
                </c:pt>
                <c:pt idx="1586">
                  <c:v>50874</c:v>
                </c:pt>
                <c:pt idx="1587">
                  <c:v>50881</c:v>
                </c:pt>
                <c:pt idx="1588">
                  <c:v>50888</c:v>
                </c:pt>
                <c:pt idx="1589">
                  <c:v>50895</c:v>
                </c:pt>
                <c:pt idx="1590">
                  <c:v>50902</c:v>
                </c:pt>
                <c:pt idx="1591">
                  <c:v>50909</c:v>
                </c:pt>
                <c:pt idx="1592">
                  <c:v>50916</c:v>
                </c:pt>
                <c:pt idx="1593">
                  <c:v>50923</c:v>
                </c:pt>
                <c:pt idx="1594">
                  <c:v>50930</c:v>
                </c:pt>
                <c:pt idx="1595">
                  <c:v>50937</c:v>
                </c:pt>
                <c:pt idx="1596">
                  <c:v>50944</c:v>
                </c:pt>
                <c:pt idx="1597">
                  <c:v>50951</c:v>
                </c:pt>
                <c:pt idx="1598">
                  <c:v>50958</c:v>
                </c:pt>
                <c:pt idx="1599">
                  <c:v>50965</c:v>
                </c:pt>
                <c:pt idx="1600">
                  <c:v>50972</c:v>
                </c:pt>
                <c:pt idx="1601">
                  <c:v>50979</c:v>
                </c:pt>
                <c:pt idx="1602">
                  <c:v>50986</c:v>
                </c:pt>
                <c:pt idx="1603">
                  <c:v>50993</c:v>
                </c:pt>
                <c:pt idx="1604">
                  <c:v>51000</c:v>
                </c:pt>
                <c:pt idx="1605">
                  <c:v>51007</c:v>
                </c:pt>
                <c:pt idx="1606">
                  <c:v>51014</c:v>
                </c:pt>
                <c:pt idx="1607">
                  <c:v>51021</c:v>
                </c:pt>
                <c:pt idx="1608">
                  <c:v>51028</c:v>
                </c:pt>
                <c:pt idx="1609">
                  <c:v>51035</c:v>
                </c:pt>
                <c:pt idx="1610">
                  <c:v>51042</c:v>
                </c:pt>
                <c:pt idx="1611">
                  <c:v>51049</c:v>
                </c:pt>
                <c:pt idx="1612">
                  <c:v>51056</c:v>
                </c:pt>
                <c:pt idx="1613">
                  <c:v>51063</c:v>
                </c:pt>
                <c:pt idx="1614">
                  <c:v>51070</c:v>
                </c:pt>
                <c:pt idx="1615">
                  <c:v>51077</c:v>
                </c:pt>
                <c:pt idx="1616">
                  <c:v>51084</c:v>
                </c:pt>
                <c:pt idx="1617">
                  <c:v>51091</c:v>
                </c:pt>
                <c:pt idx="1618">
                  <c:v>51098</c:v>
                </c:pt>
                <c:pt idx="1619">
                  <c:v>51105</c:v>
                </c:pt>
                <c:pt idx="1620">
                  <c:v>51112</c:v>
                </c:pt>
                <c:pt idx="1621">
                  <c:v>51119</c:v>
                </c:pt>
                <c:pt idx="1622">
                  <c:v>51126</c:v>
                </c:pt>
                <c:pt idx="1623">
                  <c:v>51133</c:v>
                </c:pt>
                <c:pt idx="1624">
                  <c:v>51140</c:v>
                </c:pt>
                <c:pt idx="1625">
                  <c:v>51147</c:v>
                </c:pt>
                <c:pt idx="1626">
                  <c:v>51154</c:v>
                </c:pt>
                <c:pt idx="1627">
                  <c:v>51161</c:v>
                </c:pt>
                <c:pt idx="1628">
                  <c:v>51168</c:v>
                </c:pt>
                <c:pt idx="1629">
                  <c:v>51175</c:v>
                </c:pt>
                <c:pt idx="1630">
                  <c:v>51182</c:v>
                </c:pt>
                <c:pt idx="1631">
                  <c:v>51189</c:v>
                </c:pt>
                <c:pt idx="1632">
                  <c:v>51196</c:v>
                </c:pt>
                <c:pt idx="1633">
                  <c:v>51203</c:v>
                </c:pt>
                <c:pt idx="1634">
                  <c:v>51210</c:v>
                </c:pt>
                <c:pt idx="1635">
                  <c:v>51217</c:v>
                </c:pt>
                <c:pt idx="1636">
                  <c:v>51224</c:v>
                </c:pt>
                <c:pt idx="1637">
                  <c:v>51231</c:v>
                </c:pt>
                <c:pt idx="1638">
                  <c:v>51238</c:v>
                </c:pt>
                <c:pt idx="1639">
                  <c:v>51245</c:v>
                </c:pt>
                <c:pt idx="1640">
                  <c:v>51252</c:v>
                </c:pt>
                <c:pt idx="1641">
                  <c:v>51260</c:v>
                </c:pt>
                <c:pt idx="1642">
                  <c:v>51267</c:v>
                </c:pt>
                <c:pt idx="1643">
                  <c:v>51274</c:v>
                </c:pt>
                <c:pt idx="1644">
                  <c:v>51281</c:v>
                </c:pt>
                <c:pt idx="1645">
                  <c:v>51288</c:v>
                </c:pt>
                <c:pt idx="1646">
                  <c:v>51295</c:v>
                </c:pt>
                <c:pt idx="1647">
                  <c:v>51302</c:v>
                </c:pt>
                <c:pt idx="1648">
                  <c:v>51309</c:v>
                </c:pt>
                <c:pt idx="1649">
                  <c:v>51316</c:v>
                </c:pt>
                <c:pt idx="1650">
                  <c:v>51323</c:v>
                </c:pt>
                <c:pt idx="1651">
                  <c:v>51330</c:v>
                </c:pt>
                <c:pt idx="1652">
                  <c:v>51337</c:v>
                </c:pt>
                <c:pt idx="1653">
                  <c:v>51344</c:v>
                </c:pt>
                <c:pt idx="1654">
                  <c:v>51351</c:v>
                </c:pt>
                <c:pt idx="1655">
                  <c:v>51358</c:v>
                </c:pt>
                <c:pt idx="1656">
                  <c:v>51365</c:v>
                </c:pt>
                <c:pt idx="1657">
                  <c:v>51372</c:v>
                </c:pt>
                <c:pt idx="1658">
                  <c:v>51379</c:v>
                </c:pt>
                <c:pt idx="1659">
                  <c:v>51386</c:v>
                </c:pt>
                <c:pt idx="1660">
                  <c:v>51393</c:v>
                </c:pt>
                <c:pt idx="1661">
                  <c:v>51400</c:v>
                </c:pt>
                <c:pt idx="1662">
                  <c:v>51407</c:v>
                </c:pt>
                <c:pt idx="1663">
                  <c:v>51414</c:v>
                </c:pt>
                <c:pt idx="1664">
                  <c:v>51421</c:v>
                </c:pt>
                <c:pt idx="1665">
                  <c:v>51428</c:v>
                </c:pt>
                <c:pt idx="1666">
                  <c:v>51435</c:v>
                </c:pt>
                <c:pt idx="1667">
                  <c:v>51442</c:v>
                </c:pt>
                <c:pt idx="1668">
                  <c:v>51449</c:v>
                </c:pt>
                <c:pt idx="1669">
                  <c:v>51456</c:v>
                </c:pt>
                <c:pt idx="1670">
                  <c:v>51463</c:v>
                </c:pt>
                <c:pt idx="1671">
                  <c:v>51470</c:v>
                </c:pt>
                <c:pt idx="1672">
                  <c:v>51477</c:v>
                </c:pt>
                <c:pt idx="1673">
                  <c:v>51484</c:v>
                </c:pt>
                <c:pt idx="1674">
                  <c:v>51491</c:v>
                </c:pt>
                <c:pt idx="1675">
                  <c:v>51501</c:v>
                </c:pt>
                <c:pt idx="1676">
                  <c:v>51508</c:v>
                </c:pt>
                <c:pt idx="1677">
                  <c:v>51515</c:v>
                </c:pt>
                <c:pt idx="1678">
                  <c:v>51522</c:v>
                </c:pt>
                <c:pt idx="1679">
                  <c:v>51529</c:v>
                </c:pt>
                <c:pt idx="1680">
                  <c:v>51536</c:v>
                </c:pt>
                <c:pt idx="1681">
                  <c:v>51543</c:v>
                </c:pt>
                <c:pt idx="1682">
                  <c:v>51550</c:v>
                </c:pt>
                <c:pt idx="1683">
                  <c:v>51557</c:v>
                </c:pt>
                <c:pt idx="1684">
                  <c:v>51564</c:v>
                </c:pt>
                <c:pt idx="1685">
                  <c:v>51571</c:v>
                </c:pt>
                <c:pt idx="1686">
                  <c:v>51578</c:v>
                </c:pt>
                <c:pt idx="1687">
                  <c:v>51585</c:v>
                </c:pt>
                <c:pt idx="1688">
                  <c:v>51592</c:v>
                </c:pt>
                <c:pt idx="1689">
                  <c:v>51599</c:v>
                </c:pt>
                <c:pt idx="1690">
                  <c:v>51606</c:v>
                </c:pt>
                <c:pt idx="1691">
                  <c:v>51615</c:v>
                </c:pt>
                <c:pt idx="1692">
                  <c:v>51620</c:v>
                </c:pt>
                <c:pt idx="1693">
                  <c:v>51627</c:v>
                </c:pt>
                <c:pt idx="1694">
                  <c:v>51634</c:v>
                </c:pt>
                <c:pt idx="1695">
                  <c:v>51641</c:v>
                </c:pt>
                <c:pt idx="1696">
                  <c:v>51648</c:v>
                </c:pt>
                <c:pt idx="1697">
                  <c:v>51655</c:v>
                </c:pt>
                <c:pt idx="1698">
                  <c:v>51662</c:v>
                </c:pt>
                <c:pt idx="1699">
                  <c:v>51669</c:v>
                </c:pt>
                <c:pt idx="1700">
                  <c:v>51676</c:v>
                </c:pt>
                <c:pt idx="1701">
                  <c:v>51683</c:v>
                </c:pt>
                <c:pt idx="1702">
                  <c:v>51690</c:v>
                </c:pt>
                <c:pt idx="1703">
                  <c:v>51697</c:v>
                </c:pt>
                <c:pt idx="1704">
                  <c:v>51704</c:v>
                </c:pt>
                <c:pt idx="1705">
                  <c:v>51711</c:v>
                </c:pt>
                <c:pt idx="1706">
                  <c:v>51718</c:v>
                </c:pt>
                <c:pt idx="1707">
                  <c:v>51725</c:v>
                </c:pt>
                <c:pt idx="1708">
                  <c:v>51732</c:v>
                </c:pt>
                <c:pt idx="1709">
                  <c:v>51739</c:v>
                </c:pt>
                <c:pt idx="1710">
                  <c:v>51746</c:v>
                </c:pt>
                <c:pt idx="1711">
                  <c:v>51753</c:v>
                </c:pt>
                <c:pt idx="1712">
                  <c:v>51760</c:v>
                </c:pt>
                <c:pt idx="1713">
                  <c:v>51767</c:v>
                </c:pt>
                <c:pt idx="1714">
                  <c:v>51774</c:v>
                </c:pt>
                <c:pt idx="1715">
                  <c:v>51781</c:v>
                </c:pt>
                <c:pt idx="1716">
                  <c:v>51788</c:v>
                </c:pt>
                <c:pt idx="1717">
                  <c:v>51795</c:v>
                </c:pt>
                <c:pt idx="1718">
                  <c:v>51802</c:v>
                </c:pt>
                <c:pt idx="1719">
                  <c:v>51809</c:v>
                </c:pt>
                <c:pt idx="1720">
                  <c:v>51816</c:v>
                </c:pt>
                <c:pt idx="1721">
                  <c:v>51823</c:v>
                </c:pt>
                <c:pt idx="1722">
                  <c:v>51830</c:v>
                </c:pt>
                <c:pt idx="1723">
                  <c:v>51837</c:v>
                </c:pt>
                <c:pt idx="1724">
                  <c:v>51844</c:v>
                </c:pt>
                <c:pt idx="1725">
                  <c:v>51851</c:v>
                </c:pt>
                <c:pt idx="1726">
                  <c:v>51858</c:v>
                </c:pt>
                <c:pt idx="1727">
                  <c:v>51866</c:v>
                </c:pt>
                <c:pt idx="1728">
                  <c:v>51873</c:v>
                </c:pt>
                <c:pt idx="1729">
                  <c:v>51880</c:v>
                </c:pt>
                <c:pt idx="1730">
                  <c:v>51887</c:v>
                </c:pt>
                <c:pt idx="1731">
                  <c:v>51894</c:v>
                </c:pt>
                <c:pt idx="1732">
                  <c:v>51901</c:v>
                </c:pt>
                <c:pt idx="1733">
                  <c:v>51908</c:v>
                </c:pt>
                <c:pt idx="1734">
                  <c:v>51915</c:v>
                </c:pt>
                <c:pt idx="1735">
                  <c:v>51922</c:v>
                </c:pt>
                <c:pt idx="1736">
                  <c:v>51929</c:v>
                </c:pt>
                <c:pt idx="1737">
                  <c:v>51936</c:v>
                </c:pt>
                <c:pt idx="1738">
                  <c:v>51943</c:v>
                </c:pt>
                <c:pt idx="1739">
                  <c:v>51950</c:v>
                </c:pt>
                <c:pt idx="1740">
                  <c:v>51957</c:v>
                </c:pt>
                <c:pt idx="1741">
                  <c:v>51966</c:v>
                </c:pt>
                <c:pt idx="1742">
                  <c:v>51973</c:v>
                </c:pt>
                <c:pt idx="1743">
                  <c:v>51980</c:v>
                </c:pt>
                <c:pt idx="1744">
                  <c:v>51988</c:v>
                </c:pt>
                <c:pt idx="1745">
                  <c:v>51994</c:v>
                </c:pt>
                <c:pt idx="1746">
                  <c:v>52001</c:v>
                </c:pt>
                <c:pt idx="1747">
                  <c:v>52008</c:v>
                </c:pt>
                <c:pt idx="1748">
                  <c:v>52015</c:v>
                </c:pt>
                <c:pt idx="1749">
                  <c:v>52022</c:v>
                </c:pt>
                <c:pt idx="1750">
                  <c:v>52029</c:v>
                </c:pt>
                <c:pt idx="1751">
                  <c:v>52036</c:v>
                </c:pt>
                <c:pt idx="1752">
                  <c:v>52043</c:v>
                </c:pt>
                <c:pt idx="1753">
                  <c:v>52050</c:v>
                </c:pt>
                <c:pt idx="1754">
                  <c:v>52057</c:v>
                </c:pt>
                <c:pt idx="1755">
                  <c:v>52064</c:v>
                </c:pt>
                <c:pt idx="1756">
                  <c:v>52071</c:v>
                </c:pt>
                <c:pt idx="1757">
                  <c:v>52078</c:v>
                </c:pt>
                <c:pt idx="1758">
                  <c:v>52085</c:v>
                </c:pt>
                <c:pt idx="1759">
                  <c:v>52092</c:v>
                </c:pt>
                <c:pt idx="1760">
                  <c:v>52099</c:v>
                </c:pt>
                <c:pt idx="1761">
                  <c:v>52106</c:v>
                </c:pt>
                <c:pt idx="1762">
                  <c:v>52113</c:v>
                </c:pt>
                <c:pt idx="1763">
                  <c:v>52120</c:v>
                </c:pt>
                <c:pt idx="1764">
                  <c:v>52127</c:v>
                </c:pt>
                <c:pt idx="1765">
                  <c:v>52134</c:v>
                </c:pt>
                <c:pt idx="1766">
                  <c:v>52141</c:v>
                </c:pt>
                <c:pt idx="1767">
                  <c:v>52148</c:v>
                </c:pt>
                <c:pt idx="1768">
                  <c:v>52155</c:v>
                </c:pt>
                <c:pt idx="1769">
                  <c:v>52162</c:v>
                </c:pt>
                <c:pt idx="1770">
                  <c:v>52169</c:v>
                </c:pt>
                <c:pt idx="1771">
                  <c:v>52176</c:v>
                </c:pt>
                <c:pt idx="1772">
                  <c:v>52183</c:v>
                </c:pt>
                <c:pt idx="1773">
                  <c:v>52190</c:v>
                </c:pt>
                <c:pt idx="1774">
                  <c:v>52197</c:v>
                </c:pt>
                <c:pt idx="1775">
                  <c:v>52204</c:v>
                </c:pt>
                <c:pt idx="1776">
                  <c:v>52211</c:v>
                </c:pt>
                <c:pt idx="1777">
                  <c:v>52218</c:v>
                </c:pt>
                <c:pt idx="1778">
                  <c:v>52229</c:v>
                </c:pt>
                <c:pt idx="1779">
                  <c:v>52233</c:v>
                </c:pt>
                <c:pt idx="1780">
                  <c:v>52239</c:v>
                </c:pt>
                <c:pt idx="1781">
                  <c:v>52246</c:v>
                </c:pt>
                <c:pt idx="1782">
                  <c:v>52253</c:v>
                </c:pt>
                <c:pt idx="1783">
                  <c:v>52260</c:v>
                </c:pt>
                <c:pt idx="1784">
                  <c:v>52267</c:v>
                </c:pt>
                <c:pt idx="1785">
                  <c:v>52274</c:v>
                </c:pt>
                <c:pt idx="1786">
                  <c:v>52281</c:v>
                </c:pt>
                <c:pt idx="1787">
                  <c:v>52288</c:v>
                </c:pt>
                <c:pt idx="1788">
                  <c:v>52295</c:v>
                </c:pt>
                <c:pt idx="1789">
                  <c:v>52302</c:v>
                </c:pt>
                <c:pt idx="1790">
                  <c:v>52309</c:v>
                </c:pt>
                <c:pt idx="1791">
                  <c:v>52316</c:v>
                </c:pt>
                <c:pt idx="1792">
                  <c:v>52323</c:v>
                </c:pt>
                <c:pt idx="1793">
                  <c:v>52330</c:v>
                </c:pt>
                <c:pt idx="1794">
                  <c:v>52337</c:v>
                </c:pt>
                <c:pt idx="1795">
                  <c:v>52344</c:v>
                </c:pt>
                <c:pt idx="1796">
                  <c:v>52351</c:v>
                </c:pt>
                <c:pt idx="1797">
                  <c:v>52358</c:v>
                </c:pt>
                <c:pt idx="1798">
                  <c:v>52365</c:v>
                </c:pt>
                <c:pt idx="1799">
                  <c:v>52372</c:v>
                </c:pt>
                <c:pt idx="1800">
                  <c:v>52379</c:v>
                </c:pt>
                <c:pt idx="1801">
                  <c:v>52386</c:v>
                </c:pt>
                <c:pt idx="1802">
                  <c:v>52393</c:v>
                </c:pt>
                <c:pt idx="1803">
                  <c:v>52400</c:v>
                </c:pt>
                <c:pt idx="1804">
                  <c:v>52407</c:v>
                </c:pt>
                <c:pt idx="1805">
                  <c:v>52414</c:v>
                </c:pt>
                <c:pt idx="1806">
                  <c:v>52421</c:v>
                </c:pt>
                <c:pt idx="1807">
                  <c:v>52428</c:v>
                </c:pt>
                <c:pt idx="1808">
                  <c:v>52435</c:v>
                </c:pt>
                <c:pt idx="1809">
                  <c:v>52442</c:v>
                </c:pt>
                <c:pt idx="1810">
                  <c:v>52449</c:v>
                </c:pt>
                <c:pt idx="1811">
                  <c:v>52456</c:v>
                </c:pt>
                <c:pt idx="1812">
                  <c:v>52463</c:v>
                </c:pt>
                <c:pt idx="1813">
                  <c:v>52470</c:v>
                </c:pt>
                <c:pt idx="1814">
                  <c:v>52477</c:v>
                </c:pt>
                <c:pt idx="1815">
                  <c:v>52484</c:v>
                </c:pt>
                <c:pt idx="1816">
                  <c:v>52491</c:v>
                </c:pt>
                <c:pt idx="1817">
                  <c:v>52498</c:v>
                </c:pt>
                <c:pt idx="1818">
                  <c:v>52505</c:v>
                </c:pt>
                <c:pt idx="1819">
                  <c:v>52512</c:v>
                </c:pt>
                <c:pt idx="1820">
                  <c:v>52519</c:v>
                </c:pt>
                <c:pt idx="1821">
                  <c:v>52526</c:v>
                </c:pt>
                <c:pt idx="1822">
                  <c:v>52533</c:v>
                </c:pt>
                <c:pt idx="1823">
                  <c:v>52540</c:v>
                </c:pt>
                <c:pt idx="1824">
                  <c:v>52547</c:v>
                </c:pt>
                <c:pt idx="1825">
                  <c:v>52554</c:v>
                </c:pt>
                <c:pt idx="1826">
                  <c:v>52561</c:v>
                </c:pt>
                <c:pt idx="1827">
                  <c:v>52568</c:v>
                </c:pt>
                <c:pt idx="1828">
                  <c:v>52575</c:v>
                </c:pt>
                <c:pt idx="1829">
                  <c:v>52582</c:v>
                </c:pt>
                <c:pt idx="1830">
                  <c:v>52589</c:v>
                </c:pt>
                <c:pt idx="1831">
                  <c:v>52596</c:v>
                </c:pt>
                <c:pt idx="1832">
                  <c:v>52603</c:v>
                </c:pt>
                <c:pt idx="1833">
                  <c:v>52610</c:v>
                </c:pt>
                <c:pt idx="1834">
                  <c:v>52617</c:v>
                </c:pt>
                <c:pt idx="1835">
                  <c:v>52624</c:v>
                </c:pt>
                <c:pt idx="1836">
                  <c:v>52631</c:v>
                </c:pt>
                <c:pt idx="1837">
                  <c:v>52638</c:v>
                </c:pt>
                <c:pt idx="1838">
                  <c:v>52645</c:v>
                </c:pt>
                <c:pt idx="1839">
                  <c:v>52652</c:v>
                </c:pt>
                <c:pt idx="1840">
                  <c:v>52659</c:v>
                </c:pt>
                <c:pt idx="1841">
                  <c:v>52666</c:v>
                </c:pt>
                <c:pt idx="1842">
                  <c:v>52673</c:v>
                </c:pt>
                <c:pt idx="1843">
                  <c:v>52680</c:v>
                </c:pt>
                <c:pt idx="1844">
                  <c:v>52687</c:v>
                </c:pt>
                <c:pt idx="1845">
                  <c:v>52694</c:v>
                </c:pt>
                <c:pt idx="1846">
                  <c:v>52701</c:v>
                </c:pt>
                <c:pt idx="1847">
                  <c:v>52708</c:v>
                </c:pt>
                <c:pt idx="1848">
                  <c:v>52715</c:v>
                </c:pt>
                <c:pt idx="1849">
                  <c:v>52722</c:v>
                </c:pt>
                <c:pt idx="1850">
                  <c:v>52729</c:v>
                </c:pt>
                <c:pt idx="1851">
                  <c:v>52736</c:v>
                </c:pt>
                <c:pt idx="1852">
                  <c:v>52743</c:v>
                </c:pt>
                <c:pt idx="1853">
                  <c:v>52750</c:v>
                </c:pt>
                <c:pt idx="1854">
                  <c:v>52757</c:v>
                </c:pt>
                <c:pt idx="1855">
                  <c:v>52764</c:v>
                </c:pt>
                <c:pt idx="1856">
                  <c:v>52771</c:v>
                </c:pt>
                <c:pt idx="1857">
                  <c:v>52778</c:v>
                </c:pt>
                <c:pt idx="1858">
                  <c:v>52785</c:v>
                </c:pt>
                <c:pt idx="1859">
                  <c:v>52792</c:v>
                </c:pt>
                <c:pt idx="1860">
                  <c:v>52799</c:v>
                </c:pt>
                <c:pt idx="1861">
                  <c:v>52806</c:v>
                </c:pt>
                <c:pt idx="1862">
                  <c:v>52813</c:v>
                </c:pt>
                <c:pt idx="1863">
                  <c:v>52820</c:v>
                </c:pt>
                <c:pt idx="1864">
                  <c:v>52827</c:v>
                </c:pt>
                <c:pt idx="1865">
                  <c:v>52834</c:v>
                </c:pt>
                <c:pt idx="1866">
                  <c:v>52841</c:v>
                </c:pt>
                <c:pt idx="1867">
                  <c:v>52848</c:v>
                </c:pt>
                <c:pt idx="1868">
                  <c:v>52855</c:v>
                </c:pt>
                <c:pt idx="1869">
                  <c:v>52862</c:v>
                </c:pt>
                <c:pt idx="1870">
                  <c:v>52869</c:v>
                </c:pt>
                <c:pt idx="1871">
                  <c:v>52876</c:v>
                </c:pt>
                <c:pt idx="1872">
                  <c:v>52883</c:v>
                </c:pt>
                <c:pt idx="1873">
                  <c:v>52890</c:v>
                </c:pt>
                <c:pt idx="1874">
                  <c:v>52897</c:v>
                </c:pt>
                <c:pt idx="1875">
                  <c:v>52904</c:v>
                </c:pt>
                <c:pt idx="1876">
                  <c:v>52911</c:v>
                </c:pt>
                <c:pt idx="1877">
                  <c:v>52918</c:v>
                </c:pt>
                <c:pt idx="1878">
                  <c:v>52925</c:v>
                </c:pt>
                <c:pt idx="1879">
                  <c:v>52932</c:v>
                </c:pt>
                <c:pt idx="1880">
                  <c:v>52939</c:v>
                </c:pt>
                <c:pt idx="1881">
                  <c:v>52946</c:v>
                </c:pt>
                <c:pt idx="1882">
                  <c:v>52953</c:v>
                </c:pt>
                <c:pt idx="1883">
                  <c:v>52960</c:v>
                </c:pt>
                <c:pt idx="1884">
                  <c:v>52967</c:v>
                </c:pt>
                <c:pt idx="1885">
                  <c:v>52974</c:v>
                </c:pt>
                <c:pt idx="1886">
                  <c:v>52981</c:v>
                </c:pt>
                <c:pt idx="1887">
                  <c:v>52988</c:v>
                </c:pt>
                <c:pt idx="1888">
                  <c:v>52995</c:v>
                </c:pt>
                <c:pt idx="1889">
                  <c:v>53002</c:v>
                </c:pt>
                <c:pt idx="1890">
                  <c:v>53009</c:v>
                </c:pt>
                <c:pt idx="1891">
                  <c:v>53016</c:v>
                </c:pt>
                <c:pt idx="1892">
                  <c:v>53023</c:v>
                </c:pt>
                <c:pt idx="1893">
                  <c:v>53030</c:v>
                </c:pt>
                <c:pt idx="1894">
                  <c:v>53037</c:v>
                </c:pt>
                <c:pt idx="1895">
                  <c:v>53044</c:v>
                </c:pt>
                <c:pt idx="1896">
                  <c:v>53051</c:v>
                </c:pt>
                <c:pt idx="1897">
                  <c:v>53058</c:v>
                </c:pt>
                <c:pt idx="1898">
                  <c:v>53065</c:v>
                </c:pt>
                <c:pt idx="1899">
                  <c:v>53072</c:v>
                </c:pt>
                <c:pt idx="1900">
                  <c:v>53079</c:v>
                </c:pt>
                <c:pt idx="1901">
                  <c:v>53086</c:v>
                </c:pt>
                <c:pt idx="1902">
                  <c:v>53093</c:v>
                </c:pt>
                <c:pt idx="1903">
                  <c:v>53100</c:v>
                </c:pt>
                <c:pt idx="1904">
                  <c:v>53107</c:v>
                </c:pt>
                <c:pt idx="1905">
                  <c:v>53114</c:v>
                </c:pt>
                <c:pt idx="1906">
                  <c:v>53121</c:v>
                </c:pt>
                <c:pt idx="1907">
                  <c:v>53128</c:v>
                </c:pt>
                <c:pt idx="1908">
                  <c:v>53135</c:v>
                </c:pt>
                <c:pt idx="1909">
                  <c:v>53142</c:v>
                </c:pt>
                <c:pt idx="1910">
                  <c:v>53149</c:v>
                </c:pt>
                <c:pt idx="1911">
                  <c:v>53156</c:v>
                </c:pt>
                <c:pt idx="1912">
                  <c:v>53163</c:v>
                </c:pt>
                <c:pt idx="1913">
                  <c:v>53170</c:v>
                </c:pt>
                <c:pt idx="1914">
                  <c:v>53177</c:v>
                </c:pt>
                <c:pt idx="1915">
                  <c:v>53184</c:v>
                </c:pt>
                <c:pt idx="1916">
                  <c:v>53191</c:v>
                </c:pt>
                <c:pt idx="1917">
                  <c:v>53198</c:v>
                </c:pt>
                <c:pt idx="1918">
                  <c:v>53205</c:v>
                </c:pt>
                <c:pt idx="1919">
                  <c:v>53212</c:v>
                </c:pt>
                <c:pt idx="1920">
                  <c:v>53219</c:v>
                </c:pt>
                <c:pt idx="1921">
                  <c:v>53226</c:v>
                </c:pt>
                <c:pt idx="1922">
                  <c:v>53233</c:v>
                </c:pt>
                <c:pt idx="1923">
                  <c:v>53240</c:v>
                </c:pt>
                <c:pt idx="1924">
                  <c:v>53247</c:v>
                </c:pt>
                <c:pt idx="1925">
                  <c:v>53254</c:v>
                </c:pt>
                <c:pt idx="1926">
                  <c:v>53261</c:v>
                </c:pt>
                <c:pt idx="1927">
                  <c:v>53268</c:v>
                </c:pt>
                <c:pt idx="1928">
                  <c:v>53275</c:v>
                </c:pt>
                <c:pt idx="1929">
                  <c:v>53282</c:v>
                </c:pt>
                <c:pt idx="1930">
                  <c:v>53289</c:v>
                </c:pt>
                <c:pt idx="1931">
                  <c:v>53296</c:v>
                </c:pt>
                <c:pt idx="1932">
                  <c:v>53303</c:v>
                </c:pt>
                <c:pt idx="1933">
                  <c:v>53310</c:v>
                </c:pt>
                <c:pt idx="1934">
                  <c:v>53317</c:v>
                </c:pt>
                <c:pt idx="1935">
                  <c:v>53325</c:v>
                </c:pt>
                <c:pt idx="1936">
                  <c:v>53332</c:v>
                </c:pt>
                <c:pt idx="1937">
                  <c:v>53339</c:v>
                </c:pt>
                <c:pt idx="1938">
                  <c:v>53346</c:v>
                </c:pt>
                <c:pt idx="1939">
                  <c:v>53353</c:v>
                </c:pt>
                <c:pt idx="1940">
                  <c:v>53360</c:v>
                </c:pt>
                <c:pt idx="1941">
                  <c:v>53367</c:v>
                </c:pt>
                <c:pt idx="1942">
                  <c:v>53374</c:v>
                </c:pt>
                <c:pt idx="1943">
                  <c:v>53381</c:v>
                </c:pt>
                <c:pt idx="1944">
                  <c:v>53388</c:v>
                </c:pt>
                <c:pt idx="1945">
                  <c:v>53395</c:v>
                </c:pt>
                <c:pt idx="1946">
                  <c:v>53402</c:v>
                </c:pt>
                <c:pt idx="1947">
                  <c:v>53413</c:v>
                </c:pt>
                <c:pt idx="1948">
                  <c:v>53416</c:v>
                </c:pt>
                <c:pt idx="1949">
                  <c:v>53423</c:v>
                </c:pt>
                <c:pt idx="1950">
                  <c:v>53430</c:v>
                </c:pt>
                <c:pt idx="1951">
                  <c:v>53437</c:v>
                </c:pt>
                <c:pt idx="1952">
                  <c:v>53444</c:v>
                </c:pt>
                <c:pt idx="1953">
                  <c:v>53451</c:v>
                </c:pt>
                <c:pt idx="1954">
                  <c:v>53458</c:v>
                </c:pt>
                <c:pt idx="1955">
                  <c:v>53465</c:v>
                </c:pt>
                <c:pt idx="1956">
                  <c:v>53472</c:v>
                </c:pt>
                <c:pt idx="1957">
                  <c:v>53479</c:v>
                </c:pt>
                <c:pt idx="1958">
                  <c:v>53486</c:v>
                </c:pt>
                <c:pt idx="1959">
                  <c:v>53493</c:v>
                </c:pt>
                <c:pt idx="1960">
                  <c:v>53500</c:v>
                </c:pt>
                <c:pt idx="1961">
                  <c:v>53507</c:v>
                </c:pt>
                <c:pt idx="1962">
                  <c:v>53514</c:v>
                </c:pt>
                <c:pt idx="1963">
                  <c:v>53521</c:v>
                </c:pt>
                <c:pt idx="1964">
                  <c:v>53528</c:v>
                </c:pt>
                <c:pt idx="1965">
                  <c:v>53535</c:v>
                </c:pt>
                <c:pt idx="1966">
                  <c:v>53542</c:v>
                </c:pt>
                <c:pt idx="1967">
                  <c:v>53549</c:v>
                </c:pt>
                <c:pt idx="1968">
                  <c:v>53556</c:v>
                </c:pt>
                <c:pt idx="1969">
                  <c:v>53563</c:v>
                </c:pt>
                <c:pt idx="1970">
                  <c:v>53570</c:v>
                </c:pt>
                <c:pt idx="1971">
                  <c:v>53577</c:v>
                </c:pt>
                <c:pt idx="1972">
                  <c:v>53584</c:v>
                </c:pt>
                <c:pt idx="1973">
                  <c:v>53591</c:v>
                </c:pt>
                <c:pt idx="1974">
                  <c:v>53598</c:v>
                </c:pt>
                <c:pt idx="1975">
                  <c:v>53605</c:v>
                </c:pt>
                <c:pt idx="1976">
                  <c:v>53612</c:v>
                </c:pt>
                <c:pt idx="1977">
                  <c:v>53619</c:v>
                </c:pt>
                <c:pt idx="1978">
                  <c:v>53626</c:v>
                </c:pt>
                <c:pt idx="1979">
                  <c:v>53633</c:v>
                </c:pt>
                <c:pt idx="1980">
                  <c:v>53640</c:v>
                </c:pt>
                <c:pt idx="1981">
                  <c:v>53647</c:v>
                </c:pt>
                <c:pt idx="1982">
                  <c:v>53654</c:v>
                </c:pt>
                <c:pt idx="1983">
                  <c:v>53661</c:v>
                </c:pt>
                <c:pt idx="1984">
                  <c:v>53668</c:v>
                </c:pt>
                <c:pt idx="1985">
                  <c:v>53675</c:v>
                </c:pt>
                <c:pt idx="1986">
                  <c:v>53682</c:v>
                </c:pt>
                <c:pt idx="1987">
                  <c:v>53692</c:v>
                </c:pt>
                <c:pt idx="1988">
                  <c:v>53699</c:v>
                </c:pt>
                <c:pt idx="1989">
                  <c:v>53706</c:v>
                </c:pt>
                <c:pt idx="1990">
                  <c:v>53713</c:v>
                </c:pt>
                <c:pt idx="1991">
                  <c:v>53720</c:v>
                </c:pt>
                <c:pt idx="1992">
                  <c:v>53727</c:v>
                </c:pt>
                <c:pt idx="1993">
                  <c:v>53734</c:v>
                </c:pt>
                <c:pt idx="1994">
                  <c:v>53741</c:v>
                </c:pt>
                <c:pt idx="1995">
                  <c:v>53748</c:v>
                </c:pt>
                <c:pt idx="1996">
                  <c:v>53755</c:v>
                </c:pt>
                <c:pt idx="1997">
                  <c:v>53762</c:v>
                </c:pt>
                <c:pt idx="1998">
                  <c:v>53769</c:v>
                </c:pt>
                <c:pt idx="1999">
                  <c:v>53776</c:v>
                </c:pt>
                <c:pt idx="2000">
                  <c:v>53783</c:v>
                </c:pt>
                <c:pt idx="2001">
                  <c:v>53790</c:v>
                </c:pt>
                <c:pt idx="2002">
                  <c:v>53799</c:v>
                </c:pt>
                <c:pt idx="2003">
                  <c:v>53804</c:v>
                </c:pt>
                <c:pt idx="2004">
                  <c:v>53811</c:v>
                </c:pt>
                <c:pt idx="2005">
                  <c:v>53818</c:v>
                </c:pt>
                <c:pt idx="2006">
                  <c:v>53825</c:v>
                </c:pt>
                <c:pt idx="2007">
                  <c:v>53832</c:v>
                </c:pt>
                <c:pt idx="2008">
                  <c:v>53839</c:v>
                </c:pt>
                <c:pt idx="2009">
                  <c:v>53846</c:v>
                </c:pt>
                <c:pt idx="2010">
                  <c:v>53853</c:v>
                </c:pt>
                <c:pt idx="2011">
                  <c:v>53860</c:v>
                </c:pt>
                <c:pt idx="2012">
                  <c:v>53867</c:v>
                </c:pt>
                <c:pt idx="2013">
                  <c:v>53874</c:v>
                </c:pt>
                <c:pt idx="2014">
                  <c:v>53881</c:v>
                </c:pt>
                <c:pt idx="2015">
                  <c:v>53888</c:v>
                </c:pt>
                <c:pt idx="2016">
                  <c:v>53895</c:v>
                </c:pt>
                <c:pt idx="2017">
                  <c:v>53902</c:v>
                </c:pt>
                <c:pt idx="2018">
                  <c:v>53909</c:v>
                </c:pt>
                <c:pt idx="2019">
                  <c:v>53916</c:v>
                </c:pt>
                <c:pt idx="2020">
                  <c:v>53923</c:v>
                </c:pt>
                <c:pt idx="2021">
                  <c:v>53930</c:v>
                </c:pt>
                <c:pt idx="2022">
                  <c:v>53937</c:v>
                </c:pt>
                <c:pt idx="2023">
                  <c:v>53944</c:v>
                </c:pt>
                <c:pt idx="2024">
                  <c:v>53951</c:v>
                </c:pt>
                <c:pt idx="2025">
                  <c:v>53958</c:v>
                </c:pt>
                <c:pt idx="2026">
                  <c:v>53965</c:v>
                </c:pt>
                <c:pt idx="2027">
                  <c:v>53972</c:v>
                </c:pt>
                <c:pt idx="2028">
                  <c:v>53979</c:v>
                </c:pt>
                <c:pt idx="2029">
                  <c:v>53986</c:v>
                </c:pt>
                <c:pt idx="2030">
                  <c:v>53993</c:v>
                </c:pt>
                <c:pt idx="2031">
                  <c:v>54000</c:v>
                </c:pt>
                <c:pt idx="2032">
                  <c:v>54007</c:v>
                </c:pt>
                <c:pt idx="2033">
                  <c:v>54014</c:v>
                </c:pt>
                <c:pt idx="2034">
                  <c:v>54021</c:v>
                </c:pt>
                <c:pt idx="2035">
                  <c:v>54028</c:v>
                </c:pt>
                <c:pt idx="2036">
                  <c:v>54035</c:v>
                </c:pt>
                <c:pt idx="2037">
                  <c:v>54042</c:v>
                </c:pt>
                <c:pt idx="2038">
                  <c:v>54049</c:v>
                </c:pt>
                <c:pt idx="2039">
                  <c:v>54057</c:v>
                </c:pt>
                <c:pt idx="2040">
                  <c:v>54064</c:v>
                </c:pt>
                <c:pt idx="2041">
                  <c:v>54071</c:v>
                </c:pt>
                <c:pt idx="2042">
                  <c:v>54078</c:v>
                </c:pt>
                <c:pt idx="2043">
                  <c:v>54085</c:v>
                </c:pt>
                <c:pt idx="2044">
                  <c:v>54092</c:v>
                </c:pt>
                <c:pt idx="2045">
                  <c:v>54099</c:v>
                </c:pt>
                <c:pt idx="2046">
                  <c:v>54106</c:v>
                </c:pt>
                <c:pt idx="2047">
                  <c:v>54113</c:v>
                </c:pt>
                <c:pt idx="2048">
                  <c:v>54120</c:v>
                </c:pt>
                <c:pt idx="2049">
                  <c:v>54127</c:v>
                </c:pt>
                <c:pt idx="2050">
                  <c:v>54134</c:v>
                </c:pt>
                <c:pt idx="2051">
                  <c:v>54141</c:v>
                </c:pt>
                <c:pt idx="2052">
                  <c:v>54148</c:v>
                </c:pt>
                <c:pt idx="2053">
                  <c:v>54157</c:v>
                </c:pt>
                <c:pt idx="2054">
                  <c:v>54164</c:v>
                </c:pt>
                <c:pt idx="2055">
                  <c:v>54171</c:v>
                </c:pt>
                <c:pt idx="2056">
                  <c:v>54178</c:v>
                </c:pt>
                <c:pt idx="2057">
                  <c:v>54185</c:v>
                </c:pt>
                <c:pt idx="2058">
                  <c:v>54192</c:v>
                </c:pt>
                <c:pt idx="2059">
                  <c:v>54199</c:v>
                </c:pt>
                <c:pt idx="2060">
                  <c:v>54206</c:v>
                </c:pt>
                <c:pt idx="2061">
                  <c:v>54213</c:v>
                </c:pt>
                <c:pt idx="2062">
                  <c:v>54220</c:v>
                </c:pt>
                <c:pt idx="2063">
                  <c:v>54227</c:v>
                </c:pt>
                <c:pt idx="2064">
                  <c:v>54234</c:v>
                </c:pt>
                <c:pt idx="2065">
                  <c:v>54241</c:v>
                </c:pt>
                <c:pt idx="2066">
                  <c:v>54248</c:v>
                </c:pt>
                <c:pt idx="2067">
                  <c:v>54255</c:v>
                </c:pt>
                <c:pt idx="2068">
                  <c:v>54262</c:v>
                </c:pt>
                <c:pt idx="2069">
                  <c:v>54269</c:v>
                </c:pt>
                <c:pt idx="2070">
                  <c:v>54276</c:v>
                </c:pt>
                <c:pt idx="2071">
                  <c:v>54283</c:v>
                </c:pt>
                <c:pt idx="2072">
                  <c:v>54290</c:v>
                </c:pt>
                <c:pt idx="2073">
                  <c:v>54297</c:v>
                </c:pt>
                <c:pt idx="2074">
                  <c:v>54304</c:v>
                </c:pt>
                <c:pt idx="2075">
                  <c:v>54311</c:v>
                </c:pt>
                <c:pt idx="2076">
                  <c:v>54318</c:v>
                </c:pt>
                <c:pt idx="2077">
                  <c:v>54325</c:v>
                </c:pt>
                <c:pt idx="2078">
                  <c:v>54332</c:v>
                </c:pt>
                <c:pt idx="2079">
                  <c:v>54339</c:v>
                </c:pt>
                <c:pt idx="2080">
                  <c:v>54346</c:v>
                </c:pt>
                <c:pt idx="2081">
                  <c:v>54353</c:v>
                </c:pt>
                <c:pt idx="2082">
                  <c:v>54360</c:v>
                </c:pt>
                <c:pt idx="2083">
                  <c:v>54367</c:v>
                </c:pt>
                <c:pt idx="2084">
                  <c:v>54374</c:v>
                </c:pt>
                <c:pt idx="2085">
                  <c:v>54381</c:v>
                </c:pt>
                <c:pt idx="2086">
                  <c:v>54388</c:v>
                </c:pt>
                <c:pt idx="2087">
                  <c:v>54395</c:v>
                </c:pt>
                <c:pt idx="2088">
                  <c:v>54402</c:v>
                </c:pt>
                <c:pt idx="2089">
                  <c:v>54409</c:v>
                </c:pt>
                <c:pt idx="2090">
                  <c:v>54416</c:v>
                </c:pt>
                <c:pt idx="2091">
                  <c:v>54423</c:v>
                </c:pt>
                <c:pt idx="2092">
                  <c:v>54430</c:v>
                </c:pt>
                <c:pt idx="2093">
                  <c:v>54437</c:v>
                </c:pt>
                <c:pt idx="2094">
                  <c:v>54444</c:v>
                </c:pt>
                <c:pt idx="2095">
                  <c:v>54451</c:v>
                </c:pt>
                <c:pt idx="2096">
                  <c:v>54458</c:v>
                </c:pt>
                <c:pt idx="2097">
                  <c:v>54465</c:v>
                </c:pt>
                <c:pt idx="2098">
                  <c:v>54472</c:v>
                </c:pt>
                <c:pt idx="2099">
                  <c:v>54479</c:v>
                </c:pt>
                <c:pt idx="2100">
                  <c:v>54486</c:v>
                </c:pt>
                <c:pt idx="2101">
                  <c:v>54493</c:v>
                </c:pt>
                <c:pt idx="2102">
                  <c:v>54500</c:v>
                </c:pt>
                <c:pt idx="2103">
                  <c:v>54507</c:v>
                </c:pt>
                <c:pt idx="2104">
                  <c:v>54514</c:v>
                </c:pt>
                <c:pt idx="2105">
                  <c:v>54521</c:v>
                </c:pt>
                <c:pt idx="2106">
                  <c:v>54528</c:v>
                </c:pt>
                <c:pt idx="2107">
                  <c:v>54535</c:v>
                </c:pt>
                <c:pt idx="2108">
                  <c:v>54542</c:v>
                </c:pt>
                <c:pt idx="2109">
                  <c:v>54549</c:v>
                </c:pt>
                <c:pt idx="2110">
                  <c:v>54556</c:v>
                </c:pt>
                <c:pt idx="2111">
                  <c:v>54563</c:v>
                </c:pt>
                <c:pt idx="2112">
                  <c:v>54570</c:v>
                </c:pt>
                <c:pt idx="2113">
                  <c:v>54577</c:v>
                </c:pt>
                <c:pt idx="2114">
                  <c:v>54584</c:v>
                </c:pt>
                <c:pt idx="2115">
                  <c:v>54591</c:v>
                </c:pt>
                <c:pt idx="2116">
                  <c:v>54598</c:v>
                </c:pt>
                <c:pt idx="2117">
                  <c:v>54605</c:v>
                </c:pt>
                <c:pt idx="2118">
                  <c:v>54612</c:v>
                </c:pt>
                <c:pt idx="2119">
                  <c:v>54619</c:v>
                </c:pt>
                <c:pt idx="2120">
                  <c:v>54626</c:v>
                </c:pt>
                <c:pt idx="2121">
                  <c:v>54633</c:v>
                </c:pt>
                <c:pt idx="2122">
                  <c:v>54640</c:v>
                </c:pt>
                <c:pt idx="2123">
                  <c:v>54647</c:v>
                </c:pt>
                <c:pt idx="2124">
                  <c:v>54654</c:v>
                </c:pt>
                <c:pt idx="2125">
                  <c:v>54661</c:v>
                </c:pt>
                <c:pt idx="2126">
                  <c:v>54668</c:v>
                </c:pt>
                <c:pt idx="2127">
                  <c:v>54675</c:v>
                </c:pt>
                <c:pt idx="2128">
                  <c:v>54682</c:v>
                </c:pt>
                <c:pt idx="2129">
                  <c:v>54689</c:v>
                </c:pt>
                <c:pt idx="2130">
                  <c:v>54696</c:v>
                </c:pt>
                <c:pt idx="2131">
                  <c:v>54703</c:v>
                </c:pt>
                <c:pt idx="2132">
                  <c:v>54710</c:v>
                </c:pt>
                <c:pt idx="2133">
                  <c:v>54717</c:v>
                </c:pt>
                <c:pt idx="2134">
                  <c:v>54724</c:v>
                </c:pt>
                <c:pt idx="2135">
                  <c:v>54731</c:v>
                </c:pt>
                <c:pt idx="2136">
                  <c:v>54738</c:v>
                </c:pt>
                <c:pt idx="2137">
                  <c:v>54745</c:v>
                </c:pt>
                <c:pt idx="2138">
                  <c:v>54752</c:v>
                </c:pt>
                <c:pt idx="2139">
                  <c:v>54759</c:v>
                </c:pt>
                <c:pt idx="2140">
                  <c:v>54766</c:v>
                </c:pt>
                <c:pt idx="2141">
                  <c:v>54773</c:v>
                </c:pt>
                <c:pt idx="2142">
                  <c:v>54780</c:v>
                </c:pt>
                <c:pt idx="2143">
                  <c:v>54787</c:v>
                </c:pt>
                <c:pt idx="2144">
                  <c:v>54794</c:v>
                </c:pt>
                <c:pt idx="2145">
                  <c:v>54801</c:v>
                </c:pt>
                <c:pt idx="2146">
                  <c:v>54808</c:v>
                </c:pt>
                <c:pt idx="2147">
                  <c:v>54815</c:v>
                </c:pt>
                <c:pt idx="2148">
                  <c:v>54822</c:v>
                </c:pt>
                <c:pt idx="2149">
                  <c:v>54829</c:v>
                </c:pt>
                <c:pt idx="2150">
                  <c:v>54836</c:v>
                </c:pt>
                <c:pt idx="2151">
                  <c:v>54843</c:v>
                </c:pt>
                <c:pt idx="2152">
                  <c:v>54850</c:v>
                </c:pt>
                <c:pt idx="2153">
                  <c:v>54857</c:v>
                </c:pt>
                <c:pt idx="2154">
                  <c:v>54864</c:v>
                </c:pt>
                <c:pt idx="2155">
                  <c:v>54871</c:v>
                </c:pt>
                <c:pt idx="2156">
                  <c:v>54878</c:v>
                </c:pt>
                <c:pt idx="2157">
                  <c:v>54885</c:v>
                </c:pt>
                <c:pt idx="2158">
                  <c:v>54892</c:v>
                </c:pt>
                <c:pt idx="2159">
                  <c:v>54899</c:v>
                </c:pt>
                <c:pt idx="2160">
                  <c:v>54906</c:v>
                </c:pt>
                <c:pt idx="2161">
                  <c:v>54913</c:v>
                </c:pt>
                <c:pt idx="2162">
                  <c:v>54920</c:v>
                </c:pt>
                <c:pt idx="2163">
                  <c:v>54927</c:v>
                </c:pt>
                <c:pt idx="2164">
                  <c:v>54934</c:v>
                </c:pt>
                <c:pt idx="2165">
                  <c:v>54941</c:v>
                </c:pt>
                <c:pt idx="2166">
                  <c:v>54948</c:v>
                </c:pt>
                <c:pt idx="2167">
                  <c:v>54955</c:v>
                </c:pt>
                <c:pt idx="2168">
                  <c:v>54962</c:v>
                </c:pt>
                <c:pt idx="2169">
                  <c:v>54969</c:v>
                </c:pt>
                <c:pt idx="2170">
                  <c:v>54976</c:v>
                </c:pt>
                <c:pt idx="2171">
                  <c:v>54983</c:v>
                </c:pt>
                <c:pt idx="2172">
                  <c:v>54990</c:v>
                </c:pt>
                <c:pt idx="2173">
                  <c:v>54997</c:v>
                </c:pt>
                <c:pt idx="2174">
                  <c:v>55004</c:v>
                </c:pt>
                <c:pt idx="2175">
                  <c:v>55011</c:v>
                </c:pt>
                <c:pt idx="2176">
                  <c:v>55018</c:v>
                </c:pt>
                <c:pt idx="2177">
                  <c:v>55025</c:v>
                </c:pt>
                <c:pt idx="2178">
                  <c:v>55032</c:v>
                </c:pt>
                <c:pt idx="2179">
                  <c:v>55039</c:v>
                </c:pt>
                <c:pt idx="2180">
                  <c:v>55046</c:v>
                </c:pt>
                <c:pt idx="2181">
                  <c:v>55053</c:v>
                </c:pt>
                <c:pt idx="2182">
                  <c:v>55060</c:v>
                </c:pt>
                <c:pt idx="2183">
                  <c:v>55067</c:v>
                </c:pt>
                <c:pt idx="2184">
                  <c:v>55074</c:v>
                </c:pt>
                <c:pt idx="2185">
                  <c:v>55081</c:v>
                </c:pt>
                <c:pt idx="2186">
                  <c:v>55088</c:v>
                </c:pt>
                <c:pt idx="2187">
                  <c:v>55095</c:v>
                </c:pt>
                <c:pt idx="2188">
                  <c:v>55102</c:v>
                </c:pt>
                <c:pt idx="2189">
                  <c:v>55109</c:v>
                </c:pt>
                <c:pt idx="2190">
                  <c:v>55116</c:v>
                </c:pt>
                <c:pt idx="2191">
                  <c:v>55123</c:v>
                </c:pt>
                <c:pt idx="2192">
                  <c:v>55130</c:v>
                </c:pt>
                <c:pt idx="2193">
                  <c:v>55137</c:v>
                </c:pt>
                <c:pt idx="2194">
                  <c:v>55144</c:v>
                </c:pt>
                <c:pt idx="2195">
                  <c:v>55151</c:v>
                </c:pt>
                <c:pt idx="2196">
                  <c:v>55158</c:v>
                </c:pt>
                <c:pt idx="2197">
                  <c:v>55165</c:v>
                </c:pt>
                <c:pt idx="2198">
                  <c:v>55172</c:v>
                </c:pt>
                <c:pt idx="2199">
                  <c:v>55179</c:v>
                </c:pt>
                <c:pt idx="2200">
                  <c:v>55186</c:v>
                </c:pt>
                <c:pt idx="2201">
                  <c:v>55193</c:v>
                </c:pt>
                <c:pt idx="2202">
                  <c:v>55200</c:v>
                </c:pt>
                <c:pt idx="2203">
                  <c:v>55207</c:v>
                </c:pt>
                <c:pt idx="2204">
                  <c:v>55214</c:v>
                </c:pt>
                <c:pt idx="2205">
                  <c:v>55221</c:v>
                </c:pt>
                <c:pt idx="2206">
                  <c:v>55228</c:v>
                </c:pt>
                <c:pt idx="2207">
                  <c:v>55235</c:v>
                </c:pt>
                <c:pt idx="2208">
                  <c:v>55242</c:v>
                </c:pt>
                <c:pt idx="2209">
                  <c:v>55249</c:v>
                </c:pt>
                <c:pt idx="2210">
                  <c:v>55256</c:v>
                </c:pt>
                <c:pt idx="2211">
                  <c:v>55263</c:v>
                </c:pt>
                <c:pt idx="2212">
                  <c:v>55270</c:v>
                </c:pt>
                <c:pt idx="2213">
                  <c:v>55277</c:v>
                </c:pt>
                <c:pt idx="2214">
                  <c:v>55284</c:v>
                </c:pt>
                <c:pt idx="2215">
                  <c:v>55291</c:v>
                </c:pt>
                <c:pt idx="2216">
                  <c:v>55298</c:v>
                </c:pt>
                <c:pt idx="2217">
                  <c:v>55305</c:v>
                </c:pt>
                <c:pt idx="2218">
                  <c:v>55312</c:v>
                </c:pt>
                <c:pt idx="2219">
                  <c:v>55319</c:v>
                </c:pt>
                <c:pt idx="2220">
                  <c:v>55326</c:v>
                </c:pt>
                <c:pt idx="2221">
                  <c:v>55333</c:v>
                </c:pt>
                <c:pt idx="2222">
                  <c:v>55340</c:v>
                </c:pt>
                <c:pt idx="2223">
                  <c:v>55347</c:v>
                </c:pt>
                <c:pt idx="2224">
                  <c:v>55354</c:v>
                </c:pt>
                <c:pt idx="2225">
                  <c:v>55361</c:v>
                </c:pt>
                <c:pt idx="2226">
                  <c:v>55368</c:v>
                </c:pt>
                <c:pt idx="2227">
                  <c:v>55375</c:v>
                </c:pt>
                <c:pt idx="2228">
                  <c:v>55382</c:v>
                </c:pt>
                <c:pt idx="2229">
                  <c:v>55389</c:v>
                </c:pt>
                <c:pt idx="2230">
                  <c:v>55396</c:v>
                </c:pt>
                <c:pt idx="2231">
                  <c:v>55403</c:v>
                </c:pt>
                <c:pt idx="2232">
                  <c:v>55410</c:v>
                </c:pt>
                <c:pt idx="2233">
                  <c:v>55417</c:v>
                </c:pt>
                <c:pt idx="2234">
                  <c:v>55424</c:v>
                </c:pt>
                <c:pt idx="2235">
                  <c:v>55431</c:v>
                </c:pt>
                <c:pt idx="2236">
                  <c:v>55438</c:v>
                </c:pt>
                <c:pt idx="2237">
                  <c:v>55445</c:v>
                </c:pt>
                <c:pt idx="2238">
                  <c:v>55452</c:v>
                </c:pt>
                <c:pt idx="2239">
                  <c:v>55459</c:v>
                </c:pt>
                <c:pt idx="2240">
                  <c:v>55466</c:v>
                </c:pt>
                <c:pt idx="2241">
                  <c:v>55473</c:v>
                </c:pt>
                <c:pt idx="2242">
                  <c:v>55480</c:v>
                </c:pt>
                <c:pt idx="2243">
                  <c:v>55487</c:v>
                </c:pt>
                <c:pt idx="2244">
                  <c:v>55494</c:v>
                </c:pt>
                <c:pt idx="2245">
                  <c:v>55501</c:v>
                </c:pt>
                <c:pt idx="2246">
                  <c:v>55508</c:v>
                </c:pt>
                <c:pt idx="2247">
                  <c:v>55516</c:v>
                </c:pt>
                <c:pt idx="2248">
                  <c:v>55523</c:v>
                </c:pt>
                <c:pt idx="2249">
                  <c:v>55530</c:v>
                </c:pt>
                <c:pt idx="2250">
                  <c:v>55537</c:v>
                </c:pt>
                <c:pt idx="2251">
                  <c:v>55544</c:v>
                </c:pt>
                <c:pt idx="2252">
                  <c:v>55551</c:v>
                </c:pt>
                <c:pt idx="2253">
                  <c:v>55558</c:v>
                </c:pt>
                <c:pt idx="2254">
                  <c:v>55565</c:v>
                </c:pt>
                <c:pt idx="2255">
                  <c:v>55572</c:v>
                </c:pt>
                <c:pt idx="2256">
                  <c:v>55579</c:v>
                </c:pt>
                <c:pt idx="2257">
                  <c:v>55586</c:v>
                </c:pt>
                <c:pt idx="2258">
                  <c:v>55593</c:v>
                </c:pt>
                <c:pt idx="2259">
                  <c:v>55600</c:v>
                </c:pt>
                <c:pt idx="2260">
                  <c:v>55607</c:v>
                </c:pt>
                <c:pt idx="2261">
                  <c:v>55614</c:v>
                </c:pt>
                <c:pt idx="2262">
                  <c:v>55621</c:v>
                </c:pt>
                <c:pt idx="2263">
                  <c:v>55632</c:v>
                </c:pt>
                <c:pt idx="2264">
                  <c:v>55635</c:v>
                </c:pt>
                <c:pt idx="2265">
                  <c:v>55645</c:v>
                </c:pt>
                <c:pt idx="2266">
                  <c:v>55652</c:v>
                </c:pt>
                <c:pt idx="2267">
                  <c:v>55659</c:v>
                </c:pt>
                <c:pt idx="2268">
                  <c:v>55666</c:v>
                </c:pt>
                <c:pt idx="2269">
                  <c:v>55673</c:v>
                </c:pt>
                <c:pt idx="2270">
                  <c:v>55680</c:v>
                </c:pt>
                <c:pt idx="2271">
                  <c:v>55687</c:v>
                </c:pt>
                <c:pt idx="2272">
                  <c:v>55694</c:v>
                </c:pt>
                <c:pt idx="2273">
                  <c:v>55701</c:v>
                </c:pt>
                <c:pt idx="2274">
                  <c:v>55708</c:v>
                </c:pt>
                <c:pt idx="2275">
                  <c:v>55715</c:v>
                </c:pt>
                <c:pt idx="2276">
                  <c:v>55722</c:v>
                </c:pt>
                <c:pt idx="2277">
                  <c:v>55729</c:v>
                </c:pt>
                <c:pt idx="2278">
                  <c:v>55736</c:v>
                </c:pt>
                <c:pt idx="2279">
                  <c:v>55743</c:v>
                </c:pt>
                <c:pt idx="2280">
                  <c:v>55750</c:v>
                </c:pt>
                <c:pt idx="2281">
                  <c:v>55757</c:v>
                </c:pt>
                <c:pt idx="2282">
                  <c:v>55764</c:v>
                </c:pt>
                <c:pt idx="2283">
                  <c:v>55771</c:v>
                </c:pt>
                <c:pt idx="2284">
                  <c:v>55778</c:v>
                </c:pt>
                <c:pt idx="2285">
                  <c:v>55785</c:v>
                </c:pt>
                <c:pt idx="2286">
                  <c:v>55792</c:v>
                </c:pt>
                <c:pt idx="2287">
                  <c:v>55799</c:v>
                </c:pt>
                <c:pt idx="2288">
                  <c:v>55806</c:v>
                </c:pt>
                <c:pt idx="2289">
                  <c:v>55813</c:v>
                </c:pt>
                <c:pt idx="2290">
                  <c:v>55820</c:v>
                </c:pt>
                <c:pt idx="2291">
                  <c:v>55827</c:v>
                </c:pt>
                <c:pt idx="2292">
                  <c:v>55834</c:v>
                </c:pt>
                <c:pt idx="2293">
                  <c:v>55841</c:v>
                </c:pt>
                <c:pt idx="2294">
                  <c:v>55848</c:v>
                </c:pt>
                <c:pt idx="2295">
                  <c:v>55855</c:v>
                </c:pt>
                <c:pt idx="2296">
                  <c:v>55862</c:v>
                </c:pt>
                <c:pt idx="2297">
                  <c:v>55869</c:v>
                </c:pt>
                <c:pt idx="2298">
                  <c:v>55876</c:v>
                </c:pt>
                <c:pt idx="2299">
                  <c:v>55884</c:v>
                </c:pt>
                <c:pt idx="2300">
                  <c:v>55891</c:v>
                </c:pt>
                <c:pt idx="2301">
                  <c:v>55898</c:v>
                </c:pt>
                <c:pt idx="2302">
                  <c:v>55905</c:v>
                </c:pt>
                <c:pt idx="2303">
                  <c:v>55912</c:v>
                </c:pt>
                <c:pt idx="2304">
                  <c:v>55919</c:v>
                </c:pt>
                <c:pt idx="2305">
                  <c:v>55926</c:v>
                </c:pt>
                <c:pt idx="2306">
                  <c:v>55933</c:v>
                </c:pt>
                <c:pt idx="2307">
                  <c:v>55940</c:v>
                </c:pt>
                <c:pt idx="2308">
                  <c:v>55947</c:v>
                </c:pt>
                <c:pt idx="2309">
                  <c:v>55954</c:v>
                </c:pt>
                <c:pt idx="2310">
                  <c:v>55961</c:v>
                </c:pt>
                <c:pt idx="2311">
                  <c:v>55968</c:v>
                </c:pt>
                <c:pt idx="2312">
                  <c:v>55975</c:v>
                </c:pt>
                <c:pt idx="2313">
                  <c:v>55984</c:v>
                </c:pt>
                <c:pt idx="2314">
                  <c:v>55991</c:v>
                </c:pt>
                <c:pt idx="2315">
                  <c:v>55998</c:v>
                </c:pt>
                <c:pt idx="2316">
                  <c:v>56006</c:v>
                </c:pt>
                <c:pt idx="2317">
                  <c:v>56012</c:v>
                </c:pt>
                <c:pt idx="2318">
                  <c:v>56019</c:v>
                </c:pt>
                <c:pt idx="2319">
                  <c:v>56026</c:v>
                </c:pt>
                <c:pt idx="2320">
                  <c:v>56033</c:v>
                </c:pt>
                <c:pt idx="2321">
                  <c:v>56040</c:v>
                </c:pt>
                <c:pt idx="2322">
                  <c:v>56047</c:v>
                </c:pt>
                <c:pt idx="2323">
                  <c:v>56054</c:v>
                </c:pt>
                <c:pt idx="2324">
                  <c:v>56061</c:v>
                </c:pt>
                <c:pt idx="2325">
                  <c:v>56068</c:v>
                </c:pt>
                <c:pt idx="2326">
                  <c:v>56075</c:v>
                </c:pt>
                <c:pt idx="2327">
                  <c:v>56082</c:v>
                </c:pt>
                <c:pt idx="2328">
                  <c:v>56089</c:v>
                </c:pt>
                <c:pt idx="2329">
                  <c:v>56096</c:v>
                </c:pt>
                <c:pt idx="2330">
                  <c:v>56103</c:v>
                </c:pt>
                <c:pt idx="2331">
                  <c:v>56110</c:v>
                </c:pt>
                <c:pt idx="2332">
                  <c:v>56117</c:v>
                </c:pt>
                <c:pt idx="2333">
                  <c:v>56124</c:v>
                </c:pt>
                <c:pt idx="2334">
                  <c:v>56131</c:v>
                </c:pt>
                <c:pt idx="2335">
                  <c:v>56138</c:v>
                </c:pt>
                <c:pt idx="2336">
                  <c:v>56145</c:v>
                </c:pt>
                <c:pt idx="2337">
                  <c:v>56152</c:v>
                </c:pt>
                <c:pt idx="2338">
                  <c:v>56159</c:v>
                </c:pt>
                <c:pt idx="2339">
                  <c:v>56166</c:v>
                </c:pt>
                <c:pt idx="2340">
                  <c:v>56173</c:v>
                </c:pt>
                <c:pt idx="2341">
                  <c:v>56180</c:v>
                </c:pt>
                <c:pt idx="2342">
                  <c:v>56187</c:v>
                </c:pt>
                <c:pt idx="2343">
                  <c:v>56194</c:v>
                </c:pt>
                <c:pt idx="2344">
                  <c:v>56201</c:v>
                </c:pt>
                <c:pt idx="2345">
                  <c:v>56208</c:v>
                </c:pt>
                <c:pt idx="2346">
                  <c:v>56215</c:v>
                </c:pt>
                <c:pt idx="2347">
                  <c:v>56222</c:v>
                </c:pt>
                <c:pt idx="2348">
                  <c:v>56229</c:v>
                </c:pt>
                <c:pt idx="2349">
                  <c:v>56236</c:v>
                </c:pt>
                <c:pt idx="2350">
                  <c:v>56247</c:v>
                </c:pt>
                <c:pt idx="2351">
                  <c:v>56251</c:v>
                </c:pt>
                <c:pt idx="2352">
                  <c:v>56257</c:v>
                </c:pt>
                <c:pt idx="2353">
                  <c:v>56264</c:v>
                </c:pt>
                <c:pt idx="2354">
                  <c:v>56271</c:v>
                </c:pt>
                <c:pt idx="2355">
                  <c:v>56278</c:v>
                </c:pt>
                <c:pt idx="2356">
                  <c:v>56285</c:v>
                </c:pt>
                <c:pt idx="2357">
                  <c:v>56292</c:v>
                </c:pt>
                <c:pt idx="2358">
                  <c:v>56299</c:v>
                </c:pt>
                <c:pt idx="2359">
                  <c:v>56306</c:v>
                </c:pt>
                <c:pt idx="2360">
                  <c:v>56313</c:v>
                </c:pt>
                <c:pt idx="2361">
                  <c:v>56320</c:v>
                </c:pt>
                <c:pt idx="2362">
                  <c:v>56327</c:v>
                </c:pt>
                <c:pt idx="2363">
                  <c:v>56334</c:v>
                </c:pt>
                <c:pt idx="2364">
                  <c:v>56341</c:v>
                </c:pt>
                <c:pt idx="2365">
                  <c:v>56348</c:v>
                </c:pt>
                <c:pt idx="2366">
                  <c:v>56355</c:v>
                </c:pt>
                <c:pt idx="2367">
                  <c:v>56362</c:v>
                </c:pt>
                <c:pt idx="2368">
                  <c:v>56369</c:v>
                </c:pt>
                <c:pt idx="2369">
                  <c:v>56376</c:v>
                </c:pt>
                <c:pt idx="2370">
                  <c:v>56383</c:v>
                </c:pt>
                <c:pt idx="2371">
                  <c:v>56390</c:v>
                </c:pt>
                <c:pt idx="2372">
                  <c:v>56397</c:v>
                </c:pt>
                <c:pt idx="2373">
                  <c:v>56404</c:v>
                </c:pt>
                <c:pt idx="2374">
                  <c:v>56411</c:v>
                </c:pt>
                <c:pt idx="2375">
                  <c:v>56418</c:v>
                </c:pt>
                <c:pt idx="2376">
                  <c:v>56425</c:v>
                </c:pt>
                <c:pt idx="2377">
                  <c:v>56432</c:v>
                </c:pt>
                <c:pt idx="2378">
                  <c:v>56439</c:v>
                </c:pt>
                <c:pt idx="2379">
                  <c:v>56446</c:v>
                </c:pt>
                <c:pt idx="2380">
                  <c:v>56453</c:v>
                </c:pt>
                <c:pt idx="2381">
                  <c:v>56460</c:v>
                </c:pt>
                <c:pt idx="2382">
                  <c:v>56467</c:v>
                </c:pt>
                <c:pt idx="2383">
                  <c:v>56474</c:v>
                </c:pt>
                <c:pt idx="2384">
                  <c:v>56481</c:v>
                </c:pt>
                <c:pt idx="2385">
                  <c:v>56488</c:v>
                </c:pt>
                <c:pt idx="2386">
                  <c:v>56495</c:v>
                </c:pt>
                <c:pt idx="2387">
                  <c:v>56502</c:v>
                </c:pt>
                <c:pt idx="2388">
                  <c:v>56509</c:v>
                </c:pt>
                <c:pt idx="2389">
                  <c:v>56516</c:v>
                </c:pt>
                <c:pt idx="2390">
                  <c:v>56523</c:v>
                </c:pt>
                <c:pt idx="2391">
                  <c:v>56530</c:v>
                </c:pt>
                <c:pt idx="2392">
                  <c:v>56537</c:v>
                </c:pt>
                <c:pt idx="2393">
                  <c:v>56544</c:v>
                </c:pt>
                <c:pt idx="2394">
                  <c:v>56551</c:v>
                </c:pt>
                <c:pt idx="2395">
                  <c:v>56558</c:v>
                </c:pt>
                <c:pt idx="2396">
                  <c:v>56565</c:v>
                </c:pt>
                <c:pt idx="2397">
                  <c:v>56572</c:v>
                </c:pt>
                <c:pt idx="2398">
                  <c:v>56579</c:v>
                </c:pt>
                <c:pt idx="2399">
                  <c:v>56586</c:v>
                </c:pt>
                <c:pt idx="2400">
                  <c:v>56593</c:v>
                </c:pt>
                <c:pt idx="2401">
                  <c:v>56600</c:v>
                </c:pt>
                <c:pt idx="2402">
                  <c:v>56607</c:v>
                </c:pt>
                <c:pt idx="2403">
                  <c:v>56614</c:v>
                </c:pt>
                <c:pt idx="2404">
                  <c:v>56621</c:v>
                </c:pt>
                <c:pt idx="2405">
                  <c:v>56628</c:v>
                </c:pt>
                <c:pt idx="2406">
                  <c:v>56635</c:v>
                </c:pt>
                <c:pt idx="2407">
                  <c:v>56642</c:v>
                </c:pt>
                <c:pt idx="2408">
                  <c:v>56649</c:v>
                </c:pt>
                <c:pt idx="2409">
                  <c:v>56656</c:v>
                </c:pt>
                <c:pt idx="2410">
                  <c:v>56663</c:v>
                </c:pt>
                <c:pt idx="2411">
                  <c:v>56670</c:v>
                </c:pt>
                <c:pt idx="2412">
                  <c:v>56677</c:v>
                </c:pt>
                <c:pt idx="2413">
                  <c:v>56684</c:v>
                </c:pt>
                <c:pt idx="2414">
                  <c:v>56691</c:v>
                </c:pt>
                <c:pt idx="2415">
                  <c:v>56698</c:v>
                </c:pt>
                <c:pt idx="2416">
                  <c:v>56705</c:v>
                </c:pt>
                <c:pt idx="2417">
                  <c:v>56712</c:v>
                </c:pt>
                <c:pt idx="2418">
                  <c:v>56719</c:v>
                </c:pt>
                <c:pt idx="2419">
                  <c:v>56726</c:v>
                </c:pt>
                <c:pt idx="2420">
                  <c:v>56733</c:v>
                </c:pt>
                <c:pt idx="2421">
                  <c:v>56740</c:v>
                </c:pt>
                <c:pt idx="2422">
                  <c:v>56747</c:v>
                </c:pt>
                <c:pt idx="2423">
                  <c:v>56754</c:v>
                </c:pt>
                <c:pt idx="2424">
                  <c:v>56761</c:v>
                </c:pt>
                <c:pt idx="2425">
                  <c:v>56768</c:v>
                </c:pt>
                <c:pt idx="2426">
                  <c:v>56775</c:v>
                </c:pt>
                <c:pt idx="2427">
                  <c:v>56782</c:v>
                </c:pt>
                <c:pt idx="2428">
                  <c:v>56789</c:v>
                </c:pt>
                <c:pt idx="2429">
                  <c:v>56796</c:v>
                </c:pt>
                <c:pt idx="2430">
                  <c:v>56803</c:v>
                </c:pt>
                <c:pt idx="2431">
                  <c:v>56810</c:v>
                </c:pt>
                <c:pt idx="2432">
                  <c:v>56817</c:v>
                </c:pt>
                <c:pt idx="2433">
                  <c:v>56824</c:v>
                </c:pt>
                <c:pt idx="2434">
                  <c:v>56831</c:v>
                </c:pt>
                <c:pt idx="2435">
                  <c:v>56838</c:v>
                </c:pt>
                <c:pt idx="2436">
                  <c:v>56845</c:v>
                </c:pt>
                <c:pt idx="2437">
                  <c:v>56852</c:v>
                </c:pt>
                <c:pt idx="2438">
                  <c:v>56859</c:v>
                </c:pt>
                <c:pt idx="2439">
                  <c:v>56866</c:v>
                </c:pt>
                <c:pt idx="2440">
                  <c:v>56873</c:v>
                </c:pt>
                <c:pt idx="2441">
                  <c:v>56880</c:v>
                </c:pt>
                <c:pt idx="2442">
                  <c:v>56887</c:v>
                </c:pt>
                <c:pt idx="2443">
                  <c:v>56894</c:v>
                </c:pt>
                <c:pt idx="2444">
                  <c:v>56901</c:v>
                </c:pt>
                <c:pt idx="2445">
                  <c:v>56908</c:v>
                </c:pt>
                <c:pt idx="2446">
                  <c:v>56915</c:v>
                </c:pt>
                <c:pt idx="2447">
                  <c:v>56922</c:v>
                </c:pt>
                <c:pt idx="2448">
                  <c:v>56929</c:v>
                </c:pt>
                <c:pt idx="2449">
                  <c:v>56936</c:v>
                </c:pt>
                <c:pt idx="2450">
                  <c:v>56943</c:v>
                </c:pt>
                <c:pt idx="2451">
                  <c:v>56950</c:v>
                </c:pt>
                <c:pt idx="2452">
                  <c:v>56957</c:v>
                </c:pt>
                <c:pt idx="2453">
                  <c:v>56964</c:v>
                </c:pt>
                <c:pt idx="2454">
                  <c:v>56971</c:v>
                </c:pt>
                <c:pt idx="2455">
                  <c:v>56978</c:v>
                </c:pt>
                <c:pt idx="2456">
                  <c:v>56985</c:v>
                </c:pt>
                <c:pt idx="2457">
                  <c:v>56992</c:v>
                </c:pt>
                <c:pt idx="2458">
                  <c:v>56999</c:v>
                </c:pt>
                <c:pt idx="2459">
                  <c:v>57006</c:v>
                </c:pt>
                <c:pt idx="2460">
                  <c:v>57013</c:v>
                </c:pt>
                <c:pt idx="2461">
                  <c:v>57020</c:v>
                </c:pt>
                <c:pt idx="2462">
                  <c:v>57027</c:v>
                </c:pt>
                <c:pt idx="2463">
                  <c:v>57034</c:v>
                </c:pt>
                <c:pt idx="2464">
                  <c:v>57041</c:v>
                </c:pt>
                <c:pt idx="2465">
                  <c:v>57048</c:v>
                </c:pt>
                <c:pt idx="2466">
                  <c:v>57055</c:v>
                </c:pt>
                <c:pt idx="2467">
                  <c:v>57062</c:v>
                </c:pt>
                <c:pt idx="2468">
                  <c:v>57069</c:v>
                </c:pt>
                <c:pt idx="2469">
                  <c:v>57076</c:v>
                </c:pt>
                <c:pt idx="2470">
                  <c:v>57083</c:v>
                </c:pt>
                <c:pt idx="2471">
                  <c:v>57090</c:v>
                </c:pt>
                <c:pt idx="2472">
                  <c:v>57097</c:v>
                </c:pt>
                <c:pt idx="2473">
                  <c:v>57104</c:v>
                </c:pt>
                <c:pt idx="2474">
                  <c:v>57111</c:v>
                </c:pt>
                <c:pt idx="2475">
                  <c:v>57118</c:v>
                </c:pt>
                <c:pt idx="2476">
                  <c:v>57125</c:v>
                </c:pt>
                <c:pt idx="2477">
                  <c:v>57132</c:v>
                </c:pt>
                <c:pt idx="2478">
                  <c:v>57139</c:v>
                </c:pt>
                <c:pt idx="2479">
                  <c:v>57146</c:v>
                </c:pt>
                <c:pt idx="2480">
                  <c:v>57153</c:v>
                </c:pt>
                <c:pt idx="2481">
                  <c:v>57160</c:v>
                </c:pt>
                <c:pt idx="2482">
                  <c:v>57167</c:v>
                </c:pt>
                <c:pt idx="2483">
                  <c:v>57174</c:v>
                </c:pt>
                <c:pt idx="2484">
                  <c:v>57181</c:v>
                </c:pt>
                <c:pt idx="2485">
                  <c:v>57188</c:v>
                </c:pt>
                <c:pt idx="2486">
                  <c:v>57195</c:v>
                </c:pt>
                <c:pt idx="2487">
                  <c:v>57202</c:v>
                </c:pt>
                <c:pt idx="2488">
                  <c:v>57209</c:v>
                </c:pt>
                <c:pt idx="2489">
                  <c:v>57216</c:v>
                </c:pt>
                <c:pt idx="2490">
                  <c:v>57223</c:v>
                </c:pt>
                <c:pt idx="2491">
                  <c:v>57230</c:v>
                </c:pt>
                <c:pt idx="2492">
                  <c:v>57237</c:v>
                </c:pt>
                <c:pt idx="2493">
                  <c:v>57244</c:v>
                </c:pt>
                <c:pt idx="2494">
                  <c:v>57251</c:v>
                </c:pt>
                <c:pt idx="2495">
                  <c:v>57258</c:v>
                </c:pt>
                <c:pt idx="2496">
                  <c:v>57265</c:v>
                </c:pt>
                <c:pt idx="2497">
                  <c:v>57272</c:v>
                </c:pt>
                <c:pt idx="2498">
                  <c:v>57279</c:v>
                </c:pt>
                <c:pt idx="2499">
                  <c:v>57286</c:v>
                </c:pt>
                <c:pt idx="2500">
                  <c:v>57293</c:v>
                </c:pt>
                <c:pt idx="2501">
                  <c:v>57300</c:v>
                </c:pt>
                <c:pt idx="2502">
                  <c:v>57307</c:v>
                </c:pt>
                <c:pt idx="2503">
                  <c:v>57314</c:v>
                </c:pt>
                <c:pt idx="2504">
                  <c:v>57321</c:v>
                </c:pt>
                <c:pt idx="2505">
                  <c:v>57328</c:v>
                </c:pt>
                <c:pt idx="2506">
                  <c:v>57335</c:v>
                </c:pt>
                <c:pt idx="2507">
                  <c:v>57343</c:v>
                </c:pt>
                <c:pt idx="2508">
                  <c:v>57350</c:v>
                </c:pt>
                <c:pt idx="2509">
                  <c:v>57357</c:v>
                </c:pt>
                <c:pt idx="2510">
                  <c:v>57364</c:v>
                </c:pt>
                <c:pt idx="2511">
                  <c:v>57371</c:v>
                </c:pt>
                <c:pt idx="2512">
                  <c:v>57378</c:v>
                </c:pt>
                <c:pt idx="2513">
                  <c:v>57385</c:v>
                </c:pt>
                <c:pt idx="2514">
                  <c:v>57392</c:v>
                </c:pt>
                <c:pt idx="2515">
                  <c:v>57399</c:v>
                </c:pt>
                <c:pt idx="2516">
                  <c:v>57406</c:v>
                </c:pt>
                <c:pt idx="2517">
                  <c:v>57413</c:v>
                </c:pt>
                <c:pt idx="2518">
                  <c:v>57420</c:v>
                </c:pt>
                <c:pt idx="2519">
                  <c:v>57427</c:v>
                </c:pt>
                <c:pt idx="2520">
                  <c:v>57434</c:v>
                </c:pt>
                <c:pt idx="2521">
                  <c:v>57441</c:v>
                </c:pt>
                <c:pt idx="2522">
                  <c:v>57448</c:v>
                </c:pt>
                <c:pt idx="2523">
                  <c:v>57459</c:v>
                </c:pt>
                <c:pt idx="2524">
                  <c:v>57462</c:v>
                </c:pt>
                <c:pt idx="2525">
                  <c:v>57469</c:v>
                </c:pt>
                <c:pt idx="2526">
                  <c:v>57476</c:v>
                </c:pt>
                <c:pt idx="2527">
                  <c:v>57483</c:v>
                </c:pt>
                <c:pt idx="2528">
                  <c:v>57490</c:v>
                </c:pt>
                <c:pt idx="2529">
                  <c:v>57497</c:v>
                </c:pt>
                <c:pt idx="2530">
                  <c:v>57504</c:v>
                </c:pt>
                <c:pt idx="2531">
                  <c:v>57511</c:v>
                </c:pt>
                <c:pt idx="2532">
                  <c:v>57518</c:v>
                </c:pt>
                <c:pt idx="2533">
                  <c:v>57525</c:v>
                </c:pt>
                <c:pt idx="2534">
                  <c:v>57532</c:v>
                </c:pt>
                <c:pt idx="2535">
                  <c:v>57539</c:v>
                </c:pt>
                <c:pt idx="2536">
                  <c:v>57546</c:v>
                </c:pt>
                <c:pt idx="2537">
                  <c:v>57553</c:v>
                </c:pt>
                <c:pt idx="2538">
                  <c:v>57560</c:v>
                </c:pt>
                <c:pt idx="2539">
                  <c:v>57567</c:v>
                </c:pt>
                <c:pt idx="2540">
                  <c:v>57574</c:v>
                </c:pt>
                <c:pt idx="2541">
                  <c:v>57581</c:v>
                </c:pt>
                <c:pt idx="2542">
                  <c:v>57588</c:v>
                </c:pt>
                <c:pt idx="2543">
                  <c:v>57595</c:v>
                </c:pt>
                <c:pt idx="2544">
                  <c:v>57602</c:v>
                </c:pt>
                <c:pt idx="2545">
                  <c:v>57609</c:v>
                </c:pt>
                <c:pt idx="2546">
                  <c:v>57616</c:v>
                </c:pt>
                <c:pt idx="2547">
                  <c:v>57623</c:v>
                </c:pt>
                <c:pt idx="2548">
                  <c:v>57630</c:v>
                </c:pt>
                <c:pt idx="2549">
                  <c:v>57637</c:v>
                </c:pt>
                <c:pt idx="2550">
                  <c:v>57644</c:v>
                </c:pt>
                <c:pt idx="2551">
                  <c:v>57651</c:v>
                </c:pt>
                <c:pt idx="2552">
                  <c:v>57658</c:v>
                </c:pt>
                <c:pt idx="2553">
                  <c:v>57665</c:v>
                </c:pt>
                <c:pt idx="2554">
                  <c:v>57672</c:v>
                </c:pt>
                <c:pt idx="2555">
                  <c:v>57679</c:v>
                </c:pt>
                <c:pt idx="2556">
                  <c:v>57686</c:v>
                </c:pt>
                <c:pt idx="2557">
                  <c:v>57693</c:v>
                </c:pt>
                <c:pt idx="2558">
                  <c:v>57700</c:v>
                </c:pt>
                <c:pt idx="2559">
                  <c:v>57710</c:v>
                </c:pt>
                <c:pt idx="2560">
                  <c:v>57717</c:v>
                </c:pt>
                <c:pt idx="2561">
                  <c:v>57724</c:v>
                </c:pt>
                <c:pt idx="2562">
                  <c:v>57731</c:v>
                </c:pt>
                <c:pt idx="2563">
                  <c:v>57738</c:v>
                </c:pt>
                <c:pt idx="2564">
                  <c:v>57745</c:v>
                </c:pt>
                <c:pt idx="2565">
                  <c:v>57752</c:v>
                </c:pt>
                <c:pt idx="2566">
                  <c:v>57759</c:v>
                </c:pt>
                <c:pt idx="2567">
                  <c:v>57766</c:v>
                </c:pt>
                <c:pt idx="2568">
                  <c:v>57773</c:v>
                </c:pt>
                <c:pt idx="2569">
                  <c:v>57780</c:v>
                </c:pt>
                <c:pt idx="2570">
                  <c:v>57787</c:v>
                </c:pt>
                <c:pt idx="2571">
                  <c:v>57794</c:v>
                </c:pt>
                <c:pt idx="2572">
                  <c:v>57801</c:v>
                </c:pt>
                <c:pt idx="2573">
                  <c:v>57808</c:v>
                </c:pt>
                <c:pt idx="2574">
                  <c:v>57817</c:v>
                </c:pt>
                <c:pt idx="2575">
                  <c:v>57822</c:v>
                </c:pt>
                <c:pt idx="2576">
                  <c:v>57829</c:v>
                </c:pt>
                <c:pt idx="2577">
                  <c:v>57836</c:v>
                </c:pt>
                <c:pt idx="2578">
                  <c:v>57843</c:v>
                </c:pt>
                <c:pt idx="2579">
                  <c:v>57850</c:v>
                </c:pt>
                <c:pt idx="2580">
                  <c:v>57857</c:v>
                </c:pt>
                <c:pt idx="2581">
                  <c:v>57864</c:v>
                </c:pt>
                <c:pt idx="2582">
                  <c:v>57871</c:v>
                </c:pt>
                <c:pt idx="2583">
                  <c:v>57878</c:v>
                </c:pt>
                <c:pt idx="2584">
                  <c:v>57885</c:v>
                </c:pt>
                <c:pt idx="2585">
                  <c:v>57892</c:v>
                </c:pt>
                <c:pt idx="2586">
                  <c:v>57899</c:v>
                </c:pt>
                <c:pt idx="2587">
                  <c:v>57906</c:v>
                </c:pt>
                <c:pt idx="2588">
                  <c:v>57913</c:v>
                </c:pt>
                <c:pt idx="2589">
                  <c:v>57920</c:v>
                </c:pt>
                <c:pt idx="2590">
                  <c:v>57927</c:v>
                </c:pt>
                <c:pt idx="2591">
                  <c:v>57934</c:v>
                </c:pt>
                <c:pt idx="2592">
                  <c:v>57941</c:v>
                </c:pt>
                <c:pt idx="2593">
                  <c:v>57948</c:v>
                </c:pt>
                <c:pt idx="2594">
                  <c:v>57955</c:v>
                </c:pt>
                <c:pt idx="2595">
                  <c:v>57962</c:v>
                </c:pt>
                <c:pt idx="2596">
                  <c:v>57969</c:v>
                </c:pt>
                <c:pt idx="2597">
                  <c:v>57976</c:v>
                </c:pt>
                <c:pt idx="2598">
                  <c:v>57983</c:v>
                </c:pt>
                <c:pt idx="2599">
                  <c:v>57990</c:v>
                </c:pt>
                <c:pt idx="2600">
                  <c:v>57997</c:v>
                </c:pt>
                <c:pt idx="2601">
                  <c:v>58004</c:v>
                </c:pt>
                <c:pt idx="2602">
                  <c:v>58011</c:v>
                </c:pt>
                <c:pt idx="2603">
                  <c:v>58018</c:v>
                </c:pt>
                <c:pt idx="2604">
                  <c:v>58025</c:v>
                </c:pt>
                <c:pt idx="2605">
                  <c:v>58032</c:v>
                </c:pt>
                <c:pt idx="2606">
                  <c:v>58039</c:v>
                </c:pt>
                <c:pt idx="2607">
                  <c:v>58046</c:v>
                </c:pt>
                <c:pt idx="2608">
                  <c:v>58053</c:v>
                </c:pt>
                <c:pt idx="2609">
                  <c:v>58060</c:v>
                </c:pt>
                <c:pt idx="2610">
                  <c:v>58067</c:v>
                </c:pt>
                <c:pt idx="2611">
                  <c:v>58075</c:v>
                </c:pt>
                <c:pt idx="2612">
                  <c:v>58082</c:v>
                </c:pt>
                <c:pt idx="2613">
                  <c:v>58089</c:v>
                </c:pt>
                <c:pt idx="2614">
                  <c:v>58096</c:v>
                </c:pt>
                <c:pt idx="2615">
                  <c:v>58103</c:v>
                </c:pt>
                <c:pt idx="2616">
                  <c:v>58110</c:v>
                </c:pt>
                <c:pt idx="2617">
                  <c:v>58117</c:v>
                </c:pt>
                <c:pt idx="2618">
                  <c:v>58124</c:v>
                </c:pt>
                <c:pt idx="2619">
                  <c:v>58131</c:v>
                </c:pt>
                <c:pt idx="2620">
                  <c:v>58138</c:v>
                </c:pt>
                <c:pt idx="2621">
                  <c:v>58145</c:v>
                </c:pt>
                <c:pt idx="2622">
                  <c:v>58152</c:v>
                </c:pt>
                <c:pt idx="2623">
                  <c:v>58159</c:v>
                </c:pt>
                <c:pt idx="2624">
                  <c:v>58168</c:v>
                </c:pt>
                <c:pt idx="2625">
                  <c:v>58175</c:v>
                </c:pt>
                <c:pt idx="2626">
                  <c:v>58182</c:v>
                </c:pt>
                <c:pt idx="2627">
                  <c:v>58189</c:v>
                </c:pt>
                <c:pt idx="2628">
                  <c:v>58197</c:v>
                </c:pt>
                <c:pt idx="2629">
                  <c:v>58203</c:v>
                </c:pt>
                <c:pt idx="2630">
                  <c:v>58210</c:v>
                </c:pt>
                <c:pt idx="2631">
                  <c:v>58217</c:v>
                </c:pt>
                <c:pt idx="2632">
                  <c:v>58224</c:v>
                </c:pt>
                <c:pt idx="2633">
                  <c:v>58231</c:v>
                </c:pt>
                <c:pt idx="2634">
                  <c:v>58238</c:v>
                </c:pt>
                <c:pt idx="2635">
                  <c:v>58245</c:v>
                </c:pt>
                <c:pt idx="2636">
                  <c:v>58252</c:v>
                </c:pt>
                <c:pt idx="2637">
                  <c:v>58259</c:v>
                </c:pt>
                <c:pt idx="2638">
                  <c:v>58266</c:v>
                </c:pt>
                <c:pt idx="2639">
                  <c:v>58273</c:v>
                </c:pt>
                <c:pt idx="2640">
                  <c:v>58280</c:v>
                </c:pt>
                <c:pt idx="2641">
                  <c:v>58287</c:v>
                </c:pt>
                <c:pt idx="2642">
                  <c:v>58294</c:v>
                </c:pt>
                <c:pt idx="2643">
                  <c:v>58301</c:v>
                </c:pt>
                <c:pt idx="2644">
                  <c:v>58308</c:v>
                </c:pt>
                <c:pt idx="2645">
                  <c:v>58315</c:v>
                </c:pt>
                <c:pt idx="2646">
                  <c:v>58322</c:v>
                </c:pt>
                <c:pt idx="2647">
                  <c:v>58329</c:v>
                </c:pt>
                <c:pt idx="2648">
                  <c:v>58336</c:v>
                </c:pt>
                <c:pt idx="2649">
                  <c:v>58343</c:v>
                </c:pt>
                <c:pt idx="2650">
                  <c:v>58350</c:v>
                </c:pt>
                <c:pt idx="2651">
                  <c:v>58357</c:v>
                </c:pt>
                <c:pt idx="2652">
                  <c:v>58364</c:v>
                </c:pt>
                <c:pt idx="2653">
                  <c:v>58371</c:v>
                </c:pt>
                <c:pt idx="2654">
                  <c:v>58378</c:v>
                </c:pt>
                <c:pt idx="2655">
                  <c:v>58385</c:v>
                </c:pt>
                <c:pt idx="2656">
                  <c:v>58392</c:v>
                </c:pt>
                <c:pt idx="2657">
                  <c:v>58399</c:v>
                </c:pt>
                <c:pt idx="2658">
                  <c:v>58406</c:v>
                </c:pt>
                <c:pt idx="2659">
                  <c:v>58413</c:v>
                </c:pt>
                <c:pt idx="2660">
                  <c:v>58420</c:v>
                </c:pt>
                <c:pt idx="2661">
                  <c:v>58427</c:v>
                </c:pt>
                <c:pt idx="2662">
                  <c:v>58438</c:v>
                </c:pt>
                <c:pt idx="2663">
                  <c:v>58442</c:v>
                </c:pt>
                <c:pt idx="2664">
                  <c:v>58448</c:v>
                </c:pt>
                <c:pt idx="2665">
                  <c:v>58455</c:v>
                </c:pt>
                <c:pt idx="2666">
                  <c:v>58462</c:v>
                </c:pt>
                <c:pt idx="2667">
                  <c:v>58469</c:v>
                </c:pt>
                <c:pt idx="2668">
                  <c:v>58476</c:v>
                </c:pt>
                <c:pt idx="2669">
                  <c:v>58483</c:v>
                </c:pt>
                <c:pt idx="2670">
                  <c:v>58490</c:v>
                </c:pt>
                <c:pt idx="2671">
                  <c:v>58497</c:v>
                </c:pt>
                <c:pt idx="2672">
                  <c:v>58504</c:v>
                </c:pt>
                <c:pt idx="2673">
                  <c:v>58511</c:v>
                </c:pt>
                <c:pt idx="2674">
                  <c:v>58518</c:v>
                </c:pt>
                <c:pt idx="2675">
                  <c:v>58525</c:v>
                </c:pt>
                <c:pt idx="2676">
                  <c:v>58532</c:v>
                </c:pt>
                <c:pt idx="2677">
                  <c:v>58539</c:v>
                </c:pt>
                <c:pt idx="2678">
                  <c:v>58546</c:v>
                </c:pt>
                <c:pt idx="2679">
                  <c:v>58553</c:v>
                </c:pt>
                <c:pt idx="2680">
                  <c:v>58560</c:v>
                </c:pt>
                <c:pt idx="2681">
                  <c:v>58567</c:v>
                </c:pt>
                <c:pt idx="2682">
                  <c:v>58574</c:v>
                </c:pt>
                <c:pt idx="2683">
                  <c:v>58581</c:v>
                </c:pt>
                <c:pt idx="2684">
                  <c:v>58588</c:v>
                </c:pt>
                <c:pt idx="2685">
                  <c:v>58595</c:v>
                </c:pt>
                <c:pt idx="2686">
                  <c:v>58602</c:v>
                </c:pt>
                <c:pt idx="2687">
                  <c:v>58609</c:v>
                </c:pt>
                <c:pt idx="2688">
                  <c:v>58616</c:v>
                </c:pt>
                <c:pt idx="2689">
                  <c:v>58623</c:v>
                </c:pt>
                <c:pt idx="2690">
                  <c:v>58630</c:v>
                </c:pt>
                <c:pt idx="2691">
                  <c:v>58637</c:v>
                </c:pt>
                <c:pt idx="2692">
                  <c:v>58644</c:v>
                </c:pt>
                <c:pt idx="2693">
                  <c:v>58651</c:v>
                </c:pt>
                <c:pt idx="2694">
                  <c:v>58658</c:v>
                </c:pt>
                <c:pt idx="2695">
                  <c:v>58665</c:v>
                </c:pt>
                <c:pt idx="2696">
                  <c:v>58672</c:v>
                </c:pt>
                <c:pt idx="2697">
                  <c:v>58679</c:v>
                </c:pt>
                <c:pt idx="2698">
                  <c:v>58686</c:v>
                </c:pt>
                <c:pt idx="2699">
                  <c:v>58693</c:v>
                </c:pt>
                <c:pt idx="2700">
                  <c:v>58700</c:v>
                </c:pt>
                <c:pt idx="2701">
                  <c:v>58707</c:v>
                </c:pt>
                <c:pt idx="2702">
                  <c:v>58714</c:v>
                </c:pt>
                <c:pt idx="2703">
                  <c:v>58721</c:v>
                </c:pt>
                <c:pt idx="2704">
                  <c:v>58728</c:v>
                </c:pt>
                <c:pt idx="2705">
                  <c:v>58735</c:v>
                </c:pt>
                <c:pt idx="2706">
                  <c:v>58742</c:v>
                </c:pt>
                <c:pt idx="2707">
                  <c:v>58749</c:v>
                </c:pt>
                <c:pt idx="2708">
                  <c:v>58756</c:v>
                </c:pt>
                <c:pt idx="2709">
                  <c:v>58763</c:v>
                </c:pt>
                <c:pt idx="2710">
                  <c:v>58770</c:v>
                </c:pt>
                <c:pt idx="2711">
                  <c:v>58777</c:v>
                </c:pt>
                <c:pt idx="2712">
                  <c:v>58784</c:v>
                </c:pt>
                <c:pt idx="2713">
                  <c:v>58791</c:v>
                </c:pt>
                <c:pt idx="2714">
                  <c:v>58798</c:v>
                </c:pt>
                <c:pt idx="2715">
                  <c:v>58805</c:v>
                </c:pt>
                <c:pt idx="2716">
                  <c:v>58812</c:v>
                </c:pt>
                <c:pt idx="2717">
                  <c:v>58819</c:v>
                </c:pt>
                <c:pt idx="2718">
                  <c:v>58826</c:v>
                </c:pt>
                <c:pt idx="2719">
                  <c:v>58833</c:v>
                </c:pt>
                <c:pt idx="2720">
                  <c:v>58840</c:v>
                </c:pt>
                <c:pt idx="2721">
                  <c:v>58847</c:v>
                </c:pt>
                <c:pt idx="2722">
                  <c:v>58854</c:v>
                </c:pt>
                <c:pt idx="2723">
                  <c:v>58861</c:v>
                </c:pt>
                <c:pt idx="2724">
                  <c:v>58868</c:v>
                </c:pt>
                <c:pt idx="2725">
                  <c:v>58875</c:v>
                </c:pt>
                <c:pt idx="2726">
                  <c:v>58882</c:v>
                </c:pt>
                <c:pt idx="2727">
                  <c:v>58889</c:v>
                </c:pt>
                <c:pt idx="2728">
                  <c:v>58896</c:v>
                </c:pt>
                <c:pt idx="2729">
                  <c:v>58903</c:v>
                </c:pt>
                <c:pt idx="2730">
                  <c:v>58910</c:v>
                </c:pt>
                <c:pt idx="2731">
                  <c:v>58917</c:v>
                </c:pt>
                <c:pt idx="2732">
                  <c:v>58924</c:v>
                </c:pt>
                <c:pt idx="2733">
                  <c:v>58931</c:v>
                </c:pt>
                <c:pt idx="2734">
                  <c:v>58938</c:v>
                </c:pt>
                <c:pt idx="2735">
                  <c:v>58945</c:v>
                </c:pt>
                <c:pt idx="2736">
                  <c:v>58952</c:v>
                </c:pt>
                <c:pt idx="2737">
                  <c:v>58959</c:v>
                </c:pt>
                <c:pt idx="2738">
                  <c:v>58966</c:v>
                </c:pt>
                <c:pt idx="2739">
                  <c:v>58973</c:v>
                </c:pt>
                <c:pt idx="2740">
                  <c:v>58980</c:v>
                </c:pt>
                <c:pt idx="2741">
                  <c:v>58987</c:v>
                </c:pt>
                <c:pt idx="2742">
                  <c:v>58994</c:v>
                </c:pt>
                <c:pt idx="2743">
                  <c:v>59001</c:v>
                </c:pt>
                <c:pt idx="2744">
                  <c:v>59008</c:v>
                </c:pt>
                <c:pt idx="2745">
                  <c:v>59015</c:v>
                </c:pt>
                <c:pt idx="2746">
                  <c:v>59022</c:v>
                </c:pt>
                <c:pt idx="2747">
                  <c:v>59029</c:v>
                </c:pt>
                <c:pt idx="2748">
                  <c:v>59036</c:v>
                </c:pt>
                <c:pt idx="2749">
                  <c:v>59043</c:v>
                </c:pt>
                <c:pt idx="2750">
                  <c:v>59050</c:v>
                </c:pt>
                <c:pt idx="2751">
                  <c:v>59057</c:v>
                </c:pt>
                <c:pt idx="2752">
                  <c:v>59064</c:v>
                </c:pt>
                <c:pt idx="2753">
                  <c:v>59071</c:v>
                </c:pt>
                <c:pt idx="2754">
                  <c:v>59078</c:v>
                </c:pt>
                <c:pt idx="2755">
                  <c:v>59085</c:v>
                </c:pt>
                <c:pt idx="2756">
                  <c:v>59092</c:v>
                </c:pt>
                <c:pt idx="2757">
                  <c:v>59099</c:v>
                </c:pt>
                <c:pt idx="2758">
                  <c:v>59106</c:v>
                </c:pt>
                <c:pt idx="2759">
                  <c:v>59113</c:v>
                </c:pt>
                <c:pt idx="2760">
                  <c:v>59120</c:v>
                </c:pt>
                <c:pt idx="2761">
                  <c:v>59127</c:v>
                </c:pt>
                <c:pt idx="2762">
                  <c:v>59134</c:v>
                </c:pt>
                <c:pt idx="2763">
                  <c:v>59141</c:v>
                </c:pt>
                <c:pt idx="2764">
                  <c:v>59148</c:v>
                </c:pt>
                <c:pt idx="2765">
                  <c:v>59155</c:v>
                </c:pt>
                <c:pt idx="2766">
                  <c:v>59162</c:v>
                </c:pt>
                <c:pt idx="2767">
                  <c:v>59169</c:v>
                </c:pt>
                <c:pt idx="2768">
                  <c:v>59176</c:v>
                </c:pt>
                <c:pt idx="2769">
                  <c:v>59183</c:v>
                </c:pt>
                <c:pt idx="2770">
                  <c:v>59190</c:v>
                </c:pt>
                <c:pt idx="2771">
                  <c:v>59197</c:v>
                </c:pt>
                <c:pt idx="2772">
                  <c:v>59204</c:v>
                </c:pt>
                <c:pt idx="2773">
                  <c:v>59211</c:v>
                </c:pt>
                <c:pt idx="2774">
                  <c:v>59218</c:v>
                </c:pt>
                <c:pt idx="2775">
                  <c:v>59225</c:v>
                </c:pt>
                <c:pt idx="2776">
                  <c:v>59232</c:v>
                </c:pt>
                <c:pt idx="2777">
                  <c:v>59239</c:v>
                </c:pt>
                <c:pt idx="2778">
                  <c:v>59246</c:v>
                </c:pt>
                <c:pt idx="2779">
                  <c:v>59253</c:v>
                </c:pt>
                <c:pt idx="2780">
                  <c:v>59260</c:v>
                </c:pt>
                <c:pt idx="2781">
                  <c:v>59267</c:v>
                </c:pt>
                <c:pt idx="2782">
                  <c:v>59274</c:v>
                </c:pt>
                <c:pt idx="2783">
                  <c:v>59281</c:v>
                </c:pt>
                <c:pt idx="2784">
                  <c:v>59288</c:v>
                </c:pt>
                <c:pt idx="2785">
                  <c:v>59295</c:v>
                </c:pt>
                <c:pt idx="2786">
                  <c:v>59302</c:v>
                </c:pt>
                <c:pt idx="2787">
                  <c:v>59309</c:v>
                </c:pt>
                <c:pt idx="2788">
                  <c:v>59316</c:v>
                </c:pt>
                <c:pt idx="2789">
                  <c:v>59323</c:v>
                </c:pt>
                <c:pt idx="2790">
                  <c:v>59330</c:v>
                </c:pt>
                <c:pt idx="2791">
                  <c:v>59337</c:v>
                </c:pt>
                <c:pt idx="2792">
                  <c:v>59344</c:v>
                </c:pt>
                <c:pt idx="2793">
                  <c:v>59351</c:v>
                </c:pt>
                <c:pt idx="2794">
                  <c:v>59358</c:v>
                </c:pt>
                <c:pt idx="2795">
                  <c:v>59365</c:v>
                </c:pt>
                <c:pt idx="2796">
                  <c:v>59372</c:v>
                </c:pt>
                <c:pt idx="2797">
                  <c:v>59379</c:v>
                </c:pt>
                <c:pt idx="2798">
                  <c:v>59386</c:v>
                </c:pt>
                <c:pt idx="2799">
                  <c:v>59393</c:v>
                </c:pt>
                <c:pt idx="2800">
                  <c:v>59400</c:v>
                </c:pt>
                <c:pt idx="2801">
                  <c:v>59407</c:v>
                </c:pt>
                <c:pt idx="2802">
                  <c:v>59414</c:v>
                </c:pt>
                <c:pt idx="2803">
                  <c:v>59421</c:v>
                </c:pt>
                <c:pt idx="2804">
                  <c:v>59428</c:v>
                </c:pt>
                <c:pt idx="2805">
                  <c:v>59435</c:v>
                </c:pt>
                <c:pt idx="2806">
                  <c:v>59442</c:v>
                </c:pt>
                <c:pt idx="2807">
                  <c:v>59449</c:v>
                </c:pt>
                <c:pt idx="2808">
                  <c:v>59456</c:v>
                </c:pt>
                <c:pt idx="2809">
                  <c:v>59463</c:v>
                </c:pt>
                <c:pt idx="2810">
                  <c:v>59470</c:v>
                </c:pt>
                <c:pt idx="2811">
                  <c:v>59477</c:v>
                </c:pt>
                <c:pt idx="2812">
                  <c:v>59484</c:v>
                </c:pt>
                <c:pt idx="2813">
                  <c:v>59491</c:v>
                </c:pt>
                <c:pt idx="2814">
                  <c:v>59498</c:v>
                </c:pt>
                <c:pt idx="2815">
                  <c:v>59505</c:v>
                </c:pt>
                <c:pt idx="2816">
                  <c:v>59512</c:v>
                </c:pt>
                <c:pt idx="2817">
                  <c:v>59519</c:v>
                </c:pt>
                <c:pt idx="2818">
                  <c:v>59526</c:v>
                </c:pt>
                <c:pt idx="2819">
                  <c:v>59534</c:v>
                </c:pt>
                <c:pt idx="2820">
                  <c:v>59541</c:v>
                </c:pt>
                <c:pt idx="2821">
                  <c:v>59548</c:v>
                </c:pt>
                <c:pt idx="2822">
                  <c:v>59555</c:v>
                </c:pt>
                <c:pt idx="2823">
                  <c:v>59562</c:v>
                </c:pt>
                <c:pt idx="2824">
                  <c:v>59569</c:v>
                </c:pt>
                <c:pt idx="2825">
                  <c:v>59576</c:v>
                </c:pt>
                <c:pt idx="2826">
                  <c:v>59583</c:v>
                </c:pt>
                <c:pt idx="2827">
                  <c:v>59590</c:v>
                </c:pt>
                <c:pt idx="2828">
                  <c:v>59597</c:v>
                </c:pt>
                <c:pt idx="2829">
                  <c:v>59604</c:v>
                </c:pt>
                <c:pt idx="2830">
                  <c:v>59611</c:v>
                </c:pt>
                <c:pt idx="2831">
                  <c:v>59618</c:v>
                </c:pt>
                <c:pt idx="2832">
                  <c:v>59625</c:v>
                </c:pt>
                <c:pt idx="2833">
                  <c:v>59632</c:v>
                </c:pt>
                <c:pt idx="2834">
                  <c:v>59643</c:v>
                </c:pt>
                <c:pt idx="2835">
                  <c:v>59646</c:v>
                </c:pt>
                <c:pt idx="2836">
                  <c:v>59653</c:v>
                </c:pt>
                <c:pt idx="2837">
                  <c:v>59660</c:v>
                </c:pt>
                <c:pt idx="2838">
                  <c:v>59667</c:v>
                </c:pt>
                <c:pt idx="2839">
                  <c:v>59674</c:v>
                </c:pt>
                <c:pt idx="2840">
                  <c:v>59681</c:v>
                </c:pt>
                <c:pt idx="2841">
                  <c:v>59688</c:v>
                </c:pt>
                <c:pt idx="2842">
                  <c:v>59695</c:v>
                </c:pt>
                <c:pt idx="2843">
                  <c:v>59702</c:v>
                </c:pt>
                <c:pt idx="2844">
                  <c:v>59709</c:v>
                </c:pt>
                <c:pt idx="2845">
                  <c:v>59716</c:v>
                </c:pt>
                <c:pt idx="2846">
                  <c:v>59723</c:v>
                </c:pt>
                <c:pt idx="2847">
                  <c:v>59730</c:v>
                </c:pt>
                <c:pt idx="2848">
                  <c:v>59737</c:v>
                </c:pt>
                <c:pt idx="2849">
                  <c:v>59744</c:v>
                </c:pt>
                <c:pt idx="2850">
                  <c:v>59751</c:v>
                </c:pt>
                <c:pt idx="2851">
                  <c:v>59758</c:v>
                </c:pt>
                <c:pt idx="2852">
                  <c:v>59765</c:v>
                </c:pt>
                <c:pt idx="2853">
                  <c:v>59772</c:v>
                </c:pt>
                <c:pt idx="2854">
                  <c:v>59779</c:v>
                </c:pt>
                <c:pt idx="2855">
                  <c:v>59786</c:v>
                </c:pt>
                <c:pt idx="2856">
                  <c:v>59793</c:v>
                </c:pt>
                <c:pt idx="2857">
                  <c:v>59800</c:v>
                </c:pt>
                <c:pt idx="2858">
                  <c:v>59807</c:v>
                </c:pt>
                <c:pt idx="2859">
                  <c:v>59814</c:v>
                </c:pt>
                <c:pt idx="2860">
                  <c:v>59821</c:v>
                </c:pt>
                <c:pt idx="2861">
                  <c:v>59828</c:v>
                </c:pt>
                <c:pt idx="2862">
                  <c:v>59835</c:v>
                </c:pt>
                <c:pt idx="2863">
                  <c:v>59842</c:v>
                </c:pt>
                <c:pt idx="2864">
                  <c:v>59849</c:v>
                </c:pt>
                <c:pt idx="2865">
                  <c:v>59856</c:v>
                </c:pt>
                <c:pt idx="2866">
                  <c:v>59863</c:v>
                </c:pt>
                <c:pt idx="2867">
                  <c:v>59870</c:v>
                </c:pt>
                <c:pt idx="2868">
                  <c:v>59877</c:v>
                </c:pt>
                <c:pt idx="2869">
                  <c:v>59884</c:v>
                </c:pt>
                <c:pt idx="2870">
                  <c:v>59891</c:v>
                </c:pt>
                <c:pt idx="2871">
                  <c:v>59901</c:v>
                </c:pt>
                <c:pt idx="2872">
                  <c:v>59908</c:v>
                </c:pt>
                <c:pt idx="2873">
                  <c:v>59915</c:v>
                </c:pt>
                <c:pt idx="2874">
                  <c:v>59922</c:v>
                </c:pt>
                <c:pt idx="2875">
                  <c:v>59929</c:v>
                </c:pt>
                <c:pt idx="2876">
                  <c:v>59936</c:v>
                </c:pt>
                <c:pt idx="2877">
                  <c:v>59943</c:v>
                </c:pt>
                <c:pt idx="2878">
                  <c:v>59950</c:v>
                </c:pt>
                <c:pt idx="2879">
                  <c:v>59957</c:v>
                </c:pt>
                <c:pt idx="2880">
                  <c:v>59964</c:v>
                </c:pt>
                <c:pt idx="2881">
                  <c:v>59971</c:v>
                </c:pt>
                <c:pt idx="2882">
                  <c:v>59978</c:v>
                </c:pt>
                <c:pt idx="2883">
                  <c:v>59985</c:v>
                </c:pt>
                <c:pt idx="2884">
                  <c:v>59992</c:v>
                </c:pt>
                <c:pt idx="2885">
                  <c:v>60001</c:v>
                </c:pt>
                <c:pt idx="2886">
                  <c:v>60006</c:v>
                </c:pt>
                <c:pt idx="2887">
                  <c:v>60013</c:v>
                </c:pt>
                <c:pt idx="2888">
                  <c:v>60020</c:v>
                </c:pt>
                <c:pt idx="2889">
                  <c:v>60028</c:v>
                </c:pt>
                <c:pt idx="2890">
                  <c:v>60035</c:v>
                </c:pt>
                <c:pt idx="2891">
                  <c:v>60042</c:v>
                </c:pt>
                <c:pt idx="2892">
                  <c:v>60049</c:v>
                </c:pt>
                <c:pt idx="2893">
                  <c:v>60056</c:v>
                </c:pt>
                <c:pt idx="2894">
                  <c:v>60063</c:v>
                </c:pt>
                <c:pt idx="2895">
                  <c:v>60070</c:v>
                </c:pt>
                <c:pt idx="2896">
                  <c:v>60077</c:v>
                </c:pt>
                <c:pt idx="2897">
                  <c:v>60084</c:v>
                </c:pt>
                <c:pt idx="2898">
                  <c:v>60091</c:v>
                </c:pt>
                <c:pt idx="2899">
                  <c:v>60098</c:v>
                </c:pt>
                <c:pt idx="2900">
                  <c:v>60105</c:v>
                </c:pt>
                <c:pt idx="2901">
                  <c:v>60112</c:v>
                </c:pt>
                <c:pt idx="2902">
                  <c:v>60119</c:v>
                </c:pt>
                <c:pt idx="2903">
                  <c:v>60126</c:v>
                </c:pt>
                <c:pt idx="2904">
                  <c:v>60133</c:v>
                </c:pt>
                <c:pt idx="2905">
                  <c:v>60140</c:v>
                </c:pt>
                <c:pt idx="2906">
                  <c:v>60147</c:v>
                </c:pt>
                <c:pt idx="2907">
                  <c:v>60154</c:v>
                </c:pt>
                <c:pt idx="2908">
                  <c:v>60161</c:v>
                </c:pt>
                <c:pt idx="2909">
                  <c:v>60168</c:v>
                </c:pt>
                <c:pt idx="2910">
                  <c:v>60175</c:v>
                </c:pt>
                <c:pt idx="2911">
                  <c:v>60182</c:v>
                </c:pt>
                <c:pt idx="2912">
                  <c:v>60189</c:v>
                </c:pt>
                <c:pt idx="2913">
                  <c:v>60196</c:v>
                </c:pt>
                <c:pt idx="2914">
                  <c:v>60203</c:v>
                </c:pt>
                <c:pt idx="2915">
                  <c:v>60210</c:v>
                </c:pt>
                <c:pt idx="2916">
                  <c:v>60217</c:v>
                </c:pt>
                <c:pt idx="2917">
                  <c:v>60224</c:v>
                </c:pt>
                <c:pt idx="2918">
                  <c:v>60231</c:v>
                </c:pt>
                <c:pt idx="2919">
                  <c:v>60238</c:v>
                </c:pt>
                <c:pt idx="2920">
                  <c:v>60245</c:v>
                </c:pt>
                <c:pt idx="2921">
                  <c:v>60252</c:v>
                </c:pt>
                <c:pt idx="2922">
                  <c:v>60259</c:v>
                </c:pt>
                <c:pt idx="2923">
                  <c:v>60267</c:v>
                </c:pt>
                <c:pt idx="2924">
                  <c:v>60274</c:v>
                </c:pt>
                <c:pt idx="2925">
                  <c:v>60281</c:v>
                </c:pt>
                <c:pt idx="2926">
                  <c:v>60288</c:v>
                </c:pt>
                <c:pt idx="2927">
                  <c:v>60295</c:v>
                </c:pt>
                <c:pt idx="2928">
                  <c:v>60302</c:v>
                </c:pt>
                <c:pt idx="2929">
                  <c:v>60309</c:v>
                </c:pt>
                <c:pt idx="2930">
                  <c:v>60316</c:v>
                </c:pt>
                <c:pt idx="2931">
                  <c:v>60323</c:v>
                </c:pt>
                <c:pt idx="2932">
                  <c:v>60330</c:v>
                </c:pt>
                <c:pt idx="2933">
                  <c:v>60337</c:v>
                </c:pt>
                <c:pt idx="2934">
                  <c:v>60344</c:v>
                </c:pt>
                <c:pt idx="2935">
                  <c:v>60351</c:v>
                </c:pt>
                <c:pt idx="2936">
                  <c:v>60359</c:v>
                </c:pt>
                <c:pt idx="2937">
                  <c:v>60366</c:v>
                </c:pt>
                <c:pt idx="2938">
                  <c:v>60373</c:v>
                </c:pt>
                <c:pt idx="2939">
                  <c:v>60380</c:v>
                </c:pt>
                <c:pt idx="2940">
                  <c:v>60387</c:v>
                </c:pt>
                <c:pt idx="2941">
                  <c:v>60394</c:v>
                </c:pt>
                <c:pt idx="2942">
                  <c:v>60401</c:v>
                </c:pt>
                <c:pt idx="2943">
                  <c:v>60408</c:v>
                </c:pt>
                <c:pt idx="2944">
                  <c:v>60415</c:v>
                </c:pt>
                <c:pt idx="2945">
                  <c:v>60422</c:v>
                </c:pt>
                <c:pt idx="2946">
                  <c:v>60429</c:v>
                </c:pt>
                <c:pt idx="2947">
                  <c:v>60436</c:v>
                </c:pt>
                <c:pt idx="2948">
                  <c:v>60443</c:v>
                </c:pt>
                <c:pt idx="2949">
                  <c:v>60450</c:v>
                </c:pt>
                <c:pt idx="2950">
                  <c:v>60457</c:v>
                </c:pt>
                <c:pt idx="2951">
                  <c:v>60464</c:v>
                </c:pt>
                <c:pt idx="2952">
                  <c:v>60471</c:v>
                </c:pt>
                <c:pt idx="2953">
                  <c:v>60478</c:v>
                </c:pt>
                <c:pt idx="2954">
                  <c:v>60485</c:v>
                </c:pt>
                <c:pt idx="2955">
                  <c:v>60492</c:v>
                </c:pt>
                <c:pt idx="2956">
                  <c:v>60499</c:v>
                </c:pt>
                <c:pt idx="2957">
                  <c:v>60506</c:v>
                </c:pt>
                <c:pt idx="2958">
                  <c:v>60513</c:v>
                </c:pt>
                <c:pt idx="2959">
                  <c:v>60520</c:v>
                </c:pt>
                <c:pt idx="2960">
                  <c:v>60527</c:v>
                </c:pt>
                <c:pt idx="2961">
                  <c:v>60534</c:v>
                </c:pt>
                <c:pt idx="2962">
                  <c:v>60541</c:v>
                </c:pt>
                <c:pt idx="2963">
                  <c:v>60548</c:v>
                </c:pt>
                <c:pt idx="2964">
                  <c:v>60555</c:v>
                </c:pt>
                <c:pt idx="2965">
                  <c:v>60562</c:v>
                </c:pt>
                <c:pt idx="2966">
                  <c:v>60569</c:v>
                </c:pt>
                <c:pt idx="2967">
                  <c:v>60576</c:v>
                </c:pt>
                <c:pt idx="2968">
                  <c:v>60583</c:v>
                </c:pt>
                <c:pt idx="2969">
                  <c:v>60590</c:v>
                </c:pt>
                <c:pt idx="2970">
                  <c:v>60597</c:v>
                </c:pt>
                <c:pt idx="2971">
                  <c:v>60604</c:v>
                </c:pt>
                <c:pt idx="2972">
                  <c:v>60611</c:v>
                </c:pt>
                <c:pt idx="2973">
                  <c:v>60618</c:v>
                </c:pt>
                <c:pt idx="2974">
                  <c:v>60625</c:v>
                </c:pt>
                <c:pt idx="2975">
                  <c:v>60632</c:v>
                </c:pt>
                <c:pt idx="2976">
                  <c:v>60639</c:v>
                </c:pt>
                <c:pt idx="2977">
                  <c:v>60646</c:v>
                </c:pt>
                <c:pt idx="2978">
                  <c:v>60653</c:v>
                </c:pt>
                <c:pt idx="2979">
                  <c:v>60660</c:v>
                </c:pt>
                <c:pt idx="2980">
                  <c:v>60667</c:v>
                </c:pt>
                <c:pt idx="2981">
                  <c:v>60674</c:v>
                </c:pt>
                <c:pt idx="2982">
                  <c:v>60681</c:v>
                </c:pt>
                <c:pt idx="2983">
                  <c:v>60688</c:v>
                </c:pt>
                <c:pt idx="2984">
                  <c:v>60695</c:v>
                </c:pt>
                <c:pt idx="2985">
                  <c:v>60702</c:v>
                </c:pt>
                <c:pt idx="2986">
                  <c:v>60709</c:v>
                </c:pt>
                <c:pt idx="2987">
                  <c:v>60716</c:v>
                </c:pt>
                <c:pt idx="2988">
                  <c:v>60723</c:v>
                </c:pt>
                <c:pt idx="2989">
                  <c:v>60730</c:v>
                </c:pt>
                <c:pt idx="2990">
                  <c:v>60737</c:v>
                </c:pt>
                <c:pt idx="2991">
                  <c:v>60744</c:v>
                </c:pt>
                <c:pt idx="2992">
                  <c:v>60751</c:v>
                </c:pt>
                <c:pt idx="2993">
                  <c:v>60758</c:v>
                </c:pt>
                <c:pt idx="2994">
                  <c:v>60765</c:v>
                </c:pt>
                <c:pt idx="2995">
                  <c:v>60772</c:v>
                </c:pt>
                <c:pt idx="2996">
                  <c:v>60779</c:v>
                </c:pt>
                <c:pt idx="2997">
                  <c:v>60786</c:v>
                </c:pt>
                <c:pt idx="2998">
                  <c:v>60793</c:v>
                </c:pt>
                <c:pt idx="2999">
                  <c:v>60800</c:v>
                </c:pt>
                <c:pt idx="3000">
                  <c:v>60807</c:v>
                </c:pt>
                <c:pt idx="3001">
                  <c:v>60814</c:v>
                </c:pt>
                <c:pt idx="3002">
                  <c:v>60821</c:v>
                </c:pt>
                <c:pt idx="3003">
                  <c:v>60828</c:v>
                </c:pt>
                <c:pt idx="3004">
                  <c:v>60835</c:v>
                </c:pt>
                <c:pt idx="3005">
                  <c:v>60842</c:v>
                </c:pt>
                <c:pt idx="3006">
                  <c:v>60849</c:v>
                </c:pt>
                <c:pt idx="3007">
                  <c:v>60856</c:v>
                </c:pt>
                <c:pt idx="3008">
                  <c:v>60863</c:v>
                </c:pt>
                <c:pt idx="3009">
                  <c:v>60870</c:v>
                </c:pt>
                <c:pt idx="3010">
                  <c:v>60877</c:v>
                </c:pt>
                <c:pt idx="3011">
                  <c:v>60884</c:v>
                </c:pt>
                <c:pt idx="3012">
                  <c:v>60891</c:v>
                </c:pt>
                <c:pt idx="3013">
                  <c:v>60898</c:v>
                </c:pt>
                <c:pt idx="3014">
                  <c:v>60905</c:v>
                </c:pt>
                <c:pt idx="3015">
                  <c:v>60912</c:v>
                </c:pt>
                <c:pt idx="3016">
                  <c:v>60919</c:v>
                </c:pt>
                <c:pt idx="3017">
                  <c:v>60926</c:v>
                </c:pt>
                <c:pt idx="3018">
                  <c:v>60933</c:v>
                </c:pt>
                <c:pt idx="3019">
                  <c:v>60940</c:v>
                </c:pt>
                <c:pt idx="3020">
                  <c:v>60947</c:v>
                </c:pt>
                <c:pt idx="3021">
                  <c:v>60954</c:v>
                </c:pt>
                <c:pt idx="3022">
                  <c:v>60961</c:v>
                </c:pt>
                <c:pt idx="3023">
                  <c:v>60968</c:v>
                </c:pt>
                <c:pt idx="3024">
                  <c:v>60975</c:v>
                </c:pt>
                <c:pt idx="3025">
                  <c:v>60982</c:v>
                </c:pt>
                <c:pt idx="3026">
                  <c:v>60989</c:v>
                </c:pt>
                <c:pt idx="3027">
                  <c:v>60996</c:v>
                </c:pt>
                <c:pt idx="3028">
                  <c:v>61003</c:v>
                </c:pt>
                <c:pt idx="3029">
                  <c:v>61010</c:v>
                </c:pt>
                <c:pt idx="3030">
                  <c:v>61017</c:v>
                </c:pt>
                <c:pt idx="3031">
                  <c:v>61024</c:v>
                </c:pt>
                <c:pt idx="3032">
                  <c:v>61031</c:v>
                </c:pt>
                <c:pt idx="3033">
                  <c:v>61038</c:v>
                </c:pt>
                <c:pt idx="3034">
                  <c:v>61045</c:v>
                </c:pt>
                <c:pt idx="3035">
                  <c:v>61052</c:v>
                </c:pt>
                <c:pt idx="3036">
                  <c:v>61059</c:v>
                </c:pt>
                <c:pt idx="3037">
                  <c:v>61066</c:v>
                </c:pt>
                <c:pt idx="3038">
                  <c:v>61073</c:v>
                </c:pt>
                <c:pt idx="3039">
                  <c:v>61080</c:v>
                </c:pt>
                <c:pt idx="3040">
                  <c:v>61087</c:v>
                </c:pt>
                <c:pt idx="3041">
                  <c:v>61094</c:v>
                </c:pt>
                <c:pt idx="3042">
                  <c:v>61101</c:v>
                </c:pt>
                <c:pt idx="3043">
                  <c:v>61108</c:v>
                </c:pt>
                <c:pt idx="3044">
                  <c:v>61115</c:v>
                </c:pt>
                <c:pt idx="3045">
                  <c:v>61122</c:v>
                </c:pt>
                <c:pt idx="3046">
                  <c:v>61129</c:v>
                </c:pt>
                <c:pt idx="3047">
                  <c:v>61136</c:v>
                </c:pt>
                <c:pt idx="3048">
                  <c:v>61143</c:v>
                </c:pt>
                <c:pt idx="3049">
                  <c:v>61150</c:v>
                </c:pt>
                <c:pt idx="3050">
                  <c:v>61157</c:v>
                </c:pt>
                <c:pt idx="3051">
                  <c:v>61164</c:v>
                </c:pt>
                <c:pt idx="3052">
                  <c:v>61171</c:v>
                </c:pt>
                <c:pt idx="3053">
                  <c:v>61178</c:v>
                </c:pt>
                <c:pt idx="3054">
                  <c:v>61185</c:v>
                </c:pt>
                <c:pt idx="3055">
                  <c:v>61192</c:v>
                </c:pt>
                <c:pt idx="3056">
                  <c:v>61199</c:v>
                </c:pt>
                <c:pt idx="3057">
                  <c:v>61206</c:v>
                </c:pt>
                <c:pt idx="3058">
                  <c:v>61213</c:v>
                </c:pt>
                <c:pt idx="3059">
                  <c:v>61220</c:v>
                </c:pt>
                <c:pt idx="3060">
                  <c:v>61227</c:v>
                </c:pt>
                <c:pt idx="3061">
                  <c:v>61234</c:v>
                </c:pt>
                <c:pt idx="3062">
                  <c:v>61241</c:v>
                </c:pt>
                <c:pt idx="3063">
                  <c:v>61248</c:v>
                </c:pt>
                <c:pt idx="3064">
                  <c:v>61255</c:v>
                </c:pt>
                <c:pt idx="3065">
                  <c:v>61262</c:v>
                </c:pt>
                <c:pt idx="3066">
                  <c:v>61269</c:v>
                </c:pt>
                <c:pt idx="3067">
                  <c:v>61276</c:v>
                </c:pt>
                <c:pt idx="3068">
                  <c:v>61283</c:v>
                </c:pt>
                <c:pt idx="3069">
                  <c:v>61290</c:v>
                </c:pt>
                <c:pt idx="3070">
                  <c:v>61297</c:v>
                </c:pt>
                <c:pt idx="3071">
                  <c:v>61304</c:v>
                </c:pt>
                <c:pt idx="3072">
                  <c:v>61311</c:v>
                </c:pt>
                <c:pt idx="3073">
                  <c:v>61318</c:v>
                </c:pt>
                <c:pt idx="3074">
                  <c:v>61325</c:v>
                </c:pt>
                <c:pt idx="3075">
                  <c:v>61332</c:v>
                </c:pt>
                <c:pt idx="3076">
                  <c:v>61339</c:v>
                </c:pt>
                <c:pt idx="3077">
                  <c:v>61346</c:v>
                </c:pt>
                <c:pt idx="3078">
                  <c:v>61353</c:v>
                </c:pt>
                <c:pt idx="3079">
                  <c:v>61360</c:v>
                </c:pt>
                <c:pt idx="3080">
                  <c:v>61367</c:v>
                </c:pt>
                <c:pt idx="3081">
                  <c:v>61374</c:v>
                </c:pt>
                <c:pt idx="3082">
                  <c:v>61381</c:v>
                </c:pt>
                <c:pt idx="3083">
                  <c:v>61388</c:v>
                </c:pt>
                <c:pt idx="3084">
                  <c:v>61395</c:v>
                </c:pt>
                <c:pt idx="3085">
                  <c:v>61402</c:v>
                </c:pt>
                <c:pt idx="3086">
                  <c:v>61409</c:v>
                </c:pt>
                <c:pt idx="3087">
                  <c:v>61416</c:v>
                </c:pt>
                <c:pt idx="3088">
                  <c:v>61423</c:v>
                </c:pt>
                <c:pt idx="3089">
                  <c:v>61430</c:v>
                </c:pt>
                <c:pt idx="3090">
                  <c:v>61437</c:v>
                </c:pt>
                <c:pt idx="3091">
                  <c:v>61444</c:v>
                </c:pt>
                <c:pt idx="3092">
                  <c:v>61451</c:v>
                </c:pt>
                <c:pt idx="3093">
                  <c:v>61458</c:v>
                </c:pt>
                <c:pt idx="3094">
                  <c:v>61465</c:v>
                </c:pt>
                <c:pt idx="3095">
                  <c:v>61472</c:v>
                </c:pt>
                <c:pt idx="3096">
                  <c:v>61479</c:v>
                </c:pt>
                <c:pt idx="3097">
                  <c:v>61487</c:v>
                </c:pt>
                <c:pt idx="3098">
                  <c:v>61494</c:v>
                </c:pt>
                <c:pt idx="3099">
                  <c:v>61501</c:v>
                </c:pt>
                <c:pt idx="3100">
                  <c:v>61508</c:v>
                </c:pt>
                <c:pt idx="3101">
                  <c:v>61515</c:v>
                </c:pt>
                <c:pt idx="3102">
                  <c:v>61522</c:v>
                </c:pt>
                <c:pt idx="3103">
                  <c:v>61529</c:v>
                </c:pt>
                <c:pt idx="3104">
                  <c:v>61536</c:v>
                </c:pt>
                <c:pt idx="3105">
                  <c:v>61543</c:v>
                </c:pt>
                <c:pt idx="3106">
                  <c:v>61550</c:v>
                </c:pt>
                <c:pt idx="3107">
                  <c:v>61557</c:v>
                </c:pt>
                <c:pt idx="3108">
                  <c:v>61564</c:v>
                </c:pt>
                <c:pt idx="3109">
                  <c:v>61571</c:v>
                </c:pt>
                <c:pt idx="3110">
                  <c:v>61578</c:v>
                </c:pt>
                <c:pt idx="3111">
                  <c:v>61585</c:v>
                </c:pt>
                <c:pt idx="3112">
                  <c:v>61592</c:v>
                </c:pt>
                <c:pt idx="3113">
                  <c:v>61599</c:v>
                </c:pt>
                <c:pt idx="3114">
                  <c:v>61606</c:v>
                </c:pt>
                <c:pt idx="3115">
                  <c:v>61613</c:v>
                </c:pt>
                <c:pt idx="3116">
                  <c:v>61620</c:v>
                </c:pt>
                <c:pt idx="3117">
                  <c:v>61627</c:v>
                </c:pt>
                <c:pt idx="3118">
                  <c:v>61634</c:v>
                </c:pt>
                <c:pt idx="3119">
                  <c:v>61641</c:v>
                </c:pt>
                <c:pt idx="3120">
                  <c:v>61648</c:v>
                </c:pt>
                <c:pt idx="3121">
                  <c:v>61655</c:v>
                </c:pt>
                <c:pt idx="3122">
                  <c:v>61662</c:v>
                </c:pt>
                <c:pt idx="3123">
                  <c:v>61669</c:v>
                </c:pt>
                <c:pt idx="3124">
                  <c:v>61676</c:v>
                </c:pt>
                <c:pt idx="3125">
                  <c:v>61683</c:v>
                </c:pt>
                <c:pt idx="3126">
                  <c:v>61690</c:v>
                </c:pt>
                <c:pt idx="3127">
                  <c:v>61697</c:v>
                </c:pt>
                <c:pt idx="3128">
                  <c:v>61704</c:v>
                </c:pt>
                <c:pt idx="3129">
                  <c:v>61711</c:v>
                </c:pt>
                <c:pt idx="3130">
                  <c:v>61718</c:v>
                </c:pt>
                <c:pt idx="3131">
                  <c:v>61728</c:v>
                </c:pt>
                <c:pt idx="3132">
                  <c:v>61735</c:v>
                </c:pt>
                <c:pt idx="3133">
                  <c:v>61742</c:v>
                </c:pt>
                <c:pt idx="3134">
                  <c:v>61749</c:v>
                </c:pt>
                <c:pt idx="3135">
                  <c:v>61756</c:v>
                </c:pt>
                <c:pt idx="3136">
                  <c:v>61763</c:v>
                </c:pt>
                <c:pt idx="3137">
                  <c:v>61770</c:v>
                </c:pt>
                <c:pt idx="3138">
                  <c:v>61777</c:v>
                </c:pt>
                <c:pt idx="3139">
                  <c:v>61784</c:v>
                </c:pt>
                <c:pt idx="3140">
                  <c:v>61791</c:v>
                </c:pt>
                <c:pt idx="3141">
                  <c:v>61798</c:v>
                </c:pt>
                <c:pt idx="3142">
                  <c:v>61805</c:v>
                </c:pt>
                <c:pt idx="3143">
                  <c:v>61812</c:v>
                </c:pt>
                <c:pt idx="3144">
                  <c:v>61819</c:v>
                </c:pt>
                <c:pt idx="3145">
                  <c:v>61826</c:v>
                </c:pt>
                <c:pt idx="3146">
                  <c:v>61835</c:v>
                </c:pt>
                <c:pt idx="3147">
                  <c:v>61840</c:v>
                </c:pt>
                <c:pt idx="3148">
                  <c:v>61847</c:v>
                </c:pt>
                <c:pt idx="3149">
                  <c:v>61854</c:v>
                </c:pt>
                <c:pt idx="3150">
                  <c:v>61861</c:v>
                </c:pt>
                <c:pt idx="3151">
                  <c:v>61868</c:v>
                </c:pt>
                <c:pt idx="3152">
                  <c:v>61875</c:v>
                </c:pt>
                <c:pt idx="3153">
                  <c:v>61882</c:v>
                </c:pt>
                <c:pt idx="3154">
                  <c:v>61889</c:v>
                </c:pt>
                <c:pt idx="3155">
                  <c:v>61896</c:v>
                </c:pt>
                <c:pt idx="3156">
                  <c:v>61903</c:v>
                </c:pt>
                <c:pt idx="3157">
                  <c:v>61910</c:v>
                </c:pt>
                <c:pt idx="3158">
                  <c:v>61917</c:v>
                </c:pt>
                <c:pt idx="3159">
                  <c:v>61924</c:v>
                </c:pt>
                <c:pt idx="3160">
                  <c:v>61931</c:v>
                </c:pt>
                <c:pt idx="3161">
                  <c:v>61938</c:v>
                </c:pt>
                <c:pt idx="3162">
                  <c:v>61945</c:v>
                </c:pt>
                <c:pt idx="3163">
                  <c:v>61952</c:v>
                </c:pt>
                <c:pt idx="3164">
                  <c:v>61959</c:v>
                </c:pt>
                <c:pt idx="3165">
                  <c:v>61966</c:v>
                </c:pt>
                <c:pt idx="3166">
                  <c:v>61973</c:v>
                </c:pt>
                <c:pt idx="3167">
                  <c:v>61980</c:v>
                </c:pt>
                <c:pt idx="3168">
                  <c:v>61987</c:v>
                </c:pt>
                <c:pt idx="3169">
                  <c:v>61994</c:v>
                </c:pt>
                <c:pt idx="3170">
                  <c:v>62001</c:v>
                </c:pt>
                <c:pt idx="3171">
                  <c:v>62008</c:v>
                </c:pt>
                <c:pt idx="3172">
                  <c:v>62015</c:v>
                </c:pt>
                <c:pt idx="3173">
                  <c:v>62022</c:v>
                </c:pt>
                <c:pt idx="3174">
                  <c:v>62029</c:v>
                </c:pt>
                <c:pt idx="3175">
                  <c:v>62036</c:v>
                </c:pt>
                <c:pt idx="3176">
                  <c:v>62043</c:v>
                </c:pt>
                <c:pt idx="3177">
                  <c:v>62050</c:v>
                </c:pt>
                <c:pt idx="3178">
                  <c:v>62057</c:v>
                </c:pt>
                <c:pt idx="3179">
                  <c:v>62064</c:v>
                </c:pt>
                <c:pt idx="3180">
                  <c:v>62071</c:v>
                </c:pt>
                <c:pt idx="3181">
                  <c:v>62078</c:v>
                </c:pt>
                <c:pt idx="3182">
                  <c:v>62085</c:v>
                </c:pt>
                <c:pt idx="3183">
                  <c:v>62093</c:v>
                </c:pt>
                <c:pt idx="3184">
                  <c:v>62100</c:v>
                </c:pt>
                <c:pt idx="3185">
                  <c:v>62107</c:v>
                </c:pt>
                <c:pt idx="3186">
                  <c:v>62114</c:v>
                </c:pt>
                <c:pt idx="3187">
                  <c:v>62121</c:v>
                </c:pt>
                <c:pt idx="3188">
                  <c:v>62128</c:v>
                </c:pt>
                <c:pt idx="3189">
                  <c:v>62135</c:v>
                </c:pt>
                <c:pt idx="3190">
                  <c:v>62142</c:v>
                </c:pt>
                <c:pt idx="3191">
                  <c:v>62149</c:v>
                </c:pt>
                <c:pt idx="3192">
                  <c:v>62156</c:v>
                </c:pt>
                <c:pt idx="3193">
                  <c:v>62163</c:v>
                </c:pt>
                <c:pt idx="3194">
                  <c:v>62170</c:v>
                </c:pt>
                <c:pt idx="3195">
                  <c:v>62177</c:v>
                </c:pt>
                <c:pt idx="3196">
                  <c:v>62186</c:v>
                </c:pt>
                <c:pt idx="3197">
                  <c:v>62193</c:v>
                </c:pt>
                <c:pt idx="3198">
                  <c:v>62200</c:v>
                </c:pt>
                <c:pt idx="3199">
                  <c:v>62207</c:v>
                </c:pt>
                <c:pt idx="3200">
                  <c:v>62215</c:v>
                </c:pt>
                <c:pt idx="3201">
                  <c:v>62221</c:v>
                </c:pt>
                <c:pt idx="3202">
                  <c:v>62228</c:v>
                </c:pt>
                <c:pt idx="3203">
                  <c:v>62235</c:v>
                </c:pt>
                <c:pt idx="3204">
                  <c:v>62242</c:v>
                </c:pt>
                <c:pt idx="3205">
                  <c:v>62249</c:v>
                </c:pt>
                <c:pt idx="3206">
                  <c:v>62256</c:v>
                </c:pt>
                <c:pt idx="3207">
                  <c:v>62263</c:v>
                </c:pt>
                <c:pt idx="3208">
                  <c:v>62270</c:v>
                </c:pt>
                <c:pt idx="3209">
                  <c:v>62277</c:v>
                </c:pt>
                <c:pt idx="3210">
                  <c:v>62284</c:v>
                </c:pt>
                <c:pt idx="3211">
                  <c:v>62291</c:v>
                </c:pt>
                <c:pt idx="3212">
                  <c:v>62298</c:v>
                </c:pt>
                <c:pt idx="3213">
                  <c:v>62305</c:v>
                </c:pt>
                <c:pt idx="3214">
                  <c:v>62312</c:v>
                </c:pt>
                <c:pt idx="3215">
                  <c:v>62319</c:v>
                </c:pt>
                <c:pt idx="3216">
                  <c:v>62326</c:v>
                </c:pt>
                <c:pt idx="3217">
                  <c:v>62333</c:v>
                </c:pt>
                <c:pt idx="3218">
                  <c:v>62340</c:v>
                </c:pt>
                <c:pt idx="3219">
                  <c:v>62347</c:v>
                </c:pt>
                <c:pt idx="3220">
                  <c:v>62354</c:v>
                </c:pt>
                <c:pt idx="3221">
                  <c:v>62361</c:v>
                </c:pt>
                <c:pt idx="3222">
                  <c:v>62368</c:v>
                </c:pt>
                <c:pt idx="3223">
                  <c:v>62375</c:v>
                </c:pt>
                <c:pt idx="3224">
                  <c:v>62382</c:v>
                </c:pt>
                <c:pt idx="3225">
                  <c:v>62389</c:v>
                </c:pt>
                <c:pt idx="3226">
                  <c:v>62396</c:v>
                </c:pt>
                <c:pt idx="3227">
                  <c:v>62403</c:v>
                </c:pt>
                <c:pt idx="3228">
                  <c:v>62410</c:v>
                </c:pt>
                <c:pt idx="3229">
                  <c:v>62417</c:v>
                </c:pt>
                <c:pt idx="3230">
                  <c:v>62424</c:v>
                </c:pt>
                <c:pt idx="3231">
                  <c:v>62431</c:v>
                </c:pt>
                <c:pt idx="3232">
                  <c:v>62438</c:v>
                </c:pt>
                <c:pt idx="3233">
                  <c:v>62445</c:v>
                </c:pt>
                <c:pt idx="3234">
                  <c:v>62456</c:v>
                </c:pt>
                <c:pt idx="3235">
                  <c:v>62460</c:v>
                </c:pt>
                <c:pt idx="3236">
                  <c:v>62466</c:v>
                </c:pt>
                <c:pt idx="3237">
                  <c:v>62473</c:v>
                </c:pt>
                <c:pt idx="3238">
                  <c:v>62480</c:v>
                </c:pt>
                <c:pt idx="3239">
                  <c:v>62487</c:v>
                </c:pt>
                <c:pt idx="3240">
                  <c:v>62494</c:v>
                </c:pt>
                <c:pt idx="3241">
                  <c:v>62501</c:v>
                </c:pt>
                <c:pt idx="3242">
                  <c:v>62508</c:v>
                </c:pt>
                <c:pt idx="3243">
                  <c:v>62515</c:v>
                </c:pt>
                <c:pt idx="3244">
                  <c:v>62522</c:v>
                </c:pt>
                <c:pt idx="3245">
                  <c:v>62529</c:v>
                </c:pt>
                <c:pt idx="3246">
                  <c:v>62536</c:v>
                </c:pt>
                <c:pt idx="3247">
                  <c:v>62543</c:v>
                </c:pt>
                <c:pt idx="3248">
                  <c:v>62550</c:v>
                </c:pt>
                <c:pt idx="3249">
                  <c:v>62557</c:v>
                </c:pt>
                <c:pt idx="3250">
                  <c:v>62564</c:v>
                </c:pt>
                <c:pt idx="3251">
                  <c:v>62571</c:v>
                </c:pt>
                <c:pt idx="3252">
                  <c:v>62578</c:v>
                </c:pt>
                <c:pt idx="3253">
                  <c:v>62585</c:v>
                </c:pt>
                <c:pt idx="3254">
                  <c:v>62592</c:v>
                </c:pt>
                <c:pt idx="3255">
                  <c:v>62599</c:v>
                </c:pt>
                <c:pt idx="3256">
                  <c:v>62606</c:v>
                </c:pt>
                <c:pt idx="3257">
                  <c:v>62613</c:v>
                </c:pt>
                <c:pt idx="3258">
                  <c:v>62620</c:v>
                </c:pt>
                <c:pt idx="3259">
                  <c:v>62627</c:v>
                </c:pt>
                <c:pt idx="3260">
                  <c:v>62634</c:v>
                </c:pt>
                <c:pt idx="3261">
                  <c:v>62641</c:v>
                </c:pt>
                <c:pt idx="3262">
                  <c:v>62648</c:v>
                </c:pt>
                <c:pt idx="3263">
                  <c:v>62655</c:v>
                </c:pt>
                <c:pt idx="3264">
                  <c:v>62662</c:v>
                </c:pt>
                <c:pt idx="3265">
                  <c:v>62669</c:v>
                </c:pt>
                <c:pt idx="3266">
                  <c:v>62676</c:v>
                </c:pt>
                <c:pt idx="3267">
                  <c:v>62683</c:v>
                </c:pt>
                <c:pt idx="3268">
                  <c:v>62690</c:v>
                </c:pt>
                <c:pt idx="3269">
                  <c:v>62697</c:v>
                </c:pt>
                <c:pt idx="3270">
                  <c:v>62704</c:v>
                </c:pt>
                <c:pt idx="3271">
                  <c:v>62711</c:v>
                </c:pt>
                <c:pt idx="3272">
                  <c:v>62718</c:v>
                </c:pt>
                <c:pt idx="3273">
                  <c:v>62725</c:v>
                </c:pt>
                <c:pt idx="3274">
                  <c:v>62732</c:v>
                </c:pt>
                <c:pt idx="3275">
                  <c:v>62739</c:v>
                </c:pt>
                <c:pt idx="3276">
                  <c:v>62746</c:v>
                </c:pt>
                <c:pt idx="3277">
                  <c:v>62753</c:v>
                </c:pt>
                <c:pt idx="3278">
                  <c:v>62760</c:v>
                </c:pt>
                <c:pt idx="3279">
                  <c:v>62767</c:v>
                </c:pt>
                <c:pt idx="3280">
                  <c:v>62774</c:v>
                </c:pt>
                <c:pt idx="3281">
                  <c:v>62781</c:v>
                </c:pt>
                <c:pt idx="3282">
                  <c:v>62788</c:v>
                </c:pt>
                <c:pt idx="3283">
                  <c:v>62795</c:v>
                </c:pt>
                <c:pt idx="3284">
                  <c:v>62802</c:v>
                </c:pt>
                <c:pt idx="3285">
                  <c:v>62809</c:v>
                </c:pt>
                <c:pt idx="3286">
                  <c:v>62816</c:v>
                </c:pt>
                <c:pt idx="3287">
                  <c:v>62823</c:v>
                </c:pt>
                <c:pt idx="3288">
                  <c:v>62830</c:v>
                </c:pt>
                <c:pt idx="3289">
                  <c:v>62837</c:v>
                </c:pt>
                <c:pt idx="3290">
                  <c:v>62844</c:v>
                </c:pt>
                <c:pt idx="3291">
                  <c:v>62851</c:v>
                </c:pt>
                <c:pt idx="3292">
                  <c:v>62858</c:v>
                </c:pt>
                <c:pt idx="3293">
                  <c:v>62865</c:v>
                </c:pt>
                <c:pt idx="3294">
                  <c:v>62872</c:v>
                </c:pt>
                <c:pt idx="3295">
                  <c:v>62879</c:v>
                </c:pt>
                <c:pt idx="3296">
                  <c:v>62886</c:v>
                </c:pt>
                <c:pt idx="3297">
                  <c:v>62893</c:v>
                </c:pt>
                <c:pt idx="3298">
                  <c:v>62900</c:v>
                </c:pt>
                <c:pt idx="3299">
                  <c:v>62907</c:v>
                </c:pt>
                <c:pt idx="3300">
                  <c:v>62914</c:v>
                </c:pt>
                <c:pt idx="3301">
                  <c:v>62921</c:v>
                </c:pt>
                <c:pt idx="3302">
                  <c:v>62928</c:v>
                </c:pt>
                <c:pt idx="3303">
                  <c:v>62935</c:v>
                </c:pt>
                <c:pt idx="3304">
                  <c:v>62942</c:v>
                </c:pt>
                <c:pt idx="3305">
                  <c:v>62949</c:v>
                </c:pt>
                <c:pt idx="3306">
                  <c:v>62956</c:v>
                </c:pt>
                <c:pt idx="3307">
                  <c:v>62963</c:v>
                </c:pt>
                <c:pt idx="3308">
                  <c:v>62970</c:v>
                </c:pt>
                <c:pt idx="3309">
                  <c:v>62977</c:v>
                </c:pt>
                <c:pt idx="3310">
                  <c:v>62984</c:v>
                </c:pt>
                <c:pt idx="3311">
                  <c:v>62991</c:v>
                </c:pt>
                <c:pt idx="3312">
                  <c:v>62998</c:v>
                </c:pt>
                <c:pt idx="3313">
                  <c:v>63005</c:v>
                </c:pt>
                <c:pt idx="3314">
                  <c:v>63012</c:v>
                </c:pt>
                <c:pt idx="3315">
                  <c:v>63019</c:v>
                </c:pt>
                <c:pt idx="3316">
                  <c:v>63026</c:v>
                </c:pt>
                <c:pt idx="3317">
                  <c:v>63033</c:v>
                </c:pt>
                <c:pt idx="3318">
                  <c:v>63040</c:v>
                </c:pt>
                <c:pt idx="3319">
                  <c:v>63047</c:v>
                </c:pt>
                <c:pt idx="3320">
                  <c:v>63054</c:v>
                </c:pt>
                <c:pt idx="3321">
                  <c:v>63061</c:v>
                </c:pt>
                <c:pt idx="3322">
                  <c:v>63068</c:v>
                </c:pt>
                <c:pt idx="3323">
                  <c:v>63075</c:v>
                </c:pt>
                <c:pt idx="3324">
                  <c:v>63082</c:v>
                </c:pt>
                <c:pt idx="3325">
                  <c:v>63089</c:v>
                </c:pt>
                <c:pt idx="3326">
                  <c:v>63096</c:v>
                </c:pt>
                <c:pt idx="3327">
                  <c:v>63103</c:v>
                </c:pt>
                <c:pt idx="3328">
                  <c:v>63110</c:v>
                </c:pt>
                <c:pt idx="3329">
                  <c:v>63117</c:v>
                </c:pt>
                <c:pt idx="3330">
                  <c:v>63124</c:v>
                </c:pt>
                <c:pt idx="3331">
                  <c:v>63131</c:v>
                </c:pt>
                <c:pt idx="3332">
                  <c:v>63138</c:v>
                </c:pt>
                <c:pt idx="3333">
                  <c:v>63145</c:v>
                </c:pt>
                <c:pt idx="3334">
                  <c:v>63152</c:v>
                </c:pt>
                <c:pt idx="3335">
                  <c:v>63159</c:v>
                </c:pt>
                <c:pt idx="3336">
                  <c:v>63166</c:v>
                </c:pt>
                <c:pt idx="3337">
                  <c:v>63173</c:v>
                </c:pt>
                <c:pt idx="3338">
                  <c:v>63180</c:v>
                </c:pt>
                <c:pt idx="3339">
                  <c:v>63187</c:v>
                </c:pt>
                <c:pt idx="3340">
                  <c:v>63194</c:v>
                </c:pt>
                <c:pt idx="3341">
                  <c:v>63201</c:v>
                </c:pt>
                <c:pt idx="3342">
                  <c:v>63208</c:v>
                </c:pt>
                <c:pt idx="3343">
                  <c:v>63215</c:v>
                </c:pt>
                <c:pt idx="3344">
                  <c:v>63222</c:v>
                </c:pt>
                <c:pt idx="3345">
                  <c:v>63229</c:v>
                </c:pt>
                <c:pt idx="3346">
                  <c:v>63236</c:v>
                </c:pt>
                <c:pt idx="3347">
                  <c:v>63243</c:v>
                </c:pt>
                <c:pt idx="3348">
                  <c:v>63250</c:v>
                </c:pt>
                <c:pt idx="3349">
                  <c:v>63257</c:v>
                </c:pt>
                <c:pt idx="3350">
                  <c:v>63264</c:v>
                </c:pt>
                <c:pt idx="3351">
                  <c:v>63271</c:v>
                </c:pt>
                <c:pt idx="3352">
                  <c:v>63278</c:v>
                </c:pt>
                <c:pt idx="3353">
                  <c:v>63285</c:v>
                </c:pt>
                <c:pt idx="3354">
                  <c:v>63292</c:v>
                </c:pt>
                <c:pt idx="3355">
                  <c:v>63299</c:v>
                </c:pt>
                <c:pt idx="3356">
                  <c:v>63306</c:v>
                </c:pt>
                <c:pt idx="3357">
                  <c:v>63313</c:v>
                </c:pt>
                <c:pt idx="3358">
                  <c:v>63320</c:v>
                </c:pt>
                <c:pt idx="3359">
                  <c:v>63327</c:v>
                </c:pt>
                <c:pt idx="3360">
                  <c:v>63334</c:v>
                </c:pt>
                <c:pt idx="3361">
                  <c:v>63341</c:v>
                </c:pt>
                <c:pt idx="3362">
                  <c:v>63348</c:v>
                </c:pt>
                <c:pt idx="3363">
                  <c:v>63355</c:v>
                </c:pt>
                <c:pt idx="3364">
                  <c:v>63362</c:v>
                </c:pt>
                <c:pt idx="3365">
                  <c:v>63369</c:v>
                </c:pt>
                <c:pt idx="3366">
                  <c:v>63376</c:v>
                </c:pt>
                <c:pt idx="3367">
                  <c:v>63383</c:v>
                </c:pt>
                <c:pt idx="3368">
                  <c:v>63390</c:v>
                </c:pt>
                <c:pt idx="3369">
                  <c:v>63397</c:v>
                </c:pt>
                <c:pt idx="3370">
                  <c:v>63404</c:v>
                </c:pt>
                <c:pt idx="3371">
                  <c:v>63411</c:v>
                </c:pt>
                <c:pt idx="3372">
                  <c:v>63418</c:v>
                </c:pt>
                <c:pt idx="3373">
                  <c:v>63425</c:v>
                </c:pt>
                <c:pt idx="3374">
                  <c:v>63432</c:v>
                </c:pt>
                <c:pt idx="3375">
                  <c:v>63439</c:v>
                </c:pt>
                <c:pt idx="3376">
                  <c:v>63446</c:v>
                </c:pt>
                <c:pt idx="3377">
                  <c:v>63453</c:v>
                </c:pt>
                <c:pt idx="3378">
                  <c:v>63460</c:v>
                </c:pt>
                <c:pt idx="3379">
                  <c:v>63467</c:v>
                </c:pt>
                <c:pt idx="3380">
                  <c:v>63474</c:v>
                </c:pt>
                <c:pt idx="3381">
                  <c:v>63481</c:v>
                </c:pt>
                <c:pt idx="3382">
                  <c:v>63488</c:v>
                </c:pt>
                <c:pt idx="3383">
                  <c:v>63495</c:v>
                </c:pt>
                <c:pt idx="3384">
                  <c:v>63502</c:v>
                </c:pt>
                <c:pt idx="3385">
                  <c:v>63509</c:v>
                </c:pt>
                <c:pt idx="3386">
                  <c:v>63516</c:v>
                </c:pt>
                <c:pt idx="3387">
                  <c:v>63523</c:v>
                </c:pt>
                <c:pt idx="3388">
                  <c:v>63530</c:v>
                </c:pt>
                <c:pt idx="3389">
                  <c:v>63537</c:v>
                </c:pt>
                <c:pt idx="3390">
                  <c:v>63544</c:v>
                </c:pt>
                <c:pt idx="3391">
                  <c:v>63552</c:v>
                </c:pt>
                <c:pt idx="3392">
                  <c:v>63559</c:v>
                </c:pt>
                <c:pt idx="3393">
                  <c:v>63566</c:v>
                </c:pt>
                <c:pt idx="3394">
                  <c:v>63573</c:v>
                </c:pt>
                <c:pt idx="3395">
                  <c:v>63580</c:v>
                </c:pt>
                <c:pt idx="3396">
                  <c:v>63587</c:v>
                </c:pt>
                <c:pt idx="3397">
                  <c:v>63594</c:v>
                </c:pt>
                <c:pt idx="3398">
                  <c:v>63601</c:v>
                </c:pt>
                <c:pt idx="3399">
                  <c:v>63608</c:v>
                </c:pt>
                <c:pt idx="3400">
                  <c:v>63615</c:v>
                </c:pt>
                <c:pt idx="3401">
                  <c:v>63622</c:v>
                </c:pt>
                <c:pt idx="3402">
                  <c:v>63629</c:v>
                </c:pt>
                <c:pt idx="3403">
                  <c:v>63636</c:v>
                </c:pt>
                <c:pt idx="3404">
                  <c:v>63643</c:v>
                </c:pt>
                <c:pt idx="3405">
                  <c:v>63650</c:v>
                </c:pt>
                <c:pt idx="3406">
                  <c:v>63661</c:v>
                </c:pt>
                <c:pt idx="3407">
                  <c:v>63664</c:v>
                </c:pt>
                <c:pt idx="3408">
                  <c:v>63671</c:v>
                </c:pt>
                <c:pt idx="3409">
                  <c:v>63678</c:v>
                </c:pt>
                <c:pt idx="3410">
                  <c:v>63685</c:v>
                </c:pt>
                <c:pt idx="3411">
                  <c:v>63692</c:v>
                </c:pt>
                <c:pt idx="3412">
                  <c:v>63699</c:v>
                </c:pt>
                <c:pt idx="3413">
                  <c:v>63706</c:v>
                </c:pt>
                <c:pt idx="3414">
                  <c:v>63713</c:v>
                </c:pt>
                <c:pt idx="3415">
                  <c:v>63720</c:v>
                </c:pt>
                <c:pt idx="3416">
                  <c:v>63727</c:v>
                </c:pt>
                <c:pt idx="3417">
                  <c:v>63734</c:v>
                </c:pt>
                <c:pt idx="3418">
                  <c:v>63741</c:v>
                </c:pt>
                <c:pt idx="3419">
                  <c:v>63748</c:v>
                </c:pt>
                <c:pt idx="3420">
                  <c:v>63755</c:v>
                </c:pt>
                <c:pt idx="3421">
                  <c:v>63762</c:v>
                </c:pt>
                <c:pt idx="3422">
                  <c:v>63769</c:v>
                </c:pt>
                <c:pt idx="3423">
                  <c:v>63776</c:v>
                </c:pt>
                <c:pt idx="3424">
                  <c:v>63783</c:v>
                </c:pt>
                <c:pt idx="3425">
                  <c:v>63790</c:v>
                </c:pt>
                <c:pt idx="3426">
                  <c:v>63797</c:v>
                </c:pt>
                <c:pt idx="3427">
                  <c:v>63804</c:v>
                </c:pt>
                <c:pt idx="3428">
                  <c:v>63811</c:v>
                </c:pt>
                <c:pt idx="3429">
                  <c:v>63818</c:v>
                </c:pt>
                <c:pt idx="3430">
                  <c:v>63825</c:v>
                </c:pt>
                <c:pt idx="3431">
                  <c:v>63832</c:v>
                </c:pt>
                <c:pt idx="3432">
                  <c:v>63839</c:v>
                </c:pt>
                <c:pt idx="3433">
                  <c:v>63846</c:v>
                </c:pt>
                <c:pt idx="3434">
                  <c:v>63853</c:v>
                </c:pt>
                <c:pt idx="3435">
                  <c:v>63860</c:v>
                </c:pt>
                <c:pt idx="3436">
                  <c:v>63867</c:v>
                </c:pt>
                <c:pt idx="3437">
                  <c:v>63874</c:v>
                </c:pt>
                <c:pt idx="3438">
                  <c:v>63881</c:v>
                </c:pt>
                <c:pt idx="3439">
                  <c:v>63888</c:v>
                </c:pt>
                <c:pt idx="3440">
                  <c:v>63895</c:v>
                </c:pt>
                <c:pt idx="3441">
                  <c:v>63902</c:v>
                </c:pt>
                <c:pt idx="3442">
                  <c:v>63909</c:v>
                </c:pt>
                <c:pt idx="3443">
                  <c:v>63919</c:v>
                </c:pt>
                <c:pt idx="3444">
                  <c:v>63926</c:v>
                </c:pt>
                <c:pt idx="3445">
                  <c:v>63933</c:v>
                </c:pt>
                <c:pt idx="3446">
                  <c:v>63940</c:v>
                </c:pt>
                <c:pt idx="3447">
                  <c:v>63947</c:v>
                </c:pt>
                <c:pt idx="3448">
                  <c:v>63954</c:v>
                </c:pt>
                <c:pt idx="3449">
                  <c:v>63961</c:v>
                </c:pt>
                <c:pt idx="3450">
                  <c:v>63968</c:v>
                </c:pt>
                <c:pt idx="3451">
                  <c:v>63975</c:v>
                </c:pt>
                <c:pt idx="3452">
                  <c:v>63982</c:v>
                </c:pt>
                <c:pt idx="3453">
                  <c:v>63989</c:v>
                </c:pt>
                <c:pt idx="3454">
                  <c:v>63996</c:v>
                </c:pt>
                <c:pt idx="3455">
                  <c:v>64003</c:v>
                </c:pt>
                <c:pt idx="3456">
                  <c:v>64010</c:v>
                </c:pt>
                <c:pt idx="3457">
                  <c:v>64019</c:v>
                </c:pt>
                <c:pt idx="3458">
                  <c:v>64024</c:v>
                </c:pt>
                <c:pt idx="3459">
                  <c:v>64031</c:v>
                </c:pt>
                <c:pt idx="3460">
                  <c:v>64038</c:v>
                </c:pt>
                <c:pt idx="3461">
                  <c:v>64045</c:v>
                </c:pt>
                <c:pt idx="3462">
                  <c:v>64052</c:v>
                </c:pt>
                <c:pt idx="3463">
                  <c:v>64059</c:v>
                </c:pt>
                <c:pt idx="3464">
                  <c:v>64066</c:v>
                </c:pt>
                <c:pt idx="3465">
                  <c:v>64073</c:v>
                </c:pt>
                <c:pt idx="3466">
                  <c:v>64080</c:v>
                </c:pt>
                <c:pt idx="3467">
                  <c:v>64087</c:v>
                </c:pt>
                <c:pt idx="3468">
                  <c:v>64094</c:v>
                </c:pt>
                <c:pt idx="3469">
                  <c:v>64101</c:v>
                </c:pt>
                <c:pt idx="3470">
                  <c:v>64108</c:v>
                </c:pt>
                <c:pt idx="3471">
                  <c:v>64115</c:v>
                </c:pt>
                <c:pt idx="3472">
                  <c:v>64122</c:v>
                </c:pt>
                <c:pt idx="3473">
                  <c:v>64129</c:v>
                </c:pt>
                <c:pt idx="3474">
                  <c:v>64136</c:v>
                </c:pt>
                <c:pt idx="3475">
                  <c:v>64143</c:v>
                </c:pt>
                <c:pt idx="3476">
                  <c:v>64150</c:v>
                </c:pt>
                <c:pt idx="3477">
                  <c:v>64157</c:v>
                </c:pt>
                <c:pt idx="3478">
                  <c:v>64164</c:v>
                </c:pt>
                <c:pt idx="3479">
                  <c:v>64171</c:v>
                </c:pt>
                <c:pt idx="3480">
                  <c:v>64178</c:v>
                </c:pt>
                <c:pt idx="3481">
                  <c:v>64185</c:v>
                </c:pt>
                <c:pt idx="3482">
                  <c:v>64192</c:v>
                </c:pt>
                <c:pt idx="3483">
                  <c:v>64199</c:v>
                </c:pt>
                <c:pt idx="3484">
                  <c:v>64206</c:v>
                </c:pt>
                <c:pt idx="3485">
                  <c:v>64213</c:v>
                </c:pt>
                <c:pt idx="3486">
                  <c:v>64220</c:v>
                </c:pt>
                <c:pt idx="3487">
                  <c:v>64227</c:v>
                </c:pt>
                <c:pt idx="3488">
                  <c:v>64234</c:v>
                </c:pt>
                <c:pt idx="3489">
                  <c:v>64241</c:v>
                </c:pt>
                <c:pt idx="3490">
                  <c:v>64248</c:v>
                </c:pt>
                <c:pt idx="3491">
                  <c:v>64255</c:v>
                </c:pt>
                <c:pt idx="3492">
                  <c:v>64262</c:v>
                </c:pt>
                <c:pt idx="3493">
                  <c:v>64269</c:v>
                </c:pt>
                <c:pt idx="3494">
                  <c:v>64276</c:v>
                </c:pt>
                <c:pt idx="3495">
                  <c:v>64284</c:v>
                </c:pt>
                <c:pt idx="3496">
                  <c:v>64291</c:v>
                </c:pt>
                <c:pt idx="3497">
                  <c:v>64298</c:v>
                </c:pt>
                <c:pt idx="3498">
                  <c:v>64305</c:v>
                </c:pt>
                <c:pt idx="3499">
                  <c:v>64312</c:v>
                </c:pt>
                <c:pt idx="3500">
                  <c:v>64319</c:v>
                </c:pt>
                <c:pt idx="3501">
                  <c:v>64326</c:v>
                </c:pt>
                <c:pt idx="3502">
                  <c:v>64333</c:v>
                </c:pt>
                <c:pt idx="3503">
                  <c:v>64340</c:v>
                </c:pt>
                <c:pt idx="3504">
                  <c:v>64347</c:v>
                </c:pt>
                <c:pt idx="3505">
                  <c:v>64354</c:v>
                </c:pt>
                <c:pt idx="3506">
                  <c:v>64361</c:v>
                </c:pt>
                <c:pt idx="3507">
                  <c:v>64368</c:v>
                </c:pt>
                <c:pt idx="3508">
                  <c:v>64375</c:v>
                </c:pt>
                <c:pt idx="3509">
                  <c:v>64382</c:v>
                </c:pt>
                <c:pt idx="3510">
                  <c:v>64389</c:v>
                </c:pt>
                <c:pt idx="3511">
                  <c:v>64398</c:v>
                </c:pt>
                <c:pt idx="3512">
                  <c:v>64405</c:v>
                </c:pt>
                <c:pt idx="3513">
                  <c:v>64412</c:v>
                </c:pt>
                <c:pt idx="3514">
                  <c:v>64419</c:v>
                </c:pt>
                <c:pt idx="3515">
                  <c:v>64426</c:v>
                </c:pt>
                <c:pt idx="3516">
                  <c:v>64433</c:v>
                </c:pt>
                <c:pt idx="3517">
                  <c:v>64440</c:v>
                </c:pt>
                <c:pt idx="3518">
                  <c:v>64447</c:v>
                </c:pt>
                <c:pt idx="3519">
                  <c:v>64454</c:v>
                </c:pt>
                <c:pt idx="3520">
                  <c:v>64461</c:v>
                </c:pt>
                <c:pt idx="3521">
                  <c:v>64468</c:v>
                </c:pt>
                <c:pt idx="3522">
                  <c:v>64475</c:v>
                </c:pt>
                <c:pt idx="3523">
                  <c:v>64482</c:v>
                </c:pt>
                <c:pt idx="3524">
                  <c:v>64489</c:v>
                </c:pt>
                <c:pt idx="3525">
                  <c:v>64496</c:v>
                </c:pt>
                <c:pt idx="3526">
                  <c:v>64503</c:v>
                </c:pt>
                <c:pt idx="3527">
                  <c:v>64510</c:v>
                </c:pt>
                <c:pt idx="3528">
                  <c:v>64517</c:v>
                </c:pt>
                <c:pt idx="3529">
                  <c:v>64524</c:v>
                </c:pt>
                <c:pt idx="3530">
                  <c:v>64531</c:v>
                </c:pt>
                <c:pt idx="3531">
                  <c:v>64538</c:v>
                </c:pt>
                <c:pt idx="3532">
                  <c:v>64545</c:v>
                </c:pt>
                <c:pt idx="3533">
                  <c:v>64552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-3.7270771725550489E-3</c:v>
                </c:pt>
                <c:pt idx="1">
                  <c:v>-3.7271157595419879E-3</c:v>
                </c:pt>
                <c:pt idx="2">
                  <c:v>-3.727115759661892E-3</c:v>
                </c:pt>
                <c:pt idx="3">
                  <c:v>-3.7306846770635005E-3</c:v>
                </c:pt>
                <c:pt idx="4">
                  <c:v>-3.7374366830178474E-3</c:v>
                </c:pt>
                <c:pt idx="5">
                  <c:v>-3.742944057201214E-3</c:v>
                </c:pt>
                <c:pt idx="6">
                  <c:v>-3.7333372508241425E-3</c:v>
                </c:pt>
                <c:pt idx="7">
                  <c:v>-3.7173012364277724E-3</c:v>
                </c:pt>
                <c:pt idx="8">
                  <c:v>-3.6747995600094896E-3</c:v>
                </c:pt>
                <c:pt idx="9">
                  <c:v>-3.615551888400681E-3</c:v>
                </c:pt>
                <c:pt idx="10">
                  <c:v>-3.535904199662987E-3</c:v>
                </c:pt>
                <c:pt idx="11">
                  <c:v>-3.5176950785853478E-3</c:v>
                </c:pt>
                <c:pt idx="12">
                  <c:v>-3.5505010643133161E-3</c:v>
                </c:pt>
                <c:pt idx="13">
                  <c:v>-3.5955692841493914E-3</c:v>
                </c:pt>
                <c:pt idx="14">
                  <c:v>-3.6325444560336706E-3</c:v>
                </c:pt>
                <c:pt idx="15">
                  <c:v>-3.7028817509687784E-3</c:v>
                </c:pt>
                <c:pt idx="16">
                  <c:v>-3.7644483304166698E-3</c:v>
                </c:pt>
                <c:pt idx="17">
                  <c:v>-3.7881531703876092E-3</c:v>
                </c:pt>
                <c:pt idx="18">
                  <c:v>-3.8060407896134407E-3</c:v>
                </c:pt>
                <c:pt idx="19">
                  <c:v>-3.817056803434582E-3</c:v>
                </c:pt>
                <c:pt idx="20">
                  <c:v>-3.8188710226361167E-3</c:v>
                </c:pt>
                <c:pt idx="21">
                  <c:v>-3.8162502928562603E-3</c:v>
                </c:pt>
                <c:pt idx="22">
                  <c:v>-3.8142710868172003E-3</c:v>
                </c:pt>
                <c:pt idx="23">
                  <c:v>-3.8119738189612562E-3</c:v>
                </c:pt>
                <c:pt idx="24">
                  <c:v>-3.8094058822979449E-3</c:v>
                </c:pt>
                <c:pt idx="25">
                  <c:v>-3.8035645582201738E-3</c:v>
                </c:pt>
                <c:pt idx="26">
                  <c:v>-3.7973753097597651E-3</c:v>
                </c:pt>
                <c:pt idx="27">
                  <c:v>-3.794164925561283E-3</c:v>
                </c:pt>
                <c:pt idx="28">
                  <c:v>-3.7909682308923109E-3</c:v>
                </c:pt>
                <c:pt idx="29">
                  <c:v>-3.7878326189622058E-3</c:v>
                </c:pt>
                <c:pt idx="30">
                  <c:v>-3.7819622377410766E-3</c:v>
                </c:pt>
                <c:pt idx="31">
                  <c:v>-3.7768488602196726E-3</c:v>
                </c:pt>
                <c:pt idx="32">
                  <c:v>-3.7747295580059514E-3</c:v>
                </c:pt>
                <c:pt idx="33">
                  <c:v>-3.7729556971877187E-3</c:v>
                </c:pt>
                <c:pt idx="34">
                  <c:v>-3.771574670414779E-3</c:v>
                </c:pt>
                <c:pt idx="35">
                  <c:v>-3.7703195424132474E-3</c:v>
                </c:pt>
                <c:pt idx="36">
                  <c:v>-3.7709267678831537E-3</c:v>
                </c:pt>
                <c:pt idx="37">
                  <c:v>-3.7722208087975773E-3</c:v>
                </c:pt>
                <c:pt idx="38">
                  <c:v>-3.7741920422140751E-3</c:v>
                </c:pt>
                <c:pt idx="39">
                  <c:v>-3.7768878615418444E-3</c:v>
                </c:pt>
                <c:pt idx="40">
                  <c:v>-3.7848919576344286E-3</c:v>
                </c:pt>
                <c:pt idx="41">
                  <c:v>-3.7957032777269362E-3</c:v>
                </c:pt>
                <c:pt idx="42">
                  <c:v>-3.8017425966518914E-3</c:v>
                </c:pt>
                <c:pt idx="43">
                  <c:v>-3.8077432001859535E-3</c:v>
                </c:pt>
                <c:pt idx="44">
                  <c:v>-3.8136899345309061E-3</c:v>
                </c:pt>
                <c:pt idx="45">
                  <c:v>-3.825287423127044E-3</c:v>
                </c:pt>
                <c:pt idx="46">
                  <c:v>-3.8366351051344338E-3</c:v>
                </c:pt>
                <c:pt idx="47">
                  <c:v>-3.8420851872400519E-3</c:v>
                </c:pt>
                <c:pt idx="48">
                  <c:v>-3.8473904777669432E-3</c:v>
                </c:pt>
                <c:pt idx="49">
                  <c:v>-3.8525358227570194E-3</c:v>
                </c:pt>
                <c:pt idx="50">
                  <c:v>-3.8621761573143232E-3</c:v>
                </c:pt>
                <c:pt idx="51">
                  <c:v>-3.8712146731034736E-3</c:v>
                </c:pt>
                <c:pt idx="52">
                  <c:v>-3.8753329845553353E-3</c:v>
                </c:pt>
                <c:pt idx="53">
                  <c:v>-3.8792004280008285E-3</c:v>
                </c:pt>
                <c:pt idx="54">
                  <c:v>-3.8828018497216732E-3</c:v>
                </c:pt>
                <c:pt idx="55">
                  <c:v>-3.889000172576651E-3</c:v>
                </c:pt>
                <c:pt idx="56">
                  <c:v>-3.894244244313505E-3</c:v>
                </c:pt>
                <c:pt idx="57">
                  <c:v>-3.8962882511173191E-3</c:v>
                </c:pt>
                <c:pt idx="58">
                  <c:v>-3.8979753137269313E-3</c:v>
                </c:pt>
                <c:pt idx="59">
                  <c:v>-3.8992902783441252E-3</c:v>
                </c:pt>
                <c:pt idx="60">
                  <c:v>-3.9005618490861593E-3</c:v>
                </c:pt>
                <c:pt idx="61">
                  <c:v>-3.900526081563882E-3</c:v>
                </c:pt>
                <c:pt idx="62">
                  <c:v>-3.8997532498452614E-3</c:v>
                </c:pt>
                <c:pt idx="63">
                  <c:v>-3.8986034029475647E-3</c:v>
                </c:pt>
                <c:pt idx="64">
                  <c:v>-3.897412887221563E-3</c:v>
                </c:pt>
                <c:pt idx="65">
                  <c:v>-3.8951710108170445E-3</c:v>
                </c:pt>
                <c:pt idx="66">
                  <c:v>-3.8932311403527819E-3</c:v>
                </c:pt>
                <c:pt idx="67">
                  <c:v>-3.8923671948776217E-3</c:v>
                </c:pt>
                <c:pt idx="68">
                  <c:v>-3.8915904107206245E-3</c:v>
                </c:pt>
                <c:pt idx="69">
                  <c:v>-3.8909080702165255E-3</c:v>
                </c:pt>
                <c:pt idx="70">
                  <c:v>-3.8896751173866928E-3</c:v>
                </c:pt>
                <c:pt idx="71">
                  <c:v>-3.8891679084018804E-3</c:v>
                </c:pt>
                <c:pt idx="72">
                  <c:v>-3.8892051612027245E-3</c:v>
                </c:pt>
                <c:pt idx="73">
                  <c:v>-3.8893878344792299E-3</c:v>
                </c:pt>
                <c:pt idx="74">
                  <c:v>-3.8902322893985541E-3</c:v>
                </c:pt>
                <c:pt idx="75">
                  <c:v>-3.8917183827535951E-3</c:v>
                </c:pt>
                <c:pt idx="76">
                  <c:v>-3.8927373956276767E-3</c:v>
                </c:pt>
                <c:pt idx="77">
                  <c:v>-3.8939455236253195E-3</c:v>
                </c:pt>
                <c:pt idx="78">
                  <c:v>-3.8953500492411308E-3</c:v>
                </c:pt>
                <c:pt idx="79">
                  <c:v>-3.898807946183247E-3</c:v>
                </c:pt>
                <c:pt idx="80">
                  <c:v>-3.9030777756599022E-3</c:v>
                </c:pt>
                <c:pt idx="81">
                  <c:v>-3.9055735253468171E-3</c:v>
                </c:pt>
                <c:pt idx="82">
                  <c:v>-3.9083093670599922E-3</c:v>
                </c:pt>
                <c:pt idx="83">
                  <c:v>-3.9112925832540668E-3</c:v>
                </c:pt>
                <c:pt idx="84">
                  <c:v>-3.9180773659630574E-3</c:v>
                </c:pt>
                <c:pt idx="85">
                  <c:v>-3.9257912113921378E-3</c:v>
                </c:pt>
                <c:pt idx="86">
                  <c:v>-3.9297953269512576E-3</c:v>
                </c:pt>
                <c:pt idx="87">
                  <c:v>-3.9337558632501768E-3</c:v>
                </c:pt>
                <c:pt idx="88">
                  <c:v>-3.937669805980093E-3</c:v>
                </c:pt>
                <c:pt idx="89">
                  <c:v>-3.9452840699860658E-3</c:v>
                </c:pt>
                <c:pt idx="90">
                  <c:v>-3.9527993529153704E-3</c:v>
                </c:pt>
                <c:pt idx="91">
                  <c:v>-3.9564351112897356E-3</c:v>
                </c:pt>
                <c:pt idx="92">
                  <c:v>-3.9600061895228578E-3</c:v>
                </c:pt>
                <c:pt idx="93">
                  <c:v>-3.9635095731060943E-3</c:v>
                </c:pt>
                <c:pt idx="94">
                  <c:v>-3.9702318329881692E-3</c:v>
                </c:pt>
                <c:pt idx="95">
                  <c:v>-3.9767858719663707E-3</c:v>
                </c:pt>
                <c:pt idx="96">
                  <c:v>-3.979905565549835E-3</c:v>
                </c:pt>
                <c:pt idx="97">
                  <c:v>-3.9829394779911098E-3</c:v>
                </c:pt>
                <c:pt idx="98">
                  <c:v>-3.9858845945017762E-3</c:v>
                </c:pt>
                <c:pt idx="99">
                  <c:v>-3.9914195149437504E-3</c:v>
                </c:pt>
                <c:pt idx="100">
                  <c:v>-3.9967168145027543E-3</c:v>
                </c:pt>
                <c:pt idx="101">
                  <c:v>-3.9991727357691076E-3</c:v>
                </c:pt>
                <c:pt idx="102">
                  <c:v>-4.0015217745326126E-3</c:v>
                </c:pt>
                <c:pt idx="103">
                  <c:v>-4.0037609164844667E-3</c:v>
                </c:pt>
                <c:pt idx="104">
                  <c:v>-4.0078131861776001E-3</c:v>
                </c:pt>
                <c:pt idx="105">
                  <c:v>-4.0115582267619132E-3</c:v>
                </c:pt>
                <c:pt idx="106">
                  <c:v>-4.0132294348138586E-3</c:v>
                </c:pt>
                <c:pt idx="107">
                  <c:v>-4.0149078852724784E-3</c:v>
                </c:pt>
                <c:pt idx="108">
                  <c:v>-4.016621154319111E-3</c:v>
                </c:pt>
                <c:pt idx="109">
                  <c:v>-4.0201246466819995E-3</c:v>
                </c:pt>
                <c:pt idx="110">
                  <c:v>-4.0238455593533118E-3</c:v>
                </c:pt>
                <c:pt idx="111">
                  <c:v>-4.0257502778962007E-3</c:v>
                </c:pt>
                <c:pt idx="112">
                  <c:v>-4.027696757553656E-3</c:v>
                </c:pt>
                <c:pt idx="113">
                  <c:v>-4.0296861552402419E-3</c:v>
                </c:pt>
                <c:pt idx="114">
                  <c:v>-4.0337685972113846E-3</c:v>
                </c:pt>
                <c:pt idx="115">
                  <c:v>-4.0380960676467126E-3</c:v>
                </c:pt>
                <c:pt idx="116">
                  <c:v>-4.0403174113956553E-3</c:v>
                </c:pt>
                <c:pt idx="117">
                  <c:v>-4.0425886153805379E-3</c:v>
                </c:pt>
                <c:pt idx="118">
                  <c:v>-4.044910836795701E-3</c:v>
                </c:pt>
                <c:pt idx="119">
                  <c:v>-4.049685566593908E-3</c:v>
                </c:pt>
                <c:pt idx="120">
                  <c:v>-4.0547330372886492E-3</c:v>
                </c:pt>
                <c:pt idx="121">
                  <c:v>-4.0573277012523334E-3</c:v>
                </c:pt>
                <c:pt idx="122">
                  <c:v>-4.0599803248930755E-3</c:v>
                </c:pt>
                <c:pt idx="123">
                  <c:v>-4.0626920652453435E-3</c:v>
                </c:pt>
                <c:pt idx="124">
                  <c:v>-4.0682724112572899E-3</c:v>
                </c:pt>
                <c:pt idx="125">
                  <c:v>-4.0741533342192326E-3</c:v>
                </c:pt>
                <c:pt idx="126">
                  <c:v>-4.0771651649240681E-3</c:v>
                </c:pt>
                <c:pt idx="127">
                  <c:v>-4.0801782463883995E-3</c:v>
                </c:pt>
                <c:pt idx="128">
                  <c:v>-4.0831793337270383E-3</c:v>
                </c:pt>
                <c:pt idx="129">
                  <c:v>-4.0890923945413604E-3</c:v>
                </c:pt>
                <c:pt idx="130">
                  <c:v>-4.0950529966199412E-3</c:v>
                </c:pt>
                <c:pt idx="131">
                  <c:v>-4.0979860543766122E-3</c:v>
                </c:pt>
                <c:pt idx="132">
                  <c:v>-4.1009038942663167E-3</c:v>
                </c:pt>
                <c:pt idx="133">
                  <c:v>-4.1038059791187464E-3</c:v>
                </c:pt>
                <c:pt idx="134">
                  <c:v>-4.1095080331610134E-3</c:v>
                </c:pt>
                <c:pt idx="135">
                  <c:v>-4.1152460217119824E-3</c:v>
                </c:pt>
                <c:pt idx="136">
                  <c:v>-4.1180612717850451E-3</c:v>
                </c:pt>
                <c:pt idx="137">
                  <c:v>-4.1208575430795591E-3</c:v>
                </c:pt>
                <c:pt idx="138">
                  <c:v>-4.123634298265344E-3</c:v>
                </c:pt>
                <c:pt idx="139">
                  <c:v>-4.129072708600745E-3</c:v>
                </c:pt>
                <c:pt idx="140">
                  <c:v>-4.1345354123167866E-3</c:v>
                </c:pt>
                <c:pt idx="141">
                  <c:v>-4.1372065276057413E-3</c:v>
                </c:pt>
                <c:pt idx="142">
                  <c:v>-4.139854903124629E-3</c:v>
                </c:pt>
                <c:pt idx="143">
                  <c:v>-4.1424800016631735E-3</c:v>
                </c:pt>
                <c:pt idx="144">
                  <c:v>-4.147602135753381E-3</c:v>
                </c:pt>
                <c:pt idx="145">
                  <c:v>-4.1527368785310159E-3</c:v>
                </c:pt>
                <c:pt idx="146">
                  <c:v>-4.155237532055267E-3</c:v>
                </c:pt>
                <c:pt idx="147">
                  <c:v>-4.157711684857901E-3</c:v>
                </c:pt>
                <c:pt idx="148">
                  <c:v>-4.1648447455839843E-3</c:v>
                </c:pt>
                <c:pt idx="149">
                  <c:v>-4.1719604489465212E-3</c:v>
                </c:pt>
                <c:pt idx="150">
                  <c:v>-4.1741764193536923E-3</c:v>
                </c:pt>
                <c:pt idx="151">
                  <c:v>-4.1763029903529869E-3</c:v>
                </c:pt>
                <c:pt idx="152">
                  <c:v>-4.1802016285785726E-3</c:v>
                </c:pt>
                <c:pt idx="153">
                  <c:v>-4.1838834173191231E-3</c:v>
                </c:pt>
                <c:pt idx="154">
                  <c:v>-4.1855390941147874E-3</c:v>
                </c:pt>
                <c:pt idx="155">
                  <c:v>-4.1870958124690105E-3</c:v>
                </c:pt>
                <c:pt idx="156">
                  <c:v>-4.1885519794560011E-3</c:v>
                </c:pt>
                <c:pt idx="157">
                  <c:v>-4.1916024912291849E-3</c:v>
                </c:pt>
                <c:pt idx="158">
                  <c:v>-4.1942687824469971E-3</c:v>
                </c:pt>
                <c:pt idx="159">
                  <c:v>-4.195088184553164E-3</c:v>
                </c:pt>
                <c:pt idx="160">
                  <c:v>-4.1957958832128384E-3</c:v>
                </c:pt>
                <c:pt idx="161">
                  <c:v>-4.1967820440591552E-3</c:v>
                </c:pt>
                <c:pt idx="162">
                  <c:v>-4.1974777801945251E-3</c:v>
                </c:pt>
                <c:pt idx="163">
                  <c:v>-4.197603064257649E-3</c:v>
                </c:pt>
                <c:pt idx="164">
                  <c:v>-4.1976070859206516E-3</c:v>
                </c:pt>
                <c:pt idx="165">
                  <c:v>-4.1974882519779655E-3</c:v>
                </c:pt>
                <c:pt idx="166">
                  <c:v>-4.1967841742085454E-3</c:v>
                </c:pt>
                <c:pt idx="167">
                  <c:v>-4.195811285252482E-3</c:v>
                </c:pt>
                <c:pt idx="168">
                  <c:v>-4.195408924947408E-3</c:v>
                </c:pt>
                <c:pt idx="169">
                  <c:v>-4.1952340991935344E-3</c:v>
                </c:pt>
                <c:pt idx="170">
                  <c:v>-4.1952909971598729E-3</c:v>
                </c:pt>
                <c:pt idx="171">
                  <c:v>-4.1961492399167355E-3</c:v>
                </c:pt>
                <c:pt idx="172">
                  <c:v>-4.1979196088082205E-3</c:v>
                </c:pt>
                <c:pt idx="173">
                  <c:v>-4.1991979624711462E-3</c:v>
                </c:pt>
                <c:pt idx="174">
                  <c:v>-4.2007331748683541E-3</c:v>
                </c:pt>
                <c:pt idx="175">
                  <c:v>-4.2025294350489517E-3</c:v>
                </c:pt>
                <c:pt idx="176">
                  <c:v>-4.206963896886684E-3</c:v>
                </c:pt>
                <c:pt idx="177">
                  <c:v>-4.2124087368256014E-3</c:v>
                </c:pt>
                <c:pt idx="178">
                  <c:v>-4.2155730732984509E-3</c:v>
                </c:pt>
                <c:pt idx="179">
                  <c:v>-4.2190235926087283E-3</c:v>
                </c:pt>
                <c:pt idx="180">
                  <c:v>-4.2227644838055411E-3</c:v>
                </c:pt>
                <c:pt idx="181">
                  <c:v>-4.2311853869403393E-3</c:v>
                </c:pt>
                <c:pt idx="182">
                  <c:v>-4.2407155505985727E-3</c:v>
                </c:pt>
                <c:pt idx="183">
                  <c:v>-4.2459711384434939E-3</c:v>
                </c:pt>
                <c:pt idx="184">
                  <c:v>-4.2515422333089248E-3</c:v>
                </c:pt>
                <c:pt idx="185">
                  <c:v>-4.2574330239641967E-3</c:v>
                </c:pt>
                <c:pt idx="186">
                  <c:v>-4.2702505505110011E-3</c:v>
                </c:pt>
                <c:pt idx="187">
                  <c:v>-4.2842769293427452E-3</c:v>
                </c:pt>
                <c:pt idx="188">
                  <c:v>-4.2918290370419498E-3</c:v>
                </c:pt>
                <c:pt idx="189">
                  <c:v>-4.2996420778562694E-3</c:v>
                </c:pt>
                <c:pt idx="190">
                  <c:v>-4.3073822009986884E-3</c:v>
                </c:pt>
                <c:pt idx="191">
                  <c:v>-4.3222740771176049E-3</c:v>
                </c:pt>
                <c:pt idx="192">
                  <c:v>-4.3367174724906477E-3</c:v>
                </c:pt>
                <c:pt idx="193">
                  <c:v>-4.3436291874110466E-3</c:v>
                </c:pt>
                <c:pt idx="194">
                  <c:v>-4.3503657423649145E-3</c:v>
                </c:pt>
                <c:pt idx="195">
                  <c:v>-4.3569239775598234E-3</c:v>
                </c:pt>
                <c:pt idx="196">
                  <c:v>-4.3693772182651358E-3</c:v>
                </c:pt>
                <c:pt idx="197">
                  <c:v>-4.3813105304568722E-3</c:v>
                </c:pt>
                <c:pt idx="198">
                  <c:v>-4.3869297742471502E-3</c:v>
                </c:pt>
                <c:pt idx="199">
                  <c:v>-4.3923517409627522E-3</c:v>
                </c:pt>
                <c:pt idx="200">
                  <c:v>-4.3975732715306748E-3</c:v>
                </c:pt>
                <c:pt idx="201">
                  <c:v>-4.4072784565463152E-3</c:v>
                </c:pt>
                <c:pt idx="202">
                  <c:v>-4.4163918388751E-3</c:v>
                </c:pt>
                <c:pt idx="203">
                  <c:v>-4.4205637944161325E-3</c:v>
                </c:pt>
                <c:pt idx="204">
                  <c:v>-4.4245163565337364E-3</c:v>
                </c:pt>
                <c:pt idx="205">
                  <c:v>-4.4282463654754523E-3</c:v>
                </c:pt>
                <c:pt idx="206">
                  <c:v>-4.4348941068728109E-3</c:v>
                </c:pt>
                <c:pt idx="207">
                  <c:v>-4.4408776798299243E-3</c:v>
                </c:pt>
                <c:pt idx="208">
                  <c:v>-4.443447530522171E-3</c:v>
                </c:pt>
                <c:pt idx="209">
                  <c:v>-4.4457758708826844E-3</c:v>
                </c:pt>
                <c:pt idx="210">
                  <c:v>-4.4478595414387812E-3</c:v>
                </c:pt>
                <c:pt idx="211">
                  <c:v>-4.4513356599118481E-3</c:v>
                </c:pt>
                <c:pt idx="212">
                  <c:v>-4.4544912861921304E-3</c:v>
                </c:pt>
                <c:pt idx="213">
                  <c:v>-4.4558333466548916E-3</c:v>
                </c:pt>
                <c:pt idx="214">
                  <c:v>-4.4570482800088129E-3</c:v>
                </c:pt>
                <c:pt idx="215">
                  <c:v>-4.4581346277805523E-3</c:v>
                </c:pt>
                <c:pt idx="216">
                  <c:v>-4.4598161599740394E-3</c:v>
                </c:pt>
                <c:pt idx="217">
                  <c:v>-4.4611649892223326E-3</c:v>
                </c:pt>
                <c:pt idx="218">
                  <c:v>-4.4615865292652046E-3</c:v>
                </c:pt>
                <c:pt idx="219">
                  <c:v>-4.4618707320065454E-3</c:v>
                </c:pt>
                <c:pt idx="220">
                  <c:v>-4.4620161387332047E-3</c:v>
                </c:pt>
                <c:pt idx="221">
                  <c:v>-4.4617817065262244E-3</c:v>
                </c:pt>
                <c:pt idx="222">
                  <c:v>-4.4611806345473681E-3</c:v>
                </c:pt>
                <c:pt idx="223">
                  <c:v>-4.4606101827415756E-3</c:v>
                </c:pt>
                <c:pt idx="224">
                  <c:v>-4.4598921832816885E-3</c:v>
                </c:pt>
                <c:pt idx="225">
                  <c:v>-4.4590251776543965E-3</c:v>
                </c:pt>
                <c:pt idx="226">
                  <c:v>-4.4567320117172571E-3</c:v>
                </c:pt>
                <c:pt idx="227">
                  <c:v>-4.4540379218060977E-3</c:v>
                </c:pt>
                <c:pt idx="228">
                  <c:v>-4.4524040064031212E-3</c:v>
                </c:pt>
                <c:pt idx="229">
                  <c:v>-4.4506123333132308E-3</c:v>
                </c:pt>
                <c:pt idx="230">
                  <c:v>-4.4486614438232763E-3</c:v>
                </c:pt>
                <c:pt idx="231">
                  <c:v>-4.4441667865369183E-3</c:v>
                </c:pt>
                <c:pt idx="232">
                  <c:v>-4.4392826831751719E-3</c:v>
                </c:pt>
                <c:pt idx="233">
                  <c:v>-4.4367917336884943E-3</c:v>
                </c:pt>
                <c:pt idx="234">
                  <c:v>-4.4344137469609635E-3</c:v>
                </c:pt>
                <c:pt idx="235">
                  <c:v>-4.4321505693956098E-3</c:v>
                </c:pt>
                <c:pt idx="236">
                  <c:v>-4.4279616791209619E-3</c:v>
                </c:pt>
                <c:pt idx="237">
                  <c:v>-4.4242828798157774E-3</c:v>
                </c:pt>
                <c:pt idx="238">
                  <c:v>-4.4226214449860635E-3</c:v>
                </c:pt>
                <c:pt idx="239">
                  <c:v>-4.4210858980164858E-3</c:v>
                </c:pt>
                <c:pt idx="240">
                  <c:v>-4.419678085589851E-3</c:v>
                </c:pt>
                <c:pt idx="241">
                  <c:v>-4.4172432730382738E-3</c:v>
                </c:pt>
                <c:pt idx="242">
                  <c:v>-4.415361109053606E-3</c:v>
                </c:pt>
                <c:pt idx="243">
                  <c:v>-4.414619665626951E-3</c:v>
                </c:pt>
                <c:pt idx="244">
                  <c:v>-4.4140170354012298E-3</c:v>
                </c:pt>
                <c:pt idx="245">
                  <c:v>-4.413555064819441E-3</c:v>
                </c:pt>
                <c:pt idx="246">
                  <c:v>-4.4130551231447157E-3</c:v>
                </c:pt>
                <c:pt idx="247">
                  <c:v>-4.4131507087508126E-3</c:v>
                </c:pt>
                <c:pt idx="248">
                  <c:v>-4.4134197334333436E-3</c:v>
                </c:pt>
                <c:pt idx="249">
                  <c:v>-4.4138404967375422E-3</c:v>
                </c:pt>
                <c:pt idx="250">
                  <c:v>-4.4144148449865028E-3</c:v>
                </c:pt>
                <c:pt idx="251">
                  <c:v>-4.4160305519680421E-3</c:v>
                </c:pt>
                <c:pt idx="252">
                  <c:v>-4.4182850162899356E-3</c:v>
                </c:pt>
                <c:pt idx="253">
                  <c:v>-4.419654986067556E-3</c:v>
                </c:pt>
                <c:pt idx="254">
                  <c:v>-4.4211896196477696E-3</c:v>
                </c:pt>
                <c:pt idx="255">
                  <c:v>-4.4228622269804063E-3</c:v>
                </c:pt>
                <c:pt idx="256">
                  <c:v>-4.4261986430438327E-3</c:v>
                </c:pt>
                <c:pt idx="257">
                  <c:v>-4.4296326394910324E-3</c:v>
                </c:pt>
                <c:pt idx="258">
                  <c:v>-4.4313167340748194E-3</c:v>
                </c:pt>
                <c:pt idx="259">
                  <c:v>-4.432997375860559E-3</c:v>
                </c:pt>
                <c:pt idx="260">
                  <c:v>-4.434674539908201E-3</c:v>
                </c:pt>
                <c:pt idx="261">
                  <c:v>-4.4379624408996676E-3</c:v>
                </c:pt>
                <c:pt idx="262">
                  <c:v>-4.4413479235938524E-3</c:v>
                </c:pt>
                <c:pt idx="263">
                  <c:v>-4.4430073276480186E-3</c:v>
                </c:pt>
                <c:pt idx="264">
                  <c:v>-4.4446631053629559E-3</c:v>
                </c:pt>
                <c:pt idx="265">
                  <c:v>-4.4463152320384225E-3</c:v>
                </c:pt>
                <c:pt idx="266">
                  <c:v>-4.4495521941367855E-3</c:v>
                </c:pt>
                <c:pt idx="267">
                  <c:v>-4.4528867323023746E-3</c:v>
                </c:pt>
                <c:pt idx="268">
                  <c:v>-4.4545202319978827E-3</c:v>
                </c:pt>
                <c:pt idx="269">
                  <c:v>-4.4561499319328846E-3</c:v>
                </c:pt>
                <c:pt idx="270">
                  <c:v>-4.4577758075670104E-3</c:v>
                </c:pt>
                <c:pt idx="271">
                  <c:v>-4.4609594071776115E-3</c:v>
                </c:pt>
                <c:pt idx="272">
                  <c:v>-4.4642405696526666E-3</c:v>
                </c:pt>
                <c:pt idx="273">
                  <c:v>-4.4658469513603194E-3</c:v>
                </c:pt>
                <c:pt idx="274">
                  <c:v>-4.4674493599261567E-3</c:v>
                </c:pt>
                <c:pt idx="275">
                  <c:v>-4.4690477706099685E-3</c:v>
                </c:pt>
                <c:pt idx="276">
                  <c:v>-4.4721755844712163E-3</c:v>
                </c:pt>
                <c:pt idx="277">
                  <c:v>-4.475400939840668E-3</c:v>
                </c:pt>
                <c:pt idx="278">
                  <c:v>-4.4769789897314283E-3</c:v>
                </c:pt>
                <c:pt idx="279">
                  <c:v>-4.4785528933388719E-3</c:v>
                </c:pt>
                <c:pt idx="280">
                  <c:v>-4.4801226255630766E-3</c:v>
                </c:pt>
                <c:pt idx="281">
                  <c:v>-4.4831922304533478E-3</c:v>
                </c:pt>
                <c:pt idx="282">
                  <c:v>-4.4863593470623186E-3</c:v>
                </c:pt>
                <c:pt idx="283">
                  <c:v>-4.4879078516268933E-3</c:v>
                </c:pt>
                <c:pt idx="284">
                  <c:v>-4.4894520363669699E-3</c:v>
                </c:pt>
                <c:pt idx="285">
                  <c:v>-4.4909918764224344E-3</c:v>
                </c:pt>
                <c:pt idx="286">
                  <c:v>-4.4940008495730766E-3</c:v>
                </c:pt>
                <c:pt idx="287">
                  <c:v>-4.4971072954336222E-3</c:v>
                </c:pt>
                <c:pt idx="288">
                  <c:v>-4.4986250410428141E-3</c:v>
                </c:pt>
                <c:pt idx="289">
                  <c:v>-4.5001382932863265E-3</c:v>
                </c:pt>
                <c:pt idx="290">
                  <c:v>-4.5016470275838216E-3</c:v>
                </c:pt>
                <c:pt idx="291">
                  <c:v>-4.5045929462395051E-3</c:v>
                </c:pt>
                <c:pt idx="292">
                  <c:v>-4.5076362893103905E-3</c:v>
                </c:pt>
                <c:pt idx="293">
                  <c:v>-4.5091220621351624E-3</c:v>
                </c:pt>
                <c:pt idx="294">
                  <c:v>-4.5106031682529135E-3</c:v>
                </c:pt>
                <c:pt idx="295">
                  <c:v>-4.51207958300337E-3</c:v>
                </c:pt>
                <c:pt idx="296">
                  <c:v>-4.5149600249549948E-3</c:v>
                </c:pt>
                <c:pt idx="297">
                  <c:v>-4.5179378328485953E-3</c:v>
                </c:pt>
                <c:pt idx="298">
                  <c:v>-4.519390419179814E-3</c:v>
                </c:pt>
                <c:pt idx="299">
                  <c:v>-4.5208381654227026E-3</c:v>
                </c:pt>
                <c:pt idx="300">
                  <c:v>-4.5222810470768593E-3</c:v>
                </c:pt>
                <c:pt idx="301">
                  <c:v>-4.5250935901020028E-3</c:v>
                </c:pt>
                <c:pt idx="302">
                  <c:v>-4.5280034301642402E-3</c:v>
                </c:pt>
                <c:pt idx="303">
                  <c:v>-4.5294216162927725E-3</c:v>
                </c:pt>
                <c:pt idx="304">
                  <c:v>-4.5308347891115375E-3</c:v>
                </c:pt>
                <c:pt idx="305">
                  <c:v>-4.5322429238403572E-3</c:v>
                </c:pt>
                <c:pt idx="306">
                  <c:v>-4.5349851461562452E-3</c:v>
                </c:pt>
                <c:pt idx="307">
                  <c:v>-4.5378245854932331E-3</c:v>
                </c:pt>
                <c:pt idx="308">
                  <c:v>-4.5392071578298498E-3</c:v>
                </c:pt>
                <c:pt idx="309">
                  <c:v>-4.5405845433954539E-3</c:v>
                </c:pt>
                <c:pt idx="310">
                  <c:v>-4.5419567174898035E-3</c:v>
                </c:pt>
                <c:pt idx="311">
                  <c:v>-4.5446261975667923E-3</c:v>
                </c:pt>
                <c:pt idx="312">
                  <c:v>-4.5473928030315136E-3</c:v>
                </c:pt>
                <c:pt idx="313">
                  <c:v>-4.5487385478670816E-3</c:v>
                </c:pt>
                <c:pt idx="314">
                  <c:v>-4.5500789325103597E-3</c:v>
                </c:pt>
                <c:pt idx="315">
                  <c:v>-4.5514139323810099E-3</c:v>
                </c:pt>
                <c:pt idx="316">
                  <c:v>-4.5540082488093603E-3</c:v>
                </c:pt>
                <c:pt idx="317">
                  <c:v>-4.5566995868950855E-3</c:v>
                </c:pt>
                <c:pt idx="318">
                  <c:v>-4.5580072905204716E-3</c:v>
                </c:pt>
                <c:pt idx="319">
                  <c:v>-4.5593094607321305E-3</c:v>
                </c:pt>
                <c:pt idx="320">
                  <c:v>-4.5606060725100761E-3</c:v>
                </c:pt>
                <c:pt idx="321">
                  <c:v>-4.5631228042930516E-3</c:v>
                </c:pt>
                <c:pt idx="322">
                  <c:v>-4.5657364413997925E-3</c:v>
                </c:pt>
                <c:pt idx="323">
                  <c:v>-4.5670048901857996E-3</c:v>
                </c:pt>
                <c:pt idx="324">
                  <c:v>-4.568267632016898E-3</c:v>
                </c:pt>
                <c:pt idx="325">
                  <c:v>-4.569524642232814E-3</c:v>
                </c:pt>
                <c:pt idx="326">
                  <c:v>-4.5731390130994143E-3</c:v>
                </c:pt>
                <c:pt idx="327">
                  <c:v>-4.5769449508403781E-3</c:v>
                </c:pt>
                <c:pt idx="328">
                  <c:v>-4.5781611457051952E-3</c:v>
                </c:pt>
                <c:pt idx="329">
                  <c:v>-4.5810844450377974E-3</c:v>
                </c:pt>
                <c:pt idx="330">
                  <c:v>-4.5841526769363483E-3</c:v>
                </c:pt>
                <c:pt idx="331">
                  <c:v>-4.5853329211986704E-3</c:v>
                </c:pt>
                <c:pt idx="332">
                  <c:v>-4.5865070870831914E-3</c:v>
                </c:pt>
                <c:pt idx="333">
                  <c:v>-4.5887765407615078E-3</c:v>
                </c:pt>
                <c:pt idx="334">
                  <c:v>-4.5911424704003778E-3</c:v>
                </c:pt>
                <c:pt idx="335">
                  <c:v>-4.5922858724534166E-3</c:v>
                </c:pt>
                <c:pt idx="336">
                  <c:v>-4.5934230473676507E-3</c:v>
                </c:pt>
                <c:pt idx="337">
                  <c:v>-4.5945539705227745E-3</c:v>
                </c:pt>
                <c:pt idx="338">
                  <c:v>-4.5967361578069799E-3</c:v>
                </c:pt>
                <c:pt idx="339">
                  <c:v>-4.5990146492691508E-3</c:v>
                </c:pt>
                <c:pt idx="340">
                  <c:v>-4.6001139416862458E-3</c:v>
                </c:pt>
                <c:pt idx="341">
                  <c:v>-4.6012068335432588E-3</c:v>
                </c:pt>
                <c:pt idx="342">
                  <c:v>-4.6022933003397881E-3</c:v>
                </c:pt>
                <c:pt idx="343">
                  <c:v>-4.604385801352251E-3</c:v>
                </c:pt>
                <c:pt idx="344">
                  <c:v>-4.6065744196388536E-3</c:v>
                </c:pt>
                <c:pt idx="345">
                  <c:v>-4.6076283887108715E-3</c:v>
                </c:pt>
                <c:pt idx="346">
                  <c:v>-4.6086757840013703E-3</c:v>
                </c:pt>
                <c:pt idx="347">
                  <c:v>-4.609716580650236E-3</c:v>
                </c:pt>
                <c:pt idx="348">
                  <c:v>-4.6117169758597143E-3</c:v>
                </c:pt>
                <c:pt idx="349">
                  <c:v>-4.613813285785362E-3</c:v>
                </c:pt>
                <c:pt idx="350">
                  <c:v>-4.6148207178431377E-3</c:v>
                </c:pt>
                <c:pt idx="351">
                  <c:v>-4.6158214027780531E-3</c:v>
                </c:pt>
                <c:pt idx="352">
                  <c:v>-4.616815315650058E-3</c:v>
                </c:pt>
                <c:pt idx="353">
                  <c:v>-4.6187211858184085E-3</c:v>
                </c:pt>
                <c:pt idx="354">
                  <c:v>-4.6207227519046157E-3</c:v>
                </c:pt>
                <c:pt idx="355">
                  <c:v>-4.6216824332789841E-3</c:v>
                </c:pt>
                <c:pt idx="356">
                  <c:v>-4.6226351941092148E-3</c:v>
                </c:pt>
                <c:pt idx="357">
                  <c:v>-4.6235810094952257E-3</c:v>
                </c:pt>
                <c:pt idx="358">
                  <c:v>-4.6253899356107908E-3</c:v>
                </c:pt>
                <c:pt idx="359">
                  <c:v>-4.6272943222325225E-3</c:v>
                </c:pt>
                <c:pt idx="360">
                  <c:v>-4.6282050392143503E-3</c:v>
                </c:pt>
                <c:pt idx="361">
                  <c:v>-4.6291086621907951E-3</c:v>
                </c:pt>
                <c:pt idx="362">
                  <c:v>-4.6300051665815189E-3</c:v>
                </c:pt>
                <c:pt idx="363">
                  <c:v>-4.6317147297525452E-3</c:v>
                </c:pt>
                <c:pt idx="364">
                  <c:v>-4.63351950080515E-3</c:v>
                </c:pt>
                <c:pt idx="365">
                  <c:v>-4.6343800397252721E-3</c:v>
                </c:pt>
                <c:pt idx="366">
                  <c:v>-4.6352333113386379E-3</c:v>
                </c:pt>
                <c:pt idx="367">
                  <c:v>-4.6360792908251014E-3</c:v>
                </c:pt>
                <c:pt idx="368">
                  <c:v>-4.6376870726927422E-3</c:v>
                </c:pt>
                <c:pt idx="369">
                  <c:v>-4.6393897918584059E-3</c:v>
                </c:pt>
                <c:pt idx="370">
                  <c:v>-4.6401989391675613E-3</c:v>
                </c:pt>
                <c:pt idx="371">
                  <c:v>-4.641000645708715E-3</c:v>
                </c:pt>
                <c:pt idx="372">
                  <c:v>-4.6417948866217529E-3</c:v>
                </c:pt>
                <c:pt idx="373">
                  <c:v>-4.6432984688005163E-3</c:v>
                </c:pt>
                <c:pt idx="374">
                  <c:v>-4.6448966997880703E-3</c:v>
                </c:pt>
                <c:pt idx="375">
                  <c:v>-4.6456532416172536E-3</c:v>
                </c:pt>
                <c:pt idx="376">
                  <c:v>-4.6464021692971258E-3</c:v>
                </c:pt>
                <c:pt idx="377">
                  <c:v>-4.6471434581274451E-3</c:v>
                </c:pt>
                <c:pt idx="378">
                  <c:v>-4.6485404226048743E-3</c:v>
                </c:pt>
                <c:pt idx="379">
                  <c:v>-4.6500317286302106E-3</c:v>
                </c:pt>
                <c:pt idx="380">
                  <c:v>-4.6507344513901927E-3</c:v>
                </c:pt>
                <c:pt idx="381">
                  <c:v>-4.6514293864996503E-3</c:v>
                </c:pt>
                <c:pt idx="382">
                  <c:v>-4.6521165094182138E-3</c:v>
                </c:pt>
                <c:pt idx="383">
                  <c:v>-4.653404438541564E-3</c:v>
                </c:pt>
                <c:pt idx="384">
                  <c:v>-4.6547863825407987E-3</c:v>
                </c:pt>
                <c:pt idx="385">
                  <c:v>-4.6554340724824783E-3</c:v>
                </c:pt>
                <c:pt idx="386">
                  <c:v>-4.6560738014322922E-3</c:v>
                </c:pt>
                <c:pt idx="387">
                  <c:v>-4.6567055448099026E-3</c:v>
                </c:pt>
                <c:pt idx="388">
                  <c:v>-4.6578820210330107E-3</c:v>
                </c:pt>
                <c:pt idx="389">
                  <c:v>-4.6591521658356783E-3</c:v>
                </c:pt>
                <c:pt idx="390">
                  <c:v>-4.6597436092099542E-3</c:v>
                </c:pt>
                <c:pt idx="391">
                  <c:v>-4.6603269184108953E-3</c:v>
                </c:pt>
                <c:pt idx="392">
                  <c:v>-4.6618988136328809E-3</c:v>
                </c:pt>
                <c:pt idx="393">
                  <c:v>-4.6636545658484962E-3</c:v>
                </c:pt>
                <c:pt idx="394">
                  <c:v>-4.6641802413516231E-3</c:v>
                </c:pt>
                <c:pt idx="395">
                  <c:v>-4.6646975845199279E-3</c:v>
                </c:pt>
                <c:pt idx="396">
                  <c:v>-4.6656439034364894E-3</c:v>
                </c:pt>
                <c:pt idx="397">
                  <c:v>-4.6666831370423267E-3</c:v>
                </c:pt>
                <c:pt idx="398">
                  <c:v>-4.667158446434172E-3</c:v>
                </c:pt>
                <c:pt idx="399">
                  <c:v>-4.6676252747301916E-3</c:v>
                </c:pt>
                <c:pt idx="400">
                  <c:v>-4.6680835972301438E-3</c:v>
                </c:pt>
                <c:pt idx="401">
                  <c:v>-4.6689112122200171E-3</c:v>
                </c:pt>
                <c:pt idx="402">
                  <c:v>-4.6698313333859431E-3</c:v>
                </c:pt>
                <c:pt idx="403">
                  <c:v>-4.6702467553227933E-3</c:v>
                </c:pt>
                <c:pt idx="404">
                  <c:v>-4.6706535225826684E-3</c:v>
                </c:pt>
                <c:pt idx="405">
                  <c:v>-4.6710516107451028E-3</c:v>
                </c:pt>
                <c:pt idx="406">
                  <c:v>-4.6717581052746482E-3</c:v>
                </c:pt>
                <c:pt idx="407">
                  <c:v>-4.67255667589761E-3</c:v>
                </c:pt>
                <c:pt idx="408">
                  <c:v>-4.6729109964704918E-3</c:v>
                </c:pt>
                <c:pt idx="409">
                  <c:v>-4.6732564891049932E-3</c:v>
                </c:pt>
                <c:pt idx="410">
                  <c:v>-4.6735931293007127E-3</c:v>
                </c:pt>
                <c:pt idx="411">
                  <c:v>-4.6741760871293891E-3</c:v>
                </c:pt>
                <c:pt idx="412">
                  <c:v>-4.6749663163647703E-3</c:v>
                </c:pt>
                <c:pt idx="413">
                  <c:v>-4.6754256785730419E-3</c:v>
                </c:pt>
                <c:pt idx="414">
                  <c:v>-4.6756996570529452E-3</c:v>
                </c:pt>
                <c:pt idx="415">
                  <c:v>-4.6761566620867612E-3</c:v>
                </c:pt>
                <c:pt idx="416">
                  <c:v>-4.6767048156892699E-3</c:v>
                </c:pt>
                <c:pt idx="417">
                  <c:v>-4.6769332926865914E-3</c:v>
                </c:pt>
                <c:pt idx="418">
                  <c:v>-4.6771525951028181E-3</c:v>
                </c:pt>
                <c:pt idx="419">
                  <c:v>-4.6773626981977401E-3</c:v>
                </c:pt>
                <c:pt idx="420">
                  <c:v>-4.6776913346224802E-3</c:v>
                </c:pt>
                <c:pt idx="421">
                  <c:v>-4.6781106214410784E-3</c:v>
                </c:pt>
                <c:pt idx="422">
                  <c:v>-4.6782743561868401E-3</c:v>
                </c:pt>
                <c:pt idx="423">
                  <c:v>-4.6784287428902616E-3</c:v>
                </c:pt>
                <c:pt idx="424">
                  <c:v>-4.678573756891069E-3</c:v>
                </c:pt>
                <c:pt idx="425">
                  <c:v>-4.6787716091456488E-3</c:v>
                </c:pt>
                <c:pt idx="426">
                  <c:v>-4.6790595899848242E-3</c:v>
                </c:pt>
                <c:pt idx="427">
                  <c:v>-4.6791573687698929E-3</c:v>
                </c:pt>
                <c:pt idx="428">
                  <c:v>-4.679245626051376E-3</c:v>
                </c:pt>
                <c:pt idx="429">
                  <c:v>-4.6793243373288718E-3</c:v>
                </c:pt>
                <c:pt idx="430">
                  <c:v>-4.6793889901053376E-3</c:v>
                </c:pt>
                <c:pt idx="431">
                  <c:v>-4.6795432255564151E-3</c:v>
                </c:pt>
                <c:pt idx="432">
                  <c:v>-4.6795738345917215E-3</c:v>
                </c:pt>
                <c:pt idx="433">
                  <c:v>-4.6795947489819412E-3</c:v>
                </c:pt>
                <c:pt idx="434">
                  <c:v>-4.679605943707088E-3</c:v>
                </c:pt>
                <c:pt idx="435">
                  <c:v>-4.6795349818173904E-3</c:v>
                </c:pt>
                <c:pt idx="436">
                  <c:v>-4.6795530323118228E-3</c:v>
                </c:pt>
                <c:pt idx="437">
                  <c:v>-4.6795152580481059E-3</c:v>
                </c:pt>
                <c:pt idx="438">
                  <c:v>-4.6794676154782167E-3</c:v>
                </c:pt>
                <c:pt idx="439">
                  <c:v>-4.6794100802216576E-3</c:v>
                </c:pt>
                <c:pt idx="440">
                  <c:v>-4.6792010887575231E-3</c:v>
                </c:pt>
                <c:pt idx="441">
                  <c:v>-4.6790805143670511E-3</c:v>
                </c:pt>
                <c:pt idx="442">
                  <c:v>-4.6789731430552095E-3</c:v>
                </c:pt>
                <c:pt idx="443">
                  <c:v>-4.6788557301757905E-3</c:v>
                </c:pt>
                <c:pt idx="444">
                  <c:v>-4.67872825086868E-3</c:v>
                </c:pt>
                <c:pt idx="445">
                  <c:v>-4.6783788153215156E-3</c:v>
                </c:pt>
                <c:pt idx="446">
                  <c:v>-4.6781171759979756E-3</c:v>
                </c:pt>
                <c:pt idx="447">
                  <c:v>-4.6779389939288762E-3</c:v>
                </c:pt>
                <c:pt idx="448">
                  <c:v>-4.6777505968309541E-3</c:v>
                </c:pt>
                <c:pt idx="449">
                  <c:v>-4.6775519601638393E-3</c:v>
                </c:pt>
                <c:pt idx="450">
                  <c:v>-4.6770596658385344E-3</c:v>
                </c:pt>
                <c:pt idx="451">
                  <c:v>-4.6766545212806321E-3</c:v>
                </c:pt>
                <c:pt idx="452">
                  <c:v>-4.6764043147851098E-3</c:v>
                </c:pt>
                <c:pt idx="453">
                  <c:v>-4.6761437199194233E-3</c:v>
                </c:pt>
                <c:pt idx="454">
                  <c:v>-4.675872712023299E-3</c:v>
                </c:pt>
                <c:pt idx="455">
                  <c:v>-4.6752351447176821E-3</c:v>
                </c:pt>
                <c:pt idx="456">
                  <c:v>-4.6746840544908963E-3</c:v>
                </c:pt>
                <c:pt idx="457">
                  <c:v>-4.6743606098198498E-3</c:v>
                </c:pt>
                <c:pt idx="458">
                  <c:v>-4.6740266034372979E-3</c:v>
                </c:pt>
                <c:pt idx="459">
                  <c:v>-4.6736820106829668E-3</c:v>
                </c:pt>
                <c:pt idx="460">
                  <c:v>-4.6728967563680612E-3</c:v>
                </c:pt>
                <c:pt idx="461">
                  <c:v>-4.6721972797048039E-3</c:v>
                </c:pt>
                <c:pt idx="462">
                  <c:v>-4.6717993832290361E-3</c:v>
                </c:pt>
                <c:pt idx="463">
                  <c:v>-4.6713907516604536E-3</c:v>
                </c:pt>
                <c:pt idx="464">
                  <c:v>-4.6709713603387826E-3</c:v>
                </c:pt>
                <c:pt idx="465">
                  <c:v>-4.670036005092193E-3</c:v>
                </c:pt>
                <c:pt idx="466">
                  <c:v>-4.6691857011582627E-3</c:v>
                </c:pt>
                <c:pt idx="467">
                  <c:v>-4.6687121392086084E-3</c:v>
                </c:pt>
                <c:pt idx="468">
                  <c:v>-4.6682276687448621E-3</c:v>
                </c:pt>
                <c:pt idx="469">
                  <c:v>-4.6677322650268138E-3</c:v>
                </c:pt>
                <c:pt idx="470">
                  <c:v>-4.6666443952991798E-3</c:v>
                </c:pt>
                <c:pt idx="471">
                  <c:v>-4.6656408230072444E-3</c:v>
                </c:pt>
                <c:pt idx="472">
                  <c:v>-4.6650903816747302E-3</c:v>
                </c:pt>
                <c:pt idx="473">
                  <c:v>-4.664528858766559E-3</c:v>
                </c:pt>
                <c:pt idx="474">
                  <c:v>-4.6639562290629044E-3</c:v>
                </c:pt>
                <c:pt idx="475">
                  <c:v>-4.6627134313315111E-3</c:v>
                </c:pt>
                <c:pt idx="476">
                  <c:v>-4.6615541492878165E-3</c:v>
                </c:pt>
                <c:pt idx="477">
                  <c:v>-4.6609256152230216E-3</c:v>
                </c:pt>
                <c:pt idx="478">
                  <c:v>-4.660285825841548E-3</c:v>
                </c:pt>
                <c:pt idx="479">
                  <c:v>-4.6596347566030261E-3</c:v>
                </c:pt>
                <c:pt idx="480">
                  <c:v>-4.6582346175316758E-3</c:v>
                </c:pt>
                <c:pt idx="481">
                  <c:v>-4.656917184315823E-3</c:v>
                </c:pt>
                <c:pt idx="482">
                  <c:v>-4.656209343649742E-3</c:v>
                </c:pt>
                <c:pt idx="483">
                  <c:v>-4.6554900742856731E-3</c:v>
                </c:pt>
                <c:pt idx="484">
                  <c:v>-4.6547593517631825E-3</c:v>
                </c:pt>
                <c:pt idx="485">
                  <c:v>-4.6531994582421632E-3</c:v>
                </c:pt>
                <c:pt idx="486">
                  <c:v>-4.6517214321672995E-3</c:v>
                </c:pt>
                <c:pt idx="487">
                  <c:v>-4.6509330711907992E-3</c:v>
                </c:pt>
                <c:pt idx="488">
                  <c:v>-4.6501331083348418E-3</c:v>
                </c:pt>
                <c:pt idx="489">
                  <c:v>-4.6493215186194092E-3</c:v>
                </c:pt>
                <c:pt idx="490">
                  <c:v>-4.6475994577788171E-3</c:v>
                </c:pt>
                <c:pt idx="491">
                  <c:v>-4.6459583969982177E-3</c:v>
                </c:pt>
                <c:pt idx="492">
                  <c:v>-4.6450883021620371E-3</c:v>
                </c:pt>
                <c:pt idx="493">
                  <c:v>-4.6442064317853138E-3</c:v>
                </c:pt>
                <c:pt idx="494">
                  <c:v>-4.6433127614076142E-3</c:v>
                </c:pt>
                <c:pt idx="495">
                  <c:v>-4.6414261204441587E-3</c:v>
                </c:pt>
                <c:pt idx="496">
                  <c:v>-4.6396195830444853E-3</c:v>
                </c:pt>
                <c:pt idx="497">
                  <c:v>-4.638666540479619E-3</c:v>
                </c:pt>
                <c:pt idx="498">
                  <c:v>-4.6377015491527729E-3</c:v>
                </c:pt>
                <c:pt idx="499">
                  <c:v>-4.636724584283769E-3</c:v>
                </c:pt>
                <c:pt idx="500">
                  <c:v>-4.6346709505673545E-3</c:v>
                </c:pt>
                <c:pt idx="501">
                  <c:v>-4.632696494382138E-3</c:v>
                </c:pt>
                <c:pt idx="502">
                  <c:v>-4.6316592903394849E-3</c:v>
                </c:pt>
                <c:pt idx="503">
                  <c:v>-4.6306099643533827E-3</c:v>
                </c:pt>
                <c:pt idx="504">
                  <c:v>-4.6295484913239093E-3</c:v>
                </c:pt>
                <c:pt idx="505">
                  <c:v>-4.6273254524376028E-3</c:v>
                </c:pt>
                <c:pt idx="506">
                  <c:v>-4.6251806350072755E-3</c:v>
                </c:pt>
                <c:pt idx="507">
                  <c:v>-4.6240580561374145E-3</c:v>
                </c:pt>
                <c:pt idx="508">
                  <c:v>-4.6229231815431149E-3</c:v>
                </c:pt>
                <c:pt idx="509">
                  <c:v>-4.621775986803911E-3</c:v>
                </c:pt>
                <c:pt idx="510">
                  <c:v>-4.6193918501558073E-3</c:v>
                </c:pt>
                <c:pt idx="511">
                  <c:v>-4.6171076849388371E-3</c:v>
                </c:pt>
                <c:pt idx="512">
                  <c:v>-4.6159273023071989E-3</c:v>
                </c:pt>
                <c:pt idx="513">
                  <c:v>-4.6147417438957561E-3</c:v>
                </c:pt>
                <c:pt idx="514">
                  <c:v>-4.6135510236533506E-3</c:v>
                </c:pt>
                <c:pt idx="515">
                  <c:v>-4.6110933859999648E-3</c:v>
                </c:pt>
                <c:pt idx="516">
                  <c:v>-4.6087368108249649E-3</c:v>
                </c:pt>
                <c:pt idx="517">
                  <c:v>-4.6075204956164129E-3</c:v>
                </c:pt>
                <c:pt idx="518">
                  <c:v>-4.5988649501360612E-3</c:v>
                </c:pt>
                <c:pt idx="519">
                  <c:v>-4.5899655470815759E-3</c:v>
                </c:pt>
                <c:pt idx="520">
                  <c:v>-4.5808271675085166E-3</c:v>
                </c:pt>
                <c:pt idx="521">
                  <c:v>-4.5714546925124111E-3</c:v>
                </c:pt>
                <c:pt idx="522">
                  <c:v>-4.5618530033086913E-3</c:v>
                </c:pt>
                <c:pt idx="523">
                  <c:v>-4.5520269809529168E-3</c:v>
                </c:pt>
                <c:pt idx="524">
                  <c:v>-4.5419815065805835E-3</c:v>
                </c:pt>
                <c:pt idx="525">
                  <c:v>-4.5317214612872192E-3</c:v>
                </c:pt>
                <c:pt idx="526">
                  <c:v>-4.5212517262882557E-3</c:v>
                </c:pt>
                <c:pt idx="527">
                  <c:v>-4.5105771826792207E-3</c:v>
                </c:pt>
                <c:pt idx="528">
                  <c:v>-4.499702711475706E-3</c:v>
                </c:pt>
                <c:pt idx="529">
                  <c:v>-4.4886331940130475E-3</c:v>
                </c:pt>
                <c:pt idx="530">
                  <c:v>-4.4741222137156811E-3</c:v>
                </c:pt>
                <c:pt idx="531">
                  <c:v>-4.4626252049706494E-3</c:v>
                </c:pt>
                <c:pt idx="532">
                  <c:v>-4.4526279650947131E-3</c:v>
                </c:pt>
                <c:pt idx="533">
                  <c:v>-4.4408023971698185E-3</c:v>
                </c:pt>
                <c:pt idx="534">
                  <c:v>-4.4288068858255869E-3</c:v>
                </c:pt>
                <c:pt idx="535">
                  <c:v>-4.4166463121975141E-3</c:v>
                </c:pt>
                <c:pt idx="536">
                  <c:v>-4.4043255573011919E-3</c:v>
                </c:pt>
                <c:pt idx="537">
                  <c:v>-4.3918495024319881E-3</c:v>
                </c:pt>
                <c:pt idx="538">
                  <c:v>-4.3792230285655265E-3</c:v>
                </c:pt>
                <c:pt idx="539">
                  <c:v>-4.3664510169172388E-3</c:v>
                </c:pt>
                <c:pt idx="540">
                  <c:v>-4.3535383486226209E-3</c:v>
                </c:pt>
                <c:pt idx="541">
                  <c:v>-4.3404899047772005E-3</c:v>
                </c:pt>
                <c:pt idx="542">
                  <c:v>-4.3273105664765055E-3</c:v>
                </c:pt>
                <c:pt idx="543">
                  <c:v>-4.3140052148959995E-3</c:v>
                </c:pt>
                <c:pt idx="544">
                  <c:v>-4.3005787312511146E-3</c:v>
                </c:pt>
                <c:pt idx="545">
                  <c:v>-4.2870359965574423E-3</c:v>
                </c:pt>
                <c:pt idx="546">
                  <c:v>-4.2733818919904465E-3</c:v>
                </c:pt>
                <c:pt idx="547">
                  <c:v>-4.2536415749161449E-3</c:v>
                </c:pt>
                <c:pt idx="548">
                  <c:v>-4.2437707733933294E-3</c:v>
                </c:pt>
                <c:pt idx="549">
                  <c:v>-4.2318001703645081E-3</c:v>
                </c:pt>
                <c:pt idx="550">
                  <c:v>-4.2177493975392721E-3</c:v>
                </c:pt>
                <c:pt idx="551">
                  <c:v>-4.2036116605981277E-3</c:v>
                </c:pt>
                <c:pt idx="552">
                  <c:v>-4.1893918405166986E-3</c:v>
                </c:pt>
                <c:pt idx="553">
                  <c:v>-4.1750948186303205E-3</c:v>
                </c:pt>
                <c:pt idx="554">
                  <c:v>-4.1607254758746492E-3</c:v>
                </c:pt>
                <c:pt idx="555">
                  <c:v>-4.1462886935050847E-3</c:v>
                </c:pt>
                <c:pt idx="556">
                  <c:v>-4.1317893526171545E-3</c:v>
                </c:pt>
                <c:pt idx="557">
                  <c:v>-4.1172323343463546E-3</c:v>
                </c:pt>
                <c:pt idx="558">
                  <c:v>-4.1026225198681487E-3</c:v>
                </c:pt>
                <c:pt idx="559">
                  <c:v>-4.0879647903180327E-3</c:v>
                </c:pt>
                <c:pt idx="560">
                  <c:v>-4.0732640268714704E-3</c:v>
                </c:pt>
                <c:pt idx="561">
                  <c:v>-4.0585251105440534E-3</c:v>
                </c:pt>
                <c:pt idx="562">
                  <c:v>-4.0437529226311497E-3</c:v>
                </c:pt>
                <c:pt idx="563">
                  <c:v>-4.028952344148351E-3</c:v>
                </c:pt>
                <c:pt idx="564">
                  <c:v>-4.0141282563910252E-3</c:v>
                </c:pt>
                <c:pt idx="565">
                  <c:v>-3.999285540334796E-3</c:v>
                </c:pt>
                <c:pt idx="566">
                  <c:v>-3.9844290773149993E-3</c:v>
                </c:pt>
                <c:pt idx="567">
                  <c:v>-3.9695637484271629E-3</c:v>
                </c:pt>
                <c:pt idx="568">
                  <c:v>-3.9546747195373655E-3</c:v>
                </c:pt>
                <c:pt idx="569">
                  <c:v>-3.9395424491805997E-3</c:v>
                </c:pt>
                <c:pt idx="570">
                  <c:v>-3.9241013048174622E-3</c:v>
                </c:pt>
                <c:pt idx="571">
                  <c:v>-3.9083484054325268E-3</c:v>
                </c:pt>
                <c:pt idx="572">
                  <c:v>-3.8922808695707189E-3</c:v>
                </c:pt>
                <c:pt idx="573">
                  <c:v>-3.8758958161366763E-3</c:v>
                </c:pt>
                <c:pt idx="574">
                  <c:v>-3.8591903639950687E-3</c:v>
                </c:pt>
                <c:pt idx="575">
                  <c:v>-3.8421616318506935E-3</c:v>
                </c:pt>
                <c:pt idx="576">
                  <c:v>-3.8248067384083484E-3</c:v>
                </c:pt>
                <c:pt idx="577">
                  <c:v>-3.8071228025726711E-3</c:v>
                </c:pt>
                <c:pt idx="578">
                  <c:v>-3.7891069430084912E-3</c:v>
                </c:pt>
                <c:pt idx="579">
                  <c:v>-3.7707562786204463E-3</c:v>
                </c:pt>
                <c:pt idx="580">
                  <c:v>-3.7520679280333979E-3</c:v>
                </c:pt>
                <c:pt idx="581">
                  <c:v>-3.7330390101519839E-3</c:v>
                </c:pt>
                <c:pt idx="582">
                  <c:v>-3.7052178493901522E-3</c:v>
                </c:pt>
                <c:pt idx="583">
                  <c:v>-3.6853502323053178E-3</c:v>
                </c:pt>
                <c:pt idx="584">
                  <c:v>-3.6709845210847192E-3</c:v>
                </c:pt>
                <c:pt idx="585">
                  <c:v>-3.6505139872167192E-3</c:v>
                </c:pt>
                <c:pt idx="586">
                  <c:v>-3.6296880684272281E-3</c:v>
                </c:pt>
                <c:pt idx="587">
                  <c:v>-3.6085038831412675E-3</c:v>
                </c:pt>
                <c:pt idx="588">
                  <c:v>-3.5869585502235068E-3</c:v>
                </c:pt>
                <c:pt idx="589">
                  <c:v>-3.5650491884986479E-3</c:v>
                </c:pt>
                <c:pt idx="590">
                  <c:v>-3.5427729166714883E-3</c:v>
                </c:pt>
                <c:pt idx="591">
                  <c:v>-3.5201268535267616E-3</c:v>
                </c:pt>
                <c:pt idx="592">
                  <c:v>-3.4971081178492014E-3</c:v>
                </c:pt>
                <c:pt idx="593">
                  <c:v>-3.4737138281037971E-3</c:v>
                </c:pt>
                <c:pt idx="594">
                  <c:v>-3.4499411034349947E-3</c:v>
                </c:pt>
                <c:pt idx="595">
                  <c:v>-3.4257870624676556E-3</c:v>
                </c:pt>
                <c:pt idx="596">
                  <c:v>-3.4012488237866734E-3</c:v>
                </c:pt>
                <c:pt idx="597">
                  <c:v>-3.3690594520665584E-3</c:v>
                </c:pt>
                <c:pt idx="598">
                  <c:v>-3.3363661627028307E-3</c:v>
                </c:pt>
                <c:pt idx="599">
                  <c:v>-3.3104322692700805E-3</c:v>
                </c:pt>
                <c:pt idx="600">
                  <c:v>-3.2803067915576634E-3</c:v>
                </c:pt>
                <c:pt idx="601">
                  <c:v>-3.2573694938964337E-3</c:v>
                </c:pt>
                <c:pt idx="602">
                  <c:v>-3.2302348494450683E-3</c:v>
                </c:pt>
                <c:pt idx="603">
                  <c:v>-3.202694192050437E-3</c:v>
                </c:pt>
                <c:pt idx="604">
                  <c:v>-3.1747446404972735E-3</c:v>
                </c:pt>
                <c:pt idx="605">
                  <c:v>-3.1463833135303432E-3</c:v>
                </c:pt>
                <c:pt idx="606">
                  <c:v>-3.1176073297745077E-3</c:v>
                </c:pt>
                <c:pt idx="607">
                  <c:v>-3.0884138080944368E-3</c:v>
                </c:pt>
                <c:pt idx="608">
                  <c:v>-3.0587998670350558E-3</c:v>
                </c:pt>
                <c:pt idx="609">
                  <c:v>-3.0287626255010025E-3</c:v>
                </c:pt>
                <c:pt idx="610">
                  <c:v>-2.9982992020372023E-3</c:v>
                </c:pt>
                <c:pt idx="611">
                  <c:v>-2.967406715428389E-3</c:v>
                </c:pt>
                <c:pt idx="612">
                  <c:v>-2.9360822844193279E-3</c:v>
                </c:pt>
                <c:pt idx="613">
                  <c:v>-2.9043230276748488E-3</c:v>
                </c:pt>
                <c:pt idx="614">
                  <c:v>-2.8721260638997492E-3</c:v>
                </c:pt>
                <c:pt idx="615">
                  <c:v>-2.8394885117188906E-3</c:v>
                </c:pt>
                <c:pt idx="616">
                  <c:v>-2.8064074899170066E-3</c:v>
                </c:pt>
                <c:pt idx="617">
                  <c:v>-2.7728801171988948E-3</c:v>
                </c:pt>
                <c:pt idx="618">
                  <c:v>-2.7389035121494487E-3</c:v>
                </c:pt>
                <c:pt idx="619">
                  <c:v>-2.7044755212513039E-3</c:v>
                </c:pt>
                <c:pt idx="620">
                  <c:v>-2.6697148134990911E-3</c:v>
                </c:pt>
                <c:pt idx="621">
                  <c:v>-2.634714403568772E-3</c:v>
                </c:pt>
                <c:pt idx="622">
                  <c:v>-2.5994755078073695E-3</c:v>
                </c:pt>
                <c:pt idx="623">
                  <c:v>-2.5639993417625462E-3</c:v>
                </c:pt>
                <c:pt idx="624">
                  <c:v>-2.5282871215814851E-3</c:v>
                </c:pt>
                <c:pt idx="625">
                  <c:v>-2.4923400630516568E-3</c:v>
                </c:pt>
                <c:pt idx="626">
                  <c:v>-2.4561593821603722E-3</c:v>
                </c:pt>
                <c:pt idx="627">
                  <c:v>-2.4197462946951021E-3</c:v>
                </c:pt>
                <c:pt idx="628">
                  <c:v>-2.3831020167230932E-3</c:v>
                </c:pt>
                <c:pt idx="629">
                  <c:v>-2.3462277640717843E-3</c:v>
                </c:pt>
                <c:pt idx="630">
                  <c:v>-2.3091247527284864E-3</c:v>
                </c:pt>
                <c:pt idx="631">
                  <c:v>-2.271794198440702E-3</c:v>
                </c:pt>
                <c:pt idx="632">
                  <c:v>-2.234237317315646E-3</c:v>
                </c:pt>
                <c:pt idx="633">
                  <c:v>-2.1964553251807573E-3</c:v>
                </c:pt>
                <c:pt idx="634">
                  <c:v>-2.1530018191873168E-3</c:v>
                </c:pt>
                <c:pt idx="635">
                  <c:v>-2.1147415407618553E-3</c:v>
                </c:pt>
                <c:pt idx="636">
                  <c:v>-2.0817708419107461E-3</c:v>
                </c:pt>
                <c:pt idx="637">
                  <c:v>-2.043100564810274E-3</c:v>
                </c:pt>
                <c:pt idx="638">
                  <c:v>-2.0042112564366832E-3</c:v>
                </c:pt>
                <c:pt idx="639">
                  <c:v>-1.9651041324175722E-3</c:v>
                </c:pt>
                <c:pt idx="640">
                  <c:v>-1.925780408860156E-3</c:v>
                </c:pt>
                <c:pt idx="641">
                  <c:v>-1.8862413015918733E-3</c:v>
                </c:pt>
                <c:pt idx="642">
                  <c:v>-1.8464880265200989E-3</c:v>
                </c:pt>
                <c:pt idx="643">
                  <c:v>-1.8065217996721117E-3</c:v>
                </c:pt>
                <c:pt idx="644">
                  <c:v>-1.7663438367954143E-3</c:v>
                </c:pt>
                <c:pt idx="645">
                  <c:v>-1.7259553539172856E-3</c:v>
                </c:pt>
                <c:pt idx="646">
                  <c:v>-1.6853575669051324E-3</c:v>
                </c:pt>
                <c:pt idx="647">
                  <c:v>-1.6445516917462655E-3</c:v>
                </c:pt>
                <c:pt idx="648">
                  <c:v>-1.5917831896183898E-3</c:v>
                </c:pt>
                <c:pt idx="649">
                  <c:v>-1.5623205404180496E-3</c:v>
                </c:pt>
                <c:pt idx="650">
                  <c:v>-1.5208976961833542E-3</c:v>
                </c:pt>
                <c:pt idx="651">
                  <c:v>-1.4792716273115403E-3</c:v>
                </c:pt>
                <c:pt idx="652">
                  <c:v>-1.4374435499897587E-3</c:v>
                </c:pt>
                <c:pt idx="653">
                  <c:v>-1.3954146797257039E-3</c:v>
                </c:pt>
                <c:pt idx="654">
                  <c:v>-1.3531862328663991E-3</c:v>
                </c:pt>
                <c:pt idx="655">
                  <c:v>-1.3107594251193788E-3</c:v>
                </c:pt>
                <c:pt idx="656">
                  <c:v>-1.2681354723120819E-3</c:v>
                </c:pt>
                <c:pt idx="657">
                  <c:v>-1.2253155905916913E-3</c:v>
                </c:pt>
                <c:pt idx="658">
                  <c:v>-1.1823009957057096E-3</c:v>
                </c:pt>
                <c:pt idx="659">
                  <c:v>-1.1390929036414477E-3</c:v>
                </c:pt>
                <c:pt idx="660">
                  <c:v>-1.0956925303062803E-3</c:v>
                </c:pt>
                <c:pt idx="661">
                  <c:v>-1.0521010915676143E-3</c:v>
                </c:pt>
                <c:pt idx="662">
                  <c:v>-1.0083198034926966E-3</c:v>
                </c:pt>
                <c:pt idx="663">
                  <c:v>-9.6434988174909364E-4</c:v>
                </c:pt>
                <c:pt idx="664">
                  <c:v>-9.2019254248398852E-4</c:v>
                </c:pt>
                <c:pt idx="665">
                  <c:v>-8.7584900164472401E-4</c:v>
                </c:pt>
                <c:pt idx="666">
                  <c:v>-8.3132047489886673E-4</c:v>
                </c:pt>
                <c:pt idx="667">
                  <c:v>-7.8660817839359964E-4</c:v>
                </c:pt>
                <c:pt idx="668">
                  <c:v>-7.417133279963295E-4</c:v>
                </c:pt>
                <c:pt idx="669">
                  <c:v>-6.9663713957446305E-4</c:v>
                </c:pt>
                <c:pt idx="670">
                  <c:v>-6.5138082903537509E-4</c:v>
                </c:pt>
                <c:pt idx="671">
                  <c:v>-6.0594561240634448E-4</c:v>
                </c:pt>
                <c:pt idx="672">
                  <c:v>-5.6031320051719291E-4</c:v>
                </c:pt>
                <c:pt idx="673">
                  <c:v>-5.1445888813006491E-4</c:v>
                </c:pt>
                <c:pt idx="674">
                  <c:v>-4.683830491458707E-4</c:v>
                </c:pt>
                <c:pt idx="675">
                  <c:v>-4.220862104631351E-4</c:v>
                </c:pt>
                <c:pt idx="676">
                  <c:v>-3.7556889882051081E-4</c:v>
                </c:pt>
                <c:pt idx="677">
                  <c:v>-3.2883164111652263E-4</c:v>
                </c:pt>
                <c:pt idx="678">
                  <c:v>-2.8187496408982327E-4</c:v>
                </c:pt>
                <c:pt idx="679">
                  <c:v>-2.3469939459896949E-4</c:v>
                </c:pt>
                <c:pt idx="680">
                  <c:v>-1.8730545930267795E-4</c:v>
                </c:pt>
                <c:pt idx="681">
                  <c:v>-1.3969368525934556E-4</c:v>
                </c:pt>
                <c:pt idx="682">
                  <c:v>-9.1864599007784875E-5</c:v>
                </c:pt>
                <c:pt idx="683">
                  <c:v>-4.3818727566424798E-5</c:v>
                </c:pt>
                <c:pt idx="684">
                  <c:v>4.4434023660500088E-6</c:v>
                </c:pt>
                <c:pt idx="685">
                  <c:v>5.2921264090954878E-5</c:v>
                </c:pt>
                <c:pt idx="686">
                  <c:v>1.0161433054989288E-4</c:v>
                </c:pt>
                <c:pt idx="687">
                  <c:v>1.5052207520405148E-4</c:v>
                </c:pt>
                <c:pt idx="688">
                  <c:v>1.996439709550657E-4</c:v>
                </c:pt>
                <c:pt idx="689">
                  <c:v>2.48979491264123E-4</c:v>
                </c:pt>
                <c:pt idx="690">
                  <c:v>2.9852810919273054E-4</c:v>
                </c:pt>
                <c:pt idx="691">
                  <c:v>3.482892979622676E-4</c:v>
                </c:pt>
                <c:pt idx="692">
                  <c:v>3.982625308740495E-4</c:v>
                </c:pt>
                <c:pt idx="693">
                  <c:v>4.484472808297113E-4</c:v>
                </c:pt>
                <c:pt idx="694">
                  <c:v>4.9884302145031256E-4</c:v>
                </c:pt>
                <c:pt idx="695">
                  <c:v>5.4944922563748833E-4</c:v>
                </c:pt>
                <c:pt idx="696">
                  <c:v>6.0026536661261787E-4</c:v>
                </c:pt>
                <c:pt idx="697">
                  <c:v>6.5129091767701652E-4</c:v>
                </c:pt>
                <c:pt idx="698">
                  <c:v>7.0252535189219145E-4</c:v>
                </c:pt>
                <c:pt idx="699">
                  <c:v>7.5396814255945799E-4</c:v>
                </c:pt>
                <c:pt idx="700">
                  <c:v>8.0561876282025935E-4</c:v>
                </c:pt>
                <c:pt idx="701">
                  <c:v>8.5747668589597481E-4</c:v>
                </c:pt>
                <c:pt idx="702">
                  <c:v>9.2445491885584374E-4</c:v>
                </c:pt>
                <c:pt idx="703">
                  <c:v>9.6181233329772908E-4</c:v>
                </c:pt>
                <c:pt idx="704">
                  <c:v>1.0142890041464625E-3</c:v>
                </c:pt>
                <c:pt idx="705">
                  <c:v>1.066970870455819E-3</c:v>
                </c:pt>
                <c:pt idx="706">
                  <c:v>1.1198574056070498E-3</c:v>
                </c:pt>
                <c:pt idx="707">
                  <c:v>1.1729480826616623E-3</c:v>
                </c:pt>
                <c:pt idx="708">
                  <c:v>1.2262423750808438E-3</c:v>
                </c:pt>
                <c:pt idx="709">
                  <c:v>1.2797397556862933E-3</c:v>
                </c:pt>
                <c:pt idx="710">
                  <c:v>1.3334396980191343E-3</c:v>
                </c:pt>
                <c:pt idx="711">
                  <c:v>1.387341675140874E-3</c:v>
                </c:pt>
                <c:pt idx="712">
                  <c:v>1.4414451602728917E-3</c:v>
                </c:pt>
                <c:pt idx="713">
                  <c:v>1.4957496264766945E-3</c:v>
                </c:pt>
                <c:pt idx="714">
                  <c:v>1.5502545472134699E-3</c:v>
                </c:pt>
                <c:pt idx="715">
                  <c:v>1.6049593953049168E-3</c:v>
                </c:pt>
                <c:pt idx="716">
                  <c:v>1.6598636442921588E-3</c:v>
                </c:pt>
                <c:pt idx="717">
                  <c:v>1.7149667673166391E-3</c:v>
                </c:pt>
                <c:pt idx="718">
                  <c:v>1.7702682374398648E-3</c:v>
                </c:pt>
                <c:pt idx="719">
                  <c:v>1.8257675279631513E-3</c:v>
                </c:pt>
                <c:pt idx="720">
                  <c:v>1.8814641120279418E-3</c:v>
                </c:pt>
                <c:pt idx="721">
                  <c:v>1.9373574628556156E-3</c:v>
                </c:pt>
                <c:pt idx="722">
                  <c:v>1.9934470535876159E-3</c:v>
                </c:pt>
                <c:pt idx="723">
                  <c:v>2.049732357605194E-3</c:v>
                </c:pt>
                <c:pt idx="724">
                  <c:v>2.1061513326969816E-3</c:v>
                </c:pt>
                <c:pt idx="725">
                  <c:v>2.1625696153826368E-3</c:v>
                </c:pt>
                <c:pt idx="726">
                  <c:v>2.218979435877344E-3</c:v>
                </c:pt>
                <c:pt idx="727">
                  <c:v>2.2753777359074689E-3</c:v>
                </c:pt>
                <c:pt idx="728">
                  <c:v>2.3317614575191214E-3</c:v>
                </c:pt>
                <c:pt idx="729">
                  <c:v>2.388127542198859E-3</c:v>
                </c:pt>
                <c:pt idx="730">
                  <c:v>2.4444729319128555E-3</c:v>
                </c:pt>
                <c:pt idx="731">
                  <c:v>2.5007945684674127E-3</c:v>
                </c:pt>
                <c:pt idx="732">
                  <c:v>2.5570893935888961E-3</c:v>
                </c:pt>
                <c:pt idx="733">
                  <c:v>2.6133543490836075E-3</c:v>
                </c:pt>
                <c:pt idx="734">
                  <c:v>2.6695863765979766E-3</c:v>
                </c:pt>
                <c:pt idx="735">
                  <c:v>2.7257824181781132E-3</c:v>
                </c:pt>
                <c:pt idx="736">
                  <c:v>2.7819394153105748E-3</c:v>
                </c:pt>
                <c:pt idx="737">
                  <c:v>2.8380543100414712E-3</c:v>
                </c:pt>
                <c:pt idx="738">
                  <c:v>2.9021301411624734E-3</c:v>
                </c:pt>
                <c:pt idx="739">
                  <c:v>2.9501455590441594E-3</c:v>
                </c:pt>
                <c:pt idx="740">
                  <c:v>3.0061157968486185E-3</c:v>
                </c:pt>
                <c:pt idx="741">
                  <c:v>3.0620316991569752E-3</c:v>
                </c:pt>
                <c:pt idx="742">
                  <c:v>3.1178902078554671E-3</c:v>
                </c:pt>
                <c:pt idx="743">
                  <c:v>3.1736882645105879E-3</c:v>
                </c:pt>
                <c:pt idx="744">
                  <c:v>3.2294228112483836E-3</c:v>
                </c:pt>
                <c:pt idx="745">
                  <c:v>3.2850907894754755E-3</c:v>
                </c:pt>
                <c:pt idx="746">
                  <c:v>3.3406891410781014E-3</c:v>
                </c:pt>
                <c:pt idx="747">
                  <c:v>3.3962148079424992E-3</c:v>
                </c:pt>
                <c:pt idx="748">
                  <c:v>3.4516647314752902E-3</c:v>
                </c:pt>
                <c:pt idx="749">
                  <c:v>3.5070358539623925E-3</c:v>
                </c:pt>
                <c:pt idx="750">
                  <c:v>3.5623251166505554E-3</c:v>
                </c:pt>
                <c:pt idx="751">
                  <c:v>3.6175294614260167E-3</c:v>
                </c:pt>
                <c:pt idx="752">
                  <c:v>3.6726458302549503E-3</c:v>
                </c:pt>
                <c:pt idx="753">
                  <c:v>3.7433755401838908E-3</c:v>
                </c:pt>
                <c:pt idx="754">
                  <c:v>3.7826024064191444E-3</c:v>
                </c:pt>
                <c:pt idx="755">
                  <c:v>3.8374364974469444E-3</c:v>
                </c:pt>
                <c:pt idx="756">
                  <c:v>3.8999811465867396E-3</c:v>
                </c:pt>
                <c:pt idx="757">
                  <c:v>3.9468009937060344E-3</c:v>
                </c:pt>
                <c:pt idx="758">
                  <c:v>4.0013252824699919E-3</c:v>
                </c:pt>
                <c:pt idx="759">
                  <c:v>4.0557401873719812E-3</c:v>
                </c:pt>
                <c:pt idx="760">
                  <c:v>4.1100426500584319E-3</c:v>
                </c:pt>
                <c:pt idx="761">
                  <c:v>4.164229612415582E-3</c:v>
                </c:pt>
                <c:pt idx="762">
                  <c:v>4.2182980159299888E-3</c:v>
                </c:pt>
                <c:pt idx="763">
                  <c:v>4.2722448024878901E-3</c:v>
                </c:pt>
                <c:pt idx="764">
                  <c:v>4.3260669138156516E-3</c:v>
                </c:pt>
                <c:pt idx="765">
                  <c:v>4.3797612915597028E-3</c:v>
                </c:pt>
                <c:pt idx="766">
                  <c:v>4.4333248776062817E-3</c:v>
                </c:pt>
                <c:pt idx="767">
                  <c:v>4.4867546135218817E-3</c:v>
                </c:pt>
                <c:pt idx="768">
                  <c:v>4.5400474410328684E-3</c:v>
                </c:pt>
                <c:pt idx="769">
                  <c:v>4.5932003018656076E-3</c:v>
                </c:pt>
                <c:pt idx="770">
                  <c:v>4.646210137986273E-3</c:v>
                </c:pt>
                <c:pt idx="771">
                  <c:v>4.6990738907215501E-3</c:v>
                </c:pt>
                <c:pt idx="772">
                  <c:v>4.7517885018777406E-3</c:v>
                </c:pt>
                <c:pt idx="773">
                  <c:v>4.8043509134210183E-3</c:v>
                </c:pt>
                <c:pt idx="774">
                  <c:v>4.8567580668379406E-3</c:v>
                </c:pt>
                <c:pt idx="775">
                  <c:v>4.9090069038548734E-3</c:v>
                </c:pt>
                <c:pt idx="776">
                  <c:v>4.9611212987343833E-3</c:v>
                </c:pt>
                <c:pt idx="777">
                  <c:v>5.0131933135943996E-3</c:v>
                </c:pt>
                <c:pt idx="778">
                  <c:v>5.0652296669007058E-3</c:v>
                </c:pt>
                <c:pt idx="779">
                  <c:v>5.1172287187650767E-3</c:v>
                </c:pt>
                <c:pt idx="780">
                  <c:v>5.1691888296989674E-3</c:v>
                </c:pt>
                <c:pt idx="781">
                  <c:v>5.221108360053961E-3</c:v>
                </c:pt>
                <c:pt idx="782">
                  <c:v>5.2729856701017042E-3</c:v>
                </c:pt>
                <c:pt idx="783">
                  <c:v>5.3248191204335882E-3</c:v>
                </c:pt>
                <c:pt idx="784">
                  <c:v>5.3766070711613878E-3</c:v>
                </c:pt>
                <c:pt idx="785">
                  <c:v>5.4283478827965581E-3</c:v>
                </c:pt>
                <c:pt idx="786">
                  <c:v>5.4800399156906821E-3</c:v>
                </c:pt>
                <c:pt idx="787">
                  <c:v>5.5316815301953426E-3</c:v>
                </c:pt>
                <c:pt idx="788">
                  <c:v>5.5832710865821866E-3</c:v>
                </c:pt>
                <c:pt idx="789">
                  <c:v>5.6348069452827332E-3</c:v>
                </c:pt>
                <c:pt idx="790">
                  <c:v>5.7009857936840547E-3</c:v>
                </c:pt>
                <c:pt idx="791">
                  <c:v>5.752392757889524E-3</c:v>
                </c:pt>
                <c:pt idx="792">
                  <c:v>5.796408905256456E-3</c:v>
                </c:pt>
                <c:pt idx="793">
                  <c:v>5.8477048350802363E-3</c:v>
                </c:pt>
                <c:pt idx="794">
                  <c:v>5.8989386347629846E-3</c:v>
                </c:pt>
                <c:pt idx="795">
                  <c:v>5.950108664656284E-3</c:v>
                </c:pt>
                <c:pt idx="796">
                  <c:v>6.0012132850317812E-3</c:v>
                </c:pt>
                <c:pt idx="797">
                  <c:v>6.0522508564808675E-3</c:v>
                </c:pt>
                <c:pt idx="798">
                  <c:v>6.1032197392751897E-3</c:v>
                </c:pt>
                <c:pt idx="799">
                  <c:v>6.1541182936064587E-3</c:v>
                </c:pt>
                <c:pt idx="800">
                  <c:v>6.2049448800660656E-3</c:v>
                </c:pt>
                <c:pt idx="801">
                  <c:v>6.2556978588457213E-3</c:v>
                </c:pt>
                <c:pt idx="802">
                  <c:v>6.3063755902170726E-3</c:v>
                </c:pt>
                <c:pt idx="803">
                  <c:v>6.3569764347715108E-3</c:v>
                </c:pt>
                <c:pt idx="804">
                  <c:v>6.4219190480585553E-3</c:v>
                </c:pt>
                <c:pt idx="805">
                  <c:v>6.457940904436299E-3</c:v>
                </c:pt>
                <c:pt idx="806">
                  <c:v>6.5083012501698789E-3</c:v>
                </c:pt>
                <c:pt idx="807">
                  <c:v>6.5585781504928775E-3</c:v>
                </c:pt>
                <c:pt idx="808">
                  <c:v>6.6124123011501723E-3</c:v>
                </c:pt>
                <c:pt idx="809">
                  <c:v>6.6660257505901654E-3</c:v>
                </c:pt>
                <c:pt idx="810">
                  <c:v>6.716029718836225E-3</c:v>
                </c:pt>
                <c:pt idx="811">
                  <c:v>6.7659434487055137E-3</c:v>
                </c:pt>
                <c:pt idx="812">
                  <c:v>6.8157653005496144E-3</c:v>
                </c:pt>
                <c:pt idx="813">
                  <c:v>6.865493634640174E-3</c:v>
                </c:pt>
                <c:pt idx="814">
                  <c:v>6.9151268113287756E-3</c:v>
                </c:pt>
                <c:pt idx="815">
                  <c:v>6.964663190887066E-3</c:v>
                </c:pt>
                <c:pt idx="816">
                  <c:v>7.0141011339064363E-3</c:v>
                </c:pt>
                <c:pt idx="817">
                  <c:v>7.0634390004187253E-3</c:v>
                </c:pt>
                <c:pt idx="818">
                  <c:v>7.112675150935388E-3</c:v>
                </c:pt>
                <c:pt idx="819">
                  <c:v>7.1618079456481354E-3</c:v>
                </c:pt>
                <c:pt idx="820">
                  <c:v>7.2108357450684224E-3</c:v>
                </c:pt>
                <c:pt idx="821">
                  <c:v>7.259756909467896E-3</c:v>
                </c:pt>
                <c:pt idx="822">
                  <c:v>7.308569799118203E-3</c:v>
                </c:pt>
                <c:pt idx="823">
                  <c:v>7.3572727743709265E-3</c:v>
                </c:pt>
                <c:pt idx="824">
                  <c:v>7.4058641956575855E-3</c:v>
                </c:pt>
                <c:pt idx="825">
                  <c:v>7.4543424231698907E-3</c:v>
                </c:pt>
                <c:pt idx="826">
                  <c:v>7.5027058173393613E-3</c:v>
                </c:pt>
                <c:pt idx="827">
                  <c:v>7.550952738437644E-3</c:v>
                </c:pt>
                <c:pt idx="828">
                  <c:v>7.5990799866243464E-3</c:v>
                </c:pt>
                <c:pt idx="829">
                  <c:v>7.6470682782048272E-3</c:v>
                </c:pt>
                <c:pt idx="830">
                  <c:v>7.69491074978923E-3</c:v>
                </c:pt>
                <c:pt idx="831">
                  <c:v>7.7426055307938668E-3</c:v>
                </c:pt>
                <c:pt idx="832">
                  <c:v>7.7901507503153056E-3</c:v>
                </c:pt>
                <c:pt idx="833">
                  <c:v>7.8375445381695386E-3</c:v>
                </c:pt>
                <c:pt idx="834">
                  <c:v>7.8847850232932615E-3</c:v>
                </c:pt>
                <c:pt idx="835">
                  <c:v>7.9318703355024667E-3</c:v>
                </c:pt>
                <c:pt idx="836">
                  <c:v>7.9787986038137859E-3</c:v>
                </c:pt>
                <c:pt idx="837">
                  <c:v>8.0255679578833394E-3</c:v>
                </c:pt>
                <c:pt idx="838">
                  <c:v>8.0721765270475032E-3</c:v>
                </c:pt>
                <c:pt idx="839">
                  <c:v>8.1186224406426533E-3</c:v>
                </c:pt>
                <c:pt idx="840">
                  <c:v>8.1649038281650377E-3</c:v>
                </c:pt>
                <c:pt idx="841">
                  <c:v>8.2110188188710964E-3</c:v>
                </c:pt>
                <c:pt idx="842">
                  <c:v>8.2767941434447323E-3</c:v>
                </c:pt>
                <c:pt idx="843">
                  <c:v>8.3224993344366283E-3</c:v>
                </c:pt>
                <c:pt idx="844">
                  <c:v>8.3548474932815253E-3</c:v>
                </c:pt>
                <c:pt idx="845">
                  <c:v>8.4002531981575146E-3</c:v>
                </c:pt>
                <c:pt idx="846">
                  <c:v>8.4454828860724973E-3</c:v>
                </c:pt>
                <c:pt idx="847">
                  <c:v>8.4905346862029774E-3</c:v>
                </c:pt>
                <c:pt idx="848">
                  <c:v>8.5354067281251389E-3</c:v>
                </c:pt>
                <c:pt idx="849">
                  <c:v>8.580097141255294E-3</c:v>
                </c:pt>
                <c:pt idx="850">
                  <c:v>8.6246040546900105E-3</c:v>
                </c:pt>
                <c:pt idx="851">
                  <c:v>8.6689255980854085E-3</c:v>
                </c:pt>
                <c:pt idx="852">
                  <c:v>8.7130599006179921E-3</c:v>
                </c:pt>
                <c:pt idx="853">
                  <c:v>8.7570050917840092E-3</c:v>
                </c:pt>
                <c:pt idx="854">
                  <c:v>8.8007593010797081E-3</c:v>
                </c:pt>
                <c:pt idx="855">
                  <c:v>8.8443206576815925E-3</c:v>
                </c:pt>
                <c:pt idx="856">
                  <c:v>8.8876872910059745E-3</c:v>
                </c:pt>
                <c:pt idx="857">
                  <c:v>8.9308573305491024E-3</c:v>
                </c:pt>
                <c:pt idx="858">
                  <c:v>8.9865143033396322E-3</c:v>
                </c:pt>
                <c:pt idx="859">
                  <c:v>9.0409501877797283E-3</c:v>
                </c:pt>
                <c:pt idx="860">
                  <c:v>9.0894507969885296E-3</c:v>
                </c:pt>
                <c:pt idx="861">
                  <c:v>9.1256503388326138E-3</c:v>
                </c:pt>
                <c:pt idx="862">
                  <c:v>9.1676908258442324E-3</c:v>
                </c:pt>
                <c:pt idx="863">
                  <c:v>9.2095224262678244E-3</c:v>
                </c:pt>
                <c:pt idx="864">
                  <c:v>9.2511432695996376E-3</c:v>
                </c:pt>
                <c:pt idx="865">
                  <c:v>9.2925514850161761E-3</c:v>
                </c:pt>
                <c:pt idx="866">
                  <c:v>9.333745202093624E-3</c:v>
                </c:pt>
                <c:pt idx="867">
                  <c:v>9.3747225501683573E-3</c:v>
                </c:pt>
                <c:pt idx="868">
                  <c:v>9.415481658576752E-3</c:v>
                </c:pt>
                <c:pt idx="869">
                  <c:v>9.4560206567351202E-3</c:v>
                </c:pt>
                <c:pt idx="870">
                  <c:v>9.4963376739798377E-3</c:v>
                </c:pt>
                <c:pt idx="871">
                  <c:v>9.5364308395673447E-3</c:v>
                </c:pt>
                <c:pt idx="872">
                  <c:v>9.5762982829139531E-3</c:v>
                </c:pt>
                <c:pt idx="873">
                  <c:v>9.6159381336757832E-3</c:v>
                </c:pt>
                <c:pt idx="874">
                  <c:v>9.6553485208694667E-3</c:v>
                </c:pt>
                <c:pt idx="875">
                  <c:v>9.6945275739912518E-3</c:v>
                </c:pt>
                <c:pt idx="876">
                  <c:v>9.7334734223775143E-3</c:v>
                </c:pt>
                <c:pt idx="877">
                  <c:v>9.7721841955245026E-3</c:v>
                </c:pt>
                <c:pt idx="878">
                  <c:v>9.8106580226886564E-3</c:v>
                </c:pt>
                <c:pt idx="879">
                  <c:v>9.8488927255324654E-3</c:v>
                </c:pt>
                <c:pt idx="880">
                  <c:v>9.8868352113257174E-3</c:v>
                </c:pt>
                <c:pt idx="881">
                  <c:v>9.9244438758283593E-3</c:v>
                </c:pt>
                <c:pt idx="882">
                  <c:v>9.9617160781928504E-3</c:v>
                </c:pt>
                <c:pt idx="883">
                  <c:v>9.9986491776515862E-3</c:v>
                </c:pt>
                <c:pt idx="884">
                  <c:v>1.003524053327709E-2</c:v>
                </c:pt>
                <c:pt idx="885">
                  <c:v>1.0071487504381693E-2</c:v>
                </c:pt>
                <c:pt idx="886">
                  <c:v>1.0107387450037919E-2</c:v>
                </c:pt>
                <c:pt idx="887">
                  <c:v>1.0142937729558099E-2</c:v>
                </c:pt>
                <c:pt idx="888">
                  <c:v>1.0178135701934821E-2</c:v>
                </c:pt>
                <c:pt idx="889">
                  <c:v>1.0212978726560351E-2</c:v>
                </c:pt>
                <c:pt idx="890">
                  <c:v>1.0247464162507214E-2</c:v>
                </c:pt>
                <c:pt idx="891">
                  <c:v>1.0281589368927868E-2</c:v>
                </c:pt>
                <c:pt idx="892">
                  <c:v>1.0315351704974773E-2</c:v>
                </c:pt>
                <c:pt idx="893">
                  <c:v>1.0348748530040197E-2</c:v>
                </c:pt>
                <c:pt idx="894">
                  <c:v>1.0393632520124818E-2</c:v>
                </c:pt>
                <c:pt idx="895">
                  <c:v>1.0419070072149594E-2</c:v>
                </c:pt>
                <c:pt idx="896">
                  <c:v>1.0446719530232684E-2</c:v>
                </c:pt>
                <c:pt idx="897">
                  <c:v>1.0478627902577031E-2</c:v>
                </c:pt>
                <c:pt idx="898">
                  <c:v>1.0510157559702193E-2</c:v>
                </c:pt>
                <c:pt idx="899">
                  <c:v>1.0541305860840566E-2</c:v>
                </c:pt>
                <c:pt idx="900">
                  <c:v>1.0572070165144609E-2</c:v>
                </c:pt>
                <c:pt idx="901">
                  <c:v>1.0602447831766781E-2</c:v>
                </c:pt>
                <c:pt idx="902">
                  <c:v>1.0632436220019414E-2</c:v>
                </c:pt>
                <c:pt idx="903">
                  <c:v>1.0662032688895096E-2</c:v>
                </c:pt>
                <c:pt idx="904">
                  <c:v>1.0691234597786092E-2</c:v>
                </c:pt>
                <c:pt idx="905">
                  <c:v>1.0720039305684992E-2</c:v>
                </c:pt>
                <c:pt idx="906">
                  <c:v>1.074844417182419E-2</c:v>
                </c:pt>
                <c:pt idx="907">
                  <c:v>1.0776446555516017E-2</c:v>
                </c:pt>
                <c:pt idx="908">
                  <c:v>1.0811853967318541E-2</c:v>
                </c:pt>
                <c:pt idx="909">
                  <c:v>1.0831233311927591E-2</c:v>
                </c:pt>
                <c:pt idx="910">
                  <c:v>1.0858012403112127E-2</c:v>
                </c:pt>
                <c:pt idx="911">
                  <c:v>1.0884378448459131E-2</c:v>
                </c:pt>
                <c:pt idx="912">
                  <c:v>1.091400191381986E-2</c:v>
                </c:pt>
                <c:pt idx="913">
                  <c:v>1.0935860838650058E-2</c:v>
                </c:pt>
                <c:pt idx="914">
                  <c:v>1.0960971901878835E-2</c:v>
                </c:pt>
                <c:pt idx="915">
                  <c:v>1.098565935603979E-2</c:v>
                </c:pt>
                <c:pt idx="916">
                  <c:v>1.1009920560445252E-2</c:v>
                </c:pt>
                <c:pt idx="917">
                  <c:v>1.1033752874167746E-2</c:v>
                </c:pt>
                <c:pt idx="918">
                  <c:v>1.1057153656439667E-2</c:v>
                </c:pt>
                <c:pt idx="919">
                  <c:v>1.1080120266413473E-2</c:v>
                </c:pt>
                <c:pt idx="920">
                  <c:v>1.1102650063481434E-2</c:v>
                </c:pt>
                <c:pt idx="921">
                  <c:v>1.1124740406556199E-2</c:v>
                </c:pt>
                <c:pt idx="922">
                  <c:v>1.1146388655109973E-2</c:v>
                </c:pt>
                <c:pt idx="923">
                  <c:v>1.1167592168135343E-2</c:v>
                </c:pt>
                <c:pt idx="924">
                  <c:v>1.118834830494464E-2</c:v>
                </c:pt>
                <c:pt idx="925">
                  <c:v>1.1208654424690323E-2</c:v>
                </c:pt>
                <c:pt idx="926">
                  <c:v>1.1228507886604788E-2</c:v>
                </c:pt>
                <c:pt idx="927">
                  <c:v>1.1247906049840495E-2</c:v>
                </c:pt>
                <c:pt idx="928">
                  <c:v>1.1266846273629838E-2</c:v>
                </c:pt>
                <c:pt idx="929">
                  <c:v>1.1285325917285149E-2</c:v>
                </c:pt>
                <c:pt idx="930">
                  <c:v>1.1303342339878952E-2</c:v>
                </c:pt>
                <c:pt idx="931">
                  <c:v>1.1320894196806819E-2</c:v>
                </c:pt>
                <c:pt idx="932">
                  <c:v>1.1338194559389336E-2</c:v>
                </c:pt>
                <c:pt idx="933">
                  <c:v>1.1355407889350744E-2</c:v>
                </c:pt>
                <c:pt idx="934">
                  <c:v>1.1372534466707052E-2</c:v>
                </c:pt>
                <c:pt idx="935">
                  <c:v>1.1389574571953887E-2</c:v>
                </c:pt>
                <c:pt idx="936">
                  <c:v>1.1406528485107259E-2</c:v>
                </c:pt>
                <c:pt idx="937">
                  <c:v>1.1423396486662796E-2</c:v>
                </c:pt>
                <c:pt idx="938">
                  <c:v>1.1440178856716443E-2</c:v>
                </c:pt>
                <c:pt idx="939">
                  <c:v>1.145687587552402E-2</c:v>
                </c:pt>
                <c:pt idx="940">
                  <c:v>1.147348782342128E-2</c:v>
                </c:pt>
                <c:pt idx="941">
                  <c:v>1.1490014980743979E-2</c:v>
                </c:pt>
                <c:pt idx="942">
                  <c:v>1.1506457627588063E-2</c:v>
                </c:pt>
                <c:pt idx="943">
                  <c:v>1.152281604420935E-2</c:v>
                </c:pt>
                <c:pt idx="944">
                  <c:v>1.1539090511023531E-2</c:v>
                </c:pt>
                <c:pt idx="945">
                  <c:v>1.1555281308126553E-2</c:v>
                </c:pt>
                <c:pt idx="946">
                  <c:v>1.1573682983270217E-2</c:v>
                </c:pt>
                <c:pt idx="947">
                  <c:v>1.1589695432077107E-2</c:v>
                </c:pt>
                <c:pt idx="948">
                  <c:v>1.1603354484366335E-2</c:v>
                </c:pt>
                <c:pt idx="949">
                  <c:v>1.1619213405582585E-2</c:v>
                </c:pt>
                <c:pt idx="950">
                  <c:v>1.1634990058446704E-2</c:v>
                </c:pt>
                <c:pt idx="951">
                  <c:v>1.1650684723214511E-2</c:v>
                </c:pt>
                <c:pt idx="952">
                  <c:v>1.166629768022176E-2</c:v>
                </c:pt>
                <c:pt idx="953">
                  <c:v>1.1681829209564398E-2</c:v>
                </c:pt>
                <c:pt idx="954">
                  <c:v>1.1697279591738052E-2</c:v>
                </c:pt>
                <c:pt idx="955">
                  <c:v>1.1712649106838668E-2</c:v>
                </c:pt>
                <c:pt idx="956">
                  <c:v>1.1727938035122065E-2</c:v>
                </c:pt>
                <c:pt idx="957">
                  <c:v>1.1743146656923997E-2</c:v>
                </c:pt>
                <c:pt idx="958">
                  <c:v>1.1758275252500283E-2</c:v>
                </c:pt>
                <c:pt idx="959">
                  <c:v>1.1777609165370961E-2</c:v>
                </c:pt>
                <c:pt idx="960">
                  <c:v>1.1788293485839318E-2</c:v>
                </c:pt>
                <c:pt idx="961">
                  <c:v>1.1803183684273577E-2</c:v>
                </c:pt>
                <c:pt idx="962">
                  <c:v>1.1817994977425528E-2</c:v>
                </c:pt>
                <c:pt idx="963">
                  <c:v>1.1832727645550989E-2</c:v>
                </c:pt>
                <c:pt idx="964">
                  <c:v>1.1847381969145587E-2</c:v>
                </c:pt>
                <c:pt idx="965">
                  <c:v>1.1861958228225333E-2</c:v>
                </c:pt>
                <c:pt idx="966">
                  <c:v>1.1876456703205918E-2</c:v>
                </c:pt>
                <c:pt idx="967">
                  <c:v>1.1890877674263223E-2</c:v>
                </c:pt>
                <c:pt idx="968">
                  <c:v>1.1905221421653067E-2</c:v>
                </c:pt>
                <c:pt idx="969">
                  <c:v>1.1919488225711206E-2</c:v>
                </c:pt>
                <c:pt idx="970">
                  <c:v>1.193367836661352E-2</c:v>
                </c:pt>
                <c:pt idx="971">
                  <c:v>1.1947792124695766E-2</c:v>
                </c:pt>
                <c:pt idx="972">
                  <c:v>1.1961829780213762E-2</c:v>
                </c:pt>
                <c:pt idx="973">
                  <c:v>1.1975791613343389E-2</c:v>
                </c:pt>
                <c:pt idx="974">
                  <c:v>1.198967790450034E-2</c:v>
                </c:pt>
                <c:pt idx="975">
                  <c:v>1.2003488933780559E-2</c:v>
                </c:pt>
                <c:pt idx="976">
                  <c:v>1.2017224981519803E-2</c:v>
                </c:pt>
                <c:pt idx="977">
                  <c:v>1.2030886328053825E-2</c:v>
                </c:pt>
                <c:pt idx="978">
                  <c:v>1.2044473253558508E-2</c:v>
                </c:pt>
                <c:pt idx="979">
                  <c:v>1.205798603828967E-2</c:v>
                </c:pt>
                <c:pt idx="980">
                  <c:v>1.207142496250313E-2</c:v>
                </c:pt>
                <c:pt idx="981">
                  <c:v>1.2084790306534643E-2</c:v>
                </c:pt>
                <c:pt idx="982">
                  <c:v>1.2098082350640027E-2</c:v>
                </c:pt>
                <c:pt idx="983">
                  <c:v>1.2111301374995165E-2</c:v>
                </c:pt>
                <c:pt idx="984">
                  <c:v>1.2124447659935811E-2</c:v>
                </c:pt>
                <c:pt idx="985">
                  <c:v>1.2137521485717784E-2</c:v>
                </c:pt>
                <c:pt idx="986">
                  <c:v>1.2150523132596902E-2</c:v>
                </c:pt>
                <c:pt idx="987">
                  <c:v>1.2163452880828984E-2</c:v>
                </c:pt>
                <c:pt idx="988">
                  <c:v>1.2176311010749785E-2</c:v>
                </c:pt>
                <c:pt idx="989">
                  <c:v>1.2189097802455251E-2</c:v>
                </c:pt>
                <c:pt idx="990">
                  <c:v>1.2201813536361072E-2</c:v>
                </c:pt>
                <c:pt idx="991">
                  <c:v>1.2214458492643132E-2</c:v>
                </c:pt>
                <c:pt idx="992">
                  <c:v>1.2227032951637185E-2</c:v>
                </c:pt>
                <c:pt idx="993">
                  <c:v>1.2239537193599048E-2</c:v>
                </c:pt>
                <c:pt idx="994">
                  <c:v>1.2251971498704606E-2</c:v>
                </c:pt>
                <c:pt idx="995">
                  <c:v>1.2264336147289612E-2</c:v>
                </c:pt>
                <c:pt idx="996">
                  <c:v>1.2276631419689821E-2</c:v>
                </c:pt>
                <c:pt idx="997">
                  <c:v>1.2288857596001179E-2</c:v>
                </c:pt>
                <c:pt idx="998">
                  <c:v>1.2301014956639378E-2</c:v>
                </c:pt>
                <c:pt idx="999">
                  <c:v>1.2313103781780299E-2</c:v>
                </c:pt>
                <c:pt idx="1000">
                  <c:v>1.2325124351679762E-2</c:v>
                </c:pt>
                <c:pt idx="1001">
                  <c:v>1.2337076946753456E-2</c:v>
                </c:pt>
                <c:pt idx="1002">
                  <c:v>1.2348961847017392E-2</c:v>
                </c:pt>
                <c:pt idx="1003">
                  <c:v>1.2360779332967198E-2</c:v>
                </c:pt>
                <c:pt idx="1004">
                  <c:v>1.2372529684698819E-2</c:v>
                </c:pt>
                <c:pt idx="1005">
                  <c:v>1.238421318254801E-2</c:v>
                </c:pt>
                <c:pt idx="1006">
                  <c:v>1.2395830106850525E-2</c:v>
                </c:pt>
                <c:pt idx="1007">
                  <c:v>1.2407380737782248E-2</c:v>
                </c:pt>
                <c:pt idx="1008">
                  <c:v>1.2418865355598996E-2</c:v>
                </c:pt>
                <c:pt idx="1009">
                  <c:v>1.2430284240636524E-2</c:v>
                </c:pt>
                <c:pt idx="1010">
                  <c:v>1.2441637673150652E-2</c:v>
                </c:pt>
                <c:pt idx="1011">
                  <c:v>1.245292593331726E-2</c:v>
                </c:pt>
                <c:pt idx="1012">
                  <c:v>1.2464149301392169E-2</c:v>
                </c:pt>
                <c:pt idx="1013">
                  <c:v>1.2475308057791068E-2</c:v>
                </c:pt>
                <c:pt idx="1014">
                  <c:v>1.2489560541624201E-2</c:v>
                </c:pt>
                <c:pt idx="1015">
                  <c:v>1.2497432856344304E-2</c:v>
                </c:pt>
                <c:pt idx="1016">
                  <c:v>1.2509960927165054E-2</c:v>
                </c:pt>
                <c:pt idx="1017">
                  <c:v>1.2519302571103452E-2</c:v>
                </c:pt>
                <c:pt idx="1018">
                  <c:v>1.2530142472719774E-2</c:v>
                </c:pt>
                <c:pt idx="1019">
                  <c:v>1.2540919444115062E-2</c:v>
                </c:pt>
                <c:pt idx="1020">
                  <c:v>1.2551633765705006E-2</c:v>
                </c:pt>
                <c:pt idx="1021">
                  <c:v>1.2562285717585553E-2</c:v>
                </c:pt>
                <c:pt idx="1022">
                  <c:v>1.2572875580172393E-2</c:v>
                </c:pt>
                <c:pt idx="1023">
                  <c:v>1.2583403633561474E-2</c:v>
                </c:pt>
                <c:pt idx="1024">
                  <c:v>1.2593870158168485E-2</c:v>
                </c:pt>
                <c:pt idx="1025">
                  <c:v>1.2604275434249246E-2</c:v>
                </c:pt>
                <c:pt idx="1026">
                  <c:v>1.2614619741979638E-2</c:v>
                </c:pt>
                <c:pt idx="1027">
                  <c:v>1.2624903361695416E-2</c:v>
                </c:pt>
                <c:pt idx="1028">
                  <c:v>1.2635126573732336E-2</c:v>
                </c:pt>
                <c:pt idx="1029">
                  <c:v>1.2645289658186343E-2</c:v>
                </c:pt>
                <c:pt idx="1030">
                  <c:v>1.2655392895393192E-2</c:v>
                </c:pt>
                <c:pt idx="1031">
                  <c:v>1.2665436565608701E-2</c:v>
                </c:pt>
                <c:pt idx="1032">
                  <c:v>1.2675420949168625E-2</c:v>
                </c:pt>
                <c:pt idx="1033">
                  <c:v>1.2685346326328784E-2</c:v>
                </c:pt>
                <c:pt idx="1034">
                  <c:v>1.2695212977344994E-2</c:v>
                </c:pt>
                <c:pt idx="1035">
                  <c:v>1.2705021182393139E-2</c:v>
                </c:pt>
                <c:pt idx="1036">
                  <c:v>1.2714763273606877E-2</c:v>
                </c:pt>
                <c:pt idx="1037">
                  <c:v>1.2724411537234914E-2</c:v>
                </c:pt>
                <c:pt idx="1038">
                  <c:v>1.2733963538904547E-2</c:v>
                </c:pt>
                <c:pt idx="1039">
                  <c:v>1.2743419314347193E-2</c:v>
                </c:pt>
                <c:pt idx="1040">
                  <c:v>1.2752778899614015E-2</c:v>
                </c:pt>
                <c:pt idx="1041">
                  <c:v>1.2762042330516365E-2</c:v>
                </c:pt>
                <c:pt idx="1042">
                  <c:v>1.2771209642945536E-2</c:v>
                </c:pt>
                <c:pt idx="1043">
                  <c:v>1.2780280872712879E-2</c:v>
                </c:pt>
                <c:pt idx="1044">
                  <c:v>1.2789256055789622E-2</c:v>
                </c:pt>
                <c:pt idx="1045">
                  <c:v>1.2798135227987117E-2</c:v>
                </c:pt>
                <c:pt idx="1046">
                  <c:v>1.2806918425196656E-2</c:v>
                </c:pt>
                <c:pt idx="1047">
                  <c:v>1.2815605683309528E-2</c:v>
                </c:pt>
                <c:pt idx="1048">
                  <c:v>1.2824197038137086E-2</c:v>
                </c:pt>
                <c:pt idx="1049">
                  <c:v>1.2832692525650558E-2</c:v>
                </c:pt>
                <c:pt idx="1050">
                  <c:v>1.2843474486734507E-2</c:v>
                </c:pt>
                <c:pt idx="1051">
                  <c:v>1.2851750983582377E-2</c:v>
                </c:pt>
                <c:pt idx="1052">
                  <c:v>1.2858768913659446E-2</c:v>
                </c:pt>
                <c:pt idx="1053">
                  <c:v>1.2866867618566147E-2</c:v>
                </c:pt>
                <c:pt idx="1054">
                  <c:v>1.2874870640731118E-2</c:v>
                </c:pt>
                <c:pt idx="1055">
                  <c:v>1.2882778015885776E-2</c:v>
                </c:pt>
                <c:pt idx="1056">
                  <c:v>1.2890589780001349E-2</c:v>
                </c:pt>
                <c:pt idx="1057">
                  <c:v>1.2898305968809254E-2</c:v>
                </c:pt>
                <c:pt idx="1058">
                  <c:v>1.2905926618360652E-2</c:v>
                </c:pt>
                <c:pt idx="1059">
                  <c:v>1.2913451764466899E-2</c:v>
                </c:pt>
                <c:pt idx="1060">
                  <c:v>1.2920881443019283E-2</c:v>
                </c:pt>
                <c:pt idx="1061">
                  <c:v>1.2928215689909095E-2</c:v>
                </c:pt>
                <c:pt idx="1062">
                  <c:v>1.2935454540867752E-2</c:v>
                </c:pt>
                <c:pt idx="1063">
                  <c:v>1.2942598031946417E-2</c:v>
                </c:pt>
                <c:pt idx="1064">
                  <c:v>1.2951642457554868E-2</c:v>
                </c:pt>
                <c:pt idx="1065">
                  <c:v>1.2956599077869058E-2</c:v>
                </c:pt>
                <c:pt idx="1066">
                  <c:v>1.2963456704415677E-2</c:v>
                </c:pt>
                <c:pt idx="1067">
                  <c:v>1.2970219114487591E-2</c:v>
                </c:pt>
                <c:pt idx="1068">
                  <c:v>1.2977831037659371E-2</c:v>
                </c:pt>
                <c:pt idx="1069">
                  <c:v>1.2983458429012273E-2</c:v>
                </c:pt>
                <c:pt idx="1070">
                  <c:v>1.2989935405087749E-2</c:v>
                </c:pt>
                <c:pt idx="1071">
                  <c:v>1.2996317308333616E-2</c:v>
                </c:pt>
                <c:pt idx="1072">
                  <c:v>1.3002604174481291E-2</c:v>
                </c:pt>
                <c:pt idx="1073">
                  <c:v>1.3008796039581938E-2</c:v>
                </c:pt>
                <c:pt idx="1074">
                  <c:v>1.3014892939366973E-2</c:v>
                </c:pt>
                <c:pt idx="1075">
                  <c:v>1.3020894909727687E-2</c:v>
                </c:pt>
                <c:pt idx="1076">
                  <c:v>1.3026801986635306E-2</c:v>
                </c:pt>
                <c:pt idx="1077">
                  <c:v>1.3032614205901183E-2</c:v>
                </c:pt>
                <c:pt idx="1078">
                  <c:v>1.3038331603416609E-2</c:v>
                </c:pt>
                <c:pt idx="1079">
                  <c:v>1.3043954215072873E-2</c:v>
                </c:pt>
                <c:pt idx="1080">
                  <c:v>1.3049482076761265E-2</c:v>
                </c:pt>
                <c:pt idx="1081">
                  <c:v>1.3054915224213204E-2</c:v>
                </c:pt>
                <c:pt idx="1082">
                  <c:v>1.3060253693559787E-2</c:v>
                </c:pt>
                <c:pt idx="1083">
                  <c:v>1.3065497520532432E-2</c:v>
                </c:pt>
                <c:pt idx="1084">
                  <c:v>1.3070646740942493E-2</c:v>
                </c:pt>
                <c:pt idx="1085">
                  <c:v>1.3075701390921068E-2</c:v>
                </c:pt>
                <c:pt idx="1086">
                  <c:v>1.308066150611964E-2</c:v>
                </c:pt>
                <c:pt idx="1087">
                  <c:v>1.3085527122429497E-2</c:v>
                </c:pt>
                <c:pt idx="1088">
                  <c:v>1.3090298275821866E-2</c:v>
                </c:pt>
                <c:pt idx="1089">
                  <c:v>1.3094975002188036E-2</c:v>
                </c:pt>
                <c:pt idx="1090">
                  <c:v>1.3099557337339363E-2</c:v>
                </c:pt>
                <c:pt idx="1091">
                  <c:v>1.3104045317167134E-2</c:v>
                </c:pt>
                <c:pt idx="1092">
                  <c:v>1.3108438977562642E-2</c:v>
                </c:pt>
                <c:pt idx="1093">
                  <c:v>1.3112738354417175E-2</c:v>
                </c:pt>
                <c:pt idx="1094">
                  <c:v>1.3116943483622023E-2</c:v>
                </c:pt>
                <c:pt idx="1095">
                  <c:v>1.3121054401068477E-2</c:v>
                </c:pt>
                <c:pt idx="1096">
                  <c:v>1.312507114256789E-2</c:v>
                </c:pt>
                <c:pt idx="1097">
                  <c:v>1.3128993744091488E-2</c:v>
                </c:pt>
                <c:pt idx="1098">
                  <c:v>1.3132822241450626E-2</c:v>
                </c:pt>
                <c:pt idx="1099">
                  <c:v>1.3136556670536592E-2</c:v>
                </c:pt>
                <c:pt idx="1100">
                  <c:v>1.3140197067240678E-2</c:v>
                </c:pt>
                <c:pt idx="1101">
                  <c:v>1.3143743467454172E-2</c:v>
                </c:pt>
                <c:pt idx="1102">
                  <c:v>1.3148165065341999E-2</c:v>
                </c:pt>
                <c:pt idx="1103">
                  <c:v>1.3151496751149239E-2</c:v>
                </c:pt>
                <c:pt idx="1104">
                  <c:v>1.3154277760811794E-2</c:v>
                </c:pt>
                <c:pt idx="1105">
                  <c:v>1.3157435129178552E-2</c:v>
                </c:pt>
                <c:pt idx="1106">
                  <c:v>1.3160498685627076E-2</c:v>
                </c:pt>
                <c:pt idx="1107">
                  <c:v>1.316346846596872E-2</c:v>
                </c:pt>
                <c:pt idx="1108">
                  <c:v>1.3166344506094774E-2</c:v>
                </c:pt>
                <c:pt idx="1109">
                  <c:v>1.31691268420564E-2</c:v>
                </c:pt>
                <c:pt idx="1110">
                  <c:v>1.3171815509425144E-2</c:v>
                </c:pt>
                <c:pt idx="1111">
                  <c:v>1.3174410544332105E-2</c:v>
                </c:pt>
                <c:pt idx="1112">
                  <c:v>1.3176911982428763E-2</c:v>
                </c:pt>
                <c:pt idx="1113">
                  <c:v>1.3179319859846217E-2</c:v>
                </c:pt>
                <c:pt idx="1114">
                  <c:v>1.3181634212395821E-2</c:v>
                </c:pt>
                <c:pt idx="1115">
                  <c:v>1.3183855075808992E-2</c:v>
                </c:pt>
                <c:pt idx="1116">
                  <c:v>1.3185982486136893E-2</c:v>
                </c:pt>
                <c:pt idx="1117">
                  <c:v>1.3188016479270814E-2</c:v>
                </c:pt>
                <c:pt idx="1118">
                  <c:v>1.3189957090942173E-2</c:v>
                </c:pt>
                <c:pt idx="1119">
                  <c:v>1.3193050302708897E-2</c:v>
                </c:pt>
                <c:pt idx="1120">
                  <c:v>1.3193801264002047E-2</c:v>
                </c:pt>
                <c:pt idx="1121">
                  <c:v>1.3195218996653324E-2</c:v>
                </c:pt>
                <c:pt idx="1122">
                  <c:v>1.319678644162714E-2</c:v>
                </c:pt>
                <c:pt idx="1123">
                  <c:v>1.3198260684674779E-2</c:v>
                </c:pt>
                <c:pt idx="1124">
                  <c:v>1.3199641761687531E-2</c:v>
                </c:pt>
                <c:pt idx="1125">
                  <c:v>1.320092970847675E-2</c:v>
                </c:pt>
                <c:pt idx="1126">
                  <c:v>1.3202124561013662E-2</c:v>
                </c:pt>
                <c:pt idx="1127">
                  <c:v>1.3203226355029685E-2</c:v>
                </c:pt>
                <c:pt idx="1128">
                  <c:v>1.3204235126496044E-2</c:v>
                </c:pt>
                <c:pt idx="1129">
                  <c:v>1.3205150911304031E-2</c:v>
                </c:pt>
                <c:pt idx="1130">
                  <c:v>1.320597374542487E-2</c:v>
                </c:pt>
                <c:pt idx="1131">
                  <c:v>1.320670366458998E-2</c:v>
                </c:pt>
                <c:pt idx="1132">
                  <c:v>1.3207340704770587E-2</c:v>
                </c:pt>
                <c:pt idx="1133">
                  <c:v>1.3207884901778044E-2</c:v>
                </c:pt>
                <c:pt idx="1134">
                  <c:v>1.3208336291583578E-2</c:v>
                </c:pt>
                <c:pt idx="1135">
                  <c:v>1.3208694909998542E-2</c:v>
                </c:pt>
                <c:pt idx="1136">
                  <c:v>1.3208960792994162E-2</c:v>
                </c:pt>
                <c:pt idx="1137">
                  <c:v>1.3209133976301857E-2</c:v>
                </c:pt>
                <c:pt idx="1138">
                  <c:v>1.3209214495972788E-2</c:v>
                </c:pt>
                <c:pt idx="1139">
                  <c:v>1.3209202387818308E-2</c:v>
                </c:pt>
                <c:pt idx="1140">
                  <c:v>1.3209097687729709E-2</c:v>
                </c:pt>
                <c:pt idx="1141">
                  <c:v>1.3208900431598281E-2</c:v>
                </c:pt>
                <c:pt idx="1142">
                  <c:v>1.3208610655315312E-2</c:v>
                </c:pt>
                <c:pt idx="1143">
                  <c:v>1.320822839461222E-2</c:v>
                </c:pt>
                <c:pt idx="1144">
                  <c:v>1.3207753685620105E-2</c:v>
                </c:pt>
                <c:pt idx="1145">
                  <c:v>1.3207186564070383E-2</c:v>
                </c:pt>
                <c:pt idx="1146">
                  <c:v>1.3206527065934281E-2</c:v>
                </c:pt>
                <c:pt idx="1147">
                  <c:v>1.3205775227023153E-2</c:v>
                </c:pt>
                <c:pt idx="1148">
                  <c:v>1.3204931083228288E-2</c:v>
                </c:pt>
                <c:pt idx="1149">
                  <c:v>1.3203994670520913E-2</c:v>
                </c:pt>
                <c:pt idx="1150">
                  <c:v>1.3202966024712381E-2</c:v>
                </c:pt>
                <c:pt idx="1151">
                  <c:v>1.3201845181614047E-2</c:v>
                </c:pt>
                <c:pt idx="1152">
                  <c:v>1.3200632177277072E-2</c:v>
                </c:pt>
                <c:pt idx="1153">
                  <c:v>1.319932704751281E-2</c:v>
                </c:pt>
                <c:pt idx="1154">
                  <c:v>1.3197786020047175E-2</c:v>
                </c:pt>
                <c:pt idx="1155">
                  <c:v>1.3196257194580951E-2</c:v>
                </c:pt>
                <c:pt idx="1156">
                  <c:v>1.3194625856076669E-2</c:v>
                </c:pt>
                <c:pt idx="1157">
                  <c:v>1.3192939446025065E-2</c:v>
                </c:pt>
                <c:pt idx="1158">
                  <c:v>1.3191161095118531E-2</c:v>
                </c:pt>
                <c:pt idx="1159">
                  <c:v>1.3189290839168422E-2</c:v>
                </c:pt>
                <c:pt idx="1160">
                  <c:v>1.3187328714145963E-2</c:v>
                </c:pt>
                <c:pt idx="1161">
                  <c:v>1.3185274755942444E-2</c:v>
                </c:pt>
                <c:pt idx="1162">
                  <c:v>1.3183129000289284E-2</c:v>
                </c:pt>
                <c:pt idx="1163">
                  <c:v>1.3180891483317581E-2</c:v>
                </c:pt>
                <c:pt idx="1164">
                  <c:v>1.3178562240678815E-2</c:v>
                </c:pt>
                <c:pt idx="1165">
                  <c:v>1.3176141308344214E-2</c:v>
                </c:pt>
                <c:pt idx="1166">
                  <c:v>1.3173628722285002E-2</c:v>
                </c:pt>
                <c:pt idx="1167">
                  <c:v>1.3171024518312535E-2</c:v>
                </c:pt>
                <c:pt idx="1168">
                  <c:v>1.3168328732238166E-2</c:v>
                </c:pt>
                <c:pt idx="1169">
                  <c:v>1.3165689211188436E-2</c:v>
                </c:pt>
                <c:pt idx="1170">
                  <c:v>1.3160976432429194E-2</c:v>
                </c:pt>
                <c:pt idx="1171">
                  <c:v>1.3157953860716276E-2</c:v>
                </c:pt>
                <c:pt idx="1172">
                  <c:v>1.3154387554665803E-2</c:v>
                </c:pt>
                <c:pt idx="1173">
                  <c:v>1.3151634499202203E-2</c:v>
                </c:pt>
                <c:pt idx="1174">
                  <c:v>1.3148337781183628E-2</c:v>
                </c:pt>
                <c:pt idx="1175">
                  <c:v>1.3144949752925683E-2</c:v>
                </c:pt>
                <c:pt idx="1176">
                  <c:v>1.3141470450159787E-2</c:v>
                </c:pt>
                <c:pt idx="1177">
                  <c:v>1.3137899908937101E-2</c:v>
                </c:pt>
                <c:pt idx="1178">
                  <c:v>1.3134238165068979E-2</c:v>
                </c:pt>
                <c:pt idx="1179">
                  <c:v>1.3130485254366775E-2</c:v>
                </c:pt>
                <c:pt idx="1180">
                  <c:v>1.3126641212801715E-2</c:v>
                </c:pt>
                <c:pt idx="1181">
                  <c:v>1.3122706076185153E-2</c:v>
                </c:pt>
                <c:pt idx="1182">
                  <c:v>1.3118679880568251E-2</c:v>
                </c:pt>
                <c:pt idx="1183">
                  <c:v>1.3114562661762363E-2</c:v>
                </c:pt>
                <c:pt idx="1184">
                  <c:v>1.3110354455578843E-2</c:v>
                </c:pt>
                <c:pt idx="1185">
                  <c:v>1.3106055297908981E-2</c:v>
                </c:pt>
                <c:pt idx="1186">
                  <c:v>1.3101665224803938E-2</c:v>
                </c:pt>
                <c:pt idx="1187">
                  <c:v>1.3097184271995133E-2</c:v>
                </c:pt>
                <c:pt idx="1188">
                  <c:v>1.3092612475293919E-2</c:v>
                </c:pt>
                <c:pt idx="1189">
                  <c:v>1.3087949870751459E-2</c:v>
                </c:pt>
                <c:pt idx="1190">
                  <c:v>1.3083196494259042E-2</c:v>
                </c:pt>
                <c:pt idx="1191">
                  <c:v>1.3078352533906212E-2</c:v>
                </c:pt>
                <c:pt idx="1192">
                  <c:v>1.3073443342772606E-2</c:v>
                </c:pt>
                <c:pt idx="1193">
                  <c:v>1.3068488488086061E-2</c:v>
                </c:pt>
                <c:pt idx="1194">
                  <c:v>1.3063488234354992E-2</c:v>
                </c:pt>
                <c:pt idx="1195">
                  <c:v>1.3058442846407559E-2</c:v>
                </c:pt>
                <c:pt idx="1196">
                  <c:v>1.3053352588592304E-2</c:v>
                </c:pt>
                <c:pt idx="1197">
                  <c:v>1.3048217725577516E-2</c:v>
                </c:pt>
                <c:pt idx="1198">
                  <c:v>1.304303852203148E-2</c:v>
                </c:pt>
                <c:pt idx="1199">
                  <c:v>1.3037815242462614E-2</c:v>
                </c:pt>
                <c:pt idx="1200">
                  <c:v>1.3032548151699075E-2</c:v>
                </c:pt>
                <c:pt idx="1201">
                  <c:v>1.3027237514089407E-2</c:v>
                </c:pt>
                <c:pt idx="1202">
                  <c:v>1.3021883594381833E-2</c:v>
                </c:pt>
                <c:pt idx="1203">
                  <c:v>1.3016486657164705E-2</c:v>
                </c:pt>
                <c:pt idx="1204">
                  <c:v>1.3011046967026374E-2</c:v>
                </c:pt>
                <c:pt idx="1205">
                  <c:v>1.3005564788555191E-2</c:v>
                </c:pt>
                <c:pt idx="1206">
                  <c:v>1.2998291748465007E-2</c:v>
                </c:pt>
                <c:pt idx="1207">
                  <c:v>1.2993675420824857E-2</c:v>
                </c:pt>
                <c:pt idx="1208">
                  <c:v>1.2988865969347785E-2</c:v>
                </c:pt>
                <c:pt idx="1209">
                  <c:v>1.298321648374845E-2</c:v>
                </c:pt>
                <c:pt idx="1210">
                  <c:v>1.2977525832758019E-2</c:v>
                </c:pt>
                <c:pt idx="1211">
                  <c:v>1.2971794281204652E-2</c:v>
                </c:pt>
                <c:pt idx="1212">
                  <c:v>1.2966022093596763E-2</c:v>
                </c:pt>
                <c:pt idx="1213">
                  <c:v>1.2960209534442768E-2</c:v>
                </c:pt>
                <c:pt idx="1214">
                  <c:v>1.2954356868490891E-2</c:v>
                </c:pt>
                <c:pt idx="1215">
                  <c:v>1.2948464360329481E-2</c:v>
                </c:pt>
                <c:pt idx="1216">
                  <c:v>1.2942532274466956E-2</c:v>
                </c:pt>
                <c:pt idx="1217">
                  <c:v>1.2936560875571601E-2</c:v>
                </c:pt>
                <c:pt idx="1218">
                  <c:v>1.2930550428311705E-2</c:v>
                </c:pt>
                <c:pt idx="1219">
                  <c:v>1.2922765758922594E-2</c:v>
                </c:pt>
                <c:pt idx="1220">
                  <c:v>1.2918413446811883E-2</c:v>
                </c:pt>
                <c:pt idx="1221">
                  <c:v>1.2912287441908532E-2</c:v>
                </c:pt>
                <c:pt idx="1222">
                  <c:v>1.2906123446994044E-2</c:v>
                </c:pt>
                <c:pt idx="1223">
                  <c:v>1.2899921726656771E-2</c:v>
                </c:pt>
                <c:pt idx="1224">
                  <c:v>1.2893682545485063E-2</c:v>
                </c:pt>
                <c:pt idx="1225">
                  <c:v>1.2887406168227145E-2</c:v>
                </c:pt>
                <c:pt idx="1226">
                  <c:v>1.2881092859311494E-2</c:v>
                </c:pt>
                <c:pt idx="1227">
                  <c:v>1.2874742883486334E-2</c:v>
                </c:pt>
                <c:pt idx="1228">
                  <c:v>1.2868356505260081E-2</c:v>
                </c:pt>
                <c:pt idx="1229">
                  <c:v>1.2861933989301022E-2</c:v>
                </c:pt>
                <c:pt idx="1230">
                  <c:v>1.2855475600197508E-2</c:v>
                </c:pt>
                <c:pt idx="1231">
                  <c:v>1.2848981602617826E-2</c:v>
                </c:pt>
                <c:pt idx="1232">
                  <c:v>1.2842452260990456E-2</c:v>
                </c:pt>
                <c:pt idx="1233">
                  <c:v>1.2835887840143556E-2</c:v>
                </c:pt>
                <c:pt idx="1234">
                  <c:v>1.282928860442567E-2</c:v>
                </c:pt>
                <c:pt idx="1235">
                  <c:v>1.2822654818744894E-2</c:v>
                </c:pt>
                <c:pt idx="1236">
                  <c:v>1.281598674744977E-2</c:v>
                </c:pt>
                <c:pt idx="1237">
                  <c:v>1.2809284655288522E-2</c:v>
                </c:pt>
                <c:pt idx="1238">
                  <c:v>1.2802548806849501E-2</c:v>
                </c:pt>
                <c:pt idx="1239">
                  <c:v>1.2795779466721058E-2</c:v>
                </c:pt>
                <c:pt idx="1240">
                  <c:v>1.278897689957148E-2</c:v>
                </c:pt>
                <c:pt idx="1241">
                  <c:v>1.2782141369829247E-2</c:v>
                </c:pt>
                <c:pt idx="1242">
                  <c:v>1.2775273142242582E-2</c:v>
                </c:pt>
                <c:pt idx="1243">
                  <c:v>1.2768372481399837E-2</c:v>
                </c:pt>
                <c:pt idx="1244">
                  <c:v>1.2761439651969297E-2</c:v>
                </c:pt>
                <c:pt idx="1245">
                  <c:v>1.275447491845938E-2</c:v>
                </c:pt>
                <c:pt idx="1246">
                  <c:v>1.2747478545458435E-2</c:v>
                </c:pt>
                <c:pt idx="1247">
                  <c:v>1.2740450797554814E-2</c:v>
                </c:pt>
                <c:pt idx="1248">
                  <c:v>1.2733391939496741E-2</c:v>
                </c:pt>
                <c:pt idx="1249">
                  <c:v>1.2726302235872566E-2</c:v>
                </c:pt>
                <c:pt idx="1250">
                  <c:v>1.271918195111077E-2</c:v>
                </c:pt>
                <c:pt idx="1251">
                  <c:v>1.271203135003951E-2</c:v>
                </c:pt>
                <c:pt idx="1252">
                  <c:v>1.2704850697087267E-2</c:v>
                </c:pt>
                <c:pt idx="1253">
                  <c:v>1.2697640256922327E-2</c:v>
                </c:pt>
                <c:pt idx="1254">
                  <c:v>1.2690400294292914E-2</c:v>
                </c:pt>
                <c:pt idx="1255">
                  <c:v>1.2683131073547571E-2</c:v>
                </c:pt>
                <c:pt idx="1256">
                  <c:v>1.2675832859434522E-2</c:v>
                </c:pt>
                <c:pt idx="1257">
                  <c:v>1.2668505916622053E-2</c:v>
                </c:pt>
                <c:pt idx="1258">
                  <c:v>1.2661150509538643E-2</c:v>
                </c:pt>
                <c:pt idx="1259">
                  <c:v>1.2653766902932517E-2</c:v>
                </c:pt>
                <c:pt idx="1260">
                  <c:v>1.2646355361392025E-2</c:v>
                </c:pt>
                <c:pt idx="1261">
                  <c:v>1.2638916149425583E-2</c:v>
                </c:pt>
                <c:pt idx="1262">
                  <c:v>1.2631449531781413E-2</c:v>
                </c:pt>
                <c:pt idx="1263">
                  <c:v>1.2623955773047868E-2</c:v>
                </c:pt>
                <c:pt idx="1264">
                  <c:v>1.2616435137653426E-2</c:v>
                </c:pt>
                <c:pt idx="1265">
                  <c:v>1.260888789034631E-2</c:v>
                </c:pt>
                <c:pt idx="1266">
                  <c:v>1.2601314295874744E-2</c:v>
                </c:pt>
                <c:pt idx="1267">
                  <c:v>1.2593714618507335E-2</c:v>
                </c:pt>
                <c:pt idx="1268">
                  <c:v>1.2586089123152178E-2</c:v>
                </c:pt>
                <c:pt idx="1269">
                  <c:v>1.2578438074237752E-2</c:v>
                </c:pt>
                <c:pt idx="1270">
                  <c:v>1.2570761736352409E-2</c:v>
                </c:pt>
                <c:pt idx="1271">
                  <c:v>1.2563060374324309E-2</c:v>
                </c:pt>
                <c:pt idx="1272">
                  <c:v>1.2555334252501993E-2</c:v>
                </c:pt>
                <c:pt idx="1273">
                  <c:v>1.2547583635633686E-2</c:v>
                </c:pt>
                <c:pt idx="1274">
                  <c:v>1.2537582989882168E-2</c:v>
                </c:pt>
                <c:pt idx="1275">
                  <c:v>1.2532009975112501E-2</c:v>
                </c:pt>
                <c:pt idx="1276">
                  <c:v>1.2524187460556391E-2</c:v>
                </c:pt>
                <c:pt idx="1277">
                  <c:v>1.2516341509467566E-2</c:v>
                </c:pt>
                <c:pt idx="1278">
                  <c:v>1.2508472386274505E-2</c:v>
                </c:pt>
                <c:pt idx="1279">
                  <c:v>1.2500580355645496E-2</c:v>
                </c:pt>
                <c:pt idx="1280">
                  <c:v>1.2492665682168891E-2</c:v>
                </c:pt>
                <c:pt idx="1281">
                  <c:v>1.248472863043304E-2</c:v>
                </c:pt>
                <c:pt idx="1282">
                  <c:v>1.2476769465186166E-2</c:v>
                </c:pt>
                <c:pt idx="1283">
                  <c:v>1.2468788450776813E-2</c:v>
                </c:pt>
                <c:pt idx="1284">
                  <c:v>1.246078585203314E-2</c:v>
                </c:pt>
                <c:pt idx="1285">
                  <c:v>1.2452761933463563E-2</c:v>
                </c:pt>
                <c:pt idx="1286">
                  <c:v>1.2444716959736368E-2</c:v>
                </c:pt>
                <c:pt idx="1287">
                  <c:v>1.2436651195280035E-2</c:v>
                </c:pt>
                <c:pt idx="1288">
                  <c:v>1.2428564904922723E-2</c:v>
                </c:pt>
                <c:pt idx="1289">
                  <c:v>1.2420458353172847E-2</c:v>
                </c:pt>
                <c:pt idx="1290">
                  <c:v>1.2412331804698695E-2</c:v>
                </c:pt>
                <c:pt idx="1291">
                  <c:v>1.2404185523928746E-2</c:v>
                </c:pt>
                <c:pt idx="1292">
                  <c:v>1.2396019775611222E-2</c:v>
                </c:pt>
                <c:pt idx="1293">
                  <c:v>1.2387834824414412E-2</c:v>
                </c:pt>
                <c:pt idx="1294">
                  <c:v>1.2379630934766794E-2</c:v>
                </c:pt>
                <c:pt idx="1295">
                  <c:v>1.2371408371416592E-2</c:v>
                </c:pt>
                <c:pt idx="1296">
                  <c:v>1.2363167398872221E-2</c:v>
                </c:pt>
                <c:pt idx="1297">
                  <c:v>1.2354908281801968E-2</c:v>
                </c:pt>
                <c:pt idx="1298">
                  <c:v>1.2346631284794185E-2</c:v>
                </c:pt>
                <c:pt idx="1299">
                  <c:v>1.2338336672437222E-2</c:v>
                </c:pt>
                <c:pt idx="1300">
                  <c:v>1.2330024709319432E-2</c:v>
                </c:pt>
                <c:pt idx="1301">
                  <c:v>1.2321695660189036E-2</c:v>
                </c:pt>
                <c:pt idx="1302">
                  <c:v>1.2313349789474515E-2</c:v>
                </c:pt>
                <c:pt idx="1303">
                  <c:v>1.2304987361844155E-2</c:v>
                </c:pt>
                <c:pt idx="1304">
                  <c:v>1.2296608641966245E-2</c:v>
                </c:pt>
                <c:pt idx="1305">
                  <c:v>1.2288213894269262E-2</c:v>
                </c:pt>
                <c:pt idx="1306">
                  <c:v>1.2279803383581367E-2</c:v>
                </c:pt>
                <c:pt idx="1307">
                  <c:v>1.2271377374331038E-2</c:v>
                </c:pt>
                <c:pt idx="1308">
                  <c:v>1.2262936131346436E-2</c:v>
                </c:pt>
                <c:pt idx="1309">
                  <c:v>1.2254479918896166E-2</c:v>
                </c:pt>
                <c:pt idx="1310">
                  <c:v>1.2244797685880826E-2</c:v>
                </c:pt>
                <c:pt idx="1311">
                  <c:v>1.2237523644751391E-2</c:v>
                </c:pt>
                <c:pt idx="1312">
                  <c:v>1.2229024112153652E-2</c:v>
                </c:pt>
                <c:pt idx="1313">
                  <c:v>1.222051066868346E-2</c:v>
                </c:pt>
                <c:pt idx="1314">
                  <c:v>1.22119835790091E-2</c:v>
                </c:pt>
                <c:pt idx="1315">
                  <c:v>1.2203443107638989E-2</c:v>
                </c:pt>
                <c:pt idx="1316">
                  <c:v>1.2194889519241414E-2</c:v>
                </c:pt>
                <c:pt idx="1317">
                  <c:v>1.2186323078404726E-2</c:v>
                </c:pt>
                <c:pt idx="1318">
                  <c:v>1.2177744049717276E-2</c:v>
                </c:pt>
                <c:pt idx="1319">
                  <c:v>1.2169152697767416E-2</c:v>
                </c:pt>
                <c:pt idx="1320">
                  <c:v>1.2160549287303368E-2</c:v>
                </c:pt>
                <c:pt idx="1321">
                  <c:v>1.2151934082753613E-2</c:v>
                </c:pt>
                <c:pt idx="1322">
                  <c:v>1.2143307348786436E-2</c:v>
                </c:pt>
                <c:pt idx="1323">
                  <c:v>1.213466934999019E-2</c:v>
                </c:pt>
                <c:pt idx="1324">
                  <c:v>1.2126020351033162E-2</c:v>
                </c:pt>
                <c:pt idx="1325">
                  <c:v>1.2114884471694509E-2</c:v>
                </c:pt>
                <c:pt idx="1326">
                  <c:v>1.2108690410830292E-2</c:v>
                </c:pt>
                <c:pt idx="1327">
                  <c:v>1.2100009998841088E-2</c:v>
                </c:pt>
                <c:pt idx="1328">
                  <c:v>1.2090077369881769E-2</c:v>
                </c:pt>
                <c:pt idx="1329">
                  <c:v>1.2082619614188772E-2</c:v>
                </c:pt>
                <c:pt idx="1330">
                  <c:v>1.2073910170622426E-2</c:v>
                </c:pt>
                <c:pt idx="1331">
                  <c:v>1.2065191579173629E-2</c:v>
                </c:pt>
                <c:pt idx="1332">
                  <c:v>1.2056464104270859E-2</c:v>
                </c:pt>
                <c:pt idx="1333">
                  <c:v>1.204772801066234E-2</c:v>
                </c:pt>
                <c:pt idx="1334">
                  <c:v>1.2038983562936423E-2</c:v>
                </c:pt>
                <c:pt idx="1335">
                  <c:v>1.2030231025521587E-2</c:v>
                </c:pt>
                <c:pt idx="1336">
                  <c:v>1.2021470663245992E-2</c:v>
                </c:pt>
                <c:pt idx="1337">
                  <c:v>1.2012702740618053E-2</c:v>
                </c:pt>
                <c:pt idx="1338">
                  <c:v>1.2003927522226121E-2</c:v>
                </c:pt>
                <c:pt idx="1339">
                  <c:v>1.1995145272738483E-2</c:v>
                </c:pt>
                <c:pt idx="1340">
                  <c:v>1.1986356256743491E-2</c:v>
                </c:pt>
                <c:pt idx="1341">
                  <c:v>1.197756073874956E-2</c:v>
                </c:pt>
                <c:pt idx="1342">
                  <c:v>1.1968758983424976E-2</c:v>
                </c:pt>
                <c:pt idx="1343">
                  <c:v>1.1959951255438028E-2</c:v>
                </c:pt>
                <c:pt idx="1344">
                  <c:v>1.1951137819377067E-2</c:v>
                </c:pt>
                <c:pt idx="1345">
                  <c:v>1.1942318939670571E-2</c:v>
                </c:pt>
                <c:pt idx="1346">
                  <c:v>1.19334948811467E-2</c:v>
                </c:pt>
                <c:pt idx="1347">
                  <c:v>1.192466590831387E-2</c:v>
                </c:pt>
                <c:pt idx="1348">
                  <c:v>1.191583228576043E-2</c:v>
                </c:pt>
                <c:pt idx="1349">
                  <c:v>1.190699427815467E-2</c:v>
                </c:pt>
                <c:pt idx="1350">
                  <c:v>1.1898152150005004E-2</c:v>
                </c:pt>
                <c:pt idx="1351">
                  <c:v>1.1889306165979718E-2</c:v>
                </c:pt>
                <c:pt idx="1352">
                  <c:v>1.1880456590747102E-2</c:v>
                </c:pt>
                <c:pt idx="1353">
                  <c:v>1.1871603688735632E-2</c:v>
                </c:pt>
                <c:pt idx="1354">
                  <c:v>1.1862747724613598E-2</c:v>
                </c:pt>
                <c:pt idx="1355">
                  <c:v>1.1853888963129222E-2</c:v>
                </c:pt>
                <c:pt idx="1356">
                  <c:v>1.184502766879092E-2</c:v>
                </c:pt>
                <c:pt idx="1357">
                  <c:v>1.1836164106187042E-2</c:v>
                </c:pt>
                <c:pt idx="1358">
                  <c:v>1.1827298539826003E-2</c:v>
                </c:pt>
                <c:pt idx="1359">
                  <c:v>1.1818431234535964E-2</c:v>
                </c:pt>
                <c:pt idx="1360">
                  <c:v>1.1809562454665468E-2</c:v>
                </c:pt>
                <c:pt idx="1361">
                  <c:v>1.1800692465042673E-2</c:v>
                </c:pt>
                <c:pt idx="1362">
                  <c:v>1.178928684075764E-2</c:v>
                </c:pt>
                <c:pt idx="1363">
                  <c:v>1.1780415079352125E-2</c:v>
                </c:pt>
                <c:pt idx="1364">
                  <c:v>1.1772810431480707E-2</c:v>
                </c:pt>
                <c:pt idx="1365">
                  <c:v>1.1763938248412487E-2</c:v>
                </c:pt>
                <c:pt idx="1366">
                  <c:v>1.1755066216423415E-2</c:v>
                </c:pt>
                <c:pt idx="1367">
                  <c:v>1.1746194599941973E-2</c:v>
                </c:pt>
                <c:pt idx="1368">
                  <c:v>1.1737323663636445E-2</c:v>
                </c:pt>
                <c:pt idx="1369">
                  <c:v>1.1728453672175121E-2</c:v>
                </c:pt>
                <c:pt idx="1370">
                  <c:v>1.1719584890066415E-2</c:v>
                </c:pt>
                <c:pt idx="1371">
                  <c:v>1.1710717581978614E-2</c:v>
                </c:pt>
                <c:pt idx="1372">
                  <c:v>1.1701852012420133E-2</c:v>
                </c:pt>
                <c:pt idx="1373">
                  <c:v>1.1692988446139196E-2</c:v>
                </c:pt>
                <c:pt idx="1374">
                  <c:v>1.1684127147564283E-2</c:v>
                </c:pt>
                <c:pt idx="1375">
                  <c:v>1.1672737807613132E-2</c:v>
                </c:pt>
                <c:pt idx="1376">
                  <c:v>1.1666412412365545E-2</c:v>
                </c:pt>
                <c:pt idx="1377">
                  <c:v>1.1657559504838488E-2</c:v>
                </c:pt>
                <c:pt idx="1378">
                  <c:v>1.1648709923530731E-2</c:v>
                </c:pt>
                <c:pt idx="1379">
                  <c:v>1.1639863933110561E-2</c:v>
                </c:pt>
                <c:pt idx="1380">
                  <c:v>1.1629758966087422E-2</c:v>
                </c:pt>
                <c:pt idx="1381">
                  <c:v>1.1622183783126516E-2</c:v>
                </c:pt>
                <c:pt idx="1382">
                  <c:v>1.1613350152739343E-2</c:v>
                </c:pt>
                <c:pt idx="1383">
                  <c:v>1.1604521171593163E-2</c:v>
                </c:pt>
                <c:pt idx="1384">
                  <c:v>1.1595697104276326E-2</c:v>
                </c:pt>
                <c:pt idx="1385">
                  <c:v>1.1586878215377183E-2</c:v>
                </c:pt>
                <c:pt idx="1386">
                  <c:v>1.1578064769643959E-2</c:v>
                </c:pt>
                <c:pt idx="1387">
                  <c:v>1.1569257031425195E-2</c:v>
                </c:pt>
                <c:pt idx="1388">
                  <c:v>1.1560455265469116E-2</c:v>
                </c:pt>
                <c:pt idx="1389">
                  <c:v>1.1551659736364073E-2</c:v>
                </c:pt>
                <c:pt idx="1390">
                  <c:v>1.1542870708778352E-2</c:v>
                </c:pt>
                <c:pt idx="1391">
                  <c:v>1.1534088447300306E-2</c:v>
                </c:pt>
                <c:pt idx="1392">
                  <c:v>1.1525313216438349E-2</c:v>
                </c:pt>
                <c:pt idx="1393">
                  <c:v>1.1516545280700896E-2</c:v>
                </c:pt>
                <c:pt idx="1394">
                  <c:v>1.1507784904996043E-2</c:v>
                </c:pt>
                <c:pt idx="1395">
                  <c:v>1.149903235375227E-2</c:v>
                </c:pt>
                <c:pt idx="1396">
                  <c:v>1.149028789147799E-2</c:v>
                </c:pt>
                <c:pt idx="1397">
                  <c:v>1.1481551783001365E-2</c:v>
                </c:pt>
                <c:pt idx="1398">
                  <c:v>1.1472824292670936E-2</c:v>
                </c:pt>
                <c:pt idx="1399">
                  <c:v>1.1464105685394799E-2</c:v>
                </c:pt>
                <c:pt idx="1400">
                  <c:v>1.1455396225441561E-2</c:v>
                </c:pt>
                <c:pt idx="1401">
                  <c:v>1.1446696177639382E-2</c:v>
                </c:pt>
                <c:pt idx="1402">
                  <c:v>1.1438005806496676E-2</c:v>
                </c:pt>
                <c:pt idx="1403">
                  <c:v>1.1429325376681732E-2</c:v>
                </c:pt>
                <c:pt idx="1404">
                  <c:v>1.1420655152782899E-2</c:v>
                </c:pt>
                <c:pt idx="1405">
                  <c:v>1.141199539938853E-2</c:v>
                </c:pt>
                <c:pt idx="1406">
                  <c:v>1.1403346381086976E-2</c:v>
                </c:pt>
                <c:pt idx="1407">
                  <c:v>1.1394708362466588E-2</c:v>
                </c:pt>
                <c:pt idx="1408">
                  <c:v>1.1386081608115717E-2</c:v>
                </c:pt>
                <c:pt idx="1409">
                  <c:v>1.1377466382782586E-2</c:v>
                </c:pt>
                <c:pt idx="1410">
                  <c:v>1.1368862950975611E-2</c:v>
                </c:pt>
                <c:pt idx="1411">
                  <c:v>1.1360271577123271E-2</c:v>
                </c:pt>
                <c:pt idx="1412">
                  <c:v>1.1351692526053725E-2</c:v>
                </c:pt>
                <c:pt idx="1413">
                  <c:v>1.1343126062355324E-2</c:v>
                </c:pt>
                <c:pt idx="1414">
                  <c:v>1.1332130959047504E-2</c:v>
                </c:pt>
                <c:pt idx="1415">
                  <c:v>1.1323594259939895E-2</c:v>
                </c:pt>
                <c:pt idx="1416">
                  <c:v>1.1316287789711055E-2</c:v>
                </c:pt>
                <c:pt idx="1417">
                  <c:v>1.1307776292364125E-2</c:v>
                </c:pt>
                <c:pt idx="1418">
                  <c:v>1.1299278743059915E-2</c:v>
                </c:pt>
                <c:pt idx="1419">
                  <c:v>1.1290795406466714E-2</c:v>
                </c:pt>
                <c:pt idx="1420">
                  <c:v>1.1282326547252808E-2</c:v>
                </c:pt>
                <c:pt idx="1421">
                  <c:v>1.1273872429926612E-2</c:v>
                </c:pt>
                <c:pt idx="1422">
                  <c:v>1.1265433319236351E-2</c:v>
                </c:pt>
                <c:pt idx="1423">
                  <c:v>1.1257009479690439E-2</c:v>
                </c:pt>
                <c:pt idx="1424">
                  <c:v>1.124860117579729E-2</c:v>
                </c:pt>
                <c:pt idx="1425">
                  <c:v>1.124020867230513E-2</c:v>
                </c:pt>
                <c:pt idx="1426">
                  <c:v>1.1231832233802308E-2</c:v>
                </c:pt>
                <c:pt idx="1427">
                  <c:v>1.1223472124717304E-2</c:v>
                </c:pt>
                <c:pt idx="1428">
                  <c:v>1.1215128609958214E-2</c:v>
                </c:pt>
                <c:pt idx="1429">
                  <c:v>1.120680195387358E-2</c:v>
                </c:pt>
                <c:pt idx="1430">
                  <c:v>1.1195284752414381E-2</c:v>
                </c:pt>
                <c:pt idx="1431">
                  <c:v>1.119020027640083E-2</c:v>
                </c:pt>
                <c:pt idx="1432">
                  <c:v>1.1181509119366773E-2</c:v>
                </c:pt>
                <c:pt idx="1433">
                  <c:v>1.117249117661423E-2</c:v>
                </c:pt>
                <c:pt idx="1434">
                  <c:v>1.1164255402311696E-2</c:v>
                </c:pt>
                <c:pt idx="1435">
                  <c:v>1.1156038112183353E-2</c:v>
                </c:pt>
                <c:pt idx="1436">
                  <c:v>1.1147839570897489E-2</c:v>
                </c:pt>
                <c:pt idx="1437">
                  <c:v>1.1139660043042454E-2</c:v>
                </c:pt>
                <c:pt idx="1438">
                  <c:v>1.1131499793046729E-2</c:v>
                </c:pt>
                <c:pt idx="1439">
                  <c:v>1.1123359085658535E-2</c:v>
                </c:pt>
                <c:pt idx="1440">
                  <c:v>1.1115238185546161E-2</c:v>
                </c:pt>
                <c:pt idx="1441">
                  <c:v>1.1107137357138086E-2</c:v>
                </c:pt>
                <c:pt idx="1442">
                  <c:v>1.1099056865022661E-2</c:v>
                </c:pt>
                <c:pt idx="1443">
                  <c:v>1.1090996974028045E-2</c:v>
                </c:pt>
                <c:pt idx="1444">
                  <c:v>1.1082957948582717E-2</c:v>
                </c:pt>
                <c:pt idx="1445">
                  <c:v>1.1074940053354965E-2</c:v>
                </c:pt>
                <c:pt idx="1446">
                  <c:v>1.1066943552853203E-2</c:v>
                </c:pt>
                <c:pt idx="1447">
                  <c:v>1.1058968711825656E-2</c:v>
                </c:pt>
                <c:pt idx="1448">
                  <c:v>1.1051015794700803E-2</c:v>
                </c:pt>
                <c:pt idx="1449">
                  <c:v>1.1043085066306801E-2</c:v>
                </c:pt>
                <c:pt idx="1450">
                  <c:v>1.1035176790992196E-2</c:v>
                </c:pt>
                <c:pt idx="1451">
                  <c:v>1.102729123350521E-2</c:v>
                </c:pt>
                <c:pt idx="1452">
                  <c:v>1.1019425297922325E-2</c:v>
                </c:pt>
                <c:pt idx="1453">
                  <c:v>1.1011559228686352E-2</c:v>
                </c:pt>
                <c:pt idx="1454">
                  <c:v>1.1003689832032038E-2</c:v>
                </c:pt>
                <c:pt idx="1455">
                  <c:v>1.0995817270389452E-2</c:v>
                </c:pt>
                <c:pt idx="1456">
                  <c:v>1.098794170586892E-2</c:v>
                </c:pt>
                <c:pt idx="1457">
                  <c:v>1.0980063301060383E-2</c:v>
                </c:pt>
                <c:pt idx="1458">
                  <c:v>1.0972182217994231E-2</c:v>
                </c:pt>
                <c:pt idx="1459">
                  <c:v>1.0964298619260404E-2</c:v>
                </c:pt>
                <c:pt idx="1460">
                  <c:v>1.0956412667049165E-2</c:v>
                </c:pt>
                <c:pt idx="1461">
                  <c:v>1.0948524523790581E-2</c:v>
                </c:pt>
                <c:pt idx="1462">
                  <c:v>1.0940634351674916E-2</c:v>
                </c:pt>
                <c:pt idx="1463">
                  <c:v>1.0932742313132238E-2</c:v>
                </c:pt>
                <c:pt idx="1464">
                  <c:v>1.092484857051268E-2</c:v>
                </c:pt>
                <c:pt idx="1465">
                  <c:v>1.0916953286086439E-2</c:v>
                </c:pt>
                <c:pt idx="1466">
                  <c:v>1.0904543686018897E-2</c:v>
                </c:pt>
                <c:pt idx="1467">
                  <c:v>1.0896645182487674E-2</c:v>
                </c:pt>
                <c:pt idx="1468">
                  <c:v>1.0891332276479204E-2</c:v>
                </c:pt>
                <c:pt idx="1469">
                  <c:v>1.0883431746355754E-2</c:v>
                </c:pt>
                <c:pt idx="1470">
                  <c:v>1.0875530532805655E-2</c:v>
                </c:pt>
                <c:pt idx="1471">
                  <c:v>1.0867628798179041E-2</c:v>
                </c:pt>
                <c:pt idx="1472">
                  <c:v>1.0859726704772754E-2</c:v>
                </c:pt>
                <c:pt idx="1473">
                  <c:v>1.0851824414963573E-2</c:v>
                </c:pt>
                <c:pt idx="1474">
                  <c:v>1.0843922091101632E-2</c:v>
                </c:pt>
                <c:pt idx="1475">
                  <c:v>1.0836019895483773E-2</c:v>
                </c:pt>
                <c:pt idx="1476">
                  <c:v>1.0828117990486774E-2</c:v>
                </c:pt>
                <c:pt idx="1477">
                  <c:v>1.082021653846077E-2</c:v>
                </c:pt>
                <c:pt idx="1478">
                  <c:v>1.0812315701675956E-2</c:v>
                </c:pt>
                <c:pt idx="1479">
                  <c:v>1.0804415642589049E-2</c:v>
                </c:pt>
                <c:pt idx="1480">
                  <c:v>1.0792807934807414E-2</c:v>
                </c:pt>
                <c:pt idx="1481">
                  <c:v>1.0786038980530321E-2</c:v>
                </c:pt>
                <c:pt idx="1482">
                  <c:v>1.0778143091387804E-2</c:v>
                </c:pt>
                <c:pt idx="1483">
                  <c:v>1.0770248675147087E-2</c:v>
                </c:pt>
                <c:pt idx="1484">
                  <c:v>1.0761228497102593E-2</c:v>
                </c:pt>
                <c:pt idx="1485">
                  <c:v>1.0754464910931461E-2</c:v>
                </c:pt>
                <c:pt idx="1486">
                  <c:v>1.0746575887576881E-2</c:v>
                </c:pt>
                <c:pt idx="1487">
                  <c:v>1.0738688986364764E-2</c:v>
                </c:pt>
                <c:pt idx="1488">
                  <c:v>1.073080436988505E-2</c:v>
                </c:pt>
                <c:pt idx="1489">
                  <c:v>1.0722922200328E-2</c:v>
                </c:pt>
                <c:pt idx="1490">
                  <c:v>1.0715042639963812E-2</c:v>
                </c:pt>
                <c:pt idx="1491">
                  <c:v>1.0707165851302491E-2</c:v>
                </c:pt>
                <c:pt idx="1492">
                  <c:v>1.0699291996454363E-2</c:v>
                </c:pt>
                <c:pt idx="1493">
                  <c:v>1.0691421237929433E-2</c:v>
                </c:pt>
                <c:pt idx="1494">
                  <c:v>1.0683553737997897E-2</c:v>
                </c:pt>
                <c:pt idx="1495">
                  <c:v>1.067568965900989E-2</c:v>
                </c:pt>
                <c:pt idx="1496">
                  <c:v>1.0667829163155673E-2</c:v>
                </c:pt>
                <c:pt idx="1497">
                  <c:v>1.0659972412945251E-2</c:v>
                </c:pt>
                <c:pt idx="1498">
                  <c:v>1.0652119570728757E-2</c:v>
                </c:pt>
                <c:pt idx="1499">
                  <c:v>1.0644270798616517E-2</c:v>
                </c:pt>
                <c:pt idx="1500">
                  <c:v>1.0636426259198473E-2</c:v>
                </c:pt>
                <c:pt idx="1501">
                  <c:v>1.0628586114584948E-2</c:v>
                </c:pt>
                <c:pt idx="1502">
                  <c:v>1.0620750527285949E-2</c:v>
                </c:pt>
                <c:pt idx="1503">
                  <c:v>1.0612919659571673E-2</c:v>
                </c:pt>
                <c:pt idx="1504">
                  <c:v>1.0605093673712318E-2</c:v>
                </c:pt>
                <c:pt idx="1505">
                  <c:v>1.0597272732058016E-2</c:v>
                </c:pt>
                <c:pt idx="1506">
                  <c:v>1.0589456996958901E-2</c:v>
                </c:pt>
                <c:pt idx="1507">
                  <c:v>1.0581646630845043E-2</c:v>
                </c:pt>
                <c:pt idx="1508">
                  <c:v>1.0573841795826766E-2</c:v>
                </c:pt>
                <c:pt idx="1509">
                  <c:v>1.0566042654414076E-2</c:v>
                </c:pt>
                <c:pt idx="1510">
                  <c:v>1.0558249368877171E-2</c:v>
                </c:pt>
                <c:pt idx="1511">
                  <c:v>1.0550462101566183E-2</c:v>
                </c:pt>
                <c:pt idx="1512">
                  <c:v>1.0542681014751309E-2</c:v>
                </c:pt>
                <c:pt idx="1513">
                  <c:v>1.0534906270942557E-2</c:v>
                </c:pt>
                <c:pt idx="1514">
                  <c:v>1.0527138032250249E-2</c:v>
                </c:pt>
                <c:pt idx="1515">
                  <c:v>1.0519376461104457E-2</c:v>
                </c:pt>
                <c:pt idx="1516">
                  <c:v>1.0511621719775377E-2</c:v>
                </c:pt>
                <c:pt idx="1517">
                  <c:v>1.0503873970693078E-2</c:v>
                </c:pt>
                <c:pt idx="1518">
                  <c:v>1.049502817044079E-2</c:v>
                </c:pt>
                <c:pt idx="1519">
                  <c:v>1.0487295951335796E-2</c:v>
                </c:pt>
                <c:pt idx="1520">
                  <c:v>1.0480674299948589E-2</c:v>
                </c:pt>
                <c:pt idx="1521">
                  <c:v>1.047295614295507E-2</c:v>
                </c:pt>
                <c:pt idx="1522">
                  <c:v>1.0465245789879063E-2</c:v>
                </c:pt>
                <c:pt idx="1523">
                  <c:v>1.0457543402910829E-2</c:v>
                </c:pt>
                <c:pt idx="1524">
                  <c:v>1.0449849144480439E-2</c:v>
                </c:pt>
                <c:pt idx="1525">
                  <c:v>1.0442163176938024E-2</c:v>
                </c:pt>
                <c:pt idx="1526">
                  <c:v>1.0434485662553783E-2</c:v>
                </c:pt>
                <c:pt idx="1527">
                  <c:v>1.0426816763677849E-2</c:v>
                </c:pt>
                <c:pt idx="1528">
                  <c:v>1.0419156642500482E-2</c:v>
                </c:pt>
                <c:pt idx="1529">
                  <c:v>1.0411505461611625E-2</c:v>
                </c:pt>
                <c:pt idx="1530">
                  <c:v>1.0403863383201539E-2</c:v>
                </c:pt>
                <c:pt idx="1531">
                  <c:v>1.0396230569700293E-2</c:v>
                </c:pt>
                <c:pt idx="1532">
                  <c:v>1.0388607183218213E-2</c:v>
                </c:pt>
                <c:pt idx="1533">
                  <c:v>1.0380993386345239E-2</c:v>
                </c:pt>
                <c:pt idx="1534">
                  <c:v>1.0373389341271633E-2</c:v>
                </c:pt>
                <c:pt idx="1535">
                  <c:v>1.036362730217455E-2</c:v>
                </c:pt>
                <c:pt idx="1536">
                  <c:v>1.0358211155763186E-2</c:v>
                </c:pt>
                <c:pt idx="1537">
                  <c:v>1.0350637340108548E-2</c:v>
                </c:pt>
                <c:pt idx="1538">
                  <c:v>1.0343073925573876E-2</c:v>
                </c:pt>
                <c:pt idx="1539">
                  <c:v>1.0335521074509302E-2</c:v>
                </c:pt>
                <c:pt idx="1540">
                  <c:v>1.032797894926496E-2</c:v>
                </c:pt>
                <c:pt idx="1541">
                  <c:v>1.0320447712111047E-2</c:v>
                </c:pt>
                <c:pt idx="1542">
                  <c:v>1.0312927525477633E-2</c:v>
                </c:pt>
                <c:pt idx="1543">
                  <c:v>1.0305418551634915E-2</c:v>
                </c:pt>
                <c:pt idx="1544">
                  <c:v>1.029792095285309E-2</c:v>
                </c:pt>
                <c:pt idx="1545">
                  <c:v>1.0290434891562228E-2</c:v>
                </c:pt>
                <c:pt idx="1546">
                  <c:v>1.0282960530032526E-2</c:v>
                </c:pt>
                <c:pt idx="1547">
                  <c:v>1.0275498030694052E-2</c:v>
                </c:pt>
                <c:pt idx="1548">
                  <c:v>1.026804755573707E-2</c:v>
                </c:pt>
                <c:pt idx="1549">
                  <c:v>1.0260609267591647E-2</c:v>
                </c:pt>
                <c:pt idx="1550">
                  <c:v>1.0253183328448046E-2</c:v>
                </c:pt>
                <c:pt idx="1551">
                  <c:v>1.0245769900816271E-2</c:v>
                </c:pt>
                <c:pt idx="1552">
                  <c:v>1.0238369146966519E-2</c:v>
                </c:pt>
                <c:pt idx="1553">
                  <c:v>1.0230981229168989E-2</c:v>
                </c:pt>
                <c:pt idx="1554">
                  <c:v>1.0223606309933686E-2</c:v>
                </c:pt>
                <c:pt idx="1555">
                  <c:v>1.0216244551290998E-2</c:v>
                </c:pt>
                <c:pt idx="1556">
                  <c:v>1.0208896115910804E-2</c:v>
                </c:pt>
                <c:pt idx="1557">
                  <c:v>1.0201561165743556E-2</c:v>
                </c:pt>
                <c:pt idx="1558">
                  <c:v>1.0194239863459131E-2</c:v>
                </c:pt>
                <c:pt idx="1559">
                  <c:v>1.0186932371167856E-2</c:v>
                </c:pt>
                <c:pt idx="1560">
                  <c:v>1.0179638851379735E-2</c:v>
                </c:pt>
                <c:pt idx="1561">
                  <c:v>1.0172359466205094E-2</c:v>
                </c:pt>
                <c:pt idx="1562">
                  <c:v>1.0165094378233874E-2</c:v>
                </c:pt>
                <c:pt idx="1563">
                  <c:v>1.0157843749576401E-2</c:v>
                </c:pt>
                <c:pt idx="1564">
                  <c:v>1.0150607742662743E-2</c:v>
                </c:pt>
                <c:pt idx="1565">
                  <c:v>1.0143386519843034E-2</c:v>
                </c:pt>
                <c:pt idx="1566">
                  <c:v>1.0136180243387471E-2</c:v>
                </c:pt>
                <c:pt idx="1567">
                  <c:v>1.0128989075646189E-2</c:v>
                </c:pt>
                <c:pt idx="1568">
                  <c:v>1.0121813178969319E-2</c:v>
                </c:pt>
                <c:pt idx="1569">
                  <c:v>1.0114652715706995E-2</c:v>
                </c:pt>
                <c:pt idx="1570">
                  <c:v>1.010750784804948E-2</c:v>
                </c:pt>
                <c:pt idx="1571">
                  <c:v>1.0100378738506777E-2</c:v>
                </c:pt>
                <c:pt idx="1572">
                  <c:v>1.0093265549349084E-2</c:v>
                </c:pt>
                <c:pt idx="1573">
                  <c:v>1.0086168442766663E-2</c:v>
                </c:pt>
                <c:pt idx="1574">
                  <c:v>1.0079087581349455E-2</c:v>
                </c:pt>
                <c:pt idx="1575">
                  <c:v>1.0072023127287721E-2</c:v>
                </c:pt>
                <c:pt idx="1576">
                  <c:v>1.0064975242851659E-2</c:v>
                </c:pt>
                <c:pt idx="1577">
                  <c:v>1.0057944090471338E-2</c:v>
                </c:pt>
                <c:pt idx="1578">
                  <c:v>1.0050929832496891E-2</c:v>
                </c:pt>
                <c:pt idx="1579">
                  <c:v>1.0043932631118579E-2</c:v>
                </c:pt>
                <c:pt idx="1580">
                  <c:v>1.0036952648766473E-2</c:v>
                </c:pt>
                <c:pt idx="1581">
                  <c:v>1.0029990047710768E-2</c:v>
                </c:pt>
                <c:pt idx="1582">
                  <c:v>1.0023044990381536E-2</c:v>
                </c:pt>
                <c:pt idx="1583">
                  <c:v>1.0016117639048971E-2</c:v>
                </c:pt>
                <c:pt idx="1584">
                  <c:v>1.000920815606321E-2</c:v>
                </c:pt>
                <c:pt idx="1585">
                  <c:v>1.0000351051813183E-2</c:v>
                </c:pt>
                <c:pt idx="1586">
                  <c:v>9.9954434443727536E-3</c:v>
                </c:pt>
                <c:pt idx="1587">
                  <c:v>9.98858854028839E-3</c:v>
                </c:pt>
                <c:pt idx="1588">
                  <c:v>9.981752153871426E-3</c:v>
                </c:pt>
                <c:pt idx="1589">
                  <c:v>9.9749344474719948E-3</c:v>
                </c:pt>
                <c:pt idx="1590">
                  <c:v>9.9681355834402297E-3</c:v>
                </c:pt>
                <c:pt idx="1591">
                  <c:v>9.9613557238864558E-3</c:v>
                </c:pt>
                <c:pt idx="1592">
                  <c:v>9.9545950314805509E-3</c:v>
                </c:pt>
                <c:pt idx="1593">
                  <c:v>9.947853668252904E-3</c:v>
                </c:pt>
                <c:pt idx="1594">
                  <c:v>9.9411317967135204E-3</c:v>
                </c:pt>
                <c:pt idx="1595">
                  <c:v>9.9344295790526616E-3</c:v>
                </c:pt>
                <c:pt idx="1596">
                  <c:v>9.9277471777803328E-3</c:v>
                </c:pt>
                <c:pt idx="1597">
                  <c:v>9.9210847550867953E-3</c:v>
                </c:pt>
                <c:pt idx="1598">
                  <c:v>9.9144424732422465E-3</c:v>
                </c:pt>
                <c:pt idx="1599">
                  <c:v>9.9078204948366277E-3</c:v>
                </c:pt>
                <c:pt idx="1600">
                  <c:v>9.9012189819003282E-3</c:v>
                </c:pt>
                <c:pt idx="1601">
                  <c:v>9.8946380970232894E-3</c:v>
                </c:pt>
                <c:pt idx="1602">
                  <c:v>9.8880780023158366E-3</c:v>
                </c:pt>
                <c:pt idx="1603">
                  <c:v>9.881538860287975E-3</c:v>
                </c:pt>
                <c:pt idx="1604">
                  <c:v>9.8750208332099021E-3</c:v>
                </c:pt>
                <c:pt idx="1605">
                  <c:v>9.868524083271879E-3</c:v>
                </c:pt>
                <c:pt idx="1606">
                  <c:v>9.8620487729839112E-3</c:v>
                </c:pt>
                <c:pt idx="1607">
                  <c:v>9.8555950646161961E-3</c:v>
                </c:pt>
                <c:pt idx="1608">
                  <c:v>9.8491631204389307E-3</c:v>
                </c:pt>
                <c:pt idx="1609">
                  <c:v>9.8427531028821846E-3</c:v>
                </c:pt>
                <c:pt idx="1610">
                  <c:v>9.8363651742960911E-3</c:v>
                </c:pt>
                <c:pt idx="1611">
                  <c:v>9.8299994968709115E-3</c:v>
                </c:pt>
                <c:pt idx="1612">
                  <c:v>9.8236562329567789E-3</c:v>
                </c:pt>
                <c:pt idx="1613">
                  <c:v>9.817335545063699E-3</c:v>
                </c:pt>
                <c:pt idx="1614">
                  <c:v>9.8110375953019968E-3</c:v>
                </c:pt>
                <c:pt idx="1615">
                  <c:v>9.8047625460218057E-3</c:v>
                </c:pt>
                <c:pt idx="1616">
                  <c:v>9.7985105598130673E-3</c:v>
                </c:pt>
                <c:pt idx="1617">
                  <c:v>9.7922817987061705E-3</c:v>
                </c:pt>
                <c:pt idx="1618">
                  <c:v>9.7860764251311849E-3</c:v>
                </c:pt>
                <c:pt idx="1619">
                  <c:v>9.7798946015181798E-3</c:v>
                </c:pt>
                <c:pt idx="1620">
                  <c:v>9.7737364899774803E-3</c:v>
                </c:pt>
                <c:pt idx="1621">
                  <c:v>9.7676022530990281E-3</c:v>
                </c:pt>
                <c:pt idx="1622">
                  <c:v>9.7606211388523434E-3</c:v>
                </c:pt>
                <c:pt idx="1623">
                  <c:v>9.75540605208991E-3</c:v>
                </c:pt>
                <c:pt idx="1624">
                  <c:v>9.7493444127394469E-3</c:v>
                </c:pt>
                <c:pt idx="1625">
                  <c:v>9.7433072972119561E-3</c:v>
                </c:pt>
                <c:pt idx="1626">
                  <c:v>9.737294867857571E-3</c:v>
                </c:pt>
                <c:pt idx="1627">
                  <c:v>9.731307287026425E-3</c:v>
                </c:pt>
                <c:pt idx="1628">
                  <c:v>9.7253447169887153E-3</c:v>
                </c:pt>
                <c:pt idx="1629">
                  <c:v>9.7194073202544473E-3</c:v>
                </c:pt>
                <c:pt idx="1630">
                  <c:v>9.7134952588540102E-3</c:v>
                </c:pt>
                <c:pt idx="1631">
                  <c:v>9.7076086953773455E-3</c:v>
                </c:pt>
                <c:pt idx="1632">
                  <c:v>9.7017477920147144E-3</c:v>
                </c:pt>
                <c:pt idx="1633">
                  <c:v>9.6959127111961863E-3</c:v>
                </c:pt>
                <c:pt idx="1634">
                  <c:v>9.6901036151120223E-3</c:v>
                </c:pt>
                <c:pt idx="1635">
                  <c:v>9.6843206662722281E-3</c:v>
                </c:pt>
                <c:pt idx="1636">
                  <c:v>9.6769241277705476E-3</c:v>
                </c:pt>
                <c:pt idx="1637">
                  <c:v>9.6728338592466656E-3</c:v>
                </c:pt>
                <c:pt idx="1638">
                  <c:v>9.667130325761164E-3</c:v>
                </c:pt>
                <c:pt idx="1639">
                  <c:v>9.6614535887606934E-3</c:v>
                </c:pt>
                <c:pt idx="1640">
                  <c:v>9.6555308416279573E-3</c:v>
                </c:pt>
                <c:pt idx="1641">
                  <c:v>9.6493801401198454E-3</c:v>
                </c:pt>
                <c:pt idx="1642">
                  <c:v>9.6437886773870218E-3</c:v>
                </c:pt>
                <c:pt idx="1643">
                  <c:v>9.6382246835613472E-3</c:v>
                </c:pt>
                <c:pt idx="1644">
                  <c:v>9.6326883210728909E-3</c:v>
                </c:pt>
                <c:pt idx="1645">
                  <c:v>9.6271797521918501E-3</c:v>
                </c:pt>
                <c:pt idx="1646">
                  <c:v>9.6216991393482942E-3</c:v>
                </c:pt>
                <c:pt idx="1647">
                  <c:v>9.6162466447324846E-3</c:v>
                </c:pt>
                <c:pt idx="1648">
                  <c:v>9.6108224307744905E-3</c:v>
                </c:pt>
                <c:pt idx="1649">
                  <c:v>9.6054266597445093E-3</c:v>
                </c:pt>
                <c:pt idx="1650">
                  <c:v>9.6000594939926742E-3</c:v>
                </c:pt>
                <c:pt idx="1651">
                  <c:v>9.5947210958691187E-3</c:v>
                </c:pt>
                <c:pt idx="1652">
                  <c:v>9.5894116275641039E-3</c:v>
                </c:pt>
                <c:pt idx="1653">
                  <c:v>9.5841312516675714E-3</c:v>
                </c:pt>
                <c:pt idx="1654">
                  <c:v>9.5788801302898463E-3</c:v>
                </c:pt>
                <c:pt idx="1655">
                  <c:v>9.5736584259409341E-3</c:v>
                </c:pt>
                <c:pt idx="1656">
                  <c:v>9.5684663006512238E-3</c:v>
                </c:pt>
                <c:pt idx="1657">
                  <c:v>9.5633039171705292E-3</c:v>
                </c:pt>
                <c:pt idx="1658">
                  <c:v>9.5581714374493032E-3</c:v>
                </c:pt>
                <c:pt idx="1659">
                  <c:v>9.5530690240774874E-3</c:v>
                </c:pt>
                <c:pt idx="1660">
                  <c:v>9.5479968392453429E-3</c:v>
                </c:pt>
                <c:pt idx="1661">
                  <c:v>9.5429550452230671E-3</c:v>
                </c:pt>
                <c:pt idx="1662">
                  <c:v>9.5379438046006015E-3</c:v>
                </c:pt>
                <c:pt idx="1663">
                  <c:v>9.5329632794083352E-3</c:v>
                </c:pt>
                <c:pt idx="1664">
                  <c:v>9.5280136321562736E-3</c:v>
                </c:pt>
                <c:pt idx="1665">
                  <c:v>9.523095025034678E-3</c:v>
                </c:pt>
                <c:pt idx="1666">
                  <c:v>9.5182076205535537E-3</c:v>
                </c:pt>
                <c:pt idx="1667">
                  <c:v>9.5133515809830982E-3</c:v>
                </c:pt>
                <c:pt idx="1668">
                  <c:v>9.5085270685135725E-3</c:v>
                </c:pt>
                <c:pt idx="1669">
                  <c:v>9.5037342456549823E-3</c:v>
                </c:pt>
                <c:pt idx="1670">
                  <c:v>9.4989732746775246E-3</c:v>
                </c:pt>
                <c:pt idx="1671">
                  <c:v>9.4942443179313329E-3</c:v>
                </c:pt>
                <c:pt idx="1672">
                  <c:v>9.4895475376066685E-3</c:v>
                </c:pt>
                <c:pt idx="1673">
                  <c:v>9.4848830962135366E-3</c:v>
                </c:pt>
                <c:pt idx="1674">
                  <c:v>9.4789337368084148E-3</c:v>
                </c:pt>
                <c:pt idx="1675">
                  <c:v>9.4743438222799625E-3</c:v>
                </c:pt>
                <c:pt idx="1676">
                  <c:v>9.4704357673602857E-3</c:v>
                </c:pt>
                <c:pt idx="1677">
                  <c:v>9.465907030534737E-3</c:v>
                </c:pt>
                <c:pt idx="1678">
                  <c:v>9.4614114674129723E-3</c:v>
                </c:pt>
                <c:pt idx="1679">
                  <c:v>9.4569492402651889E-3</c:v>
                </c:pt>
                <c:pt idx="1680">
                  <c:v>9.4525205115214561E-3</c:v>
                </c:pt>
                <c:pt idx="1681">
                  <c:v>9.4481254433720352E-3</c:v>
                </c:pt>
                <c:pt idx="1682">
                  <c:v>9.4437641983269316E-3</c:v>
                </c:pt>
                <c:pt idx="1683">
                  <c:v>9.4394369384964705E-3</c:v>
                </c:pt>
                <c:pt idx="1684">
                  <c:v>9.4351438264705934E-3</c:v>
                </c:pt>
                <c:pt idx="1685">
                  <c:v>9.4308850243596254E-3</c:v>
                </c:pt>
                <c:pt idx="1686">
                  <c:v>9.426660694593636E-3</c:v>
                </c:pt>
                <c:pt idx="1687">
                  <c:v>9.4224709996026945E-3</c:v>
                </c:pt>
                <c:pt idx="1688">
                  <c:v>9.4183161014171901E-3</c:v>
                </c:pt>
                <c:pt idx="1689">
                  <c:v>9.4141961627070003E-3</c:v>
                </c:pt>
                <c:pt idx="1690">
                  <c:v>9.4101113455824503E-3</c:v>
                </c:pt>
                <c:pt idx="1691">
                  <c:v>9.4045830543709741E-3</c:v>
                </c:pt>
                <c:pt idx="1692">
                  <c:v>9.4014771875539083E-3</c:v>
                </c:pt>
                <c:pt idx="1693">
                  <c:v>9.3980692473039085E-3</c:v>
                </c:pt>
                <c:pt idx="1694">
                  <c:v>9.394126540103187E-3</c:v>
                </c:pt>
                <c:pt idx="1695">
                  <c:v>9.390219766158836E-3</c:v>
                </c:pt>
                <c:pt idx="1696">
                  <c:v>9.3863490878209888E-3</c:v>
                </c:pt>
                <c:pt idx="1697">
                  <c:v>9.3825146674397786E-3</c:v>
                </c:pt>
                <c:pt idx="1698">
                  <c:v>9.3787166672854028E-3</c:v>
                </c:pt>
                <c:pt idx="1699">
                  <c:v>9.3749552498678668E-3</c:v>
                </c:pt>
                <c:pt idx="1700">
                  <c:v>9.3712305772974958E-3</c:v>
                </c:pt>
                <c:pt idx="1701">
                  <c:v>9.3675428120842952E-3</c:v>
                </c:pt>
                <c:pt idx="1702">
                  <c:v>9.3638921164185263E-3</c:v>
                </c:pt>
                <c:pt idx="1703">
                  <c:v>9.3602786527302584E-3</c:v>
                </c:pt>
                <c:pt idx="1704">
                  <c:v>9.3567025832097528E-3</c:v>
                </c:pt>
                <c:pt idx="1705">
                  <c:v>9.3531640703670149E-3</c:v>
                </c:pt>
                <c:pt idx="1706">
                  <c:v>9.3496632763123699E-3</c:v>
                </c:pt>
                <c:pt idx="1707">
                  <c:v>9.3462003636357593E-3</c:v>
                </c:pt>
                <c:pt idx="1708">
                  <c:v>9.3427754944475083E-3</c:v>
                </c:pt>
                <c:pt idx="1709">
                  <c:v>9.3393888312576223E-3</c:v>
                </c:pt>
                <c:pt idx="1710">
                  <c:v>9.3360405362563625E-3</c:v>
                </c:pt>
                <c:pt idx="1711">
                  <c:v>9.3327307718737984E-3</c:v>
                </c:pt>
                <c:pt idx="1712">
                  <c:v>9.3294571055757558E-3</c:v>
                </c:pt>
                <c:pt idx="1713">
                  <c:v>9.3261904360808501E-3</c:v>
                </c:pt>
                <c:pt idx="1714">
                  <c:v>9.322922480654583E-3</c:v>
                </c:pt>
                <c:pt idx="1715">
                  <c:v>9.3196532786254949E-3</c:v>
                </c:pt>
                <c:pt idx="1716">
                  <c:v>9.3163828691622541E-3</c:v>
                </c:pt>
                <c:pt idx="1717">
                  <c:v>9.3131112915134651E-3</c:v>
                </c:pt>
                <c:pt idx="1718">
                  <c:v>9.3098385850876042E-3</c:v>
                </c:pt>
                <c:pt idx="1719">
                  <c:v>9.3065647890533398E-3</c:v>
                </c:pt>
                <c:pt idx="1720">
                  <c:v>9.3032899428990845E-3</c:v>
                </c:pt>
                <c:pt idx="1721">
                  <c:v>9.3000140856336344E-3</c:v>
                </c:pt>
                <c:pt idx="1722">
                  <c:v>9.29673725658553E-3</c:v>
                </c:pt>
                <c:pt idx="1723">
                  <c:v>9.2934594953231198E-3</c:v>
                </c:pt>
                <c:pt idx="1724">
                  <c:v>9.2901808406953279E-3</c:v>
                </c:pt>
                <c:pt idx="1725">
                  <c:v>9.286901332270503E-3</c:v>
                </c:pt>
                <c:pt idx="1726">
                  <c:v>9.2824542458114223E-3</c:v>
                </c:pt>
                <c:pt idx="1727">
                  <c:v>9.2791726583030254E-3</c:v>
                </c:pt>
                <c:pt idx="1728">
                  <c:v>9.2765891852941706E-3</c:v>
                </c:pt>
                <c:pt idx="1729">
                  <c:v>9.2733065578443075E-3</c:v>
                </c:pt>
                <c:pt idx="1730">
                  <c:v>9.2700232785158931E-3</c:v>
                </c:pt>
                <c:pt idx="1731">
                  <c:v>9.2667393866374681E-3</c:v>
                </c:pt>
                <c:pt idx="1732">
                  <c:v>9.2634549214576367E-3</c:v>
                </c:pt>
                <c:pt idx="1733">
                  <c:v>9.2601699222250033E-3</c:v>
                </c:pt>
                <c:pt idx="1734">
                  <c:v>9.2568844282681084E-3</c:v>
                </c:pt>
                <c:pt idx="1735">
                  <c:v>9.2535984788355563E-3</c:v>
                </c:pt>
                <c:pt idx="1736">
                  <c:v>9.2503121131759514E-3</c:v>
                </c:pt>
                <c:pt idx="1737">
                  <c:v>9.2470253706977701E-3</c:v>
                </c:pt>
                <c:pt idx="1738">
                  <c:v>9.2437382904897447E-3</c:v>
                </c:pt>
                <c:pt idx="1739">
                  <c:v>9.2404509120402878E-3</c:v>
                </c:pt>
                <c:pt idx="1740">
                  <c:v>9.2366978477009809E-3</c:v>
                </c:pt>
                <c:pt idx="1741">
                  <c:v>9.2319965580234253E-3</c:v>
                </c:pt>
                <c:pt idx="1742">
                  <c:v>9.228708434649846E-3</c:v>
                </c:pt>
                <c:pt idx="1743">
                  <c:v>9.2254201925712209E-3</c:v>
                </c:pt>
                <c:pt idx="1744">
                  <c:v>9.2216621064888926E-3</c:v>
                </c:pt>
                <c:pt idx="1745">
                  <c:v>9.2188435090534426E-3</c:v>
                </c:pt>
                <c:pt idx="1746">
                  <c:v>9.2155551462713703E-3</c:v>
                </c:pt>
                <c:pt idx="1747">
                  <c:v>9.2122668218586057E-3</c:v>
                </c:pt>
                <c:pt idx="1748">
                  <c:v>9.2089785749838171E-3</c:v>
                </c:pt>
                <c:pt idx="1749">
                  <c:v>9.2056904450554811E-3</c:v>
                </c:pt>
                <c:pt idx="1750">
                  <c:v>9.202402471402138E-3</c:v>
                </c:pt>
                <c:pt idx="1751">
                  <c:v>9.1991146931125201E-3</c:v>
                </c:pt>
                <c:pt idx="1752">
                  <c:v>9.1958271495151678E-3</c:v>
                </c:pt>
                <c:pt idx="1753">
                  <c:v>9.1925398800185576E-3</c:v>
                </c:pt>
                <c:pt idx="1754">
                  <c:v>9.1892529237913578E-3</c:v>
                </c:pt>
                <c:pt idx="1755">
                  <c:v>9.1859663201621089E-3</c:v>
                </c:pt>
                <c:pt idx="1756">
                  <c:v>9.1826801083794152E-3</c:v>
                </c:pt>
                <c:pt idx="1757">
                  <c:v>9.1793943277718171E-3</c:v>
                </c:pt>
                <c:pt idx="1758">
                  <c:v>9.1761090175079829E-3</c:v>
                </c:pt>
                <c:pt idx="1759">
                  <c:v>9.1728242169963892E-3</c:v>
                </c:pt>
                <c:pt idx="1760">
                  <c:v>9.1695399654856402E-3</c:v>
                </c:pt>
                <c:pt idx="1761">
                  <c:v>9.1662563023042765E-3</c:v>
                </c:pt>
                <c:pt idx="1762">
                  <c:v>9.1629732665410302E-3</c:v>
                </c:pt>
                <c:pt idx="1763">
                  <c:v>9.1596908975244418E-3</c:v>
                </c:pt>
                <c:pt idx="1764">
                  <c:v>9.1564092347429238E-3</c:v>
                </c:pt>
                <c:pt idx="1765">
                  <c:v>9.1531283172852085E-3</c:v>
                </c:pt>
                <c:pt idx="1766">
                  <c:v>9.1498481845597723E-3</c:v>
                </c:pt>
                <c:pt idx="1767">
                  <c:v>9.1465688756553476E-3</c:v>
                </c:pt>
                <c:pt idx="1768">
                  <c:v>9.1432904300603468E-3</c:v>
                </c:pt>
                <c:pt idx="1769">
                  <c:v>9.1400128869434383E-3</c:v>
                </c:pt>
                <c:pt idx="1770">
                  <c:v>9.1367362856331624E-3</c:v>
                </c:pt>
                <c:pt idx="1771">
                  <c:v>9.1334606652981876E-3</c:v>
                </c:pt>
                <c:pt idx="1772">
                  <c:v>9.1301860652670541E-3</c:v>
                </c:pt>
                <c:pt idx="1773">
                  <c:v>9.1269125250281746E-3</c:v>
                </c:pt>
                <c:pt idx="1774">
                  <c:v>9.1236400835903453E-3</c:v>
                </c:pt>
                <c:pt idx="1775">
                  <c:v>9.1203687802821065E-3</c:v>
                </c:pt>
                <c:pt idx="1776">
                  <c:v>9.1170986545119348E-3</c:v>
                </c:pt>
                <c:pt idx="1777">
                  <c:v>9.1138297454484984E-3</c:v>
                </c:pt>
                <c:pt idx="1778">
                  <c:v>9.109510640175067E-3</c:v>
                </c:pt>
                <c:pt idx="1779">
                  <c:v>9.1068292201690326E-3</c:v>
                </c:pt>
                <c:pt idx="1780">
                  <c:v>9.1040307115441976E-3</c:v>
                </c:pt>
                <c:pt idx="1781">
                  <c:v>9.1007670621934267E-3</c:v>
                </c:pt>
                <c:pt idx="1782">
                  <c:v>9.0975048260322211E-3</c:v>
                </c:pt>
                <c:pt idx="1783">
                  <c:v>9.0942440422292492E-3</c:v>
                </c:pt>
                <c:pt idx="1784">
                  <c:v>9.0909847501929875E-3</c:v>
                </c:pt>
                <c:pt idx="1785">
                  <c:v>9.0877269890921042E-3</c:v>
                </c:pt>
                <c:pt idx="1786">
                  <c:v>9.0844707982551398E-3</c:v>
                </c:pt>
                <c:pt idx="1787">
                  <c:v>9.0812162170106348E-3</c:v>
                </c:pt>
                <c:pt idx="1788">
                  <c:v>9.0779632845272573E-3</c:v>
                </c:pt>
                <c:pt idx="1789">
                  <c:v>9.0747120401335479E-3</c:v>
                </c:pt>
                <c:pt idx="1790">
                  <c:v>9.071462523158047E-3</c:v>
                </c:pt>
                <c:pt idx="1791">
                  <c:v>9.067287174131522E-3</c:v>
                </c:pt>
                <c:pt idx="1792">
                  <c:v>9.064968828296216E-3</c:v>
                </c:pt>
                <c:pt idx="1793">
                  <c:v>9.0617247291469027E-3</c:v>
                </c:pt>
                <c:pt idx="1794">
                  <c:v>9.0584825144102155E-3</c:v>
                </c:pt>
                <c:pt idx="1795">
                  <c:v>9.0552422234946306E-3</c:v>
                </c:pt>
                <c:pt idx="1796">
                  <c:v>9.0515414398950611E-3</c:v>
                </c:pt>
                <c:pt idx="1797">
                  <c:v>9.0487675701211856E-3</c:v>
                </c:pt>
                <c:pt idx="1798">
                  <c:v>9.0455332861605342E-3</c:v>
                </c:pt>
                <c:pt idx="1799">
                  <c:v>9.0423010830953388E-3</c:v>
                </c:pt>
                <c:pt idx="1800">
                  <c:v>9.0390710002541397E-3</c:v>
                </c:pt>
                <c:pt idx="1801">
                  <c:v>9.0358430768056053E-3</c:v>
                </c:pt>
                <c:pt idx="1802">
                  <c:v>9.032617352158212E-3</c:v>
                </c:pt>
                <c:pt idx="1803">
                  <c:v>9.0293938654806283E-3</c:v>
                </c:pt>
                <c:pt idx="1804">
                  <c:v>9.0261726561813305E-3</c:v>
                </c:pt>
                <c:pt idx="1805">
                  <c:v>9.0229537633490509E-3</c:v>
                </c:pt>
                <c:pt idx="1806">
                  <c:v>9.019737226472202E-3</c:v>
                </c:pt>
                <c:pt idx="1807">
                  <c:v>9.0165230845595801E-3</c:v>
                </c:pt>
                <c:pt idx="1808">
                  <c:v>9.0133113772594697E-3</c:v>
                </c:pt>
                <c:pt idx="1809">
                  <c:v>9.0101021435007311E-3</c:v>
                </c:pt>
                <c:pt idx="1810">
                  <c:v>9.0068954227717768E-3</c:v>
                </c:pt>
                <c:pt idx="1811">
                  <c:v>9.0036912543212111E-3</c:v>
                </c:pt>
                <c:pt idx="1812">
                  <c:v>9.0004896773976384E-3</c:v>
                </c:pt>
                <c:pt idx="1813">
                  <c:v>8.9972907312496631E-3</c:v>
                </c:pt>
                <c:pt idx="1814">
                  <c:v>8.9940944552058255E-3</c:v>
                </c:pt>
                <c:pt idx="1815">
                  <c:v>8.9909008885147301E-3</c:v>
                </c:pt>
                <c:pt idx="1816">
                  <c:v>8.9877100704249813E-3</c:v>
                </c:pt>
                <c:pt idx="1817">
                  <c:v>8.9845220404249915E-3</c:v>
                </c:pt>
                <c:pt idx="1818">
                  <c:v>8.9813368375235569E-3</c:v>
                </c:pt>
                <c:pt idx="1819">
                  <c:v>8.9781545011291541E-3</c:v>
                </c:pt>
                <c:pt idx="1820">
                  <c:v>8.9749750704903875E-3</c:v>
                </c:pt>
                <c:pt idx="1821">
                  <c:v>8.9717985849357973E-3</c:v>
                </c:pt>
                <c:pt idx="1822">
                  <c:v>8.968625083713988E-3</c:v>
                </c:pt>
                <c:pt idx="1823">
                  <c:v>8.965454606073564E-3</c:v>
                </c:pt>
                <c:pt idx="1824">
                  <c:v>8.9622871913430657E-3</c:v>
                </c:pt>
                <c:pt idx="1825">
                  <c:v>8.9591228787710975E-3</c:v>
                </c:pt>
                <c:pt idx="1826">
                  <c:v>8.9559617076062636E-3</c:v>
                </c:pt>
                <c:pt idx="1827">
                  <c:v>8.9528037172570407E-3</c:v>
                </c:pt>
                <c:pt idx="1828">
                  <c:v>8.9496489468121609E-3</c:v>
                </c:pt>
                <c:pt idx="1829">
                  <c:v>8.9464974357600369E-3</c:v>
                </c:pt>
                <c:pt idx="1830">
                  <c:v>8.9428997500906604E-3</c:v>
                </c:pt>
                <c:pt idx="1831">
                  <c:v>8.9397553555059517E-3</c:v>
                </c:pt>
                <c:pt idx="1832">
                  <c:v>8.9370628509666261E-3</c:v>
                </c:pt>
                <c:pt idx="1833">
                  <c:v>8.9339247698116964E-3</c:v>
                </c:pt>
                <c:pt idx="1834">
                  <c:v>8.9307901443724802E-3</c:v>
                </c:pt>
                <c:pt idx="1835">
                  <c:v>8.927659013897582E-3</c:v>
                </c:pt>
                <c:pt idx="1836">
                  <c:v>8.9245314176356061E-3</c:v>
                </c:pt>
                <c:pt idx="1837">
                  <c:v>8.9214073949150929E-3</c:v>
                </c:pt>
                <c:pt idx="1838">
                  <c:v>8.918286985064583E-3</c:v>
                </c:pt>
                <c:pt idx="1839">
                  <c:v>8.9151702272527444E-3</c:v>
                </c:pt>
                <c:pt idx="1840">
                  <c:v>8.9120571607281818E-3</c:v>
                </c:pt>
                <c:pt idx="1841">
                  <c:v>8.9089478248993714E-3</c:v>
                </c:pt>
                <c:pt idx="1842">
                  <c:v>8.9058422590948538E-3</c:v>
                </c:pt>
                <c:pt idx="1843">
                  <c:v>8.9027405023234252E-3</c:v>
                </c:pt>
                <c:pt idx="1844">
                  <c:v>8.8996425941534341E-3</c:v>
                </c:pt>
                <c:pt idx="1845">
                  <c:v>8.8965485736736127E-3</c:v>
                </c:pt>
                <c:pt idx="1846">
                  <c:v>8.8925763233049793E-3</c:v>
                </c:pt>
                <c:pt idx="1847">
                  <c:v>8.8903723532585133E-3</c:v>
                </c:pt>
                <c:pt idx="1848">
                  <c:v>8.8872902318204439E-3</c:v>
                </c:pt>
                <c:pt idx="1849">
                  <c:v>8.8842121552268338E-3</c:v>
                </c:pt>
                <c:pt idx="1850">
                  <c:v>8.8811381628062236E-3</c:v>
                </c:pt>
                <c:pt idx="1851">
                  <c:v>8.8780682938072175E-3</c:v>
                </c:pt>
                <c:pt idx="1852">
                  <c:v>8.8750025876382921E-3</c:v>
                </c:pt>
                <c:pt idx="1853">
                  <c:v>8.8719410833881795E-3</c:v>
                </c:pt>
                <c:pt idx="1854">
                  <c:v>8.8688838203854203E-3</c:v>
                </c:pt>
                <c:pt idx="1855">
                  <c:v>8.8658308380384909E-3</c:v>
                </c:pt>
                <c:pt idx="1856">
                  <c:v>8.8627821754361236E-3</c:v>
                </c:pt>
                <c:pt idx="1857">
                  <c:v>8.8597378719867947E-3</c:v>
                </c:pt>
                <c:pt idx="1858">
                  <c:v>8.8566979670190449E-3</c:v>
                </c:pt>
                <c:pt idx="1859">
                  <c:v>8.8536624996216062E-3</c:v>
                </c:pt>
                <c:pt idx="1860">
                  <c:v>8.8506315092029553E-3</c:v>
                </c:pt>
                <c:pt idx="1861">
                  <c:v>8.8476050350916324E-3</c:v>
                </c:pt>
                <c:pt idx="1862">
                  <c:v>8.844583116456306E-3</c:v>
                </c:pt>
                <c:pt idx="1863">
                  <c:v>8.8415657927054525E-3</c:v>
                </c:pt>
                <c:pt idx="1864">
                  <c:v>8.8385531029278042E-3</c:v>
                </c:pt>
                <c:pt idx="1865">
                  <c:v>8.8355450865318375E-3</c:v>
                </c:pt>
                <c:pt idx="1866">
                  <c:v>8.8325417827661568E-3</c:v>
                </c:pt>
                <c:pt idx="1867">
                  <c:v>8.8295432309593025E-3</c:v>
                </c:pt>
                <c:pt idx="1868">
                  <c:v>8.826549470279943E-3</c:v>
                </c:pt>
                <c:pt idx="1869">
                  <c:v>8.8235605402164907E-3</c:v>
                </c:pt>
                <c:pt idx="1870">
                  <c:v>8.820576479777742E-3</c:v>
                </c:pt>
                <c:pt idx="1871">
                  <c:v>8.8175973284521092E-3</c:v>
                </c:pt>
                <c:pt idx="1872">
                  <c:v>8.8146231254082608E-3</c:v>
                </c:pt>
                <c:pt idx="1873">
                  <c:v>8.8116539099747371E-3</c:v>
                </c:pt>
                <c:pt idx="1874">
                  <c:v>8.8086897214001425E-3</c:v>
                </c:pt>
                <c:pt idx="1875">
                  <c:v>8.8057305990130175E-3</c:v>
                </c:pt>
                <c:pt idx="1876">
                  <c:v>8.8027765819820303E-3</c:v>
                </c:pt>
                <c:pt idx="1877">
                  <c:v>8.7998277097955935E-3</c:v>
                </c:pt>
                <c:pt idx="1878">
                  <c:v>8.7968840215424393E-3</c:v>
                </c:pt>
                <c:pt idx="1879">
                  <c:v>8.7939455565511082E-3</c:v>
                </c:pt>
                <c:pt idx="1880">
                  <c:v>8.7910123542300767E-3</c:v>
                </c:pt>
                <c:pt idx="1881">
                  <c:v>8.7880844535881408E-3</c:v>
                </c:pt>
                <c:pt idx="1882">
                  <c:v>8.7847448238953518E-3</c:v>
                </c:pt>
                <c:pt idx="1883">
                  <c:v>8.7822447149754623E-3</c:v>
                </c:pt>
                <c:pt idx="1884">
                  <c:v>8.7793329555818644E-3</c:v>
                </c:pt>
                <c:pt idx="1885">
                  <c:v>8.776426655181524E-3</c:v>
                </c:pt>
                <c:pt idx="1886">
                  <c:v>8.7735258530230453E-3</c:v>
                </c:pt>
                <c:pt idx="1887">
                  <c:v>8.7706305882750968E-3</c:v>
                </c:pt>
                <c:pt idx="1888">
                  <c:v>8.7677409004260909E-3</c:v>
                </c:pt>
                <c:pt idx="1889">
                  <c:v>8.7648568285647599E-3</c:v>
                </c:pt>
                <c:pt idx="1890">
                  <c:v>8.7619784120995803E-3</c:v>
                </c:pt>
                <c:pt idx="1891">
                  <c:v>8.7591056902791564E-3</c:v>
                </c:pt>
                <c:pt idx="1892">
                  <c:v>8.7562387023520927E-3</c:v>
                </c:pt>
                <c:pt idx="1893">
                  <c:v>8.7533774875669934E-3</c:v>
                </c:pt>
                <c:pt idx="1894">
                  <c:v>8.7505220853323351E-3</c:v>
                </c:pt>
                <c:pt idx="1895">
                  <c:v>8.7476725348167861E-3</c:v>
                </c:pt>
                <c:pt idx="1896">
                  <c:v>8.7448288753488868E-3</c:v>
                </c:pt>
                <c:pt idx="1897">
                  <c:v>8.7411814611382255E-3</c:v>
                </c:pt>
                <c:pt idx="1898">
                  <c:v>8.7391593865504547E-3</c:v>
                </c:pt>
                <c:pt idx="1899">
                  <c:v>8.7363336359569388E-3</c:v>
                </c:pt>
                <c:pt idx="1900">
                  <c:v>8.7331116146671661E-3</c:v>
                </c:pt>
                <c:pt idx="1901">
                  <c:v>8.730700318224649E-3</c:v>
                </c:pt>
                <c:pt idx="1902">
                  <c:v>8.7278928298228919E-3</c:v>
                </c:pt>
                <c:pt idx="1903">
                  <c:v>8.7250915074488233E-3</c:v>
                </c:pt>
                <c:pt idx="1904">
                  <c:v>8.7222963901911754E-3</c:v>
                </c:pt>
                <c:pt idx="1905">
                  <c:v>8.7195075176182968E-3</c:v>
                </c:pt>
                <c:pt idx="1906">
                  <c:v>8.7167249288189197E-3</c:v>
                </c:pt>
                <c:pt idx="1907">
                  <c:v>8.7139486632015206E-3</c:v>
                </c:pt>
                <c:pt idx="1908">
                  <c:v>8.7111787598548318E-3</c:v>
                </c:pt>
                <c:pt idx="1909">
                  <c:v>8.7084152582672658E-3</c:v>
                </c:pt>
                <c:pt idx="1910">
                  <c:v>8.7056581976074909E-3</c:v>
                </c:pt>
                <c:pt idx="1911">
                  <c:v>8.7029076172040476E-3</c:v>
                </c:pt>
                <c:pt idx="1912">
                  <c:v>8.7001635562256041E-3</c:v>
                </c:pt>
                <c:pt idx="1913">
                  <c:v>8.697426054080637E-3</c:v>
                </c:pt>
                <c:pt idx="1914">
                  <c:v>8.6946951500177505E-3</c:v>
                </c:pt>
                <c:pt idx="1915">
                  <c:v>8.6919708832855491E-3</c:v>
                </c:pt>
                <c:pt idx="1916">
                  <c:v>8.6892532931326372E-3</c:v>
                </c:pt>
                <c:pt idx="1917">
                  <c:v>8.6865424189674911E-3</c:v>
                </c:pt>
                <c:pt idx="1918">
                  <c:v>8.6838382999587793E-3</c:v>
                </c:pt>
                <c:pt idx="1919">
                  <c:v>8.6811409754350422E-3</c:v>
                </c:pt>
                <c:pt idx="1920">
                  <c:v>8.678450484644884E-3</c:v>
                </c:pt>
                <c:pt idx="1921">
                  <c:v>8.6757668668369092E-3</c:v>
                </c:pt>
                <c:pt idx="1922">
                  <c:v>8.6730901613396583E-3</c:v>
                </c:pt>
                <c:pt idx="1923">
                  <c:v>8.6704204074017355E-3</c:v>
                </c:pt>
                <c:pt idx="1924">
                  <c:v>8.6677576444316173E-3</c:v>
                </c:pt>
                <c:pt idx="1925">
                  <c:v>8.6651019115180361E-3</c:v>
                </c:pt>
                <c:pt idx="1926">
                  <c:v>8.6624532479895322E-3</c:v>
                </c:pt>
                <c:pt idx="1927">
                  <c:v>8.6598116932545821E-3</c:v>
                </c:pt>
                <c:pt idx="1928">
                  <c:v>8.6571772864818541E-3</c:v>
                </c:pt>
                <c:pt idx="1929">
                  <c:v>8.6545500669998887E-3</c:v>
                </c:pt>
                <c:pt idx="1930">
                  <c:v>8.6519300739773541E-3</c:v>
                </c:pt>
                <c:pt idx="1931">
                  <c:v>8.6493173468227269E-3</c:v>
                </c:pt>
                <c:pt idx="1932">
                  <c:v>8.6467119247846114E-3</c:v>
                </c:pt>
                <c:pt idx="1933">
                  <c:v>8.6441138471116119E-3</c:v>
                </c:pt>
                <c:pt idx="1934">
                  <c:v>8.6407843164604259E-3</c:v>
                </c:pt>
                <c:pt idx="1935">
                  <c:v>8.6382031734810738E-3</c:v>
                </c:pt>
                <c:pt idx="1936">
                  <c:v>8.6359967119076231E-3</c:v>
                </c:pt>
                <c:pt idx="1937">
                  <c:v>8.6334294794010447E-3</c:v>
                </c:pt>
                <c:pt idx="1938">
                  <c:v>8.6308697932580003E-3</c:v>
                </c:pt>
                <c:pt idx="1939">
                  <c:v>8.6283176928869665E-3</c:v>
                </c:pt>
                <c:pt idx="1940">
                  <c:v>8.6257732172967394E-3</c:v>
                </c:pt>
                <c:pt idx="1941">
                  <c:v>8.6232364060556677E-3</c:v>
                </c:pt>
                <c:pt idx="1942">
                  <c:v>8.6207072982524835E-3</c:v>
                </c:pt>
                <c:pt idx="1943">
                  <c:v>8.6181859332956634E-3</c:v>
                </c:pt>
                <c:pt idx="1944">
                  <c:v>8.6156723504338117E-3</c:v>
                </c:pt>
                <c:pt idx="1945">
                  <c:v>8.6131665889155329E-3</c:v>
                </c:pt>
                <c:pt idx="1946">
                  <c:v>8.6106686879094951E-3</c:v>
                </c:pt>
                <c:pt idx="1947">
                  <c:v>8.6074687145831774E-3</c:v>
                </c:pt>
                <c:pt idx="1948">
                  <c:v>8.6056966250680489E-3</c:v>
                </c:pt>
                <c:pt idx="1949">
                  <c:v>8.6032225416499131E-3</c:v>
                </c:pt>
                <c:pt idx="1950">
                  <c:v>8.6007564761381161E-3</c:v>
                </c:pt>
                <c:pt idx="1951">
                  <c:v>8.5982984674615182E-3</c:v>
                </c:pt>
                <c:pt idx="1952">
                  <c:v>8.5954992309389411E-3</c:v>
                </c:pt>
                <c:pt idx="1953">
                  <c:v>8.5934067784876333E-3</c:v>
                </c:pt>
                <c:pt idx="1954">
                  <c:v>8.5909731766875552E-3</c:v>
                </c:pt>
                <c:pt idx="1955">
                  <c:v>8.5885477889569017E-3</c:v>
                </c:pt>
                <c:pt idx="1956">
                  <c:v>8.5861306547041494E-3</c:v>
                </c:pt>
                <c:pt idx="1957">
                  <c:v>8.5837218130979664E-3</c:v>
                </c:pt>
                <c:pt idx="1958">
                  <c:v>8.5813213035468294E-3</c:v>
                </c:pt>
                <c:pt idx="1959">
                  <c:v>8.5789291652194066E-3</c:v>
                </c:pt>
                <c:pt idx="1960">
                  <c:v>8.5765454374442385E-3</c:v>
                </c:pt>
                <c:pt idx="1961">
                  <c:v>8.5741701594699293E-3</c:v>
                </c:pt>
                <c:pt idx="1962">
                  <c:v>8.5718033706250196E-3</c:v>
                </c:pt>
                <c:pt idx="1963">
                  <c:v>8.5694451101581137E-3</c:v>
                </c:pt>
                <c:pt idx="1964">
                  <c:v>8.567095417317816E-3</c:v>
                </c:pt>
                <c:pt idx="1965">
                  <c:v>8.5647543315126029E-3</c:v>
                </c:pt>
                <c:pt idx="1966">
                  <c:v>8.5624218918312067E-3</c:v>
                </c:pt>
                <c:pt idx="1967">
                  <c:v>8.5600981376821039E-3</c:v>
                </c:pt>
                <c:pt idx="1968">
                  <c:v>8.5577831083138989E-3</c:v>
                </c:pt>
                <c:pt idx="1969">
                  <c:v>8.555476842975196E-3</c:v>
                </c:pt>
                <c:pt idx="1970">
                  <c:v>8.5531793810744716E-3</c:v>
                </c:pt>
                <c:pt idx="1971">
                  <c:v>8.5508907617004581E-3</c:v>
                </c:pt>
                <c:pt idx="1972">
                  <c:v>8.5486074612717289E-3</c:v>
                </c:pt>
                <c:pt idx="1973">
                  <c:v>8.546316999771264E-3</c:v>
                </c:pt>
                <c:pt idx="1974">
                  <c:v>8.5440182636897788E-3</c:v>
                </c:pt>
                <c:pt idx="1975">
                  <c:v>8.54171124863079E-3</c:v>
                </c:pt>
                <c:pt idx="1976">
                  <c:v>8.5393959498780703E-3</c:v>
                </c:pt>
                <c:pt idx="1977">
                  <c:v>8.5370723628752643E-3</c:v>
                </c:pt>
                <c:pt idx="1978">
                  <c:v>8.5347404830660167E-3</c:v>
                </c:pt>
                <c:pt idx="1979">
                  <c:v>8.5324003058939724E-3</c:v>
                </c:pt>
                <c:pt idx="1980">
                  <c:v>8.5300518267228398E-3</c:v>
                </c:pt>
                <c:pt idx="1981">
                  <c:v>8.5276950409962637E-3</c:v>
                </c:pt>
                <c:pt idx="1982">
                  <c:v>8.5253299441578889E-3</c:v>
                </c:pt>
                <c:pt idx="1983">
                  <c:v>8.52295653165136E-3</c:v>
                </c:pt>
                <c:pt idx="1984">
                  <c:v>8.5205747987604497E-3</c:v>
                </c:pt>
                <c:pt idx="1985">
                  <c:v>8.5181847410886746E-3</c:v>
                </c:pt>
                <c:pt idx="1986">
                  <c:v>8.5150995699301291E-3</c:v>
                </c:pt>
                <c:pt idx="1987">
                  <c:v>8.5126904667731651E-3</c:v>
                </c:pt>
                <c:pt idx="1988">
                  <c:v>8.5106188834682683E-3</c:v>
                </c:pt>
                <c:pt idx="1989">
                  <c:v>8.5081942882236916E-3</c:v>
                </c:pt>
                <c:pt idx="1990">
                  <c:v>8.5057613446171132E-3</c:v>
                </c:pt>
                <c:pt idx="1991">
                  <c:v>8.5033200480122417E-3</c:v>
                </c:pt>
                <c:pt idx="1992">
                  <c:v>8.5008703938527219E-3</c:v>
                </c:pt>
                <c:pt idx="1993">
                  <c:v>8.4984123775022624E-3</c:v>
                </c:pt>
                <c:pt idx="1994">
                  <c:v>8.4959459944045079E-3</c:v>
                </c:pt>
                <c:pt idx="1995">
                  <c:v>8.4934712400830392E-3</c:v>
                </c:pt>
                <c:pt idx="1996">
                  <c:v>8.4909881098216289E-3</c:v>
                </c:pt>
                <c:pt idx="1997">
                  <c:v>8.4884965990639216E-3</c:v>
                </c:pt>
                <c:pt idx="1998">
                  <c:v>8.4859967033334982E-3</c:v>
                </c:pt>
                <c:pt idx="1999">
                  <c:v>8.4834884179141312E-3</c:v>
                </c:pt>
                <c:pt idx="2000">
                  <c:v>8.4809717383294014E-3</c:v>
                </c:pt>
                <c:pt idx="2001">
                  <c:v>8.4784466599430175E-3</c:v>
                </c:pt>
                <c:pt idx="2002">
                  <c:v>8.4750242784714658E-3</c:v>
                </c:pt>
                <c:pt idx="2003">
                  <c:v>8.473371288539866E-3</c:v>
                </c:pt>
                <c:pt idx="2004">
                  <c:v>8.4704559704729121E-3</c:v>
                </c:pt>
                <c:pt idx="2005">
                  <c:v>8.4682622670140262E-3</c:v>
                </c:pt>
                <c:pt idx="2006">
                  <c:v>8.46569512611417E-3</c:v>
                </c:pt>
                <c:pt idx="2007">
                  <c:v>8.4631195589146557E-3</c:v>
                </c:pt>
                <c:pt idx="2008">
                  <c:v>8.4605355608591282E-3</c:v>
                </c:pt>
                <c:pt idx="2009">
                  <c:v>8.457943127391232E-3</c:v>
                </c:pt>
                <c:pt idx="2010">
                  <c:v>8.4553422538746759E-3</c:v>
                </c:pt>
                <c:pt idx="2011">
                  <c:v>8.4527329359129766E-3</c:v>
                </c:pt>
                <c:pt idx="2012">
                  <c:v>8.4501151687099707E-3</c:v>
                </c:pt>
                <c:pt idx="2013">
                  <c:v>8.447488947869175E-3</c:v>
                </c:pt>
                <c:pt idx="2014">
                  <c:v>8.4448542686743622E-3</c:v>
                </c:pt>
                <c:pt idx="2015">
                  <c:v>8.4422111265691768E-3</c:v>
                </c:pt>
                <c:pt idx="2016">
                  <c:v>8.4395595169972637E-3</c:v>
                </c:pt>
                <c:pt idx="2017">
                  <c:v>8.4368994354022675E-3</c:v>
                </c:pt>
                <c:pt idx="2018">
                  <c:v>8.4342308772278329E-3</c:v>
                </c:pt>
                <c:pt idx="2019">
                  <c:v>8.4315538378376687E-3</c:v>
                </c:pt>
                <c:pt idx="2020">
                  <c:v>8.4288683125954833E-3</c:v>
                </c:pt>
                <c:pt idx="2021">
                  <c:v>8.4261742971047937E-3</c:v>
                </c:pt>
                <c:pt idx="2022">
                  <c:v>8.4234717866493725E-3</c:v>
                </c:pt>
                <c:pt idx="2023">
                  <c:v>8.4207607766728643E-3</c:v>
                </c:pt>
                <c:pt idx="2024">
                  <c:v>8.4180412625389778E-3</c:v>
                </c:pt>
                <c:pt idx="2025">
                  <c:v>8.4153132397712938E-3</c:v>
                </c:pt>
                <c:pt idx="2026">
                  <c:v>8.4125767038134569E-3</c:v>
                </c:pt>
                <c:pt idx="2027">
                  <c:v>8.4098316498693038E-3</c:v>
                </c:pt>
                <c:pt idx="2028">
                  <c:v>8.4070780736222872E-3</c:v>
                </c:pt>
                <c:pt idx="2029">
                  <c:v>8.4043159705160519E-3</c:v>
                </c:pt>
                <c:pt idx="2030">
                  <c:v>8.4015453355945624E-3</c:v>
                </c:pt>
                <c:pt idx="2031">
                  <c:v>8.3987661647011436E-3</c:v>
                </c:pt>
                <c:pt idx="2032">
                  <c:v>8.3959784529596959E-3</c:v>
                </c:pt>
                <c:pt idx="2033">
                  <c:v>8.3931821960536723E-3</c:v>
                </c:pt>
                <c:pt idx="2034">
                  <c:v>8.3903773891869093E-3</c:v>
                </c:pt>
                <c:pt idx="2035">
                  <c:v>8.3875640278829877E-3</c:v>
                </c:pt>
                <c:pt idx="2036">
                  <c:v>8.3847421075056161E-3</c:v>
                </c:pt>
                <c:pt idx="2037">
                  <c:v>8.3819116234984392E-3</c:v>
                </c:pt>
                <c:pt idx="2038">
                  <c:v>8.378048121686632E-3</c:v>
                </c:pt>
                <c:pt idx="2039">
                  <c:v>8.3751966885436957E-3</c:v>
                </c:pt>
                <c:pt idx="2040">
                  <c:v>8.3729600147641747E-3</c:v>
                </c:pt>
                <c:pt idx="2041">
                  <c:v>8.3700940041353533E-3</c:v>
                </c:pt>
                <c:pt idx="2042">
                  <c:v>8.3672194063755256E-3</c:v>
                </c:pt>
                <c:pt idx="2043">
                  <c:v>8.3643362168484003E-3</c:v>
                </c:pt>
                <c:pt idx="2044">
                  <c:v>8.3614444309976221E-3</c:v>
                </c:pt>
                <c:pt idx="2045">
                  <c:v>8.3585440442668357E-3</c:v>
                </c:pt>
                <c:pt idx="2046">
                  <c:v>8.3556350520197498E-3</c:v>
                </c:pt>
                <c:pt idx="2047">
                  <c:v>8.352717449779945E-3</c:v>
                </c:pt>
                <c:pt idx="2048">
                  <c:v>8.3497912329111301E-3</c:v>
                </c:pt>
                <c:pt idx="2049">
                  <c:v>8.3468563966970777E-3</c:v>
                </c:pt>
                <c:pt idx="2050">
                  <c:v>8.3439129367413045E-3</c:v>
                </c:pt>
                <c:pt idx="2051">
                  <c:v>8.3409608484075193E-3</c:v>
                </c:pt>
                <c:pt idx="2052">
                  <c:v>8.3375386093713644E-3</c:v>
                </c:pt>
                <c:pt idx="2053">
                  <c:v>8.3333301121246706E-3</c:v>
                </c:pt>
                <c:pt idx="2054">
                  <c:v>8.3303471707907306E-3</c:v>
                </c:pt>
                <c:pt idx="2055">
                  <c:v>8.3273555802154675E-3</c:v>
                </c:pt>
                <c:pt idx="2056">
                  <c:v>8.323926022617556E-3</c:v>
                </c:pt>
                <c:pt idx="2057">
                  <c:v>8.3213464327158704E-3</c:v>
                </c:pt>
                <c:pt idx="2058">
                  <c:v>8.3183288666788258E-3</c:v>
                </c:pt>
                <c:pt idx="2059">
                  <c:v>8.3153026330951008E-3</c:v>
                </c:pt>
                <c:pt idx="2060">
                  <c:v>8.312267727248468E-3</c:v>
                </c:pt>
                <c:pt idx="2061">
                  <c:v>8.3092241445825721E-3</c:v>
                </c:pt>
                <c:pt idx="2062">
                  <c:v>8.3061718807009299E-3</c:v>
                </c:pt>
                <c:pt idx="2063">
                  <c:v>8.303110930727442E-3</c:v>
                </c:pt>
                <c:pt idx="2064">
                  <c:v>8.3000412902656251E-3</c:v>
                </c:pt>
                <c:pt idx="2065">
                  <c:v>8.2969629547591239E-3</c:v>
                </c:pt>
                <c:pt idx="2066">
                  <c:v>8.2938759194917111E-3</c:v>
                </c:pt>
                <c:pt idx="2067">
                  <c:v>8.2907801800669034E-3</c:v>
                </c:pt>
                <c:pt idx="2068">
                  <c:v>8.2876757318484096E-3</c:v>
                </c:pt>
                <c:pt idx="2069">
                  <c:v>8.2845625701200021E-3</c:v>
                </c:pt>
                <c:pt idx="2070">
                  <c:v>8.2814406904851978E-3</c:v>
                </c:pt>
                <c:pt idx="2071">
                  <c:v>8.2783100882277694E-3</c:v>
                </c:pt>
                <c:pt idx="2072">
                  <c:v>8.2751707587913614E-3</c:v>
                </c:pt>
                <c:pt idx="2073">
                  <c:v>8.2720226976995548E-3</c:v>
                </c:pt>
                <c:pt idx="2074">
                  <c:v>8.268865900236122E-3</c:v>
                </c:pt>
                <c:pt idx="2075">
                  <c:v>8.2657003619246439E-3</c:v>
                </c:pt>
                <c:pt idx="2076">
                  <c:v>8.2625260782087651E-3</c:v>
                </c:pt>
                <c:pt idx="2077">
                  <c:v>8.2593430443722582E-3</c:v>
                </c:pt>
                <c:pt idx="2078">
                  <c:v>8.256151255938704E-3</c:v>
                </c:pt>
                <c:pt idx="2079">
                  <c:v>8.2529507083517473E-3</c:v>
                </c:pt>
                <c:pt idx="2080">
                  <c:v>8.2497413969750966E-3</c:v>
                </c:pt>
                <c:pt idx="2081">
                  <c:v>8.2465233171724606E-3</c:v>
                </c:pt>
                <c:pt idx="2082">
                  <c:v>8.24329646446742E-3</c:v>
                </c:pt>
                <c:pt idx="2083">
                  <c:v>8.2400608343036197E-3</c:v>
                </c:pt>
                <c:pt idx="2084">
                  <c:v>8.2368164220447682E-3</c:v>
                </c:pt>
                <c:pt idx="2085">
                  <c:v>8.2335632230545741E-3</c:v>
                </c:pt>
                <c:pt idx="2086">
                  <c:v>8.2303012328566183E-3</c:v>
                </c:pt>
                <c:pt idx="2087">
                  <c:v>8.2270304467346733E-3</c:v>
                </c:pt>
                <c:pt idx="2088">
                  <c:v>8.2237508603721921E-3</c:v>
                </c:pt>
                <c:pt idx="2089">
                  <c:v>8.220462468893075E-3</c:v>
                </c:pt>
                <c:pt idx="2090">
                  <c:v>8.2166935197403035E-3</c:v>
                </c:pt>
                <c:pt idx="2091">
                  <c:v>8.2133862451261308E-3</c:v>
                </c:pt>
                <c:pt idx="2092">
                  <c:v>8.2105444189117804E-3</c:v>
                </c:pt>
                <c:pt idx="2093">
                  <c:v>8.2072207617223114E-3</c:v>
                </c:pt>
                <c:pt idx="2094">
                  <c:v>8.2038882767143662E-3</c:v>
                </c:pt>
                <c:pt idx="2095">
                  <c:v>8.2005469592516533E-3</c:v>
                </c:pt>
                <c:pt idx="2096">
                  <c:v>8.1971968046179455E-3</c:v>
                </c:pt>
                <c:pt idx="2097">
                  <c:v>8.1938378084966956E-3</c:v>
                </c:pt>
                <c:pt idx="2098">
                  <c:v>8.1904699661716762E-3</c:v>
                </c:pt>
                <c:pt idx="2099">
                  <c:v>8.187093273006596E-3</c:v>
                </c:pt>
                <c:pt idx="2100">
                  <c:v>8.1837077246049716E-3</c:v>
                </c:pt>
                <c:pt idx="2101">
                  <c:v>8.1803133162505759E-3</c:v>
                </c:pt>
                <c:pt idx="2102">
                  <c:v>8.1769100433071173E-3</c:v>
                </c:pt>
                <c:pt idx="2103">
                  <c:v>8.1734979012182407E-3</c:v>
                </c:pt>
                <c:pt idx="2104">
                  <c:v>8.1700768855874628E-3</c:v>
                </c:pt>
                <c:pt idx="2105">
                  <c:v>8.1666469917784923E-3</c:v>
                </c:pt>
                <c:pt idx="2106">
                  <c:v>8.1622240751055841E-3</c:v>
                </c:pt>
                <c:pt idx="2107">
                  <c:v>8.1597605508409998E-3</c:v>
                </c:pt>
                <c:pt idx="2108">
                  <c:v>8.1563039947596394E-3</c:v>
                </c:pt>
                <c:pt idx="2109">
                  <c:v>8.1528385421147931E-3</c:v>
                </c:pt>
                <c:pt idx="2110">
                  <c:v>8.1493641882701695E-3</c:v>
                </c:pt>
                <c:pt idx="2111">
                  <c:v>8.1458809286694134E-3</c:v>
                </c:pt>
                <c:pt idx="2112">
                  <c:v>8.1423887589160415E-3</c:v>
                </c:pt>
                <c:pt idx="2113">
                  <c:v>8.1388876741339544E-3</c:v>
                </c:pt>
                <c:pt idx="2114">
                  <c:v>8.1353776700066049E-3</c:v>
                </c:pt>
                <c:pt idx="2115">
                  <c:v>8.1318587418177657E-3</c:v>
                </c:pt>
                <c:pt idx="2116">
                  <c:v>8.1283308850110814E-3</c:v>
                </c:pt>
                <c:pt idx="2117">
                  <c:v>8.1247940950301967E-3</c:v>
                </c:pt>
                <c:pt idx="2118">
                  <c:v>8.1212483672388203E-3</c:v>
                </c:pt>
                <c:pt idx="2119">
                  <c:v>8.1176936970805968E-3</c:v>
                </c:pt>
                <c:pt idx="2120">
                  <c:v>8.1141300800791072E-3</c:v>
                </c:pt>
                <c:pt idx="2121">
                  <c:v>8.1105575115181239E-3</c:v>
                </c:pt>
                <c:pt idx="2122">
                  <c:v>8.1069759868412916E-3</c:v>
                </c:pt>
                <c:pt idx="2123">
                  <c:v>8.1033855016521272E-3</c:v>
                </c:pt>
                <c:pt idx="2124">
                  <c:v>8.0997860510745312E-3</c:v>
                </c:pt>
                <c:pt idx="2125">
                  <c:v>8.0961776307120203E-3</c:v>
                </c:pt>
                <c:pt idx="2126">
                  <c:v>8.0925602360082394E-3</c:v>
                </c:pt>
                <c:pt idx="2127">
                  <c:v>8.0889338622469609E-3</c:v>
                </c:pt>
                <c:pt idx="2128">
                  <c:v>8.0852985049517656E-3</c:v>
                </c:pt>
                <c:pt idx="2129">
                  <c:v>8.0816541595662983E-3</c:v>
                </c:pt>
                <c:pt idx="2130">
                  <c:v>8.0780008214542676E-3</c:v>
                </c:pt>
                <c:pt idx="2131">
                  <c:v>8.0743384859793821E-3</c:v>
                </c:pt>
                <c:pt idx="2132">
                  <c:v>8.0706671486652226E-3</c:v>
                </c:pt>
                <c:pt idx="2133">
                  <c:v>8.0669868048754978E-3</c:v>
                </c:pt>
                <c:pt idx="2134">
                  <c:v>8.0632974501337884E-3</c:v>
                </c:pt>
                <c:pt idx="2135">
                  <c:v>8.0595990798038031E-3</c:v>
                </c:pt>
                <c:pt idx="2136">
                  <c:v>8.0558916891693144E-3</c:v>
                </c:pt>
                <c:pt idx="2137">
                  <c:v>8.0521752738338392E-3</c:v>
                </c:pt>
                <c:pt idx="2138">
                  <c:v>8.0484498292410223E-3</c:v>
                </c:pt>
                <c:pt idx="2139">
                  <c:v>8.0447153505947E-3</c:v>
                </c:pt>
                <c:pt idx="2140">
                  <c:v>8.0409718334983893E-3</c:v>
                </c:pt>
                <c:pt idx="2141">
                  <c:v>8.0372192733157988E-3</c:v>
                </c:pt>
                <c:pt idx="2142">
                  <c:v>8.0334576654106371E-3</c:v>
                </c:pt>
                <c:pt idx="2143">
                  <c:v>8.029687005306485E-3</c:v>
                </c:pt>
                <c:pt idx="2144">
                  <c:v>8.0259072885269234E-3</c:v>
                </c:pt>
                <c:pt idx="2145">
                  <c:v>8.0221185101958525E-3</c:v>
                </c:pt>
                <c:pt idx="2146">
                  <c:v>8.0183206659167894E-3</c:v>
                </c:pt>
                <c:pt idx="2147">
                  <c:v>8.0145137510534425E-3</c:v>
                </c:pt>
                <c:pt idx="2148">
                  <c:v>8.0106977612093289E-3</c:v>
                </c:pt>
                <c:pt idx="2149">
                  <c:v>8.0068726915083488E-3</c:v>
                </c:pt>
                <c:pt idx="2150">
                  <c:v>8.0030385375540192E-3</c:v>
                </c:pt>
                <c:pt idx="2151">
                  <c:v>7.9991952947899847E-3</c:v>
                </c:pt>
                <c:pt idx="2152">
                  <c:v>7.995342958500018E-3</c:v>
                </c:pt>
                <c:pt idx="2153">
                  <c:v>7.9914815242876358E-3</c:v>
                </c:pt>
                <c:pt idx="2154">
                  <c:v>7.9876109873566747E-3</c:v>
                </c:pt>
                <c:pt idx="2155">
                  <c:v>7.9837313433106516E-3</c:v>
                </c:pt>
                <c:pt idx="2156">
                  <c:v>7.979842587433339E-3</c:v>
                </c:pt>
                <c:pt idx="2157">
                  <c:v>7.9748293624781752E-3</c:v>
                </c:pt>
                <c:pt idx="2158">
                  <c:v>7.9720377221992322E-3</c:v>
                </c:pt>
                <c:pt idx="2159">
                  <c:v>7.9681216036497915E-3</c:v>
                </c:pt>
                <c:pt idx="2160">
                  <c:v>7.964196354963704E-3</c:v>
                </c:pt>
                <c:pt idx="2161">
                  <c:v>7.9602619716645506E-3</c:v>
                </c:pt>
                <c:pt idx="2162">
                  <c:v>7.9563184491160399E-3</c:v>
                </c:pt>
                <c:pt idx="2163">
                  <c:v>7.9523657827618166E-3</c:v>
                </c:pt>
                <c:pt idx="2164">
                  <c:v>7.9484039679655893E-3</c:v>
                </c:pt>
                <c:pt idx="2165">
                  <c:v>7.944433000330875E-3</c:v>
                </c:pt>
                <c:pt idx="2166">
                  <c:v>7.94045287506151E-3</c:v>
                </c:pt>
                <c:pt idx="2167">
                  <c:v>7.9364635876810752E-3</c:v>
                </c:pt>
                <c:pt idx="2168">
                  <c:v>7.9324651335532792E-3</c:v>
                </c:pt>
                <c:pt idx="2169">
                  <c:v>7.9284575082017028E-3</c:v>
                </c:pt>
                <c:pt idx="2170">
                  <c:v>7.9244407069900547E-3</c:v>
                </c:pt>
                <c:pt idx="2171">
                  <c:v>7.9204147252820434E-3</c:v>
                </c:pt>
                <c:pt idx="2172">
                  <c:v>7.9163795586012498E-3</c:v>
                </c:pt>
                <c:pt idx="2173">
                  <c:v>7.9123352023113824E-3</c:v>
                </c:pt>
                <c:pt idx="2174">
                  <c:v>7.9082816518560861E-3</c:v>
                </c:pt>
                <c:pt idx="2175">
                  <c:v>7.9042189025990695E-3</c:v>
                </c:pt>
                <c:pt idx="2176">
                  <c:v>7.9001469500639132E-3</c:v>
                </c:pt>
                <c:pt idx="2177">
                  <c:v>7.89606578953439E-3</c:v>
                </c:pt>
                <c:pt idx="2178">
                  <c:v>7.8919754165340805E-3</c:v>
                </c:pt>
                <c:pt idx="2179">
                  <c:v>7.8878758265865656E-3</c:v>
                </c:pt>
                <c:pt idx="2180">
                  <c:v>7.8837670148956818E-3</c:v>
                </c:pt>
                <c:pt idx="2181">
                  <c:v>7.8796489769850098E-3</c:v>
                </c:pt>
                <c:pt idx="2182">
                  <c:v>7.8755217082182583E-3</c:v>
                </c:pt>
                <c:pt idx="2183">
                  <c:v>7.871385204119008E-3</c:v>
                </c:pt>
                <c:pt idx="2184">
                  <c:v>7.8672394600509676E-3</c:v>
                </c:pt>
                <c:pt idx="2185">
                  <c:v>7.8630844714577819E-3</c:v>
                </c:pt>
                <c:pt idx="2186">
                  <c:v>7.8589202337830955E-3</c:v>
                </c:pt>
                <c:pt idx="2187">
                  <c:v>7.8547467422307449E-3</c:v>
                </c:pt>
                <c:pt idx="2188">
                  <c:v>7.8505639926440551E-3</c:v>
                </c:pt>
                <c:pt idx="2189">
                  <c:v>7.8463719799870546E-3</c:v>
                </c:pt>
                <c:pt idx="2190">
                  <c:v>7.8421707000231322E-3</c:v>
                </c:pt>
                <c:pt idx="2191">
                  <c:v>7.8379601480360606E-3</c:v>
                </c:pt>
                <c:pt idx="2192">
                  <c:v>7.8337403194694843E-3</c:v>
                </c:pt>
                <c:pt idx="2193">
                  <c:v>7.8295112096071762E-3</c:v>
                </c:pt>
                <c:pt idx="2194">
                  <c:v>7.8246665707570884E-3</c:v>
                </c:pt>
                <c:pt idx="2195">
                  <c:v>7.8210251282495591E-3</c:v>
                </c:pt>
                <c:pt idx="2196">
                  <c:v>7.8167681474816675E-3</c:v>
                </c:pt>
                <c:pt idx="2197">
                  <c:v>7.8125018671926227E-3</c:v>
                </c:pt>
                <c:pt idx="2198">
                  <c:v>7.8082262828260696E-3</c:v>
                </c:pt>
                <c:pt idx="2199">
                  <c:v>7.8039413899855248E-3</c:v>
                </c:pt>
                <c:pt idx="2200">
                  <c:v>7.7996471837149528E-3</c:v>
                </c:pt>
                <c:pt idx="2201">
                  <c:v>7.7953436596978065E-3</c:v>
                </c:pt>
                <c:pt idx="2202">
                  <c:v>7.7910308133777306E-3</c:v>
                </c:pt>
                <c:pt idx="2203">
                  <c:v>7.7867086399585617E-3</c:v>
                </c:pt>
                <c:pt idx="2204">
                  <c:v>7.7823771351237525E-3</c:v>
                </c:pt>
                <c:pt idx="2205">
                  <c:v>7.7780362941570758E-3</c:v>
                </c:pt>
                <c:pt idx="2206">
                  <c:v>7.7736861125021761E-3</c:v>
                </c:pt>
                <c:pt idx="2207">
                  <c:v>7.7693265856026983E-3</c:v>
                </c:pt>
                <c:pt idx="2208">
                  <c:v>7.7637077402936683E-3</c:v>
                </c:pt>
                <c:pt idx="2209">
                  <c:v>7.7605794775248427E-3</c:v>
                </c:pt>
                <c:pt idx="2210">
                  <c:v>7.7561918873136904E-3</c:v>
                </c:pt>
                <c:pt idx="2211">
                  <c:v>7.7517949333927305E-3</c:v>
                </c:pt>
                <c:pt idx="2212">
                  <c:v>7.7467583719048605E-3</c:v>
                </c:pt>
                <c:pt idx="2213">
                  <c:v>7.7429729167555195E-3</c:v>
                </c:pt>
                <c:pt idx="2214">
                  <c:v>7.7385478446867495E-3</c:v>
                </c:pt>
                <c:pt idx="2215">
                  <c:v>7.7341133906827508E-3</c:v>
                </c:pt>
                <c:pt idx="2216">
                  <c:v>7.7296695502671042E-3</c:v>
                </c:pt>
                <c:pt idx="2217">
                  <c:v>7.7252163187235823E-3</c:v>
                </c:pt>
                <c:pt idx="2218">
                  <c:v>7.7207536915757657E-3</c:v>
                </c:pt>
                <c:pt idx="2219">
                  <c:v>7.7162816642672993E-3</c:v>
                </c:pt>
                <c:pt idx="2220">
                  <c:v>7.7118002320819556E-3</c:v>
                </c:pt>
                <c:pt idx="2221">
                  <c:v>7.7073093905433154E-3</c:v>
                </c:pt>
                <c:pt idx="2222">
                  <c:v>7.7028091350150873E-3</c:v>
                </c:pt>
                <c:pt idx="2223">
                  <c:v>7.6982994610208522E-3</c:v>
                </c:pt>
                <c:pt idx="2224">
                  <c:v>7.6937803639243185E-3</c:v>
                </c:pt>
                <c:pt idx="2225">
                  <c:v>7.6892518390891951E-3</c:v>
                </c:pt>
                <c:pt idx="2226">
                  <c:v>7.6847138820390626E-3</c:v>
                </c:pt>
                <c:pt idx="2227">
                  <c:v>7.6801664881376297E-3</c:v>
                </c:pt>
                <c:pt idx="2228">
                  <c:v>7.6756096527486051E-3</c:v>
                </c:pt>
                <c:pt idx="2229">
                  <c:v>7.6710433713156334E-3</c:v>
                </c:pt>
                <c:pt idx="2230">
                  <c:v>7.6664676394422315E-3</c:v>
                </c:pt>
                <c:pt idx="2231">
                  <c:v>7.661882452412172E-3</c:v>
                </c:pt>
                <c:pt idx="2232">
                  <c:v>7.6572878055092275E-3</c:v>
                </c:pt>
                <c:pt idx="2233">
                  <c:v>7.6526836943369148E-3</c:v>
                </c:pt>
                <c:pt idx="2234">
                  <c:v>7.6480701142589425E-3</c:v>
                </c:pt>
                <c:pt idx="2235">
                  <c:v>7.6434470607189553E-3</c:v>
                </c:pt>
                <c:pt idx="2236">
                  <c:v>7.638814529160598E-3</c:v>
                </c:pt>
                <c:pt idx="2237">
                  <c:v>7.6341725150275153E-3</c:v>
                </c:pt>
                <c:pt idx="2238">
                  <c:v>7.6295210135235436E-3</c:v>
                </c:pt>
                <c:pt idx="2239">
                  <c:v>7.6248600203321359E-3</c:v>
                </c:pt>
                <c:pt idx="2240">
                  <c:v>7.6201895307370648E-3</c:v>
                </c:pt>
                <c:pt idx="2241">
                  <c:v>7.615509540181975E-3</c:v>
                </c:pt>
                <c:pt idx="2242">
                  <c:v>7.6108200441105112E-3</c:v>
                </c:pt>
                <c:pt idx="2243">
                  <c:v>7.606121037966318E-3</c:v>
                </c:pt>
                <c:pt idx="2244">
                  <c:v>7.6014125171131042E-3</c:v>
                </c:pt>
                <c:pt idx="2245">
                  <c:v>7.5966944770744504E-3</c:v>
                </c:pt>
                <c:pt idx="2246">
                  <c:v>7.5906144306081558E-3</c:v>
                </c:pt>
                <c:pt idx="2247">
                  <c:v>7.585874615028132E-3</c:v>
                </c:pt>
                <c:pt idx="2248">
                  <c:v>7.5818043275610592E-3</c:v>
                </c:pt>
                <c:pt idx="2249">
                  <c:v>7.5770468017477555E-3</c:v>
                </c:pt>
                <c:pt idx="2250">
                  <c:v>7.5722797330879388E-3</c:v>
                </c:pt>
                <c:pt idx="2251">
                  <c:v>7.5675031171051899E-3</c:v>
                </c:pt>
                <c:pt idx="2252">
                  <c:v>7.5627169491632174E-3</c:v>
                </c:pt>
                <c:pt idx="2253">
                  <c:v>7.5579212246257299E-3</c:v>
                </c:pt>
                <c:pt idx="2254">
                  <c:v>7.5531159389363722E-3</c:v>
                </c:pt>
                <c:pt idx="2255">
                  <c:v>7.5483010876187251E-3</c:v>
                </c:pt>
                <c:pt idx="2256">
                  <c:v>7.543476665876625E-3</c:v>
                </c:pt>
                <c:pt idx="2257">
                  <c:v>7.5386426693935249E-3</c:v>
                </c:pt>
                <c:pt idx="2258">
                  <c:v>7.5337990935331334E-3</c:v>
                </c:pt>
                <c:pt idx="2259">
                  <c:v>7.528945933579223E-3</c:v>
                </c:pt>
                <c:pt idx="2260">
                  <c:v>7.5240831850553747E-3</c:v>
                </c:pt>
                <c:pt idx="2261">
                  <c:v>7.5192108433252969E-3</c:v>
                </c:pt>
                <c:pt idx="2262">
                  <c:v>7.5143289038326344E-3</c:v>
                </c:pt>
                <c:pt idx="2263">
                  <c:v>7.508038014343299E-3</c:v>
                </c:pt>
                <c:pt idx="2264">
                  <c:v>7.5042639512812315E-3</c:v>
                </c:pt>
                <c:pt idx="2265">
                  <c:v>7.4989231310951254E-3</c:v>
                </c:pt>
                <c:pt idx="2266">
                  <c:v>7.494001380727866E-3</c:v>
                </c:pt>
                <c:pt idx="2267">
                  <c:v>7.489070009096821E-3</c:v>
                </c:pt>
                <c:pt idx="2268">
                  <c:v>7.4841290114857628E-3</c:v>
                </c:pt>
                <c:pt idx="2269">
                  <c:v>7.4791783834982084E-3</c:v>
                </c:pt>
                <c:pt idx="2270">
                  <c:v>7.4742181205778024E-3</c:v>
                </c:pt>
                <c:pt idx="2271">
                  <c:v>7.4692482179283815E-3</c:v>
                </c:pt>
                <c:pt idx="2272">
                  <c:v>7.4642686710735262E-3</c:v>
                </c:pt>
                <c:pt idx="2273">
                  <c:v>7.4592794755368175E-3</c:v>
                </c:pt>
                <c:pt idx="2274">
                  <c:v>7.4542806266020278E-3</c:v>
                </c:pt>
                <c:pt idx="2275">
                  <c:v>7.449272119632866E-3</c:v>
                </c:pt>
                <c:pt idx="2276">
                  <c:v>7.4442539503127847E-3</c:v>
                </c:pt>
                <c:pt idx="2277">
                  <c:v>7.4392261137656845E-3</c:v>
                </c:pt>
                <c:pt idx="2278">
                  <c:v>7.4341886056750184E-3</c:v>
                </c:pt>
                <c:pt idx="2279">
                  <c:v>7.4291414213245588E-3</c:v>
                </c:pt>
                <c:pt idx="2280">
                  <c:v>7.4240845560780144E-3</c:v>
                </c:pt>
                <c:pt idx="2281">
                  <c:v>7.4190180055389021E-3</c:v>
                </c:pt>
                <c:pt idx="2282">
                  <c:v>7.4139417649110584E-3</c:v>
                </c:pt>
                <c:pt idx="2283">
                  <c:v>7.4088558297980001E-3</c:v>
                </c:pt>
                <c:pt idx="2284">
                  <c:v>7.4037601955634358E-3</c:v>
                </c:pt>
                <c:pt idx="2285">
                  <c:v>7.3986548575710742E-3</c:v>
                </c:pt>
                <c:pt idx="2286">
                  <c:v>7.3935398113444961E-3</c:v>
                </c:pt>
                <c:pt idx="2287">
                  <c:v>7.3884150521674741E-3</c:v>
                </c:pt>
                <c:pt idx="2288">
                  <c:v>7.3832805755635889E-3</c:v>
                </c:pt>
                <c:pt idx="2289">
                  <c:v>7.3781363769764852E-3</c:v>
                </c:pt>
                <c:pt idx="2290">
                  <c:v>7.3729824516899356E-3</c:v>
                </c:pt>
                <c:pt idx="2291">
                  <c:v>7.367818795387393E-3</c:v>
                </c:pt>
                <c:pt idx="2292">
                  <c:v>7.362645403192758E-3</c:v>
                </c:pt>
                <c:pt idx="2293">
                  <c:v>7.3574622706296111E-3</c:v>
                </c:pt>
                <c:pt idx="2294">
                  <c:v>7.3522693932215333E-3</c:v>
                </c:pt>
                <c:pt idx="2295">
                  <c:v>7.347066766252297E-3</c:v>
                </c:pt>
                <c:pt idx="2296">
                  <c:v>7.3418543853254192E-3</c:v>
                </c:pt>
                <c:pt idx="2297">
                  <c:v>7.3366322456447364E-3</c:v>
                </c:pt>
                <c:pt idx="2298">
                  <c:v>7.3293042558297827E-3</c:v>
                </c:pt>
                <c:pt idx="2299">
                  <c:v>7.3240581839328911E-3</c:v>
                </c:pt>
                <c:pt idx="2300">
                  <c:v>7.3201562247771079E-3</c:v>
                </c:pt>
                <c:pt idx="2301">
                  <c:v>7.3148936075551063E-3</c:v>
                </c:pt>
                <c:pt idx="2302">
                  <c:v>7.3096212081580347E-3</c:v>
                </c:pt>
                <c:pt idx="2303">
                  <c:v>7.3043390219496018E-3</c:v>
                </c:pt>
                <c:pt idx="2304">
                  <c:v>7.2990470445333244E-3</c:v>
                </c:pt>
                <c:pt idx="2305">
                  <c:v>7.293745271033103E-3</c:v>
                </c:pt>
                <c:pt idx="2306">
                  <c:v>7.2884336971323904E-3</c:v>
                </c:pt>
                <c:pt idx="2307">
                  <c:v>7.2831123180350232E-3</c:v>
                </c:pt>
                <c:pt idx="2308">
                  <c:v>7.2777811293445183E-3</c:v>
                </c:pt>
                <c:pt idx="2309">
                  <c:v>7.272440126264712E-3</c:v>
                </c:pt>
                <c:pt idx="2310">
                  <c:v>7.2670893044790574E-3</c:v>
                </c:pt>
                <c:pt idx="2311">
                  <c:v>7.261728659271327E-3</c:v>
                </c:pt>
                <c:pt idx="2312">
                  <c:v>7.255114166973442E-3</c:v>
                </c:pt>
                <c:pt idx="2313">
                  <c:v>7.2478990033708612E-3</c:v>
                </c:pt>
                <c:pt idx="2314">
                  <c:v>7.2425032372169795E-3</c:v>
                </c:pt>
                <c:pt idx="2315">
                  <c:v>7.2370976266178388E-3</c:v>
                </c:pt>
                <c:pt idx="2316">
                  <c:v>7.23090772578594E-3</c:v>
                </c:pt>
                <c:pt idx="2317">
                  <c:v>7.2262568541781036E-3</c:v>
                </c:pt>
                <c:pt idx="2318">
                  <c:v>7.2208216831448624E-3</c:v>
                </c:pt>
                <c:pt idx="2319">
                  <c:v>7.215376649361005E-3</c:v>
                </c:pt>
                <c:pt idx="2320">
                  <c:v>7.2099217484300482E-3</c:v>
                </c:pt>
                <c:pt idx="2321">
                  <c:v>7.2044569757157007E-3</c:v>
                </c:pt>
                <c:pt idx="2322">
                  <c:v>7.198982326581671E-3</c:v>
                </c:pt>
                <c:pt idx="2323">
                  <c:v>7.193497796471604E-3</c:v>
                </c:pt>
                <c:pt idx="2324">
                  <c:v>7.1880033808291444E-3</c:v>
                </c:pt>
                <c:pt idx="2325">
                  <c:v>7.1824990750180007E-3</c:v>
                </c:pt>
                <c:pt idx="2326">
                  <c:v>7.1769848745617537E-3</c:v>
                </c:pt>
                <c:pt idx="2327">
                  <c:v>7.1714607748241121E-3</c:v>
                </c:pt>
                <c:pt idx="2328">
                  <c:v>7.1659267710888486E-3</c:v>
                </c:pt>
                <c:pt idx="2329">
                  <c:v>7.1603828590394158E-3</c:v>
                </c:pt>
                <c:pt idx="2330">
                  <c:v>7.1548290338796505E-3</c:v>
                </c:pt>
                <c:pt idx="2331">
                  <c:v>7.1492652912930055E-3</c:v>
                </c:pt>
                <c:pt idx="2332">
                  <c:v>7.1436916263234451E-3</c:v>
                </c:pt>
                <c:pt idx="2333">
                  <c:v>7.1381080347343584E-3</c:v>
                </c:pt>
                <c:pt idx="2334">
                  <c:v>7.1325145118095179E-3</c:v>
                </c:pt>
                <c:pt idx="2335">
                  <c:v>7.1269110529126323E-3</c:v>
                </c:pt>
                <c:pt idx="2336">
                  <c:v>7.1212976535672823E-3</c:v>
                </c:pt>
                <c:pt idx="2337">
                  <c:v>7.1156743091371766E-3</c:v>
                </c:pt>
                <c:pt idx="2338">
                  <c:v>7.1100410150659599E-3</c:v>
                </c:pt>
                <c:pt idx="2339">
                  <c:v>7.1043977667972769E-3</c:v>
                </c:pt>
                <c:pt idx="2340">
                  <c:v>7.0987445596948362E-3</c:v>
                </c:pt>
                <c:pt idx="2341">
                  <c:v>7.0930813892022826E-3</c:v>
                </c:pt>
                <c:pt idx="2342">
                  <c:v>7.0874082506833247E-3</c:v>
                </c:pt>
                <c:pt idx="2343">
                  <c:v>7.0817251397414793E-3</c:v>
                </c:pt>
                <c:pt idx="2344">
                  <c:v>7.076032051580583E-3</c:v>
                </c:pt>
                <c:pt idx="2345">
                  <c:v>7.0703289818041526E-3</c:v>
                </c:pt>
                <c:pt idx="2346">
                  <c:v>7.0646159257758967E-3</c:v>
                </c:pt>
                <c:pt idx="2347">
                  <c:v>7.0588928787795879E-3</c:v>
                </c:pt>
                <c:pt idx="2348">
                  <c:v>7.0531598364986792E-3</c:v>
                </c:pt>
                <c:pt idx="2349">
                  <c:v>7.0474167940570709E-3</c:v>
                </c:pt>
                <c:pt idx="2350">
                  <c:v>7.0396754643597959E-3</c:v>
                </c:pt>
                <c:pt idx="2351">
                  <c:v>7.0350765799265247E-3</c:v>
                </c:pt>
                <c:pt idx="2352">
                  <c:v>7.0301276210837926E-3</c:v>
                </c:pt>
                <c:pt idx="2353">
                  <c:v>7.0243445329154497E-3</c:v>
                </c:pt>
                <c:pt idx="2354">
                  <c:v>7.0185514218046308E-3</c:v>
                </c:pt>
                <c:pt idx="2355">
                  <c:v>7.0127482831949806E-3</c:v>
                </c:pt>
                <c:pt idx="2356">
                  <c:v>7.0069351126100798E-3</c:v>
                </c:pt>
                <c:pt idx="2357">
                  <c:v>7.0011119053337012E-3</c:v>
                </c:pt>
                <c:pt idx="2358">
                  <c:v>6.9952786568094893E-3</c:v>
                </c:pt>
                <c:pt idx="2359">
                  <c:v>6.989435362481089E-3</c:v>
                </c:pt>
                <c:pt idx="2360">
                  <c:v>6.9835820177921448E-3</c:v>
                </c:pt>
                <c:pt idx="2361">
                  <c:v>6.9777186181863016E-3</c:v>
                </c:pt>
                <c:pt idx="2362">
                  <c:v>6.9718451589473318E-3</c:v>
                </c:pt>
                <c:pt idx="2363">
                  <c:v>6.9642787799040207E-3</c:v>
                </c:pt>
                <c:pt idx="2364">
                  <c:v>6.960068043824208E-3</c:v>
                </c:pt>
                <c:pt idx="2365">
                  <c:v>6.9541643785075991E-3</c:v>
                </c:pt>
                <c:pt idx="2366">
                  <c:v>6.9482506354123785E-3</c:v>
                </c:pt>
                <c:pt idx="2367">
                  <c:v>6.9423268099821911E-3</c:v>
                </c:pt>
                <c:pt idx="2368">
                  <c:v>6.9355443720109378E-3</c:v>
                </c:pt>
                <c:pt idx="2369">
                  <c:v>6.930448893411878E-3</c:v>
                </c:pt>
                <c:pt idx="2370">
                  <c:v>6.9244947931590417E-3</c:v>
                </c:pt>
                <c:pt idx="2371">
                  <c:v>6.9185305921859452E-3</c:v>
                </c:pt>
                <c:pt idx="2372">
                  <c:v>6.9125562859362333E-3</c:v>
                </c:pt>
                <c:pt idx="2373">
                  <c:v>6.9065718696936784E-3</c:v>
                </c:pt>
                <c:pt idx="2374">
                  <c:v>6.9005773390617975E-3</c:v>
                </c:pt>
                <c:pt idx="2375">
                  <c:v>6.8945726893243631E-3</c:v>
                </c:pt>
                <c:pt idx="2376">
                  <c:v>6.8885579160049559E-3</c:v>
                </c:pt>
                <c:pt idx="2377">
                  <c:v>6.8825330144672847E-3</c:v>
                </c:pt>
                <c:pt idx="2378">
                  <c:v>6.8764979800750581E-3</c:v>
                </c:pt>
                <c:pt idx="2379">
                  <c:v>6.8704528084317928E-3</c:v>
                </c:pt>
                <c:pt idx="2380">
                  <c:v>6.8643974948212616E-3</c:v>
                </c:pt>
                <c:pt idx="2381">
                  <c:v>6.8583320345272369E-3</c:v>
                </c:pt>
                <c:pt idx="2382">
                  <c:v>6.8522564233131078E-3</c:v>
                </c:pt>
                <c:pt idx="2383">
                  <c:v>6.8461706563827107E-3</c:v>
                </c:pt>
                <c:pt idx="2384">
                  <c:v>6.8400747291796904E-3</c:v>
                </c:pt>
                <c:pt idx="2385">
                  <c:v>6.8339686371476915E-3</c:v>
                </c:pt>
                <c:pt idx="2386">
                  <c:v>6.8278523756504228E-3</c:v>
                </c:pt>
                <c:pt idx="2387">
                  <c:v>6.821725940291401E-3</c:v>
                </c:pt>
                <c:pt idx="2388">
                  <c:v>6.8155893261945266E-3</c:v>
                </c:pt>
                <c:pt idx="2389">
                  <c:v>6.8094425290432525E-3</c:v>
                </c:pt>
                <c:pt idx="2390">
                  <c:v>6.8032855441213513E-3</c:v>
                </c:pt>
                <c:pt idx="2391">
                  <c:v>6.7971183668724677E-3</c:v>
                </c:pt>
                <c:pt idx="2392">
                  <c:v>6.7909409928201825E-3</c:v>
                </c:pt>
                <c:pt idx="2393">
                  <c:v>6.7847534172482682E-3</c:v>
                </c:pt>
                <c:pt idx="2394">
                  <c:v>6.7785556356803056E-3</c:v>
                </c:pt>
                <c:pt idx="2395">
                  <c:v>6.7723476434000673E-3</c:v>
                </c:pt>
                <c:pt idx="2396">
                  <c:v>6.7661294360110702E-3</c:v>
                </c:pt>
                <c:pt idx="2397">
                  <c:v>6.7599010087970868E-3</c:v>
                </c:pt>
                <c:pt idx="2398">
                  <c:v>6.7536623572816978E-3</c:v>
                </c:pt>
                <c:pt idx="2399">
                  <c:v>6.747413476748676E-3</c:v>
                </c:pt>
                <c:pt idx="2400">
                  <c:v>6.741154362721602E-3</c:v>
                </c:pt>
                <c:pt idx="2401">
                  <c:v>6.7348850106441205E-3</c:v>
                </c:pt>
                <c:pt idx="2402">
                  <c:v>6.7277074945426563E-3</c:v>
                </c:pt>
                <c:pt idx="2403">
                  <c:v>6.7214161882667156E-3</c:v>
                </c:pt>
                <c:pt idx="2404">
                  <c:v>6.7160154800660621E-3</c:v>
                </c:pt>
                <c:pt idx="2405">
                  <c:v>6.7097051298237176E-3</c:v>
                </c:pt>
                <c:pt idx="2406">
                  <c:v>6.7033845185893171E-3</c:v>
                </c:pt>
                <c:pt idx="2407">
                  <c:v>6.6970536418065052E-3</c:v>
                </c:pt>
                <c:pt idx="2408">
                  <c:v>6.6907124948389907E-3</c:v>
                </c:pt>
                <c:pt idx="2409">
                  <c:v>6.6843610731304182E-3</c:v>
                </c:pt>
                <c:pt idx="2410">
                  <c:v>6.6779993722043685E-3</c:v>
                </c:pt>
                <c:pt idx="2411">
                  <c:v>6.6716273874245502E-3</c:v>
                </c:pt>
                <c:pt idx="2412">
                  <c:v>6.665245114074736E-3</c:v>
                </c:pt>
                <c:pt idx="2413">
                  <c:v>6.6588525477584426E-3</c:v>
                </c:pt>
                <c:pt idx="2414">
                  <c:v>6.6524496838393787E-3</c:v>
                </c:pt>
                <c:pt idx="2415">
                  <c:v>6.6460365177611891E-3</c:v>
                </c:pt>
                <c:pt idx="2416">
                  <c:v>6.6396130448076462E-3</c:v>
                </c:pt>
                <c:pt idx="2417">
                  <c:v>6.633179260582267E-3</c:v>
                </c:pt>
                <c:pt idx="2418">
                  <c:v>6.6248920935496614E-3</c:v>
                </c:pt>
                <c:pt idx="2419">
                  <c:v>6.6202807398507701E-3</c:v>
                </c:pt>
                <c:pt idx="2420">
                  <c:v>6.6138159939921337E-3</c:v>
                </c:pt>
                <c:pt idx="2421">
                  <c:v>6.6073409187161758E-3</c:v>
                </c:pt>
                <c:pt idx="2422">
                  <c:v>6.6008555089869247E-3</c:v>
                </c:pt>
                <c:pt idx="2423">
                  <c:v>6.5943597605677695E-3</c:v>
                </c:pt>
                <c:pt idx="2424">
                  <c:v>6.5878536687424827E-3</c:v>
                </c:pt>
                <c:pt idx="2425">
                  <c:v>6.5813372288747729E-3</c:v>
                </c:pt>
                <c:pt idx="2426">
                  <c:v>6.574810436568157E-3</c:v>
                </c:pt>
                <c:pt idx="2427">
                  <c:v>6.5682732870264715E-3</c:v>
                </c:pt>
                <c:pt idx="2428">
                  <c:v>6.5617257756933611E-3</c:v>
                </c:pt>
                <c:pt idx="2429">
                  <c:v>6.5551678982522787E-3</c:v>
                </c:pt>
                <c:pt idx="2430">
                  <c:v>6.5485996498271248E-3</c:v>
                </c:pt>
                <c:pt idx="2431">
                  <c:v>6.5420210260214162E-3</c:v>
                </c:pt>
                <c:pt idx="2432">
                  <c:v>6.5354320221988615E-3</c:v>
                </c:pt>
                <c:pt idx="2433">
                  <c:v>6.5288326337231695E-3</c:v>
                </c:pt>
                <c:pt idx="2434">
                  <c:v>6.5222228561978568E-3</c:v>
                </c:pt>
                <c:pt idx="2435">
                  <c:v>6.515602684666888E-3</c:v>
                </c:pt>
                <c:pt idx="2436">
                  <c:v>6.508972115053524E-3</c:v>
                </c:pt>
                <c:pt idx="2437">
                  <c:v>6.5023311424017294E-3</c:v>
                </c:pt>
                <c:pt idx="2438">
                  <c:v>6.4956797622350848E-3</c:v>
                </c:pt>
                <c:pt idx="2439">
                  <c:v>6.4890179700771711E-3</c:v>
                </c:pt>
                <c:pt idx="2440">
                  <c:v>6.4823457612117608E-3</c:v>
                </c:pt>
                <c:pt idx="2441">
                  <c:v>6.4756631311624346E-3</c:v>
                </c:pt>
                <c:pt idx="2442">
                  <c:v>6.4689700752929014E-3</c:v>
                </c:pt>
                <c:pt idx="2443">
                  <c:v>6.4622665889668696E-3</c:v>
                </c:pt>
                <c:pt idx="2444">
                  <c:v>6.45555266770792E-3</c:v>
                </c:pt>
                <c:pt idx="2445">
                  <c:v>6.4488283069596974E-3</c:v>
                </c:pt>
                <c:pt idx="2446">
                  <c:v>6.4420935020059744E-3</c:v>
                </c:pt>
                <c:pt idx="2447">
                  <c:v>6.4353482485302038E-3</c:v>
                </c:pt>
                <c:pt idx="2448">
                  <c:v>6.4285925415763501E-3</c:v>
                </c:pt>
                <c:pt idx="2449">
                  <c:v>6.4218263768278661E-3</c:v>
                </c:pt>
                <c:pt idx="2450">
                  <c:v>6.4150497496484604E-3</c:v>
                </c:pt>
                <c:pt idx="2451">
                  <c:v>6.4082626554817779E-3</c:v>
                </c:pt>
                <c:pt idx="2452">
                  <c:v>6.4014650897714631E-3</c:v>
                </c:pt>
                <c:pt idx="2453">
                  <c:v>6.3946570478012887E-3</c:v>
                </c:pt>
                <c:pt idx="2454">
                  <c:v>6.3878385250148995E-3</c:v>
                </c:pt>
                <c:pt idx="2455">
                  <c:v>6.3810095170957482E-3</c:v>
                </c:pt>
                <c:pt idx="2456">
                  <c:v>6.3741700191677353E-3</c:v>
                </c:pt>
                <c:pt idx="2457">
                  <c:v>6.3673200267544416E-3</c:v>
                </c:pt>
                <c:pt idx="2458">
                  <c:v>6.3604595352995119E-3</c:v>
                </c:pt>
                <c:pt idx="2459">
                  <c:v>6.3535885402465908E-3</c:v>
                </c:pt>
                <c:pt idx="2460">
                  <c:v>6.3467070368794509E-3</c:v>
                </c:pt>
                <c:pt idx="2461">
                  <c:v>6.3398150208016091E-3</c:v>
                </c:pt>
                <c:pt idx="2462">
                  <c:v>6.3329124872169018E-3</c:v>
                </c:pt>
                <c:pt idx="2463">
                  <c:v>6.325999431808782E-3</c:v>
                </c:pt>
                <c:pt idx="2464">
                  <c:v>6.3190758497810862E-3</c:v>
                </c:pt>
                <c:pt idx="2465">
                  <c:v>6.3121417368172672E-3</c:v>
                </c:pt>
                <c:pt idx="2466">
                  <c:v>6.3051970880412256E-3</c:v>
                </c:pt>
                <c:pt idx="2467">
                  <c:v>6.2982418989765421E-3</c:v>
                </c:pt>
                <c:pt idx="2468">
                  <c:v>6.2892840178996323E-3</c:v>
                </c:pt>
                <c:pt idx="2469">
                  <c:v>6.2842998817558282E-3</c:v>
                </c:pt>
                <c:pt idx="2470">
                  <c:v>6.2773130444071512E-3</c:v>
                </c:pt>
                <c:pt idx="2471">
                  <c:v>6.2703156484644751E-3</c:v>
                </c:pt>
                <c:pt idx="2472">
                  <c:v>6.2623056899280272E-3</c:v>
                </c:pt>
                <c:pt idx="2473">
                  <c:v>6.2562891627315764E-3</c:v>
                </c:pt>
                <c:pt idx="2474">
                  <c:v>6.2492600635888351E-3</c:v>
                </c:pt>
                <c:pt idx="2475">
                  <c:v>6.2422203875467375E-3</c:v>
                </c:pt>
                <c:pt idx="2476">
                  <c:v>6.2351701301288642E-3</c:v>
                </c:pt>
                <c:pt idx="2477">
                  <c:v>6.228109286618988E-3</c:v>
                </c:pt>
                <c:pt idx="2478">
                  <c:v>6.2210378524607535E-3</c:v>
                </c:pt>
                <c:pt idx="2479">
                  <c:v>6.2139558231777414E-3</c:v>
                </c:pt>
                <c:pt idx="2480">
                  <c:v>6.2068631939737884E-3</c:v>
                </c:pt>
                <c:pt idx="2481">
                  <c:v>6.1997599604524112E-3</c:v>
                </c:pt>
                <c:pt idx="2482">
                  <c:v>6.1926461179773185E-3</c:v>
                </c:pt>
                <c:pt idx="2483">
                  <c:v>6.185521662072091E-3</c:v>
                </c:pt>
                <c:pt idx="2484">
                  <c:v>6.1783865880205013E-3</c:v>
                </c:pt>
                <c:pt idx="2485">
                  <c:v>6.1712408912661942E-3</c:v>
                </c:pt>
                <c:pt idx="2486">
                  <c:v>6.1640845672528144E-3</c:v>
                </c:pt>
                <c:pt idx="2487">
                  <c:v>6.1569176114240065E-3</c:v>
                </c:pt>
                <c:pt idx="2488">
                  <c:v>6.1497400192234153E-3</c:v>
                </c:pt>
                <c:pt idx="2489">
                  <c:v>6.1425517859348133E-3</c:v>
                </c:pt>
                <c:pt idx="2490">
                  <c:v>6.1353529071617174E-3</c:v>
                </c:pt>
                <c:pt idx="2491">
                  <c:v>6.1281433781879002E-3</c:v>
                </c:pt>
                <c:pt idx="2492">
                  <c:v>6.120928098853895E-3</c:v>
                </c:pt>
                <c:pt idx="2493">
                  <c:v>6.1137242903441802E-3</c:v>
                </c:pt>
                <c:pt idx="2494">
                  <c:v>6.1065335198051685E-3</c:v>
                </c:pt>
                <c:pt idx="2495">
                  <c:v>6.0993558280841853E-3</c:v>
                </c:pt>
                <c:pt idx="2496">
                  <c:v>6.0921912558686842E-3</c:v>
                </c:pt>
                <c:pt idx="2497">
                  <c:v>6.0850398436862463E-3</c:v>
                </c:pt>
                <c:pt idx="2498">
                  <c:v>6.0779016325440693E-3</c:v>
                </c:pt>
                <c:pt idx="2499">
                  <c:v>6.0707766628897986E-3</c:v>
                </c:pt>
                <c:pt idx="2500">
                  <c:v>6.0636649754908234E-3</c:v>
                </c:pt>
                <c:pt idx="2501">
                  <c:v>6.0565666111145333E-3</c:v>
                </c:pt>
                <c:pt idx="2502">
                  <c:v>6.0494816104483817E-3</c:v>
                </c:pt>
                <c:pt idx="2503">
                  <c:v>6.042410014099886E-3</c:v>
                </c:pt>
                <c:pt idx="2504">
                  <c:v>6.0353518629163716E-3</c:v>
                </c:pt>
                <c:pt idx="2505">
                  <c:v>6.0283071974254199E-3</c:v>
                </c:pt>
                <c:pt idx="2506">
                  <c:v>6.0192696518335254E-3</c:v>
                </c:pt>
                <c:pt idx="2507">
                  <c:v>6.0122559638831063E-3</c:v>
                </c:pt>
                <c:pt idx="2508">
                  <c:v>6.0062550698614103E-3</c:v>
                </c:pt>
                <c:pt idx="2509">
                  <c:v>5.9992667077324313E-3</c:v>
                </c:pt>
                <c:pt idx="2510">
                  <c:v>5.9922920407284863E-3</c:v>
                </c:pt>
                <c:pt idx="2511">
                  <c:v>5.9853311095370287E-3</c:v>
                </c:pt>
                <c:pt idx="2512">
                  <c:v>5.978383954845512E-3</c:v>
                </c:pt>
                <c:pt idx="2513">
                  <c:v>5.9714506174213255E-3</c:v>
                </c:pt>
                <c:pt idx="2514">
                  <c:v>5.9645311378719867E-3</c:v>
                </c:pt>
                <c:pt idx="2515">
                  <c:v>5.957625556964885E-3</c:v>
                </c:pt>
                <c:pt idx="2516">
                  <c:v>5.9507339154674099E-3</c:v>
                </c:pt>
                <c:pt idx="2517">
                  <c:v>5.9438562539071427E-3</c:v>
                </c:pt>
                <c:pt idx="2518">
                  <c:v>5.9369926130514727E-3</c:v>
                </c:pt>
                <c:pt idx="2519">
                  <c:v>5.9301430336677896E-3</c:v>
                </c:pt>
                <c:pt idx="2520">
                  <c:v>5.9233075564435467E-3</c:v>
                </c:pt>
                <c:pt idx="2521">
                  <c:v>5.9164862220661973E-3</c:v>
                </c:pt>
                <c:pt idx="2522">
                  <c:v>5.9096790713031311E-3</c:v>
                </c:pt>
                <c:pt idx="2523">
                  <c:v>5.900947926775757E-3</c:v>
                </c:pt>
                <c:pt idx="2524">
                  <c:v>5.895140269620569E-3</c:v>
                </c:pt>
                <c:pt idx="2525">
                  <c:v>5.8893431270146124E-3</c:v>
                </c:pt>
                <c:pt idx="2526">
                  <c:v>5.8825931173434043E-3</c:v>
                </c:pt>
                <c:pt idx="2527">
                  <c:v>5.8758574947237463E-3</c:v>
                </c:pt>
                <c:pt idx="2528">
                  <c:v>5.8691362999230279E-3</c:v>
                </c:pt>
                <c:pt idx="2529">
                  <c:v>5.8624295735487664E-3</c:v>
                </c:pt>
                <c:pt idx="2530">
                  <c:v>5.8557373563683512E-3</c:v>
                </c:pt>
                <c:pt idx="2531">
                  <c:v>5.8490596889892998E-3</c:v>
                </c:pt>
                <c:pt idx="2532">
                  <c:v>5.8423966122589377E-3</c:v>
                </c:pt>
                <c:pt idx="2533">
                  <c:v>5.8357481667048461E-3</c:v>
                </c:pt>
                <c:pt idx="2534">
                  <c:v>5.8291143930944145E-3</c:v>
                </c:pt>
                <c:pt idx="2535">
                  <c:v>5.8224953322749684E-3</c:v>
                </c:pt>
                <c:pt idx="2536">
                  <c:v>5.8158910248540252E-3</c:v>
                </c:pt>
                <c:pt idx="2537">
                  <c:v>5.8093015113591662E-3</c:v>
                </c:pt>
                <c:pt idx="2538">
                  <c:v>5.8027268327975889E-3</c:v>
                </c:pt>
                <c:pt idx="2539">
                  <c:v>5.7961670296169387E-3</c:v>
                </c:pt>
                <c:pt idx="2540">
                  <c:v>5.7896221426645411E-3</c:v>
                </c:pt>
                <c:pt idx="2541">
                  <c:v>5.7830922126278494E-3</c:v>
                </c:pt>
                <c:pt idx="2542">
                  <c:v>5.7765772801143811E-3</c:v>
                </c:pt>
                <c:pt idx="2543">
                  <c:v>5.7700773858915255E-3</c:v>
                </c:pt>
                <c:pt idx="2544">
                  <c:v>5.7635925707266722E-3</c:v>
                </c:pt>
                <c:pt idx="2545">
                  <c:v>5.7571228751474024E-3</c:v>
                </c:pt>
                <c:pt idx="2546">
                  <c:v>5.7506683401609138E-3</c:v>
                </c:pt>
                <c:pt idx="2547">
                  <c:v>5.7442290060549794E-3</c:v>
                </c:pt>
                <c:pt idx="2548">
                  <c:v>5.7378049139167331E-3</c:v>
                </c:pt>
                <c:pt idx="2549">
                  <c:v>5.73139610419382E-3</c:v>
                </c:pt>
                <c:pt idx="2550">
                  <c:v>5.7250026178135016E-3</c:v>
                </c:pt>
                <c:pt idx="2551">
                  <c:v>5.7186244951434873E-3</c:v>
                </c:pt>
                <c:pt idx="2552">
                  <c:v>5.7122617771909745E-3</c:v>
                </c:pt>
                <c:pt idx="2553">
                  <c:v>5.7059145044835446E-3</c:v>
                </c:pt>
                <c:pt idx="2554">
                  <c:v>5.6995827179484593E-3</c:v>
                </c:pt>
                <c:pt idx="2555">
                  <c:v>5.6932664579534276E-3</c:v>
                </c:pt>
                <c:pt idx="2556">
                  <c:v>5.6869657655056471E-3</c:v>
                </c:pt>
                <c:pt idx="2557">
                  <c:v>5.6806806811326993E-3</c:v>
                </c:pt>
                <c:pt idx="2558">
                  <c:v>5.6726228582437699E-3</c:v>
                </c:pt>
                <c:pt idx="2559">
                  <c:v>5.6663736024908928E-3</c:v>
                </c:pt>
                <c:pt idx="2560">
                  <c:v>5.6610296250703129E-3</c:v>
                </c:pt>
                <c:pt idx="2561">
                  <c:v>5.6548096365460765E-3</c:v>
                </c:pt>
                <c:pt idx="2562">
                  <c:v>5.648605465529144E-3</c:v>
                </c:pt>
                <c:pt idx="2563">
                  <c:v>5.6424171525470967E-3</c:v>
                </c:pt>
                <c:pt idx="2564">
                  <c:v>5.6362447384472603E-3</c:v>
                </c:pt>
                <c:pt idx="2565">
                  <c:v>5.630088263997024E-3</c:v>
                </c:pt>
                <c:pt idx="2566">
                  <c:v>5.6239477697239693E-3</c:v>
                </c:pt>
                <c:pt idx="2567">
                  <c:v>5.6178232963155494E-3</c:v>
                </c:pt>
                <c:pt idx="2568">
                  <c:v>5.6117148846990261E-3</c:v>
                </c:pt>
                <c:pt idx="2569">
                  <c:v>5.6056225754819167E-3</c:v>
                </c:pt>
                <c:pt idx="2570">
                  <c:v>5.5995464092717384E-3</c:v>
                </c:pt>
                <c:pt idx="2571">
                  <c:v>5.5934864267559448E-3</c:v>
                </c:pt>
                <c:pt idx="2572">
                  <c:v>5.5874426687818612E-3</c:v>
                </c:pt>
                <c:pt idx="2573">
                  <c:v>5.5814151760369413E-3</c:v>
                </c:pt>
                <c:pt idx="2574">
                  <c:v>5.5729191475695217E-3</c:v>
                </c:pt>
                <c:pt idx="2575">
                  <c:v>5.5694091487445974E-3</c:v>
                </c:pt>
                <c:pt idx="2576">
                  <c:v>5.5625779710410939E-3</c:v>
                </c:pt>
                <c:pt idx="2577">
                  <c:v>5.5574686706183485E-3</c:v>
                </c:pt>
                <c:pt idx="2578">
                  <c:v>5.5515231142511112E-3</c:v>
                </c:pt>
                <c:pt idx="2579">
                  <c:v>5.545594067317694E-3</c:v>
                </c:pt>
                <c:pt idx="2580">
                  <c:v>5.5396815704256142E-3</c:v>
                </c:pt>
                <c:pt idx="2581">
                  <c:v>5.533785664182389E-3</c:v>
                </c:pt>
                <c:pt idx="2582">
                  <c:v>5.5279063895952163E-3</c:v>
                </c:pt>
                <c:pt idx="2583">
                  <c:v>5.5220437871916772E-3</c:v>
                </c:pt>
                <c:pt idx="2584">
                  <c:v>5.5161978976592252E-3</c:v>
                </c:pt>
                <c:pt idx="2585">
                  <c:v>5.5103687617652497E-3</c:v>
                </c:pt>
                <c:pt idx="2586">
                  <c:v>5.5045564201172681E-3</c:v>
                </c:pt>
                <c:pt idx="2587">
                  <c:v>5.4987609134826698E-3</c:v>
                </c:pt>
                <c:pt idx="2588">
                  <c:v>5.4929822825489083E-3</c:v>
                </c:pt>
                <c:pt idx="2589">
                  <c:v>5.487220568083373E-3</c:v>
                </c:pt>
                <c:pt idx="2590">
                  <c:v>5.4814758106935813E-3</c:v>
                </c:pt>
                <c:pt idx="2591">
                  <c:v>5.4757480510669865E-3</c:v>
                </c:pt>
                <c:pt idx="2592">
                  <c:v>5.4700373300509142E-3</c:v>
                </c:pt>
                <c:pt idx="2593">
                  <c:v>5.4643436881729457E-3</c:v>
                </c:pt>
                <c:pt idx="2594">
                  <c:v>5.4586671662804065E-3</c:v>
                </c:pt>
                <c:pt idx="2595">
                  <c:v>5.4530078049808139E-3</c:v>
                </c:pt>
                <c:pt idx="2596">
                  <c:v>5.4473656450415575E-3</c:v>
                </c:pt>
                <c:pt idx="2597">
                  <c:v>5.4417407270701545E-3</c:v>
                </c:pt>
                <c:pt idx="2598">
                  <c:v>5.4361330919139306E-3</c:v>
                </c:pt>
                <c:pt idx="2599">
                  <c:v>5.4305427801804029E-3</c:v>
                </c:pt>
                <c:pt idx="2600">
                  <c:v>5.424969832477089E-3</c:v>
                </c:pt>
                <c:pt idx="2601">
                  <c:v>5.4194142897312503E-3</c:v>
                </c:pt>
                <c:pt idx="2602">
                  <c:v>5.4138761924704681E-3</c:v>
                </c:pt>
                <c:pt idx="2603">
                  <c:v>5.408355581462132E-3</c:v>
                </c:pt>
                <c:pt idx="2604">
                  <c:v>5.4028524973936953E-3</c:v>
                </c:pt>
                <c:pt idx="2605">
                  <c:v>5.3973669809526115E-3</c:v>
                </c:pt>
                <c:pt idx="2606">
                  <c:v>5.3918990728263338E-3</c:v>
                </c:pt>
                <c:pt idx="2607">
                  <c:v>5.3864488137822519E-3</c:v>
                </c:pt>
                <c:pt idx="2608">
                  <c:v>5.3810162445078191E-3</c:v>
                </c:pt>
                <c:pt idx="2609">
                  <c:v>5.3756014056904888E-3</c:v>
                </c:pt>
                <c:pt idx="2610">
                  <c:v>5.3679769207537475E-3</c:v>
                </c:pt>
                <c:pt idx="2611">
                  <c:v>5.3626051512445372E-3</c:v>
                </c:pt>
                <c:pt idx="2612">
                  <c:v>5.3586992239562647E-3</c:v>
                </c:pt>
                <c:pt idx="2613">
                  <c:v>5.3533582734743845E-3</c:v>
                </c:pt>
                <c:pt idx="2614">
                  <c:v>5.3480352628820782E-3</c:v>
                </c:pt>
                <c:pt idx="2615">
                  <c:v>5.342730232626991E-3</c:v>
                </c:pt>
                <c:pt idx="2616">
                  <c:v>5.3374432235564484E-3</c:v>
                </c:pt>
                <c:pt idx="2617">
                  <c:v>5.332174276517776E-3</c:v>
                </c:pt>
                <c:pt idx="2618">
                  <c:v>5.3269234319586189E-3</c:v>
                </c:pt>
                <c:pt idx="2619">
                  <c:v>5.3216907306463668E-3</c:v>
                </c:pt>
                <c:pt idx="2620">
                  <c:v>5.316476213428345E-3</c:v>
                </c:pt>
                <c:pt idx="2621">
                  <c:v>5.3112799208321348E-3</c:v>
                </c:pt>
                <c:pt idx="2622">
                  <c:v>5.3061018937050619E-3</c:v>
                </c:pt>
                <c:pt idx="2623">
                  <c:v>5.2996277360310984E-3</c:v>
                </c:pt>
                <c:pt idx="2624">
                  <c:v>5.2928711232258507E-3</c:v>
                </c:pt>
                <c:pt idx="2625">
                  <c:v>5.2877586618915728E-3</c:v>
                </c:pt>
                <c:pt idx="2626">
                  <c:v>5.2826646519577025E-3</c:v>
                </c:pt>
                <c:pt idx="2627">
                  <c:v>5.2775891343515013E-3</c:v>
                </c:pt>
                <c:pt idx="2628">
                  <c:v>5.271811238349855E-3</c:v>
                </c:pt>
                <c:pt idx="2629">
                  <c:v>5.2674937382324316E-3</c:v>
                </c:pt>
                <c:pt idx="2630">
                  <c:v>5.262473941254342E-3</c:v>
                </c:pt>
                <c:pt idx="2631">
                  <c:v>5.2574727992737991E-3</c:v>
                </c:pt>
                <c:pt idx="2632">
                  <c:v>5.2524903528983202E-3</c:v>
                </c:pt>
                <c:pt idx="2633">
                  <c:v>5.247526642975231E-3</c:v>
                </c:pt>
                <c:pt idx="2634">
                  <c:v>5.2425817101919847E-3</c:v>
                </c:pt>
                <c:pt idx="2635">
                  <c:v>5.2376555951560988E-3</c:v>
                </c:pt>
                <c:pt idx="2636">
                  <c:v>5.2327483384750906E-3</c:v>
                </c:pt>
                <c:pt idx="2637">
                  <c:v>5.2278599811561577E-3</c:v>
                </c:pt>
                <c:pt idx="2638">
                  <c:v>5.2229905636469454E-3</c:v>
                </c:pt>
                <c:pt idx="2639">
                  <c:v>5.2181401267947791E-3</c:v>
                </c:pt>
                <c:pt idx="2640">
                  <c:v>5.2133087112071763E-3</c:v>
                </c:pt>
                <c:pt idx="2641">
                  <c:v>5.2084963575715904E-3</c:v>
                </c:pt>
                <c:pt idx="2642">
                  <c:v>5.2037031066554107E-3</c:v>
                </c:pt>
                <c:pt idx="2643">
                  <c:v>5.1989289991460907E-3</c:v>
                </c:pt>
                <c:pt idx="2644">
                  <c:v>5.19417407581102E-3</c:v>
                </c:pt>
                <c:pt idx="2645">
                  <c:v>5.1894383771777797E-3</c:v>
                </c:pt>
                <c:pt idx="2646">
                  <c:v>5.1847219441736314E-3</c:v>
                </c:pt>
                <c:pt idx="2647">
                  <c:v>5.1800248173261565E-3</c:v>
                </c:pt>
                <c:pt idx="2648">
                  <c:v>5.1753470374027444E-3</c:v>
                </c:pt>
                <c:pt idx="2649">
                  <c:v>5.1706886450908485E-3</c:v>
                </c:pt>
                <c:pt idx="2650">
                  <c:v>5.1660496810779222E-3</c:v>
                </c:pt>
                <c:pt idx="2651">
                  <c:v>5.161430186131355E-3</c:v>
                </c:pt>
                <c:pt idx="2652">
                  <c:v>5.1568302008586642E-3</c:v>
                </c:pt>
                <c:pt idx="2653">
                  <c:v>5.1522497661071753E-3</c:v>
                </c:pt>
                <c:pt idx="2654">
                  <c:v>5.1476889223245337E-3</c:v>
                </c:pt>
                <c:pt idx="2655">
                  <c:v>5.1431477105179368E-3</c:v>
                </c:pt>
                <c:pt idx="2656">
                  <c:v>5.1386261712149661E-3</c:v>
                </c:pt>
                <c:pt idx="2657">
                  <c:v>5.1341243451030749E-3</c:v>
                </c:pt>
                <c:pt idx="2658">
                  <c:v>5.1296422730295888E-3</c:v>
                </c:pt>
                <c:pt idx="2659">
                  <c:v>5.1251799955220889E-3</c:v>
                </c:pt>
                <c:pt idx="2660">
                  <c:v>5.1207375533479649E-3</c:v>
                </c:pt>
                <c:pt idx="2661">
                  <c:v>5.11631498719467E-3</c:v>
                </c:pt>
                <c:pt idx="2662">
                  <c:v>5.1103811202768412E-3</c:v>
                </c:pt>
                <c:pt idx="2663">
                  <c:v>5.1069051786623021E-3</c:v>
                </c:pt>
                <c:pt idx="2664">
                  <c:v>5.1031669522139111E-3</c:v>
                </c:pt>
                <c:pt idx="2665">
                  <c:v>5.0988242972582754E-3</c:v>
                </c:pt>
                <c:pt idx="2666">
                  <c:v>5.094501722000544E-3</c:v>
                </c:pt>
                <c:pt idx="2667">
                  <c:v>5.0901992668084262E-3</c:v>
                </c:pt>
                <c:pt idx="2668">
                  <c:v>5.0859169726891196E-3</c:v>
                </c:pt>
                <c:pt idx="2669">
                  <c:v>5.0816548802501416E-3</c:v>
                </c:pt>
                <c:pt idx="2670">
                  <c:v>5.0774130301789455E-3</c:v>
                </c:pt>
                <c:pt idx="2671">
                  <c:v>5.0731914631629849E-3</c:v>
                </c:pt>
                <c:pt idx="2672">
                  <c:v>5.068990219889713E-3</c:v>
                </c:pt>
                <c:pt idx="2673">
                  <c:v>5.0648093411265194E-3</c:v>
                </c:pt>
                <c:pt idx="2674">
                  <c:v>5.0606488675608574E-3</c:v>
                </c:pt>
                <c:pt idx="2675">
                  <c:v>5.0565088397203084E-3</c:v>
                </c:pt>
                <c:pt idx="2676">
                  <c:v>5.0523892985321339E-3</c:v>
                </c:pt>
                <c:pt idx="2677">
                  <c:v>5.0482902847637234E-3</c:v>
                </c:pt>
                <c:pt idx="2678">
                  <c:v>5.0430503521159409E-3</c:v>
                </c:pt>
                <c:pt idx="2679">
                  <c:v>5.0401540016764557E-3</c:v>
                </c:pt>
                <c:pt idx="2680">
                  <c:v>5.0361168138923773E-3</c:v>
                </c:pt>
                <c:pt idx="2681">
                  <c:v>5.0321003161979405E-3</c:v>
                </c:pt>
                <c:pt idx="2682">
                  <c:v>5.0281045492805987E-3</c:v>
                </c:pt>
                <c:pt idx="2683">
                  <c:v>5.0241295537478692E-3</c:v>
                </c:pt>
                <c:pt idx="2684">
                  <c:v>5.0201753706069496E-3</c:v>
                </c:pt>
                <c:pt idx="2685">
                  <c:v>5.0162420402255492E-3</c:v>
                </c:pt>
                <c:pt idx="2686">
                  <c:v>5.0123296035309295E-3</c:v>
                </c:pt>
                <c:pt idx="2687">
                  <c:v>5.0084381011306078E-3</c:v>
                </c:pt>
                <c:pt idx="2688">
                  <c:v>5.0045675737919737E-3</c:v>
                </c:pt>
                <c:pt idx="2689">
                  <c:v>5.0007180620426084E-3</c:v>
                </c:pt>
                <c:pt idx="2690">
                  <c:v>4.9968896067298374E-3</c:v>
                </c:pt>
                <c:pt idx="2691">
                  <c:v>4.9930822485411142E-3</c:v>
                </c:pt>
                <c:pt idx="2692">
                  <c:v>4.9892960281638921E-3</c:v>
                </c:pt>
                <c:pt idx="2693">
                  <c:v>4.9855309864454966E-3</c:v>
                </c:pt>
                <c:pt idx="2694">
                  <c:v>4.9817871638335731E-3</c:v>
                </c:pt>
                <c:pt idx="2695">
                  <c:v>4.978064601095511E-3</c:v>
                </c:pt>
                <c:pt idx="2696">
                  <c:v>4.9743633389986996E-3</c:v>
                </c:pt>
                <c:pt idx="2697">
                  <c:v>4.9706834183105286E-3</c:v>
                </c:pt>
                <c:pt idx="2698">
                  <c:v>4.9670248795585792E-3</c:v>
                </c:pt>
                <c:pt idx="2699">
                  <c:v>4.9633877636701129E-3</c:v>
                </c:pt>
                <c:pt idx="2700">
                  <c:v>4.9597721111727111E-3</c:v>
                </c:pt>
                <c:pt idx="2701">
                  <c:v>4.9561779627538272E-3</c:v>
                </c:pt>
                <c:pt idx="2702">
                  <c:v>4.9526053591808505E-3</c:v>
                </c:pt>
                <c:pt idx="2703">
                  <c:v>4.9490543412211707E-3</c:v>
                </c:pt>
                <c:pt idx="2704">
                  <c:v>4.945524949482305E-3</c:v>
                </c:pt>
                <c:pt idx="2705">
                  <c:v>4.9420172245717708E-3</c:v>
                </c:pt>
                <c:pt idx="2706">
                  <c:v>4.9385312074967658E-3</c:v>
                </c:pt>
                <c:pt idx="2707">
                  <c:v>4.935066938624999E-3</c:v>
                </c:pt>
                <c:pt idx="2708">
                  <c:v>4.9316244588837321E-3</c:v>
                </c:pt>
                <c:pt idx="2709">
                  <c:v>4.9282038088804825E-3</c:v>
                </c:pt>
                <c:pt idx="2710">
                  <c:v>4.9248050293826395E-3</c:v>
                </c:pt>
                <c:pt idx="2711">
                  <c:v>4.9214281609977206E-3</c:v>
                </c:pt>
                <c:pt idx="2712">
                  <c:v>4.9180732444931152E-3</c:v>
                </c:pt>
                <c:pt idx="2713">
                  <c:v>4.9147403205562767E-3</c:v>
                </c:pt>
                <c:pt idx="2714">
                  <c:v>4.9114294298746586E-3</c:v>
                </c:pt>
                <c:pt idx="2715">
                  <c:v>4.9081406131357141E-3</c:v>
                </c:pt>
                <c:pt idx="2716">
                  <c:v>4.904873911186769E-3</c:v>
                </c:pt>
                <c:pt idx="2717">
                  <c:v>4.9016293644754683E-3</c:v>
                </c:pt>
                <c:pt idx="2718">
                  <c:v>4.8984070139290736E-3</c:v>
                </c:pt>
                <c:pt idx="2719">
                  <c:v>4.8952069001551024E-3</c:v>
                </c:pt>
                <c:pt idx="2720">
                  <c:v>4.892029063841008E-3</c:v>
                </c:pt>
                <c:pt idx="2721">
                  <c:v>4.8888735456742438E-3</c:v>
                </c:pt>
                <c:pt idx="2722">
                  <c:v>4.8857403864221993E-3</c:v>
                </c:pt>
                <c:pt idx="2723">
                  <c:v>4.8826296267723279E-3</c:v>
                </c:pt>
                <c:pt idx="2724">
                  <c:v>4.8795413074920191E-3</c:v>
                </c:pt>
                <c:pt idx="2725">
                  <c:v>4.8764754691088541E-3</c:v>
                </c:pt>
                <c:pt idx="2726">
                  <c:v>4.8734321524701585E-3</c:v>
                </c:pt>
                <c:pt idx="2727">
                  <c:v>4.8704113981834496E-3</c:v>
                </c:pt>
                <c:pt idx="2728">
                  <c:v>4.8674132470161169E-3</c:v>
                </c:pt>
                <c:pt idx="2729">
                  <c:v>4.8635917595696299E-3</c:v>
                </c:pt>
                <c:pt idx="2730">
                  <c:v>4.8614849168693297E-3</c:v>
                </c:pt>
                <c:pt idx="2731">
                  <c:v>4.8585548192647821E-3</c:v>
                </c:pt>
                <c:pt idx="2732">
                  <c:v>4.8556474875294242E-3</c:v>
                </c:pt>
                <c:pt idx="2733">
                  <c:v>4.8527629624306456E-3</c:v>
                </c:pt>
                <c:pt idx="2734">
                  <c:v>4.8499012846558998E-3</c:v>
                </c:pt>
                <c:pt idx="2735">
                  <c:v>4.84706249489264E-3</c:v>
                </c:pt>
                <c:pt idx="2736">
                  <c:v>4.8442466338283197E-3</c:v>
                </c:pt>
                <c:pt idx="2737">
                  <c:v>4.8414537422303283E-3</c:v>
                </c:pt>
                <c:pt idx="2738">
                  <c:v>4.8386838607861193E-3</c:v>
                </c:pt>
                <c:pt idx="2739">
                  <c:v>4.8359370301032101E-3</c:v>
                </c:pt>
                <c:pt idx="2740">
                  <c:v>4.83321329094899E-3</c:v>
                </c:pt>
                <c:pt idx="2741">
                  <c:v>4.8305126840908486E-3</c:v>
                </c:pt>
                <c:pt idx="2742">
                  <c:v>4.8278352501363031E-3</c:v>
                </c:pt>
                <c:pt idx="2743">
                  <c:v>4.8251810297728071E-3</c:v>
                </c:pt>
                <c:pt idx="2744">
                  <c:v>4.8225500638476859E-3</c:v>
                </c:pt>
                <c:pt idx="2745">
                  <c:v>4.819942392888521E-3</c:v>
                </c:pt>
                <c:pt idx="2746">
                  <c:v>4.8173580577426378E-3</c:v>
                </c:pt>
                <c:pt idx="2747">
                  <c:v>4.8147970990175537E-3</c:v>
                </c:pt>
                <c:pt idx="2748">
                  <c:v>4.8122595574007221E-3</c:v>
                </c:pt>
                <c:pt idx="2749">
                  <c:v>4.8097454737394685E-3</c:v>
                </c:pt>
                <c:pt idx="2750">
                  <c:v>4.8072548885613742E-3</c:v>
                </c:pt>
                <c:pt idx="2751">
                  <c:v>4.8047878426338286E-3</c:v>
                </c:pt>
                <c:pt idx="2752">
                  <c:v>4.8023443766442853E-3</c:v>
                </c:pt>
                <c:pt idx="2753">
                  <c:v>4.7999245314400696E-3</c:v>
                </c:pt>
                <c:pt idx="2754">
                  <c:v>4.7975283474688268E-3</c:v>
                </c:pt>
                <c:pt idx="2755">
                  <c:v>4.7951558656578186E-3</c:v>
                </c:pt>
                <c:pt idx="2756">
                  <c:v>4.7928071265346261E-3</c:v>
                </c:pt>
                <c:pt idx="2757">
                  <c:v>4.790482170946575E-3</c:v>
                </c:pt>
                <c:pt idx="2758">
                  <c:v>4.7881810395811186E-3</c:v>
                </c:pt>
                <c:pt idx="2759">
                  <c:v>4.7859037729658382E-3</c:v>
                </c:pt>
                <c:pt idx="2760">
                  <c:v>4.7836504120279955E-3</c:v>
                </c:pt>
                <c:pt idx="2761">
                  <c:v>4.7814209973751076E-3</c:v>
                </c:pt>
                <c:pt idx="2762">
                  <c:v>4.7792155696946281E-3</c:v>
                </c:pt>
                <c:pt idx="2763">
                  <c:v>4.7770341696740104E-3</c:v>
                </c:pt>
                <c:pt idx="2764">
                  <c:v>4.7748768380007078E-3</c:v>
                </c:pt>
                <c:pt idx="2765">
                  <c:v>4.772743615601982E-3</c:v>
                </c:pt>
                <c:pt idx="2766">
                  <c:v>4.7703352205186178E-3</c:v>
                </c:pt>
                <c:pt idx="2767">
                  <c:v>4.7685496605787137E-3</c:v>
                </c:pt>
                <c:pt idx="2768">
                  <c:v>4.7664890095688861E-3</c:v>
                </c:pt>
                <c:pt idx="2769">
                  <c:v>4.7644526305035129E-3</c:v>
                </c:pt>
                <c:pt idx="2770">
                  <c:v>4.7624405639901113E-3</c:v>
                </c:pt>
                <c:pt idx="2771">
                  <c:v>4.7604528507960708E-3</c:v>
                </c:pt>
                <c:pt idx="2772">
                  <c:v>4.7584895316088449E-3</c:v>
                </c:pt>
                <c:pt idx="2773">
                  <c:v>4.7565506471158869E-3</c:v>
                </c:pt>
                <c:pt idx="2774">
                  <c:v>4.7546362380845864E-3</c:v>
                </c:pt>
                <c:pt idx="2775">
                  <c:v>4.7527463451224605E-3</c:v>
                </c:pt>
                <c:pt idx="2776">
                  <c:v>4.750881009076835E-3</c:v>
                </c:pt>
                <c:pt idx="2777">
                  <c:v>4.749040270475291E-3</c:v>
                </c:pt>
                <c:pt idx="2778">
                  <c:v>4.7472241701651541E-3</c:v>
                </c:pt>
                <c:pt idx="2779">
                  <c:v>4.7449254526288343E-3</c:v>
                </c:pt>
                <c:pt idx="2780">
                  <c:v>4.743666046929107E-3</c:v>
                </c:pt>
                <c:pt idx="2781">
                  <c:v>4.7419241054580397E-3</c:v>
                </c:pt>
                <c:pt idx="2782">
                  <c:v>4.7402069651081291E-3</c:v>
                </c:pt>
                <c:pt idx="2783">
                  <c:v>4.7385146664868927E-3</c:v>
                </c:pt>
                <c:pt idx="2784">
                  <c:v>4.7366110815172391E-3</c:v>
                </c:pt>
                <c:pt idx="2785">
                  <c:v>4.7352047571802558E-3</c:v>
                </c:pt>
                <c:pt idx="2786">
                  <c:v>4.7335872278697622E-3</c:v>
                </c:pt>
                <c:pt idx="2787">
                  <c:v>4.7319947032775644E-3</c:v>
                </c:pt>
                <c:pt idx="2788">
                  <c:v>4.7304272237713718E-3</c:v>
                </c:pt>
                <c:pt idx="2789">
                  <c:v>4.7288848303583819E-3</c:v>
                </c:pt>
                <c:pt idx="2790">
                  <c:v>4.727367563566176E-3</c:v>
                </c:pt>
                <c:pt idx="2791">
                  <c:v>4.7258754641621437E-3</c:v>
                </c:pt>
                <c:pt idx="2792">
                  <c:v>4.7244085727538021E-3</c:v>
                </c:pt>
                <c:pt idx="2793">
                  <c:v>4.7229669301085409E-3</c:v>
                </c:pt>
                <c:pt idx="2794">
                  <c:v>4.7215505769937494E-3</c:v>
                </c:pt>
                <c:pt idx="2795">
                  <c:v>4.720159554096881E-3</c:v>
                </c:pt>
                <c:pt idx="2796">
                  <c:v>4.7187939019455172E-3</c:v>
                </c:pt>
                <c:pt idx="2797">
                  <c:v>4.7174536614669194E-3</c:v>
                </c:pt>
                <c:pt idx="2798">
                  <c:v>4.7161388732686049E-3</c:v>
                </c:pt>
                <c:pt idx="2799">
                  <c:v>4.7148495779580912E-3</c:v>
                </c:pt>
                <c:pt idx="2800">
                  <c:v>4.7135858164626399E-3</c:v>
                </c:pt>
                <c:pt idx="2801">
                  <c:v>4.712347629229896E-3</c:v>
                </c:pt>
                <c:pt idx="2802">
                  <c:v>4.7111350571871213E-3</c:v>
                </c:pt>
                <c:pt idx="2803">
                  <c:v>4.7099481408618971E-3</c:v>
                </c:pt>
                <c:pt idx="2804">
                  <c:v>4.7087869211015487E-3</c:v>
                </c:pt>
                <c:pt idx="2805">
                  <c:v>4.7076514385135937E-3</c:v>
                </c:pt>
                <c:pt idx="2806">
                  <c:v>4.7065417338654214E-3</c:v>
                </c:pt>
                <c:pt idx="2807">
                  <c:v>4.7054578477645492E-3</c:v>
                </c:pt>
                <c:pt idx="2808">
                  <c:v>4.7043998209783666E-3</c:v>
                </c:pt>
                <c:pt idx="2809">
                  <c:v>4.703367694194327E-3</c:v>
                </c:pt>
                <c:pt idx="2810">
                  <c:v>4.7023615081798198E-3</c:v>
                </c:pt>
                <c:pt idx="2811">
                  <c:v>4.7013813035423624E-3</c:v>
                </c:pt>
                <c:pt idx="2812">
                  <c:v>4.7004271210493442E-3</c:v>
                </c:pt>
                <c:pt idx="2813">
                  <c:v>4.6994990013882187E-3</c:v>
                </c:pt>
                <c:pt idx="2814">
                  <c:v>4.6985969851665033E-3</c:v>
                </c:pt>
                <c:pt idx="2815">
                  <c:v>4.6977211132315233E-3</c:v>
                </c:pt>
                <c:pt idx="2816">
                  <c:v>4.6968714262707323E-3</c:v>
                </c:pt>
                <c:pt idx="2817">
                  <c:v>4.6960479648117115E-3</c:v>
                </c:pt>
                <c:pt idx="2818">
                  <c:v>4.6950278299551229E-3</c:v>
                </c:pt>
                <c:pt idx="2819">
                  <c:v>4.6942644657832489E-3</c:v>
                </c:pt>
                <c:pt idx="2820">
                  <c:v>4.6936311319178969E-3</c:v>
                </c:pt>
                <c:pt idx="2821">
                  <c:v>4.6929167531217786E-3</c:v>
                </c:pt>
                <c:pt idx="2822">
                  <c:v>4.6922288094197739E-3</c:v>
                </c:pt>
                <c:pt idx="2823">
                  <c:v>4.6915673413394643E-3</c:v>
                </c:pt>
                <c:pt idx="2824">
                  <c:v>4.6909323896482391E-3</c:v>
                </c:pt>
                <c:pt idx="2825">
                  <c:v>4.6903239950335518E-3</c:v>
                </c:pt>
                <c:pt idx="2826">
                  <c:v>4.6897421981029197E-3</c:v>
                </c:pt>
                <c:pt idx="2827">
                  <c:v>4.6891870397836044E-3</c:v>
                </c:pt>
                <c:pt idx="2828">
                  <c:v>4.6886585605232511E-3</c:v>
                </c:pt>
                <c:pt idx="2829">
                  <c:v>4.6881568011691854E-3</c:v>
                </c:pt>
                <c:pt idx="2830">
                  <c:v>4.6876818024088607E-3</c:v>
                </c:pt>
                <c:pt idx="2831">
                  <c:v>4.6872336049297303E-3</c:v>
                </c:pt>
                <c:pt idx="2832">
                  <c:v>4.6868122494991837E-3</c:v>
                </c:pt>
                <c:pt idx="2833">
                  <c:v>4.6864177767247384E-3</c:v>
                </c:pt>
                <c:pt idx="2834">
                  <c:v>4.6859501640561518E-3</c:v>
                </c:pt>
                <c:pt idx="2835">
                  <c:v>4.6857096420538369E-3</c:v>
                </c:pt>
                <c:pt idx="2836">
                  <c:v>4.6853534712010259E-3</c:v>
                </c:pt>
                <c:pt idx="2837">
                  <c:v>4.6851095265765252E-3</c:v>
                </c:pt>
                <c:pt idx="2838">
                  <c:v>4.6848500778740032E-3</c:v>
                </c:pt>
                <c:pt idx="2839">
                  <c:v>4.6846177560322388E-3</c:v>
                </c:pt>
                <c:pt idx="2840">
                  <c:v>4.6844126016587495E-3</c:v>
                </c:pt>
                <c:pt idx="2841">
                  <c:v>4.6842346557607328E-3</c:v>
                </c:pt>
                <c:pt idx="2842">
                  <c:v>4.6840839588657701E-3</c:v>
                </c:pt>
                <c:pt idx="2843">
                  <c:v>4.6839605517412508E-3</c:v>
                </c:pt>
                <c:pt idx="2844">
                  <c:v>4.6838644749147562E-3</c:v>
                </c:pt>
                <c:pt idx="2845">
                  <c:v>4.6837957693135479E-3</c:v>
                </c:pt>
                <c:pt idx="2846">
                  <c:v>4.6837544755451432E-3</c:v>
                </c:pt>
                <c:pt idx="2847">
                  <c:v>4.6837406341371235E-3</c:v>
                </c:pt>
                <c:pt idx="2848">
                  <c:v>4.6837542861766224E-3</c:v>
                </c:pt>
                <c:pt idx="2849">
                  <c:v>4.6837954721112851E-3</c:v>
                </c:pt>
                <c:pt idx="2850">
                  <c:v>4.6838642326285651E-3</c:v>
                </c:pt>
                <c:pt idx="2851">
                  <c:v>4.6839606085757879E-3</c:v>
                </c:pt>
                <c:pt idx="2852">
                  <c:v>4.6840846404805347E-3</c:v>
                </c:pt>
                <c:pt idx="2853">
                  <c:v>4.6842363691901312E-3</c:v>
                </c:pt>
                <c:pt idx="2854">
                  <c:v>4.6844158353120946E-3</c:v>
                </c:pt>
                <c:pt idx="2855">
                  <c:v>4.6846230796138144E-3</c:v>
                </c:pt>
                <c:pt idx="2856">
                  <c:v>4.684858142782744E-3</c:v>
                </c:pt>
                <c:pt idx="2857">
                  <c:v>4.6851210655063369E-3</c:v>
                </c:pt>
                <c:pt idx="2858">
                  <c:v>4.6854118884720464E-3</c:v>
                </c:pt>
                <c:pt idx="2859">
                  <c:v>4.6857306524472619E-3</c:v>
                </c:pt>
                <c:pt idx="2860">
                  <c:v>4.6860773981993731E-3</c:v>
                </c:pt>
                <c:pt idx="2861">
                  <c:v>4.686452166176025E-3</c:v>
                </c:pt>
                <c:pt idx="2862">
                  <c:v>4.6868549973044793E-3</c:v>
                </c:pt>
                <c:pt idx="2863">
                  <c:v>4.6872859321123173E-3</c:v>
                </c:pt>
                <c:pt idx="2864">
                  <c:v>4.6877450114468644E-3</c:v>
                </c:pt>
                <c:pt idx="2865">
                  <c:v>4.6882322760755102E-3</c:v>
                </c:pt>
                <c:pt idx="2866">
                  <c:v>4.6887477665258359E-3</c:v>
                </c:pt>
                <c:pt idx="2867">
                  <c:v>4.689291523485295E-3</c:v>
                </c:pt>
                <c:pt idx="2868">
                  <c:v>4.689863587961085E-3</c:v>
                </c:pt>
                <c:pt idx="2869">
                  <c:v>4.6904640001610431E-3</c:v>
                </c:pt>
                <c:pt idx="2870">
                  <c:v>4.6912776787255694E-3</c:v>
                </c:pt>
                <c:pt idx="2871">
                  <c:v>4.6919430392922123E-3</c:v>
                </c:pt>
                <c:pt idx="2872">
                  <c:v>4.6925360159999485E-3</c:v>
                </c:pt>
                <c:pt idx="2873">
                  <c:v>4.693254303669292E-3</c:v>
                </c:pt>
                <c:pt idx="2874">
                  <c:v>4.6940011485752109E-3</c:v>
                </c:pt>
                <c:pt idx="2875">
                  <c:v>4.6947765916449669E-3</c:v>
                </c:pt>
                <c:pt idx="2876">
                  <c:v>4.6955806734860772E-3</c:v>
                </c:pt>
                <c:pt idx="2877">
                  <c:v>4.6964134346261233E-3</c:v>
                </c:pt>
                <c:pt idx="2878">
                  <c:v>4.6972749159923666E-3</c:v>
                </c:pt>
                <c:pt idx="2879">
                  <c:v>4.6981651581923245E-3</c:v>
                </c:pt>
                <c:pt idx="2880">
                  <c:v>4.6990842019933865E-3</c:v>
                </c:pt>
                <c:pt idx="2881">
                  <c:v>4.7000320880030699E-3</c:v>
                </c:pt>
                <c:pt idx="2882">
                  <c:v>4.7010088569887643E-3</c:v>
                </c:pt>
                <c:pt idx="2883">
                  <c:v>4.7020145496379229E-3</c:v>
                </c:pt>
                <c:pt idx="2884">
                  <c:v>4.7030492064781271E-3</c:v>
                </c:pt>
                <c:pt idx="2885">
                  <c:v>4.7046392916350044E-3</c:v>
                </c:pt>
                <c:pt idx="2886">
                  <c:v>4.7052055764407186E-3</c:v>
                </c:pt>
                <c:pt idx="2887">
                  <c:v>4.7063273707781406E-3</c:v>
                </c:pt>
                <c:pt idx="2888">
                  <c:v>4.7075924702433269E-3</c:v>
                </c:pt>
                <c:pt idx="2889">
                  <c:v>4.7088293492425493E-3</c:v>
                </c:pt>
                <c:pt idx="2890">
                  <c:v>4.7100428230439917E-3</c:v>
                </c:pt>
                <c:pt idx="2891">
                  <c:v>4.7112855520836661E-3</c:v>
                </c:pt>
                <c:pt idx="2892">
                  <c:v>4.7125575768891537E-3</c:v>
                </c:pt>
                <c:pt idx="2893">
                  <c:v>4.713858938227844E-3</c:v>
                </c:pt>
                <c:pt idx="2894">
                  <c:v>4.7151896767871904E-3</c:v>
                </c:pt>
                <c:pt idx="2895">
                  <c:v>4.7165498332546463E-3</c:v>
                </c:pt>
                <c:pt idx="2896">
                  <c:v>4.717939448237729E-3</c:v>
                </c:pt>
                <c:pt idx="2897">
                  <c:v>4.7193585626637002E-3</c:v>
                </c:pt>
                <c:pt idx="2898">
                  <c:v>4.7208072170601412E-3</c:v>
                </c:pt>
                <c:pt idx="2899">
                  <c:v>4.7222854521944413E-3</c:v>
                </c:pt>
                <c:pt idx="2900">
                  <c:v>4.723793308674118E-3</c:v>
                </c:pt>
                <c:pt idx="2901">
                  <c:v>4.7253308275063688E-3</c:v>
                </c:pt>
                <c:pt idx="2902">
                  <c:v>4.7268980489789669E-3</c:v>
                </c:pt>
                <c:pt idx="2903">
                  <c:v>4.72849501409911E-3</c:v>
                </c:pt>
                <c:pt idx="2904">
                  <c:v>4.7301217633144432E-3</c:v>
                </c:pt>
                <c:pt idx="2905">
                  <c:v>4.7317783376321643E-3</c:v>
                </c:pt>
                <c:pt idx="2906">
                  <c:v>4.7334647775798544E-3</c:v>
                </c:pt>
                <c:pt idx="2907">
                  <c:v>4.735181123844967E-3</c:v>
                </c:pt>
                <c:pt idx="2908">
                  <c:v>4.7369274171149556E-3</c:v>
                </c:pt>
                <c:pt idx="2909">
                  <c:v>4.7387036982371455E-3</c:v>
                </c:pt>
                <c:pt idx="2910">
                  <c:v>4.7405100077391182E-3</c:v>
                </c:pt>
                <c:pt idx="2911">
                  <c:v>4.7423463864681992E-3</c:v>
                </c:pt>
                <c:pt idx="2912">
                  <c:v>4.7442128751118418E-3</c:v>
                </c:pt>
                <c:pt idx="2913">
                  <c:v>4.7461095142775633E-3</c:v>
                </c:pt>
                <c:pt idx="2914">
                  <c:v>4.7480363447327534E-3</c:v>
                </c:pt>
                <c:pt idx="2915">
                  <c:v>4.7499934070849292E-3</c:v>
                </c:pt>
                <c:pt idx="2916">
                  <c:v>4.7519807421814164E-3</c:v>
                </c:pt>
                <c:pt idx="2917">
                  <c:v>4.7539983907096683E-3</c:v>
                </c:pt>
                <c:pt idx="2918">
                  <c:v>4.7560463932772024E-3</c:v>
                </c:pt>
                <c:pt idx="2919">
                  <c:v>4.7581247906514079E-3</c:v>
                </c:pt>
                <c:pt idx="2920">
                  <c:v>4.7602336235197384E-3</c:v>
                </c:pt>
                <c:pt idx="2921">
                  <c:v>4.7623729326495834E-3</c:v>
                </c:pt>
                <c:pt idx="2922">
                  <c:v>4.7657963763381161E-3</c:v>
                </c:pt>
                <c:pt idx="2923">
                  <c:v>4.7680142395911673E-3</c:v>
                </c:pt>
                <c:pt idx="2924">
                  <c:v>4.769680574447932E-3</c:v>
                </c:pt>
                <c:pt idx="2925">
                  <c:v>4.7719510173216406E-3</c:v>
                </c:pt>
                <c:pt idx="2926">
                  <c:v>4.7742521523641557E-3</c:v>
                </c:pt>
                <c:pt idx="2927">
                  <c:v>4.776584020289576E-3</c:v>
                </c:pt>
                <c:pt idx="2928">
                  <c:v>4.7789466618652909E-3</c:v>
                </c:pt>
                <c:pt idx="2929">
                  <c:v>4.7813401177254633E-3</c:v>
                </c:pt>
                <c:pt idx="2930">
                  <c:v>4.7837644285841918E-3</c:v>
                </c:pt>
                <c:pt idx="2931">
                  <c:v>4.7862196351822206E-3</c:v>
                </c:pt>
                <c:pt idx="2932">
                  <c:v>4.788705778207003E-3</c:v>
                </c:pt>
                <c:pt idx="2933">
                  <c:v>4.7912228983726379E-3</c:v>
                </c:pt>
                <c:pt idx="2934">
                  <c:v>4.7937710363665786E-3</c:v>
                </c:pt>
                <c:pt idx="2935">
                  <c:v>4.7974009779938598E-3</c:v>
                </c:pt>
                <c:pt idx="2936">
                  <c:v>4.7996478425282874E-3</c:v>
                </c:pt>
                <c:pt idx="2937">
                  <c:v>4.8022981118922559E-3</c:v>
                </c:pt>
                <c:pt idx="2938">
                  <c:v>4.8049795727056477E-3</c:v>
                </c:pt>
                <c:pt idx="2939">
                  <c:v>4.8076922655759802E-3</c:v>
                </c:pt>
                <c:pt idx="2940">
                  <c:v>4.8108307818228724E-3</c:v>
                </c:pt>
                <c:pt idx="2941">
                  <c:v>4.8132115107968332E-3</c:v>
                </c:pt>
                <c:pt idx="2942">
                  <c:v>4.8160181442824523E-3</c:v>
                </c:pt>
                <c:pt idx="2943">
                  <c:v>4.818856172814634E-3</c:v>
                </c:pt>
                <c:pt idx="2944">
                  <c:v>4.8217256369209593E-3</c:v>
                </c:pt>
                <c:pt idx="2945">
                  <c:v>4.8246265773688179E-3</c:v>
                </c:pt>
                <c:pt idx="2946">
                  <c:v>4.8275590348456632E-3</c:v>
                </c:pt>
                <c:pt idx="2947">
                  <c:v>4.8305230501988206E-3</c:v>
                </c:pt>
                <c:pt idx="2948">
                  <c:v>4.8335186638759353E-3</c:v>
                </c:pt>
                <c:pt idx="2949">
                  <c:v>4.8365459168842051E-3</c:v>
                </c:pt>
                <c:pt idx="2950">
                  <c:v>4.8396048495913391E-3</c:v>
                </c:pt>
                <c:pt idx="2951">
                  <c:v>4.8426955030045349E-3</c:v>
                </c:pt>
                <c:pt idx="2952">
                  <c:v>4.8458179176513738E-3</c:v>
                </c:pt>
                <c:pt idx="2953">
                  <c:v>4.8489721341393732E-3</c:v>
                </c:pt>
                <c:pt idx="2954">
                  <c:v>4.8521581935556668E-3</c:v>
                </c:pt>
                <c:pt idx="2955">
                  <c:v>4.8553761361880277E-3</c:v>
                </c:pt>
                <c:pt idx="2956">
                  <c:v>4.8586260028837813E-3</c:v>
                </c:pt>
                <c:pt idx="2957">
                  <c:v>4.8619078344902533E-3</c:v>
                </c:pt>
                <c:pt idx="2958">
                  <c:v>4.8652216714550889E-3</c:v>
                </c:pt>
                <c:pt idx="2959">
                  <c:v>4.8685675547854856E-3</c:v>
                </c:pt>
                <c:pt idx="2960">
                  <c:v>4.8719455249290888E-3</c:v>
                </c:pt>
                <c:pt idx="2961">
                  <c:v>4.8753556226532879E-3</c:v>
                </c:pt>
                <c:pt idx="2962">
                  <c:v>4.8787978888054084E-3</c:v>
                </c:pt>
                <c:pt idx="2963">
                  <c:v>4.8822723639130317E-3</c:v>
                </c:pt>
                <c:pt idx="2964">
                  <c:v>4.885779088663611E-3</c:v>
                </c:pt>
                <c:pt idx="2965">
                  <c:v>4.889318103984408E-3</c:v>
                </c:pt>
                <c:pt idx="2966">
                  <c:v>4.892889450323068E-3</c:v>
                </c:pt>
                <c:pt idx="2967">
                  <c:v>4.8964931685269164E-3</c:v>
                </c:pt>
                <c:pt idx="2968">
                  <c:v>4.9001292992034706E-3</c:v>
                </c:pt>
                <c:pt idx="2969">
                  <c:v>4.9037978832799922E-3</c:v>
                </c:pt>
                <c:pt idx="2970">
                  <c:v>4.9074989612041264E-3</c:v>
                </c:pt>
                <c:pt idx="2971">
                  <c:v>4.9112325737432627E-3</c:v>
                </c:pt>
                <c:pt idx="2972">
                  <c:v>4.9149987616647905E-3</c:v>
                </c:pt>
                <c:pt idx="2973">
                  <c:v>4.9187975656561633E-3</c:v>
                </c:pt>
                <c:pt idx="2974">
                  <c:v>4.9231790461945479E-3</c:v>
                </c:pt>
                <c:pt idx="2975">
                  <c:v>4.9270478788088212E-3</c:v>
                </c:pt>
                <c:pt idx="2976">
                  <c:v>4.9303900810837575E-3</c:v>
                </c:pt>
                <c:pt idx="2977">
                  <c:v>4.9343197562290442E-3</c:v>
                </c:pt>
                <c:pt idx="2978">
                  <c:v>4.938282251121251E-3</c:v>
                </c:pt>
                <c:pt idx="2979">
                  <c:v>4.9422776062080231E-3</c:v>
                </c:pt>
                <c:pt idx="2980">
                  <c:v>4.9463058623366862E-3</c:v>
                </c:pt>
                <c:pt idx="2981">
                  <c:v>4.9503670601147576E-3</c:v>
                </c:pt>
                <c:pt idx="2982">
                  <c:v>4.9544612403096266E-3</c:v>
                </c:pt>
                <c:pt idx="2983">
                  <c:v>4.9585884436087468E-3</c:v>
                </c:pt>
                <c:pt idx="2984">
                  <c:v>4.9627487106995716E-3</c:v>
                </c:pt>
                <c:pt idx="2985">
                  <c:v>4.9669420822695542E-3</c:v>
                </c:pt>
                <c:pt idx="2986">
                  <c:v>4.9711685991660204E-3</c:v>
                </c:pt>
                <c:pt idx="2987">
                  <c:v>4.9754283018366152E-3</c:v>
                </c:pt>
                <c:pt idx="2988">
                  <c:v>4.9797212311286643E-3</c:v>
                </c:pt>
                <c:pt idx="2989">
                  <c:v>4.9852896000146529E-3</c:v>
                </c:pt>
                <c:pt idx="2990">
                  <c:v>4.9884069324868108E-3</c:v>
                </c:pt>
                <c:pt idx="2991">
                  <c:v>4.992799785927815E-3</c:v>
                </c:pt>
                <c:pt idx="2992">
                  <c:v>4.9972260287400871E-3</c:v>
                </c:pt>
                <c:pt idx="2993">
                  <c:v>5.0016857016910166E-3</c:v>
                </c:pt>
                <c:pt idx="2994">
                  <c:v>5.0061788455479928E-3</c:v>
                </c:pt>
                <c:pt idx="2995">
                  <c:v>5.0107055009984691E-3</c:v>
                </c:pt>
                <c:pt idx="2996">
                  <c:v>5.015265708570027E-3</c:v>
                </c:pt>
                <c:pt idx="2997">
                  <c:v>5.0198595091899278E-3</c:v>
                </c:pt>
                <c:pt idx="2998">
                  <c:v>5.0244869434656891E-3</c:v>
                </c:pt>
                <c:pt idx="2999">
                  <c:v>5.0291480520847642E-3</c:v>
                </c:pt>
                <c:pt idx="3000">
                  <c:v>5.0338428757346065E-3</c:v>
                </c:pt>
                <c:pt idx="3001">
                  <c:v>5.0385714551826055E-3</c:v>
                </c:pt>
                <c:pt idx="3002">
                  <c:v>5.0433338311961506E-3</c:v>
                </c:pt>
                <c:pt idx="3003">
                  <c:v>5.0481300442228871E-3</c:v>
                </c:pt>
                <c:pt idx="3004">
                  <c:v>5.0529601352700126E-3</c:v>
                </c:pt>
                <c:pt idx="3005">
                  <c:v>5.0578241449450445E-3</c:v>
                </c:pt>
                <c:pt idx="3006">
                  <c:v>5.0627221138555001E-3</c:v>
                </c:pt>
                <c:pt idx="3007">
                  <c:v>5.0676540826088967E-3</c:v>
                </c:pt>
                <c:pt idx="3008">
                  <c:v>5.0726200922923681E-3</c:v>
                </c:pt>
                <c:pt idx="3009">
                  <c:v>5.0776201832736234E-3</c:v>
                </c:pt>
                <c:pt idx="3010">
                  <c:v>5.0826543964799242E-3</c:v>
                </c:pt>
                <c:pt idx="3011">
                  <c:v>5.0877227723589158E-3</c:v>
                </c:pt>
                <c:pt idx="3012">
                  <c:v>5.0928083627077569E-3</c:v>
                </c:pt>
                <c:pt idx="3013">
                  <c:v>5.0978889644870407E-3</c:v>
                </c:pt>
                <c:pt idx="3014">
                  <c:v>5.1029644246192163E-3</c:v>
                </c:pt>
                <c:pt idx="3015">
                  <c:v>5.1080347234400136E-3</c:v>
                </c:pt>
                <c:pt idx="3016">
                  <c:v>5.1130998412851625E-3</c:v>
                </c:pt>
                <c:pt idx="3017">
                  <c:v>5.1181597587302008E-3</c:v>
                </c:pt>
                <c:pt idx="3018">
                  <c:v>5.1232144561108584E-3</c:v>
                </c:pt>
                <c:pt idx="3019">
                  <c:v>5.1282639139227371E-3</c:v>
                </c:pt>
                <c:pt idx="3020">
                  <c:v>5.1333081125015667E-3</c:v>
                </c:pt>
                <c:pt idx="3021">
                  <c:v>5.1383470324228853E-3</c:v>
                </c:pt>
                <c:pt idx="3022">
                  <c:v>5.1433806539424864E-3</c:v>
                </c:pt>
                <c:pt idx="3023">
                  <c:v>5.1484089576359082E-3</c:v>
                </c:pt>
                <c:pt idx="3024">
                  <c:v>5.1534319239188164E-3</c:v>
                </c:pt>
                <c:pt idx="3025">
                  <c:v>5.1584495331269409E-3</c:v>
                </c:pt>
                <c:pt idx="3026">
                  <c:v>5.1634617658358195E-3</c:v>
                </c:pt>
                <c:pt idx="3027">
                  <c:v>5.1684686023012461E-3</c:v>
                </c:pt>
                <c:pt idx="3028">
                  <c:v>5.1734700230987585E-3</c:v>
                </c:pt>
                <c:pt idx="3029">
                  <c:v>5.1784660085640866E-3</c:v>
                </c:pt>
                <c:pt idx="3030">
                  <c:v>5.1834565391128962E-3</c:v>
                </c:pt>
                <c:pt idx="3031">
                  <c:v>5.1884415953207252E-3</c:v>
                </c:pt>
                <c:pt idx="3032">
                  <c:v>5.1934211575233036E-3</c:v>
                </c:pt>
                <c:pt idx="3033">
                  <c:v>5.1983952059764249E-3</c:v>
                </c:pt>
                <c:pt idx="3034">
                  <c:v>5.2033637215753714E-3</c:v>
                </c:pt>
                <c:pt idx="3035">
                  <c:v>5.2083266842561926E-3</c:v>
                </c:pt>
                <c:pt idx="3036">
                  <c:v>5.2132840746743625E-3</c:v>
                </c:pt>
                <c:pt idx="3037">
                  <c:v>5.218235873325483E-3</c:v>
                </c:pt>
                <c:pt idx="3038">
                  <c:v>5.2231820604653478E-3</c:v>
                </c:pt>
                <c:pt idx="3039">
                  <c:v>5.228122616669495E-3</c:v>
                </c:pt>
                <c:pt idx="3040">
                  <c:v>5.2344664547643305E-3</c:v>
                </c:pt>
                <c:pt idx="3041">
                  <c:v>5.2379867578533634E-3</c:v>
                </c:pt>
                <c:pt idx="3042">
                  <c:v>5.2429103035844804E-3</c:v>
                </c:pt>
                <c:pt idx="3043">
                  <c:v>5.2478281402024152E-3</c:v>
                </c:pt>
                <c:pt idx="3044">
                  <c:v>5.2527402478830254E-3</c:v>
                </c:pt>
                <c:pt idx="3045">
                  <c:v>5.2576466072018491E-3</c:v>
                </c:pt>
                <c:pt idx="3046">
                  <c:v>5.2625471984946159E-3</c:v>
                </c:pt>
                <c:pt idx="3047">
                  <c:v>5.2674420022569279E-3</c:v>
                </c:pt>
                <c:pt idx="3048">
                  <c:v>5.2723309989044509E-3</c:v>
                </c:pt>
                <c:pt idx="3049">
                  <c:v>5.2772141688528507E-3</c:v>
                </c:pt>
                <c:pt idx="3050">
                  <c:v>5.2820914925977291E-3</c:v>
                </c:pt>
                <c:pt idx="3051">
                  <c:v>5.2869629504748161E-3</c:v>
                </c:pt>
                <c:pt idx="3052">
                  <c:v>5.2918285229797135E-3</c:v>
                </c:pt>
                <c:pt idx="3053">
                  <c:v>5.2966881905280871E-3</c:v>
                </c:pt>
                <c:pt idx="3054">
                  <c:v>5.3015419334556668E-3</c:v>
                </c:pt>
                <c:pt idx="3055">
                  <c:v>5.3063897324179266E-3</c:v>
                </c:pt>
                <c:pt idx="3056">
                  <c:v>5.311231567590724E-3</c:v>
                </c:pt>
                <c:pt idx="3057">
                  <c:v>5.3160674195495972E-3</c:v>
                </c:pt>
                <c:pt idx="3058">
                  <c:v>5.3208972687901479E-3</c:v>
                </c:pt>
                <c:pt idx="3059">
                  <c:v>5.32572109556817E-3</c:v>
                </c:pt>
                <c:pt idx="3060">
                  <c:v>5.3305388804592013E-3</c:v>
                </c:pt>
                <c:pt idx="3061">
                  <c:v>5.3353506037190357E-3</c:v>
                </c:pt>
                <c:pt idx="3062">
                  <c:v>5.3401562460031471E-3</c:v>
                </c:pt>
                <c:pt idx="3063">
                  <c:v>5.3449557875673293E-3</c:v>
                </c:pt>
                <c:pt idx="3064">
                  <c:v>5.3497492089071841E-3</c:v>
                </c:pt>
                <c:pt idx="3065">
                  <c:v>5.3545364904383774E-3</c:v>
                </c:pt>
                <c:pt idx="3066">
                  <c:v>5.3593176127364472E-3</c:v>
                </c:pt>
                <c:pt idx="3067">
                  <c:v>5.3640925558973152E-3</c:v>
                </c:pt>
                <c:pt idx="3068">
                  <c:v>5.3688613005764552E-3</c:v>
                </c:pt>
                <c:pt idx="3069">
                  <c:v>5.3736238272694692E-3</c:v>
                </c:pt>
                <c:pt idx="3070">
                  <c:v>5.3783801163920231E-3</c:v>
                </c:pt>
                <c:pt idx="3071">
                  <c:v>5.3831301481199745E-3</c:v>
                </c:pt>
                <c:pt idx="3072">
                  <c:v>5.3878739031887335E-3</c:v>
                </c:pt>
                <c:pt idx="3073">
                  <c:v>5.3926113618540938E-3</c:v>
                </c:pt>
                <c:pt idx="3074">
                  <c:v>5.3973425045317214E-3</c:v>
                </c:pt>
                <c:pt idx="3075">
                  <c:v>5.402067311797154E-3</c:v>
                </c:pt>
                <c:pt idx="3076">
                  <c:v>5.4067857639861217E-3</c:v>
                </c:pt>
                <c:pt idx="3077">
                  <c:v>5.4114978415942261E-3</c:v>
                </c:pt>
                <c:pt idx="3078">
                  <c:v>5.4168752422789623E-3</c:v>
                </c:pt>
                <c:pt idx="3079">
                  <c:v>5.4209027944907007E-3</c:v>
                </c:pt>
                <c:pt idx="3080">
                  <c:v>5.4255956307702746E-3</c:v>
                </c:pt>
                <c:pt idx="3081">
                  <c:v>5.4302820141316488E-3</c:v>
                </c:pt>
                <c:pt idx="3082">
                  <c:v>5.434961924910553E-3</c:v>
                </c:pt>
                <c:pt idx="3083">
                  <c:v>5.4396353437624612E-3</c:v>
                </c:pt>
                <c:pt idx="3084">
                  <c:v>5.4443022509431671E-3</c:v>
                </c:pt>
                <c:pt idx="3085">
                  <c:v>5.4489626269482727E-3</c:v>
                </c:pt>
                <c:pt idx="3086">
                  <c:v>5.4536164521934438E-3</c:v>
                </c:pt>
                <c:pt idx="3087">
                  <c:v>5.4582637070943463E-3</c:v>
                </c:pt>
                <c:pt idx="3088">
                  <c:v>5.4629043720666459E-3</c:v>
                </c:pt>
                <c:pt idx="3089">
                  <c:v>5.4675384276059447E-3</c:v>
                </c:pt>
                <c:pt idx="3090">
                  <c:v>5.4721658542078444E-3</c:v>
                </c:pt>
                <c:pt idx="3091">
                  <c:v>5.4767866320482028E-3</c:v>
                </c:pt>
                <c:pt idx="3092">
                  <c:v>5.4814007417824939E-3</c:v>
                </c:pt>
                <c:pt idx="3093">
                  <c:v>5.4860081638263836E-3</c:v>
                </c:pt>
                <c:pt idx="3094">
                  <c:v>5.4906088785156015E-3</c:v>
                </c:pt>
                <c:pt idx="3095">
                  <c:v>5.4965141959506525E-3</c:v>
                </c:pt>
                <c:pt idx="3096">
                  <c:v>5.5001595074832821E-3</c:v>
                </c:pt>
                <c:pt idx="3097">
                  <c:v>5.5050243830656598E-3</c:v>
                </c:pt>
                <c:pt idx="3098">
                  <c:v>5.509597101909236E-3</c:v>
                </c:pt>
                <c:pt idx="3099">
                  <c:v>5.5141630126787078E-3</c:v>
                </c:pt>
                <c:pt idx="3100">
                  <c:v>5.518722095869677E-3</c:v>
                </c:pt>
                <c:pt idx="3101">
                  <c:v>5.5232743321376176E-3</c:v>
                </c:pt>
                <c:pt idx="3102">
                  <c:v>5.5278197015784514E-3</c:v>
                </c:pt>
                <c:pt idx="3103">
                  <c:v>5.5323581849275882E-3</c:v>
                </c:pt>
                <c:pt idx="3104">
                  <c:v>5.5368897623608859E-3</c:v>
                </c:pt>
                <c:pt idx="3105">
                  <c:v>5.5414144144538824E-3</c:v>
                </c:pt>
                <c:pt idx="3106">
                  <c:v>5.5459321216222435E-3</c:v>
                </c:pt>
                <c:pt idx="3107">
                  <c:v>5.550442864281635E-3</c:v>
                </c:pt>
                <c:pt idx="3108">
                  <c:v>5.5549466228477229E-3</c:v>
                </c:pt>
                <c:pt idx="3109">
                  <c:v>5.5594433777361729E-3</c:v>
                </c:pt>
                <c:pt idx="3110">
                  <c:v>5.563933109362651E-3</c:v>
                </c:pt>
                <c:pt idx="3111">
                  <c:v>5.568415798302695E-3</c:v>
                </c:pt>
                <c:pt idx="3112">
                  <c:v>5.5728914248120986E-3</c:v>
                </c:pt>
                <c:pt idx="3113">
                  <c:v>5.5773599694664E-3</c:v>
                </c:pt>
                <c:pt idx="3114">
                  <c:v>5.5818214124414567E-3</c:v>
                </c:pt>
                <c:pt idx="3115">
                  <c:v>5.5862757344726788E-3</c:v>
                </c:pt>
                <c:pt idx="3116">
                  <c:v>5.5907229158957961E-3</c:v>
                </c:pt>
                <c:pt idx="3117">
                  <c:v>5.5951629370465383E-3</c:v>
                </c:pt>
                <c:pt idx="3118">
                  <c:v>5.5995957785004435E-3</c:v>
                </c:pt>
                <c:pt idx="3119">
                  <c:v>5.6040214205133054E-3</c:v>
                </c:pt>
                <c:pt idx="3120">
                  <c:v>5.608439843740598E-3</c:v>
                </c:pt>
                <c:pt idx="3121">
                  <c:v>5.6128510282782429E-3</c:v>
                </c:pt>
                <c:pt idx="3122">
                  <c:v>5.6172549548616502E-3</c:v>
                </c:pt>
                <c:pt idx="3123">
                  <c:v>5.6216516038265496E-3</c:v>
                </c:pt>
                <c:pt idx="3124">
                  <c:v>5.6260409555886071E-3</c:v>
                </c:pt>
                <c:pt idx="3125">
                  <c:v>5.6304229905634884E-3</c:v>
                </c:pt>
                <c:pt idx="3126">
                  <c:v>5.6347976892467955E-3</c:v>
                </c:pt>
                <c:pt idx="3127">
                  <c:v>5.6391650320541942E-3</c:v>
                </c:pt>
                <c:pt idx="3128">
                  <c:v>5.6435249992414782E-3</c:v>
                </c:pt>
                <c:pt idx="3129">
                  <c:v>5.6478775715440577E-3</c:v>
                </c:pt>
                <c:pt idx="3130">
                  <c:v>5.653462838113299E-3</c:v>
                </c:pt>
                <c:pt idx="3131">
                  <c:v>5.6577984339156728E-3</c:v>
                </c:pt>
                <c:pt idx="3132">
                  <c:v>5.6615087226319361E-3</c:v>
                </c:pt>
                <c:pt idx="3133">
                  <c:v>5.6658304496881584E-3</c:v>
                </c:pt>
                <c:pt idx="3134">
                  <c:v>5.6701446812201795E-3</c:v>
                </c:pt>
                <c:pt idx="3135">
                  <c:v>5.6744513974837929E-3</c:v>
                </c:pt>
                <c:pt idx="3136">
                  <c:v>5.6787505788147286E-3</c:v>
                </c:pt>
                <c:pt idx="3137">
                  <c:v>5.6830422057885244E-3</c:v>
                </c:pt>
                <c:pt idx="3138">
                  <c:v>5.6873262588208462E-3</c:v>
                </c:pt>
                <c:pt idx="3139">
                  <c:v>5.6916027182474238E-3</c:v>
                </c:pt>
                <c:pt idx="3140">
                  <c:v>5.6958715647237312E-3</c:v>
                </c:pt>
                <c:pt idx="3141">
                  <c:v>5.7001327783456901E-3</c:v>
                </c:pt>
                <c:pt idx="3142">
                  <c:v>5.7043863398487105E-3</c:v>
                </c:pt>
                <c:pt idx="3143">
                  <c:v>5.7086322294885861E-3</c:v>
                </c:pt>
                <c:pt idx="3144">
                  <c:v>5.7128704276809827E-3</c:v>
                </c:pt>
                <c:pt idx="3145">
                  <c:v>5.7171009150014385E-3</c:v>
                </c:pt>
                <c:pt idx="3146">
                  <c:v>5.7232219850256172E-3</c:v>
                </c:pt>
                <c:pt idx="3147">
                  <c:v>5.7255386785293183E-3</c:v>
                </c:pt>
                <c:pt idx="3148">
                  <c:v>5.7303463140190303E-3</c:v>
                </c:pt>
                <c:pt idx="3149">
                  <c:v>5.7339453633975523E-3</c:v>
                </c:pt>
                <c:pt idx="3150">
                  <c:v>5.7381370022735467E-3</c:v>
                </c:pt>
                <c:pt idx="3151">
                  <c:v>5.7423208130114034E-3</c:v>
                </c:pt>
                <c:pt idx="3152">
                  <c:v>5.7464967756271079E-3</c:v>
                </c:pt>
                <c:pt idx="3153">
                  <c:v>5.7506648708560704E-3</c:v>
                </c:pt>
                <c:pt idx="3154">
                  <c:v>5.7548250789540845E-3</c:v>
                </c:pt>
                <c:pt idx="3155">
                  <c:v>5.7589773804167521E-3</c:v>
                </c:pt>
                <c:pt idx="3156">
                  <c:v>5.7631217556597392E-3</c:v>
                </c:pt>
                <c:pt idx="3157">
                  <c:v>5.7672581850987115E-3</c:v>
                </c:pt>
                <c:pt idx="3158">
                  <c:v>5.7713866491493349E-3</c:v>
                </c:pt>
                <c:pt idx="3159">
                  <c:v>5.7755071283072112E-3</c:v>
                </c:pt>
                <c:pt idx="3160">
                  <c:v>5.7796196030679425E-3</c:v>
                </c:pt>
                <c:pt idx="3161">
                  <c:v>5.7837240536873225E-3</c:v>
                </c:pt>
                <c:pt idx="3162">
                  <c:v>5.7878204605810168E-3</c:v>
                </c:pt>
                <c:pt idx="3163">
                  <c:v>5.7919088043245637E-3</c:v>
                </c:pt>
                <c:pt idx="3164">
                  <c:v>5.7959890653336288E-3</c:v>
                </c:pt>
                <c:pt idx="3165">
                  <c:v>5.800061223943942E-3</c:v>
                </c:pt>
                <c:pt idx="3166">
                  <c:v>5.8041252606511051E-3</c:v>
                </c:pt>
                <c:pt idx="3167">
                  <c:v>5.8081811559507202E-3</c:v>
                </c:pt>
                <c:pt idx="3168">
                  <c:v>5.8122288900985808E-3</c:v>
                </c:pt>
                <c:pt idx="3169">
                  <c:v>5.816268443670225E-3</c:v>
                </c:pt>
                <c:pt idx="3170">
                  <c:v>5.8202997970813186E-3</c:v>
                </c:pt>
                <c:pt idx="3171">
                  <c:v>5.8243229307475275E-3</c:v>
                </c:pt>
                <c:pt idx="3172">
                  <c:v>5.8283378250045814E-3</c:v>
                </c:pt>
                <c:pt idx="3173">
                  <c:v>5.8323444604280184E-3</c:v>
                </c:pt>
                <c:pt idx="3174">
                  <c:v>5.836342817273632E-3</c:v>
                </c:pt>
                <c:pt idx="3175">
                  <c:v>5.8403328761169604E-3</c:v>
                </c:pt>
                <c:pt idx="3176">
                  <c:v>5.8443146173736693E-3</c:v>
                </c:pt>
                <c:pt idx="3177">
                  <c:v>5.8482880215393607E-3</c:v>
                </c:pt>
                <c:pt idx="3178">
                  <c:v>5.8522530687898922E-3</c:v>
                </c:pt>
                <c:pt idx="3179">
                  <c:v>5.8562097397807378E-3</c:v>
                </c:pt>
                <c:pt idx="3180">
                  <c:v>5.8601580149275634E-3</c:v>
                </c:pt>
                <c:pt idx="3181">
                  <c:v>5.8640978746460348E-3</c:v>
                </c:pt>
                <c:pt idx="3182">
                  <c:v>5.8698072556939707E-3</c:v>
                </c:pt>
                <c:pt idx="3183">
                  <c:v>5.8737267240704938E-3</c:v>
                </c:pt>
                <c:pt idx="3184">
                  <c:v>5.8764252859777599E-3</c:v>
                </c:pt>
                <c:pt idx="3185">
                  <c:v>5.880330073111395E-3</c:v>
                </c:pt>
                <c:pt idx="3186">
                  <c:v>5.8842263441771792E-3</c:v>
                </c:pt>
                <c:pt idx="3187">
                  <c:v>5.8881140795907783E-3</c:v>
                </c:pt>
                <c:pt idx="3188">
                  <c:v>5.8919932596879221E-3</c:v>
                </c:pt>
                <c:pt idx="3189">
                  <c:v>5.8958638651240847E-3</c:v>
                </c:pt>
                <c:pt idx="3190">
                  <c:v>5.8997258760751237E-3</c:v>
                </c:pt>
                <c:pt idx="3191">
                  <c:v>5.903579273036641E-3</c:v>
                </c:pt>
                <c:pt idx="3192">
                  <c:v>5.9074240365042385E-3</c:v>
                </c:pt>
                <c:pt idx="3193">
                  <c:v>5.9112601468935821E-3</c:v>
                </c:pt>
                <c:pt idx="3194">
                  <c:v>5.9150875847002737E-3</c:v>
                </c:pt>
                <c:pt idx="3195">
                  <c:v>5.9201903282879442E-3</c:v>
                </c:pt>
                <c:pt idx="3196">
                  <c:v>5.9248896070940305E-3</c:v>
                </c:pt>
                <c:pt idx="3197">
                  <c:v>5.9286859112450685E-3</c:v>
                </c:pt>
                <c:pt idx="3198">
                  <c:v>5.9324734534449419E-3</c:v>
                </c:pt>
                <c:pt idx="3199">
                  <c:v>5.9362522137895724E-3</c:v>
                </c:pt>
                <c:pt idx="3200">
                  <c:v>5.9405600189421648E-3</c:v>
                </c:pt>
                <c:pt idx="3201">
                  <c:v>5.943783311215256E-3</c:v>
                </c:pt>
                <c:pt idx="3202">
                  <c:v>5.947535609127641E-3</c:v>
                </c:pt>
                <c:pt idx="3203">
                  <c:v>5.9512790471671906E-3</c:v>
                </c:pt>
                <c:pt idx="3204">
                  <c:v>5.9550136055896985E-3</c:v>
                </c:pt>
                <c:pt idx="3205">
                  <c:v>5.9587392648108306E-3</c:v>
                </c:pt>
                <c:pt idx="3206">
                  <c:v>5.9624560054860609E-3</c:v>
                </c:pt>
                <c:pt idx="3207">
                  <c:v>5.9661638078711832E-3</c:v>
                </c:pt>
                <c:pt idx="3208">
                  <c:v>5.9698626524617993E-3</c:v>
                </c:pt>
                <c:pt idx="3209">
                  <c:v>5.973552519593639E-3</c:v>
                </c:pt>
                <c:pt idx="3210">
                  <c:v>5.9772333898422403E-3</c:v>
                </c:pt>
                <c:pt idx="3211">
                  <c:v>5.980905243623269E-3</c:v>
                </c:pt>
                <c:pt idx="3212">
                  <c:v>5.9845680611925189E-3</c:v>
                </c:pt>
                <c:pt idx="3213">
                  <c:v>5.988221823205464E-3</c:v>
                </c:pt>
                <c:pt idx="3214">
                  <c:v>5.991866509917898E-3</c:v>
                </c:pt>
                <c:pt idx="3215">
                  <c:v>5.9955021018254229E-3</c:v>
                </c:pt>
                <c:pt idx="3216">
                  <c:v>5.9991285793437044E-3</c:v>
                </c:pt>
                <c:pt idx="3217">
                  <c:v>6.0027459230482805E-3</c:v>
                </c:pt>
                <c:pt idx="3218">
                  <c:v>6.0063541131150089E-3</c:v>
                </c:pt>
                <c:pt idx="3219">
                  <c:v>6.0099531301194276E-3</c:v>
                </c:pt>
                <c:pt idx="3220">
                  <c:v>6.0135429544772023E-3</c:v>
                </c:pt>
                <c:pt idx="3221">
                  <c:v>6.0171235666039991E-3</c:v>
                </c:pt>
                <c:pt idx="3222">
                  <c:v>6.0206949470753557E-3</c:v>
                </c:pt>
                <c:pt idx="3223">
                  <c:v>6.0242570760671299E-3</c:v>
                </c:pt>
                <c:pt idx="3224">
                  <c:v>6.0278099340749236E-3</c:v>
                </c:pt>
                <c:pt idx="3225">
                  <c:v>6.0313535016742748E-3</c:v>
                </c:pt>
                <c:pt idx="3226">
                  <c:v>6.0348877592009131E-3</c:v>
                </c:pt>
                <c:pt idx="3227">
                  <c:v>6.0384126870705046E-3</c:v>
                </c:pt>
                <c:pt idx="3228">
                  <c:v>6.041928265698715E-3</c:v>
                </c:pt>
                <c:pt idx="3229">
                  <c:v>6.0454344756610823E-3</c:v>
                </c:pt>
                <c:pt idx="3230">
                  <c:v>6.0489312972134002E-3</c:v>
                </c:pt>
                <c:pt idx="3231">
                  <c:v>6.0524187107713345E-3</c:v>
                </c:pt>
                <c:pt idx="3232">
                  <c:v>6.0558966969903594E-3</c:v>
                </c:pt>
                <c:pt idx="3233">
                  <c:v>6.0593652360463324E-3</c:v>
                </c:pt>
                <c:pt idx="3234">
                  <c:v>6.0641084427537351E-3</c:v>
                </c:pt>
                <c:pt idx="3235">
                  <c:v>6.0667659173141431E-3</c:v>
                </c:pt>
                <c:pt idx="3236">
                  <c:v>6.0697139753518314E-3</c:v>
                </c:pt>
                <c:pt idx="3237">
                  <c:v>6.0731445304718079E-3</c:v>
                </c:pt>
                <c:pt idx="3238">
                  <c:v>6.0765655407468699E-3</c:v>
                </c:pt>
                <c:pt idx="3239">
                  <c:v>6.0799769866726194E-3</c:v>
                </c:pt>
                <c:pt idx="3240">
                  <c:v>6.083378848344978E-3</c:v>
                </c:pt>
                <c:pt idx="3241">
                  <c:v>6.0867711064993557E-3</c:v>
                </c:pt>
                <c:pt idx="3242">
                  <c:v>6.0901537414714824E-3</c:v>
                </c:pt>
                <c:pt idx="3243">
                  <c:v>6.0935267336770238E-3</c:v>
                </c:pt>
                <c:pt idx="3244">
                  <c:v>6.0968900636115819E-3</c:v>
                </c:pt>
                <c:pt idx="3245">
                  <c:v>6.1002437116108865E-3</c:v>
                </c:pt>
                <c:pt idx="3246">
                  <c:v>6.1035876581705395E-3</c:v>
                </c:pt>
                <c:pt idx="3247">
                  <c:v>6.1069218837062067E-3</c:v>
                </c:pt>
                <c:pt idx="3248">
                  <c:v>6.110246368633554E-3</c:v>
                </c:pt>
                <c:pt idx="3249">
                  <c:v>6.1135610933682472E-3</c:v>
                </c:pt>
                <c:pt idx="3250">
                  <c:v>6.1178085093871459E-3</c:v>
                </c:pt>
                <c:pt idx="3251">
                  <c:v>6.1201611840822068E-3</c:v>
                </c:pt>
                <c:pt idx="3252">
                  <c:v>6.1239150406677823E-3</c:v>
                </c:pt>
                <c:pt idx="3253">
                  <c:v>6.1267219993332844E-3</c:v>
                </c:pt>
                <c:pt idx="3254">
                  <c:v>6.1299876297393752E-3</c:v>
                </c:pt>
                <c:pt idx="3255">
                  <c:v>6.1332433825267429E-3</c:v>
                </c:pt>
                <c:pt idx="3256">
                  <c:v>6.1364892381110536E-3</c:v>
                </c:pt>
                <c:pt idx="3257">
                  <c:v>6.1397251770678452E-3</c:v>
                </c:pt>
                <c:pt idx="3258">
                  <c:v>6.1429511796529113E-3</c:v>
                </c:pt>
                <c:pt idx="3259">
                  <c:v>6.1461672264417899E-3</c:v>
                </c:pt>
                <c:pt idx="3260">
                  <c:v>6.1493732976902749E-3</c:v>
                </c:pt>
                <c:pt idx="3261">
                  <c:v>6.1525693740538401E-3</c:v>
                </c:pt>
                <c:pt idx="3262">
                  <c:v>6.1557554357882793E-3</c:v>
                </c:pt>
                <c:pt idx="3263">
                  <c:v>6.1589314633891945E-3</c:v>
                </c:pt>
                <c:pt idx="3264">
                  <c:v>6.1620974373521875E-3</c:v>
                </c:pt>
                <c:pt idx="3265">
                  <c:v>6.165253337853116E-3</c:v>
                </c:pt>
                <c:pt idx="3266">
                  <c:v>6.1683991456273901E-3</c:v>
                </c:pt>
                <c:pt idx="3267">
                  <c:v>6.1715348409308035E-3</c:v>
                </c:pt>
                <c:pt idx="3268">
                  <c:v>6.1746604043388942E-3</c:v>
                </c:pt>
                <c:pt idx="3269">
                  <c:v>6.1777758161074559E-3</c:v>
                </c:pt>
                <c:pt idx="3270">
                  <c:v>6.1808810567320904E-3</c:v>
                </c:pt>
                <c:pt idx="3271">
                  <c:v>6.1839761067883359E-3</c:v>
                </c:pt>
                <c:pt idx="3272">
                  <c:v>6.1870609464520498E-3</c:v>
                </c:pt>
                <c:pt idx="3273">
                  <c:v>6.1901355562987703E-3</c:v>
                </c:pt>
                <c:pt idx="3274">
                  <c:v>6.1931999167441631E-3</c:v>
                </c:pt>
                <c:pt idx="3275">
                  <c:v>6.1962540082038942E-3</c:v>
                </c:pt>
                <c:pt idx="3276">
                  <c:v>6.1992978111735653E-3</c:v>
                </c:pt>
                <c:pt idx="3277">
                  <c:v>6.2023313059089702E-3</c:v>
                </c:pt>
                <c:pt idx="3278">
                  <c:v>6.2053544729856469E-3</c:v>
                </c:pt>
                <c:pt idx="3279">
                  <c:v>6.2083672928991973E-3</c:v>
                </c:pt>
                <c:pt idx="3280">
                  <c:v>6.2113697459853512E-3</c:v>
                </c:pt>
                <c:pt idx="3281">
                  <c:v>6.2143618125798383E-3</c:v>
                </c:pt>
                <c:pt idx="3282">
                  <c:v>6.2173434732581967E-3</c:v>
                </c:pt>
                <c:pt idx="3283">
                  <c:v>6.2203147084360921E-3</c:v>
                </c:pt>
                <c:pt idx="3284">
                  <c:v>6.2232754984492544E-3</c:v>
                </c:pt>
                <c:pt idx="3285">
                  <c:v>6.2262258237932855E-3</c:v>
                </c:pt>
                <c:pt idx="3286">
                  <c:v>6.2295847852222863E-3</c:v>
                </c:pt>
                <c:pt idx="3287">
                  <c:v>6.2325126203965908E-3</c:v>
                </c:pt>
                <c:pt idx="3288">
                  <c:v>6.2350138162070579E-3</c:v>
                </c:pt>
                <c:pt idx="3289">
                  <c:v>6.2379220871111585E-3</c:v>
                </c:pt>
                <c:pt idx="3290">
                  <c:v>6.2408197956642653E-3</c:v>
                </c:pt>
                <c:pt idx="3291">
                  <c:v>6.2437069220422359E-3</c:v>
                </c:pt>
                <c:pt idx="3292">
                  <c:v>6.2465834466607362E-3</c:v>
                </c:pt>
                <c:pt idx="3293">
                  <c:v>6.2494493501752402E-3</c:v>
                </c:pt>
                <c:pt idx="3294">
                  <c:v>6.2523046128415416E-3</c:v>
                </c:pt>
                <c:pt idx="3295">
                  <c:v>6.2551492151552424E-3</c:v>
                </c:pt>
                <c:pt idx="3296">
                  <c:v>6.2579831375320083E-3</c:v>
                </c:pt>
                <c:pt idx="3297">
                  <c:v>6.2608063603875053E-3</c:v>
                </c:pt>
                <c:pt idx="3298">
                  <c:v>6.2636188642173352E-3</c:v>
                </c:pt>
                <c:pt idx="3299">
                  <c:v>6.2664206293572278E-3</c:v>
                </c:pt>
                <c:pt idx="3300">
                  <c:v>6.269211636302785E-3</c:v>
                </c:pt>
                <c:pt idx="3301">
                  <c:v>6.2727842342003015E-3</c:v>
                </c:pt>
                <c:pt idx="3302">
                  <c:v>6.2747612971936206E-3</c:v>
                </c:pt>
                <c:pt idx="3303">
                  <c:v>6.2775199119702307E-3</c:v>
                </c:pt>
                <c:pt idx="3304">
                  <c:v>6.280267690454977E-3</c:v>
                </c:pt>
                <c:pt idx="3305">
                  <c:v>6.2830046127437811E-3</c:v>
                </c:pt>
                <c:pt idx="3306">
                  <c:v>6.2857306594121809E-3</c:v>
                </c:pt>
                <c:pt idx="3307">
                  <c:v>6.2884458107959063E-3</c:v>
                </c:pt>
                <c:pt idx="3308">
                  <c:v>6.2911500475504312E-3</c:v>
                </c:pt>
                <c:pt idx="3309">
                  <c:v>6.2938433497716773E-3</c:v>
                </c:pt>
                <c:pt idx="3310">
                  <c:v>6.2965256982749906E-3</c:v>
                </c:pt>
                <c:pt idx="3311">
                  <c:v>6.299197073236229E-3</c:v>
                </c:pt>
                <c:pt idx="3312">
                  <c:v>6.3018574551509943E-3</c:v>
                </c:pt>
                <c:pt idx="3313">
                  <c:v>6.3045068244349523E-3</c:v>
                </c:pt>
                <c:pt idx="3314">
                  <c:v>6.3071451614238327E-3</c:v>
                </c:pt>
                <c:pt idx="3315">
                  <c:v>6.3097724468530458E-3</c:v>
                </c:pt>
                <c:pt idx="3316">
                  <c:v>6.3123886607385771E-3</c:v>
                </c:pt>
                <c:pt idx="3317">
                  <c:v>6.3149937838957726E-3</c:v>
                </c:pt>
                <c:pt idx="3318">
                  <c:v>6.3175877965004901E-3</c:v>
                </c:pt>
                <c:pt idx="3319">
                  <c:v>6.3201706791282675E-3</c:v>
                </c:pt>
                <c:pt idx="3320">
                  <c:v>6.3227424120348985E-3</c:v>
                </c:pt>
                <c:pt idx="3321">
                  <c:v>6.3253029758758572E-3</c:v>
                </c:pt>
                <c:pt idx="3322">
                  <c:v>6.3278523509069373E-3</c:v>
                </c:pt>
                <c:pt idx="3323">
                  <c:v>6.3303905177036768E-3</c:v>
                </c:pt>
                <c:pt idx="3324">
                  <c:v>6.3329174565218693E-3</c:v>
                </c:pt>
                <c:pt idx="3325">
                  <c:v>6.3354331478571169E-3</c:v>
                </c:pt>
                <c:pt idx="3326">
                  <c:v>6.3379375722849574E-3</c:v>
                </c:pt>
                <c:pt idx="3327">
                  <c:v>6.3404307100611845E-3</c:v>
                </c:pt>
                <c:pt idx="3328">
                  <c:v>6.3429125416014642E-3</c:v>
                </c:pt>
                <c:pt idx="3329">
                  <c:v>6.3453830475612705E-3</c:v>
                </c:pt>
                <c:pt idx="3330">
                  <c:v>6.3478422081164609E-3</c:v>
                </c:pt>
                <c:pt idx="3331">
                  <c:v>6.3502900036827015E-3</c:v>
                </c:pt>
                <c:pt idx="3332">
                  <c:v>6.3527264149954021E-3</c:v>
                </c:pt>
                <c:pt idx="3333">
                  <c:v>6.3551514222304206E-3</c:v>
                </c:pt>
                <c:pt idx="3334">
                  <c:v>6.3575650059632949E-3</c:v>
                </c:pt>
                <c:pt idx="3335">
                  <c:v>6.3599671463698826E-3</c:v>
                </c:pt>
                <c:pt idx="3336">
                  <c:v>6.3623578242655299E-3</c:v>
                </c:pt>
                <c:pt idx="3337">
                  <c:v>6.3647370196662223E-3</c:v>
                </c:pt>
                <c:pt idx="3338">
                  <c:v>6.3674420152537436E-3</c:v>
                </c:pt>
                <c:pt idx="3339">
                  <c:v>6.3694608855247026E-3</c:v>
                </c:pt>
                <c:pt idx="3340">
                  <c:v>6.3718055167338861E-3</c:v>
                </c:pt>
                <c:pt idx="3341">
                  <c:v>6.3741385873505862E-3</c:v>
                </c:pt>
                <c:pt idx="3342">
                  <c:v>6.376460077870405E-3</c:v>
                </c:pt>
                <c:pt idx="3343">
                  <c:v>6.3787699686290722E-3</c:v>
                </c:pt>
                <c:pt idx="3344">
                  <c:v>6.3810682402021257E-3</c:v>
                </c:pt>
                <c:pt idx="3345">
                  <c:v>6.3833548728453593E-3</c:v>
                </c:pt>
                <c:pt idx="3346">
                  <c:v>6.3856298470543749E-3</c:v>
                </c:pt>
                <c:pt idx="3347">
                  <c:v>6.3878931433247743E-3</c:v>
                </c:pt>
                <c:pt idx="3348">
                  <c:v>6.3901447419922874E-3</c:v>
                </c:pt>
                <c:pt idx="3349">
                  <c:v>6.3923846235525161E-3</c:v>
                </c:pt>
                <c:pt idx="3350">
                  <c:v>6.3946127685010623E-3</c:v>
                </c:pt>
                <c:pt idx="3351">
                  <c:v>6.3974602489125232E-3</c:v>
                </c:pt>
                <c:pt idx="3352">
                  <c:v>6.3990337699060262E-3</c:v>
                </c:pt>
                <c:pt idx="3353">
                  <c:v>6.4012265872737117E-3</c:v>
                </c:pt>
                <c:pt idx="3354">
                  <c:v>6.4034075896923781E-3</c:v>
                </c:pt>
                <c:pt idx="3355">
                  <c:v>6.4055767575776912E-3</c:v>
                </c:pt>
                <c:pt idx="3356">
                  <c:v>6.4080412901557082E-3</c:v>
                </c:pt>
                <c:pt idx="3357">
                  <c:v>6.4098795113309848E-3</c:v>
                </c:pt>
                <c:pt idx="3358">
                  <c:v>6.4120130581901691E-3</c:v>
                </c:pt>
                <c:pt idx="3359">
                  <c:v>6.4141346920987274E-3</c:v>
                </c:pt>
                <c:pt idx="3360">
                  <c:v>6.4162443937121338E-3</c:v>
                </c:pt>
                <c:pt idx="3361">
                  <c:v>6.4183421433661181E-3</c:v>
                </c:pt>
                <c:pt idx="3362">
                  <c:v>6.4204279215562821E-3</c:v>
                </c:pt>
                <c:pt idx="3363">
                  <c:v>6.4225017085384195E-3</c:v>
                </c:pt>
                <c:pt idx="3364">
                  <c:v>6.4245634848081323E-3</c:v>
                </c:pt>
                <c:pt idx="3365">
                  <c:v>6.4266132309409585E-3</c:v>
                </c:pt>
                <c:pt idx="3366">
                  <c:v>6.4286509272726278E-3</c:v>
                </c:pt>
                <c:pt idx="3367">
                  <c:v>6.43067655413887E-3</c:v>
                </c:pt>
                <c:pt idx="3368">
                  <c:v>6.4326900921951591E-3</c:v>
                </c:pt>
                <c:pt idx="3369">
                  <c:v>6.4346915216173528E-3</c:v>
                </c:pt>
                <c:pt idx="3370">
                  <c:v>6.4366808229809891E-3</c:v>
                </c:pt>
                <c:pt idx="3371">
                  <c:v>6.4386579767017338E-3</c:v>
                </c:pt>
                <c:pt idx="3372">
                  <c:v>6.4406229631952527E-3</c:v>
                </c:pt>
                <c:pt idx="3373">
                  <c:v>6.4425757628772118E-3</c:v>
                </c:pt>
                <c:pt idx="3374">
                  <c:v>6.4445163561632768E-3</c:v>
                </c:pt>
                <c:pt idx="3375">
                  <c:v>6.4464447235490496E-3</c:v>
                </c:pt>
                <c:pt idx="3376">
                  <c:v>6.4483608455301322E-3</c:v>
                </c:pt>
                <c:pt idx="3377">
                  <c:v>6.4502647023623183E-3</c:v>
                </c:pt>
                <c:pt idx="3378">
                  <c:v>6.4521562744612737E-3</c:v>
                </c:pt>
                <c:pt idx="3379">
                  <c:v>6.4540355424824725E-3</c:v>
                </c:pt>
                <c:pt idx="3380">
                  <c:v>6.4559024866817083E-3</c:v>
                </c:pt>
                <c:pt idx="3381">
                  <c:v>6.4577570874746471E-3</c:v>
                </c:pt>
                <c:pt idx="3382">
                  <c:v>6.4595993254368267E-3</c:v>
                </c:pt>
                <c:pt idx="3383">
                  <c:v>6.4614291808240409E-3</c:v>
                </c:pt>
                <c:pt idx="3384">
                  <c:v>6.4632466342118278E-3</c:v>
                </c:pt>
                <c:pt idx="3385">
                  <c:v>6.465051665935917E-3</c:v>
                </c:pt>
                <c:pt idx="3386">
                  <c:v>6.4668442564919104E-3</c:v>
                </c:pt>
                <c:pt idx="3387">
                  <c:v>6.4686243862155379E-3</c:v>
                </c:pt>
                <c:pt idx="3388">
                  <c:v>6.4703920357622735E-3</c:v>
                </c:pt>
                <c:pt idx="3389">
                  <c:v>6.4721471851481027E-3</c:v>
                </c:pt>
                <c:pt idx="3390">
                  <c:v>6.4743854073157081E-3</c:v>
                </c:pt>
                <c:pt idx="3391">
                  <c:v>6.4761119120948507E-3</c:v>
                </c:pt>
                <c:pt idx="3392">
                  <c:v>6.4775817740070352E-3</c:v>
                </c:pt>
                <c:pt idx="3393">
                  <c:v>6.4792849297035104E-3</c:v>
                </c:pt>
                <c:pt idx="3394">
                  <c:v>6.4809754849992629E-3</c:v>
                </c:pt>
                <c:pt idx="3395">
                  <c:v>6.4826534199902142E-3</c:v>
                </c:pt>
                <c:pt idx="3396">
                  <c:v>6.4843187153318382E-3</c:v>
                </c:pt>
                <c:pt idx="3397">
                  <c:v>6.485971351439801E-3</c:v>
                </c:pt>
                <c:pt idx="3398">
                  <c:v>6.4876113086498322E-3</c:v>
                </c:pt>
                <c:pt idx="3399">
                  <c:v>6.4892385676174058E-3</c:v>
                </c:pt>
                <c:pt idx="3400">
                  <c:v>6.4908531085183796E-3</c:v>
                </c:pt>
                <c:pt idx="3401">
                  <c:v>6.4924549118483554E-3</c:v>
                </c:pt>
                <c:pt idx="3402">
                  <c:v>6.4940439581029352E-3</c:v>
                </c:pt>
                <c:pt idx="3403">
                  <c:v>6.4956202276977848E-3</c:v>
                </c:pt>
                <c:pt idx="3404">
                  <c:v>6.4971837011285061E-3</c:v>
                </c:pt>
                <c:pt idx="3405">
                  <c:v>6.4987343585709567E-3</c:v>
                </c:pt>
                <c:pt idx="3406">
                  <c:v>6.5007091981428289E-3</c:v>
                </c:pt>
                <c:pt idx="3407">
                  <c:v>6.5017971479530701E-3</c:v>
                </c:pt>
                <c:pt idx="3408">
                  <c:v>6.5035242017330575E-3</c:v>
                </c:pt>
                <c:pt idx="3409">
                  <c:v>6.5048084391694516E-3</c:v>
                </c:pt>
                <c:pt idx="3410">
                  <c:v>6.5062947240246416E-3</c:v>
                </c:pt>
                <c:pt idx="3411">
                  <c:v>6.5077680757053002E-3</c:v>
                </c:pt>
                <c:pt idx="3412">
                  <c:v>6.5092284746270934E-3</c:v>
                </c:pt>
                <c:pt idx="3413">
                  <c:v>6.5106759011257509E-3</c:v>
                </c:pt>
                <c:pt idx="3414">
                  <c:v>6.5121103356968746E-3</c:v>
                </c:pt>
                <c:pt idx="3415">
                  <c:v>6.5135317586761943E-3</c:v>
                </c:pt>
                <c:pt idx="3416">
                  <c:v>6.514940150719184E-3</c:v>
                </c:pt>
                <c:pt idx="3417">
                  <c:v>6.5163354920017014E-3</c:v>
                </c:pt>
                <c:pt idx="3418">
                  <c:v>6.5177177630193484E-3</c:v>
                </c:pt>
                <c:pt idx="3419">
                  <c:v>6.5190869443476629E-3</c:v>
                </c:pt>
                <c:pt idx="3420">
                  <c:v>6.5204430164023108E-3</c:v>
                </c:pt>
                <c:pt idx="3421">
                  <c:v>6.5217859593591498E-3</c:v>
                </c:pt>
                <c:pt idx="3422">
                  <c:v>6.52311575395359E-3</c:v>
                </c:pt>
                <c:pt idx="3423">
                  <c:v>6.524432380361489E-3</c:v>
                </c:pt>
                <c:pt idx="3424">
                  <c:v>6.5257358192383208E-3</c:v>
                </c:pt>
                <c:pt idx="3425">
                  <c:v>6.5270260509198152E-3</c:v>
                </c:pt>
                <c:pt idx="3426">
                  <c:v>6.5283030557417021E-3</c:v>
                </c:pt>
                <c:pt idx="3427">
                  <c:v>6.5295668142795193E-3</c:v>
                </c:pt>
                <c:pt idx="3428">
                  <c:v>6.5308173068689968E-3</c:v>
                </c:pt>
                <c:pt idx="3429">
                  <c:v>6.5320545140057362E-3</c:v>
                </c:pt>
                <c:pt idx="3430">
                  <c:v>6.5332784160254675E-3</c:v>
                </c:pt>
                <c:pt idx="3431">
                  <c:v>6.5344889935037287E-3</c:v>
                </c:pt>
                <c:pt idx="3432">
                  <c:v>6.5356862266963134E-3</c:v>
                </c:pt>
                <c:pt idx="3433">
                  <c:v>6.5368700962586956E-3</c:v>
                </c:pt>
                <c:pt idx="3434">
                  <c:v>6.5380405823667331E-3</c:v>
                </c:pt>
                <c:pt idx="3435">
                  <c:v>6.5391976655959638E-3</c:v>
                </c:pt>
                <c:pt idx="3436">
                  <c:v>6.5403413264419896E-3</c:v>
                </c:pt>
                <c:pt idx="3437">
                  <c:v>6.5414715451606043E-3</c:v>
                </c:pt>
                <c:pt idx="3438">
                  <c:v>6.5425883022474096E-3</c:v>
                </c:pt>
                <c:pt idx="3439">
                  <c:v>6.5436915782779437E-3</c:v>
                </c:pt>
                <c:pt idx="3440">
                  <c:v>6.5447813534280641E-3</c:v>
                </c:pt>
                <c:pt idx="3441">
                  <c:v>6.5458576083532449E-3</c:v>
                </c:pt>
                <c:pt idx="3442">
                  <c:v>6.5472214665796002E-3</c:v>
                </c:pt>
                <c:pt idx="3443">
                  <c:v>6.5482667443639286E-3</c:v>
                </c:pt>
                <c:pt idx="3444">
                  <c:v>6.5491518852844877E-3</c:v>
                </c:pt>
                <c:pt idx="3445">
                  <c:v>6.5501719190219632E-3</c:v>
                </c:pt>
                <c:pt idx="3446">
                  <c:v>6.5511783317351302E-3</c:v>
                </c:pt>
                <c:pt idx="3447">
                  <c:v>6.5521711039195907E-3</c:v>
                </c:pt>
                <c:pt idx="3448">
                  <c:v>6.5531502159910104E-3</c:v>
                </c:pt>
                <c:pt idx="3449">
                  <c:v>6.5541156484449914E-3</c:v>
                </c:pt>
                <c:pt idx="3450">
                  <c:v>6.5550673816172633E-3</c:v>
                </c:pt>
                <c:pt idx="3451">
                  <c:v>6.5560053960034281E-3</c:v>
                </c:pt>
                <c:pt idx="3452">
                  <c:v>6.5569296720191517E-3</c:v>
                </c:pt>
                <c:pt idx="3453">
                  <c:v>6.5578401900800998E-3</c:v>
                </c:pt>
                <c:pt idx="3454">
                  <c:v>6.5587369305220022E-3</c:v>
                </c:pt>
                <c:pt idx="3455">
                  <c:v>6.5596198740802691E-3</c:v>
                </c:pt>
                <c:pt idx="3456">
                  <c:v>6.5604890009307582E-3</c:v>
                </c:pt>
                <c:pt idx="3457">
                  <c:v>6.5618261105537812E-3</c:v>
                </c:pt>
                <c:pt idx="3458">
                  <c:v>6.5621857262510019E-3</c:v>
                </c:pt>
                <c:pt idx="3459">
                  <c:v>6.5630132857119605E-3</c:v>
                </c:pt>
                <c:pt idx="3460">
                  <c:v>6.5639420525354097E-3</c:v>
                </c:pt>
                <c:pt idx="3461">
                  <c:v>6.5646267001540082E-3</c:v>
                </c:pt>
                <c:pt idx="3462">
                  <c:v>6.5654125162062371E-3</c:v>
                </c:pt>
                <c:pt idx="3463">
                  <c:v>6.566184378380413E-3</c:v>
                </c:pt>
                <c:pt idx="3464">
                  <c:v>6.566942267411946E-3</c:v>
                </c:pt>
                <c:pt idx="3465">
                  <c:v>6.5676861637165018E-3</c:v>
                </c:pt>
                <c:pt idx="3466">
                  <c:v>6.5684160477097464E-3</c:v>
                </c:pt>
                <c:pt idx="3467">
                  <c:v>6.5691318998073456E-3</c:v>
                </c:pt>
                <c:pt idx="3468">
                  <c:v>6.5698337002650931E-3</c:v>
                </c:pt>
                <c:pt idx="3469">
                  <c:v>6.5705214297384629E-3</c:v>
                </c:pt>
                <c:pt idx="3470">
                  <c:v>6.5711950686431209E-3</c:v>
                </c:pt>
                <c:pt idx="3471">
                  <c:v>6.5718545973147968E-3</c:v>
                </c:pt>
                <c:pt idx="3472">
                  <c:v>6.5724999961691566E-3</c:v>
                </c:pt>
                <c:pt idx="3473">
                  <c:v>6.5731312457817381E-3</c:v>
                </c:pt>
                <c:pt idx="3474">
                  <c:v>6.5737483264083352E-3</c:v>
                </c:pt>
                <c:pt idx="3475">
                  <c:v>6.5743512185445496E-3</c:v>
                </c:pt>
                <c:pt idx="3476">
                  <c:v>6.5749399027659194E-3</c:v>
                </c:pt>
                <c:pt idx="3477">
                  <c:v>6.5755143592483023E-3</c:v>
                </c:pt>
                <c:pt idx="3478">
                  <c:v>6.5760745686471722E-3</c:v>
                </c:pt>
                <c:pt idx="3479">
                  <c:v>6.5766205112183229E-3</c:v>
                </c:pt>
                <c:pt idx="3480">
                  <c:v>6.5771521675372924E-3</c:v>
                </c:pt>
                <c:pt idx="3481">
                  <c:v>6.5776695178598743E-3</c:v>
                </c:pt>
                <c:pt idx="3482">
                  <c:v>6.5781725427616067E-3</c:v>
                </c:pt>
                <c:pt idx="3483">
                  <c:v>6.5786612227380914E-3</c:v>
                </c:pt>
                <c:pt idx="3484">
                  <c:v>6.5791355380451222E-3</c:v>
                </c:pt>
                <c:pt idx="3485">
                  <c:v>6.579595469178301E-3</c:v>
                </c:pt>
                <c:pt idx="3486">
                  <c:v>6.5800409964733575E-3</c:v>
                </c:pt>
                <c:pt idx="3487">
                  <c:v>6.5804721006657019E-3</c:v>
                </c:pt>
                <c:pt idx="3488">
                  <c:v>6.5808887618512557E-3</c:v>
                </c:pt>
                <c:pt idx="3489">
                  <c:v>6.581290960685493E-3</c:v>
                </c:pt>
                <c:pt idx="3490">
                  <c:v>6.5816786774242075E-3</c:v>
                </c:pt>
                <c:pt idx="3491">
                  <c:v>6.5820518925630012E-3</c:v>
                </c:pt>
                <c:pt idx="3492">
                  <c:v>6.5824105865974758E-3</c:v>
                </c:pt>
                <c:pt idx="3493">
                  <c:v>6.5827547398633612E-3</c:v>
                </c:pt>
                <c:pt idx="3494">
                  <c:v>6.5833414119875755E-3</c:v>
                </c:pt>
                <c:pt idx="3495">
                  <c:v>6.5836501817706505E-3</c:v>
                </c:pt>
                <c:pt idx="3496">
                  <c:v>6.5837414830305363E-3</c:v>
                </c:pt>
                <c:pt idx="3497">
                  <c:v>6.5840251877702372E-3</c:v>
                </c:pt>
                <c:pt idx="3498">
                  <c:v>6.58429425094198E-3</c:v>
                </c:pt>
                <c:pt idx="3499">
                  <c:v>6.5845486534410469E-3</c:v>
                </c:pt>
                <c:pt idx="3500">
                  <c:v>6.5847883753633596E-3</c:v>
                </c:pt>
                <c:pt idx="3501">
                  <c:v>6.5850133971245839E-3</c:v>
                </c:pt>
                <c:pt idx="3502">
                  <c:v>6.5852236993002577E-3</c:v>
                </c:pt>
                <c:pt idx="3503">
                  <c:v>6.585419262226111E-3</c:v>
                </c:pt>
                <c:pt idx="3504">
                  <c:v>6.5856000663977454E-3</c:v>
                </c:pt>
                <c:pt idx="3505">
                  <c:v>6.585766092310763E-3</c:v>
                </c:pt>
                <c:pt idx="3506">
                  <c:v>6.5859173202209575E-3</c:v>
                </c:pt>
                <c:pt idx="3507">
                  <c:v>6.5860537306239308E-3</c:v>
                </c:pt>
                <c:pt idx="3508">
                  <c:v>6.5861753039353488E-3</c:v>
                </c:pt>
                <c:pt idx="3509">
                  <c:v>6.5862820205708772E-3</c:v>
                </c:pt>
                <c:pt idx="3510">
                  <c:v>6.5866380699848293E-3</c:v>
                </c:pt>
                <c:pt idx="3511">
                  <c:v>6.5864880789412439E-3</c:v>
                </c:pt>
                <c:pt idx="3512">
                  <c:v>6.5865479994098308E-3</c:v>
                </c:pt>
                <c:pt idx="3513">
                  <c:v>6.5865801279496594E-3</c:v>
                </c:pt>
                <c:pt idx="3514">
                  <c:v>6.5866037138828659E-3</c:v>
                </c:pt>
                <c:pt idx="3515">
                  <c:v>6.5866123145230659E-3</c:v>
                </c:pt>
                <c:pt idx="3516">
                  <c:v>6.5866059102859253E-3</c:v>
                </c:pt>
                <c:pt idx="3517">
                  <c:v>6.5865844817469821E-3</c:v>
                </c:pt>
                <c:pt idx="3518">
                  <c:v>6.5865480092419659E-3</c:v>
                </c:pt>
                <c:pt idx="3519">
                  <c:v>6.5864964732664788E-3</c:v>
                </c:pt>
                <c:pt idx="3520">
                  <c:v>6.5864298542361865E-3</c:v>
                </c:pt>
                <c:pt idx="3521">
                  <c:v>6.586348132566755E-3</c:v>
                </c:pt>
                <c:pt idx="3522">
                  <c:v>6.586251288593914E-3</c:v>
                </c:pt>
                <c:pt idx="3523">
                  <c:v>6.5861393028932014E-3</c:v>
                </c:pt>
                <c:pt idx="3524">
                  <c:v>6.5860121558802831E-3</c:v>
                </c:pt>
                <c:pt idx="3525">
                  <c:v>6.585869827970825E-3</c:v>
                </c:pt>
                <c:pt idx="3526">
                  <c:v>6.5857122995005568E-3</c:v>
                </c:pt>
                <c:pt idx="3527">
                  <c:v>6.5855395510450165E-3</c:v>
                </c:pt>
                <c:pt idx="3528">
                  <c:v>6.5853515627800618E-3</c:v>
                </c:pt>
                <c:pt idx="3529">
                  <c:v>6.5851483155210389E-3</c:v>
                </c:pt>
                <c:pt idx="3530">
                  <c:v>6.5849297893638692E-3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679936"/>
        <c:axId val="686681472"/>
      </c:lineChart>
      <c:dateAx>
        <c:axId val="686679936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68147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686681472"/>
        <c:scaling>
          <c:orientation val="minMax"/>
          <c:max val="4.0000000000000001E-3"/>
          <c:min val="-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66799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42627</c:v>
                </c:pt>
                <c:pt idx="1">
                  <c:v>42628</c:v>
                </c:pt>
                <c:pt idx="2">
                  <c:v>42629</c:v>
                </c:pt>
                <c:pt idx="3">
                  <c:v>42632</c:v>
                </c:pt>
                <c:pt idx="4">
                  <c:v>42633</c:v>
                </c:pt>
                <c:pt idx="5">
                  <c:v>42634</c:v>
                </c:pt>
                <c:pt idx="6">
                  <c:v>42635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42653</c:v>
                </c:pt>
                <c:pt idx="19">
                  <c:v>42654</c:v>
                </c:pt>
                <c:pt idx="20">
                  <c:v>42655</c:v>
                </c:pt>
                <c:pt idx="21">
                  <c:v>42656</c:v>
                </c:pt>
                <c:pt idx="22">
                  <c:v>42657</c:v>
                </c:pt>
                <c:pt idx="23">
                  <c:v>42660</c:v>
                </c:pt>
                <c:pt idx="24">
                  <c:v>42661</c:v>
                </c:pt>
                <c:pt idx="25">
                  <c:v>42662</c:v>
                </c:pt>
                <c:pt idx="26">
                  <c:v>42663</c:v>
                </c:pt>
                <c:pt idx="27">
                  <c:v>42664</c:v>
                </c:pt>
                <c:pt idx="28">
                  <c:v>42667</c:v>
                </c:pt>
                <c:pt idx="29">
                  <c:v>42668</c:v>
                </c:pt>
                <c:pt idx="30">
                  <c:v>42669</c:v>
                </c:pt>
                <c:pt idx="31">
                  <c:v>42670</c:v>
                </c:pt>
                <c:pt idx="32">
                  <c:v>42671</c:v>
                </c:pt>
                <c:pt idx="33">
                  <c:v>42674</c:v>
                </c:pt>
                <c:pt idx="34">
                  <c:v>42675</c:v>
                </c:pt>
                <c:pt idx="35">
                  <c:v>42676</c:v>
                </c:pt>
                <c:pt idx="36">
                  <c:v>42677</c:v>
                </c:pt>
                <c:pt idx="37">
                  <c:v>42678</c:v>
                </c:pt>
                <c:pt idx="38">
                  <c:v>42681</c:v>
                </c:pt>
                <c:pt idx="39">
                  <c:v>42682</c:v>
                </c:pt>
                <c:pt idx="40">
                  <c:v>42683</c:v>
                </c:pt>
                <c:pt idx="41">
                  <c:v>42684</c:v>
                </c:pt>
                <c:pt idx="42">
                  <c:v>42685</c:v>
                </c:pt>
                <c:pt idx="43">
                  <c:v>42688</c:v>
                </c:pt>
                <c:pt idx="44">
                  <c:v>42689</c:v>
                </c:pt>
                <c:pt idx="45">
                  <c:v>42690</c:v>
                </c:pt>
                <c:pt idx="46">
                  <c:v>42691</c:v>
                </c:pt>
                <c:pt idx="47">
                  <c:v>42692</c:v>
                </c:pt>
                <c:pt idx="48">
                  <c:v>42695</c:v>
                </c:pt>
                <c:pt idx="49">
                  <c:v>42696</c:v>
                </c:pt>
                <c:pt idx="50">
                  <c:v>42697</c:v>
                </c:pt>
                <c:pt idx="51">
                  <c:v>42698</c:v>
                </c:pt>
                <c:pt idx="52">
                  <c:v>42699</c:v>
                </c:pt>
                <c:pt idx="53">
                  <c:v>42702</c:v>
                </c:pt>
                <c:pt idx="54">
                  <c:v>42703</c:v>
                </c:pt>
                <c:pt idx="55">
                  <c:v>42704</c:v>
                </c:pt>
                <c:pt idx="56">
                  <c:v>42705</c:v>
                </c:pt>
                <c:pt idx="57">
                  <c:v>42706</c:v>
                </c:pt>
                <c:pt idx="58">
                  <c:v>42709</c:v>
                </c:pt>
                <c:pt idx="59">
                  <c:v>42710</c:v>
                </c:pt>
                <c:pt idx="60">
                  <c:v>42711</c:v>
                </c:pt>
                <c:pt idx="61">
                  <c:v>42712</c:v>
                </c:pt>
                <c:pt idx="62">
                  <c:v>42713</c:v>
                </c:pt>
                <c:pt idx="63">
                  <c:v>42716</c:v>
                </c:pt>
                <c:pt idx="64">
                  <c:v>42717</c:v>
                </c:pt>
                <c:pt idx="65">
                  <c:v>42718</c:v>
                </c:pt>
                <c:pt idx="66">
                  <c:v>42719</c:v>
                </c:pt>
                <c:pt idx="67">
                  <c:v>42720</c:v>
                </c:pt>
                <c:pt idx="68">
                  <c:v>42723</c:v>
                </c:pt>
                <c:pt idx="69">
                  <c:v>42724</c:v>
                </c:pt>
                <c:pt idx="70">
                  <c:v>42725</c:v>
                </c:pt>
                <c:pt idx="71">
                  <c:v>42726</c:v>
                </c:pt>
                <c:pt idx="72">
                  <c:v>42727</c:v>
                </c:pt>
                <c:pt idx="73">
                  <c:v>42731</c:v>
                </c:pt>
                <c:pt idx="74">
                  <c:v>42732</c:v>
                </c:pt>
                <c:pt idx="75">
                  <c:v>42733</c:v>
                </c:pt>
                <c:pt idx="76">
                  <c:v>42734</c:v>
                </c:pt>
                <c:pt idx="77">
                  <c:v>42737</c:v>
                </c:pt>
                <c:pt idx="78">
                  <c:v>42738</c:v>
                </c:pt>
                <c:pt idx="79">
                  <c:v>42739</c:v>
                </c:pt>
                <c:pt idx="80">
                  <c:v>42740</c:v>
                </c:pt>
                <c:pt idx="81">
                  <c:v>42741</c:v>
                </c:pt>
                <c:pt idx="82">
                  <c:v>42744</c:v>
                </c:pt>
                <c:pt idx="83">
                  <c:v>42745</c:v>
                </c:pt>
                <c:pt idx="84">
                  <c:v>42746</c:v>
                </c:pt>
                <c:pt idx="85">
                  <c:v>42747</c:v>
                </c:pt>
                <c:pt idx="86">
                  <c:v>42748</c:v>
                </c:pt>
                <c:pt idx="87">
                  <c:v>42751</c:v>
                </c:pt>
                <c:pt idx="88">
                  <c:v>42752</c:v>
                </c:pt>
                <c:pt idx="89">
                  <c:v>42753</c:v>
                </c:pt>
                <c:pt idx="90">
                  <c:v>42754</c:v>
                </c:pt>
                <c:pt idx="91">
                  <c:v>42755</c:v>
                </c:pt>
                <c:pt idx="92">
                  <c:v>42758</c:v>
                </c:pt>
                <c:pt idx="93">
                  <c:v>42759</c:v>
                </c:pt>
                <c:pt idx="94">
                  <c:v>42760</c:v>
                </c:pt>
                <c:pt idx="95">
                  <c:v>42761</c:v>
                </c:pt>
                <c:pt idx="96">
                  <c:v>42762</c:v>
                </c:pt>
                <c:pt idx="97">
                  <c:v>42765</c:v>
                </c:pt>
                <c:pt idx="98">
                  <c:v>42766</c:v>
                </c:pt>
                <c:pt idx="99">
                  <c:v>42767</c:v>
                </c:pt>
                <c:pt idx="100">
                  <c:v>42768</c:v>
                </c:pt>
                <c:pt idx="101">
                  <c:v>42769</c:v>
                </c:pt>
                <c:pt idx="102">
                  <c:v>42772</c:v>
                </c:pt>
                <c:pt idx="103">
                  <c:v>42773</c:v>
                </c:pt>
                <c:pt idx="104">
                  <c:v>42774</c:v>
                </c:pt>
                <c:pt idx="105">
                  <c:v>42775</c:v>
                </c:pt>
                <c:pt idx="106">
                  <c:v>42776</c:v>
                </c:pt>
                <c:pt idx="107">
                  <c:v>42779</c:v>
                </c:pt>
                <c:pt idx="108">
                  <c:v>42780</c:v>
                </c:pt>
                <c:pt idx="109">
                  <c:v>42781</c:v>
                </c:pt>
                <c:pt idx="110">
                  <c:v>42782</c:v>
                </c:pt>
                <c:pt idx="111">
                  <c:v>42783</c:v>
                </c:pt>
                <c:pt idx="112">
                  <c:v>42786</c:v>
                </c:pt>
                <c:pt idx="113">
                  <c:v>42787</c:v>
                </c:pt>
                <c:pt idx="114">
                  <c:v>42788</c:v>
                </c:pt>
                <c:pt idx="115">
                  <c:v>42789</c:v>
                </c:pt>
                <c:pt idx="116">
                  <c:v>42790</c:v>
                </c:pt>
                <c:pt idx="117">
                  <c:v>42793</c:v>
                </c:pt>
                <c:pt idx="118">
                  <c:v>42794</c:v>
                </c:pt>
                <c:pt idx="119">
                  <c:v>42795</c:v>
                </c:pt>
                <c:pt idx="120">
                  <c:v>42796</c:v>
                </c:pt>
                <c:pt idx="121">
                  <c:v>42797</c:v>
                </c:pt>
                <c:pt idx="122">
                  <c:v>42800</c:v>
                </c:pt>
                <c:pt idx="123">
                  <c:v>42801</c:v>
                </c:pt>
                <c:pt idx="124">
                  <c:v>42802</c:v>
                </c:pt>
                <c:pt idx="125">
                  <c:v>42803</c:v>
                </c:pt>
                <c:pt idx="126">
                  <c:v>42804</c:v>
                </c:pt>
                <c:pt idx="127">
                  <c:v>42807</c:v>
                </c:pt>
                <c:pt idx="128">
                  <c:v>42808</c:v>
                </c:pt>
                <c:pt idx="129">
                  <c:v>42809</c:v>
                </c:pt>
                <c:pt idx="130">
                  <c:v>42810</c:v>
                </c:pt>
                <c:pt idx="131">
                  <c:v>42811</c:v>
                </c:pt>
                <c:pt idx="132">
                  <c:v>42814</c:v>
                </c:pt>
                <c:pt idx="133">
                  <c:v>42815</c:v>
                </c:pt>
                <c:pt idx="134">
                  <c:v>42816</c:v>
                </c:pt>
                <c:pt idx="135">
                  <c:v>42817</c:v>
                </c:pt>
                <c:pt idx="136">
                  <c:v>42818</c:v>
                </c:pt>
                <c:pt idx="137">
                  <c:v>42821</c:v>
                </c:pt>
                <c:pt idx="138">
                  <c:v>42822</c:v>
                </c:pt>
                <c:pt idx="139">
                  <c:v>42823</c:v>
                </c:pt>
                <c:pt idx="140">
                  <c:v>42824</c:v>
                </c:pt>
                <c:pt idx="141">
                  <c:v>42825</c:v>
                </c:pt>
                <c:pt idx="142">
                  <c:v>42828</c:v>
                </c:pt>
                <c:pt idx="143">
                  <c:v>42829</c:v>
                </c:pt>
                <c:pt idx="144">
                  <c:v>42830</c:v>
                </c:pt>
                <c:pt idx="145">
                  <c:v>42831</c:v>
                </c:pt>
                <c:pt idx="146">
                  <c:v>42832</c:v>
                </c:pt>
                <c:pt idx="147">
                  <c:v>42835</c:v>
                </c:pt>
                <c:pt idx="148">
                  <c:v>42836</c:v>
                </c:pt>
                <c:pt idx="149">
                  <c:v>42837</c:v>
                </c:pt>
                <c:pt idx="150">
                  <c:v>42838</c:v>
                </c:pt>
                <c:pt idx="151">
                  <c:v>42843</c:v>
                </c:pt>
                <c:pt idx="152">
                  <c:v>42844</c:v>
                </c:pt>
                <c:pt idx="153">
                  <c:v>42845</c:v>
                </c:pt>
                <c:pt idx="154">
                  <c:v>42846</c:v>
                </c:pt>
                <c:pt idx="155">
                  <c:v>42849</c:v>
                </c:pt>
                <c:pt idx="156">
                  <c:v>42850</c:v>
                </c:pt>
                <c:pt idx="157">
                  <c:v>42851</c:v>
                </c:pt>
                <c:pt idx="158">
                  <c:v>42852</c:v>
                </c:pt>
                <c:pt idx="159">
                  <c:v>42853</c:v>
                </c:pt>
                <c:pt idx="160">
                  <c:v>42857</c:v>
                </c:pt>
                <c:pt idx="161">
                  <c:v>42858</c:v>
                </c:pt>
                <c:pt idx="162">
                  <c:v>42859</c:v>
                </c:pt>
                <c:pt idx="163">
                  <c:v>42860</c:v>
                </c:pt>
                <c:pt idx="164">
                  <c:v>42863</c:v>
                </c:pt>
                <c:pt idx="165">
                  <c:v>42864</c:v>
                </c:pt>
                <c:pt idx="166">
                  <c:v>42865</c:v>
                </c:pt>
                <c:pt idx="167">
                  <c:v>42866</c:v>
                </c:pt>
                <c:pt idx="168">
                  <c:v>42867</c:v>
                </c:pt>
                <c:pt idx="169">
                  <c:v>42870</c:v>
                </c:pt>
                <c:pt idx="170">
                  <c:v>42871</c:v>
                </c:pt>
                <c:pt idx="171">
                  <c:v>42872</c:v>
                </c:pt>
                <c:pt idx="172">
                  <c:v>42873</c:v>
                </c:pt>
                <c:pt idx="173">
                  <c:v>42874</c:v>
                </c:pt>
                <c:pt idx="174">
                  <c:v>42877</c:v>
                </c:pt>
                <c:pt idx="175">
                  <c:v>42878</c:v>
                </c:pt>
                <c:pt idx="176">
                  <c:v>42879</c:v>
                </c:pt>
                <c:pt idx="177">
                  <c:v>42880</c:v>
                </c:pt>
                <c:pt idx="178">
                  <c:v>42881</c:v>
                </c:pt>
                <c:pt idx="179">
                  <c:v>42884</c:v>
                </c:pt>
                <c:pt idx="180">
                  <c:v>42885</c:v>
                </c:pt>
                <c:pt idx="181">
                  <c:v>42886</c:v>
                </c:pt>
                <c:pt idx="182">
                  <c:v>42887</c:v>
                </c:pt>
                <c:pt idx="183">
                  <c:v>42888</c:v>
                </c:pt>
                <c:pt idx="184">
                  <c:v>42891</c:v>
                </c:pt>
                <c:pt idx="185">
                  <c:v>42892</c:v>
                </c:pt>
                <c:pt idx="186">
                  <c:v>42893</c:v>
                </c:pt>
                <c:pt idx="187">
                  <c:v>42894</c:v>
                </c:pt>
                <c:pt idx="188">
                  <c:v>42895</c:v>
                </c:pt>
                <c:pt idx="189">
                  <c:v>42898</c:v>
                </c:pt>
                <c:pt idx="190">
                  <c:v>42899</c:v>
                </c:pt>
                <c:pt idx="191">
                  <c:v>42900</c:v>
                </c:pt>
                <c:pt idx="192">
                  <c:v>42901</c:v>
                </c:pt>
                <c:pt idx="193">
                  <c:v>42902</c:v>
                </c:pt>
                <c:pt idx="194">
                  <c:v>42905</c:v>
                </c:pt>
                <c:pt idx="195">
                  <c:v>42906</c:v>
                </c:pt>
                <c:pt idx="196">
                  <c:v>42907</c:v>
                </c:pt>
                <c:pt idx="197">
                  <c:v>42908</c:v>
                </c:pt>
                <c:pt idx="198">
                  <c:v>42909</c:v>
                </c:pt>
                <c:pt idx="199">
                  <c:v>42912</c:v>
                </c:pt>
                <c:pt idx="200">
                  <c:v>42913</c:v>
                </c:pt>
                <c:pt idx="201">
                  <c:v>42914</c:v>
                </c:pt>
                <c:pt idx="202">
                  <c:v>42915</c:v>
                </c:pt>
                <c:pt idx="203">
                  <c:v>42916</c:v>
                </c:pt>
                <c:pt idx="204">
                  <c:v>42919</c:v>
                </c:pt>
                <c:pt idx="205">
                  <c:v>42920</c:v>
                </c:pt>
                <c:pt idx="206">
                  <c:v>42921</c:v>
                </c:pt>
                <c:pt idx="207">
                  <c:v>42922</c:v>
                </c:pt>
                <c:pt idx="208">
                  <c:v>42923</c:v>
                </c:pt>
                <c:pt idx="209">
                  <c:v>42926</c:v>
                </c:pt>
                <c:pt idx="210">
                  <c:v>42927</c:v>
                </c:pt>
                <c:pt idx="211">
                  <c:v>42928</c:v>
                </c:pt>
                <c:pt idx="212">
                  <c:v>42929</c:v>
                </c:pt>
                <c:pt idx="213">
                  <c:v>42930</c:v>
                </c:pt>
                <c:pt idx="214">
                  <c:v>42933</c:v>
                </c:pt>
                <c:pt idx="215">
                  <c:v>42934</c:v>
                </c:pt>
                <c:pt idx="216">
                  <c:v>42935</c:v>
                </c:pt>
                <c:pt idx="217">
                  <c:v>42936</c:v>
                </c:pt>
                <c:pt idx="218">
                  <c:v>42937</c:v>
                </c:pt>
                <c:pt idx="219">
                  <c:v>42940</c:v>
                </c:pt>
                <c:pt idx="220">
                  <c:v>42941</c:v>
                </c:pt>
                <c:pt idx="221">
                  <c:v>42942</c:v>
                </c:pt>
                <c:pt idx="222">
                  <c:v>42943</c:v>
                </c:pt>
                <c:pt idx="223">
                  <c:v>42944</c:v>
                </c:pt>
                <c:pt idx="224">
                  <c:v>42947</c:v>
                </c:pt>
                <c:pt idx="225">
                  <c:v>42948</c:v>
                </c:pt>
                <c:pt idx="226">
                  <c:v>42949</c:v>
                </c:pt>
                <c:pt idx="227">
                  <c:v>42950</c:v>
                </c:pt>
                <c:pt idx="228">
                  <c:v>42951</c:v>
                </c:pt>
                <c:pt idx="229">
                  <c:v>42954</c:v>
                </c:pt>
                <c:pt idx="230">
                  <c:v>42955</c:v>
                </c:pt>
                <c:pt idx="231">
                  <c:v>42956</c:v>
                </c:pt>
                <c:pt idx="232">
                  <c:v>42957</c:v>
                </c:pt>
                <c:pt idx="233">
                  <c:v>42958</c:v>
                </c:pt>
                <c:pt idx="234">
                  <c:v>42961</c:v>
                </c:pt>
                <c:pt idx="235">
                  <c:v>42962</c:v>
                </c:pt>
                <c:pt idx="236">
                  <c:v>42963</c:v>
                </c:pt>
                <c:pt idx="237">
                  <c:v>42964</c:v>
                </c:pt>
                <c:pt idx="238">
                  <c:v>42965</c:v>
                </c:pt>
                <c:pt idx="239">
                  <c:v>42968</c:v>
                </c:pt>
                <c:pt idx="240">
                  <c:v>42969</c:v>
                </c:pt>
                <c:pt idx="241">
                  <c:v>42970</c:v>
                </c:pt>
                <c:pt idx="242">
                  <c:v>42971</c:v>
                </c:pt>
                <c:pt idx="243">
                  <c:v>42972</c:v>
                </c:pt>
                <c:pt idx="244">
                  <c:v>42975</c:v>
                </c:pt>
                <c:pt idx="245">
                  <c:v>42976</c:v>
                </c:pt>
                <c:pt idx="246">
                  <c:v>42977</c:v>
                </c:pt>
                <c:pt idx="247">
                  <c:v>42978</c:v>
                </c:pt>
                <c:pt idx="248">
                  <c:v>42979</c:v>
                </c:pt>
                <c:pt idx="249">
                  <c:v>42982</c:v>
                </c:pt>
                <c:pt idx="250">
                  <c:v>42983</c:v>
                </c:pt>
                <c:pt idx="251">
                  <c:v>42984</c:v>
                </c:pt>
                <c:pt idx="252">
                  <c:v>42985</c:v>
                </c:pt>
                <c:pt idx="253">
                  <c:v>42986</c:v>
                </c:pt>
                <c:pt idx="254">
                  <c:v>42989</c:v>
                </c:pt>
                <c:pt idx="255">
                  <c:v>42990</c:v>
                </c:pt>
                <c:pt idx="256">
                  <c:v>42991</c:v>
                </c:pt>
                <c:pt idx="257">
                  <c:v>42992</c:v>
                </c:pt>
                <c:pt idx="258">
                  <c:v>42993</c:v>
                </c:pt>
                <c:pt idx="259">
                  <c:v>42996</c:v>
                </c:pt>
                <c:pt idx="260">
                  <c:v>42997</c:v>
                </c:pt>
                <c:pt idx="261">
                  <c:v>42998</c:v>
                </c:pt>
                <c:pt idx="262">
                  <c:v>42999</c:v>
                </c:pt>
                <c:pt idx="263">
                  <c:v>43000</c:v>
                </c:pt>
                <c:pt idx="264">
                  <c:v>43003</c:v>
                </c:pt>
                <c:pt idx="265">
                  <c:v>43004</c:v>
                </c:pt>
                <c:pt idx="266">
                  <c:v>43005</c:v>
                </c:pt>
                <c:pt idx="267">
                  <c:v>43006</c:v>
                </c:pt>
                <c:pt idx="268">
                  <c:v>43007</c:v>
                </c:pt>
                <c:pt idx="269">
                  <c:v>43010</c:v>
                </c:pt>
                <c:pt idx="270">
                  <c:v>43011</c:v>
                </c:pt>
                <c:pt idx="271">
                  <c:v>43012</c:v>
                </c:pt>
                <c:pt idx="272">
                  <c:v>43013</c:v>
                </c:pt>
                <c:pt idx="273">
                  <c:v>43014</c:v>
                </c:pt>
                <c:pt idx="274">
                  <c:v>43017</c:v>
                </c:pt>
                <c:pt idx="275">
                  <c:v>43018</c:v>
                </c:pt>
                <c:pt idx="276">
                  <c:v>43019</c:v>
                </c:pt>
                <c:pt idx="277">
                  <c:v>43020</c:v>
                </c:pt>
                <c:pt idx="278">
                  <c:v>43021</c:v>
                </c:pt>
                <c:pt idx="279">
                  <c:v>43024</c:v>
                </c:pt>
                <c:pt idx="280">
                  <c:v>43025</c:v>
                </c:pt>
                <c:pt idx="281">
                  <c:v>43026</c:v>
                </c:pt>
                <c:pt idx="282">
                  <c:v>43027</c:v>
                </c:pt>
                <c:pt idx="283">
                  <c:v>43028</c:v>
                </c:pt>
                <c:pt idx="284">
                  <c:v>43031</c:v>
                </c:pt>
                <c:pt idx="285">
                  <c:v>43032</c:v>
                </c:pt>
                <c:pt idx="286">
                  <c:v>43033</c:v>
                </c:pt>
                <c:pt idx="287">
                  <c:v>43034</c:v>
                </c:pt>
                <c:pt idx="288">
                  <c:v>43035</c:v>
                </c:pt>
                <c:pt idx="289">
                  <c:v>43038</c:v>
                </c:pt>
                <c:pt idx="290">
                  <c:v>43039</c:v>
                </c:pt>
                <c:pt idx="291">
                  <c:v>43040</c:v>
                </c:pt>
                <c:pt idx="292">
                  <c:v>43041</c:v>
                </c:pt>
                <c:pt idx="293">
                  <c:v>43042</c:v>
                </c:pt>
                <c:pt idx="294">
                  <c:v>43045</c:v>
                </c:pt>
                <c:pt idx="295">
                  <c:v>43046</c:v>
                </c:pt>
                <c:pt idx="296">
                  <c:v>43047</c:v>
                </c:pt>
                <c:pt idx="297">
                  <c:v>43048</c:v>
                </c:pt>
                <c:pt idx="298">
                  <c:v>43049</c:v>
                </c:pt>
                <c:pt idx="299">
                  <c:v>43052</c:v>
                </c:pt>
                <c:pt idx="300">
                  <c:v>43053</c:v>
                </c:pt>
                <c:pt idx="301">
                  <c:v>43054</c:v>
                </c:pt>
                <c:pt idx="302">
                  <c:v>43055</c:v>
                </c:pt>
                <c:pt idx="303">
                  <c:v>43056</c:v>
                </c:pt>
                <c:pt idx="304">
                  <c:v>43059</c:v>
                </c:pt>
                <c:pt idx="305">
                  <c:v>43060</c:v>
                </c:pt>
                <c:pt idx="306">
                  <c:v>43061</c:v>
                </c:pt>
                <c:pt idx="307">
                  <c:v>43062</c:v>
                </c:pt>
                <c:pt idx="308">
                  <c:v>43063</c:v>
                </c:pt>
                <c:pt idx="309">
                  <c:v>43066</c:v>
                </c:pt>
                <c:pt idx="310">
                  <c:v>43067</c:v>
                </c:pt>
                <c:pt idx="311">
                  <c:v>43068</c:v>
                </c:pt>
                <c:pt idx="312">
                  <c:v>43069</c:v>
                </c:pt>
                <c:pt idx="313">
                  <c:v>43070</c:v>
                </c:pt>
                <c:pt idx="314">
                  <c:v>43073</c:v>
                </c:pt>
                <c:pt idx="315">
                  <c:v>43074</c:v>
                </c:pt>
                <c:pt idx="316">
                  <c:v>43075</c:v>
                </c:pt>
                <c:pt idx="317">
                  <c:v>43076</c:v>
                </c:pt>
                <c:pt idx="318">
                  <c:v>43077</c:v>
                </c:pt>
                <c:pt idx="319">
                  <c:v>43080</c:v>
                </c:pt>
                <c:pt idx="320">
                  <c:v>43081</c:v>
                </c:pt>
                <c:pt idx="321">
                  <c:v>43082</c:v>
                </c:pt>
                <c:pt idx="322">
                  <c:v>43083</c:v>
                </c:pt>
                <c:pt idx="323">
                  <c:v>43084</c:v>
                </c:pt>
                <c:pt idx="324">
                  <c:v>43087</c:v>
                </c:pt>
                <c:pt idx="325">
                  <c:v>43088</c:v>
                </c:pt>
                <c:pt idx="326">
                  <c:v>43089</c:v>
                </c:pt>
                <c:pt idx="327">
                  <c:v>43090</c:v>
                </c:pt>
                <c:pt idx="328">
                  <c:v>43091</c:v>
                </c:pt>
                <c:pt idx="329">
                  <c:v>43096</c:v>
                </c:pt>
                <c:pt idx="330">
                  <c:v>43097</c:v>
                </c:pt>
                <c:pt idx="331">
                  <c:v>43098</c:v>
                </c:pt>
                <c:pt idx="332">
                  <c:v>43102</c:v>
                </c:pt>
                <c:pt idx="333">
                  <c:v>43103</c:v>
                </c:pt>
                <c:pt idx="334">
                  <c:v>43104</c:v>
                </c:pt>
                <c:pt idx="335">
                  <c:v>43105</c:v>
                </c:pt>
                <c:pt idx="336">
                  <c:v>43108</c:v>
                </c:pt>
                <c:pt idx="337">
                  <c:v>43109</c:v>
                </c:pt>
                <c:pt idx="338">
                  <c:v>43110</c:v>
                </c:pt>
                <c:pt idx="339">
                  <c:v>43111</c:v>
                </c:pt>
                <c:pt idx="340">
                  <c:v>43112</c:v>
                </c:pt>
                <c:pt idx="341">
                  <c:v>43115</c:v>
                </c:pt>
                <c:pt idx="342">
                  <c:v>43116</c:v>
                </c:pt>
                <c:pt idx="343">
                  <c:v>43117</c:v>
                </c:pt>
                <c:pt idx="344">
                  <c:v>43118</c:v>
                </c:pt>
                <c:pt idx="345">
                  <c:v>43119</c:v>
                </c:pt>
                <c:pt idx="346">
                  <c:v>43122</c:v>
                </c:pt>
                <c:pt idx="347">
                  <c:v>43123</c:v>
                </c:pt>
                <c:pt idx="348">
                  <c:v>43124</c:v>
                </c:pt>
                <c:pt idx="349">
                  <c:v>43125</c:v>
                </c:pt>
                <c:pt idx="350">
                  <c:v>43126</c:v>
                </c:pt>
                <c:pt idx="351">
                  <c:v>43129</c:v>
                </c:pt>
                <c:pt idx="352">
                  <c:v>43130</c:v>
                </c:pt>
                <c:pt idx="353">
                  <c:v>43131</c:v>
                </c:pt>
                <c:pt idx="354">
                  <c:v>43132</c:v>
                </c:pt>
                <c:pt idx="355">
                  <c:v>43133</c:v>
                </c:pt>
                <c:pt idx="356">
                  <c:v>43136</c:v>
                </c:pt>
                <c:pt idx="357">
                  <c:v>43137</c:v>
                </c:pt>
                <c:pt idx="358">
                  <c:v>43138</c:v>
                </c:pt>
                <c:pt idx="359">
                  <c:v>43139</c:v>
                </c:pt>
                <c:pt idx="360">
                  <c:v>43140</c:v>
                </c:pt>
                <c:pt idx="361">
                  <c:v>43143</c:v>
                </c:pt>
                <c:pt idx="362">
                  <c:v>43144</c:v>
                </c:pt>
                <c:pt idx="363">
                  <c:v>43145</c:v>
                </c:pt>
                <c:pt idx="364">
                  <c:v>43146</c:v>
                </c:pt>
                <c:pt idx="365">
                  <c:v>43147</c:v>
                </c:pt>
                <c:pt idx="366">
                  <c:v>43150</c:v>
                </c:pt>
                <c:pt idx="367">
                  <c:v>43151</c:v>
                </c:pt>
                <c:pt idx="368">
                  <c:v>43152</c:v>
                </c:pt>
                <c:pt idx="369">
                  <c:v>43153</c:v>
                </c:pt>
                <c:pt idx="370">
                  <c:v>43154</c:v>
                </c:pt>
                <c:pt idx="371">
                  <c:v>43157</c:v>
                </c:pt>
                <c:pt idx="372">
                  <c:v>43158</c:v>
                </c:pt>
                <c:pt idx="373">
                  <c:v>43159</c:v>
                </c:pt>
                <c:pt idx="374">
                  <c:v>43160</c:v>
                </c:pt>
                <c:pt idx="375">
                  <c:v>43161</c:v>
                </c:pt>
                <c:pt idx="376">
                  <c:v>43164</c:v>
                </c:pt>
                <c:pt idx="377">
                  <c:v>43165</c:v>
                </c:pt>
                <c:pt idx="378">
                  <c:v>43166</c:v>
                </c:pt>
                <c:pt idx="379">
                  <c:v>43167</c:v>
                </c:pt>
                <c:pt idx="380">
                  <c:v>43168</c:v>
                </c:pt>
                <c:pt idx="381">
                  <c:v>43171</c:v>
                </c:pt>
                <c:pt idx="382">
                  <c:v>43172</c:v>
                </c:pt>
                <c:pt idx="383">
                  <c:v>43173</c:v>
                </c:pt>
                <c:pt idx="384">
                  <c:v>43174</c:v>
                </c:pt>
                <c:pt idx="385">
                  <c:v>43175</c:v>
                </c:pt>
                <c:pt idx="386">
                  <c:v>43178</c:v>
                </c:pt>
                <c:pt idx="387">
                  <c:v>43179</c:v>
                </c:pt>
                <c:pt idx="388">
                  <c:v>43180</c:v>
                </c:pt>
                <c:pt idx="389">
                  <c:v>43181</c:v>
                </c:pt>
                <c:pt idx="390">
                  <c:v>43182</c:v>
                </c:pt>
                <c:pt idx="391">
                  <c:v>43185</c:v>
                </c:pt>
                <c:pt idx="392">
                  <c:v>43186</c:v>
                </c:pt>
                <c:pt idx="393">
                  <c:v>43187</c:v>
                </c:pt>
                <c:pt idx="394">
                  <c:v>43188</c:v>
                </c:pt>
                <c:pt idx="395">
                  <c:v>43193</c:v>
                </c:pt>
                <c:pt idx="396">
                  <c:v>43194</c:v>
                </c:pt>
                <c:pt idx="397">
                  <c:v>43195</c:v>
                </c:pt>
                <c:pt idx="398">
                  <c:v>43196</c:v>
                </c:pt>
                <c:pt idx="399">
                  <c:v>43199</c:v>
                </c:pt>
                <c:pt idx="400">
                  <c:v>43200</c:v>
                </c:pt>
                <c:pt idx="401">
                  <c:v>43201</c:v>
                </c:pt>
                <c:pt idx="402">
                  <c:v>43202</c:v>
                </c:pt>
                <c:pt idx="403">
                  <c:v>43203</c:v>
                </c:pt>
                <c:pt idx="404">
                  <c:v>43206</c:v>
                </c:pt>
                <c:pt idx="405">
                  <c:v>43207</c:v>
                </c:pt>
                <c:pt idx="406">
                  <c:v>43208</c:v>
                </c:pt>
                <c:pt idx="407">
                  <c:v>43209</c:v>
                </c:pt>
                <c:pt idx="408">
                  <c:v>43210</c:v>
                </c:pt>
                <c:pt idx="409">
                  <c:v>43213</c:v>
                </c:pt>
                <c:pt idx="410">
                  <c:v>43214</c:v>
                </c:pt>
                <c:pt idx="411">
                  <c:v>43215</c:v>
                </c:pt>
                <c:pt idx="412">
                  <c:v>43216</c:v>
                </c:pt>
                <c:pt idx="413">
                  <c:v>43217</c:v>
                </c:pt>
                <c:pt idx="414">
                  <c:v>43220</c:v>
                </c:pt>
                <c:pt idx="415">
                  <c:v>43222</c:v>
                </c:pt>
                <c:pt idx="416">
                  <c:v>43223</c:v>
                </c:pt>
                <c:pt idx="417">
                  <c:v>43224</c:v>
                </c:pt>
                <c:pt idx="418">
                  <c:v>43227</c:v>
                </c:pt>
                <c:pt idx="419">
                  <c:v>43228</c:v>
                </c:pt>
                <c:pt idx="420">
                  <c:v>43229</c:v>
                </c:pt>
                <c:pt idx="421">
                  <c:v>43230</c:v>
                </c:pt>
                <c:pt idx="422">
                  <c:v>43231</c:v>
                </c:pt>
                <c:pt idx="423">
                  <c:v>43234</c:v>
                </c:pt>
                <c:pt idx="424">
                  <c:v>43235</c:v>
                </c:pt>
                <c:pt idx="425">
                  <c:v>43236</c:v>
                </c:pt>
                <c:pt idx="426">
                  <c:v>43237</c:v>
                </c:pt>
                <c:pt idx="427">
                  <c:v>43238</c:v>
                </c:pt>
                <c:pt idx="428">
                  <c:v>43241</c:v>
                </c:pt>
                <c:pt idx="429">
                  <c:v>43242</c:v>
                </c:pt>
                <c:pt idx="430">
                  <c:v>43243</c:v>
                </c:pt>
                <c:pt idx="431">
                  <c:v>43244</c:v>
                </c:pt>
                <c:pt idx="432">
                  <c:v>43245</c:v>
                </c:pt>
                <c:pt idx="433">
                  <c:v>43248</c:v>
                </c:pt>
                <c:pt idx="434">
                  <c:v>43249</c:v>
                </c:pt>
                <c:pt idx="435">
                  <c:v>43250</c:v>
                </c:pt>
                <c:pt idx="436">
                  <c:v>43251</c:v>
                </c:pt>
                <c:pt idx="437">
                  <c:v>43252</c:v>
                </c:pt>
                <c:pt idx="438">
                  <c:v>43255</c:v>
                </c:pt>
                <c:pt idx="439">
                  <c:v>43256</c:v>
                </c:pt>
                <c:pt idx="440">
                  <c:v>43257</c:v>
                </c:pt>
                <c:pt idx="441">
                  <c:v>43258</c:v>
                </c:pt>
                <c:pt idx="442">
                  <c:v>43259</c:v>
                </c:pt>
                <c:pt idx="443">
                  <c:v>43262</c:v>
                </c:pt>
                <c:pt idx="444">
                  <c:v>43263</c:v>
                </c:pt>
                <c:pt idx="445">
                  <c:v>43264</c:v>
                </c:pt>
                <c:pt idx="446">
                  <c:v>43265</c:v>
                </c:pt>
                <c:pt idx="447">
                  <c:v>43266</c:v>
                </c:pt>
                <c:pt idx="448">
                  <c:v>43269</c:v>
                </c:pt>
                <c:pt idx="449">
                  <c:v>43270</c:v>
                </c:pt>
                <c:pt idx="450">
                  <c:v>43271</c:v>
                </c:pt>
                <c:pt idx="451">
                  <c:v>43272</c:v>
                </c:pt>
                <c:pt idx="452">
                  <c:v>43273</c:v>
                </c:pt>
                <c:pt idx="453">
                  <c:v>43276</c:v>
                </c:pt>
                <c:pt idx="454">
                  <c:v>43277</c:v>
                </c:pt>
                <c:pt idx="455">
                  <c:v>43278</c:v>
                </c:pt>
                <c:pt idx="456">
                  <c:v>43279</c:v>
                </c:pt>
                <c:pt idx="457">
                  <c:v>43280</c:v>
                </c:pt>
                <c:pt idx="458">
                  <c:v>43283</c:v>
                </c:pt>
                <c:pt idx="459">
                  <c:v>43284</c:v>
                </c:pt>
                <c:pt idx="460">
                  <c:v>43285</c:v>
                </c:pt>
                <c:pt idx="461">
                  <c:v>43286</c:v>
                </c:pt>
                <c:pt idx="462">
                  <c:v>43287</c:v>
                </c:pt>
                <c:pt idx="463">
                  <c:v>43290</c:v>
                </c:pt>
                <c:pt idx="464">
                  <c:v>43291</c:v>
                </c:pt>
                <c:pt idx="465">
                  <c:v>43292</c:v>
                </c:pt>
                <c:pt idx="466">
                  <c:v>43293</c:v>
                </c:pt>
                <c:pt idx="467">
                  <c:v>43294</c:v>
                </c:pt>
                <c:pt idx="468">
                  <c:v>43297</c:v>
                </c:pt>
                <c:pt idx="469">
                  <c:v>43298</c:v>
                </c:pt>
                <c:pt idx="470">
                  <c:v>43299</c:v>
                </c:pt>
                <c:pt idx="471">
                  <c:v>43300</c:v>
                </c:pt>
                <c:pt idx="472">
                  <c:v>43301</c:v>
                </c:pt>
                <c:pt idx="473">
                  <c:v>43304</c:v>
                </c:pt>
                <c:pt idx="474">
                  <c:v>43305</c:v>
                </c:pt>
                <c:pt idx="475">
                  <c:v>43306</c:v>
                </c:pt>
                <c:pt idx="476">
                  <c:v>43307</c:v>
                </c:pt>
                <c:pt idx="477">
                  <c:v>43308</c:v>
                </c:pt>
                <c:pt idx="478">
                  <c:v>43311</c:v>
                </c:pt>
                <c:pt idx="479">
                  <c:v>43312</c:v>
                </c:pt>
                <c:pt idx="480">
                  <c:v>43313</c:v>
                </c:pt>
                <c:pt idx="481">
                  <c:v>43314</c:v>
                </c:pt>
                <c:pt idx="482">
                  <c:v>43315</c:v>
                </c:pt>
                <c:pt idx="483">
                  <c:v>43318</c:v>
                </c:pt>
                <c:pt idx="484">
                  <c:v>43319</c:v>
                </c:pt>
                <c:pt idx="485">
                  <c:v>43320</c:v>
                </c:pt>
                <c:pt idx="486">
                  <c:v>43321</c:v>
                </c:pt>
                <c:pt idx="487">
                  <c:v>43322</c:v>
                </c:pt>
                <c:pt idx="488">
                  <c:v>43325</c:v>
                </c:pt>
                <c:pt idx="489">
                  <c:v>43326</c:v>
                </c:pt>
                <c:pt idx="490">
                  <c:v>43327</c:v>
                </c:pt>
                <c:pt idx="491">
                  <c:v>43328</c:v>
                </c:pt>
                <c:pt idx="492">
                  <c:v>43329</c:v>
                </c:pt>
                <c:pt idx="493">
                  <c:v>43332</c:v>
                </c:pt>
                <c:pt idx="494">
                  <c:v>43333</c:v>
                </c:pt>
                <c:pt idx="495">
                  <c:v>43334</c:v>
                </c:pt>
                <c:pt idx="496">
                  <c:v>43335</c:v>
                </c:pt>
                <c:pt idx="497">
                  <c:v>43336</c:v>
                </c:pt>
                <c:pt idx="498">
                  <c:v>43339</c:v>
                </c:pt>
                <c:pt idx="499">
                  <c:v>43340</c:v>
                </c:pt>
                <c:pt idx="500">
                  <c:v>43341</c:v>
                </c:pt>
                <c:pt idx="501">
                  <c:v>43342</c:v>
                </c:pt>
                <c:pt idx="502">
                  <c:v>43343</c:v>
                </c:pt>
                <c:pt idx="503">
                  <c:v>43346</c:v>
                </c:pt>
                <c:pt idx="504">
                  <c:v>43347</c:v>
                </c:pt>
                <c:pt idx="505">
                  <c:v>43348</c:v>
                </c:pt>
                <c:pt idx="506">
                  <c:v>43349</c:v>
                </c:pt>
                <c:pt idx="507">
                  <c:v>43350</c:v>
                </c:pt>
                <c:pt idx="508">
                  <c:v>43353</c:v>
                </c:pt>
                <c:pt idx="509">
                  <c:v>43354</c:v>
                </c:pt>
                <c:pt idx="510">
                  <c:v>43355</c:v>
                </c:pt>
                <c:pt idx="511">
                  <c:v>43356</c:v>
                </c:pt>
                <c:pt idx="512">
                  <c:v>43357</c:v>
                </c:pt>
                <c:pt idx="513">
                  <c:v>43360</c:v>
                </c:pt>
                <c:pt idx="514">
                  <c:v>43361</c:v>
                </c:pt>
                <c:pt idx="515">
                  <c:v>43362</c:v>
                </c:pt>
                <c:pt idx="516">
                  <c:v>43363</c:v>
                </c:pt>
                <c:pt idx="517">
                  <c:v>43364</c:v>
                </c:pt>
                <c:pt idx="518">
                  <c:v>43371</c:v>
                </c:pt>
                <c:pt idx="519">
                  <c:v>43378</c:v>
                </c:pt>
                <c:pt idx="520">
                  <c:v>43385</c:v>
                </c:pt>
                <c:pt idx="521">
                  <c:v>43392</c:v>
                </c:pt>
                <c:pt idx="522">
                  <c:v>43399</c:v>
                </c:pt>
                <c:pt idx="523">
                  <c:v>43406</c:v>
                </c:pt>
                <c:pt idx="524">
                  <c:v>43413</c:v>
                </c:pt>
                <c:pt idx="525">
                  <c:v>43420</c:v>
                </c:pt>
                <c:pt idx="526">
                  <c:v>43427</c:v>
                </c:pt>
                <c:pt idx="527">
                  <c:v>43434</c:v>
                </c:pt>
                <c:pt idx="528">
                  <c:v>43441</c:v>
                </c:pt>
                <c:pt idx="529">
                  <c:v>43448</c:v>
                </c:pt>
                <c:pt idx="530">
                  <c:v>43455</c:v>
                </c:pt>
                <c:pt idx="531">
                  <c:v>43465</c:v>
                </c:pt>
                <c:pt idx="532">
                  <c:v>43472</c:v>
                </c:pt>
                <c:pt idx="533">
                  <c:v>43479</c:v>
                </c:pt>
                <c:pt idx="534">
                  <c:v>43486</c:v>
                </c:pt>
                <c:pt idx="535">
                  <c:v>43493</c:v>
                </c:pt>
                <c:pt idx="536">
                  <c:v>43500</c:v>
                </c:pt>
                <c:pt idx="537">
                  <c:v>43507</c:v>
                </c:pt>
                <c:pt idx="538">
                  <c:v>43514</c:v>
                </c:pt>
                <c:pt idx="539">
                  <c:v>43521</c:v>
                </c:pt>
                <c:pt idx="540">
                  <c:v>43528</c:v>
                </c:pt>
                <c:pt idx="541">
                  <c:v>43535</c:v>
                </c:pt>
                <c:pt idx="542">
                  <c:v>43542</c:v>
                </c:pt>
                <c:pt idx="543">
                  <c:v>43549</c:v>
                </c:pt>
                <c:pt idx="544">
                  <c:v>43556</c:v>
                </c:pt>
                <c:pt idx="545">
                  <c:v>43563</c:v>
                </c:pt>
                <c:pt idx="546">
                  <c:v>43570</c:v>
                </c:pt>
                <c:pt idx="547">
                  <c:v>43579</c:v>
                </c:pt>
                <c:pt idx="548">
                  <c:v>43584</c:v>
                </c:pt>
                <c:pt idx="549">
                  <c:v>43591</c:v>
                </c:pt>
                <c:pt idx="550">
                  <c:v>43598</c:v>
                </c:pt>
                <c:pt idx="551">
                  <c:v>43605</c:v>
                </c:pt>
                <c:pt idx="552">
                  <c:v>43612</c:v>
                </c:pt>
                <c:pt idx="553">
                  <c:v>43619</c:v>
                </c:pt>
                <c:pt idx="554">
                  <c:v>43626</c:v>
                </c:pt>
                <c:pt idx="555">
                  <c:v>43633</c:v>
                </c:pt>
                <c:pt idx="556">
                  <c:v>43640</c:v>
                </c:pt>
                <c:pt idx="557">
                  <c:v>43647</c:v>
                </c:pt>
                <c:pt idx="558">
                  <c:v>43654</c:v>
                </c:pt>
                <c:pt idx="559">
                  <c:v>43661</c:v>
                </c:pt>
                <c:pt idx="560">
                  <c:v>43668</c:v>
                </c:pt>
                <c:pt idx="561">
                  <c:v>43675</c:v>
                </c:pt>
                <c:pt idx="562">
                  <c:v>43682</c:v>
                </c:pt>
                <c:pt idx="563">
                  <c:v>43689</c:v>
                </c:pt>
                <c:pt idx="564">
                  <c:v>43696</c:v>
                </c:pt>
                <c:pt idx="565">
                  <c:v>43703</c:v>
                </c:pt>
                <c:pt idx="566">
                  <c:v>43710</c:v>
                </c:pt>
                <c:pt idx="567">
                  <c:v>43717</c:v>
                </c:pt>
                <c:pt idx="568">
                  <c:v>43724</c:v>
                </c:pt>
                <c:pt idx="569">
                  <c:v>43731</c:v>
                </c:pt>
                <c:pt idx="570">
                  <c:v>43738</c:v>
                </c:pt>
                <c:pt idx="571">
                  <c:v>43745</c:v>
                </c:pt>
                <c:pt idx="572">
                  <c:v>43752</c:v>
                </c:pt>
                <c:pt idx="573">
                  <c:v>43759</c:v>
                </c:pt>
                <c:pt idx="574">
                  <c:v>43766</c:v>
                </c:pt>
                <c:pt idx="575">
                  <c:v>43773</c:v>
                </c:pt>
                <c:pt idx="576">
                  <c:v>43780</c:v>
                </c:pt>
                <c:pt idx="577">
                  <c:v>43787</c:v>
                </c:pt>
                <c:pt idx="578">
                  <c:v>43794</c:v>
                </c:pt>
                <c:pt idx="579">
                  <c:v>43801</c:v>
                </c:pt>
                <c:pt idx="580">
                  <c:v>43808</c:v>
                </c:pt>
                <c:pt idx="581">
                  <c:v>43815</c:v>
                </c:pt>
                <c:pt idx="582">
                  <c:v>43822</c:v>
                </c:pt>
                <c:pt idx="583">
                  <c:v>43830</c:v>
                </c:pt>
                <c:pt idx="584">
                  <c:v>43837</c:v>
                </c:pt>
                <c:pt idx="585">
                  <c:v>43844</c:v>
                </c:pt>
                <c:pt idx="586">
                  <c:v>43851</c:v>
                </c:pt>
                <c:pt idx="587">
                  <c:v>43858</c:v>
                </c:pt>
                <c:pt idx="588">
                  <c:v>43865</c:v>
                </c:pt>
                <c:pt idx="589">
                  <c:v>43872</c:v>
                </c:pt>
                <c:pt idx="590">
                  <c:v>43879</c:v>
                </c:pt>
                <c:pt idx="591">
                  <c:v>43886</c:v>
                </c:pt>
                <c:pt idx="592">
                  <c:v>43893</c:v>
                </c:pt>
                <c:pt idx="593">
                  <c:v>43900</c:v>
                </c:pt>
                <c:pt idx="594">
                  <c:v>43907</c:v>
                </c:pt>
                <c:pt idx="595">
                  <c:v>43914</c:v>
                </c:pt>
                <c:pt idx="596">
                  <c:v>43921</c:v>
                </c:pt>
                <c:pt idx="597">
                  <c:v>43928</c:v>
                </c:pt>
                <c:pt idx="598">
                  <c:v>43937</c:v>
                </c:pt>
                <c:pt idx="599">
                  <c:v>43944</c:v>
                </c:pt>
                <c:pt idx="600">
                  <c:v>43951</c:v>
                </c:pt>
                <c:pt idx="601">
                  <c:v>43958</c:v>
                </c:pt>
                <c:pt idx="602">
                  <c:v>43965</c:v>
                </c:pt>
                <c:pt idx="603">
                  <c:v>43972</c:v>
                </c:pt>
                <c:pt idx="604">
                  <c:v>43979</c:v>
                </c:pt>
                <c:pt idx="605">
                  <c:v>43986</c:v>
                </c:pt>
                <c:pt idx="606">
                  <c:v>43993</c:v>
                </c:pt>
                <c:pt idx="607">
                  <c:v>44000</c:v>
                </c:pt>
                <c:pt idx="608">
                  <c:v>44007</c:v>
                </c:pt>
                <c:pt idx="609">
                  <c:v>44014</c:v>
                </c:pt>
                <c:pt idx="610">
                  <c:v>44021</c:v>
                </c:pt>
                <c:pt idx="611">
                  <c:v>44028</c:v>
                </c:pt>
                <c:pt idx="612">
                  <c:v>44035</c:v>
                </c:pt>
                <c:pt idx="613">
                  <c:v>44042</c:v>
                </c:pt>
                <c:pt idx="614">
                  <c:v>44049</c:v>
                </c:pt>
                <c:pt idx="615">
                  <c:v>44056</c:v>
                </c:pt>
                <c:pt idx="616">
                  <c:v>44063</c:v>
                </c:pt>
                <c:pt idx="617">
                  <c:v>44070</c:v>
                </c:pt>
                <c:pt idx="618">
                  <c:v>44077</c:v>
                </c:pt>
                <c:pt idx="619">
                  <c:v>44084</c:v>
                </c:pt>
                <c:pt idx="620">
                  <c:v>44091</c:v>
                </c:pt>
                <c:pt idx="621">
                  <c:v>44098</c:v>
                </c:pt>
                <c:pt idx="622">
                  <c:v>44105</c:v>
                </c:pt>
                <c:pt idx="623">
                  <c:v>44112</c:v>
                </c:pt>
                <c:pt idx="624">
                  <c:v>44119</c:v>
                </c:pt>
                <c:pt idx="625">
                  <c:v>44126</c:v>
                </c:pt>
                <c:pt idx="626">
                  <c:v>44133</c:v>
                </c:pt>
                <c:pt idx="627">
                  <c:v>44140</c:v>
                </c:pt>
                <c:pt idx="628">
                  <c:v>44147</c:v>
                </c:pt>
                <c:pt idx="629">
                  <c:v>44154</c:v>
                </c:pt>
                <c:pt idx="630">
                  <c:v>44161</c:v>
                </c:pt>
                <c:pt idx="631">
                  <c:v>44168</c:v>
                </c:pt>
                <c:pt idx="632">
                  <c:v>44175</c:v>
                </c:pt>
                <c:pt idx="633">
                  <c:v>44182</c:v>
                </c:pt>
                <c:pt idx="634">
                  <c:v>44189</c:v>
                </c:pt>
                <c:pt idx="635">
                  <c:v>44196</c:v>
                </c:pt>
                <c:pt idx="636">
                  <c:v>44203</c:v>
                </c:pt>
                <c:pt idx="637">
                  <c:v>44210</c:v>
                </c:pt>
                <c:pt idx="638">
                  <c:v>44217</c:v>
                </c:pt>
                <c:pt idx="639">
                  <c:v>44224</c:v>
                </c:pt>
                <c:pt idx="640">
                  <c:v>44231</c:v>
                </c:pt>
                <c:pt idx="641">
                  <c:v>44238</c:v>
                </c:pt>
                <c:pt idx="642">
                  <c:v>44245</c:v>
                </c:pt>
                <c:pt idx="643">
                  <c:v>44252</c:v>
                </c:pt>
                <c:pt idx="644">
                  <c:v>44259</c:v>
                </c:pt>
                <c:pt idx="645">
                  <c:v>44266</c:v>
                </c:pt>
                <c:pt idx="646">
                  <c:v>44273</c:v>
                </c:pt>
                <c:pt idx="647">
                  <c:v>44280</c:v>
                </c:pt>
                <c:pt idx="648">
                  <c:v>44287</c:v>
                </c:pt>
                <c:pt idx="649">
                  <c:v>44294</c:v>
                </c:pt>
                <c:pt idx="650">
                  <c:v>44301</c:v>
                </c:pt>
                <c:pt idx="651">
                  <c:v>44308</c:v>
                </c:pt>
                <c:pt idx="652">
                  <c:v>44315</c:v>
                </c:pt>
                <c:pt idx="653">
                  <c:v>44322</c:v>
                </c:pt>
                <c:pt idx="654">
                  <c:v>44329</c:v>
                </c:pt>
                <c:pt idx="655">
                  <c:v>44336</c:v>
                </c:pt>
                <c:pt idx="656">
                  <c:v>44343</c:v>
                </c:pt>
                <c:pt idx="657">
                  <c:v>44350</c:v>
                </c:pt>
                <c:pt idx="658">
                  <c:v>44357</c:v>
                </c:pt>
                <c:pt idx="659">
                  <c:v>44364</c:v>
                </c:pt>
                <c:pt idx="660">
                  <c:v>44371</c:v>
                </c:pt>
                <c:pt idx="661">
                  <c:v>44378</c:v>
                </c:pt>
                <c:pt idx="662">
                  <c:v>44385</c:v>
                </c:pt>
                <c:pt idx="663">
                  <c:v>44392</c:v>
                </c:pt>
                <c:pt idx="664">
                  <c:v>44399</c:v>
                </c:pt>
                <c:pt idx="665">
                  <c:v>44406</c:v>
                </c:pt>
                <c:pt idx="666">
                  <c:v>44413</c:v>
                </c:pt>
                <c:pt idx="667">
                  <c:v>44420</c:v>
                </c:pt>
                <c:pt idx="668">
                  <c:v>44427</c:v>
                </c:pt>
                <c:pt idx="669">
                  <c:v>44434</c:v>
                </c:pt>
                <c:pt idx="670">
                  <c:v>44441</c:v>
                </c:pt>
                <c:pt idx="671">
                  <c:v>44448</c:v>
                </c:pt>
                <c:pt idx="672">
                  <c:v>44455</c:v>
                </c:pt>
                <c:pt idx="673">
                  <c:v>44462</c:v>
                </c:pt>
                <c:pt idx="674">
                  <c:v>44469</c:v>
                </c:pt>
                <c:pt idx="675">
                  <c:v>44476</c:v>
                </c:pt>
                <c:pt idx="676">
                  <c:v>44483</c:v>
                </c:pt>
                <c:pt idx="677">
                  <c:v>44490</c:v>
                </c:pt>
                <c:pt idx="678">
                  <c:v>44497</c:v>
                </c:pt>
                <c:pt idx="679">
                  <c:v>44504</c:v>
                </c:pt>
                <c:pt idx="680">
                  <c:v>44511</c:v>
                </c:pt>
                <c:pt idx="681">
                  <c:v>44518</c:v>
                </c:pt>
                <c:pt idx="682">
                  <c:v>44525</c:v>
                </c:pt>
                <c:pt idx="683">
                  <c:v>44532</c:v>
                </c:pt>
                <c:pt idx="684">
                  <c:v>44539</c:v>
                </c:pt>
                <c:pt idx="685">
                  <c:v>44546</c:v>
                </c:pt>
                <c:pt idx="686">
                  <c:v>44553</c:v>
                </c:pt>
                <c:pt idx="687">
                  <c:v>44560</c:v>
                </c:pt>
                <c:pt idx="688">
                  <c:v>44567</c:v>
                </c:pt>
                <c:pt idx="689">
                  <c:v>44574</c:v>
                </c:pt>
                <c:pt idx="690">
                  <c:v>44581</c:v>
                </c:pt>
                <c:pt idx="691">
                  <c:v>44588</c:v>
                </c:pt>
                <c:pt idx="692">
                  <c:v>44595</c:v>
                </c:pt>
                <c:pt idx="693">
                  <c:v>44602</c:v>
                </c:pt>
                <c:pt idx="694">
                  <c:v>44609</c:v>
                </c:pt>
                <c:pt idx="695">
                  <c:v>44616</c:v>
                </c:pt>
                <c:pt idx="696">
                  <c:v>44623</c:v>
                </c:pt>
                <c:pt idx="697">
                  <c:v>44630</c:v>
                </c:pt>
                <c:pt idx="698">
                  <c:v>44637</c:v>
                </c:pt>
                <c:pt idx="699">
                  <c:v>44644</c:v>
                </c:pt>
                <c:pt idx="700">
                  <c:v>44651</c:v>
                </c:pt>
                <c:pt idx="701">
                  <c:v>44658</c:v>
                </c:pt>
                <c:pt idx="702">
                  <c:v>44665</c:v>
                </c:pt>
                <c:pt idx="703">
                  <c:v>44672</c:v>
                </c:pt>
                <c:pt idx="704">
                  <c:v>44679</c:v>
                </c:pt>
                <c:pt idx="705">
                  <c:v>44686</c:v>
                </c:pt>
                <c:pt idx="706">
                  <c:v>44693</c:v>
                </c:pt>
                <c:pt idx="707">
                  <c:v>44700</c:v>
                </c:pt>
                <c:pt idx="708">
                  <c:v>44707</c:v>
                </c:pt>
                <c:pt idx="709">
                  <c:v>44714</c:v>
                </c:pt>
                <c:pt idx="710">
                  <c:v>44721</c:v>
                </c:pt>
                <c:pt idx="711">
                  <c:v>44728</c:v>
                </c:pt>
                <c:pt idx="712">
                  <c:v>44735</c:v>
                </c:pt>
                <c:pt idx="713">
                  <c:v>44742</c:v>
                </c:pt>
                <c:pt idx="714">
                  <c:v>44749</c:v>
                </c:pt>
                <c:pt idx="715">
                  <c:v>44756</c:v>
                </c:pt>
                <c:pt idx="716">
                  <c:v>44763</c:v>
                </c:pt>
                <c:pt idx="717">
                  <c:v>44770</c:v>
                </c:pt>
                <c:pt idx="718">
                  <c:v>44777</c:v>
                </c:pt>
                <c:pt idx="719">
                  <c:v>44784</c:v>
                </c:pt>
                <c:pt idx="720">
                  <c:v>44791</c:v>
                </c:pt>
                <c:pt idx="721">
                  <c:v>44798</c:v>
                </c:pt>
                <c:pt idx="722">
                  <c:v>44805</c:v>
                </c:pt>
                <c:pt idx="723">
                  <c:v>44812</c:v>
                </c:pt>
                <c:pt idx="724">
                  <c:v>44819</c:v>
                </c:pt>
                <c:pt idx="725">
                  <c:v>44826</c:v>
                </c:pt>
                <c:pt idx="726">
                  <c:v>44833</c:v>
                </c:pt>
                <c:pt idx="727">
                  <c:v>44840</c:v>
                </c:pt>
                <c:pt idx="728">
                  <c:v>44847</c:v>
                </c:pt>
                <c:pt idx="729">
                  <c:v>44854</c:v>
                </c:pt>
                <c:pt idx="730">
                  <c:v>44861</c:v>
                </c:pt>
                <c:pt idx="731">
                  <c:v>44868</c:v>
                </c:pt>
                <c:pt idx="732">
                  <c:v>44875</c:v>
                </c:pt>
                <c:pt idx="733">
                  <c:v>44882</c:v>
                </c:pt>
                <c:pt idx="734">
                  <c:v>44889</c:v>
                </c:pt>
                <c:pt idx="735">
                  <c:v>44896</c:v>
                </c:pt>
                <c:pt idx="736">
                  <c:v>44903</c:v>
                </c:pt>
                <c:pt idx="737">
                  <c:v>44910</c:v>
                </c:pt>
                <c:pt idx="738">
                  <c:v>44917</c:v>
                </c:pt>
                <c:pt idx="739">
                  <c:v>44924</c:v>
                </c:pt>
                <c:pt idx="740">
                  <c:v>44931</c:v>
                </c:pt>
                <c:pt idx="741">
                  <c:v>44938</c:v>
                </c:pt>
                <c:pt idx="742">
                  <c:v>44945</c:v>
                </c:pt>
                <c:pt idx="743">
                  <c:v>44952</c:v>
                </c:pt>
                <c:pt idx="744">
                  <c:v>44959</c:v>
                </c:pt>
                <c:pt idx="745">
                  <c:v>44966</c:v>
                </c:pt>
                <c:pt idx="746">
                  <c:v>44973</c:v>
                </c:pt>
                <c:pt idx="747">
                  <c:v>44980</c:v>
                </c:pt>
                <c:pt idx="748">
                  <c:v>44987</c:v>
                </c:pt>
                <c:pt idx="749">
                  <c:v>44994</c:v>
                </c:pt>
                <c:pt idx="750">
                  <c:v>45001</c:v>
                </c:pt>
                <c:pt idx="751">
                  <c:v>45008</c:v>
                </c:pt>
                <c:pt idx="752">
                  <c:v>45015</c:v>
                </c:pt>
                <c:pt idx="753">
                  <c:v>45022</c:v>
                </c:pt>
                <c:pt idx="754">
                  <c:v>45029</c:v>
                </c:pt>
                <c:pt idx="755">
                  <c:v>45036</c:v>
                </c:pt>
                <c:pt idx="756">
                  <c:v>45043</c:v>
                </c:pt>
                <c:pt idx="757">
                  <c:v>45050</c:v>
                </c:pt>
                <c:pt idx="758">
                  <c:v>45057</c:v>
                </c:pt>
                <c:pt idx="759">
                  <c:v>45064</c:v>
                </c:pt>
                <c:pt idx="760">
                  <c:v>45071</c:v>
                </c:pt>
                <c:pt idx="761">
                  <c:v>45078</c:v>
                </c:pt>
                <c:pt idx="762">
                  <c:v>45085</c:v>
                </c:pt>
                <c:pt idx="763">
                  <c:v>45092</c:v>
                </c:pt>
                <c:pt idx="764">
                  <c:v>45099</c:v>
                </c:pt>
                <c:pt idx="765">
                  <c:v>45106</c:v>
                </c:pt>
                <c:pt idx="766">
                  <c:v>45113</c:v>
                </c:pt>
                <c:pt idx="767">
                  <c:v>45120</c:v>
                </c:pt>
                <c:pt idx="768">
                  <c:v>45127</c:v>
                </c:pt>
                <c:pt idx="769">
                  <c:v>45134</c:v>
                </c:pt>
                <c:pt idx="770">
                  <c:v>45141</c:v>
                </c:pt>
                <c:pt idx="771">
                  <c:v>45148</c:v>
                </c:pt>
                <c:pt idx="772">
                  <c:v>45155</c:v>
                </c:pt>
                <c:pt idx="773">
                  <c:v>45162</c:v>
                </c:pt>
                <c:pt idx="774">
                  <c:v>45169</c:v>
                </c:pt>
                <c:pt idx="775">
                  <c:v>45176</c:v>
                </c:pt>
                <c:pt idx="776">
                  <c:v>45183</c:v>
                </c:pt>
                <c:pt idx="777">
                  <c:v>45190</c:v>
                </c:pt>
                <c:pt idx="778">
                  <c:v>45197</c:v>
                </c:pt>
                <c:pt idx="779">
                  <c:v>45204</c:v>
                </c:pt>
                <c:pt idx="780">
                  <c:v>45211</c:v>
                </c:pt>
                <c:pt idx="781">
                  <c:v>45218</c:v>
                </c:pt>
                <c:pt idx="782">
                  <c:v>45225</c:v>
                </c:pt>
                <c:pt idx="783">
                  <c:v>45232</c:v>
                </c:pt>
                <c:pt idx="784">
                  <c:v>45239</c:v>
                </c:pt>
                <c:pt idx="785">
                  <c:v>45246</c:v>
                </c:pt>
                <c:pt idx="786">
                  <c:v>45253</c:v>
                </c:pt>
                <c:pt idx="787">
                  <c:v>45260</c:v>
                </c:pt>
                <c:pt idx="788">
                  <c:v>45267</c:v>
                </c:pt>
                <c:pt idx="789">
                  <c:v>45274</c:v>
                </c:pt>
                <c:pt idx="790">
                  <c:v>45281</c:v>
                </c:pt>
                <c:pt idx="791">
                  <c:v>45289</c:v>
                </c:pt>
                <c:pt idx="792">
                  <c:v>45296</c:v>
                </c:pt>
                <c:pt idx="793">
                  <c:v>45303</c:v>
                </c:pt>
                <c:pt idx="794">
                  <c:v>45310</c:v>
                </c:pt>
                <c:pt idx="795">
                  <c:v>45317</c:v>
                </c:pt>
                <c:pt idx="796">
                  <c:v>45324</c:v>
                </c:pt>
                <c:pt idx="797">
                  <c:v>45331</c:v>
                </c:pt>
                <c:pt idx="798">
                  <c:v>45338</c:v>
                </c:pt>
                <c:pt idx="799">
                  <c:v>45345</c:v>
                </c:pt>
                <c:pt idx="800">
                  <c:v>45352</c:v>
                </c:pt>
                <c:pt idx="801">
                  <c:v>45359</c:v>
                </c:pt>
                <c:pt idx="802">
                  <c:v>45366</c:v>
                </c:pt>
                <c:pt idx="803">
                  <c:v>45373</c:v>
                </c:pt>
                <c:pt idx="804">
                  <c:v>45384</c:v>
                </c:pt>
                <c:pt idx="805">
                  <c:v>45387</c:v>
                </c:pt>
                <c:pt idx="806">
                  <c:v>45394</c:v>
                </c:pt>
                <c:pt idx="807">
                  <c:v>45401</c:v>
                </c:pt>
                <c:pt idx="808">
                  <c:v>45408</c:v>
                </c:pt>
                <c:pt idx="809">
                  <c:v>45418</c:v>
                </c:pt>
                <c:pt idx="810">
                  <c:v>45425</c:v>
                </c:pt>
                <c:pt idx="811">
                  <c:v>45432</c:v>
                </c:pt>
                <c:pt idx="812">
                  <c:v>45439</c:v>
                </c:pt>
                <c:pt idx="813">
                  <c:v>45446</c:v>
                </c:pt>
                <c:pt idx="814">
                  <c:v>45453</c:v>
                </c:pt>
                <c:pt idx="815">
                  <c:v>45460</c:v>
                </c:pt>
                <c:pt idx="816">
                  <c:v>45467</c:v>
                </c:pt>
                <c:pt idx="817">
                  <c:v>45474</c:v>
                </c:pt>
                <c:pt idx="818">
                  <c:v>45481</c:v>
                </c:pt>
                <c:pt idx="819">
                  <c:v>45488</c:v>
                </c:pt>
                <c:pt idx="820">
                  <c:v>45495</c:v>
                </c:pt>
                <c:pt idx="821">
                  <c:v>45502</c:v>
                </c:pt>
                <c:pt idx="822">
                  <c:v>45509</c:v>
                </c:pt>
                <c:pt idx="823">
                  <c:v>45516</c:v>
                </c:pt>
                <c:pt idx="824">
                  <c:v>45523</c:v>
                </c:pt>
                <c:pt idx="825">
                  <c:v>45530</c:v>
                </c:pt>
                <c:pt idx="826">
                  <c:v>45537</c:v>
                </c:pt>
                <c:pt idx="827">
                  <c:v>45544</c:v>
                </c:pt>
                <c:pt idx="828">
                  <c:v>45551</c:v>
                </c:pt>
                <c:pt idx="829">
                  <c:v>45558</c:v>
                </c:pt>
                <c:pt idx="830">
                  <c:v>45565</c:v>
                </c:pt>
                <c:pt idx="831">
                  <c:v>45572</c:v>
                </c:pt>
                <c:pt idx="832">
                  <c:v>45579</c:v>
                </c:pt>
                <c:pt idx="833">
                  <c:v>45586</c:v>
                </c:pt>
                <c:pt idx="834">
                  <c:v>45593</c:v>
                </c:pt>
                <c:pt idx="835">
                  <c:v>45600</c:v>
                </c:pt>
                <c:pt idx="836">
                  <c:v>45607</c:v>
                </c:pt>
                <c:pt idx="837">
                  <c:v>45614</c:v>
                </c:pt>
                <c:pt idx="838">
                  <c:v>45621</c:v>
                </c:pt>
                <c:pt idx="839">
                  <c:v>45628</c:v>
                </c:pt>
                <c:pt idx="840">
                  <c:v>45635</c:v>
                </c:pt>
                <c:pt idx="841">
                  <c:v>45642</c:v>
                </c:pt>
                <c:pt idx="842">
                  <c:v>45649</c:v>
                </c:pt>
                <c:pt idx="843">
                  <c:v>45657</c:v>
                </c:pt>
                <c:pt idx="844">
                  <c:v>45664</c:v>
                </c:pt>
                <c:pt idx="845">
                  <c:v>45671</c:v>
                </c:pt>
                <c:pt idx="846">
                  <c:v>45678</c:v>
                </c:pt>
                <c:pt idx="847">
                  <c:v>45685</c:v>
                </c:pt>
                <c:pt idx="848">
                  <c:v>45692</c:v>
                </c:pt>
                <c:pt idx="849">
                  <c:v>45699</c:v>
                </c:pt>
                <c:pt idx="850">
                  <c:v>45706</c:v>
                </c:pt>
                <c:pt idx="851">
                  <c:v>45713</c:v>
                </c:pt>
                <c:pt idx="852">
                  <c:v>45720</c:v>
                </c:pt>
                <c:pt idx="853">
                  <c:v>45727</c:v>
                </c:pt>
                <c:pt idx="854">
                  <c:v>45734</c:v>
                </c:pt>
                <c:pt idx="855">
                  <c:v>45741</c:v>
                </c:pt>
                <c:pt idx="856">
                  <c:v>45748</c:v>
                </c:pt>
                <c:pt idx="857">
                  <c:v>45755</c:v>
                </c:pt>
                <c:pt idx="858">
                  <c:v>45762</c:v>
                </c:pt>
                <c:pt idx="859">
                  <c:v>45771</c:v>
                </c:pt>
                <c:pt idx="860">
                  <c:v>45779</c:v>
                </c:pt>
                <c:pt idx="861">
                  <c:v>45785</c:v>
                </c:pt>
                <c:pt idx="862">
                  <c:v>45792</c:v>
                </c:pt>
                <c:pt idx="863">
                  <c:v>45799</c:v>
                </c:pt>
                <c:pt idx="864">
                  <c:v>45806</c:v>
                </c:pt>
                <c:pt idx="865">
                  <c:v>45813</c:v>
                </c:pt>
                <c:pt idx="866">
                  <c:v>45820</c:v>
                </c:pt>
                <c:pt idx="867">
                  <c:v>45827</c:v>
                </c:pt>
                <c:pt idx="868">
                  <c:v>45834</c:v>
                </c:pt>
                <c:pt idx="869">
                  <c:v>45841</c:v>
                </c:pt>
                <c:pt idx="870">
                  <c:v>45848</c:v>
                </c:pt>
                <c:pt idx="871">
                  <c:v>45855</c:v>
                </c:pt>
                <c:pt idx="872">
                  <c:v>45862</c:v>
                </c:pt>
                <c:pt idx="873">
                  <c:v>45869</c:v>
                </c:pt>
                <c:pt idx="874">
                  <c:v>45876</c:v>
                </c:pt>
                <c:pt idx="875">
                  <c:v>45883</c:v>
                </c:pt>
                <c:pt idx="876">
                  <c:v>45890</c:v>
                </c:pt>
                <c:pt idx="877">
                  <c:v>45897</c:v>
                </c:pt>
                <c:pt idx="878">
                  <c:v>45904</c:v>
                </c:pt>
                <c:pt idx="879">
                  <c:v>45911</c:v>
                </c:pt>
                <c:pt idx="880">
                  <c:v>45918</c:v>
                </c:pt>
                <c:pt idx="881">
                  <c:v>45925</c:v>
                </c:pt>
                <c:pt idx="882">
                  <c:v>45932</c:v>
                </c:pt>
                <c:pt idx="883">
                  <c:v>45939</c:v>
                </c:pt>
                <c:pt idx="884">
                  <c:v>45946</c:v>
                </c:pt>
                <c:pt idx="885">
                  <c:v>45953</c:v>
                </c:pt>
                <c:pt idx="886">
                  <c:v>45960</c:v>
                </c:pt>
                <c:pt idx="887">
                  <c:v>45967</c:v>
                </c:pt>
                <c:pt idx="888">
                  <c:v>45974</c:v>
                </c:pt>
                <c:pt idx="889">
                  <c:v>45981</c:v>
                </c:pt>
                <c:pt idx="890">
                  <c:v>45988</c:v>
                </c:pt>
                <c:pt idx="891">
                  <c:v>45995</c:v>
                </c:pt>
                <c:pt idx="892">
                  <c:v>46002</c:v>
                </c:pt>
                <c:pt idx="893">
                  <c:v>46009</c:v>
                </c:pt>
                <c:pt idx="894">
                  <c:v>46020</c:v>
                </c:pt>
                <c:pt idx="895">
                  <c:v>46024</c:v>
                </c:pt>
                <c:pt idx="896">
                  <c:v>46030</c:v>
                </c:pt>
                <c:pt idx="897">
                  <c:v>46037</c:v>
                </c:pt>
                <c:pt idx="898">
                  <c:v>46044</c:v>
                </c:pt>
                <c:pt idx="899">
                  <c:v>46051</c:v>
                </c:pt>
                <c:pt idx="900">
                  <c:v>46058</c:v>
                </c:pt>
                <c:pt idx="901">
                  <c:v>46065</c:v>
                </c:pt>
                <c:pt idx="902">
                  <c:v>46072</c:v>
                </c:pt>
                <c:pt idx="903">
                  <c:v>46079</c:v>
                </c:pt>
                <c:pt idx="904">
                  <c:v>46086</c:v>
                </c:pt>
                <c:pt idx="905">
                  <c:v>46093</c:v>
                </c:pt>
                <c:pt idx="906">
                  <c:v>46100</c:v>
                </c:pt>
                <c:pt idx="907">
                  <c:v>46107</c:v>
                </c:pt>
                <c:pt idx="908">
                  <c:v>46114</c:v>
                </c:pt>
                <c:pt idx="909">
                  <c:v>46121</c:v>
                </c:pt>
                <c:pt idx="910">
                  <c:v>46128</c:v>
                </c:pt>
                <c:pt idx="911">
                  <c:v>46135</c:v>
                </c:pt>
                <c:pt idx="912">
                  <c:v>46142</c:v>
                </c:pt>
                <c:pt idx="913">
                  <c:v>46149</c:v>
                </c:pt>
                <c:pt idx="914">
                  <c:v>46156</c:v>
                </c:pt>
                <c:pt idx="915">
                  <c:v>46163</c:v>
                </c:pt>
                <c:pt idx="916">
                  <c:v>46170</c:v>
                </c:pt>
                <c:pt idx="917">
                  <c:v>46177</c:v>
                </c:pt>
                <c:pt idx="918">
                  <c:v>46184</c:v>
                </c:pt>
                <c:pt idx="919">
                  <c:v>46191</c:v>
                </c:pt>
                <c:pt idx="920">
                  <c:v>46198</c:v>
                </c:pt>
                <c:pt idx="921">
                  <c:v>46205</c:v>
                </c:pt>
                <c:pt idx="922">
                  <c:v>46212</c:v>
                </c:pt>
                <c:pt idx="923">
                  <c:v>46219</c:v>
                </c:pt>
                <c:pt idx="924">
                  <c:v>46226</c:v>
                </c:pt>
                <c:pt idx="925">
                  <c:v>46233</c:v>
                </c:pt>
                <c:pt idx="926">
                  <c:v>46240</c:v>
                </c:pt>
                <c:pt idx="927">
                  <c:v>46247</c:v>
                </c:pt>
                <c:pt idx="928">
                  <c:v>46254</c:v>
                </c:pt>
                <c:pt idx="929">
                  <c:v>46261</c:v>
                </c:pt>
                <c:pt idx="930">
                  <c:v>46268</c:v>
                </c:pt>
                <c:pt idx="931">
                  <c:v>46275</c:v>
                </c:pt>
                <c:pt idx="932">
                  <c:v>46282</c:v>
                </c:pt>
                <c:pt idx="933">
                  <c:v>46289</c:v>
                </c:pt>
                <c:pt idx="934">
                  <c:v>46296</c:v>
                </c:pt>
                <c:pt idx="935">
                  <c:v>46303</c:v>
                </c:pt>
                <c:pt idx="936">
                  <c:v>46310</c:v>
                </c:pt>
                <c:pt idx="937">
                  <c:v>46317</c:v>
                </c:pt>
                <c:pt idx="938">
                  <c:v>46324</c:v>
                </c:pt>
                <c:pt idx="939">
                  <c:v>46331</c:v>
                </c:pt>
                <c:pt idx="940">
                  <c:v>46338</c:v>
                </c:pt>
                <c:pt idx="941">
                  <c:v>46345</c:v>
                </c:pt>
                <c:pt idx="942">
                  <c:v>46352</c:v>
                </c:pt>
                <c:pt idx="943">
                  <c:v>46359</c:v>
                </c:pt>
                <c:pt idx="944">
                  <c:v>46366</c:v>
                </c:pt>
                <c:pt idx="945">
                  <c:v>46373</c:v>
                </c:pt>
                <c:pt idx="946">
                  <c:v>46380</c:v>
                </c:pt>
                <c:pt idx="947">
                  <c:v>46387</c:v>
                </c:pt>
                <c:pt idx="948">
                  <c:v>46394</c:v>
                </c:pt>
                <c:pt idx="949">
                  <c:v>46401</c:v>
                </c:pt>
                <c:pt idx="950">
                  <c:v>46408</c:v>
                </c:pt>
                <c:pt idx="951">
                  <c:v>46415</c:v>
                </c:pt>
                <c:pt idx="952">
                  <c:v>46422</c:v>
                </c:pt>
                <c:pt idx="953">
                  <c:v>46429</c:v>
                </c:pt>
                <c:pt idx="954">
                  <c:v>46436</c:v>
                </c:pt>
                <c:pt idx="955">
                  <c:v>46443</c:v>
                </c:pt>
                <c:pt idx="956">
                  <c:v>46450</c:v>
                </c:pt>
                <c:pt idx="957">
                  <c:v>46457</c:v>
                </c:pt>
                <c:pt idx="958">
                  <c:v>46464</c:v>
                </c:pt>
                <c:pt idx="959">
                  <c:v>46471</c:v>
                </c:pt>
                <c:pt idx="960">
                  <c:v>46478</c:v>
                </c:pt>
                <c:pt idx="961">
                  <c:v>46485</c:v>
                </c:pt>
                <c:pt idx="962">
                  <c:v>46492</c:v>
                </c:pt>
                <c:pt idx="963">
                  <c:v>46499</c:v>
                </c:pt>
                <c:pt idx="964">
                  <c:v>46506</c:v>
                </c:pt>
                <c:pt idx="965">
                  <c:v>46513</c:v>
                </c:pt>
                <c:pt idx="966">
                  <c:v>46520</c:v>
                </c:pt>
                <c:pt idx="967">
                  <c:v>46527</c:v>
                </c:pt>
                <c:pt idx="968">
                  <c:v>46534</c:v>
                </c:pt>
                <c:pt idx="969">
                  <c:v>46541</c:v>
                </c:pt>
                <c:pt idx="970">
                  <c:v>46548</c:v>
                </c:pt>
                <c:pt idx="971">
                  <c:v>46555</c:v>
                </c:pt>
                <c:pt idx="972">
                  <c:v>46562</c:v>
                </c:pt>
                <c:pt idx="973">
                  <c:v>46569</c:v>
                </c:pt>
                <c:pt idx="974">
                  <c:v>46576</c:v>
                </c:pt>
                <c:pt idx="975">
                  <c:v>46583</c:v>
                </c:pt>
                <c:pt idx="976">
                  <c:v>46590</c:v>
                </c:pt>
                <c:pt idx="977">
                  <c:v>46597</c:v>
                </c:pt>
                <c:pt idx="978">
                  <c:v>46604</c:v>
                </c:pt>
                <c:pt idx="979">
                  <c:v>46611</c:v>
                </c:pt>
                <c:pt idx="980">
                  <c:v>46618</c:v>
                </c:pt>
                <c:pt idx="981">
                  <c:v>46625</c:v>
                </c:pt>
                <c:pt idx="982">
                  <c:v>46632</c:v>
                </c:pt>
                <c:pt idx="983">
                  <c:v>46639</c:v>
                </c:pt>
                <c:pt idx="984">
                  <c:v>46646</c:v>
                </c:pt>
                <c:pt idx="985">
                  <c:v>46653</c:v>
                </c:pt>
                <c:pt idx="986">
                  <c:v>46660</c:v>
                </c:pt>
                <c:pt idx="987">
                  <c:v>46667</c:v>
                </c:pt>
                <c:pt idx="988">
                  <c:v>46674</c:v>
                </c:pt>
                <c:pt idx="989">
                  <c:v>46681</c:v>
                </c:pt>
                <c:pt idx="990">
                  <c:v>46688</c:v>
                </c:pt>
                <c:pt idx="991">
                  <c:v>46695</c:v>
                </c:pt>
                <c:pt idx="992">
                  <c:v>46702</c:v>
                </c:pt>
                <c:pt idx="993">
                  <c:v>46709</c:v>
                </c:pt>
                <c:pt idx="994">
                  <c:v>46716</c:v>
                </c:pt>
                <c:pt idx="995">
                  <c:v>46723</c:v>
                </c:pt>
                <c:pt idx="996">
                  <c:v>46730</c:v>
                </c:pt>
                <c:pt idx="997">
                  <c:v>46737</c:v>
                </c:pt>
                <c:pt idx="998">
                  <c:v>46744</c:v>
                </c:pt>
                <c:pt idx="999">
                  <c:v>46751</c:v>
                </c:pt>
                <c:pt idx="1000">
                  <c:v>46758</c:v>
                </c:pt>
                <c:pt idx="1001">
                  <c:v>46765</c:v>
                </c:pt>
                <c:pt idx="1002">
                  <c:v>46772</c:v>
                </c:pt>
                <c:pt idx="1003">
                  <c:v>46779</c:v>
                </c:pt>
                <c:pt idx="1004">
                  <c:v>46786</c:v>
                </c:pt>
                <c:pt idx="1005">
                  <c:v>46793</c:v>
                </c:pt>
                <c:pt idx="1006">
                  <c:v>46800</c:v>
                </c:pt>
                <c:pt idx="1007">
                  <c:v>46807</c:v>
                </c:pt>
                <c:pt idx="1008">
                  <c:v>46814</c:v>
                </c:pt>
                <c:pt idx="1009">
                  <c:v>46821</c:v>
                </c:pt>
                <c:pt idx="1010">
                  <c:v>46828</c:v>
                </c:pt>
                <c:pt idx="1011">
                  <c:v>46835</c:v>
                </c:pt>
                <c:pt idx="1012">
                  <c:v>46842</c:v>
                </c:pt>
                <c:pt idx="1013">
                  <c:v>46849</c:v>
                </c:pt>
                <c:pt idx="1014">
                  <c:v>46856</c:v>
                </c:pt>
                <c:pt idx="1015">
                  <c:v>46863</c:v>
                </c:pt>
                <c:pt idx="1016">
                  <c:v>46870</c:v>
                </c:pt>
                <c:pt idx="1017">
                  <c:v>46877</c:v>
                </c:pt>
                <c:pt idx="1018">
                  <c:v>46884</c:v>
                </c:pt>
                <c:pt idx="1019">
                  <c:v>46891</c:v>
                </c:pt>
                <c:pt idx="1020">
                  <c:v>46898</c:v>
                </c:pt>
                <c:pt idx="1021">
                  <c:v>46905</c:v>
                </c:pt>
                <c:pt idx="1022">
                  <c:v>46912</c:v>
                </c:pt>
                <c:pt idx="1023">
                  <c:v>46919</c:v>
                </c:pt>
                <c:pt idx="1024">
                  <c:v>46926</c:v>
                </c:pt>
                <c:pt idx="1025">
                  <c:v>46933</c:v>
                </c:pt>
                <c:pt idx="1026">
                  <c:v>46940</c:v>
                </c:pt>
                <c:pt idx="1027">
                  <c:v>46947</c:v>
                </c:pt>
                <c:pt idx="1028">
                  <c:v>46954</c:v>
                </c:pt>
                <c:pt idx="1029">
                  <c:v>46961</c:v>
                </c:pt>
                <c:pt idx="1030">
                  <c:v>46968</c:v>
                </c:pt>
                <c:pt idx="1031">
                  <c:v>46975</c:v>
                </c:pt>
                <c:pt idx="1032">
                  <c:v>46982</c:v>
                </c:pt>
                <c:pt idx="1033">
                  <c:v>46989</c:v>
                </c:pt>
                <c:pt idx="1034">
                  <c:v>46996</c:v>
                </c:pt>
                <c:pt idx="1035">
                  <c:v>47003</c:v>
                </c:pt>
                <c:pt idx="1036">
                  <c:v>47010</c:v>
                </c:pt>
                <c:pt idx="1037">
                  <c:v>47017</c:v>
                </c:pt>
                <c:pt idx="1038">
                  <c:v>47024</c:v>
                </c:pt>
                <c:pt idx="1039">
                  <c:v>47031</c:v>
                </c:pt>
                <c:pt idx="1040">
                  <c:v>47038</c:v>
                </c:pt>
                <c:pt idx="1041">
                  <c:v>47045</c:v>
                </c:pt>
                <c:pt idx="1042">
                  <c:v>47052</c:v>
                </c:pt>
                <c:pt idx="1043">
                  <c:v>47059</c:v>
                </c:pt>
                <c:pt idx="1044">
                  <c:v>47066</c:v>
                </c:pt>
                <c:pt idx="1045">
                  <c:v>47073</c:v>
                </c:pt>
                <c:pt idx="1046">
                  <c:v>47080</c:v>
                </c:pt>
                <c:pt idx="1047">
                  <c:v>47087</c:v>
                </c:pt>
                <c:pt idx="1048">
                  <c:v>47094</c:v>
                </c:pt>
                <c:pt idx="1049">
                  <c:v>47101</c:v>
                </c:pt>
                <c:pt idx="1050">
                  <c:v>47108</c:v>
                </c:pt>
                <c:pt idx="1051">
                  <c:v>47116</c:v>
                </c:pt>
                <c:pt idx="1052">
                  <c:v>47123</c:v>
                </c:pt>
                <c:pt idx="1053">
                  <c:v>47130</c:v>
                </c:pt>
                <c:pt idx="1054">
                  <c:v>47137</c:v>
                </c:pt>
                <c:pt idx="1055">
                  <c:v>47144</c:v>
                </c:pt>
                <c:pt idx="1056">
                  <c:v>47151</c:v>
                </c:pt>
                <c:pt idx="1057">
                  <c:v>47158</c:v>
                </c:pt>
                <c:pt idx="1058">
                  <c:v>47165</c:v>
                </c:pt>
                <c:pt idx="1059">
                  <c:v>47172</c:v>
                </c:pt>
                <c:pt idx="1060">
                  <c:v>47179</c:v>
                </c:pt>
                <c:pt idx="1061">
                  <c:v>47186</c:v>
                </c:pt>
                <c:pt idx="1062">
                  <c:v>47193</c:v>
                </c:pt>
                <c:pt idx="1063">
                  <c:v>47200</c:v>
                </c:pt>
                <c:pt idx="1064">
                  <c:v>47211</c:v>
                </c:pt>
                <c:pt idx="1065">
                  <c:v>47214</c:v>
                </c:pt>
                <c:pt idx="1066">
                  <c:v>47221</c:v>
                </c:pt>
                <c:pt idx="1067">
                  <c:v>47228</c:v>
                </c:pt>
                <c:pt idx="1068">
                  <c:v>47235</c:v>
                </c:pt>
                <c:pt idx="1069">
                  <c:v>47242</c:v>
                </c:pt>
                <c:pt idx="1070">
                  <c:v>47249</c:v>
                </c:pt>
                <c:pt idx="1071">
                  <c:v>47256</c:v>
                </c:pt>
                <c:pt idx="1072">
                  <c:v>47263</c:v>
                </c:pt>
                <c:pt idx="1073">
                  <c:v>47270</c:v>
                </c:pt>
                <c:pt idx="1074">
                  <c:v>47277</c:v>
                </c:pt>
                <c:pt idx="1075">
                  <c:v>47284</c:v>
                </c:pt>
                <c:pt idx="1076">
                  <c:v>47291</c:v>
                </c:pt>
                <c:pt idx="1077">
                  <c:v>47298</c:v>
                </c:pt>
                <c:pt idx="1078">
                  <c:v>47305</c:v>
                </c:pt>
                <c:pt idx="1079">
                  <c:v>47312</c:v>
                </c:pt>
                <c:pt idx="1080">
                  <c:v>47319</c:v>
                </c:pt>
                <c:pt idx="1081">
                  <c:v>47326</c:v>
                </c:pt>
                <c:pt idx="1082">
                  <c:v>47333</c:v>
                </c:pt>
                <c:pt idx="1083">
                  <c:v>47340</c:v>
                </c:pt>
                <c:pt idx="1084">
                  <c:v>47347</c:v>
                </c:pt>
                <c:pt idx="1085">
                  <c:v>47354</c:v>
                </c:pt>
                <c:pt idx="1086">
                  <c:v>47361</c:v>
                </c:pt>
                <c:pt idx="1087">
                  <c:v>47368</c:v>
                </c:pt>
                <c:pt idx="1088">
                  <c:v>47375</c:v>
                </c:pt>
                <c:pt idx="1089">
                  <c:v>47382</c:v>
                </c:pt>
                <c:pt idx="1090">
                  <c:v>47389</c:v>
                </c:pt>
                <c:pt idx="1091">
                  <c:v>47396</c:v>
                </c:pt>
                <c:pt idx="1092">
                  <c:v>47403</c:v>
                </c:pt>
                <c:pt idx="1093">
                  <c:v>47410</c:v>
                </c:pt>
                <c:pt idx="1094">
                  <c:v>47417</c:v>
                </c:pt>
                <c:pt idx="1095">
                  <c:v>47424</c:v>
                </c:pt>
                <c:pt idx="1096">
                  <c:v>47431</c:v>
                </c:pt>
                <c:pt idx="1097">
                  <c:v>47438</c:v>
                </c:pt>
                <c:pt idx="1098">
                  <c:v>47445</c:v>
                </c:pt>
                <c:pt idx="1099">
                  <c:v>47452</c:v>
                </c:pt>
                <c:pt idx="1100">
                  <c:v>47459</c:v>
                </c:pt>
                <c:pt idx="1101">
                  <c:v>47466</c:v>
                </c:pt>
                <c:pt idx="1102">
                  <c:v>47473</c:v>
                </c:pt>
                <c:pt idx="1103">
                  <c:v>47483</c:v>
                </c:pt>
                <c:pt idx="1104">
                  <c:v>47490</c:v>
                </c:pt>
                <c:pt idx="1105">
                  <c:v>47497</c:v>
                </c:pt>
                <c:pt idx="1106">
                  <c:v>47504</c:v>
                </c:pt>
                <c:pt idx="1107">
                  <c:v>47511</c:v>
                </c:pt>
                <c:pt idx="1108">
                  <c:v>47518</c:v>
                </c:pt>
                <c:pt idx="1109">
                  <c:v>47525</c:v>
                </c:pt>
                <c:pt idx="1110">
                  <c:v>47532</c:v>
                </c:pt>
                <c:pt idx="1111">
                  <c:v>47539</c:v>
                </c:pt>
                <c:pt idx="1112">
                  <c:v>47546</c:v>
                </c:pt>
                <c:pt idx="1113">
                  <c:v>47553</c:v>
                </c:pt>
                <c:pt idx="1114">
                  <c:v>47560</c:v>
                </c:pt>
                <c:pt idx="1115">
                  <c:v>47567</c:v>
                </c:pt>
                <c:pt idx="1116">
                  <c:v>47574</c:v>
                </c:pt>
                <c:pt idx="1117">
                  <c:v>47581</c:v>
                </c:pt>
                <c:pt idx="1118">
                  <c:v>47588</c:v>
                </c:pt>
                <c:pt idx="1119">
                  <c:v>47597</c:v>
                </c:pt>
                <c:pt idx="1120">
                  <c:v>47602</c:v>
                </c:pt>
                <c:pt idx="1121">
                  <c:v>47609</c:v>
                </c:pt>
                <c:pt idx="1122">
                  <c:v>47616</c:v>
                </c:pt>
                <c:pt idx="1123">
                  <c:v>47623</c:v>
                </c:pt>
                <c:pt idx="1124">
                  <c:v>47630</c:v>
                </c:pt>
                <c:pt idx="1125">
                  <c:v>47637</c:v>
                </c:pt>
                <c:pt idx="1126">
                  <c:v>47644</c:v>
                </c:pt>
                <c:pt idx="1127">
                  <c:v>47651</c:v>
                </c:pt>
                <c:pt idx="1128">
                  <c:v>47658</c:v>
                </c:pt>
                <c:pt idx="1129">
                  <c:v>47665</c:v>
                </c:pt>
                <c:pt idx="1130">
                  <c:v>47672</c:v>
                </c:pt>
                <c:pt idx="1131">
                  <c:v>47679</c:v>
                </c:pt>
                <c:pt idx="1132">
                  <c:v>47686</c:v>
                </c:pt>
                <c:pt idx="1133">
                  <c:v>47693</c:v>
                </c:pt>
                <c:pt idx="1134">
                  <c:v>47700</c:v>
                </c:pt>
                <c:pt idx="1135">
                  <c:v>47707</c:v>
                </c:pt>
                <c:pt idx="1136">
                  <c:v>47714</c:v>
                </c:pt>
                <c:pt idx="1137">
                  <c:v>47721</c:v>
                </c:pt>
                <c:pt idx="1138">
                  <c:v>47728</c:v>
                </c:pt>
                <c:pt idx="1139">
                  <c:v>47735</c:v>
                </c:pt>
                <c:pt idx="1140">
                  <c:v>47742</c:v>
                </c:pt>
                <c:pt idx="1141">
                  <c:v>47749</c:v>
                </c:pt>
                <c:pt idx="1142">
                  <c:v>47756</c:v>
                </c:pt>
                <c:pt idx="1143">
                  <c:v>47763</c:v>
                </c:pt>
                <c:pt idx="1144">
                  <c:v>47770</c:v>
                </c:pt>
                <c:pt idx="1145">
                  <c:v>47777</c:v>
                </c:pt>
                <c:pt idx="1146">
                  <c:v>47784</c:v>
                </c:pt>
                <c:pt idx="1147">
                  <c:v>47791</c:v>
                </c:pt>
                <c:pt idx="1148">
                  <c:v>47798</c:v>
                </c:pt>
                <c:pt idx="1149">
                  <c:v>47805</c:v>
                </c:pt>
                <c:pt idx="1150">
                  <c:v>47812</c:v>
                </c:pt>
                <c:pt idx="1151">
                  <c:v>47819</c:v>
                </c:pt>
                <c:pt idx="1152">
                  <c:v>47826</c:v>
                </c:pt>
                <c:pt idx="1153">
                  <c:v>47833</c:v>
                </c:pt>
                <c:pt idx="1154">
                  <c:v>47840</c:v>
                </c:pt>
                <c:pt idx="1155">
                  <c:v>47848</c:v>
                </c:pt>
                <c:pt idx="1156">
                  <c:v>47855</c:v>
                </c:pt>
                <c:pt idx="1157">
                  <c:v>47862</c:v>
                </c:pt>
                <c:pt idx="1158">
                  <c:v>47869</c:v>
                </c:pt>
                <c:pt idx="1159">
                  <c:v>47876</c:v>
                </c:pt>
                <c:pt idx="1160">
                  <c:v>47883</c:v>
                </c:pt>
                <c:pt idx="1161">
                  <c:v>47890</c:v>
                </c:pt>
                <c:pt idx="1162">
                  <c:v>47897</c:v>
                </c:pt>
                <c:pt idx="1163">
                  <c:v>47904</c:v>
                </c:pt>
                <c:pt idx="1164">
                  <c:v>47911</c:v>
                </c:pt>
                <c:pt idx="1165">
                  <c:v>47918</c:v>
                </c:pt>
                <c:pt idx="1166">
                  <c:v>47925</c:v>
                </c:pt>
                <c:pt idx="1167">
                  <c:v>47932</c:v>
                </c:pt>
                <c:pt idx="1168">
                  <c:v>47939</c:v>
                </c:pt>
                <c:pt idx="1169">
                  <c:v>47946</c:v>
                </c:pt>
                <c:pt idx="1170">
                  <c:v>47955</c:v>
                </c:pt>
                <c:pt idx="1171">
                  <c:v>47962</c:v>
                </c:pt>
                <c:pt idx="1172">
                  <c:v>47970</c:v>
                </c:pt>
                <c:pt idx="1173">
                  <c:v>47976</c:v>
                </c:pt>
                <c:pt idx="1174">
                  <c:v>47983</c:v>
                </c:pt>
                <c:pt idx="1175">
                  <c:v>47990</c:v>
                </c:pt>
                <c:pt idx="1176">
                  <c:v>47997</c:v>
                </c:pt>
                <c:pt idx="1177">
                  <c:v>48004</c:v>
                </c:pt>
                <c:pt idx="1178">
                  <c:v>48011</c:v>
                </c:pt>
                <c:pt idx="1179">
                  <c:v>48018</c:v>
                </c:pt>
                <c:pt idx="1180">
                  <c:v>48025</c:v>
                </c:pt>
                <c:pt idx="1181">
                  <c:v>48032</c:v>
                </c:pt>
                <c:pt idx="1182">
                  <c:v>48039</c:v>
                </c:pt>
                <c:pt idx="1183">
                  <c:v>48046</c:v>
                </c:pt>
                <c:pt idx="1184">
                  <c:v>48053</c:v>
                </c:pt>
                <c:pt idx="1185">
                  <c:v>48060</c:v>
                </c:pt>
                <c:pt idx="1186">
                  <c:v>48067</c:v>
                </c:pt>
                <c:pt idx="1187">
                  <c:v>48074</c:v>
                </c:pt>
                <c:pt idx="1188">
                  <c:v>48081</c:v>
                </c:pt>
                <c:pt idx="1189">
                  <c:v>48088</c:v>
                </c:pt>
                <c:pt idx="1190">
                  <c:v>48095</c:v>
                </c:pt>
                <c:pt idx="1191">
                  <c:v>48102</c:v>
                </c:pt>
                <c:pt idx="1192">
                  <c:v>48109</c:v>
                </c:pt>
                <c:pt idx="1193">
                  <c:v>48116</c:v>
                </c:pt>
                <c:pt idx="1194">
                  <c:v>48123</c:v>
                </c:pt>
                <c:pt idx="1195">
                  <c:v>48130</c:v>
                </c:pt>
                <c:pt idx="1196">
                  <c:v>48137</c:v>
                </c:pt>
                <c:pt idx="1197">
                  <c:v>48144</c:v>
                </c:pt>
                <c:pt idx="1198">
                  <c:v>48151</c:v>
                </c:pt>
                <c:pt idx="1199">
                  <c:v>48158</c:v>
                </c:pt>
                <c:pt idx="1200">
                  <c:v>48165</c:v>
                </c:pt>
                <c:pt idx="1201">
                  <c:v>48172</c:v>
                </c:pt>
                <c:pt idx="1202">
                  <c:v>48179</c:v>
                </c:pt>
                <c:pt idx="1203">
                  <c:v>48186</c:v>
                </c:pt>
                <c:pt idx="1204">
                  <c:v>48193</c:v>
                </c:pt>
                <c:pt idx="1205">
                  <c:v>48200</c:v>
                </c:pt>
                <c:pt idx="1206">
                  <c:v>48211</c:v>
                </c:pt>
                <c:pt idx="1207">
                  <c:v>48215</c:v>
                </c:pt>
                <c:pt idx="1208">
                  <c:v>48221</c:v>
                </c:pt>
                <c:pt idx="1209">
                  <c:v>48228</c:v>
                </c:pt>
                <c:pt idx="1210">
                  <c:v>48235</c:v>
                </c:pt>
                <c:pt idx="1211">
                  <c:v>48242</c:v>
                </c:pt>
                <c:pt idx="1212">
                  <c:v>48249</c:v>
                </c:pt>
                <c:pt idx="1213">
                  <c:v>48256</c:v>
                </c:pt>
                <c:pt idx="1214">
                  <c:v>48263</c:v>
                </c:pt>
                <c:pt idx="1215">
                  <c:v>48270</c:v>
                </c:pt>
                <c:pt idx="1216">
                  <c:v>48277</c:v>
                </c:pt>
                <c:pt idx="1217">
                  <c:v>48284</c:v>
                </c:pt>
                <c:pt idx="1218">
                  <c:v>48291</c:v>
                </c:pt>
                <c:pt idx="1219">
                  <c:v>48298</c:v>
                </c:pt>
                <c:pt idx="1220">
                  <c:v>48305</c:v>
                </c:pt>
                <c:pt idx="1221">
                  <c:v>48312</c:v>
                </c:pt>
                <c:pt idx="1222">
                  <c:v>48319</c:v>
                </c:pt>
                <c:pt idx="1223">
                  <c:v>48326</c:v>
                </c:pt>
                <c:pt idx="1224">
                  <c:v>48333</c:v>
                </c:pt>
                <c:pt idx="1225">
                  <c:v>48340</c:v>
                </c:pt>
                <c:pt idx="1226">
                  <c:v>48347</c:v>
                </c:pt>
                <c:pt idx="1227">
                  <c:v>48354</c:v>
                </c:pt>
                <c:pt idx="1228">
                  <c:v>48361</c:v>
                </c:pt>
                <c:pt idx="1229">
                  <c:v>48368</c:v>
                </c:pt>
                <c:pt idx="1230">
                  <c:v>48375</c:v>
                </c:pt>
                <c:pt idx="1231">
                  <c:v>48382</c:v>
                </c:pt>
                <c:pt idx="1232">
                  <c:v>48389</c:v>
                </c:pt>
                <c:pt idx="1233">
                  <c:v>48396</c:v>
                </c:pt>
                <c:pt idx="1234">
                  <c:v>48403</c:v>
                </c:pt>
                <c:pt idx="1235">
                  <c:v>48410</c:v>
                </c:pt>
                <c:pt idx="1236">
                  <c:v>48417</c:v>
                </c:pt>
                <c:pt idx="1237">
                  <c:v>48424</c:v>
                </c:pt>
                <c:pt idx="1238">
                  <c:v>48431</c:v>
                </c:pt>
                <c:pt idx="1239">
                  <c:v>48438</c:v>
                </c:pt>
                <c:pt idx="1240">
                  <c:v>48445</c:v>
                </c:pt>
                <c:pt idx="1241">
                  <c:v>48452</c:v>
                </c:pt>
                <c:pt idx="1242">
                  <c:v>48459</c:v>
                </c:pt>
                <c:pt idx="1243">
                  <c:v>48466</c:v>
                </c:pt>
                <c:pt idx="1244">
                  <c:v>48473</c:v>
                </c:pt>
                <c:pt idx="1245">
                  <c:v>48480</c:v>
                </c:pt>
                <c:pt idx="1246">
                  <c:v>48487</c:v>
                </c:pt>
                <c:pt idx="1247">
                  <c:v>48494</c:v>
                </c:pt>
                <c:pt idx="1248">
                  <c:v>48501</c:v>
                </c:pt>
                <c:pt idx="1249">
                  <c:v>48508</c:v>
                </c:pt>
                <c:pt idx="1250">
                  <c:v>48515</c:v>
                </c:pt>
                <c:pt idx="1251">
                  <c:v>48522</c:v>
                </c:pt>
                <c:pt idx="1252">
                  <c:v>48529</c:v>
                </c:pt>
                <c:pt idx="1253">
                  <c:v>48536</c:v>
                </c:pt>
                <c:pt idx="1254">
                  <c:v>48543</c:v>
                </c:pt>
                <c:pt idx="1255">
                  <c:v>48550</c:v>
                </c:pt>
                <c:pt idx="1256">
                  <c:v>48557</c:v>
                </c:pt>
                <c:pt idx="1257">
                  <c:v>48564</c:v>
                </c:pt>
                <c:pt idx="1258">
                  <c:v>48571</c:v>
                </c:pt>
                <c:pt idx="1259">
                  <c:v>48578</c:v>
                </c:pt>
                <c:pt idx="1260">
                  <c:v>48585</c:v>
                </c:pt>
                <c:pt idx="1261">
                  <c:v>48592</c:v>
                </c:pt>
                <c:pt idx="1262">
                  <c:v>48599</c:v>
                </c:pt>
                <c:pt idx="1263">
                  <c:v>48606</c:v>
                </c:pt>
                <c:pt idx="1264">
                  <c:v>48613</c:v>
                </c:pt>
                <c:pt idx="1265">
                  <c:v>48620</c:v>
                </c:pt>
                <c:pt idx="1266">
                  <c:v>48627</c:v>
                </c:pt>
                <c:pt idx="1267">
                  <c:v>48634</c:v>
                </c:pt>
                <c:pt idx="1268">
                  <c:v>48641</c:v>
                </c:pt>
                <c:pt idx="1269">
                  <c:v>48648</c:v>
                </c:pt>
                <c:pt idx="1270">
                  <c:v>48655</c:v>
                </c:pt>
                <c:pt idx="1271">
                  <c:v>48662</c:v>
                </c:pt>
                <c:pt idx="1272">
                  <c:v>48669</c:v>
                </c:pt>
                <c:pt idx="1273">
                  <c:v>48676</c:v>
                </c:pt>
                <c:pt idx="1274">
                  <c:v>48683</c:v>
                </c:pt>
                <c:pt idx="1275">
                  <c:v>48690</c:v>
                </c:pt>
                <c:pt idx="1276">
                  <c:v>48697</c:v>
                </c:pt>
                <c:pt idx="1277">
                  <c:v>48704</c:v>
                </c:pt>
                <c:pt idx="1278">
                  <c:v>48711</c:v>
                </c:pt>
                <c:pt idx="1279">
                  <c:v>48718</c:v>
                </c:pt>
                <c:pt idx="1280">
                  <c:v>48725</c:v>
                </c:pt>
                <c:pt idx="1281">
                  <c:v>48732</c:v>
                </c:pt>
                <c:pt idx="1282">
                  <c:v>48739</c:v>
                </c:pt>
                <c:pt idx="1283">
                  <c:v>48746</c:v>
                </c:pt>
                <c:pt idx="1284">
                  <c:v>48753</c:v>
                </c:pt>
                <c:pt idx="1285">
                  <c:v>48760</c:v>
                </c:pt>
                <c:pt idx="1286">
                  <c:v>48767</c:v>
                </c:pt>
                <c:pt idx="1287">
                  <c:v>48774</c:v>
                </c:pt>
                <c:pt idx="1288">
                  <c:v>48781</c:v>
                </c:pt>
                <c:pt idx="1289">
                  <c:v>48788</c:v>
                </c:pt>
                <c:pt idx="1290">
                  <c:v>48795</c:v>
                </c:pt>
                <c:pt idx="1291">
                  <c:v>48802</c:v>
                </c:pt>
                <c:pt idx="1292">
                  <c:v>48809</c:v>
                </c:pt>
                <c:pt idx="1293">
                  <c:v>48816</c:v>
                </c:pt>
                <c:pt idx="1294">
                  <c:v>48823</c:v>
                </c:pt>
                <c:pt idx="1295">
                  <c:v>48830</c:v>
                </c:pt>
                <c:pt idx="1296">
                  <c:v>48837</c:v>
                </c:pt>
                <c:pt idx="1297">
                  <c:v>48844</c:v>
                </c:pt>
                <c:pt idx="1298">
                  <c:v>48851</c:v>
                </c:pt>
                <c:pt idx="1299">
                  <c:v>48858</c:v>
                </c:pt>
                <c:pt idx="1300">
                  <c:v>48865</c:v>
                </c:pt>
                <c:pt idx="1301">
                  <c:v>48872</c:v>
                </c:pt>
                <c:pt idx="1302">
                  <c:v>48879</c:v>
                </c:pt>
                <c:pt idx="1303">
                  <c:v>48886</c:v>
                </c:pt>
                <c:pt idx="1304">
                  <c:v>48893</c:v>
                </c:pt>
                <c:pt idx="1305">
                  <c:v>48900</c:v>
                </c:pt>
                <c:pt idx="1306">
                  <c:v>48907</c:v>
                </c:pt>
                <c:pt idx="1307">
                  <c:v>48914</c:v>
                </c:pt>
                <c:pt idx="1308">
                  <c:v>48921</c:v>
                </c:pt>
                <c:pt idx="1309">
                  <c:v>48928</c:v>
                </c:pt>
                <c:pt idx="1310">
                  <c:v>48935</c:v>
                </c:pt>
                <c:pt idx="1311">
                  <c:v>48942</c:v>
                </c:pt>
                <c:pt idx="1312">
                  <c:v>48949</c:v>
                </c:pt>
                <c:pt idx="1313">
                  <c:v>48956</c:v>
                </c:pt>
                <c:pt idx="1314">
                  <c:v>48963</c:v>
                </c:pt>
                <c:pt idx="1315">
                  <c:v>48970</c:v>
                </c:pt>
                <c:pt idx="1316">
                  <c:v>48977</c:v>
                </c:pt>
                <c:pt idx="1317">
                  <c:v>48984</c:v>
                </c:pt>
                <c:pt idx="1318">
                  <c:v>48991</c:v>
                </c:pt>
                <c:pt idx="1319">
                  <c:v>48998</c:v>
                </c:pt>
                <c:pt idx="1320">
                  <c:v>49005</c:v>
                </c:pt>
                <c:pt idx="1321">
                  <c:v>49012</c:v>
                </c:pt>
                <c:pt idx="1322">
                  <c:v>49019</c:v>
                </c:pt>
                <c:pt idx="1323">
                  <c:v>49026</c:v>
                </c:pt>
                <c:pt idx="1324">
                  <c:v>49033</c:v>
                </c:pt>
                <c:pt idx="1325">
                  <c:v>49040</c:v>
                </c:pt>
                <c:pt idx="1326">
                  <c:v>49047</c:v>
                </c:pt>
                <c:pt idx="1327">
                  <c:v>49054</c:v>
                </c:pt>
                <c:pt idx="1328">
                  <c:v>49061</c:v>
                </c:pt>
                <c:pt idx="1329">
                  <c:v>49068</c:v>
                </c:pt>
                <c:pt idx="1330">
                  <c:v>49075</c:v>
                </c:pt>
                <c:pt idx="1331">
                  <c:v>49082</c:v>
                </c:pt>
                <c:pt idx="1332">
                  <c:v>49089</c:v>
                </c:pt>
                <c:pt idx="1333">
                  <c:v>49096</c:v>
                </c:pt>
                <c:pt idx="1334">
                  <c:v>49103</c:v>
                </c:pt>
                <c:pt idx="1335">
                  <c:v>49110</c:v>
                </c:pt>
                <c:pt idx="1336">
                  <c:v>49117</c:v>
                </c:pt>
                <c:pt idx="1337">
                  <c:v>49124</c:v>
                </c:pt>
                <c:pt idx="1338">
                  <c:v>49131</c:v>
                </c:pt>
                <c:pt idx="1339">
                  <c:v>49138</c:v>
                </c:pt>
                <c:pt idx="1340">
                  <c:v>49145</c:v>
                </c:pt>
                <c:pt idx="1341">
                  <c:v>49152</c:v>
                </c:pt>
                <c:pt idx="1342">
                  <c:v>49159</c:v>
                </c:pt>
                <c:pt idx="1343">
                  <c:v>49166</c:v>
                </c:pt>
                <c:pt idx="1344">
                  <c:v>49173</c:v>
                </c:pt>
                <c:pt idx="1345">
                  <c:v>49180</c:v>
                </c:pt>
                <c:pt idx="1346">
                  <c:v>49187</c:v>
                </c:pt>
                <c:pt idx="1347">
                  <c:v>49194</c:v>
                </c:pt>
                <c:pt idx="1348">
                  <c:v>49201</c:v>
                </c:pt>
                <c:pt idx="1349">
                  <c:v>49208</c:v>
                </c:pt>
                <c:pt idx="1350">
                  <c:v>49215</c:v>
                </c:pt>
                <c:pt idx="1351">
                  <c:v>49222</c:v>
                </c:pt>
                <c:pt idx="1352">
                  <c:v>49229</c:v>
                </c:pt>
                <c:pt idx="1353">
                  <c:v>49236</c:v>
                </c:pt>
                <c:pt idx="1354">
                  <c:v>49243</c:v>
                </c:pt>
                <c:pt idx="1355">
                  <c:v>49250</c:v>
                </c:pt>
                <c:pt idx="1356">
                  <c:v>49257</c:v>
                </c:pt>
                <c:pt idx="1357">
                  <c:v>49264</c:v>
                </c:pt>
                <c:pt idx="1358">
                  <c:v>49271</c:v>
                </c:pt>
                <c:pt idx="1359">
                  <c:v>49278</c:v>
                </c:pt>
                <c:pt idx="1360">
                  <c:v>49285</c:v>
                </c:pt>
                <c:pt idx="1361">
                  <c:v>49292</c:v>
                </c:pt>
                <c:pt idx="1362">
                  <c:v>49299</c:v>
                </c:pt>
                <c:pt idx="1363">
                  <c:v>49307</c:v>
                </c:pt>
                <c:pt idx="1364">
                  <c:v>49314</c:v>
                </c:pt>
                <c:pt idx="1365">
                  <c:v>49321</c:v>
                </c:pt>
                <c:pt idx="1366">
                  <c:v>49328</c:v>
                </c:pt>
                <c:pt idx="1367">
                  <c:v>49335</c:v>
                </c:pt>
                <c:pt idx="1368">
                  <c:v>49342</c:v>
                </c:pt>
                <c:pt idx="1369">
                  <c:v>49349</c:v>
                </c:pt>
                <c:pt idx="1370">
                  <c:v>49356</c:v>
                </c:pt>
                <c:pt idx="1371">
                  <c:v>49363</c:v>
                </c:pt>
                <c:pt idx="1372">
                  <c:v>49370</c:v>
                </c:pt>
                <c:pt idx="1373">
                  <c:v>49377</c:v>
                </c:pt>
                <c:pt idx="1374">
                  <c:v>49384</c:v>
                </c:pt>
                <c:pt idx="1375">
                  <c:v>49395</c:v>
                </c:pt>
                <c:pt idx="1376">
                  <c:v>49398</c:v>
                </c:pt>
                <c:pt idx="1377">
                  <c:v>49405</c:v>
                </c:pt>
                <c:pt idx="1378">
                  <c:v>49412</c:v>
                </c:pt>
                <c:pt idx="1379">
                  <c:v>49419</c:v>
                </c:pt>
                <c:pt idx="1380">
                  <c:v>49426</c:v>
                </c:pt>
                <c:pt idx="1381">
                  <c:v>49433</c:v>
                </c:pt>
                <c:pt idx="1382">
                  <c:v>49440</c:v>
                </c:pt>
                <c:pt idx="1383">
                  <c:v>49447</c:v>
                </c:pt>
                <c:pt idx="1384">
                  <c:v>49454</c:v>
                </c:pt>
                <c:pt idx="1385">
                  <c:v>49461</c:v>
                </c:pt>
                <c:pt idx="1386">
                  <c:v>49468</c:v>
                </c:pt>
                <c:pt idx="1387">
                  <c:v>49475</c:v>
                </c:pt>
                <c:pt idx="1388">
                  <c:v>49482</c:v>
                </c:pt>
                <c:pt idx="1389">
                  <c:v>49489</c:v>
                </c:pt>
                <c:pt idx="1390">
                  <c:v>49496</c:v>
                </c:pt>
                <c:pt idx="1391">
                  <c:v>49503</c:v>
                </c:pt>
                <c:pt idx="1392">
                  <c:v>49510</c:v>
                </c:pt>
                <c:pt idx="1393">
                  <c:v>49517</c:v>
                </c:pt>
                <c:pt idx="1394">
                  <c:v>49524</c:v>
                </c:pt>
                <c:pt idx="1395">
                  <c:v>49531</c:v>
                </c:pt>
                <c:pt idx="1396">
                  <c:v>49538</c:v>
                </c:pt>
                <c:pt idx="1397">
                  <c:v>49545</c:v>
                </c:pt>
                <c:pt idx="1398">
                  <c:v>49552</c:v>
                </c:pt>
                <c:pt idx="1399">
                  <c:v>49559</c:v>
                </c:pt>
                <c:pt idx="1400">
                  <c:v>49566</c:v>
                </c:pt>
                <c:pt idx="1401">
                  <c:v>49573</c:v>
                </c:pt>
                <c:pt idx="1402">
                  <c:v>49580</c:v>
                </c:pt>
                <c:pt idx="1403">
                  <c:v>49587</c:v>
                </c:pt>
                <c:pt idx="1404">
                  <c:v>49594</c:v>
                </c:pt>
                <c:pt idx="1405">
                  <c:v>49601</c:v>
                </c:pt>
                <c:pt idx="1406">
                  <c:v>49608</c:v>
                </c:pt>
                <c:pt idx="1407">
                  <c:v>49615</c:v>
                </c:pt>
                <c:pt idx="1408">
                  <c:v>49622</c:v>
                </c:pt>
                <c:pt idx="1409">
                  <c:v>49629</c:v>
                </c:pt>
                <c:pt idx="1410">
                  <c:v>49636</c:v>
                </c:pt>
                <c:pt idx="1411">
                  <c:v>49643</c:v>
                </c:pt>
                <c:pt idx="1412">
                  <c:v>49650</c:v>
                </c:pt>
                <c:pt idx="1413">
                  <c:v>49657</c:v>
                </c:pt>
                <c:pt idx="1414">
                  <c:v>49664</c:v>
                </c:pt>
                <c:pt idx="1415">
                  <c:v>49674</c:v>
                </c:pt>
                <c:pt idx="1416">
                  <c:v>49681</c:v>
                </c:pt>
                <c:pt idx="1417">
                  <c:v>49688</c:v>
                </c:pt>
                <c:pt idx="1418">
                  <c:v>49695</c:v>
                </c:pt>
                <c:pt idx="1419">
                  <c:v>49702</c:v>
                </c:pt>
                <c:pt idx="1420">
                  <c:v>49709</c:v>
                </c:pt>
                <c:pt idx="1421">
                  <c:v>49716</c:v>
                </c:pt>
                <c:pt idx="1422">
                  <c:v>49723</c:v>
                </c:pt>
                <c:pt idx="1423">
                  <c:v>49730</c:v>
                </c:pt>
                <c:pt idx="1424">
                  <c:v>49737</c:v>
                </c:pt>
                <c:pt idx="1425">
                  <c:v>49744</c:v>
                </c:pt>
                <c:pt idx="1426">
                  <c:v>49751</c:v>
                </c:pt>
                <c:pt idx="1427">
                  <c:v>49758</c:v>
                </c:pt>
                <c:pt idx="1428">
                  <c:v>49765</c:v>
                </c:pt>
                <c:pt idx="1429">
                  <c:v>49772</c:v>
                </c:pt>
                <c:pt idx="1430">
                  <c:v>49781</c:v>
                </c:pt>
                <c:pt idx="1431">
                  <c:v>49786</c:v>
                </c:pt>
                <c:pt idx="1432">
                  <c:v>49793</c:v>
                </c:pt>
                <c:pt idx="1433">
                  <c:v>49801</c:v>
                </c:pt>
                <c:pt idx="1434">
                  <c:v>49808</c:v>
                </c:pt>
                <c:pt idx="1435">
                  <c:v>49815</c:v>
                </c:pt>
                <c:pt idx="1436">
                  <c:v>49822</c:v>
                </c:pt>
                <c:pt idx="1437">
                  <c:v>49829</c:v>
                </c:pt>
                <c:pt idx="1438">
                  <c:v>49836</c:v>
                </c:pt>
                <c:pt idx="1439">
                  <c:v>49843</c:v>
                </c:pt>
                <c:pt idx="1440">
                  <c:v>49850</c:v>
                </c:pt>
                <c:pt idx="1441">
                  <c:v>49857</c:v>
                </c:pt>
                <c:pt idx="1442">
                  <c:v>49864</c:v>
                </c:pt>
                <c:pt idx="1443">
                  <c:v>49871</c:v>
                </c:pt>
                <c:pt idx="1444">
                  <c:v>49878</c:v>
                </c:pt>
                <c:pt idx="1445">
                  <c:v>49885</c:v>
                </c:pt>
                <c:pt idx="1446">
                  <c:v>49892</c:v>
                </c:pt>
                <c:pt idx="1447">
                  <c:v>49899</c:v>
                </c:pt>
                <c:pt idx="1448">
                  <c:v>49906</c:v>
                </c:pt>
                <c:pt idx="1449">
                  <c:v>49913</c:v>
                </c:pt>
                <c:pt idx="1450">
                  <c:v>49920</c:v>
                </c:pt>
                <c:pt idx="1451">
                  <c:v>49927</c:v>
                </c:pt>
                <c:pt idx="1452">
                  <c:v>49934</c:v>
                </c:pt>
                <c:pt idx="1453">
                  <c:v>49941</c:v>
                </c:pt>
                <c:pt idx="1454">
                  <c:v>49948</c:v>
                </c:pt>
                <c:pt idx="1455">
                  <c:v>49955</c:v>
                </c:pt>
                <c:pt idx="1456">
                  <c:v>49962</c:v>
                </c:pt>
                <c:pt idx="1457">
                  <c:v>49969</c:v>
                </c:pt>
                <c:pt idx="1458">
                  <c:v>49976</c:v>
                </c:pt>
                <c:pt idx="1459">
                  <c:v>49983</c:v>
                </c:pt>
                <c:pt idx="1460">
                  <c:v>49990</c:v>
                </c:pt>
                <c:pt idx="1461">
                  <c:v>49997</c:v>
                </c:pt>
                <c:pt idx="1462">
                  <c:v>50004</c:v>
                </c:pt>
                <c:pt idx="1463">
                  <c:v>50011</c:v>
                </c:pt>
                <c:pt idx="1464">
                  <c:v>50018</c:v>
                </c:pt>
                <c:pt idx="1465">
                  <c:v>50025</c:v>
                </c:pt>
                <c:pt idx="1466">
                  <c:v>50032</c:v>
                </c:pt>
                <c:pt idx="1467">
                  <c:v>50040</c:v>
                </c:pt>
                <c:pt idx="1468">
                  <c:v>50047</c:v>
                </c:pt>
                <c:pt idx="1469">
                  <c:v>50054</c:v>
                </c:pt>
                <c:pt idx="1470">
                  <c:v>50061</c:v>
                </c:pt>
                <c:pt idx="1471">
                  <c:v>50068</c:v>
                </c:pt>
                <c:pt idx="1472">
                  <c:v>50075</c:v>
                </c:pt>
                <c:pt idx="1473">
                  <c:v>50082</c:v>
                </c:pt>
                <c:pt idx="1474">
                  <c:v>50089</c:v>
                </c:pt>
                <c:pt idx="1475">
                  <c:v>50096</c:v>
                </c:pt>
                <c:pt idx="1476">
                  <c:v>50103</c:v>
                </c:pt>
                <c:pt idx="1477">
                  <c:v>50110</c:v>
                </c:pt>
                <c:pt idx="1478">
                  <c:v>50117</c:v>
                </c:pt>
                <c:pt idx="1479">
                  <c:v>50124</c:v>
                </c:pt>
                <c:pt idx="1480">
                  <c:v>50131</c:v>
                </c:pt>
                <c:pt idx="1481">
                  <c:v>50139</c:v>
                </c:pt>
                <c:pt idx="1482">
                  <c:v>50146</c:v>
                </c:pt>
                <c:pt idx="1483">
                  <c:v>50153</c:v>
                </c:pt>
                <c:pt idx="1484">
                  <c:v>50160</c:v>
                </c:pt>
                <c:pt idx="1485">
                  <c:v>50167</c:v>
                </c:pt>
                <c:pt idx="1486">
                  <c:v>50174</c:v>
                </c:pt>
                <c:pt idx="1487">
                  <c:v>50181</c:v>
                </c:pt>
                <c:pt idx="1488">
                  <c:v>50188</c:v>
                </c:pt>
                <c:pt idx="1489">
                  <c:v>50195</c:v>
                </c:pt>
                <c:pt idx="1490">
                  <c:v>50202</c:v>
                </c:pt>
                <c:pt idx="1491">
                  <c:v>50209</c:v>
                </c:pt>
                <c:pt idx="1492">
                  <c:v>50216</c:v>
                </c:pt>
                <c:pt idx="1493">
                  <c:v>50223</c:v>
                </c:pt>
                <c:pt idx="1494">
                  <c:v>50230</c:v>
                </c:pt>
                <c:pt idx="1495">
                  <c:v>50237</c:v>
                </c:pt>
                <c:pt idx="1496">
                  <c:v>50244</c:v>
                </c:pt>
                <c:pt idx="1497">
                  <c:v>50251</c:v>
                </c:pt>
                <c:pt idx="1498">
                  <c:v>50258</c:v>
                </c:pt>
                <c:pt idx="1499">
                  <c:v>50265</c:v>
                </c:pt>
                <c:pt idx="1500">
                  <c:v>50272</c:v>
                </c:pt>
                <c:pt idx="1501">
                  <c:v>50279</c:v>
                </c:pt>
                <c:pt idx="1502">
                  <c:v>50286</c:v>
                </c:pt>
                <c:pt idx="1503">
                  <c:v>50293</c:v>
                </c:pt>
                <c:pt idx="1504">
                  <c:v>50300</c:v>
                </c:pt>
                <c:pt idx="1505">
                  <c:v>50307</c:v>
                </c:pt>
                <c:pt idx="1506">
                  <c:v>50314</c:v>
                </c:pt>
                <c:pt idx="1507">
                  <c:v>50321</c:v>
                </c:pt>
                <c:pt idx="1508">
                  <c:v>50328</c:v>
                </c:pt>
                <c:pt idx="1509">
                  <c:v>50335</c:v>
                </c:pt>
                <c:pt idx="1510">
                  <c:v>50342</c:v>
                </c:pt>
                <c:pt idx="1511">
                  <c:v>50349</c:v>
                </c:pt>
                <c:pt idx="1512">
                  <c:v>50356</c:v>
                </c:pt>
                <c:pt idx="1513">
                  <c:v>50363</c:v>
                </c:pt>
                <c:pt idx="1514">
                  <c:v>50370</c:v>
                </c:pt>
                <c:pt idx="1515">
                  <c:v>50377</c:v>
                </c:pt>
                <c:pt idx="1516">
                  <c:v>50384</c:v>
                </c:pt>
                <c:pt idx="1517">
                  <c:v>50391</c:v>
                </c:pt>
                <c:pt idx="1518">
                  <c:v>50398</c:v>
                </c:pt>
                <c:pt idx="1519">
                  <c:v>50405</c:v>
                </c:pt>
                <c:pt idx="1520">
                  <c:v>50412</c:v>
                </c:pt>
                <c:pt idx="1521">
                  <c:v>50419</c:v>
                </c:pt>
                <c:pt idx="1522">
                  <c:v>50426</c:v>
                </c:pt>
                <c:pt idx="1523">
                  <c:v>50433</c:v>
                </c:pt>
                <c:pt idx="1524">
                  <c:v>50440</c:v>
                </c:pt>
                <c:pt idx="1525">
                  <c:v>50447</c:v>
                </c:pt>
                <c:pt idx="1526">
                  <c:v>50454</c:v>
                </c:pt>
                <c:pt idx="1527">
                  <c:v>50461</c:v>
                </c:pt>
                <c:pt idx="1528">
                  <c:v>50468</c:v>
                </c:pt>
                <c:pt idx="1529">
                  <c:v>50475</c:v>
                </c:pt>
                <c:pt idx="1530">
                  <c:v>50482</c:v>
                </c:pt>
                <c:pt idx="1531">
                  <c:v>50489</c:v>
                </c:pt>
                <c:pt idx="1532">
                  <c:v>50496</c:v>
                </c:pt>
                <c:pt idx="1533">
                  <c:v>50503</c:v>
                </c:pt>
                <c:pt idx="1534">
                  <c:v>50510</c:v>
                </c:pt>
                <c:pt idx="1535">
                  <c:v>50517</c:v>
                </c:pt>
                <c:pt idx="1536">
                  <c:v>50524</c:v>
                </c:pt>
                <c:pt idx="1537">
                  <c:v>50531</c:v>
                </c:pt>
                <c:pt idx="1538">
                  <c:v>50538</c:v>
                </c:pt>
                <c:pt idx="1539">
                  <c:v>50545</c:v>
                </c:pt>
                <c:pt idx="1540">
                  <c:v>50552</c:v>
                </c:pt>
                <c:pt idx="1541">
                  <c:v>50559</c:v>
                </c:pt>
                <c:pt idx="1542">
                  <c:v>50566</c:v>
                </c:pt>
                <c:pt idx="1543">
                  <c:v>50573</c:v>
                </c:pt>
                <c:pt idx="1544">
                  <c:v>50580</c:v>
                </c:pt>
                <c:pt idx="1545">
                  <c:v>50587</c:v>
                </c:pt>
                <c:pt idx="1546">
                  <c:v>50594</c:v>
                </c:pt>
                <c:pt idx="1547">
                  <c:v>50601</c:v>
                </c:pt>
                <c:pt idx="1548">
                  <c:v>50608</c:v>
                </c:pt>
                <c:pt idx="1549">
                  <c:v>50615</c:v>
                </c:pt>
                <c:pt idx="1550">
                  <c:v>50622</c:v>
                </c:pt>
                <c:pt idx="1551">
                  <c:v>50629</c:v>
                </c:pt>
                <c:pt idx="1552">
                  <c:v>50636</c:v>
                </c:pt>
                <c:pt idx="1553">
                  <c:v>50643</c:v>
                </c:pt>
                <c:pt idx="1554">
                  <c:v>50650</c:v>
                </c:pt>
                <c:pt idx="1555">
                  <c:v>50657</c:v>
                </c:pt>
                <c:pt idx="1556">
                  <c:v>50664</c:v>
                </c:pt>
                <c:pt idx="1557">
                  <c:v>50671</c:v>
                </c:pt>
                <c:pt idx="1558">
                  <c:v>50678</c:v>
                </c:pt>
                <c:pt idx="1559">
                  <c:v>50685</c:v>
                </c:pt>
                <c:pt idx="1560">
                  <c:v>50692</c:v>
                </c:pt>
                <c:pt idx="1561">
                  <c:v>50699</c:v>
                </c:pt>
                <c:pt idx="1562">
                  <c:v>50706</c:v>
                </c:pt>
                <c:pt idx="1563">
                  <c:v>50713</c:v>
                </c:pt>
                <c:pt idx="1564">
                  <c:v>50720</c:v>
                </c:pt>
                <c:pt idx="1565">
                  <c:v>50727</c:v>
                </c:pt>
                <c:pt idx="1566">
                  <c:v>50734</c:v>
                </c:pt>
                <c:pt idx="1567">
                  <c:v>50741</c:v>
                </c:pt>
                <c:pt idx="1568">
                  <c:v>50748</c:v>
                </c:pt>
                <c:pt idx="1569">
                  <c:v>50755</c:v>
                </c:pt>
                <c:pt idx="1570">
                  <c:v>50762</c:v>
                </c:pt>
                <c:pt idx="1571">
                  <c:v>50769</c:v>
                </c:pt>
                <c:pt idx="1572">
                  <c:v>50776</c:v>
                </c:pt>
                <c:pt idx="1573">
                  <c:v>50783</c:v>
                </c:pt>
                <c:pt idx="1574">
                  <c:v>50790</c:v>
                </c:pt>
                <c:pt idx="1575">
                  <c:v>50797</c:v>
                </c:pt>
                <c:pt idx="1576">
                  <c:v>50804</c:v>
                </c:pt>
                <c:pt idx="1577">
                  <c:v>50811</c:v>
                </c:pt>
                <c:pt idx="1578">
                  <c:v>50818</c:v>
                </c:pt>
                <c:pt idx="1579">
                  <c:v>50825</c:v>
                </c:pt>
                <c:pt idx="1580">
                  <c:v>50832</c:v>
                </c:pt>
                <c:pt idx="1581">
                  <c:v>50839</c:v>
                </c:pt>
                <c:pt idx="1582">
                  <c:v>50846</c:v>
                </c:pt>
                <c:pt idx="1583">
                  <c:v>50853</c:v>
                </c:pt>
                <c:pt idx="1584">
                  <c:v>50860</c:v>
                </c:pt>
                <c:pt idx="1585">
                  <c:v>50867</c:v>
                </c:pt>
                <c:pt idx="1586">
                  <c:v>50874</c:v>
                </c:pt>
                <c:pt idx="1587">
                  <c:v>50881</c:v>
                </c:pt>
                <c:pt idx="1588">
                  <c:v>50888</c:v>
                </c:pt>
                <c:pt idx="1589">
                  <c:v>50895</c:v>
                </c:pt>
                <c:pt idx="1590">
                  <c:v>50902</c:v>
                </c:pt>
                <c:pt idx="1591">
                  <c:v>50909</c:v>
                </c:pt>
                <c:pt idx="1592">
                  <c:v>50916</c:v>
                </c:pt>
                <c:pt idx="1593">
                  <c:v>50923</c:v>
                </c:pt>
                <c:pt idx="1594">
                  <c:v>50930</c:v>
                </c:pt>
                <c:pt idx="1595">
                  <c:v>50937</c:v>
                </c:pt>
                <c:pt idx="1596">
                  <c:v>50944</c:v>
                </c:pt>
                <c:pt idx="1597">
                  <c:v>50951</c:v>
                </c:pt>
                <c:pt idx="1598">
                  <c:v>50958</c:v>
                </c:pt>
                <c:pt idx="1599">
                  <c:v>50965</c:v>
                </c:pt>
                <c:pt idx="1600">
                  <c:v>50972</c:v>
                </c:pt>
                <c:pt idx="1601">
                  <c:v>50979</c:v>
                </c:pt>
                <c:pt idx="1602">
                  <c:v>50986</c:v>
                </c:pt>
                <c:pt idx="1603">
                  <c:v>50993</c:v>
                </c:pt>
                <c:pt idx="1604">
                  <c:v>51000</c:v>
                </c:pt>
                <c:pt idx="1605">
                  <c:v>51007</c:v>
                </c:pt>
                <c:pt idx="1606">
                  <c:v>51014</c:v>
                </c:pt>
                <c:pt idx="1607">
                  <c:v>51021</c:v>
                </c:pt>
                <c:pt idx="1608">
                  <c:v>51028</c:v>
                </c:pt>
                <c:pt idx="1609">
                  <c:v>51035</c:v>
                </c:pt>
                <c:pt idx="1610">
                  <c:v>51042</c:v>
                </c:pt>
                <c:pt idx="1611">
                  <c:v>51049</c:v>
                </c:pt>
                <c:pt idx="1612">
                  <c:v>51056</c:v>
                </c:pt>
                <c:pt idx="1613">
                  <c:v>51063</c:v>
                </c:pt>
                <c:pt idx="1614">
                  <c:v>51070</c:v>
                </c:pt>
                <c:pt idx="1615">
                  <c:v>51077</c:v>
                </c:pt>
                <c:pt idx="1616">
                  <c:v>51084</c:v>
                </c:pt>
                <c:pt idx="1617">
                  <c:v>51091</c:v>
                </c:pt>
                <c:pt idx="1618">
                  <c:v>51098</c:v>
                </c:pt>
                <c:pt idx="1619">
                  <c:v>51105</c:v>
                </c:pt>
                <c:pt idx="1620">
                  <c:v>51112</c:v>
                </c:pt>
                <c:pt idx="1621">
                  <c:v>51119</c:v>
                </c:pt>
                <c:pt idx="1622">
                  <c:v>51126</c:v>
                </c:pt>
                <c:pt idx="1623">
                  <c:v>51133</c:v>
                </c:pt>
                <c:pt idx="1624">
                  <c:v>51140</c:v>
                </c:pt>
                <c:pt idx="1625">
                  <c:v>51147</c:v>
                </c:pt>
                <c:pt idx="1626">
                  <c:v>51154</c:v>
                </c:pt>
                <c:pt idx="1627">
                  <c:v>51161</c:v>
                </c:pt>
                <c:pt idx="1628">
                  <c:v>51168</c:v>
                </c:pt>
                <c:pt idx="1629">
                  <c:v>51175</c:v>
                </c:pt>
                <c:pt idx="1630">
                  <c:v>51182</c:v>
                </c:pt>
                <c:pt idx="1631">
                  <c:v>51189</c:v>
                </c:pt>
                <c:pt idx="1632">
                  <c:v>51196</c:v>
                </c:pt>
                <c:pt idx="1633">
                  <c:v>51203</c:v>
                </c:pt>
                <c:pt idx="1634">
                  <c:v>51210</c:v>
                </c:pt>
                <c:pt idx="1635">
                  <c:v>51217</c:v>
                </c:pt>
                <c:pt idx="1636">
                  <c:v>51224</c:v>
                </c:pt>
                <c:pt idx="1637">
                  <c:v>51231</c:v>
                </c:pt>
                <c:pt idx="1638">
                  <c:v>51238</c:v>
                </c:pt>
                <c:pt idx="1639">
                  <c:v>51245</c:v>
                </c:pt>
                <c:pt idx="1640">
                  <c:v>51252</c:v>
                </c:pt>
                <c:pt idx="1641">
                  <c:v>51260</c:v>
                </c:pt>
                <c:pt idx="1642">
                  <c:v>51267</c:v>
                </c:pt>
                <c:pt idx="1643">
                  <c:v>51274</c:v>
                </c:pt>
                <c:pt idx="1644">
                  <c:v>51281</c:v>
                </c:pt>
                <c:pt idx="1645">
                  <c:v>51288</c:v>
                </c:pt>
                <c:pt idx="1646">
                  <c:v>51295</c:v>
                </c:pt>
                <c:pt idx="1647">
                  <c:v>51302</c:v>
                </c:pt>
                <c:pt idx="1648">
                  <c:v>51309</c:v>
                </c:pt>
                <c:pt idx="1649">
                  <c:v>51316</c:v>
                </c:pt>
                <c:pt idx="1650">
                  <c:v>51323</c:v>
                </c:pt>
                <c:pt idx="1651">
                  <c:v>51330</c:v>
                </c:pt>
                <c:pt idx="1652">
                  <c:v>51337</c:v>
                </c:pt>
                <c:pt idx="1653">
                  <c:v>51344</c:v>
                </c:pt>
                <c:pt idx="1654">
                  <c:v>51351</c:v>
                </c:pt>
                <c:pt idx="1655">
                  <c:v>51358</c:v>
                </c:pt>
                <c:pt idx="1656">
                  <c:v>51365</c:v>
                </c:pt>
                <c:pt idx="1657">
                  <c:v>51372</c:v>
                </c:pt>
                <c:pt idx="1658">
                  <c:v>51379</c:v>
                </c:pt>
                <c:pt idx="1659">
                  <c:v>51386</c:v>
                </c:pt>
                <c:pt idx="1660">
                  <c:v>51393</c:v>
                </c:pt>
                <c:pt idx="1661">
                  <c:v>51400</c:v>
                </c:pt>
                <c:pt idx="1662">
                  <c:v>51407</c:v>
                </c:pt>
                <c:pt idx="1663">
                  <c:v>51414</c:v>
                </c:pt>
                <c:pt idx="1664">
                  <c:v>51421</c:v>
                </c:pt>
                <c:pt idx="1665">
                  <c:v>51428</c:v>
                </c:pt>
                <c:pt idx="1666">
                  <c:v>51435</c:v>
                </c:pt>
                <c:pt idx="1667">
                  <c:v>51442</c:v>
                </c:pt>
                <c:pt idx="1668">
                  <c:v>51449</c:v>
                </c:pt>
                <c:pt idx="1669">
                  <c:v>51456</c:v>
                </c:pt>
                <c:pt idx="1670">
                  <c:v>51463</c:v>
                </c:pt>
                <c:pt idx="1671">
                  <c:v>51470</c:v>
                </c:pt>
                <c:pt idx="1672">
                  <c:v>51477</c:v>
                </c:pt>
                <c:pt idx="1673">
                  <c:v>51484</c:v>
                </c:pt>
                <c:pt idx="1674">
                  <c:v>51491</c:v>
                </c:pt>
                <c:pt idx="1675">
                  <c:v>51501</c:v>
                </c:pt>
                <c:pt idx="1676">
                  <c:v>51508</c:v>
                </c:pt>
                <c:pt idx="1677">
                  <c:v>51515</c:v>
                </c:pt>
                <c:pt idx="1678">
                  <c:v>51522</c:v>
                </c:pt>
                <c:pt idx="1679">
                  <c:v>51529</c:v>
                </c:pt>
                <c:pt idx="1680">
                  <c:v>51536</c:v>
                </c:pt>
                <c:pt idx="1681">
                  <c:v>51543</c:v>
                </c:pt>
                <c:pt idx="1682">
                  <c:v>51550</c:v>
                </c:pt>
                <c:pt idx="1683">
                  <c:v>51557</c:v>
                </c:pt>
                <c:pt idx="1684">
                  <c:v>51564</c:v>
                </c:pt>
                <c:pt idx="1685">
                  <c:v>51571</c:v>
                </c:pt>
                <c:pt idx="1686">
                  <c:v>51578</c:v>
                </c:pt>
                <c:pt idx="1687">
                  <c:v>51585</c:v>
                </c:pt>
                <c:pt idx="1688">
                  <c:v>51592</c:v>
                </c:pt>
                <c:pt idx="1689">
                  <c:v>51599</c:v>
                </c:pt>
                <c:pt idx="1690">
                  <c:v>51606</c:v>
                </c:pt>
                <c:pt idx="1691">
                  <c:v>51615</c:v>
                </c:pt>
                <c:pt idx="1692">
                  <c:v>51620</c:v>
                </c:pt>
                <c:pt idx="1693">
                  <c:v>51627</c:v>
                </c:pt>
                <c:pt idx="1694">
                  <c:v>51634</c:v>
                </c:pt>
                <c:pt idx="1695">
                  <c:v>51641</c:v>
                </c:pt>
                <c:pt idx="1696">
                  <c:v>51648</c:v>
                </c:pt>
                <c:pt idx="1697">
                  <c:v>51655</c:v>
                </c:pt>
                <c:pt idx="1698">
                  <c:v>51662</c:v>
                </c:pt>
                <c:pt idx="1699">
                  <c:v>51669</c:v>
                </c:pt>
                <c:pt idx="1700">
                  <c:v>51676</c:v>
                </c:pt>
                <c:pt idx="1701">
                  <c:v>51683</c:v>
                </c:pt>
                <c:pt idx="1702">
                  <c:v>51690</c:v>
                </c:pt>
                <c:pt idx="1703">
                  <c:v>51697</c:v>
                </c:pt>
                <c:pt idx="1704">
                  <c:v>51704</c:v>
                </c:pt>
                <c:pt idx="1705">
                  <c:v>51711</c:v>
                </c:pt>
                <c:pt idx="1706">
                  <c:v>51718</c:v>
                </c:pt>
                <c:pt idx="1707">
                  <c:v>51725</c:v>
                </c:pt>
                <c:pt idx="1708">
                  <c:v>51732</c:v>
                </c:pt>
                <c:pt idx="1709">
                  <c:v>51739</c:v>
                </c:pt>
                <c:pt idx="1710">
                  <c:v>51746</c:v>
                </c:pt>
                <c:pt idx="1711">
                  <c:v>51753</c:v>
                </c:pt>
                <c:pt idx="1712">
                  <c:v>51760</c:v>
                </c:pt>
                <c:pt idx="1713">
                  <c:v>51767</c:v>
                </c:pt>
                <c:pt idx="1714">
                  <c:v>51774</c:v>
                </c:pt>
                <c:pt idx="1715">
                  <c:v>51781</c:v>
                </c:pt>
                <c:pt idx="1716">
                  <c:v>51788</c:v>
                </c:pt>
                <c:pt idx="1717">
                  <c:v>51795</c:v>
                </c:pt>
                <c:pt idx="1718">
                  <c:v>51802</c:v>
                </c:pt>
                <c:pt idx="1719">
                  <c:v>51809</c:v>
                </c:pt>
                <c:pt idx="1720">
                  <c:v>51816</c:v>
                </c:pt>
                <c:pt idx="1721">
                  <c:v>51823</c:v>
                </c:pt>
                <c:pt idx="1722">
                  <c:v>51830</c:v>
                </c:pt>
                <c:pt idx="1723">
                  <c:v>51837</c:v>
                </c:pt>
                <c:pt idx="1724">
                  <c:v>51844</c:v>
                </c:pt>
                <c:pt idx="1725">
                  <c:v>51851</c:v>
                </c:pt>
                <c:pt idx="1726">
                  <c:v>51858</c:v>
                </c:pt>
                <c:pt idx="1727">
                  <c:v>51866</c:v>
                </c:pt>
                <c:pt idx="1728">
                  <c:v>51873</c:v>
                </c:pt>
                <c:pt idx="1729">
                  <c:v>51880</c:v>
                </c:pt>
                <c:pt idx="1730">
                  <c:v>51887</c:v>
                </c:pt>
                <c:pt idx="1731">
                  <c:v>51894</c:v>
                </c:pt>
                <c:pt idx="1732">
                  <c:v>51901</c:v>
                </c:pt>
                <c:pt idx="1733">
                  <c:v>51908</c:v>
                </c:pt>
                <c:pt idx="1734">
                  <c:v>51915</c:v>
                </c:pt>
                <c:pt idx="1735">
                  <c:v>51922</c:v>
                </c:pt>
                <c:pt idx="1736">
                  <c:v>51929</c:v>
                </c:pt>
                <c:pt idx="1737">
                  <c:v>51936</c:v>
                </c:pt>
                <c:pt idx="1738">
                  <c:v>51943</c:v>
                </c:pt>
                <c:pt idx="1739">
                  <c:v>51950</c:v>
                </c:pt>
                <c:pt idx="1740">
                  <c:v>51957</c:v>
                </c:pt>
                <c:pt idx="1741">
                  <c:v>51966</c:v>
                </c:pt>
                <c:pt idx="1742">
                  <c:v>51973</c:v>
                </c:pt>
                <c:pt idx="1743">
                  <c:v>51980</c:v>
                </c:pt>
                <c:pt idx="1744">
                  <c:v>51988</c:v>
                </c:pt>
                <c:pt idx="1745">
                  <c:v>51994</c:v>
                </c:pt>
                <c:pt idx="1746">
                  <c:v>52001</c:v>
                </c:pt>
                <c:pt idx="1747">
                  <c:v>52008</c:v>
                </c:pt>
                <c:pt idx="1748">
                  <c:v>52015</c:v>
                </c:pt>
                <c:pt idx="1749">
                  <c:v>52022</c:v>
                </c:pt>
                <c:pt idx="1750">
                  <c:v>52029</c:v>
                </c:pt>
                <c:pt idx="1751">
                  <c:v>52036</c:v>
                </c:pt>
                <c:pt idx="1752">
                  <c:v>52043</c:v>
                </c:pt>
                <c:pt idx="1753">
                  <c:v>52050</c:v>
                </c:pt>
                <c:pt idx="1754">
                  <c:v>52057</c:v>
                </c:pt>
                <c:pt idx="1755">
                  <c:v>52064</c:v>
                </c:pt>
                <c:pt idx="1756">
                  <c:v>52071</c:v>
                </c:pt>
                <c:pt idx="1757">
                  <c:v>52078</c:v>
                </c:pt>
                <c:pt idx="1758">
                  <c:v>52085</c:v>
                </c:pt>
                <c:pt idx="1759">
                  <c:v>52092</c:v>
                </c:pt>
                <c:pt idx="1760">
                  <c:v>52099</c:v>
                </c:pt>
                <c:pt idx="1761">
                  <c:v>52106</c:v>
                </c:pt>
                <c:pt idx="1762">
                  <c:v>52113</c:v>
                </c:pt>
                <c:pt idx="1763">
                  <c:v>52120</c:v>
                </c:pt>
                <c:pt idx="1764">
                  <c:v>52127</c:v>
                </c:pt>
                <c:pt idx="1765">
                  <c:v>52134</c:v>
                </c:pt>
                <c:pt idx="1766">
                  <c:v>52141</c:v>
                </c:pt>
                <c:pt idx="1767">
                  <c:v>52148</c:v>
                </c:pt>
                <c:pt idx="1768">
                  <c:v>52155</c:v>
                </c:pt>
                <c:pt idx="1769">
                  <c:v>52162</c:v>
                </c:pt>
                <c:pt idx="1770">
                  <c:v>52169</c:v>
                </c:pt>
                <c:pt idx="1771">
                  <c:v>52176</c:v>
                </c:pt>
                <c:pt idx="1772">
                  <c:v>52183</c:v>
                </c:pt>
                <c:pt idx="1773">
                  <c:v>52190</c:v>
                </c:pt>
                <c:pt idx="1774">
                  <c:v>52197</c:v>
                </c:pt>
                <c:pt idx="1775">
                  <c:v>52204</c:v>
                </c:pt>
                <c:pt idx="1776">
                  <c:v>52211</c:v>
                </c:pt>
                <c:pt idx="1777">
                  <c:v>52218</c:v>
                </c:pt>
                <c:pt idx="1778">
                  <c:v>52229</c:v>
                </c:pt>
                <c:pt idx="1779">
                  <c:v>52233</c:v>
                </c:pt>
                <c:pt idx="1780">
                  <c:v>52239</c:v>
                </c:pt>
                <c:pt idx="1781">
                  <c:v>52246</c:v>
                </c:pt>
                <c:pt idx="1782">
                  <c:v>52253</c:v>
                </c:pt>
                <c:pt idx="1783">
                  <c:v>52260</c:v>
                </c:pt>
                <c:pt idx="1784">
                  <c:v>52267</c:v>
                </c:pt>
                <c:pt idx="1785">
                  <c:v>52274</c:v>
                </c:pt>
                <c:pt idx="1786">
                  <c:v>52281</c:v>
                </c:pt>
                <c:pt idx="1787">
                  <c:v>52288</c:v>
                </c:pt>
                <c:pt idx="1788">
                  <c:v>52295</c:v>
                </c:pt>
                <c:pt idx="1789">
                  <c:v>52302</c:v>
                </c:pt>
                <c:pt idx="1790">
                  <c:v>52309</c:v>
                </c:pt>
                <c:pt idx="1791">
                  <c:v>52316</c:v>
                </c:pt>
                <c:pt idx="1792">
                  <c:v>52323</c:v>
                </c:pt>
                <c:pt idx="1793">
                  <c:v>52330</c:v>
                </c:pt>
                <c:pt idx="1794">
                  <c:v>52337</c:v>
                </c:pt>
                <c:pt idx="1795">
                  <c:v>52344</c:v>
                </c:pt>
                <c:pt idx="1796">
                  <c:v>52351</c:v>
                </c:pt>
                <c:pt idx="1797">
                  <c:v>52358</c:v>
                </c:pt>
                <c:pt idx="1798">
                  <c:v>52365</c:v>
                </c:pt>
                <c:pt idx="1799">
                  <c:v>52372</c:v>
                </c:pt>
                <c:pt idx="1800">
                  <c:v>52379</c:v>
                </c:pt>
                <c:pt idx="1801">
                  <c:v>52386</c:v>
                </c:pt>
                <c:pt idx="1802">
                  <c:v>52393</c:v>
                </c:pt>
                <c:pt idx="1803">
                  <c:v>52400</c:v>
                </c:pt>
                <c:pt idx="1804">
                  <c:v>52407</c:v>
                </c:pt>
                <c:pt idx="1805">
                  <c:v>52414</c:v>
                </c:pt>
                <c:pt idx="1806">
                  <c:v>52421</c:v>
                </c:pt>
                <c:pt idx="1807">
                  <c:v>52428</c:v>
                </c:pt>
                <c:pt idx="1808">
                  <c:v>52435</c:v>
                </c:pt>
                <c:pt idx="1809">
                  <c:v>52442</c:v>
                </c:pt>
                <c:pt idx="1810">
                  <c:v>52449</c:v>
                </c:pt>
                <c:pt idx="1811">
                  <c:v>52456</c:v>
                </c:pt>
                <c:pt idx="1812">
                  <c:v>52463</c:v>
                </c:pt>
                <c:pt idx="1813">
                  <c:v>52470</c:v>
                </c:pt>
                <c:pt idx="1814">
                  <c:v>52477</c:v>
                </c:pt>
                <c:pt idx="1815">
                  <c:v>52484</c:v>
                </c:pt>
                <c:pt idx="1816">
                  <c:v>52491</c:v>
                </c:pt>
                <c:pt idx="1817">
                  <c:v>52498</c:v>
                </c:pt>
                <c:pt idx="1818">
                  <c:v>52505</c:v>
                </c:pt>
                <c:pt idx="1819">
                  <c:v>52512</c:v>
                </c:pt>
                <c:pt idx="1820">
                  <c:v>52519</c:v>
                </c:pt>
                <c:pt idx="1821">
                  <c:v>52526</c:v>
                </c:pt>
                <c:pt idx="1822">
                  <c:v>52533</c:v>
                </c:pt>
                <c:pt idx="1823">
                  <c:v>52540</c:v>
                </c:pt>
                <c:pt idx="1824">
                  <c:v>52547</c:v>
                </c:pt>
                <c:pt idx="1825">
                  <c:v>52554</c:v>
                </c:pt>
                <c:pt idx="1826">
                  <c:v>52561</c:v>
                </c:pt>
                <c:pt idx="1827">
                  <c:v>52568</c:v>
                </c:pt>
                <c:pt idx="1828">
                  <c:v>52575</c:v>
                </c:pt>
                <c:pt idx="1829">
                  <c:v>52582</c:v>
                </c:pt>
                <c:pt idx="1830">
                  <c:v>52589</c:v>
                </c:pt>
                <c:pt idx="1831">
                  <c:v>52596</c:v>
                </c:pt>
                <c:pt idx="1832">
                  <c:v>52603</c:v>
                </c:pt>
                <c:pt idx="1833">
                  <c:v>52610</c:v>
                </c:pt>
                <c:pt idx="1834">
                  <c:v>52617</c:v>
                </c:pt>
                <c:pt idx="1835">
                  <c:v>52624</c:v>
                </c:pt>
                <c:pt idx="1836">
                  <c:v>52631</c:v>
                </c:pt>
                <c:pt idx="1837">
                  <c:v>52638</c:v>
                </c:pt>
                <c:pt idx="1838">
                  <c:v>52645</c:v>
                </c:pt>
                <c:pt idx="1839">
                  <c:v>52652</c:v>
                </c:pt>
                <c:pt idx="1840">
                  <c:v>52659</c:v>
                </c:pt>
                <c:pt idx="1841">
                  <c:v>52666</c:v>
                </c:pt>
                <c:pt idx="1842">
                  <c:v>52673</c:v>
                </c:pt>
                <c:pt idx="1843">
                  <c:v>52680</c:v>
                </c:pt>
                <c:pt idx="1844">
                  <c:v>52687</c:v>
                </c:pt>
                <c:pt idx="1845">
                  <c:v>52694</c:v>
                </c:pt>
                <c:pt idx="1846">
                  <c:v>52701</c:v>
                </c:pt>
                <c:pt idx="1847">
                  <c:v>52708</c:v>
                </c:pt>
                <c:pt idx="1848">
                  <c:v>52715</c:v>
                </c:pt>
                <c:pt idx="1849">
                  <c:v>52722</c:v>
                </c:pt>
                <c:pt idx="1850">
                  <c:v>52729</c:v>
                </c:pt>
                <c:pt idx="1851">
                  <c:v>52736</c:v>
                </c:pt>
                <c:pt idx="1852">
                  <c:v>52743</c:v>
                </c:pt>
                <c:pt idx="1853">
                  <c:v>52750</c:v>
                </c:pt>
                <c:pt idx="1854">
                  <c:v>52757</c:v>
                </c:pt>
                <c:pt idx="1855">
                  <c:v>52764</c:v>
                </c:pt>
                <c:pt idx="1856">
                  <c:v>52771</c:v>
                </c:pt>
                <c:pt idx="1857">
                  <c:v>52778</c:v>
                </c:pt>
                <c:pt idx="1858">
                  <c:v>52785</c:v>
                </c:pt>
                <c:pt idx="1859">
                  <c:v>52792</c:v>
                </c:pt>
                <c:pt idx="1860">
                  <c:v>52799</c:v>
                </c:pt>
                <c:pt idx="1861">
                  <c:v>52806</c:v>
                </c:pt>
                <c:pt idx="1862">
                  <c:v>52813</c:v>
                </c:pt>
                <c:pt idx="1863">
                  <c:v>52820</c:v>
                </c:pt>
                <c:pt idx="1864">
                  <c:v>52827</c:v>
                </c:pt>
                <c:pt idx="1865">
                  <c:v>52834</c:v>
                </c:pt>
                <c:pt idx="1866">
                  <c:v>52841</c:v>
                </c:pt>
                <c:pt idx="1867">
                  <c:v>52848</c:v>
                </c:pt>
                <c:pt idx="1868">
                  <c:v>52855</c:v>
                </c:pt>
                <c:pt idx="1869">
                  <c:v>52862</c:v>
                </c:pt>
                <c:pt idx="1870">
                  <c:v>52869</c:v>
                </c:pt>
                <c:pt idx="1871">
                  <c:v>52876</c:v>
                </c:pt>
                <c:pt idx="1872">
                  <c:v>52883</c:v>
                </c:pt>
                <c:pt idx="1873">
                  <c:v>52890</c:v>
                </c:pt>
                <c:pt idx="1874">
                  <c:v>52897</c:v>
                </c:pt>
                <c:pt idx="1875">
                  <c:v>52904</c:v>
                </c:pt>
                <c:pt idx="1876">
                  <c:v>52911</c:v>
                </c:pt>
                <c:pt idx="1877">
                  <c:v>52918</c:v>
                </c:pt>
                <c:pt idx="1878">
                  <c:v>52925</c:v>
                </c:pt>
                <c:pt idx="1879">
                  <c:v>52932</c:v>
                </c:pt>
                <c:pt idx="1880">
                  <c:v>52939</c:v>
                </c:pt>
                <c:pt idx="1881">
                  <c:v>52946</c:v>
                </c:pt>
                <c:pt idx="1882">
                  <c:v>52953</c:v>
                </c:pt>
                <c:pt idx="1883">
                  <c:v>52960</c:v>
                </c:pt>
                <c:pt idx="1884">
                  <c:v>52967</c:v>
                </c:pt>
                <c:pt idx="1885">
                  <c:v>52974</c:v>
                </c:pt>
                <c:pt idx="1886">
                  <c:v>52981</c:v>
                </c:pt>
                <c:pt idx="1887">
                  <c:v>52988</c:v>
                </c:pt>
                <c:pt idx="1888">
                  <c:v>52995</c:v>
                </c:pt>
                <c:pt idx="1889">
                  <c:v>53002</c:v>
                </c:pt>
                <c:pt idx="1890">
                  <c:v>53009</c:v>
                </c:pt>
                <c:pt idx="1891">
                  <c:v>53016</c:v>
                </c:pt>
                <c:pt idx="1892">
                  <c:v>53023</c:v>
                </c:pt>
                <c:pt idx="1893">
                  <c:v>53030</c:v>
                </c:pt>
                <c:pt idx="1894">
                  <c:v>53037</c:v>
                </c:pt>
                <c:pt idx="1895">
                  <c:v>53044</c:v>
                </c:pt>
                <c:pt idx="1896">
                  <c:v>53051</c:v>
                </c:pt>
                <c:pt idx="1897">
                  <c:v>53058</c:v>
                </c:pt>
                <c:pt idx="1898">
                  <c:v>53065</c:v>
                </c:pt>
                <c:pt idx="1899">
                  <c:v>53072</c:v>
                </c:pt>
                <c:pt idx="1900">
                  <c:v>53079</c:v>
                </c:pt>
                <c:pt idx="1901">
                  <c:v>53086</c:v>
                </c:pt>
                <c:pt idx="1902">
                  <c:v>53093</c:v>
                </c:pt>
                <c:pt idx="1903">
                  <c:v>53100</c:v>
                </c:pt>
                <c:pt idx="1904">
                  <c:v>53107</c:v>
                </c:pt>
                <c:pt idx="1905">
                  <c:v>53114</c:v>
                </c:pt>
                <c:pt idx="1906">
                  <c:v>53121</c:v>
                </c:pt>
                <c:pt idx="1907">
                  <c:v>53128</c:v>
                </c:pt>
                <c:pt idx="1908">
                  <c:v>53135</c:v>
                </c:pt>
                <c:pt idx="1909">
                  <c:v>53142</c:v>
                </c:pt>
                <c:pt idx="1910">
                  <c:v>53149</c:v>
                </c:pt>
                <c:pt idx="1911">
                  <c:v>53156</c:v>
                </c:pt>
                <c:pt idx="1912">
                  <c:v>53163</c:v>
                </c:pt>
                <c:pt idx="1913">
                  <c:v>53170</c:v>
                </c:pt>
                <c:pt idx="1914">
                  <c:v>53177</c:v>
                </c:pt>
                <c:pt idx="1915">
                  <c:v>53184</c:v>
                </c:pt>
                <c:pt idx="1916">
                  <c:v>53191</c:v>
                </c:pt>
                <c:pt idx="1917">
                  <c:v>53198</c:v>
                </c:pt>
                <c:pt idx="1918">
                  <c:v>53205</c:v>
                </c:pt>
                <c:pt idx="1919">
                  <c:v>53212</c:v>
                </c:pt>
                <c:pt idx="1920">
                  <c:v>53219</c:v>
                </c:pt>
                <c:pt idx="1921">
                  <c:v>53226</c:v>
                </c:pt>
                <c:pt idx="1922">
                  <c:v>53233</c:v>
                </c:pt>
                <c:pt idx="1923">
                  <c:v>53240</c:v>
                </c:pt>
                <c:pt idx="1924">
                  <c:v>53247</c:v>
                </c:pt>
                <c:pt idx="1925">
                  <c:v>53254</c:v>
                </c:pt>
                <c:pt idx="1926">
                  <c:v>53261</c:v>
                </c:pt>
                <c:pt idx="1927">
                  <c:v>53268</c:v>
                </c:pt>
                <c:pt idx="1928">
                  <c:v>53275</c:v>
                </c:pt>
                <c:pt idx="1929">
                  <c:v>53282</c:v>
                </c:pt>
                <c:pt idx="1930">
                  <c:v>53289</c:v>
                </c:pt>
                <c:pt idx="1931">
                  <c:v>53296</c:v>
                </c:pt>
                <c:pt idx="1932">
                  <c:v>53303</c:v>
                </c:pt>
                <c:pt idx="1933">
                  <c:v>53310</c:v>
                </c:pt>
                <c:pt idx="1934">
                  <c:v>53317</c:v>
                </c:pt>
                <c:pt idx="1935">
                  <c:v>53325</c:v>
                </c:pt>
                <c:pt idx="1936">
                  <c:v>53332</c:v>
                </c:pt>
                <c:pt idx="1937">
                  <c:v>53339</c:v>
                </c:pt>
                <c:pt idx="1938">
                  <c:v>53346</c:v>
                </c:pt>
                <c:pt idx="1939">
                  <c:v>53353</c:v>
                </c:pt>
                <c:pt idx="1940">
                  <c:v>53360</c:v>
                </c:pt>
                <c:pt idx="1941">
                  <c:v>53367</c:v>
                </c:pt>
                <c:pt idx="1942">
                  <c:v>53374</c:v>
                </c:pt>
                <c:pt idx="1943">
                  <c:v>53381</c:v>
                </c:pt>
                <c:pt idx="1944">
                  <c:v>53388</c:v>
                </c:pt>
                <c:pt idx="1945">
                  <c:v>53395</c:v>
                </c:pt>
                <c:pt idx="1946">
                  <c:v>53402</c:v>
                </c:pt>
                <c:pt idx="1947">
                  <c:v>53413</c:v>
                </c:pt>
                <c:pt idx="1948">
                  <c:v>53416</c:v>
                </c:pt>
                <c:pt idx="1949">
                  <c:v>53423</c:v>
                </c:pt>
                <c:pt idx="1950">
                  <c:v>53430</c:v>
                </c:pt>
                <c:pt idx="1951">
                  <c:v>53437</c:v>
                </c:pt>
                <c:pt idx="1952">
                  <c:v>53444</c:v>
                </c:pt>
                <c:pt idx="1953">
                  <c:v>53451</c:v>
                </c:pt>
                <c:pt idx="1954">
                  <c:v>53458</c:v>
                </c:pt>
                <c:pt idx="1955">
                  <c:v>53465</c:v>
                </c:pt>
                <c:pt idx="1956">
                  <c:v>53472</c:v>
                </c:pt>
                <c:pt idx="1957">
                  <c:v>53479</c:v>
                </c:pt>
                <c:pt idx="1958">
                  <c:v>53486</c:v>
                </c:pt>
                <c:pt idx="1959">
                  <c:v>53493</c:v>
                </c:pt>
                <c:pt idx="1960">
                  <c:v>53500</c:v>
                </c:pt>
                <c:pt idx="1961">
                  <c:v>53507</c:v>
                </c:pt>
                <c:pt idx="1962">
                  <c:v>53514</c:v>
                </c:pt>
                <c:pt idx="1963">
                  <c:v>53521</c:v>
                </c:pt>
                <c:pt idx="1964">
                  <c:v>53528</c:v>
                </c:pt>
                <c:pt idx="1965">
                  <c:v>53535</c:v>
                </c:pt>
                <c:pt idx="1966">
                  <c:v>53542</c:v>
                </c:pt>
                <c:pt idx="1967">
                  <c:v>53549</c:v>
                </c:pt>
                <c:pt idx="1968">
                  <c:v>53556</c:v>
                </c:pt>
                <c:pt idx="1969">
                  <c:v>53563</c:v>
                </c:pt>
                <c:pt idx="1970">
                  <c:v>53570</c:v>
                </c:pt>
                <c:pt idx="1971">
                  <c:v>53577</c:v>
                </c:pt>
                <c:pt idx="1972">
                  <c:v>53584</c:v>
                </c:pt>
                <c:pt idx="1973">
                  <c:v>53591</c:v>
                </c:pt>
                <c:pt idx="1974">
                  <c:v>53598</c:v>
                </c:pt>
                <c:pt idx="1975">
                  <c:v>53605</c:v>
                </c:pt>
                <c:pt idx="1976">
                  <c:v>53612</c:v>
                </c:pt>
                <c:pt idx="1977">
                  <c:v>53619</c:v>
                </c:pt>
                <c:pt idx="1978">
                  <c:v>53626</c:v>
                </c:pt>
                <c:pt idx="1979">
                  <c:v>53633</c:v>
                </c:pt>
                <c:pt idx="1980">
                  <c:v>53640</c:v>
                </c:pt>
                <c:pt idx="1981">
                  <c:v>53647</c:v>
                </c:pt>
                <c:pt idx="1982">
                  <c:v>53654</c:v>
                </c:pt>
                <c:pt idx="1983">
                  <c:v>53661</c:v>
                </c:pt>
                <c:pt idx="1984">
                  <c:v>53668</c:v>
                </c:pt>
                <c:pt idx="1985">
                  <c:v>53675</c:v>
                </c:pt>
                <c:pt idx="1986">
                  <c:v>53682</c:v>
                </c:pt>
                <c:pt idx="1987">
                  <c:v>53692</c:v>
                </c:pt>
                <c:pt idx="1988">
                  <c:v>53699</c:v>
                </c:pt>
                <c:pt idx="1989">
                  <c:v>53706</c:v>
                </c:pt>
                <c:pt idx="1990">
                  <c:v>53713</c:v>
                </c:pt>
                <c:pt idx="1991">
                  <c:v>53720</c:v>
                </c:pt>
                <c:pt idx="1992">
                  <c:v>53727</c:v>
                </c:pt>
                <c:pt idx="1993">
                  <c:v>53734</c:v>
                </c:pt>
                <c:pt idx="1994">
                  <c:v>53741</c:v>
                </c:pt>
                <c:pt idx="1995">
                  <c:v>53748</c:v>
                </c:pt>
                <c:pt idx="1996">
                  <c:v>53755</c:v>
                </c:pt>
                <c:pt idx="1997">
                  <c:v>53762</c:v>
                </c:pt>
                <c:pt idx="1998">
                  <c:v>53769</c:v>
                </c:pt>
                <c:pt idx="1999">
                  <c:v>53776</c:v>
                </c:pt>
                <c:pt idx="2000">
                  <c:v>53783</c:v>
                </c:pt>
                <c:pt idx="2001">
                  <c:v>53790</c:v>
                </c:pt>
                <c:pt idx="2002">
                  <c:v>53799</c:v>
                </c:pt>
                <c:pt idx="2003">
                  <c:v>53804</c:v>
                </c:pt>
                <c:pt idx="2004">
                  <c:v>53811</c:v>
                </c:pt>
                <c:pt idx="2005">
                  <c:v>53818</c:v>
                </c:pt>
                <c:pt idx="2006">
                  <c:v>53825</c:v>
                </c:pt>
                <c:pt idx="2007">
                  <c:v>53832</c:v>
                </c:pt>
                <c:pt idx="2008">
                  <c:v>53839</c:v>
                </c:pt>
                <c:pt idx="2009">
                  <c:v>53846</c:v>
                </c:pt>
                <c:pt idx="2010">
                  <c:v>53853</c:v>
                </c:pt>
                <c:pt idx="2011">
                  <c:v>53860</c:v>
                </c:pt>
                <c:pt idx="2012">
                  <c:v>53867</c:v>
                </c:pt>
                <c:pt idx="2013">
                  <c:v>53874</c:v>
                </c:pt>
                <c:pt idx="2014">
                  <c:v>53881</c:v>
                </c:pt>
                <c:pt idx="2015">
                  <c:v>53888</c:v>
                </c:pt>
                <c:pt idx="2016">
                  <c:v>53895</c:v>
                </c:pt>
                <c:pt idx="2017">
                  <c:v>53902</c:v>
                </c:pt>
                <c:pt idx="2018">
                  <c:v>53909</c:v>
                </c:pt>
                <c:pt idx="2019">
                  <c:v>53916</c:v>
                </c:pt>
                <c:pt idx="2020">
                  <c:v>53923</c:v>
                </c:pt>
                <c:pt idx="2021">
                  <c:v>53930</c:v>
                </c:pt>
                <c:pt idx="2022">
                  <c:v>53937</c:v>
                </c:pt>
                <c:pt idx="2023">
                  <c:v>53944</c:v>
                </c:pt>
                <c:pt idx="2024">
                  <c:v>53951</c:v>
                </c:pt>
                <c:pt idx="2025">
                  <c:v>53958</c:v>
                </c:pt>
                <c:pt idx="2026">
                  <c:v>53965</c:v>
                </c:pt>
                <c:pt idx="2027">
                  <c:v>53972</c:v>
                </c:pt>
                <c:pt idx="2028">
                  <c:v>53979</c:v>
                </c:pt>
                <c:pt idx="2029">
                  <c:v>53986</c:v>
                </c:pt>
                <c:pt idx="2030">
                  <c:v>53993</c:v>
                </c:pt>
                <c:pt idx="2031">
                  <c:v>54000</c:v>
                </c:pt>
                <c:pt idx="2032">
                  <c:v>54007</c:v>
                </c:pt>
                <c:pt idx="2033">
                  <c:v>54014</c:v>
                </c:pt>
                <c:pt idx="2034">
                  <c:v>54021</c:v>
                </c:pt>
                <c:pt idx="2035">
                  <c:v>54028</c:v>
                </c:pt>
                <c:pt idx="2036">
                  <c:v>54035</c:v>
                </c:pt>
                <c:pt idx="2037">
                  <c:v>54042</c:v>
                </c:pt>
                <c:pt idx="2038">
                  <c:v>54049</c:v>
                </c:pt>
                <c:pt idx="2039">
                  <c:v>54057</c:v>
                </c:pt>
                <c:pt idx="2040">
                  <c:v>54064</c:v>
                </c:pt>
                <c:pt idx="2041">
                  <c:v>54071</c:v>
                </c:pt>
                <c:pt idx="2042">
                  <c:v>54078</c:v>
                </c:pt>
                <c:pt idx="2043">
                  <c:v>54085</c:v>
                </c:pt>
                <c:pt idx="2044">
                  <c:v>54092</c:v>
                </c:pt>
                <c:pt idx="2045">
                  <c:v>54099</c:v>
                </c:pt>
                <c:pt idx="2046">
                  <c:v>54106</c:v>
                </c:pt>
                <c:pt idx="2047">
                  <c:v>54113</c:v>
                </c:pt>
                <c:pt idx="2048">
                  <c:v>54120</c:v>
                </c:pt>
                <c:pt idx="2049">
                  <c:v>54127</c:v>
                </c:pt>
                <c:pt idx="2050">
                  <c:v>54134</c:v>
                </c:pt>
                <c:pt idx="2051">
                  <c:v>54141</c:v>
                </c:pt>
                <c:pt idx="2052">
                  <c:v>54148</c:v>
                </c:pt>
                <c:pt idx="2053">
                  <c:v>54157</c:v>
                </c:pt>
                <c:pt idx="2054">
                  <c:v>54164</c:v>
                </c:pt>
                <c:pt idx="2055">
                  <c:v>54171</c:v>
                </c:pt>
                <c:pt idx="2056">
                  <c:v>54178</c:v>
                </c:pt>
                <c:pt idx="2057">
                  <c:v>54185</c:v>
                </c:pt>
                <c:pt idx="2058">
                  <c:v>54192</c:v>
                </c:pt>
                <c:pt idx="2059">
                  <c:v>54199</c:v>
                </c:pt>
                <c:pt idx="2060">
                  <c:v>54206</c:v>
                </c:pt>
                <c:pt idx="2061">
                  <c:v>54213</c:v>
                </c:pt>
                <c:pt idx="2062">
                  <c:v>54220</c:v>
                </c:pt>
                <c:pt idx="2063">
                  <c:v>54227</c:v>
                </c:pt>
                <c:pt idx="2064">
                  <c:v>54234</c:v>
                </c:pt>
                <c:pt idx="2065">
                  <c:v>54241</c:v>
                </c:pt>
                <c:pt idx="2066">
                  <c:v>54248</c:v>
                </c:pt>
                <c:pt idx="2067">
                  <c:v>54255</c:v>
                </c:pt>
                <c:pt idx="2068">
                  <c:v>54262</c:v>
                </c:pt>
                <c:pt idx="2069">
                  <c:v>54269</c:v>
                </c:pt>
                <c:pt idx="2070">
                  <c:v>54276</c:v>
                </c:pt>
                <c:pt idx="2071">
                  <c:v>54283</c:v>
                </c:pt>
                <c:pt idx="2072">
                  <c:v>54290</c:v>
                </c:pt>
                <c:pt idx="2073">
                  <c:v>54297</c:v>
                </c:pt>
                <c:pt idx="2074">
                  <c:v>54304</c:v>
                </c:pt>
                <c:pt idx="2075">
                  <c:v>54311</c:v>
                </c:pt>
                <c:pt idx="2076">
                  <c:v>54318</c:v>
                </c:pt>
                <c:pt idx="2077">
                  <c:v>54325</c:v>
                </c:pt>
                <c:pt idx="2078">
                  <c:v>54332</c:v>
                </c:pt>
                <c:pt idx="2079">
                  <c:v>54339</c:v>
                </c:pt>
                <c:pt idx="2080">
                  <c:v>54346</c:v>
                </c:pt>
                <c:pt idx="2081">
                  <c:v>54353</c:v>
                </c:pt>
                <c:pt idx="2082">
                  <c:v>54360</c:v>
                </c:pt>
                <c:pt idx="2083">
                  <c:v>54367</c:v>
                </c:pt>
                <c:pt idx="2084">
                  <c:v>54374</c:v>
                </c:pt>
                <c:pt idx="2085">
                  <c:v>54381</c:v>
                </c:pt>
                <c:pt idx="2086">
                  <c:v>54388</c:v>
                </c:pt>
                <c:pt idx="2087">
                  <c:v>54395</c:v>
                </c:pt>
                <c:pt idx="2088">
                  <c:v>54402</c:v>
                </c:pt>
                <c:pt idx="2089">
                  <c:v>54409</c:v>
                </c:pt>
                <c:pt idx="2090">
                  <c:v>54416</c:v>
                </c:pt>
                <c:pt idx="2091">
                  <c:v>54423</c:v>
                </c:pt>
                <c:pt idx="2092">
                  <c:v>54430</c:v>
                </c:pt>
                <c:pt idx="2093">
                  <c:v>54437</c:v>
                </c:pt>
                <c:pt idx="2094">
                  <c:v>54444</c:v>
                </c:pt>
                <c:pt idx="2095">
                  <c:v>54451</c:v>
                </c:pt>
                <c:pt idx="2096">
                  <c:v>54458</c:v>
                </c:pt>
                <c:pt idx="2097">
                  <c:v>54465</c:v>
                </c:pt>
                <c:pt idx="2098">
                  <c:v>54472</c:v>
                </c:pt>
                <c:pt idx="2099">
                  <c:v>54479</c:v>
                </c:pt>
                <c:pt idx="2100">
                  <c:v>54486</c:v>
                </c:pt>
                <c:pt idx="2101">
                  <c:v>54493</c:v>
                </c:pt>
                <c:pt idx="2102">
                  <c:v>54500</c:v>
                </c:pt>
                <c:pt idx="2103">
                  <c:v>54507</c:v>
                </c:pt>
                <c:pt idx="2104">
                  <c:v>54514</c:v>
                </c:pt>
                <c:pt idx="2105">
                  <c:v>54521</c:v>
                </c:pt>
                <c:pt idx="2106">
                  <c:v>54528</c:v>
                </c:pt>
                <c:pt idx="2107">
                  <c:v>54535</c:v>
                </c:pt>
                <c:pt idx="2108">
                  <c:v>54542</c:v>
                </c:pt>
                <c:pt idx="2109">
                  <c:v>54549</c:v>
                </c:pt>
                <c:pt idx="2110">
                  <c:v>54556</c:v>
                </c:pt>
                <c:pt idx="2111">
                  <c:v>54563</c:v>
                </c:pt>
                <c:pt idx="2112">
                  <c:v>54570</c:v>
                </c:pt>
                <c:pt idx="2113">
                  <c:v>54577</c:v>
                </c:pt>
                <c:pt idx="2114">
                  <c:v>54584</c:v>
                </c:pt>
                <c:pt idx="2115">
                  <c:v>54591</c:v>
                </c:pt>
                <c:pt idx="2116">
                  <c:v>54598</c:v>
                </c:pt>
                <c:pt idx="2117">
                  <c:v>54605</c:v>
                </c:pt>
                <c:pt idx="2118">
                  <c:v>54612</c:v>
                </c:pt>
                <c:pt idx="2119">
                  <c:v>54619</c:v>
                </c:pt>
                <c:pt idx="2120">
                  <c:v>54626</c:v>
                </c:pt>
                <c:pt idx="2121">
                  <c:v>54633</c:v>
                </c:pt>
                <c:pt idx="2122">
                  <c:v>54640</c:v>
                </c:pt>
                <c:pt idx="2123">
                  <c:v>54647</c:v>
                </c:pt>
                <c:pt idx="2124">
                  <c:v>54654</c:v>
                </c:pt>
                <c:pt idx="2125">
                  <c:v>54661</c:v>
                </c:pt>
                <c:pt idx="2126">
                  <c:v>54668</c:v>
                </c:pt>
                <c:pt idx="2127">
                  <c:v>54675</c:v>
                </c:pt>
                <c:pt idx="2128">
                  <c:v>54682</c:v>
                </c:pt>
                <c:pt idx="2129">
                  <c:v>54689</c:v>
                </c:pt>
                <c:pt idx="2130">
                  <c:v>54696</c:v>
                </c:pt>
                <c:pt idx="2131">
                  <c:v>54703</c:v>
                </c:pt>
                <c:pt idx="2132">
                  <c:v>54710</c:v>
                </c:pt>
                <c:pt idx="2133">
                  <c:v>54717</c:v>
                </c:pt>
                <c:pt idx="2134">
                  <c:v>54724</c:v>
                </c:pt>
                <c:pt idx="2135">
                  <c:v>54731</c:v>
                </c:pt>
                <c:pt idx="2136">
                  <c:v>54738</c:v>
                </c:pt>
                <c:pt idx="2137">
                  <c:v>54745</c:v>
                </c:pt>
                <c:pt idx="2138">
                  <c:v>54752</c:v>
                </c:pt>
                <c:pt idx="2139">
                  <c:v>54759</c:v>
                </c:pt>
                <c:pt idx="2140">
                  <c:v>54766</c:v>
                </c:pt>
                <c:pt idx="2141">
                  <c:v>54773</c:v>
                </c:pt>
                <c:pt idx="2142">
                  <c:v>54780</c:v>
                </c:pt>
                <c:pt idx="2143">
                  <c:v>54787</c:v>
                </c:pt>
                <c:pt idx="2144">
                  <c:v>54794</c:v>
                </c:pt>
                <c:pt idx="2145">
                  <c:v>54801</c:v>
                </c:pt>
                <c:pt idx="2146">
                  <c:v>54808</c:v>
                </c:pt>
                <c:pt idx="2147">
                  <c:v>54815</c:v>
                </c:pt>
                <c:pt idx="2148">
                  <c:v>54822</c:v>
                </c:pt>
                <c:pt idx="2149">
                  <c:v>54829</c:v>
                </c:pt>
                <c:pt idx="2150">
                  <c:v>54836</c:v>
                </c:pt>
                <c:pt idx="2151">
                  <c:v>54843</c:v>
                </c:pt>
                <c:pt idx="2152">
                  <c:v>54850</c:v>
                </c:pt>
                <c:pt idx="2153">
                  <c:v>54857</c:v>
                </c:pt>
                <c:pt idx="2154">
                  <c:v>54864</c:v>
                </c:pt>
                <c:pt idx="2155">
                  <c:v>54871</c:v>
                </c:pt>
                <c:pt idx="2156">
                  <c:v>54878</c:v>
                </c:pt>
                <c:pt idx="2157">
                  <c:v>54885</c:v>
                </c:pt>
                <c:pt idx="2158">
                  <c:v>54892</c:v>
                </c:pt>
                <c:pt idx="2159">
                  <c:v>54899</c:v>
                </c:pt>
                <c:pt idx="2160">
                  <c:v>54906</c:v>
                </c:pt>
                <c:pt idx="2161">
                  <c:v>54913</c:v>
                </c:pt>
                <c:pt idx="2162">
                  <c:v>54920</c:v>
                </c:pt>
                <c:pt idx="2163">
                  <c:v>54927</c:v>
                </c:pt>
                <c:pt idx="2164">
                  <c:v>54934</c:v>
                </c:pt>
                <c:pt idx="2165">
                  <c:v>54941</c:v>
                </c:pt>
                <c:pt idx="2166">
                  <c:v>54948</c:v>
                </c:pt>
                <c:pt idx="2167">
                  <c:v>54955</c:v>
                </c:pt>
                <c:pt idx="2168">
                  <c:v>54962</c:v>
                </c:pt>
                <c:pt idx="2169">
                  <c:v>54969</c:v>
                </c:pt>
                <c:pt idx="2170">
                  <c:v>54976</c:v>
                </c:pt>
                <c:pt idx="2171">
                  <c:v>54983</c:v>
                </c:pt>
                <c:pt idx="2172">
                  <c:v>54990</c:v>
                </c:pt>
                <c:pt idx="2173">
                  <c:v>54997</c:v>
                </c:pt>
                <c:pt idx="2174">
                  <c:v>55004</c:v>
                </c:pt>
                <c:pt idx="2175">
                  <c:v>55011</c:v>
                </c:pt>
                <c:pt idx="2176">
                  <c:v>55018</c:v>
                </c:pt>
                <c:pt idx="2177">
                  <c:v>55025</c:v>
                </c:pt>
                <c:pt idx="2178">
                  <c:v>55032</c:v>
                </c:pt>
                <c:pt idx="2179">
                  <c:v>55039</c:v>
                </c:pt>
                <c:pt idx="2180">
                  <c:v>55046</c:v>
                </c:pt>
                <c:pt idx="2181">
                  <c:v>55053</c:v>
                </c:pt>
                <c:pt idx="2182">
                  <c:v>55060</c:v>
                </c:pt>
                <c:pt idx="2183">
                  <c:v>55067</c:v>
                </c:pt>
                <c:pt idx="2184">
                  <c:v>55074</c:v>
                </c:pt>
                <c:pt idx="2185">
                  <c:v>55081</c:v>
                </c:pt>
                <c:pt idx="2186">
                  <c:v>55088</c:v>
                </c:pt>
                <c:pt idx="2187">
                  <c:v>55095</c:v>
                </c:pt>
                <c:pt idx="2188">
                  <c:v>55102</c:v>
                </c:pt>
                <c:pt idx="2189">
                  <c:v>55109</c:v>
                </c:pt>
                <c:pt idx="2190">
                  <c:v>55116</c:v>
                </c:pt>
                <c:pt idx="2191">
                  <c:v>55123</c:v>
                </c:pt>
                <c:pt idx="2192">
                  <c:v>55130</c:v>
                </c:pt>
                <c:pt idx="2193">
                  <c:v>55137</c:v>
                </c:pt>
                <c:pt idx="2194">
                  <c:v>55144</c:v>
                </c:pt>
                <c:pt idx="2195">
                  <c:v>55151</c:v>
                </c:pt>
                <c:pt idx="2196">
                  <c:v>55158</c:v>
                </c:pt>
                <c:pt idx="2197">
                  <c:v>55165</c:v>
                </c:pt>
                <c:pt idx="2198">
                  <c:v>55172</c:v>
                </c:pt>
                <c:pt idx="2199">
                  <c:v>55179</c:v>
                </c:pt>
                <c:pt idx="2200">
                  <c:v>55186</c:v>
                </c:pt>
                <c:pt idx="2201">
                  <c:v>55193</c:v>
                </c:pt>
                <c:pt idx="2202">
                  <c:v>55200</c:v>
                </c:pt>
                <c:pt idx="2203">
                  <c:v>55207</c:v>
                </c:pt>
                <c:pt idx="2204">
                  <c:v>55214</c:v>
                </c:pt>
                <c:pt idx="2205">
                  <c:v>55221</c:v>
                </c:pt>
                <c:pt idx="2206">
                  <c:v>55228</c:v>
                </c:pt>
                <c:pt idx="2207">
                  <c:v>55235</c:v>
                </c:pt>
                <c:pt idx="2208">
                  <c:v>55242</c:v>
                </c:pt>
                <c:pt idx="2209">
                  <c:v>55249</c:v>
                </c:pt>
                <c:pt idx="2210">
                  <c:v>55256</c:v>
                </c:pt>
                <c:pt idx="2211">
                  <c:v>55263</c:v>
                </c:pt>
                <c:pt idx="2212">
                  <c:v>55270</c:v>
                </c:pt>
                <c:pt idx="2213">
                  <c:v>55277</c:v>
                </c:pt>
                <c:pt idx="2214">
                  <c:v>55284</c:v>
                </c:pt>
                <c:pt idx="2215">
                  <c:v>55291</c:v>
                </c:pt>
                <c:pt idx="2216">
                  <c:v>55298</c:v>
                </c:pt>
                <c:pt idx="2217">
                  <c:v>55305</c:v>
                </c:pt>
                <c:pt idx="2218">
                  <c:v>55312</c:v>
                </c:pt>
                <c:pt idx="2219">
                  <c:v>55319</c:v>
                </c:pt>
                <c:pt idx="2220">
                  <c:v>55326</c:v>
                </c:pt>
                <c:pt idx="2221">
                  <c:v>55333</c:v>
                </c:pt>
                <c:pt idx="2222">
                  <c:v>55340</c:v>
                </c:pt>
                <c:pt idx="2223">
                  <c:v>55347</c:v>
                </c:pt>
                <c:pt idx="2224">
                  <c:v>55354</c:v>
                </c:pt>
                <c:pt idx="2225">
                  <c:v>55361</c:v>
                </c:pt>
                <c:pt idx="2226">
                  <c:v>55368</c:v>
                </c:pt>
                <c:pt idx="2227">
                  <c:v>55375</c:v>
                </c:pt>
                <c:pt idx="2228">
                  <c:v>55382</c:v>
                </c:pt>
                <c:pt idx="2229">
                  <c:v>55389</c:v>
                </c:pt>
                <c:pt idx="2230">
                  <c:v>55396</c:v>
                </c:pt>
                <c:pt idx="2231">
                  <c:v>55403</c:v>
                </c:pt>
                <c:pt idx="2232">
                  <c:v>55410</c:v>
                </c:pt>
                <c:pt idx="2233">
                  <c:v>55417</c:v>
                </c:pt>
                <c:pt idx="2234">
                  <c:v>55424</c:v>
                </c:pt>
                <c:pt idx="2235">
                  <c:v>55431</c:v>
                </c:pt>
                <c:pt idx="2236">
                  <c:v>55438</c:v>
                </c:pt>
                <c:pt idx="2237">
                  <c:v>55445</c:v>
                </c:pt>
                <c:pt idx="2238">
                  <c:v>55452</c:v>
                </c:pt>
                <c:pt idx="2239">
                  <c:v>55459</c:v>
                </c:pt>
                <c:pt idx="2240">
                  <c:v>55466</c:v>
                </c:pt>
                <c:pt idx="2241">
                  <c:v>55473</c:v>
                </c:pt>
                <c:pt idx="2242">
                  <c:v>55480</c:v>
                </c:pt>
                <c:pt idx="2243">
                  <c:v>55487</c:v>
                </c:pt>
                <c:pt idx="2244">
                  <c:v>55494</c:v>
                </c:pt>
                <c:pt idx="2245">
                  <c:v>55501</c:v>
                </c:pt>
                <c:pt idx="2246">
                  <c:v>55508</c:v>
                </c:pt>
                <c:pt idx="2247">
                  <c:v>55516</c:v>
                </c:pt>
                <c:pt idx="2248">
                  <c:v>55523</c:v>
                </c:pt>
                <c:pt idx="2249">
                  <c:v>55530</c:v>
                </c:pt>
                <c:pt idx="2250">
                  <c:v>55537</c:v>
                </c:pt>
                <c:pt idx="2251">
                  <c:v>55544</c:v>
                </c:pt>
                <c:pt idx="2252">
                  <c:v>55551</c:v>
                </c:pt>
                <c:pt idx="2253">
                  <c:v>55558</c:v>
                </c:pt>
                <c:pt idx="2254">
                  <c:v>55565</c:v>
                </c:pt>
                <c:pt idx="2255">
                  <c:v>55572</c:v>
                </c:pt>
                <c:pt idx="2256">
                  <c:v>55579</c:v>
                </c:pt>
                <c:pt idx="2257">
                  <c:v>55586</c:v>
                </c:pt>
                <c:pt idx="2258">
                  <c:v>55593</c:v>
                </c:pt>
                <c:pt idx="2259">
                  <c:v>55600</c:v>
                </c:pt>
                <c:pt idx="2260">
                  <c:v>55607</c:v>
                </c:pt>
                <c:pt idx="2261">
                  <c:v>55614</c:v>
                </c:pt>
                <c:pt idx="2262">
                  <c:v>55621</c:v>
                </c:pt>
                <c:pt idx="2263">
                  <c:v>55632</c:v>
                </c:pt>
                <c:pt idx="2264">
                  <c:v>55635</c:v>
                </c:pt>
                <c:pt idx="2265">
                  <c:v>55645</c:v>
                </c:pt>
                <c:pt idx="2266">
                  <c:v>55652</c:v>
                </c:pt>
                <c:pt idx="2267">
                  <c:v>55659</c:v>
                </c:pt>
                <c:pt idx="2268">
                  <c:v>55666</c:v>
                </c:pt>
                <c:pt idx="2269">
                  <c:v>55673</c:v>
                </c:pt>
                <c:pt idx="2270">
                  <c:v>55680</c:v>
                </c:pt>
                <c:pt idx="2271">
                  <c:v>55687</c:v>
                </c:pt>
                <c:pt idx="2272">
                  <c:v>55694</c:v>
                </c:pt>
                <c:pt idx="2273">
                  <c:v>55701</c:v>
                </c:pt>
                <c:pt idx="2274">
                  <c:v>55708</c:v>
                </c:pt>
                <c:pt idx="2275">
                  <c:v>55715</c:v>
                </c:pt>
                <c:pt idx="2276">
                  <c:v>55722</c:v>
                </c:pt>
                <c:pt idx="2277">
                  <c:v>55729</c:v>
                </c:pt>
                <c:pt idx="2278">
                  <c:v>55736</c:v>
                </c:pt>
                <c:pt idx="2279">
                  <c:v>55743</c:v>
                </c:pt>
                <c:pt idx="2280">
                  <c:v>55750</c:v>
                </c:pt>
                <c:pt idx="2281">
                  <c:v>55757</c:v>
                </c:pt>
                <c:pt idx="2282">
                  <c:v>55764</c:v>
                </c:pt>
                <c:pt idx="2283">
                  <c:v>55771</c:v>
                </c:pt>
                <c:pt idx="2284">
                  <c:v>55778</c:v>
                </c:pt>
                <c:pt idx="2285">
                  <c:v>55785</c:v>
                </c:pt>
                <c:pt idx="2286">
                  <c:v>55792</c:v>
                </c:pt>
                <c:pt idx="2287">
                  <c:v>55799</c:v>
                </c:pt>
                <c:pt idx="2288">
                  <c:v>55806</c:v>
                </c:pt>
                <c:pt idx="2289">
                  <c:v>55813</c:v>
                </c:pt>
                <c:pt idx="2290">
                  <c:v>55820</c:v>
                </c:pt>
                <c:pt idx="2291">
                  <c:v>55827</c:v>
                </c:pt>
                <c:pt idx="2292">
                  <c:v>55834</c:v>
                </c:pt>
                <c:pt idx="2293">
                  <c:v>55841</c:v>
                </c:pt>
                <c:pt idx="2294">
                  <c:v>55848</c:v>
                </c:pt>
                <c:pt idx="2295">
                  <c:v>55855</c:v>
                </c:pt>
                <c:pt idx="2296">
                  <c:v>55862</c:v>
                </c:pt>
                <c:pt idx="2297">
                  <c:v>55869</c:v>
                </c:pt>
                <c:pt idx="2298">
                  <c:v>55876</c:v>
                </c:pt>
                <c:pt idx="2299">
                  <c:v>55884</c:v>
                </c:pt>
                <c:pt idx="2300">
                  <c:v>55891</c:v>
                </c:pt>
                <c:pt idx="2301">
                  <c:v>55898</c:v>
                </c:pt>
                <c:pt idx="2302">
                  <c:v>55905</c:v>
                </c:pt>
                <c:pt idx="2303">
                  <c:v>55912</c:v>
                </c:pt>
                <c:pt idx="2304">
                  <c:v>55919</c:v>
                </c:pt>
                <c:pt idx="2305">
                  <c:v>55926</c:v>
                </c:pt>
                <c:pt idx="2306">
                  <c:v>55933</c:v>
                </c:pt>
                <c:pt idx="2307">
                  <c:v>55940</c:v>
                </c:pt>
                <c:pt idx="2308">
                  <c:v>55947</c:v>
                </c:pt>
                <c:pt idx="2309">
                  <c:v>55954</c:v>
                </c:pt>
                <c:pt idx="2310">
                  <c:v>55961</c:v>
                </c:pt>
                <c:pt idx="2311">
                  <c:v>55968</c:v>
                </c:pt>
                <c:pt idx="2312">
                  <c:v>55975</c:v>
                </c:pt>
                <c:pt idx="2313">
                  <c:v>55984</c:v>
                </c:pt>
                <c:pt idx="2314">
                  <c:v>55991</c:v>
                </c:pt>
                <c:pt idx="2315">
                  <c:v>55998</c:v>
                </c:pt>
                <c:pt idx="2316">
                  <c:v>56006</c:v>
                </c:pt>
                <c:pt idx="2317">
                  <c:v>56012</c:v>
                </c:pt>
                <c:pt idx="2318">
                  <c:v>56019</c:v>
                </c:pt>
                <c:pt idx="2319">
                  <c:v>56026</c:v>
                </c:pt>
                <c:pt idx="2320">
                  <c:v>56033</c:v>
                </c:pt>
                <c:pt idx="2321">
                  <c:v>56040</c:v>
                </c:pt>
                <c:pt idx="2322">
                  <c:v>56047</c:v>
                </c:pt>
                <c:pt idx="2323">
                  <c:v>56054</c:v>
                </c:pt>
                <c:pt idx="2324">
                  <c:v>56061</c:v>
                </c:pt>
                <c:pt idx="2325">
                  <c:v>56068</c:v>
                </c:pt>
                <c:pt idx="2326">
                  <c:v>56075</c:v>
                </c:pt>
                <c:pt idx="2327">
                  <c:v>56082</c:v>
                </c:pt>
                <c:pt idx="2328">
                  <c:v>56089</c:v>
                </c:pt>
                <c:pt idx="2329">
                  <c:v>56096</c:v>
                </c:pt>
                <c:pt idx="2330">
                  <c:v>56103</c:v>
                </c:pt>
                <c:pt idx="2331">
                  <c:v>56110</c:v>
                </c:pt>
                <c:pt idx="2332">
                  <c:v>56117</c:v>
                </c:pt>
                <c:pt idx="2333">
                  <c:v>56124</c:v>
                </c:pt>
                <c:pt idx="2334">
                  <c:v>56131</c:v>
                </c:pt>
                <c:pt idx="2335">
                  <c:v>56138</c:v>
                </c:pt>
                <c:pt idx="2336">
                  <c:v>56145</c:v>
                </c:pt>
                <c:pt idx="2337">
                  <c:v>56152</c:v>
                </c:pt>
                <c:pt idx="2338">
                  <c:v>56159</c:v>
                </c:pt>
                <c:pt idx="2339">
                  <c:v>56166</c:v>
                </c:pt>
                <c:pt idx="2340">
                  <c:v>56173</c:v>
                </c:pt>
                <c:pt idx="2341">
                  <c:v>56180</c:v>
                </c:pt>
                <c:pt idx="2342">
                  <c:v>56187</c:v>
                </c:pt>
                <c:pt idx="2343">
                  <c:v>56194</c:v>
                </c:pt>
                <c:pt idx="2344">
                  <c:v>56201</c:v>
                </c:pt>
                <c:pt idx="2345">
                  <c:v>56208</c:v>
                </c:pt>
                <c:pt idx="2346">
                  <c:v>56215</c:v>
                </c:pt>
                <c:pt idx="2347">
                  <c:v>56222</c:v>
                </c:pt>
                <c:pt idx="2348">
                  <c:v>56229</c:v>
                </c:pt>
                <c:pt idx="2349">
                  <c:v>56236</c:v>
                </c:pt>
                <c:pt idx="2350">
                  <c:v>56247</c:v>
                </c:pt>
                <c:pt idx="2351">
                  <c:v>56251</c:v>
                </c:pt>
                <c:pt idx="2352">
                  <c:v>56257</c:v>
                </c:pt>
                <c:pt idx="2353">
                  <c:v>56264</c:v>
                </c:pt>
                <c:pt idx="2354">
                  <c:v>56271</c:v>
                </c:pt>
                <c:pt idx="2355">
                  <c:v>56278</c:v>
                </c:pt>
                <c:pt idx="2356">
                  <c:v>56285</c:v>
                </c:pt>
                <c:pt idx="2357">
                  <c:v>56292</c:v>
                </c:pt>
                <c:pt idx="2358">
                  <c:v>56299</c:v>
                </c:pt>
                <c:pt idx="2359">
                  <c:v>56306</c:v>
                </c:pt>
                <c:pt idx="2360">
                  <c:v>56313</c:v>
                </c:pt>
                <c:pt idx="2361">
                  <c:v>56320</c:v>
                </c:pt>
                <c:pt idx="2362">
                  <c:v>56327</c:v>
                </c:pt>
                <c:pt idx="2363">
                  <c:v>56334</c:v>
                </c:pt>
                <c:pt idx="2364">
                  <c:v>56341</c:v>
                </c:pt>
                <c:pt idx="2365">
                  <c:v>56348</c:v>
                </c:pt>
                <c:pt idx="2366">
                  <c:v>56355</c:v>
                </c:pt>
                <c:pt idx="2367">
                  <c:v>56362</c:v>
                </c:pt>
                <c:pt idx="2368">
                  <c:v>56369</c:v>
                </c:pt>
                <c:pt idx="2369">
                  <c:v>56376</c:v>
                </c:pt>
                <c:pt idx="2370">
                  <c:v>56383</c:v>
                </c:pt>
                <c:pt idx="2371">
                  <c:v>56390</c:v>
                </c:pt>
                <c:pt idx="2372">
                  <c:v>56397</c:v>
                </c:pt>
                <c:pt idx="2373">
                  <c:v>56404</c:v>
                </c:pt>
                <c:pt idx="2374">
                  <c:v>56411</c:v>
                </c:pt>
                <c:pt idx="2375">
                  <c:v>56418</c:v>
                </c:pt>
                <c:pt idx="2376">
                  <c:v>56425</c:v>
                </c:pt>
                <c:pt idx="2377">
                  <c:v>56432</c:v>
                </c:pt>
                <c:pt idx="2378">
                  <c:v>56439</c:v>
                </c:pt>
                <c:pt idx="2379">
                  <c:v>56446</c:v>
                </c:pt>
                <c:pt idx="2380">
                  <c:v>56453</c:v>
                </c:pt>
                <c:pt idx="2381">
                  <c:v>56460</c:v>
                </c:pt>
                <c:pt idx="2382">
                  <c:v>56467</c:v>
                </c:pt>
                <c:pt idx="2383">
                  <c:v>56474</c:v>
                </c:pt>
                <c:pt idx="2384">
                  <c:v>56481</c:v>
                </c:pt>
                <c:pt idx="2385">
                  <c:v>56488</c:v>
                </c:pt>
                <c:pt idx="2386">
                  <c:v>56495</c:v>
                </c:pt>
                <c:pt idx="2387">
                  <c:v>56502</c:v>
                </c:pt>
                <c:pt idx="2388">
                  <c:v>56509</c:v>
                </c:pt>
                <c:pt idx="2389">
                  <c:v>56516</c:v>
                </c:pt>
                <c:pt idx="2390">
                  <c:v>56523</c:v>
                </c:pt>
                <c:pt idx="2391">
                  <c:v>56530</c:v>
                </c:pt>
                <c:pt idx="2392">
                  <c:v>56537</c:v>
                </c:pt>
                <c:pt idx="2393">
                  <c:v>56544</c:v>
                </c:pt>
                <c:pt idx="2394">
                  <c:v>56551</c:v>
                </c:pt>
                <c:pt idx="2395">
                  <c:v>56558</c:v>
                </c:pt>
                <c:pt idx="2396">
                  <c:v>56565</c:v>
                </c:pt>
                <c:pt idx="2397">
                  <c:v>56572</c:v>
                </c:pt>
                <c:pt idx="2398">
                  <c:v>56579</c:v>
                </c:pt>
                <c:pt idx="2399">
                  <c:v>56586</c:v>
                </c:pt>
                <c:pt idx="2400">
                  <c:v>56593</c:v>
                </c:pt>
                <c:pt idx="2401">
                  <c:v>56600</c:v>
                </c:pt>
                <c:pt idx="2402">
                  <c:v>56607</c:v>
                </c:pt>
                <c:pt idx="2403">
                  <c:v>56614</c:v>
                </c:pt>
                <c:pt idx="2404">
                  <c:v>56621</c:v>
                </c:pt>
                <c:pt idx="2405">
                  <c:v>56628</c:v>
                </c:pt>
                <c:pt idx="2406">
                  <c:v>56635</c:v>
                </c:pt>
                <c:pt idx="2407">
                  <c:v>56642</c:v>
                </c:pt>
                <c:pt idx="2408">
                  <c:v>56649</c:v>
                </c:pt>
                <c:pt idx="2409">
                  <c:v>56656</c:v>
                </c:pt>
                <c:pt idx="2410">
                  <c:v>56663</c:v>
                </c:pt>
                <c:pt idx="2411">
                  <c:v>56670</c:v>
                </c:pt>
                <c:pt idx="2412">
                  <c:v>56677</c:v>
                </c:pt>
                <c:pt idx="2413">
                  <c:v>56684</c:v>
                </c:pt>
                <c:pt idx="2414">
                  <c:v>56691</c:v>
                </c:pt>
                <c:pt idx="2415">
                  <c:v>56698</c:v>
                </c:pt>
                <c:pt idx="2416">
                  <c:v>56705</c:v>
                </c:pt>
                <c:pt idx="2417">
                  <c:v>56712</c:v>
                </c:pt>
                <c:pt idx="2418">
                  <c:v>56719</c:v>
                </c:pt>
                <c:pt idx="2419">
                  <c:v>56726</c:v>
                </c:pt>
                <c:pt idx="2420">
                  <c:v>56733</c:v>
                </c:pt>
                <c:pt idx="2421">
                  <c:v>56740</c:v>
                </c:pt>
                <c:pt idx="2422">
                  <c:v>56747</c:v>
                </c:pt>
                <c:pt idx="2423">
                  <c:v>56754</c:v>
                </c:pt>
                <c:pt idx="2424">
                  <c:v>56761</c:v>
                </c:pt>
                <c:pt idx="2425">
                  <c:v>56768</c:v>
                </c:pt>
                <c:pt idx="2426">
                  <c:v>56775</c:v>
                </c:pt>
                <c:pt idx="2427">
                  <c:v>56782</c:v>
                </c:pt>
                <c:pt idx="2428">
                  <c:v>56789</c:v>
                </c:pt>
                <c:pt idx="2429">
                  <c:v>56796</c:v>
                </c:pt>
                <c:pt idx="2430">
                  <c:v>56803</c:v>
                </c:pt>
                <c:pt idx="2431">
                  <c:v>56810</c:v>
                </c:pt>
                <c:pt idx="2432">
                  <c:v>56817</c:v>
                </c:pt>
                <c:pt idx="2433">
                  <c:v>56824</c:v>
                </c:pt>
                <c:pt idx="2434">
                  <c:v>56831</c:v>
                </c:pt>
                <c:pt idx="2435">
                  <c:v>56838</c:v>
                </c:pt>
                <c:pt idx="2436">
                  <c:v>56845</c:v>
                </c:pt>
                <c:pt idx="2437">
                  <c:v>56852</c:v>
                </c:pt>
                <c:pt idx="2438">
                  <c:v>56859</c:v>
                </c:pt>
                <c:pt idx="2439">
                  <c:v>56866</c:v>
                </c:pt>
                <c:pt idx="2440">
                  <c:v>56873</c:v>
                </c:pt>
                <c:pt idx="2441">
                  <c:v>56880</c:v>
                </c:pt>
                <c:pt idx="2442">
                  <c:v>56887</c:v>
                </c:pt>
                <c:pt idx="2443">
                  <c:v>56894</c:v>
                </c:pt>
                <c:pt idx="2444">
                  <c:v>56901</c:v>
                </c:pt>
                <c:pt idx="2445">
                  <c:v>56908</c:v>
                </c:pt>
                <c:pt idx="2446">
                  <c:v>56915</c:v>
                </c:pt>
                <c:pt idx="2447">
                  <c:v>56922</c:v>
                </c:pt>
                <c:pt idx="2448">
                  <c:v>56929</c:v>
                </c:pt>
                <c:pt idx="2449">
                  <c:v>56936</c:v>
                </c:pt>
                <c:pt idx="2450">
                  <c:v>56943</c:v>
                </c:pt>
                <c:pt idx="2451">
                  <c:v>56950</c:v>
                </c:pt>
                <c:pt idx="2452">
                  <c:v>56957</c:v>
                </c:pt>
                <c:pt idx="2453">
                  <c:v>56964</c:v>
                </c:pt>
                <c:pt idx="2454">
                  <c:v>56971</c:v>
                </c:pt>
                <c:pt idx="2455">
                  <c:v>56978</c:v>
                </c:pt>
                <c:pt idx="2456">
                  <c:v>56985</c:v>
                </c:pt>
                <c:pt idx="2457">
                  <c:v>56992</c:v>
                </c:pt>
                <c:pt idx="2458">
                  <c:v>56999</c:v>
                </c:pt>
                <c:pt idx="2459">
                  <c:v>57006</c:v>
                </c:pt>
                <c:pt idx="2460">
                  <c:v>57013</c:v>
                </c:pt>
                <c:pt idx="2461">
                  <c:v>57020</c:v>
                </c:pt>
                <c:pt idx="2462">
                  <c:v>57027</c:v>
                </c:pt>
                <c:pt idx="2463">
                  <c:v>57034</c:v>
                </c:pt>
                <c:pt idx="2464">
                  <c:v>57041</c:v>
                </c:pt>
                <c:pt idx="2465">
                  <c:v>57048</c:v>
                </c:pt>
                <c:pt idx="2466">
                  <c:v>57055</c:v>
                </c:pt>
                <c:pt idx="2467">
                  <c:v>57062</c:v>
                </c:pt>
                <c:pt idx="2468">
                  <c:v>57069</c:v>
                </c:pt>
                <c:pt idx="2469">
                  <c:v>57076</c:v>
                </c:pt>
                <c:pt idx="2470">
                  <c:v>57083</c:v>
                </c:pt>
                <c:pt idx="2471">
                  <c:v>57090</c:v>
                </c:pt>
                <c:pt idx="2472">
                  <c:v>57097</c:v>
                </c:pt>
                <c:pt idx="2473">
                  <c:v>57104</c:v>
                </c:pt>
                <c:pt idx="2474">
                  <c:v>57111</c:v>
                </c:pt>
                <c:pt idx="2475">
                  <c:v>57118</c:v>
                </c:pt>
                <c:pt idx="2476">
                  <c:v>57125</c:v>
                </c:pt>
                <c:pt idx="2477">
                  <c:v>57132</c:v>
                </c:pt>
                <c:pt idx="2478">
                  <c:v>57139</c:v>
                </c:pt>
                <c:pt idx="2479">
                  <c:v>57146</c:v>
                </c:pt>
                <c:pt idx="2480">
                  <c:v>57153</c:v>
                </c:pt>
                <c:pt idx="2481">
                  <c:v>57160</c:v>
                </c:pt>
                <c:pt idx="2482">
                  <c:v>57167</c:v>
                </c:pt>
                <c:pt idx="2483">
                  <c:v>57174</c:v>
                </c:pt>
                <c:pt idx="2484">
                  <c:v>57181</c:v>
                </c:pt>
                <c:pt idx="2485">
                  <c:v>57188</c:v>
                </c:pt>
                <c:pt idx="2486">
                  <c:v>57195</c:v>
                </c:pt>
                <c:pt idx="2487">
                  <c:v>57202</c:v>
                </c:pt>
                <c:pt idx="2488">
                  <c:v>57209</c:v>
                </c:pt>
                <c:pt idx="2489">
                  <c:v>57216</c:v>
                </c:pt>
                <c:pt idx="2490">
                  <c:v>57223</c:v>
                </c:pt>
                <c:pt idx="2491">
                  <c:v>57230</c:v>
                </c:pt>
                <c:pt idx="2492">
                  <c:v>57237</c:v>
                </c:pt>
                <c:pt idx="2493">
                  <c:v>57244</c:v>
                </c:pt>
                <c:pt idx="2494">
                  <c:v>57251</c:v>
                </c:pt>
                <c:pt idx="2495">
                  <c:v>57258</c:v>
                </c:pt>
                <c:pt idx="2496">
                  <c:v>57265</c:v>
                </c:pt>
                <c:pt idx="2497">
                  <c:v>57272</c:v>
                </c:pt>
                <c:pt idx="2498">
                  <c:v>57279</c:v>
                </c:pt>
                <c:pt idx="2499">
                  <c:v>57286</c:v>
                </c:pt>
                <c:pt idx="2500">
                  <c:v>57293</c:v>
                </c:pt>
                <c:pt idx="2501">
                  <c:v>57300</c:v>
                </c:pt>
                <c:pt idx="2502">
                  <c:v>57307</c:v>
                </c:pt>
                <c:pt idx="2503">
                  <c:v>57314</c:v>
                </c:pt>
                <c:pt idx="2504">
                  <c:v>57321</c:v>
                </c:pt>
                <c:pt idx="2505">
                  <c:v>57328</c:v>
                </c:pt>
                <c:pt idx="2506">
                  <c:v>57335</c:v>
                </c:pt>
                <c:pt idx="2507">
                  <c:v>57343</c:v>
                </c:pt>
                <c:pt idx="2508">
                  <c:v>57350</c:v>
                </c:pt>
                <c:pt idx="2509">
                  <c:v>57357</c:v>
                </c:pt>
                <c:pt idx="2510">
                  <c:v>57364</c:v>
                </c:pt>
                <c:pt idx="2511">
                  <c:v>57371</c:v>
                </c:pt>
                <c:pt idx="2512">
                  <c:v>57378</c:v>
                </c:pt>
                <c:pt idx="2513">
                  <c:v>57385</c:v>
                </c:pt>
                <c:pt idx="2514">
                  <c:v>57392</c:v>
                </c:pt>
                <c:pt idx="2515">
                  <c:v>57399</c:v>
                </c:pt>
                <c:pt idx="2516">
                  <c:v>57406</c:v>
                </c:pt>
                <c:pt idx="2517">
                  <c:v>57413</c:v>
                </c:pt>
                <c:pt idx="2518">
                  <c:v>57420</c:v>
                </c:pt>
                <c:pt idx="2519">
                  <c:v>57427</c:v>
                </c:pt>
                <c:pt idx="2520">
                  <c:v>57434</c:v>
                </c:pt>
                <c:pt idx="2521">
                  <c:v>57441</c:v>
                </c:pt>
                <c:pt idx="2522">
                  <c:v>57448</c:v>
                </c:pt>
                <c:pt idx="2523">
                  <c:v>57459</c:v>
                </c:pt>
                <c:pt idx="2524">
                  <c:v>57462</c:v>
                </c:pt>
                <c:pt idx="2525">
                  <c:v>57469</c:v>
                </c:pt>
                <c:pt idx="2526">
                  <c:v>57476</c:v>
                </c:pt>
                <c:pt idx="2527">
                  <c:v>57483</c:v>
                </c:pt>
                <c:pt idx="2528">
                  <c:v>57490</c:v>
                </c:pt>
                <c:pt idx="2529">
                  <c:v>57497</c:v>
                </c:pt>
                <c:pt idx="2530">
                  <c:v>57504</c:v>
                </c:pt>
                <c:pt idx="2531">
                  <c:v>57511</c:v>
                </c:pt>
                <c:pt idx="2532">
                  <c:v>57518</c:v>
                </c:pt>
                <c:pt idx="2533">
                  <c:v>57525</c:v>
                </c:pt>
                <c:pt idx="2534">
                  <c:v>57532</c:v>
                </c:pt>
                <c:pt idx="2535">
                  <c:v>57539</c:v>
                </c:pt>
                <c:pt idx="2536">
                  <c:v>57546</c:v>
                </c:pt>
                <c:pt idx="2537">
                  <c:v>57553</c:v>
                </c:pt>
                <c:pt idx="2538">
                  <c:v>57560</c:v>
                </c:pt>
                <c:pt idx="2539">
                  <c:v>57567</c:v>
                </c:pt>
                <c:pt idx="2540">
                  <c:v>57574</c:v>
                </c:pt>
                <c:pt idx="2541">
                  <c:v>57581</c:v>
                </c:pt>
                <c:pt idx="2542">
                  <c:v>57588</c:v>
                </c:pt>
                <c:pt idx="2543">
                  <c:v>57595</c:v>
                </c:pt>
                <c:pt idx="2544">
                  <c:v>57602</c:v>
                </c:pt>
                <c:pt idx="2545">
                  <c:v>57609</c:v>
                </c:pt>
                <c:pt idx="2546">
                  <c:v>57616</c:v>
                </c:pt>
                <c:pt idx="2547">
                  <c:v>57623</c:v>
                </c:pt>
                <c:pt idx="2548">
                  <c:v>57630</c:v>
                </c:pt>
                <c:pt idx="2549">
                  <c:v>57637</c:v>
                </c:pt>
                <c:pt idx="2550">
                  <c:v>57644</c:v>
                </c:pt>
                <c:pt idx="2551">
                  <c:v>57651</c:v>
                </c:pt>
                <c:pt idx="2552">
                  <c:v>57658</c:v>
                </c:pt>
                <c:pt idx="2553">
                  <c:v>57665</c:v>
                </c:pt>
                <c:pt idx="2554">
                  <c:v>57672</c:v>
                </c:pt>
                <c:pt idx="2555">
                  <c:v>57679</c:v>
                </c:pt>
                <c:pt idx="2556">
                  <c:v>57686</c:v>
                </c:pt>
                <c:pt idx="2557">
                  <c:v>57693</c:v>
                </c:pt>
                <c:pt idx="2558">
                  <c:v>57700</c:v>
                </c:pt>
                <c:pt idx="2559">
                  <c:v>57710</c:v>
                </c:pt>
                <c:pt idx="2560">
                  <c:v>57717</c:v>
                </c:pt>
                <c:pt idx="2561">
                  <c:v>57724</c:v>
                </c:pt>
                <c:pt idx="2562">
                  <c:v>57731</c:v>
                </c:pt>
                <c:pt idx="2563">
                  <c:v>57738</c:v>
                </c:pt>
                <c:pt idx="2564">
                  <c:v>57745</c:v>
                </c:pt>
                <c:pt idx="2565">
                  <c:v>57752</c:v>
                </c:pt>
                <c:pt idx="2566">
                  <c:v>57759</c:v>
                </c:pt>
                <c:pt idx="2567">
                  <c:v>57766</c:v>
                </c:pt>
                <c:pt idx="2568">
                  <c:v>57773</c:v>
                </c:pt>
                <c:pt idx="2569">
                  <c:v>57780</c:v>
                </c:pt>
                <c:pt idx="2570">
                  <c:v>57787</c:v>
                </c:pt>
                <c:pt idx="2571">
                  <c:v>57794</c:v>
                </c:pt>
                <c:pt idx="2572">
                  <c:v>57801</c:v>
                </c:pt>
                <c:pt idx="2573">
                  <c:v>57808</c:v>
                </c:pt>
                <c:pt idx="2574">
                  <c:v>57817</c:v>
                </c:pt>
                <c:pt idx="2575">
                  <c:v>57822</c:v>
                </c:pt>
                <c:pt idx="2576">
                  <c:v>57829</c:v>
                </c:pt>
                <c:pt idx="2577">
                  <c:v>57836</c:v>
                </c:pt>
                <c:pt idx="2578">
                  <c:v>57843</c:v>
                </c:pt>
                <c:pt idx="2579">
                  <c:v>57850</c:v>
                </c:pt>
                <c:pt idx="2580">
                  <c:v>57857</c:v>
                </c:pt>
                <c:pt idx="2581">
                  <c:v>57864</c:v>
                </c:pt>
                <c:pt idx="2582">
                  <c:v>57871</c:v>
                </c:pt>
                <c:pt idx="2583">
                  <c:v>57878</c:v>
                </c:pt>
                <c:pt idx="2584">
                  <c:v>57885</c:v>
                </c:pt>
                <c:pt idx="2585">
                  <c:v>57892</c:v>
                </c:pt>
                <c:pt idx="2586">
                  <c:v>57899</c:v>
                </c:pt>
                <c:pt idx="2587">
                  <c:v>57906</c:v>
                </c:pt>
                <c:pt idx="2588">
                  <c:v>57913</c:v>
                </c:pt>
                <c:pt idx="2589">
                  <c:v>57920</c:v>
                </c:pt>
                <c:pt idx="2590">
                  <c:v>57927</c:v>
                </c:pt>
                <c:pt idx="2591">
                  <c:v>57934</c:v>
                </c:pt>
                <c:pt idx="2592">
                  <c:v>57941</c:v>
                </c:pt>
                <c:pt idx="2593">
                  <c:v>57948</c:v>
                </c:pt>
                <c:pt idx="2594">
                  <c:v>57955</c:v>
                </c:pt>
                <c:pt idx="2595">
                  <c:v>57962</c:v>
                </c:pt>
                <c:pt idx="2596">
                  <c:v>57969</c:v>
                </c:pt>
                <c:pt idx="2597">
                  <c:v>57976</c:v>
                </c:pt>
                <c:pt idx="2598">
                  <c:v>57983</c:v>
                </c:pt>
                <c:pt idx="2599">
                  <c:v>57990</c:v>
                </c:pt>
                <c:pt idx="2600">
                  <c:v>57997</c:v>
                </c:pt>
                <c:pt idx="2601">
                  <c:v>58004</c:v>
                </c:pt>
                <c:pt idx="2602">
                  <c:v>58011</c:v>
                </c:pt>
                <c:pt idx="2603">
                  <c:v>58018</c:v>
                </c:pt>
                <c:pt idx="2604">
                  <c:v>58025</c:v>
                </c:pt>
                <c:pt idx="2605">
                  <c:v>58032</c:v>
                </c:pt>
                <c:pt idx="2606">
                  <c:v>58039</c:v>
                </c:pt>
                <c:pt idx="2607">
                  <c:v>58046</c:v>
                </c:pt>
                <c:pt idx="2608">
                  <c:v>58053</c:v>
                </c:pt>
                <c:pt idx="2609">
                  <c:v>58060</c:v>
                </c:pt>
                <c:pt idx="2610">
                  <c:v>58067</c:v>
                </c:pt>
                <c:pt idx="2611">
                  <c:v>58075</c:v>
                </c:pt>
                <c:pt idx="2612">
                  <c:v>58082</c:v>
                </c:pt>
                <c:pt idx="2613">
                  <c:v>58089</c:v>
                </c:pt>
                <c:pt idx="2614">
                  <c:v>58096</c:v>
                </c:pt>
                <c:pt idx="2615">
                  <c:v>58103</c:v>
                </c:pt>
                <c:pt idx="2616">
                  <c:v>58110</c:v>
                </c:pt>
                <c:pt idx="2617">
                  <c:v>58117</c:v>
                </c:pt>
                <c:pt idx="2618">
                  <c:v>58124</c:v>
                </c:pt>
                <c:pt idx="2619">
                  <c:v>58131</c:v>
                </c:pt>
                <c:pt idx="2620">
                  <c:v>58138</c:v>
                </c:pt>
                <c:pt idx="2621">
                  <c:v>58145</c:v>
                </c:pt>
                <c:pt idx="2622">
                  <c:v>58152</c:v>
                </c:pt>
                <c:pt idx="2623">
                  <c:v>58159</c:v>
                </c:pt>
                <c:pt idx="2624">
                  <c:v>58168</c:v>
                </c:pt>
                <c:pt idx="2625">
                  <c:v>58175</c:v>
                </c:pt>
                <c:pt idx="2626">
                  <c:v>58182</c:v>
                </c:pt>
                <c:pt idx="2627">
                  <c:v>58189</c:v>
                </c:pt>
                <c:pt idx="2628">
                  <c:v>58197</c:v>
                </c:pt>
                <c:pt idx="2629">
                  <c:v>58203</c:v>
                </c:pt>
                <c:pt idx="2630">
                  <c:v>58210</c:v>
                </c:pt>
                <c:pt idx="2631">
                  <c:v>58217</c:v>
                </c:pt>
                <c:pt idx="2632">
                  <c:v>58224</c:v>
                </c:pt>
                <c:pt idx="2633">
                  <c:v>58231</c:v>
                </c:pt>
                <c:pt idx="2634">
                  <c:v>58238</c:v>
                </c:pt>
                <c:pt idx="2635">
                  <c:v>58245</c:v>
                </c:pt>
                <c:pt idx="2636">
                  <c:v>58252</c:v>
                </c:pt>
                <c:pt idx="2637">
                  <c:v>58259</c:v>
                </c:pt>
                <c:pt idx="2638">
                  <c:v>58266</c:v>
                </c:pt>
                <c:pt idx="2639">
                  <c:v>58273</c:v>
                </c:pt>
                <c:pt idx="2640">
                  <c:v>58280</c:v>
                </c:pt>
                <c:pt idx="2641">
                  <c:v>58287</c:v>
                </c:pt>
                <c:pt idx="2642">
                  <c:v>58294</c:v>
                </c:pt>
                <c:pt idx="2643">
                  <c:v>58301</c:v>
                </c:pt>
                <c:pt idx="2644">
                  <c:v>58308</c:v>
                </c:pt>
                <c:pt idx="2645">
                  <c:v>58315</c:v>
                </c:pt>
                <c:pt idx="2646">
                  <c:v>58322</c:v>
                </c:pt>
                <c:pt idx="2647">
                  <c:v>58329</c:v>
                </c:pt>
                <c:pt idx="2648">
                  <c:v>58336</c:v>
                </c:pt>
                <c:pt idx="2649">
                  <c:v>58343</c:v>
                </c:pt>
                <c:pt idx="2650">
                  <c:v>58350</c:v>
                </c:pt>
                <c:pt idx="2651">
                  <c:v>58357</c:v>
                </c:pt>
                <c:pt idx="2652">
                  <c:v>58364</c:v>
                </c:pt>
                <c:pt idx="2653">
                  <c:v>58371</c:v>
                </c:pt>
                <c:pt idx="2654">
                  <c:v>58378</c:v>
                </c:pt>
                <c:pt idx="2655">
                  <c:v>58385</c:v>
                </c:pt>
                <c:pt idx="2656">
                  <c:v>58392</c:v>
                </c:pt>
                <c:pt idx="2657">
                  <c:v>58399</c:v>
                </c:pt>
                <c:pt idx="2658">
                  <c:v>58406</c:v>
                </c:pt>
                <c:pt idx="2659">
                  <c:v>58413</c:v>
                </c:pt>
                <c:pt idx="2660">
                  <c:v>58420</c:v>
                </c:pt>
                <c:pt idx="2661">
                  <c:v>58427</c:v>
                </c:pt>
                <c:pt idx="2662">
                  <c:v>58438</c:v>
                </c:pt>
                <c:pt idx="2663">
                  <c:v>58442</c:v>
                </c:pt>
                <c:pt idx="2664">
                  <c:v>58448</c:v>
                </c:pt>
                <c:pt idx="2665">
                  <c:v>58455</c:v>
                </c:pt>
                <c:pt idx="2666">
                  <c:v>58462</c:v>
                </c:pt>
                <c:pt idx="2667">
                  <c:v>58469</c:v>
                </c:pt>
                <c:pt idx="2668">
                  <c:v>58476</c:v>
                </c:pt>
                <c:pt idx="2669">
                  <c:v>58483</c:v>
                </c:pt>
                <c:pt idx="2670">
                  <c:v>58490</c:v>
                </c:pt>
                <c:pt idx="2671">
                  <c:v>58497</c:v>
                </c:pt>
                <c:pt idx="2672">
                  <c:v>58504</c:v>
                </c:pt>
                <c:pt idx="2673">
                  <c:v>58511</c:v>
                </c:pt>
                <c:pt idx="2674">
                  <c:v>58518</c:v>
                </c:pt>
                <c:pt idx="2675">
                  <c:v>58525</c:v>
                </c:pt>
                <c:pt idx="2676">
                  <c:v>58532</c:v>
                </c:pt>
                <c:pt idx="2677">
                  <c:v>58539</c:v>
                </c:pt>
                <c:pt idx="2678">
                  <c:v>58546</c:v>
                </c:pt>
                <c:pt idx="2679">
                  <c:v>58553</c:v>
                </c:pt>
                <c:pt idx="2680">
                  <c:v>58560</c:v>
                </c:pt>
                <c:pt idx="2681">
                  <c:v>58567</c:v>
                </c:pt>
                <c:pt idx="2682">
                  <c:v>58574</c:v>
                </c:pt>
                <c:pt idx="2683">
                  <c:v>58581</c:v>
                </c:pt>
                <c:pt idx="2684">
                  <c:v>58588</c:v>
                </c:pt>
                <c:pt idx="2685">
                  <c:v>58595</c:v>
                </c:pt>
                <c:pt idx="2686">
                  <c:v>58602</c:v>
                </c:pt>
                <c:pt idx="2687">
                  <c:v>58609</c:v>
                </c:pt>
                <c:pt idx="2688">
                  <c:v>58616</c:v>
                </c:pt>
                <c:pt idx="2689">
                  <c:v>58623</c:v>
                </c:pt>
                <c:pt idx="2690">
                  <c:v>58630</c:v>
                </c:pt>
                <c:pt idx="2691">
                  <c:v>58637</c:v>
                </c:pt>
                <c:pt idx="2692">
                  <c:v>58644</c:v>
                </c:pt>
                <c:pt idx="2693">
                  <c:v>58651</c:v>
                </c:pt>
                <c:pt idx="2694">
                  <c:v>58658</c:v>
                </c:pt>
                <c:pt idx="2695">
                  <c:v>58665</c:v>
                </c:pt>
                <c:pt idx="2696">
                  <c:v>58672</c:v>
                </c:pt>
                <c:pt idx="2697">
                  <c:v>58679</c:v>
                </c:pt>
                <c:pt idx="2698">
                  <c:v>58686</c:v>
                </c:pt>
                <c:pt idx="2699">
                  <c:v>58693</c:v>
                </c:pt>
                <c:pt idx="2700">
                  <c:v>58700</c:v>
                </c:pt>
                <c:pt idx="2701">
                  <c:v>58707</c:v>
                </c:pt>
                <c:pt idx="2702">
                  <c:v>58714</c:v>
                </c:pt>
                <c:pt idx="2703">
                  <c:v>58721</c:v>
                </c:pt>
                <c:pt idx="2704">
                  <c:v>58728</c:v>
                </c:pt>
                <c:pt idx="2705">
                  <c:v>58735</c:v>
                </c:pt>
                <c:pt idx="2706">
                  <c:v>58742</c:v>
                </c:pt>
                <c:pt idx="2707">
                  <c:v>58749</c:v>
                </c:pt>
                <c:pt idx="2708">
                  <c:v>58756</c:v>
                </c:pt>
                <c:pt idx="2709">
                  <c:v>58763</c:v>
                </c:pt>
                <c:pt idx="2710">
                  <c:v>58770</c:v>
                </c:pt>
                <c:pt idx="2711">
                  <c:v>58777</c:v>
                </c:pt>
                <c:pt idx="2712">
                  <c:v>58784</c:v>
                </c:pt>
                <c:pt idx="2713">
                  <c:v>58791</c:v>
                </c:pt>
                <c:pt idx="2714">
                  <c:v>58798</c:v>
                </c:pt>
                <c:pt idx="2715">
                  <c:v>58805</c:v>
                </c:pt>
                <c:pt idx="2716">
                  <c:v>58812</c:v>
                </c:pt>
                <c:pt idx="2717">
                  <c:v>58819</c:v>
                </c:pt>
                <c:pt idx="2718">
                  <c:v>58826</c:v>
                </c:pt>
                <c:pt idx="2719">
                  <c:v>58833</c:v>
                </c:pt>
                <c:pt idx="2720">
                  <c:v>58840</c:v>
                </c:pt>
                <c:pt idx="2721">
                  <c:v>58847</c:v>
                </c:pt>
                <c:pt idx="2722">
                  <c:v>58854</c:v>
                </c:pt>
                <c:pt idx="2723">
                  <c:v>58861</c:v>
                </c:pt>
                <c:pt idx="2724">
                  <c:v>58868</c:v>
                </c:pt>
                <c:pt idx="2725">
                  <c:v>58875</c:v>
                </c:pt>
                <c:pt idx="2726">
                  <c:v>58882</c:v>
                </c:pt>
                <c:pt idx="2727">
                  <c:v>58889</c:v>
                </c:pt>
                <c:pt idx="2728">
                  <c:v>58896</c:v>
                </c:pt>
                <c:pt idx="2729">
                  <c:v>58903</c:v>
                </c:pt>
                <c:pt idx="2730">
                  <c:v>58910</c:v>
                </c:pt>
                <c:pt idx="2731">
                  <c:v>58917</c:v>
                </c:pt>
                <c:pt idx="2732">
                  <c:v>58924</c:v>
                </c:pt>
                <c:pt idx="2733">
                  <c:v>58931</c:v>
                </c:pt>
                <c:pt idx="2734">
                  <c:v>58938</c:v>
                </c:pt>
                <c:pt idx="2735">
                  <c:v>58945</c:v>
                </c:pt>
                <c:pt idx="2736">
                  <c:v>58952</c:v>
                </c:pt>
                <c:pt idx="2737">
                  <c:v>58959</c:v>
                </c:pt>
                <c:pt idx="2738">
                  <c:v>58966</c:v>
                </c:pt>
                <c:pt idx="2739">
                  <c:v>58973</c:v>
                </c:pt>
                <c:pt idx="2740">
                  <c:v>58980</c:v>
                </c:pt>
                <c:pt idx="2741">
                  <c:v>58987</c:v>
                </c:pt>
                <c:pt idx="2742">
                  <c:v>58994</c:v>
                </c:pt>
                <c:pt idx="2743">
                  <c:v>59001</c:v>
                </c:pt>
                <c:pt idx="2744">
                  <c:v>59008</c:v>
                </c:pt>
                <c:pt idx="2745">
                  <c:v>59015</c:v>
                </c:pt>
                <c:pt idx="2746">
                  <c:v>59022</c:v>
                </c:pt>
                <c:pt idx="2747">
                  <c:v>59029</c:v>
                </c:pt>
                <c:pt idx="2748">
                  <c:v>59036</c:v>
                </c:pt>
                <c:pt idx="2749">
                  <c:v>59043</c:v>
                </c:pt>
                <c:pt idx="2750">
                  <c:v>59050</c:v>
                </c:pt>
                <c:pt idx="2751">
                  <c:v>59057</c:v>
                </c:pt>
                <c:pt idx="2752">
                  <c:v>59064</c:v>
                </c:pt>
                <c:pt idx="2753">
                  <c:v>59071</c:v>
                </c:pt>
                <c:pt idx="2754">
                  <c:v>59078</c:v>
                </c:pt>
                <c:pt idx="2755">
                  <c:v>59085</c:v>
                </c:pt>
                <c:pt idx="2756">
                  <c:v>59092</c:v>
                </c:pt>
                <c:pt idx="2757">
                  <c:v>59099</c:v>
                </c:pt>
                <c:pt idx="2758">
                  <c:v>59106</c:v>
                </c:pt>
                <c:pt idx="2759">
                  <c:v>59113</c:v>
                </c:pt>
                <c:pt idx="2760">
                  <c:v>59120</c:v>
                </c:pt>
                <c:pt idx="2761">
                  <c:v>59127</c:v>
                </c:pt>
                <c:pt idx="2762">
                  <c:v>59134</c:v>
                </c:pt>
                <c:pt idx="2763">
                  <c:v>59141</c:v>
                </c:pt>
                <c:pt idx="2764">
                  <c:v>59148</c:v>
                </c:pt>
                <c:pt idx="2765">
                  <c:v>59155</c:v>
                </c:pt>
                <c:pt idx="2766">
                  <c:v>59162</c:v>
                </c:pt>
                <c:pt idx="2767">
                  <c:v>59169</c:v>
                </c:pt>
                <c:pt idx="2768">
                  <c:v>59176</c:v>
                </c:pt>
                <c:pt idx="2769">
                  <c:v>59183</c:v>
                </c:pt>
                <c:pt idx="2770">
                  <c:v>59190</c:v>
                </c:pt>
                <c:pt idx="2771">
                  <c:v>59197</c:v>
                </c:pt>
                <c:pt idx="2772">
                  <c:v>59204</c:v>
                </c:pt>
                <c:pt idx="2773">
                  <c:v>59211</c:v>
                </c:pt>
                <c:pt idx="2774">
                  <c:v>59218</c:v>
                </c:pt>
                <c:pt idx="2775">
                  <c:v>59225</c:v>
                </c:pt>
                <c:pt idx="2776">
                  <c:v>59232</c:v>
                </c:pt>
                <c:pt idx="2777">
                  <c:v>59239</c:v>
                </c:pt>
                <c:pt idx="2778">
                  <c:v>59246</c:v>
                </c:pt>
                <c:pt idx="2779">
                  <c:v>59253</c:v>
                </c:pt>
                <c:pt idx="2780">
                  <c:v>59260</c:v>
                </c:pt>
                <c:pt idx="2781">
                  <c:v>59267</c:v>
                </c:pt>
                <c:pt idx="2782">
                  <c:v>59274</c:v>
                </c:pt>
                <c:pt idx="2783">
                  <c:v>59281</c:v>
                </c:pt>
                <c:pt idx="2784">
                  <c:v>59288</c:v>
                </c:pt>
                <c:pt idx="2785">
                  <c:v>59295</c:v>
                </c:pt>
                <c:pt idx="2786">
                  <c:v>59302</c:v>
                </c:pt>
                <c:pt idx="2787">
                  <c:v>59309</c:v>
                </c:pt>
                <c:pt idx="2788">
                  <c:v>59316</c:v>
                </c:pt>
                <c:pt idx="2789">
                  <c:v>59323</c:v>
                </c:pt>
                <c:pt idx="2790">
                  <c:v>59330</c:v>
                </c:pt>
                <c:pt idx="2791">
                  <c:v>59337</c:v>
                </c:pt>
                <c:pt idx="2792">
                  <c:v>59344</c:v>
                </c:pt>
                <c:pt idx="2793">
                  <c:v>59351</c:v>
                </c:pt>
                <c:pt idx="2794">
                  <c:v>59358</c:v>
                </c:pt>
                <c:pt idx="2795">
                  <c:v>59365</c:v>
                </c:pt>
                <c:pt idx="2796">
                  <c:v>59372</c:v>
                </c:pt>
                <c:pt idx="2797">
                  <c:v>59379</c:v>
                </c:pt>
                <c:pt idx="2798">
                  <c:v>59386</c:v>
                </c:pt>
                <c:pt idx="2799">
                  <c:v>59393</c:v>
                </c:pt>
                <c:pt idx="2800">
                  <c:v>59400</c:v>
                </c:pt>
                <c:pt idx="2801">
                  <c:v>59407</c:v>
                </c:pt>
                <c:pt idx="2802">
                  <c:v>59414</c:v>
                </c:pt>
                <c:pt idx="2803">
                  <c:v>59421</c:v>
                </c:pt>
                <c:pt idx="2804">
                  <c:v>59428</c:v>
                </c:pt>
                <c:pt idx="2805">
                  <c:v>59435</c:v>
                </c:pt>
                <c:pt idx="2806">
                  <c:v>59442</c:v>
                </c:pt>
                <c:pt idx="2807">
                  <c:v>59449</c:v>
                </c:pt>
                <c:pt idx="2808">
                  <c:v>59456</c:v>
                </c:pt>
                <c:pt idx="2809">
                  <c:v>59463</c:v>
                </c:pt>
                <c:pt idx="2810">
                  <c:v>59470</c:v>
                </c:pt>
                <c:pt idx="2811">
                  <c:v>59477</c:v>
                </c:pt>
                <c:pt idx="2812">
                  <c:v>59484</c:v>
                </c:pt>
                <c:pt idx="2813">
                  <c:v>59491</c:v>
                </c:pt>
                <c:pt idx="2814">
                  <c:v>59498</c:v>
                </c:pt>
                <c:pt idx="2815">
                  <c:v>59505</c:v>
                </c:pt>
                <c:pt idx="2816">
                  <c:v>59512</c:v>
                </c:pt>
                <c:pt idx="2817">
                  <c:v>59519</c:v>
                </c:pt>
                <c:pt idx="2818">
                  <c:v>59526</c:v>
                </c:pt>
                <c:pt idx="2819">
                  <c:v>59534</c:v>
                </c:pt>
                <c:pt idx="2820">
                  <c:v>59541</c:v>
                </c:pt>
                <c:pt idx="2821">
                  <c:v>59548</c:v>
                </c:pt>
                <c:pt idx="2822">
                  <c:v>59555</c:v>
                </c:pt>
                <c:pt idx="2823">
                  <c:v>59562</c:v>
                </c:pt>
                <c:pt idx="2824">
                  <c:v>59569</c:v>
                </c:pt>
                <c:pt idx="2825">
                  <c:v>59576</c:v>
                </c:pt>
                <c:pt idx="2826">
                  <c:v>59583</c:v>
                </c:pt>
                <c:pt idx="2827">
                  <c:v>59590</c:v>
                </c:pt>
                <c:pt idx="2828">
                  <c:v>59597</c:v>
                </c:pt>
                <c:pt idx="2829">
                  <c:v>59604</c:v>
                </c:pt>
                <c:pt idx="2830">
                  <c:v>59611</c:v>
                </c:pt>
                <c:pt idx="2831">
                  <c:v>59618</c:v>
                </c:pt>
                <c:pt idx="2832">
                  <c:v>59625</c:v>
                </c:pt>
                <c:pt idx="2833">
                  <c:v>59632</c:v>
                </c:pt>
                <c:pt idx="2834">
                  <c:v>59643</c:v>
                </c:pt>
                <c:pt idx="2835">
                  <c:v>59646</c:v>
                </c:pt>
                <c:pt idx="2836">
                  <c:v>59653</c:v>
                </c:pt>
                <c:pt idx="2837">
                  <c:v>59660</c:v>
                </c:pt>
                <c:pt idx="2838">
                  <c:v>59667</c:v>
                </c:pt>
                <c:pt idx="2839">
                  <c:v>59674</c:v>
                </c:pt>
                <c:pt idx="2840">
                  <c:v>59681</c:v>
                </c:pt>
                <c:pt idx="2841">
                  <c:v>59688</c:v>
                </c:pt>
                <c:pt idx="2842">
                  <c:v>59695</c:v>
                </c:pt>
                <c:pt idx="2843">
                  <c:v>59702</c:v>
                </c:pt>
                <c:pt idx="2844">
                  <c:v>59709</c:v>
                </c:pt>
                <c:pt idx="2845">
                  <c:v>59716</c:v>
                </c:pt>
                <c:pt idx="2846">
                  <c:v>59723</c:v>
                </c:pt>
                <c:pt idx="2847">
                  <c:v>59730</c:v>
                </c:pt>
                <c:pt idx="2848">
                  <c:v>59737</c:v>
                </c:pt>
                <c:pt idx="2849">
                  <c:v>59744</c:v>
                </c:pt>
                <c:pt idx="2850">
                  <c:v>59751</c:v>
                </c:pt>
                <c:pt idx="2851">
                  <c:v>59758</c:v>
                </c:pt>
                <c:pt idx="2852">
                  <c:v>59765</c:v>
                </c:pt>
                <c:pt idx="2853">
                  <c:v>59772</c:v>
                </c:pt>
                <c:pt idx="2854">
                  <c:v>59779</c:v>
                </c:pt>
                <c:pt idx="2855">
                  <c:v>59786</c:v>
                </c:pt>
                <c:pt idx="2856">
                  <c:v>59793</c:v>
                </c:pt>
                <c:pt idx="2857">
                  <c:v>59800</c:v>
                </c:pt>
                <c:pt idx="2858">
                  <c:v>59807</c:v>
                </c:pt>
                <c:pt idx="2859">
                  <c:v>59814</c:v>
                </c:pt>
                <c:pt idx="2860">
                  <c:v>59821</c:v>
                </c:pt>
                <c:pt idx="2861">
                  <c:v>59828</c:v>
                </c:pt>
                <c:pt idx="2862">
                  <c:v>59835</c:v>
                </c:pt>
                <c:pt idx="2863">
                  <c:v>59842</c:v>
                </c:pt>
                <c:pt idx="2864">
                  <c:v>59849</c:v>
                </c:pt>
                <c:pt idx="2865">
                  <c:v>59856</c:v>
                </c:pt>
                <c:pt idx="2866">
                  <c:v>59863</c:v>
                </c:pt>
                <c:pt idx="2867">
                  <c:v>59870</c:v>
                </c:pt>
                <c:pt idx="2868">
                  <c:v>59877</c:v>
                </c:pt>
                <c:pt idx="2869">
                  <c:v>59884</c:v>
                </c:pt>
                <c:pt idx="2870">
                  <c:v>59891</c:v>
                </c:pt>
                <c:pt idx="2871">
                  <c:v>59901</c:v>
                </c:pt>
                <c:pt idx="2872">
                  <c:v>59908</c:v>
                </c:pt>
                <c:pt idx="2873">
                  <c:v>59915</c:v>
                </c:pt>
                <c:pt idx="2874">
                  <c:v>59922</c:v>
                </c:pt>
                <c:pt idx="2875">
                  <c:v>59929</c:v>
                </c:pt>
                <c:pt idx="2876">
                  <c:v>59936</c:v>
                </c:pt>
                <c:pt idx="2877">
                  <c:v>59943</c:v>
                </c:pt>
                <c:pt idx="2878">
                  <c:v>59950</c:v>
                </c:pt>
                <c:pt idx="2879">
                  <c:v>59957</c:v>
                </c:pt>
                <c:pt idx="2880">
                  <c:v>59964</c:v>
                </c:pt>
                <c:pt idx="2881">
                  <c:v>59971</c:v>
                </c:pt>
                <c:pt idx="2882">
                  <c:v>59978</c:v>
                </c:pt>
                <c:pt idx="2883">
                  <c:v>59985</c:v>
                </c:pt>
                <c:pt idx="2884">
                  <c:v>59992</c:v>
                </c:pt>
                <c:pt idx="2885">
                  <c:v>60001</c:v>
                </c:pt>
                <c:pt idx="2886">
                  <c:v>60006</c:v>
                </c:pt>
                <c:pt idx="2887">
                  <c:v>60013</c:v>
                </c:pt>
                <c:pt idx="2888">
                  <c:v>60020</c:v>
                </c:pt>
                <c:pt idx="2889">
                  <c:v>60028</c:v>
                </c:pt>
                <c:pt idx="2890">
                  <c:v>60035</c:v>
                </c:pt>
                <c:pt idx="2891">
                  <c:v>60042</c:v>
                </c:pt>
                <c:pt idx="2892">
                  <c:v>60049</c:v>
                </c:pt>
                <c:pt idx="2893">
                  <c:v>60056</c:v>
                </c:pt>
                <c:pt idx="2894">
                  <c:v>60063</c:v>
                </c:pt>
                <c:pt idx="2895">
                  <c:v>60070</c:v>
                </c:pt>
                <c:pt idx="2896">
                  <c:v>60077</c:v>
                </c:pt>
                <c:pt idx="2897">
                  <c:v>60084</c:v>
                </c:pt>
                <c:pt idx="2898">
                  <c:v>60091</c:v>
                </c:pt>
                <c:pt idx="2899">
                  <c:v>60098</c:v>
                </c:pt>
                <c:pt idx="2900">
                  <c:v>60105</c:v>
                </c:pt>
                <c:pt idx="2901">
                  <c:v>60112</c:v>
                </c:pt>
                <c:pt idx="2902">
                  <c:v>60119</c:v>
                </c:pt>
                <c:pt idx="2903">
                  <c:v>60126</c:v>
                </c:pt>
                <c:pt idx="2904">
                  <c:v>60133</c:v>
                </c:pt>
                <c:pt idx="2905">
                  <c:v>60140</c:v>
                </c:pt>
                <c:pt idx="2906">
                  <c:v>60147</c:v>
                </c:pt>
                <c:pt idx="2907">
                  <c:v>60154</c:v>
                </c:pt>
                <c:pt idx="2908">
                  <c:v>60161</c:v>
                </c:pt>
                <c:pt idx="2909">
                  <c:v>60168</c:v>
                </c:pt>
                <c:pt idx="2910">
                  <c:v>60175</c:v>
                </c:pt>
                <c:pt idx="2911">
                  <c:v>60182</c:v>
                </c:pt>
                <c:pt idx="2912">
                  <c:v>60189</c:v>
                </c:pt>
                <c:pt idx="2913">
                  <c:v>60196</c:v>
                </c:pt>
                <c:pt idx="2914">
                  <c:v>60203</c:v>
                </c:pt>
                <c:pt idx="2915">
                  <c:v>60210</c:v>
                </c:pt>
                <c:pt idx="2916">
                  <c:v>60217</c:v>
                </c:pt>
                <c:pt idx="2917">
                  <c:v>60224</c:v>
                </c:pt>
                <c:pt idx="2918">
                  <c:v>60231</c:v>
                </c:pt>
                <c:pt idx="2919">
                  <c:v>60238</c:v>
                </c:pt>
                <c:pt idx="2920">
                  <c:v>60245</c:v>
                </c:pt>
                <c:pt idx="2921">
                  <c:v>60252</c:v>
                </c:pt>
                <c:pt idx="2922">
                  <c:v>60259</c:v>
                </c:pt>
                <c:pt idx="2923">
                  <c:v>60267</c:v>
                </c:pt>
                <c:pt idx="2924">
                  <c:v>60274</c:v>
                </c:pt>
                <c:pt idx="2925">
                  <c:v>60281</c:v>
                </c:pt>
                <c:pt idx="2926">
                  <c:v>60288</c:v>
                </c:pt>
                <c:pt idx="2927">
                  <c:v>60295</c:v>
                </c:pt>
                <c:pt idx="2928">
                  <c:v>60302</c:v>
                </c:pt>
                <c:pt idx="2929">
                  <c:v>60309</c:v>
                </c:pt>
                <c:pt idx="2930">
                  <c:v>60316</c:v>
                </c:pt>
                <c:pt idx="2931">
                  <c:v>60323</c:v>
                </c:pt>
                <c:pt idx="2932">
                  <c:v>60330</c:v>
                </c:pt>
                <c:pt idx="2933">
                  <c:v>60337</c:v>
                </c:pt>
                <c:pt idx="2934">
                  <c:v>60344</c:v>
                </c:pt>
                <c:pt idx="2935">
                  <c:v>60351</c:v>
                </c:pt>
                <c:pt idx="2936">
                  <c:v>60359</c:v>
                </c:pt>
                <c:pt idx="2937">
                  <c:v>60366</c:v>
                </c:pt>
                <c:pt idx="2938">
                  <c:v>60373</c:v>
                </c:pt>
                <c:pt idx="2939">
                  <c:v>60380</c:v>
                </c:pt>
                <c:pt idx="2940">
                  <c:v>60387</c:v>
                </c:pt>
                <c:pt idx="2941">
                  <c:v>60394</c:v>
                </c:pt>
                <c:pt idx="2942">
                  <c:v>60401</c:v>
                </c:pt>
                <c:pt idx="2943">
                  <c:v>60408</c:v>
                </c:pt>
                <c:pt idx="2944">
                  <c:v>60415</c:v>
                </c:pt>
                <c:pt idx="2945">
                  <c:v>60422</c:v>
                </c:pt>
                <c:pt idx="2946">
                  <c:v>60429</c:v>
                </c:pt>
                <c:pt idx="2947">
                  <c:v>60436</c:v>
                </c:pt>
                <c:pt idx="2948">
                  <c:v>60443</c:v>
                </c:pt>
                <c:pt idx="2949">
                  <c:v>60450</c:v>
                </c:pt>
                <c:pt idx="2950">
                  <c:v>60457</c:v>
                </c:pt>
                <c:pt idx="2951">
                  <c:v>60464</c:v>
                </c:pt>
                <c:pt idx="2952">
                  <c:v>60471</c:v>
                </c:pt>
                <c:pt idx="2953">
                  <c:v>60478</c:v>
                </c:pt>
                <c:pt idx="2954">
                  <c:v>60485</c:v>
                </c:pt>
                <c:pt idx="2955">
                  <c:v>60492</c:v>
                </c:pt>
                <c:pt idx="2956">
                  <c:v>60499</c:v>
                </c:pt>
                <c:pt idx="2957">
                  <c:v>60506</c:v>
                </c:pt>
                <c:pt idx="2958">
                  <c:v>60513</c:v>
                </c:pt>
                <c:pt idx="2959">
                  <c:v>60520</c:v>
                </c:pt>
                <c:pt idx="2960">
                  <c:v>60527</c:v>
                </c:pt>
                <c:pt idx="2961">
                  <c:v>60534</c:v>
                </c:pt>
                <c:pt idx="2962">
                  <c:v>60541</c:v>
                </c:pt>
                <c:pt idx="2963">
                  <c:v>60548</c:v>
                </c:pt>
                <c:pt idx="2964">
                  <c:v>60555</c:v>
                </c:pt>
                <c:pt idx="2965">
                  <c:v>60562</c:v>
                </c:pt>
                <c:pt idx="2966">
                  <c:v>60569</c:v>
                </c:pt>
                <c:pt idx="2967">
                  <c:v>60576</c:v>
                </c:pt>
                <c:pt idx="2968">
                  <c:v>60583</c:v>
                </c:pt>
                <c:pt idx="2969">
                  <c:v>60590</c:v>
                </c:pt>
                <c:pt idx="2970">
                  <c:v>60597</c:v>
                </c:pt>
                <c:pt idx="2971">
                  <c:v>60604</c:v>
                </c:pt>
                <c:pt idx="2972">
                  <c:v>60611</c:v>
                </c:pt>
                <c:pt idx="2973">
                  <c:v>60618</c:v>
                </c:pt>
                <c:pt idx="2974">
                  <c:v>60625</c:v>
                </c:pt>
                <c:pt idx="2975">
                  <c:v>60632</c:v>
                </c:pt>
                <c:pt idx="2976">
                  <c:v>60639</c:v>
                </c:pt>
                <c:pt idx="2977">
                  <c:v>60646</c:v>
                </c:pt>
                <c:pt idx="2978">
                  <c:v>60653</c:v>
                </c:pt>
                <c:pt idx="2979">
                  <c:v>60660</c:v>
                </c:pt>
                <c:pt idx="2980">
                  <c:v>60667</c:v>
                </c:pt>
                <c:pt idx="2981">
                  <c:v>60674</c:v>
                </c:pt>
                <c:pt idx="2982">
                  <c:v>60681</c:v>
                </c:pt>
                <c:pt idx="2983">
                  <c:v>60688</c:v>
                </c:pt>
                <c:pt idx="2984">
                  <c:v>60695</c:v>
                </c:pt>
                <c:pt idx="2985">
                  <c:v>60702</c:v>
                </c:pt>
                <c:pt idx="2986">
                  <c:v>60709</c:v>
                </c:pt>
                <c:pt idx="2987">
                  <c:v>60716</c:v>
                </c:pt>
                <c:pt idx="2988">
                  <c:v>60723</c:v>
                </c:pt>
                <c:pt idx="2989">
                  <c:v>60730</c:v>
                </c:pt>
                <c:pt idx="2990">
                  <c:v>60737</c:v>
                </c:pt>
                <c:pt idx="2991">
                  <c:v>60744</c:v>
                </c:pt>
                <c:pt idx="2992">
                  <c:v>60751</c:v>
                </c:pt>
                <c:pt idx="2993">
                  <c:v>60758</c:v>
                </c:pt>
                <c:pt idx="2994">
                  <c:v>60765</c:v>
                </c:pt>
                <c:pt idx="2995">
                  <c:v>60772</c:v>
                </c:pt>
                <c:pt idx="2996">
                  <c:v>60779</c:v>
                </c:pt>
                <c:pt idx="2997">
                  <c:v>60786</c:v>
                </c:pt>
                <c:pt idx="2998">
                  <c:v>60793</c:v>
                </c:pt>
                <c:pt idx="2999">
                  <c:v>60800</c:v>
                </c:pt>
                <c:pt idx="3000">
                  <c:v>60807</c:v>
                </c:pt>
                <c:pt idx="3001">
                  <c:v>60814</c:v>
                </c:pt>
                <c:pt idx="3002">
                  <c:v>60821</c:v>
                </c:pt>
                <c:pt idx="3003">
                  <c:v>60828</c:v>
                </c:pt>
                <c:pt idx="3004">
                  <c:v>60835</c:v>
                </c:pt>
                <c:pt idx="3005">
                  <c:v>60842</c:v>
                </c:pt>
                <c:pt idx="3006">
                  <c:v>60849</c:v>
                </c:pt>
                <c:pt idx="3007">
                  <c:v>60856</c:v>
                </c:pt>
                <c:pt idx="3008">
                  <c:v>60863</c:v>
                </c:pt>
                <c:pt idx="3009">
                  <c:v>60870</c:v>
                </c:pt>
                <c:pt idx="3010">
                  <c:v>60877</c:v>
                </c:pt>
                <c:pt idx="3011">
                  <c:v>60884</c:v>
                </c:pt>
                <c:pt idx="3012">
                  <c:v>60891</c:v>
                </c:pt>
                <c:pt idx="3013">
                  <c:v>60898</c:v>
                </c:pt>
                <c:pt idx="3014">
                  <c:v>60905</c:v>
                </c:pt>
                <c:pt idx="3015">
                  <c:v>60912</c:v>
                </c:pt>
                <c:pt idx="3016">
                  <c:v>60919</c:v>
                </c:pt>
                <c:pt idx="3017">
                  <c:v>60926</c:v>
                </c:pt>
                <c:pt idx="3018">
                  <c:v>60933</c:v>
                </c:pt>
                <c:pt idx="3019">
                  <c:v>60940</c:v>
                </c:pt>
                <c:pt idx="3020">
                  <c:v>60947</c:v>
                </c:pt>
                <c:pt idx="3021">
                  <c:v>60954</c:v>
                </c:pt>
                <c:pt idx="3022">
                  <c:v>60961</c:v>
                </c:pt>
                <c:pt idx="3023">
                  <c:v>60968</c:v>
                </c:pt>
                <c:pt idx="3024">
                  <c:v>60975</c:v>
                </c:pt>
                <c:pt idx="3025">
                  <c:v>60982</c:v>
                </c:pt>
                <c:pt idx="3026">
                  <c:v>60989</c:v>
                </c:pt>
                <c:pt idx="3027">
                  <c:v>60996</c:v>
                </c:pt>
                <c:pt idx="3028">
                  <c:v>61003</c:v>
                </c:pt>
                <c:pt idx="3029">
                  <c:v>61010</c:v>
                </c:pt>
                <c:pt idx="3030">
                  <c:v>61017</c:v>
                </c:pt>
                <c:pt idx="3031">
                  <c:v>61024</c:v>
                </c:pt>
                <c:pt idx="3032">
                  <c:v>61031</c:v>
                </c:pt>
                <c:pt idx="3033">
                  <c:v>61038</c:v>
                </c:pt>
                <c:pt idx="3034">
                  <c:v>61045</c:v>
                </c:pt>
                <c:pt idx="3035">
                  <c:v>61052</c:v>
                </c:pt>
                <c:pt idx="3036">
                  <c:v>61059</c:v>
                </c:pt>
                <c:pt idx="3037">
                  <c:v>61066</c:v>
                </c:pt>
                <c:pt idx="3038">
                  <c:v>61073</c:v>
                </c:pt>
                <c:pt idx="3039">
                  <c:v>61080</c:v>
                </c:pt>
                <c:pt idx="3040">
                  <c:v>61087</c:v>
                </c:pt>
                <c:pt idx="3041">
                  <c:v>61094</c:v>
                </c:pt>
                <c:pt idx="3042">
                  <c:v>61101</c:v>
                </c:pt>
                <c:pt idx="3043">
                  <c:v>61108</c:v>
                </c:pt>
                <c:pt idx="3044">
                  <c:v>61115</c:v>
                </c:pt>
                <c:pt idx="3045">
                  <c:v>61122</c:v>
                </c:pt>
                <c:pt idx="3046">
                  <c:v>61129</c:v>
                </c:pt>
                <c:pt idx="3047">
                  <c:v>61136</c:v>
                </c:pt>
                <c:pt idx="3048">
                  <c:v>61143</c:v>
                </c:pt>
                <c:pt idx="3049">
                  <c:v>61150</c:v>
                </c:pt>
                <c:pt idx="3050">
                  <c:v>61157</c:v>
                </c:pt>
                <c:pt idx="3051">
                  <c:v>61164</c:v>
                </c:pt>
                <c:pt idx="3052">
                  <c:v>61171</c:v>
                </c:pt>
                <c:pt idx="3053">
                  <c:v>61178</c:v>
                </c:pt>
                <c:pt idx="3054">
                  <c:v>61185</c:v>
                </c:pt>
                <c:pt idx="3055">
                  <c:v>61192</c:v>
                </c:pt>
                <c:pt idx="3056">
                  <c:v>61199</c:v>
                </c:pt>
                <c:pt idx="3057">
                  <c:v>61206</c:v>
                </c:pt>
                <c:pt idx="3058">
                  <c:v>61213</c:v>
                </c:pt>
                <c:pt idx="3059">
                  <c:v>61220</c:v>
                </c:pt>
                <c:pt idx="3060">
                  <c:v>61227</c:v>
                </c:pt>
                <c:pt idx="3061">
                  <c:v>61234</c:v>
                </c:pt>
                <c:pt idx="3062">
                  <c:v>61241</c:v>
                </c:pt>
                <c:pt idx="3063">
                  <c:v>61248</c:v>
                </c:pt>
                <c:pt idx="3064">
                  <c:v>61255</c:v>
                </c:pt>
                <c:pt idx="3065">
                  <c:v>61262</c:v>
                </c:pt>
                <c:pt idx="3066">
                  <c:v>61269</c:v>
                </c:pt>
                <c:pt idx="3067">
                  <c:v>61276</c:v>
                </c:pt>
                <c:pt idx="3068">
                  <c:v>61283</c:v>
                </c:pt>
                <c:pt idx="3069">
                  <c:v>61290</c:v>
                </c:pt>
                <c:pt idx="3070">
                  <c:v>61297</c:v>
                </c:pt>
                <c:pt idx="3071">
                  <c:v>61304</c:v>
                </c:pt>
                <c:pt idx="3072">
                  <c:v>61311</c:v>
                </c:pt>
                <c:pt idx="3073">
                  <c:v>61318</c:v>
                </c:pt>
                <c:pt idx="3074">
                  <c:v>61325</c:v>
                </c:pt>
                <c:pt idx="3075">
                  <c:v>61332</c:v>
                </c:pt>
                <c:pt idx="3076">
                  <c:v>61339</c:v>
                </c:pt>
                <c:pt idx="3077">
                  <c:v>61346</c:v>
                </c:pt>
                <c:pt idx="3078">
                  <c:v>61353</c:v>
                </c:pt>
                <c:pt idx="3079">
                  <c:v>61360</c:v>
                </c:pt>
                <c:pt idx="3080">
                  <c:v>61367</c:v>
                </c:pt>
                <c:pt idx="3081">
                  <c:v>61374</c:v>
                </c:pt>
                <c:pt idx="3082">
                  <c:v>61381</c:v>
                </c:pt>
                <c:pt idx="3083">
                  <c:v>61388</c:v>
                </c:pt>
                <c:pt idx="3084">
                  <c:v>61395</c:v>
                </c:pt>
                <c:pt idx="3085">
                  <c:v>61402</c:v>
                </c:pt>
                <c:pt idx="3086">
                  <c:v>61409</c:v>
                </c:pt>
                <c:pt idx="3087">
                  <c:v>61416</c:v>
                </c:pt>
                <c:pt idx="3088">
                  <c:v>61423</c:v>
                </c:pt>
                <c:pt idx="3089">
                  <c:v>61430</c:v>
                </c:pt>
                <c:pt idx="3090">
                  <c:v>61437</c:v>
                </c:pt>
                <c:pt idx="3091">
                  <c:v>61444</c:v>
                </c:pt>
                <c:pt idx="3092">
                  <c:v>61451</c:v>
                </c:pt>
                <c:pt idx="3093">
                  <c:v>61458</c:v>
                </c:pt>
                <c:pt idx="3094">
                  <c:v>61465</c:v>
                </c:pt>
                <c:pt idx="3095">
                  <c:v>61472</c:v>
                </c:pt>
                <c:pt idx="3096">
                  <c:v>61479</c:v>
                </c:pt>
                <c:pt idx="3097">
                  <c:v>61487</c:v>
                </c:pt>
                <c:pt idx="3098">
                  <c:v>61494</c:v>
                </c:pt>
                <c:pt idx="3099">
                  <c:v>61501</c:v>
                </c:pt>
                <c:pt idx="3100">
                  <c:v>61508</c:v>
                </c:pt>
                <c:pt idx="3101">
                  <c:v>61515</c:v>
                </c:pt>
                <c:pt idx="3102">
                  <c:v>61522</c:v>
                </c:pt>
                <c:pt idx="3103">
                  <c:v>61529</c:v>
                </c:pt>
                <c:pt idx="3104">
                  <c:v>61536</c:v>
                </c:pt>
                <c:pt idx="3105">
                  <c:v>61543</c:v>
                </c:pt>
                <c:pt idx="3106">
                  <c:v>61550</c:v>
                </c:pt>
                <c:pt idx="3107">
                  <c:v>61557</c:v>
                </c:pt>
                <c:pt idx="3108">
                  <c:v>61564</c:v>
                </c:pt>
                <c:pt idx="3109">
                  <c:v>61571</c:v>
                </c:pt>
                <c:pt idx="3110">
                  <c:v>61578</c:v>
                </c:pt>
                <c:pt idx="3111">
                  <c:v>61585</c:v>
                </c:pt>
                <c:pt idx="3112">
                  <c:v>61592</c:v>
                </c:pt>
                <c:pt idx="3113">
                  <c:v>61599</c:v>
                </c:pt>
                <c:pt idx="3114">
                  <c:v>61606</c:v>
                </c:pt>
                <c:pt idx="3115">
                  <c:v>61613</c:v>
                </c:pt>
                <c:pt idx="3116">
                  <c:v>61620</c:v>
                </c:pt>
                <c:pt idx="3117">
                  <c:v>61627</c:v>
                </c:pt>
                <c:pt idx="3118">
                  <c:v>61634</c:v>
                </c:pt>
                <c:pt idx="3119">
                  <c:v>61641</c:v>
                </c:pt>
                <c:pt idx="3120">
                  <c:v>61648</c:v>
                </c:pt>
                <c:pt idx="3121">
                  <c:v>61655</c:v>
                </c:pt>
                <c:pt idx="3122">
                  <c:v>61662</c:v>
                </c:pt>
                <c:pt idx="3123">
                  <c:v>61669</c:v>
                </c:pt>
                <c:pt idx="3124">
                  <c:v>61676</c:v>
                </c:pt>
                <c:pt idx="3125">
                  <c:v>61683</c:v>
                </c:pt>
                <c:pt idx="3126">
                  <c:v>61690</c:v>
                </c:pt>
                <c:pt idx="3127">
                  <c:v>61697</c:v>
                </c:pt>
                <c:pt idx="3128">
                  <c:v>61704</c:v>
                </c:pt>
                <c:pt idx="3129">
                  <c:v>61711</c:v>
                </c:pt>
                <c:pt idx="3130">
                  <c:v>61718</c:v>
                </c:pt>
                <c:pt idx="3131">
                  <c:v>61728</c:v>
                </c:pt>
                <c:pt idx="3132">
                  <c:v>61735</c:v>
                </c:pt>
                <c:pt idx="3133">
                  <c:v>61742</c:v>
                </c:pt>
                <c:pt idx="3134">
                  <c:v>61749</c:v>
                </c:pt>
                <c:pt idx="3135">
                  <c:v>61756</c:v>
                </c:pt>
                <c:pt idx="3136">
                  <c:v>61763</c:v>
                </c:pt>
                <c:pt idx="3137">
                  <c:v>61770</c:v>
                </c:pt>
                <c:pt idx="3138">
                  <c:v>61777</c:v>
                </c:pt>
                <c:pt idx="3139">
                  <c:v>61784</c:v>
                </c:pt>
                <c:pt idx="3140">
                  <c:v>61791</c:v>
                </c:pt>
                <c:pt idx="3141">
                  <c:v>61798</c:v>
                </c:pt>
                <c:pt idx="3142">
                  <c:v>61805</c:v>
                </c:pt>
                <c:pt idx="3143">
                  <c:v>61812</c:v>
                </c:pt>
                <c:pt idx="3144">
                  <c:v>61819</c:v>
                </c:pt>
                <c:pt idx="3145">
                  <c:v>61826</c:v>
                </c:pt>
                <c:pt idx="3146">
                  <c:v>61835</c:v>
                </c:pt>
                <c:pt idx="3147">
                  <c:v>61840</c:v>
                </c:pt>
                <c:pt idx="3148">
                  <c:v>61847</c:v>
                </c:pt>
                <c:pt idx="3149">
                  <c:v>61854</c:v>
                </c:pt>
                <c:pt idx="3150">
                  <c:v>61861</c:v>
                </c:pt>
                <c:pt idx="3151">
                  <c:v>61868</c:v>
                </c:pt>
                <c:pt idx="3152">
                  <c:v>61875</c:v>
                </c:pt>
                <c:pt idx="3153">
                  <c:v>61882</c:v>
                </c:pt>
                <c:pt idx="3154">
                  <c:v>61889</c:v>
                </c:pt>
                <c:pt idx="3155">
                  <c:v>61896</c:v>
                </c:pt>
                <c:pt idx="3156">
                  <c:v>61903</c:v>
                </c:pt>
                <c:pt idx="3157">
                  <c:v>61910</c:v>
                </c:pt>
                <c:pt idx="3158">
                  <c:v>61917</c:v>
                </c:pt>
                <c:pt idx="3159">
                  <c:v>61924</c:v>
                </c:pt>
                <c:pt idx="3160">
                  <c:v>61931</c:v>
                </c:pt>
                <c:pt idx="3161">
                  <c:v>61938</c:v>
                </c:pt>
                <c:pt idx="3162">
                  <c:v>61945</c:v>
                </c:pt>
                <c:pt idx="3163">
                  <c:v>61952</c:v>
                </c:pt>
                <c:pt idx="3164">
                  <c:v>61959</c:v>
                </c:pt>
                <c:pt idx="3165">
                  <c:v>61966</c:v>
                </c:pt>
                <c:pt idx="3166">
                  <c:v>61973</c:v>
                </c:pt>
                <c:pt idx="3167">
                  <c:v>61980</c:v>
                </c:pt>
                <c:pt idx="3168">
                  <c:v>61987</c:v>
                </c:pt>
                <c:pt idx="3169">
                  <c:v>61994</c:v>
                </c:pt>
                <c:pt idx="3170">
                  <c:v>62001</c:v>
                </c:pt>
                <c:pt idx="3171">
                  <c:v>62008</c:v>
                </c:pt>
                <c:pt idx="3172">
                  <c:v>62015</c:v>
                </c:pt>
                <c:pt idx="3173">
                  <c:v>62022</c:v>
                </c:pt>
                <c:pt idx="3174">
                  <c:v>62029</c:v>
                </c:pt>
                <c:pt idx="3175">
                  <c:v>62036</c:v>
                </c:pt>
                <c:pt idx="3176">
                  <c:v>62043</c:v>
                </c:pt>
                <c:pt idx="3177">
                  <c:v>62050</c:v>
                </c:pt>
                <c:pt idx="3178">
                  <c:v>62057</c:v>
                </c:pt>
                <c:pt idx="3179">
                  <c:v>62064</c:v>
                </c:pt>
                <c:pt idx="3180">
                  <c:v>62071</c:v>
                </c:pt>
                <c:pt idx="3181">
                  <c:v>62078</c:v>
                </c:pt>
                <c:pt idx="3182">
                  <c:v>62085</c:v>
                </c:pt>
                <c:pt idx="3183">
                  <c:v>62093</c:v>
                </c:pt>
                <c:pt idx="3184">
                  <c:v>62100</c:v>
                </c:pt>
                <c:pt idx="3185">
                  <c:v>62107</c:v>
                </c:pt>
                <c:pt idx="3186">
                  <c:v>62114</c:v>
                </c:pt>
                <c:pt idx="3187">
                  <c:v>62121</c:v>
                </c:pt>
                <c:pt idx="3188">
                  <c:v>62128</c:v>
                </c:pt>
                <c:pt idx="3189">
                  <c:v>62135</c:v>
                </c:pt>
                <c:pt idx="3190">
                  <c:v>62142</c:v>
                </c:pt>
                <c:pt idx="3191">
                  <c:v>62149</c:v>
                </c:pt>
                <c:pt idx="3192">
                  <c:v>62156</c:v>
                </c:pt>
                <c:pt idx="3193">
                  <c:v>62163</c:v>
                </c:pt>
                <c:pt idx="3194">
                  <c:v>62170</c:v>
                </c:pt>
                <c:pt idx="3195">
                  <c:v>62177</c:v>
                </c:pt>
                <c:pt idx="3196">
                  <c:v>62186</c:v>
                </c:pt>
                <c:pt idx="3197">
                  <c:v>62193</c:v>
                </c:pt>
                <c:pt idx="3198">
                  <c:v>62200</c:v>
                </c:pt>
                <c:pt idx="3199">
                  <c:v>62207</c:v>
                </c:pt>
                <c:pt idx="3200">
                  <c:v>62215</c:v>
                </c:pt>
                <c:pt idx="3201">
                  <c:v>62221</c:v>
                </c:pt>
                <c:pt idx="3202">
                  <c:v>62228</c:v>
                </c:pt>
                <c:pt idx="3203">
                  <c:v>62235</c:v>
                </c:pt>
                <c:pt idx="3204">
                  <c:v>62242</c:v>
                </c:pt>
                <c:pt idx="3205">
                  <c:v>62249</c:v>
                </c:pt>
                <c:pt idx="3206">
                  <c:v>62256</c:v>
                </c:pt>
                <c:pt idx="3207">
                  <c:v>62263</c:v>
                </c:pt>
                <c:pt idx="3208">
                  <c:v>62270</c:v>
                </c:pt>
                <c:pt idx="3209">
                  <c:v>62277</c:v>
                </c:pt>
                <c:pt idx="3210">
                  <c:v>62284</c:v>
                </c:pt>
                <c:pt idx="3211">
                  <c:v>62291</c:v>
                </c:pt>
                <c:pt idx="3212">
                  <c:v>62298</c:v>
                </c:pt>
                <c:pt idx="3213">
                  <c:v>62305</c:v>
                </c:pt>
                <c:pt idx="3214">
                  <c:v>62312</c:v>
                </c:pt>
                <c:pt idx="3215">
                  <c:v>62319</c:v>
                </c:pt>
                <c:pt idx="3216">
                  <c:v>62326</c:v>
                </c:pt>
                <c:pt idx="3217">
                  <c:v>62333</c:v>
                </c:pt>
                <c:pt idx="3218">
                  <c:v>62340</c:v>
                </c:pt>
                <c:pt idx="3219">
                  <c:v>62347</c:v>
                </c:pt>
                <c:pt idx="3220">
                  <c:v>62354</c:v>
                </c:pt>
                <c:pt idx="3221">
                  <c:v>62361</c:v>
                </c:pt>
                <c:pt idx="3222">
                  <c:v>62368</c:v>
                </c:pt>
                <c:pt idx="3223">
                  <c:v>62375</c:v>
                </c:pt>
                <c:pt idx="3224">
                  <c:v>62382</c:v>
                </c:pt>
                <c:pt idx="3225">
                  <c:v>62389</c:v>
                </c:pt>
                <c:pt idx="3226">
                  <c:v>62396</c:v>
                </c:pt>
                <c:pt idx="3227">
                  <c:v>62403</c:v>
                </c:pt>
                <c:pt idx="3228">
                  <c:v>62410</c:v>
                </c:pt>
                <c:pt idx="3229">
                  <c:v>62417</c:v>
                </c:pt>
                <c:pt idx="3230">
                  <c:v>62424</c:v>
                </c:pt>
                <c:pt idx="3231">
                  <c:v>62431</c:v>
                </c:pt>
                <c:pt idx="3232">
                  <c:v>62438</c:v>
                </c:pt>
                <c:pt idx="3233">
                  <c:v>62445</c:v>
                </c:pt>
                <c:pt idx="3234">
                  <c:v>62456</c:v>
                </c:pt>
                <c:pt idx="3235">
                  <c:v>62460</c:v>
                </c:pt>
                <c:pt idx="3236">
                  <c:v>62466</c:v>
                </c:pt>
                <c:pt idx="3237">
                  <c:v>62473</c:v>
                </c:pt>
                <c:pt idx="3238">
                  <c:v>62480</c:v>
                </c:pt>
                <c:pt idx="3239">
                  <c:v>62487</c:v>
                </c:pt>
                <c:pt idx="3240">
                  <c:v>62494</c:v>
                </c:pt>
                <c:pt idx="3241">
                  <c:v>62501</c:v>
                </c:pt>
                <c:pt idx="3242">
                  <c:v>62508</c:v>
                </c:pt>
                <c:pt idx="3243">
                  <c:v>62515</c:v>
                </c:pt>
                <c:pt idx="3244">
                  <c:v>62522</c:v>
                </c:pt>
                <c:pt idx="3245">
                  <c:v>62529</c:v>
                </c:pt>
                <c:pt idx="3246">
                  <c:v>62536</c:v>
                </c:pt>
                <c:pt idx="3247">
                  <c:v>62543</c:v>
                </c:pt>
                <c:pt idx="3248">
                  <c:v>62550</c:v>
                </c:pt>
                <c:pt idx="3249">
                  <c:v>62557</c:v>
                </c:pt>
                <c:pt idx="3250">
                  <c:v>62564</c:v>
                </c:pt>
                <c:pt idx="3251">
                  <c:v>62571</c:v>
                </c:pt>
                <c:pt idx="3252">
                  <c:v>62578</c:v>
                </c:pt>
                <c:pt idx="3253">
                  <c:v>62585</c:v>
                </c:pt>
                <c:pt idx="3254">
                  <c:v>62592</c:v>
                </c:pt>
                <c:pt idx="3255">
                  <c:v>62599</c:v>
                </c:pt>
                <c:pt idx="3256">
                  <c:v>62606</c:v>
                </c:pt>
                <c:pt idx="3257">
                  <c:v>62613</c:v>
                </c:pt>
                <c:pt idx="3258">
                  <c:v>62620</c:v>
                </c:pt>
                <c:pt idx="3259">
                  <c:v>62627</c:v>
                </c:pt>
                <c:pt idx="3260">
                  <c:v>62634</c:v>
                </c:pt>
                <c:pt idx="3261">
                  <c:v>62641</c:v>
                </c:pt>
                <c:pt idx="3262">
                  <c:v>62648</c:v>
                </c:pt>
                <c:pt idx="3263">
                  <c:v>62655</c:v>
                </c:pt>
                <c:pt idx="3264">
                  <c:v>62662</c:v>
                </c:pt>
                <c:pt idx="3265">
                  <c:v>62669</c:v>
                </c:pt>
                <c:pt idx="3266">
                  <c:v>62676</c:v>
                </c:pt>
                <c:pt idx="3267">
                  <c:v>62683</c:v>
                </c:pt>
                <c:pt idx="3268">
                  <c:v>62690</c:v>
                </c:pt>
                <c:pt idx="3269">
                  <c:v>62697</c:v>
                </c:pt>
                <c:pt idx="3270">
                  <c:v>62704</c:v>
                </c:pt>
                <c:pt idx="3271">
                  <c:v>62711</c:v>
                </c:pt>
                <c:pt idx="3272">
                  <c:v>62718</c:v>
                </c:pt>
                <c:pt idx="3273">
                  <c:v>62725</c:v>
                </c:pt>
                <c:pt idx="3274">
                  <c:v>62732</c:v>
                </c:pt>
                <c:pt idx="3275">
                  <c:v>62739</c:v>
                </c:pt>
                <c:pt idx="3276">
                  <c:v>62746</c:v>
                </c:pt>
                <c:pt idx="3277">
                  <c:v>62753</c:v>
                </c:pt>
                <c:pt idx="3278">
                  <c:v>62760</c:v>
                </c:pt>
                <c:pt idx="3279">
                  <c:v>62767</c:v>
                </c:pt>
                <c:pt idx="3280">
                  <c:v>62774</c:v>
                </c:pt>
                <c:pt idx="3281">
                  <c:v>62781</c:v>
                </c:pt>
                <c:pt idx="3282">
                  <c:v>62788</c:v>
                </c:pt>
                <c:pt idx="3283">
                  <c:v>62795</c:v>
                </c:pt>
                <c:pt idx="3284">
                  <c:v>62802</c:v>
                </c:pt>
                <c:pt idx="3285">
                  <c:v>62809</c:v>
                </c:pt>
                <c:pt idx="3286">
                  <c:v>62816</c:v>
                </c:pt>
                <c:pt idx="3287">
                  <c:v>62823</c:v>
                </c:pt>
                <c:pt idx="3288">
                  <c:v>62830</c:v>
                </c:pt>
                <c:pt idx="3289">
                  <c:v>62837</c:v>
                </c:pt>
                <c:pt idx="3290">
                  <c:v>62844</c:v>
                </c:pt>
                <c:pt idx="3291">
                  <c:v>62851</c:v>
                </c:pt>
                <c:pt idx="3292">
                  <c:v>62858</c:v>
                </c:pt>
                <c:pt idx="3293">
                  <c:v>62865</c:v>
                </c:pt>
                <c:pt idx="3294">
                  <c:v>62872</c:v>
                </c:pt>
                <c:pt idx="3295">
                  <c:v>62879</c:v>
                </c:pt>
                <c:pt idx="3296">
                  <c:v>62886</c:v>
                </c:pt>
                <c:pt idx="3297">
                  <c:v>62893</c:v>
                </c:pt>
                <c:pt idx="3298">
                  <c:v>62900</c:v>
                </c:pt>
                <c:pt idx="3299">
                  <c:v>62907</c:v>
                </c:pt>
                <c:pt idx="3300">
                  <c:v>62914</c:v>
                </c:pt>
                <c:pt idx="3301">
                  <c:v>62921</c:v>
                </c:pt>
                <c:pt idx="3302">
                  <c:v>62928</c:v>
                </c:pt>
                <c:pt idx="3303">
                  <c:v>62935</c:v>
                </c:pt>
                <c:pt idx="3304">
                  <c:v>62942</c:v>
                </c:pt>
                <c:pt idx="3305">
                  <c:v>62949</c:v>
                </c:pt>
                <c:pt idx="3306">
                  <c:v>62956</c:v>
                </c:pt>
                <c:pt idx="3307">
                  <c:v>62963</c:v>
                </c:pt>
                <c:pt idx="3308">
                  <c:v>62970</c:v>
                </c:pt>
                <c:pt idx="3309">
                  <c:v>62977</c:v>
                </c:pt>
                <c:pt idx="3310">
                  <c:v>62984</c:v>
                </c:pt>
                <c:pt idx="3311">
                  <c:v>62991</c:v>
                </c:pt>
                <c:pt idx="3312">
                  <c:v>62998</c:v>
                </c:pt>
                <c:pt idx="3313">
                  <c:v>63005</c:v>
                </c:pt>
                <c:pt idx="3314">
                  <c:v>63012</c:v>
                </c:pt>
                <c:pt idx="3315">
                  <c:v>63019</c:v>
                </c:pt>
                <c:pt idx="3316">
                  <c:v>63026</c:v>
                </c:pt>
                <c:pt idx="3317">
                  <c:v>63033</c:v>
                </c:pt>
                <c:pt idx="3318">
                  <c:v>63040</c:v>
                </c:pt>
                <c:pt idx="3319">
                  <c:v>63047</c:v>
                </c:pt>
                <c:pt idx="3320">
                  <c:v>63054</c:v>
                </c:pt>
                <c:pt idx="3321">
                  <c:v>63061</c:v>
                </c:pt>
                <c:pt idx="3322">
                  <c:v>63068</c:v>
                </c:pt>
                <c:pt idx="3323">
                  <c:v>63075</c:v>
                </c:pt>
                <c:pt idx="3324">
                  <c:v>63082</c:v>
                </c:pt>
                <c:pt idx="3325">
                  <c:v>63089</c:v>
                </c:pt>
                <c:pt idx="3326">
                  <c:v>63096</c:v>
                </c:pt>
                <c:pt idx="3327">
                  <c:v>63103</c:v>
                </c:pt>
                <c:pt idx="3328">
                  <c:v>63110</c:v>
                </c:pt>
                <c:pt idx="3329">
                  <c:v>63117</c:v>
                </c:pt>
                <c:pt idx="3330">
                  <c:v>63124</c:v>
                </c:pt>
                <c:pt idx="3331">
                  <c:v>63131</c:v>
                </c:pt>
                <c:pt idx="3332">
                  <c:v>63138</c:v>
                </c:pt>
                <c:pt idx="3333">
                  <c:v>63145</c:v>
                </c:pt>
                <c:pt idx="3334">
                  <c:v>63152</c:v>
                </c:pt>
                <c:pt idx="3335">
                  <c:v>63159</c:v>
                </c:pt>
                <c:pt idx="3336">
                  <c:v>63166</c:v>
                </c:pt>
                <c:pt idx="3337">
                  <c:v>63173</c:v>
                </c:pt>
                <c:pt idx="3338">
                  <c:v>63180</c:v>
                </c:pt>
                <c:pt idx="3339">
                  <c:v>63187</c:v>
                </c:pt>
                <c:pt idx="3340">
                  <c:v>63194</c:v>
                </c:pt>
                <c:pt idx="3341">
                  <c:v>63201</c:v>
                </c:pt>
                <c:pt idx="3342">
                  <c:v>63208</c:v>
                </c:pt>
                <c:pt idx="3343">
                  <c:v>63215</c:v>
                </c:pt>
                <c:pt idx="3344">
                  <c:v>63222</c:v>
                </c:pt>
                <c:pt idx="3345">
                  <c:v>63229</c:v>
                </c:pt>
                <c:pt idx="3346">
                  <c:v>63236</c:v>
                </c:pt>
                <c:pt idx="3347">
                  <c:v>63243</c:v>
                </c:pt>
                <c:pt idx="3348">
                  <c:v>63250</c:v>
                </c:pt>
                <c:pt idx="3349">
                  <c:v>63257</c:v>
                </c:pt>
                <c:pt idx="3350">
                  <c:v>63264</c:v>
                </c:pt>
                <c:pt idx="3351">
                  <c:v>63271</c:v>
                </c:pt>
                <c:pt idx="3352">
                  <c:v>63278</c:v>
                </c:pt>
                <c:pt idx="3353">
                  <c:v>63285</c:v>
                </c:pt>
                <c:pt idx="3354">
                  <c:v>63292</c:v>
                </c:pt>
                <c:pt idx="3355">
                  <c:v>63299</c:v>
                </c:pt>
                <c:pt idx="3356">
                  <c:v>63306</c:v>
                </c:pt>
                <c:pt idx="3357">
                  <c:v>63313</c:v>
                </c:pt>
                <c:pt idx="3358">
                  <c:v>63320</c:v>
                </c:pt>
                <c:pt idx="3359">
                  <c:v>63327</c:v>
                </c:pt>
                <c:pt idx="3360">
                  <c:v>63334</c:v>
                </c:pt>
                <c:pt idx="3361">
                  <c:v>63341</c:v>
                </c:pt>
                <c:pt idx="3362">
                  <c:v>63348</c:v>
                </c:pt>
                <c:pt idx="3363">
                  <c:v>63355</c:v>
                </c:pt>
                <c:pt idx="3364">
                  <c:v>63362</c:v>
                </c:pt>
                <c:pt idx="3365">
                  <c:v>63369</c:v>
                </c:pt>
                <c:pt idx="3366">
                  <c:v>63376</c:v>
                </c:pt>
                <c:pt idx="3367">
                  <c:v>63383</c:v>
                </c:pt>
                <c:pt idx="3368">
                  <c:v>63390</c:v>
                </c:pt>
                <c:pt idx="3369">
                  <c:v>63397</c:v>
                </c:pt>
                <c:pt idx="3370">
                  <c:v>63404</c:v>
                </c:pt>
                <c:pt idx="3371">
                  <c:v>63411</c:v>
                </c:pt>
                <c:pt idx="3372">
                  <c:v>63418</c:v>
                </c:pt>
                <c:pt idx="3373">
                  <c:v>63425</c:v>
                </c:pt>
                <c:pt idx="3374">
                  <c:v>63432</c:v>
                </c:pt>
                <c:pt idx="3375">
                  <c:v>63439</c:v>
                </c:pt>
                <c:pt idx="3376">
                  <c:v>63446</c:v>
                </c:pt>
                <c:pt idx="3377">
                  <c:v>63453</c:v>
                </c:pt>
                <c:pt idx="3378">
                  <c:v>63460</c:v>
                </c:pt>
                <c:pt idx="3379">
                  <c:v>63467</c:v>
                </c:pt>
                <c:pt idx="3380">
                  <c:v>63474</c:v>
                </c:pt>
                <c:pt idx="3381">
                  <c:v>63481</c:v>
                </c:pt>
                <c:pt idx="3382">
                  <c:v>63488</c:v>
                </c:pt>
                <c:pt idx="3383">
                  <c:v>63495</c:v>
                </c:pt>
                <c:pt idx="3384">
                  <c:v>63502</c:v>
                </c:pt>
                <c:pt idx="3385">
                  <c:v>63509</c:v>
                </c:pt>
                <c:pt idx="3386">
                  <c:v>63516</c:v>
                </c:pt>
                <c:pt idx="3387">
                  <c:v>63523</c:v>
                </c:pt>
                <c:pt idx="3388">
                  <c:v>63530</c:v>
                </c:pt>
                <c:pt idx="3389">
                  <c:v>63537</c:v>
                </c:pt>
                <c:pt idx="3390">
                  <c:v>63544</c:v>
                </c:pt>
                <c:pt idx="3391">
                  <c:v>63552</c:v>
                </c:pt>
                <c:pt idx="3392">
                  <c:v>63559</c:v>
                </c:pt>
                <c:pt idx="3393">
                  <c:v>63566</c:v>
                </c:pt>
                <c:pt idx="3394">
                  <c:v>63573</c:v>
                </c:pt>
                <c:pt idx="3395">
                  <c:v>63580</c:v>
                </c:pt>
                <c:pt idx="3396">
                  <c:v>63587</c:v>
                </c:pt>
                <c:pt idx="3397">
                  <c:v>63594</c:v>
                </c:pt>
                <c:pt idx="3398">
                  <c:v>63601</c:v>
                </c:pt>
                <c:pt idx="3399">
                  <c:v>63608</c:v>
                </c:pt>
                <c:pt idx="3400">
                  <c:v>63615</c:v>
                </c:pt>
                <c:pt idx="3401">
                  <c:v>63622</c:v>
                </c:pt>
                <c:pt idx="3402">
                  <c:v>63629</c:v>
                </c:pt>
                <c:pt idx="3403">
                  <c:v>63636</c:v>
                </c:pt>
                <c:pt idx="3404">
                  <c:v>63643</c:v>
                </c:pt>
                <c:pt idx="3405">
                  <c:v>63650</c:v>
                </c:pt>
                <c:pt idx="3406">
                  <c:v>63661</c:v>
                </c:pt>
                <c:pt idx="3407">
                  <c:v>63664</c:v>
                </c:pt>
                <c:pt idx="3408">
                  <c:v>63671</c:v>
                </c:pt>
                <c:pt idx="3409">
                  <c:v>63678</c:v>
                </c:pt>
                <c:pt idx="3410">
                  <c:v>63685</c:v>
                </c:pt>
                <c:pt idx="3411">
                  <c:v>63692</c:v>
                </c:pt>
                <c:pt idx="3412">
                  <c:v>63699</c:v>
                </c:pt>
                <c:pt idx="3413">
                  <c:v>63706</c:v>
                </c:pt>
                <c:pt idx="3414">
                  <c:v>63713</c:v>
                </c:pt>
                <c:pt idx="3415">
                  <c:v>63720</c:v>
                </c:pt>
                <c:pt idx="3416">
                  <c:v>63727</c:v>
                </c:pt>
                <c:pt idx="3417">
                  <c:v>63734</c:v>
                </c:pt>
                <c:pt idx="3418">
                  <c:v>63741</c:v>
                </c:pt>
                <c:pt idx="3419">
                  <c:v>63748</c:v>
                </c:pt>
                <c:pt idx="3420">
                  <c:v>63755</c:v>
                </c:pt>
                <c:pt idx="3421">
                  <c:v>63762</c:v>
                </c:pt>
                <c:pt idx="3422">
                  <c:v>63769</c:v>
                </c:pt>
                <c:pt idx="3423">
                  <c:v>63776</c:v>
                </c:pt>
                <c:pt idx="3424">
                  <c:v>63783</c:v>
                </c:pt>
                <c:pt idx="3425">
                  <c:v>63790</c:v>
                </c:pt>
                <c:pt idx="3426">
                  <c:v>63797</c:v>
                </c:pt>
                <c:pt idx="3427">
                  <c:v>63804</c:v>
                </c:pt>
                <c:pt idx="3428">
                  <c:v>63811</c:v>
                </c:pt>
                <c:pt idx="3429">
                  <c:v>63818</c:v>
                </c:pt>
                <c:pt idx="3430">
                  <c:v>63825</c:v>
                </c:pt>
                <c:pt idx="3431">
                  <c:v>63832</c:v>
                </c:pt>
                <c:pt idx="3432">
                  <c:v>63839</c:v>
                </c:pt>
                <c:pt idx="3433">
                  <c:v>63846</c:v>
                </c:pt>
                <c:pt idx="3434">
                  <c:v>63853</c:v>
                </c:pt>
                <c:pt idx="3435">
                  <c:v>63860</c:v>
                </c:pt>
                <c:pt idx="3436">
                  <c:v>63867</c:v>
                </c:pt>
                <c:pt idx="3437">
                  <c:v>63874</c:v>
                </c:pt>
                <c:pt idx="3438">
                  <c:v>63881</c:v>
                </c:pt>
                <c:pt idx="3439">
                  <c:v>63888</c:v>
                </c:pt>
                <c:pt idx="3440">
                  <c:v>63895</c:v>
                </c:pt>
                <c:pt idx="3441">
                  <c:v>63902</c:v>
                </c:pt>
                <c:pt idx="3442">
                  <c:v>63909</c:v>
                </c:pt>
                <c:pt idx="3443">
                  <c:v>63919</c:v>
                </c:pt>
                <c:pt idx="3444">
                  <c:v>63926</c:v>
                </c:pt>
                <c:pt idx="3445">
                  <c:v>63933</c:v>
                </c:pt>
                <c:pt idx="3446">
                  <c:v>63940</c:v>
                </c:pt>
                <c:pt idx="3447">
                  <c:v>63947</c:v>
                </c:pt>
                <c:pt idx="3448">
                  <c:v>63954</c:v>
                </c:pt>
                <c:pt idx="3449">
                  <c:v>63961</c:v>
                </c:pt>
                <c:pt idx="3450">
                  <c:v>63968</c:v>
                </c:pt>
                <c:pt idx="3451">
                  <c:v>63975</c:v>
                </c:pt>
                <c:pt idx="3452">
                  <c:v>63982</c:v>
                </c:pt>
                <c:pt idx="3453">
                  <c:v>63989</c:v>
                </c:pt>
                <c:pt idx="3454">
                  <c:v>63996</c:v>
                </c:pt>
                <c:pt idx="3455">
                  <c:v>64003</c:v>
                </c:pt>
                <c:pt idx="3456">
                  <c:v>64010</c:v>
                </c:pt>
                <c:pt idx="3457">
                  <c:v>64019</c:v>
                </c:pt>
                <c:pt idx="3458">
                  <c:v>64024</c:v>
                </c:pt>
                <c:pt idx="3459">
                  <c:v>64031</c:v>
                </c:pt>
                <c:pt idx="3460">
                  <c:v>64038</c:v>
                </c:pt>
                <c:pt idx="3461">
                  <c:v>64045</c:v>
                </c:pt>
                <c:pt idx="3462">
                  <c:v>64052</c:v>
                </c:pt>
                <c:pt idx="3463">
                  <c:v>64059</c:v>
                </c:pt>
                <c:pt idx="3464">
                  <c:v>64066</c:v>
                </c:pt>
                <c:pt idx="3465">
                  <c:v>64073</c:v>
                </c:pt>
                <c:pt idx="3466">
                  <c:v>64080</c:v>
                </c:pt>
                <c:pt idx="3467">
                  <c:v>64087</c:v>
                </c:pt>
                <c:pt idx="3468">
                  <c:v>64094</c:v>
                </c:pt>
                <c:pt idx="3469">
                  <c:v>64101</c:v>
                </c:pt>
                <c:pt idx="3470">
                  <c:v>64108</c:v>
                </c:pt>
                <c:pt idx="3471">
                  <c:v>64115</c:v>
                </c:pt>
                <c:pt idx="3472">
                  <c:v>64122</c:v>
                </c:pt>
                <c:pt idx="3473">
                  <c:v>64129</c:v>
                </c:pt>
                <c:pt idx="3474">
                  <c:v>64136</c:v>
                </c:pt>
                <c:pt idx="3475">
                  <c:v>64143</c:v>
                </c:pt>
                <c:pt idx="3476">
                  <c:v>64150</c:v>
                </c:pt>
                <c:pt idx="3477">
                  <c:v>64157</c:v>
                </c:pt>
                <c:pt idx="3478">
                  <c:v>64164</c:v>
                </c:pt>
                <c:pt idx="3479">
                  <c:v>64171</c:v>
                </c:pt>
                <c:pt idx="3480">
                  <c:v>64178</c:v>
                </c:pt>
                <c:pt idx="3481">
                  <c:v>64185</c:v>
                </c:pt>
                <c:pt idx="3482">
                  <c:v>64192</c:v>
                </c:pt>
                <c:pt idx="3483">
                  <c:v>64199</c:v>
                </c:pt>
                <c:pt idx="3484">
                  <c:v>64206</c:v>
                </c:pt>
                <c:pt idx="3485">
                  <c:v>64213</c:v>
                </c:pt>
                <c:pt idx="3486">
                  <c:v>64220</c:v>
                </c:pt>
                <c:pt idx="3487">
                  <c:v>64227</c:v>
                </c:pt>
                <c:pt idx="3488">
                  <c:v>64234</c:v>
                </c:pt>
                <c:pt idx="3489">
                  <c:v>64241</c:v>
                </c:pt>
                <c:pt idx="3490">
                  <c:v>64248</c:v>
                </c:pt>
                <c:pt idx="3491">
                  <c:v>64255</c:v>
                </c:pt>
                <c:pt idx="3492">
                  <c:v>64262</c:v>
                </c:pt>
                <c:pt idx="3493">
                  <c:v>64269</c:v>
                </c:pt>
                <c:pt idx="3494">
                  <c:v>64276</c:v>
                </c:pt>
                <c:pt idx="3495">
                  <c:v>64284</c:v>
                </c:pt>
                <c:pt idx="3496">
                  <c:v>64291</c:v>
                </c:pt>
                <c:pt idx="3497">
                  <c:v>64298</c:v>
                </c:pt>
                <c:pt idx="3498">
                  <c:v>64305</c:v>
                </c:pt>
                <c:pt idx="3499">
                  <c:v>64312</c:v>
                </c:pt>
                <c:pt idx="3500">
                  <c:v>64319</c:v>
                </c:pt>
                <c:pt idx="3501">
                  <c:v>64326</c:v>
                </c:pt>
                <c:pt idx="3502">
                  <c:v>64333</c:v>
                </c:pt>
                <c:pt idx="3503">
                  <c:v>64340</c:v>
                </c:pt>
                <c:pt idx="3504">
                  <c:v>64347</c:v>
                </c:pt>
                <c:pt idx="3505">
                  <c:v>64354</c:v>
                </c:pt>
                <c:pt idx="3506">
                  <c:v>64361</c:v>
                </c:pt>
                <c:pt idx="3507">
                  <c:v>64368</c:v>
                </c:pt>
                <c:pt idx="3508">
                  <c:v>64375</c:v>
                </c:pt>
                <c:pt idx="3509">
                  <c:v>64382</c:v>
                </c:pt>
                <c:pt idx="3510">
                  <c:v>64389</c:v>
                </c:pt>
                <c:pt idx="3511">
                  <c:v>64398</c:v>
                </c:pt>
                <c:pt idx="3512">
                  <c:v>64405</c:v>
                </c:pt>
                <c:pt idx="3513">
                  <c:v>64412</c:v>
                </c:pt>
                <c:pt idx="3514">
                  <c:v>64419</c:v>
                </c:pt>
                <c:pt idx="3515">
                  <c:v>64426</c:v>
                </c:pt>
                <c:pt idx="3516">
                  <c:v>64433</c:v>
                </c:pt>
                <c:pt idx="3517">
                  <c:v>64440</c:v>
                </c:pt>
                <c:pt idx="3518">
                  <c:v>64447</c:v>
                </c:pt>
                <c:pt idx="3519">
                  <c:v>64454</c:v>
                </c:pt>
                <c:pt idx="3520">
                  <c:v>64461</c:v>
                </c:pt>
                <c:pt idx="3521">
                  <c:v>64468</c:v>
                </c:pt>
                <c:pt idx="3522">
                  <c:v>64475</c:v>
                </c:pt>
                <c:pt idx="3523">
                  <c:v>64482</c:v>
                </c:pt>
                <c:pt idx="3524">
                  <c:v>64489</c:v>
                </c:pt>
                <c:pt idx="3525">
                  <c:v>64496</c:v>
                </c:pt>
                <c:pt idx="3526">
                  <c:v>64503</c:v>
                </c:pt>
                <c:pt idx="3527">
                  <c:v>64510</c:v>
                </c:pt>
                <c:pt idx="3528">
                  <c:v>64517</c:v>
                </c:pt>
                <c:pt idx="3529">
                  <c:v>64524</c:v>
                </c:pt>
                <c:pt idx="3530">
                  <c:v>64531</c:v>
                </c:pt>
                <c:pt idx="3531">
                  <c:v>64538</c:v>
                </c:pt>
                <c:pt idx="3532">
                  <c:v>64545</c:v>
                </c:pt>
                <c:pt idx="3533">
                  <c:v>64552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-3.0230000000002642E-3</c:v>
                </c:pt>
                <c:pt idx="1">
                  <c:v>-3.0224352904815567E-3</c:v>
                </c:pt>
                <c:pt idx="2">
                  <c:v>-3.0219190224519115E-3</c:v>
                </c:pt>
                <c:pt idx="3">
                  <c:v>-3.0206738394894577E-3</c:v>
                </c:pt>
                <c:pt idx="4">
                  <c:v>-3.0203642391247718E-3</c:v>
                </c:pt>
                <c:pt idx="5">
                  <c:v>-3.0201094606258144E-3</c:v>
                </c:pt>
                <c:pt idx="6">
                  <c:v>-3.0199107377792845E-3</c:v>
                </c:pt>
                <c:pt idx="7">
                  <c:v>-3.0197692902750256E-3</c:v>
                </c:pt>
                <c:pt idx="8">
                  <c:v>-3.0204156077218644E-3</c:v>
                </c:pt>
                <c:pt idx="9">
                  <c:v>-3.019800154145606E-3</c:v>
                </c:pt>
                <c:pt idx="10">
                  <c:v>-3.019962885348624E-3</c:v>
                </c:pt>
                <c:pt idx="11">
                  <c:v>-3.0201899140152597E-3</c:v>
                </c:pt>
                <c:pt idx="12">
                  <c:v>-3.0204823611551706E-3</c:v>
                </c:pt>
                <c:pt idx="13">
                  <c:v>-3.0354282798586069E-3</c:v>
                </c:pt>
                <c:pt idx="14">
                  <c:v>-3.0360572222141945E-3</c:v>
                </c:pt>
                <c:pt idx="15">
                  <c:v>-3.036757231266657E-3</c:v>
                </c:pt>
                <c:pt idx="16">
                  <c:v>-3.0375293182201583E-3</c:v>
                </c:pt>
                <c:pt idx="17">
                  <c:v>-3.0410555840686814E-3</c:v>
                </c:pt>
                <c:pt idx="18">
                  <c:v>-3.0413581809704913E-3</c:v>
                </c:pt>
                <c:pt idx="19">
                  <c:v>-3.0425053373516826E-3</c:v>
                </c:pt>
                <c:pt idx="20">
                  <c:v>-3.0437303459792627E-3</c:v>
                </c:pt>
                <c:pt idx="21">
                  <c:v>-3.0450341204376571E-3</c:v>
                </c:pt>
                <c:pt idx="22">
                  <c:v>-3.0500000000008472E-3</c:v>
                </c:pt>
                <c:pt idx="23">
                  <c:v>-3.0511763206504494E-3</c:v>
                </c:pt>
                <c:pt idx="24">
                  <c:v>-3.0529798852320439E-3</c:v>
                </c:pt>
                <c:pt idx="25">
                  <c:v>-3.0548897168766139E-3</c:v>
                </c:pt>
                <c:pt idx="26">
                  <c:v>-3.0569038472469273E-3</c:v>
                </c:pt>
                <c:pt idx="27">
                  <c:v>-3.0633423076034255E-3</c:v>
                </c:pt>
                <c:pt idx="28">
                  <c:v>-3.0659547637093194E-3</c:v>
                </c:pt>
                <c:pt idx="29">
                  <c:v>-3.0684516371338589E-3</c:v>
                </c:pt>
                <c:pt idx="30">
                  <c:v>-3.0710354639706954E-3</c:v>
                </c:pt>
                <c:pt idx="31">
                  <c:v>-3.0737024307998136E-3</c:v>
                </c:pt>
                <c:pt idx="32">
                  <c:v>-3.0810926340712435E-3</c:v>
                </c:pt>
                <c:pt idx="33">
                  <c:v>-3.0851162044560239E-3</c:v>
                </c:pt>
                <c:pt idx="34">
                  <c:v>-3.0881324447969935E-3</c:v>
                </c:pt>
                <c:pt idx="35">
                  <c:v>-3.0912034095481843E-3</c:v>
                </c:pt>
                <c:pt idx="36">
                  <c:v>-3.0943234402884727E-3</c:v>
                </c:pt>
                <c:pt idx="37">
                  <c:v>-3.101976831347027E-3</c:v>
                </c:pt>
                <c:pt idx="38">
                  <c:v>-3.1071718299637069E-3</c:v>
                </c:pt>
                <c:pt idx="39">
                  <c:v>-3.1104430896103496E-3</c:v>
                </c:pt>
                <c:pt idx="40">
                  <c:v>-3.1137239299132606E-3</c:v>
                </c:pt>
                <c:pt idx="41">
                  <c:v>-3.1170068475331859E-3</c:v>
                </c:pt>
                <c:pt idx="42">
                  <c:v>-3.1241013920522234E-3</c:v>
                </c:pt>
                <c:pt idx="43">
                  <c:v>-3.1300000000214611E-3</c:v>
                </c:pt>
                <c:pt idx="44">
                  <c:v>-3.1331810961058356E-3</c:v>
                </c:pt>
                <c:pt idx="45">
                  <c:v>-3.1363398661995883E-3</c:v>
                </c:pt>
                <c:pt idx="46">
                  <c:v>-3.1394777031320494E-3</c:v>
                </c:pt>
                <c:pt idx="47">
                  <c:v>-3.1454113547925932E-3</c:v>
                </c:pt>
                <c:pt idx="48">
                  <c:v>-3.1518482926000584E-3</c:v>
                </c:pt>
                <c:pt idx="49">
                  <c:v>-3.1549030729278826E-3</c:v>
                </c:pt>
                <c:pt idx="50">
                  <c:v>-3.1579457071276903E-3</c:v>
                </c:pt>
                <c:pt idx="51">
                  <c:v>-3.1609777313767536E-3</c:v>
                </c:pt>
                <c:pt idx="52">
                  <c:v>-3.1660910084586671E-3</c:v>
                </c:pt>
                <c:pt idx="53">
                  <c:v>-3.173031169237612E-3</c:v>
                </c:pt>
                <c:pt idx="54">
                  <c:v>-3.1750927156514678E-3</c:v>
                </c:pt>
                <c:pt idx="55">
                  <c:v>-3.1771941311027341E-3</c:v>
                </c:pt>
                <c:pt idx="56">
                  <c:v>-3.1802497812232211E-3</c:v>
                </c:pt>
                <c:pt idx="57">
                  <c:v>-3.1832993087377304E-3</c:v>
                </c:pt>
                <c:pt idx="58">
                  <c:v>-3.1932541232885824E-3</c:v>
                </c:pt>
                <c:pt idx="59">
                  <c:v>-3.1954674391321269E-3</c:v>
                </c:pt>
                <c:pt idx="60">
                  <c:v>-3.1985099715874377E-3</c:v>
                </c:pt>
                <c:pt idx="61">
                  <c:v>-3.2015559751630285E-3</c:v>
                </c:pt>
                <c:pt idx="62">
                  <c:v>-3.2046071220834804E-3</c:v>
                </c:pt>
                <c:pt idx="63">
                  <c:v>-3.2146901920446684E-3</c:v>
                </c:pt>
                <c:pt idx="64">
                  <c:v>-3.2168973203399176E-3</c:v>
                </c:pt>
                <c:pt idx="65">
                  <c:v>-3.2200000000002227E-3</c:v>
                </c:pt>
                <c:pt idx="66">
                  <c:v>-3.2231199308276892E-3</c:v>
                </c:pt>
                <c:pt idx="67">
                  <c:v>-3.2262573805028616E-3</c:v>
                </c:pt>
                <c:pt idx="68">
                  <c:v>-3.2368252643907094E-3</c:v>
                </c:pt>
                <c:pt idx="69">
                  <c:v>-3.2389221344182317E-3</c:v>
                </c:pt>
                <c:pt idx="70">
                  <c:v>-3.2421016725772134E-3</c:v>
                </c:pt>
                <c:pt idx="71">
                  <c:v>-3.2452802626332655E-3</c:v>
                </c:pt>
                <c:pt idx="72">
                  <c:v>-3.2484546944431258E-3</c:v>
                </c:pt>
                <c:pt idx="73">
                  <c:v>-3.2610453130192951E-3</c:v>
                </c:pt>
                <c:pt idx="74">
                  <c:v>-3.2641494781553426E-3</c:v>
                </c:pt>
                <c:pt idx="75">
                  <c:v>-3.267229430227836E-3</c:v>
                </c:pt>
                <c:pt idx="76">
                  <c:v>-3.2714963215241255E-3</c:v>
                </c:pt>
                <c:pt idx="77">
                  <c:v>-3.2539617658164958E-3</c:v>
                </c:pt>
                <c:pt idx="78">
                  <c:v>-3.2553648647524192E-3</c:v>
                </c:pt>
                <c:pt idx="79">
                  <c:v>-3.2582252638184706E-3</c:v>
                </c:pt>
                <c:pt idx="80">
                  <c:v>-3.2610363320300095E-3</c:v>
                </c:pt>
                <c:pt idx="81">
                  <c:v>-3.2637943299280714E-3</c:v>
                </c:pt>
                <c:pt idx="82">
                  <c:v>-3.2731259756663073E-3</c:v>
                </c:pt>
                <c:pt idx="83">
                  <c:v>-3.2742195058830248E-3</c:v>
                </c:pt>
                <c:pt idx="84">
                  <c:v>-3.2766547370077781E-3</c:v>
                </c:pt>
                <c:pt idx="85">
                  <c:v>-3.2790136670746151E-3</c:v>
                </c:pt>
                <c:pt idx="86">
                  <c:v>-3.2812922919553955E-3</c:v>
                </c:pt>
                <c:pt idx="87">
                  <c:v>-3.290000000001396E-3</c:v>
                </c:pt>
                <c:pt idx="88">
                  <c:v>-3.2907052065873558E-3</c:v>
                </c:pt>
                <c:pt idx="89">
                  <c:v>-3.2913459230377029E-3</c:v>
                </c:pt>
                <c:pt idx="90">
                  <c:v>-3.2930725264423977E-3</c:v>
                </c:pt>
                <c:pt idx="91">
                  <c:v>-3.29470667410936E-3</c:v>
                </c:pt>
                <c:pt idx="92">
                  <c:v>-3.3000724100868159E-3</c:v>
                </c:pt>
                <c:pt idx="93">
                  <c:v>-3.3004016171092054E-3</c:v>
                </c:pt>
                <c:pt idx="94">
                  <c:v>-3.3016370143390539E-3</c:v>
                </c:pt>
                <c:pt idx="95">
                  <c:v>-3.3028064439095672E-3</c:v>
                </c:pt>
                <c:pt idx="96">
                  <c:v>-3.3039148588880352E-3</c:v>
                </c:pt>
                <c:pt idx="97">
                  <c:v>-3.3052017848063512E-3</c:v>
                </c:pt>
                <c:pt idx="98">
                  <c:v>-3.3052682375409514E-3</c:v>
                </c:pt>
                <c:pt idx="99">
                  <c:v>-3.3087258403696751E-3</c:v>
                </c:pt>
                <c:pt idx="100">
                  <c:v>-3.3087768745445134E-3</c:v>
                </c:pt>
                <c:pt idx="101">
                  <c:v>-3.3096213806774032E-3</c:v>
                </c:pt>
                <c:pt idx="102">
                  <c:v>-3.3135958368665391E-3</c:v>
                </c:pt>
                <c:pt idx="103">
                  <c:v>-3.3136510212377068E-3</c:v>
                </c:pt>
                <c:pt idx="104">
                  <c:v>-3.3137126669790574E-3</c:v>
                </c:pt>
                <c:pt idx="105">
                  <c:v>-3.3145515148416899E-3</c:v>
                </c:pt>
                <c:pt idx="106">
                  <c:v>-3.3154135653432337E-3</c:v>
                </c:pt>
                <c:pt idx="107">
                  <c:v>-3.3197194631077874E-3</c:v>
                </c:pt>
                <c:pt idx="108">
                  <c:v>-3.3200000000332963E-3</c:v>
                </c:pt>
                <c:pt idx="109">
                  <c:v>-3.320331774515291E-3</c:v>
                </c:pt>
                <c:pt idx="110">
                  <c:v>-3.3214810667447662E-3</c:v>
                </c:pt>
                <c:pt idx="111">
                  <c:v>-3.3226871785385758E-3</c:v>
                </c:pt>
                <c:pt idx="112">
                  <c:v>-3.3281260311367358E-3</c:v>
                </c:pt>
                <c:pt idx="113">
                  <c:v>-3.3287628266633895E-3</c:v>
                </c:pt>
                <c:pt idx="114">
                  <c:v>-3.3294393266475254E-3</c:v>
                </c:pt>
                <c:pt idx="115">
                  <c:v>-3.3309062755182165E-3</c:v>
                </c:pt>
                <c:pt idx="116">
                  <c:v>-3.3324022453812586E-3</c:v>
                </c:pt>
                <c:pt idx="117">
                  <c:v>-3.338430424661561E-3</c:v>
                </c:pt>
                <c:pt idx="118">
                  <c:v>-3.3406513213320712E-3</c:v>
                </c:pt>
                <c:pt idx="119">
                  <c:v>-3.3421849553922529E-3</c:v>
                </c:pt>
                <c:pt idx="120">
                  <c:v>-3.3437166060424762E-3</c:v>
                </c:pt>
                <c:pt idx="121">
                  <c:v>-3.3464715155798715E-3</c:v>
                </c:pt>
                <c:pt idx="122">
                  <c:v>-3.3497212688724811E-3</c:v>
                </c:pt>
                <c:pt idx="123">
                  <c:v>-3.3511654209990608E-3</c:v>
                </c:pt>
                <c:pt idx="124">
                  <c:v>-3.352575755353145E-3</c:v>
                </c:pt>
                <c:pt idx="125">
                  <c:v>-3.3539465653182506E-3</c:v>
                </c:pt>
                <c:pt idx="126">
                  <c:v>-3.3562440293193846E-3</c:v>
                </c:pt>
                <c:pt idx="127">
                  <c:v>-3.3589164201050879E-3</c:v>
                </c:pt>
                <c:pt idx="128">
                  <c:v>-3.3600000000022019E-3</c:v>
                </c:pt>
                <c:pt idx="129">
                  <c:v>-3.3610089560626409E-3</c:v>
                </c:pt>
                <c:pt idx="130">
                  <c:v>-3.3619445702856941E-3</c:v>
                </c:pt>
                <c:pt idx="131">
                  <c:v>-3.3635197622703958E-3</c:v>
                </c:pt>
                <c:pt idx="132">
                  <c:v>-3.3650123953136209E-3</c:v>
                </c:pt>
                <c:pt idx="133">
                  <c:v>-3.365626026966937E-3</c:v>
                </c:pt>
                <c:pt idx="134">
                  <c:v>-3.3661847168208821E-3</c:v>
                </c:pt>
                <c:pt idx="135">
                  <c:v>-3.3666917862416822E-3</c:v>
                </c:pt>
                <c:pt idx="136">
                  <c:v>-3.3677724955631498E-3</c:v>
                </c:pt>
                <c:pt idx="137">
                  <c:v>-3.3682728339857124E-3</c:v>
                </c:pt>
                <c:pt idx="138">
                  <c:v>-3.368574168788475E-3</c:v>
                </c:pt>
                <c:pt idx="139">
                  <c:v>-3.368845339583424E-3</c:v>
                </c:pt>
                <c:pt idx="140">
                  <c:v>-3.3690901771462564E-3</c:v>
                </c:pt>
                <c:pt idx="141">
                  <c:v>-3.3689626228264602E-3</c:v>
                </c:pt>
                <c:pt idx="142">
                  <c:v>-3.3959759502067114E-3</c:v>
                </c:pt>
                <c:pt idx="143">
                  <c:v>-3.3961315067804871E-3</c:v>
                </c:pt>
                <c:pt idx="144">
                  <c:v>-3.3962835332514594E-3</c:v>
                </c:pt>
                <c:pt idx="145">
                  <c:v>-3.3964363954341516E-3</c:v>
                </c:pt>
                <c:pt idx="146">
                  <c:v>-3.3965945327202748E-3</c:v>
                </c:pt>
                <c:pt idx="147">
                  <c:v>-3.3971460927451802E-3</c:v>
                </c:pt>
                <c:pt idx="148">
                  <c:v>-3.3973711958584724E-3</c:v>
                </c:pt>
                <c:pt idx="149">
                  <c:v>-3.3976248746494129E-3</c:v>
                </c:pt>
                <c:pt idx="150">
                  <c:v>-3.3979120099543961E-3</c:v>
                </c:pt>
                <c:pt idx="151">
                  <c:v>-3.4000000005677718E-3</c:v>
                </c:pt>
                <c:pt idx="152">
                  <c:v>-3.4005692950132031E-3</c:v>
                </c:pt>
                <c:pt idx="153">
                  <c:v>-3.4011917406146382E-3</c:v>
                </c:pt>
                <c:pt idx="154">
                  <c:v>-3.4018658661880232E-3</c:v>
                </c:pt>
                <c:pt idx="155">
                  <c:v>-3.4041830555308454E-3</c:v>
                </c:pt>
                <c:pt idx="156">
                  <c:v>-3.4050484486787564E-3</c:v>
                </c:pt>
                <c:pt idx="157">
                  <c:v>-3.4059576105291761E-3</c:v>
                </c:pt>
                <c:pt idx="158">
                  <c:v>-3.4069088477667259E-3</c:v>
                </c:pt>
                <c:pt idx="159">
                  <c:v>-3.4101799646790482E-3</c:v>
                </c:pt>
                <c:pt idx="160">
                  <c:v>-3.4130479485751921E-3</c:v>
                </c:pt>
                <c:pt idx="161">
                  <c:v>-3.4142280412374775E-3</c:v>
                </c:pt>
                <c:pt idx="162">
                  <c:v>-3.4154363706878875E-3</c:v>
                </c:pt>
                <c:pt idx="163">
                  <c:v>-3.4183934414879435E-3</c:v>
                </c:pt>
                <c:pt idx="164">
                  <c:v>-3.4205119706199739E-3</c:v>
                </c:pt>
                <c:pt idx="165">
                  <c:v>-3.4218310993101675E-3</c:v>
                </c:pt>
                <c:pt idx="166">
                  <c:v>-3.4231660545934405E-3</c:v>
                </c:pt>
                <c:pt idx="167">
                  <c:v>-3.4245146399494359E-3</c:v>
                </c:pt>
                <c:pt idx="168">
                  <c:v>-3.4276991118307506E-3</c:v>
                </c:pt>
                <c:pt idx="169">
                  <c:v>-3.4300000030683822E-3</c:v>
                </c:pt>
                <c:pt idx="170">
                  <c:v>-3.4313824293926661E-3</c:v>
                </c:pt>
                <c:pt idx="171">
                  <c:v>-3.4327660825699173E-3</c:v>
                </c:pt>
                <c:pt idx="172">
                  <c:v>-3.4341504886297074E-3</c:v>
                </c:pt>
                <c:pt idx="173">
                  <c:v>-3.4373677477855919E-3</c:v>
                </c:pt>
                <c:pt idx="174">
                  <c:v>-3.4396860573704877E-3</c:v>
                </c:pt>
                <c:pt idx="175">
                  <c:v>-3.4410670133678679E-3</c:v>
                </c:pt>
                <c:pt idx="176">
                  <c:v>-3.4424458154725321E-3</c:v>
                </c:pt>
                <c:pt idx="177">
                  <c:v>-3.4438219687308366E-3</c:v>
                </c:pt>
                <c:pt idx="178">
                  <c:v>-3.4469193510415818E-3</c:v>
                </c:pt>
                <c:pt idx="179">
                  <c:v>-3.4492900892719824E-3</c:v>
                </c:pt>
                <c:pt idx="180">
                  <c:v>-3.4506454690482217E-3</c:v>
                </c:pt>
                <c:pt idx="181">
                  <c:v>-3.4519951672939979E-3</c:v>
                </c:pt>
                <c:pt idx="182">
                  <c:v>-3.4533386680715827E-3</c:v>
                </c:pt>
                <c:pt idx="183">
                  <c:v>-3.4561693691381734E-3</c:v>
                </c:pt>
                <c:pt idx="184">
                  <c:v>-3.4586402727750883E-3</c:v>
                </c:pt>
                <c:pt idx="185">
                  <c:v>-3.4599449421902004E-3</c:v>
                </c:pt>
                <c:pt idx="186">
                  <c:v>-3.4612402555454723E-3</c:v>
                </c:pt>
                <c:pt idx="187">
                  <c:v>-3.4625256759169207E-3</c:v>
                </c:pt>
                <c:pt idx="188">
                  <c:v>-3.4649363577987408E-3</c:v>
                </c:pt>
                <c:pt idx="189">
                  <c:v>-3.4675575841561345E-3</c:v>
                </c:pt>
                <c:pt idx="190">
                  <c:v>-3.4687853808209072E-3</c:v>
                </c:pt>
                <c:pt idx="191">
                  <c:v>-3.4700000000009242E-3</c:v>
                </c:pt>
                <c:pt idx="192">
                  <c:v>-3.4712009770761043E-3</c:v>
                </c:pt>
                <c:pt idx="193">
                  <c:v>-3.4730583145573747E-3</c:v>
                </c:pt>
                <c:pt idx="194">
                  <c:v>-3.4758674193408785E-3</c:v>
                </c:pt>
                <c:pt idx="195">
                  <c:v>-3.4769995913361638E-3</c:v>
                </c:pt>
                <c:pt idx="196">
                  <c:v>-3.4781179412901116E-3</c:v>
                </c:pt>
                <c:pt idx="197">
                  <c:v>-3.4792224369993518E-3</c:v>
                </c:pt>
                <c:pt idx="198">
                  <c:v>-3.4806100421283098E-3</c:v>
                </c:pt>
                <c:pt idx="199">
                  <c:v>-3.4835010555014563E-3</c:v>
                </c:pt>
                <c:pt idx="200">
                  <c:v>-3.4845356190949459E-3</c:v>
                </c:pt>
                <c:pt idx="201">
                  <c:v>-3.4855560285088679E-3</c:v>
                </c:pt>
                <c:pt idx="202">
                  <c:v>-3.4865622159630928E-3</c:v>
                </c:pt>
                <c:pt idx="203">
                  <c:v>-3.4875148206666255E-3</c:v>
                </c:pt>
                <c:pt idx="204">
                  <c:v>-3.4904432127535541E-3</c:v>
                </c:pt>
                <c:pt idx="205">
                  <c:v>-3.4913770958630939E-3</c:v>
                </c:pt>
                <c:pt idx="206">
                  <c:v>-3.4922962436162203E-3</c:v>
                </c:pt>
                <c:pt idx="207">
                  <c:v>-3.4932005526564793E-3</c:v>
                </c:pt>
                <c:pt idx="208">
                  <c:v>-3.4940966510813316E-3</c:v>
                </c:pt>
                <c:pt idx="209">
                  <c:v>-3.4966671567411389E-3</c:v>
                </c:pt>
                <c:pt idx="210">
                  <c:v>-3.4974955440264283E-3</c:v>
                </c:pt>
                <c:pt idx="211">
                  <c:v>-3.4983083657433183E-3</c:v>
                </c:pt>
                <c:pt idx="212">
                  <c:v>-3.4991054829612025E-3</c:v>
                </c:pt>
                <c:pt idx="213">
                  <c:v>-3.5000000000560941E-3</c:v>
                </c:pt>
                <c:pt idx="214">
                  <c:v>-3.5021442549713119E-3</c:v>
                </c:pt>
                <c:pt idx="215">
                  <c:v>-3.502873059121385E-3</c:v>
                </c:pt>
                <c:pt idx="216">
                  <c:v>-3.5035910991118944E-3</c:v>
                </c:pt>
                <c:pt idx="217">
                  <c:v>-3.5042987929953893E-3</c:v>
                </c:pt>
                <c:pt idx="218">
                  <c:v>-3.5053316391297339E-3</c:v>
                </c:pt>
                <c:pt idx="219">
                  <c:v>-3.5070347224844377E-3</c:v>
                </c:pt>
                <c:pt idx="220">
                  <c:v>-3.5076972105710009E-3</c:v>
                </c:pt>
                <c:pt idx="221">
                  <c:v>-3.508352013225708E-3</c:v>
                </c:pt>
                <c:pt idx="222">
                  <c:v>-3.5089995992822263E-3</c:v>
                </c:pt>
                <c:pt idx="223">
                  <c:v>-3.510201542032374E-3</c:v>
                </c:pt>
                <c:pt idx="224">
                  <c:v>-3.5115274081418488E-3</c:v>
                </c:pt>
                <c:pt idx="225">
                  <c:v>-3.5121461976419235E-3</c:v>
                </c:pt>
                <c:pt idx="226">
                  <c:v>-3.5127607358974243E-3</c:v>
                </c:pt>
                <c:pt idx="227">
                  <c:v>-3.5133715425261784E-3</c:v>
                </c:pt>
                <c:pt idx="228">
                  <c:v>-3.5147635000777402E-3</c:v>
                </c:pt>
                <c:pt idx="229">
                  <c:v>-3.5157880989637436E-3</c:v>
                </c:pt>
                <c:pt idx="230">
                  <c:v>-3.5163882955852772E-3</c:v>
                </c:pt>
                <c:pt idx="231">
                  <c:v>-3.5169880306112661E-3</c:v>
                </c:pt>
                <c:pt idx="232">
                  <c:v>-3.5175878744397875E-3</c:v>
                </c:pt>
                <c:pt idx="233">
                  <c:v>-3.5191883512189787E-3</c:v>
                </c:pt>
                <c:pt idx="234">
                  <c:v>-3.5199999995933172E-3</c:v>
                </c:pt>
                <c:pt idx="235">
                  <c:v>-3.5206090949565943E-3</c:v>
                </c:pt>
                <c:pt idx="236">
                  <c:v>-3.5212212583791559E-3</c:v>
                </c:pt>
                <c:pt idx="237">
                  <c:v>-3.5218364912529328E-3</c:v>
                </c:pt>
                <c:pt idx="238">
                  <c:v>-3.5236320024438343E-3</c:v>
                </c:pt>
                <c:pt idx="239">
                  <c:v>-3.5243282340068015E-3</c:v>
                </c:pt>
                <c:pt idx="240">
                  <c:v>-3.5249589238953768E-3</c:v>
                </c:pt>
                <c:pt idx="241">
                  <c:v>-3.5255927449049664E-3</c:v>
                </c:pt>
                <c:pt idx="242">
                  <c:v>-3.5262297161932901E-3</c:v>
                </c:pt>
                <c:pt idx="243">
                  <c:v>-3.5281109100095158E-3</c:v>
                </c:pt>
                <c:pt idx="244">
                  <c:v>-3.5288095762010872E-3</c:v>
                </c:pt>
                <c:pt idx="245">
                  <c:v>-3.5294626751377575E-3</c:v>
                </c:pt>
                <c:pt idx="246">
                  <c:v>-3.5301190926216044E-3</c:v>
                </c:pt>
                <c:pt idx="247">
                  <c:v>-3.5301607510756393E-3</c:v>
                </c:pt>
                <c:pt idx="248">
                  <c:v>-3.5308305494361506E-3</c:v>
                </c:pt>
                <c:pt idx="249">
                  <c:v>-3.5328691160492493E-3</c:v>
                </c:pt>
                <c:pt idx="250">
                  <c:v>-3.5335585586436925E-3</c:v>
                </c:pt>
                <c:pt idx="251">
                  <c:v>-3.5342530661189586E-3</c:v>
                </c:pt>
                <c:pt idx="252">
                  <c:v>-3.5349527051421583E-3</c:v>
                </c:pt>
                <c:pt idx="253">
                  <c:v>-3.5356575449370393E-3</c:v>
                </c:pt>
                <c:pt idx="254">
                  <c:v>-3.5378039997236979E-3</c:v>
                </c:pt>
                <c:pt idx="255">
                  <c:v>-3.5385303862082861E-3</c:v>
                </c:pt>
                <c:pt idx="256">
                  <c:v>-3.5392623580927092E-3</c:v>
                </c:pt>
                <c:pt idx="257">
                  <c:v>-3.5400000000020216E-3</c:v>
                </c:pt>
                <c:pt idx="258">
                  <c:v>-3.5407431981841382E-3</c:v>
                </c:pt>
                <c:pt idx="259">
                  <c:v>-3.5429960563232994E-3</c:v>
                </c:pt>
                <c:pt idx="260">
                  <c:v>-3.5437509357815825E-3</c:v>
                </c:pt>
                <c:pt idx="261">
                  <c:v>-3.5445058293828379E-3</c:v>
                </c:pt>
                <c:pt idx="262">
                  <c:v>-3.5452595463912042E-3</c:v>
                </c:pt>
                <c:pt idx="263">
                  <c:v>-3.5460108819326788E-3</c:v>
                </c:pt>
                <c:pt idx="264">
                  <c:v>-3.5484616118388883E-3</c:v>
                </c:pt>
                <c:pt idx="265">
                  <c:v>-3.5490649795847907E-3</c:v>
                </c:pt>
                <c:pt idx="266">
                  <c:v>-3.5496886776894103E-3</c:v>
                </c:pt>
                <c:pt idx="267">
                  <c:v>-3.5503996305842078E-3</c:v>
                </c:pt>
                <c:pt idx="268">
                  <c:v>-3.5510993721456054E-3</c:v>
                </c:pt>
                <c:pt idx="269">
                  <c:v>-3.5530781972929449E-3</c:v>
                </c:pt>
                <c:pt idx="270">
                  <c:v>-3.5536980734867979E-3</c:v>
                </c:pt>
                <c:pt idx="271">
                  <c:v>-3.5543003801552513E-3</c:v>
                </c:pt>
                <c:pt idx="272">
                  <c:v>-3.5548837465669502E-3</c:v>
                </c:pt>
                <c:pt idx="273">
                  <c:v>-3.555163976271571E-3</c:v>
                </c:pt>
                <c:pt idx="274">
                  <c:v>-3.5569999056479606E-3</c:v>
                </c:pt>
                <c:pt idx="275">
                  <c:v>-3.5574675204483202E-3</c:v>
                </c:pt>
                <c:pt idx="276">
                  <c:v>-3.5579076769938793E-3</c:v>
                </c:pt>
                <c:pt idx="277">
                  <c:v>-3.5583189066876551E-3</c:v>
                </c:pt>
                <c:pt idx="278">
                  <c:v>-3.5581679472745809E-3</c:v>
                </c:pt>
                <c:pt idx="279">
                  <c:v>-3.5596446955937057E-3</c:v>
                </c:pt>
                <c:pt idx="280">
                  <c:v>-3.5598890792535361E-3</c:v>
                </c:pt>
                <c:pt idx="281">
                  <c:v>-3.5600972764656151E-3</c:v>
                </c:pt>
                <c:pt idx="282">
                  <c:v>-3.5602695833148387E-3</c:v>
                </c:pt>
                <c:pt idx="283">
                  <c:v>-3.5596785906198895E-3</c:v>
                </c:pt>
                <c:pt idx="284">
                  <c:v>-3.5606059865227373E-3</c:v>
                </c:pt>
                <c:pt idx="285">
                  <c:v>-3.5606034405484366E-3</c:v>
                </c:pt>
                <c:pt idx="286">
                  <c:v>-3.5605668753362742E-3</c:v>
                </c:pt>
                <c:pt idx="287">
                  <c:v>-3.5604966185089617E-3</c:v>
                </c:pt>
                <c:pt idx="288">
                  <c:v>-3.5595279603928744E-3</c:v>
                </c:pt>
                <c:pt idx="289">
                  <c:v>-3.5598853851237515E-3</c:v>
                </c:pt>
                <c:pt idx="290">
                  <c:v>-3.5596517421970066E-3</c:v>
                </c:pt>
                <c:pt idx="291">
                  <c:v>-3.5593864679818034E-3</c:v>
                </c:pt>
                <c:pt idx="292">
                  <c:v>-3.5590899216304157E-3</c:v>
                </c:pt>
                <c:pt idx="293">
                  <c:v>-3.5578183707230451E-3</c:v>
                </c:pt>
                <c:pt idx="294">
                  <c:v>-3.5575983556414346E-3</c:v>
                </c:pt>
                <c:pt idx="295">
                  <c:v>-3.5571509936114052E-3</c:v>
                </c:pt>
                <c:pt idx="296">
                  <c:v>-3.5566746089814006E-3</c:v>
                </c:pt>
                <c:pt idx="297">
                  <c:v>-3.556169592441075E-3</c:v>
                </c:pt>
                <c:pt idx="298">
                  <c:v>-3.5546707414641061E-3</c:v>
                </c:pt>
                <c:pt idx="299">
                  <c:v>-3.5538711786752422E-3</c:v>
                </c:pt>
                <c:pt idx="300">
                  <c:v>-3.5532290206263324E-3</c:v>
                </c:pt>
                <c:pt idx="301">
                  <c:v>-3.5525608387326048E-3</c:v>
                </c:pt>
                <c:pt idx="302">
                  <c:v>-3.5518679049457332E-3</c:v>
                </c:pt>
                <c:pt idx="303">
                  <c:v>-3.5502210738471845E-3</c:v>
                </c:pt>
                <c:pt idx="304">
                  <c:v>-3.5488779511177295E-3</c:v>
                </c:pt>
                <c:pt idx="305">
                  <c:v>-3.5480833557434486E-3</c:v>
                </c:pt>
                <c:pt idx="306">
                  <c:v>-3.5472729457873497E-3</c:v>
                </c:pt>
                <c:pt idx="307">
                  <c:v>-3.5464482598786566E-3</c:v>
                </c:pt>
                <c:pt idx="308">
                  <c:v>-3.5447671741799807E-3</c:v>
                </c:pt>
                <c:pt idx="309">
                  <c:v>-3.5430380201536987E-3</c:v>
                </c:pt>
                <c:pt idx="310">
                  <c:v>-3.5421655247647181E-3</c:v>
                </c:pt>
                <c:pt idx="311">
                  <c:v>-3.54167798271436E-3</c:v>
                </c:pt>
                <c:pt idx="312">
                  <c:v>-3.5411758440453411E-3</c:v>
                </c:pt>
                <c:pt idx="313">
                  <c:v>-3.540273697963503E-3</c:v>
                </c:pt>
                <c:pt idx="314">
                  <c:v>-3.5372255402583148E-3</c:v>
                </c:pt>
                <c:pt idx="315">
                  <c:v>-3.5366774075349383E-3</c:v>
                </c:pt>
                <c:pt idx="316">
                  <c:v>-3.5357900685424326E-3</c:v>
                </c:pt>
                <c:pt idx="317">
                  <c:v>-3.5349109372257992E-3</c:v>
                </c:pt>
                <c:pt idx="318">
                  <c:v>-3.5340417957874237E-3</c:v>
                </c:pt>
                <c:pt idx="319">
                  <c:v>-3.5312518461101811E-3</c:v>
                </c:pt>
                <c:pt idx="320">
                  <c:v>-3.5307012746095268E-3</c:v>
                </c:pt>
                <c:pt idx="321">
                  <c:v>-3.5299093173364327E-3</c:v>
                </c:pt>
                <c:pt idx="322">
                  <c:v>-3.529138344199545E-3</c:v>
                </c:pt>
                <c:pt idx="323">
                  <c:v>-3.5283899648028694E-3</c:v>
                </c:pt>
                <c:pt idx="324">
                  <c:v>-3.526118240413159E-3</c:v>
                </c:pt>
                <c:pt idx="325">
                  <c:v>-3.5256302150905583E-3</c:v>
                </c:pt>
                <c:pt idx="326">
                  <c:v>-3.5249999978752555E-3</c:v>
                </c:pt>
                <c:pt idx="327">
                  <c:v>-3.5243940925853146E-3</c:v>
                </c:pt>
                <c:pt idx="328">
                  <c:v>-3.5238123163190416E-3</c:v>
                </c:pt>
                <c:pt idx="329">
                  <c:v>-3.5212556530690442E-3</c:v>
                </c:pt>
                <c:pt idx="330">
                  <c:v>-3.5208127674377643E-3</c:v>
                </c:pt>
                <c:pt idx="331">
                  <c:v>-3.5203920142325984E-3</c:v>
                </c:pt>
                <c:pt idx="332">
                  <c:v>-3.5189343225890263E-3</c:v>
                </c:pt>
                <c:pt idx="333">
                  <c:v>-3.5186095872767886E-3</c:v>
                </c:pt>
                <c:pt idx="334">
                  <c:v>-3.5183151870952223E-3</c:v>
                </c:pt>
                <c:pt idx="335">
                  <c:v>-3.5180407367287891E-3</c:v>
                </c:pt>
                <c:pt idx="336">
                  <c:v>-3.5173913641304436E-3</c:v>
                </c:pt>
                <c:pt idx="337">
                  <c:v>-3.5171358368200067E-3</c:v>
                </c:pt>
                <c:pt idx="338">
                  <c:v>-3.5169561548547001E-3</c:v>
                </c:pt>
                <c:pt idx="339">
                  <c:v>-3.5167944038594356E-3</c:v>
                </c:pt>
                <c:pt idx="340">
                  <c:v>-3.516650234071772E-3</c:v>
                </c:pt>
                <c:pt idx="341">
                  <c:v>-3.5164169238995208E-3</c:v>
                </c:pt>
                <c:pt idx="342">
                  <c:v>-3.5162422389327652E-3</c:v>
                </c:pt>
                <c:pt idx="343">
                  <c:v>-3.5161805959189607E-3</c:v>
                </c:pt>
                <c:pt idx="344">
                  <c:v>-3.5161343558356428E-3</c:v>
                </c:pt>
                <c:pt idx="345">
                  <c:v>-3.516103142350957E-3</c:v>
                </c:pt>
                <c:pt idx="346">
                  <c:v>-3.5162168352672646E-3</c:v>
                </c:pt>
                <c:pt idx="347">
                  <c:v>-3.5161208949117118E-3</c:v>
                </c:pt>
                <c:pt idx="348">
                  <c:v>-3.516159036589972E-3</c:v>
                </c:pt>
                <c:pt idx="349">
                  <c:v>-3.5162098671670527E-3</c:v>
                </c:pt>
                <c:pt idx="350">
                  <c:v>-3.5162729837390216E-3</c:v>
                </c:pt>
                <c:pt idx="351">
                  <c:v>-3.5166618245250142E-3</c:v>
                </c:pt>
                <c:pt idx="352">
                  <c:v>-3.5166401190847019E-3</c:v>
                </c:pt>
                <c:pt idx="353">
                  <c:v>-3.5166265265245806E-3</c:v>
                </c:pt>
                <c:pt idx="354">
                  <c:v>-3.5168866482875316E-3</c:v>
                </c:pt>
                <c:pt idx="355">
                  <c:v>-3.5168930077787222E-3</c:v>
                </c:pt>
                <c:pt idx="356">
                  <c:v>-3.5176136046272182E-3</c:v>
                </c:pt>
                <c:pt idx="357">
                  <c:v>-3.5176591122252354E-3</c:v>
                </c:pt>
                <c:pt idx="358">
                  <c:v>-3.5177123351963191E-3</c:v>
                </c:pt>
                <c:pt idx="359">
                  <c:v>-3.5178988687220238E-3</c:v>
                </c:pt>
                <c:pt idx="360">
                  <c:v>-3.5180918934099425E-3</c:v>
                </c:pt>
                <c:pt idx="361">
                  <c:v>-3.5189248754000611E-3</c:v>
                </c:pt>
                <c:pt idx="362">
                  <c:v>-3.5190279617620668E-3</c:v>
                </c:pt>
                <c:pt idx="363">
                  <c:v>-3.5191380084768735E-3</c:v>
                </c:pt>
                <c:pt idx="364">
                  <c:v>-3.5193601009192877E-3</c:v>
                </c:pt>
                <c:pt idx="365">
                  <c:v>-3.5195853556303515E-3</c:v>
                </c:pt>
                <c:pt idx="366">
                  <c:v>-3.5204393237044064E-3</c:v>
                </c:pt>
                <c:pt idx="367">
                  <c:v>-3.5205876419461823E-3</c:v>
                </c:pt>
                <c:pt idx="368">
                  <c:v>-3.5207417470273727E-3</c:v>
                </c:pt>
                <c:pt idx="369">
                  <c:v>-3.5209755319078159E-3</c:v>
                </c:pt>
                <c:pt idx="370">
                  <c:v>-3.5212089620881696E-3</c:v>
                </c:pt>
                <c:pt idx="371">
                  <c:v>-3.521991623568001E-3</c:v>
                </c:pt>
                <c:pt idx="372">
                  <c:v>-3.5221700139720369E-3</c:v>
                </c:pt>
                <c:pt idx="373">
                  <c:v>-3.5224431695544413E-3</c:v>
                </c:pt>
                <c:pt idx="374">
                  <c:v>-3.5226444646441687E-3</c:v>
                </c:pt>
                <c:pt idx="375">
                  <c:v>-3.5228506382364556E-3</c:v>
                </c:pt>
                <c:pt idx="376">
                  <c:v>-3.5233993884389498E-3</c:v>
                </c:pt>
                <c:pt idx="377">
                  <c:v>-3.5235728790451791E-3</c:v>
                </c:pt>
                <c:pt idx="378">
                  <c:v>-3.5237391900349415E-3</c:v>
                </c:pt>
                <c:pt idx="379">
                  <c:v>-3.5238977731759081E-3</c:v>
                </c:pt>
                <c:pt idx="380">
                  <c:v>-3.523958058315073E-3</c:v>
                </c:pt>
                <c:pt idx="381">
                  <c:v>-3.5244437325553527E-3</c:v>
                </c:pt>
                <c:pt idx="382">
                  <c:v>-3.5245553229479314E-3</c:v>
                </c:pt>
                <c:pt idx="383">
                  <c:v>-3.524655818097959E-3</c:v>
                </c:pt>
                <c:pt idx="384">
                  <c:v>-3.5247446437825926E-3</c:v>
                </c:pt>
                <c:pt idx="385">
                  <c:v>-3.5246219832105598E-3</c:v>
                </c:pt>
                <c:pt idx="386">
                  <c:v>-3.5249716373439315E-3</c:v>
                </c:pt>
                <c:pt idx="387">
                  <c:v>-3.5249933723273097E-3</c:v>
                </c:pt>
                <c:pt idx="388">
                  <c:v>-3.5250000000569791E-3</c:v>
                </c:pt>
                <c:pt idx="389">
                  <c:v>-3.5249913774521753E-3</c:v>
                </c:pt>
                <c:pt idx="390">
                  <c:v>-3.5246543053474417E-3</c:v>
                </c:pt>
                <c:pt idx="391">
                  <c:v>-3.5248057800721017E-3</c:v>
                </c:pt>
                <c:pt idx="392">
                  <c:v>-3.5247220323229313E-3</c:v>
                </c:pt>
                <c:pt idx="393">
                  <c:v>-3.52462352020751E-3</c:v>
                </c:pt>
                <c:pt idx="394">
                  <c:v>-3.524510333046996E-3</c:v>
                </c:pt>
                <c:pt idx="395">
                  <c:v>-3.5239578401180163E-3</c:v>
                </c:pt>
                <c:pt idx="396">
                  <c:v>-3.5237652689914987E-3</c:v>
                </c:pt>
                <c:pt idx="397">
                  <c:v>-3.5235585626295814E-3</c:v>
                </c:pt>
                <c:pt idx="398">
                  <c:v>-3.5233378196759951E-3</c:v>
                </c:pt>
                <c:pt idx="399">
                  <c:v>-3.5225923735799354E-3</c:v>
                </c:pt>
                <c:pt idx="400">
                  <c:v>-3.522316491850606E-3</c:v>
                </c:pt>
                <c:pt idx="401">
                  <c:v>-3.5220270826028304E-3</c:v>
                </c:pt>
                <c:pt idx="402">
                  <c:v>-3.5217242508238365E-3</c:v>
                </c:pt>
                <c:pt idx="403">
                  <c:v>-3.5214081025518791E-3</c:v>
                </c:pt>
                <c:pt idx="404">
                  <c:v>-3.5203808350219375E-3</c:v>
                </c:pt>
                <c:pt idx="405">
                  <c:v>-3.5200125023064008E-3</c:v>
                </c:pt>
                <c:pt idx="406">
                  <c:v>-3.5196313991419899E-3</c:v>
                </c:pt>
                <c:pt idx="407">
                  <c:v>-3.5192376379091393E-3</c:v>
                </c:pt>
                <c:pt idx="408">
                  <c:v>-3.5188313320419465E-3</c:v>
                </c:pt>
                <c:pt idx="409">
                  <c:v>-3.5175382968250265E-3</c:v>
                </c:pt>
                <c:pt idx="410">
                  <c:v>-3.517082967893105E-3</c:v>
                </c:pt>
                <c:pt idx="411">
                  <c:v>-3.5166156773461885E-3</c:v>
                </c:pt>
                <c:pt idx="412">
                  <c:v>-3.5161365449544045E-3</c:v>
                </c:pt>
                <c:pt idx="413">
                  <c:v>-3.5156456915525244E-3</c:v>
                </c:pt>
                <c:pt idx="414">
                  <c:v>-3.5137291451163267E-3</c:v>
                </c:pt>
                <c:pt idx="415">
                  <c:v>-3.5126371004312114E-3</c:v>
                </c:pt>
                <c:pt idx="416">
                  <c:v>-3.5120746794861778E-3</c:v>
                </c:pt>
                <c:pt idx="417">
                  <c:v>-3.510715174394548E-3</c:v>
                </c:pt>
                <c:pt idx="418">
                  <c:v>-3.5097186458154109E-3</c:v>
                </c:pt>
                <c:pt idx="419">
                  <c:v>-3.5091036976842983E-3</c:v>
                </c:pt>
                <c:pt idx="420">
                  <c:v>-3.5084786364315414E-3</c:v>
                </c:pt>
                <c:pt idx="421">
                  <c:v>-3.5078435952640638E-3</c:v>
                </c:pt>
                <c:pt idx="422">
                  <c:v>-3.5063650015024262E-3</c:v>
                </c:pt>
                <c:pt idx="423">
                  <c:v>-3.5052063322191605E-3</c:v>
                </c:pt>
                <c:pt idx="424">
                  <c:v>-3.5045234261991665E-3</c:v>
                </c:pt>
                <c:pt idx="425">
                  <c:v>-3.5038313614666884E-3</c:v>
                </c:pt>
                <c:pt idx="426">
                  <c:v>-3.503130278544537E-3</c:v>
                </c:pt>
                <c:pt idx="427">
                  <c:v>-3.5015460153136101E-3</c:v>
                </c:pt>
                <c:pt idx="428">
                  <c:v>-3.5002386120435063E-3</c:v>
                </c:pt>
                <c:pt idx="429">
                  <c:v>-3.4994945826232584E-3</c:v>
                </c:pt>
                <c:pt idx="430">
                  <c:v>-3.4987424001061166E-3</c:v>
                </c:pt>
                <c:pt idx="431">
                  <c:v>-3.4979822123316485E-3</c:v>
                </c:pt>
                <c:pt idx="432">
                  <c:v>-3.4963051126137039E-3</c:v>
                </c:pt>
                <c:pt idx="433">
                  <c:v>-3.4948644020282378E-3</c:v>
                </c:pt>
                <c:pt idx="434">
                  <c:v>-3.4940664421361624E-3</c:v>
                </c:pt>
                <c:pt idx="435">
                  <c:v>-3.4932613859696491E-3</c:v>
                </c:pt>
                <c:pt idx="436">
                  <c:v>-3.4924493886828484E-3</c:v>
                </c:pt>
                <c:pt idx="437">
                  <c:v>-3.4906916458286833E-3</c:v>
                </c:pt>
                <c:pt idx="438">
                  <c:v>-3.4891351280086844E-3</c:v>
                </c:pt>
                <c:pt idx="439">
                  <c:v>-3.4882907890216963E-3</c:v>
                </c:pt>
                <c:pt idx="440">
                  <c:v>-3.4874404617882878E-3</c:v>
                </c:pt>
                <c:pt idx="441">
                  <c:v>-3.4865843087811027E-3</c:v>
                </c:pt>
                <c:pt idx="442">
                  <c:v>-3.4847574230946268E-3</c:v>
                </c:pt>
                <c:pt idx="443">
                  <c:v>-3.4831047249852245E-3</c:v>
                </c:pt>
                <c:pt idx="444">
                  <c:v>-3.4822219167339407E-3</c:v>
                </c:pt>
                <c:pt idx="445">
                  <c:v>-3.4813342794776346E-3</c:v>
                </c:pt>
                <c:pt idx="446">
                  <c:v>-3.480441983000928E-3</c:v>
                </c:pt>
                <c:pt idx="447">
                  <c:v>-3.4785567083185196E-3</c:v>
                </c:pt>
                <c:pt idx="448">
                  <c:v>-3.4768296371801978E-3</c:v>
                </c:pt>
                <c:pt idx="449">
                  <c:v>-3.475916627967617E-3</c:v>
                </c:pt>
                <c:pt idx="450">
                  <c:v>-3.4750000001948019E-3</c:v>
                </c:pt>
                <c:pt idx="451">
                  <c:v>-3.4740799252012174E-3</c:v>
                </c:pt>
                <c:pt idx="452">
                  <c:v>-3.4721458310367167E-3</c:v>
                </c:pt>
                <c:pt idx="453">
                  <c:v>-3.4703662848668405E-3</c:v>
                </c:pt>
                <c:pt idx="454">
                  <c:v>-3.4694294429923286E-3</c:v>
                </c:pt>
                <c:pt idx="455">
                  <c:v>-3.4684891778491919E-3</c:v>
                </c:pt>
                <c:pt idx="456">
                  <c:v>-3.4675454638283497E-3</c:v>
                </c:pt>
                <c:pt idx="457">
                  <c:v>-3.4671138702633301E-3</c:v>
                </c:pt>
                <c:pt idx="458">
                  <c:v>-3.4637356002971713E-3</c:v>
                </c:pt>
                <c:pt idx="459">
                  <c:v>-3.4627742512372481E-3</c:v>
                </c:pt>
                <c:pt idx="460">
                  <c:v>-3.4618092957204526E-3</c:v>
                </c:pt>
                <c:pt idx="461">
                  <c:v>-3.4608407068300547E-3</c:v>
                </c:pt>
                <c:pt idx="462">
                  <c:v>-3.4588064931462738E-3</c:v>
                </c:pt>
                <c:pt idx="463">
                  <c:v>-3.4569294725288373E-3</c:v>
                </c:pt>
                <c:pt idx="464">
                  <c:v>-3.4559423063804471E-3</c:v>
                </c:pt>
                <c:pt idx="465">
                  <c:v>-3.4549513413890775E-3</c:v>
                </c:pt>
                <c:pt idx="466">
                  <c:v>-3.4539565493203572E-3</c:v>
                </c:pt>
                <c:pt idx="467">
                  <c:v>-3.4518664551687838E-3</c:v>
                </c:pt>
                <c:pt idx="468">
                  <c:v>-3.4499385389850381E-3</c:v>
                </c:pt>
                <c:pt idx="469">
                  <c:v>-3.4489241814223102E-3</c:v>
                </c:pt>
                <c:pt idx="470">
                  <c:v>-3.4479058234265542E-3</c:v>
                </c:pt>
                <c:pt idx="471">
                  <c:v>-3.4468834354461912E-3</c:v>
                </c:pt>
                <c:pt idx="472">
                  <c:v>-3.4447336951865561E-3</c:v>
                </c:pt>
                <c:pt idx="473">
                  <c:v>-3.4427529861079812E-3</c:v>
                </c:pt>
                <c:pt idx="474">
                  <c:v>-3.4417099983826646E-3</c:v>
                </c:pt>
                <c:pt idx="475">
                  <c:v>-3.4406627994259848E-3</c:v>
                </c:pt>
                <c:pt idx="476">
                  <c:v>-3.4396113583769752E-3</c:v>
                </c:pt>
                <c:pt idx="477">
                  <c:v>-3.4373983044840399E-3</c:v>
                </c:pt>
                <c:pt idx="478">
                  <c:v>-3.4353625493662673E-3</c:v>
                </c:pt>
                <c:pt idx="479">
                  <c:v>-3.4342894282994767E-3</c:v>
                </c:pt>
                <c:pt idx="480">
                  <c:v>-3.4332118760029553E-3</c:v>
                </c:pt>
                <c:pt idx="481">
                  <c:v>-3.4321298602985294E-3</c:v>
                </c:pt>
                <c:pt idx="482">
                  <c:v>-3.4298499329685379E-3</c:v>
                </c:pt>
                <c:pt idx="483">
                  <c:v>-3.4277565132340392E-3</c:v>
                </c:pt>
                <c:pt idx="484">
                  <c:v>-3.426651691218426E-3</c:v>
                </c:pt>
                <c:pt idx="485">
                  <c:v>-3.4255422087725103E-3</c:v>
                </c:pt>
                <c:pt idx="486">
                  <c:v>-3.4244280323996084E-3</c:v>
                </c:pt>
                <c:pt idx="487">
                  <c:v>-3.4220777891412922E-3</c:v>
                </c:pt>
                <c:pt idx="488">
                  <c:v>-3.4199237111835938E-3</c:v>
                </c:pt>
                <c:pt idx="489">
                  <c:v>-3.4187855561855197E-3</c:v>
                </c:pt>
                <c:pt idx="490">
                  <c:v>-3.4176425023495884E-3</c:v>
                </c:pt>
                <c:pt idx="491">
                  <c:v>-3.4164945148649497E-3</c:v>
                </c:pt>
                <c:pt idx="492">
                  <c:v>-3.4140706401008841E-3</c:v>
                </c:pt>
                <c:pt idx="493">
                  <c:v>-3.4118525256745238E-3</c:v>
                </c:pt>
                <c:pt idx="494">
                  <c:v>-3.4106793412292803E-3</c:v>
                </c:pt>
                <c:pt idx="495">
                  <c:v>-3.4095010103325114E-3</c:v>
                </c:pt>
                <c:pt idx="496">
                  <c:v>-3.4083174968605034E-3</c:v>
                </c:pt>
                <c:pt idx="497">
                  <c:v>-3.4058168115224034E-3</c:v>
                </c:pt>
                <c:pt idx="498">
                  <c:v>-3.4035308881480673E-3</c:v>
                </c:pt>
                <c:pt idx="499">
                  <c:v>-3.4023209133555339E-3</c:v>
                </c:pt>
                <c:pt idx="500">
                  <c:v>-3.4011055352929946E-3</c:v>
                </c:pt>
                <c:pt idx="501">
                  <c:v>-3.3998847165247433E-3</c:v>
                </c:pt>
                <c:pt idx="502">
                  <c:v>-3.3993324024652583E-3</c:v>
                </c:pt>
                <c:pt idx="503">
                  <c:v>-3.3956294687109093E-3</c:v>
                </c:pt>
                <c:pt idx="504">
                  <c:v>-3.3943839669067994E-3</c:v>
                </c:pt>
                <c:pt idx="505">
                  <c:v>-3.3931328051312964E-3</c:v>
                </c:pt>
                <c:pt idx="506">
                  <c:v>-3.3918759442824928E-3</c:v>
                </c:pt>
                <c:pt idx="507">
                  <c:v>-3.390613345065227E-3</c:v>
                </c:pt>
                <c:pt idx="508">
                  <c:v>-3.3867907214401162E-3</c:v>
                </c:pt>
                <c:pt idx="509">
                  <c:v>-3.3855047720298629E-3</c:v>
                </c:pt>
                <c:pt idx="510">
                  <c:v>-3.3842128849433245E-3</c:v>
                </c:pt>
                <c:pt idx="511">
                  <c:v>-3.3829150197433972E-3</c:v>
                </c:pt>
                <c:pt idx="512">
                  <c:v>-3.3816111358120227E-3</c:v>
                </c:pt>
                <c:pt idx="513">
                  <c:v>-3.3776629625502908E-3</c:v>
                </c:pt>
                <c:pt idx="514">
                  <c:v>-3.3763345936668287E-3</c:v>
                </c:pt>
                <c:pt idx="515">
                  <c:v>-3.3750000000913956E-3</c:v>
                </c:pt>
                <c:pt idx="516">
                  <c:v>-3.3736591372174759E-3</c:v>
                </c:pt>
                <c:pt idx="517">
                  <c:v>-3.3723119546822779E-3</c:v>
                </c:pt>
                <c:pt idx="518">
                  <c:v>-3.3604060710153531E-3</c:v>
                </c:pt>
                <c:pt idx="519">
                  <c:v>-3.3504043059017856E-3</c:v>
                </c:pt>
                <c:pt idx="520">
                  <c:v>-3.340071607170687E-3</c:v>
                </c:pt>
                <c:pt idx="521">
                  <c:v>-3.3293992604086116E-3</c:v>
                </c:pt>
                <c:pt idx="522">
                  <c:v>-3.3183783592246156E-3</c:v>
                </c:pt>
                <c:pt idx="523">
                  <c:v>-3.3069998052396273E-3</c:v>
                </c:pt>
                <c:pt idx="524">
                  <c:v>-3.2952543080796448E-3</c:v>
                </c:pt>
                <c:pt idx="525">
                  <c:v>-3.2831323853557515E-3</c:v>
                </c:pt>
                <c:pt idx="526">
                  <c:v>-3.270624362662415E-3</c:v>
                </c:pt>
                <c:pt idx="527">
                  <c:v>-3.2617641106189588E-3</c:v>
                </c:pt>
                <c:pt idx="528">
                  <c:v>-3.2485768474432852E-3</c:v>
                </c:pt>
                <c:pt idx="529">
                  <c:v>-3.2349751473006449E-3</c:v>
                </c:pt>
                <c:pt idx="530">
                  <c:v>-3.2209484938108268E-3</c:v>
                </c:pt>
                <c:pt idx="531">
                  <c:v>-3.2024560369765935E-3</c:v>
                </c:pt>
                <c:pt idx="532">
                  <c:v>-3.1840340592014251E-3</c:v>
                </c:pt>
                <c:pt idx="533">
                  <c:v>-3.1686804140747156E-3</c:v>
                </c:pt>
                <c:pt idx="534">
                  <c:v>-3.1518362909069408E-3</c:v>
                </c:pt>
                <c:pt idx="535">
                  <c:v>-3.1371037519180378E-3</c:v>
                </c:pt>
                <c:pt idx="536">
                  <c:v>-3.1209549350351951E-3</c:v>
                </c:pt>
                <c:pt idx="537">
                  <c:v>-3.1046171302786508E-3</c:v>
                </c:pt>
                <c:pt idx="538">
                  <c:v>-3.0881302416401633E-3</c:v>
                </c:pt>
                <c:pt idx="539">
                  <c:v>-3.0715352947452671E-3</c:v>
                </c:pt>
                <c:pt idx="540">
                  <c:v>-3.053673394701461E-3</c:v>
                </c:pt>
                <c:pt idx="541">
                  <c:v>-3.0369951501712346E-3</c:v>
                </c:pt>
                <c:pt idx="542">
                  <c:v>-3.0203397829788583E-3</c:v>
                </c:pt>
                <c:pt idx="543">
                  <c:v>-3.0037485823568E-3</c:v>
                </c:pt>
                <c:pt idx="544">
                  <c:v>-2.9884143966880101E-3</c:v>
                </c:pt>
                <c:pt idx="545">
                  <c:v>-2.9719894880012431E-3</c:v>
                </c:pt>
                <c:pt idx="546">
                  <c:v>-2.9556656571946074E-3</c:v>
                </c:pt>
                <c:pt idx="547">
                  <c:v>-2.9348417843263514E-3</c:v>
                </c:pt>
                <c:pt idx="548">
                  <c:v>-2.9233594738296521E-3</c:v>
                </c:pt>
                <c:pt idx="549">
                  <c:v>-2.9062712937858982E-3</c:v>
                </c:pt>
                <c:pt idx="550">
                  <c:v>-2.8904593197566558E-3</c:v>
                </c:pt>
                <c:pt idx="551">
                  <c:v>-2.874796911748721E-3</c:v>
                </c:pt>
                <c:pt idx="552">
                  <c:v>-2.8592936315412877E-3</c:v>
                </c:pt>
                <c:pt idx="553">
                  <c:v>-2.8439590410473561E-3</c:v>
                </c:pt>
                <c:pt idx="554">
                  <c:v>-2.8288027023115618E-3</c:v>
                </c:pt>
                <c:pt idx="555">
                  <c:v>-2.8138341555199358E-3</c:v>
                </c:pt>
                <c:pt idx="556">
                  <c:v>-2.7990517045301221E-3</c:v>
                </c:pt>
                <c:pt idx="557">
                  <c:v>-2.7844236978320116E-3</c:v>
                </c:pt>
                <c:pt idx="558">
                  <c:v>-2.7699126130282417E-3</c:v>
                </c:pt>
                <c:pt idx="559">
                  <c:v>-2.7554797737228132E-3</c:v>
                </c:pt>
                <c:pt idx="560">
                  <c:v>-2.7410853495154438E-3</c:v>
                </c:pt>
                <c:pt idx="561">
                  <c:v>-2.726688355976805E-3</c:v>
                </c:pt>
                <c:pt idx="562">
                  <c:v>-2.712246654639833E-3</c:v>
                </c:pt>
                <c:pt idx="563">
                  <c:v>-2.6977169529680159E-3</c:v>
                </c:pt>
                <c:pt idx="564">
                  <c:v>-2.6830548043280233E-3</c:v>
                </c:pt>
                <c:pt idx="565">
                  <c:v>-2.6682146079601652E-3</c:v>
                </c:pt>
                <c:pt idx="566">
                  <c:v>-2.6542940743642302E-3</c:v>
                </c:pt>
                <c:pt idx="567">
                  <c:v>-2.6389825003977022E-3</c:v>
                </c:pt>
                <c:pt idx="568">
                  <c:v>-2.6233500389879643E-3</c:v>
                </c:pt>
                <c:pt idx="569">
                  <c:v>-2.6073536451274573E-3</c:v>
                </c:pt>
                <c:pt idx="570">
                  <c:v>-2.5897271132631653E-3</c:v>
                </c:pt>
                <c:pt idx="571">
                  <c:v>-2.5729426087760187E-3</c:v>
                </c:pt>
                <c:pt idx="572">
                  <c:v>-2.555769395234797E-3</c:v>
                </c:pt>
                <c:pt idx="573">
                  <c:v>-2.5382018681252561E-3</c:v>
                </c:pt>
                <c:pt idx="574">
                  <c:v>-2.5202344227185421E-3</c:v>
                </c:pt>
                <c:pt idx="575">
                  <c:v>-2.5018614540590236E-3</c:v>
                </c:pt>
                <c:pt idx="576">
                  <c:v>-2.4830773569603868E-3</c:v>
                </c:pt>
                <c:pt idx="577">
                  <c:v>-2.4638765260030239E-3</c:v>
                </c:pt>
                <c:pt idx="578">
                  <c:v>-2.4442533555227419E-3</c:v>
                </c:pt>
                <c:pt idx="579">
                  <c:v>-2.4257243351516041E-3</c:v>
                </c:pt>
                <c:pt idx="580">
                  <c:v>-2.4052715559749476E-3</c:v>
                </c:pt>
                <c:pt idx="581">
                  <c:v>-2.3843800175148799E-3</c:v>
                </c:pt>
                <c:pt idx="582">
                  <c:v>-2.3630441131353673E-3</c:v>
                </c:pt>
                <c:pt idx="583">
                  <c:v>-2.3381089083434133E-3</c:v>
                </c:pt>
                <c:pt idx="584">
                  <c:v>-2.3158019105437183E-3</c:v>
                </c:pt>
                <c:pt idx="585">
                  <c:v>-2.2930329241950681E-3</c:v>
                </c:pt>
                <c:pt idx="586">
                  <c:v>-2.2697963415071868E-3</c:v>
                </c:pt>
                <c:pt idx="587">
                  <c:v>-2.2460865543911363E-3</c:v>
                </c:pt>
                <c:pt idx="588">
                  <c:v>-2.2237230526425122E-3</c:v>
                </c:pt>
                <c:pt idx="589">
                  <c:v>-2.1990855297118195E-3</c:v>
                </c:pt>
                <c:pt idx="590">
                  <c:v>-2.173958375652596E-3</c:v>
                </c:pt>
                <c:pt idx="591">
                  <c:v>-2.1483359812166647E-3</c:v>
                </c:pt>
                <c:pt idx="592">
                  <c:v>-2.118270210298423E-3</c:v>
                </c:pt>
                <c:pt idx="593">
                  <c:v>-2.091566274631348E-3</c:v>
                </c:pt>
                <c:pt idx="594">
                  <c:v>-2.0643494692480116E-3</c:v>
                </c:pt>
                <c:pt idx="595">
                  <c:v>-2.036614183334427E-3</c:v>
                </c:pt>
                <c:pt idx="596">
                  <c:v>-2.0104787814205233E-3</c:v>
                </c:pt>
                <c:pt idx="597">
                  <c:v>-1.9817284352038125E-3</c:v>
                </c:pt>
                <c:pt idx="598">
                  <c:v>-1.9439769215796282E-3</c:v>
                </c:pt>
                <c:pt idx="599">
                  <c:v>-1.9139956662019451E-3</c:v>
                </c:pt>
                <c:pt idx="600">
                  <c:v>-1.8811738670694398E-3</c:v>
                </c:pt>
                <c:pt idx="601">
                  <c:v>-1.8500510608589749E-3</c:v>
                </c:pt>
                <c:pt idx="602">
                  <c:v>-1.8183688838748963E-3</c:v>
                </c:pt>
                <c:pt idx="603">
                  <c:v>-1.7861217220601585E-3</c:v>
                </c:pt>
                <c:pt idx="604">
                  <c:v>-1.7533039609284947E-3</c:v>
                </c:pt>
                <c:pt idx="605">
                  <c:v>-1.7199099855605055E-3</c:v>
                </c:pt>
                <c:pt idx="606">
                  <c:v>-1.6859341805893239E-3</c:v>
                </c:pt>
                <c:pt idx="607">
                  <c:v>-1.6513720005096734E-3</c:v>
                </c:pt>
                <c:pt idx="608">
                  <c:v>-1.6162369838440308E-3</c:v>
                </c:pt>
                <c:pt idx="609">
                  <c:v>-1.5805580937412324E-3</c:v>
                </c:pt>
                <c:pt idx="610">
                  <c:v>-1.5443654013872537E-3</c:v>
                </c:pt>
                <c:pt idx="611">
                  <c:v>-1.5076896366998359E-3</c:v>
                </c:pt>
                <c:pt idx="612">
                  <c:v>-1.4705621884010354E-3</c:v>
                </c:pt>
                <c:pt idx="613">
                  <c:v>-1.4330151040802168E-3</c:v>
                </c:pt>
                <c:pt idx="614">
                  <c:v>-1.3950810902635634E-3</c:v>
                </c:pt>
                <c:pt idx="615">
                  <c:v>-1.3567935124779381E-3</c:v>
                </c:pt>
                <c:pt idx="616">
                  <c:v>-1.3181863953186561E-3</c:v>
                </c:pt>
                <c:pt idx="617">
                  <c:v>-1.2792944225024857E-3</c:v>
                </c:pt>
                <c:pt idx="618">
                  <c:v>-1.2429862449696767E-3</c:v>
                </c:pt>
                <c:pt idx="619">
                  <c:v>-1.2036422308096559E-3</c:v>
                </c:pt>
                <c:pt idx="620">
                  <c:v>-1.16412048404342E-3</c:v>
                </c:pt>
                <c:pt idx="621">
                  <c:v>-1.1244430920393871E-3</c:v>
                </c:pt>
                <c:pt idx="622">
                  <c:v>-1.0731075394241692E-3</c:v>
                </c:pt>
                <c:pt idx="623">
                  <c:v>-1.0417515890882435E-3</c:v>
                </c:pt>
                <c:pt idx="624">
                  <c:v>-1.0016190490035955E-3</c:v>
                </c:pt>
                <c:pt idx="625">
                  <c:v>-9.6134431604581923E-4</c:v>
                </c:pt>
                <c:pt idx="626">
                  <c:v>-9.2093043117109745E-4</c:v>
                </c:pt>
                <c:pt idx="627">
                  <c:v>-8.8038043544900004E-4</c:v>
                </c:pt>
                <c:pt idx="628">
                  <c:v>-8.3969737005640266E-4</c:v>
                </c:pt>
                <c:pt idx="629">
                  <c:v>-7.9888427628660929E-4</c:v>
                </c:pt>
                <c:pt idx="630">
                  <c:v>-7.5794419554544299E-4</c:v>
                </c:pt>
                <c:pt idx="631">
                  <c:v>-7.2279280672482571E-4</c:v>
                </c:pt>
                <c:pt idx="632">
                  <c:v>-6.8162385957970528E-4</c:v>
                </c:pt>
                <c:pt idx="633">
                  <c:v>-6.4033662481133291E-4</c:v>
                </c:pt>
                <c:pt idx="634">
                  <c:v>-5.9893414436551495E-4</c:v>
                </c:pt>
                <c:pt idx="635">
                  <c:v>-5.5741946030529732E-4</c:v>
                </c:pt>
                <c:pt idx="636">
                  <c:v>-5.1579561480874503E-4</c:v>
                </c:pt>
                <c:pt idx="637">
                  <c:v>-4.7406565017249491E-4</c:v>
                </c:pt>
                <c:pt idx="638">
                  <c:v>-4.3223260881131154E-4</c:v>
                </c:pt>
                <c:pt idx="639">
                  <c:v>-3.9029953325941946E-4</c:v>
                </c:pt>
                <c:pt idx="640">
                  <c:v>-3.5128920265995492E-4</c:v>
                </c:pt>
                <c:pt idx="641">
                  <c:v>-3.0917129443507567E-4</c:v>
                </c:pt>
                <c:pt idx="642">
                  <c:v>-2.6696226784475927E-4</c:v>
                </c:pt>
                <c:pt idx="643">
                  <c:v>-2.2466516593257571E-4</c:v>
                </c:pt>
                <c:pt idx="644">
                  <c:v>-1.7315290007987065E-4</c:v>
                </c:pt>
                <c:pt idx="645">
                  <c:v>-1.3067306386210545E-4</c:v>
                </c:pt>
                <c:pt idx="646">
                  <c:v>-8.811491941052985E-5</c:v>
                </c:pt>
                <c:pt idx="647">
                  <c:v>-4.5481510200615446E-5</c:v>
                </c:pt>
                <c:pt idx="648">
                  <c:v>-5.8393383144224213E-6</c:v>
                </c:pt>
                <c:pt idx="649">
                  <c:v>3.6931101207500987E-5</c:v>
                </c:pt>
                <c:pt idx="650">
                  <c:v>7.9767886623038548E-5</c:v>
                </c:pt>
                <c:pt idx="651">
                  <c:v>1.2266797392275014E-4</c:v>
                </c:pt>
                <c:pt idx="652">
                  <c:v>1.6562831897465631E-4</c:v>
                </c:pt>
                <c:pt idx="653">
                  <c:v>2.1172905402759267E-4</c:v>
                </c:pt>
                <c:pt idx="654">
                  <c:v>2.5480408834616352E-4</c:v>
                </c:pt>
                <c:pt idx="655">
                  <c:v>2.9793003494781939E-4</c:v>
                </c:pt>
                <c:pt idx="656">
                  <c:v>3.4110384918020406E-4</c:v>
                </c:pt>
                <c:pt idx="657">
                  <c:v>3.8432248626149942E-4</c:v>
                </c:pt>
                <c:pt idx="658">
                  <c:v>4.2758290127695045E-4</c:v>
                </c:pt>
                <c:pt idx="659">
                  <c:v>4.7088229127216681E-4</c:v>
                </c:pt>
                <c:pt idx="660">
                  <c:v>5.1422588565535926E-4</c:v>
                </c:pt>
                <c:pt idx="661">
                  <c:v>5.5762875315279459E-4</c:v>
                </c:pt>
                <c:pt idx="662">
                  <c:v>6.0110681734779439E-4</c:v>
                </c:pt>
                <c:pt idx="663">
                  <c:v>6.4467628503539487E-4</c:v>
                </c:pt>
                <c:pt idx="664">
                  <c:v>6.8835364625362695E-4</c:v>
                </c:pt>
                <c:pt idx="665">
                  <c:v>7.3215567429481092E-4</c:v>
                </c:pt>
                <c:pt idx="666">
                  <c:v>7.7609942573336039E-4</c:v>
                </c:pt>
                <c:pt idx="667">
                  <c:v>8.2020224043968446E-4</c:v>
                </c:pt>
                <c:pt idx="668">
                  <c:v>8.6448174161233595E-4</c:v>
                </c:pt>
                <c:pt idx="669">
                  <c:v>9.089558357919127E-4</c:v>
                </c:pt>
                <c:pt idx="670">
                  <c:v>9.5040317254487482E-4</c:v>
                </c:pt>
                <c:pt idx="671">
                  <c:v>9.9530247154451046E-4</c:v>
                </c:pt>
                <c:pt idx="672">
                  <c:v>1.0404515128746984E-3</c:v>
                </c:pt>
                <c:pt idx="673">
                  <c:v>1.0858631247451418E-3</c:v>
                </c:pt>
                <c:pt idx="674">
                  <c:v>1.1348547741992739E-3</c:v>
                </c:pt>
                <c:pt idx="675">
                  <c:v>1.1808150204819705E-3</c:v>
                </c:pt>
                <c:pt idx="676">
                  <c:v>1.2270410475446604E-3</c:v>
                </c:pt>
                <c:pt idx="677">
                  <c:v>1.2735335312953682E-3</c:v>
                </c:pt>
                <c:pt idx="678">
                  <c:v>1.3202931477264003E-3</c:v>
                </c:pt>
                <c:pt idx="679">
                  <c:v>1.3673205729169487E-3</c:v>
                </c:pt>
                <c:pt idx="680">
                  <c:v>1.4146164830330934E-3</c:v>
                </c:pt>
                <c:pt idx="681">
                  <c:v>1.4621815543243253E-3</c:v>
                </c:pt>
                <c:pt idx="682">
                  <c:v>1.5100164631365804E-3</c:v>
                </c:pt>
                <c:pt idx="683">
                  <c:v>1.551142686042617E-3</c:v>
                </c:pt>
                <c:pt idx="684">
                  <c:v>1.5994798860479165E-3</c:v>
                </c:pt>
                <c:pt idx="685">
                  <c:v>1.6480888409882155E-3</c:v>
                </c:pt>
                <c:pt idx="686">
                  <c:v>1.6969702273206266E-3</c:v>
                </c:pt>
                <c:pt idx="687">
                  <c:v>1.7461247215928566E-3</c:v>
                </c:pt>
                <c:pt idx="688">
                  <c:v>1.7955530004387654E-3</c:v>
                </c:pt>
                <c:pt idx="689">
                  <c:v>1.8452557405801429E-3</c:v>
                </c:pt>
                <c:pt idx="690">
                  <c:v>1.8952336188311492E-3</c:v>
                </c:pt>
                <c:pt idx="691">
                  <c:v>1.9454873120947624E-3</c:v>
                </c:pt>
                <c:pt idx="692">
                  <c:v>1.9923514191325441E-3</c:v>
                </c:pt>
                <c:pt idx="693">
                  <c:v>2.0431385666564383E-3</c:v>
                </c:pt>
                <c:pt idx="694">
                  <c:v>2.0942035032898002E-3</c:v>
                </c:pt>
                <c:pt idx="695">
                  <c:v>2.1455469061727721E-3</c:v>
                </c:pt>
                <c:pt idx="696">
                  <c:v>2.2084170898595268E-3</c:v>
                </c:pt>
                <c:pt idx="697">
                  <c:v>2.2603807835031987E-3</c:v>
                </c:pt>
                <c:pt idx="698">
                  <c:v>2.312625148445247E-3</c:v>
                </c:pt>
                <c:pt idx="699">
                  <c:v>2.3651508625920988E-3</c:v>
                </c:pt>
                <c:pt idx="700">
                  <c:v>2.4141252886722663E-3</c:v>
                </c:pt>
                <c:pt idx="701">
                  <c:v>2.4671950555767838E-3</c:v>
                </c:pt>
                <c:pt idx="702">
                  <c:v>2.5205481477293995E-3</c:v>
                </c:pt>
                <c:pt idx="703">
                  <c:v>2.5741852432839096E-3</c:v>
                </c:pt>
                <c:pt idx="704">
                  <c:v>2.6281070204968861E-3</c:v>
                </c:pt>
                <c:pt idx="705">
                  <c:v>2.6862514556590536E-3</c:v>
                </c:pt>
                <c:pt idx="706">
                  <c:v>2.740765603741673E-3</c:v>
                </c:pt>
                <c:pt idx="707">
                  <c:v>2.7955665277811866E-3</c:v>
                </c:pt>
                <c:pt idx="708">
                  <c:v>2.8506549065694001E-3</c:v>
                </c:pt>
                <c:pt idx="709">
                  <c:v>2.9060314189954324E-3</c:v>
                </c:pt>
                <c:pt idx="710">
                  <c:v>2.9616967440517978E-3</c:v>
                </c:pt>
                <c:pt idx="711">
                  <c:v>3.0176514451790946E-3</c:v>
                </c:pt>
                <c:pt idx="712">
                  <c:v>3.0738859757338476E-3</c:v>
                </c:pt>
                <c:pt idx="713">
                  <c:v>3.1303727916542419E-3</c:v>
                </c:pt>
                <c:pt idx="714">
                  <c:v>3.1870821660384689E-3</c:v>
                </c:pt>
                <c:pt idx="715">
                  <c:v>3.2439839904151594E-3</c:v>
                </c:pt>
                <c:pt idx="716">
                  <c:v>3.3010477746903862E-3</c:v>
                </c:pt>
                <c:pt idx="717">
                  <c:v>3.3582426471129062E-3</c:v>
                </c:pt>
                <c:pt idx="718">
                  <c:v>3.4155373542298509E-3</c:v>
                </c:pt>
                <c:pt idx="719">
                  <c:v>3.4729002608597892E-3</c:v>
                </c:pt>
                <c:pt idx="720">
                  <c:v>3.5302993500423334E-3</c:v>
                </c:pt>
                <c:pt idx="721">
                  <c:v>3.5877022230207632E-3</c:v>
                </c:pt>
                <c:pt idx="722">
                  <c:v>3.6409760379252486E-3</c:v>
                </c:pt>
                <c:pt idx="723">
                  <c:v>3.6982960100689485E-3</c:v>
                </c:pt>
                <c:pt idx="724">
                  <c:v>3.755520872682726E-3</c:v>
                </c:pt>
                <c:pt idx="725">
                  <c:v>3.8126238360796289E-3</c:v>
                </c:pt>
                <c:pt idx="726">
                  <c:v>3.8695974221509759E-3</c:v>
                </c:pt>
                <c:pt idx="727">
                  <c:v>3.9304918523155995E-3</c:v>
                </c:pt>
                <c:pt idx="728">
                  <c:v>3.9871836099404706E-3</c:v>
                </c:pt>
                <c:pt idx="729">
                  <c:v>4.0437326902406047E-3</c:v>
                </c:pt>
                <c:pt idx="730">
                  <c:v>4.1001347600178525E-3</c:v>
                </c:pt>
                <c:pt idx="731">
                  <c:v>4.1563854858403405E-3</c:v>
                </c:pt>
                <c:pt idx="732">
                  <c:v>4.2124805340442066E-3</c:v>
                </c:pt>
                <c:pt idx="733">
                  <c:v>4.2684155707362059E-3</c:v>
                </c:pt>
                <c:pt idx="734">
                  <c:v>4.3241862617945815E-3</c:v>
                </c:pt>
                <c:pt idx="735">
                  <c:v>4.3718561511330023E-3</c:v>
                </c:pt>
                <c:pt idx="736">
                  <c:v>4.4273101149103766E-3</c:v>
                </c:pt>
                <c:pt idx="737">
                  <c:v>4.482587335982835E-3</c:v>
                </c:pt>
                <c:pt idx="738">
                  <c:v>4.5376834796373444E-3</c:v>
                </c:pt>
                <c:pt idx="739">
                  <c:v>4.5925942109512619E-3</c:v>
                </c:pt>
                <c:pt idx="740">
                  <c:v>4.6473151947861169E-3</c:v>
                </c:pt>
                <c:pt idx="741">
                  <c:v>4.7018420957938289E-3</c:v>
                </c:pt>
                <c:pt idx="742">
                  <c:v>4.7561705784229247E-3</c:v>
                </c:pt>
                <c:pt idx="743">
                  <c:v>4.810296306909656E-3</c:v>
                </c:pt>
                <c:pt idx="744">
                  <c:v>4.8603700215534866E-3</c:v>
                </c:pt>
                <c:pt idx="745">
                  <c:v>4.9140924096358557E-3</c:v>
                </c:pt>
                <c:pt idx="746">
                  <c:v>4.967599339807836E-3</c:v>
                </c:pt>
                <c:pt idx="747">
                  <c:v>5.0208864756811E-3</c:v>
                </c:pt>
                <c:pt idx="748">
                  <c:v>5.0852920113247215E-3</c:v>
                </c:pt>
                <c:pt idx="749">
                  <c:v>5.1380772743079093E-3</c:v>
                </c:pt>
                <c:pt idx="750">
                  <c:v>5.1906288163398092E-3</c:v>
                </c:pt>
                <c:pt idx="751">
                  <c:v>5.2429422997371643E-3</c:v>
                </c:pt>
                <c:pt idx="752">
                  <c:v>5.2950133866307815E-3</c:v>
                </c:pt>
                <c:pt idx="753">
                  <c:v>5.3431437685208709E-3</c:v>
                </c:pt>
                <c:pt idx="754">
                  <c:v>5.3947350308740727E-3</c:v>
                </c:pt>
                <c:pt idx="755">
                  <c:v>5.4460711883915561E-3</c:v>
                </c:pt>
                <c:pt idx="756">
                  <c:v>5.4971479026650087E-3</c:v>
                </c:pt>
                <c:pt idx="757">
                  <c:v>5.5515810352608393E-3</c:v>
                </c:pt>
                <c:pt idx="758">
                  <c:v>5.6021066376610307E-3</c:v>
                </c:pt>
                <c:pt idx="759">
                  <c:v>5.6523594734275949E-3</c:v>
                </c:pt>
                <c:pt idx="760">
                  <c:v>5.7023352032802921E-3</c:v>
                </c:pt>
                <c:pt idx="761">
                  <c:v>5.7520294877824851E-3</c:v>
                </c:pt>
                <c:pt idx="762">
                  <c:v>5.8014379873333232E-3</c:v>
                </c:pt>
                <c:pt idx="763">
                  <c:v>5.8505563784686087E-3</c:v>
                </c:pt>
                <c:pt idx="764">
                  <c:v>5.8993886353484754E-3</c:v>
                </c:pt>
                <c:pt idx="765">
                  <c:v>5.9479606559384333E-3</c:v>
                </c:pt>
                <c:pt idx="766">
                  <c:v>5.9963022155824115E-3</c:v>
                </c:pt>
                <c:pt idx="767">
                  <c:v>6.0444434582407822E-3</c:v>
                </c:pt>
                <c:pt idx="768">
                  <c:v>6.0924148965025224E-3</c:v>
                </c:pt>
                <c:pt idx="769">
                  <c:v>6.1402474115843462E-3</c:v>
                </c:pt>
                <c:pt idx="770">
                  <c:v>6.1879722533515584E-3</c:v>
                </c:pt>
                <c:pt idx="771">
                  <c:v>6.2356210403250022E-3</c:v>
                </c:pt>
                <c:pt idx="772">
                  <c:v>6.2832257596932301E-3</c:v>
                </c:pt>
                <c:pt idx="773">
                  <c:v>6.3308187673359554E-3</c:v>
                </c:pt>
                <c:pt idx="774">
                  <c:v>6.3749597716052479E-3</c:v>
                </c:pt>
                <c:pt idx="775">
                  <c:v>6.4226187872965367E-3</c:v>
                </c:pt>
                <c:pt idx="776">
                  <c:v>6.470364961752427E-3</c:v>
                </c:pt>
                <c:pt idx="777">
                  <c:v>6.518226828754848E-3</c:v>
                </c:pt>
                <c:pt idx="778">
                  <c:v>6.5662105200055415E-3</c:v>
                </c:pt>
                <c:pt idx="779">
                  <c:v>6.617837193859135E-3</c:v>
                </c:pt>
                <c:pt idx="780">
                  <c:v>6.6660757929890863E-3</c:v>
                </c:pt>
                <c:pt idx="781">
                  <c:v>6.714437761376456E-3</c:v>
                </c:pt>
                <c:pt idx="782">
                  <c:v>6.7629235993279966E-3</c:v>
                </c:pt>
                <c:pt idx="783">
                  <c:v>6.8115338071886907E-3</c:v>
                </c:pt>
                <c:pt idx="784">
                  <c:v>6.8602688853356703E-3</c:v>
                </c:pt>
                <c:pt idx="785">
                  <c:v>6.9091293341895094E-3</c:v>
                </c:pt>
                <c:pt idx="786">
                  <c:v>6.9581156542011932E-3</c:v>
                </c:pt>
                <c:pt idx="787">
                  <c:v>7.0036283671524062E-3</c:v>
                </c:pt>
                <c:pt idx="788">
                  <c:v>7.0528578144324217E-3</c:v>
                </c:pt>
                <c:pt idx="789">
                  <c:v>7.1022145894651745E-3</c:v>
                </c:pt>
                <c:pt idx="790">
                  <c:v>7.1516991927865411E-3</c:v>
                </c:pt>
                <c:pt idx="791">
                  <c:v>7.2047690389895891E-3</c:v>
                </c:pt>
                <c:pt idx="792">
                  <c:v>7.2581703984644468E-3</c:v>
                </c:pt>
                <c:pt idx="793">
                  <c:v>7.3080600068500239E-3</c:v>
                </c:pt>
                <c:pt idx="794">
                  <c:v>7.3580795175741572E-3</c:v>
                </c:pt>
                <c:pt idx="795">
                  <c:v>7.4082294313668534E-3</c:v>
                </c:pt>
                <c:pt idx="796">
                  <c:v>7.4548171502009097E-3</c:v>
                </c:pt>
                <c:pt idx="797">
                  <c:v>7.5052188469753034E-3</c:v>
                </c:pt>
                <c:pt idx="798">
                  <c:v>7.5557524036478085E-3</c:v>
                </c:pt>
                <c:pt idx="799">
                  <c:v>7.6064183210329261E-3</c:v>
                </c:pt>
                <c:pt idx="800">
                  <c:v>7.6721654442922947E-3</c:v>
                </c:pt>
                <c:pt idx="801">
                  <c:v>7.7231404479512827E-3</c:v>
                </c:pt>
                <c:pt idx="802">
                  <c:v>7.7742494985106594E-3</c:v>
                </c:pt>
                <c:pt idx="803">
                  <c:v>7.8254930972213796E-3</c:v>
                </c:pt>
                <c:pt idx="804">
                  <c:v>7.8949308156252493E-3</c:v>
                </c:pt>
                <c:pt idx="805">
                  <c:v>7.9170109259007904E-3</c:v>
                </c:pt>
                <c:pt idx="806">
                  <c:v>7.9686283325662022E-3</c:v>
                </c:pt>
                <c:pt idx="807">
                  <c:v>8.0203821540591781E-3</c:v>
                </c:pt>
                <c:pt idx="808">
                  <c:v>8.0722728916165758E-3</c:v>
                </c:pt>
                <c:pt idx="809">
                  <c:v>8.1504804058042252E-3</c:v>
                </c:pt>
                <c:pt idx="810">
                  <c:v>8.2027168893316228E-3</c:v>
                </c:pt>
                <c:pt idx="811">
                  <c:v>8.2550920543105599E-3</c:v>
                </c:pt>
                <c:pt idx="812">
                  <c:v>8.3076064022268459E-3</c:v>
                </c:pt>
                <c:pt idx="813">
                  <c:v>8.3602604346140787E-3</c:v>
                </c:pt>
                <c:pt idx="814">
                  <c:v>8.4130546530440855E-3</c:v>
                </c:pt>
                <c:pt idx="815">
                  <c:v>8.4659895414723497E-3</c:v>
                </c:pt>
                <c:pt idx="816">
                  <c:v>8.5190565920114369E-3</c:v>
                </c:pt>
                <c:pt idx="817">
                  <c:v>8.5722235592384892E-3</c:v>
                </c:pt>
                <c:pt idx="818">
                  <c:v>8.6254540430106084E-3</c:v>
                </c:pt>
                <c:pt idx="819">
                  <c:v>8.6787112933282302E-3</c:v>
                </c:pt>
                <c:pt idx="820">
                  <c:v>8.7319582103099255E-3</c:v>
                </c:pt>
                <c:pt idx="821">
                  <c:v>8.7851573441619941E-3</c:v>
                </c:pt>
                <c:pt idx="822">
                  <c:v>8.8382708951619537E-3</c:v>
                </c:pt>
                <c:pt idx="823">
                  <c:v>8.8912607136385543E-3</c:v>
                </c:pt>
                <c:pt idx="824">
                  <c:v>8.9440882999613589E-3</c:v>
                </c:pt>
                <c:pt idx="825">
                  <c:v>8.9967148045303046E-3</c:v>
                </c:pt>
                <c:pt idx="826">
                  <c:v>9.0453044041157882E-3</c:v>
                </c:pt>
                <c:pt idx="827">
                  <c:v>9.0974349181197952E-3</c:v>
                </c:pt>
                <c:pt idx="828">
                  <c:v>9.1492463914846205E-3</c:v>
                </c:pt>
                <c:pt idx="829">
                  <c:v>9.200704315298491E-3</c:v>
                </c:pt>
                <c:pt idx="830">
                  <c:v>9.2554955447407914E-3</c:v>
                </c:pt>
                <c:pt idx="831">
                  <c:v>9.3061961223778918E-3</c:v>
                </c:pt>
                <c:pt idx="832">
                  <c:v>9.3565244759764438E-3</c:v>
                </c:pt>
                <c:pt idx="833">
                  <c:v>9.4064765142300236E-3</c:v>
                </c:pt>
                <c:pt idx="834">
                  <c:v>9.4560481457279418E-3</c:v>
                </c:pt>
                <c:pt idx="835">
                  <c:v>9.5052352789656725E-3</c:v>
                </c:pt>
                <c:pt idx="836">
                  <c:v>9.5540338223465901E-3</c:v>
                </c:pt>
                <c:pt idx="837">
                  <c:v>9.6024396841837053E-3</c:v>
                </c:pt>
                <c:pt idx="838">
                  <c:v>9.6504487727092202E-3</c:v>
                </c:pt>
                <c:pt idx="839">
                  <c:v>9.6946024201504128E-3</c:v>
                </c:pt>
                <c:pt idx="840">
                  <c:v>9.7418341094002159E-3</c:v>
                </c:pt>
                <c:pt idx="841">
                  <c:v>9.7886570467807452E-3</c:v>
                </c:pt>
                <c:pt idx="842">
                  <c:v>9.8350671405022343E-3</c:v>
                </c:pt>
                <c:pt idx="843">
                  <c:v>9.8842588071672566E-3</c:v>
                </c:pt>
                <c:pt idx="844">
                  <c:v>9.9298000845529089E-3</c:v>
                </c:pt>
                <c:pt idx="845">
                  <c:v>9.9749159563007339E-3</c:v>
                </c:pt>
                <c:pt idx="846">
                  <c:v>1.0022850221789073E-2</c:v>
                </c:pt>
                <c:pt idx="847">
                  <c:v>1.006385511585961E-2</c:v>
                </c:pt>
                <c:pt idx="848">
                  <c:v>1.0107670220050657E-2</c:v>
                </c:pt>
                <c:pt idx="849">
                  <c:v>1.015104355137364E-2</c:v>
                </c:pt>
                <c:pt idx="850">
                  <c:v>1.0193971017933734E-2</c:v>
                </c:pt>
                <c:pt idx="851">
                  <c:v>1.0236448527805919E-2</c:v>
                </c:pt>
                <c:pt idx="852">
                  <c:v>1.0284589466719802E-2</c:v>
                </c:pt>
                <c:pt idx="853">
                  <c:v>1.0326090113853404E-2</c:v>
                </c:pt>
                <c:pt idx="854">
                  <c:v>1.0367127926755195E-2</c:v>
                </c:pt>
                <c:pt idx="855">
                  <c:v>1.040769881289017E-2</c:v>
                </c:pt>
                <c:pt idx="856">
                  <c:v>1.0444872672539095E-2</c:v>
                </c:pt>
                <c:pt idx="857">
                  <c:v>1.048453098384303E-2</c:v>
                </c:pt>
                <c:pt idx="858">
                  <c:v>1.0523710392721559E-2</c:v>
                </c:pt>
                <c:pt idx="859">
                  <c:v>1.0573373639294325E-2</c:v>
                </c:pt>
                <c:pt idx="860">
                  <c:v>1.0625156884452751E-2</c:v>
                </c:pt>
                <c:pt idx="861">
                  <c:v>1.0651765321558759E-2</c:v>
                </c:pt>
                <c:pt idx="862">
                  <c:v>1.0688810785319707E-2</c:v>
                </c:pt>
                <c:pt idx="863">
                  <c:v>1.0725355413069728E-2</c:v>
                </c:pt>
                <c:pt idx="864">
                  <c:v>1.0761395112438035E-2</c:v>
                </c:pt>
                <c:pt idx="865">
                  <c:v>1.0796925791093806E-2</c:v>
                </c:pt>
                <c:pt idx="866">
                  <c:v>1.0831943356760087E-2</c:v>
                </c:pt>
                <c:pt idx="867">
                  <c:v>1.0866444526792288E-2</c:v>
                </c:pt>
                <c:pt idx="868">
                  <c:v>1.0900439652991567E-2</c:v>
                </c:pt>
                <c:pt idx="869">
                  <c:v>1.0933950541983119E-2</c:v>
                </c:pt>
                <c:pt idx="870">
                  <c:v>1.0966999563578172E-2</c:v>
                </c:pt>
                <c:pt idx="871">
                  <c:v>1.0999609309941382E-2</c:v>
                </c:pt>
                <c:pt idx="872">
                  <c:v>1.103180259557608E-2</c:v>
                </c:pt>
                <c:pt idx="873">
                  <c:v>1.1063602457302545E-2</c:v>
                </c:pt>
                <c:pt idx="874">
                  <c:v>1.1095032154252787E-2</c:v>
                </c:pt>
                <c:pt idx="875">
                  <c:v>1.1126115167847962E-2</c:v>
                </c:pt>
                <c:pt idx="876">
                  <c:v>1.1156875201792288E-2</c:v>
                </c:pt>
                <c:pt idx="877">
                  <c:v>1.1187336182057401E-2</c:v>
                </c:pt>
                <c:pt idx="878">
                  <c:v>1.1215235073437127E-2</c:v>
                </c:pt>
                <c:pt idx="879">
                  <c:v>1.1245185074048562E-2</c:v>
                </c:pt>
                <c:pt idx="880">
                  <c:v>1.127490871291131E-2</c:v>
                </c:pt>
                <c:pt idx="881">
                  <c:v>1.1313386747765438E-2</c:v>
                </c:pt>
                <c:pt idx="882">
                  <c:v>1.1335945843985017E-2</c:v>
                </c:pt>
                <c:pt idx="883">
                  <c:v>1.1365013840121216E-2</c:v>
                </c:pt>
                <c:pt idx="884">
                  <c:v>1.1393866005612754E-2</c:v>
                </c:pt>
                <c:pt idx="885">
                  <c:v>1.1422501167188586E-2</c:v>
                </c:pt>
                <c:pt idx="886">
                  <c:v>1.1450918151579403E-2</c:v>
                </c:pt>
                <c:pt idx="887">
                  <c:v>1.1479115785521112E-2</c:v>
                </c:pt>
                <c:pt idx="888">
                  <c:v>1.1507092895747879E-2</c:v>
                </c:pt>
                <c:pt idx="889">
                  <c:v>1.1534848309001693E-2</c:v>
                </c:pt>
                <c:pt idx="890">
                  <c:v>1.1562380852027147E-2</c:v>
                </c:pt>
                <c:pt idx="891">
                  <c:v>1.1585499122900522E-2</c:v>
                </c:pt>
                <c:pt idx="892">
                  <c:v>1.1612613268812133E-2</c:v>
                </c:pt>
                <c:pt idx="893">
                  <c:v>1.1639501202901137E-2</c:v>
                </c:pt>
                <c:pt idx="894">
                  <c:v>1.1683334132611238E-2</c:v>
                </c:pt>
                <c:pt idx="895">
                  <c:v>1.169635101597688E-2</c:v>
                </c:pt>
                <c:pt idx="896">
                  <c:v>1.1718796003739484E-2</c:v>
                </c:pt>
                <c:pt idx="897">
                  <c:v>1.1744767360076125E-2</c:v>
                </c:pt>
                <c:pt idx="898">
                  <c:v>1.1770506639399159E-2</c:v>
                </c:pt>
                <c:pt idx="899">
                  <c:v>1.1796012668696676E-2</c:v>
                </c:pt>
                <c:pt idx="900">
                  <c:v>1.1819328994653896E-2</c:v>
                </c:pt>
                <c:pt idx="901">
                  <c:v>1.1844381228005973E-2</c:v>
                </c:pt>
                <c:pt idx="902">
                  <c:v>1.186919678220447E-2</c:v>
                </c:pt>
                <c:pt idx="903">
                  <c:v>1.1893774484374559E-2</c:v>
                </c:pt>
                <c:pt idx="904">
                  <c:v>1.1923778073726283E-2</c:v>
                </c:pt>
                <c:pt idx="905">
                  <c:v>1.194782677775532E-2</c:v>
                </c:pt>
                <c:pt idx="906">
                  <c:v>1.1971633840619887E-2</c:v>
                </c:pt>
                <c:pt idx="907">
                  <c:v>1.1995198089247042E-2</c:v>
                </c:pt>
                <c:pt idx="908">
                  <c:v>1.2016698535858234E-2</c:v>
                </c:pt>
                <c:pt idx="909">
                  <c:v>1.2039790598899756E-2</c:v>
                </c:pt>
                <c:pt idx="910">
                  <c:v>1.2062636419127006E-2</c:v>
                </c:pt>
                <c:pt idx="911">
                  <c:v>1.2085234823620641E-2</c:v>
                </c:pt>
                <c:pt idx="912">
                  <c:v>1.2109336062362532E-2</c:v>
                </c:pt>
                <c:pt idx="913">
                  <c:v>1.2131418791954408E-2</c:v>
                </c:pt>
                <c:pt idx="914">
                  <c:v>1.2153250496285708E-2</c:v>
                </c:pt>
                <c:pt idx="915">
                  <c:v>1.2174830002437277E-2</c:v>
                </c:pt>
                <c:pt idx="916">
                  <c:v>1.2196156137510815E-2</c:v>
                </c:pt>
                <c:pt idx="917">
                  <c:v>1.2217227728631479E-2</c:v>
                </c:pt>
                <c:pt idx="918">
                  <c:v>1.2238043602948759E-2</c:v>
                </c:pt>
                <c:pt idx="919">
                  <c:v>1.2258602942930527E-2</c:v>
                </c:pt>
                <c:pt idx="920">
                  <c:v>1.2278910913079519E-2</c:v>
                </c:pt>
                <c:pt idx="921">
                  <c:v>1.2298977697401549E-2</c:v>
                </c:pt>
                <c:pt idx="922">
                  <c:v>1.2318813717259519E-2</c:v>
                </c:pt>
                <c:pt idx="923">
                  <c:v>1.2338429481771353E-2</c:v>
                </c:pt>
                <c:pt idx="924">
                  <c:v>1.2357835587803916E-2</c:v>
                </c:pt>
                <c:pt idx="925">
                  <c:v>1.2377042719971268E-2</c:v>
                </c:pt>
                <c:pt idx="926">
                  <c:v>1.2396061650632065E-2</c:v>
                </c:pt>
                <c:pt idx="927">
                  <c:v>1.2414903239880874E-2</c:v>
                </c:pt>
                <c:pt idx="928">
                  <c:v>1.2433578435552504E-2</c:v>
                </c:pt>
                <c:pt idx="929">
                  <c:v>1.2452098273215069E-2</c:v>
                </c:pt>
                <c:pt idx="930">
                  <c:v>1.2468969072204079E-2</c:v>
                </c:pt>
                <c:pt idx="931">
                  <c:v>1.2487219329415485E-2</c:v>
                </c:pt>
                <c:pt idx="932">
                  <c:v>1.250534764353039E-2</c:v>
                </c:pt>
                <c:pt idx="933">
                  <c:v>1.2523360358629224E-2</c:v>
                </c:pt>
                <c:pt idx="934">
                  <c:v>1.2547150823036975E-2</c:v>
                </c:pt>
                <c:pt idx="935">
                  <c:v>1.2560506657521939E-2</c:v>
                </c:pt>
                <c:pt idx="936">
                  <c:v>1.2578165904830742E-2</c:v>
                </c:pt>
                <c:pt idx="937">
                  <c:v>1.2595709825645972E-2</c:v>
                </c:pt>
                <c:pt idx="938">
                  <c:v>1.2613138399655182E-2</c:v>
                </c:pt>
                <c:pt idx="939">
                  <c:v>1.2630451606554613E-2</c:v>
                </c:pt>
                <c:pt idx="940">
                  <c:v>1.2647649426049196E-2</c:v>
                </c:pt>
                <c:pt idx="941">
                  <c:v>1.2664731837856026E-2</c:v>
                </c:pt>
                <c:pt idx="942">
                  <c:v>1.2681698821702623E-2</c:v>
                </c:pt>
                <c:pt idx="943">
                  <c:v>1.2695738561020242E-2</c:v>
                </c:pt>
                <c:pt idx="944">
                  <c:v>1.2712489950403416E-2</c:v>
                </c:pt>
                <c:pt idx="945">
                  <c:v>1.2729125860551527E-2</c:v>
                </c:pt>
                <c:pt idx="946">
                  <c:v>1.2745646271262956E-2</c:v>
                </c:pt>
                <c:pt idx="947">
                  <c:v>1.2762051162344079E-2</c:v>
                </c:pt>
                <c:pt idx="948">
                  <c:v>1.2778340513611042E-2</c:v>
                </c:pt>
                <c:pt idx="949">
                  <c:v>1.2794514304890647E-2</c:v>
                </c:pt>
                <c:pt idx="950">
                  <c:v>1.2810572516018581E-2</c:v>
                </c:pt>
                <c:pt idx="951">
                  <c:v>1.2826515126840299E-2</c:v>
                </c:pt>
                <c:pt idx="952">
                  <c:v>1.2841004287082489E-2</c:v>
                </c:pt>
                <c:pt idx="953">
                  <c:v>1.2856723340349605E-2</c:v>
                </c:pt>
                <c:pt idx="954">
                  <c:v>1.2872326737788438E-2</c:v>
                </c:pt>
                <c:pt idx="955">
                  <c:v>1.2887814459298208E-2</c:v>
                </c:pt>
                <c:pt idx="956">
                  <c:v>1.290710532957016E-2</c:v>
                </c:pt>
                <c:pt idx="957">
                  <c:v>1.2922338467816619E-2</c:v>
                </c:pt>
                <c:pt idx="958">
                  <c:v>1.2937455855060382E-2</c:v>
                </c:pt>
                <c:pt idx="959">
                  <c:v>1.2952457471195793E-2</c:v>
                </c:pt>
                <c:pt idx="960">
                  <c:v>1.2966068646880189E-2</c:v>
                </c:pt>
                <c:pt idx="961">
                  <c:v>1.2980846404721347E-2</c:v>
                </c:pt>
                <c:pt idx="962">
                  <c:v>1.29955083361995E-2</c:v>
                </c:pt>
                <c:pt idx="963">
                  <c:v>1.3010054421262993E-2</c:v>
                </c:pt>
                <c:pt idx="964">
                  <c:v>1.3024484639869839E-2</c:v>
                </c:pt>
                <c:pt idx="965">
                  <c:v>1.3040034850068154E-2</c:v>
                </c:pt>
                <c:pt idx="966">
                  <c:v>1.305422550632084E-2</c:v>
                </c:pt>
                <c:pt idx="967">
                  <c:v>1.3068300230979636E-2</c:v>
                </c:pt>
                <c:pt idx="968">
                  <c:v>1.3082259004026642E-2</c:v>
                </c:pt>
                <c:pt idx="969">
                  <c:v>1.3096101805456121E-2</c:v>
                </c:pt>
                <c:pt idx="970">
                  <c:v>1.3109828615271895E-2</c:v>
                </c:pt>
                <c:pt idx="971">
                  <c:v>1.3123439413489948E-2</c:v>
                </c:pt>
                <c:pt idx="972">
                  <c:v>1.3136934180132351E-2</c:v>
                </c:pt>
                <c:pt idx="973">
                  <c:v>1.3150312895233333E-2</c:v>
                </c:pt>
                <c:pt idx="974">
                  <c:v>1.3163575538837553E-2</c:v>
                </c:pt>
                <c:pt idx="975">
                  <c:v>1.3176722091000095E-2</c:v>
                </c:pt>
                <c:pt idx="976">
                  <c:v>1.3189752531783866E-2</c:v>
                </c:pt>
                <c:pt idx="977">
                  <c:v>1.3202666841263932E-2</c:v>
                </c:pt>
                <c:pt idx="978">
                  <c:v>1.3215464999524921E-2</c:v>
                </c:pt>
                <c:pt idx="979">
                  <c:v>1.3228146986660147E-2</c:v>
                </c:pt>
                <c:pt idx="980">
                  <c:v>1.324071278277422E-2</c:v>
                </c:pt>
                <c:pt idx="981">
                  <c:v>1.3253162367983917E-2</c:v>
                </c:pt>
                <c:pt idx="982">
                  <c:v>1.3264392622166658E-2</c:v>
                </c:pt>
                <c:pt idx="983">
                  <c:v>1.3276617583303242E-2</c:v>
                </c:pt>
                <c:pt idx="984">
                  <c:v>1.3288726279226984E-2</c:v>
                </c:pt>
                <c:pt idx="985">
                  <c:v>1.3300718690103202E-2</c:v>
                </c:pt>
                <c:pt idx="986">
                  <c:v>1.331366643515162E-2</c:v>
                </c:pt>
                <c:pt idx="987">
                  <c:v>1.3325418337895604E-2</c:v>
                </c:pt>
                <c:pt idx="988">
                  <c:v>1.3337053890816767E-2</c:v>
                </c:pt>
                <c:pt idx="989">
                  <c:v>1.334857307411182E-2</c:v>
                </c:pt>
                <c:pt idx="990">
                  <c:v>1.3359975867987902E-2</c:v>
                </c:pt>
                <c:pt idx="991">
                  <c:v>1.3371262252657362E-2</c:v>
                </c:pt>
                <c:pt idx="992">
                  <c:v>1.3382432208348189E-2</c:v>
                </c:pt>
                <c:pt idx="993">
                  <c:v>1.3393485715295327E-2</c:v>
                </c:pt>
                <c:pt idx="994">
                  <c:v>1.3404422753745008E-2</c:v>
                </c:pt>
                <c:pt idx="995">
                  <c:v>1.3414242765092978E-2</c:v>
                </c:pt>
                <c:pt idx="996">
                  <c:v>1.342495473431056E-2</c:v>
                </c:pt>
                <c:pt idx="997">
                  <c:v>1.3435550181262898E-2</c:v>
                </c:pt>
                <c:pt idx="998">
                  <c:v>1.3446029086246194E-2</c:v>
                </c:pt>
                <c:pt idx="999">
                  <c:v>1.3456391429566311E-2</c:v>
                </c:pt>
                <c:pt idx="1000">
                  <c:v>1.3466637191540533E-2</c:v>
                </c:pt>
                <c:pt idx="1001">
                  <c:v>1.3476766352497562E-2</c:v>
                </c:pt>
                <c:pt idx="1002">
                  <c:v>1.3486778892773126E-2</c:v>
                </c:pt>
                <c:pt idx="1003">
                  <c:v>1.3496674792715255E-2</c:v>
                </c:pt>
                <c:pt idx="1004">
                  <c:v>1.3505524295852389E-2</c:v>
                </c:pt>
                <c:pt idx="1005">
                  <c:v>1.3515194831732025E-2</c:v>
                </c:pt>
                <c:pt idx="1006">
                  <c:v>1.3524748673900078E-2</c:v>
                </c:pt>
                <c:pt idx="1007">
                  <c:v>1.3534185802752674E-2</c:v>
                </c:pt>
                <c:pt idx="1008">
                  <c:v>1.3545301061815503E-2</c:v>
                </c:pt>
                <c:pt idx="1009">
                  <c:v>1.3554488709250526E-2</c:v>
                </c:pt>
                <c:pt idx="1010">
                  <c:v>1.3563559573509376E-2</c:v>
                </c:pt>
                <c:pt idx="1011">
                  <c:v>1.3572513635012065E-2</c:v>
                </c:pt>
                <c:pt idx="1012">
                  <c:v>1.3581350874189026E-2</c:v>
                </c:pt>
                <c:pt idx="1013">
                  <c:v>1.3589214257430532E-2</c:v>
                </c:pt>
                <c:pt idx="1014">
                  <c:v>1.3597825819519011E-2</c:v>
                </c:pt>
                <c:pt idx="1015">
                  <c:v>1.360632050623042E-2</c:v>
                </c:pt>
                <c:pt idx="1016">
                  <c:v>1.361469829804543E-2</c:v>
                </c:pt>
                <c:pt idx="1017">
                  <c:v>1.3623784050930074E-2</c:v>
                </c:pt>
                <c:pt idx="1018">
                  <c:v>1.3631919945747056E-2</c:v>
                </c:pt>
                <c:pt idx="1019">
                  <c:v>1.3639938881532013E-2</c:v>
                </c:pt>
                <c:pt idx="1020">
                  <c:v>1.3647840838797057E-2</c:v>
                </c:pt>
                <c:pt idx="1021">
                  <c:v>1.3655625798065592E-2</c:v>
                </c:pt>
                <c:pt idx="1022">
                  <c:v>1.3663293739869714E-2</c:v>
                </c:pt>
                <c:pt idx="1023">
                  <c:v>1.3670844645750274E-2</c:v>
                </c:pt>
                <c:pt idx="1024">
                  <c:v>1.3678279005466811E-2</c:v>
                </c:pt>
                <c:pt idx="1025">
                  <c:v>1.3685598647687843E-2</c:v>
                </c:pt>
                <c:pt idx="1026">
                  <c:v>1.3692805629633854E-2</c:v>
                </c:pt>
                <c:pt idx="1027">
                  <c:v>1.3699902021677413E-2</c:v>
                </c:pt>
                <c:pt idx="1028">
                  <c:v>1.3706889907342305E-2</c:v>
                </c:pt>
                <c:pt idx="1029">
                  <c:v>1.3713771383307018E-2</c:v>
                </c:pt>
                <c:pt idx="1030">
                  <c:v>1.3720548559402119E-2</c:v>
                </c:pt>
                <c:pt idx="1031">
                  <c:v>1.3727223558608531E-2</c:v>
                </c:pt>
                <c:pt idx="1032">
                  <c:v>1.3733798517059264E-2</c:v>
                </c:pt>
                <c:pt idx="1033">
                  <c:v>1.3740275584035939E-2</c:v>
                </c:pt>
                <c:pt idx="1034">
                  <c:v>1.3745956307099738E-2</c:v>
                </c:pt>
                <c:pt idx="1035">
                  <c:v>1.3752250239638841E-2</c:v>
                </c:pt>
                <c:pt idx="1036">
                  <c:v>1.3758452777377646E-2</c:v>
                </c:pt>
                <c:pt idx="1037">
                  <c:v>1.3764565797805963E-2</c:v>
                </c:pt>
                <c:pt idx="1038">
                  <c:v>1.3770589799997103E-2</c:v>
                </c:pt>
                <c:pt idx="1039">
                  <c:v>1.3777194989382744E-2</c:v>
                </c:pt>
                <c:pt idx="1040">
                  <c:v>1.3783035331603889E-2</c:v>
                </c:pt>
                <c:pt idx="1041">
                  <c:v>1.3788787123367634E-2</c:v>
                </c:pt>
                <c:pt idx="1042">
                  <c:v>1.379445051806432E-2</c:v>
                </c:pt>
                <c:pt idx="1043">
                  <c:v>1.3800025669086901E-2</c:v>
                </c:pt>
                <c:pt idx="1044">
                  <c:v>1.3805512729837882E-2</c:v>
                </c:pt>
                <c:pt idx="1045">
                  <c:v>1.3810911853724987E-2</c:v>
                </c:pt>
                <c:pt idx="1046">
                  <c:v>1.3816223194163754E-2</c:v>
                </c:pt>
                <c:pt idx="1047">
                  <c:v>1.3820203150906707E-2</c:v>
                </c:pt>
                <c:pt idx="1048">
                  <c:v>1.3825351429734845E-2</c:v>
                </c:pt>
                <c:pt idx="1049">
                  <c:v>1.3830412370033685E-2</c:v>
                </c:pt>
                <c:pt idx="1050">
                  <c:v>1.3835386125237825E-2</c:v>
                </c:pt>
                <c:pt idx="1051">
                  <c:v>1.3840963856478261E-2</c:v>
                </c:pt>
                <c:pt idx="1052">
                  <c:v>1.3845751303185772E-2</c:v>
                </c:pt>
                <c:pt idx="1053">
                  <c:v>1.3850452047068806E-2</c:v>
                </c:pt>
                <c:pt idx="1054">
                  <c:v>1.385506624159305E-2</c:v>
                </c:pt>
                <c:pt idx="1055">
                  <c:v>1.3859594040225964E-2</c:v>
                </c:pt>
                <c:pt idx="1056">
                  <c:v>1.3863467667816707E-2</c:v>
                </c:pt>
                <c:pt idx="1057">
                  <c:v>1.3867829088130151E-2</c:v>
                </c:pt>
                <c:pt idx="1058">
                  <c:v>1.387210456528808E-2</c:v>
                </c:pt>
                <c:pt idx="1059">
                  <c:v>1.3876294252781198E-2</c:v>
                </c:pt>
                <c:pt idx="1060">
                  <c:v>1.3883113618955964E-2</c:v>
                </c:pt>
                <c:pt idx="1061">
                  <c:v>1.3887102582668497E-2</c:v>
                </c:pt>
                <c:pt idx="1062">
                  <c:v>1.3891006255849799E-2</c:v>
                </c:pt>
                <c:pt idx="1063">
                  <c:v>1.389482479203237E-2</c:v>
                </c:pt>
                <c:pt idx="1064">
                  <c:v>1.389910717227367E-2</c:v>
                </c:pt>
                <c:pt idx="1065">
                  <c:v>1.3900668102476345E-2</c:v>
                </c:pt>
                <c:pt idx="1066">
                  <c:v>1.3904249794137846E-2</c:v>
                </c:pt>
                <c:pt idx="1067">
                  <c:v>1.390774693976324E-2</c:v>
                </c:pt>
                <c:pt idx="1068">
                  <c:v>1.3911159692905302E-2</c:v>
                </c:pt>
                <c:pt idx="1069">
                  <c:v>1.3915956730782723E-2</c:v>
                </c:pt>
                <c:pt idx="1070">
                  <c:v>1.3919183607419259E-2</c:v>
                </c:pt>
                <c:pt idx="1071">
                  <c:v>1.3922326575543315E-2</c:v>
                </c:pt>
                <c:pt idx="1072">
                  <c:v>1.3925385788743526E-2</c:v>
                </c:pt>
                <c:pt idx="1073">
                  <c:v>1.3928361400614471E-2</c:v>
                </c:pt>
                <c:pt idx="1074">
                  <c:v>1.3931253564754989E-2</c:v>
                </c:pt>
                <c:pt idx="1075">
                  <c:v>1.393406243477242E-2</c:v>
                </c:pt>
                <c:pt idx="1076">
                  <c:v>1.3936788164278353E-2</c:v>
                </c:pt>
                <c:pt idx="1077">
                  <c:v>1.3938102148455391E-2</c:v>
                </c:pt>
                <c:pt idx="1078">
                  <c:v>1.3941990816230158E-2</c:v>
                </c:pt>
                <c:pt idx="1079">
                  <c:v>1.3944468045930677E-2</c:v>
                </c:pt>
                <c:pt idx="1080">
                  <c:v>1.3946862749623892E-2</c:v>
                </c:pt>
                <c:pt idx="1081">
                  <c:v>1.3949175080952008E-2</c:v>
                </c:pt>
                <c:pt idx="1082">
                  <c:v>1.3951405193560631E-2</c:v>
                </c:pt>
                <c:pt idx="1083">
                  <c:v>1.3953553241103023E-2</c:v>
                </c:pt>
                <c:pt idx="1084">
                  <c:v>1.3955619377235846E-2</c:v>
                </c:pt>
                <c:pt idx="1085">
                  <c:v>1.3957603755623412E-2</c:v>
                </c:pt>
                <c:pt idx="1086">
                  <c:v>1.3958333219126427E-2</c:v>
                </c:pt>
                <c:pt idx="1087">
                  <c:v>1.396017169768966E-2</c:v>
                </c:pt>
                <c:pt idx="1088">
                  <c:v>1.3961928856013561E-2</c:v>
                </c:pt>
                <c:pt idx="1089">
                  <c:v>1.396360484776861E-2</c:v>
                </c:pt>
                <c:pt idx="1090">
                  <c:v>1.3966304659965111E-2</c:v>
                </c:pt>
                <c:pt idx="1091">
                  <c:v>1.3967801719112398E-2</c:v>
                </c:pt>
                <c:pt idx="1092">
                  <c:v>1.3969218096308352E-2</c:v>
                </c:pt>
                <c:pt idx="1093">
                  <c:v>1.397055394526151E-2</c:v>
                </c:pt>
                <c:pt idx="1094">
                  <c:v>1.3971809419682955E-2</c:v>
                </c:pt>
                <c:pt idx="1095">
                  <c:v>1.3972984673289729E-2</c:v>
                </c:pt>
                <c:pt idx="1096">
                  <c:v>1.3974079859804821E-2</c:v>
                </c:pt>
                <c:pt idx="1097">
                  <c:v>1.397509513295633E-2</c:v>
                </c:pt>
                <c:pt idx="1098">
                  <c:v>1.3976030646474897E-2</c:v>
                </c:pt>
                <c:pt idx="1099">
                  <c:v>1.3975615982309897E-2</c:v>
                </c:pt>
                <c:pt idx="1100">
                  <c:v>1.3976414902610479E-2</c:v>
                </c:pt>
                <c:pt idx="1101">
                  <c:v>1.3977134492871635E-2</c:v>
                </c:pt>
                <c:pt idx="1102">
                  <c:v>1.3977774906822837E-2</c:v>
                </c:pt>
                <c:pt idx="1103">
                  <c:v>1.397796393607729E-2</c:v>
                </c:pt>
                <c:pt idx="1104">
                  <c:v>1.3979289545673039E-2</c:v>
                </c:pt>
                <c:pt idx="1105">
                  <c:v>1.3979654091025185E-2</c:v>
                </c:pt>
                <c:pt idx="1106">
                  <c:v>1.398021652150595E-2</c:v>
                </c:pt>
                <c:pt idx="1107">
                  <c:v>1.3980147872962721E-2</c:v>
                </c:pt>
                <c:pt idx="1108">
                  <c:v>1.3980277417074423E-2</c:v>
                </c:pt>
                <c:pt idx="1109">
                  <c:v>1.3980328934976454E-2</c:v>
                </c:pt>
                <c:pt idx="1110">
                  <c:v>1.3980302580440319E-2</c:v>
                </c:pt>
                <c:pt idx="1111">
                  <c:v>1.3980198507249814E-2</c:v>
                </c:pt>
                <c:pt idx="1112">
                  <c:v>1.3980260015543887E-2</c:v>
                </c:pt>
                <c:pt idx="1113">
                  <c:v>1.3979995456595225E-2</c:v>
                </c:pt>
                <c:pt idx="1114">
                  <c:v>1.3979653648348302E-2</c:v>
                </c:pt>
                <c:pt idx="1115">
                  <c:v>1.3979234744608779E-2</c:v>
                </c:pt>
                <c:pt idx="1116">
                  <c:v>1.3978517744063163E-2</c:v>
                </c:pt>
                <c:pt idx="1117">
                  <c:v>1.3977950588566091E-2</c:v>
                </c:pt>
                <c:pt idx="1118">
                  <c:v>1.3977306790997868E-2</c:v>
                </c:pt>
                <c:pt idx="1119">
                  <c:v>1.3976366681887309E-2</c:v>
                </c:pt>
                <c:pt idx="1120">
                  <c:v>1.3975789884915804E-2</c:v>
                </c:pt>
                <c:pt idx="1121">
                  <c:v>1.3975110930422996E-2</c:v>
                </c:pt>
                <c:pt idx="1122">
                  <c:v>1.397415666512665E-2</c:v>
                </c:pt>
                <c:pt idx="1123">
                  <c:v>1.3973126534933327E-2</c:v>
                </c:pt>
                <c:pt idx="1124">
                  <c:v>1.3972020693684322E-2</c:v>
                </c:pt>
                <c:pt idx="1125">
                  <c:v>1.3970839295228736E-2</c:v>
                </c:pt>
                <c:pt idx="1126">
                  <c:v>1.3969582493417419E-2</c:v>
                </c:pt>
                <c:pt idx="1127">
                  <c:v>1.3968250442107295E-2</c:v>
                </c:pt>
                <c:pt idx="1128">
                  <c:v>1.3966843295159636E-2</c:v>
                </c:pt>
                <c:pt idx="1129">
                  <c:v>1.3965361206437453E-2</c:v>
                </c:pt>
                <c:pt idx="1130">
                  <c:v>1.3963804329809835E-2</c:v>
                </c:pt>
                <c:pt idx="1131">
                  <c:v>1.3962172819149351E-2</c:v>
                </c:pt>
                <c:pt idx="1132">
                  <c:v>1.396046682833291E-2</c:v>
                </c:pt>
                <c:pt idx="1133">
                  <c:v>1.3958686511240902E-2</c:v>
                </c:pt>
                <c:pt idx="1134">
                  <c:v>1.3956832021757185E-2</c:v>
                </c:pt>
                <c:pt idx="1135">
                  <c:v>1.3954903513770838E-2</c:v>
                </c:pt>
                <c:pt idx="1136">
                  <c:v>1.3952901141174409E-2</c:v>
                </c:pt>
                <c:pt idx="1137">
                  <c:v>1.3950825057863058E-2</c:v>
                </c:pt>
                <c:pt idx="1138">
                  <c:v>1.3948572911457532E-2</c:v>
                </c:pt>
                <c:pt idx="1139">
                  <c:v>1.3946355168218369E-2</c:v>
                </c:pt>
                <c:pt idx="1140">
                  <c:v>1.39440641678013E-2</c:v>
                </c:pt>
                <c:pt idx="1141">
                  <c:v>1.3941700064111346E-2</c:v>
                </c:pt>
                <c:pt idx="1142">
                  <c:v>1.393934436722663E-2</c:v>
                </c:pt>
                <c:pt idx="1143">
                  <c:v>1.3936829251662118E-2</c:v>
                </c:pt>
                <c:pt idx="1144">
                  <c:v>1.3934241502761738E-2</c:v>
                </c:pt>
                <c:pt idx="1145">
                  <c:v>1.3931581274452797E-2</c:v>
                </c:pt>
                <c:pt idx="1146">
                  <c:v>1.3928848720664336E-2</c:v>
                </c:pt>
                <c:pt idx="1147">
                  <c:v>1.3926043995328877E-2</c:v>
                </c:pt>
                <c:pt idx="1148">
                  <c:v>1.3923167252383281E-2</c:v>
                </c:pt>
                <c:pt idx="1149">
                  <c:v>1.3920218645768758E-2</c:v>
                </c:pt>
                <c:pt idx="1150">
                  <c:v>1.391719832942738E-2</c:v>
                </c:pt>
                <c:pt idx="1151">
                  <c:v>1.3914072208549347E-2</c:v>
                </c:pt>
                <c:pt idx="1152">
                  <c:v>1.3910914127521891E-2</c:v>
                </c:pt>
                <c:pt idx="1153">
                  <c:v>1.3907684790344441E-2</c:v>
                </c:pt>
                <c:pt idx="1154">
                  <c:v>1.3904384350965943E-2</c:v>
                </c:pt>
                <c:pt idx="1155">
                  <c:v>1.3900512273850474E-2</c:v>
                </c:pt>
                <c:pt idx="1156">
                  <c:v>1.389706515026834E-2</c:v>
                </c:pt>
                <c:pt idx="1157">
                  <c:v>1.3893550369834822E-2</c:v>
                </c:pt>
                <c:pt idx="1158">
                  <c:v>1.3889959177110889E-2</c:v>
                </c:pt>
                <c:pt idx="1159">
                  <c:v>1.3886300635449267E-2</c:v>
                </c:pt>
                <c:pt idx="1160">
                  <c:v>1.388257192901321E-2</c:v>
                </c:pt>
                <c:pt idx="1161">
                  <c:v>1.3878773211767559E-2</c:v>
                </c:pt>
                <c:pt idx="1162">
                  <c:v>1.3874904637677155E-2</c:v>
                </c:pt>
                <c:pt idx="1163">
                  <c:v>1.3870966360714831E-2</c:v>
                </c:pt>
                <c:pt idx="1164">
                  <c:v>1.3866892343300182E-2</c:v>
                </c:pt>
                <c:pt idx="1165">
                  <c:v>1.3862804954868116E-2</c:v>
                </c:pt>
                <c:pt idx="1166">
                  <c:v>1.3858648342261833E-2</c:v>
                </c:pt>
                <c:pt idx="1167">
                  <c:v>1.3854422659481622E-2</c:v>
                </c:pt>
                <c:pt idx="1168">
                  <c:v>1.3850181682327682E-2</c:v>
                </c:pt>
                <c:pt idx="1169">
                  <c:v>1.3845823371100163E-2</c:v>
                </c:pt>
                <c:pt idx="1170">
                  <c:v>1.3840119025282482E-2</c:v>
                </c:pt>
                <c:pt idx="1171">
                  <c:v>1.3835604102447763E-2</c:v>
                </c:pt>
                <c:pt idx="1172">
                  <c:v>1.3830131408149249E-2</c:v>
                </c:pt>
                <c:pt idx="1173">
                  <c:v>1.3826289398452131E-2</c:v>
                </c:pt>
                <c:pt idx="1174">
                  <c:v>1.3821565138645299E-2</c:v>
                </c:pt>
                <c:pt idx="1175">
                  <c:v>1.3816773084769847E-2</c:v>
                </c:pt>
                <c:pt idx="1176">
                  <c:v>1.3811913390851263E-2</c:v>
                </c:pt>
                <c:pt idx="1177">
                  <c:v>1.3806986210916772E-2</c:v>
                </c:pt>
                <c:pt idx="1178">
                  <c:v>1.3801991699000553E-2</c:v>
                </c:pt>
                <c:pt idx="1179">
                  <c:v>1.3796930056168725E-2</c:v>
                </c:pt>
                <c:pt idx="1180">
                  <c:v>1.3791802274752721E-2</c:v>
                </c:pt>
                <c:pt idx="1181">
                  <c:v>1.3786610008561809E-2</c:v>
                </c:pt>
                <c:pt idx="1182">
                  <c:v>1.3781354938936266E-2</c:v>
                </c:pt>
                <c:pt idx="1183">
                  <c:v>1.3776038754935428E-2</c:v>
                </c:pt>
                <c:pt idx="1184">
                  <c:v>1.3770663153335919E-2</c:v>
                </c:pt>
                <c:pt idx="1185">
                  <c:v>1.3765229838629944E-2</c:v>
                </c:pt>
                <c:pt idx="1186">
                  <c:v>1.3759740523028743E-2</c:v>
                </c:pt>
                <c:pt idx="1187">
                  <c:v>1.3754196926455652E-2</c:v>
                </c:pt>
                <c:pt idx="1188">
                  <c:v>1.3748600776554782E-2</c:v>
                </c:pt>
                <c:pt idx="1189">
                  <c:v>1.3742953808682344E-2</c:v>
                </c:pt>
                <c:pt idx="1190">
                  <c:v>1.373741153833466E-2</c:v>
                </c:pt>
                <c:pt idx="1191">
                  <c:v>1.3731671563448053E-2</c:v>
                </c:pt>
                <c:pt idx="1192">
                  <c:v>1.3725885976825518E-2</c:v>
                </c:pt>
                <c:pt idx="1193">
                  <c:v>1.371939843960593E-2</c:v>
                </c:pt>
                <c:pt idx="1194">
                  <c:v>1.3714014358288892E-2</c:v>
                </c:pt>
                <c:pt idx="1195">
                  <c:v>1.370809278012108E-2</c:v>
                </c:pt>
                <c:pt idx="1196">
                  <c:v>1.3702127519950905E-2</c:v>
                </c:pt>
                <c:pt idx="1197">
                  <c:v>1.3696118833257484E-2</c:v>
                </c:pt>
                <c:pt idx="1198">
                  <c:v>1.3690066975516457E-2</c:v>
                </c:pt>
                <c:pt idx="1199">
                  <c:v>1.3683972202207809E-2</c:v>
                </c:pt>
                <c:pt idx="1200">
                  <c:v>1.3677834768808047E-2</c:v>
                </c:pt>
                <c:pt idx="1201">
                  <c:v>1.3671654930794553E-2</c:v>
                </c:pt>
                <c:pt idx="1202">
                  <c:v>1.3665432943645573E-2</c:v>
                </c:pt>
                <c:pt idx="1203">
                  <c:v>1.365936550857706E-2</c:v>
                </c:pt>
                <c:pt idx="1204">
                  <c:v>1.3653063154199785E-2</c:v>
                </c:pt>
                <c:pt idx="1205">
                  <c:v>1.364671940032681E-2</c:v>
                </c:pt>
                <c:pt idx="1206">
                  <c:v>1.3636459944008736E-2</c:v>
                </c:pt>
                <c:pt idx="1207">
                  <c:v>1.3632987423500843E-2</c:v>
                </c:pt>
                <c:pt idx="1208">
                  <c:v>1.3627442296360965E-2</c:v>
                </c:pt>
                <c:pt idx="1209">
                  <c:v>1.3620935499135105E-2</c:v>
                </c:pt>
                <c:pt idx="1210">
                  <c:v>1.361438857973026E-2</c:v>
                </c:pt>
                <c:pt idx="1211">
                  <c:v>1.3607801793607136E-2</c:v>
                </c:pt>
                <c:pt idx="1212">
                  <c:v>1.3601399426099725E-2</c:v>
                </c:pt>
                <c:pt idx="1213">
                  <c:v>1.3594736687529085E-2</c:v>
                </c:pt>
                <c:pt idx="1214">
                  <c:v>1.3588034831727214E-2</c:v>
                </c:pt>
                <c:pt idx="1215">
                  <c:v>1.3581294114143994E-2</c:v>
                </c:pt>
                <c:pt idx="1216">
                  <c:v>1.3574042530742084E-2</c:v>
                </c:pt>
                <c:pt idx="1217">
                  <c:v>1.3567218963582079E-2</c:v>
                </c:pt>
                <c:pt idx="1218">
                  <c:v>1.3560357334869036E-2</c:v>
                </c:pt>
                <c:pt idx="1219">
                  <c:v>1.3553457900072511E-2</c:v>
                </c:pt>
                <c:pt idx="1220">
                  <c:v>1.3546768867186214E-2</c:v>
                </c:pt>
                <c:pt idx="1221">
                  <c:v>1.3539797464183207E-2</c:v>
                </c:pt>
                <c:pt idx="1222">
                  <c:v>1.3532789004508621E-2</c:v>
                </c:pt>
                <c:pt idx="1223">
                  <c:v>1.3525743743617018E-2</c:v>
                </c:pt>
                <c:pt idx="1224">
                  <c:v>1.3518661936962075E-2</c:v>
                </c:pt>
                <c:pt idx="1225">
                  <c:v>1.3511281669720846E-2</c:v>
                </c:pt>
                <c:pt idx="1226">
                  <c:v>1.3504124745415475E-2</c:v>
                </c:pt>
                <c:pt idx="1227">
                  <c:v>1.3496932058753552E-2</c:v>
                </c:pt>
                <c:pt idx="1228">
                  <c:v>1.3489703865197681E-2</c:v>
                </c:pt>
                <c:pt idx="1229">
                  <c:v>1.3482440420207863E-2</c:v>
                </c:pt>
                <c:pt idx="1230">
                  <c:v>1.3475141979246709E-2</c:v>
                </c:pt>
                <c:pt idx="1231">
                  <c:v>1.3467808797770741E-2</c:v>
                </c:pt>
                <c:pt idx="1232">
                  <c:v>1.3460441131239962E-2</c:v>
                </c:pt>
                <c:pt idx="1233">
                  <c:v>1.3453039235110896E-2</c:v>
                </c:pt>
                <c:pt idx="1234">
                  <c:v>1.3445603364840937E-2</c:v>
                </c:pt>
                <c:pt idx="1235">
                  <c:v>1.3438133775884877E-2</c:v>
                </c:pt>
                <c:pt idx="1236">
                  <c:v>1.3430630723697498E-2</c:v>
                </c:pt>
                <c:pt idx="1237">
                  <c:v>1.3423094463729248E-2</c:v>
                </c:pt>
                <c:pt idx="1238">
                  <c:v>1.3415525251436649E-2</c:v>
                </c:pt>
                <c:pt idx="1239">
                  <c:v>1.340792334226667E-2</c:v>
                </c:pt>
                <c:pt idx="1240">
                  <c:v>1.3400288991670626E-2</c:v>
                </c:pt>
                <c:pt idx="1241">
                  <c:v>1.3392622455097218E-2</c:v>
                </c:pt>
                <c:pt idx="1242">
                  <c:v>1.3385231303834153E-2</c:v>
                </c:pt>
                <c:pt idx="1243">
                  <c:v>1.3377503662710229E-2</c:v>
                </c:pt>
                <c:pt idx="1244">
                  <c:v>1.336974458470244E-2</c:v>
                </c:pt>
                <c:pt idx="1245">
                  <c:v>1.3361954325241628E-2</c:v>
                </c:pt>
                <c:pt idx="1246">
                  <c:v>1.3353815923182358E-2</c:v>
                </c:pt>
                <c:pt idx="1247">
                  <c:v>1.3345961635093747E-2</c:v>
                </c:pt>
                <c:pt idx="1248">
                  <c:v>1.333807694913396E-2</c:v>
                </c:pt>
                <c:pt idx="1249">
                  <c:v>1.3330162120740405E-2</c:v>
                </c:pt>
                <c:pt idx="1250">
                  <c:v>1.3322217405349626E-2</c:v>
                </c:pt>
                <c:pt idx="1251">
                  <c:v>1.3314243058397294E-2</c:v>
                </c:pt>
                <c:pt idx="1252">
                  <c:v>1.3306239335317344E-2</c:v>
                </c:pt>
                <c:pt idx="1253">
                  <c:v>1.3298206491543714E-2</c:v>
                </c:pt>
                <c:pt idx="1254">
                  <c:v>1.3290144782507727E-2</c:v>
                </c:pt>
                <c:pt idx="1255">
                  <c:v>1.3282731201831766E-2</c:v>
                </c:pt>
                <c:pt idx="1256">
                  <c:v>1.3274617082137397E-2</c:v>
                </c:pt>
                <c:pt idx="1257">
                  <c:v>1.3266474828681041E-2</c:v>
                </c:pt>
                <c:pt idx="1258">
                  <c:v>1.3258304696868173E-2</c:v>
                </c:pt>
                <c:pt idx="1259">
                  <c:v>1.3250106942097162E-2</c:v>
                </c:pt>
                <c:pt idx="1260">
                  <c:v>1.3241881819771706E-2</c:v>
                </c:pt>
                <c:pt idx="1261">
                  <c:v>1.323362958528751E-2</c:v>
                </c:pt>
                <c:pt idx="1262">
                  <c:v>1.3225350494042942E-2</c:v>
                </c:pt>
                <c:pt idx="1263">
                  <c:v>1.3217044801434596E-2</c:v>
                </c:pt>
                <c:pt idx="1264">
                  <c:v>1.320907068111883E-2</c:v>
                </c:pt>
                <c:pt idx="1265">
                  <c:v>1.3200714674253513E-2</c:v>
                </c:pt>
                <c:pt idx="1266">
                  <c:v>1.31923328147082E-2</c:v>
                </c:pt>
                <c:pt idx="1267">
                  <c:v>1.3183925357865122E-2</c:v>
                </c:pt>
                <c:pt idx="1268">
                  <c:v>1.3174393041415598E-2</c:v>
                </c:pt>
                <c:pt idx="1269">
                  <c:v>1.316592900417321E-2</c:v>
                </c:pt>
                <c:pt idx="1270">
                  <c:v>1.3157440188360322E-2</c:v>
                </c:pt>
                <c:pt idx="1271">
                  <c:v>1.3148926849380458E-2</c:v>
                </c:pt>
                <c:pt idx="1272">
                  <c:v>1.3140764042705937E-2</c:v>
                </c:pt>
                <c:pt idx="1273">
                  <c:v>1.3132204402402132E-2</c:v>
                </c:pt>
                <c:pt idx="1274">
                  <c:v>1.3123620987553798E-2</c:v>
                </c:pt>
                <c:pt idx="1275">
                  <c:v>1.3115014053547851E-2</c:v>
                </c:pt>
                <c:pt idx="1276">
                  <c:v>1.3106383855767702E-2</c:v>
                </c:pt>
                <c:pt idx="1277">
                  <c:v>1.3097346131419258E-2</c:v>
                </c:pt>
                <c:pt idx="1278">
                  <c:v>1.3088668281444133E-2</c:v>
                </c:pt>
                <c:pt idx="1279">
                  <c:v>1.3079967951471146E-2</c:v>
                </c:pt>
                <c:pt idx="1280">
                  <c:v>1.3071245396889917E-2</c:v>
                </c:pt>
                <c:pt idx="1281">
                  <c:v>1.3062500873084857E-2</c:v>
                </c:pt>
                <c:pt idx="1282">
                  <c:v>1.3053734635441244E-2</c:v>
                </c:pt>
                <c:pt idx="1283">
                  <c:v>1.3044946939340881E-2</c:v>
                </c:pt>
                <c:pt idx="1284">
                  <c:v>1.3036138040164701E-2</c:v>
                </c:pt>
                <c:pt idx="1285">
                  <c:v>1.3027308193289292E-2</c:v>
                </c:pt>
                <c:pt idx="1286">
                  <c:v>1.3018457654092984E-2</c:v>
                </c:pt>
                <c:pt idx="1287">
                  <c:v>1.300958667794889E-2</c:v>
                </c:pt>
                <c:pt idx="1288">
                  <c:v>1.3000695520229253E-2</c:v>
                </c:pt>
                <c:pt idx="1289">
                  <c:v>1.2991784436306322E-2</c:v>
                </c:pt>
                <c:pt idx="1290">
                  <c:v>1.2982853681546258E-2</c:v>
                </c:pt>
                <c:pt idx="1291">
                  <c:v>1.2973903511316959E-2</c:v>
                </c:pt>
                <c:pt idx="1292">
                  <c:v>1.2964934180982856E-2</c:v>
                </c:pt>
                <c:pt idx="1293">
                  <c:v>1.2955945945904894E-2</c:v>
                </c:pt>
                <c:pt idx="1294">
                  <c:v>1.2947353317615828E-2</c:v>
                </c:pt>
                <c:pt idx="1295">
                  <c:v>1.2938329628695348E-2</c:v>
                </c:pt>
                <c:pt idx="1296">
                  <c:v>1.2929287783293714E-2</c:v>
                </c:pt>
                <c:pt idx="1297">
                  <c:v>1.292022803675217E-2</c:v>
                </c:pt>
                <c:pt idx="1298">
                  <c:v>1.2911150644414591E-2</c:v>
                </c:pt>
                <c:pt idx="1299">
                  <c:v>1.290163383585901E-2</c:v>
                </c:pt>
                <c:pt idx="1300">
                  <c:v>1.2892520417549442E-2</c:v>
                </c:pt>
                <c:pt idx="1301">
                  <c:v>1.288339013731845E-2</c:v>
                </c:pt>
                <c:pt idx="1302">
                  <c:v>1.2874243250511343E-2</c:v>
                </c:pt>
                <c:pt idx="1303">
                  <c:v>1.2865080012469087E-2</c:v>
                </c:pt>
                <c:pt idx="1304">
                  <c:v>1.2855900678530043E-2</c:v>
                </c:pt>
                <c:pt idx="1305">
                  <c:v>1.2846705504030829E-2</c:v>
                </c:pt>
                <c:pt idx="1306">
                  <c:v>1.2837494744306333E-2</c:v>
                </c:pt>
                <c:pt idx="1307">
                  <c:v>1.2829135572148154E-2</c:v>
                </c:pt>
                <c:pt idx="1308">
                  <c:v>1.2819897124022539E-2</c:v>
                </c:pt>
                <c:pt idx="1309">
                  <c:v>1.281064382076913E-2</c:v>
                </c:pt>
                <c:pt idx="1310">
                  <c:v>1.2801375917694813E-2</c:v>
                </c:pt>
                <c:pt idx="1311">
                  <c:v>1.2792093670102034E-2</c:v>
                </c:pt>
                <c:pt idx="1312">
                  <c:v>1.2782797333294127E-2</c:v>
                </c:pt>
                <c:pt idx="1313">
                  <c:v>1.2773487162567321E-2</c:v>
                </c:pt>
                <c:pt idx="1314">
                  <c:v>1.276416341321962E-2</c:v>
                </c:pt>
                <c:pt idx="1315">
                  <c:v>1.2754826340546366E-2</c:v>
                </c:pt>
                <c:pt idx="1316">
                  <c:v>1.2745921048463239E-2</c:v>
                </c:pt>
                <c:pt idx="1317">
                  <c:v>1.2736559293712051E-2</c:v>
                </c:pt>
                <c:pt idx="1318">
                  <c:v>1.2727184963471447E-2</c:v>
                </c:pt>
                <c:pt idx="1319">
                  <c:v>1.271779831301768E-2</c:v>
                </c:pt>
                <c:pt idx="1320">
                  <c:v>1.2707050641570372E-2</c:v>
                </c:pt>
                <c:pt idx="1321">
                  <c:v>1.26976367420939E-2</c:v>
                </c:pt>
                <c:pt idx="1322">
                  <c:v>1.2688211342439226E-2</c:v>
                </c:pt>
                <c:pt idx="1323">
                  <c:v>1.2678774697900397E-2</c:v>
                </c:pt>
                <c:pt idx="1324">
                  <c:v>1.2669327063773198E-2</c:v>
                </c:pt>
                <c:pt idx="1325">
                  <c:v>1.266032389878605E-2</c:v>
                </c:pt>
                <c:pt idx="1326">
                  <c:v>1.2650856083977856E-2</c:v>
                </c:pt>
                <c:pt idx="1327">
                  <c:v>1.2641378027322729E-2</c:v>
                </c:pt>
                <c:pt idx="1328">
                  <c:v>1.2631889984096034E-2</c:v>
                </c:pt>
                <c:pt idx="1329">
                  <c:v>1.262193298440172E-2</c:v>
                </c:pt>
                <c:pt idx="1330">
                  <c:v>1.2612424773768102E-2</c:v>
                </c:pt>
                <c:pt idx="1331">
                  <c:v>1.2602907360533195E-2</c:v>
                </c:pt>
                <c:pt idx="1332">
                  <c:v>1.2593380999970191E-2</c:v>
                </c:pt>
                <c:pt idx="1333">
                  <c:v>1.2583845947352287E-2</c:v>
                </c:pt>
                <c:pt idx="1334">
                  <c:v>1.2574302457948329E-2</c:v>
                </c:pt>
                <c:pt idx="1335">
                  <c:v>1.256475078702543E-2</c:v>
                </c:pt>
                <c:pt idx="1336">
                  <c:v>1.2555191189848096E-2</c:v>
                </c:pt>
                <c:pt idx="1337">
                  <c:v>1.2545623921679095E-2</c:v>
                </c:pt>
                <c:pt idx="1338">
                  <c:v>1.2536049237778586E-2</c:v>
                </c:pt>
                <c:pt idx="1339">
                  <c:v>1.2526467393401517E-2</c:v>
                </c:pt>
                <c:pt idx="1340">
                  <c:v>1.2516878643806312E-2</c:v>
                </c:pt>
                <c:pt idx="1341">
                  <c:v>1.2507283244241838E-2</c:v>
                </c:pt>
                <c:pt idx="1342">
                  <c:v>1.2497681449960432E-2</c:v>
                </c:pt>
                <c:pt idx="1343">
                  <c:v>1.2488073516210093E-2</c:v>
                </c:pt>
                <c:pt idx="1344">
                  <c:v>1.2478459698233604E-2</c:v>
                </c:pt>
                <c:pt idx="1345">
                  <c:v>1.2468840251275487E-2</c:v>
                </c:pt>
                <c:pt idx="1346">
                  <c:v>1.2459688500633942E-2</c:v>
                </c:pt>
                <c:pt idx="1347">
                  <c:v>1.2450059211483278E-2</c:v>
                </c:pt>
                <c:pt idx="1348">
                  <c:v>1.2440425040742978E-2</c:v>
                </c:pt>
                <c:pt idx="1349">
                  <c:v>1.2430786243639209E-2</c:v>
                </c:pt>
                <c:pt idx="1350">
                  <c:v>1.2421143075389357E-2</c:v>
                </c:pt>
                <c:pt idx="1351">
                  <c:v>1.2411019654161776E-2</c:v>
                </c:pt>
                <c:pt idx="1352">
                  <c:v>1.2401367950910369E-2</c:v>
                </c:pt>
                <c:pt idx="1353">
                  <c:v>1.2391712660525765E-2</c:v>
                </c:pt>
                <c:pt idx="1354">
                  <c:v>1.2382054038229891E-2</c:v>
                </c:pt>
                <c:pt idx="1355">
                  <c:v>1.2372392339241204E-2</c:v>
                </c:pt>
                <c:pt idx="1356">
                  <c:v>1.2362727818773813E-2</c:v>
                </c:pt>
                <c:pt idx="1357">
                  <c:v>1.2353060732040094E-2</c:v>
                </c:pt>
                <c:pt idx="1358">
                  <c:v>1.2343391334251549E-2</c:v>
                </c:pt>
                <c:pt idx="1359">
                  <c:v>1.2334680010015475E-2</c:v>
                </c:pt>
                <c:pt idx="1360">
                  <c:v>1.2325007579913283E-2</c:v>
                </c:pt>
                <c:pt idx="1361">
                  <c:v>1.2315333567504361E-2</c:v>
                </c:pt>
                <c:pt idx="1362">
                  <c:v>1.2305658227969474E-2</c:v>
                </c:pt>
                <c:pt idx="1363">
                  <c:v>1.2294117768467575E-2</c:v>
                </c:pt>
                <c:pt idx="1364">
                  <c:v>1.2284922075273208E-2</c:v>
                </c:pt>
                <c:pt idx="1365">
                  <c:v>1.2275244226039206E-2</c:v>
                </c:pt>
                <c:pt idx="1366">
                  <c:v>1.2265566106841597E-2</c:v>
                </c:pt>
                <c:pt idx="1367">
                  <c:v>1.2255887972847823E-2</c:v>
                </c:pt>
                <c:pt idx="1368">
                  <c:v>1.2246693174756795E-2</c:v>
                </c:pt>
                <c:pt idx="1369">
                  <c:v>1.223701602255902E-2</c:v>
                </c:pt>
                <c:pt idx="1370">
                  <c:v>1.2227339602552182E-2</c:v>
                </c:pt>
                <c:pt idx="1371">
                  <c:v>1.2217664169888584E-2</c:v>
                </c:pt>
                <c:pt idx="1372">
                  <c:v>1.2205569879202955E-2</c:v>
                </c:pt>
                <c:pt idx="1373">
                  <c:v>1.2195896345417036E-2</c:v>
                </c:pt>
                <c:pt idx="1374">
                  <c:v>1.2186224657143797E-2</c:v>
                </c:pt>
                <c:pt idx="1375">
                  <c:v>1.217199976276335E-2</c:v>
                </c:pt>
                <c:pt idx="1376">
                  <c:v>1.2168341639967155E-2</c:v>
                </c:pt>
                <c:pt idx="1377">
                  <c:v>1.2158677296043342E-2</c:v>
                </c:pt>
                <c:pt idx="1378">
                  <c:v>1.2149015762611588E-2</c:v>
                </c:pt>
                <c:pt idx="1379">
                  <c:v>1.2139357294819882E-2</c:v>
                </c:pt>
                <c:pt idx="1380">
                  <c:v>1.2129702147813582E-2</c:v>
                </c:pt>
                <c:pt idx="1381">
                  <c:v>1.2118595948673027E-2</c:v>
                </c:pt>
                <c:pt idx="1382">
                  <c:v>1.210894821089244E-2</c:v>
                </c:pt>
                <c:pt idx="1383">
                  <c:v>1.209930461518322E-2</c:v>
                </c:pt>
                <c:pt idx="1384">
                  <c:v>1.2089665416708917E-2</c:v>
                </c:pt>
                <c:pt idx="1385">
                  <c:v>1.2080030870623726E-2</c:v>
                </c:pt>
                <c:pt idx="1386">
                  <c:v>1.2070401232086095E-2</c:v>
                </c:pt>
                <c:pt idx="1387">
                  <c:v>1.2060776756248519E-2</c:v>
                </c:pt>
                <c:pt idx="1388">
                  <c:v>1.2051157698260092E-2</c:v>
                </c:pt>
                <c:pt idx="1389">
                  <c:v>1.2042997358081467E-2</c:v>
                </c:pt>
                <c:pt idx="1390">
                  <c:v>1.2031936856423651E-2</c:v>
                </c:pt>
                <c:pt idx="1391">
                  <c:v>1.202233558286192E-2</c:v>
                </c:pt>
                <c:pt idx="1392">
                  <c:v>1.2012740747726151E-2</c:v>
                </c:pt>
                <c:pt idx="1393">
                  <c:v>1.2003152606156085E-2</c:v>
                </c:pt>
                <c:pt idx="1394">
                  <c:v>1.1993571413283806E-2</c:v>
                </c:pt>
                <c:pt idx="1395">
                  <c:v>1.19839974242448E-2</c:v>
                </c:pt>
                <c:pt idx="1396">
                  <c:v>1.1974430894167755E-2</c:v>
                </c:pt>
                <c:pt idx="1397">
                  <c:v>1.1964872078181352E-2</c:v>
                </c:pt>
                <c:pt idx="1398">
                  <c:v>1.1956768208266254E-2</c:v>
                </c:pt>
                <c:pt idx="1399">
                  <c:v>1.1947224630730979E-2</c:v>
                </c:pt>
                <c:pt idx="1400">
                  <c:v>1.193768947639191E-2</c:v>
                </c:pt>
                <c:pt idx="1401">
                  <c:v>1.1928163000346969E-2</c:v>
                </c:pt>
                <c:pt idx="1402">
                  <c:v>1.1917202638895227E-2</c:v>
                </c:pt>
                <c:pt idx="1403">
                  <c:v>1.1907695464992624E-2</c:v>
                </c:pt>
                <c:pt idx="1404">
                  <c:v>1.1898197791004919E-2</c:v>
                </c:pt>
                <c:pt idx="1405">
                  <c:v>1.1888709872039535E-2</c:v>
                </c:pt>
                <c:pt idx="1406">
                  <c:v>1.1879231963203899E-2</c:v>
                </c:pt>
                <c:pt idx="1407">
                  <c:v>1.1869764319596928E-2</c:v>
                </c:pt>
                <c:pt idx="1408">
                  <c:v>1.18603071963235E-2</c:v>
                </c:pt>
                <c:pt idx="1409">
                  <c:v>1.185086084848168E-2</c:v>
                </c:pt>
                <c:pt idx="1410">
                  <c:v>1.1841425531164441E-2</c:v>
                </c:pt>
                <c:pt idx="1411">
                  <c:v>1.1833431665151408E-2</c:v>
                </c:pt>
                <c:pt idx="1412">
                  <c:v>1.1824017485909532E-2</c:v>
                </c:pt>
                <c:pt idx="1413">
                  <c:v>1.1814615045914592E-2</c:v>
                </c:pt>
                <c:pt idx="1414">
                  <c:v>1.1805224600231132E-2</c:v>
                </c:pt>
                <c:pt idx="1415">
                  <c:v>1.1791830989947861E-2</c:v>
                </c:pt>
                <c:pt idx="1416">
                  <c:v>1.1782470735193718E-2</c:v>
                </c:pt>
                <c:pt idx="1417">
                  <c:v>1.1772650518255438E-2</c:v>
                </c:pt>
                <c:pt idx="1418">
                  <c:v>1.1763789087142778E-2</c:v>
                </c:pt>
                <c:pt idx="1419">
                  <c:v>1.1754468203950468E-2</c:v>
                </c:pt>
                <c:pt idx="1420">
                  <c:v>1.1745160954716297E-2</c:v>
                </c:pt>
                <c:pt idx="1421">
                  <c:v>1.1735867594484601E-2</c:v>
                </c:pt>
                <c:pt idx="1422">
                  <c:v>1.1726588378303232E-2</c:v>
                </c:pt>
                <c:pt idx="1423">
                  <c:v>1.1717323561213014E-2</c:v>
                </c:pt>
                <c:pt idx="1424">
                  <c:v>1.1707605739978881E-2</c:v>
                </c:pt>
                <c:pt idx="1425">
                  <c:v>1.1698371300846385E-2</c:v>
                </c:pt>
                <c:pt idx="1426">
                  <c:v>1.1689152044867753E-2</c:v>
                </c:pt>
                <c:pt idx="1427">
                  <c:v>1.1679948227082453E-2</c:v>
                </c:pt>
                <c:pt idx="1428">
                  <c:v>1.167122438849212E-2</c:v>
                </c:pt>
                <c:pt idx="1429">
                  <c:v>1.1662051321732311E-2</c:v>
                </c:pt>
                <c:pt idx="1430">
                  <c:v>1.1650281195501289E-2</c:v>
                </c:pt>
                <c:pt idx="1431">
                  <c:v>1.1643753996229661E-2</c:v>
                </c:pt>
                <c:pt idx="1432">
                  <c:v>1.1634630247536847E-2</c:v>
                </c:pt>
                <c:pt idx="1433">
                  <c:v>1.1623764371234739E-2</c:v>
                </c:pt>
                <c:pt idx="1434">
                  <c:v>1.1614678243076181E-2</c:v>
                </c:pt>
                <c:pt idx="1435">
                  <c:v>1.1605609629792388E-2</c:v>
                </c:pt>
                <c:pt idx="1436">
                  <c:v>1.1596558786404585E-2</c:v>
                </c:pt>
                <c:pt idx="1437">
                  <c:v>1.1587525967931387E-2</c:v>
                </c:pt>
                <c:pt idx="1438">
                  <c:v>1.1578511429391409E-2</c:v>
                </c:pt>
                <c:pt idx="1439">
                  <c:v>1.1569515419178998E-2</c:v>
                </c:pt>
                <c:pt idx="1440">
                  <c:v>1.1560537608438951E-2</c:v>
                </c:pt>
                <c:pt idx="1441">
                  <c:v>1.1551576648139947E-2</c:v>
                </c:pt>
                <c:pt idx="1442">
                  <c:v>1.154263107941852E-2</c:v>
                </c:pt>
                <c:pt idx="1443">
                  <c:v>1.15336994369025E-2</c:v>
                </c:pt>
                <c:pt idx="1444">
                  <c:v>1.1524780248702318E-2</c:v>
                </c:pt>
                <c:pt idx="1445">
                  <c:v>1.1515872036429261E-2</c:v>
                </c:pt>
                <c:pt idx="1446">
                  <c:v>1.1506973315175478E-2</c:v>
                </c:pt>
                <c:pt idx="1447">
                  <c:v>1.1498082593527022E-2</c:v>
                </c:pt>
                <c:pt idx="1448">
                  <c:v>1.1489198373558629E-2</c:v>
                </c:pt>
                <c:pt idx="1449">
                  <c:v>1.1480319150836332E-2</c:v>
                </c:pt>
                <c:pt idx="1450">
                  <c:v>1.1471894694269165E-2</c:v>
                </c:pt>
                <c:pt idx="1451">
                  <c:v>1.1463021243323712E-2</c:v>
                </c:pt>
                <c:pt idx="1452">
                  <c:v>1.14541482417656E-2</c:v>
                </c:pt>
                <c:pt idx="1453">
                  <c:v>1.1445274566567005E-2</c:v>
                </c:pt>
                <c:pt idx="1454">
                  <c:v>1.1435947682216979E-2</c:v>
                </c:pt>
                <c:pt idx="1455">
                  <c:v>1.1427072521615756E-2</c:v>
                </c:pt>
                <c:pt idx="1456">
                  <c:v>1.1418197027393575E-2</c:v>
                </c:pt>
                <c:pt idx="1457">
                  <c:v>1.140932136894624E-2</c:v>
                </c:pt>
                <c:pt idx="1458">
                  <c:v>1.1400445715666075E-2</c:v>
                </c:pt>
                <c:pt idx="1459">
                  <c:v>1.1391570236944541E-2</c:v>
                </c:pt>
                <c:pt idx="1460">
                  <c:v>1.1382695102172222E-2</c:v>
                </c:pt>
                <c:pt idx="1461">
                  <c:v>1.137382048073797E-2</c:v>
                </c:pt>
                <c:pt idx="1462">
                  <c:v>1.1364946542027162E-2</c:v>
                </c:pt>
                <c:pt idx="1463">
                  <c:v>1.1356982728528031E-2</c:v>
                </c:pt>
                <c:pt idx="1464">
                  <c:v>1.1348111013456119E-2</c:v>
                </c:pt>
                <c:pt idx="1465">
                  <c:v>1.1339240464552702E-2</c:v>
                </c:pt>
                <c:pt idx="1466">
                  <c:v>1.1330371251190741E-2</c:v>
                </c:pt>
                <c:pt idx="1467">
                  <c:v>1.1320236859968524E-2</c:v>
                </c:pt>
                <c:pt idx="1468">
                  <c:v>1.1311371078799759E-2</c:v>
                </c:pt>
                <c:pt idx="1469">
                  <c:v>1.1302507165469322E-2</c:v>
                </c:pt>
                <c:pt idx="1470">
                  <c:v>1.1293645289341292E-2</c:v>
                </c:pt>
                <c:pt idx="1471">
                  <c:v>1.1284785619778859E-2</c:v>
                </c:pt>
                <c:pt idx="1472">
                  <c:v>1.1276384080292053E-2</c:v>
                </c:pt>
                <c:pt idx="1473">
                  <c:v>1.1267529395607699E-2</c:v>
                </c:pt>
                <c:pt idx="1474">
                  <c:v>1.1258677413169861E-2</c:v>
                </c:pt>
                <c:pt idx="1475">
                  <c:v>1.1249828302330711E-2</c:v>
                </c:pt>
                <c:pt idx="1476">
                  <c:v>1.1239614398991094E-2</c:v>
                </c:pt>
                <c:pt idx="1477">
                  <c:v>1.1230771500846056E-2</c:v>
                </c:pt>
                <c:pt idx="1478">
                  <c:v>1.1221932019605169E-2</c:v>
                </c:pt>
                <c:pt idx="1479">
                  <c:v>1.1213096124626872E-2</c:v>
                </c:pt>
                <c:pt idx="1480">
                  <c:v>1.1204719911898271E-2</c:v>
                </c:pt>
                <c:pt idx="1481">
                  <c:v>1.1194630809823167E-2</c:v>
                </c:pt>
                <c:pt idx="1482">
                  <c:v>1.1185807236250277E-2</c:v>
                </c:pt>
                <c:pt idx="1483">
                  <c:v>1.1176987938116291E-2</c:v>
                </c:pt>
                <c:pt idx="1484">
                  <c:v>1.116771739677932E-2</c:v>
                </c:pt>
                <c:pt idx="1485">
                  <c:v>1.1158907247184241E-2</c:v>
                </c:pt>
                <c:pt idx="1486">
                  <c:v>1.115010189352672E-2</c:v>
                </c:pt>
                <c:pt idx="1487">
                  <c:v>1.114130150515912E-2</c:v>
                </c:pt>
                <c:pt idx="1488">
                  <c:v>1.1132506251425107E-2</c:v>
                </c:pt>
                <c:pt idx="1489">
                  <c:v>1.1123716301673565E-2</c:v>
                </c:pt>
                <c:pt idx="1490">
                  <c:v>1.1114931825244687E-2</c:v>
                </c:pt>
                <c:pt idx="1491">
                  <c:v>1.110615299148388E-2</c:v>
                </c:pt>
                <c:pt idx="1492">
                  <c:v>1.1097379969730472E-2</c:v>
                </c:pt>
                <c:pt idx="1493">
                  <c:v>1.1088612929324655E-2</c:v>
                </c:pt>
                <c:pt idx="1494">
                  <c:v>1.1079852039604885E-2</c:v>
                </c:pt>
                <c:pt idx="1495">
                  <c:v>1.1071097469907011E-2</c:v>
                </c:pt>
                <c:pt idx="1496">
                  <c:v>1.1062349389566885E-2</c:v>
                </c:pt>
                <c:pt idx="1497">
                  <c:v>1.1053607967916879E-2</c:v>
                </c:pt>
                <c:pt idx="1498">
                  <c:v>1.1044873374290238E-2</c:v>
                </c:pt>
                <c:pt idx="1499">
                  <c:v>1.1036145778017597E-2</c:v>
                </c:pt>
                <c:pt idx="1500">
                  <c:v>1.1027425348427856E-2</c:v>
                </c:pt>
                <c:pt idx="1501">
                  <c:v>1.1018712254849045E-2</c:v>
                </c:pt>
                <c:pt idx="1502">
                  <c:v>1.101045883143523E-2</c:v>
                </c:pt>
                <c:pt idx="1503">
                  <c:v>1.1001760603256186E-2</c:v>
                </c:pt>
                <c:pt idx="1504">
                  <c:v>1.0993070206520765E-2</c:v>
                </c:pt>
                <c:pt idx="1505">
                  <c:v>1.0984387810544959E-2</c:v>
                </c:pt>
                <c:pt idx="1506">
                  <c:v>1.0973910418528488E-2</c:v>
                </c:pt>
                <c:pt idx="1507">
                  <c:v>1.0966597231767695E-2</c:v>
                </c:pt>
                <c:pt idx="1508">
                  <c:v>1.0957940231315549E-2</c:v>
                </c:pt>
                <c:pt idx="1509">
                  <c:v>1.0949291921445569E-2</c:v>
                </c:pt>
                <c:pt idx="1510">
                  <c:v>1.0940652471470146E-2</c:v>
                </c:pt>
                <c:pt idx="1511">
                  <c:v>1.0932022050702539E-2</c:v>
                </c:pt>
                <c:pt idx="1512">
                  <c:v>1.092340082845427E-2</c:v>
                </c:pt>
                <c:pt idx="1513">
                  <c:v>1.0914788974035992E-2</c:v>
                </c:pt>
                <c:pt idx="1514">
                  <c:v>1.0906186656756618E-2</c:v>
                </c:pt>
                <c:pt idx="1515">
                  <c:v>1.0898488273951124E-2</c:v>
                </c:pt>
                <c:pt idx="1516">
                  <c:v>1.0889904584090004E-2</c:v>
                </c:pt>
                <c:pt idx="1517">
                  <c:v>1.0881330914086718E-2</c:v>
                </c:pt>
                <c:pt idx="1518">
                  <c:v>1.0872767433236064E-2</c:v>
                </c:pt>
                <c:pt idx="1519">
                  <c:v>1.0864214310832843E-2</c:v>
                </c:pt>
                <c:pt idx="1520">
                  <c:v>1.0855671716167414E-2</c:v>
                </c:pt>
                <c:pt idx="1521">
                  <c:v>1.0847139818531026E-2</c:v>
                </c:pt>
                <c:pt idx="1522">
                  <c:v>1.083861878721315E-2</c:v>
                </c:pt>
                <c:pt idx="1523">
                  <c:v>1.0830108791502369E-2</c:v>
                </c:pt>
                <c:pt idx="1524">
                  <c:v>1.0822052436271474E-2</c:v>
                </c:pt>
                <c:pt idx="1525">
                  <c:v>1.081356443052422E-2</c:v>
                </c:pt>
                <c:pt idx="1526">
                  <c:v>1.0805087955602699E-2</c:v>
                </c:pt>
                <c:pt idx="1527">
                  <c:v>1.0796623180784537E-2</c:v>
                </c:pt>
                <c:pt idx="1528">
                  <c:v>1.0786850424136542E-2</c:v>
                </c:pt>
                <c:pt idx="1529">
                  <c:v>1.0778411480067781E-2</c:v>
                </c:pt>
                <c:pt idx="1530">
                  <c:v>1.0769984781891145E-2</c:v>
                </c:pt>
                <c:pt idx="1531">
                  <c:v>1.0761570498893829E-2</c:v>
                </c:pt>
                <c:pt idx="1532">
                  <c:v>1.0753606053334551E-2</c:v>
                </c:pt>
                <c:pt idx="1533">
                  <c:v>1.0745216415772302E-2</c:v>
                </c:pt>
                <c:pt idx="1534">
                  <c:v>1.0736839688565914E-2</c:v>
                </c:pt>
                <c:pt idx="1535">
                  <c:v>1.0728476040991848E-2</c:v>
                </c:pt>
                <c:pt idx="1536">
                  <c:v>1.0720125642325686E-2</c:v>
                </c:pt>
                <c:pt idx="1537">
                  <c:v>1.0711354999475191E-2</c:v>
                </c:pt>
                <c:pt idx="1538">
                  <c:v>1.0703032362609428E-2</c:v>
                </c:pt>
                <c:pt idx="1539">
                  <c:v>1.0694723495157968E-2</c:v>
                </c:pt>
                <c:pt idx="1540">
                  <c:v>1.0686428566394974E-2</c:v>
                </c:pt>
                <c:pt idx="1541">
                  <c:v>1.0678147745592866E-2</c:v>
                </c:pt>
                <c:pt idx="1542">
                  <c:v>1.0669881202022329E-2</c:v>
                </c:pt>
                <c:pt idx="1543">
                  <c:v>1.0661629104954917E-2</c:v>
                </c:pt>
                <c:pt idx="1544">
                  <c:v>1.0653391623656099E-2</c:v>
                </c:pt>
                <c:pt idx="1545">
                  <c:v>1.0645168927396561E-2</c:v>
                </c:pt>
                <c:pt idx="1546">
                  <c:v>1.0636961185439168E-2</c:v>
                </c:pt>
                <c:pt idx="1547">
                  <c:v>1.0628768567052865E-2</c:v>
                </c:pt>
                <c:pt idx="1548">
                  <c:v>1.0620591241497043E-2</c:v>
                </c:pt>
                <c:pt idx="1549">
                  <c:v>1.0612429378036303E-2</c:v>
                </c:pt>
                <c:pt idx="1550">
                  <c:v>1.0604283145930036E-2</c:v>
                </c:pt>
                <c:pt idx="1551">
                  <c:v>1.0596152714440235E-2</c:v>
                </c:pt>
                <c:pt idx="1552">
                  <c:v>1.0588038252824554E-2</c:v>
                </c:pt>
                <c:pt idx="1553">
                  <c:v>1.0579939930340643E-2</c:v>
                </c:pt>
                <c:pt idx="1554">
                  <c:v>1.0572276995116659E-2</c:v>
                </c:pt>
                <c:pt idx="1555">
                  <c:v>1.0564210486217578E-2</c:v>
                </c:pt>
                <c:pt idx="1556">
                  <c:v>1.0556160611457836E-2</c:v>
                </c:pt>
                <c:pt idx="1557">
                  <c:v>1.0548127540087543E-2</c:v>
                </c:pt>
                <c:pt idx="1558">
                  <c:v>1.0539696328822467E-2</c:v>
                </c:pt>
                <c:pt idx="1559">
                  <c:v>1.0531698395467739E-2</c:v>
                </c:pt>
                <c:pt idx="1560">
                  <c:v>1.0523717786014455E-2</c:v>
                </c:pt>
                <c:pt idx="1561">
                  <c:v>1.051575466970984E-2</c:v>
                </c:pt>
                <c:pt idx="1562">
                  <c:v>1.0507809215800249E-2</c:v>
                </c:pt>
                <c:pt idx="1563">
                  <c:v>1.0499881593532908E-2</c:v>
                </c:pt>
                <c:pt idx="1564">
                  <c:v>1.0491971972150698E-2</c:v>
                </c:pt>
                <c:pt idx="1565">
                  <c:v>1.0484080520899105E-2</c:v>
                </c:pt>
                <c:pt idx="1566">
                  <c:v>1.0476207409019271E-2</c:v>
                </c:pt>
                <c:pt idx="1567">
                  <c:v>1.0469163788955349E-2</c:v>
                </c:pt>
                <c:pt idx="1568">
                  <c:v>1.0461325587642456E-2</c:v>
                </c:pt>
                <c:pt idx="1569">
                  <c:v>1.045350620781349E-2</c:v>
                </c:pt>
                <c:pt idx="1570">
                  <c:v>1.0445705818700191E-2</c:v>
                </c:pt>
                <c:pt idx="1571">
                  <c:v>1.0437924589529857E-2</c:v>
                </c:pt>
                <c:pt idx="1572">
                  <c:v>1.043016268953334E-2</c:v>
                </c:pt>
                <c:pt idx="1573">
                  <c:v>1.0422420287937939E-2</c:v>
                </c:pt>
                <c:pt idx="1574">
                  <c:v>1.0414697553970065E-2</c:v>
                </c:pt>
                <c:pt idx="1575">
                  <c:v>1.0406994656857904E-2</c:v>
                </c:pt>
                <c:pt idx="1576">
                  <c:v>1.0399706723228016E-2</c:v>
                </c:pt>
                <c:pt idx="1577">
                  <c:v>1.0392042756055667E-2</c:v>
                </c:pt>
                <c:pt idx="1578">
                  <c:v>1.0384399120570213E-2</c:v>
                </c:pt>
                <c:pt idx="1579">
                  <c:v>1.0376775985992697E-2</c:v>
                </c:pt>
                <c:pt idx="1580">
                  <c:v>1.0368004249956157E-2</c:v>
                </c:pt>
                <c:pt idx="1581">
                  <c:v>1.0360426537018153E-2</c:v>
                </c:pt>
                <c:pt idx="1582">
                  <c:v>1.0352869871186816E-2</c:v>
                </c:pt>
                <c:pt idx="1583">
                  <c:v>1.034533442168591E-2</c:v>
                </c:pt>
                <c:pt idx="1584">
                  <c:v>1.0338204699090759E-2</c:v>
                </c:pt>
                <c:pt idx="1585">
                  <c:v>1.0330710833184922E-2</c:v>
                </c:pt>
                <c:pt idx="1586">
                  <c:v>1.0323238678415707E-2</c:v>
                </c:pt>
                <c:pt idx="1587">
                  <c:v>1.0315788403999847E-2</c:v>
                </c:pt>
                <c:pt idx="1588">
                  <c:v>1.030836017915319E-2</c:v>
                </c:pt>
                <c:pt idx="1589">
                  <c:v>1.030057674410783E-2</c:v>
                </c:pt>
                <c:pt idx="1590">
                  <c:v>1.0293194547141065E-2</c:v>
                </c:pt>
                <c:pt idx="1591">
                  <c:v>1.0285834920270529E-2</c:v>
                </c:pt>
                <c:pt idx="1592">
                  <c:v>1.0278498032711294E-2</c:v>
                </c:pt>
                <c:pt idx="1593">
                  <c:v>1.0271184053680178E-2</c:v>
                </c:pt>
                <c:pt idx="1594">
                  <c:v>1.0263893152393126E-2</c:v>
                </c:pt>
                <c:pt idx="1595">
                  <c:v>1.0256625498060869E-2</c:v>
                </c:pt>
                <c:pt idx="1596">
                  <c:v>1.0249381259899354E-2</c:v>
                </c:pt>
                <c:pt idx="1597">
                  <c:v>1.0242160607120181E-2</c:v>
                </c:pt>
                <c:pt idx="1598">
                  <c:v>1.0234963708934085E-2</c:v>
                </c:pt>
                <c:pt idx="1599">
                  <c:v>1.0227790734551795E-2</c:v>
                </c:pt>
                <c:pt idx="1600">
                  <c:v>1.0220641853184045E-2</c:v>
                </c:pt>
                <c:pt idx="1601">
                  <c:v>1.0213517234038093E-2</c:v>
                </c:pt>
                <c:pt idx="1602">
                  <c:v>1.020641704632293E-2</c:v>
                </c:pt>
                <c:pt idx="1603">
                  <c:v>1.0199341459247556E-2</c:v>
                </c:pt>
                <c:pt idx="1604">
                  <c:v>1.0192290642017486E-2</c:v>
                </c:pt>
                <c:pt idx="1605">
                  <c:v>1.0185264763837371E-2</c:v>
                </c:pt>
                <c:pt idx="1606">
                  <c:v>1.0178615510122727E-2</c:v>
                </c:pt>
                <c:pt idx="1607">
                  <c:v>1.017163837712478E-2</c:v>
                </c:pt>
                <c:pt idx="1608">
                  <c:v>1.0164686677853167E-2</c:v>
                </c:pt>
                <c:pt idx="1609">
                  <c:v>1.0157760581507925E-2</c:v>
                </c:pt>
                <c:pt idx="1610">
                  <c:v>1.0150860257289096E-2</c:v>
                </c:pt>
                <c:pt idx="1611">
                  <c:v>1.014364269027399E-2</c:v>
                </c:pt>
                <c:pt idx="1612">
                  <c:v>1.0136796123158133E-2</c:v>
                </c:pt>
                <c:pt idx="1613">
                  <c:v>1.0129975848713795E-2</c:v>
                </c:pt>
                <c:pt idx="1614">
                  <c:v>1.0123182036143886E-2</c:v>
                </c:pt>
                <c:pt idx="1615">
                  <c:v>1.0116414854644372E-2</c:v>
                </c:pt>
                <c:pt idx="1616">
                  <c:v>1.0109674473416423E-2</c:v>
                </c:pt>
                <c:pt idx="1617">
                  <c:v>1.0102961061655135E-2</c:v>
                </c:pt>
                <c:pt idx="1618">
                  <c:v>1.0096274788559076E-2</c:v>
                </c:pt>
                <c:pt idx="1619">
                  <c:v>1.0089945002483921E-2</c:v>
                </c:pt>
                <c:pt idx="1620">
                  <c:v>1.0083311705326652E-2</c:v>
                </c:pt>
                <c:pt idx="1621">
                  <c:v>1.0076706041442635E-2</c:v>
                </c:pt>
                <c:pt idx="1622">
                  <c:v>1.0070128180024004E-2</c:v>
                </c:pt>
                <c:pt idx="1623">
                  <c:v>1.0063578290261133E-2</c:v>
                </c:pt>
                <c:pt idx="1624">
                  <c:v>1.0057056541345276E-2</c:v>
                </c:pt>
                <c:pt idx="1625">
                  <c:v>1.0050563102466811E-2</c:v>
                </c:pt>
                <c:pt idx="1626">
                  <c:v>1.0044098142814357E-2</c:v>
                </c:pt>
                <c:pt idx="1627">
                  <c:v>1.0037661831578289E-2</c:v>
                </c:pt>
                <c:pt idx="1628">
                  <c:v>1.0031566947080073E-2</c:v>
                </c:pt>
                <c:pt idx="1629">
                  <c:v>1.0025186515607132E-2</c:v>
                </c:pt>
                <c:pt idx="1630">
                  <c:v>1.0018835227106671E-2</c:v>
                </c:pt>
                <c:pt idx="1631">
                  <c:v>1.0012513250765132E-2</c:v>
                </c:pt>
                <c:pt idx="1632">
                  <c:v>1.0005611274134386E-2</c:v>
                </c:pt>
                <c:pt idx="1633">
                  <c:v>9.9993523843018885E-3</c:v>
                </c:pt>
                <c:pt idx="1634">
                  <c:v>9.9931233402161344E-3</c:v>
                </c:pt>
                <c:pt idx="1635">
                  <c:v>9.9869243110670015E-3</c:v>
                </c:pt>
                <c:pt idx="1636">
                  <c:v>9.980755466043505E-3</c:v>
                </c:pt>
                <c:pt idx="1637">
                  <c:v>9.9749116033629737E-3</c:v>
                </c:pt>
                <c:pt idx="1638">
                  <c:v>9.9688015910541234E-3</c:v>
                </c:pt>
                <c:pt idx="1639">
                  <c:v>9.9627222573969807E-3</c:v>
                </c:pt>
                <c:pt idx="1640">
                  <c:v>9.9566737715748952E-3</c:v>
                </c:pt>
                <c:pt idx="1641">
                  <c:v>9.9489415527069143E-3</c:v>
                </c:pt>
                <c:pt idx="1642">
                  <c:v>9.9429660343187259E-3</c:v>
                </c:pt>
                <c:pt idx="1643">
                  <c:v>9.9370219346322231E-3</c:v>
                </c:pt>
                <c:pt idx="1644">
                  <c:v>9.931109422840572E-3</c:v>
                </c:pt>
                <c:pt idx="1645">
                  <c:v>9.9252286681343928E-3</c:v>
                </c:pt>
                <c:pt idx="1646">
                  <c:v>9.9193798397051551E-3</c:v>
                </c:pt>
                <c:pt idx="1647">
                  <c:v>9.9135631067460307E-3</c:v>
                </c:pt>
                <c:pt idx="1648">
                  <c:v>9.9077786384442323E-3</c:v>
                </c:pt>
                <c:pt idx="1649">
                  <c:v>9.9028327990110434E-3</c:v>
                </c:pt>
                <c:pt idx="1650">
                  <c:v>9.8963071725819036E-3</c:v>
                </c:pt>
                <c:pt idx="1651">
                  <c:v>9.8906205134017596E-3</c:v>
                </c:pt>
                <c:pt idx="1652">
                  <c:v>9.8849667956439711E-3</c:v>
                </c:pt>
                <c:pt idx="1653">
                  <c:v>9.8793461884966061E-3</c:v>
                </c:pt>
                <c:pt idx="1654">
                  <c:v>9.8737588611494329E-3</c:v>
                </c:pt>
                <c:pt idx="1655">
                  <c:v>9.8682049827939228E-3</c:v>
                </c:pt>
                <c:pt idx="1656">
                  <c:v>9.8626847226181407E-3</c:v>
                </c:pt>
                <c:pt idx="1657">
                  <c:v>9.857198249813558E-3</c:v>
                </c:pt>
                <c:pt idx="1658">
                  <c:v>9.8524910377169456E-3</c:v>
                </c:pt>
                <c:pt idx="1659">
                  <c:v>9.8470656852103558E-3</c:v>
                </c:pt>
                <c:pt idx="1660">
                  <c:v>9.8416745883350646E-3</c:v>
                </c:pt>
                <c:pt idx="1661">
                  <c:v>9.8363179162726626E-3</c:v>
                </c:pt>
                <c:pt idx="1662">
                  <c:v>9.8302786179648091E-3</c:v>
                </c:pt>
                <c:pt idx="1663">
                  <c:v>9.8249984223564013E-3</c:v>
                </c:pt>
                <c:pt idx="1664">
                  <c:v>9.8197531984441696E-3</c:v>
                </c:pt>
                <c:pt idx="1665">
                  <c:v>9.8145431154153338E-3</c:v>
                </c:pt>
                <c:pt idx="1666">
                  <c:v>9.8093683424622137E-3</c:v>
                </c:pt>
                <c:pt idx="1667">
                  <c:v>9.804229048771174E-3</c:v>
                </c:pt>
                <c:pt idx="1668">
                  <c:v>9.7991254035345345E-3</c:v>
                </c:pt>
                <c:pt idx="1669">
                  <c:v>9.794057575940365E-3</c:v>
                </c:pt>
                <c:pt idx="1670">
                  <c:v>9.7890257351784318E-3</c:v>
                </c:pt>
                <c:pt idx="1671">
                  <c:v>9.7848994912537179E-3</c:v>
                </c:pt>
                <c:pt idx="1672">
                  <c:v>9.779930169385942E-3</c:v>
                </c:pt>
                <c:pt idx="1673">
                  <c:v>9.7749972893534931E-3</c:v>
                </c:pt>
                <c:pt idx="1674">
                  <c:v>9.7701010203357086E-3</c:v>
                </c:pt>
                <c:pt idx="1675">
                  <c:v>9.763584093938172E-3</c:v>
                </c:pt>
                <c:pt idx="1676">
                  <c:v>9.7581594988484198E-3</c:v>
                </c:pt>
                <c:pt idx="1677">
                  <c:v>9.7533925976871442E-3</c:v>
                </c:pt>
                <c:pt idx="1678">
                  <c:v>9.7484644031768358E-3</c:v>
                </c:pt>
                <c:pt idx="1679">
                  <c:v>9.7439710847169181E-3</c:v>
                </c:pt>
                <c:pt idx="1680">
                  <c:v>9.7393168112729061E-3</c:v>
                </c:pt>
                <c:pt idx="1681">
                  <c:v>9.7347004187650858E-3</c:v>
                </c:pt>
                <c:pt idx="1682">
                  <c:v>9.730122076377681E-3</c:v>
                </c:pt>
                <c:pt idx="1683">
                  <c:v>9.7255819532931637E-3</c:v>
                </c:pt>
                <c:pt idx="1684">
                  <c:v>9.7208972752833682E-3</c:v>
                </c:pt>
                <c:pt idx="1685">
                  <c:v>9.7164367650230867E-3</c:v>
                </c:pt>
                <c:pt idx="1686">
                  <c:v>9.7120149948035448E-3</c:v>
                </c:pt>
                <c:pt idx="1687">
                  <c:v>9.7076321338094105E-3</c:v>
                </c:pt>
                <c:pt idx="1688">
                  <c:v>9.7034605488565632E-3</c:v>
                </c:pt>
                <c:pt idx="1689">
                  <c:v>9.699153294459896E-3</c:v>
                </c:pt>
                <c:pt idx="1690">
                  <c:v>9.6948854436592173E-3</c:v>
                </c:pt>
                <c:pt idx="1691">
                  <c:v>9.6894563783537675E-3</c:v>
                </c:pt>
                <c:pt idx="1692">
                  <c:v>9.6864686295924044E-3</c:v>
                </c:pt>
                <c:pt idx="1693">
                  <c:v>9.6821615361696953E-3</c:v>
                </c:pt>
                <c:pt idx="1694">
                  <c:v>9.6780557770543944E-3</c:v>
                </c:pt>
                <c:pt idx="1695">
                  <c:v>9.6739902806844066E-3</c:v>
                </c:pt>
                <c:pt idx="1696">
                  <c:v>9.669965216253084E-3</c:v>
                </c:pt>
                <c:pt idx="1697">
                  <c:v>9.66598075294944E-3</c:v>
                </c:pt>
                <c:pt idx="1698">
                  <c:v>9.662037059969434E-3</c:v>
                </c:pt>
                <c:pt idx="1699">
                  <c:v>9.6581343049320298E-3</c:v>
                </c:pt>
                <c:pt idx="1700">
                  <c:v>9.6542718557437179E-3</c:v>
                </c:pt>
                <c:pt idx="1701">
                  <c:v>9.6504469778067332E-3</c:v>
                </c:pt>
                <c:pt idx="1702">
                  <c:v>9.6466565870941302E-3</c:v>
                </c:pt>
                <c:pt idx="1703">
                  <c:v>9.6428975896694965E-3</c:v>
                </c:pt>
                <c:pt idx="1704">
                  <c:v>9.6391668816860863E-3</c:v>
                </c:pt>
                <c:pt idx="1705">
                  <c:v>9.6354613493859539E-3</c:v>
                </c:pt>
                <c:pt idx="1706">
                  <c:v>9.6317778690999476E-3</c:v>
                </c:pt>
                <c:pt idx="1707">
                  <c:v>9.628113307245981E-3</c:v>
                </c:pt>
                <c:pt idx="1708">
                  <c:v>9.6244645203316312E-3</c:v>
                </c:pt>
                <c:pt idx="1709">
                  <c:v>9.6208283549506623E-3</c:v>
                </c:pt>
                <c:pt idx="1710">
                  <c:v>9.617331688807294E-3</c:v>
                </c:pt>
                <c:pt idx="1711">
                  <c:v>9.6137113264545288E-3</c:v>
                </c:pt>
                <c:pt idx="1712">
                  <c:v>9.6100940985588534E-3</c:v>
                </c:pt>
                <c:pt idx="1713">
                  <c:v>9.6064773224529935E-3</c:v>
                </c:pt>
                <c:pt idx="1714">
                  <c:v>9.6027301105249419E-3</c:v>
                </c:pt>
                <c:pt idx="1715">
                  <c:v>9.5991131747992335E-3</c:v>
                </c:pt>
                <c:pt idx="1716">
                  <c:v>9.5954962653611933E-3</c:v>
                </c:pt>
                <c:pt idx="1717">
                  <c:v>9.5918794210997135E-3</c:v>
                </c:pt>
                <c:pt idx="1718">
                  <c:v>9.5882626809045534E-3</c:v>
                </c:pt>
                <c:pt idx="1719">
                  <c:v>9.5846460836619997E-3</c:v>
                </c:pt>
                <c:pt idx="1720">
                  <c:v>9.5810296682609444E-3</c:v>
                </c:pt>
                <c:pt idx="1721">
                  <c:v>9.5774134735902797E-3</c:v>
                </c:pt>
                <c:pt idx="1722">
                  <c:v>9.5737975385371595E-3</c:v>
                </c:pt>
                <c:pt idx="1723">
                  <c:v>9.570312991223991E-3</c:v>
                </c:pt>
                <c:pt idx="1724">
                  <c:v>9.5666977566024342E-3</c:v>
                </c:pt>
                <c:pt idx="1725">
                  <c:v>9.5630828954395026E-3</c:v>
                </c:pt>
                <c:pt idx="1726">
                  <c:v>9.5594684466192587E-3</c:v>
                </c:pt>
                <c:pt idx="1727">
                  <c:v>9.5554695337476403E-3</c:v>
                </c:pt>
                <c:pt idx="1728">
                  <c:v>9.5517247684748317E-3</c:v>
                </c:pt>
                <c:pt idx="1729">
                  <c:v>9.5482433031035541E-3</c:v>
                </c:pt>
                <c:pt idx="1730">
                  <c:v>9.5446310242586208E-3</c:v>
                </c:pt>
                <c:pt idx="1731">
                  <c:v>9.5410193549119171E-3</c:v>
                </c:pt>
                <c:pt idx="1732">
                  <c:v>9.5374083339478943E-3</c:v>
                </c:pt>
                <c:pt idx="1733">
                  <c:v>9.5337980002492273E-3</c:v>
                </c:pt>
                <c:pt idx="1734">
                  <c:v>9.5301883927003672E-3</c:v>
                </c:pt>
                <c:pt idx="1735">
                  <c:v>9.5265795501884298E-3</c:v>
                </c:pt>
                <c:pt idx="1736">
                  <c:v>9.5227080928240587E-3</c:v>
                </c:pt>
                <c:pt idx="1737">
                  <c:v>9.519100842077256E-3</c:v>
                </c:pt>
                <c:pt idx="1738">
                  <c:v>9.515494478691074E-3</c:v>
                </c:pt>
                <c:pt idx="1739">
                  <c:v>9.5118890415500593E-3</c:v>
                </c:pt>
                <c:pt idx="1740">
                  <c:v>9.5084163736589723E-3</c:v>
                </c:pt>
                <c:pt idx="1741">
                  <c:v>9.5037835532661638E-3</c:v>
                </c:pt>
                <c:pt idx="1742">
                  <c:v>9.5001814456201553E-3</c:v>
                </c:pt>
                <c:pt idx="1743">
                  <c:v>9.4965804280279092E-3</c:v>
                </c:pt>
                <c:pt idx="1744">
                  <c:v>9.4920707965548343E-3</c:v>
                </c:pt>
                <c:pt idx="1745">
                  <c:v>9.4892499620998251E-3</c:v>
                </c:pt>
                <c:pt idx="1746">
                  <c:v>9.485652447007914E-3</c:v>
                </c:pt>
                <c:pt idx="1747">
                  <c:v>9.4820561803504021E-3</c:v>
                </c:pt>
                <c:pt idx="1748">
                  <c:v>9.4784612010100997E-3</c:v>
                </c:pt>
                <c:pt idx="1749">
                  <c:v>9.4748675478706842E-3</c:v>
                </c:pt>
                <c:pt idx="1750">
                  <c:v>9.4712752598175749E-3</c:v>
                </c:pt>
                <c:pt idx="1751">
                  <c:v>9.4676843757327111E-3</c:v>
                </c:pt>
                <c:pt idx="1752">
                  <c:v>9.4640949345023793E-3</c:v>
                </c:pt>
                <c:pt idx="1753">
                  <c:v>9.4605069750067824E-3</c:v>
                </c:pt>
                <c:pt idx="1754">
                  <c:v>9.4569205361304687E-3</c:v>
                </c:pt>
                <c:pt idx="1755">
                  <c:v>9.4533356567571159E-3</c:v>
                </c:pt>
                <c:pt idx="1756">
                  <c:v>9.4497523757686649E-3</c:v>
                </c:pt>
                <c:pt idx="1757">
                  <c:v>9.4461707320496659E-3</c:v>
                </c:pt>
                <c:pt idx="1758">
                  <c:v>9.4425907644811891E-3</c:v>
                </c:pt>
                <c:pt idx="1759">
                  <c:v>9.4390125119469138E-3</c:v>
                </c:pt>
                <c:pt idx="1760">
                  <c:v>9.4354360133279119E-3</c:v>
                </c:pt>
                <c:pt idx="1761">
                  <c:v>9.4318613075078626E-3</c:v>
                </c:pt>
                <c:pt idx="1762">
                  <c:v>9.4284199184195908E-3</c:v>
                </c:pt>
                <c:pt idx="1763">
                  <c:v>9.4248488672891845E-3</c:v>
                </c:pt>
                <c:pt idx="1764">
                  <c:v>9.4212797227418016E-3</c:v>
                </c:pt>
                <c:pt idx="1765">
                  <c:v>9.4171872079584773E-3</c:v>
                </c:pt>
                <c:pt idx="1766">
                  <c:v>9.4140160312572441E-3</c:v>
                </c:pt>
                <c:pt idx="1767">
                  <c:v>9.4104528987490697E-3</c:v>
                </c:pt>
                <c:pt idx="1768">
                  <c:v>9.4068918312125681E-3</c:v>
                </c:pt>
                <c:pt idx="1769">
                  <c:v>9.4033328675262023E-3</c:v>
                </c:pt>
                <c:pt idx="1770">
                  <c:v>9.3997760465736532E-3</c:v>
                </c:pt>
                <c:pt idx="1771">
                  <c:v>9.3962214072351256E-3</c:v>
                </c:pt>
                <c:pt idx="1772">
                  <c:v>9.3926689883916878E-3</c:v>
                </c:pt>
                <c:pt idx="1773">
                  <c:v>9.389118828923548E-3</c:v>
                </c:pt>
                <c:pt idx="1774">
                  <c:v>9.3855709677109055E-3</c:v>
                </c:pt>
                <c:pt idx="1775">
                  <c:v>9.3822867362121087E-3</c:v>
                </c:pt>
                <c:pt idx="1776">
                  <c:v>9.3787434187504459E-3</c:v>
                </c:pt>
                <c:pt idx="1777">
                  <c:v>9.3752025104363312E-3</c:v>
                </c:pt>
                <c:pt idx="1778">
                  <c:v>9.3693825257483137E-3</c:v>
                </c:pt>
                <c:pt idx="1779">
                  <c:v>9.3676231429871137E-3</c:v>
                </c:pt>
                <c:pt idx="1780">
                  <c:v>9.364594629158951E-3</c:v>
                </c:pt>
                <c:pt idx="1781">
                  <c:v>9.3610637462138158E-3</c:v>
                </c:pt>
                <c:pt idx="1782">
                  <c:v>9.3575354668047339E-3</c:v>
                </c:pt>
                <c:pt idx="1783">
                  <c:v>9.3540098298108276E-3</c:v>
                </c:pt>
                <c:pt idx="1784">
                  <c:v>9.3506166671671713E-3</c:v>
                </c:pt>
                <c:pt idx="1785">
                  <c:v>9.3470963214434787E-3</c:v>
                </c:pt>
                <c:pt idx="1786">
                  <c:v>9.3435787318818259E-3</c:v>
                </c:pt>
                <c:pt idx="1787">
                  <c:v>9.3400639373598798E-3</c:v>
                </c:pt>
                <c:pt idx="1788">
                  <c:v>9.33616400036834E-3</c:v>
                </c:pt>
                <c:pt idx="1789">
                  <c:v>9.3326552785639345E-3</c:v>
                </c:pt>
                <c:pt idx="1790">
                  <c:v>9.3291494770835117E-3</c:v>
                </c:pt>
                <c:pt idx="1791">
                  <c:v>9.3256466348090126E-3</c:v>
                </c:pt>
                <c:pt idx="1792">
                  <c:v>9.3222756000764691E-3</c:v>
                </c:pt>
                <c:pt idx="1793">
                  <c:v>9.3187786590092029E-3</c:v>
                </c:pt>
                <c:pt idx="1794">
                  <c:v>9.3152847908895484E-3</c:v>
                </c:pt>
                <c:pt idx="1795">
                  <c:v>9.3117940345936595E-3</c:v>
                </c:pt>
                <c:pt idx="1796">
                  <c:v>9.3081781722186684E-3</c:v>
                </c:pt>
                <c:pt idx="1797">
                  <c:v>9.3046939016022921E-3</c:v>
                </c:pt>
                <c:pt idx="1798">
                  <c:v>9.3012128623332808E-3</c:v>
                </c:pt>
                <c:pt idx="1799">
                  <c:v>9.2977350932892302E-3</c:v>
                </c:pt>
                <c:pt idx="1800">
                  <c:v>9.2942606333468666E-3</c:v>
                </c:pt>
                <c:pt idx="1801">
                  <c:v>9.2907895213829202E-3</c:v>
                </c:pt>
                <c:pt idx="1802">
                  <c:v>9.2873217962767245E-3</c:v>
                </c:pt>
                <c:pt idx="1803">
                  <c:v>9.2838574969006625E-3</c:v>
                </c:pt>
                <c:pt idx="1804">
                  <c:v>9.2803966621349387E-3</c:v>
                </c:pt>
                <c:pt idx="1805">
                  <c:v>9.2769393308545431E-3</c:v>
                </c:pt>
                <c:pt idx="1806">
                  <c:v>9.2734855419335967E-3</c:v>
                </c:pt>
                <c:pt idx="1807">
                  <c:v>9.2700353342514349E-3</c:v>
                </c:pt>
                <c:pt idx="1808">
                  <c:v>9.2665887466839136E-3</c:v>
                </c:pt>
                <c:pt idx="1809">
                  <c:v>9.2631458181042896E-3</c:v>
                </c:pt>
                <c:pt idx="1810">
                  <c:v>9.2597065873910259E-3</c:v>
                </c:pt>
                <c:pt idx="1811">
                  <c:v>9.2562710934191127E-3</c:v>
                </c:pt>
                <c:pt idx="1812">
                  <c:v>9.2528393750626724E-3</c:v>
                </c:pt>
                <c:pt idx="1813">
                  <c:v>9.2494114711993026E-3</c:v>
                </c:pt>
                <c:pt idx="1814">
                  <c:v>9.246112616774339E-3</c:v>
                </c:pt>
                <c:pt idx="1815">
                  <c:v>9.2426922608927382E-3</c:v>
                </c:pt>
                <c:pt idx="1816">
                  <c:v>9.2392758332174706E-3</c:v>
                </c:pt>
                <c:pt idx="1817">
                  <c:v>9.2358633726229329E-3</c:v>
                </c:pt>
                <c:pt idx="1818">
                  <c:v>9.2319574736380132E-3</c:v>
                </c:pt>
                <c:pt idx="1819">
                  <c:v>9.2289263293495218E-3</c:v>
                </c:pt>
                <c:pt idx="1820">
                  <c:v>9.2255262154286709E-3</c:v>
                </c:pt>
                <c:pt idx="1821">
                  <c:v>9.2221302269982052E-3</c:v>
                </c:pt>
                <c:pt idx="1822">
                  <c:v>9.2187384029331146E-3</c:v>
                </c:pt>
                <c:pt idx="1823">
                  <c:v>9.2153507821066492E-3</c:v>
                </c:pt>
                <c:pt idx="1824">
                  <c:v>9.2119674033929334E-3</c:v>
                </c:pt>
                <c:pt idx="1825">
                  <c:v>9.2085883056669537E-3</c:v>
                </c:pt>
                <c:pt idx="1826">
                  <c:v>9.2052135278002292E-3</c:v>
                </c:pt>
                <c:pt idx="1827">
                  <c:v>9.2019655083640777E-3</c:v>
                </c:pt>
                <c:pt idx="1828">
                  <c:v>9.1985992513160236E-3</c:v>
                </c:pt>
                <c:pt idx="1829">
                  <c:v>9.1952374278283008E-3</c:v>
                </c:pt>
                <c:pt idx="1830">
                  <c:v>9.1918800767735506E-3</c:v>
                </c:pt>
                <c:pt idx="1831">
                  <c:v>9.1885272370235381E-3</c:v>
                </c:pt>
                <c:pt idx="1832">
                  <c:v>9.1851789474500251E-3</c:v>
                </c:pt>
                <c:pt idx="1833">
                  <c:v>9.1818352469274084E-3</c:v>
                </c:pt>
                <c:pt idx="1834">
                  <c:v>9.178496174324818E-3</c:v>
                </c:pt>
                <c:pt idx="1835">
                  <c:v>9.1751617685157712E-3</c:v>
                </c:pt>
                <c:pt idx="1836">
                  <c:v>9.1719522661684039E-3</c:v>
                </c:pt>
                <c:pt idx="1837">
                  <c:v>9.168627049000122E-3</c:v>
                </c:pt>
                <c:pt idx="1838">
                  <c:v>9.1653066123100757E-3</c:v>
                </c:pt>
                <c:pt idx="1839">
                  <c:v>9.1619909949702816E-3</c:v>
                </c:pt>
                <c:pt idx="1840">
                  <c:v>9.1584419920888518E-3</c:v>
                </c:pt>
                <c:pt idx="1841">
                  <c:v>9.1551366769072953E-3</c:v>
                </c:pt>
                <c:pt idx="1842">
                  <c:v>9.1518363035509483E-3</c:v>
                </c:pt>
                <c:pt idx="1843">
                  <c:v>9.1485409108930642E-3</c:v>
                </c:pt>
                <c:pt idx="1844">
                  <c:v>9.14536853573031E-3</c:v>
                </c:pt>
                <c:pt idx="1845">
                  <c:v>9.1420829357817153E-3</c:v>
                </c:pt>
                <c:pt idx="1846">
                  <c:v>9.1388024302072757E-3</c:v>
                </c:pt>
                <c:pt idx="1847">
                  <c:v>9.1355270578822641E-3</c:v>
                </c:pt>
                <c:pt idx="1848">
                  <c:v>9.1322568576731756E-3</c:v>
                </c:pt>
                <c:pt idx="1849">
                  <c:v>9.1288753263913565E-3</c:v>
                </c:pt>
                <c:pt idx="1850">
                  <c:v>9.1256158870155635E-3</c:v>
                </c:pt>
                <c:pt idx="1851">
                  <c:v>9.1223617393068734E-3</c:v>
                </c:pt>
                <c:pt idx="1852">
                  <c:v>9.1191129221368048E-3</c:v>
                </c:pt>
                <c:pt idx="1853">
                  <c:v>9.115869474375999E-3</c:v>
                </c:pt>
                <c:pt idx="1854">
                  <c:v>9.1126314348951055E-3</c:v>
                </c:pt>
                <c:pt idx="1855">
                  <c:v>9.1093988425647674E-3</c:v>
                </c:pt>
                <c:pt idx="1856">
                  <c:v>9.1061717362565017E-3</c:v>
                </c:pt>
                <c:pt idx="1857">
                  <c:v>9.1029501548374782E-3</c:v>
                </c:pt>
                <c:pt idx="1858">
                  <c:v>9.0997341371809471E-3</c:v>
                </c:pt>
                <c:pt idx="1859">
                  <c:v>9.0965237221566891E-3</c:v>
                </c:pt>
                <c:pt idx="1860">
                  <c:v>9.0933189486318722E-3</c:v>
                </c:pt>
                <c:pt idx="1861">
                  <c:v>9.0901198554797485E-3</c:v>
                </c:pt>
                <c:pt idx="1862">
                  <c:v>9.0869264815692276E-3</c:v>
                </c:pt>
                <c:pt idx="1863">
                  <c:v>9.0837388657692159E-3</c:v>
                </c:pt>
                <c:pt idx="1864">
                  <c:v>9.0805570469477542E-3</c:v>
                </c:pt>
                <c:pt idx="1865">
                  <c:v>9.0773810639780943E-3</c:v>
                </c:pt>
                <c:pt idx="1866">
                  <c:v>9.0743219976429351E-3</c:v>
                </c:pt>
                <c:pt idx="1867">
                  <c:v>9.0711574529050328E-3</c:v>
                </c:pt>
                <c:pt idx="1868">
                  <c:v>9.0679988576717538E-3</c:v>
                </c:pt>
                <c:pt idx="1869">
                  <c:v>9.0648462508104728E-3</c:v>
                </c:pt>
                <c:pt idx="1870">
                  <c:v>9.0616996711885573E-3</c:v>
                </c:pt>
                <c:pt idx="1871">
                  <c:v>9.0584498956842348E-3</c:v>
                </c:pt>
                <c:pt idx="1872">
                  <c:v>9.0553158520005322E-3</c:v>
                </c:pt>
                <c:pt idx="1873">
                  <c:v>9.052187955119027E-3</c:v>
                </c:pt>
                <c:pt idx="1874">
                  <c:v>9.0490662439086274E-3</c:v>
                </c:pt>
                <c:pt idx="1875">
                  <c:v>9.0459507572365049E-3</c:v>
                </c:pt>
                <c:pt idx="1876">
                  <c:v>9.0428415339733025E-3</c:v>
                </c:pt>
                <c:pt idx="1877">
                  <c:v>9.0397386129853242E-3</c:v>
                </c:pt>
                <c:pt idx="1878">
                  <c:v>9.0366420331423475E-3</c:v>
                </c:pt>
                <c:pt idx="1879">
                  <c:v>9.0337643893105835E-3</c:v>
                </c:pt>
                <c:pt idx="1880">
                  <c:v>9.0306798315733516E-3</c:v>
                </c:pt>
                <c:pt idx="1881">
                  <c:v>9.0276017256556429E-3</c:v>
                </c:pt>
                <c:pt idx="1882">
                  <c:v>9.0245301104232567E-3</c:v>
                </c:pt>
                <c:pt idx="1883">
                  <c:v>9.0214650247455452E-3</c:v>
                </c:pt>
                <c:pt idx="1884">
                  <c:v>9.0184065074838671E-3</c:v>
                </c:pt>
                <c:pt idx="1885">
                  <c:v>9.0153545975084626E-3</c:v>
                </c:pt>
                <c:pt idx="1886">
                  <c:v>9.0123093336833549E-3</c:v>
                </c:pt>
                <c:pt idx="1887">
                  <c:v>9.0092707548734552E-3</c:v>
                </c:pt>
                <c:pt idx="1888">
                  <c:v>9.0063416325904238E-3</c:v>
                </c:pt>
                <c:pt idx="1889">
                  <c:v>9.0033161257458173E-3</c:v>
                </c:pt>
                <c:pt idx="1890">
                  <c:v>9.0002974175428605E-3</c:v>
                </c:pt>
                <c:pt idx="1891">
                  <c:v>8.9972855468457447E-3</c:v>
                </c:pt>
                <c:pt idx="1892">
                  <c:v>8.9939775014756477E-3</c:v>
                </c:pt>
                <c:pt idx="1893">
                  <c:v>8.9909807029219888E-3</c:v>
                </c:pt>
                <c:pt idx="1894">
                  <c:v>8.9879908673932678E-3</c:v>
                </c:pt>
                <c:pt idx="1895">
                  <c:v>8.9850080337540508E-3</c:v>
                </c:pt>
                <c:pt idx="1896">
                  <c:v>8.982032240872375E-3</c:v>
                </c:pt>
                <c:pt idx="1897">
                  <c:v>8.9791623400412614E-3</c:v>
                </c:pt>
                <c:pt idx="1898">
                  <c:v>8.9762003032557418E-3</c:v>
                </c:pt>
                <c:pt idx="1899">
                  <c:v>8.9732454208484129E-3</c:v>
                </c:pt>
                <c:pt idx="1900">
                  <c:v>8.9702977316848866E-3</c:v>
                </c:pt>
                <c:pt idx="1901">
                  <c:v>8.9672602481502914E-3</c:v>
                </c:pt>
                <c:pt idx="1902">
                  <c:v>8.9643275160079389E-3</c:v>
                </c:pt>
                <c:pt idx="1903">
                  <c:v>8.9614020966872383E-3</c:v>
                </c:pt>
                <c:pt idx="1904">
                  <c:v>8.9584840290544924E-3</c:v>
                </c:pt>
                <c:pt idx="1905">
                  <c:v>8.9555733519751327E-3</c:v>
                </c:pt>
                <c:pt idx="1906">
                  <c:v>8.9526701043145928E-3</c:v>
                </c:pt>
                <c:pt idx="1907">
                  <c:v>8.9497743249409099E-3</c:v>
                </c:pt>
                <c:pt idx="1908">
                  <c:v>8.9468860527169135E-3</c:v>
                </c:pt>
                <c:pt idx="1909">
                  <c:v>8.9440053265115085E-3</c:v>
                </c:pt>
                <c:pt idx="1910">
                  <c:v>8.9411321851866534E-3</c:v>
                </c:pt>
                <c:pt idx="1911">
                  <c:v>8.9382666676112565E-3</c:v>
                </c:pt>
                <c:pt idx="1912">
                  <c:v>8.9354088126490112E-3</c:v>
                </c:pt>
                <c:pt idx="1913">
                  <c:v>8.9325586591662218E-3</c:v>
                </c:pt>
                <c:pt idx="1914">
                  <c:v>8.9297162460265801E-3</c:v>
                </c:pt>
                <c:pt idx="1915">
                  <c:v>8.9268816120963886E-3</c:v>
                </c:pt>
                <c:pt idx="1916">
                  <c:v>8.9240547962419498E-3</c:v>
                </c:pt>
                <c:pt idx="1917">
                  <c:v>8.9212358373269574E-3</c:v>
                </c:pt>
                <c:pt idx="1918">
                  <c:v>8.9185136777204382E-3</c:v>
                </c:pt>
                <c:pt idx="1919">
                  <c:v>8.9157100445469064E-3</c:v>
                </c:pt>
                <c:pt idx="1920">
                  <c:v>8.9129143819136458E-3</c:v>
                </c:pt>
                <c:pt idx="1921">
                  <c:v>8.9101267286853924E-3</c:v>
                </c:pt>
                <c:pt idx="1922">
                  <c:v>8.9073471237242473E-3</c:v>
                </c:pt>
                <c:pt idx="1923">
                  <c:v>8.904489256012239E-3</c:v>
                </c:pt>
                <c:pt idx="1924">
                  <c:v>8.9017263838941929E-3</c:v>
                </c:pt>
                <c:pt idx="1925">
                  <c:v>8.898971679635579E-3</c:v>
                </c:pt>
                <c:pt idx="1926">
                  <c:v>8.8962251820992252E-3</c:v>
                </c:pt>
                <c:pt idx="1927">
                  <c:v>8.8934869301514289E-3</c:v>
                </c:pt>
                <c:pt idx="1928">
                  <c:v>8.8907569626550196E-3</c:v>
                </c:pt>
                <c:pt idx="1929">
                  <c:v>8.8880353184754273E-3</c:v>
                </c:pt>
                <c:pt idx="1930">
                  <c:v>8.8853220364772181E-3</c:v>
                </c:pt>
                <c:pt idx="1931">
                  <c:v>8.8827814224332613E-3</c:v>
                </c:pt>
                <c:pt idx="1932">
                  <c:v>8.8800838942306726E-3</c:v>
                </c:pt>
                <c:pt idx="1933">
                  <c:v>8.8773948387927959E-3</c:v>
                </c:pt>
                <c:pt idx="1934">
                  <c:v>8.874714294981878E-3</c:v>
                </c:pt>
                <c:pt idx="1935">
                  <c:v>8.8715814007607613E-3</c:v>
                </c:pt>
                <c:pt idx="1936">
                  <c:v>8.8689991148447334E-3</c:v>
                </c:pt>
                <c:pt idx="1937">
                  <c:v>8.8663455748632103E-3</c:v>
                </c:pt>
                <c:pt idx="1938">
                  <c:v>8.8637007075096363E-3</c:v>
                </c:pt>
                <c:pt idx="1939">
                  <c:v>8.8610645516462583E-3</c:v>
                </c:pt>
                <c:pt idx="1940">
                  <c:v>8.8585142777334591E-3</c:v>
                </c:pt>
                <c:pt idx="1941">
                  <c:v>8.8558950908040942E-3</c:v>
                </c:pt>
                <c:pt idx="1942">
                  <c:v>8.8532847289394534E-3</c:v>
                </c:pt>
                <c:pt idx="1943">
                  <c:v>8.8506832310019327E-3</c:v>
                </c:pt>
                <c:pt idx="1944">
                  <c:v>8.8477170259354636E-3</c:v>
                </c:pt>
                <c:pt idx="1945">
                  <c:v>8.845136288845052E-3</c:v>
                </c:pt>
                <c:pt idx="1946">
                  <c:v>8.8425645473401929E-3</c:v>
                </c:pt>
                <c:pt idx="1947">
                  <c:v>8.8386865907268807E-3</c:v>
                </c:pt>
                <c:pt idx="1948">
                  <c:v>8.8376651517453313E-3</c:v>
                </c:pt>
                <c:pt idx="1949">
                  <c:v>8.8351188432581936E-3</c:v>
                </c:pt>
                <c:pt idx="1950">
                  <c:v>8.8325816767628341E-3</c:v>
                </c:pt>
                <c:pt idx="1951">
                  <c:v>8.8300536911222333E-3</c:v>
                </c:pt>
                <c:pt idx="1952">
                  <c:v>8.8275349251984905E-3</c:v>
                </c:pt>
                <c:pt idx="1953">
                  <c:v>8.8248174978735969E-3</c:v>
                </c:pt>
                <c:pt idx="1954">
                  <c:v>8.8223191201960913E-3</c:v>
                </c:pt>
                <c:pt idx="1955">
                  <c:v>8.8198300878881697E-3</c:v>
                </c:pt>
                <c:pt idx="1956">
                  <c:v>8.8173504398166153E-3</c:v>
                </c:pt>
                <c:pt idx="1957">
                  <c:v>8.8148802148431075E-3</c:v>
                </c:pt>
                <c:pt idx="1958">
                  <c:v>8.8124194518352777E-3</c:v>
                </c:pt>
                <c:pt idx="1959">
                  <c:v>8.8099681725893105E-3</c:v>
                </c:pt>
                <c:pt idx="1960">
                  <c:v>8.8075258347024843E-3</c:v>
                </c:pt>
                <c:pt idx="1961">
                  <c:v>8.8052855382388488E-3</c:v>
                </c:pt>
                <c:pt idx="1962">
                  <c:v>8.8026630423668727E-3</c:v>
                </c:pt>
                <c:pt idx="1963">
                  <c:v>8.8002400486607724E-3</c:v>
                </c:pt>
                <c:pt idx="1964">
                  <c:v>8.7978209582238696E-3</c:v>
                </c:pt>
                <c:pt idx="1965">
                  <c:v>8.7954044931286123E-3</c:v>
                </c:pt>
                <c:pt idx="1966">
                  <c:v>8.792989372125002E-3</c:v>
                </c:pt>
                <c:pt idx="1967">
                  <c:v>8.7905743106456921E-3</c:v>
                </c:pt>
                <c:pt idx="1968">
                  <c:v>8.7881580208017378E-3</c:v>
                </c:pt>
                <c:pt idx="1969">
                  <c:v>8.785739211385148E-3</c:v>
                </c:pt>
                <c:pt idx="1970">
                  <c:v>8.7835179541212276E-3</c:v>
                </c:pt>
                <c:pt idx="1971">
                  <c:v>8.7810920005109219E-3</c:v>
                </c:pt>
                <c:pt idx="1972">
                  <c:v>8.7786596782341453E-3</c:v>
                </c:pt>
                <c:pt idx="1973">
                  <c:v>8.7762198640935346E-3</c:v>
                </c:pt>
                <c:pt idx="1974">
                  <c:v>8.7735636821365034E-3</c:v>
                </c:pt>
                <c:pt idx="1975">
                  <c:v>8.7711065809841747E-3</c:v>
                </c:pt>
                <c:pt idx="1976">
                  <c:v>8.7686417453192392E-3</c:v>
                </c:pt>
                <c:pt idx="1977">
                  <c:v>8.7661691694169187E-3</c:v>
                </c:pt>
                <c:pt idx="1978">
                  <c:v>8.7636888475456243E-3</c:v>
                </c:pt>
                <c:pt idx="1979">
                  <c:v>8.7612007739814261E-3</c:v>
                </c:pt>
                <c:pt idx="1980">
                  <c:v>8.7587049429952886E-3</c:v>
                </c:pt>
                <c:pt idx="1981">
                  <c:v>8.7562013488573266E-3</c:v>
                </c:pt>
                <c:pt idx="1982">
                  <c:v>8.7536899858453102E-3</c:v>
                </c:pt>
                <c:pt idx="1983">
                  <c:v>8.7514710707710108E-3</c:v>
                </c:pt>
                <c:pt idx="1984">
                  <c:v>8.7489466251318149E-3</c:v>
                </c:pt>
                <c:pt idx="1985">
                  <c:v>8.7464143957545204E-3</c:v>
                </c:pt>
                <c:pt idx="1986">
                  <c:v>8.7438743769130411E-3</c:v>
                </c:pt>
                <c:pt idx="1987">
                  <c:v>8.7403874868773428E-3</c:v>
                </c:pt>
                <c:pt idx="1988">
                  <c:v>8.7375949677607773E-3</c:v>
                </c:pt>
                <c:pt idx="1989">
                  <c:v>8.7349485687386302E-3</c:v>
                </c:pt>
                <c:pt idx="1990">
                  <c:v>8.7324523719768381E-3</c:v>
                </c:pt>
                <c:pt idx="1991">
                  <c:v>8.729869345247188E-3</c:v>
                </c:pt>
                <c:pt idx="1992">
                  <c:v>8.7272784916557419E-3</c:v>
                </c:pt>
                <c:pt idx="1993">
                  <c:v>8.7246798054752116E-3</c:v>
                </c:pt>
                <c:pt idx="1994">
                  <c:v>8.7220732809800694E-3</c:v>
                </c:pt>
                <c:pt idx="1995">
                  <c:v>8.7194589124430285E-3</c:v>
                </c:pt>
                <c:pt idx="1996">
                  <c:v>8.716753320697334E-3</c:v>
                </c:pt>
                <c:pt idx="1997">
                  <c:v>8.7141226210618126E-3</c:v>
                </c:pt>
                <c:pt idx="1998">
                  <c:v>8.7114840596237766E-3</c:v>
                </c:pt>
                <c:pt idx="1999">
                  <c:v>8.7088376306599796E-3</c:v>
                </c:pt>
                <c:pt idx="2000">
                  <c:v>8.706269208700641E-3</c:v>
                </c:pt>
                <c:pt idx="2001">
                  <c:v>8.7036076556558702E-3</c:v>
                </c:pt>
                <c:pt idx="2002">
                  <c:v>8.7001740732449481E-3</c:v>
                </c:pt>
                <c:pt idx="2003">
                  <c:v>8.6982608914605228E-3</c:v>
                </c:pt>
                <c:pt idx="2004">
                  <c:v>8.6955756688571299E-3</c:v>
                </c:pt>
                <c:pt idx="2005">
                  <c:v>8.6927935181205836E-3</c:v>
                </c:pt>
                <c:pt idx="2006">
                  <c:v>8.6900918561282018E-3</c:v>
                </c:pt>
                <c:pt idx="2007">
                  <c:v>8.6873822807997467E-3</c:v>
                </c:pt>
                <c:pt idx="2008">
                  <c:v>8.6846647864084938E-3</c:v>
                </c:pt>
                <c:pt idx="2009">
                  <c:v>8.6819393672294583E-3</c:v>
                </c:pt>
                <c:pt idx="2010">
                  <c:v>8.6792060175367863E-3</c:v>
                </c:pt>
                <c:pt idx="2011">
                  <c:v>8.6764647316046224E-3</c:v>
                </c:pt>
                <c:pt idx="2012">
                  <c:v>8.6737155037071127E-3</c:v>
                </c:pt>
                <c:pt idx="2013">
                  <c:v>8.6709583281192708E-3</c:v>
                </c:pt>
                <c:pt idx="2014">
                  <c:v>8.6681931991152428E-3</c:v>
                </c:pt>
                <c:pt idx="2015">
                  <c:v>8.6654201109700423E-3</c:v>
                </c:pt>
                <c:pt idx="2016">
                  <c:v>8.6626390579586827E-3</c:v>
                </c:pt>
                <c:pt idx="2017">
                  <c:v>8.6598500343553122E-3</c:v>
                </c:pt>
                <c:pt idx="2018">
                  <c:v>8.6570530344349424E-3</c:v>
                </c:pt>
                <c:pt idx="2019">
                  <c:v>8.6542480524717212E-3</c:v>
                </c:pt>
                <c:pt idx="2020">
                  <c:v>8.6514350827415296E-3</c:v>
                </c:pt>
                <c:pt idx="2021">
                  <c:v>8.6486141195202502E-3</c:v>
                </c:pt>
                <c:pt idx="2022">
                  <c:v>8.6458849905843762E-3</c:v>
                </c:pt>
                <c:pt idx="2023">
                  <c:v>8.6430486640999265E-3</c:v>
                </c:pt>
                <c:pt idx="2024">
                  <c:v>8.6402043275288186E-3</c:v>
                </c:pt>
                <c:pt idx="2025">
                  <c:v>8.6373519751455213E-3</c:v>
                </c:pt>
                <c:pt idx="2026">
                  <c:v>8.6343892006591622E-3</c:v>
                </c:pt>
                <c:pt idx="2027">
                  <c:v>8.6315201562631901E-3</c:v>
                </c:pt>
                <c:pt idx="2028">
                  <c:v>8.6286430783029701E-3</c:v>
                </c:pt>
                <c:pt idx="2029">
                  <c:v>8.6257579610526467E-3</c:v>
                </c:pt>
                <c:pt idx="2030">
                  <c:v>8.6228647987881026E-3</c:v>
                </c:pt>
                <c:pt idx="2031">
                  <c:v>8.619963585785222E-3</c:v>
                </c:pt>
                <c:pt idx="2032">
                  <c:v>8.6170543163207568E-3</c:v>
                </c:pt>
                <c:pt idx="2033">
                  <c:v>8.6141369846679822E-3</c:v>
                </c:pt>
                <c:pt idx="2034">
                  <c:v>8.61121158510539E-3</c:v>
                </c:pt>
                <c:pt idx="2035">
                  <c:v>8.6083863221976861E-3</c:v>
                </c:pt>
                <c:pt idx="2036">
                  <c:v>8.6054454180559351E-3</c:v>
                </c:pt>
                <c:pt idx="2037">
                  <c:v>8.6024964294096878E-3</c:v>
                </c:pt>
                <c:pt idx="2038">
                  <c:v>8.5995393505351753E-3</c:v>
                </c:pt>
                <c:pt idx="2039">
                  <c:v>8.5961499180738834E-3</c:v>
                </c:pt>
                <c:pt idx="2040">
                  <c:v>8.5931754837205582E-3</c:v>
                </c:pt>
                <c:pt idx="2041">
                  <c:v>8.5901929411480813E-3</c:v>
                </c:pt>
                <c:pt idx="2042">
                  <c:v>8.5872022846353157E-3</c:v>
                </c:pt>
                <c:pt idx="2043">
                  <c:v>8.5842035084567319E-3</c:v>
                </c:pt>
                <c:pt idx="2044">
                  <c:v>8.5813107029286684E-3</c:v>
                </c:pt>
                <c:pt idx="2045">
                  <c:v>8.5782963238800747E-3</c:v>
                </c:pt>
                <c:pt idx="2046">
                  <c:v>8.5752738085753677E-3</c:v>
                </c:pt>
                <c:pt idx="2047">
                  <c:v>8.5722431512866848E-3</c:v>
                </c:pt>
                <c:pt idx="2048">
                  <c:v>8.5689708538569265E-3</c:v>
                </c:pt>
                <c:pt idx="2049">
                  <c:v>8.5659225834921072E-3</c:v>
                </c:pt>
                <c:pt idx="2050">
                  <c:v>8.5628661528209422E-3</c:v>
                </c:pt>
                <c:pt idx="2051">
                  <c:v>8.5598015561227925E-3</c:v>
                </c:pt>
                <c:pt idx="2052">
                  <c:v>8.5568481935634471E-3</c:v>
                </c:pt>
                <c:pt idx="2053">
                  <c:v>8.5528863210964281E-3</c:v>
                </c:pt>
                <c:pt idx="2054">
                  <c:v>8.5497955119221147E-3</c:v>
                </c:pt>
                <c:pt idx="2055">
                  <c:v>8.5466965127707524E-3</c:v>
                </c:pt>
                <c:pt idx="2056">
                  <c:v>8.543467086633609E-3</c:v>
                </c:pt>
                <c:pt idx="2057">
                  <c:v>8.5403510295760082E-3</c:v>
                </c:pt>
                <c:pt idx="2058">
                  <c:v>8.5372267647960791E-3</c:v>
                </c:pt>
                <c:pt idx="2059">
                  <c:v>8.5340942865723118E-3</c:v>
                </c:pt>
                <c:pt idx="2060">
                  <c:v>8.5309535891831961E-3</c:v>
                </c:pt>
                <c:pt idx="2061">
                  <c:v>8.5278046669037474E-3</c:v>
                </c:pt>
                <c:pt idx="2062">
                  <c:v>8.5246475140133213E-3</c:v>
                </c:pt>
                <c:pt idx="2063">
                  <c:v>8.521482124790411E-3</c:v>
                </c:pt>
                <c:pt idx="2064">
                  <c:v>8.5183084935117667E-3</c:v>
                </c:pt>
                <c:pt idx="2065">
                  <c:v>8.5151266144567472E-3</c:v>
                </c:pt>
                <c:pt idx="2066">
                  <c:v>8.5119364819021062E-3</c:v>
                </c:pt>
                <c:pt idx="2067">
                  <c:v>8.5087380901271992E-3</c:v>
                </c:pt>
                <c:pt idx="2068">
                  <c:v>8.5055314334105195E-3</c:v>
                </c:pt>
                <c:pt idx="2069">
                  <c:v>8.5023165060279481E-3</c:v>
                </c:pt>
                <c:pt idx="2070">
                  <c:v>8.4990933022605804E-3</c:v>
                </c:pt>
                <c:pt idx="2071">
                  <c:v>8.495861816386039E-3</c:v>
                </c:pt>
                <c:pt idx="2072">
                  <c:v>8.4926220426819465E-3</c:v>
                </c:pt>
                <c:pt idx="2073">
                  <c:v>8.4893739754276585E-3</c:v>
                </c:pt>
                <c:pt idx="2074">
                  <c:v>8.4862518223662118E-3</c:v>
                </c:pt>
                <c:pt idx="2075">
                  <c:v>8.4829878219889795E-3</c:v>
                </c:pt>
                <c:pt idx="2076">
                  <c:v>8.4797155114741153E-3</c:v>
                </c:pt>
                <c:pt idx="2077">
                  <c:v>8.4764348850978437E-3</c:v>
                </c:pt>
                <c:pt idx="2078">
                  <c:v>8.4725979331146933E-3</c:v>
                </c:pt>
                <c:pt idx="2079">
                  <c:v>8.4697110869615191E-3</c:v>
                </c:pt>
                <c:pt idx="2080">
                  <c:v>8.4664048046640093E-3</c:v>
                </c:pt>
                <c:pt idx="2081">
                  <c:v>8.4630901830476998E-3</c:v>
                </c:pt>
                <c:pt idx="2082">
                  <c:v>8.4597672163919477E-3</c:v>
                </c:pt>
                <c:pt idx="2083">
                  <c:v>8.4564358989743758E-3</c:v>
                </c:pt>
                <c:pt idx="2084">
                  <c:v>8.4530962250769469E-3</c:v>
                </c:pt>
                <c:pt idx="2085">
                  <c:v>8.4497481889781508E-3</c:v>
                </c:pt>
                <c:pt idx="2086">
                  <c:v>8.4463917849590866E-3</c:v>
                </c:pt>
                <c:pt idx="2087">
                  <c:v>8.4433129065777379E-3</c:v>
                </c:pt>
                <c:pt idx="2088">
                  <c:v>8.439941106697546E-3</c:v>
                </c:pt>
                <c:pt idx="2089">
                  <c:v>8.4365609228820304E-3</c:v>
                </c:pt>
                <c:pt idx="2090">
                  <c:v>8.4331723494095456E-3</c:v>
                </c:pt>
                <c:pt idx="2091">
                  <c:v>8.4297753805602227E-3</c:v>
                </c:pt>
                <c:pt idx="2092">
                  <c:v>8.4263700106141926E-3</c:v>
                </c:pt>
                <c:pt idx="2093">
                  <c:v>8.4229562338515862E-3</c:v>
                </c:pt>
                <c:pt idx="2094">
                  <c:v>8.4195340445516464E-3</c:v>
                </c:pt>
                <c:pt idx="2095">
                  <c:v>8.4161034369945042E-3</c:v>
                </c:pt>
                <c:pt idx="2096">
                  <c:v>8.4128133816449464E-3</c:v>
                </c:pt>
                <c:pt idx="2097">
                  <c:v>8.4093666040454314E-3</c:v>
                </c:pt>
                <c:pt idx="2098">
                  <c:v>8.4059113916020809E-3</c:v>
                </c:pt>
                <c:pt idx="2099">
                  <c:v>8.4024477385945279E-3</c:v>
                </c:pt>
                <c:pt idx="2100">
                  <c:v>8.3985202936185197E-3</c:v>
                </c:pt>
                <c:pt idx="2101">
                  <c:v>8.3950376843688421E-3</c:v>
                </c:pt>
                <c:pt idx="2102">
                  <c:v>8.3915466156799269E-3</c:v>
                </c:pt>
                <c:pt idx="2103">
                  <c:v>8.3880470818337403E-3</c:v>
                </c:pt>
                <c:pt idx="2104">
                  <c:v>8.3846936743834886E-3</c:v>
                </c:pt>
                <c:pt idx="2105">
                  <c:v>8.3811778813983936E-3</c:v>
                </c:pt>
                <c:pt idx="2106">
                  <c:v>8.3776536066705182E-3</c:v>
                </c:pt>
                <c:pt idx="2107">
                  <c:v>8.3741208444804826E-3</c:v>
                </c:pt>
                <c:pt idx="2108">
                  <c:v>8.3705795891062685E-3</c:v>
                </c:pt>
                <c:pt idx="2109">
                  <c:v>8.3668717901666644E-3</c:v>
                </c:pt>
                <c:pt idx="2110">
                  <c:v>8.3633128400824631E-3</c:v>
                </c:pt>
                <c:pt idx="2111">
                  <c:v>8.3597453790897613E-3</c:v>
                </c:pt>
                <c:pt idx="2112">
                  <c:v>8.356169401467918E-3</c:v>
                </c:pt>
                <c:pt idx="2113">
                  <c:v>8.3525849015023742E-3</c:v>
                </c:pt>
                <c:pt idx="2114">
                  <c:v>8.3489918734716215E-3</c:v>
                </c:pt>
                <c:pt idx="2115">
                  <c:v>8.3453903116584901E-3</c:v>
                </c:pt>
                <c:pt idx="2116">
                  <c:v>8.3417802103440807E-3</c:v>
                </c:pt>
                <c:pt idx="2117">
                  <c:v>8.3381615638120927E-3</c:v>
                </c:pt>
                <c:pt idx="2118">
                  <c:v>8.3345343663427558E-3</c:v>
                </c:pt>
                <c:pt idx="2119">
                  <c:v>8.3308986122189038E-3</c:v>
                </c:pt>
                <c:pt idx="2120">
                  <c:v>8.3272542957216322E-3</c:v>
                </c:pt>
                <c:pt idx="2121">
                  <c:v>8.3236014111346453E-3</c:v>
                </c:pt>
                <c:pt idx="2122">
                  <c:v>8.3199399527381698E-3</c:v>
                </c:pt>
                <c:pt idx="2123">
                  <c:v>8.3162699148176464E-3</c:v>
                </c:pt>
                <c:pt idx="2124">
                  <c:v>8.3125912916524342E-3</c:v>
                </c:pt>
                <c:pt idx="2125">
                  <c:v>8.308904077525367E-3</c:v>
                </c:pt>
                <c:pt idx="2126">
                  <c:v>8.3053781391879741E-3</c:v>
                </c:pt>
                <c:pt idx="2127">
                  <c:v>8.3016744268656455E-3</c:v>
                </c:pt>
                <c:pt idx="2128">
                  <c:v>8.2979621069978714E-3</c:v>
                </c:pt>
                <c:pt idx="2129">
                  <c:v>8.2942411738696625E-3</c:v>
                </c:pt>
                <c:pt idx="2130">
                  <c:v>8.2903389423753023E-3</c:v>
                </c:pt>
                <c:pt idx="2131">
                  <c:v>8.2866000624192294E-3</c:v>
                </c:pt>
                <c:pt idx="2132">
                  <c:v>8.282852551482877E-3</c:v>
                </c:pt>
                <c:pt idx="2133">
                  <c:v>8.2790964038482115E-3</c:v>
                </c:pt>
                <c:pt idx="2134">
                  <c:v>8.2753316137980683E-3</c:v>
                </c:pt>
                <c:pt idx="2135">
                  <c:v>8.2715581756161484E-3</c:v>
                </c:pt>
                <c:pt idx="2136">
                  <c:v>8.2677760835870237E-3</c:v>
                </c:pt>
                <c:pt idx="2137">
                  <c:v>8.2639853319926605E-3</c:v>
                </c:pt>
                <c:pt idx="2138">
                  <c:v>8.2601859151167634E-3</c:v>
                </c:pt>
                <c:pt idx="2139">
                  <c:v>8.2567358133562863E-3</c:v>
                </c:pt>
                <c:pt idx="2140">
                  <c:v>8.2529204652201926E-3</c:v>
                </c:pt>
                <c:pt idx="2141">
                  <c:v>8.2490964357866403E-3</c:v>
                </c:pt>
                <c:pt idx="2142">
                  <c:v>8.245263719339313E-3</c:v>
                </c:pt>
                <c:pt idx="2143">
                  <c:v>8.2414223101610062E-3</c:v>
                </c:pt>
                <c:pt idx="2144">
                  <c:v>8.2375722025380682E-3</c:v>
                </c:pt>
                <c:pt idx="2145">
                  <c:v>8.2337133907524063E-3</c:v>
                </c:pt>
                <c:pt idx="2146">
                  <c:v>8.2298458690877041E-3</c:v>
                </c:pt>
                <c:pt idx="2147">
                  <c:v>8.2259696318294218E-3</c:v>
                </c:pt>
                <c:pt idx="2148">
                  <c:v>8.2222699545158213E-3</c:v>
                </c:pt>
                <c:pt idx="2149">
                  <c:v>8.2183769821452864E-3</c:v>
                </c:pt>
                <c:pt idx="2150">
                  <c:v>8.2144752775975237E-3</c:v>
                </c:pt>
                <c:pt idx="2151">
                  <c:v>8.2105648351557571E-3</c:v>
                </c:pt>
                <c:pt idx="2152">
                  <c:v>8.2060810232656555E-3</c:v>
                </c:pt>
                <c:pt idx="2153">
                  <c:v>8.2021509412458348E-3</c:v>
                </c:pt>
                <c:pt idx="2154">
                  <c:v>8.1982121024915464E-3</c:v>
                </c:pt>
                <c:pt idx="2155">
                  <c:v>8.1942645012864929E-3</c:v>
                </c:pt>
                <c:pt idx="2156">
                  <c:v>8.1904992774354222E-3</c:v>
                </c:pt>
                <c:pt idx="2157">
                  <c:v>8.186534852058433E-3</c:v>
                </c:pt>
                <c:pt idx="2158">
                  <c:v>8.182561647650315E-3</c:v>
                </c:pt>
                <c:pt idx="2159">
                  <c:v>8.1785796584969567E-3</c:v>
                </c:pt>
                <c:pt idx="2160">
                  <c:v>8.1745888788842501E-3</c:v>
                </c:pt>
                <c:pt idx="2161">
                  <c:v>8.1703945625947721E-3</c:v>
                </c:pt>
                <c:pt idx="2162">
                  <c:v>8.1663854642293112E-3</c:v>
                </c:pt>
                <c:pt idx="2163">
                  <c:v>8.1623675576983478E-3</c:v>
                </c:pt>
                <c:pt idx="2164">
                  <c:v>8.158340837284719E-3</c:v>
                </c:pt>
                <c:pt idx="2165">
                  <c:v>8.1543052972756006E-3</c:v>
                </c:pt>
                <c:pt idx="2166">
                  <c:v>8.1502609319555643E-3</c:v>
                </c:pt>
                <c:pt idx="2167">
                  <c:v>8.146207735611791E-3</c:v>
                </c:pt>
                <c:pt idx="2168">
                  <c:v>8.1421457025305892E-3</c:v>
                </c:pt>
                <c:pt idx="2169">
                  <c:v>8.1380748269965306E-3</c:v>
                </c:pt>
                <c:pt idx="2170">
                  <c:v>8.1339951032959237E-3</c:v>
                </c:pt>
                <c:pt idx="2171">
                  <c:v>8.1299065257159474E-3</c:v>
                </c:pt>
                <c:pt idx="2172">
                  <c:v>8.1258090885429138E-3</c:v>
                </c:pt>
                <c:pt idx="2173">
                  <c:v>8.1217027860631293E-3</c:v>
                </c:pt>
                <c:pt idx="2174">
                  <c:v>8.1175876125620366E-3</c:v>
                </c:pt>
                <c:pt idx="2175">
                  <c:v>8.1134635623268132E-3</c:v>
                </c:pt>
                <c:pt idx="2176">
                  <c:v>8.1093306296446382E-3</c:v>
                </c:pt>
                <c:pt idx="2177">
                  <c:v>8.1051888088018199E-3</c:v>
                </c:pt>
                <c:pt idx="2178">
                  <c:v>8.1012451627411868E-3</c:v>
                </c:pt>
                <c:pt idx="2179">
                  <c:v>8.0970862786732892E-3</c:v>
                </c:pt>
                <c:pt idx="2180">
                  <c:v>8.0929184898664679E-3</c:v>
                </c:pt>
                <c:pt idx="2181">
                  <c:v>8.0887417906057319E-3</c:v>
                </c:pt>
                <c:pt idx="2182">
                  <c:v>8.0845561751796084E-3</c:v>
                </c:pt>
                <c:pt idx="2183">
                  <c:v>8.08015091243257E-3</c:v>
                </c:pt>
                <c:pt idx="2184">
                  <c:v>8.0759467145001731E-3</c:v>
                </c:pt>
                <c:pt idx="2185">
                  <c:v>8.0717335827019537E-3</c:v>
                </c:pt>
                <c:pt idx="2186">
                  <c:v>8.0675115113285675E-3</c:v>
                </c:pt>
                <c:pt idx="2187">
                  <c:v>8.0632804946671934E-3</c:v>
                </c:pt>
                <c:pt idx="2188">
                  <c:v>8.0590405270041399E-3</c:v>
                </c:pt>
                <c:pt idx="2189">
                  <c:v>8.0547916026265844E-3</c:v>
                </c:pt>
                <c:pt idx="2190">
                  <c:v>8.0505337158243151E-3</c:v>
                </c:pt>
                <c:pt idx="2191">
                  <c:v>8.0466999981005927E-3</c:v>
                </c:pt>
                <c:pt idx="2192">
                  <c:v>8.0424256442546138E-3</c:v>
                </c:pt>
                <c:pt idx="2193">
                  <c:v>8.0381423119622042E-3</c:v>
                </c:pt>
                <c:pt idx="2194">
                  <c:v>8.0338499955123766E-3</c:v>
                </c:pt>
                <c:pt idx="2195">
                  <c:v>8.0295486891905909E-3</c:v>
                </c:pt>
                <c:pt idx="2196">
                  <c:v>8.0252383872867483E-3</c:v>
                </c:pt>
                <c:pt idx="2197">
                  <c:v>8.0209190840871969E-3</c:v>
                </c:pt>
                <c:pt idx="2198">
                  <c:v>8.0165907738827258E-3</c:v>
                </c:pt>
                <c:pt idx="2199">
                  <c:v>8.0122534509596832E-3</c:v>
                </c:pt>
                <c:pt idx="2200">
                  <c:v>8.0081302243996504E-3</c:v>
                </c:pt>
                <c:pt idx="2201">
                  <c:v>8.0037756012934988E-3</c:v>
                </c:pt>
                <c:pt idx="2202">
                  <c:v>7.9994119488904867E-3</c:v>
                </c:pt>
                <c:pt idx="2203">
                  <c:v>7.9950392614774306E-3</c:v>
                </c:pt>
                <c:pt idx="2204">
                  <c:v>7.9899790472935123E-3</c:v>
                </c:pt>
                <c:pt idx="2205">
                  <c:v>7.9855860387061783E-3</c:v>
                </c:pt>
                <c:pt idx="2206">
                  <c:v>7.9811839763098361E-3</c:v>
                </c:pt>
                <c:pt idx="2207">
                  <c:v>7.9767728543942724E-3</c:v>
                </c:pt>
                <c:pt idx="2208">
                  <c:v>7.9723526672492717E-3</c:v>
                </c:pt>
                <c:pt idx="2209">
                  <c:v>7.9681533747410441E-3</c:v>
                </c:pt>
                <c:pt idx="2210">
                  <c:v>7.9637157875132557E-3</c:v>
                </c:pt>
                <c:pt idx="2211">
                  <c:v>7.9592691184802687E-3</c:v>
                </c:pt>
                <c:pt idx="2212">
                  <c:v>7.9548133619279735E-3</c:v>
                </c:pt>
                <c:pt idx="2213">
                  <c:v>7.9501155532139042E-3</c:v>
                </c:pt>
                <c:pt idx="2214">
                  <c:v>7.9456408547725586E-3</c:v>
                </c:pt>
                <c:pt idx="2215">
                  <c:v>7.94115705113114E-3</c:v>
                </c:pt>
                <c:pt idx="2216">
                  <c:v>7.9366641365776949E-3</c:v>
                </c:pt>
                <c:pt idx="2217">
                  <c:v>7.9321621054020131E-3</c:v>
                </c:pt>
                <c:pt idx="2218">
                  <c:v>7.9276509518973505E-3</c:v>
                </c:pt>
                <c:pt idx="2219">
                  <c:v>7.9231306703526246E-3</c:v>
                </c:pt>
                <c:pt idx="2220">
                  <c:v>7.9186012550558835E-3</c:v>
                </c:pt>
                <c:pt idx="2221">
                  <c:v>7.9140627003021248E-3</c:v>
                </c:pt>
                <c:pt idx="2222">
                  <c:v>7.9095150003785277E-3</c:v>
                </c:pt>
                <c:pt idx="2223">
                  <c:v>7.9049581495774842E-3</c:v>
                </c:pt>
                <c:pt idx="2224">
                  <c:v>7.9003921421879099E-3</c:v>
                </c:pt>
                <c:pt idx="2225">
                  <c:v>7.8958169725048023E-3</c:v>
                </c:pt>
                <c:pt idx="2226">
                  <c:v>7.8912326348144716E-3</c:v>
                </c:pt>
                <c:pt idx="2227">
                  <c:v>7.8866391234101788E-3</c:v>
                </c:pt>
                <c:pt idx="2228">
                  <c:v>7.8820364325834467E-3</c:v>
                </c:pt>
                <c:pt idx="2229">
                  <c:v>7.8774245566257967E-3</c:v>
                </c:pt>
                <c:pt idx="2230">
                  <c:v>7.873049269111183E-3</c:v>
                </c:pt>
                <c:pt idx="2231">
                  <c:v>7.8684197648578261E-3</c:v>
                </c:pt>
                <c:pt idx="2232">
                  <c:v>7.8637810588960636E-3</c:v>
                </c:pt>
                <c:pt idx="2233">
                  <c:v>7.8591331455196891E-3</c:v>
                </c:pt>
                <c:pt idx="2234">
                  <c:v>7.8544760190163501E-3</c:v>
                </c:pt>
                <c:pt idx="2235">
                  <c:v>7.8495600934420269E-3</c:v>
                </c:pt>
                <c:pt idx="2236">
                  <c:v>7.8448837617279936E-3</c:v>
                </c:pt>
                <c:pt idx="2237">
                  <c:v>7.8401981992160946E-3</c:v>
                </c:pt>
                <c:pt idx="2238">
                  <c:v>7.835503400198722E-3</c:v>
                </c:pt>
                <c:pt idx="2239">
                  <c:v>7.8307993589673986E-3</c:v>
                </c:pt>
                <c:pt idx="2240">
                  <c:v>7.8260860698153856E-3</c:v>
                </c:pt>
                <c:pt idx="2241">
                  <c:v>7.8213635270342058E-3</c:v>
                </c:pt>
                <c:pt idx="2242">
                  <c:v>7.8166317249179877E-3</c:v>
                </c:pt>
                <c:pt idx="2243">
                  <c:v>7.8121463480163265E-3</c:v>
                </c:pt>
                <c:pt idx="2244">
                  <c:v>7.8073967763177526E-3</c:v>
                </c:pt>
                <c:pt idx="2245">
                  <c:v>7.8026379287081506E-3</c:v>
                </c:pt>
                <c:pt idx="2246">
                  <c:v>7.7978697994769228E-3</c:v>
                </c:pt>
                <c:pt idx="2247">
                  <c:v>7.7924091363578765E-3</c:v>
                </c:pt>
                <c:pt idx="2248">
                  <c:v>7.7876210987255674E-3</c:v>
                </c:pt>
                <c:pt idx="2249">
                  <c:v>7.782823761535212E-3</c:v>
                </c:pt>
                <c:pt idx="2250">
                  <c:v>7.7769719552916129E-3</c:v>
                </c:pt>
                <c:pt idx="2251">
                  <c:v>7.773201165658176E-3</c:v>
                </c:pt>
                <c:pt idx="2252">
                  <c:v>7.7686385342090603E-3</c:v>
                </c:pt>
                <c:pt idx="2253">
                  <c:v>7.7638047128596455E-3</c:v>
                </c:pt>
                <c:pt idx="2254">
                  <c:v>7.7589615639634957E-3</c:v>
                </c:pt>
                <c:pt idx="2255">
                  <c:v>7.7541090818122882E-3</c:v>
                </c:pt>
                <c:pt idx="2256">
                  <c:v>7.7481838896895257E-3</c:v>
                </c:pt>
                <c:pt idx="2257">
                  <c:v>7.7433096303172327E-3</c:v>
                </c:pt>
                <c:pt idx="2258">
                  <c:v>7.7384260184023695E-3</c:v>
                </c:pt>
                <c:pt idx="2259">
                  <c:v>7.7335330482371616E-3</c:v>
                </c:pt>
                <c:pt idx="2260">
                  <c:v>7.7294376495899821E-3</c:v>
                </c:pt>
                <c:pt idx="2261">
                  <c:v>7.7245282726032842E-3</c:v>
                </c:pt>
                <c:pt idx="2262">
                  <c:v>7.7196095218778783E-3</c:v>
                </c:pt>
                <c:pt idx="2263">
                  <c:v>7.7118611039477458E-3</c:v>
                </c:pt>
                <c:pt idx="2264">
                  <c:v>7.7097438763834882E-3</c:v>
                </c:pt>
                <c:pt idx="2265">
                  <c:v>7.7024008741143494E-3</c:v>
                </c:pt>
                <c:pt idx="2266">
                  <c:v>7.6974397640533253E-3</c:v>
                </c:pt>
                <c:pt idx="2267">
                  <c:v>7.6924692487392024E-3</c:v>
                </c:pt>
                <c:pt idx="2268">
                  <c:v>7.6874893224678489E-3</c:v>
                </c:pt>
                <c:pt idx="2269">
                  <c:v>7.6824999795316569E-3</c:v>
                </c:pt>
                <c:pt idx="2270">
                  <c:v>7.6775012142299677E-3</c:v>
                </c:pt>
                <c:pt idx="2271">
                  <c:v>7.6724930208534351E-3</c:v>
                </c:pt>
                <c:pt idx="2272">
                  <c:v>7.667475393702273E-3</c:v>
                </c:pt>
                <c:pt idx="2273">
                  <c:v>7.6624483270671326E-3</c:v>
                </c:pt>
                <c:pt idx="2274">
                  <c:v>7.6574118152482277E-3</c:v>
                </c:pt>
                <c:pt idx="2275">
                  <c:v>7.6523658525379486E-3</c:v>
                </c:pt>
                <c:pt idx="2276">
                  <c:v>7.6473104332330311E-3</c:v>
                </c:pt>
                <c:pt idx="2277">
                  <c:v>7.6422455516302126E-3</c:v>
                </c:pt>
                <c:pt idx="2278">
                  <c:v>7.637171202025359E-3</c:v>
                </c:pt>
                <c:pt idx="2279">
                  <c:v>7.6320873787134695E-3</c:v>
                </c:pt>
                <c:pt idx="2280">
                  <c:v>7.6269940759912799E-3</c:v>
                </c:pt>
                <c:pt idx="2281">
                  <c:v>7.6218912881546568E-3</c:v>
                </c:pt>
                <c:pt idx="2282">
                  <c:v>7.6170654340862393E-3</c:v>
                </c:pt>
                <c:pt idx="2283">
                  <c:v>7.6119444465278397E-3</c:v>
                </c:pt>
                <c:pt idx="2284">
                  <c:v>7.60681395728209E-3</c:v>
                </c:pt>
                <c:pt idx="2285">
                  <c:v>7.6016739606427873E-3</c:v>
                </c:pt>
                <c:pt idx="2286">
                  <c:v>7.5962348726451535E-3</c:v>
                </c:pt>
                <c:pt idx="2287">
                  <c:v>7.5910750543533899E-3</c:v>
                </c:pt>
                <c:pt idx="2288">
                  <c:v>7.585905711025214E-3</c:v>
                </c:pt>
                <c:pt idx="2289">
                  <c:v>7.5807268369556249E-3</c:v>
                </c:pt>
                <c:pt idx="2290">
                  <c:v>7.575538426444834E-3</c:v>
                </c:pt>
                <c:pt idx="2291">
                  <c:v>7.5703404737878397E-3</c:v>
                </c:pt>
                <c:pt idx="2292">
                  <c:v>7.565132973282246E-3</c:v>
                </c:pt>
                <c:pt idx="2293">
                  <c:v>7.5599159192265277E-3</c:v>
                </c:pt>
                <c:pt idx="2294">
                  <c:v>7.5546893059182897E-3</c:v>
                </c:pt>
                <c:pt idx="2295">
                  <c:v>7.5497498329182757E-3</c:v>
                </c:pt>
                <c:pt idx="2296">
                  <c:v>7.5445048785485538E-3</c:v>
                </c:pt>
                <c:pt idx="2297">
                  <c:v>7.5392503483503502E-3</c:v>
                </c:pt>
                <c:pt idx="2298">
                  <c:v>7.5339862366209731E-3</c:v>
                </c:pt>
                <c:pt idx="2299">
                  <c:v>7.5282582894393713E-3</c:v>
                </c:pt>
                <c:pt idx="2300">
                  <c:v>7.5226737063484395E-3</c:v>
                </c:pt>
                <c:pt idx="2301">
                  <c:v>7.5176809583403781E-3</c:v>
                </c:pt>
                <c:pt idx="2302">
                  <c:v>7.5123778887071779E-3</c:v>
                </c:pt>
                <c:pt idx="2303">
                  <c:v>7.507065208746333E-3</c:v>
                </c:pt>
                <c:pt idx="2304">
                  <c:v>7.5017429127592905E-3</c:v>
                </c:pt>
                <c:pt idx="2305">
                  <c:v>7.4964109950421687E-3</c:v>
                </c:pt>
                <c:pt idx="2306">
                  <c:v>7.4910694498928621E-3</c:v>
                </c:pt>
                <c:pt idx="2307">
                  <c:v>7.4857182716110415E-3</c:v>
                </c:pt>
                <c:pt idx="2308">
                  <c:v>7.4797431546411051E-3</c:v>
                </c:pt>
                <c:pt idx="2309">
                  <c:v>7.4743710900244779E-3</c:v>
                </c:pt>
                <c:pt idx="2310">
                  <c:v>7.4689893741167798E-3</c:v>
                </c:pt>
                <c:pt idx="2311">
                  <c:v>7.4635980012156163E-3</c:v>
                </c:pt>
                <c:pt idx="2312">
                  <c:v>7.4585073650794897E-3</c:v>
                </c:pt>
                <c:pt idx="2313">
                  <c:v>7.4515500023583864E-3</c:v>
                </c:pt>
                <c:pt idx="2314">
                  <c:v>7.4461276634947577E-3</c:v>
                </c:pt>
                <c:pt idx="2315">
                  <c:v>7.4406956437350442E-3</c:v>
                </c:pt>
                <c:pt idx="2316">
                  <c:v>7.4335336292402276E-3</c:v>
                </c:pt>
                <c:pt idx="2317">
                  <c:v>7.4294878856148603E-3</c:v>
                </c:pt>
                <c:pt idx="2318">
                  <c:v>7.4240259825650188E-3</c:v>
                </c:pt>
                <c:pt idx="2319">
                  <c:v>7.4185543752916657E-3</c:v>
                </c:pt>
                <c:pt idx="2320">
                  <c:v>7.4130730580958806E-3</c:v>
                </c:pt>
                <c:pt idx="2321">
                  <c:v>7.4075820252770073E-3</c:v>
                </c:pt>
                <c:pt idx="2322">
                  <c:v>7.4020812711369953E-3</c:v>
                </c:pt>
                <c:pt idx="2323">
                  <c:v>7.3965707899769232E-3</c:v>
                </c:pt>
                <c:pt idx="2324">
                  <c:v>7.3910505760943976E-3</c:v>
                </c:pt>
                <c:pt idx="2325">
                  <c:v>7.3855206237922362E-3</c:v>
                </c:pt>
                <c:pt idx="2326">
                  <c:v>7.3799809273723885E-3</c:v>
                </c:pt>
                <c:pt idx="2327">
                  <c:v>7.3744314811341957E-3</c:v>
                </c:pt>
                <c:pt idx="2328">
                  <c:v>7.36887227937874E-3</c:v>
                </c:pt>
                <c:pt idx="2329">
                  <c:v>7.36330331640797E-3</c:v>
                </c:pt>
                <c:pt idx="2330">
                  <c:v>7.357724586522966E-3</c:v>
                </c:pt>
                <c:pt idx="2331">
                  <c:v>7.3521360840256775E-3</c:v>
                </c:pt>
                <c:pt idx="2332">
                  <c:v>7.3465378032171848E-3</c:v>
                </c:pt>
                <c:pt idx="2333">
                  <c:v>7.3409297383994375E-3</c:v>
                </c:pt>
                <c:pt idx="2334">
                  <c:v>7.3356403167400075E-3</c:v>
                </c:pt>
                <c:pt idx="2335">
                  <c:v>7.3300134820679609E-3</c:v>
                </c:pt>
                <c:pt idx="2336">
                  <c:v>7.3243768468100757E-3</c:v>
                </c:pt>
                <c:pt idx="2337">
                  <c:v>7.3174063903487354E-3</c:v>
                </c:pt>
                <c:pt idx="2338">
                  <c:v>7.3127424547331475E-3</c:v>
                </c:pt>
                <c:pt idx="2339">
                  <c:v>7.3070755661990673E-3</c:v>
                </c:pt>
                <c:pt idx="2340">
                  <c:v>7.3013988537702461E-3</c:v>
                </c:pt>
                <c:pt idx="2341">
                  <c:v>7.2957123117486323E-3</c:v>
                </c:pt>
                <c:pt idx="2342">
                  <c:v>7.2900159344387828E-3</c:v>
                </c:pt>
                <c:pt idx="2343">
                  <c:v>7.2843097161400397E-3</c:v>
                </c:pt>
                <c:pt idx="2344">
                  <c:v>7.2785936511578289E-3</c:v>
                </c:pt>
                <c:pt idx="2345">
                  <c:v>7.2728677337949663E-3</c:v>
                </c:pt>
                <c:pt idx="2346">
                  <c:v>7.2671319583525349E-3</c:v>
                </c:pt>
                <c:pt idx="2347">
                  <c:v>7.2620643793843698E-3</c:v>
                </c:pt>
                <c:pt idx="2348">
                  <c:v>7.2563105145819762E-3</c:v>
                </c:pt>
                <c:pt idx="2349">
                  <c:v>7.2505467756389663E-3</c:v>
                </c:pt>
                <c:pt idx="2350">
                  <c:v>7.2407855721007518E-3</c:v>
                </c:pt>
                <c:pt idx="2351">
                  <c:v>7.2381626303252844E-3</c:v>
                </c:pt>
                <c:pt idx="2352">
                  <c:v>7.2331962569931463E-3</c:v>
                </c:pt>
                <c:pt idx="2353">
                  <c:v>7.2273929645154666E-3</c:v>
                </c:pt>
                <c:pt idx="2354">
                  <c:v>7.2215797694115125E-3</c:v>
                </c:pt>
                <c:pt idx="2355">
                  <c:v>7.2157566659845074E-3</c:v>
                </c:pt>
                <c:pt idx="2356">
                  <c:v>7.2102699695035972E-3</c:v>
                </c:pt>
                <c:pt idx="2357">
                  <c:v>7.2044278588117563E-3</c:v>
                </c:pt>
                <c:pt idx="2358">
                  <c:v>7.198575823218565E-3</c:v>
                </c:pt>
                <c:pt idx="2359">
                  <c:v>7.1927138570270083E-3</c:v>
                </c:pt>
                <c:pt idx="2360">
                  <c:v>7.1857928139213607E-3</c:v>
                </c:pt>
                <c:pt idx="2361">
                  <c:v>7.1799084837469353E-3</c:v>
                </c:pt>
                <c:pt idx="2362">
                  <c:v>7.1740142043562752E-3</c:v>
                </c:pt>
                <c:pt idx="2363">
                  <c:v>7.1681099700565453E-3</c:v>
                </c:pt>
                <c:pt idx="2364">
                  <c:v>7.1625488898640084E-3</c:v>
                </c:pt>
                <c:pt idx="2365">
                  <c:v>7.1566255593135623E-3</c:v>
                </c:pt>
                <c:pt idx="2366">
                  <c:v>7.1506922572775015E-3</c:v>
                </c:pt>
                <c:pt idx="2367">
                  <c:v>7.1447489780584045E-3</c:v>
                </c:pt>
                <c:pt idx="2368">
                  <c:v>7.1384392755899726E-3</c:v>
                </c:pt>
                <c:pt idx="2369">
                  <c:v>7.1324751922410478E-3</c:v>
                </c:pt>
                <c:pt idx="2370">
                  <c:v>7.1265011141192873E-3</c:v>
                </c:pt>
                <c:pt idx="2371">
                  <c:v>7.120517035530116E-3</c:v>
                </c:pt>
                <c:pt idx="2372">
                  <c:v>7.1145229507815653E-3</c:v>
                </c:pt>
                <c:pt idx="2373">
                  <c:v>7.1085188541781912E-3</c:v>
                </c:pt>
                <c:pt idx="2374">
                  <c:v>7.1025047400262867E-3</c:v>
                </c:pt>
                <c:pt idx="2375">
                  <c:v>7.0964806026321469E-3</c:v>
                </c:pt>
                <c:pt idx="2376">
                  <c:v>7.0904464363020642E-3</c:v>
                </c:pt>
                <c:pt idx="2377">
                  <c:v>7.0844022353414634E-3</c:v>
                </c:pt>
                <c:pt idx="2378">
                  <c:v>7.0783479940592451E-3</c:v>
                </c:pt>
                <c:pt idx="2379">
                  <c:v>7.0722837067599652E-3</c:v>
                </c:pt>
                <c:pt idx="2380">
                  <c:v>7.066209367751655E-3</c:v>
                </c:pt>
                <c:pt idx="2381">
                  <c:v>7.060124971341477E-3</c:v>
                </c:pt>
                <c:pt idx="2382">
                  <c:v>7.0540305118339877E-3</c:v>
                </c:pt>
                <c:pt idx="2383">
                  <c:v>7.0479259835398234E-3</c:v>
                </c:pt>
                <c:pt idx="2384">
                  <c:v>7.0418113807635416E-3</c:v>
                </c:pt>
                <c:pt idx="2385">
                  <c:v>7.0356866978140411E-3</c:v>
                </c:pt>
                <c:pt idx="2386">
                  <c:v>7.0299234347060971E-3</c:v>
                </c:pt>
                <c:pt idx="2387">
                  <c:v>7.0237794160575252E-3</c:v>
                </c:pt>
                <c:pt idx="2388">
                  <c:v>7.0176253006556302E-3</c:v>
                </c:pt>
                <c:pt idx="2389">
                  <c:v>7.0114610828091407E-3</c:v>
                </c:pt>
                <c:pt idx="2390">
                  <c:v>7.0037867426487113E-3</c:v>
                </c:pt>
                <c:pt idx="2391">
                  <c:v>6.998726597694468E-3</c:v>
                </c:pt>
                <c:pt idx="2392">
                  <c:v>6.9925311941451572E-3</c:v>
                </c:pt>
                <c:pt idx="2393">
                  <c:v>6.9863256648834034E-3</c:v>
                </c:pt>
                <c:pt idx="2394">
                  <c:v>6.9801100042207144E-3</c:v>
                </c:pt>
                <c:pt idx="2395">
                  <c:v>6.9738842064633834E-3</c:v>
                </c:pt>
                <c:pt idx="2396">
                  <c:v>6.9676482659220482E-3</c:v>
                </c:pt>
                <c:pt idx="2397">
                  <c:v>6.9614021769030029E-3</c:v>
                </c:pt>
                <c:pt idx="2398">
                  <c:v>6.9551459337177544E-3</c:v>
                </c:pt>
                <c:pt idx="2399">
                  <c:v>6.9496444187100437E-3</c:v>
                </c:pt>
                <c:pt idx="2400">
                  <c:v>6.9433695464091727E-3</c:v>
                </c:pt>
                <c:pt idx="2401">
                  <c:v>6.9370845038552176E-3</c:v>
                </c:pt>
                <c:pt idx="2402">
                  <c:v>6.9307892853549546E-3</c:v>
                </c:pt>
                <c:pt idx="2403">
                  <c:v>6.9244838852169366E-3</c:v>
                </c:pt>
                <c:pt idx="2404">
                  <c:v>6.9181682977514924E-3</c:v>
                </c:pt>
                <c:pt idx="2405">
                  <c:v>6.9118425172653986E-3</c:v>
                </c:pt>
                <c:pt idx="2406">
                  <c:v>6.9055065380698721E-3</c:v>
                </c:pt>
                <c:pt idx="2407">
                  <c:v>6.8991603544716895E-3</c:v>
                </c:pt>
                <c:pt idx="2408">
                  <c:v>6.8931939264730577E-3</c:v>
                </c:pt>
                <c:pt idx="2409">
                  <c:v>6.8868281694881486E-3</c:v>
                </c:pt>
                <c:pt idx="2410">
                  <c:v>6.8804521915196287E-3</c:v>
                </c:pt>
                <c:pt idx="2411">
                  <c:v>6.8740659868758722E-3</c:v>
                </c:pt>
                <c:pt idx="2412">
                  <c:v>6.8664891547430499E-3</c:v>
                </c:pt>
                <c:pt idx="2413">
                  <c:v>6.8600799161849082E-3</c:v>
                </c:pt>
                <c:pt idx="2414">
                  <c:v>6.8536604324151316E-3</c:v>
                </c:pt>
                <c:pt idx="2415">
                  <c:v>6.8472306977469637E-3</c:v>
                </c:pt>
                <c:pt idx="2416">
                  <c:v>6.8411876791088302E-3</c:v>
                </c:pt>
                <c:pt idx="2417">
                  <c:v>6.8347382820704303E-3</c:v>
                </c:pt>
                <c:pt idx="2418">
                  <c:v>6.8282786175519776E-3</c:v>
                </c:pt>
                <c:pt idx="2419">
                  <c:v>6.8218086798639572E-3</c:v>
                </c:pt>
                <c:pt idx="2420">
                  <c:v>6.815328463317733E-3</c:v>
                </c:pt>
                <c:pt idx="2421">
                  <c:v>6.8084367022709473E-3</c:v>
                </c:pt>
                <c:pt idx="2422">
                  <c:v>6.8019350520197256E-3</c:v>
                </c:pt>
                <c:pt idx="2423">
                  <c:v>6.7954231053612988E-3</c:v>
                </c:pt>
                <c:pt idx="2424">
                  <c:v>6.7889008566054355E-3</c:v>
                </c:pt>
                <c:pt idx="2425">
                  <c:v>6.78236830006625E-3</c:v>
                </c:pt>
                <c:pt idx="2426">
                  <c:v>6.7758254300535111E-3</c:v>
                </c:pt>
                <c:pt idx="2427">
                  <c:v>6.769272240881332E-3</c:v>
                </c:pt>
                <c:pt idx="2428">
                  <c:v>6.7627087268629579E-3</c:v>
                </c:pt>
                <c:pt idx="2429">
                  <c:v>6.7561348823064202E-3</c:v>
                </c:pt>
                <c:pt idx="2430">
                  <c:v>6.7495507015293069E-3</c:v>
                </c:pt>
                <c:pt idx="2431">
                  <c:v>6.7429561788422557E-3</c:v>
                </c:pt>
                <c:pt idx="2432">
                  <c:v>6.7363513085576436E-3</c:v>
                </c:pt>
                <c:pt idx="2433">
                  <c:v>6.729736084989584E-3</c:v>
                </c:pt>
                <c:pt idx="2434">
                  <c:v>6.723110502451321E-3</c:v>
                </c:pt>
                <c:pt idx="2435">
                  <c:v>6.7164745552534925E-3</c:v>
                </c:pt>
                <c:pt idx="2436">
                  <c:v>6.7098282377136874E-3</c:v>
                </c:pt>
                <c:pt idx="2437">
                  <c:v>6.7031715441416744E-3</c:v>
                </c:pt>
                <c:pt idx="2438">
                  <c:v>6.6969203958533331E-3</c:v>
                </c:pt>
                <c:pt idx="2439">
                  <c:v>6.6902438002332271E-3</c:v>
                </c:pt>
                <c:pt idx="2440">
                  <c:v>6.6835568119988798E-3</c:v>
                </c:pt>
                <c:pt idx="2441">
                  <c:v>6.6768594254625318E-3</c:v>
                </c:pt>
                <c:pt idx="2442">
                  <c:v>6.6697322368011623E-3</c:v>
                </c:pt>
                <c:pt idx="2443">
                  <c:v>6.6630131676348944E-3</c:v>
                </c:pt>
                <c:pt idx="2444">
                  <c:v>6.6562836826352138E-3</c:v>
                </c:pt>
                <c:pt idx="2445">
                  <c:v>6.6495437761162337E-3</c:v>
                </c:pt>
                <c:pt idx="2446">
                  <c:v>6.6427934423938049E-3</c:v>
                </c:pt>
                <c:pt idx="2447">
                  <c:v>6.6360326757811724E-3</c:v>
                </c:pt>
                <c:pt idx="2448">
                  <c:v>6.629261470595056E-3</c:v>
                </c:pt>
                <c:pt idx="2449">
                  <c:v>6.622479821149569E-3</c:v>
                </c:pt>
                <c:pt idx="2450">
                  <c:v>6.6156877217579567E-3</c:v>
                </c:pt>
                <c:pt idx="2451">
                  <c:v>6.6093124026145068E-3</c:v>
                </c:pt>
                <c:pt idx="2452">
                  <c:v>6.6025002594932653E-3</c:v>
                </c:pt>
                <c:pt idx="2453">
                  <c:v>6.5956776498432811E-3</c:v>
                </c:pt>
                <c:pt idx="2454">
                  <c:v>6.5888445679776753E-3</c:v>
                </c:pt>
                <c:pt idx="2455">
                  <c:v>6.5820010082130809E-3</c:v>
                </c:pt>
                <c:pt idx="2456">
                  <c:v>6.5751469648643764E-3</c:v>
                </c:pt>
                <c:pt idx="2457">
                  <c:v>6.5682824322455596E-3</c:v>
                </c:pt>
                <c:pt idx="2458">
                  <c:v>6.5614074046741432E-3</c:v>
                </c:pt>
                <c:pt idx="2459">
                  <c:v>6.5545218764667618E-3</c:v>
                </c:pt>
                <c:pt idx="2460">
                  <c:v>6.5480608646613092E-3</c:v>
                </c:pt>
                <c:pt idx="2461">
                  <c:v>6.5411551954914771E-3</c:v>
                </c:pt>
                <c:pt idx="2462">
                  <c:v>6.5342390090954439E-3</c:v>
                </c:pt>
                <c:pt idx="2463">
                  <c:v>6.5273122997906441E-3</c:v>
                </c:pt>
                <c:pt idx="2464">
                  <c:v>6.5194979028314285E-3</c:v>
                </c:pt>
                <c:pt idx="2465">
                  <c:v>6.5125483721622359E-3</c:v>
                </c:pt>
                <c:pt idx="2466">
                  <c:v>6.50558830060575E-3</c:v>
                </c:pt>
                <c:pt idx="2467">
                  <c:v>6.4986176824821671E-3</c:v>
                </c:pt>
                <c:pt idx="2468">
                  <c:v>6.4916365121038613E-3</c:v>
                </c:pt>
                <c:pt idx="2469">
                  <c:v>6.4850878088459881E-3</c:v>
                </c:pt>
                <c:pt idx="2470">
                  <c:v>6.4780863984942871E-3</c:v>
                </c:pt>
                <c:pt idx="2471">
                  <c:v>6.4710744193018383E-3</c:v>
                </c:pt>
                <c:pt idx="2472">
                  <c:v>6.4640518655861541E-3</c:v>
                </c:pt>
                <c:pt idx="2473">
                  <c:v>6.4565721775470802E-3</c:v>
                </c:pt>
                <c:pt idx="2474">
                  <c:v>6.4495275743254483E-3</c:v>
                </c:pt>
                <c:pt idx="2475">
                  <c:v>6.4424723790774303E-3</c:v>
                </c:pt>
                <c:pt idx="2476">
                  <c:v>6.4354065861188768E-3</c:v>
                </c:pt>
                <c:pt idx="2477">
                  <c:v>6.4283301897699839E-3</c:v>
                </c:pt>
                <c:pt idx="2478">
                  <c:v>6.4212431843492096E-3</c:v>
                </c:pt>
                <c:pt idx="2479">
                  <c:v>6.414145565049963E-3</c:v>
                </c:pt>
                <c:pt idx="2480">
                  <c:v>6.4070377729150991E-3</c:v>
                </c:pt>
                <c:pt idx="2481">
                  <c:v>6.3999214202827073E-3</c:v>
                </c:pt>
                <c:pt idx="2482">
                  <c:v>6.3927983123279264E-3</c:v>
                </c:pt>
                <c:pt idx="2483">
                  <c:v>6.3856702576787876E-3</c:v>
                </c:pt>
                <c:pt idx="2484">
                  <c:v>6.3785390684014389E-3</c:v>
                </c:pt>
                <c:pt idx="2485">
                  <c:v>6.3714065600140521E-3</c:v>
                </c:pt>
                <c:pt idx="2486">
                  <c:v>6.3642745514789992E-3</c:v>
                </c:pt>
                <c:pt idx="2487">
                  <c:v>6.3571448652054588E-3</c:v>
                </c:pt>
                <c:pt idx="2488">
                  <c:v>6.3500193270485516E-3</c:v>
                </c:pt>
                <c:pt idx="2489">
                  <c:v>6.3428997663102053E-3</c:v>
                </c:pt>
                <c:pt idx="2490">
                  <c:v>6.336238149306353E-3</c:v>
                </c:pt>
                <c:pt idx="2491">
                  <c:v>6.3291352391772783E-3</c:v>
                </c:pt>
                <c:pt idx="2492">
                  <c:v>6.3220437920598416E-3</c:v>
                </c:pt>
                <c:pt idx="2493">
                  <c:v>6.3149653665235811E-3</c:v>
                </c:pt>
                <c:pt idx="2494">
                  <c:v>6.3079003062408399E-3</c:v>
                </c:pt>
                <c:pt idx="2495">
                  <c:v>6.3004026679828722E-3</c:v>
                </c:pt>
                <c:pt idx="2496">
                  <c:v>6.2933653022084037E-3</c:v>
                </c:pt>
                <c:pt idx="2497">
                  <c:v>6.2863414238642388E-3</c:v>
                </c:pt>
                <c:pt idx="2498">
                  <c:v>6.2793310726082189E-3</c:v>
                </c:pt>
                <c:pt idx="2499">
                  <c:v>6.2723342880973169E-3</c:v>
                </c:pt>
                <c:pt idx="2500">
                  <c:v>6.2653511099859012E-3</c:v>
                </c:pt>
                <c:pt idx="2501">
                  <c:v>6.2583815779335503E-3</c:v>
                </c:pt>
                <c:pt idx="2502">
                  <c:v>6.2514257315937636E-3</c:v>
                </c:pt>
                <c:pt idx="2503">
                  <c:v>6.2453619544431405E-3</c:v>
                </c:pt>
                <c:pt idx="2504">
                  <c:v>6.2384318574837394E-3</c:v>
                </c:pt>
                <c:pt idx="2505">
                  <c:v>6.2315155587979731E-3</c:v>
                </c:pt>
                <c:pt idx="2506">
                  <c:v>6.2246130980412318E-3</c:v>
                </c:pt>
                <c:pt idx="2507">
                  <c:v>6.2163059824150704E-3</c:v>
                </c:pt>
                <c:pt idx="2508">
                  <c:v>6.2098688922214151E-3</c:v>
                </c:pt>
                <c:pt idx="2509">
                  <c:v>6.2030101802665882E-3</c:v>
                </c:pt>
                <c:pt idx="2510">
                  <c:v>6.1961654705307012E-3</c:v>
                </c:pt>
                <c:pt idx="2511">
                  <c:v>6.1893348026673678E-3</c:v>
                </c:pt>
                <c:pt idx="2512">
                  <c:v>6.1829494314009333E-3</c:v>
                </c:pt>
                <c:pt idx="2513">
                  <c:v>6.1761460669295968E-3</c:v>
                </c:pt>
                <c:pt idx="2514">
                  <c:v>6.1693568600924261E-3</c:v>
                </c:pt>
                <c:pt idx="2515">
                  <c:v>6.1625818505448918E-3</c:v>
                </c:pt>
                <c:pt idx="2516">
                  <c:v>6.1536839072659439E-3</c:v>
                </c:pt>
                <c:pt idx="2517">
                  <c:v>6.1469419751333737E-3</c:v>
                </c:pt>
                <c:pt idx="2518">
                  <c:v>6.1402143752697924E-3</c:v>
                </c:pt>
                <c:pt idx="2519">
                  <c:v>6.1335011473268855E-3</c:v>
                </c:pt>
                <c:pt idx="2520">
                  <c:v>6.128073371890877E-3</c:v>
                </c:pt>
                <c:pt idx="2521">
                  <c:v>6.1213862290391118E-3</c:v>
                </c:pt>
                <c:pt idx="2522">
                  <c:v>6.1147135674633046E-3</c:v>
                </c:pt>
                <c:pt idx="2523">
                  <c:v>6.1042573098830828E-3</c:v>
                </c:pt>
                <c:pt idx="2524">
                  <c:v>6.1014118467573007E-3</c:v>
                </c:pt>
                <c:pt idx="2525">
                  <c:v>6.0935258106443093E-3</c:v>
                </c:pt>
                <c:pt idx="2526">
                  <c:v>6.086914296457119E-3</c:v>
                </c:pt>
                <c:pt idx="2527">
                  <c:v>6.0803174714193992E-3</c:v>
                </c:pt>
                <c:pt idx="2528">
                  <c:v>6.0737353751828373E-3</c:v>
                </c:pt>
                <c:pt idx="2529">
                  <c:v>6.0671680474016698E-3</c:v>
                </c:pt>
                <c:pt idx="2530">
                  <c:v>6.060615527728434E-3</c:v>
                </c:pt>
                <c:pt idx="2531">
                  <c:v>6.0540778558156655E-3</c:v>
                </c:pt>
                <c:pt idx="2532">
                  <c:v>6.0475550713150516E-3</c:v>
                </c:pt>
                <c:pt idx="2533">
                  <c:v>6.0422813953165703E-3</c:v>
                </c:pt>
                <c:pt idx="2534">
                  <c:v>6.0345543231629835E-3</c:v>
                </c:pt>
                <c:pt idx="2535">
                  <c:v>6.0280764388149013E-3</c:v>
                </c:pt>
                <c:pt idx="2536">
                  <c:v>6.0216136004891205E-3</c:v>
                </c:pt>
                <c:pt idx="2537">
                  <c:v>6.0151658478381758E-3</c:v>
                </c:pt>
                <c:pt idx="2538">
                  <c:v>6.0087332205112035E-3</c:v>
                </c:pt>
                <c:pt idx="2539">
                  <c:v>6.0023157581632911E-3</c:v>
                </c:pt>
                <c:pt idx="2540">
                  <c:v>5.9959135004444232E-3</c:v>
                </c:pt>
                <c:pt idx="2541">
                  <c:v>5.989526487007138E-3</c:v>
                </c:pt>
                <c:pt idx="2542">
                  <c:v>5.9843624702346351E-3</c:v>
                </c:pt>
                <c:pt idx="2543">
                  <c:v>5.978003075354928E-3</c:v>
                </c:pt>
                <c:pt idx="2544">
                  <c:v>5.9716590341144602E-3</c:v>
                </c:pt>
                <c:pt idx="2545">
                  <c:v>5.9653303861641515E-3</c:v>
                </c:pt>
                <c:pt idx="2546">
                  <c:v>5.9578214718389953E-3</c:v>
                </c:pt>
                <c:pt idx="2547">
                  <c:v>5.9515267567689569E-3</c:v>
                </c:pt>
                <c:pt idx="2548">
                  <c:v>5.9452475635406029E-3</c:v>
                </c:pt>
                <c:pt idx="2549">
                  <c:v>5.9389839318030671E-3</c:v>
                </c:pt>
                <c:pt idx="2550">
                  <c:v>5.9327359012088885E-3</c:v>
                </c:pt>
                <c:pt idx="2551">
                  <c:v>5.9265035114080501E-3</c:v>
                </c:pt>
                <c:pt idx="2552">
                  <c:v>5.9202868020530909E-3</c:v>
                </c:pt>
                <c:pt idx="2553">
                  <c:v>5.914085812791443E-3</c:v>
                </c:pt>
                <c:pt idx="2554">
                  <c:v>5.9079005832773446E-3</c:v>
                </c:pt>
                <c:pt idx="2555">
                  <c:v>5.9032888197982913E-3</c:v>
                </c:pt>
                <c:pt idx="2556">
                  <c:v>5.8971310777966579E-3</c:v>
                </c:pt>
                <c:pt idx="2557">
                  <c:v>5.8909892017062759E-3</c:v>
                </c:pt>
                <c:pt idx="2558">
                  <c:v>5.8848632311780946E-3</c:v>
                </c:pt>
                <c:pt idx="2559">
                  <c:v>5.8769096848187985E-3</c:v>
                </c:pt>
                <c:pt idx="2560">
                  <c:v>5.8696684473823124E-3</c:v>
                </c:pt>
                <c:pt idx="2561">
                  <c:v>5.8632156276653465E-3</c:v>
                </c:pt>
                <c:pt idx="2562">
                  <c:v>5.8575443686479404E-3</c:v>
                </c:pt>
                <c:pt idx="2563">
                  <c:v>5.8515064954645334E-3</c:v>
                </c:pt>
                <c:pt idx="2564">
                  <c:v>5.8454847859370348E-3</c:v>
                </c:pt>
                <c:pt idx="2565">
                  <c:v>5.8394792797172431E-3</c:v>
                </c:pt>
                <c:pt idx="2566">
                  <c:v>5.833490016456078E-3</c:v>
                </c:pt>
                <c:pt idx="2567">
                  <c:v>5.8275170358018233E-3</c:v>
                </c:pt>
                <c:pt idx="2568">
                  <c:v>5.8211851131843555E-3</c:v>
                </c:pt>
                <c:pt idx="2569">
                  <c:v>5.8152458971844796E-3</c:v>
                </c:pt>
                <c:pt idx="2570">
                  <c:v>5.8093230859412879E-3</c:v>
                </c:pt>
                <c:pt idx="2571">
                  <c:v>5.8034167191013258E-3</c:v>
                </c:pt>
                <c:pt idx="2572">
                  <c:v>5.7978977594260774E-3</c:v>
                </c:pt>
                <c:pt idx="2573">
                  <c:v>5.7920233070817301E-3</c:v>
                </c:pt>
                <c:pt idx="2574">
                  <c:v>5.7844947786287728E-3</c:v>
                </c:pt>
                <c:pt idx="2575">
                  <c:v>5.780324122526978E-3</c:v>
                </c:pt>
                <c:pt idx="2576">
                  <c:v>5.774499469616657E-3</c:v>
                </c:pt>
                <c:pt idx="2577">
                  <c:v>5.7683260709671409E-3</c:v>
                </c:pt>
                <c:pt idx="2578">
                  <c:v>5.7625359251617147E-3</c:v>
                </c:pt>
                <c:pt idx="2579">
                  <c:v>5.756762540963173E-3</c:v>
                </c:pt>
                <c:pt idx="2580">
                  <c:v>5.7510059580189324E-3</c:v>
                </c:pt>
                <c:pt idx="2581">
                  <c:v>5.745266215980753E-3</c:v>
                </c:pt>
                <c:pt idx="2582">
                  <c:v>5.7395433544969194E-3</c:v>
                </c:pt>
                <c:pt idx="2583">
                  <c:v>5.7338374132183227E-3</c:v>
                </c:pt>
                <c:pt idx="2584">
                  <c:v>5.7281484317949849E-3</c:v>
                </c:pt>
                <c:pt idx="2585">
                  <c:v>5.7224764498769289E-3</c:v>
                </c:pt>
                <c:pt idx="2586">
                  <c:v>5.7168215071133083E-3</c:v>
                </c:pt>
                <c:pt idx="2587">
                  <c:v>5.7111836431550144E-3</c:v>
                </c:pt>
                <c:pt idx="2588">
                  <c:v>5.7055628976511999E-3</c:v>
                </c:pt>
                <c:pt idx="2589">
                  <c:v>5.6999593102518885E-3</c:v>
                </c:pt>
                <c:pt idx="2590">
                  <c:v>5.6943729206062324E-3</c:v>
                </c:pt>
                <c:pt idx="2591">
                  <c:v>5.6888037683651242E-3</c:v>
                </c:pt>
                <c:pt idx="2592">
                  <c:v>5.6832518931803225E-3</c:v>
                </c:pt>
                <c:pt idx="2593">
                  <c:v>5.6777173346966381E-3</c:v>
                </c:pt>
                <c:pt idx="2594">
                  <c:v>5.6725462663601654E-3</c:v>
                </c:pt>
                <c:pt idx="2595">
                  <c:v>5.6670452967480314E-3</c:v>
                </c:pt>
                <c:pt idx="2596">
                  <c:v>5.6615617595984031E-3</c:v>
                </c:pt>
                <c:pt idx="2597">
                  <c:v>5.6560956945639583E-3</c:v>
                </c:pt>
                <c:pt idx="2598">
                  <c:v>5.6503056805952715E-3</c:v>
                </c:pt>
                <c:pt idx="2599">
                  <c:v>5.6448758549843964E-3</c:v>
                </c:pt>
                <c:pt idx="2600">
                  <c:v>5.639463623630007E-3</c:v>
                </c:pt>
                <c:pt idx="2601">
                  <c:v>5.6340690261777824E-3</c:v>
                </c:pt>
                <c:pt idx="2602">
                  <c:v>5.6286921022794829E-3</c:v>
                </c:pt>
                <c:pt idx="2603">
                  <c:v>5.6233328915842613E-3</c:v>
                </c:pt>
                <c:pt idx="2604">
                  <c:v>5.6179914337438778E-3</c:v>
                </c:pt>
                <c:pt idx="2605">
                  <c:v>5.6126677684066179E-3</c:v>
                </c:pt>
                <c:pt idx="2606">
                  <c:v>5.6073619352242409E-3</c:v>
                </c:pt>
                <c:pt idx="2607">
                  <c:v>5.6024047335118919E-3</c:v>
                </c:pt>
                <c:pt idx="2608">
                  <c:v>5.5971334786410519E-3</c:v>
                </c:pt>
                <c:pt idx="2609">
                  <c:v>5.5918801716876507E-3</c:v>
                </c:pt>
                <c:pt idx="2610">
                  <c:v>5.5866448522999719E-3</c:v>
                </c:pt>
                <c:pt idx="2611">
                  <c:v>5.5823141332014626E-3</c:v>
                </c:pt>
                <c:pt idx="2612">
                  <c:v>5.5758117075024316E-3</c:v>
                </c:pt>
                <c:pt idx="2613">
                  <c:v>5.570631957581007E-3</c:v>
                </c:pt>
                <c:pt idx="2614">
                  <c:v>5.5654703563066121E-3</c:v>
                </c:pt>
                <c:pt idx="2615">
                  <c:v>5.5603269433293079E-3</c:v>
                </c:pt>
                <c:pt idx="2616">
                  <c:v>5.5552017583000435E-3</c:v>
                </c:pt>
                <c:pt idx="2617">
                  <c:v>5.5500948408688799E-3</c:v>
                </c:pt>
                <c:pt idx="2618">
                  <c:v>5.5450062306858783E-3</c:v>
                </c:pt>
                <c:pt idx="2619">
                  <c:v>5.5399359674046522E-3</c:v>
                </c:pt>
                <c:pt idx="2620">
                  <c:v>5.5342546371480684E-3</c:v>
                </c:pt>
                <c:pt idx="2621">
                  <c:v>5.5292236799589622E-3</c:v>
                </c:pt>
                <c:pt idx="2622">
                  <c:v>5.5242111949962138E-3</c:v>
                </c:pt>
                <c:pt idx="2623">
                  <c:v>5.5192172219081072E-3</c:v>
                </c:pt>
                <c:pt idx="2624">
                  <c:v>5.5131329672337259E-3</c:v>
                </c:pt>
                <c:pt idx="2625">
                  <c:v>5.5081801954164422E-3</c:v>
                </c:pt>
                <c:pt idx="2626">
                  <c:v>5.5032460625725997E-3</c:v>
                </c:pt>
                <c:pt idx="2627">
                  <c:v>5.4983306083504846E-3</c:v>
                </c:pt>
                <c:pt idx="2628">
                  <c:v>5.4918240437172548E-3</c:v>
                </c:pt>
                <c:pt idx="2629">
                  <c:v>5.488252925706239E-3</c:v>
                </c:pt>
                <c:pt idx="2630">
                  <c:v>5.4833950216689421E-3</c:v>
                </c:pt>
                <c:pt idx="2631">
                  <c:v>5.4785559580443526E-3</c:v>
                </c:pt>
                <c:pt idx="2632">
                  <c:v>5.4737357744859697E-3</c:v>
                </c:pt>
                <c:pt idx="2633">
                  <c:v>5.4689345106438154E-3</c:v>
                </c:pt>
                <c:pt idx="2634">
                  <c:v>5.4641522061687807E-3</c:v>
                </c:pt>
                <c:pt idx="2635">
                  <c:v>5.4593889007143633E-3</c:v>
                </c:pt>
                <c:pt idx="2636">
                  <c:v>5.4546446339314549E-3</c:v>
                </c:pt>
                <c:pt idx="2637">
                  <c:v>5.4499194454709467E-3</c:v>
                </c:pt>
                <c:pt idx="2638">
                  <c:v>5.4452133749880744E-3</c:v>
                </c:pt>
                <c:pt idx="2639">
                  <c:v>5.4405264621311226E-3</c:v>
                </c:pt>
                <c:pt idx="2640">
                  <c:v>5.4358587465544572E-3</c:v>
                </c:pt>
                <c:pt idx="2641">
                  <c:v>5.4312102679081025E-3</c:v>
                </c:pt>
                <c:pt idx="2642">
                  <c:v>5.4265810658472918E-3</c:v>
                </c:pt>
                <c:pt idx="2643">
                  <c:v>5.4219711800229187E-3</c:v>
                </c:pt>
                <c:pt idx="2644">
                  <c:v>5.4173806500867417E-3</c:v>
                </c:pt>
                <c:pt idx="2645">
                  <c:v>5.4128095156922591E-3</c:v>
                </c:pt>
                <c:pt idx="2646">
                  <c:v>5.4085386533389108E-3</c:v>
                </c:pt>
                <c:pt idx="2647">
                  <c:v>5.404005098468498E-3</c:v>
                </c:pt>
                <c:pt idx="2648">
                  <c:v>5.3994910549172393E-3</c:v>
                </c:pt>
                <c:pt idx="2649">
                  <c:v>5.393889969921517E-3</c:v>
                </c:pt>
                <c:pt idx="2650">
                  <c:v>5.3902461646933601E-3</c:v>
                </c:pt>
                <c:pt idx="2651">
                  <c:v>5.3857922362594672E-3</c:v>
                </c:pt>
                <c:pt idx="2652">
                  <c:v>5.3813579809374084E-3</c:v>
                </c:pt>
                <c:pt idx="2653">
                  <c:v>5.376943438382421E-3</c:v>
                </c:pt>
                <c:pt idx="2654">
                  <c:v>5.3725486482471335E-3</c:v>
                </c:pt>
                <c:pt idx="2655">
                  <c:v>5.3681736501859133E-3</c:v>
                </c:pt>
                <c:pt idx="2656">
                  <c:v>5.3638184838505189E-3</c:v>
                </c:pt>
                <c:pt idx="2657">
                  <c:v>5.3594831888987941E-3</c:v>
                </c:pt>
                <c:pt idx="2658">
                  <c:v>5.3551678049807601E-3</c:v>
                </c:pt>
                <c:pt idx="2659">
                  <c:v>5.3511356637368094E-3</c:v>
                </c:pt>
                <c:pt idx="2660">
                  <c:v>5.3468588489830353E-3</c:v>
                </c:pt>
                <c:pt idx="2661">
                  <c:v>5.3426020610463894E-3</c:v>
                </c:pt>
                <c:pt idx="2662">
                  <c:v>5.3359533805883335E-3</c:v>
                </c:pt>
                <c:pt idx="2663">
                  <c:v>5.3335479942586547E-3</c:v>
                </c:pt>
                <c:pt idx="2664">
                  <c:v>5.3299522546976083E-3</c:v>
                </c:pt>
                <c:pt idx="2665">
                  <c:v>5.3257759705825931E-3</c:v>
                </c:pt>
                <c:pt idx="2666">
                  <c:v>5.321619911562144E-3</c:v>
                </c:pt>
                <c:pt idx="2667">
                  <c:v>5.3174841172898158E-3</c:v>
                </c:pt>
                <c:pt idx="2668">
                  <c:v>5.3136195891871907E-3</c:v>
                </c:pt>
                <c:pt idx="2669">
                  <c:v>5.3095230432100848E-3</c:v>
                </c:pt>
                <c:pt idx="2670">
                  <c:v>5.3054468777675723E-3</c:v>
                </c:pt>
                <c:pt idx="2671">
                  <c:v>5.301391132519484E-3</c:v>
                </c:pt>
                <c:pt idx="2672">
                  <c:v>5.2968652954683663E-3</c:v>
                </c:pt>
                <c:pt idx="2673">
                  <c:v>5.2928533356665997E-3</c:v>
                </c:pt>
                <c:pt idx="2674">
                  <c:v>5.2888619213840322E-3</c:v>
                </c:pt>
                <c:pt idx="2675">
                  <c:v>5.2848910922767677E-3</c:v>
                </c:pt>
                <c:pt idx="2676">
                  <c:v>5.2811804257502709E-3</c:v>
                </c:pt>
                <c:pt idx="2677">
                  <c:v>5.2772494600461153E-3</c:v>
                </c:pt>
                <c:pt idx="2678">
                  <c:v>5.2733391953116897E-3</c:v>
                </c:pt>
                <c:pt idx="2679">
                  <c:v>5.269449671200549E-3</c:v>
                </c:pt>
                <c:pt idx="2680">
                  <c:v>5.2655809273750324E-3</c:v>
                </c:pt>
                <c:pt idx="2681">
                  <c:v>5.2615006271250486E-3</c:v>
                </c:pt>
                <c:pt idx="2682">
                  <c:v>5.2576750046479832E-3</c:v>
                </c:pt>
                <c:pt idx="2683">
                  <c:v>5.2538702846080896E-3</c:v>
                </c:pt>
                <c:pt idx="2684">
                  <c:v>5.2500865066597352E-3</c:v>
                </c:pt>
                <c:pt idx="2685">
                  <c:v>5.2463237104616312E-3</c:v>
                </c:pt>
                <c:pt idx="2686">
                  <c:v>5.242581935674227E-3</c:v>
                </c:pt>
                <c:pt idx="2687">
                  <c:v>5.2388612219544939E-3</c:v>
                </c:pt>
                <c:pt idx="2688">
                  <c:v>5.2351616089611457E-3</c:v>
                </c:pt>
                <c:pt idx="2689">
                  <c:v>5.2314831363546293E-3</c:v>
                </c:pt>
                <c:pt idx="2690">
                  <c:v>5.2278258437927876E-3</c:v>
                </c:pt>
                <c:pt idx="2691">
                  <c:v>5.2241897709352E-3</c:v>
                </c:pt>
                <c:pt idx="2692">
                  <c:v>5.2205749574423159E-3</c:v>
                </c:pt>
                <c:pt idx="2693">
                  <c:v>5.2169814429728466E-3</c:v>
                </c:pt>
                <c:pt idx="2694">
                  <c:v>5.2134092671881098E-3</c:v>
                </c:pt>
                <c:pt idx="2695">
                  <c:v>5.2098584697476856E-3</c:v>
                </c:pt>
                <c:pt idx="2696">
                  <c:v>5.2063290903111526E-3</c:v>
                </c:pt>
                <c:pt idx="2697">
                  <c:v>5.2028211685398295E-3</c:v>
                </c:pt>
                <c:pt idx="2698">
                  <c:v>5.1995421774638818E-3</c:v>
                </c:pt>
                <c:pt idx="2699">
                  <c:v>5.1960757941735851E-3</c:v>
                </c:pt>
                <c:pt idx="2700">
                  <c:v>5.1926309843533316E-3</c:v>
                </c:pt>
                <c:pt idx="2701">
                  <c:v>5.1892077876654601E-3</c:v>
                </c:pt>
                <c:pt idx="2702">
                  <c:v>5.1856048127987952E-3</c:v>
                </c:pt>
                <c:pt idx="2703">
                  <c:v>5.1822264699037971E-3</c:v>
                </c:pt>
                <c:pt idx="2704">
                  <c:v>5.1788698623041023E-3</c:v>
                </c:pt>
                <c:pt idx="2705">
                  <c:v>5.1755350296636337E-3</c:v>
                </c:pt>
                <c:pt idx="2706">
                  <c:v>5.1722220116419719E-3</c:v>
                </c:pt>
                <c:pt idx="2707">
                  <c:v>5.1689308479047798E-3</c:v>
                </c:pt>
                <c:pt idx="2708">
                  <c:v>5.1656615781133742E-3</c:v>
                </c:pt>
                <c:pt idx="2709">
                  <c:v>5.162414241930811E-3</c:v>
                </c:pt>
                <c:pt idx="2710">
                  <c:v>5.1591888790218825E-3</c:v>
                </c:pt>
                <c:pt idx="2711">
                  <c:v>5.1563611532836617E-3</c:v>
                </c:pt>
                <c:pt idx="2712">
                  <c:v>5.1531767819597007E-3</c:v>
                </c:pt>
                <c:pt idx="2713">
                  <c:v>5.1500144965475059E-3</c:v>
                </c:pt>
                <c:pt idx="2714">
                  <c:v>5.1468743367104608E-3</c:v>
                </c:pt>
                <c:pt idx="2715">
                  <c:v>5.1437563421128374E-3</c:v>
                </c:pt>
                <c:pt idx="2716">
                  <c:v>5.1406605524224602E-3</c:v>
                </c:pt>
                <c:pt idx="2717">
                  <c:v>5.1375870073009366E-3</c:v>
                </c:pt>
                <c:pt idx="2718">
                  <c:v>5.1345357464143149E-3</c:v>
                </c:pt>
                <c:pt idx="2719">
                  <c:v>5.1315068094313077E-3</c:v>
                </c:pt>
                <c:pt idx="2720">
                  <c:v>5.1286743224173417E-3</c:v>
                </c:pt>
                <c:pt idx="2721">
                  <c:v>5.1256885871412451E-3</c:v>
                </c:pt>
                <c:pt idx="2722">
                  <c:v>5.1227252915898337E-3</c:v>
                </c:pt>
                <c:pt idx="2723">
                  <c:v>5.1197844754275598E-3</c:v>
                </c:pt>
                <c:pt idx="2724">
                  <c:v>5.1163632041329385E-3</c:v>
                </c:pt>
                <c:pt idx="2725">
                  <c:v>5.1134722001115445E-3</c:v>
                </c:pt>
                <c:pt idx="2726">
                  <c:v>5.1106038040126403E-3</c:v>
                </c:pt>
                <c:pt idx="2727">
                  <c:v>5.1077580555053646E-3</c:v>
                </c:pt>
                <c:pt idx="2728">
                  <c:v>5.1050961705857789E-3</c:v>
                </c:pt>
                <c:pt idx="2729">
                  <c:v>5.1022942451169929E-3</c:v>
                </c:pt>
                <c:pt idx="2730">
                  <c:v>5.0995150830683679E-3</c:v>
                </c:pt>
                <c:pt idx="2731">
                  <c:v>5.0967587241075116E-3</c:v>
                </c:pt>
                <c:pt idx="2732">
                  <c:v>5.0940252079037917E-3</c:v>
                </c:pt>
                <c:pt idx="2733">
                  <c:v>5.0911613853167675E-3</c:v>
                </c:pt>
                <c:pt idx="2734">
                  <c:v>5.0884752806719695E-3</c:v>
                </c:pt>
                <c:pt idx="2735">
                  <c:v>5.0858121409727685E-3</c:v>
                </c:pt>
                <c:pt idx="2736">
                  <c:v>5.0831720058883033E-3</c:v>
                </c:pt>
                <c:pt idx="2737">
                  <c:v>5.080554915088578E-3</c:v>
                </c:pt>
                <c:pt idx="2738">
                  <c:v>5.0779609082470768E-3</c:v>
                </c:pt>
                <c:pt idx="2739">
                  <c:v>5.0753900250320666E-3</c:v>
                </c:pt>
                <c:pt idx="2740">
                  <c:v>5.0728423051178998E-3</c:v>
                </c:pt>
                <c:pt idx="2741">
                  <c:v>5.0703177881745824E-3</c:v>
                </c:pt>
                <c:pt idx="2742">
                  <c:v>5.067816513875595E-3</c:v>
                </c:pt>
                <c:pt idx="2743">
                  <c:v>5.0653385218935518E-3</c:v>
                </c:pt>
                <c:pt idx="2744">
                  <c:v>5.0628838519001969E-3</c:v>
                </c:pt>
                <c:pt idx="2745">
                  <c:v>5.060452543569881E-3</c:v>
                </c:pt>
                <c:pt idx="2746">
                  <c:v>5.0580446365760855E-3</c:v>
                </c:pt>
                <c:pt idx="2747">
                  <c:v>5.055660170592292E-3</c:v>
                </c:pt>
                <c:pt idx="2748">
                  <c:v>5.0532991852911156E-3</c:v>
                </c:pt>
                <c:pt idx="2749">
                  <c:v>5.0509617203503797E-3</c:v>
                </c:pt>
                <c:pt idx="2750">
                  <c:v>5.0487732523926904E-3</c:v>
                </c:pt>
                <c:pt idx="2751">
                  <c:v>5.0464812861231688E-3</c:v>
                </c:pt>
                <c:pt idx="2752">
                  <c:v>5.044212956056093E-3</c:v>
                </c:pt>
                <c:pt idx="2753">
                  <c:v>5.0419683018722494E-3</c:v>
                </c:pt>
                <c:pt idx="2754">
                  <c:v>5.0397473632427612E-3</c:v>
                </c:pt>
                <c:pt idx="2755">
                  <c:v>5.0374330800510552E-3</c:v>
                </c:pt>
                <c:pt idx="2756">
                  <c:v>5.0352613685360871E-3</c:v>
                </c:pt>
                <c:pt idx="2757">
                  <c:v>5.0331134947867937E-3</c:v>
                </c:pt>
                <c:pt idx="2758">
                  <c:v>5.0309894984810009E-3</c:v>
                </c:pt>
                <c:pt idx="2759">
                  <c:v>5.0288894192991422E-3</c:v>
                </c:pt>
                <c:pt idx="2760">
                  <c:v>5.0268132969164356E-3</c:v>
                </c:pt>
                <c:pt idx="2761">
                  <c:v>5.0247611710141846E-3</c:v>
                </c:pt>
                <c:pt idx="2762">
                  <c:v>5.0227330812702142E-3</c:v>
                </c:pt>
                <c:pt idx="2763">
                  <c:v>5.0209364186724059E-3</c:v>
                </c:pt>
                <c:pt idx="2764">
                  <c:v>5.0189531157665002E-3</c:v>
                </c:pt>
                <c:pt idx="2765">
                  <c:v>5.0169939616955261E-3</c:v>
                </c:pt>
                <c:pt idx="2766">
                  <c:v>5.0150589961370784E-3</c:v>
                </c:pt>
                <c:pt idx="2767">
                  <c:v>5.0131482587740805E-3</c:v>
                </c:pt>
                <c:pt idx="2768">
                  <c:v>5.0112617892867917E-3</c:v>
                </c:pt>
                <c:pt idx="2769">
                  <c:v>5.0093996273545827E-3</c:v>
                </c:pt>
                <c:pt idx="2770">
                  <c:v>5.0075618126612653E-3</c:v>
                </c:pt>
                <c:pt idx="2771">
                  <c:v>5.0057483848870987E-3</c:v>
                </c:pt>
                <c:pt idx="2772">
                  <c:v>5.0040478708245706E-3</c:v>
                </c:pt>
                <c:pt idx="2773">
                  <c:v>5.0022816055179734E-3</c:v>
                </c:pt>
                <c:pt idx="2774">
                  <c:v>5.0005398429949985E-3</c:v>
                </c:pt>
                <c:pt idx="2775">
                  <c:v>4.9988226229398568E-3</c:v>
                </c:pt>
                <c:pt idx="2776">
                  <c:v>4.9968858425243684E-3</c:v>
                </c:pt>
                <c:pt idx="2777">
                  <c:v>4.9952230568769363E-3</c:v>
                </c:pt>
                <c:pt idx="2778">
                  <c:v>4.9935849422999079E-3</c:v>
                </c:pt>
                <c:pt idx="2779">
                  <c:v>4.9919715384815358E-3</c:v>
                </c:pt>
                <c:pt idx="2780">
                  <c:v>4.990382885105729E-3</c:v>
                </c:pt>
                <c:pt idx="2781">
                  <c:v>4.9888914863765706E-3</c:v>
                </c:pt>
                <c:pt idx="2782">
                  <c:v>4.9873506932289957E-3</c:v>
                </c:pt>
                <c:pt idx="2783">
                  <c:v>4.9858347663978989E-3</c:v>
                </c:pt>
                <c:pt idx="2784">
                  <c:v>4.9843437455728504E-3</c:v>
                </c:pt>
                <c:pt idx="2785">
                  <c:v>4.9828122639070955E-3</c:v>
                </c:pt>
                <c:pt idx="2786">
                  <c:v>4.9813729466147878E-3</c:v>
                </c:pt>
                <c:pt idx="2787">
                  <c:v>4.9799586575784696E-3</c:v>
                </c:pt>
                <c:pt idx="2788">
                  <c:v>4.9785694364863934E-3</c:v>
                </c:pt>
                <c:pt idx="2789">
                  <c:v>4.9772053230294194E-3</c:v>
                </c:pt>
                <c:pt idx="2790">
                  <c:v>4.9758663568949301E-3</c:v>
                </c:pt>
                <c:pt idx="2791">
                  <c:v>4.9745525777772602E-3</c:v>
                </c:pt>
                <c:pt idx="2792">
                  <c:v>4.973264025362926E-3</c:v>
                </c:pt>
                <c:pt idx="2793">
                  <c:v>4.9720007393445238E-3</c:v>
                </c:pt>
                <c:pt idx="2794">
                  <c:v>4.9707627594155193E-3</c:v>
                </c:pt>
                <c:pt idx="2795">
                  <c:v>4.9695501252659032E-3</c:v>
                </c:pt>
                <c:pt idx="2796">
                  <c:v>4.9683628765900103E-3</c:v>
                </c:pt>
                <c:pt idx="2797">
                  <c:v>4.9672010530778304E-3</c:v>
                </c:pt>
                <c:pt idx="2798">
                  <c:v>4.9660646944280438E-3</c:v>
                </c:pt>
                <c:pt idx="2799">
                  <c:v>4.9649538403297713E-3</c:v>
                </c:pt>
                <c:pt idx="2800">
                  <c:v>4.9638685304790858E-3</c:v>
                </c:pt>
                <c:pt idx="2801">
                  <c:v>4.9628088045720591E-3</c:v>
                </c:pt>
                <c:pt idx="2802">
                  <c:v>4.9618095433991592E-3</c:v>
                </c:pt>
                <c:pt idx="2803">
                  <c:v>4.9607992777864545E-3</c:v>
                </c:pt>
                <c:pt idx="2804">
                  <c:v>4.9598147120107332E-3</c:v>
                </c:pt>
                <c:pt idx="2805">
                  <c:v>4.9588558857694724E-3</c:v>
                </c:pt>
                <c:pt idx="2806">
                  <c:v>4.9579228387575114E-3</c:v>
                </c:pt>
                <c:pt idx="2807">
                  <c:v>4.9569899348877048E-3</c:v>
                </c:pt>
                <c:pt idx="2808">
                  <c:v>4.9561104080702413E-3</c:v>
                </c:pt>
                <c:pt idx="2809">
                  <c:v>4.9552567827728369E-3</c:v>
                </c:pt>
                <c:pt idx="2810">
                  <c:v>4.9544290986924333E-3</c:v>
                </c:pt>
                <c:pt idx="2811">
                  <c:v>4.9536273955259717E-3</c:v>
                </c:pt>
                <c:pt idx="2812">
                  <c:v>4.9528517129773441E-3</c:v>
                </c:pt>
                <c:pt idx="2813">
                  <c:v>4.9521020907460989E-3</c:v>
                </c:pt>
                <c:pt idx="2814">
                  <c:v>4.9513785685317835E-3</c:v>
                </c:pt>
                <c:pt idx="2815">
                  <c:v>4.9507030544626573E-3</c:v>
                </c:pt>
                <c:pt idx="2816">
                  <c:v>4.9500281153012082E-3</c:v>
                </c:pt>
                <c:pt idx="2817">
                  <c:v>4.9493793888686355E-3</c:v>
                </c:pt>
                <c:pt idx="2818">
                  <c:v>4.9487569148665145E-3</c:v>
                </c:pt>
                <c:pt idx="2819">
                  <c:v>4.9480744487392899E-3</c:v>
                </c:pt>
                <c:pt idx="2820">
                  <c:v>4.9475116276731512E-3</c:v>
                </c:pt>
                <c:pt idx="2821">
                  <c:v>4.9469719197876572E-3</c:v>
                </c:pt>
                <c:pt idx="2822">
                  <c:v>4.9464586288170409E-3</c:v>
                </c:pt>
                <c:pt idx="2823">
                  <c:v>4.9459717944673187E-3</c:v>
                </c:pt>
                <c:pt idx="2824">
                  <c:v>4.9455054637506249E-3</c:v>
                </c:pt>
                <c:pt idx="2825">
                  <c:v>4.9450697649495419E-3</c:v>
                </c:pt>
                <c:pt idx="2826">
                  <c:v>4.9446606386849903E-3</c:v>
                </c:pt>
                <c:pt idx="2827">
                  <c:v>4.9442781246627357E-3</c:v>
                </c:pt>
                <c:pt idx="2828">
                  <c:v>4.9439920809072543E-3</c:v>
                </c:pt>
                <c:pt idx="2829">
                  <c:v>4.9436724618169116E-3</c:v>
                </c:pt>
                <c:pt idx="2830">
                  <c:v>4.9433795901078995E-3</c:v>
                </c:pt>
                <c:pt idx="2831">
                  <c:v>4.9431135054931316E-3</c:v>
                </c:pt>
                <c:pt idx="2832">
                  <c:v>4.9428088251599273E-3</c:v>
                </c:pt>
                <c:pt idx="2833">
                  <c:v>4.9425906636499711E-3</c:v>
                </c:pt>
                <c:pt idx="2834">
                  <c:v>4.9423021958350608E-3</c:v>
                </c:pt>
                <c:pt idx="2835">
                  <c:v>4.9422350701744267E-3</c:v>
                </c:pt>
                <c:pt idx="2836">
                  <c:v>4.9420977176354141E-3</c:v>
                </c:pt>
                <c:pt idx="2837">
                  <c:v>4.9420817506388133E-3</c:v>
                </c:pt>
                <c:pt idx="2838">
                  <c:v>4.9420042876274885E-3</c:v>
                </c:pt>
                <c:pt idx="2839">
                  <c:v>4.9419539294154203E-3</c:v>
                </c:pt>
                <c:pt idx="2840">
                  <c:v>4.941930715719774E-3</c:v>
                </c:pt>
                <c:pt idx="2841">
                  <c:v>4.9419346862551632E-3</c:v>
                </c:pt>
                <c:pt idx="2842">
                  <c:v>4.9419658807404567E-3</c:v>
                </c:pt>
                <c:pt idx="2843">
                  <c:v>4.9420243388936681E-3</c:v>
                </c:pt>
                <c:pt idx="2844">
                  <c:v>4.9421101004311144E-3</c:v>
                </c:pt>
                <c:pt idx="2845">
                  <c:v>4.9420820190940462E-3</c:v>
                </c:pt>
                <c:pt idx="2846">
                  <c:v>4.9423636925375767E-3</c:v>
                </c:pt>
                <c:pt idx="2847">
                  <c:v>4.942531602545177E-3</c:v>
                </c:pt>
                <c:pt idx="2848">
                  <c:v>4.9427269748167297E-3</c:v>
                </c:pt>
                <c:pt idx="2849">
                  <c:v>4.942949849073652E-3</c:v>
                </c:pt>
                <c:pt idx="2850">
                  <c:v>4.943200265035661E-3</c:v>
                </c:pt>
                <c:pt idx="2851">
                  <c:v>4.9434782624284265E-3</c:v>
                </c:pt>
                <c:pt idx="2852">
                  <c:v>4.9437838809725148E-3</c:v>
                </c:pt>
                <c:pt idx="2853">
                  <c:v>4.9441171603918964E-3</c:v>
                </c:pt>
                <c:pt idx="2854">
                  <c:v>4.9442835488490268E-3</c:v>
                </c:pt>
                <c:pt idx="2855">
                  <c:v>4.944666286986474E-3</c:v>
                </c:pt>
                <c:pt idx="2856">
                  <c:v>4.9450767955164995E-3</c:v>
                </c:pt>
                <c:pt idx="2857">
                  <c:v>4.9455151141629327E-3</c:v>
                </c:pt>
                <c:pt idx="2858">
                  <c:v>4.9461998609885609E-3</c:v>
                </c:pt>
                <c:pt idx="2859">
                  <c:v>4.9466999398911048E-3</c:v>
                </c:pt>
                <c:pt idx="2860">
                  <c:v>4.9472279577494772E-3</c:v>
                </c:pt>
                <c:pt idx="2861">
                  <c:v>4.9477839542961524E-3</c:v>
                </c:pt>
                <c:pt idx="2862">
                  <c:v>4.9483679692559493E-3</c:v>
                </c:pt>
                <c:pt idx="2863">
                  <c:v>4.9489800423621905E-3</c:v>
                </c:pt>
                <c:pt idx="2864">
                  <c:v>4.9496202133439467E-3</c:v>
                </c:pt>
                <c:pt idx="2865">
                  <c:v>4.9502885219319913E-3</c:v>
                </c:pt>
                <c:pt idx="2866">
                  <c:v>4.9509850078596467E-3</c:v>
                </c:pt>
                <c:pt idx="2867">
                  <c:v>4.9514365967234858E-3</c:v>
                </c:pt>
                <c:pt idx="2868">
                  <c:v>4.9521834486040452E-3</c:v>
                </c:pt>
                <c:pt idx="2869">
                  <c:v>4.9529585873370257E-3</c:v>
                </c:pt>
                <c:pt idx="2870">
                  <c:v>4.9537620526532832E-3</c:v>
                </c:pt>
                <c:pt idx="2871">
                  <c:v>4.9549590769685566E-3</c:v>
                </c:pt>
                <c:pt idx="2872">
                  <c:v>4.9559334334005395E-3</c:v>
                </c:pt>
                <c:pt idx="2873">
                  <c:v>4.956732387513995E-3</c:v>
                </c:pt>
                <c:pt idx="2874">
                  <c:v>4.9576617767406721E-3</c:v>
                </c:pt>
                <c:pt idx="2875">
                  <c:v>4.9586197082506119E-3</c:v>
                </c:pt>
                <c:pt idx="2876">
                  <c:v>4.9596062217799391E-3</c:v>
                </c:pt>
                <c:pt idx="2877">
                  <c:v>4.9606213570647824E-3</c:v>
                </c:pt>
                <c:pt idx="2878">
                  <c:v>4.9616651538430239E-3</c:v>
                </c:pt>
                <c:pt idx="2879">
                  <c:v>4.9627376518534255E-3</c:v>
                </c:pt>
                <c:pt idx="2880">
                  <c:v>4.9639573394314514E-3</c:v>
                </c:pt>
                <c:pt idx="2881">
                  <c:v>4.9650894381914057E-3</c:v>
                </c:pt>
                <c:pt idx="2882">
                  <c:v>4.9662503606417519E-3</c:v>
                </c:pt>
                <c:pt idx="2883">
                  <c:v>4.967440146523742E-3</c:v>
                </c:pt>
                <c:pt idx="2884">
                  <c:v>4.9685320512638208E-3</c:v>
                </c:pt>
                <c:pt idx="2885">
                  <c:v>4.9701387807693084E-3</c:v>
                </c:pt>
                <c:pt idx="2886">
                  <c:v>4.9710521105608852E-3</c:v>
                </c:pt>
                <c:pt idx="2887">
                  <c:v>4.9723556490802092E-3</c:v>
                </c:pt>
                <c:pt idx="2888">
                  <c:v>4.9736882465042662E-3</c:v>
                </c:pt>
                <c:pt idx="2889">
                  <c:v>4.9753844262073986E-3</c:v>
                </c:pt>
                <c:pt idx="2890">
                  <c:v>4.9767815352723581E-3</c:v>
                </c:pt>
                <c:pt idx="2891">
                  <c:v>4.9782078314066008E-3</c:v>
                </c:pt>
                <c:pt idx="2892">
                  <c:v>4.979663354356594E-3</c:v>
                </c:pt>
                <c:pt idx="2893">
                  <c:v>4.9811481438722799E-3</c:v>
                </c:pt>
                <c:pt idx="2894">
                  <c:v>4.9826622397027313E-3</c:v>
                </c:pt>
                <c:pt idx="2895">
                  <c:v>4.9842056815987612E-3</c:v>
                </c:pt>
                <c:pt idx="2896">
                  <c:v>4.9857785093111789E-3</c:v>
                </c:pt>
                <c:pt idx="2897">
                  <c:v>4.9873807625925356E-3</c:v>
                </c:pt>
                <c:pt idx="2898">
                  <c:v>4.9890124811919033E-3</c:v>
                </c:pt>
                <c:pt idx="2899">
                  <c:v>4.9906737048653078E-3</c:v>
                </c:pt>
                <c:pt idx="2900">
                  <c:v>4.9923644733679039E-3</c:v>
                </c:pt>
                <c:pt idx="2901">
                  <c:v>4.9940848264496338E-3</c:v>
                </c:pt>
                <c:pt idx="2902">
                  <c:v>4.9958348038708677E-3</c:v>
                </c:pt>
                <c:pt idx="2903">
                  <c:v>4.9976144453850223E-3</c:v>
                </c:pt>
                <c:pt idx="2904">
                  <c:v>4.999423790750729E-3</c:v>
                </c:pt>
                <c:pt idx="2905">
                  <c:v>5.0012628797214062E-3</c:v>
                </c:pt>
                <c:pt idx="2906">
                  <c:v>5.0029578835251798E-3</c:v>
                </c:pt>
                <c:pt idx="2907">
                  <c:v>5.0048544149195271E-3</c:v>
                </c:pt>
                <c:pt idx="2908">
                  <c:v>5.0067808059345853E-3</c:v>
                </c:pt>
                <c:pt idx="2909">
                  <c:v>5.0087370963293179E-3</c:v>
                </c:pt>
                <c:pt idx="2910">
                  <c:v>5.0109058702709477E-3</c:v>
                </c:pt>
                <c:pt idx="2911">
                  <c:v>5.0129242558418002E-3</c:v>
                </c:pt>
                <c:pt idx="2912">
                  <c:v>5.0149726633454189E-3</c:v>
                </c:pt>
                <c:pt idx="2913">
                  <c:v>5.0170511325456479E-3</c:v>
                </c:pt>
                <c:pt idx="2914">
                  <c:v>5.019159703204594E-3</c:v>
                </c:pt>
                <c:pt idx="2915">
                  <c:v>5.0212984150913142E-3</c:v>
                </c:pt>
                <c:pt idx="2916">
                  <c:v>5.0234673079687852E-3</c:v>
                </c:pt>
                <c:pt idx="2917">
                  <c:v>5.0256664216051941E-3</c:v>
                </c:pt>
                <c:pt idx="2918">
                  <c:v>5.0278957957669932E-3</c:v>
                </c:pt>
                <c:pt idx="2919">
                  <c:v>5.0297511696113517E-3</c:v>
                </c:pt>
                <c:pt idx="2920">
                  <c:v>5.0320367712615166E-3</c:v>
                </c:pt>
                <c:pt idx="2921">
                  <c:v>5.0343527461862436E-3</c:v>
                </c:pt>
                <c:pt idx="2922">
                  <c:v>5.0366991341528333E-3</c:v>
                </c:pt>
                <c:pt idx="2923">
                  <c:v>5.039418011876684E-3</c:v>
                </c:pt>
                <c:pt idx="2924">
                  <c:v>5.0418297045675686E-3</c:v>
                </c:pt>
                <c:pt idx="2925">
                  <c:v>5.0442719352910004E-3</c:v>
                </c:pt>
                <c:pt idx="2926">
                  <c:v>5.0467447438213853E-3</c:v>
                </c:pt>
                <c:pt idx="2927">
                  <c:v>5.0492481699295766E-3</c:v>
                </c:pt>
                <c:pt idx="2928">
                  <c:v>5.0515601306759606E-3</c:v>
                </c:pt>
                <c:pt idx="2929">
                  <c:v>5.0541226752965048E-3</c:v>
                </c:pt>
                <c:pt idx="2930">
                  <c:v>5.0567159535268632E-3</c:v>
                </c:pt>
                <c:pt idx="2931">
                  <c:v>5.0593400051410628E-3</c:v>
                </c:pt>
                <c:pt idx="2932">
                  <c:v>5.0626887787191101E-3</c:v>
                </c:pt>
                <c:pt idx="2933">
                  <c:v>5.0653812448404716E-3</c:v>
                </c:pt>
                <c:pt idx="2934">
                  <c:v>5.0681046135631798E-3</c:v>
                </c:pt>
                <c:pt idx="2935">
                  <c:v>5.0708589246675883E-3</c:v>
                </c:pt>
                <c:pt idx="2936">
                  <c:v>5.0738037867912701E-3</c:v>
                </c:pt>
                <c:pt idx="2937">
                  <c:v>5.0766222734906843E-3</c:v>
                </c:pt>
                <c:pt idx="2938">
                  <c:v>5.0794718243040177E-3</c:v>
                </c:pt>
                <c:pt idx="2939">
                  <c:v>5.0823524790130732E-3</c:v>
                </c:pt>
                <c:pt idx="2940">
                  <c:v>5.0855142127689225E-3</c:v>
                </c:pt>
                <c:pt idx="2941">
                  <c:v>5.0884594713146679E-3</c:v>
                </c:pt>
                <c:pt idx="2942">
                  <c:v>5.0914359564226191E-3</c:v>
                </c:pt>
                <c:pt idx="2943">
                  <c:v>5.0944437078800807E-3</c:v>
                </c:pt>
                <c:pt idx="2944">
                  <c:v>5.0974827654760918E-3</c:v>
                </c:pt>
                <c:pt idx="2945">
                  <c:v>5.1005531690014342E-3</c:v>
                </c:pt>
                <c:pt idx="2946">
                  <c:v>5.1036549582477555E-3</c:v>
                </c:pt>
                <c:pt idx="2947">
                  <c:v>5.1067881730067037E-3</c:v>
                </c:pt>
                <c:pt idx="2948">
                  <c:v>5.1099528530707955E-3</c:v>
                </c:pt>
                <c:pt idx="2949">
                  <c:v>5.1131490382334173E-3</c:v>
                </c:pt>
                <c:pt idx="2950">
                  <c:v>5.1163767682896929E-3</c:v>
                </c:pt>
                <c:pt idx="2951">
                  <c:v>5.1196360830364834E-3</c:v>
                </c:pt>
                <c:pt idx="2952">
                  <c:v>5.1229270222697826E-3</c:v>
                </c:pt>
                <c:pt idx="2953">
                  <c:v>5.1262496257855816E-3</c:v>
                </c:pt>
                <c:pt idx="2954">
                  <c:v>5.1296039333833489E-3</c:v>
                </c:pt>
                <c:pt idx="2955">
                  <c:v>5.1329899848634218E-3</c:v>
                </c:pt>
                <c:pt idx="2956">
                  <c:v>5.1364078200226608E-3</c:v>
                </c:pt>
                <c:pt idx="2957">
                  <c:v>5.1398574786657488E-3</c:v>
                </c:pt>
                <c:pt idx="2958">
                  <c:v>5.1430475776506647E-3</c:v>
                </c:pt>
                <c:pt idx="2959">
                  <c:v>5.1465586662221971E-3</c:v>
                </c:pt>
                <c:pt idx="2960">
                  <c:v>5.1501016943497841E-3</c:v>
                </c:pt>
                <c:pt idx="2961">
                  <c:v>5.1536767018380688E-3</c:v>
                </c:pt>
                <c:pt idx="2962">
                  <c:v>5.1584882449472163E-3</c:v>
                </c:pt>
                <c:pt idx="2963">
                  <c:v>5.161225952614301E-3</c:v>
                </c:pt>
                <c:pt idx="2964">
                  <c:v>5.1648994901354328E-3</c:v>
                </c:pt>
                <c:pt idx="2965">
                  <c:v>5.16860516958134E-3</c:v>
                </c:pt>
                <c:pt idx="2966">
                  <c:v>5.1723430307601768E-3</c:v>
                </c:pt>
                <c:pt idx="2967">
                  <c:v>5.176113113482708E-3</c:v>
                </c:pt>
                <c:pt idx="2968">
                  <c:v>5.1799154575588278E-3</c:v>
                </c:pt>
                <c:pt idx="2969">
                  <c:v>5.1837501028027758E-3</c:v>
                </c:pt>
                <c:pt idx="2970">
                  <c:v>5.1876170890244443E-3</c:v>
                </c:pt>
                <c:pt idx="2971">
                  <c:v>5.1908725715978932E-3</c:v>
                </c:pt>
                <c:pt idx="2972">
                  <c:v>5.1947995997476681E-3</c:v>
                </c:pt>
                <c:pt idx="2973">
                  <c:v>5.1987590816109375E-3</c:v>
                </c:pt>
                <c:pt idx="2974">
                  <c:v>5.2027510570020752E-3</c:v>
                </c:pt>
                <c:pt idx="2975">
                  <c:v>5.2067755657381198E-3</c:v>
                </c:pt>
                <c:pt idx="2976">
                  <c:v>5.2108326476307809E-3</c:v>
                </c:pt>
                <c:pt idx="2977">
                  <c:v>5.2149223424979851E-3</c:v>
                </c:pt>
                <c:pt idx="2978">
                  <c:v>5.2190446901576593E-3</c:v>
                </c:pt>
                <c:pt idx="2979">
                  <c:v>5.2231997304268418E-3</c:v>
                </c:pt>
                <c:pt idx="2980">
                  <c:v>5.2270443718924354E-3</c:v>
                </c:pt>
                <c:pt idx="2981">
                  <c:v>5.2312625073630105E-3</c:v>
                </c:pt>
                <c:pt idx="2982">
                  <c:v>5.2355134515358588E-3</c:v>
                </c:pt>
                <c:pt idx="2983">
                  <c:v>5.239797244230811E-3</c:v>
                </c:pt>
                <c:pt idx="2984">
                  <c:v>5.2451729966904058E-3</c:v>
                </c:pt>
                <c:pt idx="2985">
                  <c:v>5.2495298758487262E-3</c:v>
                </c:pt>
                <c:pt idx="2986">
                  <c:v>5.2539197331298885E-3</c:v>
                </c:pt>
                <c:pt idx="2987">
                  <c:v>5.2583426083629018E-3</c:v>
                </c:pt>
                <c:pt idx="2988">
                  <c:v>5.2624355681781974E-3</c:v>
                </c:pt>
                <c:pt idx="2989">
                  <c:v>5.2669221616204569E-3</c:v>
                </c:pt>
                <c:pt idx="2990">
                  <c:v>5.2714418891234866E-3</c:v>
                </c:pt>
                <c:pt idx="2991">
                  <c:v>5.2759947905191605E-3</c:v>
                </c:pt>
                <c:pt idx="2992">
                  <c:v>5.2805809056446227E-3</c:v>
                </c:pt>
                <c:pt idx="2993">
                  <c:v>5.2855754673742303E-3</c:v>
                </c:pt>
                <c:pt idx="2994">
                  <c:v>5.290230583597161E-3</c:v>
                </c:pt>
                <c:pt idx="2995">
                  <c:v>5.294919036450939E-3</c:v>
                </c:pt>
                <c:pt idx="2996">
                  <c:v>5.2996408657723926E-3</c:v>
                </c:pt>
                <c:pt idx="2997">
                  <c:v>5.304396111401829E-3</c:v>
                </c:pt>
                <c:pt idx="2998">
                  <c:v>5.3091848131786822E-3</c:v>
                </c:pt>
                <c:pt idx="2999">
                  <c:v>5.314006971993546E-3</c:v>
                </c:pt>
                <c:pt idx="3000">
                  <c:v>5.3188613012460266E-3</c:v>
                </c:pt>
                <c:pt idx="3001">
                  <c:v>5.3237449601467833E-3</c:v>
                </c:pt>
                <c:pt idx="3002">
                  <c:v>5.3286550110413482E-3</c:v>
                </c:pt>
                <c:pt idx="3003">
                  <c:v>5.33358851170934E-3</c:v>
                </c:pt>
                <c:pt idx="3004">
                  <c:v>5.3385425153653345E-3</c:v>
                </c:pt>
                <c:pt idx="3005">
                  <c:v>5.3435140706545202E-3</c:v>
                </c:pt>
                <c:pt idx="3006">
                  <c:v>5.3485002216579073E-3</c:v>
                </c:pt>
                <c:pt idx="3007">
                  <c:v>5.3534980078914661E-3</c:v>
                </c:pt>
                <c:pt idx="3008">
                  <c:v>5.3585044642991677E-3</c:v>
                </c:pt>
                <c:pt idx="3009">
                  <c:v>5.3635166212634188E-3</c:v>
                </c:pt>
                <c:pt idx="3010">
                  <c:v>5.3681337999979947E-3</c:v>
                </c:pt>
                <c:pt idx="3011">
                  <c:v>5.373148715628012E-3</c:v>
                </c:pt>
                <c:pt idx="3012">
                  <c:v>5.3781604319227258E-3</c:v>
                </c:pt>
                <c:pt idx="3013">
                  <c:v>5.3831669570969399E-3</c:v>
                </c:pt>
                <c:pt idx="3014">
                  <c:v>5.3885645718814061E-3</c:v>
                </c:pt>
                <c:pt idx="3015">
                  <c:v>5.3935599741254375E-3</c:v>
                </c:pt>
                <c:pt idx="3016">
                  <c:v>5.3985499411841227E-3</c:v>
                </c:pt>
                <c:pt idx="3017">
                  <c:v>5.4035344529335602E-3</c:v>
                </c:pt>
                <c:pt idx="3018">
                  <c:v>5.4085134892489783E-3</c:v>
                </c:pt>
                <c:pt idx="3019">
                  <c:v>5.4134870300056063E-3</c:v>
                </c:pt>
                <c:pt idx="3020">
                  <c:v>5.4184550550812789E-3</c:v>
                </c:pt>
                <c:pt idx="3021">
                  <c:v>5.4234175443494863E-3</c:v>
                </c:pt>
                <c:pt idx="3022">
                  <c:v>5.4283744776863268E-3</c:v>
                </c:pt>
                <c:pt idx="3023">
                  <c:v>5.4325386307256807E-3</c:v>
                </c:pt>
                <c:pt idx="3024">
                  <c:v>5.4374850494820492E-3</c:v>
                </c:pt>
                <c:pt idx="3025">
                  <c:v>5.442425854839783E-3</c:v>
                </c:pt>
                <c:pt idx="3026">
                  <c:v>5.4473610266780881E-3</c:v>
                </c:pt>
                <c:pt idx="3027">
                  <c:v>5.4522905448726178E-3</c:v>
                </c:pt>
                <c:pt idx="3028">
                  <c:v>5.4572143892972491E-3</c:v>
                </c:pt>
                <c:pt idx="3029">
                  <c:v>5.4621325398294118E-3</c:v>
                </c:pt>
                <c:pt idx="3030">
                  <c:v>5.4670449763447593E-3</c:v>
                </c:pt>
                <c:pt idx="3031">
                  <c:v>5.4719516787207212E-3</c:v>
                </c:pt>
                <c:pt idx="3032">
                  <c:v>5.4764619935101285E-3</c:v>
                </c:pt>
                <c:pt idx="3033">
                  <c:v>5.4813575089611259E-3</c:v>
                </c:pt>
                <c:pt idx="3034">
                  <c:v>5.4862472313553026E-3</c:v>
                </c:pt>
                <c:pt idx="3035">
                  <c:v>5.491131140572124E-3</c:v>
                </c:pt>
                <c:pt idx="3036">
                  <c:v>5.4971769016479276E-3</c:v>
                </c:pt>
                <c:pt idx="3037">
                  <c:v>5.5020480810121499E-3</c:v>
                </c:pt>
                <c:pt idx="3038">
                  <c:v>5.506913382438236E-3</c:v>
                </c:pt>
                <c:pt idx="3039">
                  <c:v>5.5117727858048898E-3</c:v>
                </c:pt>
                <c:pt idx="3040">
                  <c:v>5.5162384720233134E-3</c:v>
                </c:pt>
                <c:pt idx="3041">
                  <c:v>5.5210863725869384E-3</c:v>
                </c:pt>
                <c:pt idx="3042">
                  <c:v>5.5259283161758687E-3</c:v>
                </c:pt>
                <c:pt idx="3043">
                  <c:v>5.5307642826637879E-3</c:v>
                </c:pt>
                <c:pt idx="3044">
                  <c:v>5.5355942519243759E-3</c:v>
                </c:pt>
                <c:pt idx="3045">
                  <c:v>5.5408042196652728E-3</c:v>
                </c:pt>
                <c:pt idx="3046">
                  <c:v>5.5456217730745138E-3</c:v>
                </c:pt>
                <c:pt idx="3047">
                  <c:v>5.5504332674131181E-3</c:v>
                </c:pt>
                <c:pt idx="3048">
                  <c:v>5.5552386825545768E-3</c:v>
                </c:pt>
                <c:pt idx="3049">
                  <c:v>5.5600379983715125E-3</c:v>
                </c:pt>
                <c:pt idx="3050">
                  <c:v>5.5648311947400211E-3</c:v>
                </c:pt>
                <c:pt idx="3051">
                  <c:v>5.5696182515292507E-3</c:v>
                </c:pt>
                <c:pt idx="3052">
                  <c:v>5.5743991486170352E-3</c:v>
                </c:pt>
                <c:pt idx="3053">
                  <c:v>5.5791738658716528E-3</c:v>
                </c:pt>
                <c:pt idx="3054">
                  <c:v>5.5839423831700701E-3</c:v>
                </c:pt>
                <c:pt idx="3055">
                  <c:v>5.5887046803831707E-3</c:v>
                </c:pt>
                <c:pt idx="3056">
                  <c:v>5.593460737385314E-3</c:v>
                </c:pt>
                <c:pt idx="3057">
                  <c:v>5.5982105340473863E-3</c:v>
                </c:pt>
                <c:pt idx="3058">
                  <c:v>5.6029540502437452E-3</c:v>
                </c:pt>
                <c:pt idx="3059">
                  <c:v>5.6076912658478816E-3</c:v>
                </c:pt>
                <c:pt idx="3060">
                  <c:v>5.6124221607315502E-3</c:v>
                </c:pt>
                <c:pt idx="3061">
                  <c:v>5.6171467147656338E-3</c:v>
                </c:pt>
                <c:pt idx="3062">
                  <c:v>5.6214852291858923E-3</c:v>
                </c:pt>
                <c:pt idx="3063">
                  <c:v>5.6261974271715502E-3</c:v>
                </c:pt>
                <c:pt idx="3064">
                  <c:v>5.6309032254017585E-3</c:v>
                </c:pt>
                <c:pt idx="3065">
                  <c:v>5.6356026037501965E-3</c:v>
                </c:pt>
                <c:pt idx="3066">
                  <c:v>5.6402955420914265E-3</c:v>
                </c:pt>
                <c:pt idx="3067">
                  <c:v>5.6453597540208891E-3</c:v>
                </c:pt>
                <c:pt idx="3068">
                  <c:v>5.650039358545641E-3</c:v>
                </c:pt>
                <c:pt idx="3069">
                  <c:v>5.6547124612026526E-3</c:v>
                </c:pt>
                <c:pt idx="3070">
                  <c:v>5.6593790418593337E-3</c:v>
                </c:pt>
                <c:pt idx="3071">
                  <c:v>5.6640390803909119E-3</c:v>
                </c:pt>
                <c:pt idx="3072">
                  <c:v>5.6686925566691408E-3</c:v>
                </c:pt>
                <c:pt idx="3073">
                  <c:v>5.6733394505657734E-3</c:v>
                </c:pt>
                <c:pt idx="3074">
                  <c:v>5.6779797419525624E-3</c:v>
                </c:pt>
                <c:pt idx="3075">
                  <c:v>5.6822388657408541E-3</c:v>
                </c:pt>
                <c:pt idx="3076">
                  <c:v>5.6868662969843161E-3</c:v>
                </c:pt>
                <c:pt idx="3077">
                  <c:v>5.6914870668161354E-3</c:v>
                </c:pt>
                <c:pt idx="3078">
                  <c:v>5.6961011551091159E-3</c:v>
                </c:pt>
                <c:pt idx="3079">
                  <c:v>5.7007085417343046E-3</c:v>
                </c:pt>
                <c:pt idx="3080">
                  <c:v>5.7053092065645046E-3</c:v>
                </c:pt>
                <c:pt idx="3081">
                  <c:v>5.7099031294681269E-3</c:v>
                </c:pt>
                <c:pt idx="3082">
                  <c:v>5.7144902903223677E-3</c:v>
                </c:pt>
                <c:pt idx="3083">
                  <c:v>5.7190706689965159E-3</c:v>
                </c:pt>
                <c:pt idx="3084">
                  <c:v>5.723273365187076E-3</c:v>
                </c:pt>
                <c:pt idx="3085">
                  <c:v>5.727840537609552E-3</c:v>
                </c:pt>
                <c:pt idx="3086">
                  <c:v>5.7324008689549899E-3</c:v>
                </c:pt>
                <c:pt idx="3087">
                  <c:v>5.7369543390963784E-3</c:v>
                </c:pt>
                <c:pt idx="3088">
                  <c:v>5.7422392858185812E-3</c:v>
                </c:pt>
                <c:pt idx="3089">
                  <c:v>5.746778124120307E-3</c:v>
                </c:pt>
                <c:pt idx="3090">
                  <c:v>5.7513100378524199E-3</c:v>
                </c:pt>
                <c:pt idx="3091">
                  <c:v>5.7558350068840653E-3</c:v>
                </c:pt>
                <c:pt idx="3092">
                  <c:v>5.7603530110861287E-3</c:v>
                </c:pt>
                <c:pt idx="3093">
                  <c:v>5.7644970075791165E-3</c:v>
                </c:pt>
                <c:pt idx="3094">
                  <c:v>5.7690014537938239E-3</c:v>
                </c:pt>
                <c:pt idx="3095">
                  <c:v>5.7734988762845113E-3</c:v>
                </c:pt>
                <c:pt idx="3096">
                  <c:v>5.777989254923982E-3</c:v>
                </c:pt>
                <c:pt idx="3097">
                  <c:v>5.7842080206363918E-3</c:v>
                </c:pt>
                <c:pt idx="3098">
                  <c:v>5.7886819223408161E-3</c:v>
                </c:pt>
                <c:pt idx="3099">
                  <c:v>5.7931487124411683E-3</c:v>
                </c:pt>
                <c:pt idx="3100">
                  <c:v>5.797608370805468E-3</c:v>
                </c:pt>
                <c:pt idx="3101">
                  <c:v>5.8020608773034343E-3</c:v>
                </c:pt>
                <c:pt idx="3102">
                  <c:v>5.8065062118030858E-3</c:v>
                </c:pt>
                <c:pt idx="3103">
                  <c:v>5.8109443541749942E-3</c:v>
                </c:pt>
                <c:pt idx="3104">
                  <c:v>5.8153752842871756E-3</c:v>
                </c:pt>
                <c:pt idx="3105">
                  <c:v>5.818714073954007E-3</c:v>
                </c:pt>
                <c:pt idx="3106">
                  <c:v>5.8242154272078401E-3</c:v>
                </c:pt>
                <c:pt idx="3107">
                  <c:v>5.8286245997523599E-3</c:v>
                </c:pt>
                <c:pt idx="3108">
                  <c:v>5.8330264795134808E-3</c:v>
                </c:pt>
                <c:pt idx="3109">
                  <c:v>5.8374210463575217E-3</c:v>
                </c:pt>
                <c:pt idx="3110">
                  <c:v>5.8418082801550515E-3</c:v>
                </c:pt>
                <c:pt idx="3111">
                  <c:v>5.8461881607732398E-3</c:v>
                </c:pt>
                <c:pt idx="3112">
                  <c:v>5.8505606680792546E-3</c:v>
                </c:pt>
                <c:pt idx="3113">
                  <c:v>5.8549257819436656E-3</c:v>
                </c:pt>
                <c:pt idx="3114">
                  <c:v>5.8582108968713237E-3</c:v>
                </c:pt>
                <c:pt idx="3115">
                  <c:v>5.8625625552131281E-3</c:v>
                </c:pt>
                <c:pt idx="3116">
                  <c:v>5.8669067642372862E-3</c:v>
                </c:pt>
                <c:pt idx="3117">
                  <c:v>5.8712435038148448E-3</c:v>
                </c:pt>
                <c:pt idx="3118">
                  <c:v>5.8766397450223254E-3</c:v>
                </c:pt>
                <c:pt idx="3119">
                  <c:v>5.8809600754663599E-3</c:v>
                </c:pt>
                <c:pt idx="3120">
                  <c:v>5.8852728715457726E-3</c:v>
                </c:pt>
                <c:pt idx="3121">
                  <c:v>5.8895781131285832E-3</c:v>
                </c:pt>
                <c:pt idx="3122">
                  <c:v>5.8938757800811089E-3</c:v>
                </c:pt>
                <c:pt idx="3123">
                  <c:v>5.8981658522747702E-3</c:v>
                </c:pt>
                <c:pt idx="3124">
                  <c:v>5.9024483095750351E-3</c:v>
                </c:pt>
                <c:pt idx="3125">
                  <c:v>5.9067231318490716E-3</c:v>
                </c:pt>
                <c:pt idx="3126">
                  <c:v>5.9109902989665994E-3</c:v>
                </c:pt>
                <c:pt idx="3127">
                  <c:v>5.9138441869510672E-3</c:v>
                </c:pt>
                <c:pt idx="3128">
                  <c:v>5.9180979172781534E-3</c:v>
                </c:pt>
                <c:pt idx="3129">
                  <c:v>5.922343938109087E-3</c:v>
                </c:pt>
                <c:pt idx="3130">
                  <c:v>5.9265822293159687E-3</c:v>
                </c:pt>
                <c:pt idx="3131">
                  <c:v>5.9319247282905363E-3</c:v>
                </c:pt>
                <c:pt idx="3132">
                  <c:v>5.9371917408408952E-3</c:v>
                </c:pt>
                <c:pt idx="3133">
                  <c:v>5.9417511742235318E-3</c:v>
                </c:pt>
                <c:pt idx="3134">
                  <c:v>5.9456062111860079E-3</c:v>
                </c:pt>
                <c:pt idx="3135">
                  <c:v>5.9498016957918905E-3</c:v>
                </c:pt>
                <c:pt idx="3136">
                  <c:v>5.953989319845125E-3</c:v>
                </c:pt>
                <c:pt idx="3137">
                  <c:v>5.9581690632132438E-3</c:v>
                </c:pt>
                <c:pt idx="3138">
                  <c:v>5.9623409057681723E-3</c:v>
                </c:pt>
                <c:pt idx="3139">
                  <c:v>5.9665048273783222E-3</c:v>
                </c:pt>
                <c:pt idx="3140">
                  <c:v>5.971005611988823E-3</c:v>
                </c:pt>
                <c:pt idx="3141">
                  <c:v>5.9751531275189706E-3</c:v>
                </c:pt>
                <c:pt idx="3142">
                  <c:v>5.9792926601877896E-3</c:v>
                </c:pt>
                <c:pt idx="3143">
                  <c:v>5.9834241898652956E-3</c:v>
                </c:pt>
                <c:pt idx="3144">
                  <c:v>5.987204916661438E-3</c:v>
                </c:pt>
                <c:pt idx="3145">
                  <c:v>5.9913208898483335E-3</c:v>
                </c:pt>
                <c:pt idx="3146">
                  <c:v>5.9966010065535163E-3</c:v>
                </c:pt>
                <c:pt idx="3147">
                  <c:v>5.9995286304998629E-3</c:v>
                </c:pt>
                <c:pt idx="3148">
                  <c:v>6.0036203577039544E-3</c:v>
                </c:pt>
                <c:pt idx="3149">
                  <c:v>6.0080441776963365E-3</c:v>
                </c:pt>
                <c:pt idx="3150">
                  <c:v>6.0121191227342601E-3</c:v>
                </c:pt>
                <c:pt idx="3151">
                  <c:v>6.0161859037236153E-3</c:v>
                </c:pt>
                <c:pt idx="3152">
                  <c:v>6.0202445005335505E-3</c:v>
                </c:pt>
                <c:pt idx="3153">
                  <c:v>6.024294893032342E-3</c:v>
                </c:pt>
                <c:pt idx="3154">
                  <c:v>6.0283370610873981E-3</c:v>
                </c:pt>
                <c:pt idx="3155">
                  <c:v>6.0323709845669978E-3</c:v>
                </c:pt>
                <c:pt idx="3156">
                  <c:v>6.0363966433385494E-3</c:v>
                </c:pt>
                <c:pt idx="3157">
                  <c:v>6.0404140172711984E-3</c:v>
                </c:pt>
                <c:pt idx="3158">
                  <c:v>6.0444230862314857E-3</c:v>
                </c:pt>
                <c:pt idx="3159">
                  <c:v>6.0484238300868194E-3</c:v>
                </c:pt>
                <c:pt idx="3160">
                  <c:v>6.0524162287072152E-3</c:v>
                </c:pt>
                <c:pt idx="3161">
                  <c:v>6.0564002619566074E-3</c:v>
                </c:pt>
                <c:pt idx="3162">
                  <c:v>6.0603759097067472E-3</c:v>
                </c:pt>
                <c:pt idx="3163">
                  <c:v>6.0643431518224381E-3</c:v>
                </c:pt>
                <c:pt idx="3164">
                  <c:v>6.0683019681728257E-3</c:v>
                </c:pt>
                <c:pt idx="3165">
                  <c:v>6.072252338625319E-3</c:v>
                </c:pt>
                <c:pt idx="3166">
                  <c:v>6.0758630341418941E-3</c:v>
                </c:pt>
                <c:pt idx="3167">
                  <c:v>6.0797969959874064E-3</c:v>
                </c:pt>
                <c:pt idx="3168">
                  <c:v>6.0837224530755803E-3</c:v>
                </c:pt>
                <c:pt idx="3169">
                  <c:v>6.0876393852748283E-3</c:v>
                </c:pt>
                <c:pt idx="3170">
                  <c:v>6.0918767977804203E-3</c:v>
                </c:pt>
                <c:pt idx="3171">
                  <c:v>6.095776070062002E-3</c:v>
                </c:pt>
                <c:pt idx="3172">
                  <c:v>6.0996667555192887E-3</c:v>
                </c:pt>
                <c:pt idx="3173">
                  <c:v>6.1035488340188205E-3</c:v>
                </c:pt>
                <c:pt idx="3174">
                  <c:v>6.1074222854271363E-3</c:v>
                </c:pt>
                <c:pt idx="3175">
                  <c:v>6.1112870896116462E-3</c:v>
                </c:pt>
                <c:pt idx="3176">
                  <c:v>6.1151432264406266E-3</c:v>
                </c:pt>
                <c:pt idx="3177">
                  <c:v>6.1189906757814876E-3</c:v>
                </c:pt>
                <c:pt idx="3178">
                  <c:v>6.1228294175007672E-3</c:v>
                </c:pt>
                <c:pt idx="3179">
                  <c:v>6.1263354093811463E-3</c:v>
                </c:pt>
                <c:pt idx="3180">
                  <c:v>6.1301572390971429E-3</c:v>
                </c:pt>
                <c:pt idx="3181">
                  <c:v>6.1339703023407556E-3</c:v>
                </c:pt>
                <c:pt idx="3182">
                  <c:v>6.1377745789812756E-3</c:v>
                </c:pt>
                <c:pt idx="3183">
                  <c:v>6.1405023933331446E-3</c:v>
                </c:pt>
                <c:pt idx="3184">
                  <c:v>6.1455757614066187E-3</c:v>
                </c:pt>
                <c:pt idx="3185">
                  <c:v>6.1493528633844718E-3</c:v>
                </c:pt>
                <c:pt idx="3186">
                  <c:v>6.153121096904357E-3</c:v>
                </c:pt>
                <c:pt idx="3187">
                  <c:v>6.1568804418321577E-3</c:v>
                </c:pt>
                <c:pt idx="3188">
                  <c:v>6.1606308780390862E-3</c:v>
                </c:pt>
                <c:pt idx="3189">
                  <c:v>6.1643723853892496E-3</c:v>
                </c:pt>
                <c:pt idx="3190">
                  <c:v>6.1681049437538604E-3</c:v>
                </c:pt>
                <c:pt idx="3191">
                  <c:v>6.1718285330014666E-3</c:v>
                </c:pt>
                <c:pt idx="3192">
                  <c:v>6.1761761664225687E-3</c:v>
                </c:pt>
                <c:pt idx="3193">
                  <c:v>6.1798805891572182E-3</c:v>
                </c:pt>
                <c:pt idx="3194">
                  <c:v>6.1835759792685232E-3</c:v>
                </c:pt>
                <c:pt idx="3195">
                  <c:v>6.1872623166230227E-3</c:v>
                </c:pt>
                <c:pt idx="3196">
                  <c:v>6.191674582038148E-3</c:v>
                </c:pt>
                <c:pt idx="3197">
                  <c:v>6.1953407424648176E-3</c:v>
                </c:pt>
                <c:pt idx="3198">
                  <c:v>6.1989977855419738E-3</c:v>
                </c:pt>
                <c:pt idx="3199">
                  <c:v>6.202645691136272E-3</c:v>
                </c:pt>
                <c:pt idx="3200">
                  <c:v>6.2077379097748558E-3</c:v>
                </c:pt>
                <c:pt idx="3201">
                  <c:v>6.2102250171145266E-3</c:v>
                </c:pt>
                <c:pt idx="3202">
                  <c:v>6.2138447909873438E-3</c:v>
                </c:pt>
                <c:pt idx="3203">
                  <c:v>6.217455345289836E-3</c:v>
                </c:pt>
                <c:pt idx="3204">
                  <c:v>6.2210566598859367E-3</c:v>
                </c:pt>
                <c:pt idx="3205">
                  <c:v>6.2246487146439232E-3</c:v>
                </c:pt>
                <c:pt idx="3206">
                  <c:v>6.2282314894285991E-3</c:v>
                </c:pt>
                <c:pt idx="3207">
                  <c:v>6.2318049641108472E-3</c:v>
                </c:pt>
                <c:pt idx="3208">
                  <c:v>6.235369118553733E-3</c:v>
                </c:pt>
                <c:pt idx="3209">
                  <c:v>6.2389239326255327E-3</c:v>
                </c:pt>
                <c:pt idx="3210">
                  <c:v>6.2424693861936565E-3</c:v>
                </c:pt>
                <c:pt idx="3211">
                  <c:v>6.2460054591237744E-3</c:v>
                </c:pt>
                <c:pt idx="3212">
                  <c:v>6.2495321312850335E-3</c:v>
                </c:pt>
                <c:pt idx="3213">
                  <c:v>6.2530493825404985E-3</c:v>
                </c:pt>
                <c:pt idx="3214">
                  <c:v>6.2565571927601831E-3</c:v>
                </c:pt>
                <c:pt idx="3215">
                  <c:v>6.2600555418097607E-3</c:v>
                </c:pt>
                <c:pt idx="3216">
                  <c:v>6.263544409556638E-3</c:v>
                </c:pt>
                <c:pt idx="3217">
                  <c:v>6.2670237758664874E-3</c:v>
                </c:pt>
                <c:pt idx="3218">
                  <c:v>6.270192999706512E-3</c:v>
                </c:pt>
                <c:pt idx="3219">
                  <c:v>6.2736539278448753E-3</c:v>
                </c:pt>
                <c:pt idx="3220">
                  <c:v>6.2771052957185701E-3</c:v>
                </c:pt>
                <c:pt idx="3221">
                  <c:v>6.2817417068788432E-3</c:v>
                </c:pt>
                <c:pt idx="3222">
                  <c:v>6.284277381214399E-3</c:v>
                </c:pt>
                <c:pt idx="3223">
                  <c:v>6.2876993161107095E-3</c:v>
                </c:pt>
                <c:pt idx="3224">
                  <c:v>6.2911116086392469E-3</c:v>
                </c:pt>
                <c:pt idx="3225">
                  <c:v>6.294514238665682E-3</c:v>
                </c:pt>
                <c:pt idx="3226">
                  <c:v>6.2979071860565531E-3</c:v>
                </c:pt>
                <c:pt idx="3227">
                  <c:v>6.3012904306810084E-3</c:v>
                </c:pt>
                <c:pt idx="3228">
                  <c:v>6.3046639524047187E-3</c:v>
                </c:pt>
                <c:pt idx="3229">
                  <c:v>6.3080277310924851E-3</c:v>
                </c:pt>
                <c:pt idx="3230">
                  <c:v>6.3113817466143238E-3</c:v>
                </c:pt>
                <c:pt idx="3231">
                  <c:v>6.3141411769382927E-3</c:v>
                </c:pt>
                <c:pt idx="3232">
                  <c:v>6.3174768967222406E-3</c:v>
                </c:pt>
                <c:pt idx="3233">
                  <c:v>6.3208027960994784E-3</c:v>
                </c:pt>
                <c:pt idx="3234">
                  <c:v>6.3262994374589949E-3</c:v>
                </c:pt>
                <c:pt idx="3235">
                  <c:v>6.3278965609976368E-3</c:v>
                </c:pt>
                <c:pt idx="3236">
                  <c:v>6.3307213704630882E-3</c:v>
                </c:pt>
                <c:pt idx="3237">
                  <c:v>6.3340077868891953E-3</c:v>
                </c:pt>
                <c:pt idx="3238">
                  <c:v>6.3372842822486675E-3</c:v>
                </c:pt>
                <c:pt idx="3239">
                  <c:v>6.3405508364100527E-3</c:v>
                </c:pt>
                <c:pt idx="3240">
                  <c:v>6.3435208053356767E-3</c:v>
                </c:pt>
                <c:pt idx="3241">
                  <c:v>6.346768076204057E-3</c:v>
                </c:pt>
                <c:pt idx="3242">
                  <c:v>6.3500053470617298E-3</c:v>
                </c:pt>
                <c:pt idx="3243">
                  <c:v>6.3532325977809761E-3</c:v>
                </c:pt>
                <c:pt idx="3244">
                  <c:v>6.3573015567912521E-3</c:v>
                </c:pt>
                <c:pt idx="3245">
                  <c:v>6.3605067088280745E-3</c:v>
                </c:pt>
                <c:pt idx="3246">
                  <c:v>6.3637017755679504E-3</c:v>
                </c:pt>
                <c:pt idx="3247">
                  <c:v>6.3668867368774206E-3</c:v>
                </c:pt>
                <c:pt idx="3248">
                  <c:v>6.3697803908084718E-3</c:v>
                </c:pt>
                <c:pt idx="3249">
                  <c:v>6.3729457533739384E-3</c:v>
                </c:pt>
                <c:pt idx="3250">
                  <c:v>6.3761009517007243E-3</c:v>
                </c:pt>
                <c:pt idx="3251">
                  <c:v>6.3792459656563608E-3</c:v>
                </c:pt>
                <c:pt idx="3252">
                  <c:v>6.3826592573253916E-3</c:v>
                </c:pt>
                <c:pt idx="3253">
                  <c:v>6.3857831632645372E-3</c:v>
                </c:pt>
                <c:pt idx="3254">
                  <c:v>6.3888968228425326E-3</c:v>
                </c:pt>
                <c:pt idx="3255">
                  <c:v>6.392000215925917E-3</c:v>
                </c:pt>
                <c:pt idx="3256">
                  <c:v>6.3950933223838368E-3</c:v>
                </c:pt>
                <c:pt idx="3257">
                  <c:v>6.3981761220819628E-3</c:v>
                </c:pt>
                <c:pt idx="3258">
                  <c:v>6.4012485948885733E-3</c:v>
                </c:pt>
                <c:pt idx="3259">
                  <c:v>6.4043107206702074E-3</c:v>
                </c:pt>
                <c:pt idx="3260">
                  <c:v>6.4073624792951433E-3</c:v>
                </c:pt>
                <c:pt idx="3261">
                  <c:v>6.4104038506281836E-3</c:v>
                </c:pt>
                <c:pt idx="3262">
                  <c:v>6.4134348145367358E-3</c:v>
                </c:pt>
                <c:pt idx="3263">
                  <c:v>6.4164553508916852E-3</c:v>
                </c:pt>
                <c:pt idx="3264">
                  <c:v>6.4194654395569647E-3</c:v>
                </c:pt>
                <c:pt idx="3265">
                  <c:v>6.4224650603999832E-3</c:v>
                </c:pt>
                <c:pt idx="3266">
                  <c:v>6.4254541932890173E-3</c:v>
                </c:pt>
                <c:pt idx="3267">
                  <c:v>6.4284328180932151E-3</c:v>
                </c:pt>
                <c:pt idx="3268">
                  <c:v>6.4314009146747711E-3</c:v>
                </c:pt>
                <c:pt idx="3269">
                  <c:v>6.4343584629063082E-3</c:v>
                </c:pt>
                <c:pt idx="3270">
                  <c:v>6.4370394244266703E-3</c:v>
                </c:pt>
                <c:pt idx="3271">
                  <c:v>6.4399765231965798E-3</c:v>
                </c:pt>
                <c:pt idx="3272">
                  <c:v>6.44290301481968E-3</c:v>
                </c:pt>
                <c:pt idx="3273">
                  <c:v>6.4458188791670168E-3</c:v>
                </c:pt>
                <c:pt idx="3274">
                  <c:v>6.4497764182460202E-3</c:v>
                </c:pt>
                <c:pt idx="3275">
                  <c:v>6.4518811094774319E-3</c:v>
                </c:pt>
                <c:pt idx="3276">
                  <c:v>6.4547642555332439E-3</c:v>
                </c:pt>
                <c:pt idx="3277">
                  <c:v>6.4576366921756997E-3</c:v>
                </c:pt>
                <c:pt idx="3278">
                  <c:v>6.460498399275684E-3</c:v>
                </c:pt>
                <c:pt idx="3279">
                  <c:v>6.4633493566988668E-3</c:v>
                </c:pt>
                <c:pt idx="3280">
                  <c:v>6.4661895443109199E-3</c:v>
                </c:pt>
                <c:pt idx="3281">
                  <c:v>6.4690189419844644E-3</c:v>
                </c:pt>
                <c:pt idx="3282">
                  <c:v>6.4718375295816973E-3</c:v>
                </c:pt>
                <c:pt idx="3283">
                  <c:v>6.4743885933491235E-3</c:v>
                </c:pt>
                <c:pt idx="3284">
                  <c:v>6.4771862289422014E-3</c:v>
                </c:pt>
                <c:pt idx="3285">
                  <c:v>6.479972995676939E-3</c:v>
                </c:pt>
                <c:pt idx="3286">
                  <c:v>6.4827488734208686E-3</c:v>
                </c:pt>
                <c:pt idx="3287">
                  <c:v>6.4855138420441584E-3</c:v>
                </c:pt>
                <c:pt idx="3288">
                  <c:v>6.4882678814143406E-3</c:v>
                </c:pt>
                <c:pt idx="3289">
                  <c:v>6.4910109713998279E-3</c:v>
                </c:pt>
                <c:pt idx="3290">
                  <c:v>6.493743091869909E-3</c:v>
                </c:pt>
                <c:pt idx="3291">
                  <c:v>6.4964642226929955E-3</c:v>
                </c:pt>
                <c:pt idx="3292">
                  <c:v>6.4989241971646905E-3</c:v>
                </c:pt>
                <c:pt idx="3293">
                  <c:v>6.5016240312045781E-3</c:v>
                </c:pt>
                <c:pt idx="3294">
                  <c:v>6.5043128168209563E-3</c:v>
                </c:pt>
                <c:pt idx="3295">
                  <c:v>6.506990533882373E-3</c:v>
                </c:pt>
                <c:pt idx="3296">
                  <c:v>6.5101514242446954E-3</c:v>
                </c:pt>
                <c:pt idx="3297">
                  <c:v>6.5128054448914266E-3</c:v>
                </c:pt>
                <c:pt idx="3298">
                  <c:v>6.5154483333516814E-3</c:v>
                </c:pt>
                <c:pt idx="3299">
                  <c:v>6.5180800694963426E-3</c:v>
                </c:pt>
                <c:pt idx="3300">
                  <c:v>6.5204565443344924E-3</c:v>
                </c:pt>
                <c:pt idx="3301">
                  <c:v>6.5230666714722139E-3</c:v>
                </c:pt>
                <c:pt idx="3302">
                  <c:v>6.5256655875216146E-3</c:v>
                </c:pt>
                <c:pt idx="3303">
                  <c:v>6.5282532723502269E-3</c:v>
                </c:pt>
                <c:pt idx="3304">
                  <c:v>6.5308297058273403E-3</c:v>
                </c:pt>
                <c:pt idx="3305">
                  <c:v>6.5336351603465081E-3</c:v>
                </c:pt>
                <c:pt idx="3306">
                  <c:v>6.5361882665929249E-3</c:v>
                </c:pt>
                <c:pt idx="3307">
                  <c:v>6.5387300594691011E-3</c:v>
                </c:pt>
                <c:pt idx="3308">
                  <c:v>6.5412605188467903E-3</c:v>
                </c:pt>
                <c:pt idx="3309">
                  <c:v>6.5437796245934E-3</c:v>
                </c:pt>
                <c:pt idx="3310">
                  <c:v>6.5462873565780774E-3</c:v>
                </c:pt>
                <c:pt idx="3311">
                  <c:v>6.5487836946717072E-3</c:v>
                </c:pt>
                <c:pt idx="3312">
                  <c:v>6.5512686187390911E-3</c:v>
                </c:pt>
                <c:pt idx="3313">
                  <c:v>6.5537421086511128E-3</c:v>
                </c:pt>
                <c:pt idx="3314">
                  <c:v>6.5562041442777889E-3</c:v>
                </c:pt>
                <c:pt idx="3315">
                  <c:v>6.5586547054873956E-3</c:v>
                </c:pt>
                <c:pt idx="3316">
                  <c:v>6.5610937721490804E-3</c:v>
                </c:pt>
                <c:pt idx="3317">
                  <c:v>6.5635213241328587E-3</c:v>
                </c:pt>
                <c:pt idx="3318">
                  <c:v>6.5659373413061387E-3</c:v>
                </c:pt>
                <c:pt idx="3319">
                  <c:v>6.5683418035398042E-3</c:v>
                </c:pt>
                <c:pt idx="3320">
                  <c:v>6.5707346907030034E-3</c:v>
                </c:pt>
                <c:pt idx="3321">
                  <c:v>6.5731159826648809E-3</c:v>
                </c:pt>
                <c:pt idx="3322">
                  <c:v>6.5752585785453111E-3</c:v>
                </c:pt>
                <c:pt idx="3323">
                  <c:v>6.5776174115581834E-3</c:v>
                </c:pt>
                <c:pt idx="3324">
                  <c:v>6.5799645906167714E-3</c:v>
                </c:pt>
                <c:pt idx="3325">
                  <c:v>6.5823000955842143E-3</c:v>
                </c:pt>
                <c:pt idx="3326">
                  <c:v>6.5846239063368298E-3</c:v>
                </c:pt>
                <c:pt idx="3327">
                  <c:v>6.5871591078971239E-3</c:v>
                </c:pt>
                <c:pt idx="3328">
                  <c:v>6.5894586697962838E-3</c:v>
                </c:pt>
                <c:pt idx="3329">
                  <c:v>6.5917464754516398E-3</c:v>
                </c:pt>
                <c:pt idx="3330">
                  <c:v>6.5940225047323373E-3</c:v>
                </c:pt>
                <c:pt idx="3331">
                  <c:v>6.59628673751013E-3</c:v>
                </c:pt>
                <c:pt idx="3332">
                  <c:v>6.5985391536524272E-3</c:v>
                </c:pt>
                <c:pt idx="3333">
                  <c:v>6.6007797330292425E-3</c:v>
                </c:pt>
                <c:pt idx="3334">
                  <c:v>6.6030084555131997E-3</c:v>
                </c:pt>
                <c:pt idx="3335">
                  <c:v>6.604791908033647E-3</c:v>
                </c:pt>
                <c:pt idx="3336">
                  <c:v>6.6069984824785877E-3</c:v>
                </c:pt>
                <c:pt idx="3337">
                  <c:v>6.6091931429230755E-3</c:v>
                </c:pt>
                <c:pt idx="3338">
                  <c:v>6.6113758692436519E-3</c:v>
                </c:pt>
                <c:pt idx="3339">
                  <c:v>6.6135466413106414E-3</c:v>
                </c:pt>
                <c:pt idx="3340">
                  <c:v>6.6157054389925918E-3</c:v>
                </c:pt>
                <c:pt idx="3341">
                  <c:v>6.6178522421651564E-3</c:v>
                </c:pt>
                <c:pt idx="3342">
                  <c:v>6.6199870306986597E-3</c:v>
                </c:pt>
                <c:pt idx="3343">
                  <c:v>6.6221097844634258E-3</c:v>
                </c:pt>
                <c:pt idx="3344">
                  <c:v>6.6240110490996809E-3</c:v>
                </c:pt>
                <c:pt idx="3345">
                  <c:v>6.6261105005725749E-3</c:v>
                </c:pt>
                <c:pt idx="3346">
                  <c:v>6.6281978585426421E-3</c:v>
                </c:pt>
                <c:pt idx="3347">
                  <c:v>6.6302731028821602E-3</c:v>
                </c:pt>
                <c:pt idx="3348">
                  <c:v>6.6329543238339093E-3</c:v>
                </c:pt>
                <c:pt idx="3349">
                  <c:v>6.6350027773659269E-3</c:v>
                </c:pt>
                <c:pt idx="3350">
                  <c:v>6.6370390519357577E-3</c:v>
                </c:pt>
                <c:pt idx="3351">
                  <c:v>6.6390631274125481E-3</c:v>
                </c:pt>
                <c:pt idx="3352">
                  <c:v>6.6410749836697891E-3</c:v>
                </c:pt>
                <c:pt idx="3353">
                  <c:v>6.6428728301284427E-3</c:v>
                </c:pt>
                <c:pt idx="3354">
                  <c:v>6.6448610303728832E-3</c:v>
                </c:pt>
                <c:pt idx="3355">
                  <c:v>6.6468369526628459E-3</c:v>
                </c:pt>
                <c:pt idx="3356">
                  <c:v>6.6488005768728922E-3</c:v>
                </c:pt>
                <c:pt idx="3357">
                  <c:v>6.6509502721523936E-3</c:v>
                </c:pt>
                <c:pt idx="3358">
                  <c:v>6.6528883903904665E-3</c:v>
                </c:pt>
                <c:pt idx="3359">
                  <c:v>6.6548141485077853E-3</c:v>
                </c:pt>
                <c:pt idx="3360">
                  <c:v>6.6567275263787118E-3</c:v>
                </c:pt>
                <c:pt idx="3361">
                  <c:v>6.6586285038767352E-3</c:v>
                </c:pt>
                <c:pt idx="3362">
                  <c:v>6.6605170608692657E-3</c:v>
                </c:pt>
                <c:pt idx="3363">
                  <c:v>6.6623931772323989E-3</c:v>
                </c:pt>
                <c:pt idx="3364">
                  <c:v>6.664256832837021E-3</c:v>
                </c:pt>
                <c:pt idx="3365">
                  <c:v>6.6661080075557525E-3</c:v>
                </c:pt>
                <c:pt idx="3366">
                  <c:v>6.6679466812612168E-3</c:v>
                </c:pt>
                <c:pt idx="3367">
                  <c:v>6.6697728338242961E-3</c:v>
                </c:pt>
                <c:pt idx="3368">
                  <c:v>6.6715864451193522E-3</c:v>
                </c:pt>
                <c:pt idx="3369">
                  <c:v>6.6733874950190061E-3</c:v>
                </c:pt>
                <c:pt idx="3370">
                  <c:v>6.6751759633967489E-3</c:v>
                </c:pt>
                <c:pt idx="3371">
                  <c:v>6.6769518301225952E-3</c:v>
                </c:pt>
                <c:pt idx="3372">
                  <c:v>6.6787150750709061E-3</c:v>
                </c:pt>
                <c:pt idx="3373">
                  <c:v>6.6804656781160399E-3</c:v>
                </c:pt>
                <c:pt idx="3374">
                  <c:v>6.6820198956851033E-3</c:v>
                </c:pt>
                <c:pt idx="3375">
                  <c:v>6.6837460321900431E-3</c:v>
                </c:pt>
                <c:pt idx="3376">
                  <c:v>6.685459468074648E-3</c:v>
                </c:pt>
                <c:pt idx="3377">
                  <c:v>6.6871601832143553E-3</c:v>
                </c:pt>
                <c:pt idx="3378">
                  <c:v>6.6888481574828478E-3</c:v>
                </c:pt>
                <c:pt idx="3379">
                  <c:v>6.6907026892930503E-3</c:v>
                </c:pt>
                <c:pt idx="3380">
                  <c:v>6.6923642354606598E-3</c:v>
                </c:pt>
                <c:pt idx="3381">
                  <c:v>6.6940129787104131E-3</c:v>
                </c:pt>
                <c:pt idx="3382">
                  <c:v>6.6956488989158005E-3</c:v>
                </c:pt>
                <c:pt idx="3383">
                  <c:v>6.6972719759529203E-3</c:v>
                </c:pt>
                <c:pt idx="3384">
                  <c:v>6.6988821896943936E-3</c:v>
                </c:pt>
                <c:pt idx="3385">
                  <c:v>6.7004795200145814E-3</c:v>
                </c:pt>
                <c:pt idx="3386">
                  <c:v>6.7020639467887102E-3</c:v>
                </c:pt>
                <c:pt idx="3387">
                  <c:v>6.7032909983160138E-3</c:v>
                </c:pt>
                <c:pt idx="3388">
                  <c:v>6.704851356122532E-3</c:v>
                </c:pt>
                <c:pt idx="3389">
                  <c:v>6.7063987533488856E-3</c:v>
                </c:pt>
                <c:pt idx="3390">
                  <c:v>6.707933169871616E-3</c:v>
                </c:pt>
                <c:pt idx="3391">
                  <c:v>6.7098393997902916E-3</c:v>
                </c:pt>
                <c:pt idx="3392">
                  <c:v>6.71117740116145E-3</c:v>
                </c:pt>
                <c:pt idx="3393">
                  <c:v>6.7126708901721344E-3</c:v>
                </c:pt>
                <c:pt idx="3394">
                  <c:v>6.7141513151067755E-3</c:v>
                </c:pt>
                <c:pt idx="3395">
                  <c:v>6.7156186558436914E-3</c:v>
                </c:pt>
                <c:pt idx="3396">
                  <c:v>6.716908822737809E-3</c:v>
                </c:pt>
                <c:pt idx="3397">
                  <c:v>6.7183508490069894E-3</c:v>
                </c:pt>
                <c:pt idx="3398">
                  <c:v>6.7197797323826549E-3</c:v>
                </c:pt>
                <c:pt idx="3399">
                  <c:v>6.7211954527397798E-3</c:v>
                </c:pt>
                <c:pt idx="3400">
                  <c:v>6.7233991425109255E-3</c:v>
                </c:pt>
                <c:pt idx="3401">
                  <c:v>6.7247838696915052E-3</c:v>
                </c:pt>
                <c:pt idx="3402">
                  <c:v>6.7261553650913072E-3</c:v>
                </c:pt>
                <c:pt idx="3403">
                  <c:v>6.7275136085860046E-3</c:v>
                </c:pt>
                <c:pt idx="3404">
                  <c:v>6.7283892346830408E-3</c:v>
                </c:pt>
                <c:pt idx="3405">
                  <c:v>6.7297236987317547E-3</c:v>
                </c:pt>
                <c:pt idx="3406">
                  <c:v>6.7317938198691212E-3</c:v>
                </c:pt>
                <c:pt idx="3407">
                  <c:v>6.7323526849938486E-3</c:v>
                </c:pt>
                <c:pt idx="3408">
                  <c:v>6.7336471669642555E-3</c:v>
                </c:pt>
                <c:pt idx="3409">
                  <c:v>6.7353836525582628E-3</c:v>
                </c:pt>
                <c:pt idx="3410">
                  <c:v>6.7366485692232914E-3</c:v>
                </c:pt>
                <c:pt idx="3411">
                  <c:v>6.7379000729860415E-3</c:v>
                </c:pt>
                <c:pt idx="3412">
                  <c:v>6.7391381437238865E-3</c:v>
                </c:pt>
                <c:pt idx="3413">
                  <c:v>6.7403627613107971E-3</c:v>
                </c:pt>
                <c:pt idx="3414">
                  <c:v>6.7415739056232975E-3</c:v>
                </c:pt>
                <c:pt idx="3415">
                  <c:v>6.7427715565370593E-3</c:v>
                </c:pt>
                <c:pt idx="3416">
                  <c:v>6.743955693930305E-3</c:v>
                </c:pt>
                <c:pt idx="3417">
                  <c:v>6.7446935477202975E-3</c:v>
                </c:pt>
                <c:pt idx="3418">
                  <c:v>6.7462833476562394E-3</c:v>
                </c:pt>
                <c:pt idx="3419">
                  <c:v>6.7474268237445248E-3</c:v>
                </c:pt>
                <c:pt idx="3420">
                  <c:v>6.748556705815833E-3</c:v>
                </c:pt>
                <c:pt idx="3421">
                  <c:v>6.7496729737492401E-3</c:v>
                </c:pt>
                <c:pt idx="3422">
                  <c:v>6.7507756074229684E-3</c:v>
                </c:pt>
                <c:pt idx="3423">
                  <c:v>6.7518645867109886E-3</c:v>
                </c:pt>
                <c:pt idx="3424">
                  <c:v>6.7529398914940768E-3</c:v>
                </c:pt>
                <c:pt idx="3425">
                  <c:v>6.7540015016453537E-3</c:v>
                </c:pt>
                <c:pt idx="3426">
                  <c:v>6.7546424832805214E-3</c:v>
                </c:pt>
                <c:pt idx="3427">
                  <c:v>6.7556795398503715E-3</c:v>
                </c:pt>
                <c:pt idx="3428">
                  <c:v>6.7567028465003376E-3</c:v>
                </c:pt>
                <c:pt idx="3429">
                  <c:v>6.75771238311025E-3</c:v>
                </c:pt>
                <c:pt idx="3430">
                  <c:v>6.7591034286878949E-3</c:v>
                </c:pt>
                <c:pt idx="3431">
                  <c:v>6.7600824484986477E-3</c:v>
                </c:pt>
                <c:pt idx="3432">
                  <c:v>6.7610476328226008E-3</c:v>
                </c:pt>
                <c:pt idx="3433">
                  <c:v>6.7619989615439321E-3</c:v>
                </c:pt>
                <c:pt idx="3434">
                  <c:v>6.7629364145374623E-3</c:v>
                </c:pt>
                <c:pt idx="3435">
                  <c:v>6.7638599716831165E-3</c:v>
                </c:pt>
                <c:pt idx="3436">
                  <c:v>6.7647696128582662E-3</c:v>
                </c:pt>
                <c:pt idx="3437">
                  <c:v>6.7656653179445376E-3</c:v>
                </c:pt>
                <c:pt idx="3438">
                  <c:v>6.766547066818453E-3</c:v>
                </c:pt>
                <c:pt idx="3439">
                  <c:v>6.7669228290512251E-3</c:v>
                </c:pt>
                <c:pt idx="3440">
                  <c:v>6.7677805543260305E-3</c:v>
                </c:pt>
                <c:pt idx="3441">
                  <c:v>6.7686242698217214E-3</c:v>
                </c:pt>
                <c:pt idx="3442">
                  <c:v>6.7694539554183919E-3</c:v>
                </c:pt>
                <c:pt idx="3443">
                  <c:v>6.770377048215764E-3</c:v>
                </c:pt>
                <c:pt idx="3444">
                  <c:v>6.7716458045295694E-3</c:v>
                </c:pt>
                <c:pt idx="3445">
                  <c:v>6.7723085692882098E-3</c:v>
                </c:pt>
                <c:pt idx="3446">
                  <c:v>6.773074882686002E-3</c:v>
                </c:pt>
                <c:pt idx="3447">
                  <c:v>6.7738270552730739E-3</c:v>
                </c:pt>
                <c:pt idx="3448">
                  <c:v>6.7745650669310143E-3</c:v>
                </c:pt>
                <c:pt idx="3449">
                  <c:v>6.7752888975396519E-3</c:v>
                </c:pt>
                <c:pt idx="3450">
                  <c:v>6.775998526982332E-3</c:v>
                </c:pt>
                <c:pt idx="3451">
                  <c:v>6.7766939351423996E-3</c:v>
                </c:pt>
                <c:pt idx="3452">
                  <c:v>6.7774847521132661E-3</c:v>
                </c:pt>
                <c:pt idx="3453">
                  <c:v>6.7781506472992144E-3</c:v>
                </c:pt>
                <c:pt idx="3454">
                  <c:v>6.7788022591445656E-3</c:v>
                </c:pt>
                <c:pt idx="3455">
                  <c:v>6.7794395675332365E-3</c:v>
                </c:pt>
                <c:pt idx="3456">
                  <c:v>6.7799569525722808E-3</c:v>
                </c:pt>
                <c:pt idx="3457">
                  <c:v>6.7807381615063063E-3</c:v>
                </c:pt>
                <c:pt idx="3458">
                  <c:v>6.781161906454009E-3</c:v>
                </c:pt>
                <c:pt idx="3459">
                  <c:v>6.7817428201245823E-3</c:v>
                </c:pt>
                <c:pt idx="3460">
                  <c:v>6.7823093314573722E-3</c:v>
                </c:pt>
                <c:pt idx="3461">
                  <c:v>6.782961918672694E-3</c:v>
                </c:pt>
                <c:pt idx="3462">
                  <c:v>6.7834985395743216E-3</c:v>
                </c:pt>
                <c:pt idx="3463">
                  <c:v>6.7840206960819186E-3</c:v>
                </c:pt>
                <c:pt idx="3464">
                  <c:v>6.7845283680802717E-3</c:v>
                </c:pt>
                <c:pt idx="3465">
                  <c:v>6.7850215354515603E-3</c:v>
                </c:pt>
                <c:pt idx="3466">
                  <c:v>6.7855001780831765E-3</c:v>
                </c:pt>
                <c:pt idx="3467">
                  <c:v>6.7859642758555626E-3</c:v>
                </c:pt>
                <c:pt idx="3468">
                  <c:v>6.7864138086561124E-3</c:v>
                </c:pt>
                <c:pt idx="3469">
                  <c:v>6.7868487563670036E-3</c:v>
                </c:pt>
                <c:pt idx="3470">
                  <c:v>6.787269098873892E-3</c:v>
                </c:pt>
                <c:pt idx="3471">
                  <c:v>6.7876748160606952E-3</c:v>
                </c:pt>
                <c:pt idx="3472">
                  <c:v>6.7880658878130681E-3</c:v>
                </c:pt>
                <c:pt idx="3473">
                  <c:v>6.7884422940166647E-3</c:v>
                </c:pt>
                <c:pt idx="3474">
                  <c:v>6.7888040145562727E-3</c:v>
                </c:pt>
                <c:pt idx="3475">
                  <c:v>6.7891510293175469E-3</c:v>
                </c:pt>
                <c:pt idx="3476">
                  <c:v>6.7894833181861422E-3</c:v>
                </c:pt>
                <c:pt idx="3477">
                  <c:v>6.7898008610459745E-3</c:v>
                </c:pt>
                <c:pt idx="3478">
                  <c:v>6.7900208040343546E-3</c:v>
                </c:pt>
                <c:pt idx="3479">
                  <c:v>6.7903098490473338E-3</c:v>
                </c:pt>
                <c:pt idx="3480">
                  <c:v>6.7905840894263107E-3</c:v>
                </c:pt>
                <c:pt idx="3481">
                  <c:v>6.7908435050590228E-3</c:v>
                </c:pt>
                <c:pt idx="3482">
                  <c:v>6.7911666812533423E-3</c:v>
                </c:pt>
                <c:pt idx="3483">
                  <c:v>6.7913953256793433E-3</c:v>
                </c:pt>
                <c:pt idx="3484">
                  <c:v>6.7916090833039875E-3</c:v>
                </c:pt>
                <c:pt idx="3485">
                  <c:v>6.7918079340120617E-3</c:v>
                </c:pt>
                <c:pt idx="3486">
                  <c:v>6.7919918576918262E-3</c:v>
                </c:pt>
                <c:pt idx="3487">
                  <c:v>6.7921608342306743E-3</c:v>
                </c:pt>
                <c:pt idx="3488">
                  <c:v>6.7923148435177364E-3</c:v>
                </c:pt>
                <c:pt idx="3489">
                  <c:v>6.7924538654369308E-3</c:v>
                </c:pt>
                <c:pt idx="3490">
                  <c:v>6.7925778798791246E-3</c:v>
                </c:pt>
                <c:pt idx="3491">
                  <c:v>6.7926178755179367E-3</c:v>
                </c:pt>
                <c:pt idx="3492">
                  <c:v>6.7927128915094949E-3</c:v>
                </c:pt>
                <c:pt idx="3493">
                  <c:v>6.7927928414085034E-3</c:v>
                </c:pt>
                <c:pt idx="3494">
                  <c:v>6.7928577051035782E-3</c:v>
                </c:pt>
                <c:pt idx="3495">
                  <c:v>6.7929133363412164E-3</c:v>
                </c:pt>
                <c:pt idx="3496">
                  <c:v>6.7929458047357831E-3</c:v>
                </c:pt>
                <c:pt idx="3497">
                  <c:v>6.7929631237233458E-3</c:v>
                </c:pt>
                <c:pt idx="3498">
                  <c:v>6.7929652731907623E-3</c:v>
                </c:pt>
                <c:pt idx="3499">
                  <c:v>6.7929522330301634E-3</c:v>
                </c:pt>
                <c:pt idx="3500">
                  <c:v>6.7928647979691448E-3</c:v>
                </c:pt>
                <c:pt idx="3501">
                  <c:v>6.7928224106257318E-3</c:v>
                </c:pt>
                <c:pt idx="3502">
                  <c:v>6.792764775048532E-3</c:v>
                </c:pt>
                <c:pt idx="3503">
                  <c:v>6.792691871128298E-3</c:v>
                </c:pt>
                <c:pt idx="3504">
                  <c:v>6.7927131849818984E-3</c:v>
                </c:pt>
                <c:pt idx="3505">
                  <c:v>6.7926074852572736E-3</c:v>
                </c:pt>
                <c:pt idx="3506">
                  <c:v>6.7924864534101197E-3</c:v>
                </c:pt>
                <c:pt idx="3507">
                  <c:v>6.7923500693347827E-3</c:v>
                </c:pt>
                <c:pt idx="3508">
                  <c:v>6.7921480201633133E-3</c:v>
                </c:pt>
                <c:pt idx="3509">
                  <c:v>6.7919819776885984E-3</c:v>
                </c:pt>
                <c:pt idx="3510">
                  <c:v>6.7918005243817131E-3</c:v>
                </c:pt>
                <c:pt idx="3511">
                  <c:v>6.7915445504302275E-3</c:v>
                </c:pt>
                <c:pt idx="3512">
                  <c:v>6.7913733358033364E-3</c:v>
                </c:pt>
                <c:pt idx="3513">
                  <c:v>6.7911399915498516E-3</c:v>
                </c:pt>
                <c:pt idx="3514">
                  <c:v>6.7908911485610284E-3</c:v>
                </c:pt>
                <c:pt idx="3515">
                  <c:v>6.7906267867329471E-3</c:v>
                </c:pt>
                <c:pt idx="3516">
                  <c:v>6.7903468859556093E-3</c:v>
                </c:pt>
                <c:pt idx="3517">
                  <c:v>6.7900514261224881E-3</c:v>
                </c:pt>
                <c:pt idx="3518">
                  <c:v>6.7897403871270585E-3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097984"/>
        <c:axId val="70006080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42657</c:v>
                </c:pt>
                <c:pt idx="1">
                  <c:v>42688</c:v>
                </c:pt>
                <c:pt idx="2">
                  <c:v>42718</c:v>
                </c:pt>
                <c:pt idx="3">
                  <c:v>42751</c:v>
                </c:pt>
                <c:pt idx="4">
                  <c:v>42780</c:v>
                </c:pt>
                <c:pt idx="5">
                  <c:v>42808</c:v>
                </c:pt>
                <c:pt idx="6">
                  <c:v>42843</c:v>
                </c:pt>
                <c:pt idx="7">
                  <c:v>42870</c:v>
                </c:pt>
                <c:pt idx="8">
                  <c:v>42900</c:v>
                </c:pt>
                <c:pt idx="9">
                  <c:v>42930</c:v>
                </c:pt>
                <c:pt idx="10">
                  <c:v>42961</c:v>
                </c:pt>
                <c:pt idx="11">
                  <c:v>42992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-3.0500000000000006E-3</c:v>
                </c:pt>
                <c:pt idx="1">
                  <c:v>-3.1300000000000004E-3</c:v>
                </c:pt>
                <c:pt idx="2">
                  <c:v>-3.2200000000000002E-3</c:v>
                </c:pt>
                <c:pt idx="3">
                  <c:v>-3.2899999999999995E-3</c:v>
                </c:pt>
                <c:pt idx="4">
                  <c:v>-3.3199999999999996E-3</c:v>
                </c:pt>
                <c:pt idx="5">
                  <c:v>-3.3599999999999997E-3</c:v>
                </c:pt>
                <c:pt idx="6">
                  <c:v>-3.3999999999999998E-3</c:v>
                </c:pt>
                <c:pt idx="7">
                  <c:v>-3.4299999999999999E-3</c:v>
                </c:pt>
                <c:pt idx="8">
                  <c:v>-3.4699999999999996E-3</c:v>
                </c:pt>
                <c:pt idx="9">
                  <c:v>-3.4999999999999996E-3</c:v>
                </c:pt>
                <c:pt idx="10">
                  <c:v>-3.5199999999999997E-3</c:v>
                </c:pt>
                <c:pt idx="11">
                  <c:v>-3.5399999999999997E-3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10"/>
                <c:pt idx="0">
                  <c:v>42634</c:v>
                </c:pt>
                <c:pt idx="1">
                  <c:v>42725</c:v>
                </c:pt>
                <c:pt idx="2">
                  <c:v>42809</c:v>
                </c:pt>
                <c:pt idx="3">
                  <c:v>42907</c:v>
                </c:pt>
                <c:pt idx="4">
                  <c:v>42998</c:v>
                </c:pt>
                <c:pt idx="5">
                  <c:v>43089</c:v>
                </c:pt>
                <c:pt idx="6">
                  <c:v>43180</c:v>
                </c:pt>
                <c:pt idx="7">
                  <c:v>43271</c:v>
                </c:pt>
                <c:pt idx="8">
                  <c:v>43362</c:v>
                </c:pt>
                <c:pt idx="9">
                  <c:v>43453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10"/>
                <c:pt idx="0">
                  <c:v>-3.025000000000091E-3</c:v>
                </c:pt>
                <c:pt idx="1">
                  <c:v>-3.2250000000000512E-3</c:v>
                </c:pt>
                <c:pt idx="2">
                  <c:v>-3.3750000000000568E-3</c:v>
                </c:pt>
                <c:pt idx="3">
                  <c:v>-3.474999999999966E-3</c:v>
                </c:pt>
                <c:pt idx="4">
                  <c:v>-3.5250000000000624E-3</c:v>
                </c:pt>
                <c:pt idx="5">
                  <c:v>-3.575000000000017E-3</c:v>
                </c:pt>
                <c:pt idx="6">
                  <c:v>-3.5250000000000624E-3</c:v>
                </c:pt>
                <c:pt idx="7">
                  <c:v>-3.474999999999966E-3</c:v>
                </c:pt>
                <c:pt idx="8">
                  <c:v>-3.3750000000000568E-3</c:v>
                </c:pt>
                <c:pt idx="9">
                  <c:v>-3.2750000000000058E-3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42662</c:v>
                </c:pt>
                <c:pt idx="1">
                  <c:v>42690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4"/>
                <c:pt idx="0">
                  <c:v>43544</c:v>
                </c:pt>
                <c:pt idx="1">
                  <c:v>43635</c:v>
                </c:pt>
                <c:pt idx="2">
                  <c:v>43726</c:v>
                </c:pt>
                <c:pt idx="3">
                  <c:v>43817</c:v>
                </c:pt>
                <c:pt idx="4">
                  <c:v>43908</c:v>
                </c:pt>
                <c:pt idx="5">
                  <c:v>43999</c:v>
                </c:pt>
                <c:pt idx="6">
                  <c:v>44090</c:v>
                </c:pt>
                <c:pt idx="7">
                  <c:v>44181</c:v>
                </c:pt>
                <c:pt idx="8">
                  <c:v>44272</c:v>
                </c:pt>
                <c:pt idx="9">
                  <c:v>44363</c:v>
                </c:pt>
                <c:pt idx="10">
                  <c:v>44454</c:v>
                </c:pt>
                <c:pt idx="11">
                  <c:v>44545</c:v>
                </c:pt>
                <c:pt idx="12">
                  <c:v>44636</c:v>
                </c:pt>
                <c:pt idx="13">
                  <c:v>44727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097984"/>
        <c:axId val="700060800"/>
      </c:scatterChart>
      <c:dateAx>
        <c:axId val="461097984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06080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00060800"/>
        <c:scaling>
          <c:orientation val="minMax"/>
          <c:max val="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109798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42627</c:v>
                </c:pt>
                <c:pt idx="1">
                  <c:v>42628</c:v>
                </c:pt>
                <c:pt idx="2">
                  <c:v>42629</c:v>
                </c:pt>
                <c:pt idx="3">
                  <c:v>42632</c:v>
                </c:pt>
                <c:pt idx="4">
                  <c:v>42633</c:v>
                </c:pt>
                <c:pt idx="5">
                  <c:v>42634</c:v>
                </c:pt>
                <c:pt idx="6">
                  <c:v>42635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42653</c:v>
                </c:pt>
                <c:pt idx="19">
                  <c:v>42654</c:v>
                </c:pt>
                <c:pt idx="20">
                  <c:v>42655</c:v>
                </c:pt>
                <c:pt idx="21">
                  <c:v>42656</c:v>
                </c:pt>
                <c:pt idx="22">
                  <c:v>42657</c:v>
                </c:pt>
                <c:pt idx="23">
                  <c:v>42660</c:v>
                </c:pt>
                <c:pt idx="24">
                  <c:v>42661</c:v>
                </c:pt>
                <c:pt idx="25">
                  <c:v>42662</c:v>
                </c:pt>
                <c:pt idx="26">
                  <c:v>42663</c:v>
                </c:pt>
                <c:pt idx="27">
                  <c:v>42664</c:v>
                </c:pt>
                <c:pt idx="28">
                  <c:v>42667</c:v>
                </c:pt>
                <c:pt idx="29">
                  <c:v>42668</c:v>
                </c:pt>
                <c:pt idx="30">
                  <c:v>42669</c:v>
                </c:pt>
                <c:pt idx="31">
                  <c:v>42670</c:v>
                </c:pt>
                <c:pt idx="32">
                  <c:v>42671</c:v>
                </c:pt>
                <c:pt idx="33">
                  <c:v>42674</c:v>
                </c:pt>
                <c:pt idx="34">
                  <c:v>42675</c:v>
                </c:pt>
                <c:pt idx="35">
                  <c:v>42676</c:v>
                </c:pt>
                <c:pt idx="36">
                  <c:v>42677</c:v>
                </c:pt>
                <c:pt idx="37">
                  <c:v>42678</c:v>
                </c:pt>
                <c:pt idx="38">
                  <c:v>42681</c:v>
                </c:pt>
                <c:pt idx="39">
                  <c:v>42682</c:v>
                </c:pt>
                <c:pt idx="40">
                  <c:v>42683</c:v>
                </c:pt>
                <c:pt idx="41">
                  <c:v>42684</c:v>
                </c:pt>
                <c:pt idx="42">
                  <c:v>42685</c:v>
                </c:pt>
                <c:pt idx="43">
                  <c:v>42688</c:v>
                </c:pt>
                <c:pt idx="44">
                  <c:v>42689</c:v>
                </c:pt>
                <c:pt idx="45">
                  <c:v>42690</c:v>
                </c:pt>
                <c:pt idx="46">
                  <c:v>42691</c:v>
                </c:pt>
                <c:pt idx="47">
                  <c:v>42692</c:v>
                </c:pt>
                <c:pt idx="48">
                  <c:v>42695</c:v>
                </c:pt>
                <c:pt idx="49">
                  <c:v>42696</c:v>
                </c:pt>
                <c:pt idx="50">
                  <c:v>42697</c:v>
                </c:pt>
                <c:pt idx="51">
                  <c:v>42698</c:v>
                </c:pt>
                <c:pt idx="52">
                  <c:v>42699</c:v>
                </c:pt>
                <c:pt idx="53">
                  <c:v>42702</c:v>
                </c:pt>
                <c:pt idx="54">
                  <c:v>42703</c:v>
                </c:pt>
                <c:pt idx="55">
                  <c:v>42704</c:v>
                </c:pt>
                <c:pt idx="56">
                  <c:v>42705</c:v>
                </c:pt>
                <c:pt idx="57">
                  <c:v>42706</c:v>
                </c:pt>
                <c:pt idx="58">
                  <c:v>42709</c:v>
                </c:pt>
                <c:pt idx="59">
                  <c:v>42710</c:v>
                </c:pt>
                <c:pt idx="60">
                  <c:v>42711</c:v>
                </c:pt>
                <c:pt idx="61">
                  <c:v>42712</c:v>
                </c:pt>
                <c:pt idx="62">
                  <c:v>42713</c:v>
                </c:pt>
                <c:pt idx="63">
                  <c:v>42716</c:v>
                </c:pt>
                <c:pt idx="64">
                  <c:v>42717</c:v>
                </c:pt>
                <c:pt idx="65">
                  <c:v>42718</c:v>
                </c:pt>
                <c:pt idx="66">
                  <c:v>42719</c:v>
                </c:pt>
                <c:pt idx="67">
                  <c:v>42720</c:v>
                </c:pt>
                <c:pt idx="68">
                  <c:v>42723</c:v>
                </c:pt>
                <c:pt idx="69">
                  <c:v>42724</c:v>
                </c:pt>
                <c:pt idx="70">
                  <c:v>42725</c:v>
                </c:pt>
                <c:pt idx="71">
                  <c:v>42726</c:v>
                </c:pt>
                <c:pt idx="72">
                  <c:v>42727</c:v>
                </c:pt>
                <c:pt idx="73">
                  <c:v>42731</c:v>
                </c:pt>
                <c:pt idx="74">
                  <c:v>42732</c:v>
                </c:pt>
                <c:pt idx="75">
                  <c:v>42733</c:v>
                </c:pt>
                <c:pt idx="76">
                  <c:v>42734</c:v>
                </c:pt>
                <c:pt idx="77">
                  <c:v>42737</c:v>
                </c:pt>
                <c:pt idx="78">
                  <c:v>42738</c:v>
                </c:pt>
                <c:pt idx="79">
                  <c:v>42739</c:v>
                </c:pt>
                <c:pt idx="80">
                  <c:v>42740</c:v>
                </c:pt>
                <c:pt idx="81">
                  <c:v>42741</c:v>
                </c:pt>
                <c:pt idx="82">
                  <c:v>42744</c:v>
                </c:pt>
                <c:pt idx="83">
                  <c:v>42745</c:v>
                </c:pt>
                <c:pt idx="84">
                  <c:v>42746</c:v>
                </c:pt>
                <c:pt idx="85">
                  <c:v>42747</c:v>
                </c:pt>
                <c:pt idx="86">
                  <c:v>42748</c:v>
                </c:pt>
                <c:pt idx="87">
                  <c:v>42751</c:v>
                </c:pt>
                <c:pt idx="88">
                  <c:v>42752</c:v>
                </c:pt>
                <c:pt idx="89">
                  <c:v>42753</c:v>
                </c:pt>
                <c:pt idx="90">
                  <c:v>42754</c:v>
                </c:pt>
                <c:pt idx="91">
                  <c:v>42755</c:v>
                </c:pt>
                <c:pt idx="92">
                  <c:v>42758</c:v>
                </c:pt>
                <c:pt idx="93">
                  <c:v>42759</c:v>
                </c:pt>
                <c:pt idx="94">
                  <c:v>42760</c:v>
                </c:pt>
                <c:pt idx="95">
                  <c:v>42761</c:v>
                </c:pt>
                <c:pt idx="96">
                  <c:v>42762</c:v>
                </c:pt>
                <c:pt idx="97">
                  <c:v>42765</c:v>
                </c:pt>
                <c:pt idx="98">
                  <c:v>42766</c:v>
                </c:pt>
                <c:pt idx="99">
                  <c:v>42767</c:v>
                </c:pt>
                <c:pt idx="100">
                  <c:v>42768</c:v>
                </c:pt>
                <c:pt idx="101">
                  <c:v>42769</c:v>
                </c:pt>
                <c:pt idx="102">
                  <c:v>42772</c:v>
                </c:pt>
                <c:pt idx="103">
                  <c:v>42773</c:v>
                </c:pt>
                <c:pt idx="104">
                  <c:v>42774</c:v>
                </c:pt>
                <c:pt idx="105">
                  <c:v>42775</c:v>
                </c:pt>
                <c:pt idx="106">
                  <c:v>42776</c:v>
                </c:pt>
                <c:pt idx="107">
                  <c:v>42779</c:v>
                </c:pt>
                <c:pt idx="108">
                  <c:v>42780</c:v>
                </c:pt>
                <c:pt idx="109">
                  <c:v>42781</c:v>
                </c:pt>
                <c:pt idx="110">
                  <c:v>42782</c:v>
                </c:pt>
                <c:pt idx="111">
                  <c:v>42783</c:v>
                </c:pt>
                <c:pt idx="112">
                  <c:v>42786</c:v>
                </c:pt>
                <c:pt idx="113">
                  <c:v>42787</c:v>
                </c:pt>
                <c:pt idx="114">
                  <c:v>42788</c:v>
                </c:pt>
                <c:pt idx="115">
                  <c:v>42789</c:v>
                </c:pt>
                <c:pt idx="116">
                  <c:v>42790</c:v>
                </c:pt>
                <c:pt idx="117">
                  <c:v>42793</c:v>
                </c:pt>
                <c:pt idx="118">
                  <c:v>42794</c:v>
                </c:pt>
                <c:pt idx="119">
                  <c:v>42795</c:v>
                </c:pt>
                <c:pt idx="120">
                  <c:v>42796</c:v>
                </c:pt>
                <c:pt idx="121">
                  <c:v>42797</c:v>
                </c:pt>
                <c:pt idx="122">
                  <c:v>42800</c:v>
                </c:pt>
                <c:pt idx="123">
                  <c:v>42801</c:v>
                </c:pt>
                <c:pt idx="124">
                  <c:v>42802</c:v>
                </c:pt>
                <c:pt idx="125">
                  <c:v>42803</c:v>
                </c:pt>
                <c:pt idx="126">
                  <c:v>42804</c:v>
                </c:pt>
                <c:pt idx="127">
                  <c:v>42807</c:v>
                </c:pt>
                <c:pt idx="128">
                  <c:v>42808</c:v>
                </c:pt>
                <c:pt idx="129">
                  <c:v>42809</c:v>
                </c:pt>
                <c:pt idx="130">
                  <c:v>42810</c:v>
                </c:pt>
                <c:pt idx="131">
                  <c:v>42811</c:v>
                </c:pt>
                <c:pt idx="132">
                  <c:v>42814</c:v>
                </c:pt>
                <c:pt idx="133">
                  <c:v>42815</c:v>
                </c:pt>
                <c:pt idx="134">
                  <c:v>42816</c:v>
                </c:pt>
                <c:pt idx="135">
                  <c:v>42817</c:v>
                </c:pt>
                <c:pt idx="136">
                  <c:v>42818</c:v>
                </c:pt>
                <c:pt idx="137">
                  <c:v>42821</c:v>
                </c:pt>
                <c:pt idx="138">
                  <c:v>42822</c:v>
                </c:pt>
                <c:pt idx="139">
                  <c:v>42823</c:v>
                </c:pt>
                <c:pt idx="140">
                  <c:v>42824</c:v>
                </c:pt>
                <c:pt idx="141">
                  <c:v>42825</c:v>
                </c:pt>
                <c:pt idx="142">
                  <c:v>42828</c:v>
                </c:pt>
                <c:pt idx="143">
                  <c:v>42829</c:v>
                </c:pt>
                <c:pt idx="144">
                  <c:v>42830</c:v>
                </c:pt>
                <c:pt idx="145">
                  <c:v>42831</c:v>
                </c:pt>
                <c:pt idx="146">
                  <c:v>42832</c:v>
                </c:pt>
                <c:pt idx="147">
                  <c:v>42835</c:v>
                </c:pt>
                <c:pt idx="148">
                  <c:v>42836</c:v>
                </c:pt>
                <c:pt idx="149">
                  <c:v>42837</c:v>
                </c:pt>
                <c:pt idx="150">
                  <c:v>42838</c:v>
                </c:pt>
                <c:pt idx="151">
                  <c:v>42843</c:v>
                </c:pt>
                <c:pt idx="152">
                  <c:v>42844</c:v>
                </c:pt>
                <c:pt idx="153">
                  <c:v>42845</c:v>
                </c:pt>
                <c:pt idx="154">
                  <c:v>42846</c:v>
                </c:pt>
                <c:pt idx="155">
                  <c:v>42849</c:v>
                </c:pt>
                <c:pt idx="156">
                  <c:v>42850</c:v>
                </c:pt>
                <c:pt idx="157">
                  <c:v>42851</c:v>
                </c:pt>
                <c:pt idx="158">
                  <c:v>42852</c:v>
                </c:pt>
                <c:pt idx="159">
                  <c:v>42853</c:v>
                </c:pt>
                <c:pt idx="160">
                  <c:v>42857</c:v>
                </c:pt>
                <c:pt idx="161">
                  <c:v>42858</c:v>
                </c:pt>
                <c:pt idx="162">
                  <c:v>42859</c:v>
                </c:pt>
                <c:pt idx="163">
                  <c:v>42860</c:v>
                </c:pt>
                <c:pt idx="164">
                  <c:v>42863</c:v>
                </c:pt>
                <c:pt idx="165">
                  <c:v>42864</c:v>
                </c:pt>
                <c:pt idx="166">
                  <c:v>42865</c:v>
                </c:pt>
                <c:pt idx="167">
                  <c:v>42866</c:v>
                </c:pt>
                <c:pt idx="168">
                  <c:v>42867</c:v>
                </c:pt>
                <c:pt idx="169">
                  <c:v>42870</c:v>
                </c:pt>
                <c:pt idx="170">
                  <c:v>42871</c:v>
                </c:pt>
                <c:pt idx="171">
                  <c:v>42872</c:v>
                </c:pt>
                <c:pt idx="172">
                  <c:v>42873</c:v>
                </c:pt>
                <c:pt idx="173">
                  <c:v>42874</c:v>
                </c:pt>
                <c:pt idx="174">
                  <c:v>42877</c:v>
                </c:pt>
                <c:pt idx="175">
                  <c:v>42878</c:v>
                </c:pt>
                <c:pt idx="176">
                  <c:v>42879</c:v>
                </c:pt>
                <c:pt idx="177">
                  <c:v>42880</c:v>
                </c:pt>
                <c:pt idx="178">
                  <c:v>42881</c:v>
                </c:pt>
                <c:pt idx="179">
                  <c:v>42884</c:v>
                </c:pt>
                <c:pt idx="180">
                  <c:v>42885</c:v>
                </c:pt>
                <c:pt idx="181">
                  <c:v>42886</c:v>
                </c:pt>
                <c:pt idx="182">
                  <c:v>42887</c:v>
                </c:pt>
                <c:pt idx="183">
                  <c:v>42888</c:v>
                </c:pt>
                <c:pt idx="184">
                  <c:v>42891</c:v>
                </c:pt>
                <c:pt idx="185">
                  <c:v>42892</c:v>
                </c:pt>
                <c:pt idx="186">
                  <c:v>42893</c:v>
                </c:pt>
                <c:pt idx="187">
                  <c:v>42894</c:v>
                </c:pt>
                <c:pt idx="188">
                  <c:v>42895</c:v>
                </c:pt>
                <c:pt idx="189">
                  <c:v>42898</c:v>
                </c:pt>
                <c:pt idx="190">
                  <c:v>42899</c:v>
                </c:pt>
                <c:pt idx="191">
                  <c:v>42900</c:v>
                </c:pt>
                <c:pt idx="192">
                  <c:v>42901</c:v>
                </c:pt>
                <c:pt idx="193">
                  <c:v>42902</c:v>
                </c:pt>
                <c:pt idx="194">
                  <c:v>42905</c:v>
                </c:pt>
                <c:pt idx="195">
                  <c:v>42906</c:v>
                </c:pt>
                <c:pt idx="196">
                  <c:v>42907</c:v>
                </c:pt>
                <c:pt idx="197">
                  <c:v>42908</c:v>
                </c:pt>
                <c:pt idx="198">
                  <c:v>42909</c:v>
                </c:pt>
                <c:pt idx="199">
                  <c:v>42912</c:v>
                </c:pt>
                <c:pt idx="200">
                  <c:v>42913</c:v>
                </c:pt>
                <c:pt idx="201">
                  <c:v>42914</c:v>
                </c:pt>
                <c:pt idx="202">
                  <c:v>42915</c:v>
                </c:pt>
                <c:pt idx="203">
                  <c:v>42916</c:v>
                </c:pt>
                <c:pt idx="204">
                  <c:v>42919</c:v>
                </c:pt>
                <c:pt idx="205">
                  <c:v>42920</c:v>
                </c:pt>
                <c:pt idx="206">
                  <c:v>42921</c:v>
                </c:pt>
                <c:pt idx="207">
                  <c:v>42922</c:v>
                </c:pt>
                <c:pt idx="208">
                  <c:v>42923</c:v>
                </c:pt>
                <c:pt idx="209">
                  <c:v>42926</c:v>
                </c:pt>
                <c:pt idx="210">
                  <c:v>42927</c:v>
                </c:pt>
                <c:pt idx="211">
                  <c:v>42928</c:v>
                </c:pt>
                <c:pt idx="212">
                  <c:v>42929</c:v>
                </c:pt>
                <c:pt idx="213">
                  <c:v>42930</c:v>
                </c:pt>
                <c:pt idx="214">
                  <c:v>42933</c:v>
                </c:pt>
                <c:pt idx="215">
                  <c:v>42934</c:v>
                </c:pt>
                <c:pt idx="216">
                  <c:v>42935</c:v>
                </c:pt>
                <c:pt idx="217">
                  <c:v>42936</c:v>
                </c:pt>
                <c:pt idx="218">
                  <c:v>42937</c:v>
                </c:pt>
                <c:pt idx="219">
                  <c:v>42940</c:v>
                </c:pt>
                <c:pt idx="220">
                  <c:v>42941</c:v>
                </c:pt>
                <c:pt idx="221">
                  <c:v>42942</c:v>
                </c:pt>
                <c:pt idx="222">
                  <c:v>42943</c:v>
                </c:pt>
                <c:pt idx="223">
                  <c:v>42944</c:v>
                </c:pt>
                <c:pt idx="224">
                  <c:v>42947</c:v>
                </c:pt>
                <c:pt idx="225">
                  <c:v>42948</c:v>
                </c:pt>
                <c:pt idx="226">
                  <c:v>42949</c:v>
                </c:pt>
                <c:pt idx="227">
                  <c:v>42950</c:v>
                </c:pt>
                <c:pt idx="228">
                  <c:v>42951</c:v>
                </c:pt>
                <c:pt idx="229">
                  <c:v>42954</c:v>
                </c:pt>
                <c:pt idx="230">
                  <c:v>42955</c:v>
                </c:pt>
                <c:pt idx="231">
                  <c:v>42956</c:v>
                </c:pt>
                <c:pt idx="232">
                  <c:v>42957</c:v>
                </c:pt>
                <c:pt idx="233">
                  <c:v>42958</c:v>
                </c:pt>
                <c:pt idx="234">
                  <c:v>42961</c:v>
                </c:pt>
                <c:pt idx="235">
                  <c:v>42962</c:v>
                </c:pt>
                <c:pt idx="236">
                  <c:v>42963</c:v>
                </c:pt>
                <c:pt idx="237">
                  <c:v>42964</c:v>
                </c:pt>
                <c:pt idx="238">
                  <c:v>42965</c:v>
                </c:pt>
                <c:pt idx="239">
                  <c:v>42968</c:v>
                </c:pt>
                <c:pt idx="240">
                  <c:v>42969</c:v>
                </c:pt>
                <c:pt idx="241">
                  <c:v>42970</c:v>
                </c:pt>
                <c:pt idx="242">
                  <c:v>42971</c:v>
                </c:pt>
                <c:pt idx="243">
                  <c:v>42972</c:v>
                </c:pt>
                <c:pt idx="244">
                  <c:v>42975</c:v>
                </c:pt>
                <c:pt idx="245">
                  <c:v>42976</c:v>
                </c:pt>
                <c:pt idx="246">
                  <c:v>42977</c:v>
                </c:pt>
                <c:pt idx="247">
                  <c:v>42978</c:v>
                </c:pt>
                <c:pt idx="248">
                  <c:v>42979</c:v>
                </c:pt>
                <c:pt idx="249">
                  <c:v>42982</c:v>
                </c:pt>
                <c:pt idx="250">
                  <c:v>42983</c:v>
                </c:pt>
                <c:pt idx="251">
                  <c:v>42984</c:v>
                </c:pt>
                <c:pt idx="252">
                  <c:v>42985</c:v>
                </c:pt>
                <c:pt idx="253">
                  <c:v>42986</c:v>
                </c:pt>
                <c:pt idx="254">
                  <c:v>42989</c:v>
                </c:pt>
                <c:pt idx="255">
                  <c:v>42990</c:v>
                </c:pt>
                <c:pt idx="256">
                  <c:v>42991</c:v>
                </c:pt>
                <c:pt idx="257">
                  <c:v>42992</c:v>
                </c:pt>
                <c:pt idx="258">
                  <c:v>42993</c:v>
                </c:pt>
                <c:pt idx="259">
                  <c:v>42996</c:v>
                </c:pt>
                <c:pt idx="260">
                  <c:v>42997</c:v>
                </c:pt>
                <c:pt idx="261">
                  <c:v>42998</c:v>
                </c:pt>
                <c:pt idx="262">
                  <c:v>42999</c:v>
                </c:pt>
                <c:pt idx="263">
                  <c:v>43000</c:v>
                </c:pt>
                <c:pt idx="264">
                  <c:v>43003</c:v>
                </c:pt>
                <c:pt idx="265">
                  <c:v>43004</c:v>
                </c:pt>
                <c:pt idx="266">
                  <c:v>43005</c:v>
                </c:pt>
                <c:pt idx="267">
                  <c:v>43006</c:v>
                </c:pt>
                <c:pt idx="268">
                  <c:v>43007</c:v>
                </c:pt>
                <c:pt idx="269">
                  <c:v>43010</c:v>
                </c:pt>
                <c:pt idx="270">
                  <c:v>43011</c:v>
                </c:pt>
                <c:pt idx="271">
                  <c:v>43012</c:v>
                </c:pt>
                <c:pt idx="272">
                  <c:v>43013</c:v>
                </c:pt>
                <c:pt idx="273">
                  <c:v>43014</c:v>
                </c:pt>
                <c:pt idx="274">
                  <c:v>43017</c:v>
                </c:pt>
                <c:pt idx="275">
                  <c:v>43018</c:v>
                </c:pt>
                <c:pt idx="276">
                  <c:v>43019</c:v>
                </c:pt>
                <c:pt idx="277">
                  <c:v>43020</c:v>
                </c:pt>
                <c:pt idx="278">
                  <c:v>43021</c:v>
                </c:pt>
                <c:pt idx="279">
                  <c:v>43024</c:v>
                </c:pt>
                <c:pt idx="280">
                  <c:v>43025</c:v>
                </c:pt>
                <c:pt idx="281">
                  <c:v>43026</c:v>
                </c:pt>
                <c:pt idx="282">
                  <c:v>43027</c:v>
                </c:pt>
                <c:pt idx="283">
                  <c:v>43028</c:v>
                </c:pt>
                <c:pt idx="284">
                  <c:v>43031</c:v>
                </c:pt>
                <c:pt idx="285">
                  <c:v>43032</c:v>
                </c:pt>
                <c:pt idx="286">
                  <c:v>43033</c:v>
                </c:pt>
                <c:pt idx="287">
                  <c:v>43034</c:v>
                </c:pt>
                <c:pt idx="288">
                  <c:v>43035</c:v>
                </c:pt>
                <c:pt idx="289">
                  <c:v>43038</c:v>
                </c:pt>
                <c:pt idx="290">
                  <c:v>43039</c:v>
                </c:pt>
                <c:pt idx="291">
                  <c:v>43040</c:v>
                </c:pt>
                <c:pt idx="292">
                  <c:v>43041</c:v>
                </c:pt>
                <c:pt idx="293">
                  <c:v>43042</c:v>
                </c:pt>
                <c:pt idx="294">
                  <c:v>43045</c:v>
                </c:pt>
                <c:pt idx="295">
                  <c:v>43046</c:v>
                </c:pt>
                <c:pt idx="296">
                  <c:v>43047</c:v>
                </c:pt>
                <c:pt idx="297">
                  <c:v>43048</c:v>
                </c:pt>
                <c:pt idx="298">
                  <c:v>43049</c:v>
                </c:pt>
                <c:pt idx="299">
                  <c:v>43052</c:v>
                </c:pt>
                <c:pt idx="300">
                  <c:v>43053</c:v>
                </c:pt>
                <c:pt idx="301">
                  <c:v>43054</c:v>
                </c:pt>
                <c:pt idx="302">
                  <c:v>43055</c:v>
                </c:pt>
                <c:pt idx="303">
                  <c:v>43056</c:v>
                </c:pt>
                <c:pt idx="304">
                  <c:v>43059</c:v>
                </c:pt>
                <c:pt idx="305">
                  <c:v>43060</c:v>
                </c:pt>
                <c:pt idx="306">
                  <c:v>43061</c:v>
                </c:pt>
                <c:pt idx="307">
                  <c:v>43062</c:v>
                </c:pt>
                <c:pt idx="308">
                  <c:v>43063</c:v>
                </c:pt>
                <c:pt idx="309">
                  <c:v>43066</c:v>
                </c:pt>
                <c:pt idx="310">
                  <c:v>43067</c:v>
                </c:pt>
                <c:pt idx="311">
                  <c:v>43068</c:v>
                </c:pt>
                <c:pt idx="312">
                  <c:v>43069</c:v>
                </c:pt>
                <c:pt idx="313">
                  <c:v>43070</c:v>
                </c:pt>
                <c:pt idx="314">
                  <c:v>43073</c:v>
                </c:pt>
                <c:pt idx="315">
                  <c:v>43074</c:v>
                </c:pt>
                <c:pt idx="316">
                  <c:v>43075</c:v>
                </c:pt>
                <c:pt idx="317">
                  <c:v>43076</c:v>
                </c:pt>
                <c:pt idx="318">
                  <c:v>43077</c:v>
                </c:pt>
                <c:pt idx="319">
                  <c:v>43080</c:v>
                </c:pt>
                <c:pt idx="320">
                  <c:v>43081</c:v>
                </c:pt>
                <c:pt idx="321">
                  <c:v>43082</c:v>
                </c:pt>
                <c:pt idx="322">
                  <c:v>43083</c:v>
                </c:pt>
                <c:pt idx="323">
                  <c:v>43084</c:v>
                </c:pt>
                <c:pt idx="324">
                  <c:v>43087</c:v>
                </c:pt>
                <c:pt idx="325">
                  <c:v>43088</c:v>
                </c:pt>
                <c:pt idx="326">
                  <c:v>43089</c:v>
                </c:pt>
                <c:pt idx="327">
                  <c:v>43090</c:v>
                </c:pt>
                <c:pt idx="328">
                  <c:v>43091</c:v>
                </c:pt>
                <c:pt idx="329">
                  <c:v>43096</c:v>
                </c:pt>
                <c:pt idx="330">
                  <c:v>43097</c:v>
                </c:pt>
                <c:pt idx="331">
                  <c:v>43098</c:v>
                </c:pt>
                <c:pt idx="332">
                  <c:v>43102</c:v>
                </c:pt>
                <c:pt idx="333">
                  <c:v>43103</c:v>
                </c:pt>
                <c:pt idx="334">
                  <c:v>43104</c:v>
                </c:pt>
                <c:pt idx="335">
                  <c:v>43105</c:v>
                </c:pt>
                <c:pt idx="336">
                  <c:v>43108</c:v>
                </c:pt>
                <c:pt idx="337">
                  <c:v>43109</c:v>
                </c:pt>
                <c:pt idx="338">
                  <c:v>43110</c:v>
                </c:pt>
                <c:pt idx="339">
                  <c:v>43111</c:v>
                </c:pt>
                <c:pt idx="340">
                  <c:v>43112</c:v>
                </c:pt>
                <c:pt idx="341">
                  <c:v>43115</c:v>
                </c:pt>
                <c:pt idx="342">
                  <c:v>43116</c:v>
                </c:pt>
                <c:pt idx="343">
                  <c:v>43117</c:v>
                </c:pt>
                <c:pt idx="344">
                  <c:v>43118</c:v>
                </c:pt>
                <c:pt idx="345">
                  <c:v>43119</c:v>
                </c:pt>
                <c:pt idx="346">
                  <c:v>43122</c:v>
                </c:pt>
                <c:pt idx="347">
                  <c:v>43123</c:v>
                </c:pt>
                <c:pt idx="348">
                  <c:v>43124</c:v>
                </c:pt>
                <c:pt idx="349">
                  <c:v>43125</c:v>
                </c:pt>
                <c:pt idx="350">
                  <c:v>43126</c:v>
                </c:pt>
                <c:pt idx="351">
                  <c:v>43129</c:v>
                </c:pt>
                <c:pt idx="352">
                  <c:v>43130</c:v>
                </c:pt>
                <c:pt idx="353">
                  <c:v>43131</c:v>
                </c:pt>
                <c:pt idx="354">
                  <c:v>43132</c:v>
                </c:pt>
                <c:pt idx="355">
                  <c:v>43133</c:v>
                </c:pt>
                <c:pt idx="356">
                  <c:v>43136</c:v>
                </c:pt>
                <c:pt idx="357">
                  <c:v>43137</c:v>
                </c:pt>
                <c:pt idx="358">
                  <c:v>43138</c:v>
                </c:pt>
                <c:pt idx="359">
                  <c:v>43139</c:v>
                </c:pt>
                <c:pt idx="360">
                  <c:v>43140</c:v>
                </c:pt>
                <c:pt idx="361">
                  <c:v>43143</c:v>
                </c:pt>
                <c:pt idx="362">
                  <c:v>43144</c:v>
                </c:pt>
                <c:pt idx="363">
                  <c:v>43145</c:v>
                </c:pt>
                <c:pt idx="364">
                  <c:v>43146</c:v>
                </c:pt>
                <c:pt idx="365">
                  <c:v>43147</c:v>
                </c:pt>
                <c:pt idx="366">
                  <c:v>43150</c:v>
                </c:pt>
                <c:pt idx="367">
                  <c:v>43151</c:v>
                </c:pt>
                <c:pt idx="368">
                  <c:v>43152</c:v>
                </c:pt>
                <c:pt idx="369">
                  <c:v>43153</c:v>
                </c:pt>
                <c:pt idx="370">
                  <c:v>43154</c:v>
                </c:pt>
                <c:pt idx="371">
                  <c:v>43157</c:v>
                </c:pt>
                <c:pt idx="372">
                  <c:v>43158</c:v>
                </c:pt>
                <c:pt idx="373">
                  <c:v>43159</c:v>
                </c:pt>
                <c:pt idx="374">
                  <c:v>43160</c:v>
                </c:pt>
                <c:pt idx="375">
                  <c:v>43161</c:v>
                </c:pt>
                <c:pt idx="376">
                  <c:v>43164</c:v>
                </c:pt>
                <c:pt idx="377">
                  <c:v>43165</c:v>
                </c:pt>
                <c:pt idx="378">
                  <c:v>43166</c:v>
                </c:pt>
                <c:pt idx="379">
                  <c:v>43167</c:v>
                </c:pt>
                <c:pt idx="380">
                  <c:v>43168</c:v>
                </c:pt>
                <c:pt idx="381">
                  <c:v>43171</c:v>
                </c:pt>
                <c:pt idx="382">
                  <c:v>43172</c:v>
                </c:pt>
                <c:pt idx="383">
                  <c:v>43173</c:v>
                </c:pt>
                <c:pt idx="384">
                  <c:v>43174</c:v>
                </c:pt>
                <c:pt idx="385">
                  <c:v>43175</c:v>
                </c:pt>
                <c:pt idx="386">
                  <c:v>43178</c:v>
                </c:pt>
                <c:pt idx="387">
                  <c:v>43179</c:v>
                </c:pt>
                <c:pt idx="388">
                  <c:v>43180</c:v>
                </c:pt>
                <c:pt idx="389">
                  <c:v>43181</c:v>
                </c:pt>
                <c:pt idx="390">
                  <c:v>43182</c:v>
                </c:pt>
                <c:pt idx="391">
                  <c:v>43185</c:v>
                </c:pt>
                <c:pt idx="392">
                  <c:v>43186</c:v>
                </c:pt>
                <c:pt idx="393">
                  <c:v>43187</c:v>
                </c:pt>
                <c:pt idx="394">
                  <c:v>43188</c:v>
                </c:pt>
                <c:pt idx="395">
                  <c:v>43193</c:v>
                </c:pt>
                <c:pt idx="396">
                  <c:v>43194</c:v>
                </c:pt>
                <c:pt idx="397">
                  <c:v>43195</c:v>
                </c:pt>
                <c:pt idx="398">
                  <c:v>43196</c:v>
                </c:pt>
                <c:pt idx="399">
                  <c:v>43199</c:v>
                </c:pt>
                <c:pt idx="400">
                  <c:v>43200</c:v>
                </c:pt>
                <c:pt idx="401">
                  <c:v>43201</c:v>
                </c:pt>
                <c:pt idx="402">
                  <c:v>43202</c:v>
                </c:pt>
                <c:pt idx="403">
                  <c:v>43203</c:v>
                </c:pt>
                <c:pt idx="404">
                  <c:v>43206</c:v>
                </c:pt>
                <c:pt idx="405">
                  <c:v>43207</c:v>
                </c:pt>
                <c:pt idx="406">
                  <c:v>43208</c:v>
                </c:pt>
                <c:pt idx="407">
                  <c:v>43209</c:v>
                </c:pt>
                <c:pt idx="408">
                  <c:v>43210</c:v>
                </c:pt>
                <c:pt idx="409">
                  <c:v>43213</c:v>
                </c:pt>
                <c:pt idx="410">
                  <c:v>43214</c:v>
                </c:pt>
                <c:pt idx="411">
                  <c:v>43215</c:v>
                </c:pt>
                <c:pt idx="412">
                  <c:v>43216</c:v>
                </c:pt>
                <c:pt idx="413">
                  <c:v>43217</c:v>
                </c:pt>
                <c:pt idx="414">
                  <c:v>43220</c:v>
                </c:pt>
                <c:pt idx="415">
                  <c:v>43222</c:v>
                </c:pt>
                <c:pt idx="416">
                  <c:v>43223</c:v>
                </c:pt>
                <c:pt idx="417">
                  <c:v>43224</c:v>
                </c:pt>
                <c:pt idx="418">
                  <c:v>43227</c:v>
                </c:pt>
                <c:pt idx="419">
                  <c:v>43228</c:v>
                </c:pt>
                <c:pt idx="420">
                  <c:v>43229</c:v>
                </c:pt>
                <c:pt idx="421">
                  <c:v>43230</c:v>
                </c:pt>
                <c:pt idx="422">
                  <c:v>43231</c:v>
                </c:pt>
                <c:pt idx="423">
                  <c:v>43234</c:v>
                </c:pt>
                <c:pt idx="424">
                  <c:v>43235</c:v>
                </c:pt>
                <c:pt idx="425">
                  <c:v>43236</c:v>
                </c:pt>
                <c:pt idx="426">
                  <c:v>43237</c:v>
                </c:pt>
                <c:pt idx="427">
                  <c:v>43238</c:v>
                </c:pt>
                <c:pt idx="428">
                  <c:v>43241</c:v>
                </c:pt>
                <c:pt idx="429">
                  <c:v>43242</c:v>
                </c:pt>
                <c:pt idx="430">
                  <c:v>43243</c:v>
                </c:pt>
                <c:pt idx="431">
                  <c:v>43244</c:v>
                </c:pt>
                <c:pt idx="432">
                  <c:v>43245</c:v>
                </c:pt>
                <c:pt idx="433">
                  <c:v>43248</c:v>
                </c:pt>
                <c:pt idx="434">
                  <c:v>43249</c:v>
                </c:pt>
                <c:pt idx="435">
                  <c:v>43250</c:v>
                </c:pt>
                <c:pt idx="436">
                  <c:v>43251</c:v>
                </c:pt>
                <c:pt idx="437">
                  <c:v>43252</c:v>
                </c:pt>
                <c:pt idx="438">
                  <c:v>43255</c:v>
                </c:pt>
                <c:pt idx="439">
                  <c:v>43256</c:v>
                </c:pt>
                <c:pt idx="440">
                  <c:v>43257</c:v>
                </c:pt>
                <c:pt idx="441">
                  <c:v>43258</c:v>
                </c:pt>
                <c:pt idx="442">
                  <c:v>43259</c:v>
                </c:pt>
                <c:pt idx="443">
                  <c:v>43262</c:v>
                </c:pt>
                <c:pt idx="444">
                  <c:v>43263</c:v>
                </c:pt>
                <c:pt idx="445">
                  <c:v>43264</c:v>
                </c:pt>
                <c:pt idx="446">
                  <c:v>43265</c:v>
                </c:pt>
                <c:pt idx="447">
                  <c:v>43266</c:v>
                </c:pt>
                <c:pt idx="448">
                  <c:v>43269</c:v>
                </c:pt>
                <c:pt idx="449">
                  <c:v>43270</c:v>
                </c:pt>
                <c:pt idx="450">
                  <c:v>43271</c:v>
                </c:pt>
                <c:pt idx="451">
                  <c:v>43272</c:v>
                </c:pt>
                <c:pt idx="452">
                  <c:v>43273</c:v>
                </c:pt>
                <c:pt idx="453">
                  <c:v>43276</c:v>
                </c:pt>
                <c:pt idx="454">
                  <c:v>43277</c:v>
                </c:pt>
                <c:pt idx="455">
                  <c:v>43278</c:v>
                </c:pt>
                <c:pt idx="456">
                  <c:v>43279</c:v>
                </c:pt>
                <c:pt idx="457">
                  <c:v>43280</c:v>
                </c:pt>
                <c:pt idx="458">
                  <c:v>43283</c:v>
                </c:pt>
                <c:pt idx="459">
                  <c:v>43284</c:v>
                </c:pt>
                <c:pt idx="460">
                  <c:v>43285</c:v>
                </c:pt>
                <c:pt idx="461">
                  <c:v>43286</c:v>
                </c:pt>
                <c:pt idx="462">
                  <c:v>43287</c:v>
                </c:pt>
                <c:pt idx="463">
                  <c:v>43290</c:v>
                </c:pt>
                <c:pt idx="464">
                  <c:v>43291</c:v>
                </c:pt>
                <c:pt idx="465">
                  <c:v>43292</c:v>
                </c:pt>
                <c:pt idx="466">
                  <c:v>43293</c:v>
                </c:pt>
                <c:pt idx="467">
                  <c:v>43294</c:v>
                </c:pt>
                <c:pt idx="468">
                  <c:v>43297</c:v>
                </c:pt>
                <c:pt idx="469">
                  <c:v>43298</c:v>
                </c:pt>
                <c:pt idx="470">
                  <c:v>43299</c:v>
                </c:pt>
                <c:pt idx="471">
                  <c:v>43300</c:v>
                </c:pt>
                <c:pt idx="472">
                  <c:v>43301</c:v>
                </c:pt>
                <c:pt idx="473">
                  <c:v>43304</c:v>
                </c:pt>
                <c:pt idx="474">
                  <c:v>43305</c:v>
                </c:pt>
                <c:pt idx="475">
                  <c:v>43306</c:v>
                </c:pt>
                <c:pt idx="476">
                  <c:v>43307</c:v>
                </c:pt>
                <c:pt idx="477">
                  <c:v>43308</c:v>
                </c:pt>
                <c:pt idx="478">
                  <c:v>43311</c:v>
                </c:pt>
                <c:pt idx="479">
                  <c:v>43312</c:v>
                </c:pt>
                <c:pt idx="480">
                  <c:v>43313</c:v>
                </c:pt>
                <c:pt idx="481">
                  <c:v>43314</c:v>
                </c:pt>
                <c:pt idx="482">
                  <c:v>43315</c:v>
                </c:pt>
                <c:pt idx="483">
                  <c:v>43318</c:v>
                </c:pt>
                <c:pt idx="484">
                  <c:v>43319</c:v>
                </c:pt>
                <c:pt idx="485">
                  <c:v>43320</c:v>
                </c:pt>
                <c:pt idx="486">
                  <c:v>43321</c:v>
                </c:pt>
                <c:pt idx="487">
                  <c:v>43322</c:v>
                </c:pt>
                <c:pt idx="488">
                  <c:v>43325</c:v>
                </c:pt>
                <c:pt idx="489">
                  <c:v>43326</c:v>
                </c:pt>
                <c:pt idx="490">
                  <c:v>43327</c:v>
                </c:pt>
                <c:pt idx="491">
                  <c:v>43328</c:v>
                </c:pt>
                <c:pt idx="492">
                  <c:v>43329</c:v>
                </c:pt>
                <c:pt idx="493">
                  <c:v>43332</c:v>
                </c:pt>
                <c:pt idx="494">
                  <c:v>43333</c:v>
                </c:pt>
                <c:pt idx="495">
                  <c:v>43334</c:v>
                </c:pt>
                <c:pt idx="496">
                  <c:v>43335</c:v>
                </c:pt>
                <c:pt idx="497">
                  <c:v>43336</c:v>
                </c:pt>
                <c:pt idx="498">
                  <c:v>43339</c:v>
                </c:pt>
                <c:pt idx="499">
                  <c:v>43340</c:v>
                </c:pt>
                <c:pt idx="500">
                  <c:v>43341</c:v>
                </c:pt>
                <c:pt idx="501">
                  <c:v>43342</c:v>
                </c:pt>
                <c:pt idx="502">
                  <c:v>43343</c:v>
                </c:pt>
                <c:pt idx="503">
                  <c:v>43346</c:v>
                </c:pt>
                <c:pt idx="504">
                  <c:v>43347</c:v>
                </c:pt>
                <c:pt idx="505">
                  <c:v>43348</c:v>
                </c:pt>
                <c:pt idx="506">
                  <c:v>43349</c:v>
                </c:pt>
                <c:pt idx="507">
                  <c:v>43350</c:v>
                </c:pt>
                <c:pt idx="508">
                  <c:v>43353</c:v>
                </c:pt>
                <c:pt idx="509">
                  <c:v>43354</c:v>
                </c:pt>
                <c:pt idx="510">
                  <c:v>43355</c:v>
                </c:pt>
                <c:pt idx="511">
                  <c:v>43356</c:v>
                </c:pt>
                <c:pt idx="512">
                  <c:v>43357</c:v>
                </c:pt>
                <c:pt idx="513">
                  <c:v>43360</c:v>
                </c:pt>
                <c:pt idx="514">
                  <c:v>43361</c:v>
                </c:pt>
                <c:pt idx="515">
                  <c:v>43362</c:v>
                </c:pt>
                <c:pt idx="516">
                  <c:v>43363</c:v>
                </c:pt>
                <c:pt idx="517">
                  <c:v>43364</c:v>
                </c:pt>
                <c:pt idx="518">
                  <c:v>43371</c:v>
                </c:pt>
                <c:pt idx="519">
                  <c:v>43378</c:v>
                </c:pt>
                <c:pt idx="520">
                  <c:v>43385</c:v>
                </c:pt>
                <c:pt idx="521">
                  <c:v>43392</c:v>
                </c:pt>
                <c:pt idx="522">
                  <c:v>43399</c:v>
                </c:pt>
                <c:pt idx="523">
                  <c:v>43406</c:v>
                </c:pt>
                <c:pt idx="524">
                  <c:v>43413</c:v>
                </c:pt>
                <c:pt idx="525">
                  <c:v>43420</c:v>
                </c:pt>
                <c:pt idx="526">
                  <c:v>43427</c:v>
                </c:pt>
                <c:pt idx="527">
                  <c:v>43434</c:v>
                </c:pt>
                <c:pt idx="528">
                  <c:v>43441</c:v>
                </c:pt>
                <c:pt idx="529">
                  <c:v>43448</c:v>
                </c:pt>
                <c:pt idx="530">
                  <c:v>43455</c:v>
                </c:pt>
                <c:pt idx="531">
                  <c:v>43465</c:v>
                </c:pt>
                <c:pt idx="532">
                  <c:v>43472</c:v>
                </c:pt>
                <c:pt idx="533">
                  <c:v>43479</c:v>
                </c:pt>
                <c:pt idx="534">
                  <c:v>43486</c:v>
                </c:pt>
                <c:pt idx="535">
                  <c:v>43493</c:v>
                </c:pt>
                <c:pt idx="536">
                  <c:v>43500</c:v>
                </c:pt>
                <c:pt idx="537">
                  <c:v>43507</c:v>
                </c:pt>
                <c:pt idx="538">
                  <c:v>43514</c:v>
                </c:pt>
                <c:pt idx="539">
                  <c:v>43521</c:v>
                </c:pt>
                <c:pt idx="540">
                  <c:v>43528</c:v>
                </c:pt>
                <c:pt idx="541">
                  <c:v>43535</c:v>
                </c:pt>
                <c:pt idx="542">
                  <c:v>43542</c:v>
                </c:pt>
                <c:pt idx="543">
                  <c:v>43549</c:v>
                </c:pt>
                <c:pt idx="544">
                  <c:v>43556</c:v>
                </c:pt>
                <c:pt idx="545">
                  <c:v>43563</c:v>
                </c:pt>
                <c:pt idx="546">
                  <c:v>43570</c:v>
                </c:pt>
                <c:pt idx="547">
                  <c:v>43579</c:v>
                </c:pt>
                <c:pt idx="548">
                  <c:v>43584</c:v>
                </c:pt>
                <c:pt idx="549">
                  <c:v>43591</c:v>
                </c:pt>
                <c:pt idx="550">
                  <c:v>43598</c:v>
                </c:pt>
                <c:pt idx="551">
                  <c:v>43605</c:v>
                </c:pt>
                <c:pt idx="552">
                  <c:v>43612</c:v>
                </c:pt>
                <c:pt idx="553">
                  <c:v>43619</c:v>
                </c:pt>
                <c:pt idx="554">
                  <c:v>43626</c:v>
                </c:pt>
                <c:pt idx="555">
                  <c:v>43633</c:v>
                </c:pt>
                <c:pt idx="556">
                  <c:v>43640</c:v>
                </c:pt>
                <c:pt idx="557">
                  <c:v>43647</c:v>
                </c:pt>
                <c:pt idx="558">
                  <c:v>43654</c:v>
                </c:pt>
                <c:pt idx="559">
                  <c:v>43661</c:v>
                </c:pt>
                <c:pt idx="560">
                  <c:v>43668</c:v>
                </c:pt>
                <c:pt idx="561">
                  <c:v>43675</c:v>
                </c:pt>
                <c:pt idx="562">
                  <c:v>43682</c:v>
                </c:pt>
                <c:pt idx="563">
                  <c:v>43689</c:v>
                </c:pt>
                <c:pt idx="564">
                  <c:v>43696</c:v>
                </c:pt>
                <c:pt idx="565">
                  <c:v>43703</c:v>
                </c:pt>
                <c:pt idx="566">
                  <c:v>43710</c:v>
                </c:pt>
                <c:pt idx="567">
                  <c:v>43717</c:v>
                </c:pt>
                <c:pt idx="568">
                  <c:v>43724</c:v>
                </c:pt>
                <c:pt idx="569">
                  <c:v>43731</c:v>
                </c:pt>
                <c:pt idx="570">
                  <c:v>43738</c:v>
                </c:pt>
                <c:pt idx="571">
                  <c:v>43745</c:v>
                </c:pt>
                <c:pt idx="572">
                  <c:v>43752</c:v>
                </c:pt>
                <c:pt idx="573">
                  <c:v>43759</c:v>
                </c:pt>
                <c:pt idx="574">
                  <c:v>43766</c:v>
                </c:pt>
                <c:pt idx="575">
                  <c:v>43773</c:v>
                </c:pt>
                <c:pt idx="576">
                  <c:v>43780</c:v>
                </c:pt>
                <c:pt idx="577">
                  <c:v>43787</c:v>
                </c:pt>
                <c:pt idx="578">
                  <c:v>43794</c:v>
                </c:pt>
                <c:pt idx="579">
                  <c:v>43801</c:v>
                </c:pt>
                <c:pt idx="580">
                  <c:v>43808</c:v>
                </c:pt>
                <c:pt idx="581">
                  <c:v>43815</c:v>
                </c:pt>
                <c:pt idx="582">
                  <c:v>43822</c:v>
                </c:pt>
                <c:pt idx="583">
                  <c:v>43830</c:v>
                </c:pt>
                <c:pt idx="584">
                  <c:v>43837</c:v>
                </c:pt>
                <c:pt idx="585">
                  <c:v>43844</c:v>
                </c:pt>
                <c:pt idx="586">
                  <c:v>43851</c:v>
                </c:pt>
                <c:pt idx="587">
                  <c:v>43858</c:v>
                </c:pt>
                <c:pt idx="588">
                  <c:v>43865</c:v>
                </c:pt>
                <c:pt idx="589">
                  <c:v>43872</c:v>
                </c:pt>
                <c:pt idx="590">
                  <c:v>43879</c:v>
                </c:pt>
                <c:pt idx="591">
                  <c:v>43886</c:v>
                </c:pt>
                <c:pt idx="592">
                  <c:v>43893</c:v>
                </c:pt>
                <c:pt idx="593">
                  <c:v>43900</c:v>
                </c:pt>
                <c:pt idx="594">
                  <c:v>43907</c:v>
                </c:pt>
                <c:pt idx="595">
                  <c:v>43914</c:v>
                </c:pt>
                <c:pt idx="596">
                  <c:v>43921</c:v>
                </c:pt>
                <c:pt idx="597">
                  <c:v>43928</c:v>
                </c:pt>
                <c:pt idx="598">
                  <c:v>43937</c:v>
                </c:pt>
                <c:pt idx="599">
                  <c:v>43944</c:v>
                </c:pt>
                <c:pt idx="600">
                  <c:v>43951</c:v>
                </c:pt>
                <c:pt idx="601">
                  <c:v>43958</c:v>
                </c:pt>
                <c:pt idx="602">
                  <c:v>43965</c:v>
                </c:pt>
                <c:pt idx="603">
                  <c:v>43972</c:v>
                </c:pt>
                <c:pt idx="604">
                  <c:v>43979</c:v>
                </c:pt>
                <c:pt idx="605">
                  <c:v>43986</c:v>
                </c:pt>
                <c:pt idx="606">
                  <c:v>43993</c:v>
                </c:pt>
                <c:pt idx="607">
                  <c:v>44000</c:v>
                </c:pt>
                <c:pt idx="608">
                  <c:v>44007</c:v>
                </c:pt>
                <c:pt idx="609">
                  <c:v>44014</c:v>
                </c:pt>
                <c:pt idx="610">
                  <c:v>44021</c:v>
                </c:pt>
                <c:pt idx="611">
                  <c:v>44028</c:v>
                </c:pt>
                <c:pt idx="612">
                  <c:v>44035</c:v>
                </c:pt>
                <c:pt idx="613">
                  <c:v>44042</c:v>
                </c:pt>
                <c:pt idx="614">
                  <c:v>44049</c:v>
                </c:pt>
                <c:pt idx="615">
                  <c:v>44056</c:v>
                </c:pt>
                <c:pt idx="616">
                  <c:v>44063</c:v>
                </c:pt>
                <c:pt idx="617">
                  <c:v>44070</c:v>
                </c:pt>
                <c:pt idx="618">
                  <c:v>44077</c:v>
                </c:pt>
                <c:pt idx="619">
                  <c:v>44084</c:v>
                </c:pt>
                <c:pt idx="620">
                  <c:v>44091</c:v>
                </c:pt>
                <c:pt idx="621">
                  <c:v>44098</c:v>
                </c:pt>
                <c:pt idx="622">
                  <c:v>44105</c:v>
                </c:pt>
                <c:pt idx="623">
                  <c:v>44112</c:v>
                </c:pt>
                <c:pt idx="624">
                  <c:v>44119</c:v>
                </c:pt>
                <c:pt idx="625">
                  <c:v>44126</c:v>
                </c:pt>
                <c:pt idx="626">
                  <c:v>44133</c:v>
                </c:pt>
                <c:pt idx="627">
                  <c:v>44140</c:v>
                </c:pt>
                <c:pt idx="628">
                  <c:v>44147</c:v>
                </c:pt>
                <c:pt idx="629">
                  <c:v>44154</c:v>
                </c:pt>
                <c:pt idx="630">
                  <c:v>44161</c:v>
                </c:pt>
                <c:pt idx="631">
                  <c:v>44168</c:v>
                </c:pt>
                <c:pt idx="632">
                  <c:v>44175</c:v>
                </c:pt>
                <c:pt idx="633">
                  <c:v>44182</c:v>
                </c:pt>
                <c:pt idx="634">
                  <c:v>44189</c:v>
                </c:pt>
                <c:pt idx="635">
                  <c:v>44196</c:v>
                </c:pt>
                <c:pt idx="636">
                  <c:v>44203</c:v>
                </c:pt>
                <c:pt idx="637">
                  <c:v>44210</c:v>
                </c:pt>
                <c:pt idx="638">
                  <c:v>44217</c:v>
                </c:pt>
                <c:pt idx="639">
                  <c:v>44224</c:v>
                </c:pt>
                <c:pt idx="640">
                  <c:v>44231</c:v>
                </c:pt>
                <c:pt idx="641">
                  <c:v>44238</c:v>
                </c:pt>
                <c:pt idx="642">
                  <c:v>44245</c:v>
                </c:pt>
                <c:pt idx="643">
                  <c:v>44252</c:v>
                </c:pt>
                <c:pt idx="644">
                  <c:v>44259</c:v>
                </c:pt>
                <c:pt idx="645">
                  <c:v>44266</c:v>
                </c:pt>
                <c:pt idx="646">
                  <c:v>44273</c:v>
                </c:pt>
                <c:pt idx="647">
                  <c:v>44280</c:v>
                </c:pt>
                <c:pt idx="648">
                  <c:v>44287</c:v>
                </c:pt>
                <c:pt idx="649">
                  <c:v>44294</c:v>
                </c:pt>
                <c:pt idx="650">
                  <c:v>44301</c:v>
                </c:pt>
                <c:pt idx="651">
                  <c:v>44308</c:v>
                </c:pt>
                <c:pt idx="652">
                  <c:v>44315</c:v>
                </c:pt>
                <c:pt idx="653">
                  <c:v>44322</c:v>
                </c:pt>
                <c:pt idx="654">
                  <c:v>44329</c:v>
                </c:pt>
                <c:pt idx="655">
                  <c:v>44336</c:v>
                </c:pt>
                <c:pt idx="656">
                  <c:v>44343</c:v>
                </c:pt>
                <c:pt idx="657">
                  <c:v>44350</c:v>
                </c:pt>
                <c:pt idx="658">
                  <c:v>44357</c:v>
                </c:pt>
                <c:pt idx="659">
                  <c:v>44364</c:v>
                </c:pt>
                <c:pt idx="660">
                  <c:v>44371</c:v>
                </c:pt>
                <c:pt idx="661">
                  <c:v>44378</c:v>
                </c:pt>
                <c:pt idx="662">
                  <c:v>44385</c:v>
                </c:pt>
                <c:pt idx="663">
                  <c:v>44392</c:v>
                </c:pt>
                <c:pt idx="664">
                  <c:v>44399</c:v>
                </c:pt>
                <c:pt idx="665">
                  <c:v>44406</c:v>
                </c:pt>
                <c:pt idx="666">
                  <c:v>44413</c:v>
                </c:pt>
                <c:pt idx="667">
                  <c:v>44420</c:v>
                </c:pt>
                <c:pt idx="668">
                  <c:v>44427</c:v>
                </c:pt>
                <c:pt idx="669">
                  <c:v>44434</c:v>
                </c:pt>
                <c:pt idx="670">
                  <c:v>44441</c:v>
                </c:pt>
                <c:pt idx="671">
                  <c:v>44448</c:v>
                </c:pt>
                <c:pt idx="672">
                  <c:v>44455</c:v>
                </c:pt>
                <c:pt idx="673">
                  <c:v>44462</c:v>
                </c:pt>
                <c:pt idx="674">
                  <c:v>44469</c:v>
                </c:pt>
                <c:pt idx="675">
                  <c:v>44476</c:v>
                </c:pt>
                <c:pt idx="676">
                  <c:v>44483</c:v>
                </c:pt>
                <c:pt idx="677">
                  <c:v>44490</c:v>
                </c:pt>
                <c:pt idx="678">
                  <c:v>44497</c:v>
                </c:pt>
                <c:pt idx="679">
                  <c:v>44504</c:v>
                </c:pt>
                <c:pt idx="680">
                  <c:v>44511</c:v>
                </c:pt>
                <c:pt idx="681">
                  <c:v>44518</c:v>
                </c:pt>
                <c:pt idx="682">
                  <c:v>44525</c:v>
                </c:pt>
                <c:pt idx="683">
                  <c:v>44532</c:v>
                </c:pt>
                <c:pt idx="684">
                  <c:v>44539</c:v>
                </c:pt>
                <c:pt idx="685">
                  <c:v>44546</c:v>
                </c:pt>
                <c:pt idx="686">
                  <c:v>44553</c:v>
                </c:pt>
                <c:pt idx="687">
                  <c:v>44560</c:v>
                </c:pt>
                <c:pt idx="688">
                  <c:v>44567</c:v>
                </c:pt>
                <c:pt idx="689">
                  <c:v>44574</c:v>
                </c:pt>
                <c:pt idx="690">
                  <c:v>44581</c:v>
                </c:pt>
                <c:pt idx="691">
                  <c:v>44588</c:v>
                </c:pt>
                <c:pt idx="692">
                  <c:v>44595</c:v>
                </c:pt>
                <c:pt idx="693">
                  <c:v>44602</c:v>
                </c:pt>
                <c:pt idx="694">
                  <c:v>44609</c:v>
                </c:pt>
                <c:pt idx="695">
                  <c:v>44616</c:v>
                </c:pt>
                <c:pt idx="696">
                  <c:v>44623</c:v>
                </c:pt>
                <c:pt idx="697">
                  <c:v>44630</c:v>
                </c:pt>
                <c:pt idx="698">
                  <c:v>44637</c:v>
                </c:pt>
                <c:pt idx="699">
                  <c:v>44644</c:v>
                </c:pt>
                <c:pt idx="700">
                  <c:v>44651</c:v>
                </c:pt>
                <c:pt idx="701">
                  <c:v>44658</c:v>
                </c:pt>
                <c:pt idx="702">
                  <c:v>44665</c:v>
                </c:pt>
                <c:pt idx="703">
                  <c:v>44672</c:v>
                </c:pt>
                <c:pt idx="704">
                  <c:v>44679</c:v>
                </c:pt>
                <c:pt idx="705">
                  <c:v>44686</c:v>
                </c:pt>
                <c:pt idx="706">
                  <c:v>44693</c:v>
                </c:pt>
                <c:pt idx="707">
                  <c:v>44700</c:v>
                </c:pt>
                <c:pt idx="708">
                  <c:v>44707</c:v>
                </c:pt>
                <c:pt idx="709">
                  <c:v>44714</c:v>
                </c:pt>
                <c:pt idx="710">
                  <c:v>44721</c:v>
                </c:pt>
                <c:pt idx="711">
                  <c:v>44728</c:v>
                </c:pt>
                <c:pt idx="712">
                  <c:v>44735</c:v>
                </c:pt>
                <c:pt idx="713">
                  <c:v>44742</c:v>
                </c:pt>
                <c:pt idx="714">
                  <c:v>44749</c:v>
                </c:pt>
                <c:pt idx="715">
                  <c:v>44756</c:v>
                </c:pt>
                <c:pt idx="716">
                  <c:v>44763</c:v>
                </c:pt>
                <c:pt idx="717">
                  <c:v>44770</c:v>
                </c:pt>
                <c:pt idx="718">
                  <c:v>44777</c:v>
                </c:pt>
                <c:pt idx="719">
                  <c:v>44784</c:v>
                </c:pt>
                <c:pt idx="720">
                  <c:v>44791</c:v>
                </c:pt>
                <c:pt idx="721">
                  <c:v>44798</c:v>
                </c:pt>
                <c:pt idx="722">
                  <c:v>44805</c:v>
                </c:pt>
                <c:pt idx="723">
                  <c:v>44812</c:v>
                </c:pt>
                <c:pt idx="724">
                  <c:v>44819</c:v>
                </c:pt>
                <c:pt idx="725">
                  <c:v>44826</c:v>
                </c:pt>
                <c:pt idx="726">
                  <c:v>44833</c:v>
                </c:pt>
                <c:pt idx="727">
                  <c:v>44840</c:v>
                </c:pt>
                <c:pt idx="728">
                  <c:v>44847</c:v>
                </c:pt>
                <c:pt idx="729">
                  <c:v>44854</c:v>
                </c:pt>
                <c:pt idx="730">
                  <c:v>44861</c:v>
                </c:pt>
                <c:pt idx="731">
                  <c:v>44868</c:v>
                </c:pt>
                <c:pt idx="732">
                  <c:v>44875</c:v>
                </c:pt>
                <c:pt idx="733">
                  <c:v>44882</c:v>
                </c:pt>
                <c:pt idx="734">
                  <c:v>44889</c:v>
                </c:pt>
                <c:pt idx="735">
                  <c:v>44896</c:v>
                </c:pt>
                <c:pt idx="736">
                  <c:v>44903</c:v>
                </c:pt>
                <c:pt idx="737">
                  <c:v>44910</c:v>
                </c:pt>
                <c:pt idx="738">
                  <c:v>44917</c:v>
                </c:pt>
                <c:pt idx="739">
                  <c:v>44924</c:v>
                </c:pt>
                <c:pt idx="740">
                  <c:v>44931</c:v>
                </c:pt>
                <c:pt idx="741">
                  <c:v>44938</c:v>
                </c:pt>
                <c:pt idx="742">
                  <c:v>44945</c:v>
                </c:pt>
                <c:pt idx="743">
                  <c:v>44952</c:v>
                </c:pt>
                <c:pt idx="744">
                  <c:v>44959</c:v>
                </c:pt>
                <c:pt idx="745">
                  <c:v>44966</c:v>
                </c:pt>
                <c:pt idx="746">
                  <c:v>44973</c:v>
                </c:pt>
                <c:pt idx="747">
                  <c:v>44980</c:v>
                </c:pt>
                <c:pt idx="748">
                  <c:v>44987</c:v>
                </c:pt>
                <c:pt idx="749">
                  <c:v>44994</c:v>
                </c:pt>
                <c:pt idx="750">
                  <c:v>45001</c:v>
                </c:pt>
                <c:pt idx="751">
                  <c:v>45008</c:v>
                </c:pt>
                <c:pt idx="752">
                  <c:v>45015</c:v>
                </c:pt>
                <c:pt idx="753">
                  <c:v>45022</c:v>
                </c:pt>
                <c:pt idx="754">
                  <c:v>45029</c:v>
                </c:pt>
                <c:pt idx="755">
                  <c:v>45036</c:v>
                </c:pt>
                <c:pt idx="756">
                  <c:v>45043</c:v>
                </c:pt>
                <c:pt idx="757">
                  <c:v>45050</c:v>
                </c:pt>
                <c:pt idx="758">
                  <c:v>45057</c:v>
                </c:pt>
                <c:pt idx="759">
                  <c:v>45064</c:v>
                </c:pt>
                <c:pt idx="760">
                  <c:v>45071</c:v>
                </c:pt>
                <c:pt idx="761">
                  <c:v>45078</c:v>
                </c:pt>
                <c:pt idx="762">
                  <c:v>45085</c:v>
                </c:pt>
                <c:pt idx="763">
                  <c:v>45092</c:v>
                </c:pt>
                <c:pt idx="764">
                  <c:v>45099</c:v>
                </c:pt>
                <c:pt idx="765">
                  <c:v>45106</c:v>
                </c:pt>
                <c:pt idx="766">
                  <c:v>45113</c:v>
                </c:pt>
                <c:pt idx="767">
                  <c:v>45120</c:v>
                </c:pt>
                <c:pt idx="768">
                  <c:v>45127</c:v>
                </c:pt>
                <c:pt idx="769">
                  <c:v>45134</c:v>
                </c:pt>
                <c:pt idx="770">
                  <c:v>45141</c:v>
                </c:pt>
                <c:pt idx="771">
                  <c:v>45148</c:v>
                </c:pt>
                <c:pt idx="772">
                  <c:v>45155</c:v>
                </c:pt>
                <c:pt idx="773">
                  <c:v>45162</c:v>
                </c:pt>
                <c:pt idx="774">
                  <c:v>45169</c:v>
                </c:pt>
                <c:pt idx="775">
                  <c:v>45176</c:v>
                </c:pt>
                <c:pt idx="776">
                  <c:v>45183</c:v>
                </c:pt>
                <c:pt idx="777">
                  <c:v>45190</c:v>
                </c:pt>
                <c:pt idx="778">
                  <c:v>45197</c:v>
                </c:pt>
                <c:pt idx="779">
                  <c:v>45204</c:v>
                </c:pt>
                <c:pt idx="780">
                  <c:v>45211</c:v>
                </c:pt>
                <c:pt idx="781">
                  <c:v>45218</c:v>
                </c:pt>
                <c:pt idx="782">
                  <c:v>45225</c:v>
                </c:pt>
                <c:pt idx="783">
                  <c:v>45232</c:v>
                </c:pt>
                <c:pt idx="784">
                  <c:v>45239</c:v>
                </c:pt>
                <c:pt idx="785">
                  <c:v>45246</c:v>
                </c:pt>
                <c:pt idx="786">
                  <c:v>45253</c:v>
                </c:pt>
                <c:pt idx="787">
                  <c:v>45260</c:v>
                </c:pt>
                <c:pt idx="788">
                  <c:v>45267</c:v>
                </c:pt>
                <c:pt idx="789">
                  <c:v>45274</c:v>
                </c:pt>
                <c:pt idx="790">
                  <c:v>45281</c:v>
                </c:pt>
                <c:pt idx="791">
                  <c:v>45289</c:v>
                </c:pt>
                <c:pt idx="792">
                  <c:v>45296</c:v>
                </c:pt>
                <c:pt idx="793">
                  <c:v>45303</c:v>
                </c:pt>
                <c:pt idx="794">
                  <c:v>45310</c:v>
                </c:pt>
                <c:pt idx="795">
                  <c:v>45317</c:v>
                </c:pt>
                <c:pt idx="796">
                  <c:v>45324</c:v>
                </c:pt>
                <c:pt idx="797">
                  <c:v>45331</c:v>
                </c:pt>
                <c:pt idx="798">
                  <c:v>45338</c:v>
                </c:pt>
                <c:pt idx="799">
                  <c:v>45345</c:v>
                </c:pt>
                <c:pt idx="800">
                  <c:v>45352</c:v>
                </c:pt>
                <c:pt idx="801">
                  <c:v>45359</c:v>
                </c:pt>
                <c:pt idx="802">
                  <c:v>45366</c:v>
                </c:pt>
                <c:pt idx="803">
                  <c:v>45373</c:v>
                </c:pt>
                <c:pt idx="804">
                  <c:v>45384</c:v>
                </c:pt>
                <c:pt idx="805">
                  <c:v>45387</c:v>
                </c:pt>
                <c:pt idx="806">
                  <c:v>45394</c:v>
                </c:pt>
                <c:pt idx="807">
                  <c:v>45401</c:v>
                </c:pt>
                <c:pt idx="808">
                  <c:v>45408</c:v>
                </c:pt>
                <c:pt idx="809">
                  <c:v>45418</c:v>
                </c:pt>
                <c:pt idx="810">
                  <c:v>45425</c:v>
                </c:pt>
                <c:pt idx="811">
                  <c:v>45432</c:v>
                </c:pt>
                <c:pt idx="812">
                  <c:v>45439</c:v>
                </c:pt>
                <c:pt idx="813">
                  <c:v>45446</c:v>
                </c:pt>
                <c:pt idx="814">
                  <c:v>45453</c:v>
                </c:pt>
                <c:pt idx="815">
                  <c:v>45460</c:v>
                </c:pt>
                <c:pt idx="816">
                  <c:v>45467</c:v>
                </c:pt>
                <c:pt idx="817">
                  <c:v>45474</c:v>
                </c:pt>
                <c:pt idx="818">
                  <c:v>45481</c:v>
                </c:pt>
                <c:pt idx="819">
                  <c:v>45488</c:v>
                </c:pt>
                <c:pt idx="820">
                  <c:v>45495</c:v>
                </c:pt>
                <c:pt idx="821">
                  <c:v>45502</c:v>
                </c:pt>
                <c:pt idx="822">
                  <c:v>45509</c:v>
                </c:pt>
                <c:pt idx="823">
                  <c:v>45516</c:v>
                </c:pt>
                <c:pt idx="824">
                  <c:v>45523</c:v>
                </c:pt>
                <c:pt idx="825">
                  <c:v>45530</c:v>
                </c:pt>
                <c:pt idx="826">
                  <c:v>45537</c:v>
                </c:pt>
                <c:pt idx="827">
                  <c:v>45544</c:v>
                </c:pt>
                <c:pt idx="828">
                  <c:v>45551</c:v>
                </c:pt>
                <c:pt idx="829">
                  <c:v>45558</c:v>
                </c:pt>
                <c:pt idx="830">
                  <c:v>45565</c:v>
                </c:pt>
                <c:pt idx="831">
                  <c:v>45572</c:v>
                </c:pt>
                <c:pt idx="832">
                  <c:v>45579</c:v>
                </c:pt>
                <c:pt idx="833">
                  <c:v>45586</c:v>
                </c:pt>
                <c:pt idx="834">
                  <c:v>45593</c:v>
                </c:pt>
                <c:pt idx="835">
                  <c:v>45600</c:v>
                </c:pt>
                <c:pt idx="836">
                  <c:v>45607</c:v>
                </c:pt>
                <c:pt idx="837">
                  <c:v>45614</c:v>
                </c:pt>
                <c:pt idx="838">
                  <c:v>45621</c:v>
                </c:pt>
                <c:pt idx="839">
                  <c:v>45628</c:v>
                </c:pt>
                <c:pt idx="840">
                  <c:v>45635</c:v>
                </c:pt>
                <c:pt idx="841">
                  <c:v>45642</c:v>
                </c:pt>
                <c:pt idx="842">
                  <c:v>45649</c:v>
                </c:pt>
                <c:pt idx="843">
                  <c:v>45657</c:v>
                </c:pt>
                <c:pt idx="844">
                  <c:v>45664</c:v>
                </c:pt>
                <c:pt idx="845">
                  <c:v>45671</c:v>
                </c:pt>
                <c:pt idx="846">
                  <c:v>45678</c:v>
                </c:pt>
                <c:pt idx="847">
                  <c:v>45685</c:v>
                </c:pt>
                <c:pt idx="848">
                  <c:v>45692</c:v>
                </c:pt>
                <c:pt idx="849">
                  <c:v>45699</c:v>
                </c:pt>
                <c:pt idx="850">
                  <c:v>45706</c:v>
                </c:pt>
                <c:pt idx="851">
                  <c:v>45713</c:v>
                </c:pt>
                <c:pt idx="852">
                  <c:v>45720</c:v>
                </c:pt>
                <c:pt idx="853">
                  <c:v>45727</c:v>
                </c:pt>
                <c:pt idx="854">
                  <c:v>45734</c:v>
                </c:pt>
                <c:pt idx="855">
                  <c:v>45741</c:v>
                </c:pt>
                <c:pt idx="856">
                  <c:v>45748</c:v>
                </c:pt>
                <c:pt idx="857">
                  <c:v>45755</c:v>
                </c:pt>
                <c:pt idx="858">
                  <c:v>45762</c:v>
                </c:pt>
                <c:pt idx="859">
                  <c:v>45771</c:v>
                </c:pt>
                <c:pt idx="860">
                  <c:v>45779</c:v>
                </c:pt>
                <c:pt idx="861">
                  <c:v>45785</c:v>
                </c:pt>
                <c:pt idx="862">
                  <c:v>45792</c:v>
                </c:pt>
                <c:pt idx="863">
                  <c:v>45799</c:v>
                </c:pt>
                <c:pt idx="864">
                  <c:v>45806</c:v>
                </c:pt>
                <c:pt idx="865">
                  <c:v>45813</c:v>
                </c:pt>
                <c:pt idx="866">
                  <c:v>45820</c:v>
                </c:pt>
                <c:pt idx="867">
                  <c:v>45827</c:v>
                </c:pt>
                <c:pt idx="868">
                  <c:v>45834</c:v>
                </c:pt>
                <c:pt idx="869">
                  <c:v>45841</c:v>
                </c:pt>
                <c:pt idx="870">
                  <c:v>45848</c:v>
                </c:pt>
                <c:pt idx="871">
                  <c:v>45855</c:v>
                </c:pt>
                <c:pt idx="872">
                  <c:v>45862</c:v>
                </c:pt>
                <c:pt idx="873">
                  <c:v>45869</c:v>
                </c:pt>
                <c:pt idx="874">
                  <c:v>45876</c:v>
                </c:pt>
                <c:pt idx="875">
                  <c:v>45883</c:v>
                </c:pt>
                <c:pt idx="876">
                  <c:v>45890</c:v>
                </c:pt>
                <c:pt idx="877">
                  <c:v>45897</c:v>
                </c:pt>
                <c:pt idx="878">
                  <c:v>45904</c:v>
                </c:pt>
                <c:pt idx="879">
                  <c:v>45911</c:v>
                </c:pt>
                <c:pt idx="880">
                  <c:v>45918</c:v>
                </c:pt>
                <c:pt idx="881">
                  <c:v>45925</c:v>
                </c:pt>
                <c:pt idx="882">
                  <c:v>45932</c:v>
                </c:pt>
                <c:pt idx="883">
                  <c:v>45939</c:v>
                </c:pt>
                <c:pt idx="884">
                  <c:v>45946</c:v>
                </c:pt>
                <c:pt idx="885">
                  <c:v>45953</c:v>
                </c:pt>
                <c:pt idx="886">
                  <c:v>45960</c:v>
                </c:pt>
                <c:pt idx="887">
                  <c:v>45967</c:v>
                </c:pt>
                <c:pt idx="888">
                  <c:v>45974</c:v>
                </c:pt>
                <c:pt idx="889">
                  <c:v>45981</c:v>
                </c:pt>
                <c:pt idx="890">
                  <c:v>45988</c:v>
                </c:pt>
                <c:pt idx="891">
                  <c:v>45995</c:v>
                </c:pt>
                <c:pt idx="892">
                  <c:v>46002</c:v>
                </c:pt>
                <c:pt idx="893">
                  <c:v>46009</c:v>
                </c:pt>
                <c:pt idx="894">
                  <c:v>46020</c:v>
                </c:pt>
                <c:pt idx="895">
                  <c:v>46024</c:v>
                </c:pt>
                <c:pt idx="896">
                  <c:v>46030</c:v>
                </c:pt>
                <c:pt idx="897">
                  <c:v>46037</c:v>
                </c:pt>
                <c:pt idx="898">
                  <c:v>46044</c:v>
                </c:pt>
                <c:pt idx="899">
                  <c:v>46051</c:v>
                </c:pt>
                <c:pt idx="900">
                  <c:v>46058</c:v>
                </c:pt>
                <c:pt idx="901">
                  <c:v>46065</c:v>
                </c:pt>
                <c:pt idx="902">
                  <c:v>46072</c:v>
                </c:pt>
                <c:pt idx="903">
                  <c:v>46079</c:v>
                </c:pt>
                <c:pt idx="904">
                  <c:v>46086</c:v>
                </c:pt>
                <c:pt idx="905">
                  <c:v>46093</c:v>
                </c:pt>
                <c:pt idx="906">
                  <c:v>46100</c:v>
                </c:pt>
                <c:pt idx="907">
                  <c:v>46107</c:v>
                </c:pt>
                <c:pt idx="908">
                  <c:v>46114</c:v>
                </c:pt>
                <c:pt idx="909">
                  <c:v>46121</c:v>
                </c:pt>
                <c:pt idx="910">
                  <c:v>46128</c:v>
                </c:pt>
                <c:pt idx="911">
                  <c:v>46135</c:v>
                </c:pt>
                <c:pt idx="912">
                  <c:v>46142</c:v>
                </c:pt>
                <c:pt idx="913">
                  <c:v>46149</c:v>
                </c:pt>
                <c:pt idx="914">
                  <c:v>46156</c:v>
                </c:pt>
                <c:pt idx="915">
                  <c:v>46163</c:v>
                </c:pt>
                <c:pt idx="916">
                  <c:v>46170</c:v>
                </c:pt>
                <c:pt idx="917">
                  <c:v>46177</c:v>
                </c:pt>
                <c:pt idx="918">
                  <c:v>46184</c:v>
                </c:pt>
                <c:pt idx="919">
                  <c:v>46191</c:v>
                </c:pt>
                <c:pt idx="920">
                  <c:v>46198</c:v>
                </c:pt>
                <c:pt idx="921">
                  <c:v>46205</c:v>
                </c:pt>
                <c:pt idx="922">
                  <c:v>46212</c:v>
                </c:pt>
                <c:pt idx="923">
                  <c:v>46219</c:v>
                </c:pt>
                <c:pt idx="924">
                  <c:v>46226</c:v>
                </c:pt>
                <c:pt idx="925">
                  <c:v>46233</c:v>
                </c:pt>
                <c:pt idx="926">
                  <c:v>46240</c:v>
                </c:pt>
                <c:pt idx="927">
                  <c:v>46247</c:v>
                </c:pt>
                <c:pt idx="928">
                  <c:v>46254</c:v>
                </c:pt>
                <c:pt idx="929">
                  <c:v>46261</c:v>
                </c:pt>
                <c:pt idx="930">
                  <c:v>46268</c:v>
                </c:pt>
                <c:pt idx="931">
                  <c:v>46275</c:v>
                </c:pt>
                <c:pt idx="932">
                  <c:v>46282</c:v>
                </c:pt>
                <c:pt idx="933">
                  <c:v>46289</c:v>
                </c:pt>
                <c:pt idx="934">
                  <c:v>46296</c:v>
                </c:pt>
                <c:pt idx="935">
                  <c:v>46303</c:v>
                </c:pt>
                <c:pt idx="936">
                  <c:v>46310</c:v>
                </c:pt>
                <c:pt idx="937">
                  <c:v>46317</c:v>
                </c:pt>
                <c:pt idx="938">
                  <c:v>46324</c:v>
                </c:pt>
                <c:pt idx="939">
                  <c:v>46331</c:v>
                </c:pt>
                <c:pt idx="940">
                  <c:v>46338</c:v>
                </c:pt>
                <c:pt idx="941">
                  <c:v>46345</c:v>
                </c:pt>
                <c:pt idx="942">
                  <c:v>46352</c:v>
                </c:pt>
                <c:pt idx="943">
                  <c:v>46359</c:v>
                </c:pt>
                <c:pt idx="944">
                  <c:v>46366</c:v>
                </c:pt>
                <c:pt idx="945">
                  <c:v>46373</c:v>
                </c:pt>
                <c:pt idx="946">
                  <c:v>46380</c:v>
                </c:pt>
                <c:pt idx="947">
                  <c:v>46387</c:v>
                </c:pt>
                <c:pt idx="948">
                  <c:v>46394</c:v>
                </c:pt>
                <c:pt idx="949">
                  <c:v>46401</c:v>
                </c:pt>
                <c:pt idx="950">
                  <c:v>46408</c:v>
                </c:pt>
                <c:pt idx="951">
                  <c:v>46415</c:v>
                </c:pt>
                <c:pt idx="952">
                  <c:v>46422</c:v>
                </c:pt>
                <c:pt idx="953">
                  <c:v>46429</c:v>
                </c:pt>
                <c:pt idx="954">
                  <c:v>46436</c:v>
                </c:pt>
                <c:pt idx="955">
                  <c:v>46443</c:v>
                </c:pt>
                <c:pt idx="956">
                  <c:v>46450</c:v>
                </c:pt>
                <c:pt idx="957">
                  <c:v>46457</c:v>
                </c:pt>
                <c:pt idx="958">
                  <c:v>46464</c:v>
                </c:pt>
                <c:pt idx="959">
                  <c:v>46471</c:v>
                </c:pt>
                <c:pt idx="960">
                  <c:v>46478</c:v>
                </c:pt>
                <c:pt idx="961">
                  <c:v>46485</c:v>
                </c:pt>
                <c:pt idx="962">
                  <c:v>46492</c:v>
                </c:pt>
                <c:pt idx="963">
                  <c:v>46499</c:v>
                </c:pt>
                <c:pt idx="964">
                  <c:v>46506</c:v>
                </c:pt>
                <c:pt idx="965">
                  <c:v>46513</c:v>
                </c:pt>
                <c:pt idx="966">
                  <c:v>46520</c:v>
                </c:pt>
                <c:pt idx="967">
                  <c:v>46527</c:v>
                </c:pt>
                <c:pt idx="968">
                  <c:v>46534</c:v>
                </c:pt>
                <c:pt idx="969">
                  <c:v>46541</c:v>
                </c:pt>
                <c:pt idx="970">
                  <c:v>46548</c:v>
                </c:pt>
                <c:pt idx="971">
                  <c:v>46555</c:v>
                </c:pt>
                <c:pt idx="972">
                  <c:v>46562</c:v>
                </c:pt>
                <c:pt idx="973">
                  <c:v>46569</c:v>
                </c:pt>
                <c:pt idx="974">
                  <c:v>46576</c:v>
                </c:pt>
                <c:pt idx="975">
                  <c:v>46583</c:v>
                </c:pt>
                <c:pt idx="976">
                  <c:v>46590</c:v>
                </c:pt>
                <c:pt idx="977">
                  <c:v>46597</c:v>
                </c:pt>
                <c:pt idx="978">
                  <c:v>46604</c:v>
                </c:pt>
                <c:pt idx="979">
                  <c:v>46611</c:v>
                </c:pt>
                <c:pt idx="980">
                  <c:v>46618</c:v>
                </c:pt>
                <c:pt idx="981">
                  <c:v>46625</c:v>
                </c:pt>
                <c:pt idx="982">
                  <c:v>46632</c:v>
                </c:pt>
                <c:pt idx="983">
                  <c:v>46639</c:v>
                </c:pt>
                <c:pt idx="984">
                  <c:v>46646</c:v>
                </c:pt>
                <c:pt idx="985">
                  <c:v>46653</c:v>
                </c:pt>
                <c:pt idx="986">
                  <c:v>46660</c:v>
                </c:pt>
                <c:pt idx="987">
                  <c:v>46667</c:v>
                </c:pt>
                <c:pt idx="988">
                  <c:v>46674</c:v>
                </c:pt>
                <c:pt idx="989">
                  <c:v>46681</c:v>
                </c:pt>
                <c:pt idx="990">
                  <c:v>46688</c:v>
                </c:pt>
                <c:pt idx="991">
                  <c:v>46695</c:v>
                </c:pt>
                <c:pt idx="992">
                  <c:v>46702</c:v>
                </c:pt>
                <c:pt idx="993">
                  <c:v>46709</c:v>
                </c:pt>
                <c:pt idx="994">
                  <c:v>46716</c:v>
                </c:pt>
                <c:pt idx="995">
                  <c:v>46723</c:v>
                </c:pt>
                <c:pt idx="996">
                  <c:v>46730</c:v>
                </c:pt>
                <c:pt idx="997">
                  <c:v>46737</c:v>
                </c:pt>
                <c:pt idx="998">
                  <c:v>46744</c:v>
                </c:pt>
                <c:pt idx="999">
                  <c:v>46751</c:v>
                </c:pt>
                <c:pt idx="1000">
                  <c:v>46758</c:v>
                </c:pt>
                <c:pt idx="1001">
                  <c:v>46765</c:v>
                </c:pt>
                <c:pt idx="1002">
                  <c:v>46772</c:v>
                </c:pt>
                <c:pt idx="1003">
                  <c:v>46779</c:v>
                </c:pt>
                <c:pt idx="1004">
                  <c:v>46786</c:v>
                </c:pt>
                <c:pt idx="1005">
                  <c:v>46793</c:v>
                </c:pt>
                <c:pt idx="1006">
                  <c:v>46800</c:v>
                </c:pt>
                <c:pt idx="1007">
                  <c:v>46807</c:v>
                </c:pt>
                <c:pt idx="1008">
                  <c:v>46814</c:v>
                </c:pt>
                <c:pt idx="1009">
                  <c:v>46821</c:v>
                </c:pt>
                <c:pt idx="1010">
                  <c:v>46828</c:v>
                </c:pt>
                <c:pt idx="1011">
                  <c:v>46835</c:v>
                </c:pt>
                <c:pt idx="1012">
                  <c:v>46842</c:v>
                </c:pt>
                <c:pt idx="1013">
                  <c:v>46849</c:v>
                </c:pt>
                <c:pt idx="1014">
                  <c:v>46856</c:v>
                </c:pt>
                <c:pt idx="1015">
                  <c:v>46863</c:v>
                </c:pt>
                <c:pt idx="1016">
                  <c:v>46870</c:v>
                </c:pt>
                <c:pt idx="1017">
                  <c:v>46877</c:v>
                </c:pt>
                <c:pt idx="1018">
                  <c:v>46884</c:v>
                </c:pt>
                <c:pt idx="1019">
                  <c:v>46891</c:v>
                </c:pt>
                <c:pt idx="1020">
                  <c:v>46898</c:v>
                </c:pt>
                <c:pt idx="1021">
                  <c:v>46905</c:v>
                </c:pt>
                <c:pt idx="1022">
                  <c:v>46912</c:v>
                </c:pt>
                <c:pt idx="1023">
                  <c:v>46919</c:v>
                </c:pt>
                <c:pt idx="1024">
                  <c:v>46926</c:v>
                </c:pt>
                <c:pt idx="1025">
                  <c:v>46933</c:v>
                </c:pt>
                <c:pt idx="1026">
                  <c:v>46940</c:v>
                </c:pt>
                <c:pt idx="1027">
                  <c:v>46947</c:v>
                </c:pt>
                <c:pt idx="1028">
                  <c:v>46954</c:v>
                </c:pt>
                <c:pt idx="1029">
                  <c:v>46961</c:v>
                </c:pt>
                <c:pt idx="1030">
                  <c:v>46968</c:v>
                </c:pt>
                <c:pt idx="1031">
                  <c:v>46975</c:v>
                </c:pt>
                <c:pt idx="1032">
                  <c:v>46982</c:v>
                </c:pt>
                <c:pt idx="1033">
                  <c:v>46989</c:v>
                </c:pt>
                <c:pt idx="1034">
                  <c:v>46996</c:v>
                </c:pt>
                <c:pt idx="1035">
                  <c:v>47003</c:v>
                </c:pt>
                <c:pt idx="1036">
                  <c:v>47010</c:v>
                </c:pt>
                <c:pt idx="1037">
                  <c:v>47017</c:v>
                </c:pt>
                <c:pt idx="1038">
                  <c:v>47024</c:v>
                </c:pt>
                <c:pt idx="1039">
                  <c:v>47031</c:v>
                </c:pt>
                <c:pt idx="1040">
                  <c:v>47038</c:v>
                </c:pt>
                <c:pt idx="1041">
                  <c:v>47045</c:v>
                </c:pt>
                <c:pt idx="1042">
                  <c:v>47052</c:v>
                </c:pt>
                <c:pt idx="1043">
                  <c:v>47059</c:v>
                </c:pt>
                <c:pt idx="1044">
                  <c:v>47066</c:v>
                </c:pt>
                <c:pt idx="1045">
                  <c:v>47073</c:v>
                </c:pt>
                <c:pt idx="1046">
                  <c:v>47080</c:v>
                </c:pt>
                <c:pt idx="1047">
                  <c:v>47087</c:v>
                </c:pt>
                <c:pt idx="1048">
                  <c:v>47094</c:v>
                </c:pt>
                <c:pt idx="1049">
                  <c:v>47101</c:v>
                </c:pt>
                <c:pt idx="1050">
                  <c:v>47108</c:v>
                </c:pt>
                <c:pt idx="1051">
                  <c:v>47116</c:v>
                </c:pt>
                <c:pt idx="1052">
                  <c:v>47123</c:v>
                </c:pt>
                <c:pt idx="1053">
                  <c:v>47130</c:v>
                </c:pt>
                <c:pt idx="1054">
                  <c:v>47137</c:v>
                </c:pt>
                <c:pt idx="1055">
                  <c:v>47144</c:v>
                </c:pt>
                <c:pt idx="1056">
                  <c:v>47151</c:v>
                </c:pt>
                <c:pt idx="1057">
                  <c:v>47158</c:v>
                </c:pt>
                <c:pt idx="1058">
                  <c:v>47165</c:v>
                </c:pt>
                <c:pt idx="1059">
                  <c:v>47172</c:v>
                </c:pt>
                <c:pt idx="1060">
                  <c:v>47179</c:v>
                </c:pt>
                <c:pt idx="1061">
                  <c:v>47186</c:v>
                </c:pt>
                <c:pt idx="1062">
                  <c:v>47193</c:v>
                </c:pt>
                <c:pt idx="1063">
                  <c:v>47200</c:v>
                </c:pt>
                <c:pt idx="1064">
                  <c:v>47211</c:v>
                </c:pt>
                <c:pt idx="1065">
                  <c:v>47214</c:v>
                </c:pt>
                <c:pt idx="1066">
                  <c:v>47221</c:v>
                </c:pt>
                <c:pt idx="1067">
                  <c:v>47228</c:v>
                </c:pt>
                <c:pt idx="1068">
                  <c:v>47235</c:v>
                </c:pt>
                <c:pt idx="1069">
                  <c:v>47242</c:v>
                </c:pt>
                <c:pt idx="1070">
                  <c:v>47249</c:v>
                </c:pt>
                <c:pt idx="1071">
                  <c:v>47256</c:v>
                </c:pt>
                <c:pt idx="1072">
                  <c:v>47263</c:v>
                </c:pt>
                <c:pt idx="1073">
                  <c:v>47270</c:v>
                </c:pt>
                <c:pt idx="1074">
                  <c:v>47277</c:v>
                </c:pt>
                <c:pt idx="1075">
                  <c:v>47284</c:v>
                </c:pt>
                <c:pt idx="1076">
                  <c:v>47291</c:v>
                </c:pt>
                <c:pt idx="1077">
                  <c:v>47298</c:v>
                </c:pt>
                <c:pt idx="1078">
                  <c:v>47305</c:v>
                </c:pt>
                <c:pt idx="1079">
                  <c:v>47312</c:v>
                </c:pt>
                <c:pt idx="1080">
                  <c:v>47319</c:v>
                </c:pt>
                <c:pt idx="1081">
                  <c:v>47326</c:v>
                </c:pt>
                <c:pt idx="1082">
                  <c:v>47333</c:v>
                </c:pt>
                <c:pt idx="1083">
                  <c:v>47340</c:v>
                </c:pt>
                <c:pt idx="1084">
                  <c:v>47347</c:v>
                </c:pt>
                <c:pt idx="1085">
                  <c:v>47354</c:v>
                </c:pt>
                <c:pt idx="1086">
                  <c:v>47361</c:v>
                </c:pt>
                <c:pt idx="1087">
                  <c:v>47368</c:v>
                </c:pt>
                <c:pt idx="1088">
                  <c:v>47375</c:v>
                </c:pt>
                <c:pt idx="1089">
                  <c:v>47382</c:v>
                </c:pt>
                <c:pt idx="1090">
                  <c:v>47389</c:v>
                </c:pt>
                <c:pt idx="1091">
                  <c:v>47396</c:v>
                </c:pt>
                <c:pt idx="1092">
                  <c:v>47403</c:v>
                </c:pt>
                <c:pt idx="1093">
                  <c:v>47410</c:v>
                </c:pt>
                <c:pt idx="1094">
                  <c:v>47417</c:v>
                </c:pt>
                <c:pt idx="1095">
                  <c:v>47424</c:v>
                </c:pt>
                <c:pt idx="1096">
                  <c:v>47431</c:v>
                </c:pt>
                <c:pt idx="1097">
                  <c:v>47438</c:v>
                </c:pt>
                <c:pt idx="1098">
                  <c:v>47445</c:v>
                </c:pt>
                <c:pt idx="1099">
                  <c:v>47452</c:v>
                </c:pt>
                <c:pt idx="1100">
                  <c:v>47459</c:v>
                </c:pt>
                <c:pt idx="1101">
                  <c:v>47466</c:v>
                </c:pt>
                <c:pt idx="1102">
                  <c:v>47473</c:v>
                </c:pt>
                <c:pt idx="1103">
                  <c:v>47483</c:v>
                </c:pt>
                <c:pt idx="1104">
                  <c:v>47490</c:v>
                </c:pt>
                <c:pt idx="1105">
                  <c:v>47497</c:v>
                </c:pt>
                <c:pt idx="1106">
                  <c:v>47504</c:v>
                </c:pt>
                <c:pt idx="1107">
                  <c:v>47511</c:v>
                </c:pt>
                <c:pt idx="1108">
                  <c:v>47518</c:v>
                </c:pt>
                <c:pt idx="1109">
                  <c:v>47525</c:v>
                </c:pt>
                <c:pt idx="1110">
                  <c:v>47532</c:v>
                </c:pt>
                <c:pt idx="1111">
                  <c:v>47539</c:v>
                </c:pt>
                <c:pt idx="1112">
                  <c:v>47546</c:v>
                </c:pt>
                <c:pt idx="1113">
                  <c:v>47553</c:v>
                </c:pt>
                <c:pt idx="1114">
                  <c:v>47560</c:v>
                </c:pt>
                <c:pt idx="1115">
                  <c:v>47567</c:v>
                </c:pt>
                <c:pt idx="1116">
                  <c:v>47574</c:v>
                </c:pt>
                <c:pt idx="1117">
                  <c:v>47581</c:v>
                </c:pt>
                <c:pt idx="1118">
                  <c:v>47588</c:v>
                </c:pt>
                <c:pt idx="1119">
                  <c:v>47597</c:v>
                </c:pt>
                <c:pt idx="1120">
                  <c:v>47602</c:v>
                </c:pt>
                <c:pt idx="1121">
                  <c:v>47609</c:v>
                </c:pt>
                <c:pt idx="1122">
                  <c:v>47616</c:v>
                </c:pt>
                <c:pt idx="1123">
                  <c:v>47623</c:v>
                </c:pt>
                <c:pt idx="1124">
                  <c:v>47630</c:v>
                </c:pt>
                <c:pt idx="1125">
                  <c:v>47637</c:v>
                </c:pt>
                <c:pt idx="1126">
                  <c:v>47644</c:v>
                </c:pt>
                <c:pt idx="1127">
                  <c:v>47651</c:v>
                </c:pt>
                <c:pt idx="1128">
                  <c:v>47658</c:v>
                </c:pt>
                <c:pt idx="1129">
                  <c:v>47665</c:v>
                </c:pt>
                <c:pt idx="1130">
                  <c:v>47672</c:v>
                </c:pt>
                <c:pt idx="1131">
                  <c:v>47679</c:v>
                </c:pt>
                <c:pt idx="1132">
                  <c:v>47686</c:v>
                </c:pt>
                <c:pt idx="1133">
                  <c:v>47693</c:v>
                </c:pt>
                <c:pt idx="1134">
                  <c:v>47700</c:v>
                </c:pt>
                <c:pt idx="1135">
                  <c:v>47707</c:v>
                </c:pt>
                <c:pt idx="1136">
                  <c:v>47714</c:v>
                </c:pt>
                <c:pt idx="1137">
                  <c:v>47721</c:v>
                </c:pt>
                <c:pt idx="1138">
                  <c:v>47728</c:v>
                </c:pt>
                <c:pt idx="1139">
                  <c:v>47735</c:v>
                </c:pt>
                <c:pt idx="1140">
                  <c:v>47742</c:v>
                </c:pt>
                <c:pt idx="1141">
                  <c:v>47749</c:v>
                </c:pt>
                <c:pt idx="1142">
                  <c:v>47756</c:v>
                </c:pt>
                <c:pt idx="1143">
                  <c:v>47763</c:v>
                </c:pt>
                <c:pt idx="1144">
                  <c:v>47770</c:v>
                </c:pt>
                <c:pt idx="1145">
                  <c:v>47777</c:v>
                </c:pt>
                <c:pt idx="1146">
                  <c:v>47784</c:v>
                </c:pt>
                <c:pt idx="1147">
                  <c:v>47791</c:v>
                </c:pt>
                <c:pt idx="1148">
                  <c:v>47798</c:v>
                </c:pt>
                <c:pt idx="1149">
                  <c:v>47805</c:v>
                </c:pt>
                <c:pt idx="1150">
                  <c:v>47812</c:v>
                </c:pt>
                <c:pt idx="1151">
                  <c:v>47819</c:v>
                </c:pt>
                <c:pt idx="1152">
                  <c:v>47826</c:v>
                </c:pt>
                <c:pt idx="1153">
                  <c:v>47833</c:v>
                </c:pt>
                <c:pt idx="1154">
                  <c:v>47840</c:v>
                </c:pt>
                <c:pt idx="1155">
                  <c:v>47848</c:v>
                </c:pt>
                <c:pt idx="1156">
                  <c:v>47855</c:v>
                </c:pt>
                <c:pt idx="1157">
                  <c:v>47862</c:v>
                </c:pt>
                <c:pt idx="1158">
                  <c:v>47869</c:v>
                </c:pt>
                <c:pt idx="1159">
                  <c:v>47876</c:v>
                </c:pt>
                <c:pt idx="1160">
                  <c:v>47883</c:v>
                </c:pt>
                <c:pt idx="1161">
                  <c:v>47890</c:v>
                </c:pt>
                <c:pt idx="1162">
                  <c:v>47897</c:v>
                </c:pt>
                <c:pt idx="1163">
                  <c:v>47904</c:v>
                </c:pt>
                <c:pt idx="1164">
                  <c:v>47911</c:v>
                </c:pt>
                <c:pt idx="1165">
                  <c:v>47918</c:v>
                </c:pt>
                <c:pt idx="1166">
                  <c:v>47925</c:v>
                </c:pt>
                <c:pt idx="1167">
                  <c:v>47932</c:v>
                </c:pt>
                <c:pt idx="1168">
                  <c:v>47939</c:v>
                </c:pt>
                <c:pt idx="1169">
                  <c:v>47946</c:v>
                </c:pt>
                <c:pt idx="1170">
                  <c:v>47955</c:v>
                </c:pt>
                <c:pt idx="1171">
                  <c:v>47962</c:v>
                </c:pt>
                <c:pt idx="1172">
                  <c:v>47970</c:v>
                </c:pt>
                <c:pt idx="1173">
                  <c:v>47976</c:v>
                </c:pt>
                <c:pt idx="1174">
                  <c:v>47983</c:v>
                </c:pt>
                <c:pt idx="1175">
                  <c:v>47990</c:v>
                </c:pt>
                <c:pt idx="1176">
                  <c:v>47997</c:v>
                </c:pt>
                <c:pt idx="1177">
                  <c:v>48004</c:v>
                </c:pt>
                <c:pt idx="1178">
                  <c:v>48011</c:v>
                </c:pt>
                <c:pt idx="1179">
                  <c:v>48018</c:v>
                </c:pt>
                <c:pt idx="1180">
                  <c:v>48025</c:v>
                </c:pt>
                <c:pt idx="1181">
                  <c:v>48032</c:v>
                </c:pt>
                <c:pt idx="1182">
                  <c:v>48039</c:v>
                </c:pt>
                <c:pt idx="1183">
                  <c:v>48046</c:v>
                </c:pt>
                <c:pt idx="1184">
                  <c:v>48053</c:v>
                </c:pt>
                <c:pt idx="1185">
                  <c:v>48060</c:v>
                </c:pt>
                <c:pt idx="1186">
                  <c:v>48067</c:v>
                </c:pt>
                <c:pt idx="1187">
                  <c:v>48074</c:v>
                </c:pt>
                <c:pt idx="1188">
                  <c:v>48081</c:v>
                </c:pt>
                <c:pt idx="1189">
                  <c:v>48088</c:v>
                </c:pt>
                <c:pt idx="1190">
                  <c:v>48095</c:v>
                </c:pt>
                <c:pt idx="1191">
                  <c:v>48102</c:v>
                </c:pt>
                <c:pt idx="1192">
                  <c:v>48109</c:v>
                </c:pt>
                <c:pt idx="1193">
                  <c:v>48116</c:v>
                </c:pt>
                <c:pt idx="1194">
                  <c:v>48123</c:v>
                </c:pt>
                <c:pt idx="1195">
                  <c:v>48130</c:v>
                </c:pt>
                <c:pt idx="1196">
                  <c:v>48137</c:v>
                </c:pt>
                <c:pt idx="1197">
                  <c:v>48144</c:v>
                </c:pt>
                <c:pt idx="1198">
                  <c:v>48151</c:v>
                </c:pt>
                <c:pt idx="1199">
                  <c:v>48158</c:v>
                </c:pt>
                <c:pt idx="1200">
                  <c:v>48165</c:v>
                </c:pt>
                <c:pt idx="1201">
                  <c:v>48172</c:v>
                </c:pt>
                <c:pt idx="1202">
                  <c:v>48179</c:v>
                </c:pt>
                <c:pt idx="1203">
                  <c:v>48186</c:v>
                </c:pt>
                <c:pt idx="1204">
                  <c:v>48193</c:v>
                </c:pt>
                <c:pt idx="1205">
                  <c:v>48200</c:v>
                </c:pt>
                <c:pt idx="1206">
                  <c:v>48211</c:v>
                </c:pt>
                <c:pt idx="1207">
                  <c:v>48215</c:v>
                </c:pt>
                <c:pt idx="1208">
                  <c:v>48221</c:v>
                </c:pt>
                <c:pt idx="1209">
                  <c:v>48228</c:v>
                </c:pt>
                <c:pt idx="1210">
                  <c:v>48235</c:v>
                </c:pt>
                <c:pt idx="1211">
                  <c:v>48242</c:v>
                </c:pt>
                <c:pt idx="1212">
                  <c:v>48249</c:v>
                </c:pt>
                <c:pt idx="1213">
                  <c:v>48256</c:v>
                </c:pt>
                <c:pt idx="1214">
                  <c:v>48263</c:v>
                </c:pt>
                <c:pt idx="1215">
                  <c:v>48270</c:v>
                </c:pt>
                <c:pt idx="1216">
                  <c:v>48277</c:v>
                </c:pt>
                <c:pt idx="1217">
                  <c:v>48284</c:v>
                </c:pt>
                <c:pt idx="1218">
                  <c:v>48291</c:v>
                </c:pt>
                <c:pt idx="1219">
                  <c:v>48298</c:v>
                </c:pt>
                <c:pt idx="1220">
                  <c:v>48305</c:v>
                </c:pt>
                <c:pt idx="1221">
                  <c:v>48312</c:v>
                </c:pt>
                <c:pt idx="1222">
                  <c:v>48319</c:v>
                </c:pt>
                <c:pt idx="1223">
                  <c:v>48326</c:v>
                </c:pt>
                <c:pt idx="1224">
                  <c:v>48333</c:v>
                </c:pt>
                <c:pt idx="1225">
                  <c:v>48340</c:v>
                </c:pt>
                <c:pt idx="1226">
                  <c:v>48347</c:v>
                </c:pt>
                <c:pt idx="1227">
                  <c:v>48354</c:v>
                </c:pt>
                <c:pt idx="1228">
                  <c:v>48361</c:v>
                </c:pt>
                <c:pt idx="1229">
                  <c:v>48368</c:v>
                </c:pt>
                <c:pt idx="1230">
                  <c:v>48375</c:v>
                </c:pt>
                <c:pt idx="1231">
                  <c:v>48382</c:v>
                </c:pt>
                <c:pt idx="1232">
                  <c:v>48389</c:v>
                </c:pt>
                <c:pt idx="1233">
                  <c:v>48396</c:v>
                </c:pt>
                <c:pt idx="1234">
                  <c:v>48403</c:v>
                </c:pt>
                <c:pt idx="1235">
                  <c:v>48410</c:v>
                </c:pt>
                <c:pt idx="1236">
                  <c:v>48417</c:v>
                </c:pt>
                <c:pt idx="1237">
                  <c:v>48424</c:v>
                </c:pt>
                <c:pt idx="1238">
                  <c:v>48431</c:v>
                </c:pt>
                <c:pt idx="1239">
                  <c:v>48438</c:v>
                </c:pt>
                <c:pt idx="1240">
                  <c:v>48445</c:v>
                </c:pt>
                <c:pt idx="1241">
                  <c:v>48452</c:v>
                </c:pt>
                <c:pt idx="1242">
                  <c:v>48459</c:v>
                </c:pt>
                <c:pt idx="1243">
                  <c:v>48466</c:v>
                </c:pt>
                <c:pt idx="1244">
                  <c:v>48473</c:v>
                </c:pt>
                <c:pt idx="1245">
                  <c:v>48480</c:v>
                </c:pt>
                <c:pt idx="1246">
                  <c:v>48487</c:v>
                </c:pt>
                <c:pt idx="1247">
                  <c:v>48494</c:v>
                </c:pt>
                <c:pt idx="1248">
                  <c:v>48501</c:v>
                </c:pt>
                <c:pt idx="1249">
                  <c:v>48508</c:v>
                </c:pt>
                <c:pt idx="1250">
                  <c:v>48515</c:v>
                </c:pt>
                <c:pt idx="1251">
                  <c:v>48522</c:v>
                </c:pt>
                <c:pt idx="1252">
                  <c:v>48529</c:v>
                </c:pt>
                <c:pt idx="1253">
                  <c:v>48536</c:v>
                </c:pt>
                <c:pt idx="1254">
                  <c:v>48543</c:v>
                </c:pt>
                <c:pt idx="1255">
                  <c:v>48550</c:v>
                </c:pt>
                <c:pt idx="1256">
                  <c:v>48557</c:v>
                </c:pt>
                <c:pt idx="1257">
                  <c:v>48564</c:v>
                </c:pt>
                <c:pt idx="1258">
                  <c:v>48571</c:v>
                </c:pt>
                <c:pt idx="1259">
                  <c:v>48578</c:v>
                </c:pt>
                <c:pt idx="1260">
                  <c:v>48585</c:v>
                </c:pt>
                <c:pt idx="1261">
                  <c:v>48592</c:v>
                </c:pt>
                <c:pt idx="1262">
                  <c:v>48599</c:v>
                </c:pt>
                <c:pt idx="1263">
                  <c:v>48606</c:v>
                </c:pt>
                <c:pt idx="1264">
                  <c:v>48613</c:v>
                </c:pt>
                <c:pt idx="1265">
                  <c:v>48620</c:v>
                </c:pt>
                <c:pt idx="1266">
                  <c:v>48627</c:v>
                </c:pt>
                <c:pt idx="1267">
                  <c:v>48634</c:v>
                </c:pt>
                <c:pt idx="1268">
                  <c:v>48641</c:v>
                </c:pt>
                <c:pt idx="1269">
                  <c:v>48648</c:v>
                </c:pt>
                <c:pt idx="1270">
                  <c:v>48655</c:v>
                </c:pt>
                <c:pt idx="1271">
                  <c:v>48662</c:v>
                </c:pt>
                <c:pt idx="1272">
                  <c:v>48669</c:v>
                </c:pt>
                <c:pt idx="1273">
                  <c:v>48676</c:v>
                </c:pt>
                <c:pt idx="1274">
                  <c:v>48683</c:v>
                </c:pt>
                <c:pt idx="1275">
                  <c:v>48690</c:v>
                </c:pt>
                <c:pt idx="1276">
                  <c:v>48697</c:v>
                </c:pt>
                <c:pt idx="1277">
                  <c:v>48704</c:v>
                </c:pt>
                <c:pt idx="1278">
                  <c:v>48711</c:v>
                </c:pt>
                <c:pt idx="1279">
                  <c:v>48718</c:v>
                </c:pt>
                <c:pt idx="1280">
                  <c:v>48725</c:v>
                </c:pt>
                <c:pt idx="1281">
                  <c:v>48732</c:v>
                </c:pt>
                <c:pt idx="1282">
                  <c:v>48739</c:v>
                </c:pt>
                <c:pt idx="1283">
                  <c:v>48746</c:v>
                </c:pt>
                <c:pt idx="1284">
                  <c:v>48753</c:v>
                </c:pt>
                <c:pt idx="1285">
                  <c:v>48760</c:v>
                </c:pt>
                <c:pt idx="1286">
                  <c:v>48767</c:v>
                </c:pt>
                <c:pt idx="1287">
                  <c:v>48774</c:v>
                </c:pt>
                <c:pt idx="1288">
                  <c:v>48781</c:v>
                </c:pt>
                <c:pt idx="1289">
                  <c:v>48788</c:v>
                </c:pt>
                <c:pt idx="1290">
                  <c:v>48795</c:v>
                </c:pt>
                <c:pt idx="1291">
                  <c:v>48802</c:v>
                </c:pt>
                <c:pt idx="1292">
                  <c:v>48809</c:v>
                </c:pt>
                <c:pt idx="1293">
                  <c:v>48816</c:v>
                </c:pt>
                <c:pt idx="1294">
                  <c:v>48823</c:v>
                </c:pt>
                <c:pt idx="1295">
                  <c:v>48830</c:v>
                </c:pt>
                <c:pt idx="1296">
                  <c:v>48837</c:v>
                </c:pt>
                <c:pt idx="1297">
                  <c:v>48844</c:v>
                </c:pt>
                <c:pt idx="1298">
                  <c:v>48851</c:v>
                </c:pt>
                <c:pt idx="1299">
                  <c:v>48858</c:v>
                </c:pt>
                <c:pt idx="1300">
                  <c:v>48865</c:v>
                </c:pt>
                <c:pt idx="1301">
                  <c:v>48872</c:v>
                </c:pt>
                <c:pt idx="1302">
                  <c:v>48879</c:v>
                </c:pt>
                <c:pt idx="1303">
                  <c:v>48886</c:v>
                </c:pt>
                <c:pt idx="1304">
                  <c:v>48893</c:v>
                </c:pt>
                <c:pt idx="1305">
                  <c:v>48900</c:v>
                </c:pt>
                <c:pt idx="1306">
                  <c:v>48907</c:v>
                </c:pt>
                <c:pt idx="1307">
                  <c:v>48914</c:v>
                </c:pt>
                <c:pt idx="1308">
                  <c:v>48921</c:v>
                </c:pt>
                <c:pt idx="1309">
                  <c:v>48928</c:v>
                </c:pt>
                <c:pt idx="1310">
                  <c:v>48935</c:v>
                </c:pt>
                <c:pt idx="1311">
                  <c:v>48942</c:v>
                </c:pt>
                <c:pt idx="1312">
                  <c:v>48949</c:v>
                </c:pt>
                <c:pt idx="1313">
                  <c:v>48956</c:v>
                </c:pt>
                <c:pt idx="1314">
                  <c:v>48963</c:v>
                </c:pt>
                <c:pt idx="1315">
                  <c:v>48970</c:v>
                </c:pt>
                <c:pt idx="1316">
                  <c:v>48977</c:v>
                </c:pt>
                <c:pt idx="1317">
                  <c:v>48984</c:v>
                </c:pt>
                <c:pt idx="1318">
                  <c:v>48991</c:v>
                </c:pt>
                <c:pt idx="1319">
                  <c:v>48998</c:v>
                </c:pt>
                <c:pt idx="1320">
                  <c:v>49005</c:v>
                </c:pt>
                <c:pt idx="1321">
                  <c:v>49012</c:v>
                </c:pt>
                <c:pt idx="1322">
                  <c:v>49019</c:v>
                </c:pt>
                <c:pt idx="1323">
                  <c:v>49026</c:v>
                </c:pt>
                <c:pt idx="1324">
                  <c:v>49033</c:v>
                </c:pt>
                <c:pt idx="1325">
                  <c:v>49040</c:v>
                </c:pt>
                <c:pt idx="1326">
                  <c:v>49047</c:v>
                </c:pt>
                <c:pt idx="1327">
                  <c:v>49054</c:v>
                </c:pt>
                <c:pt idx="1328">
                  <c:v>49061</c:v>
                </c:pt>
                <c:pt idx="1329">
                  <c:v>49068</c:v>
                </c:pt>
                <c:pt idx="1330">
                  <c:v>49075</c:v>
                </c:pt>
                <c:pt idx="1331">
                  <c:v>49082</c:v>
                </c:pt>
                <c:pt idx="1332">
                  <c:v>49089</c:v>
                </c:pt>
                <c:pt idx="1333">
                  <c:v>49096</c:v>
                </c:pt>
                <c:pt idx="1334">
                  <c:v>49103</c:v>
                </c:pt>
                <c:pt idx="1335">
                  <c:v>49110</c:v>
                </c:pt>
                <c:pt idx="1336">
                  <c:v>49117</c:v>
                </c:pt>
                <c:pt idx="1337">
                  <c:v>49124</c:v>
                </c:pt>
                <c:pt idx="1338">
                  <c:v>49131</c:v>
                </c:pt>
                <c:pt idx="1339">
                  <c:v>49138</c:v>
                </c:pt>
                <c:pt idx="1340">
                  <c:v>49145</c:v>
                </c:pt>
                <c:pt idx="1341">
                  <c:v>49152</c:v>
                </c:pt>
                <c:pt idx="1342">
                  <c:v>49159</c:v>
                </c:pt>
                <c:pt idx="1343">
                  <c:v>49166</c:v>
                </c:pt>
                <c:pt idx="1344">
                  <c:v>49173</c:v>
                </c:pt>
                <c:pt idx="1345">
                  <c:v>49180</c:v>
                </c:pt>
                <c:pt idx="1346">
                  <c:v>49187</c:v>
                </c:pt>
                <c:pt idx="1347">
                  <c:v>49194</c:v>
                </c:pt>
                <c:pt idx="1348">
                  <c:v>49201</c:v>
                </c:pt>
                <c:pt idx="1349">
                  <c:v>49208</c:v>
                </c:pt>
                <c:pt idx="1350">
                  <c:v>49215</c:v>
                </c:pt>
                <c:pt idx="1351">
                  <c:v>49222</c:v>
                </c:pt>
                <c:pt idx="1352">
                  <c:v>49229</c:v>
                </c:pt>
                <c:pt idx="1353">
                  <c:v>49236</c:v>
                </c:pt>
                <c:pt idx="1354">
                  <c:v>49243</c:v>
                </c:pt>
                <c:pt idx="1355">
                  <c:v>49250</c:v>
                </c:pt>
                <c:pt idx="1356">
                  <c:v>49257</c:v>
                </c:pt>
                <c:pt idx="1357">
                  <c:v>49264</c:v>
                </c:pt>
                <c:pt idx="1358">
                  <c:v>49271</c:v>
                </c:pt>
                <c:pt idx="1359">
                  <c:v>49278</c:v>
                </c:pt>
                <c:pt idx="1360">
                  <c:v>49285</c:v>
                </c:pt>
                <c:pt idx="1361">
                  <c:v>49292</c:v>
                </c:pt>
                <c:pt idx="1362">
                  <c:v>49299</c:v>
                </c:pt>
                <c:pt idx="1363">
                  <c:v>49307</c:v>
                </c:pt>
                <c:pt idx="1364">
                  <c:v>49314</c:v>
                </c:pt>
                <c:pt idx="1365">
                  <c:v>49321</c:v>
                </c:pt>
                <c:pt idx="1366">
                  <c:v>49328</c:v>
                </c:pt>
                <c:pt idx="1367">
                  <c:v>49335</c:v>
                </c:pt>
                <c:pt idx="1368">
                  <c:v>49342</c:v>
                </c:pt>
                <c:pt idx="1369">
                  <c:v>49349</c:v>
                </c:pt>
                <c:pt idx="1370">
                  <c:v>49356</c:v>
                </c:pt>
                <c:pt idx="1371">
                  <c:v>49363</c:v>
                </c:pt>
                <c:pt idx="1372">
                  <c:v>49370</c:v>
                </c:pt>
                <c:pt idx="1373">
                  <c:v>49377</c:v>
                </c:pt>
                <c:pt idx="1374">
                  <c:v>49384</c:v>
                </c:pt>
                <c:pt idx="1375">
                  <c:v>49395</c:v>
                </c:pt>
                <c:pt idx="1376">
                  <c:v>49398</c:v>
                </c:pt>
                <c:pt idx="1377">
                  <c:v>49405</c:v>
                </c:pt>
                <c:pt idx="1378">
                  <c:v>49412</c:v>
                </c:pt>
                <c:pt idx="1379">
                  <c:v>49419</c:v>
                </c:pt>
                <c:pt idx="1380">
                  <c:v>49426</c:v>
                </c:pt>
                <c:pt idx="1381">
                  <c:v>49433</c:v>
                </c:pt>
                <c:pt idx="1382">
                  <c:v>49440</c:v>
                </c:pt>
                <c:pt idx="1383">
                  <c:v>49447</c:v>
                </c:pt>
                <c:pt idx="1384">
                  <c:v>49454</c:v>
                </c:pt>
                <c:pt idx="1385">
                  <c:v>49461</c:v>
                </c:pt>
                <c:pt idx="1386">
                  <c:v>49468</c:v>
                </c:pt>
                <c:pt idx="1387">
                  <c:v>49475</c:v>
                </c:pt>
                <c:pt idx="1388">
                  <c:v>49482</c:v>
                </c:pt>
                <c:pt idx="1389">
                  <c:v>49489</c:v>
                </c:pt>
                <c:pt idx="1390">
                  <c:v>49496</c:v>
                </c:pt>
                <c:pt idx="1391">
                  <c:v>49503</c:v>
                </c:pt>
                <c:pt idx="1392">
                  <c:v>49510</c:v>
                </c:pt>
                <c:pt idx="1393">
                  <c:v>49517</c:v>
                </c:pt>
                <c:pt idx="1394">
                  <c:v>49524</c:v>
                </c:pt>
                <c:pt idx="1395">
                  <c:v>49531</c:v>
                </c:pt>
                <c:pt idx="1396">
                  <c:v>49538</c:v>
                </c:pt>
                <c:pt idx="1397">
                  <c:v>49545</c:v>
                </c:pt>
                <c:pt idx="1398">
                  <c:v>49552</c:v>
                </c:pt>
                <c:pt idx="1399">
                  <c:v>49559</c:v>
                </c:pt>
                <c:pt idx="1400">
                  <c:v>49566</c:v>
                </c:pt>
                <c:pt idx="1401">
                  <c:v>49573</c:v>
                </c:pt>
                <c:pt idx="1402">
                  <c:v>49580</c:v>
                </c:pt>
                <c:pt idx="1403">
                  <c:v>49587</c:v>
                </c:pt>
                <c:pt idx="1404">
                  <c:v>49594</c:v>
                </c:pt>
                <c:pt idx="1405">
                  <c:v>49601</c:v>
                </c:pt>
                <c:pt idx="1406">
                  <c:v>49608</c:v>
                </c:pt>
                <c:pt idx="1407">
                  <c:v>49615</c:v>
                </c:pt>
                <c:pt idx="1408">
                  <c:v>49622</c:v>
                </c:pt>
                <c:pt idx="1409">
                  <c:v>49629</c:v>
                </c:pt>
                <c:pt idx="1410">
                  <c:v>49636</c:v>
                </c:pt>
                <c:pt idx="1411">
                  <c:v>49643</c:v>
                </c:pt>
                <c:pt idx="1412">
                  <c:v>49650</c:v>
                </c:pt>
                <c:pt idx="1413">
                  <c:v>49657</c:v>
                </c:pt>
                <c:pt idx="1414">
                  <c:v>49664</c:v>
                </c:pt>
                <c:pt idx="1415">
                  <c:v>49674</c:v>
                </c:pt>
                <c:pt idx="1416">
                  <c:v>49681</c:v>
                </c:pt>
                <c:pt idx="1417">
                  <c:v>49688</c:v>
                </c:pt>
                <c:pt idx="1418">
                  <c:v>49695</c:v>
                </c:pt>
                <c:pt idx="1419">
                  <c:v>49702</c:v>
                </c:pt>
                <c:pt idx="1420">
                  <c:v>49709</c:v>
                </c:pt>
                <c:pt idx="1421">
                  <c:v>49716</c:v>
                </c:pt>
                <c:pt idx="1422">
                  <c:v>49723</c:v>
                </c:pt>
                <c:pt idx="1423">
                  <c:v>49730</c:v>
                </c:pt>
                <c:pt idx="1424">
                  <c:v>49737</c:v>
                </c:pt>
                <c:pt idx="1425">
                  <c:v>49744</c:v>
                </c:pt>
                <c:pt idx="1426">
                  <c:v>49751</c:v>
                </c:pt>
                <c:pt idx="1427">
                  <c:v>49758</c:v>
                </c:pt>
                <c:pt idx="1428">
                  <c:v>49765</c:v>
                </c:pt>
                <c:pt idx="1429">
                  <c:v>49772</c:v>
                </c:pt>
                <c:pt idx="1430">
                  <c:v>49781</c:v>
                </c:pt>
                <c:pt idx="1431">
                  <c:v>49786</c:v>
                </c:pt>
                <c:pt idx="1432">
                  <c:v>49793</c:v>
                </c:pt>
                <c:pt idx="1433">
                  <c:v>49801</c:v>
                </c:pt>
                <c:pt idx="1434">
                  <c:v>49808</c:v>
                </c:pt>
                <c:pt idx="1435">
                  <c:v>49815</c:v>
                </c:pt>
                <c:pt idx="1436">
                  <c:v>49822</c:v>
                </c:pt>
                <c:pt idx="1437">
                  <c:v>49829</c:v>
                </c:pt>
                <c:pt idx="1438">
                  <c:v>49836</c:v>
                </c:pt>
                <c:pt idx="1439">
                  <c:v>49843</c:v>
                </c:pt>
                <c:pt idx="1440">
                  <c:v>49850</c:v>
                </c:pt>
                <c:pt idx="1441">
                  <c:v>49857</c:v>
                </c:pt>
                <c:pt idx="1442">
                  <c:v>49864</c:v>
                </c:pt>
                <c:pt idx="1443">
                  <c:v>49871</c:v>
                </c:pt>
                <c:pt idx="1444">
                  <c:v>49878</c:v>
                </c:pt>
                <c:pt idx="1445">
                  <c:v>49885</c:v>
                </c:pt>
                <c:pt idx="1446">
                  <c:v>49892</c:v>
                </c:pt>
                <c:pt idx="1447">
                  <c:v>49899</c:v>
                </c:pt>
                <c:pt idx="1448">
                  <c:v>49906</c:v>
                </c:pt>
                <c:pt idx="1449">
                  <c:v>49913</c:v>
                </c:pt>
                <c:pt idx="1450">
                  <c:v>49920</c:v>
                </c:pt>
                <c:pt idx="1451">
                  <c:v>49927</c:v>
                </c:pt>
                <c:pt idx="1452">
                  <c:v>49934</c:v>
                </c:pt>
                <c:pt idx="1453">
                  <c:v>49941</c:v>
                </c:pt>
                <c:pt idx="1454">
                  <c:v>49948</c:v>
                </c:pt>
                <c:pt idx="1455">
                  <c:v>49955</c:v>
                </c:pt>
                <c:pt idx="1456">
                  <c:v>49962</c:v>
                </c:pt>
                <c:pt idx="1457">
                  <c:v>49969</c:v>
                </c:pt>
                <c:pt idx="1458">
                  <c:v>49976</c:v>
                </c:pt>
                <c:pt idx="1459">
                  <c:v>49983</c:v>
                </c:pt>
                <c:pt idx="1460">
                  <c:v>49990</c:v>
                </c:pt>
                <c:pt idx="1461">
                  <c:v>49997</c:v>
                </c:pt>
                <c:pt idx="1462">
                  <c:v>50004</c:v>
                </c:pt>
                <c:pt idx="1463">
                  <c:v>50011</c:v>
                </c:pt>
                <c:pt idx="1464">
                  <c:v>50018</c:v>
                </c:pt>
                <c:pt idx="1465">
                  <c:v>50025</c:v>
                </c:pt>
                <c:pt idx="1466">
                  <c:v>50032</c:v>
                </c:pt>
                <c:pt idx="1467">
                  <c:v>50040</c:v>
                </c:pt>
                <c:pt idx="1468">
                  <c:v>50047</c:v>
                </c:pt>
                <c:pt idx="1469">
                  <c:v>50054</c:v>
                </c:pt>
                <c:pt idx="1470">
                  <c:v>50061</c:v>
                </c:pt>
                <c:pt idx="1471">
                  <c:v>50068</c:v>
                </c:pt>
                <c:pt idx="1472">
                  <c:v>50075</c:v>
                </c:pt>
                <c:pt idx="1473">
                  <c:v>50082</c:v>
                </c:pt>
                <c:pt idx="1474">
                  <c:v>50089</c:v>
                </c:pt>
                <c:pt idx="1475">
                  <c:v>50096</c:v>
                </c:pt>
                <c:pt idx="1476">
                  <c:v>50103</c:v>
                </c:pt>
                <c:pt idx="1477">
                  <c:v>50110</c:v>
                </c:pt>
                <c:pt idx="1478">
                  <c:v>50117</c:v>
                </c:pt>
                <c:pt idx="1479">
                  <c:v>50124</c:v>
                </c:pt>
                <c:pt idx="1480">
                  <c:v>50131</c:v>
                </c:pt>
                <c:pt idx="1481">
                  <c:v>50139</c:v>
                </c:pt>
                <c:pt idx="1482">
                  <c:v>50146</c:v>
                </c:pt>
                <c:pt idx="1483">
                  <c:v>50153</c:v>
                </c:pt>
                <c:pt idx="1484">
                  <c:v>50160</c:v>
                </c:pt>
                <c:pt idx="1485">
                  <c:v>50167</c:v>
                </c:pt>
                <c:pt idx="1486">
                  <c:v>50174</c:v>
                </c:pt>
                <c:pt idx="1487">
                  <c:v>50181</c:v>
                </c:pt>
                <c:pt idx="1488">
                  <c:v>50188</c:v>
                </c:pt>
                <c:pt idx="1489">
                  <c:v>50195</c:v>
                </c:pt>
                <c:pt idx="1490">
                  <c:v>50202</c:v>
                </c:pt>
                <c:pt idx="1491">
                  <c:v>50209</c:v>
                </c:pt>
                <c:pt idx="1492">
                  <c:v>50216</c:v>
                </c:pt>
                <c:pt idx="1493">
                  <c:v>50223</c:v>
                </c:pt>
                <c:pt idx="1494">
                  <c:v>50230</c:v>
                </c:pt>
                <c:pt idx="1495">
                  <c:v>50237</c:v>
                </c:pt>
                <c:pt idx="1496">
                  <c:v>50244</c:v>
                </c:pt>
                <c:pt idx="1497">
                  <c:v>50251</c:v>
                </c:pt>
                <c:pt idx="1498">
                  <c:v>50258</c:v>
                </c:pt>
                <c:pt idx="1499">
                  <c:v>50265</c:v>
                </c:pt>
                <c:pt idx="1500">
                  <c:v>50272</c:v>
                </c:pt>
                <c:pt idx="1501">
                  <c:v>50279</c:v>
                </c:pt>
                <c:pt idx="1502">
                  <c:v>50286</c:v>
                </c:pt>
                <c:pt idx="1503">
                  <c:v>50293</c:v>
                </c:pt>
                <c:pt idx="1504">
                  <c:v>50300</c:v>
                </c:pt>
                <c:pt idx="1505">
                  <c:v>50307</c:v>
                </c:pt>
                <c:pt idx="1506">
                  <c:v>50314</c:v>
                </c:pt>
                <c:pt idx="1507">
                  <c:v>50321</c:v>
                </c:pt>
                <c:pt idx="1508">
                  <c:v>50328</c:v>
                </c:pt>
                <c:pt idx="1509">
                  <c:v>50335</c:v>
                </c:pt>
                <c:pt idx="1510">
                  <c:v>50342</c:v>
                </c:pt>
                <c:pt idx="1511">
                  <c:v>50349</c:v>
                </c:pt>
                <c:pt idx="1512">
                  <c:v>50356</c:v>
                </c:pt>
                <c:pt idx="1513">
                  <c:v>50363</c:v>
                </c:pt>
                <c:pt idx="1514">
                  <c:v>50370</c:v>
                </c:pt>
                <c:pt idx="1515">
                  <c:v>50377</c:v>
                </c:pt>
                <c:pt idx="1516">
                  <c:v>50384</c:v>
                </c:pt>
                <c:pt idx="1517">
                  <c:v>50391</c:v>
                </c:pt>
                <c:pt idx="1518">
                  <c:v>50398</c:v>
                </c:pt>
                <c:pt idx="1519">
                  <c:v>50405</c:v>
                </c:pt>
                <c:pt idx="1520">
                  <c:v>50412</c:v>
                </c:pt>
                <c:pt idx="1521">
                  <c:v>50419</c:v>
                </c:pt>
                <c:pt idx="1522">
                  <c:v>50426</c:v>
                </c:pt>
                <c:pt idx="1523">
                  <c:v>50433</c:v>
                </c:pt>
                <c:pt idx="1524">
                  <c:v>50440</c:v>
                </c:pt>
                <c:pt idx="1525">
                  <c:v>50447</c:v>
                </c:pt>
                <c:pt idx="1526">
                  <c:v>50454</c:v>
                </c:pt>
                <c:pt idx="1527">
                  <c:v>50461</c:v>
                </c:pt>
                <c:pt idx="1528">
                  <c:v>50468</c:v>
                </c:pt>
                <c:pt idx="1529">
                  <c:v>50475</c:v>
                </c:pt>
                <c:pt idx="1530">
                  <c:v>50482</c:v>
                </c:pt>
                <c:pt idx="1531">
                  <c:v>50489</c:v>
                </c:pt>
                <c:pt idx="1532">
                  <c:v>50496</c:v>
                </c:pt>
                <c:pt idx="1533">
                  <c:v>50503</c:v>
                </c:pt>
                <c:pt idx="1534">
                  <c:v>50510</c:v>
                </c:pt>
                <c:pt idx="1535">
                  <c:v>50517</c:v>
                </c:pt>
                <c:pt idx="1536">
                  <c:v>50524</c:v>
                </c:pt>
                <c:pt idx="1537">
                  <c:v>50531</c:v>
                </c:pt>
                <c:pt idx="1538">
                  <c:v>50538</c:v>
                </c:pt>
                <c:pt idx="1539">
                  <c:v>50545</c:v>
                </c:pt>
                <c:pt idx="1540">
                  <c:v>50552</c:v>
                </c:pt>
                <c:pt idx="1541">
                  <c:v>50559</c:v>
                </c:pt>
                <c:pt idx="1542">
                  <c:v>50566</c:v>
                </c:pt>
                <c:pt idx="1543">
                  <c:v>50573</c:v>
                </c:pt>
                <c:pt idx="1544">
                  <c:v>50580</c:v>
                </c:pt>
                <c:pt idx="1545">
                  <c:v>50587</c:v>
                </c:pt>
                <c:pt idx="1546">
                  <c:v>50594</c:v>
                </c:pt>
                <c:pt idx="1547">
                  <c:v>50601</c:v>
                </c:pt>
                <c:pt idx="1548">
                  <c:v>50608</c:v>
                </c:pt>
                <c:pt idx="1549">
                  <c:v>50615</c:v>
                </c:pt>
                <c:pt idx="1550">
                  <c:v>50622</c:v>
                </c:pt>
                <c:pt idx="1551">
                  <c:v>50629</c:v>
                </c:pt>
                <c:pt idx="1552">
                  <c:v>50636</c:v>
                </c:pt>
                <c:pt idx="1553">
                  <c:v>50643</c:v>
                </c:pt>
                <c:pt idx="1554">
                  <c:v>50650</c:v>
                </c:pt>
                <c:pt idx="1555">
                  <c:v>50657</c:v>
                </c:pt>
                <c:pt idx="1556">
                  <c:v>50664</c:v>
                </c:pt>
                <c:pt idx="1557">
                  <c:v>50671</c:v>
                </c:pt>
                <c:pt idx="1558">
                  <c:v>50678</c:v>
                </c:pt>
                <c:pt idx="1559">
                  <c:v>50685</c:v>
                </c:pt>
                <c:pt idx="1560">
                  <c:v>50692</c:v>
                </c:pt>
                <c:pt idx="1561">
                  <c:v>50699</c:v>
                </c:pt>
                <c:pt idx="1562">
                  <c:v>50706</c:v>
                </c:pt>
                <c:pt idx="1563">
                  <c:v>50713</c:v>
                </c:pt>
                <c:pt idx="1564">
                  <c:v>50720</c:v>
                </c:pt>
                <c:pt idx="1565">
                  <c:v>50727</c:v>
                </c:pt>
                <c:pt idx="1566">
                  <c:v>50734</c:v>
                </c:pt>
                <c:pt idx="1567">
                  <c:v>50741</c:v>
                </c:pt>
                <c:pt idx="1568">
                  <c:v>50748</c:v>
                </c:pt>
                <c:pt idx="1569">
                  <c:v>50755</c:v>
                </c:pt>
                <c:pt idx="1570">
                  <c:v>50762</c:v>
                </c:pt>
                <c:pt idx="1571">
                  <c:v>50769</c:v>
                </c:pt>
                <c:pt idx="1572">
                  <c:v>50776</c:v>
                </c:pt>
                <c:pt idx="1573">
                  <c:v>50783</c:v>
                </c:pt>
                <c:pt idx="1574">
                  <c:v>50790</c:v>
                </c:pt>
                <c:pt idx="1575">
                  <c:v>50797</c:v>
                </c:pt>
                <c:pt idx="1576">
                  <c:v>50804</c:v>
                </c:pt>
                <c:pt idx="1577">
                  <c:v>50811</c:v>
                </c:pt>
                <c:pt idx="1578">
                  <c:v>50818</c:v>
                </c:pt>
                <c:pt idx="1579">
                  <c:v>50825</c:v>
                </c:pt>
                <c:pt idx="1580">
                  <c:v>50832</c:v>
                </c:pt>
                <c:pt idx="1581">
                  <c:v>50839</c:v>
                </c:pt>
                <c:pt idx="1582">
                  <c:v>50846</c:v>
                </c:pt>
                <c:pt idx="1583">
                  <c:v>50853</c:v>
                </c:pt>
                <c:pt idx="1584">
                  <c:v>50860</c:v>
                </c:pt>
                <c:pt idx="1585">
                  <c:v>50867</c:v>
                </c:pt>
                <c:pt idx="1586">
                  <c:v>50874</c:v>
                </c:pt>
                <c:pt idx="1587">
                  <c:v>50881</c:v>
                </c:pt>
                <c:pt idx="1588">
                  <c:v>50888</c:v>
                </c:pt>
                <c:pt idx="1589">
                  <c:v>50895</c:v>
                </c:pt>
                <c:pt idx="1590">
                  <c:v>50902</c:v>
                </c:pt>
                <c:pt idx="1591">
                  <c:v>50909</c:v>
                </c:pt>
                <c:pt idx="1592">
                  <c:v>50916</c:v>
                </c:pt>
                <c:pt idx="1593">
                  <c:v>50923</c:v>
                </c:pt>
                <c:pt idx="1594">
                  <c:v>50930</c:v>
                </c:pt>
                <c:pt idx="1595">
                  <c:v>50937</c:v>
                </c:pt>
                <c:pt idx="1596">
                  <c:v>50944</c:v>
                </c:pt>
                <c:pt idx="1597">
                  <c:v>50951</c:v>
                </c:pt>
                <c:pt idx="1598">
                  <c:v>50958</c:v>
                </c:pt>
                <c:pt idx="1599">
                  <c:v>50965</c:v>
                </c:pt>
                <c:pt idx="1600">
                  <c:v>50972</c:v>
                </c:pt>
                <c:pt idx="1601">
                  <c:v>50979</c:v>
                </c:pt>
                <c:pt idx="1602">
                  <c:v>50986</c:v>
                </c:pt>
                <c:pt idx="1603">
                  <c:v>50993</c:v>
                </c:pt>
                <c:pt idx="1604">
                  <c:v>51000</c:v>
                </c:pt>
                <c:pt idx="1605">
                  <c:v>51007</c:v>
                </c:pt>
                <c:pt idx="1606">
                  <c:v>51014</c:v>
                </c:pt>
                <c:pt idx="1607">
                  <c:v>51021</c:v>
                </c:pt>
                <c:pt idx="1608">
                  <c:v>51028</c:v>
                </c:pt>
                <c:pt idx="1609">
                  <c:v>51035</c:v>
                </c:pt>
                <c:pt idx="1610">
                  <c:v>51042</c:v>
                </c:pt>
                <c:pt idx="1611">
                  <c:v>51049</c:v>
                </c:pt>
                <c:pt idx="1612">
                  <c:v>51056</c:v>
                </c:pt>
                <c:pt idx="1613">
                  <c:v>51063</c:v>
                </c:pt>
                <c:pt idx="1614">
                  <c:v>51070</c:v>
                </c:pt>
                <c:pt idx="1615">
                  <c:v>51077</c:v>
                </c:pt>
                <c:pt idx="1616">
                  <c:v>51084</c:v>
                </c:pt>
                <c:pt idx="1617">
                  <c:v>51091</c:v>
                </c:pt>
                <c:pt idx="1618">
                  <c:v>51098</c:v>
                </c:pt>
                <c:pt idx="1619">
                  <c:v>51105</c:v>
                </c:pt>
                <c:pt idx="1620">
                  <c:v>51112</c:v>
                </c:pt>
                <c:pt idx="1621">
                  <c:v>51119</c:v>
                </c:pt>
                <c:pt idx="1622">
                  <c:v>51126</c:v>
                </c:pt>
                <c:pt idx="1623">
                  <c:v>51133</c:v>
                </c:pt>
                <c:pt idx="1624">
                  <c:v>51140</c:v>
                </c:pt>
                <c:pt idx="1625">
                  <c:v>51147</c:v>
                </c:pt>
                <c:pt idx="1626">
                  <c:v>51154</c:v>
                </c:pt>
                <c:pt idx="1627">
                  <c:v>51161</c:v>
                </c:pt>
                <c:pt idx="1628">
                  <c:v>51168</c:v>
                </c:pt>
                <c:pt idx="1629">
                  <c:v>51175</c:v>
                </c:pt>
                <c:pt idx="1630">
                  <c:v>51182</c:v>
                </c:pt>
                <c:pt idx="1631">
                  <c:v>51189</c:v>
                </c:pt>
                <c:pt idx="1632">
                  <c:v>51196</c:v>
                </c:pt>
                <c:pt idx="1633">
                  <c:v>51203</c:v>
                </c:pt>
                <c:pt idx="1634">
                  <c:v>51210</c:v>
                </c:pt>
                <c:pt idx="1635">
                  <c:v>51217</c:v>
                </c:pt>
                <c:pt idx="1636">
                  <c:v>51224</c:v>
                </c:pt>
                <c:pt idx="1637">
                  <c:v>51231</c:v>
                </c:pt>
                <c:pt idx="1638">
                  <c:v>51238</c:v>
                </c:pt>
                <c:pt idx="1639">
                  <c:v>51245</c:v>
                </c:pt>
                <c:pt idx="1640">
                  <c:v>51252</c:v>
                </c:pt>
                <c:pt idx="1641">
                  <c:v>51260</c:v>
                </c:pt>
                <c:pt idx="1642">
                  <c:v>51267</c:v>
                </c:pt>
                <c:pt idx="1643">
                  <c:v>51274</c:v>
                </c:pt>
                <c:pt idx="1644">
                  <c:v>51281</c:v>
                </c:pt>
                <c:pt idx="1645">
                  <c:v>51288</c:v>
                </c:pt>
                <c:pt idx="1646">
                  <c:v>51295</c:v>
                </c:pt>
                <c:pt idx="1647">
                  <c:v>51302</c:v>
                </c:pt>
                <c:pt idx="1648">
                  <c:v>51309</c:v>
                </c:pt>
                <c:pt idx="1649">
                  <c:v>51316</c:v>
                </c:pt>
                <c:pt idx="1650">
                  <c:v>51323</c:v>
                </c:pt>
                <c:pt idx="1651">
                  <c:v>51330</c:v>
                </c:pt>
                <c:pt idx="1652">
                  <c:v>51337</c:v>
                </c:pt>
                <c:pt idx="1653">
                  <c:v>51344</c:v>
                </c:pt>
                <c:pt idx="1654">
                  <c:v>51351</c:v>
                </c:pt>
                <c:pt idx="1655">
                  <c:v>51358</c:v>
                </c:pt>
                <c:pt idx="1656">
                  <c:v>51365</c:v>
                </c:pt>
                <c:pt idx="1657">
                  <c:v>51372</c:v>
                </c:pt>
                <c:pt idx="1658">
                  <c:v>51379</c:v>
                </c:pt>
                <c:pt idx="1659">
                  <c:v>51386</c:v>
                </c:pt>
                <c:pt idx="1660">
                  <c:v>51393</c:v>
                </c:pt>
                <c:pt idx="1661">
                  <c:v>51400</c:v>
                </c:pt>
                <c:pt idx="1662">
                  <c:v>51407</c:v>
                </c:pt>
                <c:pt idx="1663">
                  <c:v>51414</c:v>
                </c:pt>
                <c:pt idx="1664">
                  <c:v>51421</c:v>
                </c:pt>
                <c:pt idx="1665">
                  <c:v>51428</c:v>
                </c:pt>
                <c:pt idx="1666">
                  <c:v>51435</c:v>
                </c:pt>
                <c:pt idx="1667">
                  <c:v>51442</c:v>
                </c:pt>
                <c:pt idx="1668">
                  <c:v>51449</c:v>
                </c:pt>
                <c:pt idx="1669">
                  <c:v>51456</c:v>
                </c:pt>
                <c:pt idx="1670">
                  <c:v>51463</c:v>
                </c:pt>
                <c:pt idx="1671">
                  <c:v>51470</c:v>
                </c:pt>
                <c:pt idx="1672">
                  <c:v>51477</c:v>
                </c:pt>
                <c:pt idx="1673">
                  <c:v>51484</c:v>
                </c:pt>
                <c:pt idx="1674">
                  <c:v>51491</c:v>
                </c:pt>
                <c:pt idx="1675">
                  <c:v>51501</c:v>
                </c:pt>
                <c:pt idx="1676">
                  <c:v>51508</c:v>
                </c:pt>
                <c:pt idx="1677">
                  <c:v>51515</c:v>
                </c:pt>
                <c:pt idx="1678">
                  <c:v>51522</c:v>
                </c:pt>
                <c:pt idx="1679">
                  <c:v>51529</c:v>
                </c:pt>
                <c:pt idx="1680">
                  <c:v>51536</c:v>
                </c:pt>
                <c:pt idx="1681">
                  <c:v>51543</c:v>
                </c:pt>
                <c:pt idx="1682">
                  <c:v>51550</c:v>
                </c:pt>
                <c:pt idx="1683">
                  <c:v>51557</c:v>
                </c:pt>
                <c:pt idx="1684">
                  <c:v>51564</c:v>
                </c:pt>
                <c:pt idx="1685">
                  <c:v>51571</c:v>
                </c:pt>
                <c:pt idx="1686">
                  <c:v>51578</c:v>
                </c:pt>
                <c:pt idx="1687">
                  <c:v>51585</c:v>
                </c:pt>
                <c:pt idx="1688">
                  <c:v>51592</c:v>
                </c:pt>
                <c:pt idx="1689">
                  <c:v>51599</c:v>
                </c:pt>
                <c:pt idx="1690">
                  <c:v>51606</c:v>
                </c:pt>
                <c:pt idx="1691">
                  <c:v>51615</c:v>
                </c:pt>
                <c:pt idx="1692">
                  <c:v>51620</c:v>
                </c:pt>
                <c:pt idx="1693">
                  <c:v>51627</c:v>
                </c:pt>
                <c:pt idx="1694">
                  <c:v>51634</c:v>
                </c:pt>
                <c:pt idx="1695">
                  <c:v>51641</c:v>
                </c:pt>
                <c:pt idx="1696">
                  <c:v>51648</c:v>
                </c:pt>
                <c:pt idx="1697">
                  <c:v>51655</c:v>
                </c:pt>
                <c:pt idx="1698">
                  <c:v>51662</c:v>
                </c:pt>
                <c:pt idx="1699">
                  <c:v>51669</c:v>
                </c:pt>
                <c:pt idx="1700">
                  <c:v>51676</c:v>
                </c:pt>
                <c:pt idx="1701">
                  <c:v>51683</c:v>
                </c:pt>
                <c:pt idx="1702">
                  <c:v>51690</c:v>
                </c:pt>
                <c:pt idx="1703">
                  <c:v>51697</c:v>
                </c:pt>
                <c:pt idx="1704">
                  <c:v>51704</c:v>
                </c:pt>
                <c:pt idx="1705">
                  <c:v>51711</c:v>
                </c:pt>
                <c:pt idx="1706">
                  <c:v>51718</c:v>
                </c:pt>
                <c:pt idx="1707">
                  <c:v>51725</c:v>
                </c:pt>
                <c:pt idx="1708">
                  <c:v>51732</c:v>
                </c:pt>
                <c:pt idx="1709">
                  <c:v>51739</c:v>
                </c:pt>
                <c:pt idx="1710">
                  <c:v>51746</c:v>
                </c:pt>
                <c:pt idx="1711">
                  <c:v>51753</c:v>
                </c:pt>
                <c:pt idx="1712">
                  <c:v>51760</c:v>
                </c:pt>
                <c:pt idx="1713">
                  <c:v>51767</c:v>
                </c:pt>
                <c:pt idx="1714">
                  <c:v>51774</c:v>
                </c:pt>
                <c:pt idx="1715">
                  <c:v>51781</c:v>
                </c:pt>
                <c:pt idx="1716">
                  <c:v>51788</c:v>
                </c:pt>
                <c:pt idx="1717">
                  <c:v>51795</c:v>
                </c:pt>
                <c:pt idx="1718">
                  <c:v>51802</c:v>
                </c:pt>
                <c:pt idx="1719">
                  <c:v>51809</c:v>
                </c:pt>
                <c:pt idx="1720">
                  <c:v>51816</c:v>
                </c:pt>
                <c:pt idx="1721">
                  <c:v>51823</c:v>
                </c:pt>
                <c:pt idx="1722">
                  <c:v>51830</c:v>
                </c:pt>
                <c:pt idx="1723">
                  <c:v>51837</c:v>
                </c:pt>
                <c:pt idx="1724">
                  <c:v>51844</c:v>
                </c:pt>
                <c:pt idx="1725">
                  <c:v>51851</c:v>
                </c:pt>
                <c:pt idx="1726">
                  <c:v>51858</c:v>
                </c:pt>
                <c:pt idx="1727">
                  <c:v>51866</c:v>
                </c:pt>
                <c:pt idx="1728">
                  <c:v>51873</c:v>
                </c:pt>
                <c:pt idx="1729">
                  <c:v>51880</c:v>
                </c:pt>
                <c:pt idx="1730">
                  <c:v>51887</c:v>
                </c:pt>
                <c:pt idx="1731">
                  <c:v>51894</c:v>
                </c:pt>
                <c:pt idx="1732">
                  <c:v>51901</c:v>
                </c:pt>
                <c:pt idx="1733">
                  <c:v>51908</c:v>
                </c:pt>
                <c:pt idx="1734">
                  <c:v>51915</c:v>
                </c:pt>
                <c:pt idx="1735">
                  <c:v>51922</c:v>
                </c:pt>
                <c:pt idx="1736">
                  <c:v>51929</c:v>
                </c:pt>
                <c:pt idx="1737">
                  <c:v>51936</c:v>
                </c:pt>
                <c:pt idx="1738">
                  <c:v>51943</c:v>
                </c:pt>
                <c:pt idx="1739">
                  <c:v>51950</c:v>
                </c:pt>
                <c:pt idx="1740">
                  <c:v>51957</c:v>
                </c:pt>
                <c:pt idx="1741">
                  <c:v>51966</c:v>
                </c:pt>
                <c:pt idx="1742">
                  <c:v>51973</c:v>
                </c:pt>
                <c:pt idx="1743">
                  <c:v>51980</c:v>
                </c:pt>
                <c:pt idx="1744">
                  <c:v>51988</c:v>
                </c:pt>
                <c:pt idx="1745">
                  <c:v>51994</c:v>
                </c:pt>
                <c:pt idx="1746">
                  <c:v>52001</c:v>
                </c:pt>
                <c:pt idx="1747">
                  <c:v>52008</c:v>
                </c:pt>
                <c:pt idx="1748">
                  <c:v>52015</c:v>
                </c:pt>
                <c:pt idx="1749">
                  <c:v>52022</c:v>
                </c:pt>
                <c:pt idx="1750">
                  <c:v>52029</c:v>
                </c:pt>
                <c:pt idx="1751">
                  <c:v>52036</c:v>
                </c:pt>
                <c:pt idx="1752">
                  <c:v>52043</c:v>
                </c:pt>
                <c:pt idx="1753">
                  <c:v>52050</c:v>
                </c:pt>
                <c:pt idx="1754">
                  <c:v>52057</c:v>
                </c:pt>
                <c:pt idx="1755">
                  <c:v>52064</c:v>
                </c:pt>
                <c:pt idx="1756">
                  <c:v>52071</c:v>
                </c:pt>
                <c:pt idx="1757">
                  <c:v>52078</c:v>
                </c:pt>
                <c:pt idx="1758">
                  <c:v>52085</c:v>
                </c:pt>
                <c:pt idx="1759">
                  <c:v>52092</c:v>
                </c:pt>
                <c:pt idx="1760">
                  <c:v>52099</c:v>
                </c:pt>
                <c:pt idx="1761">
                  <c:v>52106</c:v>
                </c:pt>
                <c:pt idx="1762">
                  <c:v>52113</c:v>
                </c:pt>
                <c:pt idx="1763">
                  <c:v>52120</c:v>
                </c:pt>
                <c:pt idx="1764">
                  <c:v>52127</c:v>
                </c:pt>
                <c:pt idx="1765">
                  <c:v>52134</c:v>
                </c:pt>
                <c:pt idx="1766">
                  <c:v>52141</c:v>
                </c:pt>
                <c:pt idx="1767">
                  <c:v>52148</c:v>
                </c:pt>
                <c:pt idx="1768">
                  <c:v>52155</c:v>
                </c:pt>
                <c:pt idx="1769">
                  <c:v>52162</c:v>
                </c:pt>
                <c:pt idx="1770">
                  <c:v>52169</c:v>
                </c:pt>
                <c:pt idx="1771">
                  <c:v>52176</c:v>
                </c:pt>
                <c:pt idx="1772">
                  <c:v>52183</c:v>
                </c:pt>
                <c:pt idx="1773">
                  <c:v>52190</c:v>
                </c:pt>
                <c:pt idx="1774">
                  <c:v>52197</c:v>
                </c:pt>
                <c:pt idx="1775">
                  <c:v>52204</c:v>
                </c:pt>
                <c:pt idx="1776">
                  <c:v>52211</c:v>
                </c:pt>
                <c:pt idx="1777">
                  <c:v>52218</c:v>
                </c:pt>
                <c:pt idx="1778">
                  <c:v>52229</c:v>
                </c:pt>
                <c:pt idx="1779">
                  <c:v>52233</c:v>
                </c:pt>
                <c:pt idx="1780">
                  <c:v>52239</c:v>
                </c:pt>
                <c:pt idx="1781">
                  <c:v>52246</c:v>
                </c:pt>
                <c:pt idx="1782">
                  <c:v>52253</c:v>
                </c:pt>
                <c:pt idx="1783">
                  <c:v>52260</c:v>
                </c:pt>
                <c:pt idx="1784">
                  <c:v>52267</c:v>
                </c:pt>
                <c:pt idx="1785">
                  <c:v>52274</c:v>
                </c:pt>
                <c:pt idx="1786">
                  <c:v>52281</c:v>
                </c:pt>
                <c:pt idx="1787">
                  <c:v>52288</c:v>
                </c:pt>
                <c:pt idx="1788">
                  <c:v>52295</c:v>
                </c:pt>
                <c:pt idx="1789">
                  <c:v>52302</c:v>
                </c:pt>
                <c:pt idx="1790">
                  <c:v>52309</c:v>
                </c:pt>
                <c:pt idx="1791">
                  <c:v>52316</c:v>
                </c:pt>
                <c:pt idx="1792">
                  <c:v>52323</c:v>
                </c:pt>
                <c:pt idx="1793">
                  <c:v>52330</c:v>
                </c:pt>
                <c:pt idx="1794">
                  <c:v>52337</c:v>
                </c:pt>
                <c:pt idx="1795">
                  <c:v>52344</c:v>
                </c:pt>
                <c:pt idx="1796">
                  <c:v>52351</c:v>
                </c:pt>
                <c:pt idx="1797">
                  <c:v>52358</c:v>
                </c:pt>
                <c:pt idx="1798">
                  <c:v>52365</c:v>
                </c:pt>
                <c:pt idx="1799">
                  <c:v>52372</c:v>
                </c:pt>
                <c:pt idx="1800">
                  <c:v>52379</c:v>
                </c:pt>
                <c:pt idx="1801">
                  <c:v>52386</c:v>
                </c:pt>
                <c:pt idx="1802">
                  <c:v>52393</c:v>
                </c:pt>
                <c:pt idx="1803">
                  <c:v>52400</c:v>
                </c:pt>
                <c:pt idx="1804">
                  <c:v>52407</c:v>
                </c:pt>
                <c:pt idx="1805">
                  <c:v>52414</c:v>
                </c:pt>
                <c:pt idx="1806">
                  <c:v>52421</c:v>
                </c:pt>
                <c:pt idx="1807">
                  <c:v>52428</c:v>
                </c:pt>
                <c:pt idx="1808">
                  <c:v>52435</c:v>
                </c:pt>
                <c:pt idx="1809">
                  <c:v>52442</c:v>
                </c:pt>
                <c:pt idx="1810">
                  <c:v>52449</c:v>
                </c:pt>
                <c:pt idx="1811">
                  <c:v>52456</c:v>
                </c:pt>
                <c:pt idx="1812">
                  <c:v>52463</c:v>
                </c:pt>
                <c:pt idx="1813">
                  <c:v>52470</c:v>
                </c:pt>
                <c:pt idx="1814">
                  <c:v>52477</c:v>
                </c:pt>
                <c:pt idx="1815">
                  <c:v>52484</c:v>
                </c:pt>
                <c:pt idx="1816">
                  <c:v>52491</c:v>
                </c:pt>
                <c:pt idx="1817">
                  <c:v>52498</c:v>
                </c:pt>
                <c:pt idx="1818">
                  <c:v>52505</c:v>
                </c:pt>
                <c:pt idx="1819">
                  <c:v>52512</c:v>
                </c:pt>
                <c:pt idx="1820">
                  <c:v>52519</c:v>
                </c:pt>
                <c:pt idx="1821">
                  <c:v>52526</c:v>
                </c:pt>
                <c:pt idx="1822">
                  <c:v>52533</c:v>
                </c:pt>
                <c:pt idx="1823">
                  <c:v>52540</c:v>
                </c:pt>
                <c:pt idx="1824">
                  <c:v>52547</c:v>
                </c:pt>
                <c:pt idx="1825">
                  <c:v>52554</c:v>
                </c:pt>
                <c:pt idx="1826">
                  <c:v>52561</c:v>
                </c:pt>
                <c:pt idx="1827">
                  <c:v>52568</c:v>
                </c:pt>
                <c:pt idx="1828">
                  <c:v>52575</c:v>
                </c:pt>
                <c:pt idx="1829">
                  <c:v>52582</c:v>
                </c:pt>
                <c:pt idx="1830">
                  <c:v>52589</c:v>
                </c:pt>
                <c:pt idx="1831">
                  <c:v>52596</c:v>
                </c:pt>
                <c:pt idx="1832">
                  <c:v>52603</c:v>
                </c:pt>
                <c:pt idx="1833">
                  <c:v>52610</c:v>
                </c:pt>
                <c:pt idx="1834">
                  <c:v>52617</c:v>
                </c:pt>
                <c:pt idx="1835">
                  <c:v>52624</c:v>
                </c:pt>
                <c:pt idx="1836">
                  <c:v>52631</c:v>
                </c:pt>
                <c:pt idx="1837">
                  <c:v>52638</c:v>
                </c:pt>
                <c:pt idx="1838">
                  <c:v>52645</c:v>
                </c:pt>
                <c:pt idx="1839">
                  <c:v>52652</c:v>
                </c:pt>
                <c:pt idx="1840">
                  <c:v>52659</c:v>
                </c:pt>
                <c:pt idx="1841">
                  <c:v>52666</c:v>
                </c:pt>
                <c:pt idx="1842">
                  <c:v>52673</c:v>
                </c:pt>
                <c:pt idx="1843">
                  <c:v>52680</c:v>
                </c:pt>
                <c:pt idx="1844">
                  <c:v>52687</c:v>
                </c:pt>
                <c:pt idx="1845">
                  <c:v>52694</c:v>
                </c:pt>
                <c:pt idx="1846">
                  <c:v>52701</c:v>
                </c:pt>
                <c:pt idx="1847">
                  <c:v>52708</c:v>
                </c:pt>
                <c:pt idx="1848">
                  <c:v>52715</c:v>
                </c:pt>
                <c:pt idx="1849">
                  <c:v>52722</c:v>
                </c:pt>
                <c:pt idx="1850">
                  <c:v>52729</c:v>
                </c:pt>
                <c:pt idx="1851">
                  <c:v>52736</c:v>
                </c:pt>
                <c:pt idx="1852">
                  <c:v>52743</c:v>
                </c:pt>
                <c:pt idx="1853">
                  <c:v>52750</c:v>
                </c:pt>
                <c:pt idx="1854">
                  <c:v>52757</c:v>
                </c:pt>
                <c:pt idx="1855">
                  <c:v>52764</c:v>
                </c:pt>
                <c:pt idx="1856">
                  <c:v>52771</c:v>
                </c:pt>
                <c:pt idx="1857">
                  <c:v>52778</c:v>
                </c:pt>
                <c:pt idx="1858">
                  <c:v>52785</c:v>
                </c:pt>
                <c:pt idx="1859">
                  <c:v>52792</c:v>
                </c:pt>
                <c:pt idx="1860">
                  <c:v>52799</c:v>
                </c:pt>
                <c:pt idx="1861">
                  <c:v>52806</c:v>
                </c:pt>
                <c:pt idx="1862">
                  <c:v>52813</c:v>
                </c:pt>
                <c:pt idx="1863">
                  <c:v>52820</c:v>
                </c:pt>
                <c:pt idx="1864">
                  <c:v>52827</c:v>
                </c:pt>
                <c:pt idx="1865">
                  <c:v>52834</c:v>
                </c:pt>
                <c:pt idx="1866">
                  <c:v>52841</c:v>
                </c:pt>
                <c:pt idx="1867">
                  <c:v>52848</c:v>
                </c:pt>
                <c:pt idx="1868">
                  <c:v>52855</c:v>
                </c:pt>
                <c:pt idx="1869">
                  <c:v>52862</c:v>
                </c:pt>
                <c:pt idx="1870">
                  <c:v>52869</c:v>
                </c:pt>
                <c:pt idx="1871">
                  <c:v>52876</c:v>
                </c:pt>
                <c:pt idx="1872">
                  <c:v>52883</c:v>
                </c:pt>
                <c:pt idx="1873">
                  <c:v>52890</c:v>
                </c:pt>
                <c:pt idx="1874">
                  <c:v>52897</c:v>
                </c:pt>
                <c:pt idx="1875">
                  <c:v>52904</c:v>
                </c:pt>
                <c:pt idx="1876">
                  <c:v>52911</c:v>
                </c:pt>
                <c:pt idx="1877">
                  <c:v>52918</c:v>
                </c:pt>
                <c:pt idx="1878">
                  <c:v>52925</c:v>
                </c:pt>
                <c:pt idx="1879">
                  <c:v>52932</c:v>
                </c:pt>
                <c:pt idx="1880">
                  <c:v>52939</c:v>
                </c:pt>
                <c:pt idx="1881">
                  <c:v>52946</c:v>
                </c:pt>
                <c:pt idx="1882">
                  <c:v>52953</c:v>
                </c:pt>
                <c:pt idx="1883">
                  <c:v>52960</c:v>
                </c:pt>
                <c:pt idx="1884">
                  <c:v>52967</c:v>
                </c:pt>
                <c:pt idx="1885">
                  <c:v>52974</c:v>
                </c:pt>
                <c:pt idx="1886">
                  <c:v>52981</c:v>
                </c:pt>
                <c:pt idx="1887">
                  <c:v>52988</c:v>
                </c:pt>
                <c:pt idx="1888">
                  <c:v>52995</c:v>
                </c:pt>
                <c:pt idx="1889">
                  <c:v>53002</c:v>
                </c:pt>
                <c:pt idx="1890">
                  <c:v>53009</c:v>
                </c:pt>
                <c:pt idx="1891">
                  <c:v>53016</c:v>
                </c:pt>
                <c:pt idx="1892">
                  <c:v>53023</c:v>
                </c:pt>
                <c:pt idx="1893">
                  <c:v>53030</c:v>
                </c:pt>
                <c:pt idx="1894">
                  <c:v>53037</c:v>
                </c:pt>
                <c:pt idx="1895">
                  <c:v>53044</c:v>
                </c:pt>
                <c:pt idx="1896">
                  <c:v>53051</c:v>
                </c:pt>
                <c:pt idx="1897">
                  <c:v>53058</c:v>
                </c:pt>
                <c:pt idx="1898">
                  <c:v>53065</c:v>
                </c:pt>
                <c:pt idx="1899">
                  <c:v>53072</c:v>
                </c:pt>
                <c:pt idx="1900">
                  <c:v>53079</c:v>
                </c:pt>
                <c:pt idx="1901">
                  <c:v>53086</c:v>
                </c:pt>
                <c:pt idx="1902">
                  <c:v>53093</c:v>
                </c:pt>
                <c:pt idx="1903">
                  <c:v>53100</c:v>
                </c:pt>
                <c:pt idx="1904">
                  <c:v>53107</c:v>
                </c:pt>
                <c:pt idx="1905">
                  <c:v>53114</c:v>
                </c:pt>
                <c:pt idx="1906">
                  <c:v>53121</c:v>
                </c:pt>
                <c:pt idx="1907">
                  <c:v>53128</c:v>
                </c:pt>
                <c:pt idx="1908">
                  <c:v>53135</c:v>
                </c:pt>
                <c:pt idx="1909">
                  <c:v>53142</c:v>
                </c:pt>
                <c:pt idx="1910">
                  <c:v>53149</c:v>
                </c:pt>
                <c:pt idx="1911">
                  <c:v>53156</c:v>
                </c:pt>
                <c:pt idx="1912">
                  <c:v>53163</c:v>
                </c:pt>
                <c:pt idx="1913">
                  <c:v>53170</c:v>
                </c:pt>
                <c:pt idx="1914">
                  <c:v>53177</c:v>
                </c:pt>
                <c:pt idx="1915">
                  <c:v>53184</c:v>
                </c:pt>
                <c:pt idx="1916">
                  <c:v>53191</c:v>
                </c:pt>
                <c:pt idx="1917">
                  <c:v>53198</c:v>
                </c:pt>
                <c:pt idx="1918">
                  <c:v>53205</c:v>
                </c:pt>
                <c:pt idx="1919">
                  <c:v>53212</c:v>
                </c:pt>
                <c:pt idx="1920">
                  <c:v>53219</c:v>
                </c:pt>
                <c:pt idx="1921">
                  <c:v>53226</c:v>
                </c:pt>
                <c:pt idx="1922">
                  <c:v>53233</c:v>
                </c:pt>
                <c:pt idx="1923">
                  <c:v>53240</c:v>
                </c:pt>
                <c:pt idx="1924">
                  <c:v>53247</c:v>
                </c:pt>
                <c:pt idx="1925">
                  <c:v>53254</c:v>
                </c:pt>
                <c:pt idx="1926">
                  <c:v>53261</c:v>
                </c:pt>
                <c:pt idx="1927">
                  <c:v>53268</c:v>
                </c:pt>
                <c:pt idx="1928">
                  <c:v>53275</c:v>
                </c:pt>
                <c:pt idx="1929">
                  <c:v>53282</c:v>
                </c:pt>
                <c:pt idx="1930">
                  <c:v>53289</c:v>
                </c:pt>
                <c:pt idx="1931">
                  <c:v>53296</c:v>
                </c:pt>
                <c:pt idx="1932">
                  <c:v>53303</c:v>
                </c:pt>
                <c:pt idx="1933">
                  <c:v>53310</c:v>
                </c:pt>
                <c:pt idx="1934">
                  <c:v>53317</c:v>
                </c:pt>
                <c:pt idx="1935">
                  <c:v>53325</c:v>
                </c:pt>
                <c:pt idx="1936">
                  <c:v>53332</c:v>
                </c:pt>
                <c:pt idx="1937">
                  <c:v>53339</c:v>
                </c:pt>
                <c:pt idx="1938">
                  <c:v>53346</c:v>
                </c:pt>
                <c:pt idx="1939">
                  <c:v>53353</c:v>
                </c:pt>
                <c:pt idx="1940">
                  <c:v>53360</c:v>
                </c:pt>
                <c:pt idx="1941">
                  <c:v>53367</c:v>
                </c:pt>
                <c:pt idx="1942">
                  <c:v>53374</c:v>
                </c:pt>
                <c:pt idx="1943">
                  <c:v>53381</c:v>
                </c:pt>
                <c:pt idx="1944">
                  <c:v>53388</c:v>
                </c:pt>
                <c:pt idx="1945">
                  <c:v>53395</c:v>
                </c:pt>
                <c:pt idx="1946">
                  <c:v>53402</c:v>
                </c:pt>
                <c:pt idx="1947">
                  <c:v>53413</c:v>
                </c:pt>
                <c:pt idx="1948">
                  <c:v>53416</c:v>
                </c:pt>
                <c:pt idx="1949">
                  <c:v>53423</c:v>
                </c:pt>
                <c:pt idx="1950">
                  <c:v>53430</c:v>
                </c:pt>
                <c:pt idx="1951">
                  <c:v>53437</c:v>
                </c:pt>
                <c:pt idx="1952">
                  <c:v>53444</c:v>
                </c:pt>
                <c:pt idx="1953">
                  <c:v>53451</c:v>
                </c:pt>
                <c:pt idx="1954">
                  <c:v>53458</c:v>
                </c:pt>
                <c:pt idx="1955">
                  <c:v>53465</c:v>
                </c:pt>
                <c:pt idx="1956">
                  <c:v>53472</c:v>
                </c:pt>
                <c:pt idx="1957">
                  <c:v>53479</c:v>
                </c:pt>
                <c:pt idx="1958">
                  <c:v>53486</c:v>
                </c:pt>
                <c:pt idx="1959">
                  <c:v>53493</c:v>
                </c:pt>
                <c:pt idx="1960">
                  <c:v>53500</c:v>
                </c:pt>
                <c:pt idx="1961">
                  <c:v>53507</c:v>
                </c:pt>
                <c:pt idx="1962">
                  <c:v>53514</c:v>
                </c:pt>
                <c:pt idx="1963">
                  <c:v>53521</c:v>
                </c:pt>
                <c:pt idx="1964">
                  <c:v>53528</c:v>
                </c:pt>
                <c:pt idx="1965">
                  <c:v>53535</c:v>
                </c:pt>
                <c:pt idx="1966">
                  <c:v>53542</c:v>
                </c:pt>
                <c:pt idx="1967">
                  <c:v>53549</c:v>
                </c:pt>
                <c:pt idx="1968">
                  <c:v>53556</c:v>
                </c:pt>
                <c:pt idx="1969">
                  <c:v>53563</c:v>
                </c:pt>
                <c:pt idx="1970">
                  <c:v>53570</c:v>
                </c:pt>
                <c:pt idx="1971">
                  <c:v>53577</c:v>
                </c:pt>
                <c:pt idx="1972">
                  <c:v>53584</c:v>
                </c:pt>
                <c:pt idx="1973">
                  <c:v>53591</c:v>
                </c:pt>
                <c:pt idx="1974">
                  <c:v>53598</c:v>
                </c:pt>
                <c:pt idx="1975">
                  <c:v>53605</c:v>
                </c:pt>
                <c:pt idx="1976">
                  <c:v>53612</c:v>
                </c:pt>
                <c:pt idx="1977">
                  <c:v>53619</c:v>
                </c:pt>
                <c:pt idx="1978">
                  <c:v>53626</c:v>
                </c:pt>
                <c:pt idx="1979">
                  <c:v>53633</c:v>
                </c:pt>
                <c:pt idx="1980">
                  <c:v>53640</c:v>
                </c:pt>
                <c:pt idx="1981">
                  <c:v>53647</c:v>
                </c:pt>
                <c:pt idx="1982">
                  <c:v>53654</c:v>
                </c:pt>
                <c:pt idx="1983">
                  <c:v>53661</c:v>
                </c:pt>
                <c:pt idx="1984">
                  <c:v>53668</c:v>
                </c:pt>
                <c:pt idx="1985">
                  <c:v>53675</c:v>
                </c:pt>
                <c:pt idx="1986">
                  <c:v>53682</c:v>
                </c:pt>
                <c:pt idx="1987">
                  <c:v>53692</c:v>
                </c:pt>
                <c:pt idx="1988">
                  <c:v>53699</c:v>
                </c:pt>
                <c:pt idx="1989">
                  <c:v>53706</c:v>
                </c:pt>
                <c:pt idx="1990">
                  <c:v>53713</c:v>
                </c:pt>
                <c:pt idx="1991">
                  <c:v>53720</c:v>
                </c:pt>
                <c:pt idx="1992">
                  <c:v>53727</c:v>
                </c:pt>
                <c:pt idx="1993">
                  <c:v>53734</c:v>
                </c:pt>
                <c:pt idx="1994">
                  <c:v>53741</c:v>
                </c:pt>
                <c:pt idx="1995">
                  <c:v>53748</c:v>
                </c:pt>
                <c:pt idx="1996">
                  <c:v>53755</c:v>
                </c:pt>
                <c:pt idx="1997">
                  <c:v>53762</c:v>
                </c:pt>
                <c:pt idx="1998">
                  <c:v>53769</c:v>
                </c:pt>
                <c:pt idx="1999">
                  <c:v>53776</c:v>
                </c:pt>
                <c:pt idx="2000">
                  <c:v>53783</c:v>
                </c:pt>
                <c:pt idx="2001">
                  <c:v>53790</c:v>
                </c:pt>
                <c:pt idx="2002">
                  <c:v>53799</c:v>
                </c:pt>
                <c:pt idx="2003">
                  <c:v>53804</c:v>
                </c:pt>
                <c:pt idx="2004">
                  <c:v>53811</c:v>
                </c:pt>
                <c:pt idx="2005">
                  <c:v>53818</c:v>
                </c:pt>
                <c:pt idx="2006">
                  <c:v>53825</c:v>
                </c:pt>
                <c:pt idx="2007">
                  <c:v>53832</c:v>
                </c:pt>
                <c:pt idx="2008">
                  <c:v>53839</c:v>
                </c:pt>
                <c:pt idx="2009">
                  <c:v>53846</c:v>
                </c:pt>
                <c:pt idx="2010">
                  <c:v>53853</c:v>
                </c:pt>
                <c:pt idx="2011">
                  <c:v>53860</c:v>
                </c:pt>
                <c:pt idx="2012">
                  <c:v>53867</c:v>
                </c:pt>
                <c:pt idx="2013">
                  <c:v>53874</c:v>
                </c:pt>
                <c:pt idx="2014">
                  <c:v>53881</c:v>
                </c:pt>
                <c:pt idx="2015">
                  <c:v>53888</c:v>
                </c:pt>
                <c:pt idx="2016">
                  <c:v>53895</c:v>
                </c:pt>
                <c:pt idx="2017">
                  <c:v>53902</c:v>
                </c:pt>
                <c:pt idx="2018">
                  <c:v>53909</c:v>
                </c:pt>
                <c:pt idx="2019">
                  <c:v>53916</c:v>
                </c:pt>
                <c:pt idx="2020">
                  <c:v>53923</c:v>
                </c:pt>
                <c:pt idx="2021">
                  <c:v>53930</c:v>
                </c:pt>
                <c:pt idx="2022">
                  <c:v>53937</c:v>
                </c:pt>
                <c:pt idx="2023">
                  <c:v>53944</c:v>
                </c:pt>
                <c:pt idx="2024">
                  <c:v>53951</c:v>
                </c:pt>
                <c:pt idx="2025">
                  <c:v>53958</c:v>
                </c:pt>
                <c:pt idx="2026">
                  <c:v>53965</c:v>
                </c:pt>
                <c:pt idx="2027">
                  <c:v>53972</c:v>
                </c:pt>
                <c:pt idx="2028">
                  <c:v>53979</c:v>
                </c:pt>
                <c:pt idx="2029">
                  <c:v>53986</c:v>
                </c:pt>
                <c:pt idx="2030">
                  <c:v>53993</c:v>
                </c:pt>
                <c:pt idx="2031">
                  <c:v>54000</c:v>
                </c:pt>
                <c:pt idx="2032">
                  <c:v>54007</c:v>
                </c:pt>
                <c:pt idx="2033">
                  <c:v>54014</c:v>
                </c:pt>
                <c:pt idx="2034">
                  <c:v>54021</c:v>
                </c:pt>
                <c:pt idx="2035">
                  <c:v>54028</c:v>
                </c:pt>
                <c:pt idx="2036">
                  <c:v>54035</c:v>
                </c:pt>
                <c:pt idx="2037">
                  <c:v>54042</c:v>
                </c:pt>
                <c:pt idx="2038">
                  <c:v>54049</c:v>
                </c:pt>
                <c:pt idx="2039">
                  <c:v>54057</c:v>
                </c:pt>
                <c:pt idx="2040">
                  <c:v>54064</c:v>
                </c:pt>
                <c:pt idx="2041">
                  <c:v>54071</c:v>
                </c:pt>
                <c:pt idx="2042">
                  <c:v>54078</c:v>
                </c:pt>
                <c:pt idx="2043">
                  <c:v>54085</c:v>
                </c:pt>
                <c:pt idx="2044">
                  <c:v>54092</c:v>
                </c:pt>
                <c:pt idx="2045">
                  <c:v>54099</c:v>
                </c:pt>
                <c:pt idx="2046">
                  <c:v>54106</c:v>
                </c:pt>
                <c:pt idx="2047">
                  <c:v>54113</c:v>
                </c:pt>
                <c:pt idx="2048">
                  <c:v>54120</c:v>
                </c:pt>
                <c:pt idx="2049">
                  <c:v>54127</c:v>
                </c:pt>
                <c:pt idx="2050">
                  <c:v>54134</c:v>
                </c:pt>
                <c:pt idx="2051">
                  <c:v>54141</c:v>
                </c:pt>
                <c:pt idx="2052">
                  <c:v>54148</c:v>
                </c:pt>
                <c:pt idx="2053">
                  <c:v>54157</c:v>
                </c:pt>
                <c:pt idx="2054">
                  <c:v>54164</c:v>
                </c:pt>
                <c:pt idx="2055">
                  <c:v>54171</c:v>
                </c:pt>
                <c:pt idx="2056">
                  <c:v>54178</c:v>
                </c:pt>
                <c:pt idx="2057">
                  <c:v>54185</c:v>
                </c:pt>
                <c:pt idx="2058">
                  <c:v>54192</c:v>
                </c:pt>
                <c:pt idx="2059">
                  <c:v>54199</c:v>
                </c:pt>
                <c:pt idx="2060">
                  <c:v>54206</c:v>
                </c:pt>
                <c:pt idx="2061">
                  <c:v>54213</c:v>
                </c:pt>
                <c:pt idx="2062">
                  <c:v>54220</c:v>
                </c:pt>
                <c:pt idx="2063">
                  <c:v>54227</c:v>
                </c:pt>
                <c:pt idx="2064">
                  <c:v>54234</c:v>
                </c:pt>
                <c:pt idx="2065">
                  <c:v>54241</c:v>
                </c:pt>
                <c:pt idx="2066">
                  <c:v>54248</c:v>
                </c:pt>
                <c:pt idx="2067">
                  <c:v>54255</c:v>
                </c:pt>
                <c:pt idx="2068">
                  <c:v>54262</c:v>
                </c:pt>
                <c:pt idx="2069">
                  <c:v>54269</c:v>
                </c:pt>
                <c:pt idx="2070">
                  <c:v>54276</c:v>
                </c:pt>
                <c:pt idx="2071">
                  <c:v>54283</c:v>
                </c:pt>
                <c:pt idx="2072">
                  <c:v>54290</c:v>
                </c:pt>
                <c:pt idx="2073">
                  <c:v>54297</c:v>
                </c:pt>
                <c:pt idx="2074">
                  <c:v>54304</c:v>
                </c:pt>
                <c:pt idx="2075">
                  <c:v>54311</c:v>
                </c:pt>
                <c:pt idx="2076">
                  <c:v>54318</c:v>
                </c:pt>
                <c:pt idx="2077">
                  <c:v>54325</c:v>
                </c:pt>
                <c:pt idx="2078">
                  <c:v>54332</c:v>
                </c:pt>
                <c:pt idx="2079">
                  <c:v>54339</c:v>
                </c:pt>
                <c:pt idx="2080">
                  <c:v>54346</c:v>
                </c:pt>
                <c:pt idx="2081">
                  <c:v>54353</c:v>
                </c:pt>
                <c:pt idx="2082">
                  <c:v>54360</c:v>
                </c:pt>
                <c:pt idx="2083">
                  <c:v>54367</c:v>
                </c:pt>
                <c:pt idx="2084">
                  <c:v>54374</c:v>
                </c:pt>
                <c:pt idx="2085">
                  <c:v>54381</c:v>
                </c:pt>
                <c:pt idx="2086">
                  <c:v>54388</c:v>
                </c:pt>
                <c:pt idx="2087">
                  <c:v>54395</c:v>
                </c:pt>
                <c:pt idx="2088">
                  <c:v>54402</c:v>
                </c:pt>
                <c:pt idx="2089">
                  <c:v>54409</c:v>
                </c:pt>
                <c:pt idx="2090">
                  <c:v>54416</c:v>
                </c:pt>
                <c:pt idx="2091">
                  <c:v>54423</c:v>
                </c:pt>
                <c:pt idx="2092">
                  <c:v>54430</c:v>
                </c:pt>
                <c:pt idx="2093">
                  <c:v>54437</c:v>
                </c:pt>
                <c:pt idx="2094">
                  <c:v>54444</c:v>
                </c:pt>
                <c:pt idx="2095">
                  <c:v>54451</c:v>
                </c:pt>
                <c:pt idx="2096">
                  <c:v>54458</c:v>
                </c:pt>
                <c:pt idx="2097">
                  <c:v>54465</c:v>
                </c:pt>
                <c:pt idx="2098">
                  <c:v>54472</c:v>
                </c:pt>
                <c:pt idx="2099">
                  <c:v>54479</c:v>
                </c:pt>
                <c:pt idx="2100">
                  <c:v>54486</c:v>
                </c:pt>
                <c:pt idx="2101">
                  <c:v>54493</c:v>
                </c:pt>
                <c:pt idx="2102">
                  <c:v>54500</c:v>
                </c:pt>
                <c:pt idx="2103">
                  <c:v>54507</c:v>
                </c:pt>
                <c:pt idx="2104">
                  <c:v>54514</c:v>
                </c:pt>
                <c:pt idx="2105">
                  <c:v>54521</c:v>
                </c:pt>
                <c:pt idx="2106">
                  <c:v>54528</c:v>
                </c:pt>
                <c:pt idx="2107">
                  <c:v>54535</c:v>
                </c:pt>
                <c:pt idx="2108">
                  <c:v>54542</c:v>
                </c:pt>
                <c:pt idx="2109">
                  <c:v>54549</c:v>
                </c:pt>
                <c:pt idx="2110">
                  <c:v>54556</c:v>
                </c:pt>
                <c:pt idx="2111">
                  <c:v>54563</c:v>
                </c:pt>
                <c:pt idx="2112">
                  <c:v>54570</c:v>
                </c:pt>
                <c:pt idx="2113">
                  <c:v>54577</c:v>
                </c:pt>
                <c:pt idx="2114">
                  <c:v>54584</c:v>
                </c:pt>
                <c:pt idx="2115">
                  <c:v>54591</c:v>
                </c:pt>
                <c:pt idx="2116">
                  <c:v>54598</c:v>
                </c:pt>
                <c:pt idx="2117">
                  <c:v>54605</c:v>
                </c:pt>
                <c:pt idx="2118">
                  <c:v>54612</c:v>
                </c:pt>
                <c:pt idx="2119">
                  <c:v>54619</c:v>
                </c:pt>
                <c:pt idx="2120">
                  <c:v>54626</c:v>
                </c:pt>
                <c:pt idx="2121">
                  <c:v>54633</c:v>
                </c:pt>
                <c:pt idx="2122">
                  <c:v>54640</c:v>
                </c:pt>
                <c:pt idx="2123">
                  <c:v>54647</c:v>
                </c:pt>
                <c:pt idx="2124">
                  <c:v>54654</c:v>
                </c:pt>
                <c:pt idx="2125">
                  <c:v>54661</c:v>
                </c:pt>
                <c:pt idx="2126">
                  <c:v>54668</c:v>
                </c:pt>
                <c:pt idx="2127">
                  <c:v>54675</c:v>
                </c:pt>
                <c:pt idx="2128">
                  <c:v>54682</c:v>
                </c:pt>
                <c:pt idx="2129">
                  <c:v>54689</c:v>
                </c:pt>
                <c:pt idx="2130">
                  <c:v>54696</c:v>
                </c:pt>
                <c:pt idx="2131">
                  <c:v>54703</c:v>
                </c:pt>
                <c:pt idx="2132">
                  <c:v>54710</c:v>
                </c:pt>
                <c:pt idx="2133">
                  <c:v>54717</c:v>
                </c:pt>
                <c:pt idx="2134">
                  <c:v>54724</c:v>
                </c:pt>
                <c:pt idx="2135">
                  <c:v>54731</c:v>
                </c:pt>
                <c:pt idx="2136">
                  <c:v>54738</c:v>
                </c:pt>
                <c:pt idx="2137">
                  <c:v>54745</c:v>
                </c:pt>
                <c:pt idx="2138">
                  <c:v>54752</c:v>
                </c:pt>
                <c:pt idx="2139">
                  <c:v>54759</c:v>
                </c:pt>
                <c:pt idx="2140">
                  <c:v>54766</c:v>
                </c:pt>
                <c:pt idx="2141">
                  <c:v>54773</c:v>
                </c:pt>
                <c:pt idx="2142">
                  <c:v>54780</c:v>
                </c:pt>
                <c:pt idx="2143">
                  <c:v>54787</c:v>
                </c:pt>
                <c:pt idx="2144">
                  <c:v>54794</c:v>
                </c:pt>
                <c:pt idx="2145">
                  <c:v>54801</c:v>
                </c:pt>
                <c:pt idx="2146">
                  <c:v>54808</c:v>
                </c:pt>
                <c:pt idx="2147">
                  <c:v>54815</c:v>
                </c:pt>
                <c:pt idx="2148">
                  <c:v>54822</c:v>
                </c:pt>
                <c:pt idx="2149">
                  <c:v>54829</c:v>
                </c:pt>
                <c:pt idx="2150">
                  <c:v>54836</c:v>
                </c:pt>
                <c:pt idx="2151">
                  <c:v>54843</c:v>
                </c:pt>
                <c:pt idx="2152">
                  <c:v>54850</c:v>
                </c:pt>
                <c:pt idx="2153">
                  <c:v>54857</c:v>
                </c:pt>
                <c:pt idx="2154">
                  <c:v>54864</c:v>
                </c:pt>
                <c:pt idx="2155">
                  <c:v>54871</c:v>
                </c:pt>
                <c:pt idx="2156">
                  <c:v>54878</c:v>
                </c:pt>
                <c:pt idx="2157">
                  <c:v>54885</c:v>
                </c:pt>
                <c:pt idx="2158">
                  <c:v>54892</c:v>
                </c:pt>
                <c:pt idx="2159">
                  <c:v>54899</c:v>
                </c:pt>
                <c:pt idx="2160">
                  <c:v>54906</c:v>
                </c:pt>
                <c:pt idx="2161">
                  <c:v>54913</c:v>
                </c:pt>
                <c:pt idx="2162">
                  <c:v>54920</c:v>
                </c:pt>
                <c:pt idx="2163">
                  <c:v>54927</c:v>
                </c:pt>
                <c:pt idx="2164">
                  <c:v>54934</c:v>
                </c:pt>
                <c:pt idx="2165">
                  <c:v>54941</c:v>
                </c:pt>
                <c:pt idx="2166">
                  <c:v>54948</c:v>
                </c:pt>
                <c:pt idx="2167">
                  <c:v>54955</c:v>
                </c:pt>
                <c:pt idx="2168">
                  <c:v>54962</c:v>
                </c:pt>
                <c:pt idx="2169">
                  <c:v>54969</c:v>
                </c:pt>
                <c:pt idx="2170">
                  <c:v>54976</c:v>
                </c:pt>
                <c:pt idx="2171">
                  <c:v>54983</c:v>
                </c:pt>
                <c:pt idx="2172">
                  <c:v>54990</c:v>
                </c:pt>
                <c:pt idx="2173">
                  <c:v>54997</c:v>
                </c:pt>
                <c:pt idx="2174">
                  <c:v>55004</c:v>
                </c:pt>
                <c:pt idx="2175">
                  <c:v>55011</c:v>
                </c:pt>
                <c:pt idx="2176">
                  <c:v>55018</c:v>
                </c:pt>
                <c:pt idx="2177">
                  <c:v>55025</c:v>
                </c:pt>
                <c:pt idx="2178">
                  <c:v>55032</c:v>
                </c:pt>
                <c:pt idx="2179">
                  <c:v>55039</c:v>
                </c:pt>
                <c:pt idx="2180">
                  <c:v>55046</c:v>
                </c:pt>
                <c:pt idx="2181">
                  <c:v>55053</c:v>
                </c:pt>
                <c:pt idx="2182">
                  <c:v>55060</c:v>
                </c:pt>
                <c:pt idx="2183">
                  <c:v>55067</c:v>
                </c:pt>
                <c:pt idx="2184">
                  <c:v>55074</c:v>
                </c:pt>
                <c:pt idx="2185">
                  <c:v>55081</c:v>
                </c:pt>
                <c:pt idx="2186">
                  <c:v>55088</c:v>
                </c:pt>
                <c:pt idx="2187">
                  <c:v>55095</c:v>
                </c:pt>
                <c:pt idx="2188">
                  <c:v>55102</c:v>
                </c:pt>
                <c:pt idx="2189">
                  <c:v>55109</c:v>
                </c:pt>
                <c:pt idx="2190">
                  <c:v>55116</c:v>
                </c:pt>
                <c:pt idx="2191">
                  <c:v>55123</c:v>
                </c:pt>
                <c:pt idx="2192">
                  <c:v>55130</c:v>
                </c:pt>
                <c:pt idx="2193">
                  <c:v>55137</c:v>
                </c:pt>
                <c:pt idx="2194">
                  <c:v>55144</c:v>
                </c:pt>
                <c:pt idx="2195">
                  <c:v>55151</c:v>
                </c:pt>
                <c:pt idx="2196">
                  <c:v>55158</c:v>
                </c:pt>
                <c:pt idx="2197">
                  <c:v>55165</c:v>
                </c:pt>
                <c:pt idx="2198">
                  <c:v>55172</c:v>
                </c:pt>
                <c:pt idx="2199">
                  <c:v>55179</c:v>
                </c:pt>
                <c:pt idx="2200">
                  <c:v>55186</c:v>
                </c:pt>
                <c:pt idx="2201">
                  <c:v>55193</c:v>
                </c:pt>
                <c:pt idx="2202">
                  <c:v>55200</c:v>
                </c:pt>
                <c:pt idx="2203">
                  <c:v>55207</c:v>
                </c:pt>
                <c:pt idx="2204">
                  <c:v>55214</c:v>
                </c:pt>
                <c:pt idx="2205">
                  <c:v>55221</c:v>
                </c:pt>
                <c:pt idx="2206">
                  <c:v>55228</c:v>
                </c:pt>
                <c:pt idx="2207">
                  <c:v>55235</c:v>
                </c:pt>
                <c:pt idx="2208">
                  <c:v>55242</c:v>
                </c:pt>
                <c:pt idx="2209">
                  <c:v>55249</c:v>
                </c:pt>
                <c:pt idx="2210">
                  <c:v>55256</c:v>
                </c:pt>
                <c:pt idx="2211">
                  <c:v>55263</c:v>
                </c:pt>
                <c:pt idx="2212">
                  <c:v>55270</c:v>
                </c:pt>
                <c:pt idx="2213">
                  <c:v>55277</c:v>
                </c:pt>
                <c:pt idx="2214">
                  <c:v>55284</c:v>
                </c:pt>
                <c:pt idx="2215">
                  <c:v>55291</c:v>
                </c:pt>
                <c:pt idx="2216">
                  <c:v>55298</c:v>
                </c:pt>
                <c:pt idx="2217">
                  <c:v>55305</c:v>
                </c:pt>
                <c:pt idx="2218">
                  <c:v>55312</c:v>
                </c:pt>
                <c:pt idx="2219">
                  <c:v>55319</c:v>
                </c:pt>
                <c:pt idx="2220">
                  <c:v>55326</c:v>
                </c:pt>
                <c:pt idx="2221">
                  <c:v>55333</c:v>
                </c:pt>
                <c:pt idx="2222">
                  <c:v>55340</c:v>
                </c:pt>
                <c:pt idx="2223">
                  <c:v>55347</c:v>
                </c:pt>
                <c:pt idx="2224">
                  <c:v>55354</c:v>
                </c:pt>
                <c:pt idx="2225">
                  <c:v>55361</c:v>
                </c:pt>
                <c:pt idx="2226">
                  <c:v>55368</c:v>
                </c:pt>
                <c:pt idx="2227">
                  <c:v>55375</c:v>
                </c:pt>
                <c:pt idx="2228">
                  <c:v>55382</c:v>
                </c:pt>
                <c:pt idx="2229">
                  <c:v>55389</c:v>
                </c:pt>
                <c:pt idx="2230">
                  <c:v>55396</c:v>
                </c:pt>
                <c:pt idx="2231">
                  <c:v>55403</c:v>
                </c:pt>
                <c:pt idx="2232">
                  <c:v>55410</c:v>
                </c:pt>
                <c:pt idx="2233">
                  <c:v>55417</c:v>
                </c:pt>
                <c:pt idx="2234">
                  <c:v>55424</c:v>
                </c:pt>
                <c:pt idx="2235">
                  <c:v>55431</c:v>
                </c:pt>
                <c:pt idx="2236">
                  <c:v>55438</c:v>
                </c:pt>
                <c:pt idx="2237">
                  <c:v>55445</c:v>
                </c:pt>
                <c:pt idx="2238">
                  <c:v>55452</c:v>
                </c:pt>
                <c:pt idx="2239">
                  <c:v>55459</c:v>
                </c:pt>
                <c:pt idx="2240">
                  <c:v>55466</c:v>
                </c:pt>
                <c:pt idx="2241">
                  <c:v>55473</c:v>
                </c:pt>
                <c:pt idx="2242">
                  <c:v>55480</c:v>
                </c:pt>
                <c:pt idx="2243">
                  <c:v>55487</c:v>
                </c:pt>
                <c:pt idx="2244">
                  <c:v>55494</c:v>
                </c:pt>
                <c:pt idx="2245">
                  <c:v>55501</c:v>
                </c:pt>
                <c:pt idx="2246">
                  <c:v>55508</c:v>
                </c:pt>
                <c:pt idx="2247">
                  <c:v>55516</c:v>
                </c:pt>
                <c:pt idx="2248">
                  <c:v>55523</c:v>
                </c:pt>
                <c:pt idx="2249">
                  <c:v>55530</c:v>
                </c:pt>
                <c:pt idx="2250">
                  <c:v>55537</c:v>
                </c:pt>
                <c:pt idx="2251">
                  <c:v>55544</c:v>
                </c:pt>
                <c:pt idx="2252">
                  <c:v>55551</c:v>
                </c:pt>
                <c:pt idx="2253">
                  <c:v>55558</c:v>
                </c:pt>
                <c:pt idx="2254">
                  <c:v>55565</c:v>
                </c:pt>
                <c:pt idx="2255">
                  <c:v>55572</c:v>
                </c:pt>
                <c:pt idx="2256">
                  <c:v>55579</c:v>
                </c:pt>
                <c:pt idx="2257">
                  <c:v>55586</c:v>
                </c:pt>
                <c:pt idx="2258">
                  <c:v>55593</c:v>
                </c:pt>
                <c:pt idx="2259">
                  <c:v>55600</c:v>
                </c:pt>
                <c:pt idx="2260">
                  <c:v>55607</c:v>
                </c:pt>
                <c:pt idx="2261">
                  <c:v>55614</c:v>
                </c:pt>
                <c:pt idx="2262">
                  <c:v>55621</c:v>
                </c:pt>
                <c:pt idx="2263">
                  <c:v>55632</c:v>
                </c:pt>
                <c:pt idx="2264">
                  <c:v>55635</c:v>
                </c:pt>
                <c:pt idx="2265">
                  <c:v>55645</c:v>
                </c:pt>
                <c:pt idx="2266">
                  <c:v>55652</c:v>
                </c:pt>
                <c:pt idx="2267">
                  <c:v>55659</c:v>
                </c:pt>
                <c:pt idx="2268">
                  <c:v>55666</c:v>
                </c:pt>
                <c:pt idx="2269">
                  <c:v>55673</c:v>
                </c:pt>
                <c:pt idx="2270">
                  <c:v>55680</c:v>
                </c:pt>
                <c:pt idx="2271">
                  <c:v>55687</c:v>
                </c:pt>
                <c:pt idx="2272">
                  <c:v>55694</c:v>
                </c:pt>
                <c:pt idx="2273">
                  <c:v>55701</c:v>
                </c:pt>
                <c:pt idx="2274">
                  <c:v>55708</c:v>
                </c:pt>
                <c:pt idx="2275">
                  <c:v>55715</c:v>
                </c:pt>
                <c:pt idx="2276">
                  <c:v>55722</c:v>
                </c:pt>
                <c:pt idx="2277">
                  <c:v>55729</c:v>
                </c:pt>
                <c:pt idx="2278">
                  <c:v>55736</c:v>
                </c:pt>
                <c:pt idx="2279">
                  <c:v>55743</c:v>
                </c:pt>
                <c:pt idx="2280">
                  <c:v>55750</c:v>
                </c:pt>
                <c:pt idx="2281">
                  <c:v>55757</c:v>
                </c:pt>
                <c:pt idx="2282">
                  <c:v>55764</c:v>
                </c:pt>
                <c:pt idx="2283">
                  <c:v>55771</c:v>
                </c:pt>
                <c:pt idx="2284">
                  <c:v>55778</c:v>
                </c:pt>
                <c:pt idx="2285">
                  <c:v>55785</c:v>
                </c:pt>
                <c:pt idx="2286">
                  <c:v>55792</c:v>
                </c:pt>
                <c:pt idx="2287">
                  <c:v>55799</c:v>
                </c:pt>
                <c:pt idx="2288">
                  <c:v>55806</c:v>
                </c:pt>
                <c:pt idx="2289">
                  <c:v>55813</c:v>
                </c:pt>
                <c:pt idx="2290">
                  <c:v>55820</c:v>
                </c:pt>
                <c:pt idx="2291">
                  <c:v>55827</c:v>
                </c:pt>
                <c:pt idx="2292">
                  <c:v>55834</c:v>
                </c:pt>
                <c:pt idx="2293">
                  <c:v>55841</c:v>
                </c:pt>
                <c:pt idx="2294">
                  <c:v>55848</c:v>
                </c:pt>
                <c:pt idx="2295">
                  <c:v>55855</c:v>
                </c:pt>
                <c:pt idx="2296">
                  <c:v>55862</c:v>
                </c:pt>
                <c:pt idx="2297">
                  <c:v>55869</c:v>
                </c:pt>
                <c:pt idx="2298">
                  <c:v>55876</c:v>
                </c:pt>
                <c:pt idx="2299">
                  <c:v>55884</c:v>
                </c:pt>
                <c:pt idx="2300">
                  <c:v>55891</c:v>
                </c:pt>
                <c:pt idx="2301">
                  <c:v>55898</c:v>
                </c:pt>
                <c:pt idx="2302">
                  <c:v>55905</c:v>
                </c:pt>
                <c:pt idx="2303">
                  <c:v>55912</c:v>
                </c:pt>
                <c:pt idx="2304">
                  <c:v>55919</c:v>
                </c:pt>
                <c:pt idx="2305">
                  <c:v>55926</c:v>
                </c:pt>
                <c:pt idx="2306">
                  <c:v>55933</c:v>
                </c:pt>
                <c:pt idx="2307">
                  <c:v>55940</c:v>
                </c:pt>
                <c:pt idx="2308">
                  <c:v>55947</c:v>
                </c:pt>
                <c:pt idx="2309">
                  <c:v>55954</c:v>
                </c:pt>
                <c:pt idx="2310">
                  <c:v>55961</c:v>
                </c:pt>
                <c:pt idx="2311">
                  <c:v>55968</c:v>
                </c:pt>
                <c:pt idx="2312">
                  <c:v>55975</c:v>
                </c:pt>
                <c:pt idx="2313">
                  <c:v>55984</c:v>
                </c:pt>
                <c:pt idx="2314">
                  <c:v>55991</c:v>
                </c:pt>
                <c:pt idx="2315">
                  <c:v>55998</c:v>
                </c:pt>
                <c:pt idx="2316">
                  <c:v>56006</c:v>
                </c:pt>
                <c:pt idx="2317">
                  <c:v>56012</c:v>
                </c:pt>
                <c:pt idx="2318">
                  <c:v>56019</c:v>
                </c:pt>
                <c:pt idx="2319">
                  <c:v>56026</c:v>
                </c:pt>
                <c:pt idx="2320">
                  <c:v>56033</c:v>
                </c:pt>
                <c:pt idx="2321">
                  <c:v>56040</c:v>
                </c:pt>
                <c:pt idx="2322">
                  <c:v>56047</c:v>
                </c:pt>
                <c:pt idx="2323">
                  <c:v>56054</c:v>
                </c:pt>
                <c:pt idx="2324">
                  <c:v>56061</c:v>
                </c:pt>
                <c:pt idx="2325">
                  <c:v>56068</c:v>
                </c:pt>
                <c:pt idx="2326">
                  <c:v>56075</c:v>
                </c:pt>
                <c:pt idx="2327">
                  <c:v>56082</c:v>
                </c:pt>
                <c:pt idx="2328">
                  <c:v>56089</c:v>
                </c:pt>
                <c:pt idx="2329">
                  <c:v>56096</c:v>
                </c:pt>
                <c:pt idx="2330">
                  <c:v>56103</c:v>
                </c:pt>
                <c:pt idx="2331">
                  <c:v>56110</c:v>
                </c:pt>
                <c:pt idx="2332">
                  <c:v>56117</c:v>
                </c:pt>
                <c:pt idx="2333">
                  <c:v>56124</c:v>
                </c:pt>
                <c:pt idx="2334">
                  <c:v>56131</c:v>
                </c:pt>
                <c:pt idx="2335">
                  <c:v>56138</c:v>
                </c:pt>
                <c:pt idx="2336">
                  <c:v>56145</c:v>
                </c:pt>
                <c:pt idx="2337">
                  <c:v>56152</c:v>
                </c:pt>
                <c:pt idx="2338">
                  <c:v>56159</c:v>
                </c:pt>
                <c:pt idx="2339">
                  <c:v>56166</c:v>
                </c:pt>
                <c:pt idx="2340">
                  <c:v>56173</c:v>
                </c:pt>
                <c:pt idx="2341">
                  <c:v>56180</c:v>
                </c:pt>
                <c:pt idx="2342">
                  <c:v>56187</c:v>
                </c:pt>
                <c:pt idx="2343">
                  <c:v>56194</c:v>
                </c:pt>
                <c:pt idx="2344">
                  <c:v>56201</c:v>
                </c:pt>
                <c:pt idx="2345">
                  <c:v>56208</c:v>
                </c:pt>
                <c:pt idx="2346">
                  <c:v>56215</c:v>
                </c:pt>
                <c:pt idx="2347">
                  <c:v>56222</c:v>
                </c:pt>
                <c:pt idx="2348">
                  <c:v>56229</c:v>
                </c:pt>
                <c:pt idx="2349">
                  <c:v>56236</c:v>
                </c:pt>
                <c:pt idx="2350">
                  <c:v>56247</c:v>
                </c:pt>
                <c:pt idx="2351">
                  <c:v>56251</c:v>
                </c:pt>
                <c:pt idx="2352">
                  <c:v>56257</c:v>
                </c:pt>
                <c:pt idx="2353">
                  <c:v>56264</c:v>
                </c:pt>
                <c:pt idx="2354">
                  <c:v>56271</c:v>
                </c:pt>
                <c:pt idx="2355">
                  <c:v>56278</c:v>
                </c:pt>
                <c:pt idx="2356">
                  <c:v>56285</c:v>
                </c:pt>
                <c:pt idx="2357">
                  <c:v>56292</c:v>
                </c:pt>
                <c:pt idx="2358">
                  <c:v>56299</c:v>
                </c:pt>
                <c:pt idx="2359">
                  <c:v>56306</c:v>
                </c:pt>
                <c:pt idx="2360">
                  <c:v>56313</c:v>
                </c:pt>
                <c:pt idx="2361">
                  <c:v>56320</c:v>
                </c:pt>
                <c:pt idx="2362">
                  <c:v>56327</c:v>
                </c:pt>
                <c:pt idx="2363">
                  <c:v>56334</c:v>
                </c:pt>
                <c:pt idx="2364">
                  <c:v>56341</c:v>
                </c:pt>
                <c:pt idx="2365">
                  <c:v>56348</c:v>
                </c:pt>
                <c:pt idx="2366">
                  <c:v>56355</c:v>
                </c:pt>
                <c:pt idx="2367">
                  <c:v>56362</c:v>
                </c:pt>
                <c:pt idx="2368">
                  <c:v>56369</c:v>
                </c:pt>
                <c:pt idx="2369">
                  <c:v>56376</c:v>
                </c:pt>
                <c:pt idx="2370">
                  <c:v>56383</c:v>
                </c:pt>
                <c:pt idx="2371">
                  <c:v>56390</c:v>
                </c:pt>
                <c:pt idx="2372">
                  <c:v>56397</c:v>
                </c:pt>
                <c:pt idx="2373">
                  <c:v>56404</c:v>
                </c:pt>
                <c:pt idx="2374">
                  <c:v>56411</c:v>
                </c:pt>
                <c:pt idx="2375">
                  <c:v>56418</c:v>
                </c:pt>
                <c:pt idx="2376">
                  <c:v>56425</c:v>
                </c:pt>
                <c:pt idx="2377">
                  <c:v>56432</c:v>
                </c:pt>
                <c:pt idx="2378">
                  <c:v>56439</c:v>
                </c:pt>
                <c:pt idx="2379">
                  <c:v>56446</c:v>
                </c:pt>
                <c:pt idx="2380">
                  <c:v>56453</c:v>
                </c:pt>
                <c:pt idx="2381">
                  <c:v>56460</c:v>
                </c:pt>
                <c:pt idx="2382">
                  <c:v>56467</c:v>
                </c:pt>
                <c:pt idx="2383">
                  <c:v>56474</c:v>
                </c:pt>
                <c:pt idx="2384">
                  <c:v>56481</c:v>
                </c:pt>
                <c:pt idx="2385">
                  <c:v>56488</c:v>
                </c:pt>
                <c:pt idx="2386">
                  <c:v>56495</c:v>
                </c:pt>
                <c:pt idx="2387">
                  <c:v>56502</c:v>
                </c:pt>
                <c:pt idx="2388">
                  <c:v>56509</c:v>
                </c:pt>
                <c:pt idx="2389">
                  <c:v>56516</c:v>
                </c:pt>
                <c:pt idx="2390">
                  <c:v>56523</c:v>
                </c:pt>
                <c:pt idx="2391">
                  <c:v>56530</c:v>
                </c:pt>
                <c:pt idx="2392">
                  <c:v>56537</c:v>
                </c:pt>
                <c:pt idx="2393">
                  <c:v>56544</c:v>
                </c:pt>
                <c:pt idx="2394">
                  <c:v>56551</c:v>
                </c:pt>
                <c:pt idx="2395">
                  <c:v>56558</c:v>
                </c:pt>
                <c:pt idx="2396">
                  <c:v>56565</c:v>
                </c:pt>
                <c:pt idx="2397">
                  <c:v>56572</c:v>
                </c:pt>
                <c:pt idx="2398">
                  <c:v>56579</c:v>
                </c:pt>
                <c:pt idx="2399">
                  <c:v>56586</c:v>
                </c:pt>
                <c:pt idx="2400">
                  <c:v>56593</c:v>
                </c:pt>
                <c:pt idx="2401">
                  <c:v>56600</c:v>
                </c:pt>
                <c:pt idx="2402">
                  <c:v>56607</c:v>
                </c:pt>
                <c:pt idx="2403">
                  <c:v>56614</c:v>
                </c:pt>
                <c:pt idx="2404">
                  <c:v>56621</c:v>
                </c:pt>
                <c:pt idx="2405">
                  <c:v>56628</c:v>
                </c:pt>
                <c:pt idx="2406">
                  <c:v>56635</c:v>
                </c:pt>
                <c:pt idx="2407">
                  <c:v>56642</c:v>
                </c:pt>
                <c:pt idx="2408">
                  <c:v>56649</c:v>
                </c:pt>
                <c:pt idx="2409">
                  <c:v>56656</c:v>
                </c:pt>
                <c:pt idx="2410">
                  <c:v>56663</c:v>
                </c:pt>
                <c:pt idx="2411">
                  <c:v>56670</c:v>
                </c:pt>
                <c:pt idx="2412">
                  <c:v>56677</c:v>
                </c:pt>
                <c:pt idx="2413">
                  <c:v>56684</c:v>
                </c:pt>
                <c:pt idx="2414">
                  <c:v>56691</c:v>
                </c:pt>
                <c:pt idx="2415">
                  <c:v>56698</c:v>
                </c:pt>
                <c:pt idx="2416">
                  <c:v>56705</c:v>
                </c:pt>
                <c:pt idx="2417">
                  <c:v>56712</c:v>
                </c:pt>
                <c:pt idx="2418">
                  <c:v>56719</c:v>
                </c:pt>
                <c:pt idx="2419">
                  <c:v>56726</c:v>
                </c:pt>
                <c:pt idx="2420">
                  <c:v>56733</c:v>
                </c:pt>
                <c:pt idx="2421">
                  <c:v>56740</c:v>
                </c:pt>
                <c:pt idx="2422">
                  <c:v>56747</c:v>
                </c:pt>
                <c:pt idx="2423">
                  <c:v>56754</c:v>
                </c:pt>
                <c:pt idx="2424">
                  <c:v>56761</c:v>
                </c:pt>
                <c:pt idx="2425">
                  <c:v>56768</c:v>
                </c:pt>
                <c:pt idx="2426">
                  <c:v>56775</c:v>
                </c:pt>
                <c:pt idx="2427">
                  <c:v>56782</c:v>
                </c:pt>
                <c:pt idx="2428">
                  <c:v>56789</c:v>
                </c:pt>
                <c:pt idx="2429">
                  <c:v>56796</c:v>
                </c:pt>
                <c:pt idx="2430">
                  <c:v>56803</c:v>
                </c:pt>
                <c:pt idx="2431">
                  <c:v>56810</c:v>
                </c:pt>
                <c:pt idx="2432">
                  <c:v>56817</c:v>
                </c:pt>
                <c:pt idx="2433">
                  <c:v>56824</c:v>
                </c:pt>
                <c:pt idx="2434">
                  <c:v>56831</c:v>
                </c:pt>
                <c:pt idx="2435">
                  <c:v>56838</c:v>
                </c:pt>
                <c:pt idx="2436">
                  <c:v>56845</c:v>
                </c:pt>
                <c:pt idx="2437">
                  <c:v>56852</c:v>
                </c:pt>
                <c:pt idx="2438">
                  <c:v>56859</c:v>
                </c:pt>
                <c:pt idx="2439">
                  <c:v>56866</c:v>
                </c:pt>
                <c:pt idx="2440">
                  <c:v>56873</c:v>
                </c:pt>
                <c:pt idx="2441">
                  <c:v>56880</c:v>
                </c:pt>
                <c:pt idx="2442">
                  <c:v>56887</c:v>
                </c:pt>
                <c:pt idx="2443">
                  <c:v>56894</c:v>
                </c:pt>
                <c:pt idx="2444">
                  <c:v>56901</c:v>
                </c:pt>
                <c:pt idx="2445">
                  <c:v>56908</c:v>
                </c:pt>
                <c:pt idx="2446">
                  <c:v>56915</c:v>
                </c:pt>
                <c:pt idx="2447">
                  <c:v>56922</c:v>
                </c:pt>
                <c:pt idx="2448">
                  <c:v>56929</c:v>
                </c:pt>
                <c:pt idx="2449">
                  <c:v>56936</c:v>
                </c:pt>
                <c:pt idx="2450">
                  <c:v>56943</c:v>
                </c:pt>
                <c:pt idx="2451">
                  <c:v>56950</c:v>
                </c:pt>
                <c:pt idx="2452">
                  <c:v>56957</c:v>
                </c:pt>
                <c:pt idx="2453">
                  <c:v>56964</c:v>
                </c:pt>
                <c:pt idx="2454">
                  <c:v>56971</c:v>
                </c:pt>
                <c:pt idx="2455">
                  <c:v>56978</c:v>
                </c:pt>
                <c:pt idx="2456">
                  <c:v>56985</c:v>
                </c:pt>
                <c:pt idx="2457">
                  <c:v>56992</c:v>
                </c:pt>
                <c:pt idx="2458">
                  <c:v>56999</c:v>
                </c:pt>
                <c:pt idx="2459">
                  <c:v>57006</c:v>
                </c:pt>
                <c:pt idx="2460">
                  <c:v>57013</c:v>
                </c:pt>
                <c:pt idx="2461">
                  <c:v>57020</c:v>
                </c:pt>
                <c:pt idx="2462">
                  <c:v>57027</c:v>
                </c:pt>
                <c:pt idx="2463">
                  <c:v>57034</c:v>
                </c:pt>
                <c:pt idx="2464">
                  <c:v>57041</c:v>
                </c:pt>
                <c:pt idx="2465">
                  <c:v>57048</c:v>
                </c:pt>
                <c:pt idx="2466">
                  <c:v>57055</c:v>
                </c:pt>
                <c:pt idx="2467">
                  <c:v>57062</c:v>
                </c:pt>
                <c:pt idx="2468">
                  <c:v>57069</c:v>
                </c:pt>
                <c:pt idx="2469">
                  <c:v>57076</c:v>
                </c:pt>
                <c:pt idx="2470">
                  <c:v>57083</c:v>
                </c:pt>
                <c:pt idx="2471">
                  <c:v>57090</c:v>
                </c:pt>
                <c:pt idx="2472">
                  <c:v>57097</c:v>
                </c:pt>
                <c:pt idx="2473">
                  <c:v>57104</c:v>
                </c:pt>
                <c:pt idx="2474">
                  <c:v>57111</c:v>
                </c:pt>
                <c:pt idx="2475">
                  <c:v>57118</c:v>
                </c:pt>
                <c:pt idx="2476">
                  <c:v>57125</c:v>
                </c:pt>
                <c:pt idx="2477">
                  <c:v>57132</c:v>
                </c:pt>
                <c:pt idx="2478">
                  <c:v>57139</c:v>
                </c:pt>
                <c:pt idx="2479">
                  <c:v>57146</c:v>
                </c:pt>
                <c:pt idx="2480">
                  <c:v>57153</c:v>
                </c:pt>
                <c:pt idx="2481">
                  <c:v>57160</c:v>
                </c:pt>
                <c:pt idx="2482">
                  <c:v>57167</c:v>
                </c:pt>
                <c:pt idx="2483">
                  <c:v>57174</c:v>
                </c:pt>
                <c:pt idx="2484">
                  <c:v>57181</c:v>
                </c:pt>
                <c:pt idx="2485">
                  <c:v>57188</c:v>
                </c:pt>
                <c:pt idx="2486">
                  <c:v>57195</c:v>
                </c:pt>
                <c:pt idx="2487">
                  <c:v>57202</c:v>
                </c:pt>
                <c:pt idx="2488">
                  <c:v>57209</c:v>
                </c:pt>
                <c:pt idx="2489">
                  <c:v>57216</c:v>
                </c:pt>
                <c:pt idx="2490">
                  <c:v>57223</c:v>
                </c:pt>
                <c:pt idx="2491">
                  <c:v>57230</c:v>
                </c:pt>
                <c:pt idx="2492">
                  <c:v>57237</c:v>
                </c:pt>
                <c:pt idx="2493">
                  <c:v>57244</c:v>
                </c:pt>
                <c:pt idx="2494">
                  <c:v>57251</c:v>
                </c:pt>
                <c:pt idx="2495">
                  <c:v>57258</c:v>
                </c:pt>
                <c:pt idx="2496">
                  <c:v>57265</c:v>
                </c:pt>
                <c:pt idx="2497">
                  <c:v>57272</c:v>
                </c:pt>
                <c:pt idx="2498">
                  <c:v>57279</c:v>
                </c:pt>
                <c:pt idx="2499">
                  <c:v>57286</c:v>
                </c:pt>
                <c:pt idx="2500">
                  <c:v>57293</c:v>
                </c:pt>
                <c:pt idx="2501">
                  <c:v>57300</c:v>
                </c:pt>
                <c:pt idx="2502">
                  <c:v>57307</c:v>
                </c:pt>
                <c:pt idx="2503">
                  <c:v>57314</c:v>
                </c:pt>
                <c:pt idx="2504">
                  <c:v>57321</c:v>
                </c:pt>
                <c:pt idx="2505">
                  <c:v>57328</c:v>
                </c:pt>
                <c:pt idx="2506">
                  <c:v>57335</c:v>
                </c:pt>
                <c:pt idx="2507">
                  <c:v>57343</c:v>
                </c:pt>
                <c:pt idx="2508">
                  <c:v>57350</c:v>
                </c:pt>
                <c:pt idx="2509">
                  <c:v>57357</c:v>
                </c:pt>
                <c:pt idx="2510">
                  <c:v>57364</c:v>
                </c:pt>
                <c:pt idx="2511">
                  <c:v>57371</c:v>
                </c:pt>
                <c:pt idx="2512">
                  <c:v>57378</c:v>
                </c:pt>
                <c:pt idx="2513">
                  <c:v>57385</c:v>
                </c:pt>
                <c:pt idx="2514">
                  <c:v>57392</c:v>
                </c:pt>
                <c:pt idx="2515">
                  <c:v>57399</c:v>
                </c:pt>
                <c:pt idx="2516">
                  <c:v>57406</c:v>
                </c:pt>
                <c:pt idx="2517">
                  <c:v>57413</c:v>
                </c:pt>
                <c:pt idx="2518">
                  <c:v>57420</c:v>
                </c:pt>
                <c:pt idx="2519">
                  <c:v>57427</c:v>
                </c:pt>
                <c:pt idx="2520">
                  <c:v>57434</c:v>
                </c:pt>
                <c:pt idx="2521">
                  <c:v>57441</c:v>
                </c:pt>
                <c:pt idx="2522">
                  <c:v>57448</c:v>
                </c:pt>
                <c:pt idx="2523">
                  <c:v>57459</c:v>
                </c:pt>
                <c:pt idx="2524">
                  <c:v>57462</c:v>
                </c:pt>
                <c:pt idx="2525">
                  <c:v>57469</c:v>
                </c:pt>
                <c:pt idx="2526">
                  <c:v>57476</c:v>
                </c:pt>
                <c:pt idx="2527">
                  <c:v>57483</c:v>
                </c:pt>
                <c:pt idx="2528">
                  <c:v>57490</c:v>
                </c:pt>
                <c:pt idx="2529">
                  <c:v>57497</c:v>
                </c:pt>
                <c:pt idx="2530">
                  <c:v>57504</c:v>
                </c:pt>
                <c:pt idx="2531">
                  <c:v>57511</c:v>
                </c:pt>
                <c:pt idx="2532">
                  <c:v>57518</c:v>
                </c:pt>
                <c:pt idx="2533">
                  <c:v>57525</c:v>
                </c:pt>
                <c:pt idx="2534">
                  <c:v>57532</c:v>
                </c:pt>
                <c:pt idx="2535">
                  <c:v>57539</c:v>
                </c:pt>
                <c:pt idx="2536">
                  <c:v>57546</c:v>
                </c:pt>
                <c:pt idx="2537">
                  <c:v>57553</c:v>
                </c:pt>
                <c:pt idx="2538">
                  <c:v>57560</c:v>
                </c:pt>
                <c:pt idx="2539">
                  <c:v>57567</c:v>
                </c:pt>
                <c:pt idx="2540">
                  <c:v>57574</c:v>
                </c:pt>
                <c:pt idx="2541">
                  <c:v>57581</c:v>
                </c:pt>
                <c:pt idx="2542">
                  <c:v>57588</c:v>
                </c:pt>
                <c:pt idx="2543">
                  <c:v>57595</c:v>
                </c:pt>
                <c:pt idx="2544">
                  <c:v>57602</c:v>
                </c:pt>
                <c:pt idx="2545">
                  <c:v>57609</c:v>
                </c:pt>
                <c:pt idx="2546">
                  <c:v>57616</c:v>
                </c:pt>
                <c:pt idx="2547">
                  <c:v>57623</c:v>
                </c:pt>
                <c:pt idx="2548">
                  <c:v>57630</c:v>
                </c:pt>
                <c:pt idx="2549">
                  <c:v>57637</c:v>
                </c:pt>
                <c:pt idx="2550">
                  <c:v>57644</c:v>
                </c:pt>
                <c:pt idx="2551">
                  <c:v>57651</c:v>
                </c:pt>
                <c:pt idx="2552">
                  <c:v>57658</c:v>
                </c:pt>
                <c:pt idx="2553">
                  <c:v>57665</c:v>
                </c:pt>
                <c:pt idx="2554">
                  <c:v>57672</c:v>
                </c:pt>
                <c:pt idx="2555">
                  <c:v>57679</c:v>
                </c:pt>
                <c:pt idx="2556">
                  <c:v>57686</c:v>
                </c:pt>
                <c:pt idx="2557">
                  <c:v>57693</c:v>
                </c:pt>
                <c:pt idx="2558">
                  <c:v>57700</c:v>
                </c:pt>
                <c:pt idx="2559">
                  <c:v>57710</c:v>
                </c:pt>
                <c:pt idx="2560">
                  <c:v>57717</c:v>
                </c:pt>
                <c:pt idx="2561">
                  <c:v>57724</c:v>
                </c:pt>
                <c:pt idx="2562">
                  <c:v>57731</c:v>
                </c:pt>
                <c:pt idx="2563">
                  <c:v>57738</c:v>
                </c:pt>
                <c:pt idx="2564">
                  <c:v>57745</c:v>
                </c:pt>
                <c:pt idx="2565">
                  <c:v>57752</c:v>
                </c:pt>
                <c:pt idx="2566">
                  <c:v>57759</c:v>
                </c:pt>
                <c:pt idx="2567">
                  <c:v>57766</c:v>
                </c:pt>
                <c:pt idx="2568">
                  <c:v>57773</c:v>
                </c:pt>
                <c:pt idx="2569">
                  <c:v>57780</c:v>
                </c:pt>
                <c:pt idx="2570">
                  <c:v>57787</c:v>
                </c:pt>
                <c:pt idx="2571">
                  <c:v>57794</c:v>
                </c:pt>
                <c:pt idx="2572">
                  <c:v>57801</c:v>
                </c:pt>
                <c:pt idx="2573">
                  <c:v>57808</c:v>
                </c:pt>
                <c:pt idx="2574">
                  <c:v>57817</c:v>
                </c:pt>
                <c:pt idx="2575">
                  <c:v>57822</c:v>
                </c:pt>
                <c:pt idx="2576">
                  <c:v>57829</c:v>
                </c:pt>
                <c:pt idx="2577">
                  <c:v>57836</c:v>
                </c:pt>
                <c:pt idx="2578">
                  <c:v>57843</c:v>
                </c:pt>
                <c:pt idx="2579">
                  <c:v>57850</c:v>
                </c:pt>
                <c:pt idx="2580">
                  <c:v>57857</c:v>
                </c:pt>
                <c:pt idx="2581">
                  <c:v>57864</c:v>
                </c:pt>
                <c:pt idx="2582">
                  <c:v>57871</c:v>
                </c:pt>
                <c:pt idx="2583">
                  <c:v>57878</c:v>
                </c:pt>
                <c:pt idx="2584">
                  <c:v>57885</c:v>
                </c:pt>
                <c:pt idx="2585">
                  <c:v>57892</c:v>
                </c:pt>
                <c:pt idx="2586">
                  <c:v>57899</c:v>
                </c:pt>
                <c:pt idx="2587">
                  <c:v>57906</c:v>
                </c:pt>
                <c:pt idx="2588">
                  <c:v>57913</c:v>
                </c:pt>
                <c:pt idx="2589">
                  <c:v>57920</c:v>
                </c:pt>
                <c:pt idx="2590">
                  <c:v>57927</c:v>
                </c:pt>
                <c:pt idx="2591">
                  <c:v>57934</c:v>
                </c:pt>
                <c:pt idx="2592">
                  <c:v>57941</c:v>
                </c:pt>
                <c:pt idx="2593">
                  <c:v>57948</c:v>
                </c:pt>
                <c:pt idx="2594">
                  <c:v>57955</c:v>
                </c:pt>
                <c:pt idx="2595">
                  <c:v>57962</c:v>
                </c:pt>
                <c:pt idx="2596">
                  <c:v>57969</c:v>
                </c:pt>
                <c:pt idx="2597">
                  <c:v>57976</c:v>
                </c:pt>
                <c:pt idx="2598">
                  <c:v>57983</c:v>
                </c:pt>
                <c:pt idx="2599">
                  <c:v>57990</c:v>
                </c:pt>
                <c:pt idx="2600">
                  <c:v>57997</c:v>
                </c:pt>
                <c:pt idx="2601">
                  <c:v>58004</c:v>
                </c:pt>
                <c:pt idx="2602">
                  <c:v>58011</c:v>
                </c:pt>
                <c:pt idx="2603">
                  <c:v>58018</c:v>
                </c:pt>
                <c:pt idx="2604">
                  <c:v>58025</c:v>
                </c:pt>
                <c:pt idx="2605">
                  <c:v>58032</c:v>
                </c:pt>
                <c:pt idx="2606">
                  <c:v>58039</c:v>
                </c:pt>
                <c:pt idx="2607">
                  <c:v>58046</c:v>
                </c:pt>
                <c:pt idx="2608">
                  <c:v>58053</c:v>
                </c:pt>
                <c:pt idx="2609">
                  <c:v>58060</c:v>
                </c:pt>
                <c:pt idx="2610">
                  <c:v>58067</c:v>
                </c:pt>
                <c:pt idx="2611">
                  <c:v>58075</c:v>
                </c:pt>
                <c:pt idx="2612">
                  <c:v>58082</c:v>
                </c:pt>
                <c:pt idx="2613">
                  <c:v>58089</c:v>
                </c:pt>
                <c:pt idx="2614">
                  <c:v>58096</c:v>
                </c:pt>
                <c:pt idx="2615">
                  <c:v>58103</c:v>
                </c:pt>
                <c:pt idx="2616">
                  <c:v>58110</c:v>
                </c:pt>
                <c:pt idx="2617">
                  <c:v>58117</c:v>
                </c:pt>
                <c:pt idx="2618">
                  <c:v>58124</c:v>
                </c:pt>
                <c:pt idx="2619">
                  <c:v>58131</c:v>
                </c:pt>
                <c:pt idx="2620">
                  <c:v>58138</c:v>
                </c:pt>
                <c:pt idx="2621">
                  <c:v>58145</c:v>
                </c:pt>
                <c:pt idx="2622">
                  <c:v>58152</c:v>
                </c:pt>
                <c:pt idx="2623">
                  <c:v>58159</c:v>
                </c:pt>
                <c:pt idx="2624">
                  <c:v>58168</c:v>
                </c:pt>
                <c:pt idx="2625">
                  <c:v>58175</c:v>
                </c:pt>
                <c:pt idx="2626">
                  <c:v>58182</c:v>
                </c:pt>
                <c:pt idx="2627">
                  <c:v>58189</c:v>
                </c:pt>
                <c:pt idx="2628">
                  <c:v>58197</c:v>
                </c:pt>
                <c:pt idx="2629">
                  <c:v>58203</c:v>
                </c:pt>
                <c:pt idx="2630">
                  <c:v>58210</c:v>
                </c:pt>
                <c:pt idx="2631">
                  <c:v>58217</c:v>
                </c:pt>
                <c:pt idx="2632">
                  <c:v>58224</c:v>
                </c:pt>
                <c:pt idx="2633">
                  <c:v>58231</c:v>
                </c:pt>
                <c:pt idx="2634">
                  <c:v>58238</c:v>
                </c:pt>
                <c:pt idx="2635">
                  <c:v>58245</c:v>
                </c:pt>
                <c:pt idx="2636">
                  <c:v>58252</c:v>
                </c:pt>
                <c:pt idx="2637">
                  <c:v>58259</c:v>
                </c:pt>
                <c:pt idx="2638">
                  <c:v>58266</c:v>
                </c:pt>
                <c:pt idx="2639">
                  <c:v>58273</c:v>
                </c:pt>
                <c:pt idx="2640">
                  <c:v>58280</c:v>
                </c:pt>
                <c:pt idx="2641">
                  <c:v>58287</c:v>
                </c:pt>
                <c:pt idx="2642">
                  <c:v>58294</c:v>
                </c:pt>
                <c:pt idx="2643">
                  <c:v>58301</c:v>
                </c:pt>
                <c:pt idx="2644">
                  <c:v>58308</c:v>
                </c:pt>
                <c:pt idx="2645">
                  <c:v>58315</c:v>
                </c:pt>
                <c:pt idx="2646">
                  <c:v>58322</c:v>
                </c:pt>
                <c:pt idx="2647">
                  <c:v>58329</c:v>
                </c:pt>
                <c:pt idx="2648">
                  <c:v>58336</c:v>
                </c:pt>
                <c:pt idx="2649">
                  <c:v>58343</c:v>
                </c:pt>
                <c:pt idx="2650">
                  <c:v>58350</c:v>
                </c:pt>
                <c:pt idx="2651">
                  <c:v>58357</c:v>
                </c:pt>
                <c:pt idx="2652">
                  <c:v>58364</c:v>
                </c:pt>
                <c:pt idx="2653">
                  <c:v>58371</c:v>
                </c:pt>
                <c:pt idx="2654">
                  <c:v>58378</c:v>
                </c:pt>
                <c:pt idx="2655">
                  <c:v>58385</c:v>
                </c:pt>
                <c:pt idx="2656">
                  <c:v>58392</c:v>
                </c:pt>
                <c:pt idx="2657">
                  <c:v>58399</c:v>
                </c:pt>
                <c:pt idx="2658">
                  <c:v>58406</c:v>
                </c:pt>
                <c:pt idx="2659">
                  <c:v>58413</c:v>
                </c:pt>
                <c:pt idx="2660">
                  <c:v>58420</c:v>
                </c:pt>
                <c:pt idx="2661">
                  <c:v>58427</c:v>
                </c:pt>
                <c:pt idx="2662">
                  <c:v>58438</c:v>
                </c:pt>
                <c:pt idx="2663">
                  <c:v>58442</c:v>
                </c:pt>
                <c:pt idx="2664">
                  <c:v>58448</c:v>
                </c:pt>
                <c:pt idx="2665">
                  <c:v>58455</c:v>
                </c:pt>
                <c:pt idx="2666">
                  <c:v>58462</c:v>
                </c:pt>
                <c:pt idx="2667">
                  <c:v>58469</c:v>
                </c:pt>
                <c:pt idx="2668">
                  <c:v>58476</c:v>
                </c:pt>
                <c:pt idx="2669">
                  <c:v>58483</c:v>
                </c:pt>
                <c:pt idx="2670">
                  <c:v>58490</c:v>
                </c:pt>
                <c:pt idx="2671">
                  <c:v>58497</c:v>
                </c:pt>
                <c:pt idx="2672">
                  <c:v>58504</c:v>
                </c:pt>
                <c:pt idx="2673">
                  <c:v>58511</c:v>
                </c:pt>
                <c:pt idx="2674">
                  <c:v>58518</c:v>
                </c:pt>
                <c:pt idx="2675">
                  <c:v>58525</c:v>
                </c:pt>
                <c:pt idx="2676">
                  <c:v>58532</c:v>
                </c:pt>
                <c:pt idx="2677">
                  <c:v>58539</c:v>
                </c:pt>
                <c:pt idx="2678">
                  <c:v>58546</c:v>
                </c:pt>
                <c:pt idx="2679">
                  <c:v>58553</c:v>
                </c:pt>
                <c:pt idx="2680">
                  <c:v>58560</c:v>
                </c:pt>
                <c:pt idx="2681">
                  <c:v>58567</c:v>
                </c:pt>
                <c:pt idx="2682">
                  <c:v>58574</c:v>
                </c:pt>
                <c:pt idx="2683">
                  <c:v>58581</c:v>
                </c:pt>
                <c:pt idx="2684">
                  <c:v>58588</c:v>
                </c:pt>
                <c:pt idx="2685">
                  <c:v>58595</c:v>
                </c:pt>
                <c:pt idx="2686">
                  <c:v>58602</c:v>
                </c:pt>
                <c:pt idx="2687">
                  <c:v>58609</c:v>
                </c:pt>
                <c:pt idx="2688">
                  <c:v>58616</c:v>
                </c:pt>
                <c:pt idx="2689">
                  <c:v>58623</c:v>
                </c:pt>
                <c:pt idx="2690">
                  <c:v>58630</c:v>
                </c:pt>
                <c:pt idx="2691">
                  <c:v>58637</c:v>
                </c:pt>
                <c:pt idx="2692">
                  <c:v>58644</c:v>
                </c:pt>
                <c:pt idx="2693">
                  <c:v>58651</c:v>
                </c:pt>
                <c:pt idx="2694">
                  <c:v>58658</c:v>
                </c:pt>
                <c:pt idx="2695">
                  <c:v>58665</c:v>
                </c:pt>
                <c:pt idx="2696">
                  <c:v>58672</c:v>
                </c:pt>
                <c:pt idx="2697">
                  <c:v>58679</c:v>
                </c:pt>
                <c:pt idx="2698">
                  <c:v>58686</c:v>
                </c:pt>
                <c:pt idx="2699">
                  <c:v>58693</c:v>
                </c:pt>
                <c:pt idx="2700">
                  <c:v>58700</c:v>
                </c:pt>
                <c:pt idx="2701">
                  <c:v>58707</c:v>
                </c:pt>
                <c:pt idx="2702">
                  <c:v>58714</c:v>
                </c:pt>
                <c:pt idx="2703">
                  <c:v>58721</c:v>
                </c:pt>
                <c:pt idx="2704">
                  <c:v>58728</c:v>
                </c:pt>
                <c:pt idx="2705">
                  <c:v>58735</c:v>
                </c:pt>
                <c:pt idx="2706">
                  <c:v>58742</c:v>
                </c:pt>
                <c:pt idx="2707">
                  <c:v>58749</c:v>
                </c:pt>
                <c:pt idx="2708">
                  <c:v>58756</c:v>
                </c:pt>
                <c:pt idx="2709">
                  <c:v>58763</c:v>
                </c:pt>
                <c:pt idx="2710">
                  <c:v>58770</c:v>
                </c:pt>
                <c:pt idx="2711">
                  <c:v>58777</c:v>
                </c:pt>
                <c:pt idx="2712">
                  <c:v>58784</c:v>
                </c:pt>
                <c:pt idx="2713">
                  <c:v>58791</c:v>
                </c:pt>
                <c:pt idx="2714">
                  <c:v>58798</c:v>
                </c:pt>
                <c:pt idx="2715">
                  <c:v>58805</c:v>
                </c:pt>
                <c:pt idx="2716">
                  <c:v>58812</c:v>
                </c:pt>
                <c:pt idx="2717">
                  <c:v>58819</c:v>
                </c:pt>
                <c:pt idx="2718">
                  <c:v>58826</c:v>
                </c:pt>
                <c:pt idx="2719">
                  <c:v>58833</c:v>
                </c:pt>
                <c:pt idx="2720">
                  <c:v>58840</c:v>
                </c:pt>
                <c:pt idx="2721">
                  <c:v>58847</c:v>
                </c:pt>
                <c:pt idx="2722">
                  <c:v>58854</c:v>
                </c:pt>
                <c:pt idx="2723">
                  <c:v>58861</c:v>
                </c:pt>
                <c:pt idx="2724">
                  <c:v>58868</c:v>
                </c:pt>
                <c:pt idx="2725">
                  <c:v>58875</c:v>
                </c:pt>
                <c:pt idx="2726">
                  <c:v>58882</c:v>
                </c:pt>
                <c:pt idx="2727">
                  <c:v>58889</c:v>
                </c:pt>
                <c:pt idx="2728">
                  <c:v>58896</c:v>
                </c:pt>
                <c:pt idx="2729">
                  <c:v>58903</c:v>
                </c:pt>
                <c:pt idx="2730">
                  <c:v>58910</c:v>
                </c:pt>
                <c:pt idx="2731">
                  <c:v>58917</c:v>
                </c:pt>
                <c:pt idx="2732">
                  <c:v>58924</c:v>
                </c:pt>
                <c:pt idx="2733">
                  <c:v>58931</c:v>
                </c:pt>
                <c:pt idx="2734">
                  <c:v>58938</c:v>
                </c:pt>
                <c:pt idx="2735">
                  <c:v>58945</c:v>
                </c:pt>
                <c:pt idx="2736">
                  <c:v>58952</c:v>
                </c:pt>
                <c:pt idx="2737">
                  <c:v>58959</c:v>
                </c:pt>
                <c:pt idx="2738">
                  <c:v>58966</c:v>
                </c:pt>
                <c:pt idx="2739">
                  <c:v>58973</c:v>
                </c:pt>
                <c:pt idx="2740">
                  <c:v>58980</c:v>
                </c:pt>
                <c:pt idx="2741">
                  <c:v>58987</c:v>
                </c:pt>
                <c:pt idx="2742">
                  <c:v>58994</c:v>
                </c:pt>
                <c:pt idx="2743">
                  <c:v>59001</c:v>
                </c:pt>
                <c:pt idx="2744">
                  <c:v>59008</c:v>
                </c:pt>
                <c:pt idx="2745">
                  <c:v>59015</c:v>
                </c:pt>
                <c:pt idx="2746">
                  <c:v>59022</c:v>
                </c:pt>
                <c:pt idx="2747">
                  <c:v>59029</c:v>
                </c:pt>
                <c:pt idx="2748">
                  <c:v>59036</c:v>
                </c:pt>
                <c:pt idx="2749">
                  <c:v>59043</c:v>
                </c:pt>
                <c:pt idx="2750">
                  <c:v>59050</c:v>
                </c:pt>
                <c:pt idx="2751">
                  <c:v>59057</c:v>
                </c:pt>
                <c:pt idx="2752">
                  <c:v>59064</c:v>
                </c:pt>
                <c:pt idx="2753">
                  <c:v>59071</c:v>
                </c:pt>
                <c:pt idx="2754">
                  <c:v>59078</c:v>
                </c:pt>
                <c:pt idx="2755">
                  <c:v>59085</c:v>
                </c:pt>
                <c:pt idx="2756">
                  <c:v>59092</c:v>
                </c:pt>
                <c:pt idx="2757">
                  <c:v>59099</c:v>
                </c:pt>
                <c:pt idx="2758">
                  <c:v>59106</c:v>
                </c:pt>
                <c:pt idx="2759">
                  <c:v>59113</c:v>
                </c:pt>
                <c:pt idx="2760">
                  <c:v>59120</c:v>
                </c:pt>
                <c:pt idx="2761">
                  <c:v>59127</c:v>
                </c:pt>
                <c:pt idx="2762">
                  <c:v>59134</c:v>
                </c:pt>
                <c:pt idx="2763">
                  <c:v>59141</c:v>
                </c:pt>
                <c:pt idx="2764">
                  <c:v>59148</c:v>
                </c:pt>
                <c:pt idx="2765">
                  <c:v>59155</c:v>
                </c:pt>
                <c:pt idx="2766">
                  <c:v>59162</c:v>
                </c:pt>
                <c:pt idx="2767">
                  <c:v>59169</c:v>
                </c:pt>
                <c:pt idx="2768">
                  <c:v>59176</c:v>
                </c:pt>
                <c:pt idx="2769">
                  <c:v>59183</c:v>
                </c:pt>
                <c:pt idx="2770">
                  <c:v>59190</c:v>
                </c:pt>
                <c:pt idx="2771">
                  <c:v>59197</c:v>
                </c:pt>
                <c:pt idx="2772">
                  <c:v>59204</c:v>
                </c:pt>
                <c:pt idx="2773">
                  <c:v>59211</c:v>
                </c:pt>
                <c:pt idx="2774">
                  <c:v>59218</c:v>
                </c:pt>
                <c:pt idx="2775">
                  <c:v>59225</c:v>
                </c:pt>
                <c:pt idx="2776">
                  <c:v>59232</c:v>
                </c:pt>
                <c:pt idx="2777">
                  <c:v>59239</c:v>
                </c:pt>
                <c:pt idx="2778">
                  <c:v>59246</c:v>
                </c:pt>
                <c:pt idx="2779">
                  <c:v>59253</c:v>
                </c:pt>
                <c:pt idx="2780">
                  <c:v>59260</c:v>
                </c:pt>
                <c:pt idx="2781">
                  <c:v>59267</c:v>
                </c:pt>
                <c:pt idx="2782">
                  <c:v>59274</c:v>
                </c:pt>
                <c:pt idx="2783">
                  <c:v>59281</c:v>
                </c:pt>
                <c:pt idx="2784">
                  <c:v>59288</c:v>
                </c:pt>
                <c:pt idx="2785">
                  <c:v>59295</c:v>
                </c:pt>
                <c:pt idx="2786">
                  <c:v>59302</c:v>
                </c:pt>
                <c:pt idx="2787">
                  <c:v>59309</c:v>
                </c:pt>
                <c:pt idx="2788">
                  <c:v>59316</c:v>
                </c:pt>
                <c:pt idx="2789">
                  <c:v>59323</c:v>
                </c:pt>
                <c:pt idx="2790">
                  <c:v>59330</c:v>
                </c:pt>
                <c:pt idx="2791">
                  <c:v>59337</c:v>
                </c:pt>
                <c:pt idx="2792">
                  <c:v>59344</c:v>
                </c:pt>
                <c:pt idx="2793">
                  <c:v>59351</c:v>
                </c:pt>
                <c:pt idx="2794">
                  <c:v>59358</c:v>
                </c:pt>
                <c:pt idx="2795">
                  <c:v>59365</c:v>
                </c:pt>
                <c:pt idx="2796">
                  <c:v>59372</c:v>
                </c:pt>
                <c:pt idx="2797">
                  <c:v>59379</c:v>
                </c:pt>
                <c:pt idx="2798">
                  <c:v>59386</c:v>
                </c:pt>
                <c:pt idx="2799">
                  <c:v>59393</c:v>
                </c:pt>
                <c:pt idx="2800">
                  <c:v>59400</c:v>
                </c:pt>
                <c:pt idx="2801">
                  <c:v>59407</c:v>
                </c:pt>
                <c:pt idx="2802">
                  <c:v>59414</c:v>
                </c:pt>
                <c:pt idx="2803">
                  <c:v>59421</c:v>
                </c:pt>
                <c:pt idx="2804">
                  <c:v>59428</c:v>
                </c:pt>
                <c:pt idx="2805">
                  <c:v>59435</c:v>
                </c:pt>
                <c:pt idx="2806">
                  <c:v>59442</c:v>
                </c:pt>
                <c:pt idx="2807">
                  <c:v>59449</c:v>
                </c:pt>
                <c:pt idx="2808">
                  <c:v>59456</c:v>
                </c:pt>
                <c:pt idx="2809">
                  <c:v>59463</c:v>
                </c:pt>
                <c:pt idx="2810">
                  <c:v>59470</c:v>
                </c:pt>
                <c:pt idx="2811">
                  <c:v>59477</c:v>
                </c:pt>
                <c:pt idx="2812">
                  <c:v>59484</c:v>
                </c:pt>
                <c:pt idx="2813">
                  <c:v>59491</c:v>
                </c:pt>
                <c:pt idx="2814">
                  <c:v>59498</c:v>
                </c:pt>
                <c:pt idx="2815">
                  <c:v>59505</c:v>
                </c:pt>
                <c:pt idx="2816">
                  <c:v>59512</c:v>
                </c:pt>
                <c:pt idx="2817">
                  <c:v>59519</c:v>
                </c:pt>
                <c:pt idx="2818">
                  <c:v>59526</c:v>
                </c:pt>
                <c:pt idx="2819">
                  <c:v>59534</c:v>
                </c:pt>
                <c:pt idx="2820">
                  <c:v>59541</c:v>
                </c:pt>
                <c:pt idx="2821">
                  <c:v>59548</c:v>
                </c:pt>
                <c:pt idx="2822">
                  <c:v>59555</c:v>
                </c:pt>
                <c:pt idx="2823">
                  <c:v>59562</c:v>
                </c:pt>
                <c:pt idx="2824">
                  <c:v>59569</c:v>
                </c:pt>
                <c:pt idx="2825">
                  <c:v>59576</c:v>
                </c:pt>
                <c:pt idx="2826">
                  <c:v>59583</c:v>
                </c:pt>
                <c:pt idx="2827">
                  <c:v>59590</c:v>
                </c:pt>
                <c:pt idx="2828">
                  <c:v>59597</c:v>
                </c:pt>
                <c:pt idx="2829">
                  <c:v>59604</c:v>
                </c:pt>
                <c:pt idx="2830">
                  <c:v>59611</c:v>
                </c:pt>
                <c:pt idx="2831">
                  <c:v>59618</c:v>
                </c:pt>
                <c:pt idx="2832">
                  <c:v>59625</c:v>
                </c:pt>
                <c:pt idx="2833">
                  <c:v>59632</c:v>
                </c:pt>
                <c:pt idx="2834">
                  <c:v>59643</c:v>
                </c:pt>
                <c:pt idx="2835">
                  <c:v>59646</c:v>
                </c:pt>
                <c:pt idx="2836">
                  <c:v>59653</c:v>
                </c:pt>
                <c:pt idx="2837">
                  <c:v>59660</c:v>
                </c:pt>
                <c:pt idx="2838">
                  <c:v>59667</c:v>
                </c:pt>
                <c:pt idx="2839">
                  <c:v>59674</c:v>
                </c:pt>
                <c:pt idx="2840">
                  <c:v>59681</c:v>
                </c:pt>
                <c:pt idx="2841">
                  <c:v>59688</c:v>
                </c:pt>
                <c:pt idx="2842">
                  <c:v>59695</c:v>
                </c:pt>
                <c:pt idx="2843">
                  <c:v>59702</c:v>
                </c:pt>
                <c:pt idx="2844">
                  <c:v>59709</c:v>
                </c:pt>
                <c:pt idx="2845">
                  <c:v>59716</c:v>
                </c:pt>
                <c:pt idx="2846">
                  <c:v>59723</c:v>
                </c:pt>
                <c:pt idx="2847">
                  <c:v>59730</c:v>
                </c:pt>
                <c:pt idx="2848">
                  <c:v>59737</c:v>
                </c:pt>
                <c:pt idx="2849">
                  <c:v>59744</c:v>
                </c:pt>
                <c:pt idx="2850">
                  <c:v>59751</c:v>
                </c:pt>
                <c:pt idx="2851">
                  <c:v>59758</c:v>
                </c:pt>
                <c:pt idx="2852">
                  <c:v>59765</c:v>
                </c:pt>
                <c:pt idx="2853">
                  <c:v>59772</c:v>
                </c:pt>
                <c:pt idx="2854">
                  <c:v>59779</c:v>
                </c:pt>
                <c:pt idx="2855">
                  <c:v>59786</c:v>
                </c:pt>
                <c:pt idx="2856">
                  <c:v>59793</c:v>
                </c:pt>
                <c:pt idx="2857">
                  <c:v>59800</c:v>
                </c:pt>
                <c:pt idx="2858">
                  <c:v>59807</c:v>
                </c:pt>
                <c:pt idx="2859">
                  <c:v>59814</c:v>
                </c:pt>
                <c:pt idx="2860">
                  <c:v>59821</c:v>
                </c:pt>
                <c:pt idx="2861">
                  <c:v>59828</c:v>
                </c:pt>
                <c:pt idx="2862">
                  <c:v>59835</c:v>
                </c:pt>
                <c:pt idx="2863">
                  <c:v>59842</c:v>
                </c:pt>
                <c:pt idx="2864">
                  <c:v>59849</c:v>
                </c:pt>
                <c:pt idx="2865">
                  <c:v>59856</c:v>
                </c:pt>
                <c:pt idx="2866">
                  <c:v>59863</c:v>
                </c:pt>
                <c:pt idx="2867">
                  <c:v>59870</c:v>
                </c:pt>
                <c:pt idx="2868">
                  <c:v>59877</c:v>
                </c:pt>
                <c:pt idx="2869">
                  <c:v>59884</c:v>
                </c:pt>
                <c:pt idx="2870">
                  <c:v>59891</c:v>
                </c:pt>
                <c:pt idx="2871">
                  <c:v>59901</c:v>
                </c:pt>
                <c:pt idx="2872">
                  <c:v>59908</c:v>
                </c:pt>
                <c:pt idx="2873">
                  <c:v>59915</c:v>
                </c:pt>
                <c:pt idx="2874">
                  <c:v>59922</c:v>
                </c:pt>
                <c:pt idx="2875">
                  <c:v>59929</c:v>
                </c:pt>
                <c:pt idx="2876">
                  <c:v>59936</c:v>
                </c:pt>
                <c:pt idx="2877">
                  <c:v>59943</c:v>
                </c:pt>
                <c:pt idx="2878">
                  <c:v>59950</c:v>
                </c:pt>
                <c:pt idx="2879">
                  <c:v>59957</c:v>
                </c:pt>
                <c:pt idx="2880">
                  <c:v>59964</c:v>
                </c:pt>
                <c:pt idx="2881">
                  <c:v>59971</c:v>
                </c:pt>
                <c:pt idx="2882">
                  <c:v>59978</c:v>
                </c:pt>
                <c:pt idx="2883">
                  <c:v>59985</c:v>
                </c:pt>
                <c:pt idx="2884">
                  <c:v>59992</c:v>
                </c:pt>
                <c:pt idx="2885">
                  <c:v>60001</c:v>
                </c:pt>
                <c:pt idx="2886">
                  <c:v>60006</c:v>
                </c:pt>
                <c:pt idx="2887">
                  <c:v>60013</c:v>
                </c:pt>
                <c:pt idx="2888">
                  <c:v>60020</c:v>
                </c:pt>
                <c:pt idx="2889">
                  <c:v>60028</c:v>
                </c:pt>
                <c:pt idx="2890">
                  <c:v>60035</c:v>
                </c:pt>
                <c:pt idx="2891">
                  <c:v>60042</c:v>
                </c:pt>
                <c:pt idx="2892">
                  <c:v>60049</c:v>
                </c:pt>
                <c:pt idx="2893">
                  <c:v>60056</c:v>
                </c:pt>
                <c:pt idx="2894">
                  <c:v>60063</c:v>
                </c:pt>
                <c:pt idx="2895">
                  <c:v>60070</c:v>
                </c:pt>
                <c:pt idx="2896">
                  <c:v>60077</c:v>
                </c:pt>
                <c:pt idx="2897">
                  <c:v>60084</c:v>
                </c:pt>
                <c:pt idx="2898">
                  <c:v>60091</c:v>
                </c:pt>
                <c:pt idx="2899">
                  <c:v>60098</c:v>
                </c:pt>
                <c:pt idx="2900">
                  <c:v>60105</c:v>
                </c:pt>
                <c:pt idx="2901">
                  <c:v>60112</c:v>
                </c:pt>
                <c:pt idx="2902">
                  <c:v>60119</c:v>
                </c:pt>
                <c:pt idx="2903">
                  <c:v>60126</c:v>
                </c:pt>
                <c:pt idx="2904">
                  <c:v>60133</c:v>
                </c:pt>
                <c:pt idx="2905">
                  <c:v>60140</c:v>
                </c:pt>
                <c:pt idx="2906">
                  <c:v>60147</c:v>
                </c:pt>
                <c:pt idx="2907">
                  <c:v>60154</c:v>
                </c:pt>
                <c:pt idx="2908">
                  <c:v>60161</c:v>
                </c:pt>
                <c:pt idx="2909">
                  <c:v>60168</c:v>
                </c:pt>
                <c:pt idx="2910">
                  <c:v>60175</c:v>
                </c:pt>
                <c:pt idx="2911">
                  <c:v>60182</c:v>
                </c:pt>
                <c:pt idx="2912">
                  <c:v>60189</c:v>
                </c:pt>
                <c:pt idx="2913">
                  <c:v>60196</c:v>
                </c:pt>
                <c:pt idx="2914">
                  <c:v>60203</c:v>
                </c:pt>
                <c:pt idx="2915">
                  <c:v>60210</c:v>
                </c:pt>
                <c:pt idx="2916">
                  <c:v>60217</c:v>
                </c:pt>
                <c:pt idx="2917">
                  <c:v>60224</c:v>
                </c:pt>
                <c:pt idx="2918">
                  <c:v>60231</c:v>
                </c:pt>
                <c:pt idx="2919">
                  <c:v>60238</c:v>
                </c:pt>
                <c:pt idx="2920">
                  <c:v>60245</c:v>
                </c:pt>
                <c:pt idx="2921">
                  <c:v>60252</c:v>
                </c:pt>
                <c:pt idx="2922">
                  <c:v>60259</c:v>
                </c:pt>
                <c:pt idx="2923">
                  <c:v>60267</c:v>
                </c:pt>
                <c:pt idx="2924">
                  <c:v>60274</c:v>
                </c:pt>
                <c:pt idx="2925">
                  <c:v>60281</c:v>
                </c:pt>
                <c:pt idx="2926">
                  <c:v>60288</c:v>
                </c:pt>
                <c:pt idx="2927">
                  <c:v>60295</c:v>
                </c:pt>
                <c:pt idx="2928">
                  <c:v>60302</c:v>
                </c:pt>
                <c:pt idx="2929">
                  <c:v>60309</c:v>
                </c:pt>
                <c:pt idx="2930">
                  <c:v>60316</c:v>
                </c:pt>
                <c:pt idx="2931">
                  <c:v>60323</c:v>
                </c:pt>
                <c:pt idx="2932">
                  <c:v>60330</c:v>
                </c:pt>
                <c:pt idx="2933">
                  <c:v>60337</c:v>
                </c:pt>
                <c:pt idx="2934">
                  <c:v>60344</c:v>
                </c:pt>
                <c:pt idx="2935">
                  <c:v>60351</c:v>
                </c:pt>
                <c:pt idx="2936">
                  <c:v>60359</c:v>
                </c:pt>
                <c:pt idx="2937">
                  <c:v>60366</c:v>
                </c:pt>
                <c:pt idx="2938">
                  <c:v>60373</c:v>
                </c:pt>
                <c:pt idx="2939">
                  <c:v>60380</c:v>
                </c:pt>
                <c:pt idx="2940">
                  <c:v>60387</c:v>
                </c:pt>
                <c:pt idx="2941">
                  <c:v>60394</c:v>
                </c:pt>
                <c:pt idx="2942">
                  <c:v>60401</c:v>
                </c:pt>
                <c:pt idx="2943">
                  <c:v>60408</c:v>
                </c:pt>
                <c:pt idx="2944">
                  <c:v>60415</c:v>
                </c:pt>
                <c:pt idx="2945">
                  <c:v>60422</c:v>
                </c:pt>
                <c:pt idx="2946">
                  <c:v>60429</c:v>
                </c:pt>
                <c:pt idx="2947">
                  <c:v>60436</c:v>
                </c:pt>
                <c:pt idx="2948">
                  <c:v>60443</c:v>
                </c:pt>
                <c:pt idx="2949">
                  <c:v>60450</c:v>
                </c:pt>
                <c:pt idx="2950">
                  <c:v>60457</c:v>
                </c:pt>
                <c:pt idx="2951">
                  <c:v>60464</c:v>
                </c:pt>
                <c:pt idx="2952">
                  <c:v>60471</c:v>
                </c:pt>
                <c:pt idx="2953">
                  <c:v>60478</c:v>
                </c:pt>
                <c:pt idx="2954">
                  <c:v>60485</c:v>
                </c:pt>
                <c:pt idx="2955">
                  <c:v>60492</c:v>
                </c:pt>
                <c:pt idx="2956">
                  <c:v>60499</c:v>
                </c:pt>
                <c:pt idx="2957">
                  <c:v>60506</c:v>
                </c:pt>
                <c:pt idx="2958">
                  <c:v>60513</c:v>
                </c:pt>
                <c:pt idx="2959">
                  <c:v>60520</c:v>
                </c:pt>
                <c:pt idx="2960">
                  <c:v>60527</c:v>
                </c:pt>
                <c:pt idx="2961">
                  <c:v>60534</c:v>
                </c:pt>
                <c:pt idx="2962">
                  <c:v>60541</c:v>
                </c:pt>
                <c:pt idx="2963">
                  <c:v>60548</c:v>
                </c:pt>
                <c:pt idx="2964">
                  <c:v>60555</c:v>
                </c:pt>
                <c:pt idx="2965">
                  <c:v>60562</c:v>
                </c:pt>
                <c:pt idx="2966">
                  <c:v>60569</c:v>
                </c:pt>
                <c:pt idx="2967">
                  <c:v>60576</c:v>
                </c:pt>
                <c:pt idx="2968">
                  <c:v>60583</c:v>
                </c:pt>
                <c:pt idx="2969">
                  <c:v>60590</c:v>
                </c:pt>
                <c:pt idx="2970">
                  <c:v>60597</c:v>
                </c:pt>
                <c:pt idx="2971">
                  <c:v>60604</c:v>
                </c:pt>
                <c:pt idx="2972">
                  <c:v>60611</c:v>
                </c:pt>
                <c:pt idx="2973">
                  <c:v>60618</c:v>
                </c:pt>
                <c:pt idx="2974">
                  <c:v>60625</c:v>
                </c:pt>
                <c:pt idx="2975">
                  <c:v>60632</c:v>
                </c:pt>
                <c:pt idx="2976">
                  <c:v>60639</c:v>
                </c:pt>
                <c:pt idx="2977">
                  <c:v>60646</c:v>
                </c:pt>
                <c:pt idx="2978">
                  <c:v>60653</c:v>
                </c:pt>
                <c:pt idx="2979">
                  <c:v>60660</c:v>
                </c:pt>
                <c:pt idx="2980">
                  <c:v>60667</c:v>
                </c:pt>
                <c:pt idx="2981">
                  <c:v>60674</c:v>
                </c:pt>
                <c:pt idx="2982">
                  <c:v>60681</c:v>
                </c:pt>
                <c:pt idx="2983">
                  <c:v>60688</c:v>
                </c:pt>
                <c:pt idx="2984">
                  <c:v>60695</c:v>
                </c:pt>
                <c:pt idx="2985">
                  <c:v>60702</c:v>
                </c:pt>
                <c:pt idx="2986">
                  <c:v>60709</c:v>
                </c:pt>
                <c:pt idx="2987">
                  <c:v>60716</c:v>
                </c:pt>
                <c:pt idx="2988">
                  <c:v>60723</c:v>
                </c:pt>
                <c:pt idx="2989">
                  <c:v>60730</c:v>
                </c:pt>
                <c:pt idx="2990">
                  <c:v>60737</c:v>
                </c:pt>
                <c:pt idx="2991">
                  <c:v>60744</c:v>
                </c:pt>
                <c:pt idx="2992">
                  <c:v>60751</c:v>
                </c:pt>
                <c:pt idx="2993">
                  <c:v>60758</c:v>
                </c:pt>
                <c:pt idx="2994">
                  <c:v>60765</c:v>
                </c:pt>
                <c:pt idx="2995">
                  <c:v>60772</c:v>
                </c:pt>
                <c:pt idx="2996">
                  <c:v>60779</c:v>
                </c:pt>
                <c:pt idx="2997">
                  <c:v>60786</c:v>
                </c:pt>
                <c:pt idx="2998">
                  <c:v>60793</c:v>
                </c:pt>
                <c:pt idx="2999">
                  <c:v>60800</c:v>
                </c:pt>
                <c:pt idx="3000">
                  <c:v>60807</c:v>
                </c:pt>
                <c:pt idx="3001">
                  <c:v>60814</c:v>
                </c:pt>
                <c:pt idx="3002">
                  <c:v>60821</c:v>
                </c:pt>
                <c:pt idx="3003">
                  <c:v>60828</c:v>
                </c:pt>
                <c:pt idx="3004">
                  <c:v>60835</c:v>
                </c:pt>
                <c:pt idx="3005">
                  <c:v>60842</c:v>
                </c:pt>
                <c:pt idx="3006">
                  <c:v>60849</c:v>
                </c:pt>
                <c:pt idx="3007">
                  <c:v>60856</c:v>
                </c:pt>
                <c:pt idx="3008">
                  <c:v>60863</c:v>
                </c:pt>
                <c:pt idx="3009">
                  <c:v>60870</c:v>
                </c:pt>
                <c:pt idx="3010">
                  <c:v>60877</c:v>
                </c:pt>
                <c:pt idx="3011">
                  <c:v>60884</c:v>
                </c:pt>
                <c:pt idx="3012">
                  <c:v>60891</c:v>
                </c:pt>
                <c:pt idx="3013">
                  <c:v>60898</c:v>
                </c:pt>
                <c:pt idx="3014">
                  <c:v>60905</c:v>
                </c:pt>
                <c:pt idx="3015">
                  <c:v>60912</c:v>
                </c:pt>
                <c:pt idx="3016">
                  <c:v>60919</c:v>
                </c:pt>
                <c:pt idx="3017">
                  <c:v>60926</c:v>
                </c:pt>
                <c:pt idx="3018">
                  <c:v>60933</c:v>
                </c:pt>
                <c:pt idx="3019">
                  <c:v>60940</c:v>
                </c:pt>
                <c:pt idx="3020">
                  <c:v>60947</c:v>
                </c:pt>
                <c:pt idx="3021">
                  <c:v>60954</c:v>
                </c:pt>
                <c:pt idx="3022">
                  <c:v>60961</c:v>
                </c:pt>
                <c:pt idx="3023">
                  <c:v>60968</c:v>
                </c:pt>
                <c:pt idx="3024">
                  <c:v>60975</c:v>
                </c:pt>
                <c:pt idx="3025">
                  <c:v>60982</c:v>
                </c:pt>
                <c:pt idx="3026">
                  <c:v>60989</c:v>
                </c:pt>
                <c:pt idx="3027">
                  <c:v>60996</c:v>
                </c:pt>
                <c:pt idx="3028">
                  <c:v>61003</c:v>
                </c:pt>
                <c:pt idx="3029">
                  <c:v>61010</c:v>
                </c:pt>
                <c:pt idx="3030">
                  <c:v>61017</c:v>
                </c:pt>
                <c:pt idx="3031">
                  <c:v>61024</c:v>
                </c:pt>
                <c:pt idx="3032">
                  <c:v>61031</c:v>
                </c:pt>
                <c:pt idx="3033">
                  <c:v>61038</c:v>
                </c:pt>
                <c:pt idx="3034">
                  <c:v>61045</c:v>
                </c:pt>
                <c:pt idx="3035">
                  <c:v>61052</c:v>
                </c:pt>
                <c:pt idx="3036">
                  <c:v>61059</c:v>
                </c:pt>
                <c:pt idx="3037">
                  <c:v>61066</c:v>
                </c:pt>
                <c:pt idx="3038">
                  <c:v>61073</c:v>
                </c:pt>
                <c:pt idx="3039">
                  <c:v>61080</c:v>
                </c:pt>
                <c:pt idx="3040">
                  <c:v>61087</c:v>
                </c:pt>
                <c:pt idx="3041">
                  <c:v>61094</c:v>
                </c:pt>
                <c:pt idx="3042">
                  <c:v>61101</c:v>
                </c:pt>
                <c:pt idx="3043">
                  <c:v>61108</c:v>
                </c:pt>
                <c:pt idx="3044">
                  <c:v>61115</c:v>
                </c:pt>
                <c:pt idx="3045">
                  <c:v>61122</c:v>
                </c:pt>
                <c:pt idx="3046">
                  <c:v>61129</c:v>
                </c:pt>
                <c:pt idx="3047">
                  <c:v>61136</c:v>
                </c:pt>
                <c:pt idx="3048">
                  <c:v>61143</c:v>
                </c:pt>
                <c:pt idx="3049">
                  <c:v>61150</c:v>
                </c:pt>
                <c:pt idx="3050">
                  <c:v>61157</c:v>
                </c:pt>
                <c:pt idx="3051">
                  <c:v>61164</c:v>
                </c:pt>
                <c:pt idx="3052">
                  <c:v>61171</c:v>
                </c:pt>
                <c:pt idx="3053">
                  <c:v>61178</c:v>
                </c:pt>
                <c:pt idx="3054">
                  <c:v>61185</c:v>
                </c:pt>
                <c:pt idx="3055">
                  <c:v>61192</c:v>
                </c:pt>
                <c:pt idx="3056">
                  <c:v>61199</c:v>
                </c:pt>
                <c:pt idx="3057">
                  <c:v>61206</c:v>
                </c:pt>
                <c:pt idx="3058">
                  <c:v>61213</c:v>
                </c:pt>
                <c:pt idx="3059">
                  <c:v>61220</c:v>
                </c:pt>
                <c:pt idx="3060">
                  <c:v>61227</c:v>
                </c:pt>
                <c:pt idx="3061">
                  <c:v>61234</c:v>
                </c:pt>
                <c:pt idx="3062">
                  <c:v>61241</c:v>
                </c:pt>
                <c:pt idx="3063">
                  <c:v>61248</c:v>
                </c:pt>
                <c:pt idx="3064">
                  <c:v>61255</c:v>
                </c:pt>
                <c:pt idx="3065">
                  <c:v>61262</c:v>
                </c:pt>
                <c:pt idx="3066">
                  <c:v>61269</c:v>
                </c:pt>
                <c:pt idx="3067">
                  <c:v>61276</c:v>
                </c:pt>
                <c:pt idx="3068">
                  <c:v>61283</c:v>
                </c:pt>
                <c:pt idx="3069">
                  <c:v>61290</c:v>
                </c:pt>
                <c:pt idx="3070">
                  <c:v>61297</c:v>
                </c:pt>
                <c:pt idx="3071">
                  <c:v>61304</c:v>
                </c:pt>
                <c:pt idx="3072">
                  <c:v>61311</c:v>
                </c:pt>
                <c:pt idx="3073">
                  <c:v>61318</c:v>
                </c:pt>
                <c:pt idx="3074">
                  <c:v>61325</c:v>
                </c:pt>
                <c:pt idx="3075">
                  <c:v>61332</c:v>
                </c:pt>
                <c:pt idx="3076">
                  <c:v>61339</c:v>
                </c:pt>
                <c:pt idx="3077">
                  <c:v>61346</c:v>
                </c:pt>
                <c:pt idx="3078">
                  <c:v>61353</c:v>
                </c:pt>
                <c:pt idx="3079">
                  <c:v>61360</c:v>
                </c:pt>
                <c:pt idx="3080">
                  <c:v>61367</c:v>
                </c:pt>
                <c:pt idx="3081">
                  <c:v>61374</c:v>
                </c:pt>
                <c:pt idx="3082">
                  <c:v>61381</c:v>
                </c:pt>
                <c:pt idx="3083">
                  <c:v>61388</c:v>
                </c:pt>
                <c:pt idx="3084">
                  <c:v>61395</c:v>
                </c:pt>
                <c:pt idx="3085">
                  <c:v>61402</c:v>
                </c:pt>
                <c:pt idx="3086">
                  <c:v>61409</c:v>
                </c:pt>
                <c:pt idx="3087">
                  <c:v>61416</c:v>
                </c:pt>
                <c:pt idx="3088">
                  <c:v>61423</c:v>
                </c:pt>
                <c:pt idx="3089">
                  <c:v>61430</c:v>
                </c:pt>
                <c:pt idx="3090">
                  <c:v>61437</c:v>
                </c:pt>
                <c:pt idx="3091">
                  <c:v>61444</c:v>
                </c:pt>
                <c:pt idx="3092">
                  <c:v>61451</c:v>
                </c:pt>
                <c:pt idx="3093">
                  <c:v>61458</c:v>
                </c:pt>
                <c:pt idx="3094">
                  <c:v>61465</c:v>
                </c:pt>
                <c:pt idx="3095">
                  <c:v>61472</c:v>
                </c:pt>
                <c:pt idx="3096">
                  <c:v>61479</c:v>
                </c:pt>
                <c:pt idx="3097">
                  <c:v>61487</c:v>
                </c:pt>
                <c:pt idx="3098">
                  <c:v>61494</c:v>
                </c:pt>
                <c:pt idx="3099">
                  <c:v>61501</c:v>
                </c:pt>
                <c:pt idx="3100">
                  <c:v>61508</c:v>
                </c:pt>
                <c:pt idx="3101">
                  <c:v>61515</c:v>
                </c:pt>
                <c:pt idx="3102">
                  <c:v>61522</c:v>
                </c:pt>
                <c:pt idx="3103">
                  <c:v>61529</c:v>
                </c:pt>
                <c:pt idx="3104">
                  <c:v>61536</c:v>
                </c:pt>
                <c:pt idx="3105">
                  <c:v>61543</c:v>
                </c:pt>
                <c:pt idx="3106">
                  <c:v>61550</c:v>
                </c:pt>
                <c:pt idx="3107">
                  <c:v>61557</c:v>
                </c:pt>
                <c:pt idx="3108">
                  <c:v>61564</c:v>
                </c:pt>
                <c:pt idx="3109">
                  <c:v>61571</c:v>
                </c:pt>
                <c:pt idx="3110">
                  <c:v>61578</c:v>
                </c:pt>
                <c:pt idx="3111">
                  <c:v>61585</c:v>
                </c:pt>
                <c:pt idx="3112">
                  <c:v>61592</c:v>
                </c:pt>
                <c:pt idx="3113">
                  <c:v>61599</c:v>
                </c:pt>
                <c:pt idx="3114">
                  <c:v>61606</c:v>
                </c:pt>
                <c:pt idx="3115">
                  <c:v>61613</c:v>
                </c:pt>
                <c:pt idx="3116">
                  <c:v>61620</c:v>
                </c:pt>
                <c:pt idx="3117">
                  <c:v>61627</c:v>
                </c:pt>
                <c:pt idx="3118">
                  <c:v>61634</c:v>
                </c:pt>
                <c:pt idx="3119">
                  <c:v>61641</c:v>
                </c:pt>
                <c:pt idx="3120">
                  <c:v>61648</c:v>
                </c:pt>
                <c:pt idx="3121">
                  <c:v>61655</c:v>
                </c:pt>
                <c:pt idx="3122">
                  <c:v>61662</c:v>
                </c:pt>
                <c:pt idx="3123">
                  <c:v>61669</c:v>
                </c:pt>
                <c:pt idx="3124">
                  <c:v>61676</c:v>
                </c:pt>
                <c:pt idx="3125">
                  <c:v>61683</c:v>
                </c:pt>
                <c:pt idx="3126">
                  <c:v>61690</c:v>
                </c:pt>
                <c:pt idx="3127">
                  <c:v>61697</c:v>
                </c:pt>
                <c:pt idx="3128">
                  <c:v>61704</c:v>
                </c:pt>
                <c:pt idx="3129">
                  <c:v>61711</c:v>
                </c:pt>
                <c:pt idx="3130">
                  <c:v>61718</c:v>
                </c:pt>
                <c:pt idx="3131">
                  <c:v>61728</c:v>
                </c:pt>
                <c:pt idx="3132">
                  <c:v>61735</c:v>
                </c:pt>
                <c:pt idx="3133">
                  <c:v>61742</c:v>
                </c:pt>
                <c:pt idx="3134">
                  <c:v>61749</c:v>
                </c:pt>
                <c:pt idx="3135">
                  <c:v>61756</c:v>
                </c:pt>
                <c:pt idx="3136">
                  <c:v>61763</c:v>
                </c:pt>
                <c:pt idx="3137">
                  <c:v>61770</c:v>
                </c:pt>
                <c:pt idx="3138">
                  <c:v>61777</c:v>
                </c:pt>
                <c:pt idx="3139">
                  <c:v>61784</c:v>
                </c:pt>
                <c:pt idx="3140">
                  <c:v>61791</c:v>
                </c:pt>
                <c:pt idx="3141">
                  <c:v>61798</c:v>
                </c:pt>
                <c:pt idx="3142">
                  <c:v>61805</c:v>
                </c:pt>
                <c:pt idx="3143">
                  <c:v>61812</c:v>
                </c:pt>
                <c:pt idx="3144">
                  <c:v>61819</c:v>
                </c:pt>
                <c:pt idx="3145">
                  <c:v>61826</c:v>
                </c:pt>
                <c:pt idx="3146">
                  <c:v>61835</c:v>
                </c:pt>
                <c:pt idx="3147">
                  <c:v>61840</c:v>
                </c:pt>
                <c:pt idx="3148">
                  <c:v>61847</c:v>
                </c:pt>
                <c:pt idx="3149">
                  <c:v>61854</c:v>
                </c:pt>
                <c:pt idx="3150">
                  <c:v>61861</c:v>
                </c:pt>
                <c:pt idx="3151">
                  <c:v>61868</c:v>
                </c:pt>
                <c:pt idx="3152">
                  <c:v>61875</c:v>
                </c:pt>
                <c:pt idx="3153">
                  <c:v>61882</c:v>
                </c:pt>
                <c:pt idx="3154">
                  <c:v>61889</c:v>
                </c:pt>
                <c:pt idx="3155">
                  <c:v>61896</c:v>
                </c:pt>
                <c:pt idx="3156">
                  <c:v>61903</c:v>
                </c:pt>
                <c:pt idx="3157">
                  <c:v>61910</c:v>
                </c:pt>
                <c:pt idx="3158">
                  <c:v>61917</c:v>
                </c:pt>
                <c:pt idx="3159">
                  <c:v>61924</c:v>
                </c:pt>
                <c:pt idx="3160">
                  <c:v>61931</c:v>
                </c:pt>
                <c:pt idx="3161">
                  <c:v>61938</c:v>
                </c:pt>
                <c:pt idx="3162">
                  <c:v>61945</c:v>
                </c:pt>
                <c:pt idx="3163">
                  <c:v>61952</c:v>
                </c:pt>
                <c:pt idx="3164">
                  <c:v>61959</c:v>
                </c:pt>
                <c:pt idx="3165">
                  <c:v>61966</c:v>
                </c:pt>
                <c:pt idx="3166">
                  <c:v>61973</c:v>
                </c:pt>
                <c:pt idx="3167">
                  <c:v>61980</c:v>
                </c:pt>
                <c:pt idx="3168">
                  <c:v>61987</c:v>
                </c:pt>
                <c:pt idx="3169">
                  <c:v>61994</c:v>
                </c:pt>
                <c:pt idx="3170">
                  <c:v>62001</c:v>
                </c:pt>
                <c:pt idx="3171">
                  <c:v>62008</c:v>
                </c:pt>
                <c:pt idx="3172">
                  <c:v>62015</c:v>
                </c:pt>
                <c:pt idx="3173">
                  <c:v>62022</c:v>
                </c:pt>
                <c:pt idx="3174">
                  <c:v>62029</c:v>
                </c:pt>
                <c:pt idx="3175">
                  <c:v>62036</c:v>
                </c:pt>
                <c:pt idx="3176">
                  <c:v>62043</c:v>
                </c:pt>
                <c:pt idx="3177">
                  <c:v>62050</c:v>
                </c:pt>
                <c:pt idx="3178">
                  <c:v>62057</c:v>
                </c:pt>
                <c:pt idx="3179">
                  <c:v>62064</c:v>
                </c:pt>
                <c:pt idx="3180">
                  <c:v>62071</c:v>
                </c:pt>
                <c:pt idx="3181">
                  <c:v>62078</c:v>
                </c:pt>
                <c:pt idx="3182">
                  <c:v>62085</c:v>
                </c:pt>
                <c:pt idx="3183">
                  <c:v>62093</c:v>
                </c:pt>
                <c:pt idx="3184">
                  <c:v>62100</c:v>
                </c:pt>
                <c:pt idx="3185">
                  <c:v>62107</c:v>
                </c:pt>
                <c:pt idx="3186">
                  <c:v>62114</c:v>
                </c:pt>
                <c:pt idx="3187">
                  <c:v>62121</c:v>
                </c:pt>
                <c:pt idx="3188">
                  <c:v>62128</c:v>
                </c:pt>
                <c:pt idx="3189">
                  <c:v>62135</c:v>
                </c:pt>
                <c:pt idx="3190">
                  <c:v>62142</c:v>
                </c:pt>
                <c:pt idx="3191">
                  <c:v>62149</c:v>
                </c:pt>
                <c:pt idx="3192">
                  <c:v>62156</c:v>
                </c:pt>
                <c:pt idx="3193">
                  <c:v>62163</c:v>
                </c:pt>
                <c:pt idx="3194">
                  <c:v>62170</c:v>
                </c:pt>
                <c:pt idx="3195">
                  <c:v>62177</c:v>
                </c:pt>
                <c:pt idx="3196">
                  <c:v>62186</c:v>
                </c:pt>
                <c:pt idx="3197">
                  <c:v>62193</c:v>
                </c:pt>
                <c:pt idx="3198">
                  <c:v>62200</c:v>
                </c:pt>
                <c:pt idx="3199">
                  <c:v>62207</c:v>
                </c:pt>
                <c:pt idx="3200">
                  <c:v>62215</c:v>
                </c:pt>
                <c:pt idx="3201">
                  <c:v>62221</c:v>
                </c:pt>
                <c:pt idx="3202">
                  <c:v>62228</c:v>
                </c:pt>
                <c:pt idx="3203">
                  <c:v>62235</c:v>
                </c:pt>
                <c:pt idx="3204">
                  <c:v>62242</c:v>
                </c:pt>
                <c:pt idx="3205">
                  <c:v>62249</c:v>
                </c:pt>
                <c:pt idx="3206">
                  <c:v>62256</c:v>
                </c:pt>
                <c:pt idx="3207">
                  <c:v>62263</c:v>
                </c:pt>
                <c:pt idx="3208">
                  <c:v>62270</c:v>
                </c:pt>
                <c:pt idx="3209">
                  <c:v>62277</c:v>
                </c:pt>
                <c:pt idx="3210">
                  <c:v>62284</c:v>
                </c:pt>
                <c:pt idx="3211">
                  <c:v>62291</c:v>
                </c:pt>
                <c:pt idx="3212">
                  <c:v>62298</c:v>
                </c:pt>
                <c:pt idx="3213">
                  <c:v>62305</c:v>
                </c:pt>
                <c:pt idx="3214">
                  <c:v>62312</c:v>
                </c:pt>
                <c:pt idx="3215">
                  <c:v>62319</c:v>
                </c:pt>
                <c:pt idx="3216">
                  <c:v>62326</c:v>
                </c:pt>
                <c:pt idx="3217">
                  <c:v>62333</c:v>
                </c:pt>
                <c:pt idx="3218">
                  <c:v>62340</c:v>
                </c:pt>
                <c:pt idx="3219">
                  <c:v>62347</c:v>
                </c:pt>
                <c:pt idx="3220">
                  <c:v>62354</c:v>
                </c:pt>
                <c:pt idx="3221">
                  <c:v>62361</c:v>
                </c:pt>
                <c:pt idx="3222">
                  <c:v>62368</c:v>
                </c:pt>
                <c:pt idx="3223">
                  <c:v>62375</c:v>
                </c:pt>
                <c:pt idx="3224">
                  <c:v>62382</c:v>
                </c:pt>
                <c:pt idx="3225">
                  <c:v>62389</c:v>
                </c:pt>
                <c:pt idx="3226">
                  <c:v>62396</c:v>
                </c:pt>
                <c:pt idx="3227">
                  <c:v>62403</c:v>
                </c:pt>
                <c:pt idx="3228">
                  <c:v>62410</c:v>
                </c:pt>
                <c:pt idx="3229">
                  <c:v>62417</c:v>
                </c:pt>
                <c:pt idx="3230">
                  <c:v>62424</c:v>
                </c:pt>
                <c:pt idx="3231">
                  <c:v>62431</c:v>
                </c:pt>
                <c:pt idx="3232">
                  <c:v>62438</c:v>
                </c:pt>
                <c:pt idx="3233">
                  <c:v>62445</c:v>
                </c:pt>
                <c:pt idx="3234">
                  <c:v>62456</c:v>
                </c:pt>
                <c:pt idx="3235">
                  <c:v>62460</c:v>
                </c:pt>
                <c:pt idx="3236">
                  <c:v>62466</c:v>
                </c:pt>
                <c:pt idx="3237">
                  <c:v>62473</c:v>
                </c:pt>
                <c:pt idx="3238">
                  <c:v>62480</c:v>
                </c:pt>
                <c:pt idx="3239">
                  <c:v>62487</c:v>
                </c:pt>
                <c:pt idx="3240">
                  <c:v>62494</c:v>
                </c:pt>
                <c:pt idx="3241">
                  <c:v>62501</c:v>
                </c:pt>
                <c:pt idx="3242">
                  <c:v>62508</c:v>
                </c:pt>
                <c:pt idx="3243">
                  <c:v>62515</c:v>
                </c:pt>
                <c:pt idx="3244">
                  <c:v>62522</c:v>
                </c:pt>
                <c:pt idx="3245">
                  <c:v>62529</c:v>
                </c:pt>
                <c:pt idx="3246">
                  <c:v>62536</c:v>
                </c:pt>
                <c:pt idx="3247">
                  <c:v>62543</c:v>
                </c:pt>
                <c:pt idx="3248">
                  <c:v>62550</c:v>
                </c:pt>
                <c:pt idx="3249">
                  <c:v>62557</c:v>
                </c:pt>
                <c:pt idx="3250">
                  <c:v>62564</c:v>
                </c:pt>
                <c:pt idx="3251">
                  <c:v>62571</c:v>
                </c:pt>
                <c:pt idx="3252">
                  <c:v>62578</c:v>
                </c:pt>
                <c:pt idx="3253">
                  <c:v>62585</c:v>
                </c:pt>
                <c:pt idx="3254">
                  <c:v>62592</c:v>
                </c:pt>
                <c:pt idx="3255">
                  <c:v>62599</c:v>
                </c:pt>
                <c:pt idx="3256">
                  <c:v>62606</c:v>
                </c:pt>
                <c:pt idx="3257">
                  <c:v>62613</c:v>
                </c:pt>
                <c:pt idx="3258">
                  <c:v>62620</c:v>
                </c:pt>
                <c:pt idx="3259">
                  <c:v>62627</c:v>
                </c:pt>
                <c:pt idx="3260">
                  <c:v>62634</c:v>
                </c:pt>
                <c:pt idx="3261">
                  <c:v>62641</c:v>
                </c:pt>
                <c:pt idx="3262">
                  <c:v>62648</c:v>
                </c:pt>
                <c:pt idx="3263">
                  <c:v>62655</c:v>
                </c:pt>
                <c:pt idx="3264">
                  <c:v>62662</c:v>
                </c:pt>
                <c:pt idx="3265">
                  <c:v>62669</c:v>
                </c:pt>
                <c:pt idx="3266">
                  <c:v>62676</c:v>
                </c:pt>
                <c:pt idx="3267">
                  <c:v>62683</c:v>
                </c:pt>
                <c:pt idx="3268">
                  <c:v>62690</c:v>
                </c:pt>
                <c:pt idx="3269">
                  <c:v>62697</c:v>
                </c:pt>
                <c:pt idx="3270">
                  <c:v>62704</c:v>
                </c:pt>
                <c:pt idx="3271">
                  <c:v>62711</c:v>
                </c:pt>
                <c:pt idx="3272">
                  <c:v>62718</c:v>
                </c:pt>
                <c:pt idx="3273">
                  <c:v>62725</c:v>
                </c:pt>
                <c:pt idx="3274">
                  <c:v>62732</c:v>
                </c:pt>
                <c:pt idx="3275">
                  <c:v>62739</c:v>
                </c:pt>
                <c:pt idx="3276">
                  <c:v>62746</c:v>
                </c:pt>
                <c:pt idx="3277">
                  <c:v>62753</c:v>
                </c:pt>
                <c:pt idx="3278">
                  <c:v>62760</c:v>
                </c:pt>
                <c:pt idx="3279">
                  <c:v>62767</c:v>
                </c:pt>
                <c:pt idx="3280">
                  <c:v>62774</c:v>
                </c:pt>
                <c:pt idx="3281">
                  <c:v>62781</c:v>
                </c:pt>
                <c:pt idx="3282">
                  <c:v>62788</c:v>
                </c:pt>
                <c:pt idx="3283">
                  <c:v>62795</c:v>
                </c:pt>
                <c:pt idx="3284">
                  <c:v>62802</c:v>
                </c:pt>
                <c:pt idx="3285">
                  <c:v>62809</c:v>
                </c:pt>
                <c:pt idx="3286">
                  <c:v>62816</c:v>
                </c:pt>
                <c:pt idx="3287">
                  <c:v>62823</c:v>
                </c:pt>
                <c:pt idx="3288">
                  <c:v>62830</c:v>
                </c:pt>
                <c:pt idx="3289">
                  <c:v>62837</c:v>
                </c:pt>
                <c:pt idx="3290">
                  <c:v>62844</c:v>
                </c:pt>
                <c:pt idx="3291">
                  <c:v>62851</c:v>
                </c:pt>
                <c:pt idx="3292">
                  <c:v>62858</c:v>
                </c:pt>
                <c:pt idx="3293">
                  <c:v>62865</c:v>
                </c:pt>
                <c:pt idx="3294">
                  <c:v>62872</c:v>
                </c:pt>
                <c:pt idx="3295">
                  <c:v>62879</c:v>
                </c:pt>
                <c:pt idx="3296">
                  <c:v>62886</c:v>
                </c:pt>
                <c:pt idx="3297">
                  <c:v>62893</c:v>
                </c:pt>
                <c:pt idx="3298">
                  <c:v>62900</c:v>
                </c:pt>
                <c:pt idx="3299">
                  <c:v>62907</c:v>
                </c:pt>
                <c:pt idx="3300">
                  <c:v>62914</c:v>
                </c:pt>
                <c:pt idx="3301">
                  <c:v>62921</c:v>
                </c:pt>
                <c:pt idx="3302">
                  <c:v>62928</c:v>
                </c:pt>
                <c:pt idx="3303">
                  <c:v>62935</c:v>
                </c:pt>
                <c:pt idx="3304">
                  <c:v>62942</c:v>
                </c:pt>
                <c:pt idx="3305">
                  <c:v>62949</c:v>
                </c:pt>
                <c:pt idx="3306">
                  <c:v>62956</c:v>
                </c:pt>
                <c:pt idx="3307">
                  <c:v>62963</c:v>
                </c:pt>
                <c:pt idx="3308">
                  <c:v>62970</c:v>
                </c:pt>
                <c:pt idx="3309">
                  <c:v>62977</c:v>
                </c:pt>
                <c:pt idx="3310">
                  <c:v>62984</c:v>
                </c:pt>
                <c:pt idx="3311">
                  <c:v>62991</c:v>
                </c:pt>
                <c:pt idx="3312">
                  <c:v>62998</c:v>
                </c:pt>
                <c:pt idx="3313">
                  <c:v>63005</c:v>
                </c:pt>
                <c:pt idx="3314">
                  <c:v>63012</c:v>
                </c:pt>
                <c:pt idx="3315">
                  <c:v>63019</c:v>
                </c:pt>
                <c:pt idx="3316">
                  <c:v>63026</c:v>
                </c:pt>
                <c:pt idx="3317">
                  <c:v>63033</c:v>
                </c:pt>
                <c:pt idx="3318">
                  <c:v>63040</c:v>
                </c:pt>
                <c:pt idx="3319">
                  <c:v>63047</c:v>
                </c:pt>
                <c:pt idx="3320">
                  <c:v>63054</c:v>
                </c:pt>
                <c:pt idx="3321">
                  <c:v>63061</c:v>
                </c:pt>
                <c:pt idx="3322">
                  <c:v>63068</c:v>
                </c:pt>
                <c:pt idx="3323">
                  <c:v>63075</c:v>
                </c:pt>
                <c:pt idx="3324">
                  <c:v>63082</c:v>
                </c:pt>
                <c:pt idx="3325">
                  <c:v>63089</c:v>
                </c:pt>
                <c:pt idx="3326">
                  <c:v>63096</c:v>
                </c:pt>
                <c:pt idx="3327">
                  <c:v>63103</c:v>
                </c:pt>
                <c:pt idx="3328">
                  <c:v>63110</c:v>
                </c:pt>
                <c:pt idx="3329">
                  <c:v>63117</c:v>
                </c:pt>
                <c:pt idx="3330">
                  <c:v>63124</c:v>
                </c:pt>
                <c:pt idx="3331">
                  <c:v>63131</c:v>
                </c:pt>
                <c:pt idx="3332">
                  <c:v>63138</c:v>
                </c:pt>
                <c:pt idx="3333">
                  <c:v>63145</c:v>
                </c:pt>
                <c:pt idx="3334">
                  <c:v>63152</c:v>
                </c:pt>
                <c:pt idx="3335">
                  <c:v>63159</c:v>
                </c:pt>
                <c:pt idx="3336">
                  <c:v>63166</c:v>
                </c:pt>
                <c:pt idx="3337">
                  <c:v>63173</c:v>
                </c:pt>
                <c:pt idx="3338">
                  <c:v>63180</c:v>
                </c:pt>
                <c:pt idx="3339">
                  <c:v>63187</c:v>
                </c:pt>
                <c:pt idx="3340">
                  <c:v>63194</c:v>
                </c:pt>
                <c:pt idx="3341">
                  <c:v>63201</c:v>
                </c:pt>
                <c:pt idx="3342">
                  <c:v>63208</c:v>
                </c:pt>
                <c:pt idx="3343">
                  <c:v>63215</c:v>
                </c:pt>
                <c:pt idx="3344">
                  <c:v>63222</c:v>
                </c:pt>
                <c:pt idx="3345">
                  <c:v>63229</c:v>
                </c:pt>
                <c:pt idx="3346">
                  <c:v>63236</c:v>
                </c:pt>
                <c:pt idx="3347">
                  <c:v>63243</c:v>
                </c:pt>
                <c:pt idx="3348">
                  <c:v>63250</c:v>
                </c:pt>
                <c:pt idx="3349">
                  <c:v>63257</c:v>
                </c:pt>
                <c:pt idx="3350">
                  <c:v>63264</c:v>
                </c:pt>
                <c:pt idx="3351">
                  <c:v>63271</c:v>
                </c:pt>
                <c:pt idx="3352">
                  <c:v>63278</c:v>
                </c:pt>
                <c:pt idx="3353">
                  <c:v>63285</c:v>
                </c:pt>
                <c:pt idx="3354">
                  <c:v>63292</c:v>
                </c:pt>
                <c:pt idx="3355">
                  <c:v>63299</c:v>
                </c:pt>
                <c:pt idx="3356">
                  <c:v>63306</c:v>
                </c:pt>
                <c:pt idx="3357">
                  <c:v>63313</c:v>
                </c:pt>
                <c:pt idx="3358">
                  <c:v>63320</c:v>
                </c:pt>
                <c:pt idx="3359">
                  <c:v>63327</c:v>
                </c:pt>
                <c:pt idx="3360">
                  <c:v>63334</c:v>
                </c:pt>
                <c:pt idx="3361">
                  <c:v>63341</c:v>
                </c:pt>
                <c:pt idx="3362">
                  <c:v>63348</c:v>
                </c:pt>
                <c:pt idx="3363">
                  <c:v>63355</c:v>
                </c:pt>
                <c:pt idx="3364">
                  <c:v>63362</c:v>
                </c:pt>
                <c:pt idx="3365">
                  <c:v>63369</c:v>
                </c:pt>
                <c:pt idx="3366">
                  <c:v>63376</c:v>
                </c:pt>
                <c:pt idx="3367">
                  <c:v>63383</c:v>
                </c:pt>
                <c:pt idx="3368">
                  <c:v>63390</c:v>
                </c:pt>
                <c:pt idx="3369">
                  <c:v>63397</c:v>
                </c:pt>
                <c:pt idx="3370">
                  <c:v>63404</c:v>
                </c:pt>
                <c:pt idx="3371">
                  <c:v>63411</c:v>
                </c:pt>
                <c:pt idx="3372">
                  <c:v>63418</c:v>
                </c:pt>
                <c:pt idx="3373">
                  <c:v>63425</c:v>
                </c:pt>
                <c:pt idx="3374">
                  <c:v>63432</c:v>
                </c:pt>
                <c:pt idx="3375">
                  <c:v>63439</c:v>
                </c:pt>
                <c:pt idx="3376">
                  <c:v>63446</c:v>
                </c:pt>
                <c:pt idx="3377">
                  <c:v>63453</c:v>
                </c:pt>
                <c:pt idx="3378">
                  <c:v>63460</c:v>
                </c:pt>
                <c:pt idx="3379">
                  <c:v>63467</c:v>
                </c:pt>
                <c:pt idx="3380">
                  <c:v>63474</c:v>
                </c:pt>
                <c:pt idx="3381">
                  <c:v>63481</c:v>
                </c:pt>
                <c:pt idx="3382">
                  <c:v>63488</c:v>
                </c:pt>
                <c:pt idx="3383">
                  <c:v>63495</c:v>
                </c:pt>
                <c:pt idx="3384">
                  <c:v>63502</c:v>
                </c:pt>
                <c:pt idx="3385">
                  <c:v>63509</c:v>
                </c:pt>
                <c:pt idx="3386">
                  <c:v>63516</c:v>
                </c:pt>
                <c:pt idx="3387">
                  <c:v>63523</c:v>
                </c:pt>
                <c:pt idx="3388">
                  <c:v>63530</c:v>
                </c:pt>
                <c:pt idx="3389">
                  <c:v>63537</c:v>
                </c:pt>
                <c:pt idx="3390">
                  <c:v>63544</c:v>
                </c:pt>
                <c:pt idx="3391">
                  <c:v>63552</c:v>
                </c:pt>
                <c:pt idx="3392">
                  <c:v>63559</c:v>
                </c:pt>
                <c:pt idx="3393">
                  <c:v>63566</c:v>
                </c:pt>
                <c:pt idx="3394">
                  <c:v>63573</c:v>
                </c:pt>
                <c:pt idx="3395">
                  <c:v>63580</c:v>
                </c:pt>
                <c:pt idx="3396">
                  <c:v>63587</c:v>
                </c:pt>
                <c:pt idx="3397">
                  <c:v>63594</c:v>
                </c:pt>
                <c:pt idx="3398">
                  <c:v>63601</c:v>
                </c:pt>
                <c:pt idx="3399">
                  <c:v>63608</c:v>
                </c:pt>
                <c:pt idx="3400">
                  <c:v>63615</c:v>
                </c:pt>
                <c:pt idx="3401">
                  <c:v>63622</c:v>
                </c:pt>
                <c:pt idx="3402">
                  <c:v>63629</c:v>
                </c:pt>
                <c:pt idx="3403">
                  <c:v>63636</c:v>
                </c:pt>
                <c:pt idx="3404">
                  <c:v>63643</c:v>
                </c:pt>
                <c:pt idx="3405">
                  <c:v>63650</c:v>
                </c:pt>
                <c:pt idx="3406">
                  <c:v>63661</c:v>
                </c:pt>
                <c:pt idx="3407">
                  <c:v>63664</c:v>
                </c:pt>
                <c:pt idx="3408">
                  <c:v>63671</c:v>
                </c:pt>
                <c:pt idx="3409">
                  <c:v>63678</c:v>
                </c:pt>
                <c:pt idx="3410">
                  <c:v>63685</c:v>
                </c:pt>
                <c:pt idx="3411">
                  <c:v>63692</c:v>
                </c:pt>
                <c:pt idx="3412">
                  <c:v>63699</c:v>
                </c:pt>
                <c:pt idx="3413">
                  <c:v>63706</c:v>
                </c:pt>
                <c:pt idx="3414">
                  <c:v>63713</c:v>
                </c:pt>
                <c:pt idx="3415">
                  <c:v>63720</c:v>
                </c:pt>
                <c:pt idx="3416">
                  <c:v>63727</c:v>
                </c:pt>
                <c:pt idx="3417">
                  <c:v>63734</c:v>
                </c:pt>
                <c:pt idx="3418">
                  <c:v>63741</c:v>
                </c:pt>
                <c:pt idx="3419">
                  <c:v>63748</c:v>
                </c:pt>
                <c:pt idx="3420">
                  <c:v>63755</c:v>
                </c:pt>
                <c:pt idx="3421">
                  <c:v>63762</c:v>
                </c:pt>
                <c:pt idx="3422">
                  <c:v>63769</c:v>
                </c:pt>
                <c:pt idx="3423">
                  <c:v>63776</c:v>
                </c:pt>
                <c:pt idx="3424">
                  <c:v>63783</c:v>
                </c:pt>
                <c:pt idx="3425">
                  <c:v>63790</c:v>
                </c:pt>
                <c:pt idx="3426">
                  <c:v>63797</c:v>
                </c:pt>
                <c:pt idx="3427">
                  <c:v>63804</c:v>
                </c:pt>
                <c:pt idx="3428">
                  <c:v>63811</c:v>
                </c:pt>
                <c:pt idx="3429">
                  <c:v>63818</c:v>
                </c:pt>
                <c:pt idx="3430">
                  <c:v>63825</c:v>
                </c:pt>
                <c:pt idx="3431">
                  <c:v>63832</c:v>
                </c:pt>
                <c:pt idx="3432">
                  <c:v>63839</c:v>
                </c:pt>
                <c:pt idx="3433">
                  <c:v>63846</c:v>
                </c:pt>
                <c:pt idx="3434">
                  <c:v>63853</c:v>
                </c:pt>
                <c:pt idx="3435">
                  <c:v>63860</c:v>
                </c:pt>
                <c:pt idx="3436">
                  <c:v>63867</c:v>
                </c:pt>
                <c:pt idx="3437">
                  <c:v>63874</c:v>
                </c:pt>
                <c:pt idx="3438">
                  <c:v>63881</c:v>
                </c:pt>
                <c:pt idx="3439">
                  <c:v>63888</c:v>
                </c:pt>
                <c:pt idx="3440">
                  <c:v>63895</c:v>
                </c:pt>
                <c:pt idx="3441">
                  <c:v>63902</c:v>
                </c:pt>
                <c:pt idx="3442">
                  <c:v>63909</c:v>
                </c:pt>
                <c:pt idx="3443">
                  <c:v>63919</c:v>
                </c:pt>
                <c:pt idx="3444">
                  <c:v>63926</c:v>
                </c:pt>
                <c:pt idx="3445">
                  <c:v>63933</c:v>
                </c:pt>
                <c:pt idx="3446">
                  <c:v>63940</c:v>
                </c:pt>
                <c:pt idx="3447">
                  <c:v>63947</c:v>
                </c:pt>
                <c:pt idx="3448">
                  <c:v>63954</c:v>
                </c:pt>
                <c:pt idx="3449">
                  <c:v>63961</c:v>
                </c:pt>
                <c:pt idx="3450">
                  <c:v>63968</c:v>
                </c:pt>
                <c:pt idx="3451">
                  <c:v>63975</c:v>
                </c:pt>
                <c:pt idx="3452">
                  <c:v>63982</c:v>
                </c:pt>
                <c:pt idx="3453">
                  <c:v>63989</c:v>
                </c:pt>
                <c:pt idx="3454">
                  <c:v>63996</c:v>
                </c:pt>
                <c:pt idx="3455">
                  <c:v>64003</c:v>
                </c:pt>
                <c:pt idx="3456">
                  <c:v>64010</c:v>
                </c:pt>
                <c:pt idx="3457">
                  <c:v>64019</c:v>
                </c:pt>
                <c:pt idx="3458">
                  <c:v>64024</c:v>
                </c:pt>
                <c:pt idx="3459">
                  <c:v>64031</c:v>
                </c:pt>
                <c:pt idx="3460">
                  <c:v>64038</c:v>
                </c:pt>
                <c:pt idx="3461">
                  <c:v>64045</c:v>
                </c:pt>
                <c:pt idx="3462">
                  <c:v>64052</c:v>
                </c:pt>
                <c:pt idx="3463">
                  <c:v>64059</c:v>
                </c:pt>
                <c:pt idx="3464">
                  <c:v>64066</c:v>
                </c:pt>
                <c:pt idx="3465">
                  <c:v>64073</c:v>
                </c:pt>
                <c:pt idx="3466">
                  <c:v>64080</c:v>
                </c:pt>
                <c:pt idx="3467">
                  <c:v>64087</c:v>
                </c:pt>
                <c:pt idx="3468">
                  <c:v>64094</c:v>
                </c:pt>
                <c:pt idx="3469">
                  <c:v>64101</c:v>
                </c:pt>
                <c:pt idx="3470">
                  <c:v>64108</c:v>
                </c:pt>
                <c:pt idx="3471">
                  <c:v>64115</c:v>
                </c:pt>
                <c:pt idx="3472">
                  <c:v>64122</c:v>
                </c:pt>
                <c:pt idx="3473">
                  <c:v>64129</c:v>
                </c:pt>
                <c:pt idx="3474">
                  <c:v>64136</c:v>
                </c:pt>
                <c:pt idx="3475">
                  <c:v>64143</c:v>
                </c:pt>
                <c:pt idx="3476">
                  <c:v>64150</c:v>
                </c:pt>
                <c:pt idx="3477">
                  <c:v>64157</c:v>
                </c:pt>
                <c:pt idx="3478">
                  <c:v>64164</c:v>
                </c:pt>
                <c:pt idx="3479">
                  <c:v>64171</c:v>
                </c:pt>
                <c:pt idx="3480">
                  <c:v>64178</c:v>
                </c:pt>
                <c:pt idx="3481">
                  <c:v>64185</c:v>
                </c:pt>
                <c:pt idx="3482">
                  <c:v>64192</c:v>
                </c:pt>
                <c:pt idx="3483">
                  <c:v>64199</c:v>
                </c:pt>
                <c:pt idx="3484">
                  <c:v>64206</c:v>
                </c:pt>
                <c:pt idx="3485">
                  <c:v>64213</c:v>
                </c:pt>
                <c:pt idx="3486">
                  <c:v>64220</c:v>
                </c:pt>
                <c:pt idx="3487">
                  <c:v>64227</c:v>
                </c:pt>
                <c:pt idx="3488">
                  <c:v>64234</c:v>
                </c:pt>
                <c:pt idx="3489">
                  <c:v>64241</c:v>
                </c:pt>
                <c:pt idx="3490">
                  <c:v>64248</c:v>
                </c:pt>
                <c:pt idx="3491">
                  <c:v>64255</c:v>
                </c:pt>
                <c:pt idx="3492">
                  <c:v>64262</c:v>
                </c:pt>
                <c:pt idx="3493">
                  <c:v>64269</c:v>
                </c:pt>
                <c:pt idx="3494">
                  <c:v>64276</c:v>
                </c:pt>
                <c:pt idx="3495">
                  <c:v>64284</c:v>
                </c:pt>
                <c:pt idx="3496">
                  <c:v>64291</c:v>
                </c:pt>
                <c:pt idx="3497">
                  <c:v>64298</c:v>
                </c:pt>
                <c:pt idx="3498">
                  <c:v>64305</c:v>
                </c:pt>
                <c:pt idx="3499">
                  <c:v>64312</c:v>
                </c:pt>
                <c:pt idx="3500">
                  <c:v>64319</c:v>
                </c:pt>
                <c:pt idx="3501">
                  <c:v>64326</c:v>
                </c:pt>
                <c:pt idx="3502">
                  <c:v>64333</c:v>
                </c:pt>
                <c:pt idx="3503">
                  <c:v>64340</c:v>
                </c:pt>
                <c:pt idx="3504">
                  <c:v>64347</c:v>
                </c:pt>
                <c:pt idx="3505">
                  <c:v>64354</c:v>
                </c:pt>
                <c:pt idx="3506">
                  <c:v>64361</c:v>
                </c:pt>
                <c:pt idx="3507">
                  <c:v>64368</c:v>
                </c:pt>
                <c:pt idx="3508">
                  <c:v>64375</c:v>
                </c:pt>
                <c:pt idx="3509">
                  <c:v>64382</c:v>
                </c:pt>
                <c:pt idx="3510">
                  <c:v>64389</c:v>
                </c:pt>
                <c:pt idx="3511">
                  <c:v>64398</c:v>
                </c:pt>
                <c:pt idx="3512">
                  <c:v>64405</c:v>
                </c:pt>
                <c:pt idx="3513">
                  <c:v>64412</c:v>
                </c:pt>
                <c:pt idx="3514">
                  <c:v>64419</c:v>
                </c:pt>
                <c:pt idx="3515">
                  <c:v>64426</c:v>
                </c:pt>
                <c:pt idx="3516">
                  <c:v>64433</c:v>
                </c:pt>
                <c:pt idx="3517">
                  <c:v>64440</c:v>
                </c:pt>
                <c:pt idx="3518">
                  <c:v>64447</c:v>
                </c:pt>
                <c:pt idx="3519">
                  <c:v>64454</c:v>
                </c:pt>
                <c:pt idx="3520">
                  <c:v>64461</c:v>
                </c:pt>
                <c:pt idx="3521">
                  <c:v>64468</c:v>
                </c:pt>
                <c:pt idx="3522">
                  <c:v>64475</c:v>
                </c:pt>
                <c:pt idx="3523">
                  <c:v>64482</c:v>
                </c:pt>
                <c:pt idx="3524">
                  <c:v>64489</c:v>
                </c:pt>
                <c:pt idx="3525">
                  <c:v>64496</c:v>
                </c:pt>
                <c:pt idx="3526">
                  <c:v>64503</c:v>
                </c:pt>
                <c:pt idx="3527">
                  <c:v>64510</c:v>
                </c:pt>
                <c:pt idx="3528">
                  <c:v>64517</c:v>
                </c:pt>
                <c:pt idx="3529">
                  <c:v>64524</c:v>
                </c:pt>
                <c:pt idx="3530">
                  <c:v>64531</c:v>
                </c:pt>
                <c:pt idx="3531">
                  <c:v>64538</c:v>
                </c:pt>
                <c:pt idx="3532">
                  <c:v>64545</c:v>
                </c:pt>
                <c:pt idx="3533">
                  <c:v>64552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-3.0787456979819439E-3</c:v>
                </c:pt>
                <c:pt idx="1">
                  <c:v>-3.0787720280800457E-3</c:v>
                </c:pt>
                <c:pt idx="2">
                  <c:v>-3.0787720279601416E-3</c:v>
                </c:pt>
                <c:pt idx="3">
                  <c:v>-3.0787720280400777E-3</c:v>
                </c:pt>
                <c:pt idx="4">
                  <c:v>-3.0787720280400777E-3</c:v>
                </c:pt>
                <c:pt idx="5">
                  <c:v>-3.0787456980085892E-3</c:v>
                </c:pt>
                <c:pt idx="6">
                  <c:v>-3.0787720280001096E-3</c:v>
                </c:pt>
                <c:pt idx="7">
                  <c:v>-3.0787720280800457E-3</c:v>
                </c:pt>
                <c:pt idx="8">
                  <c:v>-3.0787720280001096E-3</c:v>
                </c:pt>
                <c:pt idx="9">
                  <c:v>-3.0787720280400777E-3</c:v>
                </c:pt>
                <c:pt idx="10">
                  <c:v>-2.6947543212196834E-3</c:v>
                </c:pt>
                <c:pt idx="11">
                  <c:v>-3.0787720280001096E-3</c:v>
                </c:pt>
                <c:pt idx="12">
                  <c:v>-3.0787720280400777E-3</c:v>
                </c:pt>
                <c:pt idx="13">
                  <c:v>-3.0787720280800457E-3</c:v>
                </c:pt>
                <c:pt idx="14">
                  <c:v>-3.0787720280400777E-3</c:v>
                </c:pt>
                <c:pt idx="15">
                  <c:v>-3.0787456979686212E-3</c:v>
                </c:pt>
                <c:pt idx="16">
                  <c:v>-3.0787720280001096E-3</c:v>
                </c:pt>
                <c:pt idx="17">
                  <c:v>-3.0787720281599817E-3</c:v>
                </c:pt>
                <c:pt idx="18">
                  <c:v>-3.0787720280400777E-3</c:v>
                </c:pt>
                <c:pt idx="19">
                  <c:v>-3.0787720280400777E-3</c:v>
                </c:pt>
                <c:pt idx="20">
                  <c:v>-3.074970720384762E-3</c:v>
                </c:pt>
                <c:pt idx="21">
                  <c:v>-3.0696471726487928E-3</c:v>
                </c:pt>
                <c:pt idx="22">
                  <c:v>-3.0668014940760102E-3</c:v>
                </c:pt>
                <c:pt idx="23">
                  <c:v>-3.0638727874787719E-3</c:v>
                </c:pt>
                <c:pt idx="24">
                  <c:v>-3.0608740094928422E-3</c:v>
                </c:pt>
                <c:pt idx="25">
                  <c:v>-3.0546817447918428E-3</c:v>
                </c:pt>
                <c:pt idx="26">
                  <c:v>-3.0484373151784538E-3</c:v>
                </c:pt>
                <c:pt idx="27">
                  <c:v>-3.045282529465787E-3</c:v>
                </c:pt>
                <c:pt idx="28">
                  <c:v>-3.0421354120990785E-3</c:v>
                </c:pt>
                <c:pt idx="29">
                  <c:v>-3.0390089198739645E-3</c:v>
                </c:pt>
                <c:pt idx="30">
                  <c:v>-3.0328639177668038E-3</c:v>
                </c:pt>
                <c:pt idx="31">
                  <c:v>-3.0269683347050602E-3</c:v>
                </c:pt>
                <c:pt idx="32">
                  <c:v>-3.0241393176444475E-3</c:v>
                </c:pt>
                <c:pt idx="33">
                  <c:v>-3.0214086655799832E-3</c:v>
                </c:pt>
                <c:pt idx="34">
                  <c:v>-3.0187893350674955E-3</c:v>
                </c:pt>
                <c:pt idx="35">
                  <c:v>-3.0139612962321038E-3</c:v>
                </c:pt>
                <c:pt idx="36">
                  <c:v>-3.0096843632110293E-3</c:v>
                </c:pt>
                <c:pt idx="37">
                  <c:v>-3.0078159909541213E-3</c:v>
                </c:pt>
                <c:pt idx="38">
                  <c:v>-3.0061366802236478E-3</c:v>
                </c:pt>
                <c:pt idx="39">
                  <c:v>-3.004659387815245E-3</c:v>
                </c:pt>
                <c:pt idx="40">
                  <c:v>-3.0024179397081241E-3</c:v>
                </c:pt>
                <c:pt idx="41">
                  <c:v>-3.0002826240638214E-3</c:v>
                </c:pt>
                <c:pt idx="42">
                  <c:v>-2.9984122386572665E-3</c:v>
                </c:pt>
                <c:pt idx="43">
                  <c:v>-2.9966620724053428E-3</c:v>
                </c:pt>
                <c:pt idx="44">
                  <c:v>-2.9950397938538487E-3</c:v>
                </c:pt>
                <c:pt idx="45">
                  <c:v>-2.9922349992439479E-3</c:v>
                </c:pt>
                <c:pt idx="46">
                  <c:v>-2.9899829223323238E-3</c:v>
                </c:pt>
                <c:pt idx="47">
                  <c:v>-2.9891151067129584E-3</c:v>
                </c:pt>
                <c:pt idx="48">
                  <c:v>-2.9884211889097401E-3</c:v>
                </c:pt>
                <c:pt idx="49">
                  <c:v>-2.9879088370687867E-3</c:v>
                </c:pt>
                <c:pt idx="50">
                  <c:v>-2.9875029021564359E-3</c:v>
                </c:pt>
                <c:pt idx="51">
                  <c:v>-2.9878284554474277E-3</c:v>
                </c:pt>
                <c:pt idx="52">
                  <c:v>-2.9883389582874287E-3</c:v>
                </c:pt>
                <c:pt idx="53">
                  <c:v>-2.989077037085508E-3</c:v>
                </c:pt>
                <c:pt idx="54">
                  <c:v>-2.9900503600677197E-3</c:v>
                </c:pt>
                <c:pt idx="55">
                  <c:v>-2.9927946149843621E-3</c:v>
                </c:pt>
                <c:pt idx="56">
                  <c:v>-2.9964494615564163E-3</c:v>
                </c:pt>
                <c:pt idx="57">
                  <c:v>-2.9987140309684079E-3</c:v>
                </c:pt>
                <c:pt idx="58">
                  <c:v>-3.0012598544804092E-3</c:v>
                </c:pt>
                <c:pt idx="59">
                  <c:v>-3.0040946007181546E-3</c:v>
                </c:pt>
                <c:pt idx="60">
                  <c:v>-3.0107403300982938E-3</c:v>
                </c:pt>
                <c:pt idx="61">
                  <c:v>-3.0184761774476598E-3</c:v>
                </c:pt>
                <c:pt idx="62">
                  <c:v>-3.0228705612245221E-3</c:v>
                </c:pt>
                <c:pt idx="63">
                  <c:v>-3.0273446031614526E-3</c:v>
                </c:pt>
                <c:pt idx="64">
                  <c:v>-3.0317561187942488E-3</c:v>
                </c:pt>
                <c:pt idx="65">
                  <c:v>-3.0409472439085761E-3</c:v>
                </c:pt>
                <c:pt idx="66">
                  <c:v>-3.0505771073219279E-3</c:v>
                </c:pt>
                <c:pt idx="67">
                  <c:v>-3.055569668326541E-3</c:v>
                </c:pt>
                <c:pt idx="68">
                  <c:v>-3.060674587773704E-3</c:v>
                </c:pt>
                <c:pt idx="69">
                  <c:v>-3.0658905819702653E-3</c:v>
                </c:pt>
                <c:pt idx="70">
                  <c:v>-3.0794351984986257E-3</c:v>
                </c:pt>
                <c:pt idx="71">
                  <c:v>-3.0935917533270185E-3</c:v>
                </c:pt>
                <c:pt idx="72">
                  <c:v>-3.099447243020137E-3</c:v>
                </c:pt>
                <c:pt idx="73">
                  <c:v>-3.1054048226097919E-3</c:v>
                </c:pt>
                <c:pt idx="74">
                  <c:v>-3.117626865587475E-3</c:v>
                </c:pt>
                <c:pt idx="75">
                  <c:v>-3.1302303720659452E-3</c:v>
                </c:pt>
                <c:pt idx="76">
                  <c:v>-3.1366791496179047E-3</c:v>
                </c:pt>
                <c:pt idx="77">
                  <c:v>-3.1432223158667227E-3</c:v>
                </c:pt>
                <c:pt idx="78">
                  <c:v>-3.149858587758736E-3</c:v>
                </c:pt>
                <c:pt idx="79">
                  <c:v>-3.1634072668840219E-3</c:v>
                </c:pt>
                <c:pt idx="80">
                  <c:v>-3.1773090579756413E-3</c:v>
                </c:pt>
                <c:pt idx="81">
                  <c:v>-3.1843916038454267E-3</c:v>
                </c:pt>
                <c:pt idx="82">
                  <c:v>-3.191559553639145E-3</c:v>
                </c:pt>
                <c:pt idx="83">
                  <c:v>-3.1988116242631648E-3</c:v>
                </c:pt>
                <c:pt idx="84">
                  <c:v>-3.2135610634664857E-3</c:v>
                </c:pt>
                <c:pt idx="85">
                  <c:v>-3.228511732076278E-3</c:v>
                </c:pt>
                <c:pt idx="86">
                  <c:v>-3.2357031806728997E-3</c:v>
                </c:pt>
                <c:pt idx="87">
                  <c:v>-3.2426417001518715E-3</c:v>
                </c:pt>
                <c:pt idx="88">
                  <c:v>-3.2493159788815618E-3</c:v>
                </c:pt>
                <c:pt idx="89">
                  <c:v>-3.2616976227251016E-3</c:v>
                </c:pt>
                <c:pt idx="90">
                  <c:v>-3.273144450877119E-3</c:v>
                </c:pt>
                <c:pt idx="91">
                  <c:v>-3.278327849307594E-3</c:v>
                </c:pt>
                <c:pt idx="92">
                  <c:v>-3.2831791365994789E-3</c:v>
                </c:pt>
                <c:pt idx="93">
                  <c:v>-3.2876870008413661E-3</c:v>
                </c:pt>
                <c:pt idx="94">
                  <c:v>-3.2954712595190117E-3</c:v>
                </c:pt>
                <c:pt idx="95">
                  <c:v>-3.3020579921982929E-3</c:v>
                </c:pt>
                <c:pt idx="96">
                  <c:v>-3.3046790651169999E-3</c:v>
                </c:pt>
                <c:pt idx="97">
                  <c:v>-3.3068888443565925E-3</c:v>
                </c:pt>
                <c:pt idx="98">
                  <c:v>-3.3086760184453112E-3</c:v>
                </c:pt>
                <c:pt idx="99">
                  <c:v>-3.3107546754784778E-3</c:v>
                </c:pt>
                <c:pt idx="100">
                  <c:v>-3.3113724266620181E-3</c:v>
                </c:pt>
                <c:pt idx="101">
                  <c:v>-3.3108768981238157E-3</c:v>
                </c:pt>
                <c:pt idx="102">
                  <c:v>-3.3098908935658145E-3</c:v>
                </c:pt>
                <c:pt idx="103">
                  <c:v>-3.3084031014762871E-3</c:v>
                </c:pt>
                <c:pt idx="104">
                  <c:v>-3.303668015619543E-3</c:v>
                </c:pt>
                <c:pt idx="105">
                  <c:v>-3.2972078222925916E-3</c:v>
                </c:pt>
                <c:pt idx="106">
                  <c:v>-3.2931753063714098E-3</c:v>
                </c:pt>
                <c:pt idx="107">
                  <c:v>-3.2892495407788047E-3</c:v>
                </c:pt>
                <c:pt idx="108">
                  <c:v>-3.2855722312818969E-3</c:v>
                </c:pt>
                <c:pt idx="109">
                  <c:v>-3.2790637036050896E-3</c:v>
                </c:pt>
                <c:pt idx="110">
                  <c:v>-3.273538642156737E-3</c:v>
                </c:pt>
                <c:pt idx="111">
                  <c:v>-3.2712469286977353E-3</c:v>
                </c:pt>
                <c:pt idx="112">
                  <c:v>-3.2692609973983267E-3</c:v>
                </c:pt>
                <c:pt idx="113">
                  <c:v>-3.2675904022960722E-3</c:v>
                </c:pt>
                <c:pt idx="114">
                  <c:v>-3.2653184875330865E-3</c:v>
                </c:pt>
                <c:pt idx="115">
                  <c:v>-3.2642524732029443E-3</c:v>
                </c:pt>
                <c:pt idx="116">
                  <c:v>-3.2643018752054331E-3</c:v>
                </c:pt>
                <c:pt idx="117">
                  <c:v>-3.26472393950894E-3</c:v>
                </c:pt>
                <c:pt idx="118">
                  <c:v>-3.2655282202309621E-3</c:v>
                </c:pt>
                <c:pt idx="119">
                  <c:v>-3.2684289346196493E-3</c:v>
                </c:pt>
                <c:pt idx="120">
                  <c:v>-3.2727585961289662E-3</c:v>
                </c:pt>
                <c:pt idx="121">
                  <c:v>-3.2756172745829204E-3</c:v>
                </c:pt>
                <c:pt idx="122">
                  <c:v>-3.2789154956791577E-3</c:v>
                </c:pt>
                <c:pt idx="123">
                  <c:v>-3.2826628133353353E-3</c:v>
                </c:pt>
                <c:pt idx="124">
                  <c:v>-3.2916721112830061E-3</c:v>
                </c:pt>
                <c:pt idx="125">
                  <c:v>-3.3023341373050741E-3</c:v>
                </c:pt>
                <c:pt idx="126">
                  <c:v>-3.3083622355656317E-3</c:v>
                </c:pt>
                <c:pt idx="127">
                  <c:v>-3.3143519215927952E-3</c:v>
                </c:pt>
                <c:pt idx="128">
                  <c:v>-3.3201916751535165E-3</c:v>
                </c:pt>
                <c:pt idx="129">
                  <c:v>-3.3313171317095325E-3</c:v>
                </c:pt>
                <c:pt idx="130">
                  <c:v>-3.3419575707993587E-3</c:v>
                </c:pt>
                <c:pt idx="131">
                  <c:v>-3.3469773163385952E-3</c:v>
                </c:pt>
                <c:pt idx="132">
                  <c:v>-3.3518189911996288E-3</c:v>
                </c:pt>
                <c:pt idx="133">
                  <c:v>-3.3564779053740779E-3</c:v>
                </c:pt>
                <c:pt idx="134">
                  <c:v>-3.3651316270200127E-3</c:v>
                </c:pt>
                <c:pt idx="135">
                  <c:v>-3.3731921622326411E-3</c:v>
                </c:pt>
                <c:pt idx="136">
                  <c:v>-3.3768669278444463E-3</c:v>
                </c:pt>
                <c:pt idx="137">
                  <c:v>-3.3803307945179384E-3</c:v>
                </c:pt>
                <c:pt idx="138">
                  <c:v>-3.3835790724046078E-3</c:v>
                </c:pt>
                <c:pt idx="139">
                  <c:v>-2.5853189626712236E-3</c:v>
                </c:pt>
                <c:pt idx="140">
                  <c:v>-3.3943225033095104E-3</c:v>
                </c:pt>
                <c:pt idx="141">
                  <c:v>-3.3964224917726327E-3</c:v>
                </c:pt>
                <c:pt idx="142">
                  <c:v>-3.3982787535569159E-3</c:v>
                </c:pt>
                <c:pt idx="143">
                  <c:v>-3.3998865983342341E-3</c:v>
                </c:pt>
                <c:pt idx="144">
                  <c:v>-3.4022186298887647E-3</c:v>
                </c:pt>
                <c:pt idx="145">
                  <c:v>-3.4037400151198938E-3</c:v>
                </c:pt>
                <c:pt idx="146">
                  <c:v>-3.404035429972474E-3</c:v>
                </c:pt>
                <c:pt idx="147">
                  <c:v>-3.4040542897262327E-3</c:v>
                </c:pt>
                <c:pt idx="148">
                  <c:v>-3.4020450244920397E-3</c:v>
                </c:pt>
                <c:pt idx="149">
                  <c:v>-3.3981625751300371E-3</c:v>
                </c:pt>
                <c:pt idx="150">
                  <c:v>-3.396509120876523E-3</c:v>
                </c:pt>
                <c:pt idx="151">
                  <c:v>-3.394943110195392E-3</c:v>
                </c:pt>
                <c:pt idx="152">
                  <c:v>-3.3920833302625297E-3</c:v>
                </c:pt>
                <c:pt idx="153">
                  <c:v>-3.3896044018000282E-3</c:v>
                </c:pt>
                <c:pt idx="154">
                  <c:v>-3.3885137822853295E-3</c:v>
                </c:pt>
                <c:pt idx="155">
                  <c:v>-3.3875258750093451E-3</c:v>
                </c:pt>
                <c:pt idx="156">
                  <c:v>-3.3866432253359946E-3</c:v>
                </c:pt>
                <c:pt idx="157">
                  <c:v>-3.3849374129146792E-3</c:v>
                </c:pt>
                <c:pt idx="158">
                  <c:v>-3.3838979052047691E-3</c:v>
                </c:pt>
                <c:pt idx="159">
                  <c:v>-3.3837002404402128E-3</c:v>
                </c:pt>
                <c:pt idx="160">
                  <c:v>-3.3836256467889569E-3</c:v>
                </c:pt>
                <c:pt idx="161">
                  <c:v>-3.3838676122632805E-3</c:v>
                </c:pt>
                <c:pt idx="162">
                  <c:v>-3.3846088776456895E-3</c:v>
                </c:pt>
                <c:pt idx="163">
                  <c:v>-3.3851878107871158E-3</c:v>
                </c:pt>
                <c:pt idx="164">
                  <c:v>-3.3859050837481419E-3</c:v>
                </c:pt>
                <c:pt idx="165">
                  <c:v>-3.386763241333135E-3</c:v>
                </c:pt>
                <c:pt idx="166">
                  <c:v>-3.3889299926981309E-3</c:v>
                </c:pt>
                <c:pt idx="167">
                  <c:v>-3.3916196461714065E-3</c:v>
                </c:pt>
                <c:pt idx="168">
                  <c:v>-3.393003417708762E-3</c:v>
                </c:pt>
                <c:pt idx="169">
                  <c:v>-3.394323118497411E-3</c:v>
                </c:pt>
                <c:pt idx="170">
                  <c:v>-3.3955777560512601E-3</c:v>
                </c:pt>
                <c:pt idx="171">
                  <c:v>-3.3978331175621435E-3</c:v>
                </c:pt>
                <c:pt idx="172">
                  <c:v>-3.3999258129258081E-3</c:v>
                </c:pt>
                <c:pt idx="173">
                  <c:v>-3.400840239420333E-3</c:v>
                </c:pt>
                <c:pt idx="174">
                  <c:v>-3.4016836445660559E-3</c:v>
                </c:pt>
                <c:pt idx="175">
                  <c:v>-3.4024550359568195E-3</c:v>
                </c:pt>
                <c:pt idx="176">
                  <c:v>-3.4037206254966534E-3</c:v>
                </c:pt>
                <c:pt idx="177">
                  <c:v>-3.4048006029774314E-3</c:v>
                </c:pt>
                <c:pt idx="178">
                  <c:v>-3.4051970306281376E-3</c:v>
                </c:pt>
                <c:pt idx="179">
                  <c:v>-3.4055154865297865E-3</c:v>
                </c:pt>
                <c:pt idx="180">
                  <c:v>-3.4057549780364127E-3</c:v>
                </c:pt>
                <c:pt idx="181">
                  <c:v>-3.4059335575742367E-3</c:v>
                </c:pt>
                <c:pt idx="182">
                  <c:v>-3.4059034405586885E-3</c:v>
                </c:pt>
                <c:pt idx="183">
                  <c:v>-3.4057332155246201E-3</c:v>
                </c:pt>
                <c:pt idx="184">
                  <c:v>-3.405478068541079E-3</c:v>
                </c:pt>
                <c:pt idx="185">
                  <c:v>-3.4051370064824837E-3</c:v>
                </c:pt>
                <c:pt idx="186">
                  <c:v>-3.4041313446087074E-3</c:v>
                </c:pt>
                <c:pt idx="187">
                  <c:v>-3.4028937495023115E-3</c:v>
                </c:pt>
                <c:pt idx="188">
                  <c:v>-3.4021082184221285E-3</c:v>
                </c:pt>
                <c:pt idx="189">
                  <c:v>-3.40126511267691E-3</c:v>
                </c:pt>
                <c:pt idx="190">
                  <c:v>-3.400501633716857E-3</c:v>
                </c:pt>
                <c:pt idx="191">
                  <c:v>-3.3993315473157537E-3</c:v>
                </c:pt>
                <c:pt idx="192">
                  <c:v>-3.3986246861195113E-3</c:v>
                </c:pt>
                <c:pt idx="193">
                  <c:v>-3.3984597477765277E-3</c:v>
                </c:pt>
                <c:pt idx="194">
                  <c:v>-3.398420551570247E-3</c:v>
                </c:pt>
                <c:pt idx="195">
                  <c:v>-3.3985091085719787E-3</c:v>
                </c:pt>
                <c:pt idx="196">
                  <c:v>-3.3990900288971559E-3</c:v>
                </c:pt>
                <c:pt idx="197">
                  <c:v>-3.4001810952011269E-3</c:v>
                </c:pt>
                <c:pt idx="198">
                  <c:v>-3.4009385879496534E-3</c:v>
                </c:pt>
                <c:pt idx="199">
                  <c:v>-3.4018359016929622E-3</c:v>
                </c:pt>
                <c:pt idx="200">
                  <c:v>-3.4028750477022029E-3</c:v>
                </c:pt>
                <c:pt idx="201">
                  <c:v>-3.4054039565045713E-3</c:v>
                </c:pt>
                <c:pt idx="202">
                  <c:v>-3.4084901799413814E-3</c:v>
                </c:pt>
                <c:pt idx="203">
                  <c:v>-3.4102686565873341E-3</c:v>
                </c:pt>
                <c:pt idx="204">
                  <c:v>-3.4122010332060526E-3</c:v>
                </c:pt>
                <c:pt idx="205">
                  <c:v>-3.4142893208688463E-3</c:v>
                </c:pt>
                <c:pt idx="206">
                  <c:v>-3.4189631862169279E-3</c:v>
                </c:pt>
                <c:pt idx="207">
                  <c:v>-3.4242418101015915E-3</c:v>
                </c:pt>
                <c:pt idx="208">
                  <c:v>-3.4271398232910144E-3</c:v>
                </c:pt>
                <c:pt idx="209">
                  <c:v>-3.4302058154711546E-3</c:v>
                </c:pt>
                <c:pt idx="210">
                  <c:v>-3.4334417978332255E-3</c:v>
                </c:pt>
                <c:pt idx="211">
                  <c:v>-3.4401318794152758E-3</c:v>
                </c:pt>
                <c:pt idx="212">
                  <c:v>-3.4467792998560398E-3</c:v>
                </c:pt>
                <c:pt idx="213">
                  <c:v>-3.4500124427294665E-3</c:v>
                </c:pt>
                <c:pt idx="214">
                  <c:v>-3.4531998668940744E-3</c:v>
                </c:pt>
                <c:pt idx="215">
                  <c:v>-3.4563407452115058E-3</c:v>
                </c:pt>
                <c:pt idx="216">
                  <c:v>-3.4624299123020563E-3</c:v>
                </c:pt>
                <c:pt idx="217">
                  <c:v>-3.4684222596803593E-3</c:v>
                </c:pt>
                <c:pt idx="218">
                  <c:v>-3.4713180032053259E-3</c:v>
                </c:pt>
                <c:pt idx="219">
                  <c:v>-3.4741622386924575E-3</c:v>
                </c:pt>
                <c:pt idx="220">
                  <c:v>-3.4769541390833325E-3</c:v>
                </c:pt>
                <c:pt idx="221">
                  <c:v>-3.4823256682914305E-3</c:v>
                </c:pt>
                <c:pt idx="222">
                  <c:v>-3.4875818475565978E-3</c:v>
                </c:pt>
                <c:pt idx="223">
                  <c:v>-3.4900996662701189E-3</c:v>
                </c:pt>
                <c:pt idx="224">
                  <c:v>-3.4925601874169487E-3</c:v>
                </c:pt>
                <c:pt idx="225">
                  <c:v>-3.4949625841385057E-3</c:v>
                </c:pt>
                <c:pt idx="226">
                  <c:v>-3.4995354743250218E-3</c:v>
                </c:pt>
                <c:pt idx="227">
                  <c:v>-3.5039743841247528E-3</c:v>
                </c:pt>
                <c:pt idx="228">
                  <c:v>-3.5060737523640029E-3</c:v>
                </c:pt>
                <c:pt idx="229">
                  <c:v>-3.5081100335476734E-3</c:v>
                </c:pt>
                <c:pt idx="230">
                  <c:v>-3.5100824010170228E-3</c:v>
                </c:pt>
                <c:pt idx="231">
                  <c:v>-3.5137756572511947E-3</c:v>
                </c:pt>
                <c:pt idx="232">
                  <c:v>-3.517310020799691E-3</c:v>
                </c:pt>
                <c:pt idx="233">
                  <c:v>-3.5189132497492892E-3</c:v>
                </c:pt>
                <c:pt idx="234">
                  <c:v>-3.5204100342456357E-3</c:v>
                </c:pt>
                <c:pt idx="235">
                  <c:v>-3.5217991049840691E-3</c:v>
                </c:pt>
                <c:pt idx="236">
                  <c:v>-3.5241773567262769E-3</c:v>
                </c:pt>
                <c:pt idx="237">
                  <c:v>-3.526252873258251E-3</c:v>
                </c:pt>
                <c:pt idx="238">
                  <c:v>-3.5270843411128183E-3</c:v>
                </c:pt>
                <c:pt idx="239">
                  <c:v>-3.5278004814998098E-3</c:v>
                </c:pt>
                <c:pt idx="240">
                  <c:v>-3.5284000249946601E-3</c:v>
                </c:pt>
                <c:pt idx="241">
                  <c:v>-3.5291695133743417E-3</c:v>
                </c:pt>
                <c:pt idx="242">
                  <c:v>-3.5296068513934742E-3</c:v>
                </c:pt>
                <c:pt idx="243">
                  <c:v>-3.529604375773765E-3</c:v>
                </c:pt>
                <c:pt idx="244">
                  <c:v>-3.5294776892724755E-3</c:v>
                </c:pt>
                <c:pt idx="245">
                  <c:v>-3.5292255229446567E-3</c:v>
                </c:pt>
                <c:pt idx="246">
                  <c:v>-3.5282619981913399E-3</c:v>
                </c:pt>
                <c:pt idx="247">
                  <c:v>-3.5269366768320154E-3</c:v>
                </c:pt>
                <c:pt idx="248">
                  <c:v>-3.5260380751189757E-3</c:v>
                </c:pt>
                <c:pt idx="249">
                  <c:v>-3.5250063791503194E-3</c:v>
                </c:pt>
                <c:pt idx="250">
                  <c:v>-3.5238403200610335E-3</c:v>
                </c:pt>
                <c:pt idx="251">
                  <c:v>-3.5210195410639855E-3</c:v>
                </c:pt>
                <c:pt idx="252">
                  <c:v>-3.5178070708408171E-3</c:v>
                </c:pt>
                <c:pt idx="253">
                  <c:v>-3.515950160255521E-3</c:v>
                </c:pt>
                <c:pt idx="254">
                  <c:v>-3.513951272200444E-3</c:v>
                </c:pt>
                <c:pt idx="255">
                  <c:v>-3.511852025743778E-3</c:v>
                </c:pt>
                <c:pt idx="256">
                  <c:v>-3.5079150017836014E-3</c:v>
                </c:pt>
                <c:pt idx="257">
                  <c:v>-3.5044350178159434E-3</c:v>
                </c:pt>
                <c:pt idx="258">
                  <c:v>-3.5028761305566647E-3</c:v>
                </c:pt>
                <c:pt idx="259">
                  <c:v>-3.5014384756815176E-3</c:v>
                </c:pt>
                <c:pt idx="260">
                  <c:v>-3.5001235965959054E-3</c:v>
                </c:pt>
                <c:pt idx="261">
                  <c:v>-3.4978768205240485E-3</c:v>
                </c:pt>
                <c:pt idx="262">
                  <c:v>-3.4961227040186671E-3</c:v>
                </c:pt>
                <c:pt idx="263">
                  <c:v>-3.495444853283125E-3</c:v>
                </c:pt>
                <c:pt idx="264">
                  <c:v>-3.4948990382099865E-3</c:v>
                </c:pt>
                <c:pt idx="265">
                  <c:v>-3.4944868018449426E-3</c:v>
                </c:pt>
                <c:pt idx="266">
                  <c:v>-3.4940813952166749E-3</c:v>
                </c:pt>
                <c:pt idx="267">
                  <c:v>-3.4942045111741038E-3</c:v>
                </c:pt>
                <c:pt idx="268">
                  <c:v>-3.4944833186312252E-3</c:v>
                </c:pt>
                <c:pt idx="269">
                  <c:v>-3.4949049647892139E-3</c:v>
                </c:pt>
                <c:pt idx="270">
                  <c:v>-3.4954709927736971E-3</c:v>
                </c:pt>
                <c:pt idx="271">
                  <c:v>-3.4970580675119933E-3</c:v>
                </c:pt>
                <c:pt idx="272">
                  <c:v>-3.499209790525093E-3</c:v>
                </c:pt>
                <c:pt idx="273">
                  <c:v>-3.5005208779237407E-3</c:v>
                </c:pt>
                <c:pt idx="274">
                  <c:v>-3.5019856068219113E-3</c:v>
                </c:pt>
                <c:pt idx="275">
                  <c:v>-3.5036055209847206E-3</c:v>
                </c:pt>
                <c:pt idx="276">
                  <c:v>-3.5073361777149259E-3</c:v>
                </c:pt>
                <c:pt idx="277">
                  <c:v>-3.5116396629364388E-3</c:v>
                </c:pt>
                <c:pt idx="278">
                  <c:v>-3.5138887020913501E-3</c:v>
                </c:pt>
                <c:pt idx="279">
                  <c:v>-3.5161306764175393E-3</c:v>
                </c:pt>
                <c:pt idx="280">
                  <c:v>-3.5183654264425712E-3</c:v>
                </c:pt>
                <c:pt idx="281">
                  <c:v>-3.5227755786593207E-3</c:v>
                </c:pt>
                <c:pt idx="282">
                  <c:v>-3.5272290056331812E-3</c:v>
                </c:pt>
                <c:pt idx="283">
                  <c:v>-3.5294252499395995E-3</c:v>
                </c:pt>
                <c:pt idx="284">
                  <c:v>-3.531613315987947E-3</c:v>
                </c:pt>
                <c:pt idx="285">
                  <c:v>-3.5337930446255328E-3</c:v>
                </c:pt>
                <c:pt idx="286">
                  <c:v>-3.5380891429959149E-3</c:v>
                </c:pt>
                <c:pt idx="287">
                  <c:v>-3.5424254059712723E-3</c:v>
                </c:pt>
                <c:pt idx="288">
                  <c:v>-3.5445610626627655E-3</c:v>
                </c:pt>
                <c:pt idx="289">
                  <c:v>-3.5466874279066474E-3</c:v>
                </c:pt>
                <c:pt idx="290">
                  <c:v>-3.5488043427500671E-3</c:v>
                </c:pt>
                <c:pt idx="291">
                  <c:v>-3.5529708090553669E-3</c:v>
                </c:pt>
                <c:pt idx="292">
                  <c:v>-3.5571743157047919E-3</c:v>
                </c:pt>
                <c:pt idx="293">
                  <c:v>-3.559241592294704E-3</c:v>
                </c:pt>
                <c:pt idx="294">
                  <c:v>-3.5612984640875922E-3</c:v>
                </c:pt>
                <c:pt idx="295">
                  <c:v>-3.5633447722105416E-3</c:v>
                </c:pt>
                <c:pt idx="296">
                  <c:v>-3.5673660299906373E-3</c:v>
                </c:pt>
                <c:pt idx="297">
                  <c:v>-3.5714211865078838E-3</c:v>
                </c:pt>
                <c:pt idx="298">
                  <c:v>-3.5733966997808508E-3</c:v>
                </c:pt>
                <c:pt idx="299">
                  <c:v>-3.5752824500967506E-3</c:v>
                </c:pt>
                <c:pt idx="300">
                  <c:v>-3.5770618842967394E-3</c:v>
                </c:pt>
                <c:pt idx="301">
                  <c:v>-3.5802255837191765E-3</c:v>
                </c:pt>
                <c:pt idx="302">
                  <c:v>-3.5830957559790377E-3</c:v>
                </c:pt>
                <c:pt idx="303">
                  <c:v>-3.5843280807812405E-3</c:v>
                </c:pt>
                <c:pt idx="304">
                  <c:v>-3.585447877876291E-3</c:v>
                </c:pt>
                <c:pt idx="305">
                  <c:v>-3.5864541118124649E-3</c:v>
                </c:pt>
                <c:pt idx="306">
                  <c:v>-3.5880470972893264E-3</c:v>
                </c:pt>
                <c:pt idx="307">
                  <c:v>-3.5893227095717961E-3</c:v>
                </c:pt>
                <c:pt idx="308">
                  <c:v>-3.5897455980160586E-3</c:v>
                </c:pt>
                <c:pt idx="309">
                  <c:v>-3.5900487113904589E-3</c:v>
                </c:pt>
                <c:pt idx="310">
                  <c:v>-3.5902310142832405E-3</c:v>
                </c:pt>
                <c:pt idx="311">
                  <c:v>-3.5901519383907399E-3</c:v>
                </c:pt>
                <c:pt idx="312">
                  <c:v>-3.5897314158805926E-3</c:v>
                </c:pt>
                <c:pt idx="313">
                  <c:v>-3.5892941370274656E-3</c:v>
                </c:pt>
                <c:pt idx="314">
                  <c:v>-3.5887298361414466E-3</c:v>
                </c:pt>
                <c:pt idx="315">
                  <c:v>-3.588037477371131E-3</c:v>
                </c:pt>
                <c:pt idx="316">
                  <c:v>-3.5861849998664042E-3</c:v>
                </c:pt>
                <c:pt idx="317">
                  <c:v>-3.5839667601678116E-3</c:v>
                </c:pt>
                <c:pt idx="318">
                  <c:v>-3.582618583557462E-3</c:v>
                </c:pt>
                <c:pt idx="319">
                  <c:v>-3.5811361374715744E-3</c:v>
                </c:pt>
                <c:pt idx="320">
                  <c:v>-3.579542972631522E-3</c:v>
                </c:pt>
                <c:pt idx="321">
                  <c:v>-3.576310916808545E-3</c:v>
                </c:pt>
                <c:pt idx="322">
                  <c:v>-3.5731899560786928E-3</c:v>
                </c:pt>
                <c:pt idx="323">
                  <c:v>-3.5716323704582109E-3</c:v>
                </c:pt>
                <c:pt idx="324">
                  <c:v>-3.570087564015445E-3</c:v>
                </c:pt>
                <c:pt idx="325">
                  <c:v>-3.568555792505812E-3</c:v>
                </c:pt>
                <c:pt idx="326">
                  <c:v>-3.563984736220327E-3</c:v>
                </c:pt>
                <c:pt idx="327">
                  <c:v>-3.5596532263415526E-3</c:v>
                </c:pt>
                <c:pt idx="328">
                  <c:v>-3.5582198638728357E-3</c:v>
                </c:pt>
                <c:pt idx="329">
                  <c:v>-3.5546601767877384E-3</c:v>
                </c:pt>
                <c:pt idx="330">
                  <c:v>-3.5512843965523899E-3</c:v>
                </c:pt>
                <c:pt idx="331">
                  <c:v>-3.5499453630283284E-3</c:v>
                </c:pt>
                <c:pt idx="332">
                  <c:v>-3.5486229468117969E-3</c:v>
                </c:pt>
                <c:pt idx="333">
                  <c:v>-3.5459998546949478E-3</c:v>
                </c:pt>
                <c:pt idx="334">
                  <c:v>-3.5435045688103628E-3</c:v>
                </c:pt>
                <c:pt idx="335">
                  <c:v>-3.5422690753827979E-3</c:v>
                </c:pt>
                <c:pt idx="336">
                  <c:v>-3.5410517342349124E-3</c:v>
                </c:pt>
                <c:pt idx="337">
                  <c:v>-3.5398528011221231E-3</c:v>
                </c:pt>
                <c:pt idx="338">
                  <c:v>-3.5374828133560854E-3</c:v>
                </c:pt>
                <c:pt idx="339">
                  <c:v>-3.5352462664883788E-3</c:v>
                </c:pt>
                <c:pt idx="340">
                  <c:v>-3.5341432114810445E-3</c:v>
                </c:pt>
                <c:pt idx="341">
                  <c:v>-3.533060099760732E-3</c:v>
                </c:pt>
                <c:pt idx="342">
                  <c:v>-3.5319971871228262E-3</c:v>
                </c:pt>
                <c:pt idx="343">
                  <c:v>-3.5299053589454843E-3</c:v>
                </c:pt>
                <c:pt idx="344">
                  <c:v>-3.5279526442622E-3</c:v>
                </c:pt>
                <c:pt idx="345">
                  <c:v>-3.5269945649663015E-3</c:v>
                </c:pt>
                <c:pt idx="346">
                  <c:v>-3.5260582196050549E-3</c:v>
                </c:pt>
                <c:pt idx="347">
                  <c:v>-3.5251438646133337E-3</c:v>
                </c:pt>
                <c:pt idx="348">
                  <c:v>-3.5233552499169818E-3</c:v>
                </c:pt>
                <c:pt idx="349">
                  <c:v>-3.5217114620911261E-3</c:v>
                </c:pt>
                <c:pt idx="350">
                  <c:v>-3.5209108954381563E-3</c:v>
                </c:pt>
                <c:pt idx="351">
                  <c:v>-3.5201338539669891E-3</c:v>
                </c:pt>
                <c:pt idx="352">
                  <c:v>-3.5193805934730094E-3</c:v>
                </c:pt>
                <c:pt idx="353">
                  <c:v>-3.5179202446444791E-3</c:v>
                </c:pt>
                <c:pt idx="354">
                  <c:v>-3.5166104800543607E-3</c:v>
                </c:pt>
                <c:pt idx="355">
                  <c:v>-3.5159799632156208E-3</c:v>
                </c:pt>
                <c:pt idx="356">
                  <c:v>-3.5153747625260579E-3</c:v>
                </c:pt>
                <c:pt idx="357">
                  <c:v>-3.5147951338609928E-3</c:v>
                </c:pt>
                <c:pt idx="358">
                  <c:v>-3.5136881014752319E-3</c:v>
                </c:pt>
                <c:pt idx="359">
                  <c:v>-3.5127374581911397E-3</c:v>
                </c:pt>
                <c:pt idx="360">
                  <c:v>-3.5122895280581545E-3</c:v>
                </c:pt>
                <c:pt idx="361">
                  <c:v>-3.511868705401433E-3</c:v>
                </c:pt>
                <c:pt idx="362">
                  <c:v>-3.5114752457765519E-3</c:v>
                </c:pt>
                <c:pt idx="363">
                  <c:v>-3.5107465787831416E-3</c:v>
                </c:pt>
                <c:pt idx="364">
                  <c:v>-3.5101801561809864E-3</c:v>
                </c:pt>
                <c:pt idx="365">
                  <c:v>-3.5099273501248973E-3</c:v>
                </c:pt>
                <c:pt idx="366">
                  <c:v>-3.5097034425923823E-3</c:v>
                </c:pt>
                <c:pt idx="367">
                  <c:v>-3.5095086890990501E-3</c:v>
                </c:pt>
                <c:pt idx="368">
                  <c:v>-3.5091834348754958E-3</c:v>
                </c:pt>
                <c:pt idx="369">
                  <c:v>-3.5090263340631367E-3</c:v>
                </c:pt>
                <c:pt idx="370">
                  <c:v>-3.5089811894550849E-3</c:v>
                </c:pt>
                <c:pt idx="371">
                  <c:v>-3.5089667338583652E-3</c:v>
                </c:pt>
                <c:pt idx="372">
                  <c:v>-3.5089832238277552E-3</c:v>
                </c:pt>
                <c:pt idx="373">
                  <c:v>-3.509086428032937E-3</c:v>
                </c:pt>
                <c:pt idx="374">
                  <c:v>-3.5093637519567622E-3</c:v>
                </c:pt>
                <c:pt idx="375">
                  <c:v>-3.5095388056483046E-3</c:v>
                </c:pt>
                <c:pt idx="376">
                  <c:v>-3.5097463394784256E-3</c:v>
                </c:pt>
                <c:pt idx="377">
                  <c:v>-3.5099866097620946E-3</c:v>
                </c:pt>
                <c:pt idx="378">
                  <c:v>-3.5105433164694944E-3</c:v>
                </c:pt>
                <c:pt idx="379">
                  <c:v>-3.5112801696612905E-3</c:v>
                </c:pt>
                <c:pt idx="380">
                  <c:v>-3.5116879589036643E-3</c:v>
                </c:pt>
                <c:pt idx="381">
                  <c:v>-3.5121300192519911E-3</c:v>
                </c:pt>
                <c:pt idx="382">
                  <c:v>-3.5126066070212403E-3</c:v>
                </c:pt>
                <c:pt idx="383">
                  <c:v>-3.5136418583459061E-3</c:v>
                </c:pt>
                <c:pt idx="384">
                  <c:v>-3.5148633471759894E-3</c:v>
                </c:pt>
                <c:pt idx="385">
                  <c:v>-3.5155085309224177E-3</c:v>
                </c:pt>
                <c:pt idx="386">
                  <c:v>-3.5161502731018146E-3</c:v>
                </c:pt>
                <c:pt idx="387">
                  <c:v>-3.5167806379821087E-3</c:v>
                </c:pt>
                <c:pt idx="388">
                  <c:v>-3.5179686352693196E-3</c:v>
                </c:pt>
                <c:pt idx="389">
                  <c:v>-3.5191866055672705E-3</c:v>
                </c:pt>
                <c:pt idx="390">
                  <c:v>-3.5197587940238861E-3</c:v>
                </c:pt>
                <c:pt idx="391">
                  <c:v>-3.5203190892740821E-3</c:v>
                </c:pt>
                <c:pt idx="392">
                  <c:v>-3.52184660647481E-3</c:v>
                </c:pt>
                <c:pt idx="393">
                  <c:v>-3.5234262803784944E-3</c:v>
                </c:pt>
                <c:pt idx="394">
                  <c:v>-3.52390091231225E-3</c:v>
                </c:pt>
                <c:pt idx="395">
                  <c:v>-3.5243629629100326E-3</c:v>
                </c:pt>
                <c:pt idx="396">
                  <c:v>-3.5252101739047248E-3</c:v>
                </c:pt>
                <c:pt idx="397">
                  <c:v>-3.5260836260020412E-3</c:v>
                </c:pt>
                <c:pt idx="398">
                  <c:v>-3.5264814770741282E-3</c:v>
                </c:pt>
                <c:pt idx="399">
                  <c:v>-3.5268662300635967E-3</c:v>
                </c:pt>
                <c:pt idx="400">
                  <c:v>-3.5272377990391846E-3</c:v>
                </c:pt>
                <c:pt idx="401">
                  <c:v>-3.5279019869038919E-3</c:v>
                </c:pt>
                <c:pt idx="402">
                  <c:v>-3.5285905135395979E-3</c:v>
                </c:pt>
                <c:pt idx="403">
                  <c:v>-3.5288948717182578E-3</c:v>
                </c:pt>
                <c:pt idx="404">
                  <c:v>-3.5291855294961039E-3</c:v>
                </c:pt>
                <c:pt idx="405">
                  <c:v>-3.529462400941874E-3</c:v>
                </c:pt>
                <c:pt idx="406">
                  <c:v>-3.5299351462780848E-3</c:v>
                </c:pt>
                <c:pt idx="407">
                  <c:v>-3.5304303025007755E-3</c:v>
                </c:pt>
                <c:pt idx="408">
                  <c:v>-3.5306369516385772E-3</c:v>
                </c:pt>
                <c:pt idx="409">
                  <c:v>-3.5308292982572098E-3</c:v>
                </c:pt>
                <c:pt idx="410">
                  <c:v>-3.531007255945795E-3</c:v>
                </c:pt>
                <c:pt idx="411">
                  <c:v>-3.5312801401676808E-3</c:v>
                </c:pt>
                <c:pt idx="412">
                  <c:v>-3.5316085194847524E-3</c:v>
                </c:pt>
                <c:pt idx="413">
                  <c:v>-3.5317680234747684E-3</c:v>
                </c:pt>
                <c:pt idx="414">
                  <c:v>-3.5318428516184497E-3</c:v>
                </c:pt>
                <c:pt idx="415">
                  <c:v>-3.5319074564199582E-3</c:v>
                </c:pt>
                <c:pt idx="416">
                  <c:v>-3.5319905342046098E-3</c:v>
                </c:pt>
                <c:pt idx="417">
                  <c:v>-3.5319891170182416E-3</c:v>
                </c:pt>
                <c:pt idx="418">
                  <c:v>-3.5319721926763137E-3</c:v>
                </c:pt>
                <c:pt idx="419">
                  <c:v>-3.531939675207596E-3</c:v>
                </c:pt>
                <c:pt idx="420">
                  <c:v>-3.5317875830820356E-3</c:v>
                </c:pt>
                <c:pt idx="421">
                  <c:v>-3.5316519516026545E-3</c:v>
                </c:pt>
                <c:pt idx="422">
                  <c:v>-3.5315401772528787E-3</c:v>
                </c:pt>
                <c:pt idx="423">
                  <c:v>-3.5314122934293479E-3</c:v>
                </c:pt>
                <c:pt idx="424">
                  <c:v>-3.5312682139609919E-3</c:v>
                </c:pt>
                <c:pt idx="425">
                  <c:v>-3.5308910081610634E-3</c:v>
                </c:pt>
                <c:pt idx="426">
                  <c:v>-3.5305282200948085E-3</c:v>
                </c:pt>
                <c:pt idx="427">
                  <c:v>-3.5303018723542579E-3</c:v>
                </c:pt>
                <c:pt idx="428">
                  <c:v>-3.530058812861725E-3</c:v>
                </c:pt>
                <c:pt idx="429">
                  <c:v>-3.5297989554861076E-3</c:v>
                </c:pt>
                <c:pt idx="430">
                  <c:v>-3.5291882195176427E-3</c:v>
                </c:pt>
                <c:pt idx="431">
                  <c:v>-3.5285898269288296E-3</c:v>
                </c:pt>
                <c:pt idx="432">
                  <c:v>-3.528244689650073E-3</c:v>
                </c:pt>
                <c:pt idx="433">
                  <c:v>-3.527882238540947E-3</c:v>
                </c:pt>
                <c:pt idx="434">
                  <c:v>-3.527502387030701E-3</c:v>
                </c:pt>
                <c:pt idx="435">
                  <c:v>-3.5266497051722467E-3</c:v>
                </c:pt>
                <c:pt idx="436">
                  <c:v>-3.5258072593125078E-3</c:v>
                </c:pt>
                <c:pt idx="437">
                  <c:v>-3.5253391167477943E-3</c:v>
                </c:pt>
                <c:pt idx="438">
                  <c:v>-3.5248530575548997E-3</c:v>
                </c:pt>
                <c:pt idx="439">
                  <c:v>-3.5243489960823382E-3</c:v>
                </c:pt>
                <c:pt idx="440">
                  <c:v>-3.5232459529455085E-3</c:v>
                </c:pt>
                <c:pt idx="441">
                  <c:v>-3.5221510049732174E-3</c:v>
                </c:pt>
                <c:pt idx="442">
                  <c:v>-3.5215556406953397E-3</c:v>
                </c:pt>
                <c:pt idx="443">
                  <c:v>-3.5209417576309576E-3</c:v>
                </c:pt>
                <c:pt idx="444">
                  <c:v>-3.5203092699287453E-3</c:v>
                </c:pt>
                <c:pt idx="445">
                  <c:v>-3.5189474508046104E-3</c:v>
                </c:pt>
                <c:pt idx="446">
                  <c:v>-3.5175915508789402E-3</c:v>
                </c:pt>
                <c:pt idx="447">
                  <c:v>-3.5168647490602112E-3</c:v>
                </c:pt>
                <c:pt idx="448">
                  <c:v>-3.5161188258570064E-3</c:v>
                </c:pt>
                <c:pt idx="449">
                  <c:v>-3.5153562859457921E-3</c:v>
                </c:pt>
                <c:pt idx="450">
                  <c:v>-3.5137793314587995E-3</c:v>
                </c:pt>
                <c:pt idx="451">
                  <c:v>-3.5122586077118712E-3</c:v>
                </c:pt>
                <c:pt idx="452">
                  <c:v>-3.5114749414200119E-3</c:v>
                </c:pt>
                <c:pt idx="453">
                  <c:v>-3.5106875970303264E-3</c:v>
                </c:pt>
                <c:pt idx="454">
                  <c:v>-3.5098965844149177E-3</c:v>
                </c:pt>
                <c:pt idx="455">
                  <c:v>-3.5082681936060567E-3</c:v>
                </c:pt>
                <c:pt idx="456">
                  <c:v>-3.5066960560525828E-3</c:v>
                </c:pt>
                <c:pt idx="457">
                  <c:v>-3.5058868556259171E-3</c:v>
                </c:pt>
                <c:pt idx="458">
                  <c:v>-3.5050740478848041E-3</c:v>
                </c:pt>
                <c:pt idx="459">
                  <c:v>-3.5042576434607398E-3</c:v>
                </c:pt>
                <c:pt idx="460">
                  <c:v>-3.5025788172760031E-3</c:v>
                </c:pt>
                <c:pt idx="461">
                  <c:v>-3.5009562602938971E-3</c:v>
                </c:pt>
                <c:pt idx="462">
                  <c:v>-3.5001220240538089E-3</c:v>
                </c:pt>
                <c:pt idx="463">
                  <c:v>-3.4992842521619494E-3</c:v>
                </c:pt>
                <c:pt idx="464">
                  <c:v>-3.4984429546103257E-3</c:v>
                </c:pt>
                <c:pt idx="465">
                  <c:v>-3.4967146937159299E-3</c:v>
                </c:pt>
                <c:pt idx="466">
                  <c:v>-3.4950427116431371E-3</c:v>
                </c:pt>
                <c:pt idx="467">
                  <c:v>-3.4941839385904672E-3</c:v>
                </c:pt>
                <c:pt idx="468">
                  <c:v>-3.4933217011090534E-3</c:v>
                </c:pt>
                <c:pt idx="469">
                  <c:v>-3.4924560091909029E-3</c:v>
                </c:pt>
                <c:pt idx="470">
                  <c:v>-3.4906793144262593E-3</c:v>
                </c:pt>
                <c:pt idx="471">
                  <c:v>-3.4889589015474343E-3</c:v>
                </c:pt>
                <c:pt idx="472">
                  <c:v>-3.4880760905631192E-3</c:v>
                </c:pt>
                <c:pt idx="473">
                  <c:v>-3.4871898861732475E-3</c:v>
                </c:pt>
                <c:pt idx="474">
                  <c:v>-3.4863002988494429E-3</c:v>
                </c:pt>
                <c:pt idx="475">
                  <c:v>-3.4844761706276373E-3</c:v>
                </c:pt>
                <c:pt idx="476">
                  <c:v>-3.4827083215738242E-3</c:v>
                </c:pt>
                <c:pt idx="477">
                  <c:v>-3.4818019712989923E-3</c:v>
                </c:pt>
                <c:pt idx="478">
                  <c:v>-3.4808922989615354E-3</c:v>
                </c:pt>
                <c:pt idx="479">
                  <c:v>-3.4799793147932689E-3</c:v>
                </c:pt>
                <c:pt idx="480">
                  <c:v>-3.4781087537805178E-3</c:v>
                </c:pt>
                <c:pt idx="481">
                  <c:v>-3.4762944630895021E-3</c:v>
                </c:pt>
                <c:pt idx="482">
                  <c:v>-3.4753650722052498E-3</c:v>
                </c:pt>
                <c:pt idx="483">
                  <c:v>-3.4744324308411123E-3</c:v>
                </c:pt>
                <c:pt idx="484">
                  <c:v>-3.4734965485494484E-3</c:v>
                </c:pt>
                <c:pt idx="485">
                  <c:v>-3.4715805551988055E-3</c:v>
                </c:pt>
                <c:pt idx="486">
                  <c:v>-3.4697208175016314E-3</c:v>
                </c:pt>
                <c:pt idx="487">
                  <c:v>-3.4687688850487675E-3</c:v>
                </c:pt>
                <c:pt idx="488">
                  <c:v>-3.4678137730592695E-3</c:v>
                </c:pt>
                <c:pt idx="489">
                  <c:v>-3.4668554916450489E-3</c:v>
                </c:pt>
                <c:pt idx="490">
                  <c:v>-3.4648950662630185E-3</c:v>
                </c:pt>
                <c:pt idx="491">
                  <c:v>-3.4629908763772477E-3</c:v>
                </c:pt>
                <c:pt idx="492">
                  <c:v>-3.4620169009569324E-3</c:v>
                </c:pt>
                <c:pt idx="493">
                  <c:v>-3.4610398172629786E-3</c:v>
                </c:pt>
                <c:pt idx="494">
                  <c:v>-3.4600596355272017E-3</c:v>
                </c:pt>
                <c:pt idx="495">
                  <c:v>-3.4580557782870613E-3</c:v>
                </c:pt>
                <c:pt idx="496">
                  <c:v>-3.4561081310036101E-3</c:v>
                </c:pt>
                <c:pt idx="497">
                  <c:v>-3.4551126115767161E-3</c:v>
                </c:pt>
                <c:pt idx="498">
                  <c:v>-3.454114054899371E-3</c:v>
                </c:pt>
                <c:pt idx="499">
                  <c:v>-3.4531124715631023E-3</c:v>
                </c:pt>
                <c:pt idx="500">
                  <c:v>-3.4510661826381295E-3</c:v>
                </c:pt>
                <c:pt idx="501">
                  <c:v>-3.4490760730276904E-3</c:v>
                </c:pt>
                <c:pt idx="502">
                  <c:v>-3.4480595081154419E-3</c:v>
                </c:pt>
                <c:pt idx="503">
                  <c:v>-3.447039977415578E-3</c:v>
                </c:pt>
                <c:pt idx="504">
                  <c:v>-3.4460174911199459E-3</c:v>
                </c:pt>
                <c:pt idx="505">
                  <c:v>-3.4439297707100636E-3</c:v>
                </c:pt>
                <c:pt idx="506">
                  <c:v>-3.4418981938166837E-3</c:v>
                </c:pt>
                <c:pt idx="507">
                  <c:v>-3.4408610821401453E-3</c:v>
                </c:pt>
                <c:pt idx="508">
                  <c:v>-3.4398210762587311E-3</c:v>
                </c:pt>
                <c:pt idx="509">
                  <c:v>-3.4387781858447042E-3</c:v>
                </c:pt>
                <c:pt idx="510">
                  <c:v>-3.4366500338567363E-3</c:v>
                </c:pt>
                <c:pt idx="511">
                  <c:v>-3.4345779846178814E-3</c:v>
                </c:pt>
                <c:pt idx="512">
                  <c:v>-3.4335208252578298E-3</c:v>
                </c:pt>
                <c:pt idx="513">
                  <c:v>-3.4324608426761216E-3</c:v>
                </c:pt>
                <c:pt idx="514">
                  <c:v>-3.4313975159694365E-3</c:v>
                </c:pt>
                <c:pt idx="515">
                  <c:v>-3.4292192666152133E-3</c:v>
                </c:pt>
                <c:pt idx="516">
                  <c:v>-3.4270863244456606E-3</c:v>
                </c:pt>
                <c:pt idx="517">
                  <c:v>-3.4259934901026412E-3</c:v>
                </c:pt>
                <c:pt idx="518">
                  <c:v>-3.4181744468098074E-3</c:v>
                </c:pt>
                <c:pt idx="519">
                  <c:v>-3.4100575545314982E-3</c:v>
                </c:pt>
                <c:pt idx="520">
                  <c:v>-3.4016403736192302E-3</c:v>
                </c:pt>
                <c:pt idx="521">
                  <c:v>-3.3929204647442646E-3</c:v>
                </c:pt>
                <c:pt idx="522">
                  <c:v>-3.3838953880582778E-3</c:v>
                </c:pt>
                <c:pt idx="523">
                  <c:v>-3.3745627039527548E-3</c:v>
                </c:pt>
                <c:pt idx="524">
                  <c:v>-3.3649199730190205E-3</c:v>
                </c:pt>
                <c:pt idx="525">
                  <c:v>-3.3549647557284956E-3</c:v>
                </c:pt>
                <c:pt idx="526">
                  <c:v>-3.3446946122328569E-3</c:v>
                </c:pt>
                <c:pt idx="527">
                  <c:v>-3.3341071030434932E-3</c:v>
                </c:pt>
                <c:pt idx="528">
                  <c:v>-3.3231997886717934E-3</c:v>
                </c:pt>
                <c:pt idx="529">
                  <c:v>-3.3119702293094022E-3</c:v>
                </c:pt>
                <c:pt idx="530">
                  <c:v>-3.2969978979746628E-3</c:v>
                </c:pt>
                <c:pt idx="531">
                  <c:v>-3.2848883637992543E-3</c:v>
                </c:pt>
                <c:pt idx="532">
                  <c:v>-3.2741810270220384E-3</c:v>
                </c:pt>
                <c:pt idx="533">
                  <c:v>-3.2613023381466988E-3</c:v>
                </c:pt>
                <c:pt idx="534">
                  <c:v>-3.2480023216185927E-3</c:v>
                </c:pt>
                <c:pt idx="535">
                  <c:v>-3.2342759598913418E-3</c:v>
                </c:pt>
                <c:pt idx="536">
                  <c:v>-3.2201182356983438E-3</c:v>
                </c:pt>
                <c:pt idx="537">
                  <c:v>-3.2055241318929006E-3</c:v>
                </c:pt>
                <c:pt idx="538">
                  <c:v>-3.1904886311284741E-3</c:v>
                </c:pt>
                <c:pt idx="539">
                  <c:v>-3.1750067158986539E-3</c:v>
                </c:pt>
                <c:pt idx="540">
                  <c:v>-3.159073369216614E-3</c:v>
                </c:pt>
                <c:pt idx="541">
                  <c:v>-3.1426835735359759E-3</c:v>
                </c:pt>
                <c:pt idx="542">
                  <c:v>-3.1258436980419191E-3</c:v>
                </c:pt>
                <c:pt idx="543">
                  <c:v>-3.108871085766296E-3</c:v>
                </c:pt>
                <c:pt idx="544">
                  <c:v>-3.09192179175799E-3</c:v>
                </c:pt>
                <c:pt idx="545">
                  <c:v>-3.0750053828842994E-3</c:v>
                </c:pt>
                <c:pt idx="546">
                  <c:v>-3.0581314261723946E-3</c:v>
                </c:pt>
                <c:pt idx="547">
                  <c:v>-3.034093256331083E-3</c:v>
                </c:pt>
                <c:pt idx="548">
                  <c:v>-3.0221603855462575E-3</c:v>
                </c:pt>
                <c:pt idx="549">
                  <c:v>-3.0078599369609549E-3</c:v>
                </c:pt>
                <c:pt idx="550">
                  <c:v>-2.9912514573693372E-3</c:v>
                </c:pt>
                <c:pt idx="551">
                  <c:v>-2.9747332642360291E-3</c:v>
                </c:pt>
                <c:pt idx="552">
                  <c:v>-2.9583149247480733E-3</c:v>
                </c:pt>
                <c:pt idx="553">
                  <c:v>-2.94200600553296E-3</c:v>
                </c:pt>
                <c:pt idx="554">
                  <c:v>-2.9258160734579874E-3</c:v>
                </c:pt>
                <c:pt idx="555">
                  <c:v>-2.9097546957101983E-3</c:v>
                </c:pt>
                <c:pt idx="556">
                  <c:v>-2.8938314390369868E-3</c:v>
                </c:pt>
                <c:pt idx="557">
                  <c:v>-2.8780558704255554E-3</c:v>
                </c:pt>
                <c:pt idx="558">
                  <c:v>-2.8624375566232985E-3</c:v>
                </c:pt>
                <c:pt idx="559">
                  <c:v>-2.8469860647772904E-3</c:v>
                </c:pt>
                <c:pt idx="560">
                  <c:v>-2.8317109616748937E-3</c:v>
                </c:pt>
                <c:pt idx="561">
                  <c:v>-2.8166218141834065E-3</c:v>
                </c:pt>
                <c:pt idx="562">
                  <c:v>-2.8017281894898716E-3</c:v>
                </c:pt>
                <c:pt idx="563">
                  <c:v>-2.787039654181811E-3</c:v>
                </c:pt>
                <c:pt idx="564">
                  <c:v>-2.7725657753663313E-3</c:v>
                </c:pt>
                <c:pt idx="565">
                  <c:v>-2.7583161199506989E-3</c:v>
                </c:pt>
                <c:pt idx="566">
                  <c:v>-2.7443002549620843E-3</c:v>
                </c:pt>
                <c:pt idx="567">
                  <c:v>-2.7305277470279776E-3</c:v>
                </c:pt>
                <c:pt idx="568">
                  <c:v>-2.716969634275479E-3</c:v>
                </c:pt>
                <c:pt idx="569">
                  <c:v>-2.7031968945268048E-3</c:v>
                </c:pt>
                <c:pt idx="570">
                  <c:v>-2.6890812907209849E-3</c:v>
                </c:pt>
                <c:pt idx="571">
                  <c:v>-2.6746172197800178E-3</c:v>
                </c:pt>
                <c:pt idx="572">
                  <c:v>-2.6597990785459658E-3</c:v>
                </c:pt>
                <c:pt idx="573">
                  <c:v>-2.6446212641806355E-3</c:v>
                </c:pt>
                <c:pt idx="574">
                  <c:v>-2.6290781735260893E-3</c:v>
                </c:pt>
                <c:pt idx="575">
                  <c:v>-2.6131642036641978E-3</c:v>
                </c:pt>
                <c:pt idx="576">
                  <c:v>-2.5968737512371831E-3</c:v>
                </c:pt>
                <c:pt idx="577">
                  <c:v>-2.5802012137665642E-3</c:v>
                </c:pt>
                <c:pt idx="578">
                  <c:v>-2.563140987574819E-3</c:v>
                </c:pt>
                <c:pt idx="579">
                  <c:v>-2.5456874703033705E-3</c:v>
                </c:pt>
                <c:pt idx="580">
                  <c:v>-2.5278350582746967E-3</c:v>
                </c:pt>
                <c:pt idx="581">
                  <c:v>-2.5095781487705082E-3</c:v>
                </c:pt>
                <c:pt idx="582">
                  <c:v>-2.4827640951796681E-3</c:v>
                </c:pt>
                <c:pt idx="583">
                  <c:v>-2.4635017341134713E-3</c:v>
                </c:pt>
                <c:pt idx="584">
                  <c:v>-2.4495033970772795E-3</c:v>
                </c:pt>
                <c:pt idx="585">
                  <c:v>-2.4295110225214245E-3</c:v>
                </c:pt>
                <c:pt idx="586">
                  <c:v>-2.4090853347802366E-3</c:v>
                </c:pt>
                <c:pt idx="587">
                  <c:v>-2.388220730535906E-3</c:v>
                </c:pt>
                <c:pt idx="588">
                  <c:v>-2.3669116072300156E-3</c:v>
                </c:pt>
                <c:pt idx="589">
                  <c:v>-2.3451523611850433E-3</c:v>
                </c:pt>
                <c:pt idx="590">
                  <c:v>-2.3229373899225081E-3</c:v>
                </c:pt>
                <c:pt idx="591">
                  <c:v>-2.300261089964728E-3</c:v>
                </c:pt>
                <c:pt idx="592">
                  <c:v>-2.2771178583536056E-3</c:v>
                </c:pt>
                <c:pt idx="593">
                  <c:v>-2.2535020918912352E-3</c:v>
                </c:pt>
                <c:pt idx="594">
                  <c:v>-2.2294081878193595E-3</c:v>
                </c:pt>
                <c:pt idx="595">
                  <c:v>-2.2048305427802006E-3</c:v>
                </c:pt>
                <c:pt idx="596">
                  <c:v>-2.1797635537357252E-3</c:v>
                </c:pt>
                <c:pt idx="597">
                  <c:v>-2.1467706626205896E-3</c:v>
                </c:pt>
                <c:pt idx="598">
                  <c:v>-2.1130193888208026E-3</c:v>
                </c:pt>
                <c:pt idx="599">
                  <c:v>-2.0861590030651911E-3</c:v>
                </c:pt>
                <c:pt idx="600">
                  <c:v>-2.0548305316481219E-3</c:v>
                </c:pt>
                <c:pt idx="601">
                  <c:v>-2.0308877539276793E-3</c:v>
                </c:pt>
                <c:pt idx="602">
                  <c:v>-2.0024656843498079E-3</c:v>
                </c:pt>
                <c:pt idx="603">
                  <c:v>-1.9735118473818147E-3</c:v>
                </c:pt>
                <c:pt idx="604">
                  <c:v>-1.944020639546018E-3</c:v>
                </c:pt>
                <c:pt idx="605">
                  <c:v>-1.9139864580441923E-3</c:v>
                </c:pt>
                <c:pt idx="606">
                  <c:v>-1.883403699598496E-3</c:v>
                </c:pt>
                <c:pt idx="607">
                  <c:v>-1.8522667613307675E-3</c:v>
                </c:pt>
                <c:pt idx="608">
                  <c:v>-1.820570039643421E-3</c:v>
                </c:pt>
                <c:pt idx="609">
                  <c:v>-1.788307931658295E-3</c:v>
                </c:pt>
                <c:pt idx="610">
                  <c:v>-1.7554748343373561E-3</c:v>
                </c:pt>
                <c:pt idx="611">
                  <c:v>-1.7220651443228263E-3</c:v>
                </c:pt>
                <c:pt idx="612">
                  <c:v>-1.6880732584967362E-3</c:v>
                </c:pt>
                <c:pt idx="613">
                  <c:v>-1.6534935737411161E-3</c:v>
                </c:pt>
                <c:pt idx="614">
                  <c:v>-1.6183204868980283E-3</c:v>
                </c:pt>
                <c:pt idx="615">
                  <c:v>-1.5825483946896313E-3</c:v>
                </c:pt>
                <c:pt idx="616">
                  <c:v>-1.5461716940379233E-3</c:v>
                </c:pt>
                <c:pt idx="617">
                  <c:v>-1.5091847817050308E-3</c:v>
                </c:pt>
                <c:pt idx="618">
                  <c:v>-1.471582054533016E-3</c:v>
                </c:pt>
                <c:pt idx="619">
                  <c:v>-1.4333594453752596E-3</c:v>
                </c:pt>
                <c:pt idx="620">
                  <c:v>-1.3947679415426961E-3</c:v>
                </c:pt>
                <c:pt idx="621">
                  <c:v>-1.3560043753457762E-3</c:v>
                </c:pt>
                <c:pt idx="622">
                  <c:v>-1.3170717924682052E-3</c:v>
                </c:pt>
                <c:pt idx="623">
                  <c:v>-1.2779732393530807E-3</c:v>
                </c:pt>
                <c:pt idx="624">
                  <c:v>-1.238711761564204E-3</c:v>
                </c:pt>
                <c:pt idx="625">
                  <c:v>-1.1992904052249287E-3</c:v>
                </c:pt>
                <c:pt idx="626">
                  <c:v>-1.1597122163387041E-3</c:v>
                </c:pt>
                <c:pt idx="627">
                  <c:v>-1.1199802410288839E-3</c:v>
                </c:pt>
                <c:pt idx="628">
                  <c:v>-1.0800975251790135E-3</c:v>
                </c:pt>
                <c:pt idx="629">
                  <c:v>-1.0400671147525742E-3</c:v>
                </c:pt>
                <c:pt idx="630">
                  <c:v>-9.9989205579298357E-4</c:v>
                </c:pt>
                <c:pt idx="631">
                  <c:v>-9.5957539422375504E-4</c:v>
                </c:pt>
                <c:pt idx="632">
                  <c:v>-9.1912017632811427E-4</c:v>
                </c:pt>
                <c:pt idx="633">
                  <c:v>-8.7852944762989438E-4</c:v>
                </c:pt>
                <c:pt idx="634">
                  <c:v>-8.3197801979739694E-4</c:v>
                </c:pt>
                <c:pt idx="635">
                  <c:v>-7.9110716841412909E-4</c:v>
                </c:pt>
                <c:pt idx="636">
                  <c:v>-7.5597465879262415E-4</c:v>
                </c:pt>
                <c:pt idx="637">
                  <c:v>-7.148723481975594E-4</c:v>
                </c:pt>
                <c:pt idx="638">
                  <c:v>-6.7364975713690711E-4</c:v>
                </c:pt>
                <c:pt idx="639">
                  <c:v>-6.3230993149421266E-4</c:v>
                </c:pt>
                <c:pt idx="640">
                  <c:v>-5.9085591747276567E-4</c:v>
                </c:pt>
                <c:pt idx="641">
                  <c:v>-5.4929076087617545E-4</c:v>
                </c:pt>
                <c:pt idx="642">
                  <c:v>-5.0761750794769966E-4</c:v>
                </c:pt>
                <c:pt idx="643">
                  <c:v>-4.6583920445097959E-4</c:v>
                </c:pt>
                <c:pt idx="644">
                  <c:v>-4.2395889666924091E-4</c:v>
                </c:pt>
                <c:pt idx="645">
                  <c:v>-3.8197963044606098E-4</c:v>
                </c:pt>
                <c:pt idx="646">
                  <c:v>-3.399044517049532E-4</c:v>
                </c:pt>
                <c:pt idx="647">
                  <c:v>-2.9773640672914325E-4</c:v>
                </c:pt>
                <c:pt idx="648">
                  <c:v>-2.4338879427876492E-4</c:v>
                </c:pt>
                <c:pt idx="649">
                  <c:v>-2.1313390184740655E-4</c:v>
                </c:pt>
                <c:pt idx="650">
                  <c:v>-1.7070553386844267E-4</c:v>
                </c:pt>
                <c:pt idx="651">
                  <c:v>-1.2819648374851056E-4</c:v>
                </c:pt>
                <c:pt idx="652">
                  <c:v>-8.5609797371155594E-5</c:v>
                </c:pt>
                <c:pt idx="653">
                  <c:v>-4.2948520699859216E-5</c:v>
                </c:pt>
                <c:pt idx="654">
                  <c:v>-2.1569993791104025E-7</c:v>
                </c:pt>
                <c:pt idx="655">
                  <c:v>4.2585618951207493E-5</c:v>
                </c:pt>
                <c:pt idx="656">
                  <c:v>8.5452390043982973E-5</c:v>
                </c:pt>
                <c:pt idx="657">
                  <c:v>1.2838156713712578E-4</c:v>
                </c:pt>
                <c:pt idx="658">
                  <c:v>1.7137010426715449E-4</c:v>
                </c:pt>
                <c:pt idx="659">
                  <c:v>2.1441495547058764E-4</c:v>
                </c:pt>
                <c:pt idx="660">
                  <c:v>2.5751307454413563E-4</c:v>
                </c:pt>
                <c:pt idx="661">
                  <c:v>3.0066141552431702E-4</c:v>
                </c:pt>
                <c:pt idx="662">
                  <c:v>3.4385693244765037E-4</c:v>
                </c:pt>
                <c:pt idx="663">
                  <c:v>3.8709657927071817E-4</c:v>
                </c:pt>
                <c:pt idx="664">
                  <c:v>4.3037730971029475E-4</c:v>
                </c:pt>
                <c:pt idx="665">
                  <c:v>4.736960779627708E-4</c:v>
                </c:pt>
                <c:pt idx="666">
                  <c:v>5.1704983798472881E-4</c:v>
                </c:pt>
                <c:pt idx="667">
                  <c:v>5.6043554357287917E-4</c:v>
                </c:pt>
                <c:pt idx="668">
                  <c:v>6.0385014884367649E-4</c:v>
                </c:pt>
                <c:pt idx="669">
                  <c:v>6.4729060759383117E-4</c:v>
                </c:pt>
                <c:pt idx="670">
                  <c:v>6.9075387385986176E-4</c:v>
                </c:pt>
                <c:pt idx="671">
                  <c:v>7.342369015184147E-4</c:v>
                </c:pt>
                <c:pt idx="672">
                  <c:v>7.7784172279216079E-4</c:v>
                </c:pt>
                <c:pt idx="673">
                  <c:v>8.2170493593380911E-4</c:v>
                </c:pt>
                <c:pt idx="674">
                  <c:v>8.6582803031198807E-4</c:v>
                </c:pt>
                <c:pt idx="675">
                  <c:v>9.1021167243354739E-4</c:v>
                </c:pt>
                <c:pt idx="676">
                  <c:v>9.5485652840565649E-4</c:v>
                </c:pt>
                <c:pt idx="677">
                  <c:v>9.9976326481510114E-4</c:v>
                </c:pt>
                <c:pt idx="678">
                  <c:v>1.044932548088795E-3</c:v>
                </c:pt>
                <c:pt idx="679">
                  <c:v>1.0903650444937796E-3</c:v>
                </c:pt>
                <c:pt idx="680">
                  <c:v>1.1360614204569686E-3</c:v>
                </c:pt>
                <c:pt idx="681">
                  <c:v>1.1820223424052756E-3</c:v>
                </c:pt>
                <c:pt idx="682">
                  <c:v>1.2282484766057422E-3</c:v>
                </c:pt>
                <c:pt idx="683">
                  <c:v>1.2747404896451542E-3</c:v>
                </c:pt>
                <c:pt idx="684">
                  <c:v>1.321499047790553E-3</c:v>
                </c:pt>
                <c:pt idx="685">
                  <c:v>1.3685248174688525E-3</c:v>
                </c:pt>
                <c:pt idx="686">
                  <c:v>1.415818464947094E-3</c:v>
                </c:pt>
                <c:pt idx="687">
                  <c:v>1.4633806568120633E-3</c:v>
                </c:pt>
                <c:pt idx="688">
                  <c:v>1.5112120594107381E-3</c:v>
                </c:pt>
                <c:pt idx="689">
                  <c:v>1.559313339090096E-3</c:v>
                </c:pt>
                <c:pt idx="690">
                  <c:v>1.6076851621971144E-3</c:v>
                </c:pt>
                <c:pt idx="691">
                  <c:v>1.6563281952386433E-3</c:v>
                </c:pt>
                <c:pt idx="692">
                  <c:v>1.705243104481724E-3</c:v>
                </c:pt>
                <c:pt idx="693">
                  <c:v>1.7544305565930784E-3</c:v>
                </c:pt>
                <c:pt idx="694">
                  <c:v>1.803891217679876E-3</c:v>
                </c:pt>
                <c:pt idx="695">
                  <c:v>1.8536257541690304E-3</c:v>
                </c:pt>
                <c:pt idx="696">
                  <c:v>1.9036348327272634E-3</c:v>
                </c:pt>
                <c:pt idx="697">
                  <c:v>1.9539191196216166E-3</c:v>
                </c:pt>
                <c:pt idx="698">
                  <c:v>2.0044792810391954E-3</c:v>
                </c:pt>
                <c:pt idx="699">
                  <c:v>2.0553159837266577E-3</c:v>
                </c:pt>
                <c:pt idx="700">
                  <c:v>2.106429893791173E-3</c:v>
                </c:pt>
                <c:pt idx="701">
                  <c:v>2.1578216778195269E-3</c:v>
                </c:pt>
                <c:pt idx="702">
                  <c:v>2.2243062057025753E-3</c:v>
                </c:pt>
                <c:pt idx="703">
                  <c:v>2.2614415332355975E-3</c:v>
                </c:pt>
                <c:pt idx="704">
                  <c:v>2.3136709374771414E-3</c:v>
                </c:pt>
                <c:pt idx="705">
                  <c:v>2.3661808813102425E-3</c:v>
                </c:pt>
                <c:pt idx="706">
                  <c:v>2.4189720311618146E-3</c:v>
                </c:pt>
                <c:pt idx="707">
                  <c:v>2.4720450533788352E-3</c:v>
                </c:pt>
                <c:pt idx="708">
                  <c:v>2.5254006143882179E-3</c:v>
                </c:pt>
                <c:pt idx="709">
                  <c:v>2.5790393806168765E-3</c:v>
                </c:pt>
                <c:pt idx="710">
                  <c:v>2.6329620184917246E-3</c:v>
                </c:pt>
                <c:pt idx="711">
                  <c:v>2.6871691945196119E-3</c:v>
                </c:pt>
                <c:pt idx="712">
                  <c:v>2.7416615748876438E-3</c:v>
                </c:pt>
                <c:pt idx="713">
                  <c:v>2.7964398262625423E-3</c:v>
                </c:pt>
                <c:pt idx="714">
                  <c:v>2.8515046149113488E-3</c:v>
                </c:pt>
                <c:pt idx="715">
                  <c:v>2.906856607340913E-3</c:v>
                </c:pt>
                <c:pt idx="716">
                  <c:v>2.9624964699781486E-3</c:v>
                </c:pt>
                <c:pt idx="717">
                  <c:v>3.0184248690101612E-3</c:v>
                </c:pt>
                <c:pt idx="718">
                  <c:v>3.0746424711836084E-3</c:v>
                </c:pt>
                <c:pt idx="719">
                  <c:v>3.131149942765532E-3</c:v>
                </c:pt>
                <c:pt idx="720">
                  <c:v>3.1879479502627817E-3</c:v>
                </c:pt>
                <c:pt idx="721">
                  <c:v>3.2450371601022709E-3</c:v>
                </c:pt>
                <c:pt idx="722">
                  <c:v>3.3024182386309775E-3</c:v>
                </c:pt>
                <c:pt idx="723">
                  <c:v>3.360091852355751E-3</c:v>
                </c:pt>
                <c:pt idx="724">
                  <c:v>3.4179374310827626E-3</c:v>
                </c:pt>
                <c:pt idx="725">
                  <c:v>3.4756918699141437E-3</c:v>
                </c:pt>
                <c:pt idx="726">
                  <c:v>3.5333415606153551E-3</c:v>
                </c:pt>
                <c:pt idx="727">
                  <c:v>3.5908821808838809E-3</c:v>
                </c:pt>
                <c:pt idx="728">
                  <c:v>3.6483094079375888E-3</c:v>
                </c:pt>
                <c:pt idx="729">
                  <c:v>3.7056189193140909E-3</c:v>
                </c:pt>
                <c:pt idx="730">
                  <c:v>3.762806392391127E-3</c:v>
                </c:pt>
                <c:pt idx="731">
                  <c:v>3.819867504626373E-3</c:v>
                </c:pt>
                <c:pt idx="732">
                  <c:v>3.8767979334775049E-3</c:v>
                </c:pt>
                <c:pt idx="733">
                  <c:v>3.9335933563222625E-3</c:v>
                </c:pt>
                <c:pt idx="734">
                  <c:v>3.9902494506183217E-3</c:v>
                </c:pt>
                <c:pt idx="735">
                  <c:v>4.0467618938233585E-3</c:v>
                </c:pt>
                <c:pt idx="736">
                  <c:v>4.1031263632351767E-3</c:v>
                </c:pt>
                <c:pt idx="737">
                  <c:v>4.1593385362315161E-3</c:v>
                </c:pt>
                <c:pt idx="738">
                  <c:v>4.2233889894927046E-3</c:v>
                </c:pt>
                <c:pt idx="739">
                  <c:v>4.2712887031282065E-3</c:v>
                </c:pt>
                <c:pt idx="740">
                  <c:v>4.3270180517041013E-3</c:v>
                </c:pt>
                <c:pt idx="741">
                  <c:v>4.3825778136152849E-3</c:v>
                </c:pt>
                <c:pt idx="742">
                  <c:v>4.4379636661595612E-3</c:v>
                </c:pt>
                <c:pt idx="743">
                  <c:v>4.4931712869544782E-3</c:v>
                </c:pt>
                <c:pt idx="744">
                  <c:v>4.5481963531379677E-3</c:v>
                </c:pt>
                <c:pt idx="745">
                  <c:v>4.6030345422476415E-3</c:v>
                </c:pt>
                <c:pt idx="746">
                  <c:v>4.6576815317411757E-3</c:v>
                </c:pt>
                <c:pt idx="747">
                  <c:v>4.7121329986765659E-3</c:v>
                </c:pt>
                <c:pt idx="748">
                  <c:v>4.7663846209911043E-3</c:v>
                </c:pt>
                <c:pt idx="749">
                  <c:v>4.8204320755029784E-3</c:v>
                </c:pt>
                <c:pt idx="750">
                  <c:v>4.8742710399896083E-3</c:v>
                </c:pt>
                <c:pt idx="751">
                  <c:v>4.9278971916688619E-3</c:v>
                </c:pt>
                <c:pt idx="752">
                  <c:v>4.9813062079984149E-3</c:v>
                </c:pt>
                <c:pt idx="753">
                  <c:v>5.0496489305196235E-3</c:v>
                </c:pt>
                <c:pt idx="754">
                  <c:v>5.0874555437196989E-3</c:v>
                </c:pt>
                <c:pt idx="755">
                  <c:v>5.1401872179468455E-3</c:v>
                </c:pt>
                <c:pt idx="756">
                  <c:v>5.2001646844601623E-3</c:v>
                </c:pt>
                <c:pt idx="757">
                  <c:v>5.2449429661827196E-3</c:v>
                </c:pt>
                <c:pt idx="758">
                  <c:v>5.2969583947870547E-3</c:v>
                </c:pt>
                <c:pt idx="759">
                  <c:v>5.3487264296858683E-3</c:v>
                </c:pt>
                <c:pt idx="760">
                  <c:v>5.4002427480170923E-3</c:v>
                </c:pt>
                <c:pt idx="761">
                  <c:v>5.4515030272384024E-3</c:v>
                </c:pt>
                <c:pt idx="762">
                  <c:v>5.5025029447275386E-3</c:v>
                </c:pt>
                <c:pt idx="763">
                  <c:v>5.5532381780221129E-3</c:v>
                </c:pt>
                <c:pt idx="764">
                  <c:v>5.6037044040202488E-3</c:v>
                </c:pt>
                <c:pt idx="765">
                  <c:v>5.6538973004993665E-3</c:v>
                </c:pt>
                <c:pt idx="766">
                  <c:v>5.7038125445174614E-3</c:v>
                </c:pt>
                <c:pt idx="767">
                  <c:v>5.7534458136920819E-3</c:v>
                </c:pt>
                <c:pt idx="768">
                  <c:v>5.8027927851611594E-3</c:v>
                </c:pt>
                <c:pt idx="769">
                  <c:v>5.8518491363024339E-3</c:v>
                </c:pt>
                <c:pt idx="770">
                  <c:v>5.9006105444936452E-3</c:v>
                </c:pt>
                <c:pt idx="771">
                  <c:v>5.9490726872724053E-3</c:v>
                </c:pt>
                <c:pt idx="772">
                  <c:v>5.9972312415368378E-3</c:v>
                </c:pt>
                <c:pt idx="773">
                  <c:v>6.0450818851442989E-3</c:v>
                </c:pt>
                <c:pt idx="774">
                  <c:v>6.092620294912976E-3</c:v>
                </c:pt>
                <c:pt idx="775">
                  <c:v>6.1398421484604171E-3</c:v>
                </c:pt>
                <c:pt idx="776">
                  <c:v>6.1868345828042237E-3</c:v>
                </c:pt>
                <c:pt idx="777">
                  <c:v>6.2339162947733229E-3</c:v>
                </c:pt>
                <c:pt idx="778">
                  <c:v>6.2811161615083932E-3</c:v>
                </c:pt>
                <c:pt idx="779">
                  <c:v>6.3284346778935685E-3</c:v>
                </c:pt>
                <c:pt idx="780">
                  <c:v>6.3758723389728544E-3</c:v>
                </c:pt>
                <c:pt idx="781">
                  <c:v>6.4234296397103208E-3</c:v>
                </c:pt>
                <c:pt idx="782">
                  <c:v>6.4711070749901012E-3</c:v>
                </c:pt>
                <c:pt idx="783">
                  <c:v>6.5189051396963293E-3</c:v>
                </c:pt>
                <c:pt idx="784">
                  <c:v>6.5668243289529471E-3</c:v>
                </c:pt>
                <c:pt idx="785">
                  <c:v>6.6148651377240242E-3</c:v>
                </c:pt>
                <c:pt idx="786">
                  <c:v>6.6630280608137582E-3</c:v>
                </c:pt>
                <c:pt idx="787">
                  <c:v>6.711313593266155E-3</c:v>
                </c:pt>
                <c:pt idx="788">
                  <c:v>6.7597222301252202E-3</c:v>
                </c:pt>
                <c:pt idx="789">
                  <c:v>6.8082544662750877E-3</c:v>
                </c:pt>
                <c:pt idx="790">
                  <c:v>6.8708354673763239E-3</c:v>
                </c:pt>
                <c:pt idx="791">
                  <c:v>6.9196520746128698E-3</c:v>
                </c:pt>
                <c:pt idx="792">
                  <c:v>6.9615945316403582E-3</c:v>
                </c:pt>
                <c:pt idx="793">
                  <c:v>7.0106440946915427E-3</c:v>
                </c:pt>
                <c:pt idx="794">
                  <c:v>7.0598198026772252E-3</c:v>
                </c:pt>
                <c:pt idx="795">
                  <c:v>7.1091221502417312E-3</c:v>
                </c:pt>
                <c:pt idx="796">
                  <c:v>7.1585516325889387E-3</c:v>
                </c:pt>
                <c:pt idx="797">
                  <c:v>7.2081087447628533E-3</c:v>
                </c:pt>
                <c:pt idx="798">
                  <c:v>7.2577939812479286E-3</c:v>
                </c:pt>
                <c:pt idx="799">
                  <c:v>7.3076078375677866E-3</c:v>
                </c:pt>
                <c:pt idx="800">
                  <c:v>7.357550808446689E-3</c:v>
                </c:pt>
                <c:pt idx="801">
                  <c:v>7.4076233888487053E-3</c:v>
                </c:pt>
                <c:pt idx="802">
                  <c:v>7.4578260737379054E-3</c:v>
                </c:pt>
                <c:pt idx="803">
                  <c:v>7.508159358158295E-3</c:v>
                </c:pt>
                <c:pt idx="804">
                  <c:v>7.573066278716567E-3</c:v>
                </c:pt>
                <c:pt idx="805">
                  <c:v>7.6092197050492416E-3</c:v>
                </c:pt>
                <c:pt idx="806">
                  <c:v>7.6599477576078101E-3</c:v>
                </c:pt>
                <c:pt idx="807">
                  <c:v>7.7108083895538471E-3</c:v>
                </c:pt>
                <c:pt idx="808">
                  <c:v>7.7655337023552207E-3</c:v>
                </c:pt>
                <c:pt idx="809">
                  <c:v>7.8202442000474548E-3</c:v>
                </c:pt>
                <c:pt idx="810">
                  <c:v>7.8715247321881066E-3</c:v>
                </c:pt>
                <c:pt idx="811">
                  <c:v>7.9229398941560447E-3</c:v>
                </c:pt>
                <c:pt idx="812">
                  <c:v>7.9744901810752111E-3</c:v>
                </c:pt>
                <c:pt idx="813">
                  <c:v>8.0261760878297395E-3</c:v>
                </c:pt>
                <c:pt idx="814">
                  <c:v>8.0779981093037634E-3</c:v>
                </c:pt>
                <c:pt idx="815">
                  <c:v>8.1299567406212248E-3</c:v>
                </c:pt>
                <c:pt idx="816">
                  <c:v>8.1820524766662572E-3</c:v>
                </c:pt>
                <c:pt idx="817">
                  <c:v>8.2342858124828666E-3</c:v>
                </c:pt>
                <c:pt idx="818">
                  <c:v>8.2866572430351226E-3</c:v>
                </c:pt>
                <c:pt idx="819">
                  <c:v>8.339167263207159E-3</c:v>
                </c:pt>
                <c:pt idx="820">
                  <c:v>8.3918163680429814E-3</c:v>
                </c:pt>
                <c:pt idx="821">
                  <c:v>8.4446050525066596E-3</c:v>
                </c:pt>
                <c:pt idx="822">
                  <c:v>8.4975338115622634E-3</c:v>
                </c:pt>
                <c:pt idx="823">
                  <c:v>8.5506031400939264E-3</c:v>
                </c:pt>
                <c:pt idx="824">
                  <c:v>8.6038135333055266E-3</c:v>
                </c:pt>
                <c:pt idx="825">
                  <c:v>8.6571654859213254E-3</c:v>
                </c:pt>
                <c:pt idx="826">
                  <c:v>8.7106594930652648E-3</c:v>
                </c:pt>
                <c:pt idx="827">
                  <c:v>8.7642960497014144E-3</c:v>
                </c:pt>
                <c:pt idx="828">
                  <c:v>8.8180448255315014E-3</c:v>
                </c:pt>
                <c:pt idx="829">
                  <c:v>8.8715577326770045E-3</c:v>
                </c:pt>
                <c:pt idx="830">
                  <c:v>8.9247320585794654E-3</c:v>
                </c:pt>
                <c:pt idx="831">
                  <c:v>8.9775637356925841E-3</c:v>
                </c:pt>
                <c:pt idx="832">
                  <c:v>9.0300486965499971E-3</c:v>
                </c:pt>
                <c:pt idx="833">
                  <c:v>9.0821828738452126E-3</c:v>
                </c:pt>
                <c:pt idx="834">
                  <c:v>9.1339622000319309E-3</c:v>
                </c:pt>
                <c:pt idx="835">
                  <c:v>9.1853826075638523E-3</c:v>
                </c:pt>
                <c:pt idx="836">
                  <c:v>9.2364400292943571E-3</c:v>
                </c:pt>
                <c:pt idx="837">
                  <c:v>9.2871303975172737E-3</c:v>
                </c:pt>
                <c:pt idx="838">
                  <c:v>9.3374496449261102E-3</c:v>
                </c:pt>
                <c:pt idx="839">
                  <c:v>9.387393704054503E-3</c:v>
                </c:pt>
                <c:pt idx="840">
                  <c:v>9.4369585073561524E-3</c:v>
                </c:pt>
                <c:pt idx="841">
                  <c:v>9.4861399873646945E-3</c:v>
                </c:pt>
                <c:pt idx="842">
                  <c:v>9.5559772039077728E-3</c:v>
                </c:pt>
                <c:pt idx="843">
                  <c:v>9.6042133617224579E-3</c:v>
                </c:pt>
                <c:pt idx="844">
                  <c:v>9.6381694468661294E-3</c:v>
                </c:pt>
                <c:pt idx="845">
                  <c:v>9.6857195428068366E-3</c:v>
                </c:pt>
                <c:pt idx="846">
                  <c:v>9.7328653972272861E-3</c:v>
                </c:pt>
                <c:pt idx="847">
                  <c:v>9.7796029426611142E-3</c:v>
                </c:pt>
                <c:pt idx="848">
                  <c:v>9.8259281115620212E-3</c:v>
                </c:pt>
                <c:pt idx="849">
                  <c:v>9.8718368366235154E-3</c:v>
                </c:pt>
                <c:pt idx="850">
                  <c:v>9.9173250502992971E-3</c:v>
                </c:pt>
                <c:pt idx="851">
                  <c:v>9.9623886850430665E-3</c:v>
                </c:pt>
                <c:pt idx="852">
                  <c:v>1.0007023673628268E-2</c:v>
                </c:pt>
                <c:pt idx="853">
                  <c:v>1.005122594834873E-2</c:v>
                </c:pt>
                <c:pt idx="854">
                  <c:v>1.009499144189796E-2</c:v>
                </c:pt>
                <c:pt idx="855">
                  <c:v>1.0138316086809596E-2</c:v>
                </c:pt>
                <c:pt idx="856">
                  <c:v>1.0181195815537336E-2</c:v>
                </c:pt>
                <c:pt idx="857">
                  <c:v>1.0223626560694754E-2</c:v>
                </c:pt>
                <c:pt idx="858">
                  <c:v>1.0278091580277149E-2</c:v>
                </c:pt>
                <c:pt idx="859">
                  <c:v>1.0330644071387951E-2</c:v>
                </c:pt>
                <c:pt idx="860">
                  <c:v>1.0377227743507689E-2</c:v>
                </c:pt>
                <c:pt idx="861">
                  <c:v>1.041176455076176E-2</c:v>
                </c:pt>
                <c:pt idx="862">
                  <c:v>1.0451619356457442E-2</c:v>
                </c:pt>
                <c:pt idx="863">
                  <c:v>1.0490998449483868E-2</c:v>
                </c:pt>
                <c:pt idx="864">
                  <c:v>1.052989776245461E-2</c:v>
                </c:pt>
                <c:pt idx="865">
                  <c:v>1.0568313227823367E-2</c:v>
                </c:pt>
                <c:pt idx="866">
                  <c:v>1.0606240778203713E-2</c:v>
                </c:pt>
                <c:pt idx="867">
                  <c:v>1.0643676346129283E-2</c:v>
                </c:pt>
                <c:pt idx="868">
                  <c:v>1.0680615864133713E-2</c:v>
                </c:pt>
                <c:pt idx="869">
                  <c:v>1.0717055264670705E-2</c:v>
                </c:pt>
                <c:pt idx="870">
                  <c:v>1.0752990480433766E-2</c:v>
                </c:pt>
                <c:pt idx="871">
                  <c:v>1.0788417443876597E-2</c:v>
                </c:pt>
                <c:pt idx="872">
                  <c:v>1.0823332087452897E-2</c:v>
                </c:pt>
                <c:pt idx="873">
                  <c:v>1.0857730343856176E-2</c:v>
                </c:pt>
                <c:pt idx="874">
                  <c:v>1.0891608145620069E-2</c:v>
                </c:pt>
                <c:pt idx="875">
                  <c:v>1.092496142511834E-2</c:v>
                </c:pt>
                <c:pt idx="876">
                  <c:v>1.0957786115124435E-2</c:v>
                </c:pt>
                <c:pt idx="877">
                  <c:v>1.0990078148012117E-2</c:v>
                </c:pt>
                <c:pt idx="878">
                  <c:v>1.1021833456394958E-2</c:v>
                </c:pt>
                <c:pt idx="879">
                  <c:v>1.105304913235905E-2</c:v>
                </c:pt>
                <c:pt idx="880">
                  <c:v>1.1083914128118266E-2</c:v>
                </c:pt>
                <c:pt idx="881">
                  <c:v>1.1114574104116315E-2</c:v>
                </c:pt>
                <c:pt idx="882">
                  <c:v>1.1145027895365089E-2</c:v>
                </c:pt>
                <c:pt idx="883">
                  <c:v>1.1175274336636676E-2</c:v>
                </c:pt>
                <c:pt idx="884">
                  <c:v>1.1205312262543288E-2</c:v>
                </c:pt>
                <c:pt idx="885">
                  <c:v>1.1235140508176755E-2</c:v>
                </c:pt>
                <c:pt idx="886">
                  <c:v>1.1264757908149292E-2</c:v>
                </c:pt>
                <c:pt idx="887">
                  <c:v>1.1294163297232984E-2</c:v>
                </c:pt>
                <c:pt idx="888">
                  <c:v>1.1323355510359789E-2</c:v>
                </c:pt>
                <c:pt idx="889">
                  <c:v>1.1352333382221858E-2</c:v>
                </c:pt>
                <c:pt idx="890">
                  <c:v>1.1381095747751147E-2</c:v>
                </c:pt>
                <c:pt idx="891">
                  <c:v>1.1409641441639806E-2</c:v>
                </c:pt>
                <c:pt idx="892">
                  <c:v>1.1437969298659922E-2</c:v>
                </c:pt>
                <c:pt idx="893">
                  <c:v>1.1466078153823389E-2</c:v>
                </c:pt>
                <c:pt idx="894">
                  <c:v>1.1504056747373426E-2</c:v>
                </c:pt>
                <c:pt idx="895">
                  <c:v>1.152556854083997E-2</c:v>
                </c:pt>
                <c:pt idx="896">
                  <c:v>1.1549079055415135E-2</c:v>
                </c:pt>
                <c:pt idx="897">
                  <c:v>1.1576300250633054E-2</c:v>
                </c:pt>
                <c:pt idx="898">
                  <c:v>1.1603296617934689E-2</c:v>
                </c:pt>
                <c:pt idx="899">
                  <c:v>1.1630066992092125E-2</c:v>
                </c:pt>
                <c:pt idx="900">
                  <c:v>1.1656610207877449E-2</c:v>
                </c:pt>
                <c:pt idx="901">
                  <c:v>1.1682925100062747E-2</c:v>
                </c:pt>
                <c:pt idx="902">
                  <c:v>1.1709010503579975E-2</c:v>
                </c:pt>
                <c:pt idx="903">
                  <c:v>1.1734865253281157E-2</c:v>
                </c:pt>
                <c:pt idx="904">
                  <c:v>1.1760488183778506E-2</c:v>
                </c:pt>
                <c:pt idx="905">
                  <c:v>1.1785878129924043E-2</c:v>
                </c:pt>
                <c:pt idx="906">
                  <c:v>1.1811033926569792E-2</c:v>
                </c:pt>
                <c:pt idx="907">
                  <c:v>1.1835954408567773E-2</c:v>
                </c:pt>
                <c:pt idx="908">
                  <c:v>1.186764738449142E-2</c:v>
                </c:pt>
                <c:pt idx="909">
                  <c:v>1.188508476762884E-2</c:v>
                </c:pt>
                <c:pt idx="910">
                  <c:v>1.1909292314316033E-2</c:v>
                </c:pt>
                <c:pt idx="911">
                  <c:v>1.1933259885603675E-2</c:v>
                </c:pt>
                <c:pt idx="912">
                  <c:v>1.1960356053393184E-2</c:v>
                </c:pt>
                <c:pt idx="913">
                  <c:v>1.1980470440908775E-2</c:v>
                </c:pt>
                <c:pt idx="914">
                  <c:v>1.200371109455034E-2</c:v>
                </c:pt>
                <c:pt idx="915">
                  <c:v>1.2026707112040569E-2</c:v>
                </c:pt>
                <c:pt idx="916">
                  <c:v>1.2049457327991675E-2</c:v>
                </c:pt>
                <c:pt idx="917">
                  <c:v>1.2071960577415553E-2</c:v>
                </c:pt>
                <c:pt idx="918">
                  <c:v>1.2094215695004351E-2</c:v>
                </c:pt>
                <c:pt idx="919">
                  <c:v>1.2116221515530157E-2</c:v>
                </c:pt>
                <c:pt idx="920">
                  <c:v>1.2137976873924927E-2</c:v>
                </c:pt>
                <c:pt idx="921">
                  <c:v>1.2159480604880812E-2</c:v>
                </c:pt>
                <c:pt idx="922">
                  <c:v>1.218073154332977E-2</c:v>
                </c:pt>
                <c:pt idx="923">
                  <c:v>1.2201728523884015E-2</c:v>
                </c:pt>
                <c:pt idx="924">
                  <c:v>1.2222470381635375E-2</c:v>
                </c:pt>
                <c:pt idx="925">
                  <c:v>1.224295595111613E-2</c:v>
                </c:pt>
                <c:pt idx="926">
                  <c:v>1.2263184067338173E-2</c:v>
                </c:pt>
                <c:pt idx="927">
                  <c:v>1.2283153564993654E-2</c:v>
                </c:pt>
                <c:pt idx="928">
                  <c:v>1.2302863278934595E-2</c:v>
                </c:pt>
                <c:pt idx="929">
                  <c:v>1.2322312044013017E-2</c:v>
                </c:pt>
                <c:pt idx="930">
                  <c:v>1.2341498694921071E-2</c:v>
                </c:pt>
                <c:pt idx="931">
                  <c:v>1.2360422575383723E-2</c:v>
                </c:pt>
                <c:pt idx="932">
                  <c:v>1.2379167183329542E-2</c:v>
                </c:pt>
                <c:pt idx="933">
                  <c:v>1.2397796938348193E-2</c:v>
                </c:pt>
                <c:pt idx="934">
                  <c:v>1.2416311821814574E-2</c:v>
                </c:pt>
                <c:pt idx="935">
                  <c:v>1.2434711814943711E-2</c:v>
                </c:pt>
                <c:pt idx="936">
                  <c:v>1.2452996898870694E-2</c:v>
                </c:pt>
                <c:pt idx="937">
                  <c:v>1.2471167055130294E-2</c:v>
                </c:pt>
                <c:pt idx="938">
                  <c:v>1.2489222264777666E-2</c:v>
                </c:pt>
                <c:pt idx="939">
                  <c:v>1.2507162509267644E-2</c:v>
                </c:pt>
                <c:pt idx="940">
                  <c:v>1.2524987769735318E-2</c:v>
                </c:pt>
                <c:pt idx="941">
                  <c:v>1.2542698027555588E-2</c:v>
                </c:pt>
                <c:pt idx="942">
                  <c:v>1.2560293264023414E-2</c:v>
                </c:pt>
                <c:pt idx="943">
                  <c:v>1.2577773460193953E-2</c:v>
                </c:pt>
                <c:pt idx="944">
                  <c:v>1.2595138597601974E-2</c:v>
                </c:pt>
                <c:pt idx="945">
                  <c:v>1.2612388657382567E-2</c:v>
                </c:pt>
                <c:pt idx="946">
                  <c:v>1.2631962076108394E-2</c:v>
                </c:pt>
                <c:pt idx="947">
                  <c:v>1.2648965478074814E-2</c:v>
                </c:pt>
                <c:pt idx="948">
                  <c:v>1.2663448184069281E-2</c:v>
                </c:pt>
                <c:pt idx="949">
                  <c:v>1.2680237746289791E-2</c:v>
                </c:pt>
                <c:pt idx="950">
                  <c:v>1.2696912137357685E-2</c:v>
                </c:pt>
                <c:pt idx="951">
                  <c:v>1.2713471338408056E-2</c:v>
                </c:pt>
                <c:pt idx="952">
                  <c:v>1.2729915330895736E-2</c:v>
                </c:pt>
                <c:pt idx="953">
                  <c:v>1.2746244095955817E-2</c:v>
                </c:pt>
                <c:pt idx="954">
                  <c:v>1.2762457614963196E-2</c:v>
                </c:pt>
                <c:pt idx="955">
                  <c:v>1.2778555869132902E-2</c:v>
                </c:pt>
                <c:pt idx="956">
                  <c:v>1.2794538839839831E-2</c:v>
                </c:pt>
                <c:pt idx="957">
                  <c:v>1.2810406508219074E-2</c:v>
                </c:pt>
                <c:pt idx="958">
                  <c:v>1.2826158855565595E-2</c:v>
                </c:pt>
                <c:pt idx="959">
                  <c:v>1.284624239231924E-2</c:v>
                </c:pt>
                <c:pt idx="960">
                  <c:v>1.2857317512580124E-2</c:v>
                </c:pt>
                <c:pt idx="961">
                  <c:v>1.2872723784678186E-2</c:v>
                </c:pt>
                <c:pt idx="962">
                  <c:v>1.2888014661003311E-2</c:v>
                </c:pt>
                <c:pt idx="963">
                  <c:v>1.2903190122610653E-2</c:v>
                </c:pt>
                <c:pt idx="964">
                  <c:v>1.2918250151034982E-2</c:v>
                </c:pt>
                <c:pt idx="965">
                  <c:v>1.2933194727331454E-2</c:v>
                </c:pt>
                <c:pt idx="966">
                  <c:v>1.2948023832954902E-2</c:v>
                </c:pt>
                <c:pt idx="967">
                  <c:v>1.2962737448960482E-2</c:v>
                </c:pt>
                <c:pt idx="968">
                  <c:v>1.2977335556882963E-2</c:v>
                </c:pt>
                <c:pt idx="969">
                  <c:v>1.2991818137857436E-2</c:v>
                </c:pt>
                <c:pt idx="970">
                  <c:v>1.30061851732588E-2</c:v>
                </c:pt>
                <c:pt idx="971">
                  <c:v>1.3020436644222144E-2</c:v>
                </c:pt>
                <c:pt idx="972">
                  <c:v>1.3034572532202304E-2</c:v>
                </c:pt>
                <c:pt idx="973">
                  <c:v>1.3048592818254434E-2</c:v>
                </c:pt>
                <c:pt idx="974">
                  <c:v>1.3062497483833369E-2</c:v>
                </c:pt>
                <c:pt idx="975">
                  <c:v>1.307628651023407E-2</c:v>
                </c:pt>
                <c:pt idx="976">
                  <c:v>1.3089959878591628E-2</c:v>
                </c:pt>
                <c:pt idx="977">
                  <c:v>1.3103517570280943E-2</c:v>
                </c:pt>
                <c:pt idx="978">
                  <c:v>1.3116959566517039E-2</c:v>
                </c:pt>
                <c:pt idx="979">
                  <c:v>1.3130285848754752E-2</c:v>
                </c:pt>
                <c:pt idx="980">
                  <c:v>1.3143496398129173E-2</c:v>
                </c:pt>
                <c:pt idx="981">
                  <c:v>1.3156591195855327E-2</c:v>
                </c:pt>
                <c:pt idx="982">
                  <c:v>1.316957022338805E-2</c:v>
                </c:pt>
                <c:pt idx="983">
                  <c:v>1.3182433461862431E-2</c:v>
                </c:pt>
                <c:pt idx="984">
                  <c:v>1.3195180892573433E-2</c:v>
                </c:pt>
                <c:pt idx="985">
                  <c:v>1.320781249697589E-2</c:v>
                </c:pt>
                <c:pt idx="986">
                  <c:v>1.3220328256204894E-2</c:v>
                </c:pt>
                <c:pt idx="987">
                  <c:v>1.323272815147547E-2</c:v>
                </c:pt>
                <c:pt idx="988">
                  <c:v>1.3245012164162517E-2</c:v>
                </c:pt>
                <c:pt idx="989">
                  <c:v>1.3257180275560998E-2</c:v>
                </c:pt>
                <c:pt idx="990">
                  <c:v>1.3269232466965875E-2</c:v>
                </c:pt>
                <c:pt idx="991">
                  <c:v>1.3281168719512237E-2</c:v>
                </c:pt>
                <c:pt idx="992">
                  <c:v>1.3292989014734857E-2</c:v>
                </c:pt>
                <c:pt idx="993">
                  <c:v>1.3304693333688888E-2</c:v>
                </c:pt>
                <c:pt idx="994">
                  <c:v>1.3316281657749229E-2</c:v>
                </c:pt>
                <c:pt idx="995">
                  <c:v>1.3327753968130907E-2</c:v>
                </c:pt>
                <c:pt idx="996">
                  <c:v>1.3339110246288755E-2</c:v>
                </c:pt>
                <c:pt idx="997">
                  <c:v>1.3350350473357864E-2</c:v>
                </c:pt>
                <c:pt idx="998">
                  <c:v>1.3361474630553261E-2</c:v>
                </c:pt>
                <c:pt idx="999">
                  <c:v>1.3372482699249844E-2</c:v>
                </c:pt>
                <c:pt idx="1000">
                  <c:v>1.3383374660822511E-2</c:v>
                </c:pt>
                <c:pt idx="1001">
                  <c:v>1.3394150496406354E-2</c:v>
                </c:pt>
                <c:pt idx="1002">
                  <c:v>1.340481018737627E-2</c:v>
                </c:pt>
                <c:pt idx="1003">
                  <c:v>1.3415353714947287E-2</c:v>
                </c:pt>
                <c:pt idx="1004">
                  <c:v>1.3425781060494302E-2</c:v>
                </c:pt>
                <c:pt idx="1005">
                  <c:v>1.3436092205232342E-2</c:v>
                </c:pt>
                <c:pt idx="1006">
                  <c:v>1.3446287130456369E-2</c:v>
                </c:pt>
                <c:pt idx="1007">
                  <c:v>1.345636581738141E-2</c:v>
                </c:pt>
                <c:pt idx="1008">
                  <c:v>1.3466328247382364E-2</c:v>
                </c:pt>
                <c:pt idx="1009">
                  <c:v>1.3476174401754193E-2</c:v>
                </c:pt>
                <c:pt idx="1010">
                  <c:v>1.3485904261791859E-2</c:v>
                </c:pt>
                <c:pt idx="1011">
                  <c:v>1.3495517808550517E-2</c:v>
                </c:pt>
                <c:pt idx="1012">
                  <c:v>1.3505015023644873E-2</c:v>
                </c:pt>
                <c:pt idx="1013">
                  <c:v>1.3514395888130082E-2</c:v>
                </c:pt>
                <c:pt idx="1014">
                  <c:v>1.3526286005580701E-2</c:v>
                </c:pt>
                <c:pt idx="1015">
                  <c:v>1.3532808490772652E-2</c:v>
                </c:pt>
                <c:pt idx="1016">
                  <c:v>1.35431209306347E-2</c:v>
                </c:pt>
                <c:pt idx="1017">
                  <c:v>1.3550755466598119E-2</c:v>
                </c:pt>
                <c:pt idx="1018">
                  <c:v>1.3559554297701837E-2</c:v>
                </c:pt>
                <c:pt idx="1019">
                  <c:v>1.3568236666046118E-2</c:v>
                </c:pt>
                <c:pt idx="1020">
                  <c:v>1.357680255284599E-2</c:v>
                </c:pt>
                <c:pt idx="1021">
                  <c:v>1.3585251939236542E-2</c:v>
                </c:pt>
                <c:pt idx="1022">
                  <c:v>1.3593584806832482E-2</c:v>
                </c:pt>
                <c:pt idx="1023">
                  <c:v>1.3601801136688962E-2</c:v>
                </c:pt>
                <c:pt idx="1024">
                  <c:v>1.3609900910100947E-2</c:v>
                </c:pt>
                <c:pt idx="1025">
                  <c:v>1.3617884108443334E-2</c:v>
                </c:pt>
                <c:pt idx="1026">
                  <c:v>1.3625750712931151E-2</c:v>
                </c:pt>
                <c:pt idx="1027">
                  <c:v>1.3633500704939294E-2</c:v>
                </c:pt>
                <c:pt idx="1028">
                  <c:v>1.3641134065602856E-2</c:v>
                </c:pt>
                <c:pt idx="1029">
                  <c:v>1.3648650776296734E-2</c:v>
                </c:pt>
                <c:pt idx="1030">
                  <c:v>1.3656050818395826E-2</c:v>
                </c:pt>
                <c:pt idx="1031">
                  <c:v>1.3663334172955288E-2</c:v>
                </c:pt>
                <c:pt idx="1032">
                  <c:v>1.3670500821429954E-2</c:v>
                </c:pt>
                <c:pt idx="1033">
                  <c:v>1.3677550745114786E-2</c:v>
                </c:pt>
                <c:pt idx="1034">
                  <c:v>1.3684483925304747E-2</c:v>
                </c:pt>
                <c:pt idx="1035">
                  <c:v>1.3691300343134927E-2</c:v>
                </c:pt>
                <c:pt idx="1036">
                  <c:v>1.3698005572386762E-2</c:v>
                </c:pt>
                <c:pt idx="1037">
                  <c:v>1.3704619290679787E-2</c:v>
                </c:pt>
                <c:pt idx="1038">
                  <c:v>1.3711143389301128E-2</c:v>
                </c:pt>
                <c:pt idx="1039">
                  <c:v>1.3717578021488208E-2</c:v>
                </c:pt>
                <c:pt idx="1040">
                  <c:v>1.372392334047845E-2</c:v>
                </c:pt>
                <c:pt idx="1041">
                  <c:v>1.3730179499589212E-2</c:v>
                </c:pt>
                <c:pt idx="1042">
                  <c:v>1.3736346651977982E-2</c:v>
                </c:pt>
                <c:pt idx="1043">
                  <c:v>1.3742424950962118E-2</c:v>
                </c:pt>
                <c:pt idx="1044">
                  <c:v>1.374841454961917E-2</c:v>
                </c:pt>
                <c:pt idx="1045">
                  <c:v>1.3754315601266498E-2</c:v>
                </c:pt>
                <c:pt idx="1046">
                  <c:v>1.3760128259301396E-2</c:v>
                </c:pt>
                <c:pt idx="1047">
                  <c:v>1.3765852676801416E-2</c:v>
                </c:pt>
                <c:pt idx="1048">
                  <c:v>1.3771489006924043E-2</c:v>
                </c:pt>
                <c:pt idx="1049">
                  <c:v>1.3777037403146508E-2</c:v>
                </c:pt>
                <c:pt idx="1050">
                  <c:v>1.378404209277484E-2</c:v>
                </c:pt>
                <c:pt idx="1051">
                  <c:v>1.3789390072274088E-2</c:v>
                </c:pt>
                <c:pt idx="1052">
                  <c:v>1.3793904461296691E-2</c:v>
                </c:pt>
                <c:pt idx="1053">
                  <c:v>1.3799090191861652E-2</c:v>
                </c:pt>
                <c:pt idx="1054">
                  <c:v>1.3804188776456172E-2</c:v>
                </c:pt>
                <c:pt idx="1055">
                  <c:v>1.3809200368317676E-2</c:v>
                </c:pt>
                <c:pt idx="1056">
                  <c:v>1.3814125120683585E-2</c:v>
                </c:pt>
                <c:pt idx="1057">
                  <c:v>1.3818963186791322E-2</c:v>
                </c:pt>
                <c:pt idx="1058">
                  <c:v>1.3823714719958247E-2</c:v>
                </c:pt>
                <c:pt idx="1059">
                  <c:v>1.3828379873421781E-2</c:v>
                </c:pt>
                <c:pt idx="1060">
                  <c:v>1.3832958800339412E-2</c:v>
                </c:pt>
                <c:pt idx="1061">
                  <c:v>1.3837451654028499E-2</c:v>
                </c:pt>
                <c:pt idx="1062">
                  <c:v>1.3841858587566591E-2</c:v>
                </c:pt>
                <c:pt idx="1063">
                  <c:v>1.3846179754350985E-2</c:v>
                </c:pt>
                <c:pt idx="1064">
                  <c:v>1.3851609762314254E-2</c:v>
                </c:pt>
                <c:pt idx="1065">
                  <c:v>1.3854565400608365E-2</c:v>
                </c:pt>
                <c:pt idx="1066">
                  <c:v>1.3858630186556198E-2</c:v>
                </c:pt>
                <c:pt idx="1067">
                  <c:v>1.386260981854015E-2</c:v>
                </c:pt>
                <c:pt idx="1068">
                  <c:v>1.3867053896046144E-2</c:v>
                </c:pt>
                <c:pt idx="1069">
                  <c:v>1.3870314234125658E-2</c:v>
                </c:pt>
                <c:pt idx="1070">
                  <c:v>1.3874039324122123E-2</c:v>
                </c:pt>
                <c:pt idx="1071">
                  <c:v>1.387767987326427E-2</c:v>
                </c:pt>
                <c:pt idx="1072">
                  <c:v>1.3881236034789524E-2</c:v>
                </c:pt>
                <c:pt idx="1073">
                  <c:v>1.3884707961855369E-2</c:v>
                </c:pt>
                <c:pt idx="1074">
                  <c:v>1.3888095807859102E-2</c:v>
                </c:pt>
                <c:pt idx="1075">
                  <c:v>1.3891399725878273E-2</c:v>
                </c:pt>
                <c:pt idx="1076">
                  <c:v>1.389461986923024E-2</c:v>
                </c:pt>
                <c:pt idx="1077">
                  <c:v>1.3897756391152427E-2</c:v>
                </c:pt>
                <c:pt idx="1078">
                  <c:v>1.3900809444962192E-2</c:v>
                </c:pt>
                <c:pt idx="1079">
                  <c:v>1.3903779183737086E-2</c:v>
                </c:pt>
                <c:pt idx="1080">
                  <c:v>1.3906665760874404E-2</c:v>
                </c:pt>
                <c:pt idx="1081">
                  <c:v>1.3909469329451696E-2</c:v>
                </c:pt>
                <c:pt idx="1082">
                  <c:v>1.3912190042866257E-2</c:v>
                </c:pt>
                <c:pt idx="1083">
                  <c:v>1.3914828054275574E-2</c:v>
                </c:pt>
                <c:pt idx="1084">
                  <c:v>1.3917383516997006E-2</c:v>
                </c:pt>
                <c:pt idx="1085">
                  <c:v>1.3919856584108103E-2</c:v>
                </c:pt>
                <c:pt idx="1086">
                  <c:v>1.3922247409006161E-2</c:v>
                </c:pt>
                <c:pt idx="1087">
                  <c:v>1.3924556144928601E-2</c:v>
                </c:pt>
                <c:pt idx="1088">
                  <c:v>1.3926782945032912E-2</c:v>
                </c:pt>
                <c:pt idx="1089">
                  <c:v>1.3928927962556514E-2</c:v>
                </c:pt>
                <c:pt idx="1090">
                  <c:v>1.3930991350896704E-2</c:v>
                </c:pt>
                <c:pt idx="1091">
                  <c:v>1.3932973263051096E-2</c:v>
                </c:pt>
                <c:pt idx="1092">
                  <c:v>1.3934873852496921E-2</c:v>
                </c:pt>
                <c:pt idx="1093">
                  <c:v>1.3936693272311729E-2</c:v>
                </c:pt>
                <c:pt idx="1094">
                  <c:v>1.3938431675812879E-2</c:v>
                </c:pt>
                <c:pt idx="1095">
                  <c:v>1.3940089216237794E-2</c:v>
                </c:pt>
                <c:pt idx="1096">
                  <c:v>1.3941666046743961E-2</c:v>
                </c:pt>
                <c:pt idx="1097">
                  <c:v>1.3943162320728675E-2</c:v>
                </c:pt>
                <c:pt idx="1098">
                  <c:v>1.3944578191349422E-2</c:v>
                </c:pt>
                <c:pt idx="1099">
                  <c:v>1.3945913811763688E-2</c:v>
                </c:pt>
                <c:pt idx="1100">
                  <c:v>1.394716933536877E-2</c:v>
                </c:pt>
                <c:pt idx="1101">
                  <c:v>1.3948344915322153E-2</c:v>
                </c:pt>
                <c:pt idx="1102">
                  <c:v>1.3949739153726881E-2</c:v>
                </c:pt>
                <c:pt idx="1103">
                  <c:v>1.3950732580667591E-2</c:v>
                </c:pt>
                <c:pt idx="1104">
                  <c:v>1.3951520856032573E-2</c:v>
                </c:pt>
                <c:pt idx="1105">
                  <c:v>1.3952366873288824E-2</c:v>
                </c:pt>
                <c:pt idx="1106">
                  <c:v>1.3953133735222778E-2</c:v>
                </c:pt>
                <c:pt idx="1107">
                  <c:v>1.3953821594752114E-2</c:v>
                </c:pt>
                <c:pt idx="1108">
                  <c:v>1.395443060519419E-2</c:v>
                </c:pt>
                <c:pt idx="1109">
                  <c:v>1.3954960919866366E-2</c:v>
                </c:pt>
                <c:pt idx="1110">
                  <c:v>1.3955412692006064E-2</c:v>
                </c:pt>
                <c:pt idx="1111">
                  <c:v>1.3955786074850707E-2</c:v>
                </c:pt>
                <c:pt idx="1112">
                  <c:v>1.3956081221477845E-2</c:v>
                </c:pt>
                <c:pt idx="1113">
                  <c:v>1.395629828536471E-2</c:v>
                </c:pt>
                <c:pt idx="1114">
                  <c:v>1.3956437419668788E-2</c:v>
                </c:pt>
                <c:pt idx="1115">
                  <c:v>1.3956498777547566E-2</c:v>
                </c:pt>
                <c:pt idx="1116">
                  <c:v>1.3956482512398338E-2</c:v>
                </c:pt>
                <c:pt idx="1117">
                  <c:v>1.3956388777298656E-2</c:v>
                </c:pt>
                <c:pt idx="1118">
                  <c:v>1.3956217725565878E-2</c:v>
                </c:pt>
                <c:pt idx="1119">
                  <c:v>1.3956380047854822E-2</c:v>
                </c:pt>
                <c:pt idx="1120">
                  <c:v>1.3955591547016866E-2</c:v>
                </c:pt>
                <c:pt idx="1121">
                  <c:v>1.3955242203183005E-2</c:v>
                </c:pt>
                <c:pt idx="1122">
                  <c:v>1.3954763417451943E-2</c:v>
                </c:pt>
                <c:pt idx="1123">
                  <c:v>1.3954208081274899E-2</c:v>
                </c:pt>
                <c:pt idx="1124">
                  <c:v>1.3953576347969232E-2</c:v>
                </c:pt>
                <c:pt idx="1125">
                  <c:v>1.3952868370692428E-2</c:v>
                </c:pt>
                <c:pt idx="1126">
                  <c:v>1.3952084302761847E-2</c:v>
                </c:pt>
                <c:pt idx="1127">
                  <c:v>1.3951224297334974E-2</c:v>
                </c:pt>
                <c:pt idx="1128">
                  <c:v>1.3950288507809105E-2</c:v>
                </c:pt>
                <c:pt idx="1129">
                  <c:v>1.3949277087261791E-2</c:v>
                </c:pt>
                <c:pt idx="1130">
                  <c:v>1.3948190189090326E-2</c:v>
                </c:pt>
                <c:pt idx="1131">
                  <c:v>1.3947027966292325E-2</c:v>
                </c:pt>
                <c:pt idx="1132">
                  <c:v>1.394579057250489E-2</c:v>
                </c:pt>
                <c:pt idx="1133">
                  <c:v>1.3944478160565765E-2</c:v>
                </c:pt>
                <c:pt idx="1134">
                  <c:v>1.3943090883872244E-2</c:v>
                </c:pt>
                <c:pt idx="1135">
                  <c:v>1.3941628895821623E-2</c:v>
                </c:pt>
                <c:pt idx="1136">
                  <c:v>1.3940092349411515E-2</c:v>
                </c:pt>
                <c:pt idx="1137">
                  <c:v>1.3938481398039215E-2</c:v>
                </c:pt>
                <c:pt idx="1138">
                  <c:v>1.3936796194862211E-2</c:v>
                </c:pt>
                <c:pt idx="1139">
                  <c:v>1.3935036893277797E-2</c:v>
                </c:pt>
                <c:pt idx="1140">
                  <c:v>1.3933203646443459E-2</c:v>
                </c:pt>
                <c:pt idx="1141">
                  <c:v>1.3931296607436749E-2</c:v>
                </c:pt>
                <c:pt idx="1142">
                  <c:v>1.3929315929734898E-2</c:v>
                </c:pt>
                <c:pt idx="1143">
                  <c:v>1.3927261766495391E-2</c:v>
                </c:pt>
                <c:pt idx="1144">
                  <c:v>1.3925134270955652E-2</c:v>
                </c:pt>
                <c:pt idx="1145">
                  <c:v>1.3922933596353104E-2</c:v>
                </c:pt>
                <c:pt idx="1146">
                  <c:v>1.3920659895925169E-2</c:v>
                </c:pt>
                <c:pt idx="1147">
                  <c:v>1.3918313322989206E-2</c:v>
                </c:pt>
                <c:pt idx="1148">
                  <c:v>1.3915894030622766E-2</c:v>
                </c:pt>
                <c:pt idx="1149">
                  <c:v>1.391340217230308E-2</c:v>
                </c:pt>
                <c:pt idx="1150">
                  <c:v>1.3910837901107698E-2</c:v>
                </c:pt>
                <c:pt idx="1151">
                  <c:v>1.3908201370353979E-2</c:v>
                </c:pt>
                <c:pt idx="1152">
                  <c:v>1.3905492733199409E-2</c:v>
                </c:pt>
                <c:pt idx="1153">
                  <c:v>1.3902712142961349E-2</c:v>
                </c:pt>
                <c:pt idx="1154">
                  <c:v>1.3899151465901483E-2</c:v>
                </c:pt>
                <c:pt idx="1155">
                  <c:v>1.3896196543381478E-2</c:v>
                </c:pt>
                <c:pt idx="1156">
                  <c:v>1.3893506426132518E-2</c:v>
                </c:pt>
                <c:pt idx="1157">
                  <c:v>1.3890429377036995E-2</c:v>
                </c:pt>
                <c:pt idx="1158">
                  <c:v>1.3887281162947573E-2</c:v>
                </c:pt>
                <c:pt idx="1159">
                  <c:v>1.3884061937101677E-2</c:v>
                </c:pt>
                <c:pt idx="1160">
                  <c:v>1.3880771852816665E-2</c:v>
                </c:pt>
                <c:pt idx="1161">
                  <c:v>1.3877411063250022E-2</c:v>
                </c:pt>
                <c:pt idx="1162">
                  <c:v>1.3873979721639174E-2</c:v>
                </c:pt>
                <c:pt idx="1163">
                  <c:v>1.3870477981381413E-2</c:v>
                </c:pt>
                <c:pt idx="1164">
                  <c:v>1.3866905995554291E-2</c:v>
                </c:pt>
                <c:pt idx="1165">
                  <c:v>1.3863263917475166E-2</c:v>
                </c:pt>
                <c:pt idx="1166">
                  <c:v>1.3859551900381462E-2</c:v>
                </c:pt>
                <c:pt idx="1167">
                  <c:v>1.38557700975106E-2</c:v>
                </c:pt>
                <c:pt idx="1168">
                  <c:v>1.3851918662020068E-2</c:v>
                </c:pt>
                <c:pt idx="1169">
                  <c:v>1.3847928570882573E-2</c:v>
                </c:pt>
                <c:pt idx="1170">
                  <c:v>1.3841696301941653E-2</c:v>
                </c:pt>
                <c:pt idx="1171">
                  <c:v>1.3837597429899873E-2</c:v>
                </c:pt>
                <c:pt idx="1172">
                  <c:v>1.3832828607123204E-2</c:v>
                </c:pt>
                <c:pt idx="1173">
                  <c:v>1.3829193043033428E-2</c:v>
                </c:pt>
                <c:pt idx="1174">
                  <c:v>1.3824887834763544E-2</c:v>
                </c:pt>
                <c:pt idx="1175">
                  <c:v>1.3820514154225805E-2</c:v>
                </c:pt>
                <c:pt idx="1176">
                  <c:v>1.3816072154737569E-2</c:v>
                </c:pt>
                <c:pt idx="1177">
                  <c:v>1.3811561989376386E-2</c:v>
                </c:pt>
                <c:pt idx="1178">
                  <c:v>1.3806983811539553E-2</c:v>
                </c:pt>
                <c:pt idx="1179">
                  <c:v>1.380233777446449E-2</c:v>
                </c:pt>
                <c:pt idx="1180">
                  <c:v>1.3797624031388622E-2</c:v>
                </c:pt>
                <c:pt idx="1181">
                  <c:v>1.3792842735469435E-2</c:v>
                </c:pt>
                <c:pt idx="1182">
                  <c:v>1.3787994040024287E-2</c:v>
                </c:pt>
                <c:pt idx="1183">
                  <c:v>1.3783078098370538E-2</c:v>
                </c:pt>
                <c:pt idx="1184">
                  <c:v>1.3778095063585738E-2</c:v>
                </c:pt>
                <c:pt idx="1185">
                  <c:v>1.3773045089067182E-2</c:v>
                </c:pt>
                <c:pt idx="1186">
                  <c:v>1.3767928328052292E-2</c:v>
                </c:pt>
                <c:pt idx="1187">
                  <c:v>1.3762744933538684E-2</c:v>
                </c:pt>
                <c:pt idx="1188">
                  <c:v>1.375749505916346E-2</c:v>
                </c:pt>
                <c:pt idx="1189">
                  <c:v>1.3752178857764363E-2</c:v>
                </c:pt>
                <c:pt idx="1190">
                  <c:v>1.3746796483058432E-2</c:v>
                </c:pt>
                <c:pt idx="1191">
                  <c:v>1.374134815518957E-2</c:v>
                </c:pt>
                <c:pt idx="1192">
                  <c:v>1.3735845224598364E-2</c:v>
                </c:pt>
                <c:pt idx="1193">
                  <c:v>1.3730296482572513E-2</c:v>
                </c:pt>
                <c:pt idx="1194">
                  <c:v>1.3724702183468551E-2</c:v>
                </c:pt>
                <c:pt idx="1195">
                  <c:v>1.3719062581722952E-2</c:v>
                </c:pt>
                <c:pt idx="1196">
                  <c:v>1.371337793169225E-2</c:v>
                </c:pt>
                <c:pt idx="1197">
                  <c:v>1.3707648487812918E-2</c:v>
                </c:pt>
                <c:pt idx="1198">
                  <c:v>1.3701874504441491E-2</c:v>
                </c:pt>
                <c:pt idx="1199">
                  <c:v>1.3696056235934506E-2</c:v>
                </c:pt>
                <c:pt idx="1200">
                  <c:v>1.3690193936968242E-2</c:v>
                </c:pt>
                <c:pt idx="1201">
                  <c:v>1.3684287861579492E-2</c:v>
                </c:pt>
                <c:pt idx="1202">
                  <c:v>1.3678338264364598E-2</c:v>
                </c:pt>
                <c:pt idx="1203">
                  <c:v>1.3672345399680097E-2</c:v>
                </c:pt>
                <c:pt idx="1204">
                  <c:v>1.3666309521962461E-2</c:v>
                </c:pt>
                <c:pt idx="1205">
                  <c:v>1.3660230885568225E-2</c:v>
                </c:pt>
                <c:pt idx="1206">
                  <c:v>1.3652172117195605E-2</c:v>
                </c:pt>
                <c:pt idx="1207">
                  <c:v>1.364706243595748E-2</c:v>
                </c:pt>
                <c:pt idx="1208">
                  <c:v>1.3641740968450833E-2</c:v>
                </c:pt>
                <c:pt idx="1209">
                  <c:v>1.3635493841395174E-2</c:v>
                </c:pt>
                <c:pt idx="1210">
                  <c:v>1.362920522776534E-2</c:v>
                </c:pt>
                <c:pt idx="1211">
                  <c:v>1.3622875381837929E-2</c:v>
                </c:pt>
                <c:pt idx="1212">
                  <c:v>1.3616504558049414E-2</c:v>
                </c:pt>
                <c:pt idx="1213">
                  <c:v>1.3610093010836266E-2</c:v>
                </c:pt>
                <c:pt idx="1214">
                  <c:v>1.3603640994475086E-2</c:v>
                </c:pt>
                <c:pt idx="1215">
                  <c:v>1.3597148763562217E-2</c:v>
                </c:pt>
                <c:pt idx="1216">
                  <c:v>1.3590616572294323E-2</c:v>
                </c:pt>
                <c:pt idx="1217">
                  <c:v>1.3584044675187812E-2</c:v>
                </c:pt>
                <c:pt idx="1218">
                  <c:v>1.3577433326679156E-2</c:v>
                </c:pt>
                <c:pt idx="1219">
                  <c:v>1.356887546130281E-2</c:v>
                </c:pt>
                <c:pt idx="1220">
                  <c:v>1.3564093292881552E-2</c:v>
                </c:pt>
                <c:pt idx="1221">
                  <c:v>1.3557365116385611E-2</c:v>
                </c:pt>
                <c:pt idx="1222">
                  <c:v>1.3550598506073541E-2</c:v>
                </c:pt>
                <c:pt idx="1223">
                  <c:v>1.3543793716221941E-2</c:v>
                </c:pt>
                <c:pt idx="1224">
                  <c:v>1.3536951001427155E-2</c:v>
                </c:pt>
                <c:pt idx="1225">
                  <c:v>1.3530070615885847E-2</c:v>
                </c:pt>
                <c:pt idx="1226">
                  <c:v>1.3523152814114425E-2</c:v>
                </c:pt>
                <c:pt idx="1227">
                  <c:v>1.3516197850549361E-2</c:v>
                </c:pt>
                <c:pt idx="1228">
                  <c:v>1.3509205979387318E-2</c:v>
                </c:pt>
                <c:pt idx="1229">
                  <c:v>1.3502177455304576E-2</c:v>
                </c:pt>
                <c:pt idx="1230">
                  <c:v>1.3495112532577735E-2</c:v>
                </c:pt>
                <c:pt idx="1231">
                  <c:v>1.3488011465563332E-2</c:v>
                </c:pt>
                <c:pt idx="1232">
                  <c:v>1.3480874508697838E-2</c:v>
                </c:pt>
                <c:pt idx="1233">
                  <c:v>1.3473701916417724E-2</c:v>
                </c:pt>
                <c:pt idx="1234">
                  <c:v>1.3466493943079527E-2</c:v>
                </c:pt>
                <c:pt idx="1235">
                  <c:v>1.3459250843039783E-2</c:v>
                </c:pt>
                <c:pt idx="1236">
                  <c:v>1.3451972870814899E-2</c:v>
                </c:pt>
                <c:pt idx="1237">
                  <c:v>1.3444660280681475E-2</c:v>
                </c:pt>
                <c:pt idx="1238">
                  <c:v>1.3437313327075984E-2</c:v>
                </c:pt>
                <c:pt idx="1239">
                  <c:v>1.3429932264434896E-2</c:v>
                </c:pt>
                <c:pt idx="1240">
                  <c:v>1.3422517347274621E-2</c:v>
                </c:pt>
                <c:pt idx="1241">
                  <c:v>1.3415068829711885E-2</c:v>
                </c:pt>
                <c:pt idx="1242">
                  <c:v>1.3407586966422969E-2</c:v>
                </c:pt>
                <c:pt idx="1243">
                  <c:v>1.3400072011604536E-2</c:v>
                </c:pt>
                <c:pt idx="1244">
                  <c:v>1.3392524219693058E-2</c:v>
                </c:pt>
                <c:pt idx="1245">
                  <c:v>1.338494384528488E-2</c:v>
                </c:pt>
                <c:pt idx="1246">
                  <c:v>1.3377331142496729E-2</c:v>
                </c:pt>
                <c:pt idx="1247">
                  <c:v>1.3369686365845013E-2</c:v>
                </c:pt>
                <c:pt idx="1248">
                  <c:v>1.3362009769846139E-2</c:v>
                </c:pt>
                <c:pt idx="1249">
                  <c:v>1.3354301608696773E-2</c:v>
                </c:pt>
                <c:pt idx="1250">
                  <c:v>1.3346562137073192E-2</c:v>
                </c:pt>
                <c:pt idx="1251">
                  <c:v>1.3338791609092127E-2</c:v>
                </c:pt>
                <c:pt idx="1252">
                  <c:v>1.3330990279269983E-2</c:v>
                </c:pt>
                <c:pt idx="1253">
                  <c:v>1.3323158401963298E-2</c:v>
                </c:pt>
                <c:pt idx="1254">
                  <c:v>1.3315296231688478E-2</c:v>
                </c:pt>
                <c:pt idx="1255">
                  <c:v>1.3307404022722125E-2</c:v>
                </c:pt>
                <c:pt idx="1256">
                  <c:v>1.3299482029500709E-2</c:v>
                </c:pt>
                <c:pt idx="1257">
                  <c:v>1.3291530506380766E-2</c:v>
                </c:pt>
                <c:pt idx="1258">
                  <c:v>1.3283549707958642E-2</c:v>
                </c:pt>
                <c:pt idx="1259">
                  <c:v>1.3275539888351062E-2</c:v>
                </c:pt>
                <c:pt idx="1260">
                  <c:v>1.3267501302074436E-2</c:v>
                </c:pt>
                <c:pt idx="1261">
                  <c:v>1.3259434203645171E-2</c:v>
                </c:pt>
                <c:pt idx="1262">
                  <c:v>1.3251338847419802E-2</c:v>
                </c:pt>
                <c:pt idx="1263">
                  <c:v>1.3243215487674931E-2</c:v>
                </c:pt>
                <c:pt idx="1264">
                  <c:v>1.3235064378926964E-2</c:v>
                </c:pt>
                <c:pt idx="1265">
                  <c:v>1.3226885775452502E-2</c:v>
                </c:pt>
                <c:pt idx="1266">
                  <c:v>1.3218679931767952E-2</c:v>
                </c:pt>
                <c:pt idx="1267">
                  <c:v>1.321044710222985E-2</c:v>
                </c:pt>
                <c:pt idx="1268">
                  <c:v>1.3202187541194732E-2</c:v>
                </c:pt>
                <c:pt idx="1269">
                  <c:v>1.319390150309907E-2</c:v>
                </c:pt>
                <c:pt idx="1270">
                  <c:v>1.3185589242459272E-2</c:v>
                </c:pt>
                <c:pt idx="1271">
                  <c:v>1.3177251013551938E-2</c:v>
                </c:pt>
                <c:pt idx="1272">
                  <c:v>1.3168887070733604E-2</c:v>
                </c:pt>
                <c:pt idx="1273">
                  <c:v>1.316049766844074E-2</c:v>
                </c:pt>
                <c:pt idx="1274">
                  <c:v>1.3149674293844171E-2</c:v>
                </c:pt>
                <c:pt idx="1275">
                  <c:v>1.3143643503337188E-2</c:v>
                </c:pt>
                <c:pt idx="1276">
                  <c:v>1.3135179249079698E-2</c:v>
                </c:pt>
                <c:pt idx="1277">
                  <c:v>1.3126690553173503E-2</c:v>
                </c:pt>
                <c:pt idx="1278">
                  <c:v>1.3118177669575459E-2</c:v>
                </c:pt>
                <c:pt idx="1279">
                  <c:v>1.3109640853041782E-2</c:v>
                </c:pt>
                <c:pt idx="1280">
                  <c:v>1.3101080357849071E-2</c:v>
                </c:pt>
                <c:pt idx="1281">
                  <c:v>1.3092496438433798E-2</c:v>
                </c:pt>
                <c:pt idx="1282">
                  <c:v>1.30838893491525E-2</c:v>
                </c:pt>
                <c:pt idx="1283">
                  <c:v>1.3075259344361712E-2</c:v>
                </c:pt>
                <c:pt idx="1284">
                  <c:v>1.3066606678577841E-2</c:v>
                </c:pt>
                <c:pt idx="1285">
                  <c:v>1.3057931606157425E-2</c:v>
                </c:pt>
                <c:pt idx="1286">
                  <c:v>1.3049234381377062E-2</c:v>
                </c:pt>
                <c:pt idx="1287">
                  <c:v>1.3040515258833096E-2</c:v>
                </c:pt>
                <c:pt idx="1288">
                  <c:v>1.3031774492802128E-2</c:v>
                </c:pt>
                <c:pt idx="1289">
                  <c:v>1.3023012337640694E-2</c:v>
                </c:pt>
                <c:pt idx="1290">
                  <c:v>1.3014229047945136E-2</c:v>
                </c:pt>
                <c:pt idx="1291">
                  <c:v>1.3005424877992056E-2</c:v>
                </c:pt>
                <c:pt idx="1292">
                  <c:v>1.2996600082058052E-2</c:v>
                </c:pt>
                <c:pt idx="1293">
                  <c:v>1.2987754914819405E-2</c:v>
                </c:pt>
                <c:pt idx="1294">
                  <c:v>1.2978889630392842E-2</c:v>
                </c:pt>
                <c:pt idx="1295">
                  <c:v>1.2970004483294773E-2</c:v>
                </c:pt>
                <c:pt idx="1296">
                  <c:v>1.2961099727961667E-2</c:v>
                </c:pt>
                <c:pt idx="1297">
                  <c:v>1.2952175618829997E-2</c:v>
                </c:pt>
                <c:pt idx="1298">
                  <c:v>1.2943232410176364E-2</c:v>
                </c:pt>
                <c:pt idx="1299">
                  <c:v>1.2934270356517175E-2</c:v>
                </c:pt>
                <c:pt idx="1300">
                  <c:v>1.2925289712208965E-2</c:v>
                </c:pt>
                <c:pt idx="1301">
                  <c:v>1.2916290731528335E-2</c:v>
                </c:pt>
                <c:pt idx="1302">
                  <c:v>1.2907273669071628E-2</c:v>
                </c:pt>
                <c:pt idx="1303">
                  <c:v>1.2898238779115445E-2</c:v>
                </c:pt>
                <c:pt idx="1304">
                  <c:v>1.2889186316096257E-2</c:v>
                </c:pt>
                <c:pt idx="1305">
                  <c:v>1.28801165343706E-2</c:v>
                </c:pt>
                <c:pt idx="1306">
                  <c:v>1.2871029688374946E-2</c:v>
                </c:pt>
                <c:pt idx="1307">
                  <c:v>1.2861926032545767E-2</c:v>
                </c:pt>
                <c:pt idx="1308">
                  <c:v>1.2852805821239599E-2</c:v>
                </c:pt>
                <c:pt idx="1309">
                  <c:v>1.2843669308812977E-2</c:v>
                </c:pt>
                <c:pt idx="1310">
                  <c:v>1.2833207946156833E-2</c:v>
                </c:pt>
                <c:pt idx="1311">
                  <c:v>1.2825348398344261E-2</c:v>
                </c:pt>
                <c:pt idx="1312">
                  <c:v>1.2816164509095174E-2</c:v>
                </c:pt>
                <c:pt idx="1313">
                  <c:v>1.2806965336471521E-2</c:v>
                </c:pt>
                <c:pt idx="1314">
                  <c:v>1.279775113459003E-2</c:v>
                </c:pt>
                <c:pt idx="1315">
                  <c:v>1.2788522158206916E-2</c:v>
                </c:pt>
                <c:pt idx="1316">
                  <c:v>1.2779278661438909E-2</c:v>
                </c:pt>
                <c:pt idx="1317">
                  <c:v>1.2770020898802414E-2</c:v>
                </c:pt>
                <c:pt idx="1318">
                  <c:v>1.2760749124653969E-2</c:v>
                </c:pt>
                <c:pt idx="1319">
                  <c:v>1.2751463593509982E-2</c:v>
                </c:pt>
                <c:pt idx="1320">
                  <c:v>1.2742164559647051E-2</c:v>
                </c:pt>
                <c:pt idx="1321">
                  <c:v>1.2732852277421713E-2</c:v>
                </c:pt>
                <c:pt idx="1322">
                  <c:v>1.2723527001430313E-2</c:v>
                </c:pt>
                <c:pt idx="1323">
                  <c:v>1.2714188985869512E-2</c:v>
                </c:pt>
                <c:pt idx="1324">
                  <c:v>1.2704838485175785E-2</c:v>
                </c:pt>
                <c:pt idx="1325">
                  <c:v>1.2692798476825473E-2</c:v>
                </c:pt>
                <c:pt idx="1326">
                  <c:v>1.268610104621537E-2</c:v>
                </c:pt>
                <c:pt idx="1327">
                  <c:v>1.2676714616741691E-2</c:v>
                </c:pt>
                <c:pt idx="1328">
                  <c:v>1.2665973241592354E-2</c:v>
                </c:pt>
                <c:pt idx="1329">
                  <c:v>1.2657907609510133E-2</c:v>
                </c:pt>
                <c:pt idx="1330">
                  <c:v>1.2648487540625197E-2</c:v>
                </c:pt>
                <c:pt idx="1331">
                  <c:v>1.2639056767502765E-2</c:v>
                </c:pt>
                <c:pt idx="1332">
                  <c:v>1.2629615544419437E-2</c:v>
                </c:pt>
                <c:pt idx="1333">
                  <c:v>1.262016412589162E-2</c:v>
                </c:pt>
                <c:pt idx="1334">
                  <c:v>1.2610702766195914E-2</c:v>
                </c:pt>
                <c:pt idx="1335">
                  <c:v>1.2601231719848727E-2</c:v>
                </c:pt>
                <c:pt idx="1336">
                  <c:v>1.2591751241126659E-2</c:v>
                </c:pt>
                <c:pt idx="1337">
                  <c:v>1.2582261584546117E-2</c:v>
                </c:pt>
                <c:pt idx="1338">
                  <c:v>1.2572763004383702E-2</c:v>
                </c:pt>
                <c:pt idx="1339">
                  <c:v>1.2563255755235758E-2</c:v>
                </c:pt>
                <c:pt idx="1340">
                  <c:v>1.2553740091298948E-2</c:v>
                </c:pt>
                <c:pt idx="1341">
                  <c:v>1.2544216266929809E-2</c:v>
                </c:pt>
                <c:pt idx="1342">
                  <c:v>1.2534684536804619E-2</c:v>
                </c:pt>
                <c:pt idx="1343">
                  <c:v>1.2525145155040107E-2</c:v>
                </c:pt>
                <c:pt idx="1344">
                  <c:v>1.2515598376232617E-2</c:v>
                </c:pt>
                <c:pt idx="1345">
                  <c:v>1.2506044454658749E-2</c:v>
                </c:pt>
                <c:pt idx="1346">
                  <c:v>1.2496483644754974E-2</c:v>
                </c:pt>
                <c:pt idx="1347">
                  <c:v>1.2486916200957765E-2</c:v>
                </c:pt>
                <c:pt idx="1348">
                  <c:v>1.2477342377543721E-2</c:v>
                </c:pt>
                <c:pt idx="1349">
                  <c:v>1.246776242902925E-2</c:v>
                </c:pt>
                <c:pt idx="1350">
                  <c:v>1.2458176609770888E-2</c:v>
                </c:pt>
                <c:pt idx="1351">
                  <c:v>1.2448585174205107E-2</c:v>
                </c:pt>
                <c:pt idx="1352">
                  <c:v>1.2438988376608506E-2</c:v>
                </c:pt>
                <c:pt idx="1353">
                  <c:v>1.2429386471497494E-2</c:v>
                </c:pt>
                <c:pt idx="1354">
                  <c:v>1.2419779713388479E-2</c:v>
                </c:pt>
                <c:pt idx="1355">
                  <c:v>1.2410168356398188E-2</c:v>
                </c:pt>
                <c:pt idx="1356">
                  <c:v>1.2400552654963093E-2</c:v>
                </c:pt>
                <c:pt idx="1357">
                  <c:v>1.2390932863759474E-2</c:v>
                </c:pt>
                <c:pt idx="1358">
                  <c:v>1.2381309236904059E-2</c:v>
                </c:pt>
                <c:pt idx="1359">
                  <c:v>1.2371682028913256E-2</c:v>
                </c:pt>
                <c:pt idx="1360">
                  <c:v>1.23620514941436E-2</c:v>
                </c:pt>
                <c:pt idx="1361">
                  <c:v>1.2352417887031564E-2</c:v>
                </c:pt>
                <c:pt idx="1362">
                  <c:v>1.2340027715662671E-2</c:v>
                </c:pt>
                <c:pt idx="1363">
                  <c:v>1.2330388041323914E-2</c:v>
                </c:pt>
                <c:pt idx="1364">
                  <c:v>1.2322123673493834E-2</c:v>
                </c:pt>
                <c:pt idx="1365">
                  <c:v>1.231248004815555E-2</c:v>
                </c:pt>
                <c:pt idx="1366">
                  <c:v>1.2302834658708406E-2</c:v>
                </c:pt>
                <c:pt idx="1367">
                  <c:v>1.2293187759668811E-2</c:v>
                </c:pt>
                <c:pt idx="1368">
                  <c:v>1.2283539605393301E-2</c:v>
                </c:pt>
                <c:pt idx="1369">
                  <c:v>1.2273890450318348E-2</c:v>
                </c:pt>
                <c:pt idx="1370">
                  <c:v>1.2264240548720551E-2</c:v>
                </c:pt>
                <c:pt idx="1371">
                  <c:v>1.2254590155116318E-2</c:v>
                </c:pt>
                <c:pt idx="1372">
                  <c:v>1.2244939523862186E-2</c:v>
                </c:pt>
                <c:pt idx="1373">
                  <c:v>1.223528890931469E-2</c:v>
                </c:pt>
                <c:pt idx="1374">
                  <c:v>1.2225638565990238E-2</c:v>
                </c:pt>
                <c:pt idx="1375">
                  <c:v>1.2213231789424128E-2</c:v>
                </c:pt>
                <c:pt idx="1376">
                  <c:v>1.2206339710196801E-2</c:v>
                </c:pt>
                <c:pt idx="1377">
                  <c:v>1.2196691706680696E-2</c:v>
                </c:pt>
                <c:pt idx="1378">
                  <c:v>1.2187044991813778E-2</c:v>
                </c:pt>
                <c:pt idx="1379">
                  <c:v>1.2177399820112456E-2</c:v>
                </c:pt>
                <c:pt idx="1380">
                  <c:v>1.2166378982669812E-2</c:v>
                </c:pt>
                <c:pt idx="1381">
                  <c:v>1.2158115123712676E-2</c:v>
                </c:pt>
                <c:pt idx="1382">
                  <c:v>1.2148476107807227E-2</c:v>
                </c:pt>
                <c:pt idx="1383">
                  <c:v>1.2138839652653388E-2</c:v>
                </c:pt>
                <c:pt idx="1384">
                  <c:v>1.2129206012607696E-2</c:v>
                </c:pt>
                <c:pt idx="1385">
                  <c:v>1.2119575441946751E-2</c:v>
                </c:pt>
                <c:pt idx="1386">
                  <c:v>1.2109948195266895E-2</c:v>
                </c:pt>
                <c:pt idx="1387">
                  <c:v>1.2100324527004602E-2</c:v>
                </c:pt>
                <c:pt idx="1388">
                  <c:v>1.2090704691276599E-2</c:v>
                </c:pt>
                <c:pt idx="1389">
                  <c:v>1.2081088942759166E-2</c:v>
                </c:pt>
                <c:pt idx="1390">
                  <c:v>1.2071477535728903E-2</c:v>
                </c:pt>
                <c:pt idx="1391">
                  <c:v>1.2061870724542345E-2</c:v>
                </c:pt>
                <c:pt idx="1392">
                  <c:v>1.2052268763715901E-2</c:v>
                </c:pt>
                <c:pt idx="1393">
                  <c:v>1.204267190752617E-2</c:v>
                </c:pt>
                <c:pt idx="1394">
                  <c:v>1.2033080410409625E-2</c:v>
                </c:pt>
                <c:pt idx="1395">
                  <c:v>1.2023494526882672E-2</c:v>
                </c:pt>
                <c:pt idx="1396">
                  <c:v>1.201391451106204E-2</c:v>
                </c:pt>
                <c:pt idx="1397">
                  <c:v>1.2004340617544074E-2</c:v>
                </c:pt>
                <c:pt idx="1398">
                  <c:v>1.199477310084518E-2</c:v>
                </c:pt>
                <c:pt idx="1399">
                  <c:v>1.1985212215162022E-2</c:v>
                </c:pt>
                <c:pt idx="1400">
                  <c:v>1.1975658214771201E-2</c:v>
                </c:pt>
                <c:pt idx="1401">
                  <c:v>1.1966111354428932E-2</c:v>
                </c:pt>
                <c:pt idx="1402">
                  <c:v>1.1956571888331879E-2</c:v>
                </c:pt>
                <c:pt idx="1403">
                  <c:v>1.1947040070836579E-2</c:v>
                </c:pt>
                <c:pt idx="1404">
                  <c:v>1.1937516156379502E-2</c:v>
                </c:pt>
                <c:pt idx="1405">
                  <c:v>1.1928000399317185E-2</c:v>
                </c:pt>
                <c:pt idx="1406">
                  <c:v>1.1918493054166035E-2</c:v>
                </c:pt>
                <c:pt idx="1407">
                  <c:v>1.1908994375282589E-2</c:v>
                </c:pt>
                <c:pt idx="1408">
                  <c:v>1.1899504617023382E-2</c:v>
                </c:pt>
                <c:pt idx="1409">
                  <c:v>1.189002403374495E-2</c:v>
                </c:pt>
                <c:pt idx="1410">
                  <c:v>1.1880552879963702E-2</c:v>
                </c:pt>
                <c:pt idx="1411">
                  <c:v>1.1871091409956236E-2</c:v>
                </c:pt>
                <c:pt idx="1412">
                  <c:v>1.1861639878238961E-2</c:v>
                </c:pt>
                <c:pt idx="1413">
                  <c:v>1.185219853900854E-2</c:v>
                </c:pt>
                <c:pt idx="1414">
                  <c:v>1.1840075060787214E-2</c:v>
                </c:pt>
                <c:pt idx="1415">
                  <c:v>1.1830657974236658E-2</c:v>
                </c:pt>
                <c:pt idx="1416">
                  <c:v>1.1822594954065124E-2</c:v>
                </c:pt>
                <c:pt idx="1417">
                  <c:v>1.1813198551449133E-2</c:v>
                </c:pt>
                <c:pt idx="1418">
                  <c:v>1.1803813649953199E-2</c:v>
                </c:pt>
                <c:pt idx="1419">
                  <c:v>1.1794440503694048E-2</c:v>
                </c:pt>
                <c:pt idx="1420">
                  <c:v>1.1785079367268025E-2</c:v>
                </c:pt>
                <c:pt idx="1421">
                  <c:v>1.1775730494791858E-2</c:v>
                </c:pt>
                <c:pt idx="1422">
                  <c:v>1.1766394140941827E-2</c:v>
                </c:pt>
                <c:pt idx="1423">
                  <c:v>1.1757070560074467E-2</c:v>
                </c:pt>
                <c:pt idx="1424">
                  <c:v>1.1747760006546315E-2</c:v>
                </c:pt>
                <c:pt idx="1425">
                  <c:v>1.1738462734554034E-2</c:v>
                </c:pt>
                <c:pt idx="1426">
                  <c:v>1.1729178998693968E-2</c:v>
                </c:pt>
                <c:pt idx="1427">
                  <c:v>1.1719909053482525E-2</c:v>
                </c:pt>
                <c:pt idx="1428">
                  <c:v>1.1710653153116368E-2</c:v>
                </c:pt>
                <c:pt idx="1429">
                  <c:v>1.1701411551952035E-2</c:v>
                </c:pt>
                <c:pt idx="1430">
                  <c:v>1.1688614165148437E-2</c:v>
                </c:pt>
                <c:pt idx="1431">
                  <c:v>1.1682972265294467E-2</c:v>
                </c:pt>
                <c:pt idx="1432">
                  <c:v>1.1673308021769024E-2</c:v>
                </c:pt>
                <c:pt idx="1433">
                  <c:v>1.1663282799396768E-2</c:v>
                </c:pt>
                <c:pt idx="1434">
                  <c:v>1.165411875595268E-2</c:v>
                </c:pt>
                <c:pt idx="1435">
                  <c:v>1.1644970574380409E-2</c:v>
                </c:pt>
                <c:pt idx="1436">
                  <c:v>1.1635838509436169E-2</c:v>
                </c:pt>
                <c:pt idx="1437">
                  <c:v>1.1626722815156754E-2</c:v>
                </c:pt>
                <c:pt idx="1438">
                  <c:v>1.1617623746138506E-2</c:v>
                </c:pt>
                <c:pt idx="1439">
                  <c:v>1.1608541556658025E-2</c:v>
                </c:pt>
                <c:pt idx="1440">
                  <c:v>1.159947650123172E-2</c:v>
                </c:pt>
                <c:pt idx="1441">
                  <c:v>1.1590428834136191E-2</c:v>
                </c:pt>
                <c:pt idx="1442">
                  <c:v>1.1581398809887844E-2</c:v>
                </c:pt>
                <c:pt idx="1443">
                  <c:v>1.157238668276328E-2</c:v>
                </c:pt>
                <c:pt idx="1444">
                  <c:v>1.1563392707198972E-2</c:v>
                </c:pt>
                <c:pt idx="1445">
                  <c:v>1.155441713763139E-2</c:v>
                </c:pt>
                <c:pt idx="1446">
                  <c:v>1.154546022841707E-2</c:v>
                </c:pt>
                <c:pt idx="1447">
                  <c:v>1.1536522233912549E-2</c:v>
                </c:pt>
                <c:pt idx="1448">
                  <c:v>1.1527603408634235E-2</c:v>
                </c:pt>
                <c:pt idx="1449">
                  <c:v>1.1518704006858727E-2</c:v>
                </c:pt>
                <c:pt idx="1450">
                  <c:v>1.1509824283022496E-2</c:v>
                </c:pt>
                <c:pt idx="1451">
                  <c:v>1.1500964491562016E-2</c:v>
                </c:pt>
                <c:pt idx="1452">
                  <c:v>1.1492122077640943E-2</c:v>
                </c:pt>
                <c:pt idx="1453">
                  <c:v>1.1483280560522502E-2</c:v>
                </c:pt>
                <c:pt idx="1454">
                  <c:v>1.1474437303435892E-2</c:v>
                </c:pt>
                <c:pt idx="1455">
                  <c:v>1.1465592475286002E-2</c:v>
                </c:pt>
                <c:pt idx="1456">
                  <c:v>1.1456746245217531E-2</c:v>
                </c:pt>
                <c:pt idx="1457">
                  <c:v>1.144789878189556E-2</c:v>
                </c:pt>
                <c:pt idx="1458">
                  <c:v>1.1439050254304917E-2</c:v>
                </c:pt>
                <c:pt idx="1459">
                  <c:v>1.143020083135049E-2</c:v>
                </c:pt>
                <c:pt idx="1460">
                  <c:v>1.142135068193717E-2</c:v>
                </c:pt>
                <c:pt idx="1461">
                  <c:v>1.1412499974969847E-2</c:v>
                </c:pt>
                <c:pt idx="1462">
                  <c:v>1.1403648879273476E-2</c:v>
                </c:pt>
                <c:pt idx="1463">
                  <c:v>1.139479756407269E-2</c:v>
                </c:pt>
                <c:pt idx="1464">
                  <c:v>1.1385946197792762E-2</c:v>
                </c:pt>
                <c:pt idx="1465">
                  <c:v>1.1377094949658328E-2</c:v>
                </c:pt>
                <c:pt idx="1466">
                  <c:v>1.1363186490234156E-2</c:v>
                </c:pt>
                <c:pt idx="1467">
                  <c:v>1.1354336321316438E-2</c:v>
                </c:pt>
                <c:pt idx="1468">
                  <c:v>1.134837292841695E-2</c:v>
                </c:pt>
                <c:pt idx="1469">
                  <c:v>1.1339523542872598E-2</c:v>
                </c:pt>
                <c:pt idx="1470">
                  <c:v>1.133067516867925E-2</c:v>
                </c:pt>
                <c:pt idx="1471">
                  <c:v>1.1321827974741794E-2</c:v>
                </c:pt>
                <c:pt idx="1472">
                  <c:v>1.1312982130018412E-2</c:v>
                </c:pt>
                <c:pt idx="1473">
                  <c:v>1.1304137803360703E-2</c:v>
                </c:pt>
                <c:pt idx="1474">
                  <c:v>1.1295295163726848E-2</c:v>
                </c:pt>
                <c:pt idx="1475">
                  <c:v>1.1286454379968447E-2</c:v>
                </c:pt>
                <c:pt idx="1476">
                  <c:v>1.1277615621070325E-2</c:v>
                </c:pt>
                <c:pt idx="1477">
                  <c:v>1.1268779055990663E-2</c:v>
                </c:pt>
                <c:pt idx="1478">
                  <c:v>1.125994485352777E-2</c:v>
                </c:pt>
                <c:pt idx="1479">
                  <c:v>1.1251113182639827E-2</c:v>
                </c:pt>
                <c:pt idx="1480">
                  <c:v>1.1238150390440182E-2</c:v>
                </c:pt>
                <c:pt idx="1481">
                  <c:v>1.123058654401099E-2</c:v>
                </c:pt>
                <c:pt idx="1482">
                  <c:v>1.1221764929612021E-2</c:v>
                </c:pt>
                <c:pt idx="1483">
                  <c:v>1.1212946569969517E-2</c:v>
                </c:pt>
                <c:pt idx="1484">
                  <c:v>1.1202872646993711E-2</c:v>
                </c:pt>
                <c:pt idx="1485">
                  <c:v>1.1195320291133015E-2</c:v>
                </c:pt>
                <c:pt idx="1486">
                  <c:v>1.1186512709588925E-2</c:v>
                </c:pt>
                <c:pt idx="1487">
                  <c:v>1.1177709058500795E-2</c:v>
                </c:pt>
                <c:pt idx="1488">
                  <c:v>1.1168909506853453E-2</c:v>
                </c:pt>
                <c:pt idx="1489">
                  <c:v>1.1160114223471851E-2</c:v>
                </c:pt>
                <c:pt idx="1490">
                  <c:v>1.1151323377420752E-2</c:v>
                </c:pt>
                <c:pt idx="1491">
                  <c:v>1.1142537137285302E-2</c:v>
                </c:pt>
                <c:pt idx="1492">
                  <c:v>1.1133755672370071E-2</c:v>
                </c:pt>
                <c:pt idx="1493">
                  <c:v>1.112497915118027E-2</c:v>
                </c:pt>
                <c:pt idx="1494">
                  <c:v>1.1116207742940531E-2</c:v>
                </c:pt>
                <c:pt idx="1495">
                  <c:v>1.1107441616475811E-2</c:v>
                </c:pt>
                <c:pt idx="1496">
                  <c:v>1.1098680940531125E-2</c:v>
                </c:pt>
                <c:pt idx="1497">
                  <c:v>1.1089925884091301E-2</c:v>
                </c:pt>
                <c:pt idx="1498">
                  <c:v>1.1081176616301036E-2</c:v>
                </c:pt>
                <c:pt idx="1499">
                  <c:v>1.1072433305665541E-2</c:v>
                </c:pt>
                <c:pt idx="1500">
                  <c:v>1.1063696121329514E-2</c:v>
                </c:pt>
                <c:pt idx="1501">
                  <c:v>1.1054965232197844E-2</c:v>
                </c:pt>
                <c:pt idx="1502">
                  <c:v>1.104624080701555E-2</c:v>
                </c:pt>
                <c:pt idx="1503">
                  <c:v>1.1037523014927331E-2</c:v>
                </c:pt>
                <c:pt idx="1504">
                  <c:v>1.1028812024598267E-2</c:v>
                </c:pt>
                <c:pt idx="1505">
                  <c:v>1.1020108005173057E-2</c:v>
                </c:pt>
                <c:pt idx="1506">
                  <c:v>1.1011411125316783E-2</c:v>
                </c:pt>
                <c:pt idx="1507">
                  <c:v>1.1002721554174144E-2</c:v>
                </c:pt>
                <c:pt idx="1508">
                  <c:v>1.0994039460410221E-2</c:v>
                </c:pt>
                <c:pt idx="1509">
                  <c:v>1.098536501300984E-2</c:v>
                </c:pt>
                <c:pt idx="1510">
                  <c:v>1.0976698381037764E-2</c:v>
                </c:pt>
                <c:pt idx="1511">
                  <c:v>1.0968039733159074E-2</c:v>
                </c:pt>
                <c:pt idx="1512">
                  <c:v>1.0959389238438533E-2</c:v>
                </c:pt>
                <c:pt idx="1513">
                  <c:v>1.0950747065701094E-2</c:v>
                </c:pt>
                <c:pt idx="1514">
                  <c:v>1.0942113383851648E-2</c:v>
                </c:pt>
                <c:pt idx="1515">
                  <c:v>1.0933488361795085E-2</c:v>
                </c:pt>
                <c:pt idx="1516">
                  <c:v>1.0924872168596167E-2</c:v>
                </c:pt>
                <c:pt idx="1517">
                  <c:v>1.0916264972919976E-2</c:v>
                </c:pt>
                <c:pt idx="1518">
                  <c:v>1.0906439412154967E-2</c:v>
                </c:pt>
                <c:pt idx="1519">
                  <c:v>1.0897852065800961E-2</c:v>
                </c:pt>
                <c:pt idx="1520">
                  <c:v>1.0890499060876024E-2</c:v>
                </c:pt>
                <c:pt idx="1521">
                  <c:v>1.0881929544739322E-2</c:v>
                </c:pt>
                <c:pt idx="1522">
                  <c:v>1.0873369870729732E-2</c:v>
                </c:pt>
                <c:pt idx="1523">
                  <c:v>1.0864820207912018E-2</c:v>
                </c:pt>
                <c:pt idx="1524">
                  <c:v>1.0856280724951262E-2</c:v>
                </c:pt>
                <c:pt idx="1525">
                  <c:v>1.0847751590912225E-2</c:v>
                </c:pt>
                <c:pt idx="1526">
                  <c:v>1.0839232974619861E-2</c:v>
                </c:pt>
                <c:pt idx="1527">
                  <c:v>1.0830725044979062E-2</c:v>
                </c:pt>
                <c:pt idx="1528">
                  <c:v>1.0822227970894716E-2</c:v>
                </c:pt>
                <c:pt idx="1529">
                  <c:v>1.0813741921351649E-2</c:v>
                </c:pt>
                <c:pt idx="1530">
                  <c:v>1.0805267065094881E-2</c:v>
                </c:pt>
                <c:pt idx="1531">
                  <c:v>1.0796803571269109E-2</c:v>
                </c:pt>
                <c:pt idx="1532">
                  <c:v>1.0788351608459479E-2</c:v>
                </c:pt>
                <c:pt idx="1533">
                  <c:v>1.0779911345890625E-2</c:v>
                </c:pt>
                <c:pt idx="1534">
                  <c:v>1.0771482952227629E-2</c:v>
                </c:pt>
                <c:pt idx="1535">
                  <c:v>1.0760664158047106E-2</c:v>
                </c:pt>
                <c:pt idx="1536">
                  <c:v>1.0754662447638452E-2</c:v>
                </c:pt>
                <c:pt idx="1537">
                  <c:v>1.0746270674442115E-2</c:v>
                </c:pt>
                <c:pt idx="1538">
                  <c:v>1.0737891445851133E-2</c:v>
                </c:pt>
                <c:pt idx="1539">
                  <c:v>1.0729524930690459E-2</c:v>
                </c:pt>
                <c:pt idx="1540">
                  <c:v>1.0721171298104792E-2</c:v>
                </c:pt>
                <c:pt idx="1541">
                  <c:v>1.0712830716759214E-2</c:v>
                </c:pt>
                <c:pt idx="1542">
                  <c:v>1.070450335563855E-2</c:v>
                </c:pt>
                <c:pt idx="1543">
                  <c:v>1.0696189383727628E-2</c:v>
                </c:pt>
                <c:pt idx="1544">
                  <c:v>1.06878889698514E-2</c:v>
                </c:pt>
                <c:pt idx="1545">
                  <c:v>1.0679602282754885E-2</c:v>
                </c:pt>
                <c:pt idx="1546">
                  <c:v>1.0671329491662718E-2</c:v>
                </c:pt>
                <c:pt idx="1547">
                  <c:v>1.0663070765239979E-2</c:v>
                </c:pt>
                <c:pt idx="1548">
                  <c:v>1.0654826272551432E-2</c:v>
                </c:pt>
                <c:pt idx="1549">
                  <c:v>1.0646596182342094E-2</c:v>
                </c:pt>
                <c:pt idx="1550">
                  <c:v>1.0638380663676728E-2</c:v>
                </c:pt>
                <c:pt idx="1551">
                  <c:v>1.063017988530035E-2</c:v>
                </c:pt>
                <c:pt idx="1552">
                  <c:v>1.0621994016197789E-2</c:v>
                </c:pt>
                <c:pt idx="1553">
                  <c:v>1.0613823225353869E-2</c:v>
                </c:pt>
                <c:pt idx="1554">
                  <c:v>1.0605667681513609E-2</c:v>
                </c:pt>
                <c:pt idx="1555">
                  <c:v>1.0597527553661834E-2</c:v>
                </c:pt>
                <c:pt idx="1556">
                  <c:v>1.0589403010703435E-2</c:v>
                </c:pt>
                <c:pt idx="1557">
                  <c:v>1.0581294221463367E-2</c:v>
                </c:pt>
                <c:pt idx="1558">
                  <c:v>1.057320135500639E-2</c:v>
                </c:pt>
                <c:pt idx="1559">
                  <c:v>1.0565124580157459E-2</c:v>
                </c:pt>
                <c:pt idx="1560">
                  <c:v>1.0557064065741528E-2</c:v>
                </c:pt>
                <c:pt idx="1561">
                  <c:v>1.0549019980743424E-2</c:v>
                </c:pt>
                <c:pt idx="1562">
                  <c:v>1.0540992494068036E-2</c:v>
                </c:pt>
                <c:pt idx="1563">
                  <c:v>1.0532981774540318E-2</c:v>
                </c:pt>
                <c:pt idx="1564">
                  <c:v>1.0524987991304968E-2</c:v>
                </c:pt>
                <c:pt idx="1565">
                  <c:v>1.0517011312947133E-2</c:v>
                </c:pt>
                <c:pt idx="1566">
                  <c:v>1.0509051908531575E-2</c:v>
                </c:pt>
                <c:pt idx="1567">
                  <c:v>1.0501109946883247E-2</c:v>
                </c:pt>
                <c:pt idx="1568">
                  <c:v>1.0493185596986976E-2</c:v>
                </c:pt>
                <c:pt idx="1569">
                  <c:v>1.0485279027827588E-2</c:v>
                </c:pt>
                <c:pt idx="1570">
                  <c:v>1.0477390408070164E-2</c:v>
                </c:pt>
                <c:pt idx="1571">
                  <c:v>1.0469519906779468E-2</c:v>
                </c:pt>
                <c:pt idx="1572">
                  <c:v>1.0461667692940324E-2</c:v>
                </c:pt>
                <c:pt idx="1573">
                  <c:v>1.0453833935217816E-2</c:v>
                </c:pt>
                <c:pt idx="1574">
                  <c:v>1.044601880275664E-2</c:v>
                </c:pt>
                <c:pt idx="1575">
                  <c:v>1.0438222464141944E-2</c:v>
                </c:pt>
                <c:pt idx="1576">
                  <c:v>1.0430445088678297E-2</c:v>
                </c:pt>
                <c:pt idx="1577">
                  <c:v>1.0422686844950846E-2</c:v>
                </c:pt>
                <c:pt idx="1578">
                  <c:v>1.0414947902184224E-2</c:v>
                </c:pt>
                <c:pt idx="1579">
                  <c:v>1.0407228428883641E-2</c:v>
                </c:pt>
                <c:pt idx="1580">
                  <c:v>1.0399528594273733E-2</c:v>
                </c:pt>
                <c:pt idx="1581">
                  <c:v>1.0391848567099515E-2</c:v>
                </c:pt>
                <c:pt idx="1582">
                  <c:v>1.038418851626588E-2</c:v>
                </c:pt>
                <c:pt idx="1583">
                  <c:v>1.0376548610757652E-2</c:v>
                </c:pt>
                <c:pt idx="1584">
                  <c:v>1.036892901931985E-2</c:v>
                </c:pt>
                <c:pt idx="1585">
                  <c:v>1.0359162523227994E-2</c:v>
                </c:pt>
                <c:pt idx="1586">
                  <c:v>1.0353751454914573E-2</c:v>
                </c:pt>
                <c:pt idx="1587">
                  <c:v>1.0346193819517069E-2</c:v>
                </c:pt>
                <c:pt idx="1588">
                  <c:v>1.0338657173809551E-2</c:v>
                </c:pt>
                <c:pt idx="1589">
                  <c:v>1.033114168709659E-2</c:v>
                </c:pt>
                <c:pt idx="1590">
                  <c:v>1.0323647527723523E-2</c:v>
                </c:pt>
                <c:pt idx="1591">
                  <c:v>1.0316174864914984E-2</c:v>
                </c:pt>
                <c:pt idx="1592">
                  <c:v>1.03087238676558E-2</c:v>
                </c:pt>
                <c:pt idx="1593">
                  <c:v>1.0301294704611053E-2</c:v>
                </c:pt>
                <c:pt idx="1594">
                  <c:v>1.0293887544765568E-2</c:v>
                </c:pt>
                <c:pt idx="1595">
                  <c:v>1.0286502557024235E-2</c:v>
                </c:pt>
                <c:pt idx="1596">
                  <c:v>1.0279139910291946E-2</c:v>
                </c:pt>
                <c:pt idx="1597">
                  <c:v>1.0271799773633461E-2</c:v>
                </c:pt>
                <c:pt idx="1598">
                  <c:v>1.0264482315713863E-2</c:v>
                </c:pt>
                <c:pt idx="1599">
                  <c:v>1.0257187705517978E-2</c:v>
                </c:pt>
                <c:pt idx="1600">
                  <c:v>1.0249916111950697E-2</c:v>
                </c:pt>
                <c:pt idx="1601">
                  <c:v>1.0242667703996844E-2</c:v>
                </c:pt>
                <c:pt idx="1602">
                  <c:v>1.0235442650321502E-2</c:v>
                </c:pt>
                <c:pt idx="1603">
                  <c:v>1.0228241120149306E-2</c:v>
                </c:pt>
                <c:pt idx="1604">
                  <c:v>1.0221063282065401E-2</c:v>
                </c:pt>
                <c:pt idx="1605">
                  <c:v>1.0213909305374358E-2</c:v>
                </c:pt>
                <c:pt idx="1606">
                  <c:v>1.0206779358581386E-2</c:v>
                </c:pt>
                <c:pt idx="1607">
                  <c:v>1.0199673610751248E-2</c:v>
                </c:pt>
                <c:pt idx="1608">
                  <c:v>1.0192592230788833E-2</c:v>
                </c:pt>
                <c:pt idx="1609">
                  <c:v>1.0185535387678968E-2</c:v>
                </c:pt>
                <c:pt idx="1610">
                  <c:v>1.0178503250086735E-2</c:v>
                </c:pt>
                <c:pt idx="1611">
                  <c:v>1.0171495987156831E-2</c:v>
                </c:pt>
                <c:pt idx="1612">
                  <c:v>1.0164513767714212E-2</c:v>
                </c:pt>
                <c:pt idx="1613">
                  <c:v>1.015755676058383E-2</c:v>
                </c:pt>
                <c:pt idx="1614">
                  <c:v>1.0150625134750513E-2</c:v>
                </c:pt>
                <c:pt idx="1615">
                  <c:v>1.014371905911915E-2</c:v>
                </c:pt>
                <c:pt idx="1616">
                  <c:v>1.0136838702674567E-2</c:v>
                </c:pt>
                <c:pt idx="1617">
                  <c:v>1.0129984234081846E-2</c:v>
                </c:pt>
                <c:pt idx="1618">
                  <c:v>1.0123155822405749E-2</c:v>
                </c:pt>
                <c:pt idx="1619">
                  <c:v>1.0116353636631104E-2</c:v>
                </c:pt>
                <c:pt idx="1620">
                  <c:v>1.010957784542299E-2</c:v>
                </c:pt>
                <c:pt idx="1621">
                  <c:v>1.0102828617926107E-2</c:v>
                </c:pt>
                <c:pt idx="1622">
                  <c:v>1.0095147958457673E-2</c:v>
                </c:pt>
                <c:pt idx="1623">
                  <c:v>1.0089410529126042E-2</c:v>
                </c:pt>
                <c:pt idx="1624">
                  <c:v>1.0082742005792511E-2</c:v>
                </c:pt>
                <c:pt idx="1625">
                  <c:v>1.0076100721709835E-2</c:v>
                </c:pt>
                <c:pt idx="1626">
                  <c:v>1.0069486845702968E-2</c:v>
                </c:pt>
                <c:pt idx="1627">
                  <c:v>1.0062900546676801E-2</c:v>
                </c:pt>
                <c:pt idx="1628">
                  <c:v>1.0056341993696094E-2</c:v>
                </c:pt>
                <c:pt idx="1629">
                  <c:v>1.0049811355505867E-2</c:v>
                </c:pt>
                <c:pt idx="1630">
                  <c:v>1.0043308800931072E-2</c:v>
                </c:pt>
                <c:pt idx="1631">
                  <c:v>1.0036834499116409E-2</c:v>
                </c:pt>
                <c:pt idx="1632">
                  <c:v>1.003038861872696E-2</c:v>
                </c:pt>
                <c:pt idx="1633">
                  <c:v>1.0023971328827486E-2</c:v>
                </c:pt>
                <c:pt idx="1634">
                  <c:v>1.0017582798322877E-2</c:v>
                </c:pt>
                <c:pt idx="1635">
                  <c:v>1.0011223196038088E-2</c:v>
                </c:pt>
                <c:pt idx="1636">
                  <c:v>1.0003089343086913E-2</c:v>
                </c:pt>
                <c:pt idx="1637">
                  <c:v>9.9985914517475294E-3</c:v>
                </c:pt>
                <c:pt idx="1638">
                  <c:v>9.9923196475515397E-3</c:v>
                </c:pt>
                <c:pt idx="1639">
                  <c:v>9.9860774472748659E-3</c:v>
                </c:pt>
                <c:pt idx="1640">
                  <c:v>9.9795608129626956E-3</c:v>
                </c:pt>
                <c:pt idx="1641">
                  <c:v>9.9728017756728349E-3</c:v>
                </c:pt>
                <c:pt idx="1642">
                  <c:v>9.9666537156917201E-3</c:v>
                </c:pt>
                <c:pt idx="1643">
                  <c:v>9.9605359592302989E-3</c:v>
                </c:pt>
                <c:pt idx="1644">
                  <c:v>9.9544486753533334E-3</c:v>
                </c:pt>
                <c:pt idx="1645">
                  <c:v>9.9483920328857778E-3</c:v>
                </c:pt>
                <c:pt idx="1646">
                  <c:v>9.9423662006525859E-3</c:v>
                </c:pt>
                <c:pt idx="1647">
                  <c:v>9.936371347638584E-3</c:v>
                </c:pt>
                <c:pt idx="1648">
                  <c:v>9.9304076427486621E-3</c:v>
                </c:pt>
                <c:pt idx="1649">
                  <c:v>9.9244752548877102E-3</c:v>
                </c:pt>
                <c:pt idx="1650">
                  <c:v>9.9185743528806825E-3</c:v>
                </c:pt>
                <c:pt idx="1651">
                  <c:v>9.912705105792341E-3</c:v>
                </c:pt>
                <c:pt idx="1652">
                  <c:v>9.9068676823677038E-3</c:v>
                </c:pt>
                <c:pt idx="1653">
                  <c:v>9.901062251671533E-3</c:v>
                </c:pt>
                <c:pt idx="1654">
                  <c:v>9.8952889823689105E-3</c:v>
                </c:pt>
                <c:pt idx="1655">
                  <c:v>9.8895480435245986E-3</c:v>
                </c:pt>
                <c:pt idx="1656">
                  <c:v>9.8838396040434873E-3</c:v>
                </c:pt>
                <c:pt idx="1657">
                  <c:v>9.8781638328304666E-3</c:v>
                </c:pt>
                <c:pt idx="1658">
                  <c:v>9.8725208986305546E-3</c:v>
                </c:pt>
                <c:pt idx="1659">
                  <c:v>9.8669109706683855E-3</c:v>
                </c:pt>
                <c:pt idx="1660">
                  <c:v>9.8613342175291052E-3</c:v>
                </c:pt>
                <c:pt idx="1661">
                  <c:v>9.8557908082774759E-3</c:v>
                </c:pt>
                <c:pt idx="1662">
                  <c:v>9.8502809118183876E-3</c:v>
                </c:pt>
                <c:pt idx="1663">
                  <c:v>9.8448046968968583E-3</c:v>
                </c:pt>
                <c:pt idx="1664">
                  <c:v>9.8393623325776502E-3</c:v>
                </c:pt>
                <c:pt idx="1665">
                  <c:v>9.8339539878455895E-3</c:v>
                </c:pt>
                <c:pt idx="1666">
                  <c:v>9.8285798312858219E-3</c:v>
                </c:pt>
                <c:pt idx="1667">
                  <c:v>9.8232400321229818E-3</c:v>
                </c:pt>
                <c:pt idx="1668">
                  <c:v>9.8179347591020871E-3</c:v>
                </c:pt>
                <c:pt idx="1669">
                  <c:v>9.812664181128028E-3</c:v>
                </c:pt>
                <c:pt idx="1670">
                  <c:v>9.8074284671056944E-3</c:v>
                </c:pt>
                <c:pt idx="1671">
                  <c:v>9.8022277860998486E-3</c:v>
                </c:pt>
                <c:pt idx="1672">
                  <c:v>9.7970623067755724E-3</c:v>
                </c:pt>
                <c:pt idx="1673">
                  <c:v>9.7919321981176921E-3</c:v>
                </c:pt>
                <c:pt idx="1674">
                  <c:v>9.7853885892629222E-3</c:v>
                </c:pt>
                <c:pt idx="1675">
                  <c:v>9.7803399620666198E-3</c:v>
                </c:pt>
                <c:pt idx="1676">
                  <c:v>9.7760411548364345E-3</c:v>
                </c:pt>
                <c:pt idx="1677">
                  <c:v>9.77105938136269E-3</c:v>
                </c:pt>
                <c:pt idx="1678">
                  <c:v>9.766113846980673E-3</c:v>
                </c:pt>
                <c:pt idx="1679">
                  <c:v>9.7612047209150177E-3</c:v>
                </c:pt>
                <c:pt idx="1680">
                  <c:v>9.7563321720706142E-3</c:v>
                </c:pt>
                <c:pt idx="1681">
                  <c:v>9.7514963691125445E-3</c:v>
                </c:pt>
                <c:pt idx="1682">
                  <c:v>9.7466974811855067E-3</c:v>
                </c:pt>
                <c:pt idx="1683">
                  <c:v>9.741935677194391E-3</c:v>
                </c:pt>
                <c:pt idx="1684">
                  <c:v>9.7372111258042793E-3</c:v>
                </c:pt>
                <c:pt idx="1685">
                  <c:v>9.7325239960799337E-3</c:v>
                </c:pt>
                <c:pt idx="1686">
                  <c:v>9.7278744569262443E-3</c:v>
                </c:pt>
                <c:pt idx="1687">
                  <c:v>9.7232626772481012E-3</c:v>
                </c:pt>
                <c:pt idx="1688">
                  <c:v>9.7186888258704585E-3</c:v>
                </c:pt>
                <c:pt idx="1689">
                  <c:v>9.7141530717781421E-3</c:v>
                </c:pt>
                <c:pt idx="1690">
                  <c:v>9.7096555838760423E-3</c:v>
                </c:pt>
                <c:pt idx="1691">
                  <c:v>9.7035591203287197E-3</c:v>
                </c:pt>
                <c:pt idx="1692">
                  <c:v>9.700147750635324E-3</c:v>
                </c:pt>
                <c:pt idx="1693">
                  <c:v>9.6963944061201346E-3</c:v>
                </c:pt>
                <c:pt idx="1694">
                  <c:v>9.6920516718679295E-3</c:v>
                </c:pt>
                <c:pt idx="1695">
                  <c:v>9.6877480483303913E-3</c:v>
                </c:pt>
                <c:pt idx="1696">
                  <c:v>9.683483704332474E-3</c:v>
                </c:pt>
                <c:pt idx="1697">
                  <c:v>9.6792588087790676E-3</c:v>
                </c:pt>
                <c:pt idx="1698">
                  <c:v>9.6750735307349345E-3</c:v>
                </c:pt>
                <c:pt idx="1699">
                  <c:v>9.6709280388651564E-3</c:v>
                </c:pt>
                <c:pt idx="1700">
                  <c:v>9.6668225022344956E-3</c:v>
                </c:pt>
                <c:pt idx="1701">
                  <c:v>9.662757089667906E-3</c:v>
                </c:pt>
                <c:pt idx="1702">
                  <c:v>9.6587319701502139E-3</c:v>
                </c:pt>
                <c:pt idx="1703">
                  <c:v>9.6547473125863092E-3</c:v>
                </c:pt>
                <c:pt idx="1704">
                  <c:v>9.65080328572121E-3</c:v>
                </c:pt>
                <c:pt idx="1705">
                  <c:v>9.6469000586196785E-3</c:v>
                </c:pt>
                <c:pt idx="1706">
                  <c:v>9.6430378000267325E-3</c:v>
                </c:pt>
                <c:pt idx="1707">
                  <c:v>9.6392166790870704E-3</c:v>
                </c:pt>
                <c:pt idx="1708">
                  <c:v>9.635436864465774E-3</c:v>
                </c:pt>
                <c:pt idx="1709">
                  <c:v>9.6316985253075416E-3</c:v>
                </c:pt>
                <c:pt idx="1710">
                  <c:v>9.628001830277455E-3</c:v>
                </c:pt>
                <c:pt idx="1711">
                  <c:v>9.6243469482804045E-3</c:v>
                </c:pt>
                <c:pt idx="1712">
                  <c:v>9.6207313047358411E-3</c:v>
                </c:pt>
                <c:pt idx="1713">
                  <c:v>9.6171241261799878E-3</c:v>
                </c:pt>
                <c:pt idx="1714">
                  <c:v>9.6135166519406567E-3</c:v>
                </c:pt>
                <c:pt idx="1715">
                  <c:v>9.6099089206269639E-3</c:v>
                </c:pt>
                <c:pt idx="1716">
                  <c:v>9.6063009712477054E-3</c:v>
                </c:pt>
                <c:pt idx="1717">
                  <c:v>9.6026928424919333E-3</c:v>
                </c:pt>
                <c:pt idx="1718">
                  <c:v>9.5990845732085717E-3</c:v>
                </c:pt>
                <c:pt idx="1719">
                  <c:v>9.5954762021666085E-3</c:v>
                </c:pt>
                <c:pt idx="1720">
                  <c:v>9.5918677681350317E-3</c:v>
                </c:pt>
                <c:pt idx="1721">
                  <c:v>9.5882593099627655E-3</c:v>
                </c:pt>
                <c:pt idx="1722">
                  <c:v>9.5846508663388619E-3</c:v>
                </c:pt>
                <c:pt idx="1723">
                  <c:v>9.5810424761921809E-3</c:v>
                </c:pt>
                <c:pt idx="1724">
                  <c:v>9.5774341782117745E-3</c:v>
                </c:pt>
                <c:pt idx="1725">
                  <c:v>9.5738260113265028E-3</c:v>
                </c:pt>
                <c:pt idx="1726">
                  <c:v>9.5689261268550041E-3</c:v>
                </c:pt>
                <c:pt idx="1727">
                  <c:v>9.56531824808593E-3</c:v>
                </c:pt>
                <c:pt idx="1728">
                  <c:v>9.5624873438016067E-3</c:v>
                </c:pt>
                <c:pt idx="1729">
                  <c:v>9.5588801328716499E-3</c:v>
                </c:pt>
                <c:pt idx="1730">
                  <c:v>9.5552732524772921E-3</c:v>
                </c:pt>
                <c:pt idx="1731">
                  <c:v>9.5516667413075851E-3</c:v>
                </c:pt>
                <c:pt idx="1732">
                  <c:v>9.5480606383713251E-3</c:v>
                </c:pt>
                <c:pt idx="1733">
                  <c:v>9.5444549821976921E-3</c:v>
                </c:pt>
                <c:pt idx="1734">
                  <c:v>9.5408498117954821E-3</c:v>
                </c:pt>
                <c:pt idx="1735">
                  <c:v>9.5372451659336832E-3</c:v>
                </c:pt>
                <c:pt idx="1736">
                  <c:v>9.5336410833013474E-3</c:v>
                </c:pt>
                <c:pt idx="1737">
                  <c:v>9.5300376027473988E-3</c:v>
                </c:pt>
                <c:pt idx="1738">
                  <c:v>9.5264347631207613E-3</c:v>
                </c:pt>
                <c:pt idx="1739">
                  <c:v>9.5228326031904231E-3</c:v>
                </c:pt>
                <c:pt idx="1740">
                  <c:v>9.5187056568057926E-3</c:v>
                </c:pt>
                <c:pt idx="1741">
                  <c:v>9.5135732983475663E-3</c:v>
                </c:pt>
                <c:pt idx="1742">
                  <c:v>9.5099738825421554E-3</c:v>
                </c:pt>
                <c:pt idx="1743">
                  <c:v>9.5063753236512838E-3</c:v>
                </c:pt>
                <c:pt idx="1744">
                  <c:v>9.5022637840624924E-3</c:v>
                </c:pt>
                <c:pt idx="1745">
                  <c:v>9.499180932088791E-3</c:v>
                </c:pt>
                <c:pt idx="1746">
                  <c:v>9.4955851770350819E-3</c:v>
                </c:pt>
                <c:pt idx="1747">
                  <c:v>9.4919904342116723E-3</c:v>
                </c:pt>
                <c:pt idx="1748">
                  <c:v>9.4883967423076143E-3</c:v>
                </c:pt>
                <c:pt idx="1749">
                  <c:v>9.4848041401718319E-3</c:v>
                </c:pt>
                <c:pt idx="1750">
                  <c:v>9.4812126667331853E-3</c:v>
                </c:pt>
                <c:pt idx="1751">
                  <c:v>9.4776223606007903E-3</c:v>
                </c:pt>
                <c:pt idx="1752">
                  <c:v>9.4740332606235711E-3</c:v>
                </c:pt>
                <c:pt idx="1753">
                  <c:v>9.4704454056504517E-3</c:v>
                </c:pt>
                <c:pt idx="1754">
                  <c:v>9.466858834290548E-3</c:v>
                </c:pt>
                <c:pt idx="1755">
                  <c:v>9.4632735856325922E-3</c:v>
                </c:pt>
                <c:pt idx="1756">
                  <c:v>9.4596896983656364E-3</c:v>
                </c:pt>
                <c:pt idx="1757">
                  <c:v>9.4561072111787325E-3</c:v>
                </c:pt>
                <c:pt idx="1758">
                  <c:v>9.4525261628408686E-3</c:v>
                </c:pt>
                <c:pt idx="1759">
                  <c:v>9.4489465922809046E-3</c:v>
                </c:pt>
                <c:pt idx="1760">
                  <c:v>9.4453685383477648E-3</c:v>
                </c:pt>
                <c:pt idx="1761">
                  <c:v>9.441792039650565E-3</c:v>
                </c:pt>
                <c:pt idx="1762">
                  <c:v>9.4382171350382293E-3</c:v>
                </c:pt>
                <c:pt idx="1763">
                  <c:v>9.4346438634396179E-3</c:v>
                </c:pt>
                <c:pt idx="1764">
                  <c:v>9.4310722634638466E-3</c:v>
                </c:pt>
                <c:pt idx="1765">
                  <c:v>9.4275023739598396E-3</c:v>
                </c:pt>
                <c:pt idx="1766">
                  <c:v>9.4239342337765208E-3</c:v>
                </c:pt>
                <c:pt idx="1767">
                  <c:v>9.4203678816828784E-3</c:v>
                </c:pt>
                <c:pt idx="1768">
                  <c:v>9.4168033565278364E-3</c:v>
                </c:pt>
                <c:pt idx="1769">
                  <c:v>9.4132406970803828E-3</c:v>
                </c:pt>
                <c:pt idx="1770">
                  <c:v>9.4096799419496335E-3</c:v>
                </c:pt>
                <c:pt idx="1771">
                  <c:v>9.4061211301443848E-3</c:v>
                </c:pt>
                <c:pt idx="1772">
                  <c:v>9.4025643004336246E-3</c:v>
                </c:pt>
                <c:pt idx="1773">
                  <c:v>9.3990094915064049E-3</c:v>
                </c:pt>
                <c:pt idx="1774">
                  <c:v>9.3954567422915858E-3</c:v>
                </c:pt>
                <c:pt idx="1775">
                  <c:v>9.3919060915581554E-3</c:v>
                </c:pt>
                <c:pt idx="1776">
                  <c:v>9.3883575779951656E-3</c:v>
                </c:pt>
                <c:pt idx="1777">
                  <c:v>9.3848112405314765E-3</c:v>
                </c:pt>
                <c:pt idx="1778">
                  <c:v>9.3801241102475785E-3</c:v>
                </c:pt>
                <c:pt idx="1779">
                  <c:v>9.3772194536523301E-3</c:v>
                </c:pt>
                <c:pt idx="1780">
                  <c:v>9.3741856721063499E-3</c:v>
                </c:pt>
                <c:pt idx="1781">
                  <c:v>9.3706484267297441E-3</c:v>
                </c:pt>
                <c:pt idx="1782">
                  <c:v>9.3671135512973791E-3</c:v>
                </c:pt>
                <c:pt idx="1783">
                  <c:v>9.3635810846581791E-3</c:v>
                </c:pt>
                <c:pt idx="1784">
                  <c:v>9.360051065661068E-3</c:v>
                </c:pt>
                <c:pt idx="1785">
                  <c:v>9.356523532995098E-3</c:v>
                </c:pt>
                <c:pt idx="1786">
                  <c:v>9.352998525589129E-3</c:v>
                </c:pt>
                <c:pt idx="1787">
                  <c:v>9.3494760821322132E-3</c:v>
                </c:pt>
                <c:pt idx="1788">
                  <c:v>9.3459562413933384E-3</c:v>
                </c:pt>
                <c:pt idx="1789">
                  <c:v>9.3424390422214287E-3</c:v>
                </c:pt>
                <c:pt idx="1790">
                  <c:v>9.3389245234654084E-3</c:v>
                </c:pt>
                <c:pt idx="1791">
                  <c:v>9.3344098573844292E-3</c:v>
                </c:pt>
                <c:pt idx="1792">
                  <c:v>9.3319036821171153E-3</c:v>
                </c:pt>
                <c:pt idx="1793">
                  <c:v>9.3283974373026268E-3</c:v>
                </c:pt>
                <c:pt idx="1794">
                  <c:v>9.3248940278201076E-3</c:v>
                </c:pt>
                <c:pt idx="1795">
                  <c:v>9.3213934927582898E-3</c:v>
                </c:pt>
                <c:pt idx="1796">
                  <c:v>9.3173964507009543E-3</c:v>
                </c:pt>
                <c:pt idx="1797">
                  <c:v>9.3144012008927746E-3</c:v>
                </c:pt>
                <c:pt idx="1798">
                  <c:v>9.3109095216270532E-3</c:v>
                </c:pt>
                <c:pt idx="1799">
                  <c:v>9.3074208717780493E-3</c:v>
                </c:pt>
                <c:pt idx="1800">
                  <c:v>9.3039352904344952E-3</c:v>
                </c:pt>
                <c:pt idx="1801">
                  <c:v>9.3004528160456346E-3</c:v>
                </c:pt>
                <c:pt idx="1802">
                  <c:v>9.2969734876202637E-3</c:v>
                </c:pt>
                <c:pt idx="1803">
                  <c:v>9.2934973437674984E-3</c:v>
                </c:pt>
                <c:pt idx="1804">
                  <c:v>9.2900244235760709E-3</c:v>
                </c:pt>
                <c:pt idx="1805">
                  <c:v>9.2865547654952252E-3</c:v>
                </c:pt>
                <c:pt idx="1806">
                  <c:v>9.2830884086136933E-3</c:v>
                </c:pt>
                <c:pt idx="1807">
                  <c:v>9.2796253915405913E-3</c:v>
                </c:pt>
                <c:pt idx="1808">
                  <c:v>9.2761657531248431E-3</c:v>
                </c:pt>
                <c:pt idx="1809">
                  <c:v>9.272709532215373E-3</c:v>
                </c:pt>
                <c:pt idx="1810">
                  <c:v>9.2692567675012327E-3</c:v>
                </c:pt>
                <c:pt idx="1811">
                  <c:v>9.2658074978313465E-3</c:v>
                </c:pt>
                <c:pt idx="1812">
                  <c:v>9.2623617620546383E-3</c:v>
                </c:pt>
                <c:pt idx="1813">
                  <c:v>9.2589195988601602E-3</c:v>
                </c:pt>
                <c:pt idx="1814">
                  <c:v>9.2554810470968363E-3</c:v>
                </c:pt>
                <c:pt idx="1815">
                  <c:v>9.2520461456135905E-3</c:v>
                </c:pt>
                <c:pt idx="1816">
                  <c:v>9.2486149330994749E-3</c:v>
                </c:pt>
                <c:pt idx="1817">
                  <c:v>9.2451874485632857E-3</c:v>
                </c:pt>
                <c:pt idx="1818">
                  <c:v>9.2417637304542666E-3</c:v>
                </c:pt>
                <c:pt idx="1819">
                  <c:v>9.2383438177012778E-3</c:v>
                </c:pt>
                <c:pt idx="1820">
                  <c:v>9.2349277493131154E-3</c:v>
                </c:pt>
                <c:pt idx="1821">
                  <c:v>9.2315155637390234E-3</c:v>
                </c:pt>
                <c:pt idx="1822">
                  <c:v>9.2281073001476699E-3</c:v>
                </c:pt>
                <c:pt idx="1823">
                  <c:v>9.2247029969882988E-3</c:v>
                </c:pt>
                <c:pt idx="1824">
                  <c:v>9.2213026932697062E-3</c:v>
                </c:pt>
                <c:pt idx="1825">
                  <c:v>9.2179064276809441E-3</c:v>
                </c:pt>
                <c:pt idx="1826">
                  <c:v>9.2145142391508728E-3</c:v>
                </c:pt>
                <c:pt idx="1827">
                  <c:v>9.2111261662086719E-3</c:v>
                </c:pt>
                <c:pt idx="1828">
                  <c:v>9.2077422479430737E-3</c:v>
                </c:pt>
                <c:pt idx="1829">
                  <c:v>9.2043625229631942E-3</c:v>
                </c:pt>
                <c:pt idx="1830">
                  <c:v>9.2005051646903979E-3</c:v>
                </c:pt>
                <c:pt idx="1831">
                  <c:v>9.1971345560981632E-3</c:v>
                </c:pt>
                <c:pt idx="1832">
                  <c:v>9.1942488962271085E-3</c:v>
                </c:pt>
                <c:pt idx="1833">
                  <c:v>9.1908863325596002E-3</c:v>
                </c:pt>
                <c:pt idx="1834">
                  <c:v>9.1875281562625588E-3</c:v>
                </c:pt>
                <c:pt idx="1835">
                  <c:v>9.1841744060250363E-3</c:v>
                </c:pt>
                <c:pt idx="1836">
                  <c:v>9.1808251208558289E-3</c:v>
                </c:pt>
                <c:pt idx="1837">
                  <c:v>9.1774803392041804E-3</c:v>
                </c:pt>
                <c:pt idx="1838">
                  <c:v>9.1741401000788869E-3</c:v>
                </c:pt>
                <c:pt idx="1839">
                  <c:v>9.1708044424088087E-3</c:v>
                </c:pt>
                <c:pt idx="1840">
                  <c:v>9.1674734047231254E-3</c:v>
                </c:pt>
                <c:pt idx="1841">
                  <c:v>9.1641470258707614E-3</c:v>
                </c:pt>
                <c:pt idx="1842">
                  <c:v>9.1608253447805765E-3</c:v>
                </c:pt>
                <c:pt idx="1843">
                  <c:v>9.1575084000616869E-3</c:v>
                </c:pt>
                <c:pt idx="1844">
                  <c:v>9.1541962306429525E-3</c:v>
                </c:pt>
                <c:pt idx="1845">
                  <c:v>9.1508888752933615E-3</c:v>
                </c:pt>
                <c:pt idx="1846">
                  <c:v>9.1466436974041443E-3</c:v>
                </c:pt>
                <c:pt idx="1847">
                  <c:v>9.1442887619574975E-3</c:v>
                </c:pt>
                <c:pt idx="1848">
                  <c:v>9.1409960815891367E-3</c:v>
                </c:pt>
                <c:pt idx="1849">
                  <c:v>9.1377083704458073E-3</c:v>
                </c:pt>
                <c:pt idx="1850">
                  <c:v>9.1344256672964974E-3</c:v>
                </c:pt>
                <c:pt idx="1851">
                  <c:v>9.131148010910195E-3</c:v>
                </c:pt>
                <c:pt idx="1852">
                  <c:v>9.1278754402157602E-3</c:v>
                </c:pt>
                <c:pt idx="1853">
                  <c:v>9.1246079940621172E-3</c:v>
                </c:pt>
                <c:pt idx="1854">
                  <c:v>9.1213457108985097E-3</c:v>
                </c:pt>
                <c:pt idx="1855">
                  <c:v>9.1180886298136699E-3</c:v>
                </c:pt>
                <c:pt idx="1856">
                  <c:v>9.1148367895765858E-3</c:v>
                </c:pt>
                <c:pt idx="1857">
                  <c:v>9.1115902289562456E-3</c:v>
                </c:pt>
                <c:pt idx="1858">
                  <c:v>9.1083489865617651E-3</c:v>
                </c:pt>
                <c:pt idx="1859">
                  <c:v>9.1051131014818765E-3</c:v>
                </c:pt>
                <c:pt idx="1860">
                  <c:v>9.1018826123256957E-3</c:v>
                </c:pt>
                <c:pt idx="1861">
                  <c:v>9.0986575579421469E-3</c:v>
                </c:pt>
                <c:pt idx="1862">
                  <c:v>9.0954379772600902E-3</c:v>
                </c:pt>
                <c:pt idx="1863">
                  <c:v>9.0922239087287693E-3</c:v>
                </c:pt>
                <c:pt idx="1864">
                  <c:v>9.0890153914369165E-3</c:v>
                </c:pt>
                <c:pt idx="1865">
                  <c:v>9.0858124640735838E-3</c:v>
                </c:pt>
                <c:pt idx="1866">
                  <c:v>9.0826151654876952E-3</c:v>
                </c:pt>
                <c:pt idx="1867">
                  <c:v>9.0794235344482388E-3</c:v>
                </c:pt>
                <c:pt idx="1868">
                  <c:v>9.0762376097242026E-3</c:v>
                </c:pt>
                <c:pt idx="1869">
                  <c:v>9.0730574300046385E-3</c:v>
                </c:pt>
                <c:pt idx="1870">
                  <c:v>9.0698830343782788E-3</c:v>
                </c:pt>
                <c:pt idx="1871">
                  <c:v>9.0667144614542394E-3</c:v>
                </c:pt>
                <c:pt idx="1872">
                  <c:v>9.0635517499215723E-3</c:v>
                </c:pt>
                <c:pt idx="1873">
                  <c:v>9.0603949387091376E-3</c:v>
                </c:pt>
                <c:pt idx="1874">
                  <c:v>9.0572440666658593E-3</c:v>
                </c:pt>
                <c:pt idx="1875">
                  <c:v>9.0540991724807895E-3</c:v>
                </c:pt>
                <c:pt idx="1876">
                  <c:v>9.0509602950028523E-3</c:v>
                </c:pt>
                <c:pt idx="1877">
                  <c:v>9.0478274730010355E-3</c:v>
                </c:pt>
                <c:pt idx="1878">
                  <c:v>9.0447007452443273E-3</c:v>
                </c:pt>
                <c:pt idx="1879">
                  <c:v>9.0415801505816518E-3</c:v>
                </c:pt>
                <c:pt idx="1880">
                  <c:v>9.0384657278619329E-3</c:v>
                </c:pt>
                <c:pt idx="1881">
                  <c:v>9.0353575156143506E-3</c:v>
                </c:pt>
                <c:pt idx="1882">
                  <c:v>9.0318129277910941E-3</c:v>
                </c:pt>
                <c:pt idx="1883">
                  <c:v>9.0291598784908444E-3</c:v>
                </c:pt>
                <c:pt idx="1884">
                  <c:v>9.0260705310729605E-3</c:v>
                </c:pt>
                <c:pt idx="1885">
                  <c:v>9.0229875495229095E-3</c:v>
                </c:pt>
                <c:pt idx="1886">
                  <c:v>9.0199109725297433E-3</c:v>
                </c:pt>
                <c:pt idx="1887">
                  <c:v>9.016840839022322E-3</c:v>
                </c:pt>
                <c:pt idx="1888">
                  <c:v>9.0137771876896977E-3</c:v>
                </c:pt>
                <c:pt idx="1889">
                  <c:v>9.0107200574607305E-3</c:v>
                </c:pt>
                <c:pt idx="1890">
                  <c:v>9.0076694869445362E-3</c:v>
                </c:pt>
                <c:pt idx="1891">
                  <c:v>9.0046255151499111E-3</c:v>
                </c:pt>
                <c:pt idx="1892">
                  <c:v>9.0015881806060349E-3</c:v>
                </c:pt>
                <c:pt idx="1893">
                  <c:v>8.998557522321704E-3</c:v>
                </c:pt>
                <c:pt idx="1894">
                  <c:v>8.9955335789859703E-3</c:v>
                </c:pt>
                <c:pt idx="1895">
                  <c:v>8.9925163895276938E-3</c:v>
                </c:pt>
                <c:pt idx="1896">
                  <c:v>8.9895059925559906E-3</c:v>
                </c:pt>
                <c:pt idx="1897">
                  <c:v>8.9856455254899714E-3</c:v>
                </c:pt>
                <c:pt idx="1898">
                  <c:v>8.983505731468E-3</c:v>
                </c:pt>
                <c:pt idx="1899">
                  <c:v>8.9805159450495609E-3</c:v>
                </c:pt>
                <c:pt idx="1900">
                  <c:v>8.9771075559585967E-3</c:v>
                </c:pt>
                <c:pt idx="1901">
                  <c:v>8.9745572542287988E-3</c:v>
                </c:pt>
                <c:pt idx="1902">
                  <c:v>8.9715884273644519E-3</c:v>
                </c:pt>
                <c:pt idx="1903">
                  <c:v>8.9686266646094026E-3</c:v>
                </c:pt>
                <c:pt idx="1904">
                  <c:v>8.9656720048925109E-3</c:v>
                </c:pt>
                <c:pt idx="1905">
                  <c:v>8.9627244868228928E-3</c:v>
                </c:pt>
                <c:pt idx="1906">
                  <c:v>8.9597841493294084E-3</c:v>
                </c:pt>
                <c:pt idx="1907">
                  <c:v>8.9568510311011096E-3</c:v>
                </c:pt>
                <c:pt idx="1908">
                  <c:v>8.9539251709869205E-3</c:v>
                </c:pt>
                <c:pt idx="1909">
                  <c:v>8.9510066078357653E-3</c:v>
                </c:pt>
                <c:pt idx="1910">
                  <c:v>8.9480953802567598E-3</c:v>
                </c:pt>
                <c:pt idx="1911">
                  <c:v>8.9451915272587001E-3</c:v>
                </c:pt>
                <c:pt idx="1912">
                  <c:v>8.9422950875306384E-3</c:v>
                </c:pt>
                <c:pt idx="1913">
                  <c:v>8.9394060998415625E-3</c:v>
                </c:pt>
                <c:pt idx="1914">
                  <c:v>8.9365246031203327E-3</c:v>
                </c:pt>
                <c:pt idx="1915">
                  <c:v>8.9336506359760648E-3</c:v>
                </c:pt>
                <c:pt idx="1916">
                  <c:v>8.9307842373376189E-3</c:v>
                </c:pt>
                <c:pt idx="1917">
                  <c:v>8.9279254458940471E-3</c:v>
                </c:pt>
                <c:pt idx="1918">
                  <c:v>8.9250743006541455E-3</c:v>
                </c:pt>
                <c:pt idx="1919">
                  <c:v>8.9222308400671579E-3</c:v>
                </c:pt>
                <c:pt idx="1920">
                  <c:v>8.9193951031418806E-3</c:v>
                </c:pt>
                <c:pt idx="1921">
                  <c:v>8.9165671286473014E-3</c:v>
                </c:pt>
                <c:pt idx="1922">
                  <c:v>8.9137469555122806E-3</c:v>
                </c:pt>
                <c:pt idx="1923">
                  <c:v>8.910934622345934E-3</c:v>
                </c:pt>
                <c:pt idx="1924">
                  <c:v>8.9081301679971858E-3</c:v>
                </c:pt>
                <c:pt idx="1925">
                  <c:v>8.905333631235024E-3</c:v>
                </c:pt>
                <c:pt idx="1926">
                  <c:v>8.9025450508284365E-3</c:v>
                </c:pt>
                <c:pt idx="1927">
                  <c:v>8.8997644657062835E-3</c:v>
                </c:pt>
                <c:pt idx="1928">
                  <c:v>8.8969919145576171E-3</c:v>
                </c:pt>
                <c:pt idx="1929">
                  <c:v>8.8942274361514251E-3</c:v>
                </c:pt>
                <c:pt idx="1930">
                  <c:v>8.8914710693366317E-3</c:v>
                </c:pt>
                <c:pt idx="1931">
                  <c:v>8.888722853042097E-3</c:v>
                </c:pt>
                <c:pt idx="1932">
                  <c:v>8.8859828257170648E-3</c:v>
                </c:pt>
                <c:pt idx="1933">
                  <c:v>8.8832510265302034E-3</c:v>
                </c:pt>
                <c:pt idx="1934">
                  <c:v>8.879750865649072E-3</c:v>
                </c:pt>
                <c:pt idx="1935">
                  <c:v>8.8770380188218923E-3</c:v>
                </c:pt>
                <c:pt idx="1936">
                  <c:v>8.8747193703486715E-3</c:v>
                </c:pt>
                <c:pt idx="1937">
                  <c:v>8.872022071564345E-3</c:v>
                </c:pt>
                <c:pt idx="1938">
                  <c:v>8.8693332003586534E-3</c:v>
                </c:pt>
                <c:pt idx="1939">
                  <c:v>8.8666527953407126E-3</c:v>
                </c:pt>
                <c:pt idx="1940">
                  <c:v>8.8639808955193189E-3</c:v>
                </c:pt>
                <c:pt idx="1941">
                  <c:v>8.8613175395035881E-3</c:v>
                </c:pt>
                <c:pt idx="1942">
                  <c:v>8.8586627661424444E-3</c:v>
                </c:pt>
                <c:pt idx="1943">
                  <c:v>8.8560166142848118E-3</c:v>
                </c:pt>
                <c:pt idx="1944">
                  <c:v>8.8533791226197422E-3</c:v>
                </c:pt>
                <c:pt idx="1945">
                  <c:v>8.8507503299961598E-3</c:v>
                </c:pt>
                <c:pt idx="1946">
                  <c:v>8.8481302751830526E-3</c:v>
                </c:pt>
                <c:pt idx="1947">
                  <c:v>8.8447745349373719E-3</c:v>
                </c:pt>
                <c:pt idx="1948">
                  <c:v>8.8429165342240879E-3</c:v>
                </c:pt>
                <c:pt idx="1949">
                  <c:v>8.8403229257760785E-3</c:v>
                </c:pt>
                <c:pt idx="1950">
                  <c:v>8.8377382102144963E-3</c:v>
                </c:pt>
                <c:pt idx="1951">
                  <c:v>8.8351624264682016E-3</c:v>
                </c:pt>
                <c:pt idx="1952">
                  <c:v>8.8322296603582373E-3</c:v>
                </c:pt>
                <c:pt idx="1953">
                  <c:v>8.8300378096572985E-3</c:v>
                </c:pt>
                <c:pt idx="1954">
                  <c:v>8.8274890542106021E-3</c:v>
                </c:pt>
                <c:pt idx="1955">
                  <c:v>8.8249493856551453E-3</c:v>
                </c:pt>
                <c:pt idx="1956">
                  <c:v>8.822418842839852E-3</c:v>
                </c:pt>
                <c:pt idx="1957">
                  <c:v>8.8198974646935824E-3</c:v>
                </c:pt>
                <c:pt idx="1958">
                  <c:v>8.8173852899053884E-3</c:v>
                </c:pt>
                <c:pt idx="1959">
                  <c:v>8.814882357164322E-3</c:v>
                </c:pt>
                <c:pt idx="1960">
                  <c:v>8.8123887053992433E-3</c:v>
                </c:pt>
                <c:pt idx="1961">
                  <c:v>8.8099043735390126E-3</c:v>
                </c:pt>
                <c:pt idx="1962">
                  <c:v>8.8074294001128095E-3</c:v>
                </c:pt>
                <c:pt idx="1963">
                  <c:v>8.8049638239695582E-3</c:v>
                </c:pt>
                <c:pt idx="1964">
                  <c:v>8.802507684118055E-3</c:v>
                </c:pt>
                <c:pt idx="1965">
                  <c:v>8.8000610190874795E-3</c:v>
                </c:pt>
                <c:pt idx="1966">
                  <c:v>8.797623867726756E-3</c:v>
                </c:pt>
                <c:pt idx="1967">
                  <c:v>8.7951962690446805E-3</c:v>
                </c:pt>
                <c:pt idx="1968">
                  <c:v>8.792778261490497E-3</c:v>
                </c:pt>
                <c:pt idx="1969">
                  <c:v>8.7903698842328737E-3</c:v>
                </c:pt>
                <c:pt idx="1970">
                  <c:v>8.7879711757210544E-3</c:v>
                </c:pt>
                <c:pt idx="1971">
                  <c:v>8.7855821749638352E-3</c:v>
                </c:pt>
                <c:pt idx="1972">
                  <c:v>8.7831993037035261E-3</c:v>
                </c:pt>
                <c:pt idx="1973">
                  <c:v>8.7808098914354815E-3</c:v>
                </c:pt>
                <c:pt idx="1974">
                  <c:v>8.7784128067447398E-3</c:v>
                </c:pt>
                <c:pt idx="1975">
                  <c:v>8.7760080440357768E-3</c:v>
                </c:pt>
                <c:pt idx="1976">
                  <c:v>8.7735955976331326E-3</c:v>
                </c:pt>
                <c:pt idx="1977">
                  <c:v>8.7711754615416027E-3</c:v>
                </c:pt>
                <c:pt idx="1978">
                  <c:v>8.7687476303255352E-3</c:v>
                </c:pt>
                <c:pt idx="1979">
                  <c:v>8.7663120980696618E-3</c:v>
                </c:pt>
                <c:pt idx="1980">
                  <c:v>8.7638688590985225E-3</c:v>
                </c:pt>
                <c:pt idx="1981">
                  <c:v>8.7614179076567211E-3</c:v>
                </c:pt>
                <c:pt idx="1982">
                  <c:v>8.7589592380687975E-3</c:v>
                </c:pt>
                <c:pt idx="1983">
                  <c:v>8.7564928445793555E-3</c:v>
                </c:pt>
                <c:pt idx="1984">
                  <c:v>8.7540187215928711E-3</c:v>
                </c:pt>
                <c:pt idx="1985">
                  <c:v>8.7515368630342039E-3</c:v>
                </c:pt>
                <c:pt idx="1986">
                  <c:v>8.7483345267180823E-3</c:v>
                </c:pt>
                <c:pt idx="1987">
                  <c:v>8.745834965919741E-3</c:v>
                </c:pt>
                <c:pt idx="1988">
                  <c:v>8.7436863137035914E-3</c:v>
                </c:pt>
                <c:pt idx="1989">
                  <c:v>8.7411723476282788E-3</c:v>
                </c:pt>
                <c:pt idx="1990">
                  <c:v>8.7386506168041223E-3</c:v>
                </c:pt>
                <c:pt idx="1991">
                  <c:v>8.7361211153957896E-3</c:v>
                </c:pt>
                <c:pt idx="1992">
                  <c:v>8.7335838377278208E-3</c:v>
                </c:pt>
                <c:pt idx="1993">
                  <c:v>8.7310387779648835E-3</c:v>
                </c:pt>
                <c:pt idx="1994">
                  <c:v>8.7284859305114537E-3</c:v>
                </c:pt>
                <c:pt idx="1995">
                  <c:v>8.7259252896121353E-3</c:v>
                </c:pt>
                <c:pt idx="1996">
                  <c:v>8.7233568494315961E-3</c:v>
                </c:pt>
                <c:pt idx="1997">
                  <c:v>8.7207806043743119E-3</c:v>
                </c:pt>
                <c:pt idx="1998">
                  <c:v>8.7181965486848867E-3</c:v>
                </c:pt>
                <c:pt idx="1999">
                  <c:v>8.7156046765279882E-3</c:v>
                </c:pt>
                <c:pt idx="2000">
                  <c:v>8.7130049822281563E-3</c:v>
                </c:pt>
                <c:pt idx="2001">
                  <c:v>8.710397460189867E-3</c:v>
                </c:pt>
                <c:pt idx="2002">
                  <c:v>8.7068693586189738E-3</c:v>
                </c:pt>
                <c:pt idx="2003">
                  <c:v>8.7051589094766513E-3</c:v>
                </c:pt>
                <c:pt idx="2004">
                  <c:v>8.7021513658225302E-3</c:v>
                </c:pt>
                <c:pt idx="2005">
                  <c:v>8.6998889785849798E-3</c:v>
                </c:pt>
                <c:pt idx="2006">
                  <c:v>8.6972422312836528E-3</c:v>
                </c:pt>
                <c:pt idx="2007">
                  <c:v>8.6945876217114915E-3</c:v>
                </c:pt>
                <c:pt idx="2008">
                  <c:v>8.6919251441930356E-3</c:v>
                </c:pt>
                <c:pt idx="2009">
                  <c:v>8.6892547930528252E-3</c:v>
                </c:pt>
                <c:pt idx="2010">
                  <c:v>8.6865765623755919E-3</c:v>
                </c:pt>
                <c:pt idx="2011">
                  <c:v>8.6838904467256839E-3</c:v>
                </c:pt>
                <c:pt idx="2012">
                  <c:v>8.6811964401078967E-3</c:v>
                </c:pt>
                <c:pt idx="2013">
                  <c:v>8.6784945368467703E-3</c:v>
                </c:pt>
                <c:pt idx="2014">
                  <c:v>8.6757847312668446E-3</c:v>
                </c:pt>
                <c:pt idx="2015">
                  <c:v>8.6730670176127234E-3</c:v>
                </c:pt>
                <c:pt idx="2016">
                  <c:v>8.6703413901290105E-3</c:v>
                </c:pt>
                <c:pt idx="2017">
                  <c:v>8.667607843220182E-3</c:v>
                </c:pt>
                <c:pt idx="2018">
                  <c:v>8.6648663710509055E-3</c:v>
                </c:pt>
                <c:pt idx="2019">
                  <c:v>8.6621169677858489E-3</c:v>
                </c:pt>
                <c:pt idx="2020">
                  <c:v>8.6593596278294882E-3</c:v>
                </c:pt>
                <c:pt idx="2021">
                  <c:v>8.6565943455063632E-3</c:v>
                </c:pt>
                <c:pt idx="2022">
                  <c:v>8.6538211150610778E-3</c:v>
                </c:pt>
                <c:pt idx="2023">
                  <c:v>8.6510399305783636E-3</c:v>
                </c:pt>
                <c:pt idx="2024">
                  <c:v>8.6482507864626967E-3</c:v>
                </c:pt>
                <c:pt idx="2025">
                  <c:v>8.6454536771185531E-3</c:v>
                </c:pt>
                <c:pt idx="2026">
                  <c:v>8.6426485965507283E-3</c:v>
                </c:pt>
                <c:pt idx="2027">
                  <c:v>8.6398355392436343E-3</c:v>
                </c:pt>
                <c:pt idx="2028">
                  <c:v>8.6370144994418752E-3</c:v>
                </c:pt>
                <c:pt idx="2029">
                  <c:v>8.6341854712301824E-3</c:v>
                </c:pt>
                <c:pt idx="2030">
                  <c:v>8.6313484491729042E-3</c:v>
                </c:pt>
                <c:pt idx="2031">
                  <c:v>8.6285034271949002E-3</c:v>
                </c:pt>
                <c:pt idx="2032">
                  <c:v>8.6256503998605183E-3</c:v>
                </c:pt>
                <c:pt idx="2033">
                  <c:v>8.6227893613344264E-3</c:v>
                </c:pt>
                <c:pt idx="2034">
                  <c:v>8.6199203057013563E-3</c:v>
                </c:pt>
                <c:pt idx="2035">
                  <c:v>8.6170432276055919E-3</c:v>
                </c:pt>
                <c:pt idx="2036">
                  <c:v>8.6141581211318652E-3</c:v>
                </c:pt>
                <c:pt idx="2037">
                  <c:v>8.6112649804448438E-3</c:v>
                </c:pt>
                <c:pt idx="2038">
                  <c:v>8.6073237059114405E-3</c:v>
                </c:pt>
                <c:pt idx="2039">
                  <c:v>8.6044108906957462E-3</c:v>
                </c:pt>
                <c:pt idx="2040">
                  <c:v>8.6021198852037628E-3</c:v>
                </c:pt>
                <c:pt idx="2041">
                  <c:v>8.5991933991902414E-3</c:v>
                </c:pt>
                <c:pt idx="2042">
                  <c:v>8.5962588498667003E-3</c:v>
                </c:pt>
                <c:pt idx="2043">
                  <c:v>8.5933162311579991E-3</c:v>
                </c:pt>
                <c:pt idx="2044">
                  <c:v>8.5903655373087418E-3</c:v>
                </c:pt>
                <c:pt idx="2045">
                  <c:v>8.5874067628033401E-3</c:v>
                </c:pt>
                <c:pt idx="2046">
                  <c:v>8.584439901726526E-3</c:v>
                </c:pt>
                <c:pt idx="2047">
                  <c:v>8.5814649484028394E-3</c:v>
                </c:pt>
                <c:pt idx="2048">
                  <c:v>8.578481897236756E-3</c:v>
                </c:pt>
                <c:pt idx="2049">
                  <c:v>8.5754907423130078E-3</c:v>
                </c:pt>
                <c:pt idx="2050">
                  <c:v>8.5724914779561345E-3</c:v>
                </c:pt>
                <c:pt idx="2051">
                  <c:v>8.5694840984906762E-3</c:v>
                </c:pt>
                <c:pt idx="2052">
                  <c:v>8.5660129869165047E-3</c:v>
                </c:pt>
                <c:pt idx="2053">
                  <c:v>8.5617135334992156E-3</c:v>
                </c:pt>
                <c:pt idx="2054">
                  <c:v>8.5586771246148885E-3</c:v>
                </c:pt>
                <c:pt idx="2055">
                  <c:v>8.5556325743230133E-3</c:v>
                </c:pt>
                <c:pt idx="2056">
                  <c:v>8.5521431120838542E-3</c:v>
                </c:pt>
                <c:pt idx="2057">
                  <c:v>8.5495190269746502E-3</c:v>
                </c:pt>
                <c:pt idx="2058">
                  <c:v>8.5464500183274339E-3</c:v>
                </c:pt>
                <c:pt idx="2059">
                  <c:v>8.543372845490893E-3</c:v>
                </c:pt>
                <c:pt idx="2060">
                  <c:v>8.5402875026296954E-3</c:v>
                </c:pt>
                <c:pt idx="2061">
                  <c:v>8.5371939840683808E-3</c:v>
                </c:pt>
                <c:pt idx="2062">
                  <c:v>8.5340922839716171E-3</c:v>
                </c:pt>
                <c:pt idx="2063">
                  <c:v>8.5309823968238163E-3</c:v>
                </c:pt>
                <c:pt idx="2064">
                  <c:v>8.5278643167896462E-3</c:v>
                </c:pt>
                <c:pt idx="2065">
                  <c:v>8.5247380380337745E-3</c:v>
                </c:pt>
                <c:pt idx="2066">
                  <c:v>8.5216035549606772E-3</c:v>
                </c:pt>
                <c:pt idx="2067">
                  <c:v>8.5184608618149582E-3</c:v>
                </c:pt>
                <c:pt idx="2068">
                  <c:v>8.5153099528412213E-3</c:v>
                </c:pt>
                <c:pt idx="2069">
                  <c:v>8.5121508223640063E-3</c:v>
                </c:pt>
                <c:pt idx="2070">
                  <c:v>8.5089834644680451E-3</c:v>
                </c:pt>
                <c:pt idx="2071">
                  <c:v>8.5058078736377496E-3</c:v>
                </c:pt>
                <c:pt idx="2072">
                  <c:v>8.5026240441177237E-3</c:v>
                </c:pt>
                <c:pt idx="2073">
                  <c:v>8.4994319701525711E-3</c:v>
                </c:pt>
                <c:pt idx="2074">
                  <c:v>8.4962316459069598E-3</c:v>
                </c:pt>
                <c:pt idx="2075">
                  <c:v>8.4930230657054295E-3</c:v>
                </c:pt>
                <c:pt idx="2076">
                  <c:v>8.4898062239524563E-3</c:v>
                </c:pt>
                <c:pt idx="2077">
                  <c:v>8.4865811148127079E-3</c:v>
                </c:pt>
                <c:pt idx="2078">
                  <c:v>8.4833477324508522E-3</c:v>
                </c:pt>
                <c:pt idx="2079">
                  <c:v>8.4801060714312371E-3</c:v>
                </c:pt>
                <c:pt idx="2080">
                  <c:v>8.4768561257586583E-3</c:v>
                </c:pt>
                <c:pt idx="2081">
                  <c:v>8.4735978896777198E-3</c:v>
                </c:pt>
                <c:pt idx="2082">
                  <c:v>8.4703313576728334E-3</c:v>
                </c:pt>
                <c:pt idx="2083">
                  <c:v>8.467056523908667E-3</c:v>
                </c:pt>
                <c:pt idx="2084">
                  <c:v>8.4637733826298245E-3</c:v>
                </c:pt>
                <c:pt idx="2085">
                  <c:v>8.4604819280809096E-3</c:v>
                </c:pt>
                <c:pt idx="2086">
                  <c:v>8.4571821546663983E-3</c:v>
                </c:pt>
                <c:pt idx="2087">
                  <c:v>8.4538740565509585E-3</c:v>
                </c:pt>
                <c:pt idx="2088">
                  <c:v>8.4505576279791939E-3</c:v>
                </c:pt>
                <c:pt idx="2089">
                  <c:v>8.4472328632756444E-3</c:v>
                </c:pt>
                <c:pt idx="2090">
                  <c:v>8.4434229173968589E-3</c:v>
                </c:pt>
                <c:pt idx="2091">
                  <c:v>8.4400802702777611E-3</c:v>
                </c:pt>
                <c:pt idx="2092">
                  <c:v>8.4372084952200055E-3</c:v>
                </c:pt>
                <c:pt idx="2093">
                  <c:v>8.4338503286751632E-3</c:v>
                </c:pt>
                <c:pt idx="2094">
                  <c:v>8.4304837974613633E-3</c:v>
                </c:pt>
                <c:pt idx="2095">
                  <c:v>8.4271088955834017E-3</c:v>
                </c:pt>
                <c:pt idx="2096">
                  <c:v>8.4237256176056263E-3</c:v>
                </c:pt>
                <c:pt idx="2097">
                  <c:v>8.4203339575328329E-3</c:v>
                </c:pt>
                <c:pt idx="2098">
                  <c:v>8.4169339098494333E-3</c:v>
                </c:pt>
                <c:pt idx="2099">
                  <c:v>8.4135254687200955E-3</c:v>
                </c:pt>
                <c:pt idx="2100">
                  <c:v>8.4101086283894233E-3</c:v>
                </c:pt>
                <c:pt idx="2101">
                  <c:v>8.4066833831819565E-3</c:v>
                </c:pt>
                <c:pt idx="2102">
                  <c:v>8.4032497274222351E-3</c:v>
                </c:pt>
                <c:pt idx="2103">
                  <c:v>8.3998076551949907E-3</c:v>
                </c:pt>
                <c:pt idx="2104">
                  <c:v>8.3963571609846355E-3</c:v>
                </c:pt>
                <c:pt idx="2105">
                  <c:v>8.392898238875901E-3</c:v>
                </c:pt>
                <c:pt idx="2106">
                  <c:v>8.3884386604093919E-3</c:v>
                </c:pt>
                <c:pt idx="2107">
                  <c:v>8.3859550884213263E-3</c:v>
                </c:pt>
                <c:pt idx="2108">
                  <c:v>8.3824708486446298E-3</c:v>
                </c:pt>
                <c:pt idx="2109">
                  <c:v>8.3789781581078415E-3</c:v>
                </c:pt>
                <c:pt idx="2110">
                  <c:v>8.3754770110555654E-3</c:v>
                </c:pt>
                <c:pt idx="2111">
                  <c:v>8.3719674018922774E-3</c:v>
                </c:pt>
                <c:pt idx="2112">
                  <c:v>8.3684493247027092E-3</c:v>
                </c:pt>
                <c:pt idx="2113">
                  <c:v>8.3649227739712728E-3</c:v>
                </c:pt>
                <c:pt idx="2114">
                  <c:v>8.3613877437827E-3</c:v>
                </c:pt>
                <c:pt idx="2115">
                  <c:v>8.3578442286214027E-3</c:v>
                </c:pt>
                <c:pt idx="2116">
                  <c:v>8.3542922224921767E-3</c:v>
                </c:pt>
                <c:pt idx="2117">
                  <c:v>8.350731719879434E-3</c:v>
                </c:pt>
                <c:pt idx="2118">
                  <c:v>8.3471627149478422E-3</c:v>
                </c:pt>
                <c:pt idx="2119">
                  <c:v>8.3435852021018775E-3</c:v>
                </c:pt>
                <c:pt idx="2120">
                  <c:v>8.3399991754262714E-3</c:v>
                </c:pt>
                <c:pt idx="2121">
                  <c:v>8.336404629165628E-3</c:v>
                </c:pt>
                <c:pt idx="2122">
                  <c:v>8.3328015578842951E-3</c:v>
                </c:pt>
                <c:pt idx="2123">
                  <c:v>8.3291899555870685E-3</c:v>
                </c:pt>
                <c:pt idx="2124">
                  <c:v>8.3255698165984882E-3</c:v>
                </c:pt>
                <c:pt idx="2125">
                  <c:v>8.3219411352430939E-3</c:v>
                </c:pt>
                <c:pt idx="2126">
                  <c:v>8.3183039058454256E-3</c:v>
                </c:pt>
                <c:pt idx="2127">
                  <c:v>8.3146581224102789E-3</c:v>
                </c:pt>
                <c:pt idx="2128">
                  <c:v>8.311003779581938E-3</c:v>
                </c:pt>
                <c:pt idx="2129">
                  <c:v>8.3073408712852626E-3</c:v>
                </c:pt>
                <c:pt idx="2130">
                  <c:v>8.3036693920846005E-3</c:v>
                </c:pt>
                <c:pt idx="2131">
                  <c:v>8.2999893359847476E-3</c:v>
                </c:pt>
                <c:pt idx="2132">
                  <c:v>8.2963006974701159E-3</c:v>
                </c:pt>
                <c:pt idx="2133">
                  <c:v>8.2926034707053731E-3</c:v>
                </c:pt>
                <c:pt idx="2134">
                  <c:v>8.288897649935123E-3</c:v>
                </c:pt>
                <c:pt idx="2135">
                  <c:v>8.2851832294839056E-3</c:v>
                </c:pt>
                <c:pt idx="2136">
                  <c:v>8.2814602036762608E-3</c:v>
                </c:pt>
                <c:pt idx="2137">
                  <c:v>8.2777285666768563E-3</c:v>
                </c:pt>
                <c:pt idx="2138">
                  <c:v>8.2739883128901681E-3</c:v>
                </c:pt>
                <c:pt idx="2139">
                  <c:v>8.270239436400928E-3</c:v>
                </c:pt>
                <c:pt idx="2140">
                  <c:v>8.2664819315336757E-3</c:v>
                </c:pt>
                <c:pt idx="2141">
                  <c:v>8.2627157926928874E-3</c:v>
                </c:pt>
                <c:pt idx="2142">
                  <c:v>8.2589410140432307E-3</c:v>
                </c:pt>
                <c:pt idx="2143">
                  <c:v>8.2551575899092455E-3</c:v>
                </c:pt>
                <c:pt idx="2144">
                  <c:v>8.2513655144555997E-3</c:v>
                </c:pt>
                <c:pt idx="2145">
                  <c:v>8.2475647820068332E-3</c:v>
                </c:pt>
                <c:pt idx="2146">
                  <c:v>8.2437553868874858E-3</c:v>
                </c:pt>
                <c:pt idx="2147">
                  <c:v>8.2399373233421613E-3</c:v>
                </c:pt>
                <c:pt idx="2148">
                  <c:v>8.2361105856154637E-3</c:v>
                </c:pt>
                <c:pt idx="2149">
                  <c:v>8.2322751679519968E-3</c:v>
                </c:pt>
                <c:pt idx="2150">
                  <c:v>8.2284310646763004E-3</c:v>
                </c:pt>
                <c:pt idx="2151">
                  <c:v>8.2245782701129144E-3</c:v>
                </c:pt>
                <c:pt idx="2152">
                  <c:v>8.2207167783465707E-3</c:v>
                </c:pt>
                <c:pt idx="2153">
                  <c:v>8.216846583781745E-3</c:v>
                </c:pt>
                <c:pt idx="2154">
                  <c:v>8.2129676806630414E-3</c:v>
                </c:pt>
                <c:pt idx="2155">
                  <c:v>8.2090800633949357E-3</c:v>
                </c:pt>
                <c:pt idx="2156">
                  <c:v>8.2051837260621596E-3</c:v>
                </c:pt>
                <c:pt idx="2157">
                  <c:v>8.2001613271653895E-3</c:v>
                </c:pt>
                <c:pt idx="2158">
                  <c:v>8.19736486842082E-3</c:v>
                </c:pt>
                <c:pt idx="2159">
                  <c:v>8.1934423366014641E-3</c:v>
                </c:pt>
                <c:pt idx="2160">
                  <c:v>8.1895110620155975E-3</c:v>
                </c:pt>
                <c:pt idx="2161">
                  <c:v>8.1855710386680158E-3</c:v>
                </c:pt>
                <c:pt idx="2162">
                  <c:v>8.1816222610431311E-3</c:v>
                </c:pt>
                <c:pt idx="2163">
                  <c:v>8.1776647231457389E-3</c:v>
                </c:pt>
                <c:pt idx="2164">
                  <c:v>8.1736984195401874E-3</c:v>
                </c:pt>
                <c:pt idx="2165">
                  <c:v>8.1697233443112083E-3</c:v>
                </c:pt>
                <c:pt idx="2166">
                  <c:v>8.1657394917833415E-3</c:v>
                </c:pt>
                <c:pt idx="2167">
                  <c:v>8.1617468562811268E-3</c:v>
                </c:pt>
                <c:pt idx="2168">
                  <c:v>8.1577454319692322E-3</c:v>
                </c:pt>
                <c:pt idx="2169">
                  <c:v>8.1537352131721974E-3</c:v>
                </c:pt>
                <c:pt idx="2170">
                  <c:v>8.1497161942145624E-3</c:v>
                </c:pt>
                <c:pt idx="2171">
                  <c:v>8.1456883691810589E-3</c:v>
                </c:pt>
                <c:pt idx="2172">
                  <c:v>8.1416517325560989E-3</c:v>
                </c:pt>
                <c:pt idx="2173">
                  <c:v>8.1376062785043501E-3</c:v>
                </c:pt>
                <c:pt idx="2174">
                  <c:v>8.1335520012704166E-3</c:v>
                </c:pt>
                <c:pt idx="2175">
                  <c:v>8.1294888952587741E-3</c:v>
                </c:pt>
                <c:pt idx="2176">
                  <c:v>8.1254169547140265E-3</c:v>
                </c:pt>
                <c:pt idx="2177">
                  <c:v>8.1213361738008416E-3</c:v>
                </c:pt>
                <c:pt idx="2178">
                  <c:v>8.1172465467638233E-3</c:v>
                </c:pt>
                <c:pt idx="2179">
                  <c:v>8.1131480680074475E-3</c:v>
                </c:pt>
                <c:pt idx="2180">
                  <c:v>8.109040731696382E-3</c:v>
                </c:pt>
                <c:pt idx="2181">
                  <c:v>8.1049245321551666E-3</c:v>
                </c:pt>
                <c:pt idx="2182">
                  <c:v>8.1007994637083414E-3</c:v>
                </c:pt>
                <c:pt idx="2183">
                  <c:v>8.096665520520574E-3</c:v>
                </c:pt>
                <c:pt idx="2184">
                  <c:v>8.0925226969963404E-3</c:v>
                </c:pt>
                <c:pt idx="2185">
                  <c:v>8.0883709871404363E-3</c:v>
                </c:pt>
                <c:pt idx="2186">
                  <c:v>8.0842103854372738E-3</c:v>
                </c:pt>
                <c:pt idx="2187">
                  <c:v>8.0800408862113926E-3</c:v>
                </c:pt>
                <c:pt idx="2188">
                  <c:v>8.0758624836274606E-3</c:v>
                </c:pt>
                <c:pt idx="2189">
                  <c:v>8.0716751719300817E-3</c:v>
                </c:pt>
                <c:pt idx="2190">
                  <c:v>8.0674789455237317E-3</c:v>
                </c:pt>
                <c:pt idx="2191">
                  <c:v>8.0632737984132064E-3</c:v>
                </c:pt>
                <c:pt idx="2192">
                  <c:v>8.0590597251628537E-3</c:v>
                </c:pt>
                <c:pt idx="2193">
                  <c:v>8.0548367199373416E-3</c:v>
                </c:pt>
                <c:pt idx="2194">
                  <c:v>8.04999948364582E-3</c:v>
                </c:pt>
                <c:pt idx="2195">
                  <c:v>8.0463638904593182E-3</c:v>
                </c:pt>
                <c:pt idx="2196">
                  <c:v>8.0421140548558867E-3</c:v>
                </c:pt>
                <c:pt idx="2197">
                  <c:v>8.0378552643356471E-3</c:v>
                </c:pt>
                <c:pt idx="2198">
                  <c:v>8.0335875132231394E-3</c:v>
                </c:pt>
                <c:pt idx="2199">
                  <c:v>8.0293107956030951E-3</c:v>
                </c:pt>
                <c:pt idx="2200">
                  <c:v>8.0250251060398625E-3</c:v>
                </c:pt>
                <c:pt idx="2201">
                  <c:v>8.0207304385382372E-3</c:v>
                </c:pt>
                <c:pt idx="2202">
                  <c:v>8.0164267875826312E-3</c:v>
                </c:pt>
                <c:pt idx="2203">
                  <c:v>8.0121141472577762E-3</c:v>
                </c:pt>
                <c:pt idx="2204">
                  <c:v>8.0077925119681481E-3</c:v>
                </c:pt>
                <c:pt idx="2205">
                  <c:v>8.0034618759583509E-3</c:v>
                </c:pt>
                <c:pt idx="2206">
                  <c:v>7.9991222334729883E-3</c:v>
                </c:pt>
                <c:pt idx="2207">
                  <c:v>7.9947735786767282E-3</c:v>
                </c:pt>
                <c:pt idx="2208">
                  <c:v>7.9891691995559455E-3</c:v>
                </c:pt>
                <c:pt idx="2209">
                  <c:v>7.9860492097694191E-3</c:v>
                </c:pt>
                <c:pt idx="2210">
                  <c:v>7.9816734841475778E-3</c:v>
                </c:pt>
                <c:pt idx="2211">
                  <c:v>7.9772887232731904E-3</c:v>
                </c:pt>
                <c:pt idx="2212">
                  <c:v>7.9722664972781132E-3</c:v>
                </c:pt>
                <c:pt idx="2213">
                  <c:v>7.9684920733047448E-3</c:v>
                </c:pt>
                <c:pt idx="2214">
                  <c:v>7.9640801727798305E-3</c:v>
                </c:pt>
                <c:pt idx="2215">
                  <c:v>7.9596592142205935E-3</c:v>
                </c:pt>
                <c:pt idx="2216">
                  <c:v>7.9552291919515739E-3</c:v>
                </c:pt>
                <c:pt idx="2217">
                  <c:v>7.9507901000575032E-3</c:v>
                </c:pt>
                <c:pt idx="2218">
                  <c:v>7.9463419331027296E-3</c:v>
                </c:pt>
                <c:pt idx="2219">
                  <c:v>7.9418846849321767E-3</c:v>
                </c:pt>
                <c:pt idx="2220">
                  <c:v>7.9374183503500007E-3</c:v>
                </c:pt>
                <c:pt idx="2221">
                  <c:v>7.932942923201125E-3</c:v>
                </c:pt>
                <c:pt idx="2222">
                  <c:v>7.9284583978900258E-3</c:v>
                </c:pt>
                <c:pt idx="2223">
                  <c:v>7.923964768821179E-3</c:v>
                </c:pt>
                <c:pt idx="2224">
                  <c:v>7.9194620301592522E-3</c:v>
                </c:pt>
                <c:pt idx="2225">
                  <c:v>7.9149501760689134E-3</c:v>
                </c:pt>
                <c:pt idx="2226">
                  <c:v>7.9104292009546384E-3</c:v>
                </c:pt>
                <c:pt idx="2227">
                  <c:v>7.9058990991409672E-3</c:v>
                </c:pt>
                <c:pt idx="2228">
                  <c:v>7.9013598647126315E-3</c:v>
                </c:pt>
                <c:pt idx="2229">
                  <c:v>7.8968114920741073E-3</c:v>
                </c:pt>
                <c:pt idx="2230">
                  <c:v>7.8922539754699983E-3</c:v>
                </c:pt>
                <c:pt idx="2231">
                  <c:v>7.8876873091449085E-3</c:v>
                </c:pt>
                <c:pt idx="2232">
                  <c:v>7.8831114873434416E-3</c:v>
                </c:pt>
                <c:pt idx="2233">
                  <c:v>7.8785265044700736E-3</c:v>
                </c:pt>
                <c:pt idx="2234">
                  <c:v>7.8739323546095363E-3</c:v>
                </c:pt>
                <c:pt idx="2235">
                  <c:v>7.8693290322462417E-3</c:v>
                </c:pt>
                <c:pt idx="2236">
                  <c:v>7.8647165314649214E-3</c:v>
                </c:pt>
                <c:pt idx="2237">
                  <c:v>7.8600948465901155E-3</c:v>
                </c:pt>
                <c:pt idx="2238">
                  <c:v>7.8554639719463637E-3</c:v>
                </c:pt>
                <c:pt idx="2239">
                  <c:v>7.8508239016183978E-3</c:v>
                </c:pt>
                <c:pt idx="2240">
                  <c:v>7.8461746301705659E-3</c:v>
                </c:pt>
                <c:pt idx="2241">
                  <c:v>7.8415161517675358E-3</c:v>
                </c:pt>
                <c:pt idx="2242">
                  <c:v>7.8368484604940392E-3</c:v>
                </c:pt>
                <c:pt idx="2243">
                  <c:v>7.832171550834488E-3</c:v>
                </c:pt>
                <c:pt idx="2244">
                  <c:v>7.8274854170334862E-3</c:v>
                </c:pt>
                <c:pt idx="2245">
                  <c:v>7.8227900532557015E-3</c:v>
                </c:pt>
                <c:pt idx="2246">
                  <c:v>7.8167395855288646E-3</c:v>
                </c:pt>
                <c:pt idx="2247">
                  <c:v>7.8120231032841048E-3</c:v>
                </c:pt>
                <c:pt idx="2248">
                  <c:v>7.807973043156835E-3</c:v>
                </c:pt>
                <c:pt idx="2249">
                  <c:v>7.803239380175242E-3</c:v>
                </c:pt>
                <c:pt idx="2250">
                  <c:v>7.7984964577204607E-3</c:v>
                </c:pt>
                <c:pt idx="2251">
                  <c:v>7.7937442703568394E-3</c:v>
                </c:pt>
                <c:pt idx="2252">
                  <c:v>7.7889828120092375E-3</c:v>
                </c:pt>
                <c:pt idx="2253">
                  <c:v>7.784212077082131E-3</c:v>
                </c:pt>
                <c:pt idx="2254">
                  <c:v>7.7794320599000599E-3</c:v>
                </c:pt>
                <c:pt idx="2255">
                  <c:v>7.774642754707628E-3</c:v>
                </c:pt>
                <c:pt idx="2256">
                  <c:v>7.7698441557494391E-3</c:v>
                </c:pt>
                <c:pt idx="2257">
                  <c:v>7.7650362572700971E-3</c:v>
                </c:pt>
                <c:pt idx="2258">
                  <c:v>7.7602190535941418E-3</c:v>
                </c:pt>
                <c:pt idx="2259">
                  <c:v>7.7553925389661771E-3</c:v>
                </c:pt>
                <c:pt idx="2260">
                  <c:v>7.7505567077107429E-3</c:v>
                </c:pt>
                <c:pt idx="2261">
                  <c:v>7.7457115540724431E-3</c:v>
                </c:pt>
                <c:pt idx="2262">
                  <c:v>7.7408570722159453E-3</c:v>
                </c:pt>
                <c:pt idx="2263">
                  <c:v>7.7346018797719296E-3</c:v>
                </c:pt>
                <c:pt idx="2264">
                  <c:v>7.7308546441301473E-3</c:v>
                </c:pt>
                <c:pt idx="2265">
                  <c:v>7.7255393374553449E-3</c:v>
                </c:pt>
                <c:pt idx="2266">
                  <c:v>7.7206461495205048E-3</c:v>
                </c:pt>
                <c:pt idx="2267">
                  <c:v>7.7157436039509975E-3</c:v>
                </c:pt>
                <c:pt idx="2268">
                  <c:v>7.7108316950713629E-3</c:v>
                </c:pt>
                <c:pt idx="2269">
                  <c:v>7.7059104171262049E-3</c:v>
                </c:pt>
                <c:pt idx="2270">
                  <c:v>7.7009797644400635E-3</c:v>
                </c:pt>
                <c:pt idx="2271">
                  <c:v>7.6960397311776063E-3</c:v>
                </c:pt>
                <c:pt idx="2272">
                  <c:v>7.6910903118232454E-3</c:v>
                </c:pt>
                <c:pt idx="2273">
                  <c:v>7.6861315003817765E-3</c:v>
                </c:pt>
                <c:pt idx="2274">
                  <c:v>7.6811632911777394E-3</c:v>
                </c:pt>
                <c:pt idx="2275">
                  <c:v>7.6761856786955462E-3</c:v>
                </c:pt>
                <c:pt idx="2276">
                  <c:v>7.6711986569399926E-3</c:v>
                </c:pt>
                <c:pt idx="2277">
                  <c:v>7.6662022203954905E-3</c:v>
                </c:pt>
                <c:pt idx="2278">
                  <c:v>7.6611963631467717E-3</c:v>
                </c:pt>
                <c:pt idx="2279">
                  <c:v>7.656181079518376E-3</c:v>
                </c:pt>
                <c:pt idx="2280">
                  <c:v>7.6511563639147795E-3</c:v>
                </c:pt>
                <c:pt idx="2281">
                  <c:v>7.6461222105006499E-3</c:v>
                </c:pt>
                <c:pt idx="2282">
                  <c:v>7.641078613520591E-3</c:v>
                </c:pt>
                <c:pt idx="2283">
                  <c:v>7.6360255672991428E-3</c:v>
                </c:pt>
                <c:pt idx="2284">
                  <c:v>7.6309630660809091E-3</c:v>
                </c:pt>
                <c:pt idx="2285">
                  <c:v>7.6258911041104938E-3</c:v>
                </c:pt>
                <c:pt idx="2286">
                  <c:v>7.6208096757124366E-3</c:v>
                </c:pt>
                <c:pt idx="2287">
                  <c:v>7.6157187752112776E-3</c:v>
                </c:pt>
                <c:pt idx="2288">
                  <c:v>7.6106183966917484E-3</c:v>
                </c:pt>
                <c:pt idx="2289">
                  <c:v>7.6055085345583251E-3</c:v>
                </c:pt>
                <c:pt idx="2290">
                  <c:v>7.6003891830556114E-3</c:v>
                </c:pt>
                <c:pt idx="2291">
                  <c:v>7.5952603364282112E-3</c:v>
                </c:pt>
                <c:pt idx="2292">
                  <c:v>7.5901219890006644E-3</c:v>
                </c:pt>
                <c:pt idx="2293">
                  <c:v>7.5849741350975108E-3</c:v>
                </c:pt>
                <c:pt idx="2294">
                  <c:v>7.5798167688034823E-3</c:v>
                </c:pt>
                <c:pt idx="2295">
                  <c:v>7.5746498845230548E-3</c:v>
                </c:pt>
                <c:pt idx="2296">
                  <c:v>7.5694734765807681E-3</c:v>
                </c:pt>
                <c:pt idx="2297">
                  <c:v>7.5642875389814179E-3</c:v>
                </c:pt>
                <c:pt idx="2298">
                  <c:v>7.557021079334092E-3</c:v>
                </c:pt>
                <c:pt idx="2299">
                  <c:v>7.5518117563611042E-3</c:v>
                </c:pt>
                <c:pt idx="2300">
                  <c:v>7.5479267756772828E-3</c:v>
                </c:pt>
                <c:pt idx="2301">
                  <c:v>7.5427012979467634E-3</c:v>
                </c:pt>
                <c:pt idx="2302">
                  <c:v>7.5374662612226473E-3</c:v>
                </c:pt>
                <c:pt idx="2303">
                  <c:v>7.5322216599094105E-3</c:v>
                </c:pt>
                <c:pt idx="2304">
                  <c:v>7.5269674881717208E-3</c:v>
                </c:pt>
                <c:pt idx="2305">
                  <c:v>7.521703740254182E-3</c:v>
                </c:pt>
                <c:pt idx="2306">
                  <c:v>7.51643041056127E-3</c:v>
                </c:pt>
                <c:pt idx="2307">
                  <c:v>7.5111474933375888E-3</c:v>
                </c:pt>
                <c:pt idx="2308">
                  <c:v>7.50585498266787E-3</c:v>
                </c:pt>
                <c:pt idx="2309">
                  <c:v>7.5005528730365256E-3</c:v>
                </c:pt>
                <c:pt idx="2310">
                  <c:v>7.4952411586082235E-3</c:v>
                </c:pt>
                <c:pt idx="2311">
                  <c:v>7.4899198336275674E-3</c:v>
                </c:pt>
                <c:pt idx="2312">
                  <c:v>7.4833748997367167E-3</c:v>
                </c:pt>
                <c:pt idx="2313">
                  <c:v>7.4761922567923023E-3</c:v>
                </c:pt>
                <c:pt idx="2314">
                  <c:v>7.4708365619446937E-3</c:v>
                </c:pt>
                <c:pt idx="2315">
                  <c:v>7.4654712302457682E-3</c:v>
                </c:pt>
                <c:pt idx="2316">
                  <c:v>7.4593276154288901E-3</c:v>
                </c:pt>
                <c:pt idx="2317">
                  <c:v>7.4547116340717423E-3</c:v>
                </c:pt>
                <c:pt idx="2318">
                  <c:v>7.4493173580858496E-3</c:v>
                </c:pt>
                <c:pt idx="2319">
                  <c:v>7.4439134224668635E-3</c:v>
                </c:pt>
                <c:pt idx="2320">
                  <c:v>7.4384998214593878E-3</c:v>
                </c:pt>
                <c:pt idx="2321">
                  <c:v>7.4330765493879625E-3</c:v>
                </c:pt>
                <c:pt idx="2322">
                  <c:v>7.4276436006570634E-3</c:v>
                </c:pt>
                <c:pt idx="2323">
                  <c:v>7.4222009692714863E-3</c:v>
                </c:pt>
                <c:pt idx="2324">
                  <c:v>7.4167486496357071E-3</c:v>
                </c:pt>
                <c:pt idx="2325">
                  <c:v>7.4112866359943297E-3</c:v>
                </c:pt>
                <c:pt idx="2326">
                  <c:v>7.40581492275183E-3</c:v>
                </c:pt>
                <c:pt idx="2327">
                  <c:v>7.4003335039929397E-3</c:v>
                </c:pt>
                <c:pt idx="2328">
                  <c:v>7.3948423741221347E-3</c:v>
                </c:pt>
                <c:pt idx="2329">
                  <c:v>7.389341527304083E-3</c:v>
                </c:pt>
                <c:pt idx="2330">
                  <c:v>7.3838309578633243E-3</c:v>
                </c:pt>
                <c:pt idx="2331">
                  <c:v>7.3783106600444626E-3</c:v>
                </c:pt>
                <c:pt idx="2332">
                  <c:v>7.3727806281720376E-3</c:v>
                </c:pt>
                <c:pt idx="2333">
                  <c:v>7.3672408564906533E-3</c:v>
                </c:pt>
                <c:pt idx="2334">
                  <c:v>7.3616913392449135E-3</c:v>
                </c:pt>
                <c:pt idx="2335">
                  <c:v>7.356132070679422E-3</c:v>
                </c:pt>
                <c:pt idx="2336">
                  <c:v>7.3505630452785908E-3</c:v>
                </c:pt>
                <c:pt idx="2337">
                  <c:v>7.3449842569672796E-3</c:v>
                </c:pt>
                <c:pt idx="2338">
                  <c:v>7.3393957003098365E-3</c:v>
                </c:pt>
                <c:pt idx="2339">
                  <c:v>7.333797369390993E-3</c:v>
                </c:pt>
                <c:pt idx="2340">
                  <c:v>7.3281892586152253E-3</c:v>
                </c:pt>
                <c:pt idx="2341">
                  <c:v>7.322571362067265E-3</c:v>
                </c:pt>
                <c:pt idx="2342">
                  <c:v>7.3169436743114602E-3</c:v>
                </c:pt>
                <c:pt idx="2343">
                  <c:v>7.3113061893526066E-3</c:v>
                </c:pt>
                <c:pt idx="2344">
                  <c:v>7.3056589015951801E-3</c:v>
                </c:pt>
                <c:pt idx="2345">
                  <c:v>7.3000018051239124E-3</c:v>
                </c:pt>
                <c:pt idx="2346">
                  <c:v>7.2943348945031516E-3</c:v>
                </c:pt>
                <c:pt idx="2347">
                  <c:v>7.2886581638975656E-3</c:v>
                </c:pt>
                <c:pt idx="2348">
                  <c:v>7.282971607471822E-3</c:v>
                </c:pt>
                <c:pt idx="2349">
                  <c:v>7.2772752196303969E-3</c:v>
                </c:pt>
                <c:pt idx="2350">
                  <c:v>7.2696020439755316E-3</c:v>
                </c:pt>
                <c:pt idx="2351">
                  <c:v>7.2650355413994561E-3</c:v>
                </c:pt>
                <c:pt idx="2352">
                  <c:v>7.2601270096583903E-3</c:v>
                </c:pt>
                <c:pt idx="2353">
                  <c:v>7.2543912386002773E-3</c:v>
                </c:pt>
                <c:pt idx="2354">
                  <c:v>7.2486456074294381E-3</c:v>
                </c:pt>
                <c:pt idx="2355">
                  <c:v>7.2428901103105403E-3</c:v>
                </c:pt>
                <c:pt idx="2356">
                  <c:v>7.2371247415681239E-3</c:v>
                </c:pt>
                <c:pt idx="2357">
                  <c:v>7.2313494956066648E-3</c:v>
                </c:pt>
                <c:pt idx="2358">
                  <c:v>7.2255643665908309E-3</c:v>
                </c:pt>
                <c:pt idx="2359">
                  <c:v>7.2197693487652259E-3</c:v>
                </c:pt>
                <c:pt idx="2360">
                  <c:v>7.2139644363744537E-3</c:v>
                </c:pt>
                <c:pt idx="2361">
                  <c:v>7.2081496239029264E-3</c:v>
                </c:pt>
                <c:pt idx="2362">
                  <c:v>7.2023249053554395E-3</c:v>
                </c:pt>
                <c:pt idx="2363">
                  <c:v>7.1948214166450697E-3</c:v>
                </c:pt>
                <c:pt idx="2364">
                  <c:v>7.1906457274906188E-3</c:v>
                </c:pt>
                <c:pt idx="2365">
                  <c:v>7.1847912568223649E-3</c:v>
                </c:pt>
                <c:pt idx="2366">
                  <c:v>7.1789268571365028E-3</c:v>
                </c:pt>
                <c:pt idx="2367">
                  <c:v>7.1730525229973807E-3</c:v>
                </c:pt>
                <c:pt idx="2368">
                  <c:v>7.1663268258781443E-3</c:v>
                </c:pt>
                <c:pt idx="2369">
                  <c:v>7.1612740276982834E-3</c:v>
                </c:pt>
                <c:pt idx="2370">
                  <c:v>7.1553698552673239E-3</c:v>
                </c:pt>
                <c:pt idx="2371">
                  <c:v>7.1494557252815838E-3</c:v>
                </c:pt>
                <c:pt idx="2372">
                  <c:v>7.1435316320656028E-3</c:v>
                </c:pt>
                <c:pt idx="2373">
                  <c:v>7.1375975699439209E-3</c:v>
                </c:pt>
                <c:pt idx="2374">
                  <c:v>7.1316535329213337E-3</c:v>
                </c:pt>
                <c:pt idx="2375">
                  <c:v>7.1256995156421254E-3</c:v>
                </c:pt>
                <c:pt idx="2376">
                  <c:v>7.1197355121110917E-3</c:v>
                </c:pt>
                <c:pt idx="2377">
                  <c:v>7.1137615167327084E-3</c:v>
                </c:pt>
                <c:pt idx="2378">
                  <c:v>7.1077775237515795E-3</c:v>
                </c:pt>
                <c:pt idx="2379">
                  <c:v>7.1017835272524366E-3</c:v>
                </c:pt>
                <c:pt idx="2380">
                  <c:v>7.0957795217996278E-3</c:v>
                </c:pt>
                <c:pt idx="2381">
                  <c:v>7.0897655015578209E-3</c:v>
                </c:pt>
                <c:pt idx="2382">
                  <c:v>7.0837414607716198E-3</c:v>
                </c:pt>
                <c:pt idx="2383">
                  <c:v>7.0777073936856283E-3</c:v>
                </c:pt>
                <c:pt idx="2384">
                  <c:v>7.0716632944645141E-3</c:v>
                </c:pt>
                <c:pt idx="2385">
                  <c:v>7.0656091577525615E-3</c:v>
                </c:pt>
                <c:pt idx="2386">
                  <c:v>7.0595449773147578E-3</c:v>
                </c:pt>
                <c:pt idx="2387">
                  <c:v>7.0534707478753234E-3</c:v>
                </c:pt>
                <c:pt idx="2388">
                  <c:v>7.0473864635189898E-3</c:v>
                </c:pt>
                <c:pt idx="2389">
                  <c:v>7.0412921184104249E-3</c:v>
                </c:pt>
                <c:pt idx="2390">
                  <c:v>7.0351877070340407E-3</c:v>
                </c:pt>
                <c:pt idx="2391">
                  <c:v>7.029073223474569E-3</c:v>
                </c:pt>
                <c:pt idx="2392">
                  <c:v>7.0229486620565496E-3</c:v>
                </c:pt>
                <c:pt idx="2393">
                  <c:v>7.0168140172643945E-3</c:v>
                </c:pt>
                <c:pt idx="2394">
                  <c:v>7.0106692830229633E-3</c:v>
                </c:pt>
                <c:pt idx="2395">
                  <c:v>7.0045144537367321E-3</c:v>
                </c:pt>
                <c:pt idx="2396">
                  <c:v>6.9983495237302407E-3</c:v>
                </c:pt>
                <c:pt idx="2397">
                  <c:v>6.9921744873280289E-3</c:v>
                </c:pt>
                <c:pt idx="2398">
                  <c:v>6.9859893386148286E-3</c:v>
                </c:pt>
                <c:pt idx="2399">
                  <c:v>6.9797940720750518E-3</c:v>
                </c:pt>
                <c:pt idx="2400">
                  <c:v>6.973588681713494E-3</c:v>
                </c:pt>
                <c:pt idx="2401">
                  <c:v>6.9673731620945034E-3</c:v>
                </c:pt>
                <c:pt idx="2402">
                  <c:v>6.9602573002747192E-3</c:v>
                </c:pt>
                <c:pt idx="2403">
                  <c:v>6.9540200553941389E-3</c:v>
                </c:pt>
                <c:pt idx="2404">
                  <c:v>6.9486657693396126E-3</c:v>
                </c:pt>
                <c:pt idx="2405">
                  <c:v>6.9424096748171849E-3</c:v>
                </c:pt>
                <c:pt idx="2406">
                  <c:v>6.9361434221004714E-3</c:v>
                </c:pt>
                <c:pt idx="2407">
                  <c:v>6.9298670058337564E-3</c:v>
                </c:pt>
                <c:pt idx="2408">
                  <c:v>6.9235804199418993E-3</c:v>
                </c:pt>
                <c:pt idx="2409">
                  <c:v>6.9172836589093123E-3</c:v>
                </c:pt>
                <c:pt idx="2410">
                  <c:v>6.9109767167407909E-3</c:v>
                </c:pt>
                <c:pt idx="2411">
                  <c:v>6.9046595881605555E-3</c:v>
                </c:pt>
                <c:pt idx="2412">
                  <c:v>6.8983322669335934E-3</c:v>
                </c:pt>
                <c:pt idx="2413">
                  <c:v>6.8919947475443166E-3</c:v>
                </c:pt>
                <c:pt idx="2414">
                  <c:v>6.8856470244771373E-3</c:v>
                </c:pt>
                <c:pt idx="2415">
                  <c:v>6.8792890916569149E-3</c:v>
                </c:pt>
                <c:pt idx="2416">
                  <c:v>6.8729209434881255E-3</c:v>
                </c:pt>
                <c:pt idx="2417">
                  <c:v>6.8665425743752451E-3</c:v>
                </c:pt>
                <c:pt idx="2418">
                  <c:v>6.8583267860855557E-3</c:v>
                </c:pt>
                <c:pt idx="2419">
                  <c:v>6.853755149975882E-3</c:v>
                </c:pt>
                <c:pt idx="2420">
                  <c:v>6.8473460832585431E-3</c:v>
                </c:pt>
                <c:pt idx="2421">
                  <c:v>6.8409267724955924E-3</c:v>
                </c:pt>
                <c:pt idx="2422">
                  <c:v>6.834497212171442E-3</c:v>
                </c:pt>
                <c:pt idx="2423">
                  <c:v>6.8280573963708235E-3</c:v>
                </c:pt>
                <c:pt idx="2424">
                  <c:v>6.8216073192584048E-3</c:v>
                </c:pt>
                <c:pt idx="2425">
                  <c:v>6.8151469753185978E-3</c:v>
                </c:pt>
                <c:pt idx="2426">
                  <c:v>6.8086763588759425E-3</c:v>
                </c:pt>
                <c:pt idx="2427">
                  <c:v>6.8021954639352344E-3</c:v>
                </c:pt>
                <c:pt idx="2428">
                  <c:v>6.7957042849808857E-3</c:v>
                </c:pt>
                <c:pt idx="2429">
                  <c:v>6.7892028162575002E-3</c:v>
                </c:pt>
                <c:pt idx="2430">
                  <c:v>6.7826910519297456E-3</c:v>
                </c:pt>
                <c:pt idx="2431">
                  <c:v>6.7761689862422259E-3</c:v>
                </c:pt>
                <c:pt idx="2432">
                  <c:v>6.769636613839225E-3</c:v>
                </c:pt>
                <c:pt idx="2433">
                  <c:v>6.7630939284857305E-3</c:v>
                </c:pt>
                <c:pt idx="2434">
                  <c:v>6.7565409246661545E-3</c:v>
                </c:pt>
                <c:pt idx="2435">
                  <c:v>6.7499775967849729E-3</c:v>
                </c:pt>
                <c:pt idx="2436">
                  <c:v>6.7434039389269174E-3</c:v>
                </c:pt>
                <c:pt idx="2437">
                  <c:v>6.7368199454964639E-3</c:v>
                </c:pt>
                <c:pt idx="2438">
                  <c:v>6.7302256105783442E-3</c:v>
                </c:pt>
                <c:pt idx="2439">
                  <c:v>6.7236209285770343E-3</c:v>
                </c:pt>
                <c:pt idx="2440">
                  <c:v>6.717005893817074E-3</c:v>
                </c:pt>
                <c:pt idx="2441">
                  <c:v>6.7103805004631312E-3</c:v>
                </c:pt>
                <c:pt idx="2442">
                  <c:v>6.7037447427598096E-3</c:v>
                </c:pt>
                <c:pt idx="2443">
                  <c:v>6.6970986151115852E-3</c:v>
                </c:pt>
                <c:pt idx="2444">
                  <c:v>6.6904421117630619E-3</c:v>
                </c:pt>
                <c:pt idx="2445">
                  <c:v>6.6837752268789075E-3</c:v>
                </c:pt>
                <c:pt idx="2446">
                  <c:v>6.6770979548635978E-3</c:v>
                </c:pt>
                <c:pt idx="2447">
                  <c:v>6.6704102897219286E-3</c:v>
                </c:pt>
                <c:pt idx="2448">
                  <c:v>6.663712226018248E-3</c:v>
                </c:pt>
                <c:pt idx="2449">
                  <c:v>6.6570037579971597E-3</c:v>
                </c:pt>
                <c:pt idx="2450">
                  <c:v>6.6502848798233316E-3</c:v>
                </c:pt>
                <c:pt idx="2451">
                  <c:v>6.6435555857413675E-3</c:v>
                </c:pt>
                <c:pt idx="2452">
                  <c:v>6.6368158701557434E-3</c:v>
                </c:pt>
                <c:pt idx="2453">
                  <c:v>6.6300657271511909E-3</c:v>
                </c:pt>
                <c:pt idx="2454">
                  <c:v>6.6233051512121222E-3</c:v>
                </c:pt>
                <c:pt idx="2455">
                  <c:v>6.6165341365831409E-3</c:v>
                </c:pt>
                <c:pt idx="2456">
                  <c:v>6.6097526772690429E-3</c:v>
                </c:pt>
                <c:pt idx="2457">
                  <c:v>6.6029607678341762E-3</c:v>
                </c:pt>
                <c:pt idx="2458">
                  <c:v>6.5961584024432085E-3</c:v>
                </c:pt>
                <c:pt idx="2459">
                  <c:v>6.5893455753407437E-3</c:v>
                </c:pt>
                <c:pt idx="2460">
                  <c:v>6.5825222808513217E-3</c:v>
                </c:pt>
                <c:pt idx="2461">
                  <c:v>6.5756885132994825E-3</c:v>
                </c:pt>
                <c:pt idx="2462">
                  <c:v>6.5688442667699576E-3</c:v>
                </c:pt>
                <c:pt idx="2463">
                  <c:v>6.5619895356672231E-3</c:v>
                </c:pt>
                <c:pt idx="2464">
                  <c:v>6.5551243141559468E-3</c:v>
                </c:pt>
                <c:pt idx="2465">
                  <c:v>6.5482485968804127E-3</c:v>
                </c:pt>
                <c:pt idx="2466">
                  <c:v>6.5413623775256724E-3</c:v>
                </c:pt>
                <c:pt idx="2467">
                  <c:v>6.5344656507360099E-3</c:v>
                </c:pt>
                <c:pt idx="2468">
                  <c:v>6.525582981815603E-3</c:v>
                </c:pt>
                <c:pt idx="2469">
                  <c:v>6.5206406517503979E-3</c:v>
                </c:pt>
                <c:pt idx="2470">
                  <c:v>6.513712368123592E-3</c:v>
                </c:pt>
                <c:pt idx="2471">
                  <c:v>6.5067735539603433E-3</c:v>
                </c:pt>
                <c:pt idx="2472">
                  <c:v>6.498830578882675E-3</c:v>
                </c:pt>
                <c:pt idx="2473">
                  <c:v>6.4928643115624851E-3</c:v>
                </c:pt>
                <c:pt idx="2474">
                  <c:v>6.4858938717371473E-3</c:v>
                </c:pt>
                <c:pt idx="2475">
                  <c:v>6.4789128786735262E-3</c:v>
                </c:pt>
                <c:pt idx="2476">
                  <c:v>6.4719213264563535E-3</c:v>
                </c:pt>
                <c:pt idx="2477">
                  <c:v>6.4649192094101693E-3</c:v>
                </c:pt>
                <c:pt idx="2478">
                  <c:v>6.4579065219394494E-3</c:v>
                </c:pt>
                <c:pt idx="2479">
                  <c:v>6.4508832580489894E-3</c:v>
                </c:pt>
                <c:pt idx="2480">
                  <c:v>6.4438494123830736E-3</c:v>
                </c:pt>
                <c:pt idx="2481">
                  <c:v>6.4368049787866255E-3</c:v>
                </c:pt>
                <c:pt idx="2482">
                  <c:v>6.4297499519039292E-3</c:v>
                </c:pt>
                <c:pt idx="2483">
                  <c:v>6.4226843257397803E-3</c:v>
                </c:pt>
                <c:pt idx="2484">
                  <c:v>6.4156080946986549E-3</c:v>
                </c:pt>
                <c:pt idx="2485">
                  <c:v>6.4085212530251567E-3</c:v>
                </c:pt>
                <c:pt idx="2486">
                  <c:v>6.4014237950438257E-3</c:v>
                </c:pt>
                <c:pt idx="2487">
                  <c:v>6.3943157149193297E-3</c:v>
                </c:pt>
                <c:pt idx="2488">
                  <c:v>6.3871970069762085E-3</c:v>
                </c:pt>
                <c:pt idx="2489">
                  <c:v>6.3800676653791299E-3</c:v>
                </c:pt>
                <c:pt idx="2490">
                  <c:v>6.3729276846924421E-3</c:v>
                </c:pt>
                <c:pt idx="2491">
                  <c:v>6.3657770589209406E-3</c:v>
                </c:pt>
                <c:pt idx="2492">
                  <c:v>6.3586206990162708E-3</c:v>
                </c:pt>
                <c:pt idx="2493">
                  <c:v>6.3514758684490857E-3</c:v>
                </c:pt>
                <c:pt idx="2494">
                  <c:v>6.3443441373234322E-3</c:v>
                </c:pt>
                <c:pt idx="2495">
                  <c:v>6.3372255452076587E-3</c:v>
                </c:pt>
                <c:pt idx="2496">
                  <c:v>6.330120131829986E-3</c:v>
                </c:pt>
                <c:pt idx="2497">
                  <c:v>6.3230279369985709E-3</c:v>
                </c:pt>
                <c:pt idx="2498">
                  <c:v>6.3159490000419538E-3</c:v>
                </c:pt>
                <c:pt idx="2499">
                  <c:v>6.3088833608482275E-3</c:v>
                </c:pt>
                <c:pt idx="2500">
                  <c:v>6.3018310589857407E-3</c:v>
                </c:pt>
                <c:pt idx="2501">
                  <c:v>6.2947921342626501E-3</c:v>
                </c:pt>
                <c:pt idx="2502">
                  <c:v>6.2877666263272403E-3</c:v>
                </c:pt>
                <c:pt idx="2503">
                  <c:v>6.2807545746679239E-3</c:v>
                </c:pt>
                <c:pt idx="2504">
                  <c:v>6.2737560190928576E-3</c:v>
                </c:pt>
                <c:pt idx="2505">
                  <c:v>6.2667709991703902E-3</c:v>
                </c:pt>
                <c:pt idx="2506">
                  <c:v>6.2578102124977164E-3</c:v>
                </c:pt>
                <c:pt idx="2507">
                  <c:v>6.2508562803476053E-3</c:v>
                </c:pt>
                <c:pt idx="2508">
                  <c:v>6.2449066426850663E-3</c:v>
                </c:pt>
                <c:pt idx="2509">
                  <c:v>6.2379781219679131E-3</c:v>
                </c:pt>
                <c:pt idx="2510">
                  <c:v>6.2310633409801142E-3</c:v>
                </c:pt>
                <c:pt idx="2511">
                  <c:v>6.224162339210082E-3</c:v>
                </c:pt>
                <c:pt idx="2512">
                  <c:v>6.2172751566258455E-3</c:v>
                </c:pt>
                <c:pt idx="2513">
                  <c:v>6.2104018327158172E-3</c:v>
                </c:pt>
                <c:pt idx="2514">
                  <c:v>6.203542407288154E-3</c:v>
                </c:pt>
                <c:pt idx="2515">
                  <c:v>6.1966969197513322E-3</c:v>
                </c:pt>
                <c:pt idx="2516">
                  <c:v>6.1898654099934447E-3</c:v>
                </c:pt>
                <c:pt idx="2517">
                  <c:v>6.1830479176627762E-3</c:v>
                </c:pt>
                <c:pt idx="2518">
                  <c:v>6.1762444821678031E-3</c:v>
                </c:pt>
                <c:pt idx="2519">
                  <c:v>6.1694551434765543E-3</c:v>
                </c:pt>
                <c:pt idx="2520">
                  <c:v>6.1626799413172506E-3</c:v>
                </c:pt>
                <c:pt idx="2521">
                  <c:v>6.1559189149384963E-3</c:v>
                </c:pt>
                <c:pt idx="2522">
                  <c:v>6.1491721044681924E-3</c:v>
                </c:pt>
                <c:pt idx="2523">
                  <c:v>6.1405185859264577E-3</c:v>
                </c:pt>
                <c:pt idx="2524">
                  <c:v>6.134762706953012E-3</c:v>
                </c:pt>
                <c:pt idx="2525">
                  <c:v>6.1290173636319167E-3</c:v>
                </c:pt>
                <c:pt idx="2526">
                  <c:v>6.1223278125588365E-3</c:v>
                </c:pt>
                <c:pt idx="2527">
                  <c:v>6.1156526754757579E-3</c:v>
                </c:pt>
                <c:pt idx="2528">
                  <c:v>6.1089919921908375E-3</c:v>
                </c:pt>
                <c:pt idx="2529">
                  <c:v>6.1023458021125521E-3</c:v>
                </c:pt>
                <c:pt idx="2530">
                  <c:v>6.0957141452089303E-3</c:v>
                </c:pt>
                <c:pt idx="2531">
                  <c:v>6.0890970608085127E-3</c:v>
                </c:pt>
                <c:pt idx="2532">
                  <c:v>6.0824945889592641E-3</c:v>
                </c:pt>
                <c:pt idx="2533">
                  <c:v>6.075906768989725E-3</c:v>
                </c:pt>
                <c:pt idx="2534">
                  <c:v>6.0693336407879883E-3</c:v>
                </c:pt>
                <c:pt idx="2535">
                  <c:v>6.0627752439224025E-3</c:v>
                </c:pt>
                <c:pt idx="2536">
                  <c:v>6.0562316180412523E-3</c:v>
                </c:pt>
                <c:pt idx="2537">
                  <c:v>6.0497028028727584E-3</c:v>
                </c:pt>
                <c:pt idx="2538">
                  <c:v>6.0431888381451415E-3</c:v>
                </c:pt>
                <c:pt idx="2539">
                  <c:v>6.0366897632668781E-3</c:v>
                </c:pt>
                <c:pt idx="2540">
                  <c:v>6.030205618126061E-3</c:v>
                </c:pt>
                <c:pt idx="2541">
                  <c:v>6.0237364423709749E-3</c:v>
                </c:pt>
                <c:pt idx="2542">
                  <c:v>6.0172822756499045E-3</c:v>
                </c:pt>
                <c:pt idx="2543">
                  <c:v>6.0108431575311982E-3</c:v>
                </c:pt>
                <c:pt idx="2544">
                  <c:v>6.004419127823013E-3</c:v>
                </c:pt>
                <c:pt idx="2545">
                  <c:v>5.9980102260936974E-3</c:v>
                </c:pt>
                <c:pt idx="2546">
                  <c:v>5.9916164920714721E-3</c:v>
                </c:pt>
                <c:pt idx="2547">
                  <c:v>5.9852379654046217E-3</c:v>
                </c:pt>
                <c:pt idx="2548">
                  <c:v>5.9788746856614949E-3</c:v>
                </c:pt>
                <c:pt idx="2549">
                  <c:v>5.9725266926502485E-3</c:v>
                </c:pt>
                <c:pt idx="2550">
                  <c:v>5.966194025939231E-3</c:v>
                </c:pt>
                <c:pt idx="2551">
                  <c:v>5.9598767252566631E-3</c:v>
                </c:pt>
                <c:pt idx="2552">
                  <c:v>5.9535748302508296E-3</c:v>
                </c:pt>
                <c:pt idx="2553">
                  <c:v>5.947288380649951E-3</c:v>
                </c:pt>
                <c:pt idx="2554">
                  <c:v>5.941017415862504E-3</c:v>
                </c:pt>
                <c:pt idx="2555">
                  <c:v>5.9347619758565173E-3</c:v>
                </c:pt>
                <c:pt idx="2556">
                  <c:v>5.9285221002802757E-3</c:v>
                </c:pt>
                <c:pt idx="2557">
                  <c:v>5.9222978285422556E-3</c:v>
                </c:pt>
                <c:pt idx="2558">
                  <c:v>5.914318185675782E-3</c:v>
                </c:pt>
                <c:pt idx="2559">
                  <c:v>5.9081297292085111E-3</c:v>
                </c:pt>
                <c:pt idx="2560">
                  <c:v>5.9028378596259756E-3</c:v>
                </c:pt>
                <c:pt idx="2561">
                  <c:v>5.8966786556791106E-3</c:v>
                </c:pt>
                <c:pt idx="2562">
                  <c:v>5.8905352597271587E-3</c:v>
                </c:pt>
                <c:pt idx="2563">
                  <c:v>5.8844077114184046E-3</c:v>
                </c:pt>
                <c:pt idx="2564">
                  <c:v>5.8782960504011328E-3</c:v>
                </c:pt>
                <c:pt idx="2565">
                  <c:v>5.872200316323628E-3</c:v>
                </c:pt>
                <c:pt idx="2566">
                  <c:v>5.8661205489940471E-3</c:v>
                </c:pt>
                <c:pt idx="2567">
                  <c:v>5.8600567879008025E-3</c:v>
                </c:pt>
                <c:pt idx="2568">
                  <c:v>5.8540090728520511E-3</c:v>
                </c:pt>
                <c:pt idx="2569">
                  <c:v>5.8479774434161413E-3</c:v>
                </c:pt>
                <c:pt idx="2570">
                  <c:v>5.8419619394012301E-3</c:v>
                </c:pt>
                <c:pt idx="2571">
                  <c:v>5.8359626002157938E-3</c:v>
                </c:pt>
                <c:pt idx="2572">
                  <c:v>5.8299794657479254E-3</c:v>
                </c:pt>
                <c:pt idx="2573">
                  <c:v>5.8240125755659733E-3</c:v>
                </c:pt>
                <c:pt idx="2574">
                  <c:v>5.8156107610685126E-3</c:v>
                </c:pt>
                <c:pt idx="2575">
                  <c:v>5.8121276868927652E-3</c:v>
                </c:pt>
                <c:pt idx="2576">
                  <c:v>5.8053656886514204E-3</c:v>
                </c:pt>
                <c:pt idx="2577">
                  <c:v>5.8003082513025106E-3</c:v>
                </c:pt>
                <c:pt idx="2578">
                  <c:v>5.7944231777540267E-3</c:v>
                </c:pt>
                <c:pt idx="2579">
                  <c:v>5.7885545864611032E-3</c:v>
                </c:pt>
                <c:pt idx="2580">
                  <c:v>5.7827025170720248E-3</c:v>
                </c:pt>
                <c:pt idx="2581">
                  <c:v>5.7768670094748842E-3</c:v>
                </c:pt>
                <c:pt idx="2582">
                  <c:v>5.7710481029982219E-3</c:v>
                </c:pt>
                <c:pt idx="2583">
                  <c:v>5.7652458376100668E-3</c:v>
                </c:pt>
                <c:pt idx="2584">
                  <c:v>5.7594602528787675E-3</c:v>
                </c:pt>
                <c:pt idx="2585">
                  <c:v>5.7536913882927365E-3</c:v>
                </c:pt>
                <c:pt idx="2586">
                  <c:v>5.7479392837400667E-3</c:v>
                </c:pt>
                <c:pt idx="2587">
                  <c:v>5.7422039789489787E-3</c:v>
                </c:pt>
                <c:pt idx="2588">
                  <c:v>5.7364855133279491E-3</c:v>
                </c:pt>
                <c:pt idx="2589">
                  <c:v>5.7307839266851346E-3</c:v>
                </c:pt>
                <c:pt idx="2590">
                  <c:v>5.7250992586688199E-3</c:v>
                </c:pt>
                <c:pt idx="2591">
                  <c:v>5.7194315489272896E-3</c:v>
                </c:pt>
                <c:pt idx="2592">
                  <c:v>5.7137808371887644E-3</c:v>
                </c:pt>
                <c:pt idx="2593">
                  <c:v>5.7081471631814651E-3</c:v>
                </c:pt>
                <c:pt idx="2594">
                  <c:v>5.7025305663138681E-3</c:v>
                </c:pt>
                <c:pt idx="2595">
                  <c:v>5.6969310864740663E-3</c:v>
                </c:pt>
                <c:pt idx="2596">
                  <c:v>5.6913487630705362E-3</c:v>
                </c:pt>
                <c:pt idx="2597">
                  <c:v>5.6857836361512426E-3</c:v>
                </c:pt>
                <c:pt idx="2598">
                  <c:v>5.6802357452045982E-3</c:v>
                </c:pt>
                <c:pt idx="2599">
                  <c:v>5.6747051297190154E-3</c:v>
                </c:pt>
                <c:pt idx="2600">
                  <c:v>5.6691918295825872E-3</c:v>
                </c:pt>
                <c:pt idx="2601">
                  <c:v>5.6636958844435981E-3</c:v>
                </c:pt>
                <c:pt idx="2602">
                  <c:v>5.6582173339503328E-3</c:v>
                </c:pt>
                <c:pt idx="2603">
                  <c:v>5.6527562176711399E-3</c:v>
                </c:pt>
                <c:pt idx="2604">
                  <c:v>5.6473125753342401E-3</c:v>
                </c:pt>
                <c:pt idx="2605">
                  <c:v>5.6418864466678542E-3</c:v>
                </c:pt>
                <c:pt idx="2606">
                  <c:v>5.6364778711603947E-3</c:v>
                </c:pt>
                <c:pt idx="2607">
                  <c:v>5.6310868886200183E-3</c:v>
                </c:pt>
                <c:pt idx="2608">
                  <c:v>5.6257135387749457E-3</c:v>
                </c:pt>
                <c:pt idx="2609">
                  <c:v>5.6203578611935257E-3</c:v>
                </c:pt>
                <c:pt idx="2610">
                  <c:v>5.6128252569731529E-3</c:v>
                </c:pt>
                <c:pt idx="2611">
                  <c:v>5.6075124975940582E-3</c:v>
                </c:pt>
                <c:pt idx="2612">
                  <c:v>5.6036412243187783E-3</c:v>
                </c:pt>
                <c:pt idx="2613">
                  <c:v>5.5983591829544821E-3</c:v>
                </c:pt>
                <c:pt idx="2614">
                  <c:v>5.5930950179305938E-3</c:v>
                </c:pt>
                <c:pt idx="2615">
                  <c:v>5.5878487687355261E-3</c:v>
                </c:pt>
                <c:pt idx="2616">
                  <c:v>5.5826204752573716E-3</c:v>
                </c:pt>
                <c:pt idx="2617">
                  <c:v>5.5774101770644791E-3</c:v>
                </c:pt>
                <c:pt idx="2618">
                  <c:v>5.572217913645261E-3</c:v>
                </c:pt>
                <c:pt idx="2619">
                  <c:v>5.5670437249677462E-3</c:v>
                </c:pt>
                <c:pt idx="2620">
                  <c:v>5.5618876504404113E-3</c:v>
                </c:pt>
                <c:pt idx="2621">
                  <c:v>5.556749729871413E-3</c:v>
                </c:pt>
                <c:pt idx="2622">
                  <c:v>5.551630002909036E-3</c:v>
                </c:pt>
                <c:pt idx="2623">
                  <c:v>5.545245491269668E-3</c:v>
                </c:pt>
                <c:pt idx="2624">
                  <c:v>5.5385488102999147E-3</c:v>
                </c:pt>
                <c:pt idx="2625">
                  <c:v>5.5334943842222373E-3</c:v>
                </c:pt>
                <c:pt idx="2626">
                  <c:v>5.5284583331260961E-3</c:v>
                </c:pt>
                <c:pt idx="2627">
                  <c:v>5.5234406964999039E-3</c:v>
                </c:pt>
                <c:pt idx="2628">
                  <c:v>5.5177288540608771E-3</c:v>
                </c:pt>
                <c:pt idx="2629">
                  <c:v>5.513460825810057E-3</c:v>
                </c:pt>
                <c:pt idx="2630">
                  <c:v>5.5084986712028439E-3</c:v>
                </c:pt>
                <c:pt idx="2631">
                  <c:v>5.5035550895787821E-3</c:v>
                </c:pt>
                <c:pt idx="2632">
                  <c:v>5.4986301209858368E-3</c:v>
                </c:pt>
                <c:pt idx="2633">
                  <c:v>5.4937238049124204E-3</c:v>
                </c:pt>
                <c:pt idx="2634">
                  <c:v>5.4888361811666897E-3</c:v>
                </c:pt>
                <c:pt idx="2635">
                  <c:v>5.4839672892370572E-3</c:v>
                </c:pt>
                <c:pt idx="2636">
                  <c:v>5.4791171688517437E-3</c:v>
                </c:pt>
                <c:pt idx="2637">
                  <c:v>5.474285859898842E-3</c:v>
                </c:pt>
                <c:pt idx="2638">
                  <c:v>5.4694734017868285E-3</c:v>
                </c:pt>
                <c:pt idx="2639">
                  <c:v>5.4646798341639879E-3</c:v>
                </c:pt>
                <c:pt idx="2640">
                  <c:v>5.4599051968384771E-3</c:v>
                </c:pt>
                <c:pt idx="2641">
                  <c:v>5.4551495294585806E-3</c:v>
                </c:pt>
                <c:pt idx="2642">
                  <c:v>5.450412871592647E-3</c:v>
                </c:pt>
                <c:pt idx="2643">
                  <c:v>5.4456952629688971E-3</c:v>
                </c:pt>
                <c:pt idx="2644">
                  <c:v>5.4409967432356154E-3</c:v>
                </c:pt>
                <c:pt idx="2645">
                  <c:v>5.4363173519611507E-3</c:v>
                </c:pt>
                <c:pt idx="2646">
                  <c:v>5.4316571291934679E-3</c:v>
                </c:pt>
                <c:pt idx="2647">
                  <c:v>5.4270161141012352E-3</c:v>
                </c:pt>
                <c:pt idx="2648">
                  <c:v>5.4223943467324176E-3</c:v>
                </c:pt>
                <c:pt idx="2649">
                  <c:v>5.4177918664954916E-3</c:v>
                </c:pt>
                <c:pt idx="2650">
                  <c:v>5.4132087131186779E-3</c:v>
                </c:pt>
                <c:pt idx="2651">
                  <c:v>5.4086449263301972E-3</c:v>
                </c:pt>
                <c:pt idx="2652">
                  <c:v>5.4041005458582703E-3</c:v>
                </c:pt>
                <c:pt idx="2653">
                  <c:v>5.3995756111913096E-3</c:v>
                </c:pt>
                <c:pt idx="2654">
                  <c:v>5.3950701620575359E-3</c:v>
                </c:pt>
                <c:pt idx="2655">
                  <c:v>5.3905842381851699E-3</c:v>
                </c:pt>
                <c:pt idx="2656">
                  <c:v>5.3861178792224962E-3</c:v>
                </c:pt>
                <c:pt idx="2657">
                  <c:v>5.3816711248177995E-3</c:v>
                </c:pt>
                <c:pt idx="2658">
                  <c:v>5.3772440146193645E-3</c:v>
                </c:pt>
                <c:pt idx="2659">
                  <c:v>5.3728365882754758E-3</c:v>
                </c:pt>
                <c:pt idx="2660">
                  <c:v>5.3684488855143542E-3</c:v>
                </c:pt>
                <c:pt idx="2661">
                  <c:v>5.3640809459842842E-3</c:v>
                </c:pt>
                <c:pt idx="2662">
                  <c:v>5.3582246359473729E-3</c:v>
                </c:pt>
                <c:pt idx="2663">
                  <c:v>5.3547878096438239E-3</c:v>
                </c:pt>
                <c:pt idx="2664">
                  <c:v>5.351096103343167E-3</c:v>
                </c:pt>
                <c:pt idx="2665">
                  <c:v>5.3468076133000864E-3</c:v>
                </c:pt>
                <c:pt idx="2666">
                  <c:v>5.3425390848893528E-3</c:v>
                </c:pt>
                <c:pt idx="2667">
                  <c:v>5.3382905576793149E-3</c:v>
                </c:pt>
                <c:pt idx="2668">
                  <c:v>5.3340620712383213E-3</c:v>
                </c:pt>
                <c:pt idx="2669">
                  <c:v>5.3298536654544648E-3</c:v>
                </c:pt>
                <c:pt idx="2670">
                  <c:v>5.3256653797362219E-3</c:v>
                </c:pt>
                <c:pt idx="2671">
                  <c:v>5.3214972539716854E-3</c:v>
                </c:pt>
                <c:pt idx="2672">
                  <c:v>5.3173493277292039E-3</c:v>
                </c:pt>
                <c:pt idx="2673">
                  <c:v>5.3132216407369981E-3</c:v>
                </c:pt>
                <c:pt idx="2674">
                  <c:v>5.3091142326433527E-3</c:v>
                </c:pt>
                <c:pt idx="2675">
                  <c:v>5.3050271429366802E-3</c:v>
                </c:pt>
                <c:pt idx="2676">
                  <c:v>5.3009604115850095E-3</c:v>
                </c:pt>
                <c:pt idx="2677">
                  <c:v>5.2969140780767532E-3</c:v>
                </c:pt>
                <c:pt idx="2678">
                  <c:v>5.2917416854825206E-3</c:v>
                </c:pt>
                <c:pt idx="2679">
                  <c:v>5.2888827632635582E-3</c:v>
                </c:pt>
                <c:pt idx="2680">
                  <c:v>5.284897861335125E-3</c:v>
                </c:pt>
                <c:pt idx="2681">
                  <c:v>5.2809335160031168E-3</c:v>
                </c:pt>
                <c:pt idx="2682">
                  <c:v>5.2769897666760102E-3</c:v>
                </c:pt>
                <c:pt idx="2683">
                  <c:v>5.2730666534017701E-3</c:v>
                </c:pt>
                <c:pt idx="2684">
                  <c:v>5.2691642155089369E-3</c:v>
                </c:pt>
                <c:pt idx="2685">
                  <c:v>5.2652824929655395E-3</c:v>
                </c:pt>
                <c:pt idx="2686">
                  <c:v>5.2614215251001184E-3</c:v>
                </c:pt>
                <c:pt idx="2687">
                  <c:v>5.2575813518807024E-3</c:v>
                </c:pt>
                <c:pt idx="2688">
                  <c:v>5.2537620128756402E-3</c:v>
                </c:pt>
                <c:pt idx="2689">
                  <c:v>5.2499635476532802E-3</c:v>
                </c:pt>
                <c:pt idx="2690">
                  <c:v>5.2461859959418433E-3</c:v>
                </c:pt>
                <c:pt idx="2691">
                  <c:v>5.2424293974695502E-3</c:v>
                </c:pt>
                <c:pt idx="2692">
                  <c:v>5.2386937918846854E-3</c:v>
                </c:pt>
                <c:pt idx="2693">
                  <c:v>5.2349792187555977E-3</c:v>
                </c:pt>
                <c:pt idx="2694">
                  <c:v>5.2312857178105077E-3</c:v>
                </c:pt>
                <c:pt idx="2695">
                  <c:v>5.2276133286977E-3</c:v>
                </c:pt>
                <c:pt idx="2696">
                  <c:v>5.2239620911453954E-3</c:v>
                </c:pt>
                <c:pt idx="2697">
                  <c:v>5.2203320447219426E-3</c:v>
                </c:pt>
                <c:pt idx="2698">
                  <c:v>5.2167232291555621E-3</c:v>
                </c:pt>
                <c:pt idx="2699">
                  <c:v>5.2131356840945386E-3</c:v>
                </c:pt>
                <c:pt idx="2700">
                  <c:v>5.209569449267093E-3</c:v>
                </c:pt>
                <c:pt idx="2701">
                  <c:v>5.2060245643215097E-3</c:v>
                </c:pt>
                <c:pt idx="2702">
                  <c:v>5.2025010687462014E-3</c:v>
                </c:pt>
                <c:pt idx="2703">
                  <c:v>5.1989990024292609E-3</c:v>
                </c:pt>
                <c:pt idx="2704">
                  <c:v>5.1955184049390368E-3</c:v>
                </c:pt>
                <c:pt idx="2705">
                  <c:v>5.1920593159238138E-3</c:v>
                </c:pt>
                <c:pt idx="2706">
                  <c:v>5.1886217751118124E-3</c:v>
                </c:pt>
                <c:pt idx="2707">
                  <c:v>5.1852058222312536E-3</c:v>
                </c:pt>
                <c:pt idx="2708">
                  <c:v>5.1818114966906137E-3</c:v>
                </c:pt>
                <c:pt idx="2709">
                  <c:v>5.1784388383779856E-3</c:v>
                </c:pt>
                <c:pt idx="2710">
                  <c:v>5.1750878869416539E-3</c:v>
                </c:pt>
                <c:pt idx="2711">
                  <c:v>5.1717586821098394E-3</c:v>
                </c:pt>
                <c:pt idx="2712">
                  <c:v>5.1684512632110824E-3</c:v>
                </c:pt>
                <c:pt idx="2713">
                  <c:v>5.1651656702933479E-3</c:v>
                </c:pt>
                <c:pt idx="2714">
                  <c:v>5.1619019428450486E-3</c:v>
                </c:pt>
                <c:pt idx="2715">
                  <c:v>5.1586601205144689E-3</c:v>
                </c:pt>
                <c:pt idx="2716">
                  <c:v>5.1554402430298296E-3</c:v>
                </c:pt>
                <c:pt idx="2717">
                  <c:v>5.1522423500394154E-3</c:v>
                </c:pt>
                <c:pt idx="2718">
                  <c:v>5.149066481191511E-3</c:v>
                </c:pt>
                <c:pt idx="2719">
                  <c:v>5.145912676214337E-3</c:v>
                </c:pt>
                <c:pt idx="2720">
                  <c:v>5.1427809747561781E-3</c:v>
                </c:pt>
                <c:pt idx="2721">
                  <c:v>5.1396714163853829E-3</c:v>
                </c:pt>
                <c:pt idx="2722">
                  <c:v>5.1365840409900443E-3</c:v>
                </c:pt>
                <c:pt idx="2723">
                  <c:v>5.1335188878187665E-3</c:v>
                </c:pt>
                <c:pt idx="2724">
                  <c:v>5.1304759970793867E-3</c:v>
                </c:pt>
                <c:pt idx="2725">
                  <c:v>5.1274554079405732E-3</c:v>
                </c:pt>
                <c:pt idx="2726">
                  <c:v>5.1244571603703548E-3</c:v>
                </c:pt>
                <c:pt idx="2727">
                  <c:v>5.1214812939370802E-3</c:v>
                </c:pt>
                <c:pt idx="2728">
                  <c:v>5.11852784836897E-3</c:v>
                </c:pt>
                <c:pt idx="2729">
                  <c:v>5.1147635698800542E-3</c:v>
                </c:pt>
                <c:pt idx="2730">
                  <c:v>5.1126883783414456E-3</c:v>
                </c:pt>
                <c:pt idx="2731">
                  <c:v>5.1098024331786007E-3</c:v>
                </c:pt>
                <c:pt idx="2732">
                  <c:v>5.106939067633931E-3</c:v>
                </c:pt>
                <c:pt idx="2733">
                  <c:v>5.1040983210359769E-3</c:v>
                </c:pt>
                <c:pt idx="2734">
                  <c:v>5.1012802333527674E-3</c:v>
                </c:pt>
                <c:pt idx="2735">
                  <c:v>5.0984848441526509E-3</c:v>
                </c:pt>
                <c:pt idx="2736">
                  <c:v>5.0957121930039762E-3</c:v>
                </c:pt>
                <c:pt idx="2737">
                  <c:v>5.0929623197148999E-3</c:v>
                </c:pt>
                <c:pt idx="2738">
                  <c:v>5.0902352640136428E-3</c:v>
                </c:pt>
                <c:pt idx="2739">
                  <c:v>5.0875310653886174E-3</c:v>
                </c:pt>
                <c:pt idx="2740">
                  <c:v>5.0848497634881085E-3</c:v>
                </c:pt>
                <c:pt idx="2741">
                  <c:v>5.0821913981202727E-3</c:v>
                </c:pt>
                <c:pt idx="2742">
                  <c:v>5.0795560088534586E-3</c:v>
                </c:pt>
                <c:pt idx="2743">
                  <c:v>5.0769436355757591E-3</c:v>
                </c:pt>
                <c:pt idx="2744">
                  <c:v>5.0743543175357786E-3</c:v>
                </c:pt>
                <c:pt idx="2745">
                  <c:v>5.0717880947015459E-3</c:v>
                </c:pt>
                <c:pt idx="2746">
                  <c:v>5.0692450068012818E-3</c:v>
                </c:pt>
                <c:pt idx="2747">
                  <c:v>5.0667250932434627E-3</c:v>
                </c:pt>
                <c:pt idx="2748">
                  <c:v>5.0642283938362453E-3</c:v>
                </c:pt>
                <c:pt idx="2749">
                  <c:v>5.0617549482279145E-3</c:v>
                </c:pt>
                <c:pt idx="2750">
                  <c:v>5.0593047960667548E-3</c:v>
                </c:pt>
                <c:pt idx="2751">
                  <c:v>5.0568779770809869E-3</c:v>
                </c:pt>
                <c:pt idx="2752">
                  <c:v>5.0544745307590233E-3</c:v>
                </c:pt>
                <c:pt idx="2753">
                  <c:v>5.052094497068893E-3</c:v>
                </c:pt>
                <c:pt idx="2754">
                  <c:v>5.0497379154990085E-3</c:v>
                </c:pt>
                <c:pt idx="2755">
                  <c:v>5.0474048256976545E-3</c:v>
                </c:pt>
                <c:pt idx="2756">
                  <c:v>5.0450952672331795E-3</c:v>
                </c:pt>
                <c:pt idx="2757">
                  <c:v>5.0428092799936763E-3</c:v>
                </c:pt>
                <c:pt idx="2758">
                  <c:v>5.0405469035474937E-3</c:v>
                </c:pt>
                <c:pt idx="2759">
                  <c:v>5.0383081775429162E-3</c:v>
                </c:pt>
                <c:pt idx="2760">
                  <c:v>5.0360931417081645E-3</c:v>
                </c:pt>
                <c:pt idx="2761">
                  <c:v>5.0339018356115872E-3</c:v>
                </c:pt>
                <c:pt idx="2762">
                  <c:v>5.0317342989814051E-3</c:v>
                </c:pt>
                <c:pt idx="2763">
                  <c:v>5.0295905713859668E-3</c:v>
                </c:pt>
                <c:pt idx="2764">
                  <c:v>5.0274706928732371E-3</c:v>
                </c:pt>
                <c:pt idx="2765">
                  <c:v>5.0253747025319484E-3</c:v>
                </c:pt>
                <c:pt idx="2766">
                  <c:v>5.0230085871483254E-3</c:v>
                </c:pt>
                <c:pt idx="2767">
                  <c:v>5.0212545460759372E-3</c:v>
                </c:pt>
                <c:pt idx="2768">
                  <c:v>5.0192304592577841E-3</c:v>
                </c:pt>
                <c:pt idx="2769">
                  <c:v>5.0172304194440187E-3</c:v>
                </c:pt>
                <c:pt idx="2770">
                  <c:v>5.0152544664427978E-3</c:v>
                </c:pt>
                <c:pt idx="2771">
                  <c:v>5.0133026399024061E-3</c:v>
                </c:pt>
                <c:pt idx="2772">
                  <c:v>5.0113749794711282E-3</c:v>
                </c:pt>
                <c:pt idx="2773">
                  <c:v>5.0094715247972488E-3</c:v>
                </c:pt>
                <c:pt idx="2774">
                  <c:v>5.0075923156089885E-3</c:v>
                </c:pt>
                <c:pt idx="2775">
                  <c:v>5.0057373914746961E-3</c:v>
                </c:pt>
                <c:pt idx="2776">
                  <c:v>5.0039067922025282E-3</c:v>
                </c:pt>
                <c:pt idx="2777">
                  <c:v>5.0021005572808974E-3</c:v>
                </c:pt>
                <c:pt idx="2778">
                  <c:v>5.0003187265978966E-3</c:v>
                </c:pt>
                <c:pt idx="2779">
                  <c:v>4.9980637242530435E-3</c:v>
                </c:pt>
                <c:pt idx="2780">
                  <c:v>4.9968284360613069E-3</c:v>
                </c:pt>
                <c:pt idx="2781">
                  <c:v>4.9951200555842235E-3</c:v>
                </c:pt>
                <c:pt idx="2782">
                  <c:v>4.9934362379389086E-3</c:v>
                </c:pt>
                <c:pt idx="2783">
                  <c:v>4.9917770226937108E-3</c:v>
                </c:pt>
                <c:pt idx="2784">
                  <c:v>4.9899109530748831E-3</c:v>
                </c:pt>
                <c:pt idx="2785">
                  <c:v>4.9885325583165496E-3</c:v>
                </c:pt>
                <c:pt idx="2786">
                  <c:v>4.9869473884012194E-3</c:v>
                </c:pt>
                <c:pt idx="2787">
                  <c:v>4.9853869796390171E-3</c:v>
                </c:pt>
                <c:pt idx="2788">
                  <c:v>4.9838513715982913E-3</c:v>
                </c:pt>
                <c:pt idx="2789">
                  <c:v>4.9823406040871987E-3</c:v>
                </c:pt>
                <c:pt idx="2790">
                  <c:v>4.9808547165142159E-3</c:v>
                </c:pt>
                <c:pt idx="2791">
                  <c:v>4.9793937487674356E-3</c:v>
                </c:pt>
                <c:pt idx="2792">
                  <c:v>4.9779577404951425E-3</c:v>
                </c:pt>
                <c:pt idx="2793">
                  <c:v>4.9765467312656853E-3</c:v>
                </c:pt>
                <c:pt idx="2794">
                  <c:v>4.9751607609671566E-3</c:v>
                </c:pt>
                <c:pt idx="2795">
                  <c:v>4.9737998688481611E-3</c:v>
                </c:pt>
                <c:pt idx="2796">
                  <c:v>4.9724640950365995E-3</c:v>
                </c:pt>
                <c:pt idx="2797">
                  <c:v>4.9711534788610123E-3</c:v>
                </c:pt>
                <c:pt idx="2798">
                  <c:v>4.9698680602094925E-3</c:v>
                </c:pt>
                <c:pt idx="2799">
                  <c:v>4.9686078785704524E-3</c:v>
                </c:pt>
                <c:pt idx="2800">
                  <c:v>4.9673729737520489E-3</c:v>
                </c:pt>
                <c:pt idx="2801">
                  <c:v>4.9661633853226306E-3</c:v>
                </c:pt>
                <c:pt idx="2802">
                  <c:v>4.9649791530104181E-3</c:v>
                </c:pt>
                <c:pt idx="2803">
                  <c:v>4.9638203164636963E-3</c:v>
                </c:pt>
                <c:pt idx="2804">
                  <c:v>4.9626869152508135E-3</c:v>
                </c:pt>
                <c:pt idx="2805">
                  <c:v>4.9615789893397988E-3</c:v>
                </c:pt>
                <c:pt idx="2806">
                  <c:v>4.9604965779792565E-3</c:v>
                </c:pt>
                <c:pt idx="2807">
                  <c:v>4.9594397211372154E-3</c:v>
                </c:pt>
                <c:pt idx="2808">
                  <c:v>4.9584084584619603E-3</c:v>
                </c:pt>
                <c:pt idx="2809">
                  <c:v>4.9574028294419037E-3</c:v>
                </c:pt>
                <c:pt idx="2810">
                  <c:v>4.9564228738852023E-3</c:v>
                </c:pt>
                <c:pt idx="2811">
                  <c:v>4.9554686313602048E-3</c:v>
                </c:pt>
                <c:pt idx="2812">
                  <c:v>4.9545401415951318E-3</c:v>
                </c:pt>
                <c:pt idx="2813">
                  <c:v>4.953637444158332E-3</c:v>
                </c:pt>
                <c:pt idx="2814">
                  <c:v>4.9527605790977702E-3</c:v>
                </c:pt>
                <c:pt idx="2815">
                  <c:v>4.9519095855821149E-3</c:v>
                </c:pt>
                <c:pt idx="2816">
                  <c:v>4.9510845035793949E-3</c:v>
                </c:pt>
                <c:pt idx="2817">
                  <c:v>4.9502853725780227E-3</c:v>
                </c:pt>
                <c:pt idx="2818">
                  <c:v>4.949296114542534E-3</c:v>
                </c:pt>
                <c:pt idx="2819">
                  <c:v>4.9485564492535161E-3</c:v>
                </c:pt>
                <c:pt idx="2820">
                  <c:v>4.9479432076360297E-3</c:v>
                </c:pt>
                <c:pt idx="2821">
                  <c:v>4.9472520108562179E-3</c:v>
                </c:pt>
                <c:pt idx="2822">
                  <c:v>4.9465869692344455E-3</c:v>
                </c:pt>
                <c:pt idx="2823">
                  <c:v>4.945948122179189E-3</c:v>
                </c:pt>
                <c:pt idx="2824">
                  <c:v>4.9453355097384133E-3</c:v>
                </c:pt>
                <c:pt idx="2825">
                  <c:v>4.9447491712406588E-3</c:v>
                </c:pt>
                <c:pt idx="2826">
                  <c:v>4.9441891465740184E-3</c:v>
                </c:pt>
                <c:pt idx="2827">
                  <c:v>4.9436554753068407E-3</c:v>
                </c:pt>
                <c:pt idx="2828">
                  <c:v>4.9431481970874103E-3</c:v>
                </c:pt>
                <c:pt idx="2829">
                  <c:v>4.9426673516439479E-3</c:v>
                </c:pt>
                <c:pt idx="2830">
                  <c:v>4.9422129786247382E-3</c:v>
                </c:pt>
                <c:pt idx="2831">
                  <c:v>4.9417851177580019E-3</c:v>
                </c:pt>
                <c:pt idx="2832">
                  <c:v>4.9413838084522155E-3</c:v>
                </c:pt>
                <c:pt idx="2833">
                  <c:v>4.9410090906754078E-3</c:v>
                </c:pt>
                <c:pt idx="2834">
                  <c:v>4.9405664476331879E-3</c:v>
                </c:pt>
                <c:pt idx="2835">
                  <c:v>4.9403395879821232E-3</c:v>
                </c:pt>
                <c:pt idx="2836">
                  <c:v>4.9400049643733013E-3</c:v>
                </c:pt>
                <c:pt idx="2837">
                  <c:v>4.9397769268644254E-3</c:v>
                </c:pt>
                <c:pt idx="2838">
                  <c:v>4.9395357611370372E-3</c:v>
                </c:pt>
                <c:pt idx="2839">
                  <c:v>4.9393214248283357E-3</c:v>
                </c:pt>
                <c:pt idx="2840">
                  <c:v>4.9391339574267334E-3</c:v>
                </c:pt>
                <c:pt idx="2841">
                  <c:v>4.9389733989801954E-3</c:v>
                </c:pt>
                <c:pt idx="2842">
                  <c:v>4.9388397888172619E-3</c:v>
                </c:pt>
                <c:pt idx="2843">
                  <c:v>4.938733166905962E-3</c:v>
                </c:pt>
                <c:pt idx="2844">
                  <c:v>4.9386535724149638E-3</c:v>
                </c:pt>
                <c:pt idx="2845">
                  <c:v>4.9386010455521046E-3</c:v>
                </c:pt>
                <c:pt idx="2846">
                  <c:v>4.9385756256459246E-3</c:v>
                </c:pt>
                <c:pt idx="2847">
                  <c:v>4.9385773525845167E-3</c:v>
                </c:pt>
                <c:pt idx="2848">
                  <c:v>4.9386062658562935E-3</c:v>
                </c:pt>
                <c:pt idx="2849">
                  <c:v>4.9386624053493478E-3</c:v>
                </c:pt>
                <c:pt idx="2850">
                  <c:v>4.9387458103922199E-3</c:v>
                </c:pt>
                <c:pt idx="2851">
                  <c:v>4.9388565209529389E-3</c:v>
                </c:pt>
                <c:pt idx="2852">
                  <c:v>4.9389945765199172E-3</c:v>
                </c:pt>
                <c:pt idx="2853">
                  <c:v>4.9391600169013117E-3</c:v>
                </c:pt>
                <c:pt idx="2854">
                  <c:v>4.9393528815855348E-3</c:v>
                </c:pt>
                <c:pt idx="2855">
                  <c:v>4.9395732103008072E-3</c:v>
                </c:pt>
                <c:pt idx="2856">
                  <c:v>4.9398210428552858E-3</c:v>
                </c:pt>
                <c:pt idx="2857">
                  <c:v>4.9400964188173191E-3</c:v>
                </c:pt>
                <c:pt idx="2858">
                  <c:v>4.9403993777552557E-3</c:v>
                </c:pt>
                <c:pt idx="2859">
                  <c:v>4.9407299595571885E-3</c:v>
                </c:pt>
                <c:pt idx="2860">
                  <c:v>4.94108820371153E-3</c:v>
                </c:pt>
                <c:pt idx="2861">
                  <c:v>4.9414741498665649E-3</c:v>
                </c:pt>
                <c:pt idx="2862">
                  <c:v>4.9418878377505138E-3</c:v>
                </c:pt>
                <c:pt idx="2863">
                  <c:v>4.9423293071715335E-3</c:v>
                </c:pt>
                <c:pt idx="2864">
                  <c:v>4.9427985975381006E-3</c:v>
                </c:pt>
                <c:pt idx="2865">
                  <c:v>4.9432957486583717E-3</c:v>
                </c:pt>
                <c:pt idx="2866">
                  <c:v>4.9438208001806316E-3</c:v>
                </c:pt>
                <c:pt idx="2867">
                  <c:v>4.9443737917531649E-3</c:v>
                </c:pt>
                <c:pt idx="2868">
                  <c:v>4.9449547631041924E-3</c:v>
                </c:pt>
                <c:pt idx="2869">
                  <c:v>4.9455637538020625E-3</c:v>
                </c:pt>
                <c:pt idx="2870">
                  <c:v>4.9463879771316499E-3</c:v>
                </c:pt>
                <c:pt idx="2871">
                  <c:v>4.9470611610402671E-3</c:v>
                </c:pt>
                <c:pt idx="2872">
                  <c:v>4.9476605793952189E-3</c:v>
                </c:pt>
                <c:pt idx="2873">
                  <c:v>4.9483860729804263E-3</c:v>
                </c:pt>
                <c:pt idx="2874">
                  <c:v>4.949139790069168E-3</c:v>
                </c:pt>
                <c:pt idx="2875">
                  <c:v>4.9499217701498566E-3</c:v>
                </c:pt>
                <c:pt idx="2876">
                  <c:v>4.9507320530306487E-3</c:v>
                </c:pt>
                <c:pt idx="2877">
                  <c:v>4.951570678359829E-3</c:v>
                </c:pt>
                <c:pt idx="2878">
                  <c:v>4.9524376856258101E-3</c:v>
                </c:pt>
                <c:pt idx="2879">
                  <c:v>4.9533331146367487E-3</c:v>
                </c:pt>
                <c:pt idx="2880">
                  <c:v>4.9542570050409296E-3</c:v>
                </c:pt>
                <c:pt idx="2881">
                  <c:v>4.9552093964866373E-3</c:v>
                </c:pt>
                <c:pt idx="2882">
                  <c:v>4.9561903288619646E-3</c:v>
                </c:pt>
                <c:pt idx="2883">
                  <c:v>4.9571998414954521E-3</c:v>
                </c:pt>
                <c:pt idx="2884">
                  <c:v>4.9582379740353844E-3</c:v>
                </c:pt>
                <c:pt idx="2885">
                  <c:v>4.9598392735816788E-3</c:v>
                </c:pt>
                <c:pt idx="2886">
                  <c:v>4.9604002583070184E-3</c:v>
                </c:pt>
                <c:pt idx="2887">
                  <c:v>4.9615244892553534E-3</c:v>
                </c:pt>
                <c:pt idx="2888">
                  <c:v>4.9627952393205277E-3</c:v>
                </c:pt>
                <c:pt idx="2889">
                  <c:v>4.9640305141629426E-3</c:v>
                </c:pt>
                <c:pt idx="2890">
                  <c:v>4.9652453260140561E-3</c:v>
                </c:pt>
                <c:pt idx="2891">
                  <c:v>4.9664890413847473E-3</c:v>
                </c:pt>
                <c:pt idx="2892">
                  <c:v>4.9677616996035567E-3</c:v>
                </c:pt>
                <c:pt idx="2893">
                  <c:v>4.9690633406385132E-3</c:v>
                </c:pt>
                <c:pt idx="2894">
                  <c:v>4.9703940042178374E-3</c:v>
                </c:pt>
                <c:pt idx="2895">
                  <c:v>4.9717537296700698E-3</c:v>
                </c:pt>
                <c:pt idx="2896">
                  <c:v>4.9731425568833032E-3</c:v>
                </c:pt>
                <c:pt idx="2897">
                  <c:v>4.9745605255857583E-3</c:v>
                </c:pt>
                <c:pt idx="2898">
                  <c:v>4.9760076752658478E-3</c:v>
                </c:pt>
                <c:pt idx="2899">
                  <c:v>4.9774840456517921E-3</c:v>
                </c:pt>
                <c:pt idx="2900">
                  <c:v>4.9789896763918762E-3</c:v>
                </c:pt>
                <c:pt idx="2901">
                  <c:v>4.9805246072942566E-3</c:v>
                </c:pt>
                <c:pt idx="2902">
                  <c:v>4.9820888779272821E-3</c:v>
                </c:pt>
                <c:pt idx="2903">
                  <c:v>4.9836825280191732E-3</c:v>
                </c:pt>
                <c:pt idx="2904">
                  <c:v>4.9853055969784066E-3</c:v>
                </c:pt>
                <c:pt idx="2905">
                  <c:v>4.9869581248529471E-3</c:v>
                </c:pt>
                <c:pt idx="2906">
                  <c:v>4.9886401509713352E-3</c:v>
                </c:pt>
                <c:pt idx="2907">
                  <c:v>4.9903517152216637E-3</c:v>
                </c:pt>
                <c:pt idx="2908">
                  <c:v>4.9920928572522172E-3</c:v>
                </c:pt>
                <c:pt idx="2909">
                  <c:v>4.9938636166313444E-3</c:v>
                </c:pt>
                <c:pt idx="2910">
                  <c:v>4.9956640330073299E-3</c:v>
                </c:pt>
                <c:pt idx="2911">
                  <c:v>4.9974941461883304E-3</c:v>
                </c:pt>
                <c:pt idx="2912">
                  <c:v>4.9993539957426947E-3</c:v>
                </c:pt>
                <c:pt idx="2913">
                  <c:v>5.0012436213187073E-3</c:v>
                </c:pt>
                <c:pt idx="2914">
                  <c:v>5.0031630627245249E-3</c:v>
                </c:pt>
                <c:pt idx="2915">
                  <c:v>5.0051123594485603E-3</c:v>
                </c:pt>
                <c:pt idx="2916">
                  <c:v>5.0070915511390979E-3</c:v>
                </c:pt>
                <c:pt idx="2917">
                  <c:v>5.0091006776842306E-3</c:v>
                </c:pt>
                <c:pt idx="2918">
                  <c:v>5.0111397786523071E-3</c:v>
                </c:pt>
                <c:pt idx="2919">
                  <c:v>5.0132088936116759E-3</c:v>
                </c:pt>
                <c:pt idx="2920">
                  <c:v>5.0153080623704938E-3</c:v>
                </c:pt>
                <c:pt idx="2921">
                  <c:v>5.0174373245770454E-3</c:v>
                </c:pt>
                <c:pt idx="2922">
                  <c:v>5.0208442041554946E-3</c:v>
                </c:pt>
                <c:pt idx="2923">
                  <c:v>5.0230510314364096E-3</c:v>
                </c:pt>
                <c:pt idx="2924">
                  <c:v>5.0247161824934494E-3</c:v>
                </c:pt>
                <c:pt idx="2925">
                  <c:v>5.0269749289366672E-3</c:v>
                </c:pt>
                <c:pt idx="2926">
                  <c:v>5.0292639792992588E-3</c:v>
                </c:pt>
                <c:pt idx="2927">
                  <c:v>5.0315833732561543E-3</c:v>
                </c:pt>
                <c:pt idx="2928">
                  <c:v>5.0339331505089291E-3</c:v>
                </c:pt>
                <c:pt idx="2929">
                  <c:v>5.0363133507325131E-3</c:v>
                </c:pt>
                <c:pt idx="2930">
                  <c:v>5.0387240135485456E-3</c:v>
                </c:pt>
                <c:pt idx="2931">
                  <c:v>5.041165178658602E-3</c:v>
                </c:pt>
                <c:pt idx="2932">
                  <c:v>5.043636885710967E-3</c:v>
                </c:pt>
                <c:pt idx="2933">
                  <c:v>5.0461391743805706E-3</c:v>
                </c:pt>
                <c:pt idx="2934">
                  <c:v>5.0486720843689881E-3</c:v>
                </c:pt>
                <c:pt idx="2935">
                  <c:v>5.0522726110724392E-3</c:v>
                </c:pt>
                <c:pt idx="2936">
                  <c:v>5.0545056154938095E-3</c:v>
                </c:pt>
                <c:pt idx="2937">
                  <c:v>5.0571393432896627E-3</c:v>
                </c:pt>
                <c:pt idx="2938">
                  <c:v>5.0598038615756735E-3</c:v>
                </c:pt>
                <c:pt idx="2939">
                  <c:v>5.0624992099201904E-3</c:v>
                </c:pt>
                <c:pt idx="2940">
                  <c:v>5.0656174099383833E-3</c:v>
                </c:pt>
                <c:pt idx="2941">
                  <c:v>5.0679825554578173E-3</c:v>
                </c:pt>
                <c:pt idx="2942">
                  <c:v>5.0707706319474966E-3</c:v>
                </c:pt>
                <c:pt idx="2943">
                  <c:v>5.0735896972486927E-3</c:v>
                </c:pt>
                <c:pt idx="2944">
                  <c:v>5.0764397908498182E-3</c:v>
                </c:pt>
                <c:pt idx="2945">
                  <c:v>5.0793209525590299E-3</c:v>
                </c:pt>
                <c:pt idx="2946">
                  <c:v>5.0822332219446764E-3</c:v>
                </c:pt>
                <c:pt idx="2947">
                  <c:v>5.0851766388948505E-3</c:v>
                </c:pt>
                <c:pt idx="2948">
                  <c:v>5.0881512428180287E-3</c:v>
                </c:pt>
                <c:pt idx="2949">
                  <c:v>5.0911570735223677E-3</c:v>
                </c:pt>
                <c:pt idx="2950">
                  <c:v>5.0941941705762162E-3</c:v>
                </c:pt>
                <c:pt idx="2951">
                  <c:v>5.0972625737077948E-3</c:v>
                </c:pt>
                <c:pt idx="2952">
                  <c:v>5.1003623226453243E-3</c:v>
                </c:pt>
                <c:pt idx="2953">
                  <c:v>5.1034934568772172E-3</c:v>
                </c:pt>
                <c:pt idx="2954">
                  <c:v>5.1066560163715025E-3</c:v>
                </c:pt>
                <c:pt idx="2955">
                  <c:v>5.1098500404567204E-3</c:v>
                </c:pt>
                <c:pt idx="2956">
                  <c:v>5.1130755690209639E-3</c:v>
                </c:pt>
                <c:pt idx="2957">
                  <c:v>5.1163326415526456E-3</c:v>
                </c:pt>
                <c:pt idx="2958">
                  <c:v>5.119621297859922E-3</c:v>
                </c:pt>
                <c:pt idx="2959">
                  <c:v>5.122941577591078E-3</c:v>
                </c:pt>
                <c:pt idx="2960">
                  <c:v>5.1262935203943982E-3</c:v>
                </c:pt>
                <c:pt idx="2961">
                  <c:v>5.1296771660780394E-3</c:v>
                </c:pt>
                <c:pt idx="2962">
                  <c:v>5.1330925540504779E-3</c:v>
                </c:pt>
                <c:pt idx="2963">
                  <c:v>5.1365397240399346E-3</c:v>
                </c:pt>
                <c:pt idx="2964">
                  <c:v>5.1400187158545663E-3</c:v>
                </c:pt>
                <c:pt idx="2965">
                  <c:v>5.1435295691426575E-3</c:v>
                </c:pt>
                <c:pt idx="2966">
                  <c:v>5.1470723233126847E-3</c:v>
                </c:pt>
                <c:pt idx="2967">
                  <c:v>5.150647018412613E-3</c:v>
                </c:pt>
                <c:pt idx="2968">
                  <c:v>5.1542536938509187E-3</c:v>
                </c:pt>
                <c:pt idx="2969">
                  <c:v>5.1578923892758866E-3</c:v>
                </c:pt>
                <c:pt idx="2970">
                  <c:v>5.1615631445756094E-3</c:v>
                </c:pt>
                <c:pt idx="2971">
                  <c:v>5.1652659993983718E-3</c:v>
                </c:pt>
                <c:pt idx="2972">
                  <c:v>5.1690009931526504E-3</c:v>
                </c:pt>
                <c:pt idx="2973">
                  <c:v>5.1727681656466018E-3</c:v>
                </c:pt>
                <c:pt idx="2974">
                  <c:v>5.1771129591315912E-3</c:v>
                </c:pt>
                <c:pt idx="2975">
                  <c:v>5.1809492197207874E-3</c:v>
                </c:pt>
                <c:pt idx="2976">
                  <c:v>5.1842631523690841E-3</c:v>
                </c:pt>
                <c:pt idx="2977">
                  <c:v>5.1881594366243178E-3</c:v>
                </c:pt>
                <c:pt idx="2978">
                  <c:v>5.1920880979405837E-3</c:v>
                </c:pt>
                <c:pt idx="2979">
                  <c:v>5.1960491759661664E-3</c:v>
                </c:pt>
                <c:pt idx="2980">
                  <c:v>5.2000427105092228E-3</c:v>
                </c:pt>
                <c:pt idx="2981">
                  <c:v>5.2040687410581654E-3</c:v>
                </c:pt>
                <c:pt idx="2982">
                  <c:v>5.2081273073412149E-3</c:v>
                </c:pt>
                <c:pt idx="2983">
                  <c:v>5.212218449166528E-3</c:v>
                </c:pt>
                <c:pt idx="2984">
                  <c:v>5.2163422060225173E-3</c:v>
                </c:pt>
                <c:pt idx="2985">
                  <c:v>5.2204986175574675E-3</c:v>
                </c:pt>
                <c:pt idx="2986">
                  <c:v>5.2246877235795353E-3</c:v>
                </c:pt>
                <c:pt idx="2987">
                  <c:v>5.2289095637370053E-3</c:v>
                </c:pt>
                <c:pt idx="2988">
                  <c:v>5.2331641775982263E-3</c:v>
                </c:pt>
                <c:pt idx="2989">
                  <c:v>5.2386826165040645E-3</c:v>
                </c:pt>
                <c:pt idx="2990">
                  <c:v>5.2417718853448036E-3</c:v>
                </c:pt>
                <c:pt idx="2991">
                  <c:v>5.2461250584467933E-3</c:v>
                </c:pt>
                <c:pt idx="2992">
                  <c:v>5.2505111640854807E-3</c:v>
                </c:pt>
                <c:pt idx="2993">
                  <c:v>5.2549302417492783E-3</c:v>
                </c:pt>
                <c:pt idx="2994">
                  <c:v>5.2593823312463428E-3</c:v>
                </c:pt>
                <c:pt idx="2995">
                  <c:v>5.263867472224959E-3</c:v>
                </c:pt>
                <c:pt idx="2996">
                  <c:v>5.2683857040936033E-3</c:v>
                </c:pt>
                <c:pt idx="2997">
                  <c:v>5.2729370669002407E-3</c:v>
                </c:pt>
                <c:pt idx="2998">
                  <c:v>5.2775216002132197E-3</c:v>
                </c:pt>
                <c:pt idx="2999">
                  <c:v>5.2821393434410169E-3</c:v>
                </c:pt>
                <c:pt idx="3000">
                  <c:v>5.286790336471725E-3</c:v>
                </c:pt>
                <c:pt idx="3001">
                  <c:v>5.2914746190335649E-3</c:v>
                </c:pt>
                <c:pt idx="3002">
                  <c:v>5.296192230694885E-3</c:v>
                </c:pt>
                <c:pt idx="3003">
                  <c:v>5.30094321110397E-3</c:v>
                </c:pt>
                <c:pt idx="3004">
                  <c:v>5.3057275999890408E-3</c:v>
                </c:pt>
                <c:pt idx="3005">
                  <c:v>5.3105454369983818E-3</c:v>
                </c:pt>
                <c:pt idx="3006">
                  <c:v>5.3153967617802778E-3</c:v>
                </c:pt>
                <c:pt idx="3007">
                  <c:v>5.3202816138231412E-3</c:v>
                </c:pt>
                <c:pt idx="3008">
                  <c:v>5.3252000331749372E-3</c:v>
                </c:pt>
                <c:pt idx="3009">
                  <c:v>5.3301520593240781E-3</c:v>
                </c:pt>
                <c:pt idx="3010">
                  <c:v>5.3351377317589765E-3</c:v>
                </c:pt>
                <c:pt idx="3011">
                  <c:v>5.3401570904476614E-3</c:v>
                </c:pt>
                <c:pt idx="3012">
                  <c:v>5.3451933351489345E-3</c:v>
                </c:pt>
                <c:pt idx="3013">
                  <c:v>5.3502244574676894E-3</c:v>
                </c:pt>
                <c:pt idx="3014">
                  <c:v>5.3552503050458E-3</c:v>
                </c:pt>
                <c:pt idx="3015">
                  <c:v>5.3602708574995717E-3</c:v>
                </c:pt>
                <c:pt idx="3016">
                  <c:v>5.3652860951647341E-3</c:v>
                </c:pt>
                <c:pt idx="3017">
                  <c:v>5.3702959974177844E-3</c:v>
                </c:pt>
                <c:pt idx="3018">
                  <c:v>5.3753005445944524E-3</c:v>
                </c:pt>
                <c:pt idx="3019">
                  <c:v>5.3802997164709154E-3</c:v>
                </c:pt>
                <c:pt idx="3020">
                  <c:v>5.385293492983223E-3</c:v>
                </c:pt>
                <c:pt idx="3021">
                  <c:v>5.3902818540674247E-3</c:v>
                </c:pt>
                <c:pt idx="3022">
                  <c:v>5.3952647796595699E-3</c:v>
                </c:pt>
                <c:pt idx="3023">
                  <c:v>5.4002422497756442E-3</c:v>
                </c:pt>
                <c:pt idx="3024">
                  <c:v>5.4052142441918249E-3</c:v>
                </c:pt>
                <c:pt idx="3025">
                  <c:v>5.4101807427642257E-3</c:v>
                </c:pt>
                <c:pt idx="3026">
                  <c:v>5.415141725668704E-3</c:v>
                </c:pt>
                <c:pt idx="3027">
                  <c:v>5.4200971725215652E-3</c:v>
                </c:pt>
                <c:pt idx="3028">
                  <c:v>5.425047063578603E-3</c:v>
                </c:pt>
                <c:pt idx="3029">
                  <c:v>5.4299913785360587E-3</c:v>
                </c:pt>
                <c:pt idx="3030">
                  <c:v>5.4349300974099179E-3</c:v>
                </c:pt>
                <c:pt idx="3031">
                  <c:v>5.439863199976358E-3</c:v>
                </c:pt>
                <c:pt idx="3032">
                  <c:v>5.4447906664112367E-3</c:v>
                </c:pt>
                <c:pt idx="3033">
                  <c:v>5.4497124764907312E-3</c:v>
                </c:pt>
                <c:pt idx="3034">
                  <c:v>5.4546286101508912E-3</c:v>
                </c:pt>
                <c:pt idx="3035">
                  <c:v>5.45953904724783E-3</c:v>
                </c:pt>
                <c:pt idx="3036">
                  <c:v>5.4644437678774693E-3</c:v>
                </c:pt>
                <c:pt idx="3037">
                  <c:v>5.4693427517360504E-3</c:v>
                </c:pt>
                <c:pt idx="3038">
                  <c:v>5.474235978999431E-3</c:v>
                </c:pt>
                <c:pt idx="3039">
                  <c:v>5.4791234293638524E-3</c:v>
                </c:pt>
                <c:pt idx="3040">
                  <c:v>5.4853987734482246E-3</c:v>
                </c:pt>
                <c:pt idx="3041">
                  <c:v>5.4888809193798238E-3</c:v>
                </c:pt>
                <c:pt idx="3042">
                  <c:v>5.4937509189834088E-3</c:v>
                </c:pt>
                <c:pt idx="3043">
                  <c:v>5.4986150615121687E-3</c:v>
                </c:pt>
                <c:pt idx="3044">
                  <c:v>5.5034733266623448E-3</c:v>
                </c:pt>
                <c:pt idx="3045">
                  <c:v>5.5083256947696668E-3</c:v>
                </c:pt>
                <c:pt idx="3046">
                  <c:v>5.513172145370504E-3</c:v>
                </c:pt>
                <c:pt idx="3047">
                  <c:v>5.518012658560778E-3</c:v>
                </c:pt>
                <c:pt idx="3048">
                  <c:v>5.5228472143564744E-3</c:v>
                </c:pt>
                <c:pt idx="3049">
                  <c:v>5.5276757926137066E-3</c:v>
                </c:pt>
                <c:pt idx="3050">
                  <c:v>5.532498373268524E-3</c:v>
                </c:pt>
                <c:pt idx="3051">
                  <c:v>5.5373149361770402E-3</c:v>
                </c:pt>
                <c:pt idx="3052">
                  <c:v>5.5421254612753046E-3</c:v>
                </c:pt>
                <c:pt idx="3053">
                  <c:v>5.5469299284194307E-3</c:v>
                </c:pt>
                <c:pt idx="3054">
                  <c:v>5.55172831770534E-3</c:v>
                </c:pt>
                <c:pt idx="3055">
                  <c:v>5.5565206089891461E-3</c:v>
                </c:pt>
                <c:pt idx="3056">
                  <c:v>5.5613067821269624E-3</c:v>
                </c:pt>
                <c:pt idx="3057">
                  <c:v>5.5660868171347744E-3</c:v>
                </c:pt>
                <c:pt idx="3058">
                  <c:v>5.5708606937887595E-3</c:v>
                </c:pt>
                <c:pt idx="3059">
                  <c:v>5.5756283923447114E-3</c:v>
                </c:pt>
                <c:pt idx="3060">
                  <c:v>5.5803898923389994E-3</c:v>
                </c:pt>
                <c:pt idx="3061">
                  <c:v>5.585145173787609E-3</c:v>
                </c:pt>
                <c:pt idx="3062">
                  <c:v>5.5898942168663979E-3</c:v>
                </c:pt>
                <c:pt idx="3063">
                  <c:v>5.5946370012716073E-3</c:v>
                </c:pt>
                <c:pt idx="3064">
                  <c:v>5.5993735068593509E-3</c:v>
                </c:pt>
                <c:pt idx="3065">
                  <c:v>5.6041037138054861E-3</c:v>
                </c:pt>
                <c:pt idx="3066">
                  <c:v>5.6088276018062544E-3</c:v>
                </c:pt>
                <c:pt idx="3067">
                  <c:v>5.6135451509575773E-3</c:v>
                </c:pt>
                <c:pt idx="3068">
                  <c:v>5.6182563409556963E-3</c:v>
                </c:pt>
                <c:pt idx="3069">
                  <c:v>5.6229611519764688E-3</c:v>
                </c:pt>
                <c:pt idx="3070">
                  <c:v>5.6276595638760085E-3</c:v>
                </c:pt>
                <c:pt idx="3071">
                  <c:v>5.6323515564304927E-3</c:v>
                </c:pt>
                <c:pt idx="3072">
                  <c:v>5.6370371097358429E-3</c:v>
                </c:pt>
                <c:pt idx="3073">
                  <c:v>5.6417162035682367E-3</c:v>
                </c:pt>
                <c:pt idx="3074">
                  <c:v>5.6463888180235955E-3</c:v>
                </c:pt>
                <c:pt idx="3075">
                  <c:v>5.6510549329580329E-3</c:v>
                </c:pt>
                <c:pt idx="3076">
                  <c:v>5.6557145281477261E-3</c:v>
                </c:pt>
                <c:pt idx="3077">
                  <c:v>5.660367583768533E-3</c:v>
                </c:pt>
                <c:pt idx="3078">
                  <c:v>5.6656773280128192E-3</c:v>
                </c:pt>
                <c:pt idx="3079">
                  <c:v>5.6696539954881331E-3</c:v>
                </c:pt>
                <c:pt idx="3080">
                  <c:v>5.6742873115389614E-3</c:v>
                </c:pt>
                <c:pt idx="3081">
                  <c:v>5.6789140076052291E-3</c:v>
                </c:pt>
                <c:pt idx="3082">
                  <c:v>5.6835340634631137E-3</c:v>
                </c:pt>
                <c:pt idx="3083">
                  <c:v>5.6881474593684089E-3</c:v>
                </c:pt>
                <c:pt idx="3084">
                  <c:v>5.6927541748574839E-3</c:v>
                </c:pt>
                <c:pt idx="3085">
                  <c:v>5.6973541901061964E-3</c:v>
                </c:pt>
                <c:pt idx="3086">
                  <c:v>5.7019474850505958E-3</c:v>
                </c:pt>
                <c:pt idx="3087">
                  <c:v>5.7065340394668596E-3</c:v>
                </c:pt>
                <c:pt idx="3088">
                  <c:v>5.7111138332910372E-3</c:v>
                </c:pt>
                <c:pt idx="3089">
                  <c:v>5.7156868465391142E-3</c:v>
                </c:pt>
                <c:pt idx="3090">
                  <c:v>5.7202530592270762E-3</c:v>
                </c:pt>
                <c:pt idx="3091">
                  <c:v>5.7248124511311005E-3</c:v>
                </c:pt>
                <c:pt idx="3092">
                  <c:v>5.7293650020273645E-3</c:v>
                </c:pt>
                <c:pt idx="3093">
                  <c:v>5.733910692171662E-3</c:v>
                </c:pt>
                <c:pt idx="3094">
                  <c:v>5.7384495011003622E-3</c:v>
                </c:pt>
                <c:pt idx="3095">
                  <c:v>5.7442749697678153E-3</c:v>
                </c:pt>
                <c:pt idx="3096">
                  <c:v>5.7478752117523513E-3</c:v>
                </c:pt>
                <c:pt idx="3097">
                  <c:v>5.7526693089915426E-3</c:v>
                </c:pt>
                <c:pt idx="3098">
                  <c:v>5.7571793972943652E-3</c:v>
                </c:pt>
                <c:pt idx="3099">
                  <c:v>5.7616825011841399E-3</c:v>
                </c:pt>
                <c:pt idx="3100">
                  <c:v>5.7661786009166605E-3</c:v>
                </c:pt>
                <c:pt idx="3101">
                  <c:v>5.7706676761881681E-3</c:v>
                </c:pt>
                <c:pt idx="3102">
                  <c:v>5.7751497070146485E-3</c:v>
                </c:pt>
                <c:pt idx="3103">
                  <c:v>5.779624673252215E-3</c:v>
                </c:pt>
                <c:pt idx="3104">
                  <c:v>5.7840925549967892E-3</c:v>
                </c:pt>
                <c:pt idx="3105">
                  <c:v>5.7885533318646765E-3</c:v>
                </c:pt>
                <c:pt idx="3106">
                  <c:v>5.7930069841116705E-3</c:v>
                </c:pt>
                <c:pt idx="3107">
                  <c:v>5.7974534912741404E-3</c:v>
                </c:pt>
                <c:pt idx="3108">
                  <c:v>5.8018928338476883E-3</c:v>
                </c:pt>
                <c:pt idx="3109">
                  <c:v>5.8063249912088111E-3</c:v>
                </c:pt>
                <c:pt idx="3110">
                  <c:v>5.8107499435333665E-3</c:v>
                </c:pt>
                <c:pt idx="3111">
                  <c:v>5.815167670677468E-3</c:v>
                </c:pt>
                <c:pt idx="3112">
                  <c:v>5.819578152577165E-3</c:v>
                </c:pt>
                <c:pt idx="3113">
                  <c:v>5.8239813692484432E-3</c:v>
                </c:pt>
                <c:pt idx="3114">
                  <c:v>5.8283773003875439E-3</c:v>
                </c:pt>
                <c:pt idx="3115">
                  <c:v>5.8327659261703246E-3</c:v>
                </c:pt>
                <c:pt idx="3116">
                  <c:v>5.837147226452899E-3</c:v>
                </c:pt>
                <c:pt idx="3117">
                  <c:v>5.8415211810114442E-3</c:v>
                </c:pt>
                <c:pt idx="3118">
                  <c:v>5.8458877700218181E-3</c:v>
                </c:pt>
                <c:pt idx="3119">
                  <c:v>5.850246973180262E-3</c:v>
                </c:pt>
                <c:pt idx="3120">
                  <c:v>5.8545987703428892E-3</c:v>
                </c:pt>
                <c:pt idx="3121">
                  <c:v>5.8589431418454296E-3</c:v>
                </c:pt>
                <c:pt idx="3122">
                  <c:v>5.8632800673041885E-3</c:v>
                </c:pt>
                <c:pt idx="3123">
                  <c:v>5.8676095265752792E-3</c:v>
                </c:pt>
                <c:pt idx="3124">
                  <c:v>5.8719314997546235E-3</c:v>
                </c:pt>
                <c:pt idx="3125">
                  <c:v>5.8762459666983347E-3</c:v>
                </c:pt>
                <c:pt idx="3126">
                  <c:v>5.8805529074223983E-3</c:v>
                </c:pt>
                <c:pt idx="3127">
                  <c:v>5.8848523017029919E-3</c:v>
                </c:pt>
                <c:pt idx="3128">
                  <c:v>5.8891441295561009E-3</c:v>
                </c:pt>
                <c:pt idx="3129">
                  <c:v>5.8934283708378388E-3</c:v>
                </c:pt>
                <c:pt idx="3130">
                  <c:v>5.8989255011887565E-3</c:v>
                </c:pt>
                <c:pt idx="3131">
                  <c:v>5.9031923264818431E-3</c:v>
                </c:pt>
                <c:pt idx="3132">
                  <c:v>5.9068435152731524E-3</c:v>
                </c:pt>
                <c:pt idx="3133">
                  <c:v>5.9110961127473161E-3</c:v>
                </c:pt>
                <c:pt idx="3134">
                  <c:v>5.915341020532594E-3</c:v>
                </c:pt>
                <c:pt idx="3135">
                  <c:v>5.9195782183252277E-3</c:v>
                </c:pt>
                <c:pt idx="3136">
                  <c:v>5.9238076863010747E-3</c:v>
                </c:pt>
                <c:pt idx="3137">
                  <c:v>5.9280294042363124E-3</c:v>
                </c:pt>
                <c:pt idx="3138">
                  <c:v>5.9322433521469264E-3</c:v>
                </c:pt>
                <c:pt idx="3139">
                  <c:v>5.9364495098090941E-3</c:v>
                </c:pt>
                <c:pt idx="3140">
                  <c:v>5.9406478572388011E-3</c:v>
                </c:pt>
                <c:pt idx="3141">
                  <c:v>5.9448383743720967E-3</c:v>
                </c:pt>
                <c:pt idx="3142">
                  <c:v>5.9490210412249667E-3</c:v>
                </c:pt>
                <c:pt idx="3143">
                  <c:v>5.9531958374936522E-3</c:v>
                </c:pt>
                <c:pt idx="3144">
                  <c:v>5.9573627431941389E-3</c:v>
                </c:pt>
                <c:pt idx="3145">
                  <c:v>5.9615217384223484E-3</c:v>
                </c:pt>
                <c:pt idx="3146">
                  <c:v>5.967548262022504E-3</c:v>
                </c:pt>
                <c:pt idx="3147">
                  <c:v>5.9698159165666453E-3</c:v>
                </c:pt>
                <c:pt idx="3148">
                  <c:v>5.9745411422174044E-3</c:v>
                </c:pt>
                <c:pt idx="3149">
                  <c:v>5.9780782112550668E-3</c:v>
                </c:pt>
                <c:pt idx="3150">
                  <c:v>5.9821973522034E-3</c:v>
                </c:pt>
                <c:pt idx="3151">
                  <c:v>5.9863084618960727E-3</c:v>
                </c:pt>
                <c:pt idx="3152">
                  <c:v>5.9904115205888786E-3</c:v>
                </c:pt>
                <c:pt idx="3153">
                  <c:v>5.9945065081379312E-3</c:v>
                </c:pt>
                <c:pt idx="3154">
                  <c:v>5.9985934042394717E-3</c:v>
                </c:pt>
                <c:pt idx="3155">
                  <c:v>6.0026721889094858E-3</c:v>
                </c:pt>
                <c:pt idx="3156">
                  <c:v>6.0067428423238312E-3</c:v>
                </c:pt>
                <c:pt idx="3157">
                  <c:v>6.010805344098813E-3</c:v>
                </c:pt>
                <c:pt idx="3158">
                  <c:v>6.0148596740905447E-3</c:v>
                </c:pt>
                <c:pt idx="3159">
                  <c:v>6.0189058127146922E-3</c:v>
                </c:pt>
                <c:pt idx="3160">
                  <c:v>6.0229437394276886E-3</c:v>
                </c:pt>
                <c:pt idx="3161">
                  <c:v>6.0269734343254555E-3</c:v>
                </c:pt>
                <c:pt idx="3162">
                  <c:v>6.0309948772641064E-3</c:v>
                </c:pt>
                <c:pt idx="3163">
                  <c:v>6.0350080482596269E-3</c:v>
                </c:pt>
                <c:pt idx="3164">
                  <c:v>6.0390129271681303E-3</c:v>
                </c:pt>
                <c:pt idx="3165">
                  <c:v>6.0430094939256662E-3</c:v>
                </c:pt>
                <c:pt idx="3166">
                  <c:v>6.0469977284682841E-3</c:v>
                </c:pt>
                <c:pt idx="3167">
                  <c:v>6.0509776106520974E-3</c:v>
                </c:pt>
                <c:pt idx="3168">
                  <c:v>6.0549491204930916E-3</c:v>
                </c:pt>
                <c:pt idx="3169">
                  <c:v>6.0589122379273164E-3</c:v>
                </c:pt>
                <c:pt idx="3170">
                  <c:v>6.062866942810885E-3</c:v>
                </c:pt>
                <c:pt idx="3171">
                  <c:v>6.0668132150798471E-3</c:v>
                </c:pt>
                <c:pt idx="3172">
                  <c:v>6.0707510347501881E-3</c:v>
                </c:pt>
                <c:pt idx="3173">
                  <c:v>6.0746803815980854E-3</c:v>
                </c:pt>
                <c:pt idx="3174">
                  <c:v>6.0786012356395247E-3</c:v>
                </c:pt>
                <c:pt idx="3175">
                  <c:v>6.0825135767306193E-3</c:v>
                </c:pt>
                <c:pt idx="3176">
                  <c:v>6.0864173849672909E-3</c:v>
                </c:pt>
                <c:pt idx="3177">
                  <c:v>6.0903126399658447E-3</c:v>
                </c:pt>
                <c:pt idx="3178">
                  <c:v>6.0941993219021384E-3</c:v>
                </c:pt>
                <c:pt idx="3179">
                  <c:v>6.0980774107122215E-3</c:v>
                </c:pt>
                <c:pt idx="3180">
                  <c:v>6.1019468860923354E-3</c:v>
                </c:pt>
                <c:pt idx="3181">
                  <c:v>6.1058077281384016E-3</c:v>
                </c:pt>
                <c:pt idx="3182">
                  <c:v>6.1114118870353451E-3</c:v>
                </c:pt>
                <c:pt idx="3183">
                  <c:v>6.1152518090690222E-3</c:v>
                </c:pt>
                <c:pt idx="3184">
                  <c:v>6.1178853743015793E-3</c:v>
                </c:pt>
                <c:pt idx="3185">
                  <c:v>6.1217102356891928E-3</c:v>
                </c:pt>
                <c:pt idx="3186">
                  <c:v>6.125526360465372E-3</c:v>
                </c:pt>
                <c:pt idx="3187">
                  <c:v>6.1293337285661664E-3</c:v>
                </c:pt>
                <c:pt idx="3188">
                  <c:v>6.1331323200075616E-3</c:v>
                </c:pt>
                <c:pt idx="3189">
                  <c:v>6.1369221144857988E-3</c:v>
                </c:pt>
                <c:pt idx="3190">
                  <c:v>6.1407030920967998E-3</c:v>
                </c:pt>
                <c:pt idx="3191">
                  <c:v>6.1444752326167418E-3</c:v>
                </c:pt>
                <c:pt idx="3192">
                  <c:v>6.1482385160616104E-3</c:v>
                </c:pt>
                <c:pt idx="3193">
                  <c:v>6.1519929225273273E-3</c:v>
                </c:pt>
                <c:pt idx="3194">
                  <c:v>6.1557384316301977E-3</c:v>
                </c:pt>
                <c:pt idx="3195">
                  <c:v>6.1607516474246893E-3</c:v>
                </c:pt>
                <c:pt idx="3196">
                  <c:v>6.1653287456930883E-3</c:v>
                </c:pt>
                <c:pt idx="3197">
                  <c:v>6.1690423153049068E-3</c:v>
                </c:pt>
                <c:pt idx="3198">
                  <c:v>6.1727468956274123E-3</c:v>
                </c:pt>
                <c:pt idx="3199">
                  <c:v>6.1764424670762708E-3</c:v>
                </c:pt>
                <c:pt idx="3200">
                  <c:v>6.1806549198628602E-3</c:v>
                </c:pt>
                <c:pt idx="3201">
                  <c:v>6.1838065022179478E-3</c:v>
                </c:pt>
                <c:pt idx="3202">
                  <c:v>6.1874749258628015E-3</c:v>
                </c:pt>
                <c:pt idx="3203">
                  <c:v>6.1911342601383978E-3</c:v>
                </c:pt>
                <c:pt idx="3204">
                  <c:v>6.1947844850607225E-3</c:v>
                </c:pt>
                <c:pt idx="3205">
                  <c:v>6.1984255803260169E-3</c:v>
                </c:pt>
                <c:pt idx="3206">
                  <c:v>6.2020575259502664E-3</c:v>
                </c:pt>
                <c:pt idx="3207">
                  <c:v>6.2056803020293927E-3</c:v>
                </c:pt>
                <c:pt idx="3208">
                  <c:v>6.2092938881797011E-3</c:v>
                </c:pt>
                <c:pt idx="3209">
                  <c:v>6.2128982645770492E-3</c:v>
                </c:pt>
                <c:pt idx="3210">
                  <c:v>6.2164934110775505E-3</c:v>
                </c:pt>
                <c:pt idx="3211">
                  <c:v>6.2200793075373184E-3</c:v>
                </c:pt>
                <c:pt idx="3212">
                  <c:v>6.2236559339723385E-3</c:v>
                </c:pt>
                <c:pt idx="3213">
                  <c:v>6.2272232702387242E-3</c:v>
                </c:pt>
                <c:pt idx="3214">
                  <c:v>6.2307812962725251E-3</c:v>
                </c:pt>
                <c:pt idx="3215">
                  <c:v>6.2343299919298545E-3</c:v>
                </c:pt>
                <c:pt idx="3216">
                  <c:v>6.2378693373066341E-3</c:v>
                </c:pt>
                <c:pt idx="3217">
                  <c:v>6.2413993122589773E-3</c:v>
                </c:pt>
                <c:pt idx="3218">
                  <c:v>6.2449198967229336E-3</c:v>
                </c:pt>
                <c:pt idx="3219">
                  <c:v>6.2484310704746804E-3</c:v>
                </c:pt>
                <c:pt idx="3220">
                  <c:v>6.2519328135302032E-3</c:v>
                </c:pt>
                <c:pt idx="3221">
                  <c:v>6.2554251058255517E-3</c:v>
                </c:pt>
                <c:pt idx="3222">
                  <c:v>6.2589079274566473E-3</c:v>
                </c:pt>
                <c:pt idx="3223">
                  <c:v>6.2623812580397953E-3</c:v>
                </c:pt>
                <c:pt idx="3224">
                  <c:v>6.2658450776709174E-3</c:v>
                </c:pt>
                <c:pt idx="3225">
                  <c:v>6.2692993661261909E-3</c:v>
                </c:pt>
                <c:pt idx="3226">
                  <c:v>6.2727441035814735E-3</c:v>
                </c:pt>
                <c:pt idx="3227">
                  <c:v>6.2761792697330065E-3</c:v>
                </c:pt>
                <c:pt idx="3228">
                  <c:v>6.2796048446767117E-3</c:v>
                </c:pt>
                <c:pt idx="3229">
                  <c:v>6.2830208082687022E-3</c:v>
                </c:pt>
                <c:pt idx="3230">
                  <c:v>6.2864271403650918E-3</c:v>
                </c:pt>
                <c:pt idx="3231">
                  <c:v>6.2898238209019297E-3</c:v>
                </c:pt>
                <c:pt idx="3232">
                  <c:v>6.2932108299751377E-3</c:v>
                </c:pt>
                <c:pt idx="3233">
                  <c:v>6.296588147201021E-3</c:v>
                </c:pt>
                <c:pt idx="3234">
                  <c:v>6.3012112319960067E-3</c:v>
                </c:pt>
                <c:pt idx="3235">
                  <c:v>6.3037925271736128E-3</c:v>
                </c:pt>
                <c:pt idx="3236">
                  <c:v>6.3066617483542586E-3</c:v>
                </c:pt>
                <c:pt idx="3237">
                  <c:v>6.3100000981908266E-3</c:v>
                </c:pt>
                <c:pt idx="3238">
                  <c:v>6.3133286560201896E-3</c:v>
                </c:pt>
                <c:pt idx="3239">
                  <c:v>6.3166474016984608E-3</c:v>
                </c:pt>
                <c:pt idx="3240">
                  <c:v>6.31995631516169E-3</c:v>
                </c:pt>
                <c:pt idx="3241">
                  <c:v>6.3232553764258626E-3</c:v>
                </c:pt>
                <c:pt idx="3242">
                  <c:v>6.3265445651872199E-3</c:v>
                </c:pt>
                <c:pt idx="3243">
                  <c:v>6.3298238615416835E-3</c:v>
                </c:pt>
                <c:pt idx="3244">
                  <c:v>6.3330932454253031E-3</c:v>
                </c:pt>
                <c:pt idx="3245">
                  <c:v>6.3363526966941919E-3</c:v>
                </c:pt>
                <c:pt idx="3246">
                  <c:v>6.3396021952843995E-3</c:v>
                </c:pt>
                <c:pt idx="3247">
                  <c:v>6.3428417212918475E-3</c:v>
                </c:pt>
                <c:pt idx="3248">
                  <c:v>6.3460712542529052E-3</c:v>
                </c:pt>
                <c:pt idx="3249">
                  <c:v>6.3492907743434301E-3</c:v>
                </c:pt>
                <c:pt idx="3250">
                  <c:v>6.3534154124944564E-3</c:v>
                </c:pt>
                <c:pt idx="3251">
                  <c:v>6.355699695816952E-3</c:v>
                </c:pt>
                <c:pt idx="3252">
                  <c:v>6.3593438563902538E-3</c:v>
                </c:pt>
                <c:pt idx="3253">
                  <c:v>6.3620683246412568E-3</c:v>
                </c:pt>
                <c:pt idx="3254">
                  <c:v>6.3652374792599886E-3</c:v>
                </c:pt>
                <c:pt idx="3255">
                  <c:v>6.3683965004646126E-3</c:v>
                </c:pt>
                <c:pt idx="3256">
                  <c:v>6.3715453682711143E-3</c:v>
                </c:pt>
                <c:pt idx="3257">
                  <c:v>6.3746840625356072E-3</c:v>
                </c:pt>
                <c:pt idx="3258">
                  <c:v>6.3778125631941407E-3</c:v>
                </c:pt>
                <c:pt idx="3259">
                  <c:v>6.3809308502627005E-3</c:v>
                </c:pt>
                <c:pt idx="3260">
                  <c:v>6.3840389035973999E-3</c:v>
                </c:pt>
                <c:pt idx="3261">
                  <c:v>6.3871367031342885E-3</c:v>
                </c:pt>
                <c:pt idx="3262">
                  <c:v>6.3902242286495436E-3</c:v>
                </c:pt>
                <c:pt idx="3263">
                  <c:v>6.3933014603989591E-3</c:v>
                </c:pt>
                <c:pt idx="3264">
                  <c:v>6.3963683779988401E-3</c:v>
                </c:pt>
                <c:pt idx="3265">
                  <c:v>6.3994249614651721E-3</c:v>
                </c:pt>
                <c:pt idx="3266">
                  <c:v>6.4024711908139409E-3</c:v>
                </c:pt>
                <c:pt idx="3267">
                  <c:v>6.4055070457413876E-3</c:v>
                </c:pt>
                <c:pt idx="3268">
                  <c:v>6.4085325065832421E-3</c:v>
                </c:pt>
                <c:pt idx="3269">
                  <c:v>6.4115475527959376E-3</c:v>
                </c:pt>
                <c:pt idx="3270">
                  <c:v>6.4145521645553316E-3</c:v>
                </c:pt>
                <c:pt idx="3271">
                  <c:v>6.4175463218774098E-3</c:v>
                </c:pt>
                <c:pt idx="3272">
                  <c:v>6.4205300043784774E-3</c:v>
                </c:pt>
                <c:pt idx="3273">
                  <c:v>6.4235031921544561E-3</c:v>
                </c:pt>
                <c:pt idx="3274">
                  <c:v>6.4264658653012674E-3</c:v>
                </c:pt>
                <c:pt idx="3275">
                  <c:v>6.4294180035151527E-3</c:v>
                </c:pt>
                <c:pt idx="3276">
                  <c:v>6.4323595866522254E-3</c:v>
                </c:pt>
                <c:pt idx="3277">
                  <c:v>6.4352905948883432E-3</c:v>
                </c:pt>
                <c:pt idx="3278">
                  <c:v>6.4382110079197474E-3</c:v>
                </c:pt>
                <c:pt idx="3279">
                  <c:v>6.4411208058423597E-3</c:v>
                </c:pt>
                <c:pt idx="3280">
                  <c:v>6.4440199684323574E-3</c:v>
                </c:pt>
                <c:pt idx="3281">
                  <c:v>6.446908475705726E-3</c:v>
                </c:pt>
                <c:pt idx="3282">
                  <c:v>6.4497863075985151E-3</c:v>
                </c:pt>
                <c:pt idx="3283">
                  <c:v>6.4526534440467742E-3</c:v>
                </c:pt>
                <c:pt idx="3284">
                  <c:v>6.4555098648266807E-3</c:v>
                </c:pt>
                <c:pt idx="3285">
                  <c:v>6.4583555500341561E-3</c:v>
                </c:pt>
                <c:pt idx="3286">
                  <c:v>6.461594590270181E-3</c:v>
                </c:pt>
                <c:pt idx="3287">
                  <c:v>6.4644172028938129E-3</c:v>
                </c:pt>
                <c:pt idx="3288">
                  <c:v>6.4668279910229387E-3</c:v>
                </c:pt>
                <c:pt idx="3289">
                  <c:v>6.4696305329015047E-3</c:v>
                </c:pt>
                <c:pt idx="3290">
                  <c:v>6.4724222388079511E-3</c:v>
                </c:pt>
                <c:pt idx="3291">
                  <c:v>6.4752030885184553E-3</c:v>
                </c:pt>
                <c:pt idx="3292">
                  <c:v>6.4779730621289389E-3</c:v>
                </c:pt>
                <c:pt idx="3293">
                  <c:v>6.4807321394155792E-3</c:v>
                </c:pt>
                <c:pt idx="3294">
                  <c:v>6.483480300394362E-3</c:v>
                </c:pt>
                <c:pt idx="3295">
                  <c:v>6.4862175249214005E-3</c:v>
                </c:pt>
                <c:pt idx="3296">
                  <c:v>6.4889437930926164E-3</c:v>
                </c:pt>
                <c:pt idx="3297">
                  <c:v>6.4916590847641231E-3</c:v>
                </c:pt>
                <c:pt idx="3298">
                  <c:v>6.494363379632162E-3</c:v>
                </c:pt>
                <c:pt idx="3299">
                  <c:v>6.4970566578725908E-3</c:v>
                </c:pt>
                <c:pt idx="3300">
                  <c:v>6.4997388992615868E-3</c:v>
                </c:pt>
                <c:pt idx="3301">
                  <c:v>6.503171245828554E-3</c:v>
                </c:pt>
                <c:pt idx="3302">
                  <c:v>6.5050701915492226E-3</c:v>
                </c:pt>
                <c:pt idx="3303">
                  <c:v>6.5077192021600894E-3</c:v>
                </c:pt>
                <c:pt idx="3304">
                  <c:v>6.5103570956637213E-3</c:v>
                </c:pt>
                <c:pt idx="3305">
                  <c:v>6.5129838520761041E-3</c:v>
                </c:pt>
                <c:pt idx="3306">
                  <c:v>6.515599451173415E-3</c:v>
                </c:pt>
                <c:pt idx="3307">
                  <c:v>6.5182038729716396E-3</c:v>
                </c:pt>
                <c:pt idx="3308">
                  <c:v>6.5207970974068274E-3</c:v>
                </c:pt>
                <c:pt idx="3309">
                  <c:v>6.523379104415028E-3</c:v>
                </c:pt>
                <c:pt idx="3310">
                  <c:v>6.5259498736924826E-3</c:v>
                </c:pt>
                <c:pt idx="3311">
                  <c:v>6.5285093854949849E-3</c:v>
                </c:pt>
                <c:pt idx="3312">
                  <c:v>6.5310576195187764E-3</c:v>
                </c:pt>
                <c:pt idx="3313">
                  <c:v>6.5335945559397146E-3</c:v>
                </c:pt>
                <c:pt idx="3314">
                  <c:v>6.5361201742941688E-3</c:v>
                </c:pt>
                <c:pt idx="3315">
                  <c:v>6.5386344548379327E-3</c:v>
                </c:pt>
                <c:pt idx="3316">
                  <c:v>6.5411373773471837E-3</c:v>
                </c:pt>
                <c:pt idx="3317">
                  <c:v>6.5436289217579713E-3</c:v>
                </c:pt>
                <c:pt idx="3318">
                  <c:v>6.546109068086281E-3</c:v>
                </c:pt>
                <c:pt idx="3319">
                  <c:v>6.5485777960283542E-3</c:v>
                </c:pt>
                <c:pt idx="3320">
                  <c:v>6.5510350857600486E-3</c:v>
                </c:pt>
                <c:pt idx="3321">
                  <c:v>6.5534809171374775E-3</c:v>
                </c:pt>
                <c:pt idx="3322">
                  <c:v>6.5559152700966905E-3</c:v>
                </c:pt>
                <c:pt idx="3323">
                  <c:v>6.558338124413865E-3</c:v>
                </c:pt>
                <c:pt idx="3324">
                  <c:v>6.5607494601049865E-3</c:v>
                </c:pt>
                <c:pt idx="3325">
                  <c:v>6.5631492571061045E-3</c:v>
                </c:pt>
                <c:pt idx="3326">
                  <c:v>6.5655374954332046E-3</c:v>
                </c:pt>
                <c:pt idx="3327">
                  <c:v>6.5679141548624642E-3</c:v>
                </c:pt>
                <c:pt idx="3328">
                  <c:v>6.5702792153299328E-3</c:v>
                </c:pt>
                <c:pt idx="3329">
                  <c:v>6.5726326567716598E-3</c:v>
                </c:pt>
                <c:pt idx="3330">
                  <c:v>6.5749744592835668E-3</c:v>
                </c:pt>
                <c:pt idx="3331">
                  <c:v>6.5773046025618953E-3</c:v>
                </c:pt>
                <c:pt idx="3332">
                  <c:v>6.5796230665426947E-3</c:v>
                </c:pt>
                <c:pt idx="3333">
                  <c:v>6.5819298313218866E-3</c:v>
                </c:pt>
                <c:pt idx="3334">
                  <c:v>6.5842248766756484E-3</c:v>
                </c:pt>
                <c:pt idx="3335">
                  <c:v>6.5865081825400296E-3</c:v>
                </c:pt>
                <c:pt idx="3336">
                  <c:v>6.5887797290109518E-3</c:v>
                </c:pt>
                <c:pt idx="3337">
                  <c:v>6.5910394957846563E-3</c:v>
                </c:pt>
                <c:pt idx="3338">
                  <c:v>6.5936076366845953E-3</c:v>
                </c:pt>
                <c:pt idx="3339">
                  <c:v>6.5955236102244186E-3</c:v>
                </c:pt>
                <c:pt idx="3340">
                  <c:v>6.5977479176826392E-3</c:v>
                </c:pt>
                <c:pt idx="3341">
                  <c:v>6.5999603653477124E-3</c:v>
                </c:pt>
                <c:pt idx="3342">
                  <c:v>6.6021609329158792E-3</c:v>
                </c:pt>
                <c:pt idx="3343">
                  <c:v>6.6043496004031255E-3</c:v>
                </c:pt>
                <c:pt idx="3344">
                  <c:v>6.6065263478254366E-3</c:v>
                </c:pt>
                <c:pt idx="3345">
                  <c:v>6.608691155038926E-3</c:v>
                </c:pt>
                <c:pt idx="3346">
                  <c:v>6.6108440018997072E-3</c:v>
                </c:pt>
                <c:pt idx="3347">
                  <c:v>6.6129848685037018E-3</c:v>
                </c:pt>
                <c:pt idx="3348">
                  <c:v>6.6151137345471511E-3</c:v>
                </c:pt>
                <c:pt idx="3349">
                  <c:v>6.6172305800460407E-3</c:v>
                </c:pt>
                <c:pt idx="3350">
                  <c:v>6.6193353850163561E-3</c:v>
                </c:pt>
                <c:pt idx="3351">
                  <c:v>6.6220238381564656E-3</c:v>
                </c:pt>
                <c:pt idx="3352">
                  <c:v>6.6235087928756542E-3</c:v>
                </c:pt>
                <c:pt idx="3353">
                  <c:v>6.6255773555567998E-3</c:v>
                </c:pt>
                <c:pt idx="3354">
                  <c:v>6.6276337972936972E-3</c:v>
                </c:pt>
                <c:pt idx="3355">
                  <c:v>6.6296780981822678E-3</c:v>
                </c:pt>
                <c:pt idx="3356">
                  <c:v>6.6319995496133544E-3</c:v>
                </c:pt>
                <c:pt idx="3357">
                  <c:v>6.6337301964392026E-3</c:v>
                </c:pt>
                <c:pt idx="3358">
                  <c:v>6.6357379539194739E-3</c:v>
                </c:pt>
                <c:pt idx="3359">
                  <c:v>6.6377334900558083E-3</c:v>
                </c:pt>
                <c:pt idx="3360">
                  <c:v>6.6397167848641914E-3</c:v>
                </c:pt>
                <c:pt idx="3361">
                  <c:v>6.6416878181208006E-3</c:v>
                </c:pt>
                <c:pt idx="3362">
                  <c:v>6.6436465699215574E-3</c:v>
                </c:pt>
                <c:pt idx="3363">
                  <c:v>6.6455930202824476E-3</c:v>
                </c:pt>
                <c:pt idx="3364">
                  <c:v>6.6475271488197762E-3</c:v>
                </c:pt>
                <c:pt idx="3365">
                  <c:v>6.649448935629465E-3</c:v>
                </c:pt>
                <c:pt idx="3366">
                  <c:v>6.6513583606475635E-3</c:v>
                </c:pt>
                <c:pt idx="3367">
                  <c:v>6.653255403730185E-3</c:v>
                </c:pt>
                <c:pt idx="3368">
                  <c:v>6.6551400448933151E-3</c:v>
                </c:pt>
                <c:pt idx="3369">
                  <c:v>6.6570122639930673E-3</c:v>
                </c:pt>
                <c:pt idx="3370">
                  <c:v>6.6588720409654911E-3</c:v>
                </c:pt>
                <c:pt idx="3371">
                  <c:v>6.6607193555867639E-3</c:v>
                </c:pt>
                <c:pt idx="3372">
                  <c:v>6.6625541881926154E-3</c:v>
                </c:pt>
                <c:pt idx="3373">
                  <c:v>6.6643765183194148E-3</c:v>
                </c:pt>
                <c:pt idx="3374">
                  <c:v>6.6661863260630838E-3</c:v>
                </c:pt>
                <c:pt idx="3375">
                  <c:v>6.6679835912797358E-3</c:v>
                </c:pt>
                <c:pt idx="3376">
                  <c:v>6.6697682939054204E-3</c:v>
                </c:pt>
                <c:pt idx="3377">
                  <c:v>6.6715404138761869E-3</c:v>
                </c:pt>
                <c:pt idx="3378">
                  <c:v>6.6732999310481489E-3</c:v>
                </c:pt>
                <c:pt idx="3379">
                  <c:v>6.6750468254372919E-3</c:v>
                </c:pt>
                <c:pt idx="3380">
                  <c:v>6.6767810770596014E-3</c:v>
                </c:pt>
                <c:pt idx="3381">
                  <c:v>6.6785026656113189E-3</c:v>
                </c:pt>
                <c:pt idx="3382">
                  <c:v>6.6802115711084298E-3</c:v>
                </c:pt>
                <c:pt idx="3383">
                  <c:v>6.6819077735669197E-3</c:v>
                </c:pt>
                <c:pt idx="3384">
                  <c:v>6.683591252842902E-3</c:v>
                </c:pt>
                <c:pt idx="3385">
                  <c:v>6.6852619887924902E-3</c:v>
                </c:pt>
                <c:pt idx="3386">
                  <c:v>6.6869199614316699E-3</c:v>
                </c:pt>
                <c:pt idx="3387">
                  <c:v>6.6885651506964905E-3</c:v>
                </c:pt>
                <c:pt idx="3388">
                  <c:v>6.6901975362831934E-3</c:v>
                </c:pt>
                <c:pt idx="3389">
                  <c:v>6.6918170984475722E-3</c:v>
                </c:pt>
                <c:pt idx="3390">
                  <c:v>6.6938805175631444E-3</c:v>
                </c:pt>
                <c:pt idx="3391">
                  <c:v>6.6954706933142205E-3</c:v>
                </c:pt>
                <c:pt idx="3392">
                  <c:v>6.6968234427466911E-3</c:v>
                </c:pt>
                <c:pt idx="3393">
                  <c:v>6.6983896648586949E-3</c:v>
                </c:pt>
                <c:pt idx="3394">
                  <c:v>6.69994296003118E-3</c:v>
                </c:pt>
                <c:pt idx="3395">
                  <c:v>6.7014833082801317E-3</c:v>
                </c:pt>
                <c:pt idx="3396">
                  <c:v>6.7030106897014718E-3</c:v>
                </c:pt>
                <c:pt idx="3397">
                  <c:v>6.7045250839914416E-3</c:v>
                </c:pt>
                <c:pt idx="3398">
                  <c:v>6.7060264711660267E-3</c:v>
                </c:pt>
                <c:pt idx="3399">
                  <c:v>6.7075148311612764E-3</c:v>
                </c:pt>
                <c:pt idx="3400">
                  <c:v>6.7089901438333044E-3</c:v>
                </c:pt>
                <c:pt idx="3401">
                  <c:v>6.71045238911816E-3</c:v>
                </c:pt>
                <c:pt idx="3402">
                  <c:v>6.7119015470318288E-3</c:v>
                </c:pt>
                <c:pt idx="3403">
                  <c:v>6.7133375975103604E-3</c:v>
                </c:pt>
                <c:pt idx="3404">
                  <c:v>6.714760520249996E-3</c:v>
                </c:pt>
                <c:pt idx="3405">
                  <c:v>6.7161702953466573E-3</c:v>
                </c:pt>
                <c:pt idx="3406">
                  <c:v>6.7179635121217274E-3</c:v>
                </c:pt>
                <c:pt idx="3407">
                  <c:v>6.718950322435191E-3</c:v>
                </c:pt>
                <c:pt idx="3408">
                  <c:v>6.7205151993032786E-3</c:v>
                </c:pt>
                <c:pt idx="3409">
                  <c:v>6.7216775179446131E-3</c:v>
                </c:pt>
                <c:pt idx="3410">
                  <c:v>6.723021253627337E-3</c:v>
                </c:pt>
                <c:pt idx="3411">
                  <c:v>6.7243517212833837E-3</c:v>
                </c:pt>
                <c:pt idx="3412">
                  <c:v>6.7256689006089942E-3</c:v>
                </c:pt>
                <c:pt idx="3413">
                  <c:v>6.7269727717000904E-3</c:v>
                </c:pt>
                <c:pt idx="3414">
                  <c:v>6.7282633144927217E-3</c:v>
                </c:pt>
                <c:pt idx="3415">
                  <c:v>6.7295405088430016E-3</c:v>
                </c:pt>
                <c:pt idx="3416">
                  <c:v>6.7308043348468516E-3</c:v>
                </c:pt>
                <c:pt idx="3417">
                  <c:v>6.732054772040641E-3</c:v>
                </c:pt>
                <c:pt idx="3418">
                  <c:v>6.7332918007600995E-3</c:v>
                </c:pt>
                <c:pt idx="3419">
                  <c:v>6.7345154006215324E-3</c:v>
                </c:pt>
                <c:pt idx="3420">
                  <c:v>6.7357255517208614E-3</c:v>
                </c:pt>
                <c:pt idx="3421">
                  <c:v>6.7369222339141999E-3</c:v>
                </c:pt>
                <c:pt idx="3422">
                  <c:v>6.7381054272175334E-3</c:v>
                </c:pt>
                <c:pt idx="3423">
                  <c:v>6.7392751115669114E-3</c:v>
                </c:pt>
                <c:pt idx="3424">
                  <c:v>6.7404312666585753E-3</c:v>
                </c:pt>
                <c:pt idx="3425">
                  <c:v>6.7415738726683827E-3</c:v>
                </c:pt>
                <c:pt idx="3426">
                  <c:v>6.742702909292575E-3</c:v>
                </c:pt>
                <c:pt idx="3427">
                  <c:v>6.7438183567070098E-3</c:v>
                </c:pt>
                <c:pt idx="3428">
                  <c:v>6.7449201946079285E-3</c:v>
                </c:pt>
                <c:pt idx="3429">
                  <c:v>6.7460084030912526E-3</c:v>
                </c:pt>
                <c:pt idx="3430">
                  <c:v>6.7470829620130957E-3</c:v>
                </c:pt>
                <c:pt idx="3431">
                  <c:v>6.7481438512295711E-3</c:v>
                </c:pt>
                <c:pt idx="3432">
                  <c:v>6.7491910508366004E-3</c:v>
                </c:pt>
                <c:pt idx="3433">
                  <c:v>6.7502245405304251E-3</c:v>
                </c:pt>
                <c:pt idx="3434">
                  <c:v>6.7512443004069667E-3</c:v>
                </c:pt>
                <c:pt idx="3435">
                  <c:v>6.7522503103223386E-3</c:v>
                </c:pt>
                <c:pt idx="3436">
                  <c:v>6.7532425502925264E-3</c:v>
                </c:pt>
                <c:pt idx="3437">
                  <c:v>6.7542210000137715E-3</c:v>
                </c:pt>
                <c:pt idx="3438">
                  <c:v>6.7551856396619314E-3</c:v>
                </c:pt>
                <c:pt idx="3439">
                  <c:v>6.7561364490931197E-3</c:v>
                </c:pt>
                <c:pt idx="3440">
                  <c:v>6.7570734082433859E-3</c:v>
                </c:pt>
                <c:pt idx="3441">
                  <c:v>6.7579964968089712E-3</c:v>
                </c:pt>
                <c:pt idx="3442">
                  <c:v>6.7591629117735863E-3</c:v>
                </c:pt>
                <c:pt idx="3443">
                  <c:v>6.7600542213597237E-3</c:v>
                </c:pt>
                <c:pt idx="3444">
                  <c:v>6.7608071094316102E-3</c:v>
                </c:pt>
                <c:pt idx="3445">
                  <c:v>6.7616725211738782E-3</c:v>
                </c:pt>
                <c:pt idx="3446">
                  <c:v>6.7625239592139508E-3</c:v>
                </c:pt>
                <c:pt idx="3447">
                  <c:v>6.7633614034079415E-3</c:v>
                </c:pt>
                <c:pt idx="3448">
                  <c:v>6.7641848340116439E-3</c:v>
                </c:pt>
                <c:pt idx="3449">
                  <c:v>6.7649942306413635E-3</c:v>
                </c:pt>
                <c:pt idx="3450">
                  <c:v>6.7657895733930218E-3</c:v>
                </c:pt>
                <c:pt idx="3451">
                  <c:v>6.7665708419628601E-3</c:v>
                </c:pt>
                <c:pt idx="3452">
                  <c:v>6.7673380165267361E-3</c:v>
                </c:pt>
                <c:pt idx="3453">
                  <c:v>6.7680910768608271E-3</c:v>
                </c:pt>
                <c:pt idx="3454">
                  <c:v>6.7688300029011828E-3</c:v>
                </c:pt>
                <c:pt idx="3455">
                  <c:v>6.7695547746637885E-3</c:v>
                </c:pt>
                <c:pt idx="3456">
                  <c:v>6.7702653720047579E-3</c:v>
                </c:pt>
                <c:pt idx="3457">
                  <c:v>6.7713831479299103E-3</c:v>
                </c:pt>
                <c:pt idx="3458">
                  <c:v>6.7716439632459213E-3</c:v>
                </c:pt>
                <c:pt idx="3459">
                  <c:v>6.7723119168583423E-3</c:v>
                </c:pt>
                <c:pt idx="3460">
                  <c:v>6.7730578365843286E-3</c:v>
                </c:pt>
                <c:pt idx="3461">
                  <c:v>6.7736050398270464E-3</c:v>
                </c:pt>
                <c:pt idx="3462">
                  <c:v>6.7742301691353646E-3</c:v>
                </c:pt>
                <c:pt idx="3463">
                  <c:v>6.7748409834944567E-3</c:v>
                </c:pt>
                <c:pt idx="3464">
                  <c:v>6.7754374628403724E-3</c:v>
                </c:pt>
                <c:pt idx="3465">
                  <c:v>6.7760195871091611E-3</c:v>
                </c:pt>
                <c:pt idx="3466">
                  <c:v>6.7765873359970641E-3</c:v>
                </c:pt>
                <c:pt idx="3467">
                  <c:v>6.7771406898398112E-3</c:v>
                </c:pt>
                <c:pt idx="3468">
                  <c:v>6.7776796282537077E-3</c:v>
                </c:pt>
                <c:pt idx="3469">
                  <c:v>6.7782041313346753E-3</c:v>
                </c:pt>
                <c:pt idx="3470">
                  <c:v>6.7787141789388272E-3</c:v>
                </c:pt>
                <c:pt idx="3471">
                  <c:v>6.7792097509222771E-3</c:v>
                </c:pt>
                <c:pt idx="3472">
                  <c:v>6.7796908273010104E-3</c:v>
                </c:pt>
                <c:pt idx="3473">
                  <c:v>6.7801573880110766E-3</c:v>
                </c:pt>
                <c:pt idx="3474">
                  <c:v>6.7806094128286531E-3</c:v>
                </c:pt>
                <c:pt idx="3475">
                  <c:v>6.7810468819295977E-3</c:v>
                </c:pt>
                <c:pt idx="3476">
                  <c:v>6.7814697750900876E-3</c:v>
                </c:pt>
                <c:pt idx="3477">
                  <c:v>6.7818780720863003E-3</c:v>
                </c:pt>
                <c:pt idx="3478">
                  <c:v>6.7822717531740295E-3</c:v>
                </c:pt>
                <c:pt idx="3479">
                  <c:v>6.7826507978896444E-3</c:v>
                </c:pt>
                <c:pt idx="3480">
                  <c:v>6.7830151866488109E-3</c:v>
                </c:pt>
                <c:pt idx="3481">
                  <c:v>6.783364898907962E-3</c:v>
                </c:pt>
                <c:pt idx="3482">
                  <c:v>6.7836999146830834E-3</c:v>
                </c:pt>
                <c:pt idx="3483">
                  <c:v>6.7840202142299688E-3</c:v>
                </c:pt>
                <c:pt idx="3484">
                  <c:v>6.7843257770849874E-3</c:v>
                </c:pt>
                <c:pt idx="3485">
                  <c:v>6.7846165833440608E-3</c:v>
                </c:pt>
                <c:pt idx="3486">
                  <c:v>6.7848926128633025E-3</c:v>
                </c:pt>
                <c:pt idx="3487">
                  <c:v>6.785153845738634E-3</c:v>
                </c:pt>
                <c:pt idx="3488">
                  <c:v>6.7854002616662967E-3</c:v>
                </c:pt>
                <c:pt idx="3489">
                  <c:v>6.7856318407422123E-3</c:v>
                </c:pt>
                <c:pt idx="3490">
                  <c:v>6.7858485626626219E-3</c:v>
                </c:pt>
                <c:pt idx="3491">
                  <c:v>6.7860504076833195E-3</c:v>
                </c:pt>
                <c:pt idx="3492">
                  <c:v>6.7862373554206101E-3</c:v>
                </c:pt>
                <c:pt idx="3493">
                  <c:v>6.7864093858904795E-3</c:v>
                </c:pt>
                <c:pt idx="3494">
                  <c:v>6.7867570661217513E-3</c:v>
                </c:pt>
                <c:pt idx="3495">
                  <c:v>6.7868927905401222E-3</c:v>
                </c:pt>
                <c:pt idx="3496">
                  <c:v>6.7868527152636915E-3</c:v>
                </c:pt>
                <c:pt idx="3497">
                  <c:v>6.786962731979429E-3</c:v>
                </c:pt>
                <c:pt idx="3498">
                  <c:v>6.7870577281503586E-3</c:v>
                </c:pt>
                <c:pt idx="3499">
                  <c:v>6.7871376839523379E-3</c:v>
                </c:pt>
                <c:pt idx="3500">
                  <c:v>6.7872025790016721E-3</c:v>
                </c:pt>
                <c:pt idx="3501">
                  <c:v>6.787252393394283E-3</c:v>
                </c:pt>
                <c:pt idx="3502">
                  <c:v>6.7872871069862839E-3</c:v>
                </c:pt>
                <c:pt idx="3503">
                  <c:v>6.7873066997137244E-3</c:v>
                </c:pt>
                <c:pt idx="3504">
                  <c:v>6.7873111515925899E-3</c:v>
                </c:pt>
                <c:pt idx="3505">
                  <c:v>6.7873004423990579E-3</c:v>
                </c:pt>
                <c:pt idx="3506">
                  <c:v>6.7872745519892419E-3</c:v>
                </c:pt>
                <c:pt idx="3507">
                  <c:v>6.7872334606189355E-3</c:v>
                </c:pt>
                <c:pt idx="3508">
                  <c:v>6.787177147904444E-3</c:v>
                </c:pt>
                <c:pt idx="3509">
                  <c:v>6.7871055939416891E-3</c:v>
                </c:pt>
                <c:pt idx="3510">
                  <c:v>6.7872467679102044E-3</c:v>
                </c:pt>
                <c:pt idx="3511">
                  <c:v>6.7868514718583128E-3</c:v>
                </c:pt>
                <c:pt idx="3512">
                  <c:v>6.7867060478654651E-3</c:v>
                </c:pt>
                <c:pt idx="3513">
                  <c:v>6.7865838363445619E-3</c:v>
                </c:pt>
                <c:pt idx="3514">
                  <c:v>6.7864269990014492E-3</c:v>
                </c:pt>
                <c:pt idx="3515">
                  <c:v>6.7862547882757696E-3</c:v>
                </c:pt>
                <c:pt idx="3516">
                  <c:v>6.7860671843433806E-3</c:v>
                </c:pt>
                <c:pt idx="3517">
                  <c:v>6.7858641669804598E-3</c:v>
                </c:pt>
                <c:pt idx="3518">
                  <c:v>6.7856457161230566E-3</c:v>
                </c:pt>
                <c:pt idx="3519">
                  <c:v>6.7854118117072204E-3</c:v>
                </c:pt>
                <c:pt idx="3520">
                  <c:v>6.7851624337489369E-3</c:v>
                </c:pt>
                <c:pt idx="3521">
                  <c:v>6.7848975621043195E-3</c:v>
                </c:pt>
                <c:pt idx="3522">
                  <c:v>6.7846171765495455E-3</c:v>
                </c:pt>
                <c:pt idx="3523">
                  <c:v>6.7843212573404088E-3</c:v>
                </c:pt>
                <c:pt idx="3524">
                  <c:v>6.7840097840132785E-3</c:v>
                </c:pt>
                <c:pt idx="3525">
                  <c:v>6.7836827367440122E-3</c:v>
                </c:pt>
                <c:pt idx="3526">
                  <c:v>6.7833400953887235E-3</c:v>
                </c:pt>
                <c:pt idx="3527">
                  <c:v>6.7829818399633979E-3</c:v>
                </c:pt>
                <c:pt idx="3528">
                  <c:v>6.7826079502442127E-3</c:v>
                </c:pt>
                <c:pt idx="3529">
                  <c:v>6.7822184062471536E-3</c:v>
                </c:pt>
                <c:pt idx="3530">
                  <c:v>6.7818131878283339E-3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080896"/>
        <c:axId val="700082432"/>
      </c:lineChart>
      <c:dateAx>
        <c:axId val="700080896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082432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00082432"/>
        <c:scaling>
          <c:orientation val="minMax"/>
          <c:max val="5.000000000000000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0008089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42627</c:v>
                </c:pt>
                <c:pt idx="1">
                  <c:v>42628</c:v>
                </c:pt>
                <c:pt idx="2">
                  <c:v>42629</c:v>
                </c:pt>
                <c:pt idx="3">
                  <c:v>42632</c:v>
                </c:pt>
                <c:pt idx="4">
                  <c:v>42633</c:v>
                </c:pt>
                <c:pt idx="5">
                  <c:v>42634</c:v>
                </c:pt>
                <c:pt idx="6">
                  <c:v>42635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42653</c:v>
                </c:pt>
                <c:pt idx="19">
                  <c:v>42654</c:v>
                </c:pt>
                <c:pt idx="20">
                  <c:v>42655</c:v>
                </c:pt>
                <c:pt idx="21">
                  <c:v>42656</c:v>
                </c:pt>
                <c:pt idx="22">
                  <c:v>42657</c:v>
                </c:pt>
                <c:pt idx="23">
                  <c:v>42660</c:v>
                </c:pt>
                <c:pt idx="24">
                  <c:v>42661</c:v>
                </c:pt>
                <c:pt idx="25">
                  <c:v>42662</c:v>
                </c:pt>
                <c:pt idx="26">
                  <c:v>42663</c:v>
                </c:pt>
                <c:pt idx="27">
                  <c:v>42664</c:v>
                </c:pt>
                <c:pt idx="28">
                  <c:v>42667</c:v>
                </c:pt>
                <c:pt idx="29">
                  <c:v>42668</c:v>
                </c:pt>
                <c:pt idx="30">
                  <c:v>42669</c:v>
                </c:pt>
                <c:pt idx="31">
                  <c:v>42670</c:v>
                </c:pt>
                <c:pt idx="32">
                  <c:v>42671</c:v>
                </c:pt>
                <c:pt idx="33">
                  <c:v>42674</c:v>
                </c:pt>
                <c:pt idx="34">
                  <c:v>42675</c:v>
                </c:pt>
                <c:pt idx="35">
                  <c:v>42676</c:v>
                </c:pt>
                <c:pt idx="36">
                  <c:v>42677</c:v>
                </c:pt>
                <c:pt idx="37">
                  <c:v>42678</c:v>
                </c:pt>
                <c:pt idx="38">
                  <c:v>42681</c:v>
                </c:pt>
                <c:pt idx="39">
                  <c:v>42682</c:v>
                </c:pt>
                <c:pt idx="40">
                  <c:v>42683</c:v>
                </c:pt>
                <c:pt idx="41">
                  <c:v>42684</c:v>
                </c:pt>
                <c:pt idx="42">
                  <c:v>42685</c:v>
                </c:pt>
                <c:pt idx="43">
                  <c:v>42688</c:v>
                </c:pt>
                <c:pt idx="44">
                  <c:v>42689</c:v>
                </c:pt>
                <c:pt idx="45">
                  <c:v>42690</c:v>
                </c:pt>
                <c:pt idx="46">
                  <c:v>42691</c:v>
                </c:pt>
                <c:pt idx="47">
                  <c:v>42692</c:v>
                </c:pt>
                <c:pt idx="48">
                  <c:v>42695</c:v>
                </c:pt>
                <c:pt idx="49">
                  <c:v>42696</c:v>
                </c:pt>
                <c:pt idx="50">
                  <c:v>42697</c:v>
                </c:pt>
                <c:pt idx="51">
                  <c:v>42698</c:v>
                </c:pt>
                <c:pt idx="52">
                  <c:v>42699</c:v>
                </c:pt>
                <c:pt idx="53">
                  <c:v>42702</c:v>
                </c:pt>
                <c:pt idx="54">
                  <c:v>42703</c:v>
                </c:pt>
                <c:pt idx="55">
                  <c:v>42704</c:v>
                </c:pt>
                <c:pt idx="56">
                  <c:v>42705</c:v>
                </c:pt>
                <c:pt idx="57">
                  <c:v>42706</c:v>
                </c:pt>
                <c:pt idx="58">
                  <c:v>42709</c:v>
                </c:pt>
                <c:pt idx="59">
                  <c:v>42710</c:v>
                </c:pt>
                <c:pt idx="60">
                  <c:v>42711</c:v>
                </c:pt>
                <c:pt idx="61">
                  <c:v>42712</c:v>
                </c:pt>
                <c:pt idx="62">
                  <c:v>42713</c:v>
                </c:pt>
                <c:pt idx="63">
                  <c:v>42716</c:v>
                </c:pt>
                <c:pt idx="64">
                  <c:v>42717</c:v>
                </c:pt>
                <c:pt idx="65">
                  <c:v>42718</c:v>
                </c:pt>
                <c:pt idx="66">
                  <c:v>42719</c:v>
                </c:pt>
                <c:pt idx="67">
                  <c:v>42720</c:v>
                </c:pt>
                <c:pt idx="68">
                  <c:v>42723</c:v>
                </c:pt>
                <c:pt idx="69">
                  <c:v>42724</c:v>
                </c:pt>
                <c:pt idx="70">
                  <c:v>42725</c:v>
                </c:pt>
                <c:pt idx="71">
                  <c:v>42726</c:v>
                </c:pt>
                <c:pt idx="72">
                  <c:v>42727</c:v>
                </c:pt>
                <c:pt idx="73">
                  <c:v>42731</c:v>
                </c:pt>
                <c:pt idx="74">
                  <c:v>42732</c:v>
                </c:pt>
                <c:pt idx="75">
                  <c:v>42733</c:v>
                </c:pt>
                <c:pt idx="76">
                  <c:v>42734</c:v>
                </c:pt>
                <c:pt idx="77">
                  <c:v>42737</c:v>
                </c:pt>
                <c:pt idx="78">
                  <c:v>42738</c:v>
                </c:pt>
                <c:pt idx="79">
                  <c:v>42739</c:v>
                </c:pt>
                <c:pt idx="80">
                  <c:v>42740</c:v>
                </c:pt>
                <c:pt idx="81">
                  <c:v>42741</c:v>
                </c:pt>
                <c:pt idx="82">
                  <c:v>42744</c:v>
                </c:pt>
                <c:pt idx="83">
                  <c:v>42745</c:v>
                </c:pt>
                <c:pt idx="84">
                  <c:v>42746</c:v>
                </c:pt>
                <c:pt idx="85">
                  <c:v>42747</c:v>
                </c:pt>
                <c:pt idx="86">
                  <c:v>42748</c:v>
                </c:pt>
                <c:pt idx="87">
                  <c:v>42751</c:v>
                </c:pt>
                <c:pt idx="88">
                  <c:v>42752</c:v>
                </c:pt>
                <c:pt idx="89">
                  <c:v>42753</c:v>
                </c:pt>
                <c:pt idx="90">
                  <c:v>42754</c:v>
                </c:pt>
                <c:pt idx="91">
                  <c:v>42755</c:v>
                </c:pt>
                <c:pt idx="92">
                  <c:v>42758</c:v>
                </c:pt>
                <c:pt idx="93">
                  <c:v>42759</c:v>
                </c:pt>
                <c:pt idx="94">
                  <c:v>42760</c:v>
                </c:pt>
                <c:pt idx="95">
                  <c:v>42761</c:v>
                </c:pt>
                <c:pt idx="96">
                  <c:v>42762</c:v>
                </c:pt>
                <c:pt idx="97">
                  <c:v>42765</c:v>
                </c:pt>
                <c:pt idx="98">
                  <c:v>42766</c:v>
                </c:pt>
                <c:pt idx="99">
                  <c:v>42767</c:v>
                </c:pt>
                <c:pt idx="100">
                  <c:v>42768</c:v>
                </c:pt>
                <c:pt idx="101">
                  <c:v>42769</c:v>
                </c:pt>
                <c:pt idx="102">
                  <c:v>42772</c:v>
                </c:pt>
                <c:pt idx="103">
                  <c:v>42773</c:v>
                </c:pt>
                <c:pt idx="104">
                  <c:v>42774</c:v>
                </c:pt>
                <c:pt idx="105">
                  <c:v>42775</c:v>
                </c:pt>
                <c:pt idx="106">
                  <c:v>42776</c:v>
                </c:pt>
                <c:pt idx="107">
                  <c:v>42779</c:v>
                </c:pt>
                <c:pt idx="108">
                  <c:v>42780</c:v>
                </c:pt>
                <c:pt idx="109">
                  <c:v>42781</c:v>
                </c:pt>
                <c:pt idx="110">
                  <c:v>42782</c:v>
                </c:pt>
                <c:pt idx="111">
                  <c:v>42783</c:v>
                </c:pt>
                <c:pt idx="112">
                  <c:v>42786</c:v>
                </c:pt>
                <c:pt idx="113">
                  <c:v>42787</c:v>
                </c:pt>
                <c:pt idx="114">
                  <c:v>42788</c:v>
                </c:pt>
                <c:pt idx="115">
                  <c:v>42789</c:v>
                </c:pt>
                <c:pt idx="116">
                  <c:v>42790</c:v>
                </c:pt>
                <c:pt idx="117">
                  <c:v>42793</c:v>
                </c:pt>
                <c:pt idx="118">
                  <c:v>42794</c:v>
                </c:pt>
                <c:pt idx="119">
                  <c:v>42795</c:v>
                </c:pt>
                <c:pt idx="120">
                  <c:v>42796</c:v>
                </c:pt>
                <c:pt idx="121">
                  <c:v>42797</c:v>
                </c:pt>
                <c:pt idx="122">
                  <c:v>42800</c:v>
                </c:pt>
                <c:pt idx="123">
                  <c:v>42801</c:v>
                </c:pt>
                <c:pt idx="124">
                  <c:v>42802</c:v>
                </c:pt>
                <c:pt idx="125">
                  <c:v>42803</c:v>
                </c:pt>
                <c:pt idx="126">
                  <c:v>42804</c:v>
                </c:pt>
                <c:pt idx="127">
                  <c:v>42807</c:v>
                </c:pt>
                <c:pt idx="128">
                  <c:v>42808</c:v>
                </c:pt>
                <c:pt idx="129">
                  <c:v>42809</c:v>
                </c:pt>
                <c:pt idx="130">
                  <c:v>42810</c:v>
                </c:pt>
                <c:pt idx="131">
                  <c:v>42811</c:v>
                </c:pt>
                <c:pt idx="132">
                  <c:v>42814</c:v>
                </c:pt>
                <c:pt idx="133">
                  <c:v>42815</c:v>
                </c:pt>
                <c:pt idx="134">
                  <c:v>42816</c:v>
                </c:pt>
                <c:pt idx="135">
                  <c:v>42817</c:v>
                </c:pt>
                <c:pt idx="136">
                  <c:v>42818</c:v>
                </c:pt>
                <c:pt idx="137">
                  <c:v>42821</c:v>
                </c:pt>
                <c:pt idx="138">
                  <c:v>42822</c:v>
                </c:pt>
                <c:pt idx="139">
                  <c:v>42823</c:v>
                </c:pt>
                <c:pt idx="140">
                  <c:v>42824</c:v>
                </c:pt>
                <c:pt idx="141">
                  <c:v>42825</c:v>
                </c:pt>
                <c:pt idx="142">
                  <c:v>42828</c:v>
                </c:pt>
                <c:pt idx="143">
                  <c:v>42829</c:v>
                </c:pt>
                <c:pt idx="144">
                  <c:v>42830</c:v>
                </c:pt>
                <c:pt idx="145">
                  <c:v>42831</c:v>
                </c:pt>
                <c:pt idx="146">
                  <c:v>42832</c:v>
                </c:pt>
                <c:pt idx="147">
                  <c:v>42835</c:v>
                </c:pt>
                <c:pt idx="148">
                  <c:v>42836</c:v>
                </c:pt>
                <c:pt idx="149">
                  <c:v>42837</c:v>
                </c:pt>
                <c:pt idx="150">
                  <c:v>42838</c:v>
                </c:pt>
                <c:pt idx="151">
                  <c:v>42843</c:v>
                </c:pt>
                <c:pt idx="152">
                  <c:v>42844</c:v>
                </c:pt>
                <c:pt idx="153">
                  <c:v>42845</c:v>
                </c:pt>
                <c:pt idx="154">
                  <c:v>42846</c:v>
                </c:pt>
                <c:pt idx="155">
                  <c:v>42849</c:v>
                </c:pt>
                <c:pt idx="156">
                  <c:v>42850</c:v>
                </c:pt>
                <c:pt idx="157">
                  <c:v>42851</c:v>
                </c:pt>
                <c:pt idx="158">
                  <c:v>42852</c:v>
                </c:pt>
                <c:pt idx="159">
                  <c:v>42853</c:v>
                </c:pt>
                <c:pt idx="160">
                  <c:v>42857</c:v>
                </c:pt>
                <c:pt idx="161">
                  <c:v>42858</c:v>
                </c:pt>
                <c:pt idx="162">
                  <c:v>42859</c:v>
                </c:pt>
                <c:pt idx="163">
                  <c:v>42860</c:v>
                </c:pt>
                <c:pt idx="164">
                  <c:v>42863</c:v>
                </c:pt>
                <c:pt idx="165">
                  <c:v>42864</c:v>
                </c:pt>
                <c:pt idx="166">
                  <c:v>42865</c:v>
                </c:pt>
                <c:pt idx="167">
                  <c:v>42866</c:v>
                </c:pt>
                <c:pt idx="168">
                  <c:v>42867</c:v>
                </c:pt>
                <c:pt idx="169">
                  <c:v>42870</c:v>
                </c:pt>
                <c:pt idx="170">
                  <c:v>42871</c:v>
                </c:pt>
                <c:pt idx="171">
                  <c:v>42872</c:v>
                </c:pt>
                <c:pt idx="172">
                  <c:v>42873</c:v>
                </c:pt>
                <c:pt idx="173">
                  <c:v>42874</c:v>
                </c:pt>
                <c:pt idx="174">
                  <c:v>42877</c:v>
                </c:pt>
                <c:pt idx="175">
                  <c:v>42878</c:v>
                </c:pt>
                <c:pt idx="176">
                  <c:v>42879</c:v>
                </c:pt>
                <c:pt idx="177">
                  <c:v>42880</c:v>
                </c:pt>
                <c:pt idx="178">
                  <c:v>42881</c:v>
                </c:pt>
                <c:pt idx="179">
                  <c:v>42884</c:v>
                </c:pt>
                <c:pt idx="180">
                  <c:v>42885</c:v>
                </c:pt>
                <c:pt idx="181">
                  <c:v>42886</c:v>
                </c:pt>
                <c:pt idx="182">
                  <c:v>42887</c:v>
                </c:pt>
                <c:pt idx="183">
                  <c:v>42888</c:v>
                </c:pt>
                <c:pt idx="184">
                  <c:v>42891</c:v>
                </c:pt>
                <c:pt idx="185">
                  <c:v>42892</c:v>
                </c:pt>
                <c:pt idx="186">
                  <c:v>42893</c:v>
                </c:pt>
                <c:pt idx="187">
                  <c:v>42894</c:v>
                </c:pt>
                <c:pt idx="188">
                  <c:v>42895</c:v>
                </c:pt>
                <c:pt idx="189">
                  <c:v>42898</c:v>
                </c:pt>
                <c:pt idx="190">
                  <c:v>42899</c:v>
                </c:pt>
                <c:pt idx="191">
                  <c:v>42900</c:v>
                </c:pt>
                <c:pt idx="192">
                  <c:v>42901</c:v>
                </c:pt>
                <c:pt idx="193">
                  <c:v>42902</c:v>
                </c:pt>
                <c:pt idx="194">
                  <c:v>42905</c:v>
                </c:pt>
                <c:pt idx="195">
                  <c:v>42906</c:v>
                </c:pt>
                <c:pt idx="196">
                  <c:v>42907</c:v>
                </c:pt>
                <c:pt idx="197">
                  <c:v>42908</c:v>
                </c:pt>
                <c:pt idx="198">
                  <c:v>42909</c:v>
                </c:pt>
                <c:pt idx="199">
                  <c:v>42912</c:v>
                </c:pt>
                <c:pt idx="200">
                  <c:v>42913</c:v>
                </c:pt>
                <c:pt idx="201">
                  <c:v>42914</c:v>
                </c:pt>
                <c:pt idx="202">
                  <c:v>42915</c:v>
                </c:pt>
                <c:pt idx="203">
                  <c:v>42916</c:v>
                </c:pt>
                <c:pt idx="204">
                  <c:v>42919</c:v>
                </c:pt>
                <c:pt idx="205">
                  <c:v>42920</c:v>
                </c:pt>
                <c:pt idx="206">
                  <c:v>42921</c:v>
                </c:pt>
                <c:pt idx="207">
                  <c:v>42922</c:v>
                </c:pt>
                <c:pt idx="208">
                  <c:v>42923</c:v>
                </c:pt>
                <c:pt idx="209">
                  <c:v>42926</c:v>
                </c:pt>
                <c:pt idx="210">
                  <c:v>42927</c:v>
                </c:pt>
                <c:pt idx="211">
                  <c:v>42928</c:v>
                </c:pt>
                <c:pt idx="212">
                  <c:v>42929</c:v>
                </c:pt>
                <c:pt idx="213">
                  <c:v>42930</c:v>
                </c:pt>
                <c:pt idx="214">
                  <c:v>42933</c:v>
                </c:pt>
                <c:pt idx="215">
                  <c:v>42934</c:v>
                </c:pt>
                <c:pt idx="216">
                  <c:v>42935</c:v>
                </c:pt>
                <c:pt idx="217">
                  <c:v>42936</c:v>
                </c:pt>
                <c:pt idx="218">
                  <c:v>42937</c:v>
                </c:pt>
                <c:pt idx="219">
                  <c:v>42940</c:v>
                </c:pt>
                <c:pt idx="220">
                  <c:v>42941</c:v>
                </c:pt>
                <c:pt idx="221">
                  <c:v>42942</c:v>
                </c:pt>
                <c:pt idx="222">
                  <c:v>42943</c:v>
                </c:pt>
                <c:pt idx="223">
                  <c:v>42944</c:v>
                </c:pt>
                <c:pt idx="224">
                  <c:v>42947</c:v>
                </c:pt>
                <c:pt idx="225">
                  <c:v>42948</c:v>
                </c:pt>
                <c:pt idx="226">
                  <c:v>42949</c:v>
                </c:pt>
                <c:pt idx="227">
                  <c:v>42950</c:v>
                </c:pt>
                <c:pt idx="228">
                  <c:v>42951</c:v>
                </c:pt>
                <c:pt idx="229">
                  <c:v>42954</c:v>
                </c:pt>
                <c:pt idx="230">
                  <c:v>42955</c:v>
                </c:pt>
                <c:pt idx="231">
                  <c:v>42956</c:v>
                </c:pt>
                <c:pt idx="232">
                  <c:v>42957</c:v>
                </c:pt>
                <c:pt idx="233">
                  <c:v>42958</c:v>
                </c:pt>
                <c:pt idx="234">
                  <c:v>42961</c:v>
                </c:pt>
                <c:pt idx="235">
                  <c:v>42962</c:v>
                </c:pt>
                <c:pt idx="236">
                  <c:v>42963</c:v>
                </c:pt>
                <c:pt idx="237">
                  <c:v>42964</c:v>
                </c:pt>
                <c:pt idx="238">
                  <c:v>42965</c:v>
                </c:pt>
                <c:pt idx="239">
                  <c:v>42968</c:v>
                </c:pt>
                <c:pt idx="240">
                  <c:v>42969</c:v>
                </c:pt>
                <c:pt idx="241">
                  <c:v>42970</c:v>
                </c:pt>
                <c:pt idx="242">
                  <c:v>42971</c:v>
                </c:pt>
                <c:pt idx="243">
                  <c:v>42972</c:v>
                </c:pt>
                <c:pt idx="244">
                  <c:v>42975</c:v>
                </c:pt>
                <c:pt idx="245">
                  <c:v>42976</c:v>
                </c:pt>
                <c:pt idx="246">
                  <c:v>42977</c:v>
                </c:pt>
                <c:pt idx="247">
                  <c:v>42978</c:v>
                </c:pt>
                <c:pt idx="248">
                  <c:v>42979</c:v>
                </c:pt>
                <c:pt idx="249">
                  <c:v>42982</c:v>
                </c:pt>
                <c:pt idx="250">
                  <c:v>42983</c:v>
                </c:pt>
                <c:pt idx="251">
                  <c:v>42984</c:v>
                </c:pt>
                <c:pt idx="252">
                  <c:v>42985</c:v>
                </c:pt>
                <c:pt idx="253">
                  <c:v>42986</c:v>
                </c:pt>
                <c:pt idx="254">
                  <c:v>42989</c:v>
                </c:pt>
                <c:pt idx="255">
                  <c:v>42990</c:v>
                </c:pt>
                <c:pt idx="256">
                  <c:v>42991</c:v>
                </c:pt>
                <c:pt idx="257">
                  <c:v>42992</c:v>
                </c:pt>
                <c:pt idx="258">
                  <c:v>42993</c:v>
                </c:pt>
                <c:pt idx="259">
                  <c:v>42996</c:v>
                </c:pt>
                <c:pt idx="260">
                  <c:v>42997</c:v>
                </c:pt>
                <c:pt idx="261">
                  <c:v>42998</c:v>
                </c:pt>
                <c:pt idx="262">
                  <c:v>42999</c:v>
                </c:pt>
                <c:pt idx="263">
                  <c:v>43000</c:v>
                </c:pt>
                <c:pt idx="264">
                  <c:v>43003</c:v>
                </c:pt>
                <c:pt idx="265">
                  <c:v>43004</c:v>
                </c:pt>
                <c:pt idx="266">
                  <c:v>43005</c:v>
                </c:pt>
                <c:pt idx="267">
                  <c:v>43006</c:v>
                </c:pt>
                <c:pt idx="268">
                  <c:v>43007</c:v>
                </c:pt>
                <c:pt idx="269">
                  <c:v>43010</c:v>
                </c:pt>
                <c:pt idx="270">
                  <c:v>43011</c:v>
                </c:pt>
                <c:pt idx="271">
                  <c:v>43012</c:v>
                </c:pt>
                <c:pt idx="272">
                  <c:v>43013</c:v>
                </c:pt>
                <c:pt idx="273">
                  <c:v>43014</c:v>
                </c:pt>
                <c:pt idx="274">
                  <c:v>43017</c:v>
                </c:pt>
                <c:pt idx="275">
                  <c:v>43018</c:v>
                </c:pt>
                <c:pt idx="276">
                  <c:v>43019</c:v>
                </c:pt>
                <c:pt idx="277">
                  <c:v>43020</c:v>
                </c:pt>
                <c:pt idx="278">
                  <c:v>43021</c:v>
                </c:pt>
                <c:pt idx="279">
                  <c:v>43024</c:v>
                </c:pt>
                <c:pt idx="280">
                  <c:v>43025</c:v>
                </c:pt>
                <c:pt idx="281">
                  <c:v>43026</c:v>
                </c:pt>
                <c:pt idx="282">
                  <c:v>43027</c:v>
                </c:pt>
                <c:pt idx="283">
                  <c:v>43028</c:v>
                </c:pt>
                <c:pt idx="284">
                  <c:v>43031</c:v>
                </c:pt>
                <c:pt idx="285">
                  <c:v>43032</c:v>
                </c:pt>
                <c:pt idx="286">
                  <c:v>43033</c:v>
                </c:pt>
                <c:pt idx="287">
                  <c:v>43034</c:v>
                </c:pt>
                <c:pt idx="288">
                  <c:v>43035</c:v>
                </c:pt>
                <c:pt idx="289">
                  <c:v>43038</c:v>
                </c:pt>
                <c:pt idx="290">
                  <c:v>43039</c:v>
                </c:pt>
                <c:pt idx="291">
                  <c:v>43040</c:v>
                </c:pt>
                <c:pt idx="292">
                  <c:v>43041</c:v>
                </c:pt>
                <c:pt idx="293">
                  <c:v>43042</c:v>
                </c:pt>
                <c:pt idx="294">
                  <c:v>43045</c:v>
                </c:pt>
                <c:pt idx="295">
                  <c:v>43046</c:v>
                </c:pt>
                <c:pt idx="296">
                  <c:v>43047</c:v>
                </c:pt>
                <c:pt idx="297">
                  <c:v>43048</c:v>
                </c:pt>
                <c:pt idx="298">
                  <c:v>43049</c:v>
                </c:pt>
                <c:pt idx="299">
                  <c:v>43052</c:v>
                </c:pt>
                <c:pt idx="300">
                  <c:v>43053</c:v>
                </c:pt>
                <c:pt idx="301">
                  <c:v>43054</c:v>
                </c:pt>
                <c:pt idx="302">
                  <c:v>43055</c:v>
                </c:pt>
                <c:pt idx="303">
                  <c:v>43056</c:v>
                </c:pt>
                <c:pt idx="304">
                  <c:v>43059</c:v>
                </c:pt>
                <c:pt idx="305">
                  <c:v>43060</c:v>
                </c:pt>
                <c:pt idx="306">
                  <c:v>43061</c:v>
                </c:pt>
                <c:pt idx="307">
                  <c:v>43062</c:v>
                </c:pt>
                <c:pt idx="308">
                  <c:v>43063</c:v>
                </c:pt>
                <c:pt idx="309">
                  <c:v>43066</c:v>
                </c:pt>
                <c:pt idx="310">
                  <c:v>43067</c:v>
                </c:pt>
                <c:pt idx="311">
                  <c:v>43068</c:v>
                </c:pt>
                <c:pt idx="312">
                  <c:v>43069</c:v>
                </c:pt>
                <c:pt idx="313">
                  <c:v>43070</c:v>
                </c:pt>
                <c:pt idx="314">
                  <c:v>43073</c:v>
                </c:pt>
                <c:pt idx="315">
                  <c:v>43074</c:v>
                </c:pt>
                <c:pt idx="316">
                  <c:v>43075</c:v>
                </c:pt>
                <c:pt idx="317">
                  <c:v>43076</c:v>
                </c:pt>
                <c:pt idx="318">
                  <c:v>43077</c:v>
                </c:pt>
                <c:pt idx="319">
                  <c:v>43080</c:v>
                </c:pt>
                <c:pt idx="320">
                  <c:v>43081</c:v>
                </c:pt>
                <c:pt idx="321">
                  <c:v>43082</c:v>
                </c:pt>
                <c:pt idx="322">
                  <c:v>43083</c:v>
                </c:pt>
                <c:pt idx="323">
                  <c:v>43084</c:v>
                </c:pt>
                <c:pt idx="324">
                  <c:v>43087</c:v>
                </c:pt>
                <c:pt idx="325">
                  <c:v>43088</c:v>
                </c:pt>
                <c:pt idx="326">
                  <c:v>43089</c:v>
                </c:pt>
                <c:pt idx="327">
                  <c:v>43090</c:v>
                </c:pt>
                <c:pt idx="328">
                  <c:v>43091</c:v>
                </c:pt>
                <c:pt idx="329">
                  <c:v>43096</c:v>
                </c:pt>
                <c:pt idx="330">
                  <c:v>43097</c:v>
                </c:pt>
                <c:pt idx="331">
                  <c:v>43098</c:v>
                </c:pt>
                <c:pt idx="332">
                  <c:v>43102</c:v>
                </c:pt>
                <c:pt idx="333">
                  <c:v>43103</c:v>
                </c:pt>
                <c:pt idx="334">
                  <c:v>43104</c:v>
                </c:pt>
                <c:pt idx="335">
                  <c:v>43105</c:v>
                </c:pt>
                <c:pt idx="336">
                  <c:v>43108</c:v>
                </c:pt>
                <c:pt idx="337">
                  <c:v>43109</c:v>
                </c:pt>
                <c:pt idx="338">
                  <c:v>43110</c:v>
                </c:pt>
                <c:pt idx="339">
                  <c:v>43111</c:v>
                </c:pt>
                <c:pt idx="340">
                  <c:v>43112</c:v>
                </c:pt>
                <c:pt idx="341">
                  <c:v>43115</c:v>
                </c:pt>
                <c:pt idx="342">
                  <c:v>43116</c:v>
                </c:pt>
                <c:pt idx="343">
                  <c:v>43117</c:v>
                </c:pt>
                <c:pt idx="344">
                  <c:v>43118</c:v>
                </c:pt>
                <c:pt idx="345">
                  <c:v>43119</c:v>
                </c:pt>
                <c:pt idx="346">
                  <c:v>43122</c:v>
                </c:pt>
                <c:pt idx="347">
                  <c:v>43123</c:v>
                </c:pt>
                <c:pt idx="348">
                  <c:v>43124</c:v>
                </c:pt>
                <c:pt idx="349">
                  <c:v>43125</c:v>
                </c:pt>
                <c:pt idx="350">
                  <c:v>43126</c:v>
                </c:pt>
                <c:pt idx="351">
                  <c:v>43129</c:v>
                </c:pt>
                <c:pt idx="352">
                  <c:v>43130</c:v>
                </c:pt>
                <c:pt idx="353">
                  <c:v>43131</c:v>
                </c:pt>
                <c:pt idx="354">
                  <c:v>43132</c:v>
                </c:pt>
                <c:pt idx="355">
                  <c:v>43133</c:v>
                </c:pt>
                <c:pt idx="356">
                  <c:v>43136</c:v>
                </c:pt>
                <c:pt idx="357">
                  <c:v>43137</c:v>
                </c:pt>
                <c:pt idx="358">
                  <c:v>43138</c:v>
                </c:pt>
                <c:pt idx="359">
                  <c:v>43139</c:v>
                </c:pt>
                <c:pt idx="360">
                  <c:v>43140</c:v>
                </c:pt>
                <c:pt idx="361">
                  <c:v>43143</c:v>
                </c:pt>
                <c:pt idx="362">
                  <c:v>43144</c:v>
                </c:pt>
                <c:pt idx="363">
                  <c:v>43145</c:v>
                </c:pt>
                <c:pt idx="364">
                  <c:v>43146</c:v>
                </c:pt>
                <c:pt idx="365">
                  <c:v>43147</c:v>
                </c:pt>
                <c:pt idx="366">
                  <c:v>43150</c:v>
                </c:pt>
                <c:pt idx="367">
                  <c:v>43151</c:v>
                </c:pt>
                <c:pt idx="368">
                  <c:v>43152</c:v>
                </c:pt>
                <c:pt idx="369">
                  <c:v>43153</c:v>
                </c:pt>
                <c:pt idx="370">
                  <c:v>43154</c:v>
                </c:pt>
                <c:pt idx="371">
                  <c:v>43157</c:v>
                </c:pt>
                <c:pt idx="372">
                  <c:v>43158</c:v>
                </c:pt>
                <c:pt idx="373">
                  <c:v>43159</c:v>
                </c:pt>
                <c:pt idx="374">
                  <c:v>43160</c:v>
                </c:pt>
                <c:pt idx="375">
                  <c:v>43161</c:v>
                </c:pt>
                <c:pt idx="376">
                  <c:v>43164</c:v>
                </c:pt>
                <c:pt idx="377">
                  <c:v>43165</c:v>
                </c:pt>
                <c:pt idx="378">
                  <c:v>43166</c:v>
                </c:pt>
                <c:pt idx="379">
                  <c:v>43167</c:v>
                </c:pt>
                <c:pt idx="380">
                  <c:v>43168</c:v>
                </c:pt>
                <c:pt idx="381">
                  <c:v>43171</c:v>
                </c:pt>
                <c:pt idx="382">
                  <c:v>43172</c:v>
                </c:pt>
                <c:pt idx="383">
                  <c:v>43173</c:v>
                </c:pt>
                <c:pt idx="384">
                  <c:v>43174</c:v>
                </c:pt>
                <c:pt idx="385">
                  <c:v>43175</c:v>
                </c:pt>
                <c:pt idx="386">
                  <c:v>43178</c:v>
                </c:pt>
                <c:pt idx="387">
                  <c:v>43179</c:v>
                </c:pt>
                <c:pt idx="388">
                  <c:v>43180</c:v>
                </c:pt>
                <c:pt idx="389">
                  <c:v>43181</c:v>
                </c:pt>
                <c:pt idx="390">
                  <c:v>43182</c:v>
                </c:pt>
                <c:pt idx="391">
                  <c:v>43185</c:v>
                </c:pt>
                <c:pt idx="392">
                  <c:v>43186</c:v>
                </c:pt>
                <c:pt idx="393">
                  <c:v>43187</c:v>
                </c:pt>
                <c:pt idx="394">
                  <c:v>43188</c:v>
                </c:pt>
                <c:pt idx="395">
                  <c:v>43193</c:v>
                </c:pt>
                <c:pt idx="396">
                  <c:v>43194</c:v>
                </c:pt>
                <c:pt idx="397">
                  <c:v>43195</c:v>
                </c:pt>
                <c:pt idx="398">
                  <c:v>43196</c:v>
                </c:pt>
                <c:pt idx="399">
                  <c:v>43199</c:v>
                </c:pt>
                <c:pt idx="400">
                  <c:v>43200</c:v>
                </c:pt>
                <c:pt idx="401">
                  <c:v>43201</c:v>
                </c:pt>
                <c:pt idx="402">
                  <c:v>43202</c:v>
                </c:pt>
                <c:pt idx="403">
                  <c:v>43203</c:v>
                </c:pt>
                <c:pt idx="404">
                  <c:v>43206</c:v>
                </c:pt>
                <c:pt idx="405">
                  <c:v>43207</c:v>
                </c:pt>
                <c:pt idx="406">
                  <c:v>43208</c:v>
                </c:pt>
                <c:pt idx="407">
                  <c:v>43209</c:v>
                </c:pt>
                <c:pt idx="408">
                  <c:v>43210</c:v>
                </c:pt>
                <c:pt idx="409">
                  <c:v>43213</c:v>
                </c:pt>
                <c:pt idx="410">
                  <c:v>43214</c:v>
                </c:pt>
                <c:pt idx="411">
                  <c:v>43215</c:v>
                </c:pt>
                <c:pt idx="412">
                  <c:v>43216</c:v>
                </c:pt>
                <c:pt idx="413">
                  <c:v>43217</c:v>
                </c:pt>
                <c:pt idx="414">
                  <c:v>43220</c:v>
                </c:pt>
                <c:pt idx="415">
                  <c:v>43222</c:v>
                </c:pt>
                <c:pt idx="416">
                  <c:v>43223</c:v>
                </c:pt>
                <c:pt idx="417">
                  <c:v>43224</c:v>
                </c:pt>
                <c:pt idx="418">
                  <c:v>43227</c:v>
                </c:pt>
                <c:pt idx="419">
                  <c:v>43228</c:v>
                </c:pt>
                <c:pt idx="420">
                  <c:v>43229</c:v>
                </c:pt>
                <c:pt idx="421">
                  <c:v>43230</c:v>
                </c:pt>
                <c:pt idx="422">
                  <c:v>43231</c:v>
                </c:pt>
                <c:pt idx="423">
                  <c:v>43234</c:v>
                </c:pt>
                <c:pt idx="424">
                  <c:v>43235</c:v>
                </c:pt>
                <c:pt idx="425">
                  <c:v>43236</c:v>
                </c:pt>
                <c:pt idx="426">
                  <c:v>43237</c:v>
                </c:pt>
                <c:pt idx="427">
                  <c:v>43238</c:v>
                </c:pt>
                <c:pt idx="428">
                  <c:v>43241</c:v>
                </c:pt>
                <c:pt idx="429">
                  <c:v>43242</c:v>
                </c:pt>
                <c:pt idx="430">
                  <c:v>43243</c:v>
                </c:pt>
                <c:pt idx="431">
                  <c:v>43244</c:v>
                </c:pt>
                <c:pt idx="432">
                  <c:v>43245</c:v>
                </c:pt>
                <c:pt idx="433">
                  <c:v>43248</c:v>
                </c:pt>
                <c:pt idx="434">
                  <c:v>43249</c:v>
                </c:pt>
                <c:pt idx="435">
                  <c:v>43250</c:v>
                </c:pt>
                <c:pt idx="436">
                  <c:v>43251</c:v>
                </c:pt>
                <c:pt idx="437">
                  <c:v>43252</c:v>
                </c:pt>
                <c:pt idx="438">
                  <c:v>43255</c:v>
                </c:pt>
                <c:pt idx="439">
                  <c:v>43256</c:v>
                </c:pt>
                <c:pt idx="440">
                  <c:v>43257</c:v>
                </c:pt>
                <c:pt idx="441">
                  <c:v>43258</c:v>
                </c:pt>
                <c:pt idx="442">
                  <c:v>43259</c:v>
                </c:pt>
                <c:pt idx="443">
                  <c:v>43262</c:v>
                </c:pt>
                <c:pt idx="444">
                  <c:v>43263</c:v>
                </c:pt>
                <c:pt idx="445">
                  <c:v>43264</c:v>
                </c:pt>
                <c:pt idx="446">
                  <c:v>43265</c:v>
                </c:pt>
                <c:pt idx="447">
                  <c:v>43266</c:v>
                </c:pt>
                <c:pt idx="448">
                  <c:v>43269</c:v>
                </c:pt>
                <c:pt idx="449">
                  <c:v>43270</c:v>
                </c:pt>
                <c:pt idx="450">
                  <c:v>43271</c:v>
                </c:pt>
                <c:pt idx="451">
                  <c:v>43272</c:v>
                </c:pt>
                <c:pt idx="452">
                  <c:v>43273</c:v>
                </c:pt>
                <c:pt idx="453">
                  <c:v>43276</c:v>
                </c:pt>
                <c:pt idx="454">
                  <c:v>43277</c:v>
                </c:pt>
                <c:pt idx="455">
                  <c:v>43278</c:v>
                </c:pt>
                <c:pt idx="456">
                  <c:v>43279</c:v>
                </c:pt>
                <c:pt idx="457">
                  <c:v>43280</c:v>
                </c:pt>
                <c:pt idx="458">
                  <c:v>43283</c:v>
                </c:pt>
                <c:pt idx="459">
                  <c:v>43284</c:v>
                </c:pt>
                <c:pt idx="460">
                  <c:v>43285</c:v>
                </c:pt>
                <c:pt idx="461">
                  <c:v>43286</c:v>
                </c:pt>
                <c:pt idx="462">
                  <c:v>43287</c:v>
                </c:pt>
                <c:pt idx="463">
                  <c:v>43290</c:v>
                </c:pt>
                <c:pt idx="464">
                  <c:v>43291</c:v>
                </c:pt>
                <c:pt idx="465">
                  <c:v>43292</c:v>
                </c:pt>
                <c:pt idx="466">
                  <c:v>43293</c:v>
                </c:pt>
                <c:pt idx="467">
                  <c:v>43294</c:v>
                </c:pt>
                <c:pt idx="468">
                  <c:v>43297</c:v>
                </c:pt>
                <c:pt idx="469">
                  <c:v>43298</c:v>
                </c:pt>
                <c:pt idx="470">
                  <c:v>43299</c:v>
                </c:pt>
                <c:pt idx="471">
                  <c:v>43300</c:v>
                </c:pt>
                <c:pt idx="472">
                  <c:v>43301</c:v>
                </c:pt>
                <c:pt idx="473">
                  <c:v>43304</c:v>
                </c:pt>
                <c:pt idx="474">
                  <c:v>43305</c:v>
                </c:pt>
                <c:pt idx="475">
                  <c:v>43306</c:v>
                </c:pt>
                <c:pt idx="476">
                  <c:v>43307</c:v>
                </c:pt>
                <c:pt idx="477">
                  <c:v>43308</c:v>
                </c:pt>
                <c:pt idx="478">
                  <c:v>43311</c:v>
                </c:pt>
                <c:pt idx="479">
                  <c:v>43312</c:v>
                </c:pt>
                <c:pt idx="480">
                  <c:v>43313</c:v>
                </c:pt>
                <c:pt idx="481">
                  <c:v>43314</c:v>
                </c:pt>
                <c:pt idx="482">
                  <c:v>43315</c:v>
                </c:pt>
                <c:pt idx="483">
                  <c:v>43318</c:v>
                </c:pt>
                <c:pt idx="484">
                  <c:v>43319</c:v>
                </c:pt>
                <c:pt idx="485">
                  <c:v>43320</c:v>
                </c:pt>
                <c:pt idx="486">
                  <c:v>43321</c:v>
                </c:pt>
                <c:pt idx="487">
                  <c:v>43322</c:v>
                </c:pt>
                <c:pt idx="488">
                  <c:v>43325</c:v>
                </c:pt>
                <c:pt idx="489">
                  <c:v>43326</c:v>
                </c:pt>
                <c:pt idx="490">
                  <c:v>43327</c:v>
                </c:pt>
                <c:pt idx="491">
                  <c:v>43328</c:v>
                </c:pt>
                <c:pt idx="492">
                  <c:v>43329</c:v>
                </c:pt>
                <c:pt idx="493">
                  <c:v>43332</c:v>
                </c:pt>
                <c:pt idx="494">
                  <c:v>43333</c:v>
                </c:pt>
                <c:pt idx="495">
                  <c:v>43334</c:v>
                </c:pt>
                <c:pt idx="496">
                  <c:v>43335</c:v>
                </c:pt>
                <c:pt idx="497">
                  <c:v>43336</c:v>
                </c:pt>
                <c:pt idx="498">
                  <c:v>43339</c:v>
                </c:pt>
                <c:pt idx="499">
                  <c:v>43340</c:v>
                </c:pt>
                <c:pt idx="500">
                  <c:v>43341</c:v>
                </c:pt>
                <c:pt idx="501">
                  <c:v>43342</c:v>
                </c:pt>
                <c:pt idx="502">
                  <c:v>43343</c:v>
                </c:pt>
                <c:pt idx="503">
                  <c:v>43346</c:v>
                </c:pt>
                <c:pt idx="504">
                  <c:v>43347</c:v>
                </c:pt>
                <c:pt idx="505">
                  <c:v>43348</c:v>
                </c:pt>
                <c:pt idx="506">
                  <c:v>43349</c:v>
                </c:pt>
                <c:pt idx="507">
                  <c:v>43350</c:v>
                </c:pt>
                <c:pt idx="508">
                  <c:v>43353</c:v>
                </c:pt>
                <c:pt idx="509">
                  <c:v>43354</c:v>
                </c:pt>
                <c:pt idx="510">
                  <c:v>43355</c:v>
                </c:pt>
                <c:pt idx="511">
                  <c:v>43356</c:v>
                </c:pt>
                <c:pt idx="512">
                  <c:v>43357</c:v>
                </c:pt>
                <c:pt idx="513">
                  <c:v>43360</c:v>
                </c:pt>
                <c:pt idx="514">
                  <c:v>43361</c:v>
                </c:pt>
                <c:pt idx="515">
                  <c:v>43362</c:v>
                </c:pt>
                <c:pt idx="516">
                  <c:v>43363</c:v>
                </c:pt>
                <c:pt idx="517">
                  <c:v>43364</c:v>
                </c:pt>
                <c:pt idx="518">
                  <c:v>43371</c:v>
                </c:pt>
                <c:pt idx="519">
                  <c:v>43378</c:v>
                </c:pt>
                <c:pt idx="520">
                  <c:v>43385</c:v>
                </c:pt>
                <c:pt idx="521">
                  <c:v>43392</c:v>
                </c:pt>
                <c:pt idx="522">
                  <c:v>43399</c:v>
                </c:pt>
                <c:pt idx="523">
                  <c:v>43406</c:v>
                </c:pt>
                <c:pt idx="524">
                  <c:v>43413</c:v>
                </c:pt>
                <c:pt idx="525">
                  <c:v>43420</c:v>
                </c:pt>
                <c:pt idx="526">
                  <c:v>43427</c:v>
                </c:pt>
                <c:pt idx="527">
                  <c:v>43434</c:v>
                </c:pt>
                <c:pt idx="528">
                  <c:v>43441</c:v>
                </c:pt>
                <c:pt idx="529">
                  <c:v>43448</c:v>
                </c:pt>
                <c:pt idx="530">
                  <c:v>43455</c:v>
                </c:pt>
                <c:pt idx="531">
                  <c:v>43465</c:v>
                </c:pt>
                <c:pt idx="532">
                  <c:v>43472</c:v>
                </c:pt>
                <c:pt idx="533">
                  <c:v>43479</c:v>
                </c:pt>
                <c:pt idx="534">
                  <c:v>43486</c:v>
                </c:pt>
                <c:pt idx="535">
                  <c:v>43493</c:v>
                </c:pt>
                <c:pt idx="536">
                  <c:v>43500</c:v>
                </c:pt>
                <c:pt idx="537">
                  <c:v>43507</c:v>
                </c:pt>
                <c:pt idx="538">
                  <c:v>43514</c:v>
                </c:pt>
                <c:pt idx="539">
                  <c:v>43521</c:v>
                </c:pt>
                <c:pt idx="540">
                  <c:v>43528</c:v>
                </c:pt>
                <c:pt idx="541">
                  <c:v>43535</c:v>
                </c:pt>
                <c:pt idx="542">
                  <c:v>43542</c:v>
                </c:pt>
                <c:pt idx="543">
                  <c:v>43549</c:v>
                </c:pt>
                <c:pt idx="544">
                  <c:v>43556</c:v>
                </c:pt>
                <c:pt idx="545">
                  <c:v>43563</c:v>
                </c:pt>
                <c:pt idx="546">
                  <c:v>43570</c:v>
                </c:pt>
                <c:pt idx="547">
                  <c:v>43579</c:v>
                </c:pt>
                <c:pt idx="548">
                  <c:v>43584</c:v>
                </c:pt>
                <c:pt idx="549">
                  <c:v>43591</c:v>
                </c:pt>
                <c:pt idx="550">
                  <c:v>43598</c:v>
                </c:pt>
                <c:pt idx="551">
                  <c:v>43605</c:v>
                </c:pt>
                <c:pt idx="552">
                  <c:v>43612</c:v>
                </c:pt>
                <c:pt idx="553">
                  <c:v>43619</c:v>
                </c:pt>
                <c:pt idx="554">
                  <c:v>43626</c:v>
                </c:pt>
                <c:pt idx="555">
                  <c:v>43633</c:v>
                </c:pt>
                <c:pt idx="556">
                  <c:v>43640</c:v>
                </c:pt>
                <c:pt idx="557">
                  <c:v>43647</c:v>
                </c:pt>
                <c:pt idx="558">
                  <c:v>43654</c:v>
                </c:pt>
                <c:pt idx="559">
                  <c:v>43661</c:v>
                </c:pt>
                <c:pt idx="560">
                  <c:v>43668</c:v>
                </c:pt>
                <c:pt idx="561">
                  <c:v>43675</c:v>
                </c:pt>
                <c:pt idx="562">
                  <c:v>43682</c:v>
                </c:pt>
                <c:pt idx="563">
                  <c:v>43689</c:v>
                </c:pt>
                <c:pt idx="564">
                  <c:v>43696</c:v>
                </c:pt>
                <c:pt idx="565">
                  <c:v>43703</c:v>
                </c:pt>
                <c:pt idx="566">
                  <c:v>43710</c:v>
                </c:pt>
                <c:pt idx="567">
                  <c:v>43717</c:v>
                </c:pt>
                <c:pt idx="568">
                  <c:v>43724</c:v>
                </c:pt>
                <c:pt idx="569">
                  <c:v>43731</c:v>
                </c:pt>
                <c:pt idx="570">
                  <c:v>43738</c:v>
                </c:pt>
                <c:pt idx="571">
                  <c:v>43745</c:v>
                </c:pt>
                <c:pt idx="572">
                  <c:v>43752</c:v>
                </c:pt>
                <c:pt idx="573">
                  <c:v>43759</c:v>
                </c:pt>
                <c:pt idx="574">
                  <c:v>43766</c:v>
                </c:pt>
                <c:pt idx="575">
                  <c:v>43773</c:v>
                </c:pt>
                <c:pt idx="576">
                  <c:v>43780</c:v>
                </c:pt>
                <c:pt idx="577">
                  <c:v>43787</c:v>
                </c:pt>
                <c:pt idx="578">
                  <c:v>43794</c:v>
                </c:pt>
                <c:pt idx="579">
                  <c:v>43801</c:v>
                </c:pt>
                <c:pt idx="580">
                  <c:v>43808</c:v>
                </c:pt>
                <c:pt idx="581">
                  <c:v>43815</c:v>
                </c:pt>
                <c:pt idx="582">
                  <c:v>43822</c:v>
                </c:pt>
                <c:pt idx="583">
                  <c:v>43830</c:v>
                </c:pt>
                <c:pt idx="584">
                  <c:v>43837</c:v>
                </c:pt>
                <c:pt idx="585">
                  <c:v>43844</c:v>
                </c:pt>
                <c:pt idx="586">
                  <c:v>43851</c:v>
                </c:pt>
                <c:pt idx="587">
                  <c:v>43858</c:v>
                </c:pt>
                <c:pt idx="588">
                  <c:v>43865</c:v>
                </c:pt>
                <c:pt idx="589">
                  <c:v>43872</c:v>
                </c:pt>
                <c:pt idx="590">
                  <c:v>43879</c:v>
                </c:pt>
                <c:pt idx="591">
                  <c:v>43886</c:v>
                </c:pt>
                <c:pt idx="592">
                  <c:v>43893</c:v>
                </c:pt>
                <c:pt idx="593">
                  <c:v>43900</c:v>
                </c:pt>
                <c:pt idx="594">
                  <c:v>43907</c:v>
                </c:pt>
                <c:pt idx="595">
                  <c:v>43914</c:v>
                </c:pt>
                <c:pt idx="596">
                  <c:v>43921</c:v>
                </c:pt>
                <c:pt idx="597">
                  <c:v>43928</c:v>
                </c:pt>
                <c:pt idx="598">
                  <c:v>43937</c:v>
                </c:pt>
                <c:pt idx="599">
                  <c:v>43944</c:v>
                </c:pt>
                <c:pt idx="600">
                  <c:v>43951</c:v>
                </c:pt>
                <c:pt idx="601">
                  <c:v>43958</c:v>
                </c:pt>
                <c:pt idx="602">
                  <c:v>43965</c:v>
                </c:pt>
                <c:pt idx="603">
                  <c:v>43972</c:v>
                </c:pt>
                <c:pt idx="604">
                  <c:v>43979</c:v>
                </c:pt>
                <c:pt idx="605">
                  <c:v>43986</c:v>
                </c:pt>
                <c:pt idx="606">
                  <c:v>43993</c:v>
                </c:pt>
                <c:pt idx="607">
                  <c:v>44000</c:v>
                </c:pt>
                <c:pt idx="608">
                  <c:v>44007</c:v>
                </c:pt>
                <c:pt idx="609">
                  <c:v>44014</c:v>
                </c:pt>
                <c:pt idx="610">
                  <c:v>44021</c:v>
                </c:pt>
                <c:pt idx="611">
                  <c:v>44028</c:v>
                </c:pt>
                <c:pt idx="612">
                  <c:v>44035</c:v>
                </c:pt>
                <c:pt idx="613">
                  <c:v>44042</c:v>
                </c:pt>
                <c:pt idx="614">
                  <c:v>44049</c:v>
                </c:pt>
                <c:pt idx="615">
                  <c:v>44056</c:v>
                </c:pt>
                <c:pt idx="616">
                  <c:v>44063</c:v>
                </c:pt>
                <c:pt idx="617">
                  <c:v>44070</c:v>
                </c:pt>
                <c:pt idx="618">
                  <c:v>44077</c:v>
                </c:pt>
                <c:pt idx="619">
                  <c:v>44084</c:v>
                </c:pt>
                <c:pt idx="620">
                  <c:v>44091</c:v>
                </c:pt>
                <c:pt idx="621">
                  <c:v>44098</c:v>
                </c:pt>
                <c:pt idx="622">
                  <c:v>44105</c:v>
                </c:pt>
                <c:pt idx="623">
                  <c:v>44112</c:v>
                </c:pt>
                <c:pt idx="624">
                  <c:v>44119</c:v>
                </c:pt>
                <c:pt idx="625">
                  <c:v>44126</c:v>
                </c:pt>
                <c:pt idx="626">
                  <c:v>44133</c:v>
                </c:pt>
                <c:pt idx="627">
                  <c:v>44140</c:v>
                </c:pt>
                <c:pt idx="628">
                  <c:v>44147</c:v>
                </c:pt>
                <c:pt idx="629">
                  <c:v>44154</c:v>
                </c:pt>
                <c:pt idx="630">
                  <c:v>44161</c:v>
                </c:pt>
                <c:pt idx="631">
                  <c:v>44168</c:v>
                </c:pt>
                <c:pt idx="632">
                  <c:v>44175</c:v>
                </c:pt>
                <c:pt idx="633">
                  <c:v>44182</c:v>
                </c:pt>
                <c:pt idx="634">
                  <c:v>44189</c:v>
                </c:pt>
                <c:pt idx="635">
                  <c:v>44196</c:v>
                </c:pt>
                <c:pt idx="636">
                  <c:v>44203</c:v>
                </c:pt>
                <c:pt idx="637">
                  <c:v>44210</c:v>
                </c:pt>
                <c:pt idx="638">
                  <c:v>44217</c:v>
                </c:pt>
                <c:pt idx="639">
                  <c:v>44224</c:v>
                </c:pt>
                <c:pt idx="640">
                  <c:v>44231</c:v>
                </c:pt>
                <c:pt idx="641">
                  <c:v>44238</c:v>
                </c:pt>
                <c:pt idx="642">
                  <c:v>44245</c:v>
                </c:pt>
                <c:pt idx="643">
                  <c:v>44252</c:v>
                </c:pt>
                <c:pt idx="644">
                  <c:v>44259</c:v>
                </c:pt>
                <c:pt idx="645">
                  <c:v>44266</c:v>
                </c:pt>
                <c:pt idx="646">
                  <c:v>44273</c:v>
                </c:pt>
                <c:pt idx="647">
                  <c:v>44280</c:v>
                </c:pt>
                <c:pt idx="648">
                  <c:v>44287</c:v>
                </c:pt>
                <c:pt idx="649">
                  <c:v>44294</c:v>
                </c:pt>
                <c:pt idx="650">
                  <c:v>44301</c:v>
                </c:pt>
                <c:pt idx="651">
                  <c:v>44308</c:v>
                </c:pt>
                <c:pt idx="652">
                  <c:v>44315</c:v>
                </c:pt>
                <c:pt idx="653">
                  <c:v>44322</c:v>
                </c:pt>
                <c:pt idx="654">
                  <c:v>44329</c:v>
                </c:pt>
                <c:pt idx="655">
                  <c:v>44336</c:v>
                </c:pt>
                <c:pt idx="656">
                  <c:v>44343</c:v>
                </c:pt>
                <c:pt idx="657">
                  <c:v>44350</c:v>
                </c:pt>
                <c:pt idx="658">
                  <c:v>44357</c:v>
                </c:pt>
                <c:pt idx="659">
                  <c:v>44364</c:v>
                </c:pt>
                <c:pt idx="660">
                  <c:v>44371</c:v>
                </c:pt>
                <c:pt idx="661">
                  <c:v>44378</c:v>
                </c:pt>
                <c:pt idx="662">
                  <c:v>44385</c:v>
                </c:pt>
                <c:pt idx="663">
                  <c:v>44392</c:v>
                </c:pt>
                <c:pt idx="664">
                  <c:v>44399</c:v>
                </c:pt>
                <c:pt idx="665">
                  <c:v>44406</c:v>
                </c:pt>
                <c:pt idx="666">
                  <c:v>44413</c:v>
                </c:pt>
                <c:pt idx="667">
                  <c:v>44420</c:v>
                </c:pt>
                <c:pt idx="668">
                  <c:v>44427</c:v>
                </c:pt>
                <c:pt idx="669">
                  <c:v>44434</c:v>
                </c:pt>
                <c:pt idx="670">
                  <c:v>44441</c:v>
                </c:pt>
                <c:pt idx="671">
                  <c:v>44448</c:v>
                </c:pt>
                <c:pt idx="672">
                  <c:v>44455</c:v>
                </c:pt>
                <c:pt idx="673">
                  <c:v>44462</c:v>
                </c:pt>
                <c:pt idx="674">
                  <c:v>44469</c:v>
                </c:pt>
                <c:pt idx="675">
                  <c:v>44476</c:v>
                </c:pt>
                <c:pt idx="676">
                  <c:v>44483</c:v>
                </c:pt>
                <c:pt idx="677">
                  <c:v>44490</c:v>
                </c:pt>
                <c:pt idx="678">
                  <c:v>44497</c:v>
                </c:pt>
                <c:pt idx="679">
                  <c:v>44504</c:v>
                </c:pt>
                <c:pt idx="680">
                  <c:v>44511</c:v>
                </c:pt>
                <c:pt idx="681">
                  <c:v>44518</c:v>
                </c:pt>
                <c:pt idx="682">
                  <c:v>44525</c:v>
                </c:pt>
                <c:pt idx="683">
                  <c:v>44532</c:v>
                </c:pt>
                <c:pt idx="684">
                  <c:v>44539</c:v>
                </c:pt>
                <c:pt idx="685">
                  <c:v>44546</c:v>
                </c:pt>
                <c:pt idx="686">
                  <c:v>44553</c:v>
                </c:pt>
                <c:pt idx="687">
                  <c:v>44560</c:v>
                </c:pt>
                <c:pt idx="688">
                  <c:v>44567</c:v>
                </c:pt>
                <c:pt idx="689">
                  <c:v>44574</c:v>
                </c:pt>
                <c:pt idx="690">
                  <c:v>44581</c:v>
                </c:pt>
                <c:pt idx="691">
                  <c:v>44588</c:v>
                </c:pt>
                <c:pt idx="692">
                  <c:v>44595</c:v>
                </c:pt>
                <c:pt idx="693">
                  <c:v>44602</c:v>
                </c:pt>
                <c:pt idx="694">
                  <c:v>44609</c:v>
                </c:pt>
                <c:pt idx="695">
                  <c:v>44616</c:v>
                </c:pt>
                <c:pt idx="696">
                  <c:v>44623</c:v>
                </c:pt>
                <c:pt idx="697">
                  <c:v>44630</c:v>
                </c:pt>
                <c:pt idx="698">
                  <c:v>44637</c:v>
                </c:pt>
                <c:pt idx="699">
                  <c:v>44644</c:v>
                </c:pt>
                <c:pt idx="700">
                  <c:v>44651</c:v>
                </c:pt>
                <c:pt idx="701">
                  <c:v>44658</c:v>
                </c:pt>
                <c:pt idx="702">
                  <c:v>44665</c:v>
                </c:pt>
                <c:pt idx="703">
                  <c:v>44672</c:v>
                </c:pt>
                <c:pt idx="704">
                  <c:v>44679</c:v>
                </c:pt>
                <c:pt idx="705">
                  <c:v>44686</c:v>
                </c:pt>
                <c:pt idx="706">
                  <c:v>44693</c:v>
                </c:pt>
                <c:pt idx="707">
                  <c:v>44700</c:v>
                </c:pt>
                <c:pt idx="708">
                  <c:v>44707</c:v>
                </c:pt>
                <c:pt idx="709">
                  <c:v>44714</c:v>
                </c:pt>
                <c:pt idx="710">
                  <c:v>44721</c:v>
                </c:pt>
                <c:pt idx="711">
                  <c:v>44728</c:v>
                </c:pt>
                <c:pt idx="712">
                  <c:v>44735</c:v>
                </c:pt>
                <c:pt idx="713">
                  <c:v>44742</c:v>
                </c:pt>
                <c:pt idx="714">
                  <c:v>44749</c:v>
                </c:pt>
                <c:pt idx="715">
                  <c:v>44756</c:v>
                </c:pt>
                <c:pt idx="716">
                  <c:v>44763</c:v>
                </c:pt>
                <c:pt idx="717">
                  <c:v>44770</c:v>
                </c:pt>
                <c:pt idx="718">
                  <c:v>44777</c:v>
                </c:pt>
                <c:pt idx="719">
                  <c:v>44784</c:v>
                </c:pt>
                <c:pt idx="720">
                  <c:v>44791</c:v>
                </c:pt>
                <c:pt idx="721">
                  <c:v>44798</c:v>
                </c:pt>
                <c:pt idx="722">
                  <c:v>44805</c:v>
                </c:pt>
                <c:pt idx="723">
                  <c:v>44812</c:v>
                </c:pt>
                <c:pt idx="724">
                  <c:v>44819</c:v>
                </c:pt>
                <c:pt idx="725">
                  <c:v>44826</c:v>
                </c:pt>
                <c:pt idx="726">
                  <c:v>44833</c:v>
                </c:pt>
                <c:pt idx="727">
                  <c:v>44840</c:v>
                </c:pt>
                <c:pt idx="728">
                  <c:v>44847</c:v>
                </c:pt>
                <c:pt idx="729">
                  <c:v>44854</c:v>
                </c:pt>
                <c:pt idx="730">
                  <c:v>44861</c:v>
                </c:pt>
                <c:pt idx="731">
                  <c:v>44868</c:v>
                </c:pt>
                <c:pt idx="732">
                  <c:v>44875</c:v>
                </c:pt>
                <c:pt idx="733">
                  <c:v>44882</c:v>
                </c:pt>
                <c:pt idx="734">
                  <c:v>44889</c:v>
                </c:pt>
                <c:pt idx="735">
                  <c:v>44896</c:v>
                </c:pt>
                <c:pt idx="736">
                  <c:v>44903</c:v>
                </c:pt>
                <c:pt idx="737">
                  <c:v>44910</c:v>
                </c:pt>
                <c:pt idx="738">
                  <c:v>44917</c:v>
                </c:pt>
                <c:pt idx="739">
                  <c:v>44924</c:v>
                </c:pt>
                <c:pt idx="740">
                  <c:v>44931</c:v>
                </c:pt>
                <c:pt idx="741">
                  <c:v>44938</c:v>
                </c:pt>
                <c:pt idx="742">
                  <c:v>44945</c:v>
                </c:pt>
                <c:pt idx="743">
                  <c:v>44952</c:v>
                </c:pt>
                <c:pt idx="744">
                  <c:v>44959</c:v>
                </c:pt>
                <c:pt idx="745">
                  <c:v>44966</c:v>
                </c:pt>
                <c:pt idx="746">
                  <c:v>44973</c:v>
                </c:pt>
                <c:pt idx="747">
                  <c:v>44980</c:v>
                </c:pt>
                <c:pt idx="748">
                  <c:v>44987</c:v>
                </c:pt>
                <c:pt idx="749">
                  <c:v>44994</c:v>
                </c:pt>
                <c:pt idx="750">
                  <c:v>45001</c:v>
                </c:pt>
                <c:pt idx="751">
                  <c:v>45008</c:v>
                </c:pt>
                <c:pt idx="752">
                  <c:v>45015</c:v>
                </c:pt>
                <c:pt idx="753">
                  <c:v>45022</c:v>
                </c:pt>
                <c:pt idx="754">
                  <c:v>45029</c:v>
                </c:pt>
                <c:pt idx="755">
                  <c:v>45036</c:v>
                </c:pt>
                <c:pt idx="756">
                  <c:v>45043</c:v>
                </c:pt>
                <c:pt idx="757">
                  <c:v>45050</c:v>
                </c:pt>
                <c:pt idx="758">
                  <c:v>45057</c:v>
                </c:pt>
                <c:pt idx="759">
                  <c:v>45064</c:v>
                </c:pt>
                <c:pt idx="760">
                  <c:v>45071</c:v>
                </c:pt>
                <c:pt idx="761">
                  <c:v>45078</c:v>
                </c:pt>
                <c:pt idx="762">
                  <c:v>45085</c:v>
                </c:pt>
                <c:pt idx="763">
                  <c:v>45092</c:v>
                </c:pt>
                <c:pt idx="764">
                  <c:v>45099</c:v>
                </c:pt>
                <c:pt idx="765">
                  <c:v>45106</c:v>
                </c:pt>
                <c:pt idx="766">
                  <c:v>45113</c:v>
                </c:pt>
                <c:pt idx="767">
                  <c:v>45120</c:v>
                </c:pt>
                <c:pt idx="768">
                  <c:v>45127</c:v>
                </c:pt>
                <c:pt idx="769">
                  <c:v>45134</c:v>
                </c:pt>
                <c:pt idx="770">
                  <c:v>45141</c:v>
                </c:pt>
                <c:pt idx="771">
                  <c:v>45148</c:v>
                </c:pt>
                <c:pt idx="772">
                  <c:v>45155</c:v>
                </c:pt>
                <c:pt idx="773">
                  <c:v>45162</c:v>
                </c:pt>
                <c:pt idx="774">
                  <c:v>45169</c:v>
                </c:pt>
                <c:pt idx="775">
                  <c:v>45176</c:v>
                </c:pt>
                <c:pt idx="776">
                  <c:v>45183</c:v>
                </c:pt>
                <c:pt idx="777">
                  <c:v>45190</c:v>
                </c:pt>
                <c:pt idx="778">
                  <c:v>45197</c:v>
                </c:pt>
                <c:pt idx="779">
                  <c:v>45204</c:v>
                </c:pt>
                <c:pt idx="780">
                  <c:v>45211</c:v>
                </c:pt>
                <c:pt idx="781">
                  <c:v>45218</c:v>
                </c:pt>
                <c:pt idx="782">
                  <c:v>45225</c:v>
                </c:pt>
                <c:pt idx="783">
                  <c:v>45232</c:v>
                </c:pt>
                <c:pt idx="784">
                  <c:v>45239</c:v>
                </c:pt>
                <c:pt idx="785">
                  <c:v>45246</c:v>
                </c:pt>
                <c:pt idx="786">
                  <c:v>45253</c:v>
                </c:pt>
                <c:pt idx="787">
                  <c:v>45260</c:v>
                </c:pt>
                <c:pt idx="788">
                  <c:v>45267</c:v>
                </c:pt>
                <c:pt idx="789">
                  <c:v>45274</c:v>
                </c:pt>
                <c:pt idx="790">
                  <c:v>45281</c:v>
                </c:pt>
                <c:pt idx="791">
                  <c:v>45289</c:v>
                </c:pt>
                <c:pt idx="792">
                  <c:v>45296</c:v>
                </c:pt>
                <c:pt idx="793">
                  <c:v>45303</c:v>
                </c:pt>
                <c:pt idx="794">
                  <c:v>45310</c:v>
                </c:pt>
                <c:pt idx="795">
                  <c:v>45317</c:v>
                </c:pt>
                <c:pt idx="796">
                  <c:v>45324</c:v>
                </c:pt>
                <c:pt idx="797">
                  <c:v>45331</c:v>
                </c:pt>
                <c:pt idx="798">
                  <c:v>45338</c:v>
                </c:pt>
                <c:pt idx="799">
                  <c:v>45345</c:v>
                </c:pt>
                <c:pt idx="800">
                  <c:v>45352</c:v>
                </c:pt>
                <c:pt idx="801">
                  <c:v>45359</c:v>
                </c:pt>
                <c:pt idx="802">
                  <c:v>45366</c:v>
                </c:pt>
                <c:pt idx="803">
                  <c:v>45373</c:v>
                </c:pt>
                <c:pt idx="804">
                  <c:v>45384</c:v>
                </c:pt>
                <c:pt idx="805">
                  <c:v>45387</c:v>
                </c:pt>
                <c:pt idx="806">
                  <c:v>45394</c:v>
                </c:pt>
                <c:pt idx="807">
                  <c:v>45401</c:v>
                </c:pt>
                <c:pt idx="808">
                  <c:v>45408</c:v>
                </c:pt>
                <c:pt idx="809">
                  <c:v>45418</c:v>
                </c:pt>
                <c:pt idx="810">
                  <c:v>45425</c:v>
                </c:pt>
                <c:pt idx="811">
                  <c:v>45432</c:v>
                </c:pt>
                <c:pt idx="812">
                  <c:v>45439</c:v>
                </c:pt>
                <c:pt idx="813">
                  <c:v>45446</c:v>
                </c:pt>
                <c:pt idx="814">
                  <c:v>45453</c:v>
                </c:pt>
                <c:pt idx="815">
                  <c:v>45460</c:v>
                </c:pt>
                <c:pt idx="816">
                  <c:v>45467</c:v>
                </c:pt>
                <c:pt idx="817">
                  <c:v>45474</c:v>
                </c:pt>
                <c:pt idx="818">
                  <c:v>45481</c:v>
                </c:pt>
                <c:pt idx="819">
                  <c:v>45488</c:v>
                </c:pt>
                <c:pt idx="820">
                  <c:v>45495</c:v>
                </c:pt>
                <c:pt idx="821">
                  <c:v>45502</c:v>
                </c:pt>
                <c:pt idx="822">
                  <c:v>45509</c:v>
                </c:pt>
                <c:pt idx="823">
                  <c:v>45516</c:v>
                </c:pt>
                <c:pt idx="824">
                  <c:v>45523</c:v>
                </c:pt>
                <c:pt idx="825">
                  <c:v>45530</c:v>
                </c:pt>
                <c:pt idx="826">
                  <c:v>45537</c:v>
                </c:pt>
                <c:pt idx="827">
                  <c:v>45544</c:v>
                </c:pt>
                <c:pt idx="828">
                  <c:v>45551</c:v>
                </c:pt>
                <c:pt idx="829">
                  <c:v>45558</c:v>
                </c:pt>
                <c:pt idx="830">
                  <c:v>45565</c:v>
                </c:pt>
                <c:pt idx="831">
                  <c:v>45572</c:v>
                </c:pt>
                <c:pt idx="832">
                  <c:v>45579</c:v>
                </c:pt>
                <c:pt idx="833">
                  <c:v>45586</c:v>
                </c:pt>
                <c:pt idx="834">
                  <c:v>45593</c:v>
                </c:pt>
                <c:pt idx="835">
                  <c:v>45600</c:v>
                </c:pt>
                <c:pt idx="836">
                  <c:v>45607</c:v>
                </c:pt>
                <c:pt idx="837">
                  <c:v>45614</c:v>
                </c:pt>
                <c:pt idx="838">
                  <c:v>45621</c:v>
                </c:pt>
                <c:pt idx="839">
                  <c:v>45628</c:v>
                </c:pt>
                <c:pt idx="840">
                  <c:v>45635</c:v>
                </c:pt>
                <c:pt idx="841">
                  <c:v>45642</c:v>
                </c:pt>
                <c:pt idx="842">
                  <c:v>45649</c:v>
                </c:pt>
                <c:pt idx="843">
                  <c:v>45657</c:v>
                </c:pt>
                <c:pt idx="844">
                  <c:v>45664</c:v>
                </c:pt>
                <c:pt idx="845">
                  <c:v>45671</c:v>
                </c:pt>
                <c:pt idx="846">
                  <c:v>45678</c:v>
                </c:pt>
                <c:pt idx="847">
                  <c:v>45685</c:v>
                </c:pt>
                <c:pt idx="848">
                  <c:v>45692</c:v>
                </c:pt>
                <c:pt idx="849">
                  <c:v>45699</c:v>
                </c:pt>
                <c:pt idx="850">
                  <c:v>45706</c:v>
                </c:pt>
                <c:pt idx="851">
                  <c:v>45713</c:v>
                </c:pt>
                <c:pt idx="852">
                  <c:v>45720</c:v>
                </c:pt>
                <c:pt idx="853">
                  <c:v>45727</c:v>
                </c:pt>
                <c:pt idx="854">
                  <c:v>45734</c:v>
                </c:pt>
                <c:pt idx="855">
                  <c:v>45741</c:v>
                </c:pt>
                <c:pt idx="856">
                  <c:v>45748</c:v>
                </c:pt>
                <c:pt idx="857">
                  <c:v>45755</c:v>
                </c:pt>
                <c:pt idx="858">
                  <c:v>45762</c:v>
                </c:pt>
                <c:pt idx="859">
                  <c:v>45771</c:v>
                </c:pt>
                <c:pt idx="860">
                  <c:v>45779</c:v>
                </c:pt>
                <c:pt idx="861">
                  <c:v>45785</c:v>
                </c:pt>
                <c:pt idx="862">
                  <c:v>45792</c:v>
                </c:pt>
                <c:pt idx="863">
                  <c:v>45799</c:v>
                </c:pt>
                <c:pt idx="864">
                  <c:v>45806</c:v>
                </c:pt>
                <c:pt idx="865">
                  <c:v>45813</c:v>
                </c:pt>
                <c:pt idx="866">
                  <c:v>45820</c:v>
                </c:pt>
                <c:pt idx="867">
                  <c:v>45827</c:v>
                </c:pt>
                <c:pt idx="868">
                  <c:v>45834</c:v>
                </c:pt>
                <c:pt idx="869">
                  <c:v>45841</c:v>
                </c:pt>
                <c:pt idx="870">
                  <c:v>45848</c:v>
                </c:pt>
                <c:pt idx="871">
                  <c:v>45855</c:v>
                </c:pt>
                <c:pt idx="872">
                  <c:v>45862</c:v>
                </c:pt>
                <c:pt idx="873">
                  <c:v>45869</c:v>
                </c:pt>
                <c:pt idx="874">
                  <c:v>45876</c:v>
                </c:pt>
                <c:pt idx="875">
                  <c:v>45883</c:v>
                </c:pt>
                <c:pt idx="876">
                  <c:v>45890</c:v>
                </c:pt>
                <c:pt idx="877">
                  <c:v>45897</c:v>
                </c:pt>
                <c:pt idx="878">
                  <c:v>45904</c:v>
                </c:pt>
                <c:pt idx="879">
                  <c:v>45911</c:v>
                </c:pt>
                <c:pt idx="880">
                  <c:v>45918</c:v>
                </c:pt>
                <c:pt idx="881">
                  <c:v>45925</c:v>
                </c:pt>
                <c:pt idx="882">
                  <c:v>45932</c:v>
                </c:pt>
                <c:pt idx="883">
                  <c:v>45939</c:v>
                </c:pt>
                <c:pt idx="884">
                  <c:v>45946</c:v>
                </c:pt>
                <c:pt idx="885">
                  <c:v>45953</c:v>
                </c:pt>
                <c:pt idx="886">
                  <c:v>45960</c:v>
                </c:pt>
                <c:pt idx="887">
                  <c:v>45967</c:v>
                </c:pt>
                <c:pt idx="888">
                  <c:v>45974</c:v>
                </c:pt>
                <c:pt idx="889">
                  <c:v>45981</c:v>
                </c:pt>
                <c:pt idx="890">
                  <c:v>45988</c:v>
                </c:pt>
                <c:pt idx="891">
                  <c:v>45995</c:v>
                </c:pt>
                <c:pt idx="892">
                  <c:v>46002</c:v>
                </c:pt>
                <c:pt idx="893">
                  <c:v>46009</c:v>
                </c:pt>
                <c:pt idx="894">
                  <c:v>46020</c:v>
                </c:pt>
                <c:pt idx="895">
                  <c:v>46024</c:v>
                </c:pt>
                <c:pt idx="896">
                  <c:v>46030</c:v>
                </c:pt>
                <c:pt idx="897">
                  <c:v>46037</c:v>
                </c:pt>
                <c:pt idx="898">
                  <c:v>46044</c:v>
                </c:pt>
                <c:pt idx="899">
                  <c:v>46051</c:v>
                </c:pt>
                <c:pt idx="900">
                  <c:v>46058</c:v>
                </c:pt>
                <c:pt idx="901">
                  <c:v>46065</c:v>
                </c:pt>
                <c:pt idx="902">
                  <c:v>46072</c:v>
                </c:pt>
                <c:pt idx="903">
                  <c:v>46079</c:v>
                </c:pt>
                <c:pt idx="904">
                  <c:v>46086</c:v>
                </c:pt>
                <c:pt idx="905">
                  <c:v>46093</c:v>
                </c:pt>
                <c:pt idx="906">
                  <c:v>46100</c:v>
                </c:pt>
                <c:pt idx="907">
                  <c:v>46107</c:v>
                </c:pt>
                <c:pt idx="908">
                  <c:v>46114</c:v>
                </c:pt>
                <c:pt idx="909">
                  <c:v>46121</c:v>
                </c:pt>
                <c:pt idx="910">
                  <c:v>46128</c:v>
                </c:pt>
                <c:pt idx="911">
                  <c:v>46135</c:v>
                </c:pt>
                <c:pt idx="912">
                  <c:v>46142</c:v>
                </c:pt>
                <c:pt idx="913">
                  <c:v>46149</c:v>
                </c:pt>
                <c:pt idx="914">
                  <c:v>46156</c:v>
                </c:pt>
                <c:pt idx="915">
                  <c:v>46163</c:v>
                </c:pt>
                <c:pt idx="916">
                  <c:v>46170</c:v>
                </c:pt>
                <c:pt idx="917">
                  <c:v>46177</c:v>
                </c:pt>
                <c:pt idx="918">
                  <c:v>46184</c:v>
                </c:pt>
                <c:pt idx="919">
                  <c:v>46191</c:v>
                </c:pt>
                <c:pt idx="920">
                  <c:v>46198</c:v>
                </c:pt>
                <c:pt idx="921">
                  <c:v>46205</c:v>
                </c:pt>
                <c:pt idx="922">
                  <c:v>46212</c:v>
                </c:pt>
                <c:pt idx="923">
                  <c:v>46219</c:v>
                </c:pt>
                <c:pt idx="924">
                  <c:v>46226</c:v>
                </c:pt>
                <c:pt idx="925">
                  <c:v>46233</c:v>
                </c:pt>
                <c:pt idx="926">
                  <c:v>46240</c:v>
                </c:pt>
                <c:pt idx="927">
                  <c:v>46247</c:v>
                </c:pt>
                <c:pt idx="928">
                  <c:v>46254</c:v>
                </c:pt>
                <c:pt idx="929">
                  <c:v>46261</c:v>
                </c:pt>
                <c:pt idx="930">
                  <c:v>46268</c:v>
                </c:pt>
                <c:pt idx="931">
                  <c:v>46275</c:v>
                </c:pt>
                <c:pt idx="932">
                  <c:v>46282</c:v>
                </c:pt>
                <c:pt idx="933">
                  <c:v>46289</c:v>
                </c:pt>
                <c:pt idx="934">
                  <c:v>46296</c:v>
                </c:pt>
                <c:pt idx="935">
                  <c:v>46303</c:v>
                </c:pt>
                <c:pt idx="936">
                  <c:v>46310</c:v>
                </c:pt>
                <c:pt idx="937">
                  <c:v>46317</c:v>
                </c:pt>
                <c:pt idx="938">
                  <c:v>46324</c:v>
                </c:pt>
                <c:pt idx="939">
                  <c:v>46331</c:v>
                </c:pt>
                <c:pt idx="940">
                  <c:v>46338</c:v>
                </c:pt>
                <c:pt idx="941">
                  <c:v>46345</c:v>
                </c:pt>
                <c:pt idx="942">
                  <c:v>46352</c:v>
                </c:pt>
                <c:pt idx="943">
                  <c:v>46359</c:v>
                </c:pt>
                <c:pt idx="944">
                  <c:v>46366</c:v>
                </c:pt>
                <c:pt idx="945">
                  <c:v>46373</c:v>
                </c:pt>
                <c:pt idx="946">
                  <c:v>46380</c:v>
                </c:pt>
                <c:pt idx="947">
                  <c:v>46387</c:v>
                </c:pt>
                <c:pt idx="948">
                  <c:v>46394</c:v>
                </c:pt>
                <c:pt idx="949">
                  <c:v>46401</c:v>
                </c:pt>
                <c:pt idx="950">
                  <c:v>46408</c:v>
                </c:pt>
                <c:pt idx="951">
                  <c:v>46415</c:v>
                </c:pt>
                <c:pt idx="952">
                  <c:v>46422</c:v>
                </c:pt>
                <c:pt idx="953">
                  <c:v>46429</c:v>
                </c:pt>
                <c:pt idx="954">
                  <c:v>46436</c:v>
                </c:pt>
                <c:pt idx="955">
                  <c:v>46443</c:v>
                </c:pt>
                <c:pt idx="956">
                  <c:v>46450</c:v>
                </c:pt>
                <c:pt idx="957">
                  <c:v>46457</c:v>
                </c:pt>
                <c:pt idx="958">
                  <c:v>46464</c:v>
                </c:pt>
                <c:pt idx="959">
                  <c:v>46471</c:v>
                </c:pt>
                <c:pt idx="960">
                  <c:v>46478</c:v>
                </c:pt>
                <c:pt idx="961">
                  <c:v>46485</c:v>
                </c:pt>
                <c:pt idx="962">
                  <c:v>46492</c:v>
                </c:pt>
                <c:pt idx="963">
                  <c:v>46499</c:v>
                </c:pt>
                <c:pt idx="964">
                  <c:v>46506</c:v>
                </c:pt>
                <c:pt idx="965">
                  <c:v>46513</c:v>
                </c:pt>
                <c:pt idx="966">
                  <c:v>46520</c:v>
                </c:pt>
                <c:pt idx="967">
                  <c:v>46527</c:v>
                </c:pt>
                <c:pt idx="968">
                  <c:v>46534</c:v>
                </c:pt>
                <c:pt idx="969">
                  <c:v>46541</c:v>
                </c:pt>
                <c:pt idx="970">
                  <c:v>46548</c:v>
                </c:pt>
                <c:pt idx="971">
                  <c:v>46555</c:v>
                </c:pt>
                <c:pt idx="972">
                  <c:v>46562</c:v>
                </c:pt>
                <c:pt idx="973">
                  <c:v>46569</c:v>
                </c:pt>
                <c:pt idx="974">
                  <c:v>46576</c:v>
                </c:pt>
                <c:pt idx="975">
                  <c:v>46583</c:v>
                </c:pt>
                <c:pt idx="976">
                  <c:v>46590</c:v>
                </c:pt>
                <c:pt idx="977">
                  <c:v>46597</c:v>
                </c:pt>
                <c:pt idx="978">
                  <c:v>46604</c:v>
                </c:pt>
                <c:pt idx="979">
                  <c:v>46611</c:v>
                </c:pt>
                <c:pt idx="980">
                  <c:v>46618</c:v>
                </c:pt>
                <c:pt idx="981">
                  <c:v>46625</c:v>
                </c:pt>
                <c:pt idx="982">
                  <c:v>46632</c:v>
                </c:pt>
                <c:pt idx="983">
                  <c:v>46639</c:v>
                </c:pt>
                <c:pt idx="984">
                  <c:v>46646</c:v>
                </c:pt>
                <c:pt idx="985">
                  <c:v>46653</c:v>
                </c:pt>
                <c:pt idx="986">
                  <c:v>46660</c:v>
                </c:pt>
                <c:pt idx="987">
                  <c:v>46667</c:v>
                </c:pt>
                <c:pt idx="988">
                  <c:v>46674</c:v>
                </c:pt>
                <c:pt idx="989">
                  <c:v>46681</c:v>
                </c:pt>
                <c:pt idx="990">
                  <c:v>46688</c:v>
                </c:pt>
                <c:pt idx="991">
                  <c:v>46695</c:v>
                </c:pt>
                <c:pt idx="992">
                  <c:v>46702</c:v>
                </c:pt>
                <c:pt idx="993">
                  <c:v>46709</c:v>
                </c:pt>
                <c:pt idx="994">
                  <c:v>46716</c:v>
                </c:pt>
                <c:pt idx="995">
                  <c:v>46723</c:v>
                </c:pt>
                <c:pt idx="996">
                  <c:v>46730</c:v>
                </c:pt>
                <c:pt idx="997">
                  <c:v>46737</c:v>
                </c:pt>
                <c:pt idx="998">
                  <c:v>46744</c:v>
                </c:pt>
                <c:pt idx="999">
                  <c:v>46751</c:v>
                </c:pt>
                <c:pt idx="1000">
                  <c:v>46758</c:v>
                </c:pt>
                <c:pt idx="1001">
                  <c:v>46765</c:v>
                </c:pt>
                <c:pt idx="1002">
                  <c:v>46772</c:v>
                </c:pt>
                <c:pt idx="1003">
                  <c:v>46779</c:v>
                </c:pt>
                <c:pt idx="1004">
                  <c:v>46786</c:v>
                </c:pt>
                <c:pt idx="1005">
                  <c:v>46793</c:v>
                </c:pt>
                <c:pt idx="1006">
                  <c:v>46800</c:v>
                </c:pt>
                <c:pt idx="1007">
                  <c:v>46807</c:v>
                </c:pt>
                <c:pt idx="1008">
                  <c:v>46814</c:v>
                </c:pt>
                <c:pt idx="1009">
                  <c:v>46821</c:v>
                </c:pt>
                <c:pt idx="1010">
                  <c:v>46828</c:v>
                </c:pt>
                <c:pt idx="1011">
                  <c:v>46835</c:v>
                </c:pt>
                <c:pt idx="1012">
                  <c:v>46842</c:v>
                </c:pt>
                <c:pt idx="1013">
                  <c:v>46849</c:v>
                </c:pt>
                <c:pt idx="1014">
                  <c:v>46856</c:v>
                </c:pt>
                <c:pt idx="1015">
                  <c:v>46863</c:v>
                </c:pt>
                <c:pt idx="1016">
                  <c:v>46870</c:v>
                </c:pt>
                <c:pt idx="1017">
                  <c:v>46877</c:v>
                </c:pt>
                <c:pt idx="1018">
                  <c:v>46884</c:v>
                </c:pt>
                <c:pt idx="1019">
                  <c:v>46891</c:v>
                </c:pt>
                <c:pt idx="1020">
                  <c:v>46898</c:v>
                </c:pt>
                <c:pt idx="1021">
                  <c:v>46905</c:v>
                </c:pt>
                <c:pt idx="1022">
                  <c:v>46912</c:v>
                </c:pt>
                <c:pt idx="1023">
                  <c:v>46919</c:v>
                </c:pt>
                <c:pt idx="1024">
                  <c:v>46926</c:v>
                </c:pt>
                <c:pt idx="1025">
                  <c:v>46933</c:v>
                </c:pt>
                <c:pt idx="1026">
                  <c:v>46940</c:v>
                </c:pt>
                <c:pt idx="1027">
                  <c:v>46947</c:v>
                </c:pt>
                <c:pt idx="1028">
                  <c:v>46954</c:v>
                </c:pt>
                <c:pt idx="1029">
                  <c:v>46961</c:v>
                </c:pt>
                <c:pt idx="1030">
                  <c:v>46968</c:v>
                </c:pt>
                <c:pt idx="1031">
                  <c:v>46975</c:v>
                </c:pt>
                <c:pt idx="1032">
                  <c:v>46982</c:v>
                </c:pt>
                <c:pt idx="1033">
                  <c:v>46989</c:v>
                </c:pt>
                <c:pt idx="1034">
                  <c:v>46996</c:v>
                </c:pt>
                <c:pt idx="1035">
                  <c:v>47003</c:v>
                </c:pt>
                <c:pt idx="1036">
                  <c:v>47010</c:v>
                </c:pt>
                <c:pt idx="1037">
                  <c:v>47017</c:v>
                </c:pt>
                <c:pt idx="1038">
                  <c:v>47024</c:v>
                </c:pt>
                <c:pt idx="1039">
                  <c:v>47031</c:v>
                </c:pt>
                <c:pt idx="1040">
                  <c:v>47038</c:v>
                </c:pt>
                <c:pt idx="1041">
                  <c:v>47045</c:v>
                </c:pt>
                <c:pt idx="1042">
                  <c:v>47052</c:v>
                </c:pt>
                <c:pt idx="1043">
                  <c:v>47059</c:v>
                </c:pt>
                <c:pt idx="1044">
                  <c:v>47066</c:v>
                </c:pt>
                <c:pt idx="1045">
                  <c:v>47073</c:v>
                </c:pt>
                <c:pt idx="1046">
                  <c:v>47080</c:v>
                </c:pt>
                <c:pt idx="1047">
                  <c:v>47087</c:v>
                </c:pt>
                <c:pt idx="1048">
                  <c:v>47094</c:v>
                </c:pt>
                <c:pt idx="1049">
                  <c:v>47101</c:v>
                </c:pt>
                <c:pt idx="1050">
                  <c:v>47108</c:v>
                </c:pt>
                <c:pt idx="1051">
                  <c:v>47116</c:v>
                </c:pt>
                <c:pt idx="1052">
                  <c:v>47123</c:v>
                </c:pt>
                <c:pt idx="1053">
                  <c:v>47130</c:v>
                </c:pt>
                <c:pt idx="1054">
                  <c:v>47137</c:v>
                </c:pt>
                <c:pt idx="1055">
                  <c:v>47144</c:v>
                </c:pt>
                <c:pt idx="1056">
                  <c:v>47151</c:v>
                </c:pt>
                <c:pt idx="1057">
                  <c:v>47158</c:v>
                </c:pt>
                <c:pt idx="1058">
                  <c:v>47165</c:v>
                </c:pt>
                <c:pt idx="1059">
                  <c:v>47172</c:v>
                </c:pt>
                <c:pt idx="1060">
                  <c:v>47179</c:v>
                </c:pt>
                <c:pt idx="1061">
                  <c:v>47186</c:v>
                </c:pt>
                <c:pt idx="1062">
                  <c:v>47193</c:v>
                </c:pt>
                <c:pt idx="1063">
                  <c:v>47200</c:v>
                </c:pt>
                <c:pt idx="1064">
                  <c:v>47211</c:v>
                </c:pt>
                <c:pt idx="1065">
                  <c:v>47214</c:v>
                </c:pt>
                <c:pt idx="1066">
                  <c:v>47221</c:v>
                </c:pt>
                <c:pt idx="1067">
                  <c:v>47228</c:v>
                </c:pt>
                <c:pt idx="1068">
                  <c:v>47235</c:v>
                </c:pt>
                <c:pt idx="1069">
                  <c:v>47242</c:v>
                </c:pt>
                <c:pt idx="1070">
                  <c:v>47249</c:v>
                </c:pt>
                <c:pt idx="1071">
                  <c:v>47256</c:v>
                </c:pt>
                <c:pt idx="1072">
                  <c:v>47263</c:v>
                </c:pt>
                <c:pt idx="1073">
                  <c:v>47270</c:v>
                </c:pt>
                <c:pt idx="1074">
                  <c:v>47277</c:v>
                </c:pt>
                <c:pt idx="1075">
                  <c:v>47284</c:v>
                </c:pt>
                <c:pt idx="1076">
                  <c:v>47291</c:v>
                </c:pt>
                <c:pt idx="1077">
                  <c:v>47298</c:v>
                </c:pt>
                <c:pt idx="1078">
                  <c:v>47305</c:v>
                </c:pt>
                <c:pt idx="1079">
                  <c:v>47312</c:v>
                </c:pt>
                <c:pt idx="1080">
                  <c:v>47319</c:v>
                </c:pt>
                <c:pt idx="1081">
                  <c:v>47326</c:v>
                </c:pt>
                <c:pt idx="1082">
                  <c:v>47333</c:v>
                </c:pt>
                <c:pt idx="1083">
                  <c:v>47340</c:v>
                </c:pt>
                <c:pt idx="1084">
                  <c:v>47347</c:v>
                </c:pt>
                <c:pt idx="1085">
                  <c:v>47354</c:v>
                </c:pt>
                <c:pt idx="1086">
                  <c:v>47361</c:v>
                </c:pt>
                <c:pt idx="1087">
                  <c:v>47368</c:v>
                </c:pt>
                <c:pt idx="1088">
                  <c:v>47375</c:v>
                </c:pt>
                <c:pt idx="1089">
                  <c:v>47382</c:v>
                </c:pt>
                <c:pt idx="1090">
                  <c:v>47389</c:v>
                </c:pt>
                <c:pt idx="1091">
                  <c:v>47396</c:v>
                </c:pt>
                <c:pt idx="1092">
                  <c:v>47403</c:v>
                </c:pt>
                <c:pt idx="1093">
                  <c:v>47410</c:v>
                </c:pt>
                <c:pt idx="1094">
                  <c:v>47417</c:v>
                </c:pt>
                <c:pt idx="1095">
                  <c:v>47424</c:v>
                </c:pt>
                <c:pt idx="1096">
                  <c:v>47431</c:v>
                </c:pt>
                <c:pt idx="1097">
                  <c:v>47438</c:v>
                </c:pt>
                <c:pt idx="1098">
                  <c:v>47445</c:v>
                </c:pt>
                <c:pt idx="1099">
                  <c:v>47452</c:v>
                </c:pt>
                <c:pt idx="1100">
                  <c:v>47459</c:v>
                </c:pt>
                <c:pt idx="1101">
                  <c:v>47466</c:v>
                </c:pt>
                <c:pt idx="1102">
                  <c:v>47473</c:v>
                </c:pt>
                <c:pt idx="1103">
                  <c:v>47483</c:v>
                </c:pt>
                <c:pt idx="1104">
                  <c:v>47490</c:v>
                </c:pt>
                <c:pt idx="1105">
                  <c:v>47497</c:v>
                </c:pt>
                <c:pt idx="1106">
                  <c:v>47504</c:v>
                </c:pt>
                <c:pt idx="1107">
                  <c:v>47511</c:v>
                </c:pt>
                <c:pt idx="1108">
                  <c:v>47518</c:v>
                </c:pt>
                <c:pt idx="1109">
                  <c:v>47525</c:v>
                </c:pt>
                <c:pt idx="1110">
                  <c:v>47532</c:v>
                </c:pt>
                <c:pt idx="1111">
                  <c:v>47539</c:v>
                </c:pt>
                <c:pt idx="1112">
                  <c:v>47546</c:v>
                </c:pt>
                <c:pt idx="1113">
                  <c:v>47553</c:v>
                </c:pt>
                <c:pt idx="1114">
                  <c:v>47560</c:v>
                </c:pt>
                <c:pt idx="1115">
                  <c:v>47567</c:v>
                </c:pt>
                <c:pt idx="1116">
                  <c:v>47574</c:v>
                </c:pt>
                <c:pt idx="1117">
                  <c:v>47581</c:v>
                </c:pt>
                <c:pt idx="1118">
                  <c:v>47588</c:v>
                </c:pt>
                <c:pt idx="1119">
                  <c:v>47597</c:v>
                </c:pt>
                <c:pt idx="1120">
                  <c:v>47602</c:v>
                </c:pt>
                <c:pt idx="1121">
                  <c:v>47609</c:v>
                </c:pt>
                <c:pt idx="1122">
                  <c:v>47616</c:v>
                </c:pt>
                <c:pt idx="1123">
                  <c:v>47623</c:v>
                </c:pt>
                <c:pt idx="1124">
                  <c:v>47630</c:v>
                </c:pt>
                <c:pt idx="1125">
                  <c:v>47637</c:v>
                </c:pt>
                <c:pt idx="1126">
                  <c:v>47644</c:v>
                </c:pt>
                <c:pt idx="1127">
                  <c:v>47651</c:v>
                </c:pt>
                <c:pt idx="1128">
                  <c:v>47658</c:v>
                </c:pt>
                <c:pt idx="1129">
                  <c:v>47665</c:v>
                </c:pt>
                <c:pt idx="1130">
                  <c:v>47672</c:v>
                </c:pt>
                <c:pt idx="1131">
                  <c:v>47679</c:v>
                </c:pt>
                <c:pt idx="1132">
                  <c:v>47686</c:v>
                </c:pt>
                <c:pt idx="1133">
                  <c:v>47693</c:v>
                </c:pt>
                <c:pt idx="1134">
                  <c:v>47700</c:v>
                </c:pt>
                <c:pt idx="1135">
                  <c:v>47707</c:v>
                </c:pt>
                <c:pt idx="1136">
                  <c:v>47714</c:v>
                </c:pt>
                <c:pt idx="1137">
                  <c:v>47721</c:v>
                </c:pt>
                <c:pt idx="1138">
                  <c:v>47728</c:v>
                </c:pt>
                <c:pt idx="1139">
                  <c:v>47735</c:v>
                </c:pt>
                <c:pt idx="1140">
                  <c:v>47742</c:v>
                </c:pt>
                <c:pt idx="1141">
                  <c:v>47749</c:v>
                </c:pt>
                <c:pt idx="1142">
                  <c:v>47756</c:v>
                </c:pt>
                <c:pt idx="1143">
                  <c:v>47763</c:v>
                </c:pt>
                <c:pt idx="1144">
                  <c:v>47770</c:v>
                </c:pt>
                <c:pt idx="1145">
                  <c:v>47777</c:v>
                </c:pt>
                <c:pt idx="1146">
                  <c:v>47784</c:v>
                </c:pt>
                <c:pt idx="1147">
                  <c:v>47791</c:v>
                </c:pt>
                <c:pt idx="1148">
                  <c:v>47798</c:v>
                </c:pt>
                <c:pt idx="1149">
                  <c:v>47805</c:v>
                </c:pt>
                <c:pt idx="1150">
                  <c:v>47812</c:v>
                </c:pt>
                <c:pt idx="1151">
                  <c:v>47819</c:v>
                </c:pt>
                <c:pt idx="1152">
                  <c:v>47826</c:v>
                </c:pt>
                <c:pt idx="1153">
                  <c:v>47833</c:v>
                </c:pt>
                <c:pt idx="1154">
                  <c:v>47840</c:v>
                </c:pt>
                <c:pt idx="1155">
                  <c:v>47848</c:v>
                </c:pt>
                <c:pt idx="1156">
                  <c:v>47855</c:v>
                </c:pt>
                <c:pt idx="1157">
                  <c:v>47862</c:v>
                </c:pt>
                <c:pt idx="1158">
                  <c:v>47869</c:v>
                </c:pt>
                <c:pt idx="1159">
                  <c:v>47876</c:v>
                </c:pt>
                <c:pt idx="1160">
                  <c:v>47883</c:v>
                </c:pt>
                <c:pt idx="1161">
                  <c:v>47890</c:v>
                </c:pt>
                <c:pt idx="1162">
                  <c:v>47897</c:v>
                </c:pt>
                <c:pt idx="1163">
                  <c:v>47904</c:v>
                </c:pt>
                <c:pt idx="1164">
                  <c:v>47911</c:v>
                </c:pt>
                <c:pt idx="1165">
                  <c:v>47918</c:v>
                </c:pt>
                <c:pt idx="1166">
                  <c:v>47925</c:v>
                </c:pt>
                <c:pt idx="1167">
                  <c:v>47932</c:v>
                </c:pt>
                <c:pt idx="1168">
                  <c:v>47939</c:v>
                </c:pt>
                <c:pt idx="1169">
                  <c:v>47946</c:v>
                </c:pt>
                <c:pt idx="1170">
                  <c:v>47955</c:v>
                </c:pt>
                <c:pt idx="1171">
                  <c:v>47962</c:v>
                </c:pt>
                <c:pt idx="1172">
                  <c:v>47970</c:v>
                </c:pt>
                <c:pt idx="1173">
                  <c:v>47976</c:v>
                </c:pt>
                <c:pt idx="1174">
                  <c:v>47983</c:v>
                </c:pt>
                <c:pt idx="1175">
                  <c:v>47990</c:v>
                </c:pt>
                <c:pt idx="1176">
                  <c:v>47997</c:v>
                </c:pt>
                <c:pt idx="1177">
                  <c:v>48004</c:v>
                </c:pt>
                <c:pt idx="1178">
                  <c:v>48011</c:v>
                </c:pt>
                <c:pt idx="1179">
                  <c:v>48018</c:v>
                </c:pt>
                <c:pt idx="1180">
                  <c:v>48025</c:v>
                </c:pt>
                <c:pt idx="1181">
                  <c:v>48032</c:v>
                </c:pt>
                <c:pt idx="1182">
                  <c:v>48039</c:v>
                </c:pt>
                <c:pt idx="1183">
                  <c:v>48046</c:v>
                </c:pt>
                <c:pt idx="1184">
                  <c:v>48053</c:v>
                </c:pt>
                <c:pt idx="1185">
                  <c:v>48060</c:v>
                </c:pt>
                <c:pt idx="1186">
                  <c:v>48067</c:v>
                </c:pt>
                <c:pt idx="1187">
                  <c:v>48074</c:v>
                </c:pt>
                <c:pt idx="1188">
                  <c:v>48081</c:v>
                </c:pt>
                <c:pt idx="1189">
                  <c:v>48088</c:v>
                </c:pt>
                <c:pt idx="1190">
                  <c:v>48095</c:v>
                </c:pt>
                <c:pt idx="1191">
                  <c:v>48102</c:v>
                </c:pt>
                <c:pt idx="1192">
                  <c:v>48109</c:v>
                </c:pt>
                <c:pt idx="1193">
                  <c:v>48116</c:v>
                </c:pt>
                <c:pt idx="1194">
                  <c:v>48123</c:v>
                </c:pt>
                <c:pt idx="1195">
                  <c:v>48130</c:v>
                </c:pt>
                <c:pt idx="1196">
                  <c:v>48137</c:v>
                </c:pt>
                <c:pt idx="1197">
                  <c:v>48144</c:v>
                </c:pt>
                <c:pt idx="1198">
                  <c:v>48151</c:v>
                </c:pt>
                <c:pt idx="1199">
                  <c:v>48158</c:v>
                </c:pt>
                <c:pt idx="1200">
                  <c:v>48165</c:v>
                </c:pt>
                <c:pt idx="1201">
                  <c:v>48172</c:v>
                </c:pt>
                <c:pt idx="1202">
                  <c:v>48179</c:v>
                </c:pt>
                <c:pt idx="1203">
                  <c:v>48186</c:v>
                </c:pt>
                <c:pt idx="1204">
                  <c:v>48193</c:v>
                </c:pt>
                <c:pt idx="1205">
                  <c:v>48200</c:v>
                </c:pt>
                <c:pt idx="1206">
                  <c:v>48211</c:v>
                </c:pt>
                <c:pt idx="1207">
                  <c:v>48215</c:v>
                </c:pt>
                <c:pt idx="1208">
                  <c:v>48221</c:v>
                </c:pt>
                <c:pt idx="1209">
                  <c:v>48228</c:v>
                </c:pt>
                <c:pt idx="1210">
                  <c:v>48235</c:v>
                </c:pt>
                <c:pt idx="1211">
                  <c:v>48242</c:v>
                </c:pt>
                <c:pt idx="1212">
                  <c:v>48249</c:v>
                </c:pt>
                <c:pt idx="1213">
                  <c:v>48256</c:v>
                </c:pt>
                <c:pt idx="1214">
                  <c:v>48263</c:v>
                </c:pt>
                <c:pt idx="1215">
                  <c:v>48270</c:v>
                </c:pt>
                <c:pt idx="1216">
                  <c:v>48277</c:v>
                </c:pt>
                <c:pt idx="1217">
                  <c:v>48284</c:v>
                </c:pt>
                <c:pt idx="1218">
                  <c:v>48291</c:v>
                </c:pt>
                <c:pt idx="1219">
                  <c:v>48298</c:v>
                </c:pt>
                <c:pt idx="1220">
                  <c:v>48305</c:v>
                </c:pt>
                <c:pt idx="1221">
                  <c:v>48312</c:v>
                </c:pt>
                <c:pt idx="1222">
                  <c:v>48319</c:v>
                </c:pt>
                <c:pt idx="1223">
                  <c:v>48326</c:v>
                </c:pt>
                <c:pt idx="1224">
                  <c:v>48333</c:v>
                </c:pt>
                <c:pt idx="1225">
                  <c:v>48340</c:v>
                </c:pt>
                <c:pt idx="1226">
                  <c:v>48347</c:v>
                </c:pt>
                <c:pt idx="1227">
                  <c:v>48354</c:v>
                </c:pt>
                <c:pt idx="1228">
                  <c:v>48361</c:v>
                </c:pt>
                <c:pt idx="1229">
                  <c:v>48368</c:v>
                </c:pt>
                <c:pt idx="1230">
                  <c:v>48375</c:v>
                </c:pt>
                <c:pt idx="1231">
                  <c:v>48382</c:v>
                </c:pt>
                <c:pt idx="1232">
                  <c:v>48389</c:v>
                </c:pt>
                <c:pt idx="1233">
                  <c:v>48396</c:v>
                </c:pt>
                <c:pt idx="1234">
                  <c:v>48403</c:v>
                </c:pt>
                <c:pt idx="1235">
                  <c:v>48410</c:v>
                </c:pt>
                <c:pt idx="1236">
                  <c:v>48417</c:v>
                </c:pt>
                <c:pt idx="1237">
                  <c:v>48424</c:v>
                </c:pt>
                <c:pt idx="1238">
                  <c:v>48431</c:v>
                </c:pt>
                <c:pt idx="1239">
                  <c:v>48438</c:v>
                </c:pt>
                <c:pt idx="1240">
                  <c:v>48445</c:v>
                </c:pt>
                <c:pt idx="1241">
                  <c:v>48452</c:v>
                </c:pt>
                <c:pt idx="1242">
                  <c:v>48459</c:v>
                </c:pt>
                <c:pt idx="1243">
                  <c:v>48466</c:v>
                </c:pt>
                <c:pt idx="1244">
                  <c:v>48473</c:v>
                </c:pt>
                <c:pt idx="1245">
                  <c:v>48480</c:v>
                </c:pt>
                <c:pt idx="1246">
                  <c:v>48487</c:v>
                </c:pt>
                <c:pt idx="1247">
                  <c:v>48494</c:v>
                </c:pt>
                <c:pt idx="1248">
                  <c:v>48501</c:v>
                </c:pt>
                <c:pt idx="1249">
                  <c:v>48508</c:v>
                </c:pt>
                <c:pt idx="1250">
                  <c:v>48515</c:v>
                </c:pt>
                <c:pt idx="1251">
                  <c:v>48522</c:v>
                </c:pt>
                <c:pt idx="1252">
                  <c:v>48529</c:v>
                </c:pt>
                <c:pt idx="1253">
                  <c:v>48536</c:v>
                </c:pt>
                <c:pt idx="1254">
                  <c:v>48543</c:v>
                </c:pt>
                <c:pt idx="1255">
                  <c:v>48550</c:v>
                </c:pt>
                <c:pt idx="1256">
                  <c:v>48557</c:v>
                </c:pt>
                <c:pt idx="1257">
                  <c:v>48564</c:v>
                </c:pt>
                <c:pt idx="1258">
                  <c:v>48571</c:v>
                </c:pt>
                <c:pt idx="1259">
                  <c:v>48578</c:v>
                </c:pt>
                <c:pt idx="1260">
                  <c:v>48585</c:v>
                </c:pt>
                <c:pt idx="1261">
                  <c:v>48592</c:v>
                </c:pt>
                <c:pt idx="1262">
                  <c:v>48599</c:v>
                </c:pt>
                <c:pt idx="1263">
                  <c:v>48606</c:v>
                </c:pt>
                <c:pt idx="1264">
                  <c:v>48613</c:v>
                </c:pt>
                <c:pt idx="1265">
                  <c:v>48620</c:v>
                </c:pt>
                <c:pt idx="1266">
                  <c:v>48627</c:v>
                </c:pt>
                <c:pt idx="1267">
                  <c:v>48634</c:v>
                </c:pt>
                <c:pt idx="1268">
                  <c:v>48641</c:v>
                </c:pt>
                <c:pt idx="1269">
                  <c:v>48648</c:v>
                </c:pt>
                <c:pt idx="1270">
                  <c:v>48655</c:v>
                </c:pt>
                <c:pt idx="1271">
                  <c:v>48662</c:v>
                </c:pt>
                <c:pt idx="1272">
                  <c:v>48669</c:v>
                </c:pt>
                <c:pt idx="1273">
                  <c:v>48676</c:v>
                </c:pt>
                <c:pt idx="1274">
                  <c:v>48683</c:v>
                </c:pt>
                <c:pt idx="1275">
                  <c:v>48690</c:v>
                </c:pt>
                <c:pt idx="1276">
                  <c:v>48697</c:v>
                </c:pt>
                <c:pt idx="1277">
                  <c:v>48704</c:v>
                </c:pt>
                <c:pt idx="1278">
                  <c:v>48711</c:v>
                </c:pt>
                <c:pt idx="1279">
                  <c:v>48718</c:v>
                </c:pt>
                <c:pt idx="1280">
                  <c:v>48725</c:v>
                </c:pt>
                <c:pt idx="1281">
                  <c:v>48732</c:v>
                </c:pt>
                <c:pt idx="1282">
                  <c:v>48739</c:v>
                </c:pt>
                <c:pt idx="1283">
                  <c:v>48746</c:v>
                </c:pt>
                <c:pt idx="1284">
                  <c:v>48753</c:v>
                </c:pt>
                <c:pt idx="1285">
                  <c:v>48760</c:v>
                </c:pt>
                <c:pt idx="1286">
                  <c:v>48767</c:v>
                </c:pt>
                <c:pt idx="1287">
                  <c:v>48774</c:v>
                </c:pt>
                <c:pt idx="1288">
                  <c:v>48781</c:v>
                </c:pt>
                <c:pt idx="1289">
                  <c:v>48788</c:v>
                </c:pt>
                <c:pt idx="1290">
                  <c:v>48795</c:v>
                </c:pt>
                <c:pt idx="1291">
                  <c:v>48802</c:v>
                </c:pt>
                <c:pt idx="1292">
                  <c:v>48809</c:v>
                </c:pt>
                <c:pt idx="1293">
                  <c:v>48816</c:v>
                </c:pt>
                <c:pt idx="1294">
                  <c:v>48823</c:v>
                </c:pt>
                <c:pt idx="1295">
                  <c:v>48830</c:v>
                </c:pt>
                <c:pt idx="1296">
                  <c:v>48837</c:v>
                </c:pt>
                <c:pt idx="1297">
                  <c:v>48844</c:v>
                </c:pt>
                <c:pt idx="1298">
                  <c:v>48851</c:v>
                </c:pt>
                <c:pt idx="1299">
                  <c:v>48858</c:v>
                </c:pt>
                <c:pt idx="1300">
                  <c:v>48865</c:v>
                </c:pt>
                <c:pt idx="1301">
                  <c:v>48872</c:v>
                </c:pt>
                <c:pt idx="1302">
                  <c:v>48879</c:v>
                </c:pt>
                <c:pt idx="1303">
                  <c:v>48886</c:v>
                </c:pt>
                <c:pt idx="1304">
                  <c:v>48893</c:v>
                </c:pt>
                <c:pt idx="1305">
                  <c:v>48900</c:v>
                </c:pt>
                <c:pt idx="1306">
                  <c:v>48907</c:v>
                </c:pt>
                <c:pt idx="1307">
                  <c:v>48914</c:v>
                </c:pt>
                <c:pt idx="1308">
                  <c:v>48921</c:v>
                </c:pt>
                <c:pt idx="1309">
                  <c:v>48928</c:v>
                </c:pt>
                <c:pt idx="1310">
                  <c:v>48935</c:v>
                </c:pt>
                <c:pt idx="1311">
                  <c:v>48942</c:v>
                </c:pt>
                <c:pt idx="1312">
                  <c:v>48949</c:v>
                </c:pt>
                <c:pt idx="1313">
                  <c:v>48956</c:v>
                </c:pt>
                <c:pt idx="1314">
                  <c:v>48963</c:v>
                </c:pt>
                <c:pt idx="1315">
                  <c:v>48970</c:v>
                </c:pt>
                <c:pt idx="1316">
                  <c:v>48977</c:v>
                </c:pt>
                <c:pt idx="1317">
                  <c:v>48984</c:v>
                </c:pt>
                <c:pt idx="1318">
                  <c:v>48991</c:v>
                </c:pt>
                <c:pt idx="1319">
                  <c:v>48998</c:v>
                </c:pt>
                <c:pt idx="1320">
                  <c:v>49005</c:v>
                </c:pt>
                <c:pt idx="1321">
                  <c:v>49012</c:v>
                </c:pt>
                <c:pt idx="1322">
                  <c:v>49019</c:v>
                </c:pt>
                <c:pt idx="1323">
                  <c:v>49026</c:v>
                </c:pt>
                <c:pt idx="1324">
                  <c:v>49033</c:v>
                </c:pt>
                <c:pt idx="1325">
                  <c:v>49040</c:v>
                </c:pt>
                <c:pt idx="1326">
                  <c:v>49047</c:v>
                </c:pt>
                <c:pt idx="1327">
                  <c:v>49054</c:v>
                </c:pt>
                <c:pt idx="1328">
                  <c:v>49061</c:v>
                </c:pt>
                <c:pt idx="1329">
                  <c:v>49068</c:v>
                </c:pt>
                <c:pt idx="1330">
                  <c:v>49075</c:v>
                </c:pt>
                <c:pt idx="1331">
                  <c:v>49082</c:v>
                </c:pt>
                <c:pt idx="1332">
                  <c:v>49089</c:v>
                </c:pt>
                <c:pt idx="1333">
                  <c:v>49096</c:v>
                </c:pt>
                <c:pt idx="1334">
                  <c:v>49103</c:v>
                </c:pt>
                <c:pt idx="1335">
                  <c:v>49110</c:v>
                </c:pt>
                <c:pt idx="1336">
                  <c:v>49117</c:v>
                </c:pt>
                <c:pt idx="1337">
                  <c:v>49124</c:v>
                </c:pt>
                <c:pt idx="1338">
                  <c:v>49131</c:v>
                </c:pt>
                <c:pt idx="1339">
                  <c:v>49138</c:v>
                </c:pt>
                <c:pt idx="1340">
                  <c:v>49145</c:v>
                </c:pt>
                <c:pt idx="1341">
                  <c:v>49152</c:v>
                </c:pt>
                <c:pt idx="1342">
                  <c:v>49159</c:v>
                </c:pt>
                <c:pt idx="1343">
                  <c:v>49166</c:v>
                </c:pt>
                <c:pt idx="1344">
                  <c:v>49173</c:v>
                </c:pt>
                <c:pt idx="1345">
                  <c:v>49180</c:v>
                </c:pt>
                <c:pt idx="1346">
                  <c:v>49187</c:v>
                </c:pt>
                <c:pt idx="1347">
                  <c:v>49194</c:v>
                </c:pt>
                <c:pt idx="1348">
                  <c:v>49201</c:v>
                </c:pt>
                <c:pt idx="1349">
                  <c:v>49208</c:v>
                </c:pt>
                <c:pt idx="1350">
                  <c:v>49215</c:v>
                </c:pt>
                <c:pt idx="1351">
                  <c:v>49222</c:v>
                </c:pt>
                <c:pt idx="1352">
                  <c:v>49229</c:v>
                </c:pt>
                <c:pt idx="1353">
                  <c:v>49236</c:v>
                </c:pt>
                <c:pt idx="1354">
                  <c:v>49243</c:v>
                </c:pt>
                <c:pt idx="1355">
                  <c:v>49250</c:v>
                </c:pt>
                <c:pt idx="1356">
                  <c:v>49257</c:v>
                </c:pt>
                <c:pt idx="1357">
                  <c:v>49264</c:v>
                </c:pt>
                <c:pt idx="1358">
                  <c:v>49271</c:v>
                </c:pt>
                <c:pt idx="1359">
                  <c:v>49278</c:v>
                </c:pt>
                <c:pt idx="1360">
                  <c:v>49285</c:v>
                </c:pt>
                <c:pt idx="1361">
                  <c:v>49292</c:v>
                </c:pt>
                <c:pt idx="1362">
                  <c:v>49299</c:v>
                </c:pt>
                <c:pt idx="1363">
                  <c:v>49307</c:v>
                </c:pt>
                <c:pt idx="1364">
                  <c:v>49314</c:v>
                </c:pt>
                <c:pt idx="1365">
                  <c:v>49321</c:v>
                </c:pt>
                <c:pt idx="1366">
                  <c:v>49328</c:v>
                </c:pt>
                <c:pt idx="1367">
                  <c:v>49335</c:v>
                </c:pt>
                <c:pt idx="1368">
                  <c:v>49342</c:v>
                </c:pt>
                <c:pt idx="1369">
                  <c:v>49349</c:v>
                </c:pt>
                <c:pt idx="1370">
                  <c:v>49356</c:v>
                </c:pt>
                <c:pt idx="1371">
                  <c:v>49363</c:v>
                </c:pt>
                <c:pt idx="1372">
                  <c:v>49370</c:v>
                </c:pt>
                <c:pt idx="1373">
                  <c:v>49377</c:v>
                </c:pt>
                <c:pt idx="1374">
                  <c:v>49384</c:v>
                </c:pt>
                <c:pt idx="1375">
                  <c:v>49395</c:v>
                </c:pt>
                <c:pt idx="1376">
                  <c:v>49398</c:v>
                </c:pt>
                <c:pt idx="1377">
                  <c:v>49405</c:v>
                </c:pt>
                <c:pt idx="1378">
                  <c:v>49412</c:v>
                </c:pt>
                <c:pt idx="1379">
                  <c:v>49419</c:v>
                </c:pt>
                <c:pt idx="1380">
                  <c:v>49426</c:v>
                </c:pt>
                <c:pt idx="1381">
                  <c:v>49433</c:v>
                </c:pt>
                <c:pt idx="1382">
                  <c:v>49440</c:v>
                </c:pt>
                <c:pt idx="1383">
                  <c:v>49447</c:v>
                </c:pt>
                <c:pt idx="1384">
                  <c:v>49454</c:v>
                </c:pt>
                <c:pt idx="1385">
                  <c:v>49461</c:v>
                </c:pt>
                <c:pt idx="1386">
                  <c:v>49468</c:v>
                </c:pt>
                <c:pt idx="1387">
                  <c:v>49475</c:v>
                </c:pt>
                <c:pt idx="1388">
                  <c:v>49482</c:v>
                </c:pt>
                <c:pt idx="1389">
                  <c:v>49489</c:v>
                </c:pt>
                <c:pt idx="1390">
                  <c:v>49496</c:v>
                </c:pt>
                <c:pt idx="1391">
                  <c:v>49503</c:v>
                </c:pt>
                <c:pt idx="1392">
                  <c:v>49510</c:v>
                </c:pt>
                <c:pt idx="1393">
                  <c:v>49517</c:v>
                </c:pt>
                <c:pt idx="1394">
                  <c:v>49524</c:v>
                </c:pt>
                <c:pt idx="1395">
                  <c:v>49531</c:v>
                </c:pt>
                <c:pt idx="1396">
                  <c:v>49538</c:v>
                </c:pt>
                <c:pt idx="1397">
                  <c:v>49545</c:v>
                </c:pt>
                <c:pt idx="1398">
                  <c:v>49552</c:v>
                </c:pt>
                <c:pt idx="1399">
                  <c:v>49559</c:v>
                </c:pt>
                <c:pt idx="1400">
                  <c:v>49566</c:v>
                </c:pt>
                <c:pt idx="1401">
                  <c:v>49573</c:v>
                </c:pt>
                <c:pt idx="1402">
                  <c:v>49580</c:v>
                </c:pt>
                <c:pt idx="1403">
                  <c:v>49587</c:v>
                </c:pt>
                <c:pt idx="1404">
                  <c:v>49594</c:v>
                </c:pt>
                <c:pt idx="1405">
                  <c:v>49601</c:v>
                </c:pt>
                <c:pt idx="1406">
                  <c:v>49608</c:v>
                </c:pt>
                <c:pt idx="1407">
                  <c:v>49615</c:v>
                </c:pt>
                <c:pt idx="1408">
                  <c:v>49622</c:v>
                </c:pt>
                <c:pt idx="1409">
                  <c:v>49629</c:v>
                </c:pt>
                <c:pt idx="1410">
                  <c:v>49636</c:v>
                </c:pt>
                <c:pt idx="1411">
                  <c:v>49643</c:v>
                </c:pt>
                <c:pt idx="1412">
                  <c:v>49650</c:v>
                </c:pt>
                <c:pt idx="1413">
                  <c:v>49657</c:v>
                </c:pt>
                <c:pt idx="1414">
                  <c:v>49664</c:v>
                </c:pt>
                <c:pt idx="1415">
                  <c:v>49674</c:v>
                </c:pt>
                <c:pt idx="1416">
                  <c:v>49681</c:v>
                </c:pt>
                <c:pt idx="1417">
                  <c:v>49688</c:v>
                </c:pt>
                <c:pt idx="1418">
                  <c:v>49695</c:v>
                </c:pt>
                <c:pt idx="1419">
                  <c:v>49702</c:v>
                </c:pt>
                <c:pt idx="1420">
                  <c:v>49709</c:v>
                </c:pt>
                <c:pt idx="1421">
                  <c:v>49716</c:v>
                </c:pt>
                <c:pt idx="1422">
                  <c:v>49723</c:v>
                </c:pt>
                <c:pt idx="1423">
                  <c:v>49730</c:v>
                </c:pt>
                <c:pt idx="1424">
                  <c:v>49737</c:v>
                </c:pt>
                <c:pt idx="1425">
                  <c:v>49744</c:v>
                </c:pt>
                <c:pt idx="1426">
                  <c:v>49751</c:v>
                </c:pt>
                <c:pt idx="1427">
                  <c:v>49758</c:v>
                </c:pt>
                <c:pt idx="1428">
                  <c:v>49765</c:v>
                </c:pt>
                <c:pt idx="1429">
                  <c:v>49772</c:v>
                </c:pt>
                <c:pt idx="1430">
                  <c:v>49781</c:v>
                </c:pt>
                <c:pt idx="1431">
                  <c:v>49786</c:v>
                </c:pt>
                <c:pt idx="1432">
                  <c:v>49793</c:v>
                </c:pt>
                <c:pt idx="1433">
                  <c:v>49801</c:v>
                </c:pt>
                <c:pt idx="1434">
                  <c:v>49808</c:v>
                </c:pt>
                <c:pt idx="1435">
                  <c:v>49815</c:v>
                </c:pt>
                <c:pt idx="1436">
                  <c:v>49822</c:v>
                </c:pt>
                <c:pt idx="1437">
                  <c:v>49829</c:v>
                </c:pt>
                <c:pt idx="1438">
                  <c:v>49836</c:v>
                </c:pt>
                <c:pt idx="1439">
                  <c:v>49843</c:v>
                </c:pt>
                <c:pt idx="1440">
                  <c:v>49850</c:v>
                </c:pt>
                <c:pt idx="1441">
                  <c:v>49857</c:v>
                </c:pt>
                <c:pt idx="1442">
                  <c:v>49864</c:v>
                </c:pt>
                <c:pt idx="1443">
                  <c:v>49871</c:v>
                </c:pt>
                <c:pt idx="1444">
                  <c:v>49878</c:v>
                </c:pt>
                <c:pt idx="1445">
                  <c:v>49885</c:v>
                </c:pt>
                <c:pt idx="1446">
                  <c:v>49892</c:v>
                </c:pt>
                <c:pt idx="1447">
                  <c:v>49899</c:v>
                </c:pt>
                <c:pt idx="1448">
                  <c:v>49906</c:v>
                </c:pt>
                <c:pt idx="1449">
                  <c:v>49913</c:v>
                </c:pt>
                <c:pt idx="1450">
                  <c:v>49920</c:v>
                </c:pt>
                <c:pt idx="1451">
                  <c:v>49927</c:v>
                </c:pt>
                <c:pt idx="1452">
                  <c:v>49934</c:v>
                </c:pt>
                <c:pt idx="1453">
                  <c:v>49941</c:v>
                </c:pt>
                <c:pt idx="1454">
                  <c:v>49948</c:v>
                </c:pt>
                <c:pt idx="1455">
                  <c:v>49955</c:v>
                </c:pt>
                <c:pt idx="1456">
                  <c:v>49962</c:v>
                </c:pt>
                <c:pt idx="1457">
                  <c:v>49969</c:v>
                </c:pt>
                <c:pt idx="1458">
                  <c:v>49976</c:v>
                </c:pt>
                <c:pt idx="1459">
                  <c:v>49983</c:v>
                </c:pt>
                <c:pt idx="1460">
                  <c:v>49990</c:v>
                </c:pt>
                <c:pt idx="1461">
                  <c:v>49997</c:v>
                </c:pt>
                <c:pt idx="1462">
                  <c:v>50004</c:v>
                </c:pt>
                <c:pt idx="1463">
                  <c:v>50011</c:v>
                </c:pt>
                <c:pt idx="1464">
                  <c:v>50018</c:v>
                </c:pt>
                <c:pt idx="1465">
                  <c:v>50025</c:v>
                </c:pt>
                <c:pt idx="1466">
                  <c:v>50032</c:v>
                </c:pt>
                <c:pt idx="1467">
                  <c:v>50040</c:v>
                </c:pt>
                <c:pt idx="1468">
                  <c:v>50047</c:v>
                </c:pt>
                <c:pt idx="1469">
                  <c:v>50054</c:v>
                </c:pt>
                <c:pt idx="1470">
                  <c:v>50061</c:v>
                </c:pt>
                <c:pt idx="1471">
                  <c:v>50068</c:v>
                </c:pt>
                <c:pt idx="1472">
                  <c:v>50075</c:v>
                </c:pt>
                <c:pt idx="1473">
                  <c:v>50082</c:v>
                </c:pt>
                <c:pt idx="1474">
                  <c:v>50089</c:v>
                </c:pt>
                <c:pt idx="1475">
                  <c:v>50096</c:v>
                </c:pt>
                <c:pt idx="1476">
                  <c:v>50103</c:v>
                </c:pt>
                <c:pt idx="1477">
                  <c:v>50110</c:v>
                </c:pt>
                <c:pt idx="1478">
                  <c:v>50117</c:v>
                </c:pt>
                <c:pt idx="1479">
                  <c:v>50124</c:v>
                </c:pt>
                <c:pt idx="1480">
                  <c:v>50131</c:v>
                </c:pt>
                <c:pt idx="1481">
                  <c:v>50139</c:v>
                </c:pt>
                <c:pt idx="1482">
                  <c:v>50146</c:v>
                </c:pt>
                <c:pt idx="1483">
                  <c:v>50153</c:v>
                </c:pt>
                <c:pt idx="1484">
                  <c:v>50160</c:v>
                </c:pt>
                <c:pt idx="1485">
                  <c:v>50167</c:v>
                </c:pt>
                <c:pt idx="1486">
                  <c:v>50174</c:v>
                </c:pt>
                <c:pt idx="1487">
                  <c:v>50181</c:v>
                </c:pt>
                <c:pt idx="1488">
                  <c:v>50188</c:v>
                </c:pt>
                <c:pt idx="1489">
                  <c:v>50195</c:v>
                </c:pt>
                <c:pt idx="1490">
                  <c:v>50202</c:v>
                </c:pt>
                <c:pt idx="1491">
                  <c:v>50209</c:v>
                </c:pt>
                <c:pt idx="1492">
                  <c:v>50216</c:v>
                </c:pt>
                <c:pt idx="1493">
                  <c:v>50223</c:v>
                </c:pt>
                <c:pt idx="1494">
                  <c:v>50230</c:v>
                </c:pt>
                <c:pt idx="1495">
                  <c:v>50237</c:v>
                </c:pt>
                <c:pt idx="1496">
                  <c:v>50244</c:v>
                </c:pt>
                <c:pt idx="1497">
                  <c:v>50251</c:v>
                </c:pt>
                <c:pt idx="1498">
                  <c:v>50258</c:v>
                </c:pt>
                <c:pt idx="1499">
                  <c:v>50265</c:v>
                </c:pt>
                <c:pt idx="1500">
                  <c:v>50272</c:v>
                </c:pt>
                <c:pt idx="1501">
                  <c:v>50279</c:v>
                </c:pt>
                <c:pt idx="1502">
                  <c:v>50286</c:v>
                </c:pt>
                <c:pt idx="1503">
                  <c:v>50293</c:v>
                </c:pt>
                <c:pt idx="1504">
                  <c:v>50300</c:v>
                </c:pt>
                <c:pt idx="1505">
                  <c:v>50307</c:v>
                </c:pt>
                <c:pt idx="1506">
                  <c:v>50314</c:v>
                </c:pt>
                <c:pt idx="1507">
                  <c:v>50321</c:v>
                </c:pt>
                <c:pt idx="1508">
                  <c:v>50328</c:v>
                </c:pt>
                <c:pt idx="1509">
                  <c:v>50335</c:v>
                </c:pt>
                <c:pt idx="1510">
                  <c:v>50342</c:v>
                </c:pt>
                <c:pt idx="1511">
                  <c:v>50349</c:v>
                </c:pt>
                <c:pt idx="1512">
                  <c:v>50356</c:v>
                </c:pt>
                <c:pt idx="1513">
                  <c:v>50363</c:v>
                </c:pt>
                <c:pt idx="1514">
                  <c:v>50370</c:v>
                </c:pt>
                <c:pt idx="1515">
                  <c:v>50377</c:v>
                </c:pt>
                <c:pt idx="1516">
                  <c:v>50384</c:v>
                </c:pt>
                <c:pt idx="1517">
                  <c:v>50391</c:v>
                </c:pt>
                <c:pt idx="1518">
                  <c:v>50398</c:v>
                </c:pt>
                <c:pt idx="1519">
                  <c:v>50405</c:v>
                </c:pt>
                <c:pt idx="1520">
                  <c:v>50412</c:v>
                </c:pt>
                <c:pt idx="1521">
                  <c:v>50419</c:v>
                </c:pt>
                <c:pt idx="1522">
                  <c:v>50426</c:v>
                </c:pt>
                <c:pt idx="1523">
                  <c:v>50433</c:v>
                </c:pt>
                <c:pt idx="1524">
                  <c:v>50440</c:v>
                </c:pt>
                <c:pt idx="1525">
                  <c:v>50447</c:v>
                </c:pt>
                <c:pt idx="1526">
                  <c:v>50454</c:v>
                </c:pt>
                <c:pt idx="1527">
                  <c:v>50461</c:v>
                </c:pt>
                <c:pt idx="1528">
                  <c:v>50468</c:v>
                </c:pt>
                <c:pt idx="1529">
                  <c:v>50475</c:v>
                </c:pt>
                <c:pt idx="1530">
                  <c:v>50482</c:v>
                </c:pt>
                <c:pt idx="1531">
                  <c:v>50489</c:v>
                </c:pt>
                <c:pt idx="1532">
                  <c:v>50496</c:v>
                </c:pt>
                <c:pt idx="1533">
                  <c:v>50503</c:v>
                </c:pt>
                <c:pt idx="1534">
                  <c:v>50510</c:v>
                </c:pt>
                <c:pt idx="1535">
                  <c:v>50517</c:v>
                </c:pt>
                <c:pt idx="1536">
                  <c:v>50524</c:v>
                </c:pt>
                <c:pt idx="1537">
                  <c:v>50531</c:v>
                </c:pt>
                <c:pt idx="1538">
                  <c:v>50538</c:v>
                </c:pt>
                <c:pt idx="1539">
                  <c:v>50545</c:v>
                </c:pt>
                <c:pt idx="1540">
                  <c:v>50552</c:v>
                </c:pt>
                <c:pt idx="1541">
                  <c:v>50559</c:v>
                </c:pt>
                <c:pt idx="1542">
                  <c:v>50566</c:v>
                </c:pt>
                <c:pt idx="1543">
                  <c:v>50573</c:v>
                </c:pt>
                <c:pt idx="1544">
                  <c:v>50580</c:v>
                </c:pt>
                <c:pt idx="1545">
                  <c:v>50587</c:v>
                </c:pt>
                <c:pt idx="1546">
                  <c:v>50594</c:v>
                </c:pt>
                <c:pt idx="1547">
                  <c:v>50601</c:v>
                </c:pt>
                <c:pt idx="1548">
                  <c:v>50608</c:v>
                </c:pt>
                <c:pt idx="1549">
                  <c:v>50615</c:v>
                </c:pt>
                <c:pt idx="1550">
                  <c:v>50622</c:v>
                </c:pt>
                <c:pt idx="1551">
                  <c:v>50629</c:v>
                </c:pt>
                <c:pt idx="1552">
                  <c:v>50636</c:v>
                </c:pt>
                <c:pt idx="1553">
                  <c:v>50643</c:v>
                </c:pt>
                <c:pt idx="1554">
                  <c:v>50650</c:v>
                </c:pt>
                <c:pt idx="1555">
                  <c:v>50657</c:v>
                </c:pt>
                <c:pt idx="1556">
                  <c:v>50664</c:v>
                </c:pt>
                <c:pt idx="1557">
                  <c:v>50671</c:v>
                </c:pt>
                <c:pt idx="1558">
                  <c:v>50678</c:v>
                </c:pt>
                <c:pt idx="1559">
                  <c:v>50685</c:v>
                </c:pt>
                <c:pt idx="1560">
                  <c:v>50692</c:v>
                </c:pt>
                <c:pt idx="1561">
                  <c:v>50699</c:v>
                </c:pt>
                <c:pt idx="1562">
                  <c:v>50706</c:v>
                </c:pt>
                <c:pt idx="1563">
                  <c:v>50713</c:v>
                </c:pt>
                <c:pt idx="1564">
                  <c:v>50720</c:v>
                </c:pt>
                <c:pt idx="1565">
                  <c:v>50727</c:v>
                </c:pt>
                <c:pt idx="1566">
                  <c:v>50734</c:v>
                </c:pt>
                <c:pt idx="1567">
                  <c:v>50741</c:v>
                </c:pt>
                <c:pt idx="1568">
                  <c:v>50748</c:v>
                </c:pt>
                <c:pt idx="1569">
                  <c:v>50755</c:v>
                </c:pt>
                <c:pt idx="1570">
                  <c:v>50762</c:v>
                </c:pt>
                <c:pt idx="1571">
                  <c:v>50769</c:v>
                </c:pt>
                <c:pt idx="1572">
                  <c:v>50776</c:v>
                </c:pt>
                <c:pt idx="1573">
                  <c:v>50783</c:v>
                </c:pt>
                <c:pt idx="1574">
                  <c:v>50790</c:v>
                </c:pt>
                <c:pt idx="1575">
                  <c:v>50797</c:v>
                </c:pt>
                <c:pt idx="1576">
                  <c:v>50804</c:v>
                </c:pt>
                <c:pt idx="1577">
                  <c:v>50811</c:v>
                </c:pt>
                <c:pt idx="1578">
                  <c:v>50818</c:v>
                </c:pt>
                <c:pt idx="1579">
                  <c:v>50825</c:v>
                </c:pt>
                <c:pt idx="1580">
                  <c:v>50832</c:v>
                </c:pt>
                <c:pt idx="1581">
                  <c:v>50839</c:v>
                </c:pt>
                <c:pt idx="1582">
                  <c:v>50846</c:v>
                </c:pt>
                <c:pt idx="1583">
                  <c:v>50853</c:v>
                </c:pt>
                <c:pt idx="1584">
                  <c:v>50860</c:v>
                </c:pt>
                <c:pt idx="1585">
                  <c:v>50867</c:v>
                </c:pt>
                <c:pt idx="1586">
                  <c:v>50874</c:v>
                </c:pt>
                <c:pt idx="1587">
                  <c:v>50881</c:v>
                </c:pt>
                <c:pt idx="1588">
                  <c:v>50888</c:v>
                </c:pt>
                <c:pt idx="1589">
                  <c:v>50895</c:v>
                </c:pt>
                <c:pt idx="1590">
                  <c:v>50902</c:v>
                </c:pt>
                <c:pt idx="1591">
                  <c:v>50909</c:v>
                </c:pt>
                <c:pt idx="1592">
                  <c:v>50916</c:v>
                </c:pt>
                <c:pt idx="1593">
                  <c:v>50923</c:v>
                </c:pt>
                <c:pt idx="1594">
                  <c:v>50930</c:v>
                </c:pt>
                <c:pt idx="1595">
                  <c:v>50937</c:v>
                </c:pt>
                <c:pt idx="1596">
                  <c:v>50944</c:v>
                </c:pt>
                <c:pt idx="1597">
                  <c:v>50951</c:v>
                </c:pt>
                <c:pt idx="1598">
                  <c:v>50958</c:v>
                </c:pt>
                <c:pt idx="1599">
                  <c:v>50965</c:v>
                </c:pt>
                <c:pt idx="1600">
                  <c:v>50972</c:v>
                </c:pt>
                <c:pt idx="1601">
                  <c:v>50979</c:v>
                </c:pt>
                <c:pt idx="1602">
                  <c:v>50986</c:v>
                </c:pt>
                <c:pt idx="1603">
                  <c:v>50993</c:v>
                </c:pt>
                <c:pt idx="1604">
                  <c:v>51000</c:v>
                </c:pt>
                <c:pt idx="1605">
                  <c:v>51007</c:v>
                </c:pt>
                <c:pt idx="1606">
                  <c:v>51014</c:v>
                </c:pt>
                <c:pt idx="1607">
                  <c:v>51021</c:v>
                </c:pt>
                <c:pt idx="1608">
                  <c:v>51028</c:v>
                </c:pt>
                <c:pt idx="1609">
                  <c:v>51035</c:v>
                </c:pt>
                <c:pt idx="1610">
                  <c:v>51042</c:v>
                </c:pt>
                <c:pt idx="1611">
                  <c:v>51049</c:v>
                </c:pt>
                <c:pt idx="1612">
                  <c:v>51056</c:v>
                </c:pt>
                <c:pt idx="1613">
                  <c:v>51063</c:v>
                </c:pt>
                <c:pt idx="1614">
                  <c:v>51070</c:v>
                </c:pt>
                <c:pt idx="1615">
                  <c:v>51077</c:v>
                </c:pt>
                <c:pt idx="1616">
                  <c:v>51084</c:v>
                </c:pt>
                <c:pt idx="1617">
                  <c:v>51091</c:v>
                </c:pt>
                <c:pt idx="1618">
                  <c:v>51098</c:v>
                </c:pt>
                <c:pt idx="1619">
                  <c:v>51105</c:v>
                </c:pt>
                <c:pt idx="1620">
                  <c:v>51112</c:v>
                </c:pt>
                <c:pt idx="1621">
                  <c:v>51119</c:v>
                </c:pt>
                <c:pt idx="1622">
                  <c:v>51126</c:v>
                </c:pt>
                <c:pt idx="1623">
                  <c:v>51133</c:v>
                </c:pt>
                <c:pt idx="1624">
                  <c:v>51140</c:v>
                </c:pt>
                <c:pt idx="1625">
                  <c:v>51147</c:v>
                </c:pt>
                <c:pt idx="1626">
                  <c:v>51154</c:v>
                </c:pt>
                <c:pt idx="1627">
                  <c:v>51161</c:v>
                </c:pt>
                <c:pt idx="1628">
                  <c:v>51168</c:v>
                </c:pt>
                <c:pt idx="1629">
                  <c:v>51175</c:v>
                </c:pt>
                <c:pt idx="1630">
                  <c:v>51182</c:v>
                </c:pt>
                <c:pt idx="1631">
                  <c:v>51189</c:v>
                </c:pt>
                <c:pt idx="1632">
                  <c:v>51196</c:v>
                </c:pt>
                <c:pt idx="1633">
                  <c:v>51203</c:v>
                </c:pt>
                <c:pt idx="1634">
                  <c:v>51210</c:v>
                </c:pt>
                <c:pt idx="1635">
                  <c:v>51217</c:v>
                </c:pt>
                <c:pt idx="1636">
                  <c:v>51224</c:v>
                </c:pt>
                <c:pt idx="1637">
                  <c:v>51231</c:v>
                </c:pt>
                <c:pt idx="1638">
                  <c:v>51238</c:v>
                </c:pt>
                <c:pt idx="1639">
                  <c:v>51245</c:v>
                </c:pt>
                <c:pt idx="1640">
                  <c:v>51252</c:v>
                </c:pt>
                <c:pt idx="1641">
                  <c:v>51260</c:v>
                </c:pt>
                <c:pt idx="1642">
                  <c:v>51267</c:v>
                </c:pt>
                <c:pt idx="1643">
                  <c:v>51274</c:v>
                </c:pt>
                <c:pt idx="1644">
                  <c:v>51281</c:v>
                </c:pt>
                <c:pt idx="1645">
                  <c:v>51288</c:v>
                </c:pt>
                <c:pt idx="1646">
                  <c:v>51295</c:v>
                </c:pt>
                <c:pt idx="1647">
                  <c:v>51302</c:v>
                </c:pt>
                <c:pt idx="1648">
                  <c:v>51309</c:v>
                </c:pt>
                <c:pt idx="1649">
                  <c:v>51316</c:v>
                </c:pt>
                <c:pt idx="1650">
                  <c:v>51323</c:v>
                </c:pt>
                <c:pt idx="1651">
                  <c:v>51330</c:v>
                </c:pt>
                <c:pt idx="1652">
                  <c:v>51337</c:v>
                </c:pt>
                <c:pt idx="1653">
                  <c:v>51344</c:v>
                </c:pt>
                <c:pt idx="1654">
                  <c:v>51351</c:v>
                </c:pt>
                <c:pt idx="1655">
                  <c:v>51358</c:v>
                </c:pt>
                <c:pt idx="1656">
                  <c:v>51365</c:v>
                </c:pt>
                <c:pt idx="1657">
                  <c:v>51372</c:v>
                </c:pt>
                <c:pt idx="1658">
                  <c:v>51379</c:v>
                </c:pt>
                <c:pt idx="1659">
                  <c:v>51386</c:v>
                </c:pt>
                <c:pt idx="1660">
                  <c:v>51393</c:v>
                </c:pt>
                <c:pt idx="1661">
                  <c:v>51400</c:v>
                </c:pt>
                <c:pt idx="1662">
                  <c:v>51407</c:v>
                </c:pt>
                <c:pt idx="1663">
                  <c:v>51414</c:v>
                </c:pt>
                <c:pt idx="1664">
                  <c:v>51421</c:v>
                </c:pt>
                <c:pt idx="1665">
                  <c:v>51428</c:v>
                </c:pt>
                <c:pt idx="1666">
                  <c:v>51435</c:v>
                </c:pt>
                <c:pt idx="1667">
                  <c:v>51442</c:v>
                </c:pt>
                <c:pt idx="1668">
                  <c:v>51449</c:v>
                </c:pt>
                <c:pt idx="1669">
                  <c:v>51456</c:v>
                </c:pt>
                <c:pt idx="1670">
                  <c:v>51463</c:v>
                </c:pt>
                <c:pt idx="1671">
                  <c:v>51470</c:v>
                </c:pt>
                <c:pt idx="1672">
                  <c:v>51477</c:v>
                </c:pt>
                <c:pt idx="1673">
                  <c:v>51484</c:v>
                </c:pt>
                <c:pt idx="1674">
                  <c:v>51491</c:v>
                </c:pt>
                <c:pt idx="1675">
                  <c:v>51501</c:v>
                </c:pt>
                <c:pt idx="1676">
                  <c:v>51508</c:v>
                </c:pt>
                <c:pt idx="1677">
                  <c:v>51515</c:v>
                </c:pt>
                <c:pt idx="1678">
                  <c:v>51522</c:v>
                </c:pt>
                <c:pt idx="1679">
                  <c:v>51529</c:v>
                </c:pt>
                <c:pt idx="1680">
                  <c:v>51536</c:v>
                </c:pt>
                <c:pt idx="1681">
                  <c:v>51543</c:v>
                </c:pt>
                <c:pt idx="1682">
                  <c:v>51550</c:v>
                </c:pt>
                <c:pt idx="1683">
                  <c:v>51557</c:v>
                </c:pt>
                <c:pt idx="1684">
                  <c:v>51564</c:v>
                </c:pt>
                <c:pt idx="1685">
                  <c:v>51571</c:v>
                </c:pt>
                <c:pt idx="1686">
                  <c:v>51578</c:v>
                </c:pt>
                <c:pt idx="1687">
                  <c:v>51585</c:v>
                </c:pt>
                <c:pt idx="1688">
                  <c:v>51592</c:v>
                </c:pt>
                <c:pt idx="1689">
                  <c:v>51599</c:v>
                </c:pt>
                <c:pt idx="1690">
                  <c:v>51606</c:v>
                </c:pt>
                <c:pt idx="1691">
                  <c:v>51615</c:v>
                </c:pt>
                <c:pt idx="1692">
                  <c:v>51620</c:v>
                </c:pt>
                <c:pt idx="1693">
                  <c:v>51627</c:v>
                </c:pt>
                <c:pt idx="1694">
                  <c:v>51634</c:v>
                </c:pt>
                <c:pt idx="1695">
                  <c:v>51641</c:v>
                </c:pt>
                <c:pt idx="1696">
                  <c:v>51648</c:v>
                </c:pt>
                <c:pt idx="1697">
                  <c:v>51655</c:v>
                </c:pt>
                <c:pt idx="1698">
                  <c:v>51662</c:v>
                </c:pt>
                <c:pt idx="1699">
                  <c:v>51669</c:v>
                </c:pt>
                <c:pt idx="1700">
                  <c:v>51676</c:v>
                </c:pt>
                <c:pt idx="1701">
                  <c:v>51683</c:v>
                </c:pt>
                <c:pt idx="1702">
                  <c:v>51690</c:v>
                </c:pt>
                <c:pt idx="1703">
                  <c:v>51697</c:v>
                </c:pt>
                <c:pt idx="1704">
                  <c:v>51704</c:v>
                </c:pt>
                <c:pt idx="1705">
                  <c:v>51711</c:v>
                </c:pt>
                <c:pt idx="1706">
                  <c:v>51718</c:v>
                </c:pt>
                <c:pt idx="1707">
                  <c:v>51725</c:v>
                </c:pt>
                <c:pt idx="1708">
                  <c:v>51732</c:v>
                </c:pt>
                <c:pt idx="1709">
                  <c:v>51739</c:v>
                </c:pt>
                <c:pt idx="1710">
                  <c:v>51746</c:v>
                </c:pt>
                <c:pt idx="1711">
                  <c:v>51753</c:v>
                </c:pt>
                <c:pt idx="1712">
                  <c:v>51760</c:v>
                </c:pt>
                <c:pt idx="1713">
                  <c:v>51767</c:v>
                </c:pt>
                <c:pt idx="1714">
                  <c:v>51774</c:v>
                </c:pt>
                <c:pt idx="1715">
                  <c:v>51781</c:v>
                </c:pt>
                <c:pt idx="1716">
                  <c:v>51788</c:v>
                </c:pt>
                <c:pt idx="1717">
                  <c:v>51795</c:v>
                </c:pt>
                <c:pt idx="1718">
                  <c:v>51802</c:v>
                </c:pt>
                <c:pt idx="1719">
                  <c:v>51809</c:v>
                </c:pt>
                <c:pt idx="1720">
                  <c:v>51816</c:v>
                </c:pt>
                <c:pt idx="1721">
                  <c:v>51823</c:v>
                </c:pt>
                <c:pt idx="1722">
                  <c:v>51830</c:v>
                </c:pt>
                <c:pt idx="1723">
                  <c:v>51837</c:v>
                </c:pt>
                <c:pt idx="1724">
                  <c:v>51844</c:v>
                </c:pt>
                <c:pt idx="1725">
                  <c:v>51851</c:v>
                </c:pt>
                <c:pt idx="1726">
                  <c:v>51858</c:v>
                </c:pt>
                <c:pt idx="1727">
                  <c:v>51866</c:v>
                </c:pt>
                <c:pt idx="1728">
                  <c:v>51873</c:v>
                </c:pt>
                <c:pt idx="1729">
                  <c:v>51880</c:v>
                </c:pt>
                <c:pt idx="1730">
                  <c:v>51887</c:v>
                </c:pt>
                <c:pt idx="1731">
                  <c:v>51894</c:v>
                </c:pt>
                <c:pt idx="1732">
                  <c:v>51901</c:v>
                </c:pt>
                <c:pt idx="1733">
                  <c:v>51908</c:v>
                </c:pt>
                <c:pt idx="1734">
                  <c:v>51915</c:v>
                </c:pt>
                <c:pt idx="1735">
                  <c:v>51922</c:v>
                </c:pt>
                <c:pt idx="1736">
                  <c:v>51929</c:v>
                </c:pt>
                <c:pt idx="1737">
                  <c:v>51936</c:v>
                </c:pt>
                <c:pt idx="1738">
                  <c:v>51943</c:v>
                </c:pt>
                <c:pt idx="1739">
                  <c:v>51950</c:v>
                </c:pt>
                <c:pt idx="1740">
                  <c:v>51957</c:v>
                </c:pt>
                <c:pt idx="1741">
                  <c:v>51966</c:v>
                </c:pt>
                <c:pt idx="1742">
                  <c:v>51973</c:v>
                </c:pt>
                <c:pt idx="1743">
                  <c:v>51980</c:v>
                </c:pt>
                <c:pt idx="1744">
                  <c:v>51988</c:v>
                </c:pt>
                <c:pt idx="1745">
                  <c:v>51994</c:v>
                </c:pt>
                <c:pt idx="1746">
                  <c:v>52001</c:v>
                </c:pt>
                <c:pt idx="1747">
                  <c:v>52008</c:v>
                </c:pt>
                <c:pt idx="1748">
                  <c:v>52015</c:v>
                </c:pt>
                <c:pt idx="1749">
                  <c:v>52022</c:v>
                </c:pt>
                <c:pt idx="1750">
                  <c:v>52029</c:v>
                </c:pt>
                <c:pt idx="1751">
                  <c:v>52036</c:v>
                </c:pt>
                <c:pt idx="1752">
                  <c:v>52043</c:v>
                </c:pt>
                <c:pt idx="1753">
                  <c:v>52050</c:v>
                </c:pt>
                <c:pt idx="1754">
                  <c:v>52057</c:v>
                </c:pt>
                <c:pt idx="1755">
                  <c:v>52064</c:v>
                </c:pt>
                <c:pt idx="1756">
                  <c:v>52071</c:v>
                </c:pt>
                <c:pt idx="1757">
                  <c:v>52078</c:v>
                </c:pt>
                <c:pt idx="1758">
                  <c:v>52085</c:v>
                </c:pt>
                <c:pt idx="1759">
                  <c:v>52092</c:v>
                </c:pt>
                <c:pt idx="1760">
                  <c:v>52099</c:v>
                </c:pt>
                <c:pt idx="1761">
                  <c:v>52106</c:v>
                </c:pt>
                <c:pt idx="1762">
                  <c:v>52113</c:v>
                </c:pt>
                <c:pt idx="1763">
                  <c:v>52120</c:v>
                </c:pt>
                <c:pt idx="1764">
                  <c:v>52127</c:v>
                </c:pt>
                <c:pt idx="1765">
                  <c:v>52134</c:v>
                </c:pt>
                <c:pt idx="1766">
                  <c:v>52141</c:v>
                </c:pt>
                <c:pt idx="1767">
                  <c:v>52148</c:v>
                </c:pt>
                <c:pt idx="1768">
                  <c:v>52155</c:v>
                </c:pt>
                <c:pt idx="1769">
                  <c:v>52162</c:v>
                </c:pt>
                <c:pt idx="1770">
                  <c:v>52169</c:v>
                </c:pt>
                <c:pt idx="1771">
                  <c:v>52176</c:v>
                </c:pt>
                <c:pt idx="1772">
                  <c:v>52183</c:v>
                </c:pt>
                <c:pt idx="1773">
                  <c:v>52190</c:v>
                </c:pt>
                <c:pt idx="1774">
                  <c:v>52197</c:v>
                </c:pt>
                <c:pt idx="1775">
                  <c:v>52204</c:v>
                </c:pt>
                <c:pt idx="1776">
                  <c:v>52211</c:v>
                </c:pt>
                <c:pt idx="1777">
                  <c:v>52218</c:v>
                </c:pt>
                <c:pt idx="1778">
                  <c:v>52229</c:v>
                </c:pt>
                <c:pt idx="1779">
                  <c:v>52233</c:v>
                </c:pt>
                <c:pt idx="1780">
                  <c:v>52239</c:v>
                </c:pt>
                <c:pt idx="1781">
                  <c:v>52246</c:v>
                </c:pt>
                <c:pt idx="1782">
                  <c:v>52253</c:v>
                </c:pt>
                <c:pt idx="1783">
                  <c:v>52260</c:v>
                </c:pt>
                <c:pt idx="1784">
                  <c:v>52267</c:v>
                </c:pt>
                <c:pt idx="1785">
                  <c:v>52274</c:v>
                </c:pt>
                <c:pt idx="1786">
                  <c:v>52281</c:v>
                </c:pt>
                <c:pt idx="1787">
                  <c:v>52288</c:v>
                </c:pt>
                <c:pt idx="1788">
                  <c:v>52295</c:v>
                </c:pt>
                <c:pt idx="1789">
                  <c:v>52302</c:v>
                </c:pt>
                <c:pt idx="1790">
                  <c:v>52309</c:v>
                </c:pt>
                <c:pt idx="1791">
                  <c:v>52316</c:v>
                </c:pt>
                <c:pt idx="1792">
                  <c:v>52323</c:v>
                </c:pt>
                <c:pt idx="1793">
                  <c:v>52330</c:v>
                </c:pt>
                <c:pt idx="1794">
                  <c:v>52337</c:v>
                </c:pt>
                <c:pt idx="1795">
                  <c:v>52344</c:v>
                </c:pt>
                <c:pt idx="1796">
                  <c:v>52351</c:v>
                </c:pt>
                <c:pt idx="1797">
                  <c:v>52358</c:v>
                </c:pt>
                <c:pt idx="1798">
                  <c:v>52365</c:v>
                </c:pt>
                <c:pt idx="1799">
                  <c:v>52372</c:v>
                </c:pt>
                <c:pt idx="1800">
                  <c:v>52379</c:v>
                </c:pt>
                <c:pt idx="1801">
                  <c:v>52386</c:v>
                </c:pt>
                <c:pt idx="1802">
                  <c:v>52393</c:v>
                </c:pt>
                <c:pt idx="1803">
                  <c:v>52400</c:v>
                </c:pt>
                <c:pt idx="1804">
                  <c:v>52407</c:v>
                </c:pt>
                <c:pt idx="1805">
                  <c:v>52414</c:v>
                </c:pt>
                <c:pt idx="1806">
                  <c:v>52421</c:v>
                </c:pt>
                <c:pt idx="1807">
                  <c:v>52428</c:v>
                </c:pt>
                <c:pt idx="1808">
                  <c:v>52435</c:v>
                </c:pt>
                <c:pt idx="1809">
                  <c:v>52442</c:v>
                </c:pt>
                <c:pt idx="1810">
                  <c:v>52449</c:v>
                </c:pt>
                <c:pt idx="1811">
                  <c:v>52456</c:v>
                </c:pt>
                <c:pt idx="1812">
                  <c:v>52463</c:v>
                </c:pt>
                <c:pt idx="1813">
                  <c:v>52470</c:v>
                </c:pt>
                <c:pt idx="1814">
                  <c:v>52477</c:v>
                </c:pt>
                <c:pt idx="1815">
                  <c:v>52484</c:v>
                </c:pt>
                <c:pt idx="1816">
                  <c:v>52491</c:v>
                </c:pt>
                <c:pt idx="1817">
                  <c:v>52498</c:v>
                </c:pt>
                <c:pt idx="1818">
                  <c:v>52505</c:v>
                </c:pt>
                <c:pt idx="1819">
                  <c:v>52512</c:v>
                </c:pt>
                <c:pt idx="1820">
                  <c:v>52519</c:v>
                </c:pt>
                <c:pt idx="1821">
                  <c:v>52526</c:v>
                </c:pt>
                <c:pt idx="1822">
                  <c:v>52533</c:v>
                </c:pt>
                <c:pt idx="1823">
                  <c:v>52540</c:v>
                </c:pt>
                <c:pt idx="1824">
                  <c:v>52547</c:v>
                </c:pt>
                <c:pt idx="1825">
                  <c:v>52554</c:v>
                </c:pt>
                <c:pt idx="1826">
                  <c:v>52561</c:v>
                </c:pt>
                <c:pt idx="1827">
                  <c:v>52568</c:v>
                </c:pt>
                <c:pt idx="1828">
                  <c:v>52575</c:v>
                </c:pt>
                <c:pt idx="1829">
                  <c:v>52582</c:v>
                </c:pt>
                <c:pt idx="1830">
                  <c:v>52589</c:v>
                </c:pt>
                <c:pt idx="1831">
                  <c:v>52596</c:v>
                </c:pt>
                <c:pt idx="1832">
                  <c:v>52603</c:v>
                </c:pt>
                <c:pt idx="1833">
                  <c:v>52610</c:v>
                </c:pt>
                <c:pt idx="1834">
                  <c:v>52617</c:v>
                </c:pt>
                <c:pt idx="1835">
                  <c:v>52624</c:v>
                </c:pt>
                <c:pt idx="1836">
                  <c:v>52631</c:v>
                </c:pt>
                <c:pt idx="1837">
                  <c:v>52638</c:v>
                </c:pt>
                <c:pt idx="1838">
                  <c:v>52645</c:v>
                </c:pt>
                <c:pt idx="1839">
                  <c:v>52652</c:v>
                </c:pt>
                <c:pt idx="1840">
                  <c:v>52659</c:v>
                </c:pt>
                <c:pt idx="1841">
                  <c:v>52666</c:v>
                </c:pt>
                <c:pt idx="1842">
                  <c:v>52673</c:v>
                </c:pt>
                <c:pt idx="1843">
                  <c:v>52680</c:v>
                </c:pt>
                <c:pt idx="1844">
                  <c:v>52687</c:v>
                </c:pt>
                <c:pt idx="1845">
                  <c:v>52694</c:v>
                </c:pt>
                <c:pt idx="1846">
                  <c:v>52701</c:v>
                </c:pt>
                <c:pt idx="1847">
                  <c:v>52708</c:v>
                </c:pt>
                <c:pt idx="1848">
                  <c:v>52715</c:v>
                </c:pt>
                <c:pt idx="1849">
                  <c:v>52722</c:v>
                </c:pt>
                <c:pt idx="1850">
                  <c:v>52729</c:v>
                </c:pt>
                <c:pt idx="1851">
                  <c:v>52736</c:v>
                </c:pt>
                <c:pt idx="1852">
                  <c:v>52743</c:v>
                </c:pt>
                <c:pt idx="1853">
                  <c:v>52750</c:v>
                </c:pt>
                <c:pt idx="1854">
                  <c:v>52757</c:v>
                </c:pt>
                <c:pt idx="1855">
                  <c:v>52764</c:v>
                </c:pt>
                <c:pt idx="1856">
                  <c:v>52771</c:v>
                </c:pt>
                <c:pt idx="1857">
                  <c:v>52778</c:v>
                </c:pt>
                <c:pt idx="1858">
                  <c:v>52785</c:v>
                </c:pt>
                <c:pt idx="1859">
                  <c:v>52792</c:v>
                </c:pt>
                <c:pt idx="1860">
                  <c:v>52799</c:v>
                </c:pt>
                <c:pt idx="1861">
                  <c:v>52806</c:v>
                </c:pt>
                <c:pt idx="1862">
                  <c:v>52813</c:v>
                </c:pt>
                <c:pt idx="1863">
                  <c:v>52820</c:v>
                </c:pt>
                <c:pt idx="1864">
                  <c:v>52827</c:v>
                </c:pt>
                <c:pt idx="1865">
                  <c:v>52834</c:v>
                </c:pt>
                <c:pt idx="1866">
                  <c:v>52841</c:v>
                </c:pt>
                <c:pt idx="1867">
                  <c:v>52848</c:v>
                </c:pt>
                <c:pt idx="1868">
                  <c:v>52855</c:v>
                </c:pt>
                <c:pt idx="1869">
                  <c:v>52862</c:v>
                </c:pt>
                <c:pt idx="1870">
                  <c:v>52869</c:v>
                </c:pt>
                <c:pt idx="1871">
                  <c:v>52876</c:v>
                </c:pt>
                <c:pt idx="1872">
                  <c:v>52883</c:v>
                </c:pt>
                <c:pt idx="1873">
                  <c:v>52890</c:v>
                </c:pt>
                <c:pt idx="1874">
                  <c:v>52897</c:v>
                </c:pt>
                <c:pt idx="1875">
                  <c:v>52904</c:v>
                </c:pt>
                <c:pt idx="1876">
                  <c:v>52911</c:v>
                </c:pt>
                <c:pt idx="1877">
                  <c:v>52918</c:v>
                </c:pt>
                <c:pt idx="1878">
                  <c:v>52925</c:v>
                </c:pt>
                <c:pt idx="1879">
                  <c:v>52932</c:v>
                </c:pt>
                <c:pt idx="1880">
                  <c:v>52939</c:v>
                </c:pt>
                <c:pt idx="1881">
                  <c:v>52946</c:v>
                </c:pt>
                <c:pt idx="1882">
                  <c:v>52953</c:v>
                </c:pt>
                <c:pt idx="1883">
                  <c:v>52960</c:v>
                </c:pt>
                <c:pt idx="1884">
                  <c:v>52967</c:v>
                </c:pt>
                <c:pt idx="1885">
                  <c:v>52974</c:v>
                </c:pt>
                <c:pt idx="1886">
                  <c:v>52981</c:v>
                </c:pt>
                <c:pt idx="1887">
                  <c:v>52988</c:v>
                </c:pt>
                <c:pt idx="1888">
                  <c:v>52995</c:v>
                </c:pt>
                <c:pt idx="1889">
                  <c:v>53002</c:v>
                </c:pt>
                <c:pt idx="1890">
                  <c:v>53009</c:v>
                </c:pt>
                <c:pt idx="1891">
                  <c:v>53016</c:v>
                </c:pt>
                <c:pt idx="1892">
                  <c:v>53023</c:v>
                </c:pt>
                <c:pt idx="1893">
                  <c:v>53030</c:v>
                </c:pt>
                <c:pt idx="1894">
                  <c:v>53037</c:v>
                </c:pt>
                <c:pt idx="1895">
                  <c:v>53044</c:v>
                </c:pt>
                <c:pt idx="1896">
                  <c:v>53051</c:v>
                </c:pt>
                <c:pt idx="1897">
                  <c:v>53058</c:v>
                </c:pt>
                <c:pt idx="1898">
                  <c:v>53065</c:v>
                </c:pt>
                <c:pt idx="1899">
                  <c:v>53072</c:v>
                </c:pt>
                <c:pt idx="1900">
                  <c:v>53079</c:v>
                </c:pt>
                <c:pt idx="1901">
                  <c:v>53086</c:v>
                </c:pt>
                <c:pt idx="1902">
                  <c:v>53093</c:v>
                </c:pt>
                <c:pt idx="1903">
                  <c:v>53100</c:v>
                </c:pt>
                <c:pt idx="1904">
                  <c:v>53107</c:v>
                </c:pt>
                <c:pt idx="1905">
                  <c:v>53114</c:v>
                </c:pt>
                <c:pt idx="1906">
                  <c:v>53121</c:v>
                </c:pt>
                <c:pt idx="1907">
                  <c:v>53128</c:v>
                </c:pt>
                <c:pt idx="1908">
                  <c:v>53135</c:v>
                </c:pt>
                <c:pt idx="1909">
                  <c:v>53142</c:v>
                </c:pt>
                <c:pt idx="1910">
                  <c:v>53149</c:v>
                </c:pt>
                <c:pt idx="1911">
                  <c:v>53156</c:v>
                </c:pt>
                <c:pt idx="1912">
                  <c:v>53163</c:v>
                </c:pt>
                <c:pt idx="1913">
                  <c:v>53170</c:v>
                </c:pt>
                <c:pt idx="1914">
                  <c:v>53177</c:v>
                </c:pt>
                <c:pt idx="1915">
                  <c:v>53184</c:v>
                </c:pt>
                <c:pt idx="1916">
                  <c:v>53191</c:v>
                </c:pt>
                <c:pt idx="1917">
                  <c:v>53198</c:v>
                </c:pt>
                <c:pt idx="1918">
                  <c:v>53205</c:v>
                </c:pt>
                <c:pt idx="1919">
                  <c:v>53212</c:v>
                </c:pt>
                <c:pt idx="1920">
                  <c:v>53219</c:v>
                </c:pt>
                <c:pt idx="1921">
                  <c:v>53226</c:v>
                </c:pt>
                <c:pt idx="1922">
                  <c:v>53233</c:v>
                </c:pt>
                <c:pt idx="1923">
                  <c:v>53240</c:v>
                </c:pt>
                <c:pt idx="1924">
                  <c:v>53247</c:v>
                </c:pt>
                <c:pt idx="1925">
                  <c:v>53254</c:v>
                </c:pt>
                <c:pt idx="1926">
                  <c:v>53261</c:v>
                </c:pt>
                <c:pt idx="1927">
                  <c:v>53268</c:v>
                </c:pt>
                <c:pt idx="1928">
                  <c:v>53275</c:v>
                </c:pt>
                <c:pt idx="1929">
                  <c:v>53282</c:v>
                </c:pt>
                <c:pt idx="1930">
                  <c:v>53289</c:v>
                </c:pt>
                <c:pt idx="1931">
                  <c:v>53296</c:v>
                </c:pt>
                <c:pt idx="1932">
                  <c:v>53303</c:v>
                </c:pt>
                <c:pt idx="1933">
                  <c:v>53310</c:v>
                </c:pt>
                <c:pt idx="1934">
                  <c:v>53317</c:v>
                </c:pt>
                <c:pt idx="1935">
                  <c:v>53325</c:v>
                </c:pt>
                <c:pt idx="1936">
                  <c:v>53332</c:v>
                </c:pt>
                <c:pt idx="1937">
                  <c:v>53339</c:v>
                </c:pt>
                <c:pt idx="1938">
                  <c:v>53346</c:v>
                </c:pt>
                <c:pt idx="1939">
                  <c:v>53353</c:v>
                </c:pt>
                <c:pt idx="1940">
                  <c:v>53360</c:v>
                </c:pt>
                <c:pt idx="1941">
                  <c:v>53367</c:v>
                </c:pt>
                <c:pt idx="1942">
                  <c:v>53374</c:v>
                </c:pt>
                <c:pt idx="1943">
                  <c:v>53381</c:v>
                </c:pt>
                <c:pt idx="1944">
                  <c:v>53388</c:v>
                </c:pt>
                <c:pt idx="1945">
                  <c:v>53395</c:v>
                </c:pt>
                <c:pt idx="1946">
                  <c:v>53402</c:v>
                </c:pt>
                <c:pt idx="1947">
                  <c:v>53413</c:v>
                </c:pt>
                <c:pt idx="1948">
                  <c:v>53416</c:v>
                </c:pt>
                <c:pt idx="1949">
                  <c:v>53423</c:v>
                </c:pt>
                <c:pt idx="1950">
                  <c:v>53430</c:v>
                </c:pt>
                <c:pt idx="1951">
                  <c:v>53437</c:v>
                </c:pt>
                <c:pt idx="1952">
                  <c:v>53444</c:v>
                </c:pt>
                <c:pt idx="1953">
                  <c:v>53451</c:v>
                </c:pt>
                <c:pt idx="1954">
                  <c:v>53458</c:v>
                </c:pt>
                <c:pt idx="1955">
                  <c:v>53465</c:v>
                </c:pt>
                <c:pt idx="1956">
                  <c:v>53472</c:v>
                </c:pt>
                <c:pt idx="1957">
                  <c:v>53479</c:v>
                </c:pt>
                <c:pt idx="1958">
                  <c:v>53486</c:v>
                </c:pt>
                <c:pt idx="1959">
                  <c:v>53493</c:v>
                </c:pt>
                <c:pt idx="1960">
                  <c:v>53500</c:v>
                </c:pt>
                <c:pt idx="1961">
                  <c:v>53507</c:v>
                </c:pt>
                <c:pt idx="1962">
                  <c:v>53514</c:v>
                </c:pt>
                <c:pt idx="1963">
                  <c:v>53521</c:v>
                </c:pt>
                <c:pt idx="1964">
                  <c:v>53528</c:v>
                </c:pt>
                <c:pt idx="1965">
                  <c:v>53535</c:v>
                </c:pt>
                <c:pt idx="1966">
                  <c:v>53542</c:v>
                </c:pt>
                <c:pt idx="1967">
                  <c:v>53549</c:v>
                </c:pt>
                <c:pt idx="1968">
                  <c:v>53556</c:v>
                </c:pt>
                <c:pt idx="1969">
                  <c:v>53563</c:v>
                </c:pt>
                <c:pt idx="1970">
                  <c:v>53570</c:v>
                </c:pt>
                <c:pt idx="1971">
                  <c:v>53577</c:v>
                </c:pt>
                <c:pt idx="1972">
                  <c:v>53584</c:v>
                </c:pt>
                <c:pt idx="1973">
                  <c:v>53591</c:v>
                </c:pt>
                <c:pt idx="1974">
                  <c:v>53598</c:v>
                </c:pt>
                <c:pt idx="1975">
                  <c:v>53605</c:v>
                </c:pt>
                <c:pt idx="1976">
                  <c:v>53612</c:v>
                </c:pt>
                <c:pt idx="1977">
                  <c:v>53619</c:v>
                </c:pt>
                <c:pt idx="1978">
                  <c:v>53626</c:v>
                </c:pt>
                <c:pt idx="1979">
                  <c:v>53633</c:v>
                </c:pt>
                <c:pt idx="1980">
                  <c:v>53640</c:v>
                </c:pt>
                <c:pt idx="1981">
                  <c:v>53647</c:v>
                </c:pt>
                <c:pt idx="1982">
                  <c:v>53654</c:v>
                </c:pt>
                <c:pt idx="1983">
                  <c:v>53661</c:v>
                </c:pt>
                <c:pt idx="1984">
                  <c:v>53668</c:v>
                </c:pt>
                <c:pt idx="1985">
                  <c:v>53675</c:v>
                </c:pt>
                <c:pt idx="1986">
                  <c:v>53682</c:v>
                </c:pt>
                <c:pt idx="1987">
                  <c:v>53692</c:v>
                </c:pt>
                <c:pt idx="1988">
                  <c:v>53699</c:v>
                </c:pt>
                <c:pt idx="1989">
                  <c:v>53706</c:v>
                </c:pt>
                <c:pt idx="1990">
                  <c:v>53713</c:v>
                </c:pt>
                <c:pt idx="1991">
                  <c:v>53720</c:v>
                </c:pt>
                <c:pt idx="1992">
                  <c:v>53727</c:v>
                </c:pt>
                <c:pt idx="1993">
                  <c:v>53734</c:v>
                </c:pt>
                <c:pt idx="1994">
                  <c:v>53741</c:v>
                </c:pt>
                <c:pt idx="1995">
                  <c:v>53748</c:v>
                </c:pt>
                <c:pt idx="1996">
                  <c:v>53755</c:v>
                </c:pt>
                <c:pt idx="1997">
                  <c:v>53762</c:v>
                </c:pt>
                <c:pt idx="1998">
                  <c:v>53769</c:v>
                </c:pt>
                <c:pt idx="1999">
                  <c:v>53776</c:v>
                </c:pt>
                <c:pt idx="2000">
                  <c:v>53783</c:v>
                </c:pt>
                <c:pt idx="2001">
                  <c:v>53790</c:v>
                </c:pt>
                <c:pt idx="2002">
                  <c:v>53799</c:v>
                </c:pt>
                <c:pt idx="2003">
                  <c:v>53804</c:v>
                </c:pt>
                <c:pt idx="2004">
                  <c:v>53811</c:v>
                </c:pt>
                <c:pt idx="2005">
                  <c:v>53818</c:v>
                </c:pt>
                <c:pt idx="2006">
                  <c:v>53825</c:v>
                </c:pt>
                <c:pt idx="2007">
                  <c:v>53832</c:v>
                </c:pt>
                <c:pt idx="2008">
                  <c:v>53839</c:v>
                </c:pt>
                <c:pt idx="2009">
                  <c:v>53846</c:v>
                </c:pt>
                <c:pt idx="2010">
                  <c:v>53853</c:v>
                </c:pt>
                <c:pt idx="2011">
                  <c:v>53860</c:v>
                </c:pt>
                <c:pt idx="2012">
                  <c:v>53867</c:v>
                </c:pt>
                <c:pt idx="2013">
                  <c:v>53874</c:v>
                </c:pt>
                <c:pt idx="2014">
                  <c:v>53881</c:v>
                </c:pt>
                <c:pt idx="2015">
                  <c:v>53888</c:v>
                </c:pt>
                <c:pt idx="2016">
                  <c:v>53895</c:v>
                </c:pt>
                <c:pt idx="2017">
                  <c:v>53902</c:v>
                </c:pt>
                <c:pt idx="2018">
                  <c:v>53909</c:v>
                </c:pt>
                <c:pt idx="2019">
                  <c:v>53916</c:v>
                </c:pt>
                <c:pt idx="2020">
                  <c:v>53923</c:v>
                </c:pt>
                <c:pt idx="2021">
                  <c:v>53930</c:v>
                </c:pt>
                <c:pt idx="2022">
                  <c:v>53937</c:v>
                </c:pt>
                <c:pt idx="2023">
                  <c:v>53944</c:v>
                </c:pt>
                <c:pt idx="2024">
                  <c:v>53951</c:v>
                </c:pt>
                <c:pt idx="2025">
                  <c:v>53958</c:v>
                </c:pt>
                <c:pt idx="2026">
                  <c:v>53965</c:v>
                </c:pt>
                <c:pt idx="2027">
                  <c:v>53972</c:v>
                </c:pt>
                <c:pt idx="2028">
                  <c:v>53979</c:v>
                </c:pt>
                <c:pt idx="2029">
                  <c:v>53986</c:v>
                </c:pt>
                <c:pt idx="2030">
                  <c:v>53993</c:v>
                </c:pt>
                <c:pt idx="2031">
                  <c:v>54000</c:v>
                </c:pt>
                <c:pt idx="2032">
                  <c:v>54007</c:v>
                </c:pt>
                <c:pt idx="2033">
                  <c:v>54014</c:v>
                </c:pt>
                <c:pt idx="2034">
                  <c:v>54021</c:v>
                </c:pt>
                <c:pt idx="2035">
                  <c:v>54028</c:v>
                </c:pt>
                <c:pt idx="2036">
                  <c:v>54035</c:v>
                </c:pt>
                <c:pt idx="2037">
                  <c:v>54042</c:v>
                </c:pt>
                <c:pt idx="2038">
                  <c:v>54049</c:v>
                </c:pt>
                <c:pt idx="2039">
                  <c:v>54057</c:v>
                </c:pt>
                <c:pt idx="2040">
                  <c:v>54064</c:v>
                </c:pt>
                <c:pt idx="2041">
                  <c:v>54071</c:v>
                </c:pt>
                <c:pt idx="2042">
                  <c:v>54078</c:v>
                </c:pt>
                <c:pt idx="2043">
                  <c:v>54085</c:v>
                </c:pt>
                <c:pt idx="2044">
                  <c:v>54092</c:v>
                </c:pt>
                <c:pt idx="2045">
                  <c:v>54099</c:v>
                </c:pt>
                <c:pt idx="2046">
                  <c:v>54106</c:v>
                </c:pt>
                <c:pt idx="2047">
                  <c:v>54113</c:v>
                </c:pt>
                <c:pt idx="2048">
                  <c:v>54120</c:v>
                </c:pt>
                <c:pt idx="2049">
                  <c:v>54127</c:v>
                </c:pt>
                <c:pt idx="2050">
                  <c:v>54134</c:v>
                </c:pt>
                <c:pt idx="2051">
                  <c:v>54141</c:v>
                </c:pt>
                <c:pt idx="2052">
                  <c:v>54148</c:v>
                </c:pt>
                <c:pt idx="2053">
                  <c:v>54157</c:v>
                </c:pt>
                <c:pt idx="2054">
                  <c:v>54164</c:v>
                </c:pt>
                <c:pt idx="2055">
                  <c:v>54171</c:v>
                </c:pt>
                <c:pt idx="2056">
                  <c:v>54178</c:v>
                </c:pt>
                <c:pt idx="2057">
                  <c:v>54185</c:v>
                </c:pt>
                <c:pt idx="2058">
                  <c:v>54192</c:v>
                </c:pt>
                <c:pt idx="2059">
                  <c:v>54199</c:v>
                </c:pt>
                <c:pt idx="2060">
                  <c:v>54206</c:v>
                </c:pt>
                <c:pt idx="2061">
                  <c:v>54213</c:v>
                </c:pt>
                <c:pt idx="2062">
                  <c:v>54220</c:v>
                </c:pt>
                <c:pt idx="2063">
                  <c:v>54227</c:v>
                </c:pt>
                <c:pt idx="2064">
                  <c:v>54234</c:v>
                </c:pt>
                <c:pt idx="2065">
                  <c:v>54241</c:v>
                </c:pt>
                <c:pt idx="2066">
                  <c:v>54248</c:v>
                </c:pt>
                <c:pt idx="2067">
                  <c:v>54255</c:v>
                </c:pt>
                <c:pt idx="2068">
                  <c:v>54262</c:v>
                </c:pt>
                <c:pt idx="2069">
                  <c:v>54269</c:v>
                </c:pt>
                <c:pt idx="2070">
                  <c:v>54276</c:v>
                </c:pt>
                <c:pt idx="2071">
                  <c:v>54283</c:v>
                </c:pt>
                <c:pt idx="2072">
                  <c:v>54290</c:v>
                </c:pt>
                <c:pt idx="2073">
                  <c:v>54297</c:v>
                </c:pt>
                <c:pt idx="2074">
                  <c:v>54304</c:v>
                </c:pt>
                <c:pt idx="2075">
                  <c:v>54311</c:v>
                </c:pt>
                <c:pt idx="2076">
                  <c:v>54318</c:v>
                </c:pt>
                <c:pt idx="2077">
                  <c:v>54325</c:v>
                </c:pt>
                <c:pt idx="2078">
                  <c:v>54332</c:v>
                </c:pt>
                <c:pt idx="2079">
                  <c:v>54339</c:v>
                </c:pt>
                <c:pt idx="2080">
                  <c:v>54346</c:v>
                </c:pt>
                <c:pt idx="2081">
                  <c:v>54353</c:v>
                </c:pt>
                <c:pt idx="2082">
                  <c:v>54360</c:v>
                </c:pt>
                <c:pt idx="2083">
                  <c:v>54367</c:v>
                </c:pt>
                <c:pt idx="2084">
                  <c:v>54374</c:v>
                </c:pt>
                <c:pt idx="2085">
                  <c:v>54381</c:v>
                </c:pt>
                <c:pt idx="2086">
                  <c:v>54388</c:v>
                </c:pt>
                <c:pt idx="2087">
                  <c:v>54395</c:v>
                </c:pt>
                <c:pt idx="2088">
                  <c:v>54402</c:v>
                </c:pt>
                <c:pt idx="2089">
                  <c:v>54409</c:v>
                </c:pt>
                <c:pt idx="2090">
                  <c:v>54416</c:v>
                </c:pt>
                <c:pt idx="2091">
                  <c:v>54423</c:v>
                </c:pt>
                <c:pt idx="2092">
                  <c:v>54430</c:v>
                </c:pt>
                <c:pt idx="2093">
                  <c:v>54437</c:v>
                </c:pt>
                <c:pt idx="2094">
                  <c:v>54444</c:v>
                </c:pt>
                <c:pt idx="2095">
                  <c:v>54451</c:v>
                </c:pt>
                <c:pt idx="2096">
                  <c:v>54458</c:v>
                </c:pt>
                <c:pt idx="2097">
                  <c:v>54465</c:v>
                </c:pt>
                <c:pt idx="2098">
                  <c:v>54472</c:v>
                </c:pt>
                <c:pt idx="2099">
                  <c:v>54479</c:v>
                </c:pt>
                <c:pt idx="2100">
                  <c:v>54486</c:v>
                </c:pt>
                <c:pt idx="2101">
                  <c:v>54493</c:v>
                </c:pt>
                <c:pt idx="2102">
                  <c:v>54500</c:v>
                </c:pt>
                <c:pt idx="2103">
                  <c:v>54507</c:v>
                </c:pt>
                <c:pt idx="2104">
                  <c:v>54514</c:v>
                </c:pt>
                <c:pt idx="2105">
                  <c:v>54521</c:v>
                </c:pt>
                <c:pt idx="2106">
                  <c:v>54528</c:v>
                </c:pt>
                <c:pt idx="2107">
                  <c:v>54535</c:v>
                </c:pt>
                <c:pt idx="2108">
                  <c:v>54542</c:v>
                </c:pt>
                <c:pt idx="2109">
                  <c:v>54549</c:v>
                </c:pt>
                <c:pt idx="2110">
                  <c:v>54556</c:v>
                </c:pt>
                <c:pt idx="2111">
                  <c:v>54563</c:v>
                </c:pt>
                <c:pt idx="2112">
                  <c:v>54570</c:v>
                </c:pt>
                <c:pt idx="2113">
                  <c:v>54577</c:v>
                </c:pt>
                <c:pt idx="2114">
                  <c:v>54584</c:v>
                </c:pt>
                <c:pt idx="2115">
                  <c:v>54591</c:v>
                </c:pt>
                <c:pt idx="2116">
                  <c:v>54598</c:v>
                </c:pt>
                <c:pt idx="2117">
                  <c:v>54605</c:v>
                </c:pt>
                <c:pt idx="2118">
                  <c:v>54612</c:v>
                </c:pt>
                <c:pt idx="2119">
                  <c:v>54619</c:v>
                </c:pt>
                <c:pt idx="2120">
                  <c:v>54626</c:v>
                </c:pt>
                <c:pt idx="2121">
                  <c:v>54633</c:v>
                </c:pt>
                <c:pt idx="2122">
                  <c:v>54640</c:v>
                </c:pt>
                <c:pt idx="2123">
                  <c:v>54647</c:v>
                </c:pt>
                <c:pt idx="2124">
                  <c:v>54654</c:v>
                </c:pt>
                <c:pt idx="2125">
                  <c:v>54661</c:v>
                </c:pt>
                <c:pt idx="2126">
                  <c:v>54668</c:v>
                </c:pt>
                <c:pt idx="2127">
                  <c:v>54675</c:v>
                </c:pt>
                <c:pt idx="2128">
                  <c:v>54682</c:v>
                </c:pt>
                <c:pt idx="2129">
                  <c:v>54689</c:v>
                </c:pt>
                <c:pt idx="2130">
                  <c:v>54696</c:v>
                </c:pt>
                <c:pt idx="2131">
                  <c:v>54703</c:v>
                </c:pt>
                <c:pt idx="2132">
                  <c:v>54710</c:v>
                </c:pt>
                <c:pt idx="2133">
                  <c:v>54717</c:v>
                </c:pt>
                <c:pt idx="2134">
                  <c:v>54724</c:v>
                </c:pt>
                <c:pt idx="2135">
                  <c:v>54731</c:v>
                </c:pt>
                <c:pt idx="2136">
                  <c:v>54738</c:v>
                </c:pt>
                <c:pt idx="2137">
                  <c:v>54745</c:v>
                </c:pt>
                <c:pt idx="2138">
                  <c:v>54752</c:v>
                </c:pt>
                <c:pt idx="2139">
                  <c:v>54759</c:v>
                </c:pt>
                <c:pt idx="2140">
                  <c:v>54766</c:v>
                </c:pt>
                <c:pt idx="2141">
                  <c:v>54773</c:v>
                </c:pt>
                <c:pt idx="2142">
                  <c:v>54780</c:v>
                </c:pt>
                <c:pt idx="2143">
                  <c:v>54787</c:v>
                </c:pt>
                <c:pt idx="2144">
                  <c:v>54794</c:v>
                </c:pt>
                <c:pt idx="2145">
                  <c:v>54801</c:v>
                </c:pt>
                <c:pt idx="2146">
                  <c:v>54808</c:v>
                </c:pt>
                <c:pt idx="2147">
                  <c:v>54815</c:v>
                </c:pt>
                <c:pt idx="2148">
                  <c:v>54822</c:v>
                </c:pt>
                <c:pt idx="2149">
                  <c:v>54829</c:v>
                </c:pt>
                <c:pt idx="2150">
                  <c:v>54836</c:v>
                </c:pt>
                <c:pt idx="2151">
                  <c:v>54843</c:v>
                </c:pt>
                <c:pt idx="2152">
                  <c:v>54850</c:v>
                </c:pt>
                <c:pt idx="2153">
                  <c:v>54857</c:v>
                </c:pt>
                <c:pt idx="2154">
                  <c:v>54864</c:v>
                </c:pt>
                <c:pt idx="2155">
                  <c:v>54871</c:v>
                </c:pt>
                <c:pt idx="2156">
                  <c:v>54878</c:v>
                </c:pt>
                <c:pt idx="2157">
                  <c:v>54885</c:v>
                </c:pt>
                <c:pt idx="2158">
                  <c:v>54892</c:v>
                </c:pt>
                <c:pt idx="2159">
                  <c:v>54899</c:v>
                </c:pt>
                <c:pt idx="2160">
                  <c:v>54906</c:v>
                </c:pt>
                <c:pt idx="2161">
                  <c:v>54913</c:v>
                </c:pt>
                <c:pt idx="2162">
                  <c:v>54920</c:v>
                </c:pt>
                <c:pt idx="2163">
                  <c:v>54927</c:v>
                </c:pt>
                <c:pt idx="2164">
                  <c:v>54934</c:v>
                </c:pt>
                <c:pt idx="2165">
                  <c:v>54941</c:v>
                </c:pt>
                <c:pt idx="2166">
                  <c:v>54948</c:v>
                </c:pt>
                <c:pt idx="2167">
                  <c:v>54955</c:v>
                </c:pt>
                <c:pt idx="2168">
                  <c:v>54962</c:v>
                </c:pt>
                <c:pt idx="2169">
                  <c:v>54969</c:v>
                </c:pt>
                <c:pt idx="2170">
                  <c:v>54976</c:v>
                </c:pt>
                <c:pt idx="2171">
                  <c:v>54983</c:v>
                </c:pt>
                <c:pt idx="2172">
                  <c:v>54990</c:v>
                </c:pt>
                <c:pt idx="2173">
                  <c:v>54997</c:v>
                </c:pt>
                <c:pt idx="2174">
                  <c:v>55004</c:v>
                </c:pt>
                <c:pt idx="2175">
                  <c:v>55011</c:v>
                </c:pt>
                <c:pt idx="2176">
                  <c:v>55018</c:v>
                </c:pt>
                <c:pt idx="2177">
                  <c:v>55025</c:v>
                </c:pt>
                <c:pt idx="2178">
                  <c:v>55032</c:v>
                </c:pt>
                <c:pt idx="2179">
                  <c:v>55039</c:v>
                </c:pt>
                <c:pt idx="2180">
                  <c:v>55046</c:v>
                </c:pt>
                <c:pt idx="2181">
                  <c:v>55053</c:v>
                </c:pt>
                <c:pt idx="2182">
                  <c:v>55060</c:v>
                </c:pt>
                <c:pt idx="2183">
                  <c:v>55067</c:v>
                </c:pt>
                <c:pt idx="2184">
                  <c:v>55074</c:v>
                </c:pt>
                <c:pt idx="2185">
                  <c:v>55081</c:v>
                </c:pt>
                <c:pt idx="2186">
                  <c:v>55088</c:v>
                </c:pt>
                <c:pt idx="2187">
                  <c:v>55095</c:v>
                </c:pt>
                <c:pt idx="2188">
                  <c:v>55102</c:v>
                </c:pt>
                <c:pt idx="2189">
                  <c:v>55109</c:v>
                </c:pt>
                <c:pt idx="2190">
                  <c:v>55116</c:v>
                </c:pt>
                <c:pt idx="2191">
                  <c:v>55123</c:v>
                </c:pt>
                <c:pt idx="2192">
                  <c:v>55130</c:v>
                </c:pt>
                <c:pt idx="2193">
                  <c:v>55137</c:v>
                </c:pt>
                <c:pt idx="2194">
                  <c:v>55144</c:v>
                </c:pt>
                <c:pt idx="2195">
                  <c:v>55151</c:v>
                </c:pt>
                <c:pt idx="2196">
                  <c:v>55158</c:v>
                </c:pt>
                <c:pt idx="2197">
                  <c:v>55165</c:v>
                </c:pt>
                <c:pt idx="2198">
                  <c:v>55172</c:v>
                </c:pt>
                <c:pt idx="2199">
                  <c:v>55179</c:v>
                </c:pt>
                <c:pt idx="2200">
                  <c:v>55186</c:v>
                </c:pt>
                <c:pt idx="2201">
                  <c:v>55193</c:v>
                </c:pt>
                <c:pt idx="2202">
                  <c:v>55200</c:v>
                </c:pt>
                <c:pt idx="2203">
                  <c:v>55207</c:v>
                </c:pt>
                <c:pt idx="2204">
                  <c:v>55214</c:v>
                </c:pt>
                <c:pt idx="2205">
                  <c:v>55221</c:v>
                </c:pt>
                <c:pt idx="2206">
                  <c:v>55228</c:v>
                </c:pt>
                <c:pt idx="2207">
                  <c:v>55235</c:v>
                </c:pt>
                <c:pt idx="2208">
                  <c:v>55242</c:v>
                </c:pt>
                <c:pt idx="2209">
                  <c:v>55249</c:v>
                </c:pt>
                <c:pt idx="2210">
                  <c:v>55256</c:v>
                </c:pt>
                <c:pt idx="2211">
                  <c:v>55263</c:v>
                </c:pt>
                <c:pt idx="2212">
                  <c:v>55270</c:v>
                </c:pt>
                <c:pt idx="2213">
                  <c:v>55277</c:v>
                </c:pt>
                <c:pt idx="2214">
                  <c:v>55284</c:v>
                </c:pt>
                <c:pt idx="2215">
                  <c:v>55291</c:v>
                </c:pt>
                <c:pt idx="2216">
                  <c:v>55298</c:v>
                </c:pt>
                <c:pt idx="2217">
                  <c:v>55305</c:v>
                </c:pt>
                <c:pt idx="2218">
                  <c:v>55312</c:v>
                </c:pt>
                <c:pt idx="2219">
                  <c:v>55319</c:v>
                </c:pt>
                <c:pt idx="2220">
                  <c:v>55326</c:v>
                </c:pt>
                <c:pt idx="2221">
                  <c:v>55333</c:v>
                </c:pt>
                <c:pt idx="2222">
                  <c:v>55340</c:v>
                </c:pt>
                <c:pt idx="2223">
                  <c:v>55347</c:v>
                </c:pt>
                <c:pt idx="2224">
                  <c:v>55354</c:v>
                </c:pt>
                <c:pt idx="2225">
                  <c:v>55361</c:v>
                </c:pt>
                <c:pt idx="2226">
                  <c:v>55368</c:v>
                </c:pt>
                <c:pt idx="2227">
                  <c:v>55375</c:v>
                </c:pt>
                <c:pt idx="2228">
                  <c:v>55382</c:v>
                </c:pt>
                <c:pt idx="2229">
                  <c:v>55389</c:v>
                </c:pt>
                <c:pt idx="2230">
                  <c:v>55396</c:v>
                </c:pt>
                <c:pt idx="2231">
                  <c:v>55403</c:v>
                </c:pt>
                <c:pt idx="2232">
                  <c:v>55410</c:v>
                </c:pt>
                <c:pt idx="2233">
                  <c:v>55417</c:v>
                </c:pt>
                <c:pt idx="2234">
                  <c:v>55424</c:v>
                </c:pt>
                <c:pt idx="2235">
                  <c:v>55431</c:v>
                </c:pt>
                <c:pt idx="2236">
                  <c:v>55438</c:v>
                </c:pt>
                <c:pt idx="2237">
                  <c:v>55445</c:v>
                </c:pt>
                <c:pt idx="2238">
                  <c:v>55452</c:v>
                </c:pt>
                <c:pt idx="2239">
                  <c:v>55459</c:v>
                </c:pt>
                <c:pt idx="2240">
                  <c:v>55466</c:v>
                </c:pt>
                <c:pt idx="2241">
                  <c:v>55473</c:v>
                </c:pt>
                <c:pt idx="2242">
                  <c:v>55480</c:v>
                </c:pt>
                <c:pt idx="2243">
                  <c:v>55487</c:v>
                </c:pt>
                <c:pt idx="2244">
                  <c:v>55494</c:v>
                </c:pt>
                <c:pt idx="2245">
                  <c:v>55501</c:v>
                </c:pt>
                <c:pt idx="2246">
                  <c:v>55508</c:v>
                </c:pt>
                <c:pt idx="2247">
                  <c:v>55516</c:v>
                </c:pt>
                <c:pt idx="2248">
                  <c:v>55523</c:v>
                </c:pt>
                <c:pt idx="2249">
                  <c:v>55530</c:v>
                </c:pt>
                <c:pt idx="2250">
                  <c:v>55537</c:v>
                </c:pt>
                <c:pt idx="2251">
                  <c:v>55544</c:v>
                </c:pt>
                <c:pt idx="2252">
                  <c:v>55551</c:v>
                </c:pt>
                <c:pt idx="2253">
                  <c:v>55558</c:v>
                </c:pt>
                <c:pt idx="2254">
                  <c:v>55565</c:v>
                </c:pt>
                <c:pt idx="2255">
                  <c:v>55572</c:v>
                </c:pt>
                <c:pt idx="2256">
                  <c:v>55579</c:v>
                </c:pt>
                <c:pt idx="2257">
                  <c:v>55586</c:v>
                </c:pt>
                <c:pt idx="2258">
                  <c:v>55593</c:v>
                </c:pt>
                <c:pt idx="2259">
                  <c:v>55600</c:v>
                </c:pt>
                <c:pt idx="2260">
                  <c:v>55607</c:v>
                </c:pt>
                <c:pt idx="2261">
                  <c:v>55614</c:v>
                </c:pt>
                <c:pt idx="2262">
                  <c:v>55621</c:v>
                </c:pt>
                <c:pt idx="2263">
                  <c:v>55632</c:v>
                </c:pt>
                <c:pt idx="2264">
                  <c:v>55635</c:v>
                </c:pt>
                <c:pt idx="2265">
                  <c:v>55645</c:v>
                </c:pt>
                <c:pt idx="2266">
                  <c:v>55652</c:v>
                </c:pt>
                <c:pt idx="2267">
                  <c:v>55659</c:v>
                </c:pt>
                <c:pt idx="2268">
                  <c:v>55666</c:v>
                </c:pt>
                <c:pt idx="2269">
                  <c:v>55673</c:v>
                </c:pt>
                <c:pt idx="2270">
                  <c:v>55680</c:v>
                </c:pt>
                <c:pt idx="2271">
                  <c:v>55687</c:v>
                </c:pt>
                <c:pt idx="2272">
                  <c:v>55694</c:v>
                </c:pt>
                <c:pt idx="2273">
                  <c:v>55701</c:v>
                </c:pt>
                <c:pt idx="2274">
                  <c:v>55708</c:v>
                </c:pt>
                <c:pt idx="2275">
                  <c:v>55715</c:v>
                </c:pt>
                <c:pt idx="2276">
                  <c:v>55722</c:v>
                </c:pt>
                <c:pt idx="2277">
                  <c:v>55729</c:v>
                </c:pt>
                <c:pt idx="2278">
                  <c:v>55736</c:v>
                </c:pt>
                <c:pt idx="2279">
                  <c:v>55743</c:v>
                </c:pt>
                <c:pt idx="2280">
                  <c:v>55750</c:v>
                </c:pt>
                <c:pt idx="2281">
                  <c:v>55757</c:v>
                </c:pt>
                <c:pt idx="2282">
                  <c:v>55764</c:v>
                </c:pt>
                <c:pt idx="2283">
                  <c:v>55771</c:v>
                </c:pt>
                <c:pt idx="2284">
                  <c:v>55778</c:v>
                </c:pt>
                <c:pt idx="2285">
                  <c:v>55785</c:v>
                </c:pt>
                <c:pt idx="2286">
                  <c:v>55792</c:v>
                </c:pt>
                <c:pt idx="2287">
                  <c:v>55799</c:v>
                </c:pt>
                <c:pt idx="2288">
                  <c:v>55806</c:v>
                </c:pt>
                <c:pt idx="2289">
                  <c:v>55813</c:v>
                </c:pt>
                <c:pt idx="2290">
                  <c:v>55820</c:v>
                </c:pt>
                <c:pt idx="2291">
                  <c:v>55827</c:v>
                </c:pt>
                <c:pt idx="2292">
                  <c:v>55834</c:v>
                </c:pt>
                <c:pt idx="2293">
                  <c:v>55841</c:v>
                </c:pt>
                <c:pt idx="2294">
                  <c:v>55848</c:v>
                </c:pt>
                <c:pt idx="2295">
                  <c:v>55855</c:v>
                </c:pt>
                <c:pt idx="2296">
                  <c:v>55862</c:v>
                </c:pt>
                <c:pt idx="2297">
                  <c:v>55869</c:v>
                </c:pt>
                <c:pt idx="2298">
                  <c:v>55876</c:v>
                </c:pt>
                <c:pt idx="2299">
                  <c:v>55884</c:v>
                </c:pt>
                <c:pt idx="2300">
                  <c:v>55891</c:v>
                </c:pt>
                <c:pt idx="2301">
                  <c:v>55898</c:v>
                </c:pt>
                <c:pt idx="2302">
                  <c:v>55905</c:v>
                </c:pt>
                <c:pt idx="2303">
                  <c:v>55912</c:v>
                </c:pt>
                <c:pt idx="2304">
                  <c:v>55919</c:v>
                </c:pt>
                <c:pt idx="2305">
                  <c:v>55926</c:v>
                </c:pt>
                <c:pt idx="2306">
                  <c:v>55933</c:v>
                </c:pt>
                <c:pt idx="2307">
                  <c:v>55940</c:v>
                </c:pt>
                <c:pt idx="2308">
                  <c:v>55947</c:v>
                </c:pt>
                <c:pt idx="2309">
                  <c:v>55954</c:v>
                </c:pt>
                <c:pt idx="2310">
                  <c:v>55961</c:v>
                </c:pt>
                <c:pt idx="2311">
                  <c:v>55968</c:v>
                </c:pt>
                <c:pt idx="2312">
                  <c:v>55975</c:v>
                </c:pt>
                <c:pt idx="2313">
                  <c:v>55984</c:v>
                </c:pt>
                <c:pt idx="2314">
                  <c:v>55991</c:v>
                </c:pt>
                <c:pt idx="2315">
                  <c:v>55998</c:v>
                </c:pt>
                <c:pt idx="2316">
                  <c:v>56006</c:v>
                </c:pt>
                <c:pt idx="2317">
                  <c:v>56012</c:v>
                </c:pt>
                <c:pt idx="2318">
                  <c:v>56019</c:v>
                </c:pt>
                <c:pt idx="2319">
                  <c:v>56026</c:v>
                </c:pt>
                <c:pt idx="2320">
                  <c:v>56033</c:v>
                </c:pt>
                <c:pt idx="2321">
                  <c:v>56040</c:v>
                </c:pt>
                <c:pt idx="2322">
                  <c:v>56047</c:v>
                </c:pt>
                <c:pt idx="2323">
                  <c:v>56054</c:v>
                </c:pt>
                <c:pt idx="2324">
                  <c:v>56061</c:v>
                </c:pt>
                <c:pt idx="2325">
                  <c:v>56068</c:v>
                </c:pt>
                <c:pt idx="2326">
                  <c:v>56075</c:v>
                </c:pt>
                <c:pt idx="2327">
                  <c:v>56082</c:v>
                </c:pt>
                <c:pt idx="2328">
                  <c:v>56089</c:v>
                </c:pt>
                <c:pt idx="2329">
                  <c:v>56096</c:v>
                </c:pt>
                <c:pt idx="2330">
                  <c:v>56103</c:v>
                </c:pt>
                <c:pt idx="2331">
                  <c:v>56110</c:v>
                </c:pt>
                <c:pt idx="2332">
                  <c:v>56117</c:v>
                </c:pt>
                <c:pt idx="2333">
                  <c:v>56124</c:v>
                </c:pt>
                <c:pt idx="2334">
                  <c:v>56131</c:v>
                </c:pt>
                <c:pt idx="2335">
                  <c:v>56138</c:v>
                </c:pt>
                <c:pt idx="2336">
                  <c:v>56145</c:v>
                </c:pt>
                <c:pt idx="2337">
                  <c:v>56152</c:v>
                </c:pt>
                <c:pt idx="2338">
                  <c:v>56159</c:v>
                </c:pt>
                <c:pt idx="2339">
                  <c:v>56166</c:v>
                </c:pt>
                <c:pt idx="2340">
                  <c:v>56173</c:v>
                </c:pt>
                <c:pt idx="2341">
                  <c:v>56180</c:v>
                </c:pt>
                <c:pt idx="2342">
                  <c:v>56187</c:v>
                </c:pt>
                <c:pt idx="2343">
                  <c:v>56194</c:v>
                </c:pt>
                <c:pt idx="2344">
                  <c:v>56201</c:v>
                </c:pt>
                <c:pt idx="2345">
                  <c:v>56208</c:v>
                </c:pt>
                <c:pt idx="2346">
                  <c:v>56215</c:v>
                </c:pt>
                <c:pt idx="2347">
                  <c:v>56222</c:v>
                </c:pt>
                <c:pt idx="2348">
                  <c:v>56229</c:v>
                </c:pt>
                <c:pt idx="2349">
                  <c:v>56236</c:v>
                </c:pt>
                <c:pt idx="2350">
                  <c:v>56247</c:v>
                </c:pt>
                <c:pt idx="2351">
                  <c:v>56251</c:v>
                </c:pt>
                <c:pt idx="2352">
                  <c:v>56257</c:v>
                </c:pt>
                <c:pt idx="2353">
                  <c:v>56264</c:v>
                </c:pt>
                <c:pt idx="2354">
                  <c:v>56271</c:v>
                </c:pt>
                <c:pt idx="2355">
                  <c:v>56278</c:v>
                </c:pt>
                <c:pt idx="2356">
                  <c:v>56285</c:v>
                </c:pt>
                <c:pt idx="2357">
                  <c:v>56292</c:v>
                </c:pt>
                <c:pt idx="2358">
                  <c:v>56299</c:v>
                </c:pt>
                <c:pt idx="2359">
                  <c:v>56306</c:v>
                </c:pt>
                <c:pt idx="2360">
                  <c:v>56313</c:v>
                </c:pt>
                <c:pt idx="2361">
                  <c:v>56320</c:v>
                </c:pt>
                <c:pt idx="2362">
                  <c:v>56327</c:v>
                </c:pt>
                <c:pt idx="2363">
                  <c:v>56334</c:v>
                </c:pt>
                <c:pt idx="2364">
                  <c:v>56341</c:v>
                </c:pt>
                <c:pt idx="2365">
                  <c:v>56348</c:v>
                </c:pt>
                <c:pt idx="2366">
                  <c:v>56355</c:v>
                </c:pt>
                <c:pt idx="2367">
                  <c:v>56362</c:v>
                </c:pt>
                <c:pt idx="2368">
                  <c:v>56369</c:v>
                </c:pt>
                <c:pt idx="2369">
                  <c:v>56376</c:v>
                </c:pt>
                <c:pt idx="2370">
                  <c:v>56383</c:v>
                </c:pt>
                <c:pt idx="2371">
                  <c:v>56390</c:v>
                </c:pt>
                <c:pt idx="2372">
                  <c:v>56397</c:v>
                </c:pt>
                <c:pt idx="2373">
                  <c:v>56404</c:v>
                </c:pt>
                <c:pt idx="2374">
                  <c:v>56411</c:v>
                </c:pt>
                <c:pt idx="2375">
                  <c:v>56418</c:v>
                </c:pt>
                <c:pt idx="2376">
                  <c:v>56425</c:v>
                </c:pt>
                <c:pt idx="2377">
                  <c:v>56432</c:v>
                </c:pt>
                <c:pt idx="2378">
                  <c:v>56439</c:v>
                </c:pt>
                <c:pt idx="2379">
                  <c:v>56446</c:v>
                </c:pt>
                <c:pt idx="2380">
                  <c:v>56453</c:v>
                </c:pt>
                <c:pt idx="2381">
                  <c:v>56460</c:v>
                </c:pt>
                <c:pt idx="2382">
                  <c:v>56467</c:v>
                </c:pt>
                <c:pt idx="2383">
                  <c:v>56474</c:v>
                </c:pt>
                <c:pt idx="2384">
                  <c:v>56481</c:v>
                </c:pt>
                <c:pt idx="2385">
                  <c:v>56488</c:v>
                </c:pt>
                <c:pt idx="2386">
                  <c:v>56495</c:v>
                </c:pt>
                <c:pt idx="2387">
                  <c:v>56502</c:v>
                </c:pt>
                <c:pt idx="2388">
                  <c:v>56509</c:v>
                </c:pt>
                <c:pt idx="2389">
                  <c:v>56516</c:v>
                </c:pt>
                <c:pt idx="2390">
                  <c:v>56523</c:v>
                </c:pt>
                <c:pt idx="2391">
                  <c:v>56530</c:v>
                </c:pt>
                <c:pt idx="2392">
                  <c:v>56537</c:v>
                </c:pt>
                <c:pt idx="2393">
                  <c:v>56544</c:v>
                </c:pt>
                <c:pt idx="2394">
                  <c:v>56551</c:v>
                </c:pt>
                <c:pt idx="2395">
                  <c:v>56558</c:v>
                </c:pt>
                <c:pt idx="2396">
                  <c:v>56565</c:v>
                </c:pt>
                <c:pt idx="2397">
                  <c:v>56572</c:v>
                </c:pt>
                <c:pt idx="2398">
                  <c:v>56579</c:v>
                </c:pt>
                <c:pt idx="2399">
                  <c:v>56586</c:v>
                </c:pt>
                <c:pt idx="2400">
                  <c:v>56593</c:v>
                </c:pt>
                <c:pt idx="2401">
                  <c:v>56600</c:v>
                </c:pt>
                <c:pt idx="2402">
                  <c:v>56607</c:v>
                </c:pt>
                <c:pt idx="2403">
                  <c:v>56614</c:v>
                </c:pt>
                <c:pt idx="2404">
                  <c:v>56621</c:v>
                </c:pt>
                <c:pt idx="2405">
                  <c:v>56628</c:v>
                </c:pt>
                <c:pt idx="2406">
                  <c:v>56635</c:v>
                </c:pt>
                <c:pt idx="2407">
                  <c:v>56642</c:v>
                </c:pt>
                <c:pt idx="2408">
                  <c:v>56649</c:v>
                </c:pt>
                <c:pt idx="2409">
                  <c:v>56656</c:v>
                </c:pt>
                <c:pt idx="2410">
                  <c:v>56663</c:v>
                </c:pt>
                <c:pt idx="2411">
                  <c:v>56670</c:v>
                </c:pt>
                <c:pt idx="2412">
                  <c:v>56677</c:v>
                </c:pt>
                <c:pt idx="2413">
                  <c:v>56684</c:v>
                </c:pt>
                <c:pt idx="2414">
                  <c:v>56691</c:v>
                </c:pt>
                <c:pt idx="2415">
                  <c:v>56698</c:v>
                </c:pt>
                <c:pt idx="2416">
                  <c:v>56705</c:v>
                </c:pt>
                <c:pt idx="2417">
                  <c:v>56712</c:v>
                </c:pt>
                <c:pt idx="2418">
                  <c:v>56719</c:v>
                </c:pt>
                <c:pt idx="2419">
                  <c:v>56726</c:v>
                </c:pt>
                <c:pt idx="2420">
                  <c:v>56733</c:v>
                </c:pt>
                <c:pt idx="2421">
                  <c:v>56740</c:v>
                </c:pt>
                <c:pt idx="2422">
                  <c:v>56747</c:v>
                </c:pt>
                <c:pt idx="2423">
                  <c:v>56754</c:v>
                </c:pt>
                <c:pt idx="2424">
                  <c:v>56761</c:v>
                </c:pt>
                <c:pt idx="2425">
                  <c:v>56768</c:v>
                </c:pt>
                <c:pt idx="2426">
                  <c:v>56775</c:v>
                </c:pt>
                <c:pt idx="2427">
                  <c:v>56782</c:v>
                </c:pt>
                <c:pt idx="2428">
                  <c:v>56789</c:v>
                </c:pt>
                <c:pt idx="2429">
                  <c:v>56796</c:v>
                </c:pt>
                <c:pt idx="2430">
                  <c:v>56803</c:v>
                </c:pt>
                <c:pt idx="2431">
                  <c:v>56810</c:v>
                </c:pt>
                <c:pt idx="2432">
                  <c:v>56817</c:v>
                </c:pt>
                <c:pt idx="2433">
                  <c:v>56824</c:v>
                </c:pt>
                <c:pt idx="2434">
                  <c:v>56831</c:v>
                </c:pt>
                <c:pt idx="2435">
                  <c:v>56838</c:v>
                </c:pt>
                <c:pt idx="2436">
                  <c:v>56845</c:v>
                </c:pt>
                <c:pt idx="2437">
                  <c:v>56852</c:v>
                </c:pt>
                <c:pt idx="2438">
                  <c:v>56859</c:v>
                </c:pt>
                <c:pt idx="2439">
                  <c:v>56866</c:v>
                </c:pt>
                <c:pt idx="2440">
                  <c:v>56873</c:v>
                </c:pt>
                <c:pt idx="2441">
                  <c:v>56880</c:v>
                </c:pt>
                <c:pt idx="2442">
                  <c:v>56887</c:v>
                </c:pt>
                <c:pt idx="2443">
                  <c:v>56894</c:v>
                </c:pt>
                <c:pt idx="2444">
                  <c:v>56901</c:v>
                </c:pt>
                <c:pt idx="2445">
                  <c:v>56908</c:v>
                </c:pt>
                <c:pt idx="2446">
                  <c:v>56915</c:v>
                </c:pt>
                <c:pt idx="2447">
                  <c:v>56922</c:v>
                </c:pt>
                <c:pt idx="2448">
                  <c:v>56929</c:v>
                </c:pt>
                <c:pt idx="2449">
                  <c:v>56936</c:v>
                </c:pt>
                <c:pt idx="2450">
                  <c:v>56943</c:v>
                </c:pt>
                <c:pt idx="2451">
                  <c:v>56950</c:v>
                </c:pt>
                <c:pt idx="2452">
                  <c:v>56957</c:v>
                </c:pt>
                <c:pt idx="2453">
                  <c:v>56964</c:v>
                </c:pt>
                <c:pt idx="2454">
                  <c:v>56971</c:v>
                </c:pt>
                <c:pt idx="2455">
                  <c:v>56978</c:v>
                </c:pt>
                <c:pt idx="2456">
                  <c:v>56985</c:v>
                </c:pt>
                <c:pt idx="2457">
                  <c:v>56992</c:v>
                </c:pt>
                <c:pt idx="2458">
                  <c:v>56999</c:v>
                </c:pt>
                <c:pt idx="2459">
                  <c:v>57006</c:v>
                </c:pt>
                <c:pt idx="2460">
                  <c:v>57013</c:v>
                </c:pt>
                <c:pt idx="2461">
                  <c:v>57020</c:v>
                </c:pt>
                <c:pt idx="2462">
                  <c:v>57027</c:v>
                </c:pt>
                <c:pt idx="2463">
                  <c:v>57034</c:v>
                </c:pt>
                <c:pt idx="2464">
                  <c:v>57041</c:v>
                </c:pt>
                <c:pt idx="2465">
                  <c:v>57048</c:v>
                </c:pt>
                <c:pt idx="2466">
                  <c:v>57055</c:v>
                </c:pt>
                <c:pt idx="2467">
                  <c:v>57062</c:v>
                </c:pt>
                <c:pt idx="2468">
                  <c:v>57069</c:v>
                </c:pt>
                <c:pt idx="2469">
                  <c:v>57076</c:v>
                </c:pt>
                <c:pt idx="2470">
                  <c:v>57083</c:v>
                </c:pt>
                <c:pt idx="2471">
                  <c:v>57090</c:v>
                </c:pt>
                <c:pt idx="2472">
                  <c:v>57097</c:v>
                </c:pt>
                <c:pt idx="2473">
                  <c:v>57104</c:v>
                </c:pt>
                <c:pt idx="2474">
                  <c:v>57111</c:v>
                </c:pt>
                <c:pt idx="2475">
                  <c:v>57118</c:v>
                </c:pt>
                <c:pt idx="2476">
                  <c:v>57125</c:v>
                </c:pt>
                <c:pt idx="2477">
                  <c:v>57132</c:v>
                </c:pt>
                <c:pt idx="2478">
                  <c:v>57139</c:v>
                </c:pt>
                <c:pt idx="2479">
                  <c:v>57146</c:v>
                </c:pt>
                <c:pt idx="2480">
                  <c:v>57153</c:v>
                </c:pt>
                <c:pt idx="2481">
                  <c:v>57160</c:v>
                </c:pt>
                <c:pt idx="2482">
                  <c:v>57167</c:v>
                </c:pt>
                <c:pt idx="2483">
                  <c:v>57174</c:v>
                </c:pt>
                <c:pt idx="2484">
                  <c:v>57181</c:v>
                </c:pt>
                <c:pt idx="2485">
                  <c:v>57188</c:v>
                </c:pt>
                <c:pt idx="2486">
                  <c:v>57195</c:v>
                </c:pt>
                <c:pt idx="2487">
                  <c:v>57202</c:v>
                </c:pt>
                <c:pt idx="2488">
                  <c:v>57209</c:v>
                </c:pt>
                <c:pt idx="2489">
                  <c:v>57216</c:v>
                </c:pt>
                <c:pt idx="2490">
                  <c:v>57223</c:v>
                </c:pt>
                <c:pt idx="2491">
                  <c:v>57230</c:v>
                </c:pt>
                <c:pt idx="2492">
                  <c:v>57237</c:v>
                </c:pt>
                <c:pt idx="2493">
                  <c:v>57244</c:v>
                </c:pt>
                <c:pt idx="2494">
                  <c:v>57251</c:v>
                </c:pt>
                <c:pt idx="2495">
                  <c:v>57258</c:v>
                </c:pt>
                <c:pt idx="2496">
                  <c:v>57265</c:v>
                </c:pt>
                <c:pt idx="2497">
                  <c:v>57272</c:v>
                </c:pt>
                <c:pt idx="2498">
                  <c:v>57279</c:v>
                </c:pt>
                <c:pt idx="2499">
                  <c:v>57286</c:v>
                </c:pt>
                <c:pt idx="2500">
                  <c:v>57293</c:v>
                </c:pt>
                <c:pt idx="2501">
                  <c:v>57300</c:v>
                </c:pt>
                <c:pt idx="2502">
                  <c:v>57307</c:v>
                </c:pt>
                <c:pt idx="2503">
                  <c:v>57314</c:v>
                </c:pt>
                <c:pt idx="2504">
                  <c:v>57321</c:v>
                </c:pt>
                <c:pt idx="2505">
                  <c:v>57328</c:v>
                </c:pt>
                <c:pt idx="2506">
                  <c:v>57335</c:v>
                </c:pt>
                <c:pt idx="2507">
                  <c:v>57343</c:v>
                </c:pt>
                <c:pt idx="2508">
                  <c:v>57350</c:v>
                </c:pt>
                <c:pt idx="2509">
                  <c:v>57357</c:v>
                </c:pt>
                <c:pt idx="2510">
                  <c:v>57364</c:v>
                </c:pt>
                <c:pt idx="2511">
                  <c:v>57371</c:v>
                </c:pt>
                <c:pt idx="2512">
                  <c:v>57378</c:v>
                </c:pt>
                <c:pt idx="2513">
                  <c:v>57385</c:v>
                </c:pt>
                <c:pt idx="2514">
                  <c:v>57392</c:v>
                </c:pt>
                <c:pt idx="2515">
                  <c:v>57399</c:v>
                </c:pt>
                <c:pt idx="2516">
                  <c:v>57406</c:v>
                </c:pt>
                <c:pt idx="2517">
                  <c:v>57413</c:v>
                </c:pt>
                <c:pt idx="2518">
                  <c:v>57420</c:v>
                </c:pt>
                <c:pt idx="2519">
                  <c:v>57427</c:v>
                </c:pt>
                <c:pt idx="2520">
                  <c:v>57434</c:v>
                </c:pt>
                <c:pt idx="2521">
                  <c:v>57441</c:v>
                </c:pt>
                <c:pt idx="2522">
                  <c:v>57448</c:v>
                </c:pt>
                <c:pt idx="2523">
                  <c:v>57459</c:v>
                </c:pt>
                <c:pt idx="2524">
                  <c:v>57462</c:v>
                </c:pt>
                <c:pt idx="2525">
                  <c:v>57469</c:v>
                </c:pt>
                <c:pt idx="2526">
                  <c:v>57476</c:v>
                </c:pt>
                <c:pt idx="2527">
                  <c:v>57483</c:v>
                </c:pt>
                <c:pt idx="2528">
                  <c:v>57490</c:v>
                </c:pt>
                <c:pt idx="2529">
                  <c:v>57497</c:v>
                </c:pt>
                <c:pt idx="2530">
                  <c:v>57504</c:v>
                </c:pt>
                <c:pt idx="2531">
                  <c:v>57511</c:v>
                </c:pt>
                <c:pt idx="2532">
                  <c:v>57518</c:v>
                </c:pt>
                <c:pt idx="2533">
                  <c:v>57525</c:v>
                </c:pt>
                <c:pt idx="2534">
                  <c:v>57532</c:v>
                </c:pt>
                <c:pt idx="2535">
                  <c:v>57539</c:v>
                </c:pt>
                <c:pt idx="2536">
                  <c:v>57546</c:v>
                </c:pt>
                <c:pt idx="2537">
                  <c:v>57553</c:v>
                </c:pt>
                <c:pt idx="2538">
                  <c:v>57560</c:v>
                </c:pt>
                <c:pt idx="2539">
                  <c:v>57567</c:v>
                </c:pt>
                <c:pt idx="2540">
                  <c:v>57574</c:v>
                </c:pt>
                <c:pt idx="2541">
                  <c:v>57581</c:v>
                </c:pt>
                <c:pt idx="2542">
                  <c:v>57588</c:v>
                </c:pt>
                <c:pt idx="2543">
                  <c:v>57595</c:v>
                </c:pt>
                <c:pt idx="2544">
                  <c:v>57602</c:v>
                </c:pt>
                <c:pt idx="2545">
                  <c:v>57609</c:v>
                </c:pt>
                <c:pt idx="2546">
                  <c:v>57616</c:v>
                </c:pt>
                <c:pt idx="2547">
                  <c:v>57623</c:v>
                </c:pt>
                <c:pt idx="2548">
                  <c:v>57630</c:v>
                </c:pt>
                <c:pt idx="2549">
                  <c:v>57637</c:v>
                </c:pt>
                <c:pt idx="2550">
                  <c:v>57644</c:v>
                </c:pt>
                <c:pt idx="2551">
                  <c:v>57651</c:v>
                </c:pt>
                <c:pt idx="2552">
                  <c:v>57658</c:v>
                </c:pt>
                <c:pt idx="2553">
                  <c:v>57665</c:v>
                </c:pt>
                <c:pt idx="2554">
                  <c:v>57672</c:v>
                </c:pt>
                <c:pt idx="2555">
                  <c:v>57679</c:v>
                </c:pt>
                <c:pt idx="2556">
                  <c:v>57686</c:v>
                </c:pt>
                <c:pt idx="2557">
                  <c:v>57693</c:v>
                </c:pt>
                <c:pt idx="2558">
                  <c:v>57700</c:v>
                </c:pt>
                <c:pt idx="2559">
                  <c:v>57710</c:v>
                </c:pt>
                <c:pt idx="2560">
                  <c:v>57717</c:v>
                </c:pt>
                <c:pt idx="2561">
                  <c:v>57724</c:v>
                </c:pt>
                <c:pt idx="2562">
                  <c:v>57731</c:v>
                </c:pt>
                <c:pt idx="2563">
                  <c:v>57738</c:v>
                </c:pt>
                <c:pt idx="2564">
                  <c:v>57745</c:v>
                </c:pt>
                <c:pt idx="2565">
                  <c:v>57752</c:v>
                </c:pt>
                <c:pt idx="2566">
                  <c:v>57759</c:v>
                </c:pt>
                <c:pt idx="2567">
                  <c:v>57766</c:v>
                </c:pt>
                <c:pt idx="2568">
                  <c:v>57773</c:v>
                </c:pt>
                <c:pt idx="2569">
                  <c:v>57780</c:v>
                </c:pt>
                <c:pt idx="2570">
                  <c:v>57787</c:v>
                </c:pt>
                <c:pt idx="2571">
                  <c:v>57794</c:v>
                </c:pt>
                <c:pt idx="2572">
                  <c:v>57801</c:v>
                </c:pt>
                <c:pt idx="2573">
                  <c:v>57808</c:v>
                </c:pt>
                <c:pt idx="2574">
                  <c:v>57817</c:v>
                </c:pt>
                <c:pt idx="2575">
                  <c:v>57822</c:v>
                </c:pt>
                <c:pt idx="2576">
                  <c:v>57829</c:v>
                </c:pt>
                <c:pt idx="2577">
                  <c:v>57836</c:v>
                </c:pt>
                <c:pt idx="2578">
                  <c:v>57843</c:v>
                </c:pt>
                <c:pt idx="2579">
                  <c:v>57850</c:v>
                </c:pt>
                <c:pt idx="2580">
                  <c:v>57857</c:v>
                </c:pt>
                <c:pt idx="2581">
                  <c:v>57864</c:v>
                </c:pt>
                <c:pt idx="2582">
                  <c:v>57871</c:v>
                </c:pt>
                <c:pt idx="2583">
                  <c:v>57878</c:v>
                </c:pt>
                <c:pt idx="2584">
                  <c:v>57885</c:v>
                </c:pt>
                <c:pt idx="2585">
                  <c:v>57892</c:v>
                </c:pt>
                <c:pt idx="2586">
                  <c:v>57899</c:v>
                </c:pt>
                <c:pt idx="2587">
                  <c:v>57906</c:v>
                </c:pt>
                <c:pt idx="2588">
                  <c:v>57913</c:v>
                </c:pt>
                <c:pt idx="2589">
                  <c:v>57920</c:v>
                </c:pt>
                <c:pt idx="2590">
                  <c:v>57927</c:v>
                </c:pt>
                <c:pt idx="2591">
                  <c:v>57934</c:v>
                </c:pt>
                <c:pt idx="2592">
                  <c:v>57941</c:v>
                </c:pt>
                <c:pt idx="2593">
                  <c:v>57948</c:v>
                </c:pt>
                <c:pt idx="2594">
                  <c:v>57955</c:v>
                </c:pt>
                <c:pt idx="2595">
                  <c:v>57962</c:v>
                </c:pt>
                <c:pt idx="2596">
                  <c:v>57969</c:v>
                </c:pt>
                <c:pt idx="2597">
                  <c:v>57976</c:v>
                </c:pt>
                <c:pt idx="2598">
                  <c:v>57983</c:v>
                </c:pt>
                <c:pt idx="2599">
                  <c:v>57990</c:v>
                </c:pt>
                <c:pt idx="2600">
                  <c:v>57997</c:v>
                </c:pt>
                <c:pt idx="2601">
                  <c:v>58004</c:v>
                </c:pt>
                <c:pt idx="2602">
                  <c:v>58011</c:v>
                </c:pt>
                <c:pt idx="2603">
                  <c:v>58018</c:v>
                </c:pt>
                <c:pt idx="2604">
                  <c:v>58025</c:v>
                </c:pt>
                <c:pt idx="2605">
                  <c:v>58032</c:v>
                </c:pt>
                <c:pt idx="2606">
                  <c:v>58039</c:v>
                </c:pt>
                <c:pt idx="2607">
                  <c:v>58046</c:v>
                </c:pt>
                <c:pt idx="2608">
                  <c:v>58053</c:v>
                </c:pt>
                <c:pt idx="2609">
                  <c:v>58060</c:v>
                </c:pt>
                <c:pt idx="2610">
                  <c:v>58067</c:v>
                </c:pt>
                <c:pt idx="2611">
                  <c:v>58075</c:v>
                </c:pt>
                <c:pt idx="2612">
                  <c:v>58082</c:v>
                </c:pt>
                <c:pt idx="2613">
                  <c:v>58089</c:v>
                </c:pt>
                <c:pt idx="2614">
                  <c:v>58096</c:v>
                </c:pt>
                <c:pt idx="2615">
                  <c:v>58103</c:v>
                </c:pt>
                <c:pt idx="2616">
                  <c:v>58110</c:v>
                </c:pt>
                <c:pt idx="2617">
                  <c:v>58117</c:v>
                </c:pt>
                <c:pt idx="2618">
                  <c:v>58124</c:v>
                </c:pt>
                <c:pt idx="2619">
                  <c:v>58131</c:v>
                </c:pt>
                <c:pt idx="2620">
                  <c:v>58138</c:v>
                </c:pt>
                <c:pt idx="2621">
                  <c:v>58145</c:v>
                </c:pt>
                <c:pt idx="2622">
                  <c:v>58152</c:v>
                </c:pt>
                <c:pt idx="2623">
                  <c:v>58159</c:v>
                </c:pt>
                <c:pt idx="2624">
                  <c:v>58168</c:v>
                </c:pt>
                <c:pt idx="2625">
                  <c:v>58175</c:v>
                </c:pt>
                <c:pt idx="2626">
                  <c:v>58182</c:v>
                </c:pt>
                <c:pt idx="2627">
                  <c:v>58189</c:v>
                </c:pt>
                <c:pt idx="2628">
                  <c:v>58197</c:v>
                </c:pt>
                <c:pt idx="2629">
                  <c:v>58203</c:v>
                </c:pt>
                <c:pt idx="2630">
                  <c:v>58210</c:v>
                </c:pt>
                <c:pt idx="2631">
                  <c:v>58217</c:v>
                </c:pt>
                <c:pt idx="2632">
                  <c:v>58224</c:v>
                </c:pt>
                <c:pt idx="2633">
                  <c:v>58231</c:v>
                </c:pt>
                <c:pt idx="2634">
                  <c:v>58238</c:v>
                </c:pt>
                <c:pt idx="2635">
                  <c:v>58245</c:v>
                </c:pt>
                <c:pt idx="2636">
                  <c:v>58252</c:v>
                </c:pt>
                <c:pt idx="2637">
                  <c:v>58259</c:v>
                </c:pt>
                <c:pt idx="2638">
                  <c:v>58266</c:v>
                </c:pt>
                <c:pt idx="2639">
                  <c:v>58273</c:v>
                </c:pt>
                <c:pt idx="2640">
                  <c:v>58280</c:v>
                </c:pt>
                <c:pt idx="2641">
                  <c:v>58287</c:v>
                </c:pt>
                <c:pt idx="2642">
                  <c:v>58294</c:v>
                </c:pt>
                <c:pt idx="2643">
                  <c:v>58301</c:v>
                </c:pt>
                <c:pt idx="2644">
                  <c:v>58308</c:v>
                </c:pt>
                <c:pt idx="2645">
                  <c:v>58315</c:v>
                </c:pt>
                <c:pt idx="2646">
                  <c:v>58322</c:v>
                </c:pt>
                <c:pt idx="2647">
                  <c:v>58329</c:v>
                </c:pt>
                <c:pt idx="2648">
                  <c:v>58336</c:v>
                </c:pt>
                <c:pt idx="2649">
                  <c:v>58343</c:v>
                </c:pt>
                <c:pt idx="2650">
                  <c:v>58350</c:v>
                </c:pt>
                <c:pt idx="2651">
                  <c:v>58357</c:v>
                </c:pt>
                <c:pt idx="2652">
                  <c:v>58364</c:v>
                </c:pt>
                <c:pt idx="2653">
                  <c:v>58371</c:v>
                </c:pt>
                <c:pt idx="2654">
                  <c:v>58378</c:v>
                </c:pt>
                <c:pt idx="2655">
                  <c:v>58385</c:v>
                </c:pt>
                <c:pt idx="2656">
                  <c:v>58392</c:v>
                </c:pt>
                <c:pt idx="2657">
                  <c:v>58399</c:v>
                </c:pt>
                <c:pt idx="2658">
                  <c:v>58406</c:v>
                </c:pt>
                <c:pt idx="2659">
                  <c:v>58413</c:v>
                </c:pt>
                <c:pt idx="2660">
                  <c:v>58420</c:v>
                </c:pt>
                <c:pt idx="2661">
                  <c:v>58427</c:v>
                </c:pt>
                <c:pt idx="2662">
                  <c:v>58438</c:v>
                </c:pt>
                <c:pt idx="2663">
                  <c:v>58442</c:v>
                </c:pt>
                <c:pt idx="2664">
                  <c:v>58448</c:v>
                </c:pt>
                <c:pt idx="2665">
                  <c:v>58455</c:v>
                </c:pt>
                <c:pt idx="2666">
                  <c:v>58462</c:v>
                </c:pt>
                <c:pt idx="2667">
                  <c:v>58469</c:v>
                </c:pt>
                <c:pt idx="2668">
                  <c:v>58476</c:v>
                </c:pt>
                <c:pt idx="2669">
                  <c:v>58483</c:v>
                </c:pt>
                <c:pt idx="2670">
                  <c:v>58490</c:v>
                </c:pt>
                <c:pt idx="2671">
                  <c:v>58497</c:v>
                </c:pt>
                <c:pt idx="2672">
                  <c:v>58504</c:v>
                </c:pt>
                <c:pt idx="2673">
                  <c:v>58511</c:v>
                </c:pt>
                <c:pt idx="2674">
                  <c:v>58518</c:v>
                </c:pt>
                <c:pt idx="2675">
                  <c:v>58525</c:v>
                </c:pt>
                <c:pt idx="2676">
                  <c:v>58532</c:v>
                </c:pt>
                <c:pt idx="2677">
                  <c:v>58539</c:v>
                </c:pt>
                <c:pt idx="2678">
                  <c:v>58546</c:v>
                </c:pt>
                <c:pt idx="2679">
                  <c:v>58553</c:v>
                </c:pt>
                <c:pt idx="2680">
                  <c:v>58560</c:v>
                </c:pt>
                <c:pt idx="2681">
                  <c:v>58567</c:v>
                </c:pt>
                <c:pt idx="2682">
                  <c:v>58574</c:v>
                </c:pt>
                <c:pt idx="2683">
                  <c:v>58581</c:v>
                </c:pt>
                <c:pt idx="2684">
                  <c:v>58588</c:v>
                </c:pt>
                <c:pt idx="2685">
                  <c:v>58595</c:v>
                </c:pt>
                <c:pt idx="2686">
                  <c:v>58602</c:v>
                </c:pt>
                <c:pt idx="2687">
                  <c:v>58609</c:v>
                </c:pt>
                <c:pt idx="2688">
                  <c:v>58616</c:v>
                </c:pt>
                <c:pt idx="2689">
                  <c:v>58623</c:v>
                </c:pt>
                <c:pt idx="2690">
                  <c:v>58630</c:v>
                </c:pt>
                <c:pt idx="2691">
                  <c:v>58637</c:v>
                </c:pt>
                <c:pt idx="2692">
                  <c:v>58644</c:v>
                </c:pt>
                <c:pt idx="2693">
                  <c:v>58651</c:v>
                </c:pt>
                <c:pt idx="2694">
                  <c:v>58658</c:v>
                </c:pt>
                <c:pt idx="2695">
                  <c:v>58665</c:v>
                </c:pt>
                <c:pt idx="2696">
                  <c:v>58672</c:v>
                </c:pt>
                <c:pt idx="2697">
                  <c:v>58679</c:v>
                </c:pt>
                <c:pt idx="2698">
                  <c:v>58686</c:v>
                </c:pt>
                <c:pt idx="2699">
                  <c:v>58693</c:v>
                </c:pt>
                <c:pt idx="2700">
                  <c:v>58700</c:v>
                </c:pt>
                <c:pt idx="2701">
                  <c:v>58707</c:v>
                </c:pt>
                <c:pt idx="2702">
                  <c:v>58714</c:v>
                </c:pt>
                <c:pt idx="2703">
                  <c:v>58721</c:v>
                </c:pt>
                <c:pt idx="2704">
                  <c:v>58728</c:v>
                </c:pt>
                <c:pt idx="2705">
                  <c:v>58735</c:v>
                </c:pt>
                <c:pt idx="2706">
                  <c:v>58742</c:v>
                </c:pt>
                <c:pt idx="2707">
                  <c:v>58749</c:v>
                </c:pt>
                <c:pt idx="2708">
                  <c:v>58756</c:v>
                </c:pt>
                <c:pt idx="2709">
                  <c:v>58763</c:v>
                </c:pt>
                <c:pt idx="2710">
                  <c:v>58770</c:v>
                </c:pt>
                <c:pt idx="2711">
                  <c:v>58777</c:v>
                </c:pt>
                <c:pt idx="2712">
                  <c:v>58784</c:v>
                </c:pt>
                <c:pt idx="2713">
                  <c:v>58791</c:v>
                </c:pt>
                <c:pt idx="2714">
                  <c:v>58798</c:v>
                </c:pt>
                <c:pt idx="2715">
                  <c:v>58805</c:v>
                </c:pt>
                <c:pt idx="2716">
                  <c:v>58812</c:v>
                </c:pt>
                <c:pt idx="2717">
                  <c:v>58819</c:v>
                </c:pt>
                <c:pt idx="2718">
                  <c:v>58826</c:v>
                </c:pt>
                <c:pt idx="2719">
                  <c:v>58833</c:v>
                </c:pt>
                <c:pt idx="2720">
                  <c:v>58840</c:v>
                </c:pt>
                <c:pt idx="2721">
                  <c:v>58847</c:v>
                </c:pt>
                <c:pt idx="2722">
                  <c:v>58854</c:v>
                </c:pt>
                <c:pt idx="2723">
                  <c:v>58861</c:v>
                </c:pt>
                <c:pt idx="2724">
                  <c:v>58868</c:v>
                </c:pt>
                <c:pt idx="2725">
                  <c:v>58875</c:v>
                </c:pt>
                <c:pt idx="2726">
                  <c:v>58882</c:v>
                </c:pt>
                <c:pt idx="2727">
                  <c:v>58889</c:v>
                </c:pt>
                <c:pt idx="2728">
                  <c:v>58896</c:v>
                </c:pt>
                <c:pt idx="2729">
                  <c:v>58903</c:v>
                </c:pt>
                <c:pt idx="2730">
                  <c:v>58910</c:v>
                </c:pt>
                <c:pt idx="2731">
                  <c:v>58917</c:v>
                </c:pt>
                <c:pt idx="2732">
                  <c:v>58924</c:v>
                </c:pt>
                <c:pt idx="2733">
                  <c:v>58931</c:v>
                </c:pt>
                <c:pt idx="2734">
                  <c:v>58938</c:v>
                </c:pt>
                <c:pt idx="2735">
                  <c:v>58945</c:v>
                </c:pt>
                <c:pt idx="2736">
                  <c:v>58952</c:v>
                </c:pt>
                <c:pt idx="2737">
                  <c:v>58959</c:v>
                </c:pt>
                <c:pt idx="2738">
                  <c:v>58966</c:v>
                </c:pt>
                <c:pt idx="2739">
                  <c:v>58973</c:v>
                </c:pt>
                <c:pt idx="2740">
                  <c:v>58980</c:v>
                </c:pt>
                <c:pt idx="2741">
                  <c:v>58987</c:v>
                </c:pt>
                <c:pt idx="2742">
                  <c:v>58994</c:v>
                </c:pt>
                <c:pt idx="2743">
                  <c:v>59001</c:v>
                </c:pt>
                <c:pt idx="2744">
                  <c:v>59008</c:v>
                </c:pt>
                <c:pt idx="2745">
                  <c:v>59015</c:v>
                </c:pt>
                <c:pt idx="2746">
                  <c:v>59022</c:v>
                </c:pt>
                <c:pt idx="2747">
                  <c:v>59029</c:v>
                </c:pt>
                <c:pt idx="2748">
                  <c:v>59036</c:v>
                </c:pt>
                <c:pt idx="2749">
                  <c:v>59043</c:v>
                </c:pt>
                <c:pt idx="2750">
                  <c:v>59050</c:v>
                </c:pt>
                <c:pt idx="2751">
                  <c:v>59057</c:v>
                </c:pt>
                <c:pt idx="2752">
                  <c:v>59064</c:v>
                </c:pt>
                <c:pt idx="2753">
                  <c:v>59071</c:v>
                </c:pt>
                <c:pt idx="2754">
                  <c:v>59078</c:v>
                </c:pt>
                <c:pt idx="2755">
                  <c:v>59085</c:v>
                </c:pt>
                <c:pt idx="2756">
                  <c:v>59092</c:v>
                </c:pt>
                <c:pt idx="2757">
                  <c:v>59099</c:v>
                </c:pt>
                <c:pt idx="2758">
                  <c:v>59106</c:v>
                </c:pt>
                <c:pt idx="2759">
                  <c:v>59113</c:v>
                </c:pt>
                <c:pt idx="2760">
                  <c:v>59120</c:v>
                </c:pt>
                <c:pt idx="2761">
                  <c:v>59127</c:v>
                </c:pt>
                <c:pt idx="2762">
                  <c:v>59134</c:v>
                </c:pt>
                <c:pt idx="2763">
                  <c:v>59141</c:v>
                </c:pt>
                <c:pt idx="2764">
                  <c:v>59148</c:v>
                </c:pt>
                <c:pt idx="2765">
                  <c:v>59155</c:v>
                </c:pt>
                <c:pt idx="2766">
                  <c:v>59162</c:v>
                </c:pt>
                <c:pt idx="2767">
                  <c:v>59169</c:v>
                </c:pt>
                <c:pt idx="2768">
                  <c:v>59176</c:v>
                </c:pt>
                <c:pt idx="2769">
                  <c:v>59183</c:v>
                </c:pt>
                <c:pt idx="2770">
                  <c:v>59190</c:v>
                </c:pt>
                <c:pt idx="2771">
                  <c:v>59197</c:v>
                </c:pt>
                <c:pt idx="2772">
                  <c:v>59204</c:v>
                </c:pt>
                <c:pt idx="2773">
                  <c:v>59211</c:v>
                </c:pt>
                <c:pt idx="2774">
                  <c:v>59218</c:v>
                </c:pt>
                <c:pt idx="2775">
                  <c:v>59225</c:v>
                </c:pt>
                <c:pt idx="2776">
                  <c:v>59232</c:v>
                </c:pt>
                <c:pt idx="2777">
                  <c:v>59239</c:v>
                </c:pt>
                <c:pt idx="2778">
                  <c:v>59246</c:v>
                </c:pt>
                <c:pt idx="2779">
                  <c:v>59253</c:v>
                </c:pt>
                <c:pt idx="2780">
                  <c:v>59260</c:v>
                </c:pt>
                <c:pt idx="2781">
                  <c:v>59267</c:v>
                </c:pt>
                <c:pt idx="2782">
                  <c:v>59274</c:v>
                </c:pt>
                <c:pt idx="2783">
                  <c:v>59281</c:v>
                </c:pt>
                <c:pt idx="2784">
                  <c:v>59288</c:v>
                </c:pt>
                <c:pt idx="2785">
                  <c:v>59295</c:v>
                </c:pt>
                <c:pt idx="2786">
                  <c:v>59302</c:v>
                </c:pt>
                <c:pt idx="2787">
                  <c:v>59309</c:v>
                </c:pt>
                <c:pt idx="2788">
                  <c:v>59316</c:v>
                </c:pt>
                <c:pt idx="2789">
                  <c:v>59323</c:v>
                </c:pt>
                <c:pt idx="2790">
                  <c:v>59330</c:v>
                </c:pt>
                <c:pt idx="2791">
                  <c:v>59337</c:v>
                </c:pt>
                <c:pt idx="2792">
                  <c:v>59344</c:v>
                </c:pt>
                <c:pt idx="2793">
                  <c:v>59351</c:v>
                </c:pt>
                <c:pt idx="2794">
                  <c:v>59358</c:v>
                </c:pt>
                <c:pt idx="2795">
                  <c:v>59365</c:v>
                </c:pt>
                <c:pt idx="2796">
                  <c:v>59372</c:v>
                </c:pt>
                <c:pt idx="2797">
                  <c:v>59379</c:v>
                </c:pt>
                <c:pt idx="2798">
                  <c:v>59386</c:v>
                </c:pt>
                <c:pt idx="2799">
                  <c:v>59393</c:v>
                </c:pt>
                <c:pt idx="2800">
                  <c:v>59400</c:v>
                </c:pt>
                <c:pt idx="2801">
                  <c:v>59407</c:v>
                </c:pt>
                <c:pt idx="2802">
                  <c:v>59414</c:v>
                </c:pt>
                <c:pt idx="2803">
                  <c:v>59421</c:v>
                </c:pt>
                <c:pt idx="2804">
                  <c:v>59428</c:v>
                </c:pt>
                <c:pt idx="2805">
                  <c:v>59435</c:v>
                </c:pt>
                <c:pt idx="2806">
                  <c:v>59442</c:v>
                </c:pt>
                <c:pt idx="2807">
                  <c:v>59449</c:v>
                </c:pt>
                <c:pt idx="2808">
                  <c:v>59456</c:v>
                </c:pt>
                <c:pt idx="2809">
                  <c:v>59463</c:v>
                </c:pt>
                <c:pt idx="2810">
                  <c:v>59470</c:v>
                </c:pt>
                <c:pt idx="2811">
                  <c:v>59477</c:v>
                </c:pt>
                <c:pt idx="2812">
                  <c:v>59484</c:v>
                </c:pt>
                <c:pt idx="2813">
                  <c:v>59491</c:v>
                </c:pt>
                <c:pt idx="2814">
                  <c:v>59498</c:v>
                </c:pt>
                <c:pt idx="2815">
                  <c:v>59505</c:v>
                </c:pt>
                <c:pt idx="2816">
                  <c:v>59512</c:v>
                </c:pt>
                <c:pt idx="2817">
                  <c:v>59519</c:v>
                </c:pt>
                <c:pt idx="2818">
                  <c:v>59526</c:v>
                </c:pt>
                <c:pt idx="2819">
                  <c:v>59534</c:v>
                </c:pt>
                <c:pt idx="2820">
                  <c:v>59541</c:v>
                </c:pt>
                <c:pt idx="2821">
                  <c:v>59548</c:v>
                </c:pt>
                <c:pt idx="2822">
                  <c:v>59555</c:v>
                </c:pt>
                <c:pt idx="2823">
                  <c:v>59562</c:v>
                </c:pt>
                <c:pt idx="2824">
                  <c:v>59569</c:v>
                </c:pt>
                <c:pt idx="2825">
                  <c:v>59576</c:v>
                </c:pt>
                <c:pt idx="2826">
                  <c:v>59583</c:v>
                </c:pt>
                <c:pt idx="2827">
                  <c:v>59590</c:v>
                </c:pt>
                <c:pt idx="2828">
                  <c:v>59597</c:v>
                </c:pt>
                <c:pt idx="2829">
                  <c:v>59604</c:v>
                </c:pt>
                <c:pt idx="2830">
                  <c:v>59611</c:v>
                </c:pt>
                <c:pt idx="2831">
                  <c:v>59618</c:v>
                </c:pt>
                <c:pt idx="2832">
                  <c:v>59625</c:v>
                </c:pt>
                <c:pt idx="2833">
                  <c:v>59632</c:v>
                </c:pt>
                <c:pt idx="2834">
                  <c:v>59643</c:v>
                </c:pt>
                <c:pt idx="2835">
                  <c:v>59646</c:v>
                </c:pt>
                <c:pt idx="2836">
                  <c:v>59653</c:v>
                </c:pt>
                <c:pt idx="2837">
                  <c:v>59660</c:v>
                </c:pt>
                <c:pt idx="2838">
                  <c:v>59667</c:v>
                </c:pt>
                <c:pt idx="2839">
                  <c:v>59674</c:v>
                </c:pt>
                <c:pt idx="2840">
                  <c:v>59681</c:v>
                </c:pt>
                <c:pt idx="2841">
                  <c:v>59688</c:v>
                </c:pt>
                <c:pt idx="2842">
                  <c:v>59695</c:v>
                </c:pt>
                <c:pt idx="2843">
                  <c:v>59702</c:v>
                </c:pt>
                <c:pt idx="2844">
                  <c:v>59709</c:v>
                </c:pt>
                <c:pt idx="2845">
                  <c:v>59716</c:v>
                </c:pt>
                <c:pt idx="2846">
                  <c:v>59723</c:v>
                </c:pt>
                <c:pt idx="2847">
                  <c:v>59730</c:v>
                </c:pt>
                <c:pt idx="2848">
                  <c:v>59737</c:v>
                </c:pt>
                <c:pt idx="2849">
                  <c:v>59744</c:v>
                </c:pt>
                <c:pt idx="2850">
                  <c:v>59751</c:v>
                </c:pt>
                <c:pt idx="2851">
                  <c:v>59758</c:v>
                </c:pt>
                <c:pt idx="2852">
                  <c:v>59765</c:v>
                </c:pt>
                <c:pt idx="2853">
                  <c:v>59772</c:v>
                </c:pt>
                <c:pt idx="2854">
                  <c:v>59779</c:v>
                </c:pt>
                <c:pt idx="2855">
                  <c:v>59786</c:v>
                </c:pt>
                <c:pt idx="2856">
                  <c:v>59793</c:v>
                </c:pt>
                <c:pt idx="2857">
                  <c:v>59800</c:v>
                </c:pt>
                <c:pt idx="2858">
                  <c:v>59807</c:v>
                </c:pt>
                <c:pt idx="2859">
                  <c:v>59814</c:v>
                </c:pt>
                <c:pt idx="2860">
                  <c:v>59821</c:v>
                </c:pt>
                <c:pt idx="2861">
                  <c:v>59828</c:v>
                </c:pt>
                <c:pt idx="2862">
                  <c:v>59835</c:v>
                </c:pt>
                <c:pt idx="2863">
                  <c:v>59842</c:v>
                </c:pt>
                <c:pt idx="2864">
                  <c:v>59849</c:v>
                </c:pt>
                <c:pt idx="2865">
                  <c:v>59856</c:v>
                </c:pt>
                <c:pt idx="2866">
                  <c:v>59863</c:v>
                </c:pt>
                <c:pt idx="2867">
                  <c:v>59870</c:v>
                </c:pt>
                <c:pt idx="2868">
                  <c:v>59877</c:v>
                </c:pt>
                <c:pt idx="2869">
                  <c:v>59884</c:v>
                </c:pt>
                <c:pt idx="2870">
                  <c:v>59891</c:v>
                </c:pt>
                <c:pt idx="2871">
                  <c:v>59901</c:v>
                </c:pt>
                <c:pt idx="2872">
                  <c:v>59908</c:v>
                </c:pt>
                <c:pt idx="2873">
                  <c:v>59915</c:v>
                </c:pt>
                <c:pt idx="2874">
                  <c:v>59922</c:v>
                </c:pt>
                <c:pt idx="2875">
                  <c:v>59929</c:v>
                </c:pt>
                <c:pt idx="2876">
                  <c:v>59936</c:v>
                </c:pt>
                <c:pt idx="2877">
                  <c:v>59943</c:v>
                </c:pt>
                <c:pt idx="2878">
                  <c:v>59950</c:v>
                </c:pt>
                <c:pt idx="2879">
                  <c:v>59957</c:v>
                </c:pt>
                <c:pt idx="2880">
                  <c:v>59964</c:v>
                </c:pt>
                <c:pt idx="2881">
                  <c:v>59971</c:v>
                </c:pt>
                <c:pt idx="2882">
                  <c:v>59978</c:v>
                </c:pt>
                <c:pt idx="2883">
                  <c:v>59985</c:v>
                </c:pt>
                <c:pt idx="2884">
                  <c:v>59992</c:v>
                </c:pt>
                <c:pt idx="2885">
                  <c:v>60001</c:v>
                </c:pt>
                <c:pt idx="2886">
                  <c:v>60006</c:v>
                </c:pt>
                <c:pt idx="2887">
                  <c:v>60013</c:v>
                </c:pt>
                <c:pt idx="2888">
                  <c:v>60020</c:v>
                </c:pt>
                <c:pt idx="2889">
                  <c:v>60028</c:v>
                </c:pt>
                <c:pt idx="2890">
                  <c:v>60035</c:v>
                </c:pt>
                <c:pt idx="2891">
                  <c:v>60042</c:v>
                </c:pt>
                <c:pt idx="2892">
                  <c:v>60049</c:v>
                </c:pt>
                <c:pt idx="2893">
                  <c:v>60056</c:v>
                </c:pt>
                <c:pt idx="2894">
                  <c:v>60063</c:v>
                </c:pt>
                <c:pt idx="2895">
                  <c:v>60070</c:v>
                </c:pt>
                <c:pt idx="2896">
                  <c:v>60077</c:v>
                </c:pt>
                <c:pt idx="2897">
                  <c:v>60084</c:v>
                </c:pt>
                <c:pt idx="2898">
                  <c:v>60091</c:v>
                </c:pt>
                <c:pt idx="2899">
                  <c:v>60098</c:v>
                </c:pt>
                <c:pt idx="2900">
                  <c:v>60105</c:v>
                </c:pt>
                <c:pt idx="2901">
                  <c:v>60112</c:v>
                </c:pt>
                <c:pt idx="2902">
                  <c:v>60119</c:v>
                </c:pt>
                <c:pt idx="2903">
                  <c:v>60126</c:v>
                </c:pt>
                <c:pt idx="2904">
                  <c:v>60133</c:v>
                </c:pt>
                <c:pt idx="2905">
                  <c:v>60140</c:v>
                </c:pt>
                <c:pt idx="2906">
                  <c:v>60147</c:v>
                </c:pt>
                <c:pt idx="2907">
                  <c:v>60154</c:v>
                </c:pt>
                <c:pt idx="2908">
                  <c:v>60161</c:v>
                </c:pt>
                <c:pt idx="2909">
                  <c:v>60168</c:v>
                </c:pt>
                <c:pt idx="2910">
                  <c:v>60175</c:v>
                </c:pt>
                <c:pt idx="2911">
                  <c:v>60182</c:v>
                </c:pt>
                <c:pt idx="2912">
                  <c:v>60189</c:v>
                </c:pt>
                <c:pt idx="2913">
                  <c:v>60196</c:v>
                </c:pt>
                <c:pt idx="2914">
                  <c:v>60203</c:v>
                </c:pt>
                <c:pt idx="2915">
                  <c:v>60210</c:v>
                </c:pt>
                <c:pt idx="2916">
                  <c:v>60217</c:v>
                </c:pt>
                <c:pt idx="2917">
                  <c:v>60224</c:v>
                </c:pt>
                <c:pt idx="2918">
                  <c:v>60231</c:v>
                </c:pt>
                <c:pt idx="2919">
                  <c:v>60238</c:v>
                </c:pt>
                <c:pt idx="2920">
                  <c:v>60245</c:v>
                </c:pt>
                <c:pt idx="2921">
                  <c:v>60252</c:v>
                </c:pt>
                <c:pt idx="2922">
                  <c:v>60259</c:v>
                </c:pt>
                <c:pt idx="2923">
                  <c:v>60267</c:v>
                </c:pt>
                <c:pt idx="2924">
                  <c:v>60274</c:v>
                </c:pt>
                <c:pt idx="2925">
                  <c:v>60281</c:v>
                </c:pt>
                <c:pt idx="2926">
                  <c:v>60288</c:v>
                </c:pt>
                <c:pt idx="2927">
                  <c:v>60295</c:v>
                </c:pt>
                <c:pt idx="2928">
                  <c:v>60302</c:v>
                </c:pt>
                <c:pt idx="2929">
                  <c:v>60309</c:v>
                </c:pt>
                <c:pt idx="2930">
                  <c:v>60316</c:v>
                </c:pt>
                <c:pt idx="2931">
                  <c:v>60323</c:v>
                </c:pt>
                <c:pt idx="2932">
                  <c:v>60330</c:v>
                </c:pt>
                <c:pt idx="2933">
                  <c:v>60337</c:v>
                </c:pt>
                <c:pt idx="2934">
                  <c:v>60344</c:v>
                </c:pt>
                <c:pt idx="2935">
                  <c:v>60351</c:v>
                </c:pt>
                <c:pt idx="2936">
                  <c:v>60359</c:v>
                </c:pt>
                <c:pt idx="2937">
                  <c:v>60366</c:v>
                </c:pt>
                <c:pt idx="2938">
                  <c:v>60373</c:v>
                </c:pt>
                <c:pt idx="2939">
                  <c:v>60380</c:v>
                </c:pt>
                <c:pt idx="2940">
                  <c:v>60387</c:v>
                </c:pt>
                <c:pt idx="2941">
                  <c:v>60394</c:v>
                </c:pt>
                <c:pt idx="2942">
                  <c:v>60401</c:v>
                </c:pt>
                <c:pt idx="2943">
                  <c:v>60408</c:v>
                </c:pt>
                <c:pt idx="2944">
                  <c:v>60415</c:v>
                </c:pt>
                <c:pt idx="2945">
                  <c:v>60422</c:v>
                </c:pt>
                <c:pt idx="2946">
                  <c:v>60429</c:v>
                </c:pt>
                <c:pt idx="2947">
                  <c:v>60436</c:v>
                </c:pt>
                <c:pt idx="2948">
                  <c:v>60443</c:v>
                </c:pt>
                <c:pt idx="2949">
                  <c:v>60450</c:v>
                </c:pt>
                <c:pt idx="2950">
                  <c:v>60457</c:v>
                </c:pt>
                <c:pt idx="2951">
                  <c:v>60464</c:v>
                </c:pt>
                <c:pt idx="2952">
                  <c:v>60471</c:v>
                </c:pt>
                <c:pt idx="2953">
                  <c:v>60478</c:v>
                </c:pt>
                <c:pt idx="2954">
                  <c:v>60485</c:v>
                </c:pt>
                <c:pt idx="2955">
                  <c:v>60492</c:v>
                </c:pt>
                <c:pt idx="2956">
                  <c:v>60499</c:v>
                </c:pt>
                <c:pt idx="2957">
                  <c:v>60506</c:v>
                </c:pt>
                <c:pt idx="2958">
                  <c:v>60513</c:v>
                </c:pt>
                <c:pt idx="2959">
                  <c:v>60520</c:v>
                </c:pt>
                <c:pt idx="2960">
                  <c:v>60527</c:v>
                </c:pt>
                <c:pt idx="2961">
                  <c:v>60534</c:v>
                </c:pt>
                <c:pt idx="2962">
                  <c:v>60541</c:v>
                </c:pt>
                <c:pt idx="2963">
                  <c:v>60548</c:v>
                </c:pt>
                <c:pt idx="2964">
                  <c:v>60555</c:v>
                </c:pt>
                <c:pt idx="2965">
                  <c:v>60562</c:v>
                </c:pt>
                <c:pt idx="2966">
                  <c:v>60569</c:v>
                </c:pt>
                <c:pt idx="2967">
                  <c:v>60576</c:v>
                </c:pt>
                <c:pt idx="2968">
                  <c:v>60583</c:v>
                </c:pt>
                <c:pt idx="2969">
                  <c:v>60590</c:v>
                </c:pt>
                <c:pt idx="2970">
                  <c:v>60597</c:v>
                </c:pt>
                <c:pt idx="2971">
                  <c:v>60604</c:v>
                </c:pt>
                <c:pt idx="2972">
                  <c:v>60611</c:v>
                </c:pt>
                <c:pt idx="2973">
                  <c:v>60618</c:v>
                </c:pt>
                <c:pt idx="2974">
                  <c:v>60625</c:v>
                </c:pt>
                <c:pt idx="2975">
                  <c:v>60632</c:v>
                </c:pt>
                <c:pt idx="2976">
                  <c:v>60639</c:v>
                </c:pt>
                <c:pt idx="2977">
                  <c:v>60646</c:v>
                </c:pt>
                <c:pt idx="2978">
                  <c:v>60653</c:v>
                </c:pt>
                <c:pt idx="2979">
                  <c:v>60660</c:v>
                </c:pt>
                <c:pt idx="2980">
                  <c:v>60667</c:v>
                </c:pt>
                <c:pt idx="2981">
                  <c:v>60674</c:v>
                </c:pt>
                <c:pt idx="2982">
                  <c:v>60681</c:v>
                </c:pt>
                <c:pt idx="2983">
                  <c:v>60688</c:v>
                </c:pt>
                <c:pt idx="2984">
                  <c:v>60695</c:v>
                </c:pt>
                <c:pt idx="2985">
                  <c:v>60702</c:v>
                </c:pt>
                <c:pt idx="2986">
                  <c:v>60709</c:v>
                </c:pt>
                <c:pt idx="2987">
                  <c:v>60716</c:v>
                </c:pt>
                <c:pt idx="2988">
                  <c:v>60723</c:v>
                </c:pt>
                <c:pt idx="2989">
                  <c:v>60730</c:v>
                </c:pt>
                <c:pt idx="2990">
                  <c:v>60737</c:v>
                </c:pt>
                <c:pt idx="2991">
                  <c:v>60744</c:v>
                </c:pt>
                <c:pt idx="2992">
                  <c:v>60751</c:v>
                </c:pt>
                <c:pt idx="2993">
                  <c:v>60758</c:v>
                </c:pt>
                <c:pt idx="2994">
                  <c:v>60765</c:v>
                </c:pt>
                <c:pt idx="2995">
                  <c:v>60772</c:v>
                </c:pt>
                <c:pt idx="2996">
                  <c:v>60779</c:v>
                </c:pt>
                <c:pt idx="2997">
                  <c:v>60786</c:v>
                </c:pt>
                <c:pt idx="2998">
                  <c:v>60793</c:v>
                </c:pt>
                <c:pt idx="2999">
                  <c:v>60800</c:v>
                </c:pt>
                <c:pt idx="3000">
                  <c:v>60807</c:v>
                </c:pt>
                <c:pt idx="3001">
                  <c:v>60814</c:v>
                </c:pt>
                <c:pt idx="3002">
                  <c:v>60821</c:v>
                </c:pt>
                <c:pt idx="3003">
                  <c:v>60828</c:v>
                </c:pt>
                <c:pt idx="3004">
                  <c:v>60835</c:v>
                </c:pt>
                <c:pt idx="3005">
                  <c:v>60842</c:v>
                </c:pt>
                <c:pt idx="3006">
                  <c:v>60849</c:v>
                </c:pt>
                <c:pt idx="3007">
                  <c:v>60856</c:v>
                </c:pt>
                <c:pt idx="3008">
                  <c:v>60863</c:v>
                </c:pt>
                <c:pt idx="3009">
                  <c:v>60870</c:v>
                </c:pt>
                <c:pt idx="3010">
                  <c:v>60877</c:v>
                </c:pt>
                <c:pt idx="3011">
                  <c:v>60884</c:v>
                </c:pt>
                <c:pt idx="3012">
                  <c:v>60891</c:v>
                </c:pt>
                <c:pt idx="3013">
                  <c:v>60898</c:v>
                </c:pt>
                <c:pt idx="3014">
                  <c:v>60905</c:v>
                </c:pt>
                <c:pt idx="3015">
                  <c:v>60912</c:v>
                </c:pt>
                <c:pt idx="3016">
                  <c:v>60919</c:v>
                </c:pt>
                <c:pt idx="3017">
                  <c:v>60926</c:v>
                </c:pt>
                <c:pt idx="3018">
                  <c:v>60933</c:v>
                </c:pt>
                <c:pt idx="3019">
                  <c:v>60940</c:v>
                </c:pt>
                <c:pt idx="3020">
                  <c:v>60947</c:v>
                </c:pt>
                <c:pt idx="3021">
                  <c:v>60954</c:v>
                </c:pt>
                <c:pt idx="3022">
                  <c:v>60961</c:v>
                </c:pt>
                <c:pt idx="3023">
                  <c:v>60968</c:v>
                </c:pt>
                <c:pt idx="3024">
                  <c:v>60975</c:v>
                </c:pt>
                <c:pt idx="3025">
                  <c:v>60982</c:v>
                </c:pt>
                <c:pt idx="3026">
                  <c:v>60989</c:v>
                </c:pt>
                <c:pt idx="3027">
                  <c:v>60996</c:v>
                </c:pt>
                <c:pt idx="3028">
                  <c:v>61003</c:v>
                </c:pt>
                <c:pt idx="3029">
                  <c:v>61010</c:v>
                </c:pt>
                <c:pt idx="3030">
                  <c:v>61017</c:v>
                </c:pt>
                <c:pt idx="3031">
                  <c:v>61024</c:v>
                </c:pt>
                <c:pt idx="3032">
                  <c:v>61031</c:v>
                </c:pt>
                <c:pt idx="3033">
                  <c:v>61038</c:v>
                </c:pt>
                <c:pt idx="3034">
                  <c:v>61045</c:v>
                </c:pt>
                <c:pt idx="3035">
                  <c:v>61052</c:v>
                </c:pt>
                <c:pt idx="3036">
                  <c:v>61059</c:v>
                </c:pt>
                <c:pt idx="3037">
                  <c:v>61066</c:v>
                </c:pt>
                <c:pt idx="3038">
                  <c:v>61073</c:v>
                </c:pt>
                <c:pt idx="3039">
                  <c:v>61080</c:v>
                </c:pt>
                <c:pt idx="3040">
                  <c:v>61087</c:v>
                </c:pt>
                <c:pt idx="3041">
                  <c:v>61094</c:v>
                </c:pt>
                <c:pt idx="3042">
                  <c:v>61101</c:v>
                </c:pt>
                <c:pt idx="3043">
                  <c:v>61108</c:v>
                </c:pt>
                <c:pt idx="3044">
                  <c:v>61115</c:v>
                </c:pt>
                <c:pt idx="3045">
                  <c:v>61122</c:v>
                </c:pt>
                <c:pt idx="3046">
                  <c:v>61129</c:v>
                </c:pt>
                <c:pt idx="3047">
                  <c:v>61136</c:v>
                </c:pt>
                <c:pt idx="3048">
                  <c:v>61143</c:v>
                </c:pt>
                <c:pt idx="3049">
                  <c:v>61150</c:v>
                </c:pt>
                <c:pt idx="3050">
                  <c:v>61157</c:v>
                </c:pt>
                <c:pt idx="3051">
                  <c:v>61164</c:v>
                </c:pt>
                <c:pt idx="3052">
                  <c:v>61171</c:v>
                </c:pt>
                <c:pt idx="3053">
                  <c:v>61178</c:v>
                </c:pt>
                <c:pt idx="3054">
                  <c:v>61185</c:v>
                </c:pt>
                <c:pt idx="3055">
                  <c:v>61192</c:v>
                </c:pt>
                <c:pt idx="3056">
                  <c:v>61199</c:v>
                </c:pt>
                <c:pt idx="3057">
                  <c:v>61206</c:v>
                </c:pt>
                <c:pt idx="3058">
                  <c:v>61213</c:v>
                </c:pt>
                <c:pt idx="3059">
                  <c:v>61220</c:v>
                </c:pt>
                <c:pt idx="3060">
                  <c:v>61227</c:v>
                </c:pt>
                <c:pt idx="3061">
                  <c:v>61234</c:v>
                </c:pt>
                <c:pt idx="3062">
                  <c:v>61241</c:v>
                </c:pt>
                <c:pt idx="3063">
                  <c:v>61248</c:v>
                </c:pt>
                <c:pt idx="3064">
                  <c:v>61255</c:v>
                </c:pt>
                <c:pt idx="3065">
                  <c:v>61262</c:v>
                </c:pt>
                <c:pt idx="3066">
                  <c:v>61269</c:v>
                </c:pt>
                <c:pt idx="3067">
                  <c:v>61276</c:v>
                </c:pt>
                <c:pt idx="3068">
                  <c:v>61283</c:v>
                </c:pt>
                <c:pt idx="3069">
                  <c:v>61290</c:v>
                </c:pt>
                <c:pt idx="3070">
                  <c:v>61297</c:v>
                </c:pt>
                <c:pt idx="3071">
                  <c:v>61304</c:v>
                </c:pt>
                <c:pt idx="3072">
                  <c:v>61311</c:v>
                </c:pt>
                <c:pt idx="3073">
                  <c:v>61318</c:v>
                </c:pt>
                <c:pt idx="3074">
                  <c:v>61325</c:v>
                </c:pt>
                <c:pt idx="3075">
                  <c:v>61332</c:v>
                </c:pt>
                <c:pt idx="3076">
                  <c:v>61339</c:v>
                </c:pt>
                <c:pt idx="3077">
                  <c:v>61346</c:v>
                </c:pt>
                <c:pt idx="3078">
                  <c:v>61353</c:v>
                </c:pt>
                <c:pt idx="3079">
                  <c:v>61360</c:v>
                </c:pt>
                <c:pt idx="3080">
                  <c:v>61367</c:v>
                </c:pt>
                <c:pt idx="3081">
                  <c:v>61374</c:v>
                </c:pt>
                <c:pt idx="3082">
                  <c:v>61381</c:v>
                </c:pt>
                <c:pt idx="3083">
                  <c:v>61388</c:v>
                </c:pt>
                <c:pt idx="3084">
                  <c:v>61395</c:v>
                </c:pt>
                <c:pt idx="3085">
                  <c:v>61402</c:v>
                </c:pt>
                <c:pt idx="3086">
                  <c:v>61409</c:v>
                </c:pt>
                <c:pt idx="3087">
                  <c:v>61416</c:v>
                </c:pt>
                <c:pt idx="3088">
                  <c:v>61423</c:v>
                </c:pt>
                <c:pt idx="3089">
                  <c:v>61430</c:v>
                </c:pt>
                <c:pt idx="3090">
                  <c:v>61437</c:v>
                </c:pt>
                <c:pt idx="3091">
                  <c:v>61444</c:v>
                </c:pt>
                <c:pt idx="3092">
                  <c:v>61451</c:v>
                </c:pt>
                <c:pt idx="3093">
                  <c:v>61458</c:v>
                </c:pt>
                <c:pt idx="3094">
                  <c:v>61465</c:v>
                </c:pt>
                <c:pt idx="3095">
                  <c:v>61472</c:v>
                </c:pt>
                <c:pt idx="3096">
                  <c:v>61479</c:v>
                </c:pt>
                <c:pt idx="3097">
                  <c:v>61487</c:v>
                </c:pt>
                <c:pt idx="3098">
                  <c:v>61494</c:v>
                </c:pt>
                <c:pt idx="3099">
                  <c:v>61501</c:v>
                </c:pt>
                <c:pt idx="3100">
                  <c:v>61508</c:v>
                </c:pt>
                <c:pt idx="3101">
                  <c:v>61515</c:v>
                </c:pt>
                <c:pt idx="3102">
                  <c:v>61522</c:v>
                </c:pt>
                <c:pt idx="3103">
                  <c:v>61529</c:v>
                </c:pt>
                <c:pt idx="3104">
                  <c:v>61536</c:v>
                </c:pt>
                <c:pt idx="3105">
                  <c:v>61543</c:v>
                </c:pt>
                <c:pt idx="3106">
                  <c:v>61550</c:v>
                </c:pt>
                <c:pt idx="3107">
                  <c:v>61557</c:v>
                </c:pt>
                <c:pt idx="3108">
                  <c:v>61564</c:v>
                </c:pt>
                <c:pt idx="3109">
                  <c:v>61571</c:v>
                </c:pt>
                <c:pt idx="3110">
                  <c:v>61578</c:v>
                </c:pt>
                <c:pt idx="3111">
                  <c:v>61585</c:v>
                </c:pt>
                <c:pt idx="3112">
                  <c:v>61592</c:v>
                </c:pt>
                <c:pt idx="3113">
                  <c:v>61599</c:v>
                </c:pt>
                <c:pt idx="3114">
                  <c:v>61606</c:v>
                </c:pt>
                <c:pt idx="3115">
                  <c:v>61613</c:v>
                </c:pt>
                <c:pt idx="3116">
                  <c:v>61620</c:v>
                </c:pt>
                <c:pt idx="3117">
                  <c:v>61627</c:v>
                </c:pt>
                <c:pt idx="3118">
                  <c:v>61634</c:v>
                </c:pt>
                <c:pt idx="3119">
                  <c:v>61641</c:v>
                </c:pt>
                <c:pt idx="3120">
                  <c:v>61648</c:v>
                </c:pt>
                <c:pt idx="3121">
                  <c:v>61655</c:v>
                </c:pt>
                <c:pt idx="3122">
                  <c:v>61662</c:v>
                </c:pt>
                <c:pt idx="3123">
                  <c:v>61669</c:v>
                </c:pt>
                <c:pt idx="3124">
                  <c:v>61676</c:v>
                </c:pt>
                <c:pt idx="3125">
                  <c:v>61683</c:v>
                </c:pt>
                <c:pt idx="3126">
                  <c:v>61690</c:v>
                </c:pt>
                <c:pt idx="3127">
                  <c:v>61697</c:v>
                </c:pt>
                <c:pt idx="3128">
                  <c:v>61704</c:v>
                </c:pt>
                <c:pt idx="3129">
                  <c:v>61711</c:v>
                </c:pt>
                <c:pt idx="3130">
                  <c:v>61718</c:v>
                </c:pt>
                <c:pt idx="3131">
                  <c:v>61728</c:v>
                </c:pt>
                <c:pt idx="3132">
                  <c:v>61735</c:v>
                </c:pt>
                <c:pt idx="3133">
                  <c:v>61742</c:v>
                </c:pt>
                <c:pt idx="3134">
                  <c:v>61749</c:v>
                </c:pt>
                <c:pt idx="3135">
                  <c:v>61756</c:v>
                </c:pt>
                <c:pt idx="3136">
                  <c:v>61763</c:v>
                </c:pt>
                <c:pt idx="3137">
                  <c:v>61770</c:v>
                </c:pt>
                <c:pt idx="3138">
                  <c:v>61777</c:v>
                </c:pt>
                <c:pt idx="3139">
                  <c:v>61784</c:v>
                </c:pt>
                <c:pt idx="3140">
                  <c:v>61791</c:v>
                </c:pt>
                <c:pt idx="3141">
                  <c:v>61798</c:v>
                </c:pt>
                <c:pt idx="3142">
                  <c:v>61805</c:v>
                </c:pt>
                <c:pt idx="3143">
                  <c:v>61812</c:v>
                </c:pt>
                <c:pt idx="3144">
                  <c:v>61819</c:v>
                </c:pt>
                <c:pt idx="3145">
                  <c:v>61826</c:v>
                </c:pt>
                <c:pt idx="3146">
                  <c:v>61835</c:v>
                </c:pt>
                <c:pt idx="3147">
                  <c:v>61840</c:v>
                </c:pt>
                <c:pt idx="3148">
                  <c:v>61847</c:v>
                </c:pt>
                <c:pt idx="3149">
                  <c:v>61854</c:v>
                </c:pt>
                <c:pt idx="3150">
                  <c:v>61861</c:v>
                </c:pt>
                <c:pt idx="3151">
                  <c:v>61868</c:v>
                </c:pt>
                <c:pt idx="3152">
                  <c:v>61875</c:v>
                </c:pt>
                <c:pt idx="3153">
                  <c:v>61882</c:v>
                </c:pt>
                <c:pt idx="3154">
                  <c:v>61889</c:v>
                </c:pt>
                <c:pt idx="3155">
                  <c:v>61896</c:v>
                </c:pt>
                <c:pt idx="3156">
                  <c:v>61903</c:v>
                </c:pt>
                <c:pt idx="3157">
                  <c:v>61910</c:v>
                </c:pt>
                <c:pt idx="3158">
                  <c:v>61917</c:v>
                </c:pt>
                <c:pt idx="3159">
                  <c:v>61924</c:v>
                </c:pt>
                <c:pt idx="3160">
                  <c:v>61931</c:v>
                </c:pt>
                <c:pt idx="3161">
                  <c:v>61938</c:v>
                </c:pt>
                <c:pt idx="3162">
                  <c:v>61945</c:v>
                </c:pt>
                <c:pt idx="3163">
                  <c:v>61952</c:v>
                </c:pt>
                <c:pt idx="3164">
                  <c:v>61959</c:v>
                </c:pt>
                <c:pt idx="3165">
                  <c:v>61966</c:v>
                </c:pt>
                <c:pt idx="3166">
                  <c:v>61973</c:v>
                </c:pt>
                <c:pt idx="3167">
                  <c:v>61980</c:v>
                </c:pt>
                <c:pt idx="3168">
                  <c:v>61987</c:v>
                </c:pt>
                <c:pt idx="3169">
                  <c:v>61994</c:v>
                </c:pt>
                <c:pt idx="3170">
                  <c:v>62001</c:v>
                </c:pt>
                <c:pt idx="3171">
                  <c:v>62008</c:v>
                </c:pt>
                <c:pt idx="3172">
                  <c:v>62015</c:v>
                </c:pt>
                <c:pt idx="3173">
                  <c:v>62022</c:v>
                </c:pt>
                <c:pt idx="3174">
                  <c:v>62029</c:v>
                </c:pt>
                <c:pt idx="3175">
                  <c:v>62036</c:v>
                </c:pt>
                <c:pt idx="3176">
                  <c:v>62043</c:v>
                </c:pt>
                <c:pt idx="3177">
                  <c:v>62050</c:v>
                </c:pt>
                <c:pt idx="3178">
                  <c:v>62057</c:v>
                </c:pt>
                <c:pt idx="3179">
                  <c:v>62064</c:v>
                </c:pt>
                <c:pt idx="3180">
                  <c:v>62071</c:v>
                </c:pt>
                <c:pt idx="3181">
                  <c:v>62078</c:v>
                </c:pt>
                <c:pt idx="3182">
                  <c:v>62085</c:v>
                </c:pt>
                <c:pt idx="3183">
                  <c:v>62093</c:v>
                </c:pt>
                <c:pt idx="3184">
                  <c:v>62100</c:v>
                </c:pt>
                <c:pt idx="3185">
                  <c:v>62107</c:v>
                </c:pt>
                <c:pt idx="3186">
                  <c:v>62114</c:v>
                </c:pt>
                <c:pt idx="3187">
                  <c:v>62121</c:v>
                </c:pt>
                <c:pt idx="3188">
                  <c:v>62128</c:v>
                </c:pt>
                <c:pt idx="3189">
                  <c:v>62135</c:v>
                </c:pt>
                <c:pt idx="3190">
                  <c:v>62142</c:v>
                </c:pt>
                <c:pt idx="3191">
                  <c:v>62149</c:v>
                </c:pt>
                <c:pt idx="3192">
                  <c:v>62156</c:v>
                </c:pt>
                <c:pt idx="3193">
                  <c:v>62163</c:v>
                </c:pt>
                <c:pt idx="3194">
                  <c:v>62170</c:v>
                </c:pt>
                <c:pt idx="3195">
                  <c:v>62177</c:v>
                </c:pt>
                <c:pt idx="3196">
                  <c:v>62186</c:v>
                </c:pt>
                <c:pt idx="3197">
                  <c:v>62193</c:v>
                </c:pt>
                <c:pt idx="3198">
                  <c:v>62200</c:v>
                </c:pt>
                <c:pt idx="3199">
                  <c:v>62207</c:v>
                </c:pt>
                <c:pt idx="3200">
                  <c:v>62215</c:v>
                </c:pt>
                <c:pt idx="3201">
                  <c:v>62221</c:v>
                </c:pt>
                <c:pt idx="3202">
                  <c:v>62228</c:v>
                </c:pt>
                <c:pt idx="3203">
                  <c:v>62235</c:v>
                </c:pt>
                <c:pt idx="3204">
                  <c:v>62242</c:v>
                </c:pt>
                <c:pt idx="3205">
                  <c:v>62249</c:v>
                </c:pt>
                <c:pt idx="3206">
                  <c:v>62256</c:v>
                </c:pt>
                <c:pt idx="3207">
                  <c:v>62263</c:v>
                </c:pt>
                <c:pt idx="3208">
                  <c:v>62270</c:v>
                </c:pt>
                <c:pt idx="3209">
                  <c:v>62277</c:v>
                </c:pt>
                <c:pt idx="3210">
                  <c:v>62284</c:v>
                </c:pt>
                <c:pt idx="3211">
                  <c:v>62291</c:v>
                </c:pt>
                <c:pt idx="3212">
                  <c:v>62298</c:v>
                </c:pt>
                <c:pt idx="3213">
                  <c:v>62305</c:v>
                </c:pt>
                <c:pt idx="3214">
                  <c:v>62312</c:v>
                </c:pt>
                <c:pt idx="3215">
                  <c:v>62319</c:v>
                </c:pt>
                <c:pt idx="3216">
                  <c:v>62326</c:v>
                </c:pt>
                <c:pt idx="3217">
                  <c:v>62333</c:v>
                </c:pt>
                <c:pt idx="3218">
                  <c:v>62340</c:v>
                </c:pt>
                <c:pt idx="3219">
                  <c:v>62347</c:v>
                </c:pt>
                <c:pt idx="3220">
                  <c:v>62354</c:v>
                </c:pt>
                <c:pt idx="3221">
                  <c:v>62361</c:v>
                </c:pt>
                <c:pt idx="3222">
                  <c:v>62368</c:v>
                </c:pt>
                <c:pt idx="3223">
                  <c:v>62375</c:v>
                </c:pt>
                <c:pt idx="3224">
                  <c:v>62382</c:v>
                </c:pt>
                <c:pt idx="3225">
                  <c:v>62389</c:v>
                </c:pt>
                <c:pt idx="3226">
                  <c:v>62396</c:v>
                </c:pt>
                <c:pt idx="3227">
                  <c:v>62403</c:v>
                </c:pt>
                <c:pt idx="3228">
                  <c:v>62410</c:v>
                </c:pt>
                <c:pt idx="3229">
                  <c:v>62417</c:v>
                </c:pt>
                <c:pt idx="3230">
                  <c:v>62424</c:v>
                </c:pt>
                <c:pt idx="3231">
                  <c:v>62431</c:v>
                </c:pt>
                <c:pt idx="3232">
                  <c:v>62438</c:v>
                </c:pt>
                <c:pt idx="3233">
                  <c:v>62445</c:v>
                </c:pt>
                <c:pt idx="3234">
                  <c:v>62456</c:v>
                </c:pt>
                <c:pt idx="3235">
                  <c:v>62460</c:v>
                </c:pt>
                <c:pt idx="3236">
                  <c:v>62466</c:v>
                </c:pt>
                <c:pt idx="3237">
                  <c:v>62473</c:v>
                </c:pt>
                <c:pt idx="3238">
                  <c:v>62480</c:v>
                </c:pt>
                <c:pt idx="3239">
                  <c:v>62487</c:v>
                </c:pt>
                <c:pt idx="3240">
                  <c:v>62494</c:v>
                </c:pt>
                <c:pt idx="3241">
                  <c:v>62501</c:v>
                </c:pt>
                <c:pt idx="3242">
                  <c:v>62508</c:v>
                </c:pt>
                <c:pt idx="3243">
                  <c:v>62515</c:v>
                </c:pt>
                <c:pt idx="3244">
                  <c:v>62522</c:v>
                </c:pt>
                <c:pt idx="3245">
                  <c:v>62529</c:v>
                </c:pt>
                <c:pt idx="3246">
                  <c:v>62536</c:v>
                </c:pt>
                <c:pt idx="3247">
                  <c:v>62543</c:v>
                </c:pt>
                <c:pt idx="3248">
                  <c:v>62550</c:v>
                </c:pt>
                <c:pt idx="3249">
                  <c:v>62557</c:v>
                </c:pt>
                <c:pt idx="3250">
                  <c:v>62564</c:v>
                </c:pt>
                <c:pt idx="3251">
                  <c:v>62571</c:v>
                </c:pt>
                <c:pt idx="3252">
                  <c:v>62578</c:v>
                </c:pt>
                <c:pt idx="3253">
                  <c:v>62585</c:v>
                </c:pt>
                <c:pt idx="3254">
                  <c:v>62592</c:v>
                </c:pt>
                <c:pt idx="3255">
                  <c:v>62599</c:v>
                </c:pt>
                <c:pt idx="3256">
                  <c:v>62606</c:v>
                </c:pt>
                <c:pt idx="3257">
                  <c:v>62613</c:v>
                </c:pt>
                <c:pt idx="3258">
                  <c:v>62620</c:v>
                </c:pt>
                <c:pt idx="3259">
                  <c:v>62627</c:v>
                </c:pt>
                <c:pt idx="3260">
                  <c:v>62634</c:v>
                </c:pt>
                <c:pt idx="3261">
                  <c:v>62641</c:v>
                </c:pt>
                <c:pt idx="3262">
                  <c:v>62648</c:v>
                </c:pt>
                <c:pt idx="3263">
                  <c:v>62655</c:v>
                </c:pt>
                <c:pt idx="3264">
                  <c:v>62662</c:v>
                </c:pt>
                <c:pt idx="3265">
                  <c:v>62669</c:v>
                </c:pt>
                <c:pt idx="3266">
                  <c:v>62676</c:v>
                </c:pt>
                <c:pt idx="3267">
                  <c:v>62683</c:v>
                </c:pt>
                <c:pt idx="3268">
                  <c:v>62690</c:v>
                </c:pt>
                <c:pt idx="3269">
                  <c:v>62697</c:v>
                </c:pt>
                <c:pt idx="3270">
                  <c:v>62704</c:v>
                </c:pt>
                <c:pt idx="3271">
                  <c:v>62711</c:v>
                </c:pt>
                <c:pt idx="3272">
                  <c:v>62718</c:v>
                </c:pt>
                <c:pt idx="3273">
                  <c:v>62725</c:v>
                </c:pt>
                <c:pt idx="3274">
                  <c:v>62732</c:v>
                </c:pt>
                <c:pt idx="3275">
                  <c:v>62739</c:v>
                </c:pt>
                <c:pt idx="3276">
                  <c:v>62746</c:v>
                </c:pt>
                <c:pt idx="3277">
                  <c:v>62753</c:v>
                </c:pt>
                <c:pt idx="3278">
                  <c:v>62760</c:v>
                </c:pt>
                <c:pt idx="3279">
                  <c:v>62767</c:v>
                </c:pt>
                <c:pt idx="3280">
                  <c:v>62774</c:v>
                </c:pt>
                <c:pt idx="3281">
                  <c:v>62781</c:v>
                </c:pt>
                <c:pt idx="3282">
                  <c:v>62788</c:v>
                </c:pt>
                <c:pt idx="3283">
                  <c:v>62795</c:v>
                </c:pt>
                <c:pt idx="3284">
                  <c:v>62802</c:v>
                </c:pt>
                <c:pt idx="3285">
                  <c:v>62809</c:v>
                </c:pt>
                <c:pt idx="3286">
                  <c:v>62816</c:v>
                </c:pt>
                <c:pt idx="3287">
                  <c:v>62823</c:v>
                </c:pt>
                <c:pt idx="3288">
                  <c:v>62830</c:v>
                </c:pt>
                <c:pt idx="3289">
                  <c:v>62837</c:v>
                </c:pt>
                <c:pt idx="3290">
                  <c:v>62844</c:v>
                </c:pt>
                <c:pt idx="3291">
                  <c:v>62851</c:v>
                </c:pt>
                <c:pt idx="3292">
                  <c:v>62858</c:v>
                </c:pt>
                <c:pt idx="3293">
                  <c:v>62865</c:v>
                </c:pt>
                <c:pt idx="3294">
                  <c:v>62872</c:v>
                </c:pt>
                <c:pt idx="3295">
                  <c:v>62879</c:v>
                </c:pt>
                <c:pt idx="3296">
                  <c:v>62886</c:v>
                </c:pt>
                <c:pt idx="3297">
                  <c:v>62893</c:v>
                </c:pt>
                <c:pt idx="3298">
                  <c:v>62900</c:v>
                </c:pt>
                <c:pt idx="3299">
                  <c:v>62907</c:v>
                </c:pt>
                <c:pt idx="3300">
                  <c:v>62914</c:v>
                </c:pt>
                <c:pt idx="3301">
                  <c:v>62921</c:v>
                </c:pt>
                <c:pt idx="3302">
                  <c:v>62928</c:v>
                </c:pt>
                <c:pt idx="3303">
                  <c:v>62935</c:v>
                </c:pt>
                <c:pt idx="3304">
                  <c:v>62942</c:v>
                </c:pt>
                <c:pt idx="3305">
                  <c:v>62949</c:v>
                </c:pt>
                <c:pt idx="3306">
                  <c:v>62956</c:v>
                </c:pt>
                <c:pt idx="3307">
                  <c:v>62963</c:v>
                </c:pt>
                <c:pt idx="3308">
                  <c:v>62970</c:v>
                </c:pt>
                <c:pt idx="3309">
                  <c:v>62977</c:v>
                </c:pt>
                <c:pt idx="3310">
                  <c:v>62984</c:v>
                </c:pt>
                <c:pt idx="3311">
                  <c:v>62991</c:v>
                </c:pt>
                <c:pt idx="3312">
                  <c:v>62998</c:v>
                </c:pt>
                <c:pt idx="3313">
                  <c:v>63005</c:v>
                </c:pt>
                <c:pt idx="3314">
                  <c:v>63012</c:v>
                </c:pt>
                <c:pt idx="3315">
                  <c:v>63019</c:v>
                </c:pt>
                <c:pt idx="3316">
                  <c:v>63026</c:v>
                </c:pt>
                <c:pt idx="3317">
                  <c:v>63033</c:v>
                </c:pt>
                <c:pt idx="3318">
                  <c:v>63040</c:v>
                </c:pt>
                <c:pt idx="3319">
                  <c:v>63047</c:v>
                </c:pt>
                <c:pt idx="3320">
                  <c:v>63054</c:v>
                </c:pt>
                <c:pt idx="3321">
                  <c:v>63061</c:v>
                </c:pt>
                <c:pt idx="3322">
                  <c:v>63068</c:v>
                </c:pt>
                <c:pt idx="3323">
                  <c:v>63075</c:v>
                </c:pt>
                <c:pt idx="3324">
                  <c:v>63082</c:v>
                </c:pt>
                <c:pt idx="3325">
                  <c:v>63089</c:v>
                </c:pt>
                <c:pt idx="3326">
                  <c:v>63096</c:v>
                </c:pt>
                <c:pt idx="3327">
                  <c:v>63103</c:v>
                </c:pt>
                <c:pt idx="3328">
                  <c:v>63110</c:v>
                </c:pt>
                <c:pt idx="3329">
                  <c:v>63117</c:v>
                </c:pt>
                <c:pt idx="3330">
                  <c:v>63124</c:v>
                </c:pt>
                <c:pt idx="3331">
                  <c:v>63131</c:v>
                </c:pt>
                <c:pt idx="3332">
                  <c:v>63138</c:v>
                </c:pt>
                <c:pt idx="3333">
                  <c:v>63145</c:v>
                </c:pt>
                <c:pt idx="3334">
                  <c:v>63152</c:v>
                </c:pt>
                <c:pt idx="3335">
                  <c:v>63159</c:v>
                </c:pt>
                <c:pt idx="3336">
                  <c:v>63166</c:v>
                </c:pt>
                <c:pt idx="3337">
                  <c:v>63173</c:v>
                </c:pt>
                <c:pt idx="3338">
                  <c:v>63180</c:v>
                </c:pt>
                <c:pt idx="3339">
                  <c:v>63187</c:v>
                </c:pt>
                <c:pt idx="3340">
                  <c:v>63194</c:v>
                </c:pt>
                <c:pt idx="3341">
                  <c:v>63201</c:v>
                </c:pt>
                <c:pt idx="3342">
                  <c:v>63208</c:v>
                </c:pt>
                <c:pt idx="3343">
                  <c:v>63215</c:v>
                </c:pt>
                <c:pt idx="3344">
                  <c:v>63222</c:v>
                </c:pt>
                <c:pt idx="3345">
                  <c:v>63229</c:v>
                </c:pt>
                <c:pt idx="3346">
                  <c:v>63236</c:v>
                </c:pt>
                <c:pt idx="3347">
                  <c:v>63243</c:v>
                </c:pt>
                <c:pt idx="3348">
                  <c:v>63250</c:v>
                </c:pt>
                <c:pt idx="3349">
                  <c:v>63257</c:v>
                </c:pt>
                <c:pt idx="3350">
                  <c:v>63264</c:v>
                </c:pt>
                <c:pt idx="3351">
                  <c:v>63271</c:v>
                </c:pt>
                <c:pt idx="3352">
                  <c:v>63278</c:v>
                </c:pt>
                <c:pt idx="3353">
                  <c:v>63285</c:v>
                </c:pt>
                <c:pt idx="3354">
                  <c:v>63292</c:v>
                </c:pt>
                <c:pt idx="3355">
                  <c:v>63299</c:v>
                </c:pt>
                <c:pt idx="3356">
                  <c:v>63306</c:v>
                </c:pt>
                <c:pt idx="3357">
                  <c:v>63313</c:v>
                </c:pt>
                <c:pt idx="3358">
                  <c:v>63320</c:v>
                </c:pt>
                <c:pt idx="3359">
                  <c:v>63327</c:v>
                </c:pt>
                <c:pt idx="3360">
                  <c:v>63334</c:v>
                </c:pt>
                <c:pt idx="3361">
                  <c:v>63341</c:v>
                </c:pt>
                <c:pt idx="3362">
                  <c:v>63348</c:v>
                </c:pt>
                <c:pt idx="3363">
                  <c:v>63355</c:v>
                </c:pt>
                <c:pt idx="3364">
                  <c:v>63362</c:v>
                </c:pt>
                <c:pt idx="3365">
                  <c:v>63369</c:v>
                </c:pt>
                <c:pt idx="3366">
                  <c:v>63376</c:v>
                </c:pt>
                <c:pt idx="3367">
                  <c:v>63383</c:v>
                </c:pt>
                <c:pt idx="3368">
                  <c:v>63390</c:v>
                </c:pt>
                <c:pt idx="3369">
                  <c:v>63397</c:v>
                </c:pt>
                <c:pt idx="3370">
                  <c:v>63404</c:v>
                </c:pt>
                <c:pt idx="3371">
                  <c:v>63411</c:v>
                </c:pt>
                <c:pt idx="3372">
                  <c:v>63418</c:v>
                </c:pt>
                <c:pt idx="3373">
                  <c:v>63425</c:v>
                </c:pt>
                <c:pt idx="3374">
                  <c:v>63432</c:v>
                </c:pt>
                <c:pt idx="3375">
                  <c:v>63439</c:v>
                </c:pt>
                <c:pt idx="3376">
                  <c:v>63446</c:v>
                </c:pt>
                <c:pt idx="3377">
                  <c:v>63453</c:v>
                </c:pt>
                <c:pt idx="3378">
                  <c:v>63460</c:v>
                </c:pt>
                <c:pt idx="3379">
                  <c:v>63467</c:v>
                </c:pt>
                <c:pt idx="3380">
                  <c:v>63474</c:v>
                </c:pt>
                <c:pt idx="3381">
                  <c:v>63481</c:v>
                </c:pt>
                <c:pt idx="3382">
                  <c:v>63488</c:v>
                </c:pt>
                <c:pt idx="3383">
                  <c:v>63495</c:v>
                </c:pt>
                <c:pt idx="3384">
                  <c:v>63502</c:v>
                </c:pt>
                <c:pt idx="3385">
                  <c:v>63509</c:v>
                </c:pt>
                <c:pt idx="3386">
                  <c:v>63516</c:v>
                </c:pt>
                <c:pt idx="3387">
                  <c:v>63523</c:v>
                </c:pt>
                <c:pt idx="3388">
                  <c:v>63530</c:v>
                </c:pt>
                <c:pt idx="3389">
                  <c:v>63537</c:v>
                </c:pt>
                <c:pt idx="3390">
                  <c:v>63544</c:v>
                </c:pt>
                <c:pt idx="3391">
                  <c:v>63552</c:v>
                </c:pt>
                <c:pt idx="3392">
                  <c:v>63559</c:v>
                </c:pt>
                <c:pt idx="3393">
                  <c:v>63566</c:v>
                </c:pt>
                <c:pt idx="3394">
                  <c:v>63573</c:v>
                </c:pt>
                <c:pt idx="3395">
                  <c:v>63580</c:v>
                </c:pt>
                <c:pt idx="3396">
                  <c:v>63587</c:v>
                </c:pt>
                <c:pt idx="3397">
                  <c:v>63594</c:v>
                </c:pt>
                <c:pt idx="3398">
                  <c:v>63601</c:v>
                </c:pt>
                <c:pt idx="3399">
                  <c:v>63608</c:v>
                </c:pt>
                <c:pt idx="3400">
                  <c:v>63615</c:v>
                </c:pt>
                <c:pt idx="3401">
                  <c:v>63622</c:v>
                </c:pt>
                <c:pt idx="3402">
                  <c:v>63629</c:v>
                </c:pt>
                <c:pt idx="3403">
                  <c:v>63636</c:v>
                </c:pt>
                <c:pt idx="3404">
                  <c:v>63643</c:v>
                </c:pt>
                <c:pt idx="3405">
                  <c:v>63650</c:v>
                </c:pt>
                <c:pt idx="3406">
                  <c:v>63661</c:v>
                </c:pt>
                <c:pt idx="3407">
                  <c:v>63664</c:v>
                </c:pt>
                <c:pt idx="3408">
                  <c:v>63671</c:v>
                </c:pt>
                <c:pt idx="3409">
                  <c:v>63678</c:v>
                </c:pt>
                <c:pt idx="3410">
                  <c:v>63685</c:v>
                </c:pt>
                <c:pt idx="3411">
                  <c:v>63692</c:v>
                </c:pt>
                <c:pt idx="3412">
                  <c:v>63699</c:v>
                </c:pt>
                <c:pt idx="3413">
                  <c:v>63706</c:v>
                </c:pt>
                <c:pt idx="3414">
                  <c:v>63713</c:v>
                </c:pt>
                <c:pt idx="3415">
                  <c:v>63720</c:v>
                </c:pt>
                <c:pt idx="3416">
                  <c:v>63727</c:v>
                </c:pt>
                <c:pt idx="3417">
                  <c:v>63734</c:v>
                </c:pt>
                <c:pt idx="3418">
                  <c:v>63741</c:v>
                </c:pt>
                <c:pt idx="3419">
                  <c:v>63748</c:v>
                </c:pt>
                <c:pt idx="3420">
                  <c:v>63755</c:v>
                </c:pt>
                <c:pt idx="3421">
                  <c:v>63762</c:v>
                </c:pt>
                <c:pt idx="3422">
                  <c:v>63769</c:v>
                </c:pt>
                <c:pt idx="3423">
                  <c:v>63776</c:v>
                </c:pt>
                <c:pt idx="3424">
                  <c:v>63783</c:v>
                </c:pt>
                <c:pt idx="3425">
                  <c:v>63790</c:v>
                </c:pt>
                <c:pt idx="3426">
                  <c:v>63797</c:v>
                </c:pt>
                <c:pt idx="3427">
                  <c:v>63804</c:v>
                </c:pt>
                <c:pt idx="3428">
                  <c:v>63811</c:v>
                </c:pt>
                <c:pt idx="3429">
                  <c:v>63818</c:v>
                </c:pt>
                <c:pt idx="3430">
                  <c:v>63825</c:v>
                </c:pt>
                <c:pt idx="3431">
                  <c:v>63832</c:v>
                </c:pt>
                <c:pt idx="3432">
                  <c:v>63839</c:v>
                </c:pt>
                <c:pt idx="3433">
                  <c:v>63846</c:v>
                </c:pt>
                <c:pt idx="3434">
                  <c:v>63853</c:v>
                </c:pt>
                <c:pt idx="3435">
                  <c:v>63860</c:v>
                </c:pt>
                <c:pt idx="3436">
                  <c:v>63867</c:v>
                </c:pt>
                <c:pt idx="3437">
                  <c:v>63874</c:v>
                </c:pt>
                <c:pt idx="3438">
                  <c:v>63881</c:v>
                </c:pt>
                <c:pt idx="3439">
                  <c:v>63888</c:v>
                </c:pt>
                <c:pt idx="3440">
                  <c:v>63895</c:v>
                </c:pt>
                <c:pt idx="3441">
                  <c:v>63902</c:v>
                </c:pt>
                <c:pt idx="3442">
                  <c:v>63909</c:v>
                </c:pt>
                <c:pt idx="3443">
                  <c:v>63919</c:v>
                </c:pt>
                <c:pt idx="3444">
                  <c:v>63926</c:v>
                </c:pt>
                <c:pt idx="3445">
                  <c:v>63933</c:v>
                </c:pt>
                <c:pt idx="3446">
                  <c:v>63940</c:v>
                </c:pt>
                <c:pt idx="3447">
                  <c:v>63947</c:v>
                </c:pt>
                <c:pt idx="3448">
                  <c:v>63954</c:v>
                </c:pt>
                <c:pt idx="3449">
                  <c:v>63961</c:v>
                </c:pt>
                <c:pt idx="3450">
                  <c:v>63968</c:v>
                </c:pt>
                <c:pt idx="3451">
                  <c:v>63975</c:v>
                </c:pt>
                <c:pt idx="3452">
                  <c:v>63982</c:v>
                </c:pt>
                <c:pt idx="3453">
                  <c:v>63989</c:v>
                </c:pt>
                <c:pt idx="3454">
                  <c:v>63996</c:v>
                </c:pt>
                <c:pt idx="3455">
                  <c:v>64003</c:v>
                </c:pt>
                <c:pt idx="3456">
                  <c:v>64010</c:v>
                </c:pt>
                <c:pt idx="3457">
                  <c:v>64019</c:v>
                </c:pt>
                <c:pt idx="3458">
                  <c:v>64024</c:v>
                </c:pt>
                <c:pt idx="3459">
                  <c:v>64031</c:v>
                </c:pt>
                <c:pt idx="3460">
                  <c:v>64038</c:v>
                </c:pt>
                <c:pt idx="3461">
                  <c:v>64045</c:v>
                </c:pt>
                <c:pt idx="3462">
                  <c:v>64052</c:v>
                </c:pt>
                <c:pt idx="3463">
                  <c:v>64059</c:v>
                </c:pt>
                <c:pt idx="3464">
                  <c:v>64066</c:v>
                </c:pt>
                <c:pt idx="3465">
                  <c:v>64073</c:v>
                </c:pt>
                <c:pt idx="3466">
                  <c:v>64080</c:v>
                </c:pt>
                <c:pt idx="3467">
                  <c:v>64087</c:v>
                </c:pt>
                <c:pt idx="3468">
                  <c:v>64094</c:v>
                </c:pt>
                <c:pt idx="3469">
                  <c:v>64101</c:v>
                </c:pt>
                <c:pt idx="3470">
                  <c:v>64108</c:v>
                </c:pt>
                <c:pt idx="3471">
                  <c:v>64115</c:v>
                </c:pt>
                <c:pt idx="3472">
                  <c:v>64122</c:v>
                </c:pt>
                <c:pt idx="3473">
                  <c:v>64129</c:v>
                </c:pt>
                <c:pt idx="3474">
                  <c:v>64136</c:v>
                </c:pt>
                <c:pt idx="3475">
                  <c:v>64143</c:v>
                </c:pt>
                <c:pt idx="3476">
                  <c:v>64150</c:v>
                </c:pt>
                <c:pt idx="3477">
                  <c:v>64157</c:v>
                </c:pt>
                <c:pt idx="3478">
                  <c:v>64164</c:v>
                </c:pt>
                <c:pt idx="3479">
                  <c:v>64171</c:v>
                </c:pt>
                <c:pt idx="3480">
                  <c:v>64178</c:v>
                </c:pt>
                <c:pt idx="3481">
                  <c:v>64185</c:v>
                </c:pt>
                <c:pt idx="3482">
                  <c:v>64192</c:v>
                </c:pt>
                <c:pt idx="3483">
                  <c:v>64199</c:v>
                </c:pt>
                <c:pt idx="3484">
                  <c:v>64206</c:v>
                </c:pt>
                <c:pt idx="3485">
                  <c:v>64213</c:v>
                </c:pt>
                <c:pt idx="3486">
                  <c:v>64220</c:v>
                </c:pt>
                <c:pt idx="3487">
                  <c:v>64227</c:v>
                </c:pt>
                <c:pt idx="3488">
                  <c:v>64234</c:v>
                </c:pt>
                <c:pt idx="3489">
                  <c:v>64241</c:v>
                </c:pt>
                <c:pt idx="3490">
                  <c:v>64248</c:v>
                </c:pt>
                <c:pt idx="3491">
                  <c:v>64255</c:v>
                </c:pt>
                <c:pt idx="3492">
                  <c:v>64262</c:v>
                </c:pt>
                <c:pt idx="3493">
                  <c:v>64269</c:v>
                </c:pt>
                <c:pt idx="3494">
                  <c:v>64276</c:v>
                </c:pt>
                <c:pt idx="3495">
                  <c:v>64284</c:v>
                </c:pt>
                <c:pt idx="3496">
                  <c:v>64291</c:v>
                </c:pt>
                <c:pt idx="3497">
                  <c:v>64298</c:v>
                </c:pt>
                <c:pt idx="3498">
                  <c:v>64305</c:v>
                </c:pt>
                <c:pt idx="3499">
                  <c:v>64312</c:v>
                </c:pt>
                <c:pt idx="3500">
                  <c:v>64319</c:v>
                </c:pt>
                <c:pt idx="3501">
                  <c:v>64326</c:v>
                </c:pt>
                <c:pt idx="3502">
                  <c:v>64333</c:v>
                </c:pt>
                <c:pt idx="3503">
                  <c:v>64340</c:v>
                </c:pt>
                <c:pt idx="3504">
                  <c:v>64347</c:v>
                </c:pt>
                <c:pt idx="3505">
                  <c:v>64354</c:v>
                </c:pt>
                <c:pt idx="3506">
                  <c:v>64361</c:v>
                </c:pt>
                <c:pt idx="3507">
                  <c:v>64368</c:v>
                </c:pt>
                <c:pt idx="3508">
                  <c:v>64375</c:v>
                </c:pt>
                <c:pt idx="3509">
                  <c:v>64382</c:v>
                </c:pt>
                <c:pt idx="3510">
                  <c:v>64389</c:v>
                </c:pt>
                <c:pt idx="3511">
                  <c:v>64398</c:v>
                </c:pt>
                <c:pt idx="3512">
                  <c:v>64405</c:v>
                </c:pt>
                <c:pt idx="3513">
                  <c:v>64412</c:v>
                </c:pt>
                <c:pt idx="3514">
                  <c:v>64419</c:v>
                </c:pt>
                <c:pt idx="3515">
                  <c:v>64426</c:v>
                </c:pt>
                <c:pt idx="3516">
                  <c:v>64433</c:v>
                </c:pt>
                <c:pt idx="3517">
                  <c:v>64440</c:v>
                </c:pt>
                <c:pt idx="3518">
                  <c:v>64447</c:v>
                </c:pt>
                <c:pt idx="3519">
                  <c:v>64454</c:v>
                </c:pt>
                <c:pt idx="3520">
                  <c:v>64461</c:v>
                </c:pt>
                <c:pt idx="3521">
                  <c:v>64468</c:v>
                </c:pt>
                <c:pt idx="3522">
                  <c:v>64475</c:v>
                </c:pt>
                <c:pt idx="3523">
                  <c:v>64482</c:v>
                </c:pt>
                <c:pt idx="3524">
                  <c:v>64489</c:v>
                </c:pt>
                <c:pt idx="3525">
                  <c:v>64496</c:v>
                </c:pt>
                <c:pt idx="3526">
                  <c:v>64503</c:v>
                </c:pt>
                <c:pt idx="3527">
                  <c:v>64510</c:v>
                </c:pt>
                <c:pt idx="3528">
                  <c:v>64517</c:v>
                </c:pt>
                <c:pt idx="3529">
                  <c:v>64524</c:v>
                </c:pt>
                <c:pt idx="3530">
                  <c:v>64531</c:v>
                </c:pt>
                <c:pt idx="3531">
                  <c:v>64538</c:v>
                </c:pt>
                <c:pt idx="3532">
                  <c:v>64545</c:v>
                </c:pt>
                <c:pt idx="3533">
                  <c:v>64552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-1.950000000027901E-3</c:v>
                </c:pt>
                <c:pt idx="1">
                  <c:v>-1.9511159766866083E-3</c:v>
                </c:pt>
                <c:pt idx="2">
                  <c:v>-1.9522795158727132E-3</c:v>
                </c:pt>
                <c:pt idx="3">
                  <c:v>-1.9569058370292958E-3</c:v>
                </c:pt>
                <c:pt idx="4">
                  <c:v>-1.9573655927859345E-3</c:v>
                </c:pt>
                <c:pt idx="5">
                  <c:v>-1.9587336332831727E-3</c:v>
                </c:pt>
                <c:pt idx="6">
                  <c:v>-1.9601354857859826E-3</c:v>
                </c:pt>
                <c:pt idx="7">
                  <c:v>-1.9615686455474561E-3</c:v>
                </c:pt>
                <c:pt idx="8">
                  <c:v>-1.9670462988641401E-3</c:v>
                </c:pt>
                <c:pt idx="9">
                  <c:v>-1.9675621323935058E-3</c:v>
                </c:pt>
                <c:pt idx="10">
                  <c:v>-1.9691121274031959E-3</c:v>
                </c:pt>
                <c:pt idx="11">
                  <c:v>-1.9706771232932026E-3</c:v>
                </c:pt>
                <c:pt idx="12">
                  <c:v>-1.973289972358845E-3</c:v>
                </c:pt>
                <c:pt idx="13">
                  <c:v>-1.9711295497294801E-3</c:v>
                </c:pt>
                <c:pt idx="14">
                  <c:v>-1.9727121300470432E-3</c:v>
                </c:pt>
                <c:pt idx="15">
                  <c:v>-1.9742879557883672E-3</c:v>
                </c:pt>
                <c:pt idx="16">
                  <c:v>-1.9758536887534064E-3</c:v>
                </c:pt>
                <c:pt idx="17">
                  <c:v>-1.9774059302298599E-3</c:v>
                </c:pt>
                <c:pt idx="18">
                  <c:v>-1.9819468108903575E-3</c:v>
                </c:pt>
                <c:pt idx="19">
                  <c:v>-1.9834098890096738E-3</c:v>
                </c:pt>
                <c:pt idx="20">
                  <c:v>-1.9848415743726833E-3</c:v>
                </c:pt>
                <c:pt idx="21">
                  <c:v>-1.986238105183457E-3</c:v>
                </c:pt>
                <c:pt idx="22">
                  <c:v>-1.9900000000192251E-3</c:v>
                </c:pt>
                <c:pt idx="23">
                  <c:v>-1.9918523466316202E-3</c:v>
                </c:pt>
                <c:pt idx="24">
                  <c:v>-1.9924576262563411E-3</c:v>
                </c:pt>
                <c:pt idx="25">
                  <c:v>-1.9935047411403727E-3</c:v>
                </c:pt>
                <c:pt idx="26">
                  <c:v>-1.994483078733289E-3</c:v>
                </c:pt>
                <c:pt idx="27">
                  <c:v>-1.9953961837798082E-3</c:v>
                </c:pt>
                <c:pt idx="28">
                  <c:v>-1.9977821516670279E-3</c:v>
                </c:pt>
                <c:pt idx="29">
                  <c:v>-1.9984732414186075E-3</c:v>
                </c:pt>
                <c:pt idx="30">
                  <c:v>-1.9991194229352538E-3</c:v>
                </c:pt>
                <c:pt idx="31">
                  <c:v>-1.9997252812018864E-3</c:v>
                </c:pt>
                <c:pt idx="32">
                  <c:v>-2.0002955745810004E-3</c:v>
                </c:pt>
                <c:pt idx="33">
                  <c:v>-2.0018516724057255E-3</c:v>
                </c:pt>
                <c:pt idx="34">
                  <c:v>-2.002322334626288E-3</c:v>
                </c:pt>
                <c:pt idx="35">
                  <c:v>-2.0028260801878426E-3</c:v>
                </c:pt>
                <c:pt idx="36">
                  <c:v>-2.0032942545384009E-3</c:v>
                </c:pt>
                <c:pt idx="37">
                  <c:v>-2.0037603859677676E-3</c:v>
                </c:pt>
                <c:pt idx="38">
                  <c:v>-2.0052132437970191E-3</c:v>
                </c:pt>
                <c:pt idx="39">
                  <c:v>-2.0057290886340705E-3</c:v>
                </c:pt>
                <c:pt idx="40">
                  <c:v>-2.0062799855232816E-3</c:v>
                </c:pt>
                <c:pt idx="41">
                  <c:v>-2.0068680518678522E-3</c:v>
                </c:pt>
                <c:pt idx="42">
                  <c:v>-2.0075004332328053E-3</c:v>
                </c:pt>
                <c:pt idx="43">
                  <c:v>-2.0100000000029344E-3</c:v>
                </c:pt>
                <c:pt idx="44">
                  <c:v>-2.0106159169223994E-3</c:v>
                </c:pt>
                <c:pt idx="45">
                  <c:v>-2.0115616050910578E-3</c:v>
                </c:pt>
                <c:pt idx="46">
                  <c:v>-2.0125744143103118E-3</c:v>
                </c:pt>
                <c:pt idx="47">
                  <c:v>-2.0136529993967501E-3</c:v>
                </c:pt>
                <c:pt idx="48">
                  <c:v>-2.0178994289565336E-3</c:v>
                </c:pt>
                <c:pt idx="49">
                  <c:v>-2.0185957154923895E-3</c:v>
                </c:pt>
                <c:pt idx="50">
                  <c:v>-2.0199805229008023E-3</c:v>
                </c:pt>
                <c:pt idx="51">
                  <c:v>-2.0214215475188872E-3</c:v>
                </c:pt>
                <c:pt idx="52">
                  <c:v>-2.0229169483143451E-3</c:v>
                </c:pt>
                <c:pt idx="53">
                  <c:v>-2.0286375110971475E-3</c:v>
                </c:pt>
                <c:pt idx="54">
                  <c:v>-2.029403013499396E-3</c:v>
                </c:pt>
                <c:pt idx="55">
                  <c:v>-2.0321385503609202E-3</c:v>
                </c:pt>
                <c:pt idx="56">
                  <c:v>-2.0339505372416796E-3</c:v>
                </c:pt>
                <c:pt idx="57">
                  <c:v>-2.0358003901310099E-3</c:v>
                </c:pt>
                <c:pt idx="58">
                  <c:v>-2.0415525710206382E-3</c:v>
                </c:pt>
                <c:pt idx="59">
                  <c:v>-2.0435289619350813E-3</c:v>
                </c:pt>
                <c:pt idx="60">
                  <c:v>-2.0455304036753339E-3</c:v>
                </c:pt>
                <c:pt idx="61">
                  <c:v>-2.0475541219039323E-3</c:v>
                </c:pt>
                <c:pt idx="62">
                  <c:v>-2.0495972718467905E-3</c:v>
                </c:pt>
                <c:pt idx="63">
                  <c:v>-2.0558138077572279E-3</c:v>
                </c:pt>
                <c:pt idx="64">
                  <c:v>-2.0579048281986405E-3</c:v>
                </c:pt>
                <c:pt idx="65">
                  <c:v>-2.0600000000214891E-3</c:v>
                </c:pt>
                <c:pt idx="66">
                  <c:v>-2.0620832953217156E-3</c:v>
                </c:pt>
                <c:pt idx="67">
                  <c:v>-2.0641399831560409E-3</c:v>
                </c:pt>
                <c:pt idx="68">
                  <c:v>-2.0701380242719135E-3</c:v>
                </c:pt>
                <c:pt idx="69">
                  <c:v>-2.072076170862385E-3</c:v>
                </c:pt>
                <c:pt idx="70">
                  <c:v>-2.073981920505973E-3</c:v>
                </c:pt>
                <c:pt idx="71">
                  <c:v>-2.0758542750301443E-3</c:v>
                </c:pt>
                <c:pt idx="72">
                  <c:v>-2.0776922895024146E-3</c:v>
                </c:pt>
                <c:pt idx="73">
                  <c:v>-2.0846839116093955E-3</c:v>
                </c:pt>
                <c:pt idx="74">
                  <c:v>-2.0863379152155606E-3</c:v>
                </c:pt>
                <c:pt idx="75">
                  <c:v>-2.0879530271966408E-3</c:v>
                </c:pt>
                <c:pt idx="76">
                  <c:v>-2.0895286752912762E-3</c:v>
                </c:pt>
                <c:pt idx="77">
                  <c:v>-2.0940139121883306E-3</c:v>
                </c:pt>
                <c:pt idx="78">
                  <c:v>-2.0942842571590498E-3</c:v>
                </c:pt>
                <c:pt idx="79">
                  <c:v>-2.0956844773781587E-3</c:v>
                </c:pt>
                <c:pt idx="80">
                  <c:v>-2.0970450502451263E-3</c:v>
                </c:pt>
                <c:pt idx="81">
                  <c:v>-2.0983658027624243E-3</c:v>
                </c:pt>
                <c:pt idx="82">
                  <c:v>-2.1030268090051164E-3</c:v>
                </c:pt>
                <c:pt idx="83">
                  <c:v>-2.1032490229762513E-3</c:v>
                </c:pt>
                <c:pt idx="84">
                  <c:v>-2.104369952358273E-3</c:v>
                </c:pt>
                <c:pt idx="85">
                  <c:v>-2.1054511475402764E-3</c:v>
                </c:pt>
                <c:pt idx="86">
                  <c:v>-2.1064928102338364E-3</c:v>
                </c:pt>
                <c:pt idx="87">
                  <c:v>-2.1099999999765781E-3</c:v>
                </c:pt>
                <c:pt idx="88">
                  <c:v>-2.1102853002471396E-3</c:v>
                </c:pt>
                <c:pt idx="89">
                  <c:v>-2.1111457046569583E-3</c:v>
                </c:pt>
                <c:pt idx="90">
                  <c:v>-2.1119728218027822E-3</c:v>
                </c:pt>
                <c:pt idx="91">
                  <c:v>-2.112768965605158E-3</c:v>
                </c:pt>
                <c:pt idx="92">
                  <c:v>-2.1153336441321452E-3</c:v>
                </c:pt>
                <c:pt idx="93">
                  <c:v>-2.1156911551518504E-3</c:v>
                </c:pt>
                <c:pt idx="94">
                  <c:v>-2.116368210385165E-3</c:v>
                </c:pt>
                <c:pt idx="95">
                  <c:v>-2.1170288173962474E-3</c:v>
                </c:pt>
                <c:pt idx="96">
                  <c:v>-2.1176755039681644E-3</c:v>
                </c:pt>
                <c:pt idx="97">
                  <c:v>-2.119730150349912E-3</c:v>
                </c:pt>
                <c:pt idx="98">
                  <c:v>-2.1201746709255237E-3</c:v>
                </c:pt>
                <c:pt idx="99">
                  <c:v>-2.1207907414299691E-3</c:v>
                </c:pt>
                <c:pt idx="100">
                  <c:v>-2.1214086998143224E-3</c:v>
                </c:pt>
                <c:pt idx="101">
                  <c:v>-2.1220312877332208E-3</c:v>
                </c:pt>
                <c:pt idx="102">
                  <c:v>-2.1240725472792001E-3</c:v>
                </c:pt>
                <c:pt idx="103">
                  <c:v>-2.124623837180829E-3</c:v>
                </c:pt>
                <c:pt idx="104">
                  <c:v>-2.1253117669247173E-3</c:v>
                </c:pt>
                <c:pt idx="105">
                  <c:v>-2.1260214177284734E-3</c:v>
                </c:pt>
                <c:pt idx="106">
                  <c:v>-2.1267557451112419E-3</c:v>
                </c:pt>
                <c:pt idx="107">
                  <c:v>-2.12931681676732E-3</c:v>
                </c:pt>
                <c:pt idx="108">
                  <c:v>-2.130000000065206E-3</c:v>
                </c:pt>
                <c:pt idx="109">
                  <c:v>-2.1309021598386112E-3</c:v>
                </c:pt>
                <c:pt idx="110">
                  <c:v>-2.1318416232976819E-3</c:v>
                </c:pt>
                <c:pt idx="111">
                  <c:v>-2.1328157234277423E-3</c:v>
                </c:pt>
                <c:pt idx="112">
                  <c:v>-2.1362038571532157E-3</c:v>
                </c:pt>
                <c:pt idx="113">
                  <c:v>-2.1370028280284612E-3</c:v>
                </c:pt>
                <c:pt idx="114">
                  <c:v>-2.1381077839680248E-3</c:v>
                </c:pt>
                <c:pt idx="115">
                  <c:v>-2.1392299811047876E-3</c:v>
                </c:pt>
                <c:pt idx="116">
                  <c:v>-2.1403662879681973E-3</c:v>
                </c:pt>
                <c:pt idx="117">
                  <c:v>-2.1441627022785775E-3</c:v>
                </c:pt>
                <c:pt idx="118">
                  <c:v>-2.1460112044163521E-3</c:v>
                </c:pt>
                <c:pt idx="119">
                  <c:v>-2.1471694101978514E-3</c:v>
                </c:pt>
                <c:pt idx="120">
                  <c:v>-2.1489973237447603E-3</c:v>
                </c:pt>
                <c:pt idx="121">
                  <c:v>-2.1497901395066271E-3</c:v>
                </c:pt>
                <c:pt idx="122">
                  <c:v>-2.1527463755578072E-3</c:v>
                </c:pt>
                <c:pt idx="123">
                  <c:v>-2.1537930025381079E-3</c:v>
                </c:pt>
                <c:pt idx="124">
                  <c:v>-2.1548077517929494E-3</c:v>
                </c:pt>
                <c:pt idx="125">
                  <c:v>-2.156350886864263E-3</c:v>
                </c:pt>
                <c:pt idx="126">
                  <c:v>-2.1570008364413073E-3</c:v>
                </c:pt>
                <c:pt idx="127">
                  <c:v>-2.1592621438744413E-3</c:v>
                </c:pt>
                <c:pt idx="128">
                  <c:v>-2.160000000053858E-3</c:v>
                </c:pt>
                <c:pt idx="129">
                  <c:v>-2.1606779230324813E-3</c:v>
                </c:pt>
                <c:pt idx="130">
                  <c:v>-2.1616558256273752E-3</c:v>
                </c:pt>
                <c:pt idx="131">
                  <c:v>-2.1620310212559337E-3</c:v>
                </c:pt>
                <c:pt idx="132">
                  <c:v>-2.16323083085284E-3</c:v>
                </c:pt>
                <c:pt idx="133">
                  <c:v>-2.1635906642739431E-3</c:v>
                </c:pt>
                <c:pt idx="134">
                  <c:v>-2.1639060725121661E-3</c:v>
                </c:pt>
                <c:pt idx="135">
                  <c:v>-2.164351807634047E-3</c:v>
                </c:pt>
                <c:pt idx="136">
                  <c:v>-2.1644941471004103E-3</c:v>
                </c:pt>
                <c:pt idx="137">
                  <c:v>-2.164910694003814E-3</c:v>
                </c:pt>
                <c:pt idx="138">
                  <c:v>-2.1650168053339715E-3</c:v>
                </c:pt>
                <c:pt idx="139">
                  <c:v>-2.165098162456532E-3</c:v>
                </c:pt>
                <c:pt idx="140">
                  <c:v>-2.1651320996070107E-3</c:v>
                </c:pt>
                <c:pt idx="141">
                  <c:v>-2.1651573094267347E-3</c:v>
                </c:pt>
                <c:pt idx="142">
                  <c:v>-2.1784211771802382E-3</c:v>
                </c:pt>
                <c:pt idx="143">
                  <c:v>-2.1784294226614761E-3</c:v>
                </c:pt>
                <c:pt idx="144">
                  <c:v>-2.1784354541714121E-3</c:v>
                </c:pt>
                <c:pt idx="145">
                  <c:v>-2.1784427889594898E-3</c:v>
                </c:pt>
                <c:pt idx="146">
                  <c:v>-2.1782111381119986E-3</c:v>
                </c:pt>
                <c:pt idx="147">
                  <c:v>-2.1785577164108705E-3</c:v>
                </c:pt>
                <c:pt idx="148">
                  <c:v>-2.1786265368614111E-3</c:v>
                </c:pt>
                <c:pt idx="149">
                  <c:v>-2.1787190904021987E-3</c:v>
                </c:pt>
                <c:pt idx="150">
                  <c:v>-2.1788393363862974E-3</c:v>
                </c:pt>
                <c:pt idx="151">
                  <c:v>-2.1800000009046736E-3</c:v>
                </c:pt>
                <c:pt idx="152">
                  <c:v>-2.1803743286697421E-3</c:v>
                </c:pt>
                <c:pt idx="153">
                  <c:v>-2.1808006249624343E-3</c:v>
                </c:pt>
                <c:pt idx="154">
                  <c:v>-2.1808488649288581E-3</c:v>
                </c:pt>
                <c:pt idx="155">
                  <c:v>-2.1829755566037772E-3</c:v>
                </c:pt>
                <c:pt idx="156">
                  <c:v>-2.183623645775614E-3</c:v>
                </c:pt>
                <c:pt idx="157">
                  <c:v>-2.1843080070518966E-3</c:v>
                </c:pt>
                <c:pt idx="158">
                  <c:v>-2.1850257861064505E-3</c:v>
                </c:pt>
                <c:pt idx="159">
                  <c:v>-2.1851544300948008E-3</c:v>
                </c:pt>
                <c:pt idx="160">
                  <c:v>-2.1888146752964471E-3</c:v>
                </c:pt>
                <c:pt idx="161">
                  <c:v>-2.1896769571071836E-3</c:v>
                </c:pt>
                <c:pt idx="162">
                  <c:v>-2.190242706428625E-3</c:v>
                </c:pt>
                <c:pt idx="163">
                  <c:v>-2.1912839380110252E-3</c:v>
                </c:pt>
                <c:pt idx="164">
                  <c:v>-2.1941099709190865E-3</c:v>
                </c:pt>
                <c:pt idx="165">
                  <c:v>-2.1949963597470753E-3</c:v>
                </c:pt>
                <c:pt idx="166">
                  <c:v>-2.1958741830493838E-3</c:v>
                </c:pt>
                <c:pt idx="167">
                  <c:v>-2.1966464626676702E-3</c:v>
                </c:pt>
                <c:pt idx="168">
                  <c:v>-2.1975499176493138E-3</c:v>
                </c:pt>
                <c:pt idx="169">
                  <c:v>-2.2000000008057363E-3</c:v>
                </c:pt>
                <c:pt idx="170">
                  <c:v>-2.2007437803593355E-3</c:v>
                </c:pt>
                <c:pt idx="171">
                  <c:v>-2.2014540797584163E-3</c:v>
                </c:pt>
                <c:pt idx="172">
                  <c:v>-2.2023440711296891E-3</c:v>
                </c:pt>
                <c:pt idx="173">
                  <c:v>-2.2028924033768546E-3</c:v>
                </c:pt>
                <c:pt idx="174">
                  <c:v>-2.2045230642855789E-3</c:v>
                </c:pt>
                <c:pt idx="175">
                  <c:v>-2.2050446002237103E-3</c:v>
                </c:pt>
                <c:pt idx="176">
                  <c:v>-2.2055368975344536E-3</c:v>
                </c:pt>
                <c:pt idx="177">
                  <c:v>-2.2064975656182501E-3</c:v>
                </c:pt>
                <c:pt idx="178">
                  <c:v>-2.2066948904363478E-3</c:v>
                </c:pt>
                <c:pt idx="179">
                  <c:v>-2.2075848068259483E-3</c:v>
                </c:pt>
                <c:pt idx="180">
                  <c:v>-2.2079169772245269E-3</c:v>
                </c:pt>
                <c:pt idx="181">
                  <c:v>-2.2078913003705301E-3</c:v>
                </c:pt>
                <c:pt idx="182">
                  <c:v>-2.2081587169184521E-3</c:v>
                </c:pt>
                <c:pt idx="183">
                  <c:v>-2.2091561615491051E-3</c:v>
                </c:pt>
                <c:pt idx="184">
                  <c:v>-2.2090194554882699E-3</c:v>
                </c:pt>
                <c:pt idx="185">
                  <c:v>-2.2091870639941421E-3</c:v>
                </c:pt>
                <c:pt idx="186">
                  <c:v>-2.2093375806645265E-3</c:v>
                </c:pt>
                <c:pt idx="187">
                  <c:v>-2.2094720129612962E-3</c:v>
                </c:pt>
                <c:pt idx="188">
                  <c:v>-2.2105549368401593E-3</c:v>
                </c:pt>
                <c:pt idx="189">
                  <c:v>-2.2098698107885428E-3</c:v>
                </c:pt>
                <c:pt idx="190">
                  <c:v>-2.2099396962765405E-3</c:v>
                </c:pt>
                <c:pt idx="191">
                  <c:v>-2.2100000000339383E-3</c:v>
                </c:pt>
                <c:pt idx="192">
                  <c:v>-2.2100517376601432E-3</c:v>
                </c:pt>
                <c:pt idx="193">
                  <c:v>-2.211212617272652E-3</c:v>
                </c:pt>
                <c:pt idx="194">
                  <c:v>-2.2101809383662332E-3</c:v>
                </c:pt>
                <c:pt idx="195">
                  <c:v>-2.2101955431437299E-3</c:v>
                </c:pt>
                <c:pt idx="196">
                  <c:v>-2.2102038161000391E-3</c:v>
                </c:pt>
                <c:pt idx="197">
                  <c:v>-2.2102061551623163E-3</c:v>
                </c:pt>
                <c:pt idx="198">
                  <c:v>-2.2124430269118149E-3</c:v>
                </c:pt>
                <c:pt idx="199">
                  <c:v>-2.2107255434992918E-3</c:v>
                </c:pt>
                <c:pt idx="200">
                  <c:v>-2.2101437599105094E-3</c:v>
                </c:pt>
                <c:pt idx="201">
                  <c:v>-2.2101196443891262E-3</c:v>
                </c:pt>
                <c:pt idx="202">
                  <c:v>-2.2100927766166385E-3</c:v>
                </c:pt>
                <c:pt idx="203">
                  <c:v>-2.2095264249527629E-3</c:v>
                </c:pt>
                <c:pt idx="204">
                  <c:v>-2.2104364845005986E-3</c:v>
                </c:pt>
                <c:pt idx="205">
                  <c:v>-2.2103838256717794E-3</c:v>
                </c:pt>
                <c:pt idx="206">
                  <c:v>-2.2103299588284021E-3</c:v>
                </c:pt>
                <c:pt idx="207">
                  <c:v>-2.2109913336073699E-3</c:v>
                </c:pt>
                <c:pt idx="208">
                  <c:v>-2.2105676290074764E-3</c:v>
                </c:pt>
                <c:pt idx="209">
                  <c:v>-2.2100632816250388E-3</c:v>
                </c:pt>
                <c:pt idx="210">
                  <c:v>-2.2100148300279563E-3</c:v>
                </c:pt>
                <c:pt idx="211">
                  <c:v>-2.2099695228584184E-3</c:v>
                </c:pt>
                <c:pt idx="212">
                  <c:v>-2.2101837611234309E-3</c:v>
                </c:pt>
                <c:pt idx="213">
                  <c:v>-2.2099999999960068E-3</c:v>
                </c:pt>
                <c:pt idx="214">
                  <c:v>-2.2097998393711574E-3</c:v>
                </c:pt>
                <c:pt idx="215">
                  <c:v>-2.2097732317485305E-3</c:v>
                </c:pt>
                <c:pt idx="216">
                  <c:v>-2.209748659607904E-3</c:v>
                </c:pt>
                <c:pt idx="217">
                  <c:v>-2.2094786302952955E-3</c:v>
                </c:pt>
                <c:pt idx="218">
                  <c:v>-2.2095669412171156E-3</c:v>
                </c:pt>
                <c:pt idx="219">
                  <c:v>-2.2096603578085532E-3</c:v>
                </c:pt>
                <c:pt idx="220">
                  <c:v>-2.2096502508391616E-3</c:v>
                </c:pt>
                <c:pt idx="221">
                  <c:v>-2.2096428209611441E-3</c:v>
                </c:pt>
                <c:pt idx="222">
                  <c:v>-2.2090794576678703E-3</c:v>
                </c:pt>
                <c:pt idx="223">
                  <c:v>-2.2093478770207112E-3</c:v>
                </c:pt>
                <c:pt idx="224">
                  <c:v>-2.209646989464947E-3</c:v>
                </c:pt>
                <c:pt idx="225">
                  <c:v>-2.2096561553214991E-3</c:v>
                </c:pt>
                <c:pt idx="226">
                  <c:v>-2.2096680668486986E-3</c:v>
                </c:pt>
                <c:pt idx="227">
                  <c:v>-2.2090224283440262E-3</c:v>
                </c:pt>
                <c:pt idx="228">
                  <c:v>-2.209368295874346E-3</c:v>
                </c:pt>
                <c:pt idx="229">
                  <c:v>-2.2097671058919693E-3</c:v>
                </c:pt>
                <c:pt idx="230">
                  <c:v>-2.2097943055277738E-3</c:v>
                </c:pt>
                <c:pt idx="231">
                  <c:v>-2.209823746381442E-3</c:v>
                </c:pt>
                <c:pt idx="232">
                  <c:v>-2.2093152402202772E-3</c:v>
                </c:pt>
                <c:pt idx="233">
                  <c:v>-2.2096257595845895E-3</c:v>
                </c:pt>
                <c:pt idx="234">
                  <c:v>-2.2100000000969777E-3</c:v>
                </c:pt>
                <c:pt idx="235">
                  <c:v>-2.2100403808954653E-3</c:v>
                </c:pt>
                <c:pt idx="236">
                  <c:v>-2.2100824658157965E-3</c:v>
                </c:pt>
                <c:pt idx="237">
                  <c:v>-2.2098823388990467E-3</c:v>
                </c:pt>
                <c:pt idx="238">
                  <c:v>-2.2100565287601626E-3</c:v>
                </c:pt>
                <c:pt idx="239">
                  <c:v>-2.2102983861424148E-3</c:v>
                </c:pt>
                <c:pt idx="240">
                  <c:v>-2.2103386639886905E-3</c:v>
                </c:pt>
                <c:pt idx="241">
                  <c:v>-2.2103766405927256E-3</c:v>
                </c:pt>
                <c:pt idx="242">
                  <c:v>-2.2103557286234561E-3</c:v>
                </c:pt>
                <c:pt idx="243">
                  <c:v>-2.210419133851413E-3</c:v>
                </c:pt>
                <c:pt idx="244">
                  <c:v>-2.2105120763833519E-3</c:v>
                </c:pt>
                <c:pt idx="245">
                  <c:v>-2.2105348776338546E-3</c:v>
                </c:pt>
                <c:pt idx="246">
                  <c:v>-2.2105501127119391E-3</c:v>
                </c:pt>
                <c:pt idx="247">
                  <c:v>-2.2105588159513617E-3</c:v>
                </c:pt>
                <c:pt idx="248">
                  <c:v>-2.2105513762044212E-3</c:v>
                </c:pt>
                <c:pt idx="249">
                  <c:v>-2.210494500005631E-3</c:v>
                </c:pt>
                <c:pt idx="250">
                  <c:v>-2.2104876405721796E-3</c:v>
                </c:pt>
                <c:pt idx="251">
                  <c:v>-2.2104605424773621E-3</c:v>
                </c:pt>
                <c:pt idx="252">
                  <c:v>-2.2104279126931837E-3</c:v>
                </c:pt>
                <c:pt idx="253">
                  <c:v>-2.210389219212057E-3</c:v>
                </c:pt>
                <c:pt idx="254">
                  <c:v>-2.2101408605378118E-3</c:v>
                </c:pt>
                <c:pt idx="255">
                  <c:v>-2.210163188110818E-3</c:v>
                </c:pt>
                <c:pt idx="256">
                  <c:v>-2.2100862159802701E-3</c:v>
                </c:pt>
                <c:pt idx="257">
                  <c:v>-2.2100000000788906E-3</c:v>
                </c:pt>
                <c:pt idx="258">
                  <c:v>-2.2099037473906399E-3</c:v>
                </c:pt>
                <c:pt idx="259">
                  <c:v>-2.2093126254135913E-3</c:v>
                </c:pt>
                <c:pt idx="260">
                  <c:v>-2.2094113784686528E-3</c:v>
                </c:pt>
                <c:pt idx="261">
                  <c:v>-2.2092606563991314E-3</c:v>
                </c:pt>
                <c:pt idx="262">
                  <c:v>-2.2090985588367972E-3</c:v>
                </c:pt>
                <c:pt idx="263">
                  <c:v>-2.2089249202824337E-3</c:v>
                </c:pt>
                <c:pt idx="264">
                  <c:v>-2.2079420987875576E-3</c:v>
                </c:pt>
                <c:pt idx="265">
                  <c:v>-2.2081115717851514E-3</c:v>
                </c:pt>
                <c:pt idx="266">
                  <c:v>-2.2078776714012285E-3</c:v>
                </c:pt>
                <c:pt idx="267">
                  <c:v>-2.2076311923978332E-3</c:v>
                </c:pt>
                <c:pt idx="268">
                  <c:v>-2.2073719543977059E-3</c:v>
                </c:pt>
                <c:pt idx="269">
                  <c:v>-2.2054179253335076E-3</c:v>
                </c:pt>
                <c:pt idx="270">
                  <c:v>-2.2056421062581597E-3</c:v>
                </c:pt>
                <c:pt idx="271">
                  <c:v>-2.2052952971870279E-3</c:v>
                </c:pt>
                <c:pt idx="272">
                  <c:v>-2.2049346831295117E-3</c:v>
                </c:pt>
                <c:pt idx="273">
                  <c:v>-2.2045600707754076E-3</c:v>
                </c:pt>
                <c:pt idx="274">
                  <c:v>-2.2033502791335975E-3</c:v>
                </c:pt>
                <c:pt idx="275">
                  <c:v>-2.2029176982229452E-3</c:v>
                </c:pt>
                <c:pt idx="276">
                  <c:v>-2.2024701207579646E-3</c:v>
                </c:pt>
                <c:pt idx="277">
                  <c:v>-2.2020073407465098E-3</c:v>
                </c:pt>
                <c:pt idx="278">
                  <c:v>-2.2015291500805437E-3</c:v>
                </c:pt>
                <c:pt idx="279">
                  <c:v>-2.2000000013667376E-3</c:v>
                </c:pt>
                <c:pt idx="280">
                  <c:v>-2.1994483828958367E-3</c:v>
                </c:pt>
                <c:pt idx="281">
                  <c:v>-2.1988627433471128E-3</c:v>
                </c:pt>
                <c:pt idx="282">
                  <c:v>-2.1982455526349488E-3</c:v>
                </c:pt>
                <c:pt idx="283">
                  <c:v>-2.1975992952040823E-3</c:v>
                </c:pt>
                <c:pt idx="284">
                  <c:v>-2.1955111850755398E-3</c:v>
                </c:pt>
                <c:pt idx="285">
                  <c:v>-2.1947737959148186E-3</c:v>
                </c:pt>
                <c:pt idx="286">
                  <c:v>-2.1940199802800704E-3</c:v>
                </c:pt>
                <c:pt idx="287">
                  <c:v>-2.1932523098234171E-3</c:v>
                </c:pt>
                <c:pt idx="288">
                  <c:v>-2.1924733707332647E-3</c:v>
                </c:pt>
                <c:pt idx="289">
                  <c:v>-2.1900950215842127E-3</c:v>
                </c:pt>
                <c:pt idx="290">
                  <c:v>-2.1903223330281742E-3</c:v>
                </c:pt>
                <c:pt idx="291">
                  <c:v>-2.1885011798811987E-3</c:v>
                </c:pt>
                <c:pt idx="292">
                  <c:v>-2.1886980799421113E-3</c:v>
                </c:pt>
                <c:pt idx="293">
                  <c:v>-2.1878896717690013E-3</c:v>
                </c:pt>
                <c:pt idx="294">
                  <c:v>-2.184643559561974E-3</c:v>
                </c:pt>
                <c:pt idx="295">
                  <c:v>-2.1847438078941885E-3</c:v>
                </c:pt>
                <c:pt idx="296">
                  <c:v>-2.183992925938238E-3</c:v>
                </c:pt>
                <c:pt idx="297">
                  <c:v>-2.1832617854676407E-3</c:v>
                </c:pt>
                <c:pt idx="298">
                  <c:v>-2.182553165998902E-3</c:v>
                </c:pt>
                <c:pt idx="299">
                  <c:v>-2.1800837480019913E-3</c:v>
                </c:pt>
                <c:pt idx="300">
                  <c:v>-2.1800000000400288E-3</c:v>
                </c:pt>
                <c:pt idx="301">
                  <c:v>-2.1794401874444124E-3</c:v>
                </c:pt>
                <c:pt idx="302">
                  <c:v>-2.178905252139741E-3</c:v>
                </c:pt>
                <c:pt idx="303">
                  <c:v>-2.1783941263096829E-3</c:v>
                </c:pt>
                <c:pt idx="304">
                  <c:v>-2.1768534703581568E-3</c:v>
                </c:pt>
                <c:pt idx="305">
                  <c:v>-2.1765661566964366E-3</c:v>
                </c:pt>
                <c:pt idx="306">
                  <c:v>-2.176157856291017E-3</c:v>
                </c:pt>
                <c:pt idx="307">
                  <c:v>-2.175766835645983E-3</c:v>
                </c:pt>
                <c:pt idx="308">
                  <c:v>-2.1753919860073609E-3</c:v>
                </c:pt>
                <c:pt idx="309">
                  <c:v>-2.174494498614499E-3</c:v>
                </c:pt>
                <c:pt idx="310">
                  <c:v>-2.1740319177813634E-3</c:v>
                </c:pt>
                <c:pt idx="311">
                  <c:v>-2.1737210872070454E-3</c:v>
                </c:pt>
                <c:pt idx="312">
                  <c:v>-2.173655432315201E-3</c:v>
                </c:pt>
                <c:pt idx="313">
                  <c:v>-2.1733903031212172E-3</c:v>
                </c:pt>
                <c:pt idx="314">
                  <c:v>-2.1726223430048389E-3</c:v>
                </c:pt>
                <c:pt idx="315">
                  <c:v>-2.1723715906760482E-3</c:v>
                </c:pt>
                <c:pt idx="316">
                  <c:v>-2.1721214869442574E-3</c:v>
                </c:pt>
                <c:pt idx="317">
                  <c:v>-2.1718708419300632E-3</c:v>
                </c:pt>
                <c:pt idx="318">
                  <c:v>-2.17161845994047E-3</c:v>
                </c:pt>
                <c:pt idx="319">
                  <c:v>-2.1708388479696654E-3</c:v>
                </c:pt>
                <c:pt idx="320">
                  <c:v>-2.170567444853421E-3</c:v>
                </c:pt>
                <c:pt idx="321">
                  <c:v>-2.1702882390731669E-3</c:v>
                </c:pt>
                <c:pt idx="322">
                  <c:v>-2.1700000000473324E-3</c:v>
                </c:pt>
                <c:pt idx="323">
                  <c:v>-2.1697009308405705E-3</c:v>
                </c:pt>
                <c:pt idx="324">
                  <c:v>-2.1687260506202837E-3</c:v>
                </c:pt>
                <c:pt idx="325">
                  <c:v>-2.1683723405706823E-3</c:v>
                </c:pt>
                <c:pt idx="326">
                  <c:v>-2.168002822927605E-3</c:v>
                </c:pt>
                <c:pt idx="327">
                  <c:v>-2.1676166362994344E-3</c:v>
                </c:pt>
                <c:pt idx="328">
                  <c:v>-2.167212918076626E-3</c:v>
                </c:pt>
                <c:pt idx="329">
                  <c:v>-2.1649010762799462E-3</c:v>
                </c:pt>
                <c:pt idx="330">
                  <c:v>-2.1643739853556324E-3</c:v>
                </c:pt>
                <c:pt idx="331">
                  <c:v>-2.1638232904064303E-3</c:v>
                </c:pt>
                <c:pt idx="332">
                  <c:v>-2.1612607087831766E-3</c:v>
                </c:pt>
                <c:pt idx="333">
                  <c:v>-2.1606219903063939E-3</c:v>
                </c:pt>
                <c:pt idx="334">
                  <c:v>-2.1599568861699874E-3</c:v>
                </c:pt>
                <c:pt idx="335">
                  <c:v>-2.1592645264589877E-3</c:v>
                </c:pt>
                <c:pt idx="336">
                  <c:v>-2.1568255940284733E-3</c:v>
                </c:pt>
                <c:pt idx="337">
                  <c:v>-2.15620509059478E-3</c:v>
                </c:pt>
                <c:pt idx="338">
                  <c:v>-2.1553633613138078E-3</c:v>
                </c:pt>
                <c:pt idx="339">
                  <c:v>-2.1544891311857392E-3</c:v>
                </c:pt>
                <c:pt idx="340">
                  <c:v>-2.1535815217000502E-3</c:v>
                </c:pt>
                <c:pt idx="341">
                  <c:v>-2.1500000026713002E-3</c:v>
                </c:pt>
                <c:pt idx="342">
                  <c:v>-2.1495990279312553E-3</c:v>
                </c:pt>
                <c:pt idx="343">
                  <c:v>-2.1485079074062738E-3</c:v>
                </c:pt>
                <c:pt idx="344">
                  <c:v>-2.1473772476488513E-3</c:v>
                </c:pt>
                <c:pt idx="345">
                  <c:v>-2.1462092096402167E-3</c:v>
                </c:pt>
                <c:pt idx="346">
                  <c:v>-2.1414142300498679E-3</c:v>
                </c:pt>
                <c:pt idx="347">
                  <c:v>-2.1412067896896788E-3</c:v>
                </c:pt>
                <c:pt idx="348">
                  <c:v>-2.1398845701028212E-3</c:v>
                </c:pt>
                <c:pt idx="349">
                  <c:v>-2.1385381151237067E-3</c:v>
                </c:pt>
                <c:pt idx="350">
                  <c:v>-2.1371696447263751E-3</c:v>
                </c:pt>
                <c:pt idx="351">
                  <c:v>-2.1316441383019309E-3</c:v>
                </c:pt>
                <c:pt idx="352">
                  <c:v>-2.131520303402129E-3</c:v>
                </c:pt>
                <c:pt idx="353">
                  <c:v>-2.1300753505033602E-3</c:v>
                </c:pt>
                <c:pt idx="354">
                  <c:v>-2.1286218790282497E-3</c:v>
                </c:pt>
                <c:pt idx="355">
                  <c:v>-2.1271621679509337E-3</c:v>
                </c:pt>
                <c:pt idx="356">
                  <c:v>-2.1214590322837911E-3</c:v>
                </c:pt>
                <c:pt idx="357">
                  <c:v>-2.1213068021920484E-3</c:v>
                </c:pt>
                <c:pt idx="358">
                  <c:v>-2.1198503727930871E-3</c:v>
                </c:pt>
                <c:pt idx="359">
                  <c:v>-2.1184015546752344E-3</c:v>
                </c:pt>
                <c:pt idx="360">
                  <c:v>-2.1169626858244268E-3</c:v>
                </c:pt>
                <c:pt idx="361">
                  <c:v>-2.1116483445826617E-3</c:v>
                </c:pt>
                <c:pt idx="362">
                  <c:v>-2.1113537578347384E-3</c:v>
                </c:pt>
                <c:pt idx="363">
                  <c:v>-2.1100000001343234E-3</c:v>
                </c:pt>
                <c:pt idx="364">
                  <c:v>-2.1086694859395925E-3</c:v>
                </c:pt>
                <c:pt idx="365">
                  <c:v>-2.1073619368420882E-3</c:v>
                </c:pt>
                <c:pt idx="366">
                  <c:v>-2.1028528883707386E-3</c:v>
                </c:pt>
                <c:pt idx="367">
                  <c:v>-2.1023564759839143E-3</c:v>
                </c:pt>
                <c:pt idx="368">
                  <c:v>-2.1011600786000999E-3</c:v>
                </c:pt>
                <c:pt idx="369">
                  <c:v>-2.0999851870476551E-3</c:v>
                </c:pt>
                <c:pt idx="370">
                  <c:v>-2.0988315632370323E-3</c:v>
                </c:pt>
                <c:pt idx="371">
                  <c:v>-2.0950452471769497E-3</c:v>
                </c:pt>
                <c:pt idx="372">
                  <c:v>-2.0944250348411582E-3</c:v>
                </c:pt>
                <c:pt idx="373">
                  <c:v>-2.0922729067476471E-3</c:v>
                </c:pt>
                <c:pt idx="374">
                  <c:v>-2.0907245444552968E-3</c:v>
                </c:pt>
                <c:pt idx="375">
                  <c:v>-2.0900854806162883E-3</c:v>
                </c:pt>
                <c:pt idx="376">
                  <c:v>-2.0876162970641437E-3</c:v>
                </c:pt>
                <c:pt idx="377">
                  <c:v>-2.0867234302636489E-3</c:v>
                </c:pt>
                <c:pt idx="378">
                  <c:v>-2.0858427932207955E-3</c:v>
                </c:pt>
                <c:pt idx="379">
                  <c:v>-2.0845339375718365E-3</c:v>
                </c:pt>
                <c:pt idx="380">
                  <c:v>-2.0839000204977004E-3</c:v>
                </c:pt>
                <c:pt idx="381">
                  <c:v>-2.0816143762418466E-3</c:v>
                </c:pt>
                <c:pt idx="382">
                  <c:v>-2.080801931027916E-3</c:v>
                </c:pt>
                <c:pt idx="383">
                  <c:v>-2.0800000001051622E-3</c:v>
                </c:pt>
                <c:pt idx="384">
                  <c:v>-2.0787230332349853E-3</c:v>
                </c:pt>
                <c:pt idx="385">
                  <c:v>-2.0781826605762027E-3</c:v>
                </c:pt>
                <c:pt idx="386">
                  <c:v>-2.0761524425969135E-3</c:v>
                </c:pt>
                <c:pt idx="387">
                  <c:v>-2.0754155338613594E-3</c:v>
                </c:pt>
                <c:pt idx="388">
                  <c:v>-2.0746894554194237E-3</c:v>
                </c:pt>
                <c:pt idx="389">
                  <c:v>-2.0733832360524968E-3</c:v>
                </c:pt>
                <c:pt idx="390">
                  <c:v>-2.0729706397061738E-3</c:v>
                </c:pt>
                <c:pt idx="391">
                  <c:v>-2.0712208774804233E-3</c:v>
                </c:pt>
                <c:pt idx="392">
                  <c:v>-2.0705593859595165E-3</c:v>
                </c:pt>
                <c:pt idx="393">
                  <c:v>-2.0699085859445512E-3</c:v>
                </c:pt>
                <c:pt idx="394">
                  <c:v>-2.0696083391191777E-3</c:v>
                </c:pt>
                <c:pt idx="395">
                  <c:v>-2.0666103177743368E-3</c:v>
                </c:pt>
                <c:pt idx="396">
                  <c:v>-2.0660426120416397E-3</c:v>
                </c:pt>
                <c:pt idx="397">
                  <c:v>-2.0654854743786411E-3</c:v>
                </c:pt>
                <c:pt idx="398">
                  <c:v>-2.0641104121024638E-3</c:v>
                </c:pt>
                <c:pt idx="399">
                  <c:v>-2.0633620067096168E-3</c:v>
                </c:pt>
                <c:pt idx="400">
                  <c:v>-2.0628572543438112E-3</c:v>
                </c:pt>
                <c:pt idx="401">
                  <c:v>-2.0623628826177409E-3</c:v>
                </c:pt>
                <c:pt idx="402">
                  <c:v>-2.0618788575871932E-3</c:v>
                </c:pt>
                <c:pt idx="403">
                  <c:v>-2.0604453348860418E-3</c:v>
                </c:pt>
                <c:pt idx="404">
                  <c:v>-2.0600455184996563E-3</c:v>
                </c:pt>
                <c:pt idx="405">
                  <c:v>-2.059622169505981E-3</c:v>
                </c:pt>
                <c:pt idx="406">
                  <c:v>-2.0592256027947083E-3</c:v>
                </c:pt>
                <c:pt idx="407">
                  <c:v>-2.0588523076045394E-3</c:v>
                </c:pt>
                <c:pt idx="408">
                  <c:v>-2.0573985725173744E-3</c:v>
                </c:pt>
                <c:pt idx="409">
                  <c:v>-2.0575207439932535E-3</c:v>
                </c:pt>
                <c:pt idx="410">
                  <c:v>-2.0572102621510503E-3</c:v>
                </c:pt>
                <c:pt idx="411">
                  <c:v>-2.0569014575593163E-3</c:v>
                </c:pt>
                <c:pt idx="412">
                  <c:v>-2.0565906428911059E-3</c:v>
                </c:pt>
                <c:pt idx="413">
                  <c:v>-2.055024021900915E-3</c:v>
                </c:pt>
                <c:pt idx="414">
                  <c:v>-2.0545983085074049E-3</c:v>
                </c:pt>
                <c:pt idx="415">
                  <c:v>-2.0537984741553941E-3</c:v>
                </c:pt>
                <c:pt idx="416">
                  <c:v>-2.0519706606646516E-3</c:v>
                </c:pt>
                <c:pt idx="417">
                  <c:v>-2.0521839385391296E-3</c:v>
                </c:pt>
                <c:pt idx="418">
                  <c:v>-2.0512338744247695E-3</c:v>
                </c:pt>
                <c:pt idx="419">
                  <c:v>-2.0505928007501892E-3</c:v>
                </c:pt>
                <c:pt idx="420">
                  <c:v>-2.0498997499606058E-3</c:v>
                </c:pt>
                <c:pt idx="421">
                  <c:v>-2.0476316035246095E-3</c:v>
                </c:pt>
                <c:pt idx="422">
                  <c:v>-2.0475759708504133E-3</c:v>
                </c:pt>
                <c:pt idx="423">
                  <c:v>-2.0455133163629542E-3</c:v>
                </c:pt>
                <c:pt idx="424">
                  <c:v>-2.0444293371761082E-3</c:v>
                </c:pt>
                <c:pt idx="425">
                  <c:v>-2.0432808876197847E-3</c:v>
                </c:pt>
                <c:pt idx="426">
                  <c:v>-2.0404474507998514E-3</c:v>
                </c:pt>
                <c:pt idx="427">
                  <c:v>-2.0399815725911821E-3</c:v>
                </c:pt>
                <c:pt idx="428">
                  <c:v>-2.0366237638082324E-3</c:v>
                </c:pt>
                <c:pt idx="429">
                  <c:v>-2.0351199620746601E-3</c:v>
                </c:pt>
                <c:pt idx="430">
                  <c:v>-2.0335622882080287E-3</c:v>
                </c:pt>
                <c:pt idx="431">
                  <c:v>-2.030258193403107E-3</c:v>
                </c:pt>
                <c:pt idx="432">
                  <c:v>-2.0294424233565618E-3</c:v>
                </c:pt>
                <c:pt idx="433">
                  <c:v>-2.0250208574570821E-3</c:v>
                </c:pt>
                <c:pt idx="434">
                  <c:v>-2.023173125512894E-3</c:v>
                </c:pt>
                <c:pt idx="435">
                  <c:v>-2.0212826879288117E-3</c:v>
                </c:pt>
                <c:pt idx="436">
                  <c:v>-2.0202160489869612E-3</c:v>
                </c:pt>
                <c:pt idx="437">
                  <c:v>-2.0165090027189645E-3</c:v>
                </c:pt>
                <c:pt idx="438">
                  <c:v>-2.0121217074094123E-3</c:v>
                </c:pt>
                <c:pt idx="439">
                  <c:v>-2.0100117578629654E-3</c:v>
                </c:pt>
                <c:pt idx="440">
                  <c:v>-2.0078706861244825E-3</c:v>
                </c:pt>
                <c:pt idx="441">
                  <c:v>-2.0057002243423763E-3</c:v>
                </c:pt>
                <c:pt idx="442">
                  <c:v>-2.0017374126819719E-3</c:v>
                </c:pt>
                <c:pt idx="443">
                  <c:v>-1.9967595281244668E-3</c:v>
                </c:pt>
                <c:pt idx="444">
                  <c:v>-1.9944685067171271E-3</c:v>
                </c:pt>
                <c:pt idx="445">
                  <c:v>-1.9921587331755155E-3</c:v>
                </c:pt>
                <c:pt idx="446">
                  <c:v>-1.9898320213206384E-3</c:v>
                </c:pt>
                <c:pt idx="447">
                  <c:v>-1.9857121518931198E-3</c:v>
                </c:pt>
                <c:pt idx="448">
                  <c:v>-1.9804074751199174E-3</c:v>
                </c:pt>
                <c:pt idx="449">
                  <c:v>-1.9780341148496364E-3</c:v>
                </c:pt>
                <c:pt idx="450">
                  <c:v>-1.9756585793091184E-3</c:v>
                </c:pt>
                <c:pt idx="451">
                  <c:v>-1.9732832511373676E-3</c:v>
                </c:pt>
                <c:pt idx="452">
                  <c:v>-1.9691222589154796E-3</c:v>
                </c:pt>
                <c:pt idx="453">
                  <c:v>-1.9620390413108103E-3</c:v>
                </c:pt>
                <c:pt idx="454">
                  <c:v>-1.9605986003219003E-3</c:v>
                </c:pt>
                <c:pt idx="455">
                  <c:v>-1.9591709028225065E-3</c:v>
                </c:pt>
                <c:pt idx="456">
                  <c:v>-1.9568649655859389E-3</c:v>
                </c:pt>
                <c:pt idx="457">
                  <c:v>-1.9527767633214677E-3</c:v>
                </c:pt>
                <c:pt idx="458">
                  <c:v>-1.9469606000601853E-3</c:v>
                </c:pt>
                <c:pt idx="459">
                  <c:v>-1.944777001347904E-3</c:v>
                </c:pt>
                <c:pt idx="460">
                  <c:v>-1.9426257198968812E-3</c:v>
                </c:pt>
                <c:pt idx="461">
                  <c:v>-1.9386772913423315E-3</c:v>
                </c:pt>
                <c:pt idx="462">
                  <c:v>-1.9375138319501534E-3</c:v>
                </c:pt>
                <c:pt idx="463">
                  <c:v>-1.9324446309204361E-3</c:v>
                </c:pt>
                <c:pt idx="464">
                  <c:v>-1.9305417917481196E-3</c:v>
                </c:pt>
                <c:pt idx="465">
                  <c:v>-1.9286895848013889E-3</c:v>
                </c:pt>
                <c:pt idx="466">
                  <c:v>-1.9250127966837529E-3</c:v>
                </c:pt>
                <c:pt idx="467">
                  <c:v>-1.9242062789161414E-3</c:v>
                </c:pt>
                <c:pt idx="468">
                  <c:v>-1.9202821466822151E-3</c:v>
                </c:pt>
                <c:pt idx="469">
                  <c:v>-1.9187892625111486E-3</c:v>
                </c:pt>
                <c:pt idx="470">
                  <c:v>-1.9173591732762898E-3</c:v>
                </c:pt>
                <c:pt idx="471">
                  <c:v>-1.91403341864777E-3</c:v>
                </c:pt>
                <c:pt idx="472">
                  <c:v>-1.9136885705528699E-3</c:v>
                </c:pt>
                <c:pt idx="473">
                  <c:v>-1.9110053729929888E-3</c:v>
                </c:pt>
                <c:pt idx="474">
                  <c:v>-1.9098645176099987E-3</c:v>
                </c:pt>
                <c:pt idx="475">
                  <c:v>-1.9087570326671156E-3</c:v>
                </c:pt>
                <c:pt idx="476">
                  <c:v>-1.9056186063530621E-3</c:v>
                </c:pt>
                <c:pt idx="477">
                  <c:v>-1.9055880381134496E-3</c:v>
                </c:pt>
                <c:pt idx="478">
                  <c:v>-1.9035684316875969E-3</c:v>
                </c:pt>
                <c:pt idx="479">
                  <c:v>-1.9025697608639506E-3</c:v>
                </c:pt>
                <c:pt idx="480">
                  <c:v>-1.9015737451095122E-3</c:v>
                </c:pt>
                <c:pt idx="481">
                  <c:v>-1.8983959991209836E-3</c:v>
                </c:pt>
                <c:pt idx="482">
                  <c:v>-1.8984742251606874E-3</c:v>
                </c:pt>
                <c:pt idx="483">
                  <c:v>-1.8964753056708355E-3</c:v>
                </c:pt>
                <c:pt idx="484">
                  <c:v>-1.895399939517537E-3</c:v>
                </c:pt>
                <c:pt idx="485">
                  <c:v>-1.894295222299616E-3</c:v>
                </c:pt>
                <c:pt idx="486">
                  <c:v>-1.8908589307109478E-3</c:v>
                </c:pt>
                <c:pt idx="487">
                  <c:v>-1.890823294584466E-3</c:v>
                </c:pt>
                <c:pt idx="488">
                  <c:v>-1.8881667293899427E-3</c:v>
                </c:pt>
                <c:pt idx="489">
                  <c:v>-1.8867867524228973E-3</c:v>
                </c:pt>
                <c:pt idx="490">
                  <c:v>-1.8853452277096045E-3</c:v>
                </c:pt>
                <c:pt idx="491">
                  <c:v>-1.8814468864665342E-3</c:v>
                </c:pt>
                <c:pt idx="492">
                  <c:v>-1.8810781347051901E-3</c:v>
                </c:pt>
                <c:pt idx="493">
                  <c:v>-1.8772595587074339E-3</c:v>
                </c:pt>
                <c:pt idx="494">
                  <c:v>-1.8754793011076184E-3</c:v>
                </c:pt>
                <c:pt idx="495">
                  <c:v>-1.8736488838492025E-3</c:v>
                </c:pt>
                <c:pt idx="496">
                  <c:v>-1.8693044889870048E-3</c:v>
                </c:pt>
                <c:pt idx="497">
                  <c:v>-1.8686086599123621E-3</c:v>
                </c:pt>
                <c:pt idx="498">
                  <c:v>-1.8638088233994799E-3</c:v>
                </c:pt>
                <c:pt idx="499">
                  <c:v>-1.8617162601939402E-3</c:v>
                </c:pt>
                <c:pt idx="500">
                  <c:v>-1.860838409729706E-3</c:v>
                </c:pt>
                <c:pt idx="501">
                  <c:v>-1.8599299187857369E-3</c:v>
                </c:pt>
                <c:pt idx="502">
                  <c:v>-1.858992241198373E-3</c:v>
                </c:pt>
                <c:pt idx="503">
                  <c:v>-1.8509756341196885E-3</c:v>
                </c:pt>
                <c:pt idx="504">
                  <c:v>-1.8499319444026845E-3</c:v>
                </c:pt>
                <c:pt idx="505">
                  <c:v>-1.8476021706972368E-3</c:v>
                </c:pt>
                <c:pt idx="506">
                  <c:v>-1.8452505427860508E-3</c:v>
                </c:pt>
                <c:pt idx="507">
                  <c:v>-1.8428790937542088E-3</c:v>
                </c:pt>
                <c:pt idx="508">
                  <c:v>-1.834392224998386E-3</c:v>
                </c:pt>
                <c:pt idx="509">
                  <c:v>-1.8332361538091026E-3</c:v>
                </c:pt>
                <c:pt idx="510">
                  <c:v>-1.8307965011535173E-3</c:v>
                </c:pt>
                <c:pt idx="511">
                  <c:v>-1.8283494693175711E-3</c:v>
                </c:pt>
                <c:pt idx="512">
                  <c:v>-1.8258971725349145E-3</c:v>
                </c:pt>
                <c:pt idx="513">
                  <c:v>-1.8172371936670778E-3</c:v>
                </c:pt>
                <c:pt idx="514">
                  <c:v>-1.8160553545191113E-3</c:v>
                </c:pt>
                <c:pt idx="515">
                  <c:v>-1.8135871827869229E-3</c:v>
                </c:pt>
                <c:pt idx="516">
                  <c:v>-1.8111159596275574E-3</c:v>
                </c:pt>
                <c:pt idx="517">
                  <c:v>-1.8086417027742326E-3</c:v>
                </c:pt>
                <c:pt idx="518">
                  <c:v>-1.7899418586761566E-3</c:v>
                </c:pt>
                <c:pt idx="519">
                  <c:v>-1.7723889835104883E-3</c:v>
                </c:pt>
                <c:pt idx="520">
                  <c:v>-1.7547009254021777E-3</c:v>
                </c:pt>
                <c:pt idx="521">
                  <c:v>-1.7316020239460481E-3</c:v>
                </c:pt>
                <c:pt idx="522">
                  <c:v>-1.7189435912775468E-3</c:v>
                </c:pt>
                <c:pt idx="523">
                  <c:v>-1.7022183482380173E-3</c:v>
                </c:pt>
                <c:pt idx="524">
                  <c:v>-1.6840561394370198E-3</c:v>
                </c:pt>
                <c:pt idx="525">
                  <c:v>-1.6657887289259164E-3</c:v>
                </c:pt>
                <c:pt idx="526">
                  <c:v>-1.6474222004187924E-3</c:v>
                </c:pt>
                <c:pt idx="527">
                  <c:v>-1.6276103663022295E-3</c:v>
                </c:pt>
                <c:pt idx="528">
                  <c:v>-1.6090598378780941E-3</c:v>
                </c:pt>
                <c:pt idx="529">
                  <c:v>-1.5904288779033083E-3</c:v>
                </c:pt>
                <c:pt idx="530">
                  <c:v>-1.5717235709234866E-3</c:v>
                </c:pt>
                <c:pt idx="531">
                  <c:v>-1.5489846914503581E-3</c:v>
                </c:pt>
                <c:pt idx="532">
                  <c:v>-1.5260242666066941E-3</c:v>
                </c:pt>
                <c:pt idx="533">
                  <c:v>-1.5071102515446272E-3</c:v>
                </c:pt>
                <c:pt idx="534">
                  <c:v>-1.4881488380119174E-3</c:v>
                </c:pt>
                <c:pt idx="535">
                  <c:v>-1.4691461117808905E-3</c:v>
                </c:pt>
                <c:pt idx="536">
                  <c:v>-1.4501081588537976E-3</c:v>
                </c:pt>
                <c:pt idx="537">
                  <c:v>-1.4310410654669896E-3</c:v>
                </c:pt>
                <c:pt idx="538">
                  <c:v>-1.4119509180882789E-3</c:v>
                </c:pt>
                <c:pt idx="539">
                  <c:v>-1.392843803421115E-3</c:v>
                </c:pt>
                <c:pt idx="540">
                  <c:v>-1.3709865835587441E-3</c:v>
                </c:pt>
                <c:pt idx="541">
                  <c:v>-1.351867541338686E-3</c:v>
                </c:pt>
                <c:pt idx="542">
                  <c:v>-1.3327506084374343E-3</c:v>
                </c:pt>
                <c:pt idx="543">
                  <c:v>-1.31363720773615E-3</c:v>
                </c:pt>
                <c:pt idx="544">
                  <c:v>-1.2958844754572014E-3</c:v>
                </c:pt>
                <c:pt idx="545">
                  <c:v>-1.2767578911021902E-3</c:v>
                </c:pt>
                <c:pt idx="546">
                  <c:v>-1.2576129729051937E-3</c:v>
                </c:pt>
                <c:pt idx="547">
                  <c:v>-1.2329570123449721E-3</c:v>
                </c:pt>
                <c:pt idx="548">
                  <c:v>-1.2192327763907212E-3</c:v>
                </c:pt>
                <c:pt idx="549">
                  <c:v>-1.1985935279861877E-3</c:v>
                </c:pt>
                <c:pt idx="550">
                  <c:v>-1.1792760242293598E-3</c:v>
                </c:pt>
                <c:pt idx="551">
                  <c:v>-1.1598917164124221E-3</c:v>
                </c:pt>
                <c:pt idx="552">
                  <c:v>-1.1404301577043656E-3</c:v>
                </c:pt>
                <c:pt idx="553">
                  <c:v>-1.1223062399834212E-3</c:v>
                </c:pt>
                <c:pt idx="554">
                  <c:v>-1.1026704033655374E-3</c:v>
                </c:pt>
                <c:pt idx="555">
                  <c:v>-1.0829249663716655E-3</c:v>
                </c:pt>
                <c:pt idx="556">
                  <c:v>-1.0630580532113999E-3</c:v>
                </c:pt>
                <c:pt idx="557">
                  <c:v>-1.0400883338249113E-3</c:v>
                </c:pt>
                <c:pt idx="558">
                  <c:v>-1.0214100261811108E-3</c:v>
                </c:pt>
                <c:pt idx="559">
                  <c:v>-1.001086206976138E-3</c:v>
                </c:pt>
                <c:pt idx="560">
                  <c:v>-9.8058913594632215E-4</c:v>
                </c:pt>
                <c:pt idx="561">
                  <c:v>-9.5990525931160847E-4</c:v>
                </c:pt>
                <c:pt idx="562">
                  <c:v>-9.3902067794102042E-4</c:v>
                </c:pt>
                <c:pt idx="563">
                  <c:v>-9.1792114731660134E-4</c:v>
                </c:pt>
                <c:pt idx="564">
                  <c:v>-8.9659207750343887E-4</c:v>
                </c:pt>
                <c:pt idx="565">
                  <c:v>-8.7501853311186908E-4</c:v>
                </c:pt>
                <c:pt idx="566">
                  <c:v>-8.5650629337776646E-4</c:v>
                </c:pt>
                <c:pt idx="567">
                  <c:v>-8.3444246903328966E-4</c:v>
                </c:pt>
                <c:pt idx="568">
                  <c:v>-8.1208786467621688E-4</c:v>
                </c:pt>
                <c:pt idx="569">
                  <c:v>-7.8942830672621691E-4</c:v>
                </c:pt>
                <c:pt idx="570">
                  <c:v>-7.6470790672859314E-4</c:v>
                </c:pt>
                <c:pt idx="571">
                  <c:v>-7.4140160854847977E-4</c:v>
                </c:pt>
                <c:pt idx="572">
                  <c:v>-7.177789299007498E-4</c:v>
                </c:pt>
                <c:pt idx="573">
                  <c:v>-6.9383688630978563E-4</c:v>
                </c:pt>
                <c:pt idx="574">
                  <c:v>-6.6957249300097425E-4</c:v>
                </c:pt>
                <c:pt idx="575">
                  <c:v>-6.4685234743160427E-4</c:v>
                </c:pt>
                <c:pt idx="576">
                  <c:v>-6.2195872980632771E-4</c:v>
                </c:pt>
                <c:pt idx="577">
                  <c:v>-5.967340207821384E-4</c:v>
                </c:pt>
                <c:pt idx="578">
                  <c:v>-5.7117523442402061E-4</c:v>
                </c:pt>
                <c:pt idx="579">
                  <c:v>-5.433107919834315E-4</c:v>
                </c:pt>
                <c:pt idx="580">
                  <c:v>-5.1704960270364459E-4</c:v>
                </c:pt>
                <c:pt idx="581">
                  <c:v>-4.9044516148223345E-4</c:v>
                </c:pt>
                <c:pt idx="582">
                  <c:v>-4.6349448096981373E-4</c:v>
                </c:pt>
                <c:pt idx="583">
                  <c:v>-4.3434066521913446E-4</c:v>
                </c:pt>
                <c:pt idx="584">
                  <c:v>-4.0666416223741626E-4</c:v>
                </c:pt>
                <c:pt idx="585">
                  <c:v>-3.7863224415614913E-4</c:v>
                </c:pt>
                <c:pt idx="586">
                  <c:v>-3.5024192226934721E-4</c:v>
                </c:pt>
                <c:pt idx="587">
                  <c:v>-3.2149020750823771E-4</c:v>
                </c:pt>
                <c:pt idx="588">
                  <c:v>-2.9237411043181818E-4</c:v>
                </c:pt>
                <c:pt idx="589">
                  <c:v>-2.6289064122509966E-4</c:v>
                </c:pt>
                <c:pt idx="590">
                  <c:v>-2.3303680969185962E-4</c:v>
                </c:pt>
                <c:pt idx="591">
                  <c:v>-2.0280962524849317E-4</c:v>
                </c:pt>
                <c:pt idx="592">
                  <c:v>-1.675671065373817E-4</c:v>
                </c:pt>
                <c:pt idx="593">
                  <c:v>-1.3652797938342685E-4</c:v>
                </c:pt>
                <c:pt idx="594">
                  <c:v>-1.0510622327638504E-4</c:v>
                </c:pt>
                <c:pt idx="595">
                  <c:v>-7.3303319135556563E-5</c:v>
                </c:pt>
                <c:pt idx="596">
                  <c:v>-4.3556908026824197E-5</c:v>
                </c:pt>
                <c:pt idx="597">
                  <c:v>-1.1037724745347242E-5</c:v>
                </c:pt>
                <c:pt idx="598">
                  <c:v>3.1301445827434144E-5</c:v>
                </c:pt>
                <c:pt idx="599">
                  <c:v>6.4633480063981016E-5</c:v>
                </c:pt>
                <c:pt idx="600">
                  <c:v>9.8308161031625705E-5</c:v>
                </c:pt>
                <c:pt idx="601">
                  <c:v>1.3997544149016528E-4</c:v>
                </c:pt>
                <c:pt idx="602">
                  <c:v>1.7436904772115356E-4</c:v>
                </c:pt>
                <c:pt idx="603">
                  <c:v>2.090774274505912E-4</c:v>
                </c:pt>
                <c:pt idx="604">
                  <c:v>2.4409194056232875E-4</c:v>
                </c:pt>
                <c:pt idx="605">
                  <c:v>2.7152850727327617E-4</c:v>
                </c:pt>
                <c:pt idx="606">
                  <c:v>3.0708072336719914E-4</c:v>
                </c:pt>
                <c:pt idx="607">
                  <c:v>3.4291434449897328E-4</c:v>
                </c:pt>
                <c:pt idx="608">
                  <c:v>3.8703190654633803E-4</c:v>
                </c:pt>
                <c:pt idx="609">
                  <c:v>4.2344086644837076E-4</c:v>
                </c:pt>
                <c:pt idx="610">
                  <c:v>4.601001475838224E-4</c:v>
                </c:pt>
                <c:pt idx="611">
                  <c:v>4.9699978573399548E-4</c:v>
                </c:pt>
                <c:pt idx="612">
                  <c:v>5.3412962740020313E-4</c:v>
                </c:pt>
                <c:pt idx="613">
                  <c:v>5.63279133647981E-4</c:v>
                </c:pt>
                <c:pt idx="614">
                  <c:v>6.0903836070552535E-4</c:v>
                </c:pt>
                <c:pt idx="615">
                  <c:v>6.4679599867398859E-4</c:v>
                </c:pt>
                <c:pt idx="616">
                  <c:v>6.8474133276131427E-4</c:v>
                </c:pt>
                <c:pt idx="617">
                  <c:v>7.1453877278938947E-4</c:v>
                </c:pt>
                <c:pt idx="618">
                  <c:v>7.4723295544071712E-4</c:v>
                </c:pt>
                <c:pt idx="619">
                  <c:v>7.8562734715880475E-4</c:v>
                </c:pt>
                <c:pt idx="620">
                  <c:v>8.2416488635352698E-4</c:v>
                </c:pt>
                <c:pt idx="621">
                  <c:v>8.6283799283294019E-4</c:v>
                </c:pt>
                <c:pt idx="622">
                  <c:v>9.0446260189787125E-4</c:v>
                </c:pt>
                <c:pt idx="623">
                  <c:v>9.4340889310310218E-4</c:v>
                </c:pt>
                <c:pt idx="624">
                  <c:v>9.8248420941190128E-4</c:v>
                </c:pt>
                <c:pt idx="625">
                  <c:v>1.0216865212249232E-3</c:v>
                </c:pt>
                <c:pt idx="626">
                  <c:v>1.06101379880491E-3</c:v>
                </c:pt>
                <c:pt idx="627">
                  <c:v>1.0976033114497566E-3</c:v>
                </c:pt>
                <c:pt idx="628">
                  <c:v>1.1371663673635369E-3</c:v>
                </c:pt>
                <c:pt idx="629">
                  <c:v>1.1768484393101474E-3</c:v>
                </c:pt>
                <c:pt idx="630">
                  <c:v>1.2166474969733413E-3</c:v>
                </c:pt>
                <c:pt idx="631">
                  <c:v>1.2594536227677484E-3</c:v>
                </c:pt>
                <c:pt idx="632">
                  <c:v>1.2994880627005866E-3</c:v>
                </c:pt>
                <c:pt idx="633">
                  <c:v>1.339633256320086E-3</c:v>
                </c:pt>
                <c:pt idx="634">
                  <c:v>1.3798871727531948E-3</c:v>
                </c:pt>
                <c:pt idx="635">
                  <c:v>1.4173264999279623E-3</c:v>
                </c:pt>
                <c:pt idx="636">
                  <c:v>1.4577848271940439E-3</c:v>
                </c:pt>
                <c:pt idx="637">
                  <c:v>1.4983459239127418E-3</c:v>
                </c:pt>
                <c:pt idx="638">
                  <c:v>1.5390077585987997E-3</c:v>
                </c:pt>
                <c:pt idx="639">
                  <c:v>1.5797682996159222E-3</c:v>
                </c:pt>
                <c:pt idx="640">
                  <c:v>1.6206255151745659E-3</c:v>
                </c:pt>
                <c:pt idx="641">
                  <c:v>1.6615773733332649E-3</c:v>
                </c:pt>
                <c:pt idx="642">
                  <c:v>1.7026218419950976E-3</c:v>
                </c:pt>
                <c:pt idx="643">
                  <c:v>1.7437568889112195E-3</c:v>
                </c:pt>
                <c:pt idx="644">
                  <c:v>1.799879278532957E-3</c:v>
                </c:pt>
                <c:pt idx="645">
                  <c:v>1.8412176569552435E-3</c:v>
                </c:pt>
                <c:pt idx="646">
                  <c:v>1.8826405382828481E-3</c:v>
                </c:pt>
                <c:pt idx="647">
                  <c:v>1.9241510997458631E-3</c:v>
                </c:pt>
                <c:pt idx="648">
                  <c:v>1.9567381229326185E-3</c:v>
                </c:pt>
                <c:pt idx="649">
                  <c:v>1.9984148428919095E-3</c:v>
                </c:pt>
                <c:pt idx="650">
                  <c:v>2.0401921839276992E-3</c:v>
                </c:pt>
                <c:pt idx="651">
                  <c:v>2.0820755094070049E-3</c:v>
                </c:pt>
                <c:pt idx="652">
                  <c:v>2.1240702901291603E-3</c:v>
                </c:pt>
                <c:pt idx="653">
                  <c:v>2.1753415395134043E-3</c:v>
                </c:pt>
                <c:pt idx="654">
                  <c:v>2.2176109873043911E-3</c:v>
                </c:pt>
                <c:pt idx="655">
                  <c:v>2.2600108514960675E-3</c:v>
                </c:pt>
                <c:pt idx="656">
                  <c:v>2.3025469503504346E-3</c:v>
                </c:pt>
                <c:pt idx="657">
                  <c:v>2.335915022310466E-3</c:v>
                </c:pt>
                <c:pt idx="658">
                  <c:v>2.3786994392404081E-3</c:v>
                </c:pt>
                <c:pt idx="659">
                  <c:v>2.4216366163197977E-3</c:v>
                </c:pt>
                <c:pt idx="660">
                  <c:v>2.4647328843393911E-3</c:v>
                </c:pt>
                <c:pt idx="661">
                  <c:v>2.5174820096201906E-3</c:v>
                </c:pt>
                <c:pt idx="662">
                  <c:v>2.5609636250810731E-3</c:v>
                </c:pt>
                <c:pt idx="663">
                  <c:v>2.6046251659485719E-3</c:v>
                </c:pt>
                <c:pt idx="664">
                  <c:v>2.6484732972361751E-3</c:v>
                </c:pt>
                <c:pt idx="665">
                  <c:v>2.6925147898735056E-3</c:v>
                </c:pt>
                <c:pt idx="666">
                  <c:v>2.736756520732539E-3</c:v>
                </c:pt>
                <c:pt idx="667">
                  <c:v>2.7812054726443622E-3</c:v>
                </c:pt>
                <c:pt idx="668">
                  <c:v>2.8258687344180854E-3</c:v>
                </c:pt>
                <c:pt idx="669">
                  <c:v>2.8707535008627577E-3</c:v>
                </c:pt>
                <c:pt idx="670">
                  <c:v>2.8992895943962729E-3</c:v>
                </c:pt>
                <c:pt idx="671">
                  <c:v>2.9445479024380766E-3</c:v>
                </c:pt>
                <c:pt idx="672">
                  <c:v>2.9900494582500935E-3</c:v>
                </c:pt>
                <c:pt idx="673">
                  <c:v>3.0357996397717443E-3</c:v>
                </c:pt>
                <c:pt idx="674">
                  <c:v>3.0851851999153883E-3</c:v>
                </c:pt>
                <c:pt idx="675">
                  <c:v>3.1314543786864005E-3</c:v>
                </c:pt>
                <c:pt idx="676">
                  <c:v>3.1779750005887833E-3</c:v>
                </c:pt>
                <c:pt idx="677">
                  <c:v>3.2247478415649245E-3</c:v>
                </c:pt>
                <c:pt idx="678">
                  <c:v>3.2717736777236714E-3</c:v>
                </c:pt>
                <c:pt idx="679">
                  <c:v>3.3155742731977027E-3</c:v>
                </c:pt>
                <c:pt idx="680">
                  <c:v>3.3630895446503648E-3</c:v>
                </c:pt>
                <c:pt idx="681">
                  <c:v>3.4108600764564344E-3</c:v>
                </c:pt>
                <c:pt idx="682">
                  <c:v>3.458886645284806E-3</c:v>
                </c:pt>
                <c:pt idx="683">
                  <c:v>3.5107249619955143E-3</c:v>
                </c:pt>
                <c:pt idx="684">
                  <c:v>3.5592850770867351E-3</c:v>
                </c:pt>
                <c:pt idx="685">
                  <c:v>3.6081036249107521E-3</c:v>
                </c:pt>
                <c:pt idx="686">
                  <c:v>3.6571813829559684E-3</c:v>
                </c:pt>
                <c:pt idx="687">
                  <c:v>3.70651912888691E-3</c:v>
                </c:pt>
                <c:pt idx="688">
                  <c:v>3.752466350992995E-3</c:v>
                </c:pt>
                <c:pt idx="689">
                  <c:v>3.8023069402765407E-3</c:v>
                </c:pt>
                <c:pt idx="690">
                  <c:v>3.8524097862021253E-3</c:v>
                </c:pt>
                <c:pt idx="691">
                  <c:v>3.9027756670210233E-3</c:v>
                </c:pt>
                <c:pt idx="692">
                  <c:v>3.9534053611633736E-3</c:v>
                </c:pt>
                <c:pt idx="693">
                  <c:v>4.0042996472425922E-3</c:v>
                </c:pt>
                <c:pt idx="694">
                  <c:v>4.0554593040531672E-3</c:v>
                </c:pt>
                <c:pt idx="695">
                  <c:v>4.1068851105741898E-3</c:v>
                </c:pt>
                <c:pt idx="696">
                  <c:v>4.1776415335836505E-3</c:v>
                </c:pt>
                <c:pt idx="697">
                  <c:v>4.2297020069756702E-3</c:v>
                </c:pt>
                <c:pt idx="698">
                  <c:v>4.282030440278725E-3</c:v>
                </c:pt>
                <c:pt idx="699">
                  <c:v>4.3346182676531628E-3</c:v>
                </c:pt>
                <c:pt idx="700">
                  <c:v>4.3757852947352467E-3</c:v>
                </c:pt>
                <c:pt idx="701">
                  <c:v>4.4288079006415777E-3</c:v>
                </c:pt>
                <c:pt idx="702">
                  <c:v>4.4820540617200979E-3</c:v>
                </c:pt>
                <c:pt idx="703">
                  <c:v>4.5355095013122617E-3</c:v>
                </c:pt>
                <c:pt idx="704">
                  <c:v>4.5891597577800633E-3</c:v>
                </c:pt>
                <c:pt idx="705">
                  <c:v>4.6548212211261477E-3</c:v>
                </c:pt>
                <c:pt idx="706">
                  <c:v>4.7088351498090278E-3</c:v>
                </c:pt>
                <c:pt idx="707">
                  <c:v>4.7629949025750386E-3</c:v>
                </c:pt>
                <c:pt idx="708">
                  <c:v>4.8172854568367049E-3</c:v>
                </c:pt>
                <c:pt idx="709">
                  <c:v>4.859814181965026E-3</c:v>
                </c:pt>
                <c:pt idx="710">
                  <c:v>4.9143192811972707E-3</c:v>
                </c:pt>
                <c:pt idx="711">
                  <c:v>4.9689127830271082E-3</c:v>
                </c:pt>
                <c:pt idx="712">
                  <c:v>5.0235787445817226E-3</c:v>
                </c:pt>
                <c:pt idx="713">
                  <c:v>5.0783010376799203E-3</c:v>
                </c:pt>
                <c:pt idx="714">
                  <c:v>5.1449113834615388E-3</c:v>
                </c:pt>
                <c:pt idx="715">
                  <c:v>5.1996816040423433E-3</c:v>
                </c:pt>
                <c:pt idx="716">
                  <c:v>5.254455882290468E-3</c:v>
                </c:pt>
                <c:pt idx="717">
                  <c:v>5.3092175543712995E-3</c:v>
                </c:pt>
                <c:pt idx="718">
                  <c:v>5.3639497739458915E-3</c:v>
                </c:pt>
                <c:pt idx="719">
                  <c:v>5.4186355121490426E-3</c:v>
                </c:pt>
                <c:pt idx="720">
                  <c:v>5.473257557563946E-3</c:v>
                </c:pt>
                <c:pt idx="721">
                  <c:v>5.5277985162054252E-3</c:v>
                </c:pt>
                <c:pt idx="722">
                  <c:v>5.5628071304573987E-3</c:v>
                </c:pt>
                <c:pt idx="723">
                  <c:v>5.6171860281427318E-3</c:v>
                </c:pt>
                <c:pt idx="724">
                  <c:v>5.6714323182342095E-3</c:v>
                </c:pt>
                <c:pt idx="725">
                  <c:v>5.725531095459235E-3</c:v>
                </c:pt>
                <c:pt idx="726">
                  <c:v>5.7794767864780073E-3</c:v>
                </c:pt>
                <c:pt idx="727">
                  <c:v>5.837098240549214E-3</c:v>
                </c:pt>
                <c:pt idx="728">
                  <c:v>5.8907135528340308E-3</c:v>
                </c:pt>
                <c:pt idx="729">
                  <c:v>5.9441633330029209E-3</c:v>
                </c:pt>
                <c:pt idx="730">
                  <c:v>5.9974435262738794E-3</c:v>
                </c:pt>
                <c:pt idx="731">
                  <c:v>6.046767064635499E-3</c:v>
                </c:pt>
                <c:pt idx="732">
                  <c:v>6.0997091025886416E-3</c:v>
                </c:pt>
                <c:pt idx="733">
                  <c:v>6.1524696720767795E-3</c:v>
                </c:pt>
                <c:pt idx="734">
                  <c:v>6.2050447169464864E-3</c:v>
                </c:pt>
                <c:pt idx="735">
                  <c:v>6.2611587445036776E-3</c:v>
                </c:pt>
                <c:pt idx="736">
                  <c:v>6.3133362442486969E-3</c:v>
                </c:pt>
                <c:pt idx="737">
                  <c:v>6.3653157628519056E-3</c:v>
                </c:pt>
                <c:pt idx="738">
                  <c:v>6.4170932424998774E-3</c:v>
                </c:pt>
                <c:pt idx="739">
                  <c:v>6.468664625019915E-3</c:v>
                </c:pt>
                <c:pt idx="740">
                  <c:v>6.5163717779138774E-3</c:v>
                </c:pt>
                <c:pt idx="741">
                  <c:v>6.5675345471925255E-3</c:v>
                </c:pt>
                <c:pt idx="742">
                  <c:v>6.6184793294676979E-3</c:v>
                </c:pt>
                <c:pt idx="743">
                  <c:v>6.6692020653558483E-3</c:v>
                </c:pt>
                <c:pt idx="744">
                  <c:v>6.7196986951369008E-3</c:v>
                </c:pt>
                <c:pt idx="745">
                  <c:v>6.7699651587564639E-3</c:v>
                </c:pt>
                <c:pt idx="746">
                  <c:v>6.8199973958324523E-3</c:v>
                </c:pt>
                <c:pt idx="747">
                  <c:v>6.8697913456564107E-3</c:v>
                </c:pt>
                <c:pt idx="748">
                  <c:v>6.9369255481916744E-3</c:v>
                </c:pt>
                <c:pt idx="749">
                  <c:v>6.9861401834881943E-3</c:v>
                </c:pt>
                <c:pt idx="750">
                  <c:v>7.0351032532640408E-3</c:v>
                </c:pt>
                <c:pt idx="751">
                  <c:v>7.0838169028581751E-3</c:v>
                </c:pt>
                <c:pt idx="752">
                  <c:v>7.1219535628963193E-3</c:v>
                </c:pt>
                <c:pt idx="753">
                  <c:v>7.1702345443993712E-3</c:v>
                </c:pt>
                <c:pt idx="754">
                  <c:v>7.2182845160358878E-3</c:v>
                </c:pt>
                <c:pt idx="755">
                  <c:v>7.266111217351265E-3</c:v>
                </c:pt>
                <c:pt idx="756">
                  <c:v>7.3137225130292726E-3</c:v>
                </c:pt>
                <c:pt idx="757">
                  <c:v>7.371271556968555E-3</c:v>
                </c:pt>
                <c:pt idx="758">
                  <c:v>7.4184476533196847E-3</c:v>
                </c:pt>
                <c:pt idx="759">
                  <c:v>7.4654354929105261E-3</c:v>
                </c:pt>
                <c:pt idx="760">
                  <c:v>7.512243293638839E-3</c:v>
                </c:pt>
                <c:pt idx="761">
                  <c:v>7.5488319315082271E-3</c:v>
                </c:pt>
                <c:pt idx="762">
                  <c:v>7.5953229604500266E-3</c:v>
                </c:pt>
                <c:pt idx="763">
                  <c:v>7.6416571410406892E-3</c:v>
                </c:pt>
                <c:pt idx="764">
                  <c:v>7.6878433393321498E-3</c:v>
                </c:pt>
                <c:pt idx="765">
                  <c:v>7.7338905465789256E-3</c:v>
                </c:pt>
                <c:pt idx="766">
                  <c:v>7.7897850050945286E-3</c:v>
                </c:pt>
                <c:pt idx="767">
                  <c:v>7.835572982518758E-3</c:v>
                </c:pt>
                <c:pt idx="768">
                  <c:v>7.8812510991773405E-3</c:v>
                </c:pt>
                <c:pt idx="769">
                  <c:v>7.9268286818161057E-3</c:v>
                </c:pt>
                <c:pt idx="770">
                  <c:v>7.9723151804298158E-3</c:v>
                </c:pt>
                <c:pt idx="771">
                  <c:v>8.0177201682699126E-3</c:v>
                </c:pt>
                <c:pt idx="772">
                  <c:v>8.0630533418556798E-3</c:v>
                </c:pt>
                <c:pt idx="773">
                  <c:v>8.108324520985857E-3</c:v>
                </c:pt>
                <c:pt idx="774">
                  <c:v>8.1402938763527975E-3</c:v>
                </c:pt>
                <c:pt idx="775">
                  <c:v>8.185473976520247E-3</c:v>
                </c:pt>
                <c:pt idx="776">
                  <c:v>8.23062224537165E-3</c:v>
                </c:pt>
                <c:pt idx="777">
                  <c:v>8.2757473313133951E-3</c:v>
                </c:pt>
                <c:pt idx="778">
                  <c:v>8.320850335531E-3</c:v>
                </c:pt>
                <c:pt idx="779">
                  <c:v>8.369239036698178E-3</c:v>
                </c:pt>
                <c:pt idx="780">
                  <c:v>8.4142945685841096E-3</c:v>
                </c:pt>
                <c:pt idx="781">
                  <c:v>8.4593255781400829E-3</c:v>
                </c:pt>
                <c:pt idx="782">
                  <c:v>8.504331268940438E-3</c:v>
                </c:pt>
                <c:pt idx="783">
                  <c:v>8.5460062619911424E-3</c:v>
                </c:pt>
                <c:pt idx="784">
                  <c:v>8.5909600536064716E-3</c:v>
                </c:pt>
                <c:pt idx="785">
                  <c:v>8.6358861887468902E-3</c:v>
                </c:pt>
                <c:pt idx="786">
                  <c:v>8.6807838707367024E-3</c:v>
                </c:pt>
                <c:pt idx="787">
                  <c:v>8.7289520616822755E-3</c:v>
                </c:pt>
                <c:pt idx="788">
                  <c:v>8.7737891109997759E-3</c:v>
                </c:pt>
                <c:pt idx="789">
                  <c:v>8.8185952645823441E-3</c:v>
                </c:pt>
                <c:pt idx="790">
                  <c:v>8.863369725435161E-3</c:v>
                </c:pt>
                <c:pt idx="791">
                  <c:v>8.9112068237225377E-3</c:v>
                </c:pt>
                <c:pt idx="792">
                  <c:v>8.9559122397588637E-3</c:v>
                </c:pt>
                <c:pt idx="793">
                  <c:v>9.0005835100487389E-3</c:v>
                </c:pt>
                <c:pt idx="794">
                  <c:v>9.0452198373428636E-3</c:v>
                </c:pt>
                <c:pt idx="795">
                  <c:v>9.0898204243238627E-3</c:v>
                </c:pt>
                <c:pt idx="796">
                  <c:v>9.1343844736040854E-3</c:v>
                </c:pt>
                <c:pt idx="797">
                  <c:v>9.1789111877264833E-3</c:v>
                </c:pt>
                <c:pt idx="798">
                  <c:v>9.2233997691641804E-3</c:v>
                </c:pt>
                <c:pt idx="799">
                  <c:v>9.2678494203235363E-3</c:v>
                </c:pt>
                <c:pt idx="800">
                  <c:v>9.3220929843705995E-3</c:v>
                </c:pt>
                <c:pt idx="801">
                  <c:v>9.3664562949714748E-3</c:v>
                </c:pt>
                <c:pt idx="802">
                  <c:v>9.4107781241724153E-3</c:v>
                </c:pt>
                <c:pt idx="803">
                  <c:v>9.4550565768178173E-3</c:v>
                </c:pt>
                <c:pt idx="804">
                  <c:v>9.5180030171828061E-3</c:v>
                </c:pt>
                <c:pt idx="805">
                  <c:v>9.5434569768631031E-3</c:v>
                </c:pt>
                <c:pt idx="806">
                  <c:v>9.5875639397684752E-3</c:v>
                </c:pt>
                <c:pt idx="807">
                  <c:v>9.6315986489940528E-3</c:v>
                </c:pt>
                <c:pt idx="808">
                  <c:v>9.6755534533758073E-3</c:v>
                </c:pt>
                <c:pt idx="809">
                  <c:v>9.7349593151185385E-3</c:v>
                </c:pt>
                <c:pt idx="810">
                  <c:v>9.7786968985770079E-3</c:v>
                </c:pt>
                <c:pt idx="811">
                  <c:v>9.8223286228948936E-3</c:v>
                </c:pt>
                <c:pt idx="812">
                  <c:v>9.8658465259390694E-3</c:v>
                </c:pt>
                <c:pt idx="813">
                  <c:v>9.906049305685E-3</c:v>
                </c:pt>
                <c:pt idx="814">
                  <c:v>9.949327312402563E-3</c:v>
                </c:pt>
                <c:pt idx="815">
                  <c:v>9.9924678742226956E-3</c:v>
                </c:pt>
                <c:pt idx="816">
                  <c:v>1.0035462742197644E-2</c:v>
                </c:pt>
                <c:pt idx="817">
                  <c:v>1.0084586108021702E-2</c:v>
                </c:pt>
                <c:pt idx="818">
                  <c:v>1.0124109762969248E-2</c:v>
                </c:pt>
                <c:pt idx="819">
                  <c:v>1.0166602607267278E-2</c:v>
                </c:pt>
                <c:pt idx="820">
                  <c:v>1.020891563171065E-2</c:v>
                </c:pt>
                <c:pt idx="821">
                  <c:v>1.0251040298774328E-2</c:v>
                </c:pt>
                <c:pt idx="822">
                  <c:v>1.0292968007000072E-2</c:v>
                </c:pt>
                <c:pt idx="823">
                  <c:v>1.0334690090999908E-2</c:v>
                </c:pt>
                <c:pt idx="824">
                  <c:v>1.0376197821457002E-2</c:v>
                </c:pt>
                <c:pt idx="825">
                  <c:v>1.0417482405126093E-2</c:v>
                </c:pt>
                <c:pt idx="826">
                  <c:v>1.0452538412856779E-2</c:v>
                </c:pt>
                <c:pt idx="827">
                  <c:v>1.0493385584298522E-2</c:v>
                </c:pt>
                <c:pt idx="828">
                  <c:v>1.0533983276730509E-2</c:v>
                </c:pt>
                <c:pt idx="829">
                  <c:v>1.0574323485516221E-2</c:v>
                </c:pt>
                <c:pt idx="830">
                  <c:v>1.0614402626076873E-2</c:v>
                </c:pt>
                <c:pt idx="831">
                  <c:v>1.0654218224149914E-2</c:v>
                </c:pt>
                <c:pt idx="832">
                  <c:v>1.069376780538187E-2</c:v>
                </c:pt>
                <c:pt idx="833">
                  <c:v>1.0735919744915279E-2</c:v>
                </c:pt>
                <c:pt idx="834">
                  <c:v>1.0772059019457152E-2</c:v>
                </c:pt>
                <c:pt idx="835">
                  <c:v>1.0810795703157842E-2</c:v>
                </c:pt>
                <c:pt idx="836">
                  <c:v>1.0849256471736575E-2</c:v>
                </c:pt>
                <c:pt idx="837">
                  <c:v>1.0887438850425266E-2</c:v>
                </c:pt>
                <c:pt idx="838">
                  <c:v>1.0925340364382044E-2</c:v>
                </c:pt>
                <c:pt idx="839">
                  <c:v>1.0962958538697843E-2</c:v>
                </c:pt>
                <c:pt idx="840">
                  <c:v>1.1000290898396393E-2</c:v>
                </c:pt>
                <c:pt idx="841">
                  <c:v>1.103733496843862E-2</c:v>
                </c:pt>
                <c:pt idx="842">
                  <c:v>1.1074088273729231E-2</c:v>
                </c:pt>
                <c:pt idx="843">
                  <c:v>1.1113061670400369E-2</c:v>
                </c:pt>
                <c:pt idx="844">
                  <c:v>1.1149204449737273E-2</c:v>
                </c:pt>
                <c:pt idx="845">
                  <c:v>1.1185048867561442E-2</c:v>
                </c:pt>
                <c:pt idx="846">
                  <c:v>1.1220592448740735E-2</c:v>
                </c:pt>
                <c:pt idx="847">
                  <c:v>1.1255832718103259E-2</c:v>
                </c:pt>
                <c:pt idx="848">
                  <c:v>1.129076720044047E-2</c:v>
                </c:pt>
                <c:pt idx="849">
                  <c:v>1.1325393420512905E-2</c:v>
                </c:pt>
                <c:pt idx="850">
                  <c:v>1.1359708903050632E-2</c:v>
                </c:pt>
                <c:pt idx="851">
                  <c:v>1.139371117276031E-2</c:v>
                </c:pt>
                <c:pt idx="852">
                  <c:v>1.1434821471578753E-2</c:v>
                </c:pt>
                <c:pt idx="853">
                  <c:v>1.1468122263257717E-2</c:v>
                </c:pt>
                <c:pt idx="854">
                  <c:v>1.1501101925683491E-2</c:v>
                </c:pt>
                <c:pt idx="855">
                  <c:v>1.153376008220606E-2</c:v>
                </c:pt>
                <c:pt idx="856">
                  <c:v>1.1563715912794157E-2</c:v>
                </c:pt>
                <c:pt idx="857">
                  <c:v>1.159575900966643E-2</c:v>
                </c:pt>
                <c:pt idx="858">
                  <c:v>1.1627486898107107E-2</c:v>
                </c:pt>
                <c:pt idx="859">
                  <c:v>1.1667820582662854E-2</c:v>
                </c:pt>
                <c:pt idx="860">
                  <c:v>1.170782291246307E-2</c:v>
                </c:pt>
                <c:pt idx="861">
                  <c:v>1.1736362982745047E-2</c:v>
                </c:pt>
                <c:pt idx="862">
                  <c:v>1.1766709179412405E-2</c:v>
                </c:pt>
                <c:pt idx="863">
                  <c:v>1.1796754158853978E-2</c:v>
                </c:pt>
                <c:pt idx="864">
                  <c:v>1.181985614211325E-2</c:v>
                </c:pt>
                <c:pt idx="865">
                  <c:v>1.1849362162399112E-2</c:v>
                </c:pt>
                <c:pt idx="866">
                  <c:v>1.1878573984870884E-2</c:v>
                </c:pt>
                <c:pt idx="867">
                  <c:v>1.1907494332963597E-2</c:v>
                </c:pt>
                <c:pt idx="868">
                  <c:v>1.1942550996290512E-2</c:v>
                </c:pt>
                <c:pt idx="869">
                  <c:v>1.1970843348408384E-2</c:v>
                </c:pt>
                <c:pt idx="870">
                  <c:v>1.1998853079877652E-2</c:v>
                </c:pt>
                <c:pt idx="871">
                  <c:v>1.202658300644552E-2</c:v>
                </c:pt>
                <c:pt idx="872">
                  <c:v>1.2054035983629103E-2</c:v>
                </c:pt>
                <c:pt idx="873">
                  <c:v>1.2075053064391121E-2</c:v>
                </c:pt>
                <c:pt idx="874">
                  <c:v>1.2108122710756673E-2</c:v>
                </c:pt>
                <c:pt idx="875">
                  <c:v>1.2134762370571964E-2</c:v>
                </c:pt>
                <c:pt idx="876">
                  <c:v>1.2161136900746432E-2</c:v>
                </c:pt>
                <c:pt idx="877">
                  <c:v>1.2181294775869723E-2</c:v>
                </c:pt>
                <c:pt idx="878">
                  <c:v>1.2203256986396373E-2</c:v>
                </c:pt>
                <c:pt idx="879">
                  <c:v>1.2228941507143527E-2</c:v>
                </c:pt>
                <c:pt idx="880">
                  <c:v>1.2254373759988203E-2</c:v>
                </c:pt>
                <c:pt idx="881">
                  <c:v>1.2279554951420336E-2</c:v>
                </c:pt>
                <c:pt idx="882">
                  <c:v>1.2306386200801789E-2</c:v>
                </c:pt>
                <c:pt idx="883">
                  <c:v>1.2331043528192216E-2</c:v>
                </c:pt>
                <c:pt idx="884">
                  <c:v>1.2355445571649746E-2</c:v>
                </c:pt>
                <c:pt idx="885">
                  <c:v>1.237959091047083E-2</c:v>
                </c:pt>
                <c:pt idx="886">
                  <c:v>1.2403478123981775E-2</c:v>
                </c:pt>
                <c:pt idx="887">
                  <c:v>1.2425293361588144E-2</c:v>
                </c:pt>
                <c:pt idx="888">
                  <c:v>1.2448678381377474E-2</c:v>
                </c:pt>
                <c:pt idx="889">
                  <c:v>1.2471801123052881E-2</c:v>
                </c:pt>
                <c:pt idx="890">
                  <c:v>1.2494660166176676E-2</c:v>
                </c:pt>
                <c:pt idx="891">
                  <c:v>1.2518992590661259E-2</c:v>
                </c:pt>
                <c:pt idx="892">
                  <c:v>1.2541301220098637E-2</c:v>
                </c:pt>
                <c:pt idx="893">
                  <c:v>1.2563341780517162E-2</c:v>
                </c:pt>
                <c:pt idx="894">
                  <c:v>1.2597431921746626E-2</c:v>
                </c:pt>
                <c:pt idx="895">
                  <c:v>1.2608002180040328E-2</c:v>
                </c:pt>
                <c:pt idx="896">
                  <c:v>1.2626197216060942E-2</c:v>
                </c:pt>
                <c:pt idx="897">
                  <c:v>1.2647170600631235E-2</c:v>
                </c:pt>
                <c:pt idx="898">
                  <c:v>1.2667868924729892E-2</c:v>
                </c:pt>
                <c:pt idx="899">
                  <c:v>1.2688290768341423E-2</c:v>
                </c:pt>
                <c:pt idx="900">
                  <c:v>1.2708434711509526E-2</c:v>
                </c:pt>
                <c:pt idx="901">
                  <c:v>1.2728299334333094E-2</c:v>
                </c:pt>
                <c:pt idx="902">
                  <c:v>1.274788321697462E-2</c:v>
                </c:pt>
                <c:pt idx="903">
                  <c:v>1.2767184939657105E-2</c:v>
                </c:pt>
                <c:pt idx="904">
                  <c:v>1.2793614589947726E-2</c:v>
                </c:pt>
                <c:pt idx="905">
                  <c:v>1.2812246699354888E-2</c:v>
                </c:pt>
                <c:pt idx="906">
                  <c:v>1.2830593146700304E-2</c:v>
                </c:pt>
                <c:pt idx="907">
                  <c:v>1.2848659081980102E-2</c:v>
                </c:pt>
                <c:pt idx="908">
                  <c:v>1.2862241650765853E-2</c:v>
                </c:pt>
                <c:pt idx="909">
                  <c:v>1.2879817576672659E-2</c:v>
                </c:pt>
                <c:pt idx="910">
                  <c:v>1.2897130053884914E-2</c:v>
                </c:pt>
                <c:pt idx="911">
                  <c:v>1.2914185885446424E-2</c:v>
                </c:pt>
                <c:pt idx="912">
                  <c:v>1.2930991935865719E-2</c:v>
                </c:pt>
                <c:pt idx="913">
                  <c:v>1.2951533039184589E-2</c:v>
                </c:pt>
                <c:pt idx="914">
                  <c:v>1.2967821209756468E-2</c:v>
                </c:pt>
                <c:pt idx="915">
                  <c:v>1.2983882685432374E-2</c:v>
                </c:pt>
                <c:pt idx="916">
                  <c:v>1.2999724465493892E-2</c:v>
                </c:pt>
                <c:pt idx="917">
                  <c:v>1.3011520030363075E-2</c:v>
                </c:pt>
                <c:pt idx="918">
                  <c:v>1.3026974989854926E-2</c:v>
                </c:pt>
                <c:pt idx="919">
                  <c:v>1.3042229940269061E-2</c:v>
                </c:pt>
                <c:pt idx="920">
                  <c:v>1.3061036731039803E-2</c:v>
                </c:pt>
                <c:pt idx="921">
                  <c:v>1.3075887137993413E-2</c:v>
                </c:pt>
                <c:pt idx="922">
                  <c:v>1.3090561114395136E-2</c:v>
                </c:pt>
                <c:pt idx="923">
                  <c:v>1.3105066082605759E-2</c:v>
                </c:pt>
                <c:pt idx="924">
                  <c:v>1.3119409525405702E-2</c:v>
                </c:pt>
                <c:pt idx="925">
                  <c:v>1.3129975687688525E-2</c:v>
                </c:pt>
                <c:pt idx="926">
                  <c:v>1.3147642067981309E-2</c:v>
                </c:pt>
                <c:pt idx="927">
                  <c:v>1.3161546435388435E-2</c:v>
                </c:pt>
                <c:pt idx="928">
                  <c:v>1.3175319812641782E-2</c:v>
                </c:pt>
                <c:pt idx="929">
                  <c:v>1.3185427664890899E-2</c:v>
                </c:pt>
                <c:pt idx="930">
                  <c:v>1.319662984185929E-2</c:v>
                </c:pt>
                <c:pt idx="931">
                  <c:v>1.3210088562640672E-2</c:v>
                </c:pt>
                <c:pt idx="932">
                  <c:v>1.322344751556399E-2</c:v>
                </c:pt>
                <c:pt idx="933">
                  <c:v>1.3236711331798946E-2</c:v>
                </c:pt>
                <c:pt idx="934">
                  <c:v>1.3251031609914476E-2</c:v>
                </c:pt>
                <c:pt idx="935">
                  <c:v>1.3264099999787143E-2</c:v>
                </c:pt>
                <c:pt idx="936">
                  <c:v>1.3277074066986623E-2</c:v>
                </c:pt>
                <c:pt idx="937">
                  <c:v>1.3289953996015437E-2</c:v>
                </c:pt>
                <c:pt idx="938">
                  <c:v>1.3302739971395434E-2</c:v>
                </c:pt>
                <c:pt idx="939">
                  <c:v>1.33143119481591E-2</c:v>
                </c:pt>
                <c:pt idx="940">
                  <c:v>1.3326916726176908E-2</c:v>
                </c:pt>
                <c:pt idx="941">
                  <c:v>1.3339428094042618E-2</c:v>
                </c:pt>
                <c:pt idx="942">
                  <c:v>1.3351846236351548E-2</c:v>
                </c:pt>
                <c:pt idx="943">
                  <c:v>1.3365267003071259E-2</c:v>
                </c:pt>
                <c:pt idx="944">
                  <c:v>1.3377493132513733E-2</c:v>
                </c:pt>
                <c:pt idx="945">
                  <c:v>1.3389626600458834E-2</c:v>
                </c:pt>
                <c:pt idx="946">
                  <c:v>1.3401667591569832E-2</c:v>
                </c:pt>
                <c:pt idx="947">
                  <c:v>1.3412545026590035E-2</c:v>
                </c:pt>
                <c:pt idx="948">
                  <c:v>1.3424407693030792E-2</c:v>
                </c:pt>
                <c:pt idx="949">
                  <c:v>1.3436178426567828E-2</c:v>
                </c:pt>
                <c:pt idx="950">
                  <c:v>1.344785741193558E-2</c:v>
                </c:pt>
                <c:pt idx="951">
                  <c:v>1.3459444833883945E-2</c:v>
                </c:pt>
                <c:pt idx="952">
                  <c:v>1.3470940877180482E-2</c:v>
                </c:pt>
                <c:pt idx="953">
                  <c:v>1.3482345726610417E-2</c:v>
                </c:pt>
                <c:pt idx="954">
                  <c:v>1.3493659566974434E-2</c:v>
                </c:pt>
                <c:pt idx="955">
                  <c:v>1.3504882583089555E-2</c:v>
                </c:pt>
                <c:pt idx="956">
                  <c:v>1.3521094300564269E-2</c:v>
                </c:pt>
                <c:pt idx="957">
                  <c:v>1.3532106313755904E-2</c:v>
                </c:pt>
                <c:pt idx="958">
                  <c:v>1.3543028108051101E-2</c:v>
                </c:pt>
                <c:pt idx="959">
                  <c:v>1.3553859868334654E-2</c:v>
                </c:pt>
                <c:pt idx="960">
                  <c:v>1.3561627394310315E-2</c:v>
                </c:pt>
                <c:pt idx="961">
                  <c:v>1.3572297462206654E-2</c:v>
                </c:pt>
                <c:pt idx="962">
                  <c:v>1.3582878020357365E-2</c:v>
                </c:pt>
                <c:pt idx="963">
                  <c:v>1.3593369253713522E-2</c:v>
                </c:pt>
                <c:pt idx="964">
                  <c:v>1.3603771347237987E-2</c:v>
                </c:pt>
                <c:pt idx="965">
                  <c:v>1.361697007131004E-2</c:v>
                </c:pt>
                <c:pt idx="966">
                  <c:v>1.362717677161949E-2</c:v>
                </c:pt>
                <c:pt idx="967">
                  <c:v>1.3637294917573263E-2</c:v>
                </c:pt>
                <c:pt idx="968">
                  <c:v>1.3647324694200987E-2</c:v>
                </c:pt>
                <c:pt idx="969">
                  <c:v>1.3654451192252807E-2</c:v>
                </c:pt>
                <c:pt idx="970">
                  <c:v>1.3664322331928078E-2</c:v>
                </c:pt>
                <c:pt idx="971">
                  <c:v>1.3674105626965121E-2</c:v>
                </c:pt>
                <c:pt idx="972">
                  <c:v>1.3683801262453473E-2</c:v>
                </c:pt>
                <c:pt idx="973">
                  <c:v>1.3696154514598852E-2</c:v>
                </c:pt>
                <c:pt idx="974">
                  <c:v>1.3705657961779453E-2</c:v>
                </c:pt>
                <c:pt idx="975">
                  <c:v>1.3715074335281893E-2</c:v>
                </c:pt>
                <c:pt idx="976">
                  <c:v>1.3724403820261291E-2</c:v>
                </c:pt>
                <c:pt idx="977">
                  <c:v>1.3733646601887374E-2</c:v>
                </c:pt>
                <c:pt idx="978">
                  <c:v>1.3742802865344485E-2</c:v>
                </c:pt>
                <c:pt idx="979">
                  <c:v>1.3751872795832005E-2</c:v>
                </c:pt>
                <c:pt idx="980">
                  <c:v>1.3760856578566077E-2</c:v>
                </c:pt>
                <c:pt idx="981">
                  <c:v>1.3769754398774451E-2</c:v>
                </c:pt>
                <c:pt idx="982">
                  <c:v>1.3775112906380164E-2</c:v>
                </c:pt>
                <c:pt idx="983">
                  <c:v>1.3783862225356738E-2</c:v>
                </c:pt>
                <c:pt idx="984">
                  <c:v>1.3792526096847739E-2</c:v>
                </c:pt>
                <c:pt idx="985">
                  <c:v>1.3801104706133972E-2</c:v>
                </c:pt>
                <c:pt idx="986">
                  <c:v>1.381043959287147E-2</c:v>
                </c:pt>
                <c:pt idx="987">
                  <c:v>1.3818842556115601E-2</c:v>
                </c:pt>
                <c:pt idx="988">
                  <c:v>1.383047569511423E-2</c:v>
                </c:pt>
                <c:pt idx="989">
                  <c:v>1.3835394579682882E-2</c:v>
                </c:pt>
                <c:pt idx="990">
                  <c:v>1.3843544010698362E-2</c:v>
                </c:pt>
                <c:pt idx="991">
                  <c:v>1.3850796233027681E-2</c:v>
                </c:pt>
                <c:pt idx="992">
                  <c:v>1.3858783195912152E-2</c:v>
                </c:pt>
                <c:pt idx="993">
                  <c:v>1.386668637933809E-2</c:v>
                </c:pt>
                <c:pt idx="994">
                  <c:v>1.3874505968711906E-2</c:v>
                </c:pt>
                <c:pt idx="995">
                  <c:v>1.3883032773169024E-2</c:v>
                </c:pt>
                <c:pt idx="996">
                  <c:v>1.3890680144995525E-2</c:v>
                </c:pt>
                <c:pt idx="997">
                  <c:v>1.3898244489280464E-2</c:v>
                </c:pt>
                <c:pt idx="998">
                  <c:v>1.3905725991485538E-2</c:v>
                </c:pt>
                <c:pt idx="999">
                  <c:v>1.3913124837085558E-2</c:v>
                </c:pt>
                <c:pt idx="1000">
                  <c:v>1.3919678414218713E-2</c:v>
                </c:pt>
                <c:pt idx="1001">
                  <c:v>1.3926918037687776E-2</c:v>
                </c:pt>
                <c:pt idx="1002">
                  <c:v>1.3934075550823804E-2</c:v>
                </c:pt>
                <c:pt idx="1003">
                  <c:v>1.3941151139150476E-2</c:v>
                </c:pt>
                <c:pt idx="1004">
                  <c:v>1.3948144988203338E-2</c:v>
                </c:pt>
                <c:pt idx="1005">
                  <c:v>1.3955057283531106E-2</c:v>
                </c:pt>
                <c:pt idx="1006">
                  <c:v>1.3961888210696997E-2</c:v>
                </c:pt>
                <c:pt idx="1007">
                  <c:v>1.3968637955274324E-2</c:v>
                </c:pt>
                <c:pt idx="1008">
                  <c:v>1.3978178933023173E-2</c:v>
                </c:pt>
                <c:pt idx="1009">
                  <c:v>1.3984745063614678E-2</c:v>
                </c:pt>
                <c:pt idx="1010">
                  <c:v>1.3991230601103237E-2</c:v>
                </c:pt>
                <c:pt idx="1011">
                  <c:v>1.3997635582325623E-2</c:v>
                </c:pt>
                <c:pt idx="1012">
                  <c:v>1.400187204496013E-2</c:v>
                </c:pt>
                <c:pt idx="1013">
                  <c:v>1.4008132211644183E-2</c:v>
                </c:pt>
                <c:pt idx="1014">
                  <c:v>1.4014311640257579E-2</c:v>
                </c:pt>
                <c:pt idx="1015">
                  <c:v>1.4020410237645546E-2</c:v>
                </c:pt>
                <c:pt idx="1016">
                  <c:v>1.4026427908920053E-2</c:v>
                </c:pt>
                <c:pt idx="1017">
                  <c:v>1.4034369021704921E-2</c:v>
                </c:pt>
                <c:pt idx="1018">
                  <c:v>1.4040207677794712E-2</c:v>
                </c:pt>
                <c:pt idx="1019">
                  <c:v>1.404596505900778E-2</c:v>
                </c:pt>
                <c:pt idx="1020">
                  <c:v>1.4051641067411283E-2</c:v>
                </c:pt>
                <c:pt idx="1021">
                  <c:v>1.4055298931284566E-2</c:v>
                </c:pt>
                <c:pt idx="1022">
                  <c:v>1.4060828956248855E-2</c:v>
                </c:pt>
                <c:pt idx="1023">
                  <c:v>1.4066277342391541E-2</c:v>
                </c:pt>
                <c:pt idx="1024">
                  <c:v>1.4071643980970753E-2</c:v>
                </c:pt>
                <c:pt idx="1025">
                  <c:v>1.4076928761511367E-2</c:v>
                </c:pt>
                <c:pt idx="1026">
                  <c:v>1.408398258989762E-2</c:v>
                </c:pt>
                <c:pt idx="1027">
                  <c:v>1.4089086103388573E-2</c:v>
                </c:pt>
                <c:pt idx="1028">
                  <c:v>1.4094107399269598E-2</c:v>
                </c:pt>
                <c:pt idx="1029">
                  <c:v>1.4099046364273027E-2</c:v>
                </c:pt>
                <c:pt idx="1030">
                  <c:v>1.4103902883429746E-2</c:v>
                </c:pt>
                <c:pt idx="1031">
                  <c:v>1.4108676840065773E-2</c:v>
                </c:pt>
                <c:pt idx="1032">
                  <c:v>1.4113368115802685E-2</c:v>
                </c:pt>
                <c:pt idx="1033">
                  <c:v>1.4117976590560188E-2</c:v>
                </c:pt>
                <c:pt idx="1034">
                  <c:v>1.4119644392853025E-2</c:v>
                </c:pt>
                <c:pt idx="1035">
                  <c:v>1.412411562990965E-2</c:v>
                </c:pt>
                <c:pt idx="1036">
                  <c:v>1.4128503668756405E-2</c:v>
                </c:pt>
                <c:pt idx="1037">
                  <c:v>1.4132808421139469E-2</c:v>
                </c:pt>
                <c:pt idx="1038">
                  <c:v>1.4137029981594933E-2</c:v>
                </c:pt>
                <c:pt idx="1039">
                  <c:v>1.4141712430002507E-2</c:v>
                </c:pt>
                <c:pt idx="1040">
                  <c:v>1.4145762312915051E-2</c:v>
                </c:pt>
                <c:pt idx="1041">
                  <c:v>1.4149729431932954E-2</c:v>
                </c:pt>
                <c:pt idx="1042">
                  <c:v>1.4153613927482793E-2</c:v>
                </c:pt>
                <c:pt idx="1043">
                  <c:v>1.4156894818940381E-2</c:v>
                </c:pt>
                <c:pt idx="1044">
                  <c:v>1.416062017637993E-2</c:v>
                </c:pt>
                <c:pt idx="1045">
                  <c:v>1.4164263324847473E-2</c:v>
                </c:pt>
                <c:pt idx="1046">
                  <c:v>1.4167824404810538E-2</c:v>
                </c:pt>
                <c:pt idx="1047">
                  <c:v>1.417180196891266E-2</c:v>
                </c:pt>
                <c:pt idx="1048">
                  <c:v>1.4175193673233137E-2</c:v>
                </c:pt>
                <c:pt idx="1049">
                  <c:v>1.4178503737382945E-2</c:v>
                </c:pt>
                <c:pt idx="1050">
                  <c:v>1.4181732301878256E-2</c:v>
                </c:pt>
                <c:pt idx="1051">
                  <c:v>1.4185322474644366E-2</c:v>
                </c:pt>
                <c:pt idx="1052">
                  <c:v>1.4187907493877655E-2</c:v>
                </c:pt>
                <c:pt idx="1053">
                  <c:v>1.4190886456236656E-2</c:v>
                </c:pt>
                <c:pt idx="1054">
                  <c:v>1.4193784494304742E-2</c:v>
                </c:pt>
                <c:pt idx="1055">
                  <c:v>1.4196601748649691E-2</c:v>
                </c:pt>
                <c:pt idx="1056">
                  <c:v>1.4199338359848556E-2</c:v>
                </c:pt>
                <c:pt idx="1057">
                  <c:v>1.420199446848899E-2</c:v>
                </c:pt>
                <c:pt idx="1058">
                  <c:v>1.4204570215169686E-2</c:v>
                </c:pt>
                <c:pt idx="1059">
                  <c:v>1.4207065740499493E-2</c:v>
                </c:pt>
                <c:pt idx="1060">
                  <c:v>1.4211176358631349E-2</c:v>
                </c:pt>
                <c:pt idx="1061">
                  <c:v>1.4213489588180018E-2</c:v>
                </c:pt>
                <c:pt idx="1062">
                  <c:v>1.4215723045959821E-2</c:v>
                </c:pt>
                <c:pt idx="1063">
                  <c:v>1.4217876872640502E-2</c:v>
                </c:pt>
                <c:pt idx="1064">
                  <c:v>1.4220305155601933E-2</c:v>
                </c:pt>
                <c:pt idx="1065">
                  <c:v>1.4221946195429292E-2</c:v>
                </c:pt>
                <c:pt idx="1066">
                  <c:v>1.4223861972927014E-2</c:v>
                </c:pt>
                <c:pt idx="1067">
                  <c:v>1.4225698682103547E-2</c:v>
                </c:pt>
                <c:pt idx="1068">
                  <c:v>1.4227456463678761E-2</c:v>
                </c:pt>
                <c:pt idx="1069">
                  <c:v>1.4229135458383328E-2</c:v>
                </c:pt>
                <c:pt idx="1070">
                  <c:v>1.4230735806956123E-2</c:v>
                </c:pt>
                <c:pt idx="1071">
                  <c:v>1.423225765014813E-2</c:v>
                </c:pt>
                <c:pt idx="1072">
                  <c:v>1.4233701128718964E-2</c:v>
                </c:pt>
                <c:pt idx="1073">
                  <c:v>1.4235066383438187E-2</c:v>
                </c:pt>
                <c:pt idx="1074">
                  <c:v>1.4236353555085726E-2</c:v>
                </c:pt>
                <c:pt idx="1075">
                  <c:v>1.4237562784450149E-2</c:v>
                </c:pt>
                <c:pt idx="1076">
                  <c:v>1.4238694212330399E-2</c:v>
                </c:pt>
                <c:pt idx="1077">
                  <c:v>1.4239747979534922E-2</c:v>
                </c:pt>
                <c:pt idx="1078">
                  <c:v>1.4240724226882533E-2</c:v>
                </c:pt>
                <c:pt idx="1079">
                  <c:v>1.4241623095199392E-2</c:v>
                </c:pt>
                <c:pt idx="1080">
                  <c:v>1.4242444725323761E-2</c:v>
                </c:pt>
                <c:pt idx="1081">
                  <c:v>1.4243189258100813E-2</c:v>
                </c:pt>
                <c:pt idx="1082">
                  <c:v>1.4243856834386524E-2</c:v>
                </c:pt>
                <c:pt idx="1083">
                  <c:v>1.4244447595045943E-2</c:v>
                </c:pt>
                <c:pt idx="1084">
                  <c:v>1.4244961680953624E-2</c:v>
                </c:pt>
                <c:pt idx="1085">
                  <c:v>1.4245399232991901E-2</c:v>
                </c:pt>
                <c:pt idx="1086">
                  <c:v>1.4244635313621395E-2</c:v>
                </c:pt>
                <c:pt idx="1087">
                  <c:v>1.4244941768756255E-2</c:v>
                </c:pt>
                <c:pt idx="1088">
                  <c:v>1.4245172084469276E-2</c:v>
                </c:pt>
                <c:pt idx="1089">
                  <c:v>1.424532640165593E-2</c:v>
                </c:pt>
                <c:pt idx="1090">
                  <c:v>1.4245665379627057E-2</c:v>
                </c:pt>
                <c:pt idx="1091">
                  <c:v>1.4245662762933382E-2</c:v>
                </c:pt>
                <c:pt idx="1092">
                  <c:v>1.4245584577538521E-2</c:v>
                </c:pt>
                <c:pt idx="1093">
                  <c:v>1.424640379449617E-2</c:v>
                </c:pt>
                <c:pt idx="1094">
                  <c:v>1.424520206439692E-2</c:v>
                </c:pt>
                <c:pt idx="1095">
                  <c:v>1.4244664226947052E-2</c:v>
                </c:pt>
                <c:pt idx="1096">
                  <c:v>1.424429050023957E-2</c:v>
                </c:pt>
                <c:pt idx="1097">
                  <c:v>1.4243841902476434E-2</c:v>
                </c:pt>
                <c:pt idx="1098">
                  <c:v>1.4243318574628195E-2</c:v>
                </c:pt>
                <c:pt idx="1099">
                  <c:v>1.4242933195819948E-2</c:v>
                </c:pt>
                <c:pt idx="1100">
                  <c:v>1.4242255535215832E-2</c:v>
                </c:pt>
                <c:pt idx="1101">
                  <c:v>1.4241503574636754E-2</c:v>
                </c:pt>
                <c:pt idx="1102">
                  <c:v>1.4240677455092552E-2</c:v>
                </c:pt>
                <c:pt idx="1103">
                  <c:v>1.4238800010918267E-2</c:v>
                </c:pt>
                <c:pt idx="1104">
                  <c:v>1.4238363288012172E-2</c:v>
                </c:pt>
                <c:pt idx="1105">
                  <c:v>1.4237283979800137E-2</c:v>
                </c:pt>
                <c:pt idx="1106">
                  <c:v>1.42361311371959E-2</c:v>
                </c:pt>
                <c:pt idx="1107">
                  <c:v>1.4234904901253223E-2</c:v>
                </c:pt>
                <c:pt idx="1108">
                  <c:v>1.4233605413033337E-2</c:v>
                </c:pt>
                <c:pt idx="1109">
                  <c:v>1.423223281360581E-2</c:v>
                </c:pt>
                <c:pt idx="1110">
                  <c:v>1.423078724404769E-2</c:v>
                </c:pt>
                <c:pt idx="1111">
                  <c:v>1.4229268845443477E-2</c:v>
                </c:pt>
                <c:pt idx="1112">
                  <c:v>1.4227960336484432E-2</c:v>
                </c:pt>
                <c:pt idx="1113">
                  <c:v>1.4226286306681827E-2</c:v>
                </c:pt>
                <c:pt idx="1114">
                  <c:v>1.4224539885607984E-2</c:v>
                </c:pt>
                <c:pt idx="1115">
                  <c:v>1.4222721214392619E-2</c:v>
                </c:pt>
                <c:pt idx="1116">
                  <c:v>1.4220710138983845E-2</c:v>
                </c:pt>
                <c:pt idx="1117">
                  <c:v>1.4218752559822778E-2</c:v>
                </c:pt>
                <c:pt idx="1118">
                  <c:v>1.4216723146683383E-2</c:v>
                </c:pt>
                <c:pt idx="1119">
                  <c:v>1.4214008576409899E-2</c:v>
                </c:pt>
                <c:pt idx="1120">
                  <c:v>1.4212449383081572E-2</c:v>
                </c:pt>
                <c:pt idx="1121">
                  <c:v>1.4210299838264081E-2</c:v>
                </c:pt>
                <c:pt idx="1122">
                  <c:v>1.4207979368281396E-2</c:v>
                </c:pt>
                <c:pt idx="1123">
                  <c:v>1.4205587777451237E-2</c:v>
                </c:pt>
                <c:pt idx="1124">
                  <c:v>1.4203125206966752E-2</c:v>
                </c:pt>
                <c:pt idx="1125">
                  <c:v>1.4200517760909543E-2</c:v>
                </c:pt>
                <c:pt idx="1126">
                  <c:v>1.419791875798148E-2</c:v>
                </c:pt>
                <c:pt idx="1127">
                  <c:v>1.4195249191689303E-2</c:v>
                </c:pt>
                <c:pt idx="1128">
                  <c:v>1.419250920324683E-2</c:v>
                </c:pt>
                <c:pt idx="1129">
                  <c:v>1.418980578895552E-2</c:v>
                </c:pt>
                <c:pt idx="1130">
                  <c:v>1.4186867119069489E-2</c:v>
                </c:pt>
                <c:pt idx="1131">
                  <c:v>1.4183911645020083E-2</c:v>
                </c:pt>
                <c:pt idx="1132">
                  <c:v>1.4180886321115646E-2</c:v>
                </c:pt>
                <c:pt idx="1133">
                  <c:v>1.4177791288611012E-2</c:v>
                </c:pt>
                <c:pt idx="1134">
                  <c:v>1.4174626688767534E-2</c:v>
                </c:pt>
                <c:pt idx="1135">
                  <c:v>1.4171392662852641E-2</c:v>
                </c:pt>
                <c:pt idx="1136">
                  <c:v>1.4168089352141153E-2</c:v>
                </c:pt>
                <c:pt idx="1137">
                  <c:v>1.4164716897914403E-2</c:v>
                </c:pt>
                <c:pt idx="1138">
                  <c:v>1.4161258427259283E-2</c:v>
                </c:pt>
                <c:pt idx="1139">
                  <c:v>1.4157758125071404E-2</c:v>
                </c:pt>
                <c:pt idx="1140">
                  <c:v>1.4154189088379284E-2</c:v>
                </c:pt>
                <c:pt idx="1141">
                  <c:v>1.4150551458471222E-2</c:v>
                </c:pt>
                <c:pt idx="1142">
                  <c:v>1.4146845376643423E-2</c:v>
                </c:pt>
                <c:pt idx="1143">
                  <c:v>1.4143070984198241E-2</c:v>
                </c:pt>
                <c:pt idx="1144">
                  <c:v>1.4139207231903922E-2</c:v>
                </c:pt>
                <c:pt idx="1145">
                  <c:v>1.41353178326915E-2</c:v>
                </c:pt>
                <c:pt idx="1146">
                  <c:v>1.4131339356263199E-2</c:v>
                </c:pt>
                <c:pt idx="1147">
                  <c:v>1.4127293134482712E-2</c:v>
                </c:pt>
                <c:pt idx="1148">
                  <c:v>1.4123179308682701E-2</c:v>
                </c:pt>
                <c:pt idx="1149">
                  <c:v>1.4118998020199338E-2</c:v>
                </c:pt>
                <c:pt idx="1150">
                  <c:v>1.4114749410374945E-2</c:v>
                </c:pt>
                <c:pt idx="1151">
                  <c:v>1.4110433620557555E-2</c:v>
                </c:pt>
                <c:pt idx="1152">
                  <c:v>1.4106050792101348E-2</c:v>
                </c:pt>
                <c:pt idx="1153">
                  <c:v>1.4101601066365779E-2</c:v>
                </c:pt>
                <c:pt idx="1154">
                  <c:v>1.4097084584715126E-2</c:v>
                </c:pt>
                <c:pt idx="1155">
                  <c:v>1.4091916934906572E-2</c:v>
                </c:pt>
                <c:pt idx="1156">
                  <c:v>1.4087262760838992E-2</c:v>
                </c:pt>
                <c:pt idx="1157">
                  <c:v>1.408254226760733E-2</c:v>
                </c:pt>
                <c:pt idx="1158">
                  <c:v>1.4077755596590649E-2</c:v>
                </c:pt>
                <c:pt idx="1159">
                  <c:v>1.4072902889171545E-2</c:v>
                </c:pt>
                <c:pt idx="1160">
                  <c:v>1.4067984286739237E-2</c:v>
                </c:pt>
                <c:pt idx="1161">
                  <c:v>1.4062999930688687E-2</c:v>
                </c:pt>
                <c:pt idx="1162">
                  <c:v>1.4057949962418834E-2</c:v>
                </c:pt>
                <c:pt idx="1163">
                  <c:v>1.4052834523333032E-2</c:v>
                </c:pt>
                <c:pt idx="1164">
                  <c:v>1.4047294622874145E-2</c:v>
                </c:pt>
                <c:pt idx="1165">
                  <c:v>1.4042034233859328E-2</c:v>
                </c:pt>
                <c:pt idx="1166">
                  <c:v>1.4036708830796886E-2</c:v>
                </c:pt>
                <c:pt idx="1167">
                  <c:v>1.4031318881254978E-2</c:v>
                </c:pt>
                <c:pt idx="1168">
                  <c:v>1.4026004320023199E-2</c:v>
                </c:pt>
                <c:pt idx="1169">
                  <c:v>1.402049235281704E-2</c:v>
                </c:pt>
                <c:pt idx="1170">
                  <c:v>1.4013314505606446E-2</c:v>
                </c:pt>
                <c:pt idx="1171">
                  <c:v>1.4007662045464095E-2</c:v>
                </c:pt>
                <c:pt idx="1172">
                  <c:v>1.4000811795649198E-2</c:v>
                </c:pt>
                <c:pt idx="1173">
                  <c:v>1.3995691663893379E-2</c:v>
                </c:pt>
                <c:pt idx="1174">
                  <c:v>1.3989849908371479E-2</c:v>
                </c:pt>
                <c:pt idx="1175">
                  <c:v>1.3983951097626238E-2</c:v>
                </c:pt>
                <c:pt idx="1176">
                  <c:v>1.3978517729403712E-2</c:v>
                </c:pt>
                <c:pt idx="1177">
                  <c:v>1.3972518794554075E-2</c:v>
                </c:pt>
                <c:pt idx="1178">
                  <c:v>1.3966465297085536E-2</c:v>
                </c:pt>
                <c:pt idx="1179">
                  <c:v>1.3960358156444468E-2</c:v>
                </c:pt>
                <c:pt idx="1180">
                  <c:v>1.3953632758608401E-2</c:v>
                </c:pt>
                <c:pt idx="1181">
                  <c:v>1.3947410593861951E-2</c:v>
                </c:pt>
                <c:pt idx="1182">
                  <c:v>1.3941137734002879E-2</c:v>
                </c:pt>
                <c:pt idx="1183">
                  <c:v>1.3934815102329608E-2</c:v>
                </c:pt>
                <c:pt idx="1184">
                  <c:v>1.3928443625818486E-2</c:v>
                </c:pt>
                <c:pt idx="1185">
                  <c:v>1.3922640765916485E-2</c:v>
                </c:pt>
                <c:pt idx="1186">
                  <c:v>1.3915557864566913E-2</c:v>
                </c:pt>
                <c:pt idx="1187">
                  <c:v>1.3909045452158429E-2</c:v>
                </c:pt>
                <c:pt idx="1188">
                  <c:v>1.3902487939577317E-2</c:v>
                </c:pt>
                <c:pt idx="1189">
                  <c:v>1.3896541326037237E-2</c:v>
                </c:pt>
                <c:pt idx="1190">
                  <c:v>1.38901267505215E-2</c:v>
                </c:pt>
                <c:pt idx="1191">
                  <c:v>1.3883452086767049E-2</c:v>
                </c:pt>
                <c:pt idx="1192">
                  <c:v>1.3876736045110177E-2</c:v>
                </c:pt>
                <c:pt idx="1193">
                  <c:v>1.3869979271638022E-2</c:v>
                </c:pt>
                <c:pt idx="1194">
                  <c:v>1.3862948770713583E-2</c:v>
                </c:pt>
                <c:pt idx="1195">
                  <c:v>1.385610824432301E-2</c:v>
                </c:pt>
                <c:pt idx="1196">
                  <c:v>1.3849227742329717E-2</c:v>
                </c:pt>
                <c:pt idx="1197">
                  <c:v>1.3842307503955681E-2</c:v>
                </c:pt>
                <c:pt idx="1198">
                  <c:v>1.383534776841982E-2</c:v>
                </c:pt>
                <c:pt idx="1199">
                  <c:v>1.3828597139331661E-2</c:v>
                </c:pt>
                <c:pt idx="1200">
                  <c:v>1.3821562101319303E-2</c:v>
                </c:pt>
                <c:pt idx="1201">
                  <c:v>1.3814488268059491E-2</c:v>
                </c:pt>
                <c:pt idx="1202">
                  <c:v>1.3807375878757805E-2</c:v>
                </c:pt>
                <c:pt idx="1203">
                  <c:v>1.3799965005951237E-2</c:v>
                </c:pt>
                <c:pt idx="1204">
                  <c:v>1.3792773311009376E-2</c:v>
                </c:pt>
                <c:pt idx="1205">
                  <c:v>1.3785543793416274E-2</c:v>
                </c:pt>
                <c:pt idx="1206">
                  <c:v>1.3774107281078907E-2</c:v>
                </c:pt>
                <c:pt idx="1207">
                  <c:v>1.3770197844759606E-2</c:v>
                </c:pt>
                <c:pt idx="1208">
                  <c:v>1.3763905261349222E-2</c:v>
                </c:pt>
                <c:pt idx="1209">
                  <c:v>1.3756529677370493E-2</c:v>
                </c:pt>
                <c:pt idx="1210">
                  <c:v>1.3749117450939177E-2</c:v>
                </c:pt>
                <c:pt idx="1211">
                  <c:v>1.3741668821247673E-2</c:v>
                </c:pt>
                <c:pt idx="1212">
                  <c:v>1.3734184027486189E-2</c:v>
                </c:pt>
                <c:pt idx="1213">
                  <c:v>1.3726663308844931E-2</c:v>
                </c:pt>
                <c:pt idx="1214">
                  <c:v>1.3719106904510151E-2</c:v>
                </c:pt>
                <c:pt idx="1215">
                  <c:v>1.3711515053668981E-2</c:v>
                </c:pt>
                <c:pt idx="1216">
                  <c:v>1.3702699309397437E-2</c:v>
                </c:pt>
                <c:pt idx="1217">
                  <c:v>1.3695026471494764E-2</c:v>
                </c:pt>
                <c:pt idx="1218">
                  <c:v>1.3687318968363553E-2</c:v>
                </c:pt>
                <c:pt idx="1219">
                  <c:v>1.36795770392275E-2</c:v>
                </c:pt>
                <c:pt idx="1220">
                  <c:v>1.3672724971173897E-2</c:v>
                </c:pt>
                <c:pt idx="1221">
                  <c:v>1.3664922822797349E-2</c:v>
                </c:pt>
                <c:pt idx="1222">
                  <c:v>1.3657086918138222E-2</c:v>
                </c:pt>
                <c:pt idx="1223">
                  <c:v>1.3649217496378744E-2</c:v>
                </c:pt>
                <c:pt idx="1224">
                  <c:v>1.364131479669852E-2</c:v>
                </c:pt>
                <c:pt idx="1225">
                  <c:v>1.3632415914541139E-2</c:v>
                </c:pt>
                <c:pt idx="1226">
                  <c:v>1.3624439701445541E-2</c:v>
                </c:pt>
                <c:pt idx="1227">
                  <c:v>1.3616430976054722E-2</c:v>
                </c:pt>
                <c:pt idx="1228">
                  <c:v>1.3608389977573895E-2</c:v>
                </c:pt>
                <c:pt idx="1229">
                  <c:v>1.3601310500623853E-2</c:v>
                </c:pt>
                <c:pt idx="1230">
                  <c:v>1.3593213156071168E-2</c:v>
                </c:pt>
                <c:pt idx="1231">
                  <c:v>1.3585084207793382E-2</c:v>
                </c:pt>
                <c:pt idx="1232">
                  <c:v>1.35769238949535E-2</c:v>
                </c:pt>
                <c:pt idx="1233">
                  <c:v>1.3567709260787297E-2</c:v>
                </c:pt>
                <c:pt idx="1234">
                  <c:v>1.3559479646913919E-2</c:v>
                </c:pt>
                <c:pt idx="1235">
                  <c:v>1.3551219434310539E-2</c:v>
                </c:pt>
                <c:pt idx="1236">
                  <c:v>1.3542928862161316E-2</c:v>
                </c:pt>
                <c:pt idx="1237">
                  <c:v>1.3534608169648252E-2</c:v>
                </c:pt>
                <c:pt idx="1238">
                  <c:v>1.3526257595949493E-2</c:v>
                </c:pt>
                <c:pt idx="1239">
                  <c:v>1.3517877380241886E-2</c:v>
                </c:pt>
                <c:pt idx="1240">
                  <c:v>1.3509467761698844E-2</c:v>
                </c:pt>
                <c:pt idx="1241">
                  <c:v>1.350102897949034E-2</c:v>
                </c:pt>
                <c:pt idx="1242">
                  <c:v>1.3494371911397882E-2</c:v>
                </c:pt>
                <c:pt idx="1243">
                  <c:v>1.348588694842035E-2</c:v>
                </c:pt>
                <c:pt idx="1244">
                  <c:v>1.3477373458190655E-2</c:v>
                </c:pt>
                <c:pt idx="1245">
                  <c:v>1.3468831679813444E-2</c:v>
                </c:pt>
                <c:pt idx="1246">
                  <c:v>1.3459891115813924E-2</c:v>
                </c:pt>
                <c:pt idx="1247">
                  <c:v>1.345129125456135E-2</c:v>
                </c:pt>
                <c:pt idx="1248">
                  <c:v>1.344266383871808E-2</c:v>
                </c:pt>
                <c:pt idx="1249">
                  <c:v>1.3434009107387354E-2</c:v>
                </c:pt>
                <c:pt idx="1250">
                  <c:v>1.3425327299671979E-2</c:v>
                </c:pt>
                <c:pt idx="1251">
                  <c:v>1.3417000348007026E-2</c:v>
                </c:pt>
                <c:pt idx="1252">
                  <c:v>1.3408267247311385E-2</c:v>
                </c:pt>
                <c:pt idx="1253">
                  <c:v>1.3399507771207811E-2</c:v>
                </c:pt>
                <c:pt idx="1254">
                  <c:v>1.3390722158774009E-2</c:v>
                </c:pt>
                <c:pt idx="1255">
                  <c:v>1.338152048365686E-2</c:v>
                </c:pt>
                <c:pt idx="1256">
                  <c:v>1.3372681238590416E-2</c:v>
                </c:pt>
                <c:pt idx="1257">
                  <c:v>1.336381659076232E-2</c:v>
                </c:pt>
                <c:pt idx="1258">
                  <c:v>1.33549267792499E-2</c:v>
                </c:pt>
                <c:pt idx="1259">
                  <c:v>1.3346012043124779E-2</c:v>
                </c:pt>
                <c:pt idx="1260">
                  <c:v>1.3337473009252422E-2</c:v>
                </c:pt>
                <c:pt idx="1261">
                  <c:v>1.3328511136443927E-2</c:v>
                </c:pt>
                <c:pt idx="1262">
                  <c:v>1.3319525039818666E-2</c:v>
                </c:pt>
                <c:pt idx="1263">
                  <c:v>1.3310514958426084E-2</c:v>
                </c:pt>
                <c:pt idx="1264">
                  <c:v>1.3301481131311209E-2</c:v>
                </c:pt>
                <c:pt idx="1265">
                  <c:v>1.3292423797515973E-2</c:v>
                </c:pt>
                <c:pt idx="1266">
                  <c:v>1.3283343196080547E-2</c:v>
                </c:pt>
                <c:pt idx="1267">
                  <c:v>1.3274239566038475E-2</c:v>
                </c:pt>
                <c:pt idx="1268">
                  <c:v>1.3263031842104998E-2</c:v>
                </c:pt>
                <c:pt idx="1269">
                  <c:v>1.3253873568202314E-2</c:v>
                </c:pt>
                <c:pt idx="1270">
                  <c:v>1.3244693065222126E-2</c:v>
                </c:pt>
                <c:pt idx="1271">
                  <c:v>1.3235490572235564E-2</c:v>
                </c:pt>
                <c:pt idx="1272">
                  <c:v>1.3227537679753973E-2</c:v>
                </c:pt>
                <c:pt idx="1273">
                  <c:v>1.3218297303530224E-2</c:v>
                </c:pt>
                <c:pt idx="1274">
                  <c:v>1.3209035604900778E-2</c:v>
                </c:pt>
                <c:pt idx="1275">
                  <c:v>1.3199752822892791E-2</c:v>
                </c:pt>
                <c:pt idx="1276">
                  <c:v>1.3190449196527307E-2</c:v>
                </c:pt>
                <c:pt idx="1277">
                  <c:v>1.3179827211738757E-2</c:v>
                </c:pt>
                <c:pt idx="1278">
                  <c:v>1.317047748240306E-2</c:v>
                </c:pt>
                <c:pt idx="1279">
                  <c:v>1.3161107675498508E-2</c:v>
                </c:pt>
                <c:pt idx="1280">
                  <c:v>1.315171803006185E-2</c:v>
                </c:pt>
                <c:pt idx="1281">
                  <c:v>1.3143626764870402E-2</c:v>
                </c:pt>
                <c:pt idx="1282">
                  <c:v>1.313420309162232E-2</c:v>
                </c:pt>
                <c:pt idx="1283">
                  <c:v>1.3124760247067073E-2</c:v>
                </c:pt>
                <c:pt idx="1284">
                  <c:v>1.3115298470195127E-2</c:v>
                </c:pt>
                <c:pt idx="1285">
                  <c:v>1.3105817999995203E-2</c:v>
                </c:pt>
                <c:pt idx="1286">
                  <c:v>1.3094976933841151E-2</c:v>
                </c:pt>
                <c:pt idx="1287">
                  <c:v>1.3085455111380328E-2</c:v>
                </c:pt>
                <c:pt idx="1288">
                  <c:v>1.3075915362537835E-2</c:v>
                </c:pt>
                <c:pt idx="1289">
                  <c:v>1.3066357926314751E-2</c:v>
                </c:pt>
                <c:pt idx="1290">
                  <c:v>1.3056783041706134E-2</c:v>
                </c:pt>
                <c:pt idx="1291">
                  <c:v>1.3047190947705326E-2</c:v>
                </c:pt>
                <c:pt idx="1292">
                  <c:v>1.3037581883298363E-2</c:v>
                </c:pt>
                <c:pt idx="1293">
                  <c:v>1.3027956087469129E-2</c:v>
                </c:pt>
                <c:pt idx="1294">
                  <c:v>1.3020610075781203E-2</c:v>
                </c:pt>
                <c:pt idx="1295">
                  <c:v>1.3010958677985766E-2</c:v>
                </c:pt>
                <c:pt idx="1296">
                  <c:v>1.3001291181961722E-2</c:v>
                </c:pt>
                <c:pt idx="1297">
                  <c:v>1.2991607826627347E-2</c:v>
                </c:pt>
                <c:pt idx="1298">
                  <c:v>1.2981908850896949E-2</c:v>
                </c:pt>
                <c:pt idx="1299">
                  <c:v>1.2971728535760398E-2</c:v>
                </c:pt>
                <c:pt idx="1300">
                  <c:v>1.2961997687843504E-2</c:v>
                </c:pt>
                <c:pt idx="1301">
                  <c:v>1.2952251953037524E-2</c:v>
                </c:pt>
                <c:pt idx="1302">
                  <c:v>1.2942491570248939E-2</c:v>
                </c:pt>
                <c:pt idx="1303">
                  <c:v>1.2933188027996445E-2</c:v>
                </c:pt>
                <c:pt idx="1304">
                  <c:v>1.292340034684381E-2</c:v>
                </c:pt>
                <c:pt idx="1305">
                  <c:v>1.2913598717573378E-2</c:v>
                </c:pt>
                <c:pt idx="1306">
                  <c:v>1.2903783379064119E-2</c:v>
                </c:pt>
                <c:pt idx="1307">
                  <c:v>1.2893478297987468E-2</c:v>
                </c:pt>
                <c:pt idx="1308">
                  <c:v>1.2883635044092422E-2</c:v>
                </c:pt>
                <c:pt idx="1309">
                  <c:v>1.2873778814436689E-2</c:v>
                </c:pt>
                <c:pt idx="1310">
                  <c:v>1.286390984789117E-2</c:v>
                </c:pt>
                <c:pt idx="1311">
                  <c:v>1.2854028383322379E-2</c:v>
                </c:pt>
                <c:pt idx="1312">
                  <c:v>1.2844616830688745E-2</c:v>
                </c:pt>
                <c:pt idx="1313">
                  <c:v>1.2834712215762066E-2</c:v>
                </c:pt>
                <c:pt idx="1314">
                  <c:v>1.2824795802471995E-2</c:v>
                </c:pt>
                <c:pt idx="1315">
                  <c:v>1.2814867829658643E-2</c:v>
                </c:pt>
                <c:pt idx="1316">
                  <c:v>1.2804928536157256E-2</c:v>
                </c:pt>
                <c:pt idx="1317">
                  <c:v>1.2794978160796902E-2</c:v>
                </c:pt>
                <c:pt idx="1318">
                  <c:v>1.2785016942404442E-2</c:v>
                </c:pt>
                <c:pt idx="1319">
                  <c:v>1.2775045119800108E-2</c:v>
                </c:pt>
                <c:pt idx="1320">
                  <c:v>1.2762608247599882E-2</c:v>
                </c:pt>
                <c:pt idx="1321">
                  <c:v>1.2752610981288747E-2</c:v>
                </c:pt>
                <c:pt idx="1322">
                  <c:v>1.2742603912135634E-2</c:v>
                </c:pt>
                <c:pt idx="1323">
                  <c:v>1.2732587278986903E-2</c:v>
                </c:pt>
                <c:pt idx="1324">
                  <c:v>1.2724046000407005E-2</c:v>
                </c:pt>
                <c:pt idx="1325">
                  <c:v>1.2714013717993671E-2</c:v>
                </c:pt>
                <c:pt idx="1326">
                  <c:v>1.2703972537027187E-2</c:v>
                </c:pt>
                <c:pt idx="1327">
                  <c:v>1.2693922696310629E-2</c:v>
                </c:pt>
                <c:pt idx="1328">
                  <c:v>1.268386443464008E-2</c:v>
                </c:pt>
                <c:pt idx="1329">
                  <c:v>1.2672300011038758E-2</c:v>
                </c:pt>
                <c:pt idx="1330">
                  <c:v>1.2662223117244093E-2</c:v>
                </c:pt>
                <c:pt idx="1331">
                  <c:v>1.2652138570059247E-2</c:v>
                </c:pt>
                <c:pt idx="1332">
                  <c:v>1.2642046608288467E-2</c:v>
                </c:pt>
                <c:pt idx="1333">
                  <c:v>1.2633455169544824E-2</c:v>
                </c:pt>
                <c:pt idx="1334">
                  <c:v>1.2623351396622679E-2</c:v>
                </c:pt>
                <c:pt idx="1335">
                  <c:v>1.2613240874192912E-2</c:v>
                </c:pt>
                <c:pt idx="1336">
                  <c:v>1.2603123841013175E-2</c:v>
                </c:pt>
                <c:pt idx="1337">
                  <c:v>1.2593000535838493E-2</c:v>
                </c:pt>
                <c:pt idx="1338">
                  <c:v>1.2581352503762131E-2</c:v>
                </c:pt>
                <c:pt idx="1339">
                  <c:v>1.2571215325989656E-2</c:v>
                </c:pt>
                <c:pt idx="1340">
                  <c:v>1.2561072643886426E-2</c:v>
                </c:pt>
                <c:pt idx="1341">
                  <c:v>1.2550924696213279E-2</c:v>
                </c:pt>
                <c:pt idx="1342">
                  <c:v>1.2540771721724181E-2</c:v>
                </c:pt>
                <c:pt idx="1343">
                  <c:v>1.2530613959170085E-2</c:v>
                </c:pt>
                <c:pt idx="1344">
                  <c:v>1.2520451647295499E-2</c:v>
                </c:pt>
                <c:pt idx="1345">
                  <c:v>1.2510285024840631E-2</c:v>
                </c:pt>
                <c:pt idx="1346">
                  <c:v>1.250267004265589E-2</c:v>
                </c:pt>
                <c:pt idx="1347">
                  <c:v>1.2492498244588627E-2</c:v>
                </c:pt>
                <c:pt idx="1348">
                  <c:v>1.2482322766085959E-2</c:v>
                </c:pt>
                <c:pt idx="1349">
                  <c:v>1.2472143845825916E-2</c:v>
                </c:pt>
                <c:pt idx="1350">
                  <c:v>1.2461961722483431E-2</c:v>
                </c:pt>
                <c:pt idx="1351">
                  <c:v>1.2451263041292742E-2</c:v>
                </c:pt>
                <c:pt idx="1352">
                  <c:v>1.2441074764759105E-2</c:v>
                </c:pt>
                <c:pt idx="1353">
                  <c:v>1.2430884018384431E-2</c:v>
                </c:pt>
                <c:pt idx="1354">
                  <c:v>1.2420691040833197E-2</c:v>
                </c:pt>
                <c:pt idx="1355">
                  <c:v>1.2411011412802986E-2</c:v>
                </c:pt>
                <c:pt idx="1356">
                  <c:v>1.2400815082857756E-2</c:v>
                </c:pt>
                <c:pt idx="1357">
                  <c:v>1.2390617220416409E-2</c:v>
                </c:pt>
                <c:pt idx="1358">
                  <c:v>1.2380418064114131E-2</c:v>
                </c:pt>
                <c:pt idx="1359">
                  <c:v>1.2369701038285016E-2</c:v>
                </c:pt>
                <c:pt idx="1360">
                  <c:v>1.2359499685323086E-2</c:v>
                </c:pt>
                <c:pt idx="1361">
                  <c:v>1.2349297771689208E-2</c:v>
                </c:pt>
                <c:pt idx="1362">
                  <c:v>1.2339095536007448E-2</c:v>
                </c:pt>
                <c:pt idx="1363">
                  <c:v>1.2327435749841423E-2</c:v>
                </c:pt>
                <c:pt idx="1364">
                  <c:v>1.231775192787771E-2</c:v>
                </c:pt>
                <c:pt idx="1365">
                  <c:v>1.2307550469192617E-2</c:v>
                </c:pt>
                <c:pt idx="1366">
                  <c:v>1.2297349659642194E-2</c:v>
                </c:pt>
                <c:pt idx="1367">
                  <c:v>1.228714973781614E-2</c:v>
                </c:pt>
                <c:pt idx="1368">
                  <c:v>1.2276950942301506E-2</c:v>
                </c:pt>
                <c:pt idx="1369">
                  <c:v>1.22667535116796E-2</c:v>
                </c:pt>
                <c:pt idx="1370">
                  <c:v>1.2256557684527316E-2</c:v>
                </c:pt>
                <c:pt idx="1371">
                  <c:v>1.2246363699415808E-2</c:v>
                </c:pt>
                <c:pt idx="1372">
                  <c:v>1.2234092887333995E-2</c:v>
                </c:pt>
                <c:pt idx="1373">
                  <c:v>1.2223902925283622E-2</c:v>
                </c:pt>
                <c:pt idx="1374">
                  <c:v>1.2213715590617831E-2</c:v>
                </c:pt>
                <c:pt idx="1375">
                  <c:v>1.2198232805407154E-2</c:v>
                </c:pt>
                <c:pt idx="1376">
                  <c:v>1.2194909772201603E-2</c:v>
                </c:pt>
                <c:pt idx="1377">
                  <c:v>1.2183171736724578E-2</c:v>
                </c:pt>
                <c:pt idx="1378">
                  <c:v>1.2172997297369552E-2</c:v>
                </c:pt>
                <c:pt idx="1379">
                  <c:v>1.2162826678260699E-2</c:v>
                </c:pt>
                <c:pt idx="1380">
                  <c:v>1.2152660117956599E-2</c:v>
                </c:pt>
                <c:pt idx="1381">
                  <c:v>1.2142497855008915E-2</c:v>
                </c:pt>
                <c:pt idx="1382">
                  <c:v>1.2132340127965423E-2</c:v>
                </c:pt>
                <c:pt idx="1383">
                  <c:v>1.2122187175369148E-2</c:v>
                </c:pt>
                <c:pt idx="1384">
                  <c:v>1.2112039235757925E-2</c:v>
                </c:pt>
                <c:pt idx="1385">
                  <c:v>1.2101896547665275E-2</c:v>
                </c:pt>
                <c:pt idx="1386">
                  <c:v>1.2091759349618232E-2</c:v>
                </c:pt>
                <c:pt idx="1387">
                  <c:v>1.2081627880140808E-2</c:v>
                </c:pt>
                <c:pt idx="1388">
                  <c:v>1.2071502377751397E-2</c:v>
                </c:pt>
                <c:pt idx="1389">
                  <c:v>1.2061383080963209E-2</c:v>
                </c:pt>
                <c:pt idx="1390">
                  <c:v>1.2051270228284698E-2</c:v>
                </c:pt>
                <c:pt idx="1391">
                  <c:v>1.2041164058219136E-2</c:v>
                </c:pt>
                <c:pt idx="1392">
                  <c:v>1.2031064809265905E-2</c:v>
                </c:pt>
                <c:pt idx="1393">
                  <c:v>1.2020972719918773E-2</c:v>
                </c:pt>
                <c:pt idx="1394">
                  <c:v>1.201088802866675E-2</c:v>
                </c:pt>
                <c:pt idx="1395">
                  <c:v>1.2000810973994096E-2</c:v>
                </c:pt>
                <c:pt idx="1396">
                  <c:v>1.1990741794381182E-2</c:v>
                </c:pt>
                <c:pt idx="1397">
                  <c:v>1.1980680728301465E-2</c:v>
                </c:pt>
                <c:pt idx="1398">
                  <c:v>1.1972177466258485E-2</c:v>
                </c:pt>
                <c:pt idx="1399">
                  <c:v>1.1962132257228187E-2</c:v>
                </c:pt>
                <c:pt idx="1400">
                  <c:v>1.1952095824323208E-2</c:v>
                </c:pt>
                <c:pt idx="1401">
                  <c:v>1.1942068405978758E-2</c:v>
                </c:pt>
                <c:pt idx="1402">
                  <c:v>1.1930505447184488E-2</c:v>
                </c:pt>
                <c:pt idx="1403">
                  <c:v>1.1920498070005879E-2</c:v>
                </c:pt>
                <c:pt idx="1404">
                  <c:v>1.1909986498799261E-2</c:v>
                </c:pt>
                <c:pt idx="1405">
                  <c:v>1.1900512902251666E-2</c:v>
                </c:pt>
                <c:pt idx="1406">
                  <c:v>1.1890535588544769E-2</c:v>
                </c:pt>
                <c:pt idx="1407">
                  <c:v>1.1882106553452905E-2</c:v>
                </c:pt>
                <c:pt idx="1408">
                  <c:v>1.1872148912820414E-2</c:v>
                </c:pt>
                <c:pt idx="1409">
                  <c:v>1.1862202194059682E-2</c:v>
                </c:pt>
                <c:pt idx="1410">
                  <c:v>1.1852266635565946E-2</c:v>
                </c:pt>
                <c:pt idx="1411">
                  <c:v>1.1842342475726976E-2</c:v>
                </c:pt>
                <c:pt idx="1412">
                  <c:v>1.183090050929205E-2</c:v>
                </c:pt>
                <c:pt idx="1413">
                  <c:v>1.1821001688415118E-2</c:v>
                </c:pt>
                <c:pt idx="1414">
                  <c:v>1.1811115034414557E-2</c:v>
                </c:pt>
                <c:pt idx="1415">
                  <c:v>1.1798535781696477E-2</c:v>
                </c:pt>
                <c:pt idx="1416">
                  <c:v>1.1788677659711814E-2</c:v>
                </c:pt>
                <c:pt idx="1417">
                  <c:v>1.1778832468772395E-2</c:v>
                </c:pt>
                <c:pt idx="1418">
                  <c:v>1.1769000447233053E-2</c:v>
                </c:pt>
                <c:pt idx="1419">
                  <c:v>1.1759181833444226E-2</c:v>
                </c:pt>
                <c:pt idx="1420">
                  <c:v>1.1749376865752836E-2</c:v>
                </c:pt>
                <c:pt idx="1421">
                  <c:v>1.173958578250054E-2</c:v>
                </c:pt>
                <c:pt idx="1422">
                  <c:v>1.1729808822023721E-2</c:v>
                </c:pt>
                <c:pt idx="1423">
                  <c:v>1.1720046222656566E-2</c:v>
                </c:pt>
                <c:pt idx="1424">
                  <c:v>1.1709296173031982E-2</c:v>
                </c:pt>
                <c:pt idx="1425">
                  <c:v>1.1699564667550101E-2</c:v>
                </c:pt>
                <c:pt idx="1426">
                  <c:v>1.1689848271245607E-2</c:v>
                </c:pt>
                <c:pt idx="1427">
                  <c:v>1.1680147006258182E-2</c:v>
                </c:pt>
                <c:pt idx="1428">
                  <c:v>1.1670958298739324E-2</c:v>
                </c:pt>
                <c:pt idx="1429">
                  <c:v>1.1661285522138652E-2</c:v>
                </c:pt>
                <c:pt idx="1430">
                  <c:v>1.164886967365337E-2</c:v>
                </c:pt>
                <c:pt idx="1431">
                  <c:v>1.1641981694678857E-2</c:v>
                </c:pt>
                <c:pt idx="1432">
                  <c:v>1.1632349832981562E-2</c:v>
                </c:pt>
                <c:pt idx="1433">
                  <c:v>1.16208626857472E-2</c:v>
                </c:pt>
                <c:pt idx="1434">
                  <c:v>1.1611258177635763E-2</c:v>
                </c:pt>
                <c:pt idx="1435">
                  <c:v>1.1601665562004372E-2</c:v>
                </c:pt>
                <c:pt idx="1436">
                  <c:v>1.1592084425398537E-2</c:v>
                </c:pt>
                <c:pt idx="1437">
                  <c:v>1.1583008085042073E-2</c:v>
                </c:pt>
                <c:pt idx="1438">
                  <c:v>1.1573448443494639E-2</c:v>
                </c:pt>
                <c:pt idx="1439">
                  <c:v>1.1563899059545255E-2</c:v>
                </c:pt>
                <c:pt idx="1440">
                  <c:v>1.15543595068543E-2</c:v>
                </c:pt>
                <c:pt idx="1441">
                  <c:v>1.1543843211463869E-2</c:v>
                </c:pt>
                <c:pt idx="1442">
                  <c:v>1.153481520851065E-2</c:v>
                </c:pt>
                <c:pt idx="1443">
                  <c:v>1.1525302646143711E-2</c:v>
                </c:pt>
                <c:pt idx="1444">
                  <c:v>1.1515798168506612E-2</c:v>
                </c:pt>
                <c:pt idx="1445">
                  <c:v>1.1506301340482198E-2</c:v>
                </c:pt>
                <c:pt idx="1446">
                  <c:v>1.1496811724544798E-2</c:v>
                </c:pt>
                <c:pt idx="1447">
                  <c:v>1.1487328880762843E-2</c:v>
                </c:pt>
                <c:pt idx="1448">
                  <c:v>1.1477852366798427E-2</c:v>
                </c:pt>
                <c:pt idx="1449">
                  <c:v>1.1468381737905138E-2</c:v>
                </c:pt>
                <c:pt idx="1450">
                  <c:v>1.146039441413587E-2</c:v>
                </c:pt>
                <c:pt idx="1451">
                  <c:v>1.1450934105294595E-2</c:v>
                </c:pt>
                <c:pt idx="1452">
                  <c:v>1.144147830343242E-2</c:v>
                </c:pt>
                <c:pt idx="1453">
                  <c:v>1.1432026702402192E-2</c:v>
                </c:pt>
                <c:pt idx="1454">
                  <c:v>1.1422086997340545E-2</c:v>
                </c:pt>
                <c:pt idx="1455">
                  <c:v>1.1412644270847074E-2</c:v>
                </c:pt>
                <c:pt idx="1456">
                  <c:v>1.1403206215763673E-2</c:v>
                </c:pt>
                <c:pt idx="1457">
                  <c:v>1.1393773007044901E-2</c:v>
                </c:pt>
                <c:pt idx="1458">
                  <c:v>1.1384344819642678E-2</c:v>
                </c:pt>
                <c:pt idx="1459">
                  <c:v>1.1375413700418171E-2</c:v>
                </c:pt>
                <c:pt idx="1460">
                  <c:v>1.1365995933633844E-2</c:v>
                </c:pt>
                <c:pt idx="1461">
                  <c:v>1.135658370008615E-2</c:v>
                </c:pt>
                <c:pt idx="1462">
                  <c:v>1.1347177174707863E-2</c:v>
                </c:pt>
                <c:pt idx="1463">
                  <c:v>1.1337285325439667E-2</c:v>
                </c:pt>
                <c:pt idx="1464">
                  <c:v>1.1327890939727244E-2</c:v>
                </c:pt>
                <c:pt idx="1465">
                  <c:v>1.1318502799897752E-2</c:v>
                </c:pt>
                <c:pt idx="1466">
                  <c:v>1.1309121080877199E-2</c:v>
                </c:pt>
                <c:pt idx="1467">
                  <c:v>1.1298897503127917E-2</c:v>
                </c:pt>
                <c:pt idx="1468">
                  <c:v>1.1289529879847524E-2</c:v>
                </c:pt>
                <c:pt idx="1469">
                  <c:v>1.1280169214165831E-2</c:v>
                </c:pt>
                <c:pt idx="1470">
                  <c:v>1.1270815680989992E-2</c:v>
                </c:pt>
                <c:pt idx="1471">
                  <c:v>1.1261469455223636E-2</c:v>
                </c:pt>
                <c:pt idx="1472">
                  <c:v>1.1252130711766862E-2</c:v>
                </c:pt>
                <c:pt idx="1473">
                  <c:v>1.1242799625518874E-2</c:v>
                </c:pt>
                <c:pt idx="1474">
                  <c:v>1.1233476371371823E-2</c:v>
                </c:pt>
                <c:pt idx="1475">
                  <c:v>1.1224161124218293E-2</c:v>
                </c:pt>
                <c:pt idx="1476">
                  <c:v>1.1213391447867517E-2</c:v>
                </c:pt>
                <c:pt idx="1477">
                  <c:v>1.1204093849822572E-2</c:v>
                </c:pt>
                <c:pt idx="1478">
                  <c:v>1.1194804822411831E-2</c:v>
                </c:pt>
                <c:pt idx="1479">
                  <c:v>1.1185524540526261E-2</c:v>
                </c:pt>
                <c:pt idx="1480">
                  <c:v>1.1176739125266739E-2</c:v>
                </c:pt>
                <c:pt idx="1481">
                  <c:v>1.1166153945912935E-2</c:v>
                </c:pt>
                <c:pt idx="1482">
                  <c:v>1.1156901850218328E-2</c:v>
                </c:pt>
                <c:pt idx="1483">
                  <c:v>1.114765921154905E-2</c:v>
                </c:pt>
                <c:pt idx="1484">
                  <c:v>1.1138426204776362E-2</c:v>
                </c:pt>
                <c:pt idx="1485">
                  <c:v>1.1127752231733842E-2</c:v>
                </c:pt>
                <c:pt idx="1486">
                  <c:v>1.1118540488337809E-2</c:v>
                </c:pt>
                <c:pt idx="1487">
                  <c:v>1.1109338940546568E-2</c:v>
                </c:pt>
                <c:pt idx="1488">
                  <c:v>1.1100147763232275E-2</c:v>
                </c:pt>
                <c:pt idx="1489">
                  <c:v>1.1092411769645974E-2</c:v>
                </c:pt>
                <c:pt idx="1490">
                  <c:v>1.1083240226378173E-2</c:v>
                </c:pt>
                <c:pt idx="1491">
                  <c:v>1.1074079539018894E-2</c:v>
                </c:pt>
                <c:pt idx="1492">
                  <c:v>1.1063490256074776E-2</c:v>
                </c:pt>
                <c:pt idx="1493">
                  <c:v>1.1054353554115465E-2</c:v>
                </c:pt>
                <c:pt idx="1494">
                  <c:v>1.1045228271799877E-2</c:v>
                </c:pt>
                <c:pt idx="1495">
                  <c:v>1.1036114583977828E-2</c:v>
                </c:pt>
                <c:pt idx="1496">
                  <c:v>1.1027012665496119E-2</c:v>
                </c:pt>
                <c:pt idx="1497">
                  <c:v>1.1019353180154394E-2</c:v>
                </c:pt>
                <c:pt idx="1498">
                  <c:v>1.1008844835928904E-2</c:v>
                </c:pt>
                <c:pt idx="1499">
                  <c:v>1.0999779274521537E-2</c:v>
                </c:pt>
                <c:pt idx="1500">
                  <c:v>1.0990726181813789E-2</c:v>
                </c:pt>
                <c:pt idx="1501">
                  <c:v>1.098310820517677E-2</c:v>
                </c:pt>
                <c:pt idx="1502">
                  <c:v>1.0975025687090214E-2</c:v>
                </c:pt>
                <c:pt idx="1503">
                  <c:v>1.0966007486403665E-2</c:v>
                </c:pt>
                <c:pt idx="1504">
                  <c:v>1.0957002388179435E-2</c:v>
                </c:pt>
                <c:pt idx="1505">
                  <c:v>1.0948010567216487E-2</c:v>
                </c:pt>
                <c:pt idx="1506">
                  <c:v>1.0938561479638261E-2</c:v>
                </c:pt>
                <c:pt idx="1507">
                  <c:v>1.0929597500109059E-2</c:v>
                </c:pt>
                <c:pt idx="1508">
                  <c:v>1.0920647335346329E-2</c:v>
                </c:pt>
                <c:pt idx="1509">
                  <c:v>1.0911711160143441E-2</c:v>
                </c:pt>
                <c:pt idx="1510">
                  <c:v>1.0902789149288489E-2</c:v>
                </c:pt>
                <c:pt idx="1511">
                  <c:v>1.0894348252348546E-2</c:v>
                </c:pt>
                <c:pt idx="1512">
                  <c:v>1.0885454266362843E-2</c:v>
                </c:pt>
                <c:pt idx="1513">
                  <c:v>1.0876574955931613E-2</c:v>
                </c:pt>
                <c:pt idx="1514">
                  <c:v>1.0867710495828645E-2</c:v>
                </c:pt>
                <c:pt idx="1515">
                  <c:v>1.0858397677666366E-2</c:v>
                </c:pt>
                <c:pt idx="1516">
                  <c:v>1.0849564323317287E-2</c:v>
                </c:pt>
                <c:pt idx="1517">
                  <c:v>1.0840746356762103E-2</c:v>
                </c:pt>
                <c:pt idx="1518">
                  <c:v>1.0831943952767391E-2</c:v>
                </c:pt>
                <c:pt idx="1519">
                  <c:v>1.0823617067133414E-2</c:v>
                </c:pt>
                <c:pt idx="1520">
                  <c:v>1.0814845379098484E-2</c:v>
                </c:pt>
                <c:pt idx="1521">
                  <c:v>1.0806089764732357E-2</c:v>
                </c:pt>
                <c:pt idx="1522">
                  <c:v>1.0797350398787183E-2</c:v>
                </c:pt>
                <c:pt idx="1523">
                  <c:v>1.0788627456011573E-2</c:v>
                </c:pt>
                <c:pt idx="1524">
                  <c:v>1.0779921111153699E-2</c:v>
                </c:pt>
                <c:pt idx="1525">
                  <c:v>1.0771231538955992E-2</c:v>
                </c:pt>
                <c:pt idx="1526">
                  <c:v>1.0762558914161766E-2</c:v>
                </c:pt>
                <c:pt idx="1527">
                  <c:v>1.0753903411509034E-2</c:v>
                </c:pt>
                <c:pt idx="1528">
                  <c:v>1.0743011614788137E-2</c:v>
                </c:pt>
                <c:pt idx="1529">
                  <c:v>1.0734396154375525E-2</c:v>
                </c:pt>
                <c:pt idx="1530">
                  <c:v>1.0725798406363059E-2</c:v>
                </c:pt>
                <c:pt idx="1531">
                  <c:v>1.0717218545498272E-2</c:v>
                </c:pt>
                <c:pt idx="1532">
                  <c:v>1.0709995709941496E-2</c:v>
                </c:pt>
                <c:pt idx="1533">
                  <c:v>1.0701448820875285E-2</c:v>
                </c:pt>
                <c:pt idx="1534">
                  <c:v>1.0692920303503183E-2</c:v>
                </c:pt>
                <c:pt idx="1535">
                  <c:v>1.0684410332550128E-2</c:v>
                </c:pt>
                <c:pt idx="1536">
                  <c:v>1.0675919082739741E-2</c:v>
                </c:pt>
                <c:pt idx="1537">
                  <c:v>1.0666124795934553E-2</c:v>
                </c:pt>
                <c:pt idx="1538">
                  <c:v>1.0657675037812538E-2</c:v>
                </c:pt>
                <c:pt idx="1539">
                  <c:v>1.0649244564725168E-2</c:v>
                </c:pt>
                <c:pt idx="1540">
                  <c:v>1.0640833551396332E-2</c:v>
                </c:pt>
                <c:pt idx="1541">
                  <c:v>1.0633749765978194E-2</c:v>
                </c:pt>
                <c:pt idx="1542">
                  <c:v>1.06253745120797E-2</c:v>
                </c:pt>
                <c:pt idx="1543">
                  <c:v>1.061701920232066E-2</c:v>
                </c:pt>
                <c:pt idx="1544">
                  <c:v>1.0608684011403295E-2</c:v>
                </c:pt>
                <c:pt idx="1545">
                  <c:v>1.0599076496327575E-2</c:v>
                </c:pt>
                <c:pt idx="1546">
                  <c:v>1.0590785910633057E-2</c:v>
                </c:pt>
                <c:pt idx="1547">
                  <c:v>1.0582516007702858E-2</c:v>
                </c:pt>
                <c:pt idx="1548">
                  <c:v>1.0574266962241098E-2</c:v>
                </c:pt>
                <c:pt idx="1549">
                  <c:v>1.0566038948952331E-2</c:v>
                </c:pt>
                <c:pt idx="1550">
                  <c:v>1.0557832142536382E-2</c:v>
                </c:pt>
                <c:pt idx="1551">
                  <c:v>1.0549646717692214E-2</c:v>
                </c:pt>
                <c:pt idx="1552">
                  <c:v>1.0541482849117073E-2</c:v>
                </c:pt>
                <c:pt idx="1553">
                  <c:v>1.0533340711504338E-2</c:v>
                </c:pt>
                <c:pt idx="1554">
                  <c:v>1.0527315436511697E-2</c:v>
                </c:pt>
                <c:pt idx="1555">
                  <c:v>1.0519210287723546E-2</c:v>
                </c:pt>
                <c:pt idx="1556">
                  <c:v>1.051112732744322E-2</c:v>
                </c:pt>
                <c:pt idx="1557">
                  <c:v>1.0503066730338077E-2</c:v>
                </c:pt>
                <c:pt idx="1558">
                  <c:v>1.0494615092359161E-2</c:v>
                </c:pt>
                <c:pt idx="1559">
                  <c:v>1.0486601195667855E-2</c:v>
                </c:pt>
                <c:pt idx="1560">
                  <c:v>1.0478610199462014E-2</c:v>
                </c:pt>
                <c:pt idx="1561">
                  <c:v>1.0470642278405875E-2</c:v>
                </c:pt>
                <c:pt idx="1562">
                  <c:v>1.0462697607160166E-2</c:v>
                </c:pt>
                <c:pt idx="1563">
                  <c:v>1.0455182555558081E-2</c:v>
                </c:pt>
                <c:pt idx="1564">
                  <c:v>1.0447283391221966E-2</c:v>
                </c:pt>
                <c:pt idx="1565">
                  <c:v>1.0439407987334929E-2</c:v>
                </c:pt>
                <c:pt idx="1566">
                  <c:v>1.0431556518546216E-2</c:v>
                </c:pt>
                <c:pt idx="1567">
                  <c:v>1.042332911110715E-2</c:v>
                </c:pt>
                <c:pt idx="1568">
                  <c:v>1.0415527606508768E-2</c:v>
                </c:pt>
                <c:pt idx="1569">
                  <c:v>1.0407750574296264E-2</c:v>
                </c:pt>
                <c:pt idx="1570">
                  <c:v>1.0399998189117623E-2</c:v>
                </c:pt>
                <c:pt idx="1571">
                  <c:v>1.0392270625616004E-2</c:v>
                </c:pt>
                <c:pt idx="1572">
                  <c:v>1.0384960123082774E-2</c:v>
                </c:pt>
                <c:pt idx="1573">
                  <c:v>1.0377281090041509E-2</c:v>
                </c:pt>
                <c:pt idx="1574">
                  <c:v>1.0369627389236443E-2</c:v>
                </c:pt>
                <c:pt idx="1575">
                  <c:v>1.0361999195300921E-2</c:v>
                </c:pt>
                <c:pt idx="1576">
                  <c:v>1.0354396682866966E-2</c:v>
                </c:pt>
                <c:pt idx="1577">
                  <c:v>1.0346820026566157E-2</c:v>
                </c:pt>
                <c:pt idx="1578">
                  <c:v>1.0339269401027423E-2</c:v>
                </c:pt>
                <c:pt idx="1579">
                  <c:v>1.0331744980877047E-2</c:v>
                </c:pt>
                <c:pt idx="1580">
                  <c:v>1.0322355575039332E-2</c:v>
                </c:pt>
                <c:pt idx="1581">
                  <c:v>1.0314892821848007E-2</c:v>
                </c:pt>
                <c:pt idx="1582">
                  <c:v>1.0307456864876977E-2</c:v>
                </c:pt>
                <c:pt idx="1583">
                  <c:v>1.0300047878763324E-2</c:v>
                </c:pt>
                <c:pt idx="1584">
                  <c:v>1.0293779159178723E-2</c:v>
                </c:pt>
                <c:pt idx="1585">
                  <c:v>1.0286419234591566E-2</c:v>
                </c:pt>
                <c:pt idx="1586">
                  <c:v>1.0279086764549713E-2</c:v>
                </c:pt>
                <c:pt idx="1587">
                  <c:v>1.0271781923674136E-2</c:v>
                </c:pt>
                <c:pt idx="1588">
                  <c:v>1.0264504886585811E-2</c:v>
                </c:pt>
                <c:pt idx="1589">
                  <c:v>1.0256170129585214E-2</c:v>
                </c:pt>
                <c:pt idx="1590">
                  <c:v>1.0248954829191066E-2</c:v>
                </c:pt>
                <c:pt idx="1591">
                  <c:v>1.0241767896698494E-2</c:v>
                </c:pt>
                <c:pt idx="1592">
                  <c:v>1.0234609506732543E-2</c:v>
                </c:pt>
                <c:pt idx="1593">
                  <c:v>1.0228542869556408E-2</c:v>
                </c:pt>
                <c:pt idx="1594">
                  <c:v>1.0221436322135929E-2</c:v>
                </c:pt>
                <c:pt idx="1595">
                  <c:v>1.0214358800806272E-2</c:v>
                </c:pt>
                <c:pt idx="1596">
                  <c:v>1.0207310480175305E-2</c:v>
                </c:pt>
                <c:pt idx="1597">
                  <c:v>1.0200291534853518E-2</c:v>
                </c:pt>
                <c:pt idx="1598">
                  <c:v>1.0192268338778844E-2</c:v>
                </c:pt>
                <c:pt idx="1599">
                  <c:v>1.0185314635866869E-2</c:v>
                </c:pt>
                <c:pt idx="1600">
                  <c:v>1.0178390872429017E-2</c:v>
                </c:pt>
                <c:pt idx="1601">
                  <c:v>1.0171497223079593E-2</c:v>
                </c:pt>
                <c:pt idx="1602">
                  <c:v>1.0164633862429029E-2</c:v>
                </c:pt>
                <c:pt idx="1603">
                  <c:v>1.0157800965090337E-2</c:v>
                </c:pt>
                <c:pt idx="1604">
                  <c:v>1.0150998705672666E-2</c:v>
                </c:pt>
                <c:pt idx="1605">
                  <c:v>1.0144227258784723E-2</c:v>
                </c:pt>
                <c:pt idx="1606">
                  <c:v>1.0138800426011747E-2</c:v>
                </c:pt>
                <c:pt idx="1607">
                  <c:v>1.0132082742639978E-2</c:v>
                </c:pt>
                <c:pt idx="1608">
                  <c:v>1.0125396341723518E-2</c:v>
                </c:pt>
                <c:pt idx="1609">
                  <c:v>1.0118741397855451E-2</c:v>
                </c:pt>
                <c:pt idx="1610">
                  <c:v>1.0112118085627989E-2</c:v>
                </c:pt>
                <c:pt idx="1611">
                  <c:v>1.0105208485783864E-2</c:v>
                </c:pt>
                <c:pt idx="1612">
                  <c:v>1.0098651122357404E-2</c:v>
                </c:pt>
                <c:pt idx="1613">
                  <c:v>1.009212592783193E-2</c:v>
                </c:pt>
                <c:pt idx="1614">
                  <c:v>1.0085633076798713E-2</c:v>
                </c:pt>
                <c:pt idx="1615">
                  <c:v>1.0079482109765985E-2</c:v>
                </c:pt>
                <c:pt idx="1616">
                  <c:v>1.0073052253771534E-2</c:v>
                </c:pt>
                <c:pt idx="1617">
                  <c:v>1.006665525153987E-2</c:v>
                </c:pt>
                <c:pt idx="1618">
                  <c:v>1.006029127765793E-2</c:v>
                </c:pt>
                <c:pt idx="1619">
                  <c:v>1.0053660084695642E-2</c:v>
                </c:pt>
                <c:pt idx="1620">
                  <c:v>1.0047364961013419E-2</c:v>
                </c:pt>
                <c:pt idx="1621">
                  <c:v>1.0041103402948804E-2</c:v>
                </c:pt>
                <c:pt idx="1622">
                  <c:v>1.0034875585090884E-2</c:v>
                </c:pt>
                <c:pt idx="1623">
                  <c:v>1.0028681682023938E-2</c:v>
                </c:pt>
                <c:pt idx="1624">
                  <c:v>1.0022810806468834E-2</c:v>
                </c:pt>
                <c:pt idx="1625">
                  <c:v>1.0016682919402926E-2</c:v>
                </c:pt>
                <c:pt idx="1626">
                  <c:v>1.0010589457358533E-2</c:v>
                </c:pt>
                <c:pt idx="1627">
                  <c:v>1.0004530594915564E-2</c:v>
                </c:pt>
                <c:pt idx="1628">
                  <c:v>9.998506506657007E-3</c:v>
                </c:pt>
                <c:pt idx="1629">
                  <c:v>9.9925173671636513E-3</c:v>
                </c:pt>
                <c:pt idx="1630">
                  <c:v>9.9865633510162841E-3</c:v>
                </c:pt>
                <c:pt idx="1631">
                  <c:v>9.9806446327965759E-3</c:v>
                </c:pt>
                <c:pt idx="1632">
                  <c:v>9.9736833280368448E-3</c:v>
                </c:pt>
                <c:pt idx="1633">
                  <c:v>9.9678455200922639E-3</c:v>
                </c:pt>
                <c:pt idx="1634">
                  <c:v>9.9620435880340315E-3</c:v>
                </c:pt>
                <c:pt idx="1635">
                  <c:v>9.956277706451952E-3</c:v>
                </c:pt>
                <c:pt idx="1636">
                  <c:v>9.9513266244671012E-3</c:v>
                </c:pt>
                <c:pt idx="1637">
                  <c:v>9.9456258598875791E-3</c:v>
                </c:pt>
                <c:pt idx="1638">
                  <c:v>9.9399616288623795E-3</c:v>
                </c:pt>
                <c:pt idx="1639">
                  <c:v>9.9343341059744752E-3</c:v>
                </c:pt>
                <c:pt idx="1640">
                  <c:v>9.928743465807275E-3</c:v>
                </c:pt>
                <c:pt idx="1641">
                  <c:v>9.9219062865968603E-3</c:v>
                </c:pt>
                <c:pt idx="1642">
                  <c:v>9.9164004121317529E-3</c:v>
                </c:pt>
                <c:pt idx="1643">
                  <c:v>9.9109319962429939E-3</c:v>
                </c:pt>
                <c:pt idx="1644">
                  <c:v>9.9055012135200078E-3</c:v>
                </c:pt>
                <c:pt idx="1645">
                  <c:v>9.9001082385526528E-3</c:v>
                </c:pt>
                <c:pt idx="1646">
                  <c:v>9.894753245932076E-3</c:v>
                </c:pt>
                <c:pt idx="1647">
                  <c:v>9.8894364102485709E-3</c:v>
                </c:pt>
                <c:pt idx="1648">
                  <c:v>9.8841579060928546E-3</c:v>
                </c:pt>
                <c:pt idx="1649">
                  <c:v>9.8789179080573768E-3</c:v>
                </c:pt>
                <c:pt idx="1650">
                  <c:v>9.873716590731994E-3</c:v>
                </c:pt>
                <c:pt idx="1651">
                  <c:v>9.8685541287100182E-3</c:v>
                </c:pt>
                <c:pt idx="1652">
                  <c:v>9.8634306965838976E-3</c:v>
                </c:pt>
                <c:pt idx="1653">
                  <c:v>9.8583464689473779E-3</c:v>
                </c:pt>
                <c:pt idx="1654">
                  <c:v>9.8533016203933392E-3</c:v>
                </c:pt>
                <c:pt idx="1655">
                  <c:v>9.8482963255155272E-3</c:v>
                </c:pt>
                <c:pt idx="1656">
                  <c:v>9.8433307589098455E-3</c:v>
                </c:pt>
                <c:pt idx="1657">
                  <c:v>9.8384050951717695E-3</c:v>
                </c:pt>
                <c:pt idx="1658">
                  <c:v>9.8343248226877601E-3</c:v>
                </c:pt>
                <c:pt idx="1659">
                  <c:v>9.829468281729644E-3</c:v>
                </c:pt>
                <c:pt idx="1660">
                  <c:v>9.8246521128864603E-3</c:v>
                </c:pt>
                <c:pt idx="1661">
                  <c:v>9.8198764907443028E-3</c:v>
                </c:pt>
                <c:pt idx="1662">
                  <c:v>9.8149511436427771E-3</c:v>
                </c:pt>
                <c:pt idx="1663">
                  <c:v>9.8102599928769092E-3</c:v>
                </c:pt>
                <c:pt idx="1664">
                  <c:v>9.8056099262216617E-3</c:v>
                </c:pt>
                <c:pt idx="1665">
                  <c:v>9.8002764979386887E-3</c:v>
                </c:pt>
                <c:pt idx="1666">
                  <c:v>9.7964337436105397E-3</c:v>
                </c:pt>
                <c:pt idx="1667">
                  <c:v>9.7920840155064082E-3</c:v>
                </c:pt>
                <c:pt idx="1668">
                  <c:v>9.7875971087371845E-3</c:v>
                </c:pt>
                <c:pt idx="1669">
                  <c:v>9.7831521453850979E-3</c:v>
                </c:pt>
                <c:pt idx="1670">
                  <c:v>9.7787493000437483E-3</c:v>
                </c:pt>
                <c:pt idx="1671">
                  <c:v>9.7742244805832067E-3</c:v>
                </c:pt>
                <c:pt idx="1672">
                  <c:v>9.7699093722114858E-3</c:v>
                </c:pt>
                <c:pt idx="1673">
                  <c:v>9.765636919315401E-3</c:v>
                </c:pt>
                <c:pt idx="1674">
                  <c:v>9.76140729649814E-3</c:v>
                </c:pt>
                <c:pt idx="1675">
                  <c:v>9.7558934228593498E-3</c:v>
                </c:pt>
                <c:pt idx="1676">
                  <c:v>9.7513147414247103E-3</c:v>
                </c:pt>
                <c:pt idx="1677">
                  <c:v>9.7472332901585215E-3</c:v>
                </c:pt>
                <c:pt idx="1678">
                  <c:v>9.7431954422233878E-3</c:v>
                </c:pt>
                <c:pt idx="1679">
                  <c:v>9.739201372229089E-3</c:v>
                </c:pt>
                <c:pt idx="1680">
                  <c:v>9.7352512547871552E-3</c:v>
                </c:pt>
                <c:pt idx="1681">
                  <c:v>9.7313452645086829E-3</c:v>
                </c:pt>
                <c:pt idx="1682">
                  <c:v>9.7274835760087219E-3</c:v>
                </c:pt>
                <c:pt idx="1683">
                  <c:v>9.7236663639009985E-3</c:v>
                </c:pt>
                <c:pt idx="1684">
                  <c:v>9.7196484163040945E-3</c:v>
                </c:pt>
                <c:pt idx="1685">
                  <c:v>9.715927007142397E-3</c:v>
                </c:pt>
                <c:pt idx="1686">
                  <c:v>9.7122506176951784E-3</c:v>
                </c:pt>
                <c:pt idx="1687">
                  <c:v>9.708618718715355E-3</c:v>
                </c:pt>
                <c:pt idx="1688">
                  <c:v>9.7051400590896075E-3</c:v>
                </c:pt>
                <c:pt idx="1689">
                  <c:v>9.701589276095636E-3</c:v>
                </c:pt>
                <c:pt idx="1690">
                  <c:v>9.6980776876268854E-3</c:v>
                </c:pt>
                <c:pt idx="1691">
                  <c:v>9.6936173020813823E-3</c:v>
                </c:pt>
                <c:pt idx="1692">
                  <c:v>9.6911644392627307E-3</c:v>
                </c:pt>
                <c:pt idx="1693">
                  <c:v>9.6876583567970607E-3</c:v>
                </c:pt>
                <c:pt idx="1694">
                  <c:v>9.6842856892188009E-3</c:v>
                </c:pt>
                <c:pt idx="1695">
                  <c:v>9.6809423973537086E-3</c:v>
                </c:pt>
                <c:pt idx="1696">
                  <c:v>9.6776265480307665E-3</c:v>
                </c:pt>
                <c:pt idx="1697">
                  <c:v>9.674432597247231E-3</c:v>
                </c:pt>
                <c:pt idx="1698">
                  <c:v>9.6711651965544904E-3</c:v>
                </c:pt>
                <c:pt idx="1699">
                  <c:v>9.6679195535931042E-3</c:v>
                </c:pt>
                <c:pt idx="1700">
                  <c:v>9.6646936993767876E-3</c:v>
                </c:pt>
                <c:pt idx="1701">
                  <c:v>9.6612959927958753E-3</c:v>
                </c:pt>
                <c:pt idx="1702">
                  <c:v>9.6581986968012571E-3</c:v>
                </c:pt>
                <c:pt idx="1703">
                  <c:v>9.6550202890720738E-3</c:v>
                </c:pt>
                <c:pt idx="1704">
                  <c:v>9.6518536324755651E-3</c:v>
                </c:pt>
                <c:pt idx="1705">
                  <c:v>9.6486967373276642E-3</c:v>
                </c:pt>
                <c:pt idx="1706">
                  <c:v>9.6455476076645393E-3</c:v>
                </c:pt>
                <c:pt idx="1707">
                  <c:v>9.642404241241298E-3</c:v>
                </c:pt>
                <c:pt idx="1708">
                  <c:v>9.6392646295350316E-3</c:v>
                </c:pt>
                <c:pt idx="1709">
                  <c:v>9.63612675774176E-3</c:v>
                </c:pt>
                <c:pt idx="1710">
                  <c:v>9.6331830363807318E-3</c:v>
                </c:pt>
                <c:pt idx="1711">
                  <c:v>9.6300436240809376E-3</c:v>
                </c:pt>
                <c:pt idx="1712">
                  <c:v>9.6268998909389975E-3</c:v>
                </c:pt>
                <c:pt idx="1713">
                  <c:v>9.6237501207185275E-3</c:v>
                </c:pt>
                <c:pt idx="1714">
                  <c:v>9.6205939773450645E-3</c:v>
                </c:pt>
                <c:pt idx="1715">
                  <c:v>9.6173316127954184E-3</c:v>
                </c:pt>
                <c:pt idx="1716">
                  <c:v>9.6142626091184433E-3</c:v>
                </c:pt>
                <c:pt idx="1717">
                  <c:v>9.6110874032553709E-3</c:v>
                </c:pt>
                <c:pt idx="1718">
                  <c:v>9.6079058622190322E-3</c:v>
                </c:pt>
                <c:pt idx="1719">
                  <c:v>9.6047179955038135E-3</c:v>
                </c:pt>
                <c:pt idx="1720">
                  <c:v>9.601523812606292E-3</c:v>
                </c:pt>
                <c:pt idx="1721">
                  <c:v>9.598323323019093E-3</c:v>
                </c:pt>
                <c:pt idx="1722">
                  <c:v>9.5951165362387989E-3</c:v>
                </c:pt>
                <c:pt idx="1723">
                  <c:v>9.5919034617593518E-3</c:v>
                </c:pt>
                <c:pt idx="1724">
                  <c:v>9.5886841090768917E-3</c:v>
                </c:pt>
                <c:pt idx="1725">
                  <c:v>9.5854584876853641E-3</c:v>
                </c:pt>
                <c:pt idx="1726">
                  <c:v>9.5822266070795907E-3</c:v>
                </c:pt>
                <c:pt idx="1727">
                  <c:v>9.5786316425873885E-3</c:v>
                </c:pt>
                <c:pt idx="1728">
                  <c:v>9.5753869098600224E-3</c:v>
                </c:pt>
                <c:pt idx="1729">
                  <c:v>9.5721359472188353E-3</c:v>
                </c:pt>
                <c:pt idx="1730">
                  <c:v>9.5688787641567841E-3</c:v>
                </c:pt>
                <c:pt idx="1731">
                  <c:v>9.5656153701690373E-3</c:v>
                </c:pt>
                <c:pt idx="1732">
                  <c:v>9.5623457747507599E-3</c:v>
                </c:pt>
                <c:pt idx="1733">
                  <c:v>9.5590699873949123E-3</c:v>
                </c:pt>
                <c:pt idx="1734">
                  <c:v>9.5557880175975458E-3</c:v>
                </c:pt>
                <c:pt idx="1735">
                  <c:v>9.5524998748516173E-3</c:v>
                </c:pt>
                <c:pt idx="1736">
                  <c:v>9.5488724057407378E-3</c:v>
                </c:pt>
                <c:pt idx="1737">
                  <c:v>9.5455703748733058E-3</c:v>
                </c:pt>
                <c:pt idx="1738">
                  <c:v>9.5422622011791924E-3</c:v>
                </c:pt>
                <c:pt idx="1739">
                  <c:v>9.5389478941547128E-3</c:v>
                </c:pt>
                <c:pt idx="1740">
                  <c:v>9.5357406602101825E-3</c:v>
                </c:pt>
                <c:pt idx="1741">
                  <c:v>9.5314632220054527E-3</c:v>
                </c:pt>
                <c:pt idx="1742">
                  <c:v>9.528129350100353E-3</c:v>
                </c:pt>
                <c:pt idx="1743">
                  <c:v>9.524789385012028E-3</c:v>
                </c:pt>
                <c:pt idx="1744">
                  <c:v>9.520733778687689E-3</c:v>
                </c:pt>
                <c:pt idx="1745">
                  <c:v>9.5177432200638755E-3</c:v>
                </c:pt>
                <c:pt idx="1746">
                  <c:v>9.5143834772070494E-3</c:v>
                </c:pt>
                <c:pt idx="1747">
                  <c:v>9.5110176807972954E-3</c:v>
                </c:pt>
                <c:pt idx="1748">
                  <c:v>9.5079984941546462E-3</c:v>
                </c:pt>
                <c:pt idx="1749">
                  <c:v>9.5046221693663707E-3</c:v>
                </c:pt>
                <c:pt idx="1750">
                  <c:v>9.5012398178619187E-3</c:v>
                </c:pt>
                <c:pt idx="1751">
                  <c:v>9.4978514491353382E-3</c:v>
                </c:pt>
                <c:pt idx="1752">
                  <c:v>9.4940982278364713E-3</c:v>
                </c:pt>
                <c:pt idx="1753">
                  <c:v>9.4906963095362923E-3</c:v>
                </c:pt>
                <c:pt idx="1754">
                  <c:v>9.4872884041594732E-3</c:v>
                </c:pt>
                <c:pt idx="1755">
                  <c:v>9.483874521200782E-3</c:v>
                </c:pt>
                <c:pt idx="1756">
                  <c:v>9.4804546701579995E-3</c:v>
                </c:pt>
                <c:pt idx="1757">
                  <c:v>9.4773954068553771E-3</c:v>
                </c:pt>
                <c:pt idx="1758">
                  <c:v>9.4735971018031113E-3</c:v>
                </c:pt>
                <c:pt idx="1759">
                  <c:v>9.4701594034844148E-3</c:v>
                </c:pt>
                <c:pt idx="1760">
                  <c:v>9.4667157750658662E-3</c:v>
                </c:pt>
                <c:pt idx="1761">
                  <c:v>9.4636389036248433E-3</c:v>
                </c:pt>
                <c:pt idx="1762">
                  <c:v>9.460434189863037E-3</c:v>
                </c:pt>
                <c:pt idx="1763">
                  <c:v>9.4569753733083212E-3</c:v>
                </c:pt>
                <c:pt idx="1764">
                  <c:v>9.4535106618553345E-3</c:v>
                </c:pt>
                <c:pt idx="1765">
                  <c:v>9.4500400649970354E-3</c:v>
                </c:pt>
                <c:pt idx="1766">
                  <c:v>9.4464369755163941E-3</c:v>
                </c:pt>
                <c:pt idx="1767">
                  <c:v>9.442954129435405E-3</c:v>
                </c:pt>
                <c:pt idx="1768">
                  <c:v>9.4394654269906713E-3</c:v>
                </c:pt>
                <c:pt idx="1769">
                  <c:v>9.4359708776774534E-3</c:v>
                </c:pt>
                <c:pt idx="1770">
                  <c:v>9.4324704909896969E-3</c:v>
                </c:pt>
                <c:pt idx="1771">
                  <c:v>9.4290934220301499E-3</c:v>
                </c:pt>
                <c:pt idx="1772">
                  <c:v>9.4255818931772602E-3</c:v>
                </c:pt>
                <c:pt idx="1773">
                  <c:v>9.422064554872888E-3</c:v>
                </c:pt>
                <c:pt idx="1774">
                  <c:v>9.418541416611758E-3</c:v>
                </c:pt>
                <c:pt idx="1775">
                  <c:v>9.4148813292432559E-3</c:v>
                </c:pt>
                <c:pt idx="1776">
                  <c:v>9.4113461176933821E-3</c:v>
                </c:pt>
                <c:pt idx="1777">
                  <c:v>9.4078051352309705E-3</c:v>
                </c:pt>
                <c:pt idx="1778">
                  <c:v>9.4022290974552832E-3</c:v>
                </c:pt>
                <c:pt idx="1779">
                  <c:v>9.4003311612502194E-3</c:v>
                </c:pt>
                <c:pt idx="1780">
                  <c:v>9.3972813196046903E-3</c:v>
                </c:pt>
                <c:pt idx="1781">
                  <c:v>9.3937178474742759E-3</c:v>
                </c:pt>
                <c:pt idx="1782">
                  <c:v>9.3901486513382846E-3</c:v>
                </c:pt>
                <c:pt idx="1783">
                  <c:v>9.3865737406914392E-3</c:v>
                </c:pt>
                <c:pt idx="1784">
                  <c:v>9.3829931250262576E-3</c:v>
                </c:pt>
                <c:pt idx="1785">
                  <c:v>9.3794068138374643E-3</c:v>
                </c:pt>
                <c:pt idx="1786">
                  <c:v>9.3758148166189041E-3</c:v>
                </c:pt>
                <c:pt idx="1787">
                  <c:v>9.3722171428644169E-3</c:v>
                </c:pt>
                <c:pt idx="1788">
                  <c:v>9.3679251137945823E-3</c:v>
                </c:pt>
                <c:pt idx="1789">
                  <c:v>9.3643136433441479E-3</c:v>
                </c:pt>
                <c:pt idx="1790">
                  <c:v>9.3606965276778059E-3</c:v>
                </c:pt>
                <c:pt idx="1791">
                  <c:v>9.3570737762916148E-3</c:v>
                </c:pt>
                <c:pt idx="1792">
                  <c:v>9.353864682203103E-3</c:v>
                </c:pt>
                <c:pt idx="1793">
                  <c:v>9.350232164165917E-3</c:v>
                </c:pt>
                <c:pt idx="1794">
                  <c:v>9.3465940371876589E-3</c:v>
                </c:pt>
                <c:pt idx="1795">
                  <c:v>9.3429503107632494E-3</c:v>
                </c:pt>
                <c:pt idx="1796">
                  <c:v>9.3393009943862938E-3</c:v>
                </c:pt>
                <c:pt idx="1797">
                  <c:v>9.3352194496138137E-3</c:v>
                </c:pt>
                <c:pt idx="1798">
                  <c:v>9.3315575140676208E-3</c:v>
                </c:pt>
                <c:pt idx="1799">
                  <c:v>9.3278900187670488E-3</c:v>
                </c:pt>
                <c:pt idx="1800">
                  <c:v>9.3242169732077312E-3</c:v>
                </c:pt>
                <c:pt idx="1801">
                  <c:v>9.3209708955228343E-3</c:v>
                </c:pt>
                <c:pt idx="1802">
                  <c:v>9.3172882388151638E-3</c:v>
                </c:pt>
                <c:pt idx="1803">
                  <c:v>9.3136000586158847E-3</c:v>
                </c:pt>
                <c:pt idx="1804">
                  <c:v>9.3094694782955914E-3</c:v>
                </c:pt>
                <c:pt idx="1805">
                  <c:v>9.3057688238756993E-3</c:v>
                </c:pt>
                <c:pt idx="1806">
                  <c:v>9.3020626761712698E-3</c:v>
                </c:pt>
                <c:pt idx="1807">
                  <c:v>9.2983510446762157E-3</c:v>
                </c:pt>
                <c:pt idx="1808">
                  <c:v>9.2946339388865953E-3</c:v>
                </c:pt>
                <c:pt idx="1809">
                  <c:v>9.2913555157777793E-3</c:v>
                </c:pt>
                <c:pt idx="1810">
                  <c:v>9.2871833424053168E-3</c:v>
                </c:pt>
                <c:pt idx="1811">
                  <c:v>9.2834498707040584E-3</c:v>
                </c:pt>
                <c:pt idx="1812">
                  <c:v>9.2797109626890362E-3</c:v>
                </c:pt>
                <c:pt idx="1813">
                  <c:v>9.2759666278567406E-3</c:v>
                </c:pt>
                <c:pt idx="1814">
                  <c:v>9.2728186001401758E-3</c:v>
                </c:pt>
                <c:pt idx="1815">
                  <c:v>9.2690653581631831E-3</c:v>
                </c:pt>
                <c:pt idx="1816">
                  <c:v>9.2653067155396684E-3</c:v>
                </c:pt>
                <c:pt idx="1817">
                  <c:v>9.2615426817635738E-3</c:v>
                </c:pt>
                <c:pt idx="1818">
                  <c:v>9.257620992698978E-3</c:v>
                </c:pt>
                <c:pt idx="1819">
                  <c:v>9.2538457278406525E-3</c:v>
                </c:pt>
                <c:pt idx="1820">
                  <c:v>9.2494517115269854E-3</c:v>
                </c:pt>
                <c:pt idx="1821">
                  <c:v>9.2462791213412544E-3</c:v>
                </c:pt>
                <c:pt idx="1822">
                  <c:v>9.2424877986882707E-3</c:v>
                </c:pt>
                <c:pt idx="1823">
                  <c:v>9.2388457965356021E-3</c:v>
                </c:pt>
                <c:pt idx="1824">
                  <c:v>9.2350442905069531E-3</c:v>
                </c:pt>
                <c:pt idx="1825">
                  <c:v>9.2312374692737655E-3</c:v>
                </c:pt>
                <c:pt idx="1826">
                  <c:v>9.2274253423277851E-3</c:v>
                </c:pt>
                <c:pt idx="1827">
                  <c:v>9.2234513711344102E-3</c:v>
                </c:pt>
                <c:pt idx="1828">
                  <c:v>9.2196281892221541E-3</c:v>
                </c:pt>
                <c:pt idx="1829">
                  <c:v>9.2157997306608341E-3</c:v>
                </c:pt>
                <c:pt idx="1830">
                  <c:v>9.2119660049444965E-3</c:v>
                </c:pt>
                <c:pt idx="1831">
                  <c:v>9.20828545417955E-3</c:v>
                </c:pt>
                <c:pt idx="1832">
                  <c:v>9.2044416923177837E-3</c:v>
                </c:pt>
                <c:pt idx="1833">
                  <c:v>9.2005926911964409E-3</c:v>
                </c:pt>
                <c:pt idx="1834">
                  <c:v>9.1967384603077115E-3</c:v>
                </c:pt>
                <c:pt idx="1835">
                  <c:v>9.1928790091450972E-3</c:v>
                </c:pt>
                <c:pt idx="1836">
                  <c:v>9.1890143472012267E-3</c:v>
                </c:pt>
                <c:pt idx="1837">
                  <c:v>9.1851444839696032E-3</c:v>
                </c:pt>
                <c:pt idx="1838">
                  <c:v>9.181269428942854E-3</c:v>
                </c:pt>
                <c:pt idx="1839">
                  <c:v>9.1773891916127285E-3</c:v>
                </c:pt>
                <c:pt idx="1840">
                  <c:v>9.1728529451912642E-3</c:v>
                </c:pt>
                <c:pt idx="1841">
                  <c:v>9.1689605144243125E-3</c:v>
                </c:pt>
                <c:pt idx="1842">
                  <c:v>9.1650629321905798E-3</c:v>
                </c:pt>
                <c:pt idx="1843">
                  <c:v>9.1611602079831184E-3</c:v>
                </c:pt>
                <c:pt idx="1844">
                  <c:v>9.1577461099383878E-3</c:v>
                </c:pt>
                <c:pt idx="1845">
                  <c:v>9.1538345160991717E-3</c:v>
                </c:pt>
                <c:pt idx="1846">
                  <c:v>9.1499178069978614E-3</c:v>
                </c:pt>
                <c:pt idx="1847">
                  <c:v>9.1459959921271917E-3</c:v>
                </c:pt>
                <c:pt idx="1848">
                  <c:v>9.1420690809794602E-3</c:v>
                </c:pt>
                <c:pt idx="1849">
                  <c:v>9.137636412981303E-3</c:v>
                </c:pt>
                <c:pt idx="1850">
                  <c:v>9.133697960800144E-3</c:v>
                </c:pt>
                <c:pt idx="1851">
                  <c:v>9.1297544425995528E-3</c:v>
                </c:pt>
                <c:pt idx="1852">
                  <c:v>9.1258058678734422E-3</c:v>
                </c:pt>
                <c:pt idx="1853">
                  <c:v>9.1223584133432543E-3</c:v>
                </c:pt>
                <c:pt idx="1854">
                  <c:v>9.1184011238858199E-3</c:v>
                </c:pt>
                <c:pt idx="1855">
                  <c:v>9.1144388046013377E-3</c:v>
                </c:pt>
                <c:pt idx="1856">
                  <c:v>9.1104714649829811E-3</c:v>
                </c:pt>
                <c:pt idx="1857">
                  <c:v>9.1064991145230461E-3</c:v>
                </c:pt>
                <c:pt idx="1858">
                  <c:v>9.1020087641372725E-3</c:v>
                </c:pt>
                <c:pt idx="1859">
                  <c:v>9.098025059560734E-3</c:v>
                </c:pt>
                <c:pt idx="1860">
                  <c:v>9.0940363744099629E-3</c:v>
                </c:pt>
                <c:pt idx="1861">
                  <c:v>9.0900427181775812E-3</c:v>
                </c:pt>
                <c:pt idx="1862">
                  <c:v>9.08604410035793E-3</c:v>
                </c:pt>
                <c:pt idx="1863">
                  <c:v>9.0820405304440598E-3</c:v>
                </c:pt>
                <c:pt idx="1864">
                  <c:v>9.0780320179298813E-3</c:v>
                </c:pt>
                <c:pt idx="1865">
                  <c:v>9.0740185723097375E-3</c:v>
                </c:pt>
                <c:pt idx="1866">
                  <c:v>9.0708730344147039E-3</c:v>
                </c:pt>
                <c:pt idx="1867">
                  <c:v>9.0668519955885967E-3</c:v>
                </c:pt>
                <c:pt idx="1868">
                  <c:v>9.0628260491376865E-3</c:v>
                </c:pt>
                <c:pt idx="1869">
                  <c:v>9.0587952045553741E-3</c:v>
                </c:pt>
                <c:pt idx="1870">
                  <c:v>9.0547594713301996E-3</c:v>
                </c:pt>
                <c:pt idx="1871">
                  <c:v>9.0505421449151111E-3</c:v>
                </c:pt>
                <c:pt idx="1872">
                  <c:v>9.0464962168750399E-3</c:v>
                </c:pt>
                <c:pt idx="1873">
                  <c:v>9.0424454292690349E-3</c:v>
                </c:pt>
                <c:pt idx="1874">
                  <c:v>9.0383897915875221E-3</c:v>
                </c:pt>
                <c:pt idx="1875">
                  <c:v>9.0345078077796494E-3</c:v>
                </c:pt>
                <c:pt idx="1876">
                  <c:v>9.0304429420216253E-3</c:v>
                </c:pt>
                <c:pt idx="1877">
                  <c:v>9.0263732540608529E-3</c:v>
                </c:pt>
                <c:pt idx="1878">
                  <c:v>9.0222987533872014E-3</c:v>
                </c:pt>
                <c:pt idx="1879">
                  <c:v>9.0180391842625031E-3</c:v>
                </c:pt>
                <c:pt idx="1880">
                  <c:v>9.0139546454533464E-3</c:v>
                </c:pt>
                <c:pt idx="1881">
                  <c:v>9.0098653230091634E-3</c:v>
                </c:pt>
                <c:pt idx="1882">
                  <c:v>9.0057712264212612E-3</c:v>
                </c:pt>
                <c:pt idx="1883">
                  <c:v>9.0016723651805113E-3</c:v>
                </c:pt>
                <c:pt idx="1884">
                  <c:v>8.9977512138771625E-3</c:v>
                </c:pt>
                <c:pt idx="1885">
                  <c:v>8.9936432899618765E-3</c:v>
                </c:pt>
                <c:pt idx="1886">
                  <c:v>8.989530629259718E-3</c:v>
                </c:pt>
                <c:pt idx="1887">
                  <c:v>8.9854132412627592E-3</c:v>
                </c:pt>
                <c:pt idx="1888">
                  <c:v>8.9812911354608706E-3</c:v>
                </c:pt>
                <c:pt idx="1889">
                  <c:v>8.9771643213452414E-3</c:v>
                </c:pt>
                <c:pt idx="1890">
                  <c:v>8.9730328084053016E-3</c:v>
                </c:pt>
                <c:pt idx="1891">
                  <c:v>8.968896606131798E-3</c:v>
                </c:pt>
                <c:pt idx="1892">
                  <c:v>8.9638255143672969E-3</c:v>
                </c:pt>
                <c:pt idx="1893">
                  <c:v>8.9596777959551274E-3</c:v>
                </c:pt>
                <c:pt idx="1894">
                  <c:v>8.955525419729899E-3</c:v>
                </c:pt>
                <c:pt idx="1895">
                  <c:v>8.9513683951833716E-3</c:v>
                </c:pt>
                <c:pt idx="1896">
                  <c:v>8.947770177116279E-3</c:v>
                </c:pt>
                <c:pt idx="1897">
                  <c:v>8.9436051764868654E-3</c:v>
                </c:pt>
                <c:pt idx="1898">
                  <c:v>8.9394355541791114E-3</c:v>
                </c:pt>
                <c:pt idx="1899">
                  <c:v>8.9352613196831306E-3</c:v>
                </c:pt>
                <c:pt idx="1900">
                  <c:v>8.9310824824894736E-3</c:v>
                </c:pt>
                <c:pt idx="1901">
                  <c:v>8.9263291647227148E-3</c:v>
                </c:pt>
                <c:pt idx="1902">
                  <c:v>8.9221398677067597E-3</c:v>
                </c:pt>
                <c:pt idx="1903">
                  <c:v>8.9179459983057523E-3</c:v>
                </c:pt>
                <c:pt idx="1904">
                  <c:v>8.913747566011888E-3</c:v>
                </c:pt>
                <c:pt idx="1905">
                  <c:v>8.9101195882336035E-3</c:v>
                </c:pt>
                <c:pt idx="1906">
                  <c:v>8.9059133341589398E-3</c:v>
                </c:pt>
                <c:pt idx="1907">
                  <c:v>8.9017025438208903E-3</c:v>
                </c:pt>
                <c:pt idx="1908">
                  <c:v>8.8974872267104411E-3</c:v>
                </c:pt>
                <c:pt idx="1909">
                  <c:v>8.8932673923168316E-3</c:v>
                </c:pt>
                <c:pt idx="1910">
                  <c:v>8.8884616830188536E-3</c:v>
                </c:pt>
                <c:pt idx="1911">
                  <c:v>8.8842315762365804E-3</c:v>
                </c:pt>
                <c:pt idx="1912">
                  <c:v>8.879996982493395E-3</c:v>
                </c:pt>
                <c:pt idx="1913">
                  <c:v>8.8757579112802038E-3</c:v>
                </c:pt>
                <c:pt idx="1914">
                  <c:v>8.8715143720887648E-3</c:v>
                </c:pt>
                <c:pt idx="1915">
                  <c:v>8.8672663744095558E-3</c:v>
                </c:pt>
                <c:pt idx="1916">
                  <c:v>8.8630139277351937E-3</c:v>
                </c:pt>
                <c:pt idx="1917">
                  <c:v>8.8587570415552958E-3</c:v>
                </c:pt>
                <c:pt idx="1918">
                  <c:v>8.855481253464385E-3</c:v>
                </c:pt>
                <c:pt idx="1919">
                  <c:v>8.8512176027779541E-3</c:v>
                </c:pt>
                <c:pt idx="1920">
                  <c:v>8.8469495379601415E-3</c:v>
                </c:pt>
                <c:pt idx="1921">
                  <c:v>8.8426770684990486E-3</c:v>
                </c:pt>
                <c:pt idx="1922">
                  <c:v>8.8384002038845444E-3</c:v>
                </c:pt>
                <c:pt idx="1923">
                  <c:v>8.8339198534386782E-3</c:v>
                </c:pt>
                <c:pt idx="1924">
                  <c:v>8.829633812772561E-3</c:v>
                </c:pt>
                <c:pt idx="1925">
                  <c:v>8.8253434060402564E-3</c:v>
                </c:pt>
                <c:pt idx="1926">
                  <c:v>8.8210486427321919E-3</c:v>
                </c:pt>
                <c:pt idx="1927">
                  <c:v>8.8169502856129123E-3</c:v>
                </c:pt>
                <c:pt idx="1928">
                  <c:v>8.8126472493395332E-3</c:v>
                </c:pt>
                <c:pt idx="1929">
                  <c:v>8.8083398843334243E-3</c:v>
                </c:pt>
                <c:pt idx="1930">
                  <c:v>8.8040282000831256E-3</c:v>
                </c:pt>
                <c:pt idx="1931">
                  <c:v>8.7995098096559747E-3</c:v>
                </c:pt>
                <c:pt idx="1932">
                  <c:v>8.7951891061563772E-3</c:v>
                </c:pt>
                <c:pt idx="1933">
                  <c:v>8.7908641125026121E-3</c:v>
                </c:pt>
                <c:pt idx="1934">
                  <c:v>8.7865348381824769E-3</c:v>
                </c:pt>
                <c:pt idx="1935">
                  <c:v>8.7815818666431966E-3</c:v>
                </c:pt>
                <c:pt idx="1936">
                  <c:v>8.7774479457704176E-3</c:v>
                </c:pt>
                <c:pt idx="1937">
                  <c:v>8.773105685710391E-3</c:v>
                </c:pt>
                <c:pt idx="1938">
                  <c:v>8.7687591836672438E-3</c:v>
                </c:pt>
                <c:pt idx="1939">
                  <c:v>8.7644084491304061E-3</c:v>
                </c:pt>
                <c:pt idx="1940">
                  <c:v>8.7600534915857672E-3</c:v>
                </c:pt>
                <c:pt idx="1941">
                  <c:v>8.7556943205223132E-3</c:v>
                </c:pt>
                <c:pt idx="1942">
                  <c:v>8.7513309454277013E-3</c:v>
                </c:pt>
                <c:pt idx="1943">
                  <c:v>8.7469633757895938E-3</c:v>
                </c:pt>
                <c:pt idx="1944">
                  <c:v>8.7417604727902561E-3</c:v>
                </c:pt>
                <c:pt idx="1945">
                  <c:v>8.7373829389253456E-3</c:v>
                </c:pt>
                <c:pt idx="1946">
                  <c:v>8.7330012453724903E-3</c:v>
                </c:pt>
                <c:pt idx="1947">
                  <c:v>8.7263169227376307E-3</c:v>
                </c:pt>
                <c:pt idx="1948">
                  <c:v>8.7248540169749429E-3</c:v>
                </c:pt>
                <c:pt idx="1949">
                  <c:v>8.7198332494593644E-3</c:v>
                </c:pt>
                <c:pt idx="1950">
                  <c:v>8.7154372900911693E-3</c:v>
                </c:pt>
                <c:pt idx="1951">
                  <c:v>8.7110385290013088E-3</c:v>
                </c:pt>
                <c:pt idx="1952">
                  <c:v>8.7066372745031578E-3</c:v>
                </c:pt>
                <c:pt idx="1953">
                  <c:v>8.7022338356606242E-3</c:v>
                </c:pt>
                <c:pt idx="1954">
                  <c:v>8.6978285222898844E-3</c:v>
                </c:pt>
                <c:pt idx="1955">
                  <c:v>8.6934216449572107E-3</c:v>
                </c:pt>
                <c:pt idx="1956">
                  <c:v>8.6890135149828695E-3</c:v>
                </c:pt>
                <c:pt idx="1957">
                  <c:v>8.684604444435938E-3</c:v>
                </c:pt>
                <c:pt idx="1958">
                  <c:v>8.6801947461364517E-3</c:v>
                </c:pt>
                <c:pt idx="1959">
                  <c:v>8.6757847336588773E-3</c:v>
                </c:pt>
                <c:pt idx="1960">
                  <c:v>8.6713747213256198E-3</c:v>
                </c:pt>
                <c:pt idx="1961">
                  <c:v>8.6669650242130782E-3</c:v>
                </c:pt>
                <c:pt idx="1962">
                  <c:v>8.6625559581468854E-3</c:v>
                </c:pt>
                <c:pt idx="1963">
                  <c:v>8.6581478397045105E-3</c:v>
                </c:pt>
                <c:pt idx="1964">
                  <c:v>8.6537409862156821E-3</c:v>
                </c:pt>
                <c:pt idx="1965">
                  <c:v>8.6493357157598014E-3</c:v>
                </c:pt>
                <c:pt idx="1966">
                  <c:v>8.6449323471698303E-3</c:v>
                </c:pt>
                <c:pt idx="1967">
                  <c:v>8.6405312000275326E-3</c:v>
                </c:pt>
                <c:pt idx="1968">
                  <c:v>8.6361325946669384E-3</c:v>
                </c:pt>
                <c:pt idx="1969">
                  <c:v>8.6317368521734786E-3</c:v>
                </c:pt>
                <c:pt idx="1970">
                  <c:v>8.6281810731018687E-3</c:v>
                </c:pt>
                <c:pt idx="1971">
                  <c:v>8.623791240212628E-3</c:v>
                </c:pt>
                <c:pt idx="1972">
                  <c:v>8.6194052224757827E-3</c:v>
                </c:pt>
                <c:pt idx="1973">
                  <c:v>8.6150233001643702E-3</c:v>
                </c:pt>
                <c:pt idx="1974">
                  <c:v>8.6104371344407887E-3</c:v>
                </c:pt>
                <c:pt idx="1975">
                  <c:v>8.6060637976900257E-3</c:v>
                </c:pt>
                <c:pt idx="1976">
                  <c:v>8.6008628529031465E-3</c:v>
                </c:pt>
                <c:pt idx="1977">
                  <c:v>8.5973298615262799E-3</c:v>
                </c:pt>
                <c:pt idx="1978">
                  <c:v>8.5929693208342348E-3</c:v>
                </c:pt>
                <c:pt idx="1979">
                  <c:v>8.5888204693399268E-3</c:v>
                </c:pt>
                <c:pt idx="1980">
                  <c:v>8.5844683887346378E-3</c:v>
                </c:pt>
                <c:pt idx="1981">
                  <c:v>8.5801206886677115E-3</c:v>
                </c:pt>
                <c:pt idx="1982">
                  <c:v>8.5757773984982064E-3</c:v>
                </c:pt>
                <c:pt idx="1983">
                  <c:v>8.5712320656590475E-3</c:v>
                </c:pt>
                <c:pt idx="1984">
                  <c:v>8.56689790979627E-3</c:v>
                </c:pt>
                <c:pt idx="1985">
                  <c:v>8.5625682541622533E-3</c:v>
                </c:pt>
                <c:pt idx="1986">
                  <c:v>8.5582431281141739E-3</c:v>
                </c:pt>
                <c:pt idx="1987">
                  <c:v>8.5526887371003071E-3</c:v>
                </c:pt>
                <c:pt idx="1988">
                  <c:v>8.5477582888676875E-3</c:v>
                </c:pt>
                <c:pt idx="1989">
                  <c:v>8.543448915712664E-3</c:v>
                </c:pt>
                <c:pt idx="1990">
                  <c:v>8.5391442021560612E-3</c:v>
                </c:pt>
                <c:pt idx="1991">
                  <c:v>8.5348441775572517E-3</c:v>
                </c:pt>
                <c:pt idx="1992">
                  <c:v>8.5305488712712173E-3</c:v>
                </c:pt>
                <c:pt idx="1993">
                  <c:v>8.5262583126564494E-3</c:v>
                </c:pt>
                <c:pt idx="1994">
                  <c:v>8.5219725310683673E-3</c:v>
                </c:pt>
                <c:pt idx="1995">
                  <c:v>8.5176915558637083E-3</c:v>
                </c:pt>
                <c:pt idx="1996">
                  <c:v>8.5130089756863224E-3</c:v>
                </c:pt>
                <c:pt idx="1997">
                  <c:v>8.508738215521677E-3</c:v>
                </c:pt>
                <c:pt idx="1998">
                  <c:v>8.5044723543339085E-3</c:v>
                </c:pt>
                <c:pt idx="1999">
                  <c:v>8.5002114214777942E-3</c:v>
                </c:pt>
                <c:pt idx="2000">
                  <c:v>8.4961576134105436E-3</c:v>
                </c:pt>
                <c:pt idx="2001">
                  <c:v>8.4919063590220226E-3</c:v>
                </c:pt>
                <c:pt idx="2002">
                  <c:v>8.4864478323404373E-3</c:v>
                </c:pt>
                <c:pt idx="2003">
                  <c:v>8.4834189220078342E-3</c:v>
                </c:pt>
                <c:pt idx="2004">
                  <c:v>8.4791827980919259E-3</c:v>
                </c:pt>
                <c:pt idx="2005">
                  <c:v>8.4747509632669398E-3</c:v>
                </c:pt>
                <c:pt idx="2006">
                  <c:v>8.4705253507027355E-3</c:v>
                </c:pt>
                <c:pt idx="2007">
                  <c:v>8.4663049013153722E-3</c:v>
                </c:pt>
                <c:pt idx="2008">
                  <c:v>8.4620896444596323E-3</c:v>
                </c:pt>
                <c:pt idx="2009">
                  <c:v>8.4580792986084855E-3</c:v>
                </c:pt>
                <c:pt idx="2010">
                  <c:v>8.4538742282090559E-3</c:v>
                </c:pt>
                <c:pt idx="2011">
                  <c:v>8.4496744361334166E-3</c:v>
                </c:pt>
                <c:pt idx="2012">
                  <c:v>8.4454799517355711E-3</c:v>
                </c:pt>
                <c:pt idx="2013">
                  <c:v>8.4408937721533548E-3</c:v>
                </c:pt>
                <c:pt idx="2014">
                  <c:v>8.4369087902991247E-3</c:v>
                </c:pt>
                <c:pt idx="2015">
                  <c:v>8.4327307030685889E-3</c:v>
                </c:pt>
                <c:pt idx="2016">
                  <c:v>8.4285580431970493E-3</c:v>
                </c:pt>
                <c:pt idx="2017">
                  <c:v>8.4243908400384176E-3</c:v>
                </c:pt>
                <c:pt idx="2018">
                  <c:v>8.420229122944432E-3</c:v>
                </c:pt>
                <c:pt idx="2019">
                  <c:v>8.4160729212668303E-3</c:v>
                </c:pt>
                <c:pt idx="2020">
                  <c:v>8.4119222643582216E-3</c:v>
                </c:pt>
                <c:pt idx="2021">
                  <c:v>8.4077771815699066E-3</c:v>
                </c:pt>
                <c:pt idx="2022">
                  <c:v>8.4040293002847627E-3</c:v>
                </c:pt>
                <c:pt idx="2023">
                  <c:v>8.3998948216057832E-3</c:v>
                </c:pt>
                <c:pt idx="2024">
                  <c:v>8.3957660005501856E-3</c:v>
                </c:pt>
                <c:pt idx="2025">
                  <c:v>8.3916428664685561E-3</c:v>
                </c:pt>
                <c:pt idx="2026">
                  <c:v>8.3873309135638827E-3</c:v>
                </c:pt>
                <c:pt idx="2027">
                  <c:v>8.3832195665668272E-3</c:v>
                </c:pt>
                <c:pt idx="2028">
                  <c:v>8.3791139968701564E-3</c:v>
                </c:pt>
                <c:pt idx="2029">
                  <c:v>8.3750142338239481E-3</c:v>
                </c:pt>
                <c:pt idx="2030">
                  <c:v>8.3709203067774008E-3</c:v>
                </c:pt>
                <c:pt idx="2031">
                  <c:v>8.3670251320189237E-3</c:v>
                </c:pt>
                <c:pt idx="2032">
                  <c:v>8.3629426285429867E-3</c:v>
                </c:pt>
                <c:pt idx="2033">
                  <c:v>8.3588660468338644E-3</c:v>
                </c:pt>
                <c:pt idx="2034">
                  <c:v>8.3547954162417025E-3</c:v>
                </c:pt>
                <c:pt idx="2035">
                  <c:v>8.3505392387646718E-3</c:v>
                </c:pt>
                <c:pt idx="2036">
                  <c:v>8.3464809440475622E-3</c:v>
                </c:pt>
                <c:pt idx="2037">
                  <c:v>8.342428690771897E-3</c:v>
                </c:pt>
                <c:pt idx="2038">
                  <c:v>8.3383825082860036E-3</c:v>
                </c:pt>
                <c:pt idx="2039">
                  <c:v>8.3339558517250261E-3</c:v>
                </c:pt>
                <c:pt idx="2040">
                  <c:v>8.3299224218443858E-3</c:v>
                </c:pt>
                <c:pt idx="2041">
                  <c:v>8.3258951527055546E-3</c:v>
                </c:pt>
                <c:pt idx="2042">
                  <c:v>8.3218740736556024E-3</c:v>
                </c:pt>
                <c:pt idx="2043">
                  <c:v>8.3178592140411671E-3</c:v>
                </c:pt>
                <c:pt idx="2044">
                  <c:v>8.3138506032075649E-3</c:v>
                </c:pt>
                <c:pt idx="2045">
                  <c:v>8.3098482705027486E-3</c:v>
                </c:pt>
                <c:pt idx="2046">
                  <c:v>8.3058522452715972E-3</c:v>
                </c:pt>
                <c:pt idx="2047">
                  <c:v>8.3018625568607451E-3</c:v>
                </c:pt>
                <c:pt idx="2048">
                  <c:v>8.2975056619061724E-3</c:v>
                </c:pt>
                <c:pt idx="2049">
                  <c:v>8.2935294866397415E-3</c:v>
                </c:pt>
                <c:pt idx="2050">
                  <c:v>8.2895597408055143E-3</c:v>
                </c:pt>
                <c:pt idx="2051">
                  <c:v>8.2855964537491469E-3</c:v>
                </c:pt>
                <c:pt idx="2052">
                  <c:v>8.2818249074136357E-3</c:v>
                </c:pt>
                <c:pt idx="2053">
                  <c:v>8.2767466798789775E-3</c:v>
                </c:pt>
                <c:pt idx="2054">
                  <c:v>8.2728044331994953E-3</c:v>
                </c:pt>
                <c:pt idx="2055">
                  <c:v>8.2688687687743172E-3</c:v>
                </c:pt>
                <c:pt idx="2056">
                  <c:v>8.2649397159504593E-3</c:v>
                </c:pt>
                <c:pt idx="2057">
                  <c:v>8.2604678353375722E-3</c:v>
                </c:pt>
                <c:pt idx="2058">
                  <c:v>8.2565532857395516E-3</c:v>
                </c:pt>
                <c:pt idx="2059">
                  <c:v>8.2526454426517168E-3</c:v>
                </c:pt>
                <c:pt idx="2060">
                  <c:v>8.2487443354179076E-3</c:v>
                </c:pt>
                <c:pt idx="2061">
                  <c:v>8.2453946528904254E-3</c:v>
                </c:pt>
                <c:pt idx="2062">
                  <c:v>8.2415058858998167E-3</c:v>
                </c:pt>
                <c:pt idx="2063">
                  <c:v>8.2376239359186788E-3</c:v>
                </c:pt>
                <c:pt idx="2064">
                  <c:v>8.2332078519319375E-3</c:v>
                </c:pt>
                <c:pt idx="2065">
                  <c:v>8.2293408641468998E-3</c:v>
                </c:pt>
                <c:pt idx="2066">
                  <c:v>8.225480788285798E-3</c:v>
                </c:pt>
                <c:pt idx="2067">
                  <c:v>8.2216276536933326E-3</c:v>
                </c:pt>
                <c:pt idx="2068">
                  <c:v>8.2177814897129095E-3</c:v>
                </c:pt>
                <c:pt idx="2069">
                  <c:v>8.2144770364509373E-3</c:v>
                </c:pt>
                <c:pt idx="2070">
                  <c:v>8.2101101909657064E-3</c:v>
                </c:pt>
                <c:pt idx="2071">
                  <c:v>8.2062851148853137E-3</c:v>
                </c:pt>
                <c:pt idx="2072">
                  <c:v>8.2024671267931816E-3</c:v>
                </c:pt>
                <c:pt idx="2073">
                  <c:v>8.1991858271095747E-3</c:v>
                </c:pt>
                <c:pt idx="2074">
                  <c:v>8.1957331763814357E-3</c:v>
                </c:pt>
                <c:pt idx="2075">
                  <c:v>8.1919344476942459E-3</c:v>
                </c:pt>
                <c:pt idx="2076">
                  <c:v>8.1881429128711249E-3</c:v>
                </c:pt>
                <c:pt idx="2077">
                  <c:v>8.1843586012534612E-3</c:v>
                </c:pt>
                <c:pt idx="2078">
                  <c:v>8.1804070912906163E-3</c:v>
                </c:pt>
                <c:pt idx="2079">
                  <c:v>8.1766377589722588E-3</c:v>
                </c:pt>
                <c:pt idx="2080">
                  <c:v>8.1728757401812666E-3</c:v>
                </c:pt>
                <c:pt idx="2081">
                  <c:v>8.1691210642572468E-3</c:v>
                </c:pt>
                <c:pt idx="2082">
                  <c:v>8.1653737605420062E-3</c:v>
                </c:pt>
                <c:pt idx="2083">
                  <c:v>8.1618060619142296E-3</c:v>
                </c:pt>
                <c:pt idx="2084">
                  <c:v>8.1580731342588454E-3</c:v>
                </c:pt>
                <c:pt idx="2085">
                  <c:v>8.1543476645290092E-3</c:v>
                </c:pt>
                <c:pt idx="2086">
                  <c:v>8.1506296820634625E-3</c:v>
                </c:pt>
                <c:pt idx="2087">
                  <c:v>8.1467488519819733E-3</c:v>
                </c:pt>
                <c:pt idx="2088">
                  <c:v>8.1430463976524762E-3</c:v>
                </c:pt>
                <c:pt idx="2089">
                  <c:v>8.1393515209094488E-3</c:v>
                </c:pt>
                <c:pt idx="2090">
                  <c:v>8.1356642510920611E-3</c:v>
                </c:pt>
                <c:pt idx="2091">
                  <c:v>8.1321531055727949E-3</c:v>
                </c:pt>
                <c:pt idx="2092">
                  <c:v>8.1284806628145016E-3</c:v>
                </c:pt>
                <c:pt idx="2093">
                  <c:v>8.124815912693012E-3</c:v>
                </c:pt>
                <c:pt idx="2094">
                  <c:v>8.1211588845452997E-3</c:v>
                </c:pt>
                <c:pt idx="2095">
                  <c:v>8.1175096077118758E-3</c:v>
                </c:pt>
                <c:pt idx="2096">
                  <c:v>8.113868111528387E-3</c:v>
                </c:pt>
                <c:pt idx="2097">
                  <c:v>8.1102344253344612E-3</c:v>
                </c:pt>
                <c:pt idx="2098">
                  <c:v>8.1066085784675113E-3</c:v>
                </c:pt>
                <c:pt idx="2099">
                  <c:v>8.1029906002649567E-3</c:v>
                </c:pt>
                <c:pt idx="2100">
                  <c:v>8.0985603132665042E-3</c:v>
                </c:pt>
                <c:pt idx="2101">
                  <c:v>8.0949606405960259E-3</c:v>
                </c:pt>
                <c:pt idx="2102">
                  <c:v>8.0913689361533456E-3</c:v>
                </c:pt>
                <c:pt idx="2103">
                  <c:v>8.0877852292767158E-3</c:v>
                </c:pt>
                <c:pt idx="2104">
                  <c:v>8.0846955410814568E-3</c:v>
                </c:pt>
                <c:pt idx="2105">
                  <c:v>8.0811264008268571E-3</c:v>
                </c:pt>
                <c:pt idx="2106">
                  <c:v>8.0775653392199508E-3</c:v>
                </c:pt>
                <c:pt idx="2107">
                  <c:v>8.0740123856003331E-3</c:v>
                </c:pt>
                <c:pt idx="2108">
                  <c:v>8.0704675693036611E-3</c:v>
                </c:pt>
                <c:pt idx="2109">
                  <c:v>8.066452579904999E-3</c:v>
                </c:pt>
                <c:pt idx="2110">
                  <c:v>8.0629256774854222E-3</c:v>
                </c:pt>
                <c:pt idx="2111">
                  <c:v>8.0594070073430699E-3</c:v>
                </c:pt>
                <c:pt idx="2112">
                  <c:v>8.055896598815766E-3</c:v>
                </c:pt>
                <c:pt idx="2113">
                  <c:v>8.0528665744802937E-3</c:v>
                </c:pt>
                <c:pt idx="2114">
                  <c:v>8.0493711982068446E-3</c:v>
                </c:pt>
                <c:pt idx="2115">
                  <c:v>8.0458841646164434E-3</c:v>
                </c:pt>
                <c:pt idx="2116">
                  <c:v>8.0424055030456215E-3</c:v>
                </c:pt>
                <c:pt idx="2117">
                  <c:v>8.0384695072390679E-3</c:v>
                </c:pt>
                <c:pt idx="2118">
                  <c:v>8.0350092845006219E-3</c:v>
                </c:pt>
                <c:pt idx="2119">
                  <c:v>8.0315575287415522E-3</c:v>
                </c:pt>
                <c:pt idx="2120">
                  <c:v>8.0281142693009698E-3</c:v>
                </c:pt>
                <c:pt idx="2121">
                  <c:v>8.0246795355154079E-3</c:v>
                </c:pt>
                <c:pt idx="2122">
                  <c:v>8.0212533567218299E-3</c:v>
                </c:pt>
                <c:pt idx="2123">
                  <c:v>8.0178357622576277E-3</c:v>
                </c:pt>
                <c:pt idx="2124">
                  <c:v>8.014426781460195E-3</c:v>
                </c:pt>
                <c:pt idx="2125">
                  <c:v>8.0110264436660632E-3</c:v>
                </c:pt>
                <c:pt idx="2126">
                  <c:v>8.0083867409183936E-3</c:v>
                </c:pt>
                <c:pt idx="2127">
                  <c:v>8.0050009959822671E-3</c:v>
                </c:pt>
                <c:pt idx="2128">
                  <c:v>8.001623970457632E-3</c:v>
                </c:pt>
                <c:pt idx="2129">
                  <c:v>7.9982556936779321E-3</c:v>
                </c:pt>
                <c:pt idx="2130">
                  <c:v>7.9947479371803298E-3</c:v>
                </c:pt>
                <c:pt idx="2131">
                  <c:v>7.9913978109507136E-3</c:v>
                </c:pt>
                <c:pt idx="2132">
                  <c:v>7.9880565237916736E-3</c:v>
                </c:pt>
                <c:pt idx="2133">
                  <c:v>7.9847241050384227E-3</c:v>
                </c:pt>
                <c:pt idx="2134">
                  <c:v>7.9814005840252982E-3</c:v>
                </c:pt>
                <c:pt idx="2135">
                  <c:v>7.9782313993845052E-3</c:v>
                </c:pt>
                <c:pt idx="2136">
                  <c:v>7.9749251851861762E-3</c:v>
                </c:pt>
                <c:pt idx="2137">
                  <c:v>7.9716279544078221E-3</c:v>
                </c:pt>
                <c:pt idx="2138">
                  <c:v>7.9683397363828831E-3</c:v>
                </c:pt>
                <c:pt idx="2139">
                  <c:v>7.9649174717734868E-3</c:v>
                </c:pt>
                <c:pt idx="2140">
                  <c:v>7.9616479532257194E-3</c:v>
                </c:pt>
                <c:pt idx="2141">
                  <c:v>7.9583875377579986E-3</c:v>
                </c:pt>
                <c:pt idx="2142">
                  <c:v>7.9551362547055429E-3</c:v>
                </c:pt>
                <c:pt idx="2143">
                  <c:v>7.9518941334009319E-3</c:v>
                </c:pt>
                <c:pt idx="2144">
                  <c:v>7.9488013387493811E-3</c:v>
                </c:pt>
                <c:pt idx="2145">
                  <c:v>7.9455770313435602E-3</c:v>
                </c:pt>
                <c:pt idx="2146">
                  <c:v>7.9423619713608982E-3</c:v>
                </c:pt>
                <c:pt idx="2147">
                  <c:v>7.9391561881330709E-3</c:v>
                </c:pt>
                <c:pt idx="2148">
                  <c:v>7.935959710994844E-3</c:v>
                </c:pt>
                <c:pt idx="2149">
                  <c:v>7.9327725692796593E-3</c:v>
                </c:pt>
                <c:pt idx="2150">
                  <c:v>7.9295947923187504E-3</c:v>
                </c:pt>
                <c:pt idx="2151">
                  <c:v>7.9264264094473253E-3</c:v>
                </c:pt>
                <c:pt idx="2152">
                  <c:v>7.9225915735926834E-3</c:v>
                </c:pt>
                <c:pt idx="2153">
                  <c:v>7.9194451503812463E-3</c:v>
                </c:pt>
                <c:pt idx="2154">
                  <c:v>7.9163082209115151E-3</c:v>
                </c:pt>
                <c:pt idx="2155">
                  <c:v>7.9131808145187343E-3</c:v>
                </c:pt>
                <c:pt idx="2156">
                  <c:v>7.9104608698132121E-3</c:v>
                </c:pt>
                <c:pt idx="2157">
                  <c:v>7.9073507188139568E-3</c:v>
                </c:pt>
                <c:pt idx="2158">
                  <c:v>7.904250171897477E-3</c:v>
                </c:pt>
                <c:pt idx="2159">
                  <c:v>7.9011592583989945E-3</c:v>
                </c:pt>
                <c:pt idx="2160">
                  <c:v>7.8980780076506746E-3</c:v>
                </c:pt>
                <c:pt idx="2161">
                  <c:v>7.8946180035246016E-3</c:v>
                </c:pt>
                <c:pt idx="2162">
                  <c:v>7.8915580800422627E-3</c:v>
                </c:pt>
                <c:pt idx="2163">
                  <c:v>7.8885079143145298E-3</c:v>
                </c:pt>
                <c:pt idx="2164">
                  <c:v>7.8854675356753549E-3</c:v>
                </c:pt>
                <c:pt idx="2165">
                  <c:v>7.8828177218353487E-3</c:v>
                </c:pt>
                <c:pt idx="2166">
                  <c:v>7.8797950635896806E-3</c:v>
                </c:pt>
                <c:pt idx="2167">
                  <c:v>7.8767822734293804E-3</c:v>
                </c:pt>
                <c:pt idx="2168">
                  <c:v>7.8737793806844241E-3</c:v>
                </c:pt>
                <c:pt idx="2169">
                  <c:v>7.8707864146896015E-3</c:v>
                </c:pt>
                <c:pt idx="2170">
                  <c:v>7.867432435425141E-3</c:v>
                </c:pt>
                <c:pt idx="2171">
                  <c:v>7.864461387768213E-3</c:v>
                </c:pt>
                <c:pt idx="2172">
                  <c:v>7.8615003618744874E-3</c:v>
                </c:pt>
                <c:pt idx="2173">
                  <c:v>7.8585493870774927E-3</c:v>
                </c:pt>
                <c:pt idx="2174">
                  <c:v>7.8556084927124698E-3</c:v>
                </c:pt>
                <c:pt idx="2175">
                  <c:v>7.8526777081133758E-3</c:v>
                </c:pt>
                <c:pt idx="2176">
                  <c:v>7.8497570626137325E-3</c:v>
                </c:pt>
                <c:pt idx="2177">
                  <c:v>7.846846585547497E-3</c:v>
                </c:pt>
                <c:pt idx="2178">
                  <c:v>7.8445382192548433E-3</c:v>
                </c:pt>
                <c:pt idx="2179">
                  <c:v>7.8416447799200852E-3</c:v>
                </c:pt>
                <c:pt idx="2180">
                  <c:v>7.8387615853159152E-3</c:v>
                </c:pt>
                <c:pt idx="2181">
                  <c:v>7.835888664774894E-3</c:v>
                </c:pt>
                <c:pt idx="2182">
                  <c:v>7.8330260476286943E-3</c:v>
                </c:pt>
                <c:pt idx="2183">
                  <c:v>7.8300586624269562E-3</c:v>
                </c:pt>
                <c:pt idx="2184">
                  <c:v>7.827217428735999E-3</c:v>
                </c:pt>
                <c:pt idx="2185">
                  <c:v>7.824386588778388E-3</c:v>
                </c:pt>
                <c:pt idx="2186">
                  <c:v>7.8215661718867048E-3</c:v>
                </c:pt>
                <c:pt idx="2187">
                  <c:v>7.8188685394405908E-3</c:v>
                </c:pt>
                <c:pt idx="2188">
                  <c:v>7.8160683586368952E-3</c:v>
                </c:pt>
                <c:pt idx="2189">
                  <c:v>7.8132786865510746E-3</c:v>
                </c:pt>
                <c:pt idx="2190">
                  <c:v>7.8104995525174531E-3</c:v>
                </c:pt>
                <c:pt idx="2191">
                  <c:v>7.8076214600623292E-3</c:v>
                </c:pt>
                <c:pt idx="2192">
                  <c:v>7.8048641975503935E-3</c:v>
                </c:pt>
                <c:pt idx="2193">
                  <c:v>7.8021175634324464E-3</c:v>
                </c:pt>
                <c:pt idx="2194">
                  <c:v>7.7993815870401901E-3</c:v>
                </c:pt>
                <c:pt idx="2195">
                  <c:v>7.796656297706644E-3</c:v>
                </c:pt>
                <c:pt idx="2196">
                  <c:v>7.7940476899861508E-3</c:v>
                </c:pt>
                <c:pt idx="2197">
                  <c:v>7.7913431436092426E-3</c:v>
                </c:pt>
                <c:pt idx="2198">
                  <c:v>7.7886493699397021E-3</c:v>
                </c:pt>
                <c:pt idx="2199">
                  <c:v>7.7859663983105279E-3</c:v>
                </c:pt>
                <c:pt idx="2200">
                  <c:v>7.7832942580533969E-3</c:v>
                </c:pt>
                <c:pt idx="2201">
                  <c:v>7.7806329785008663E-3</c:v>
                </c:pt>
                <c:pt idx="2202">
                  <c:v>7.7779825889846121E-3</c:v>
                </c:pt>
                <c:pt idx="2203">
                  <c:v>7.7753431188371924E-3</c:v>
                </c:pt>
                <c:pt idx="2204">
                  <c:v>7.7722145593587498E-3</c:v>
                </c:pt>
                <c:pt idx="2205">
                  <c:v>7.7696007080637714E-3</c:v>
                </c:pt>
                <c:pt idx="2206">
                  <c:v>7.7669978626600461E-3</c:v>
                </c:pt>
                <c:pt idx="2207">
                  <c:v>7.7644058168734346E-3</c:v>
                </c:pt>
                <c:pt idx="2208">
                  <c:v>7.7621155852288307E-3</c:v>
                </c:pt>
                <c:pt idx="2209">
                  <c:v>7.7595422116398553E-3</c:v>
                </c:pt>
                <c:pt idx="2210">
                  <c:v>7.7569786042081621E-3</c:v>
                </c:pt>
                <c:pt idx="2211">
                  <c:v>7.7544243565750882E-3</c:v>
                </c:pt>
                <c:pt idx="2212">
                  <c:v>7.7518790614388997E-3</c:v>
                </c:pt>
                <c:pt idx="2213">
                  <c:v>7.7490581560340152E-3</c:v>
                </c:pt>
                <c:pt idx="2214">
                  <c:v>7.7465305794881022E-3</c:v>
                </c:pt>
                <c:pt idx="2215">
                  <c:v>7.7440106063783503E-3</c:v>
                </c:pt>
                <c:pt idx="2216">
                  <c:v>7.7414978323017952E-3</c:v>
                </c:pt>
                <c:pt idx="2217">
                  <c:v>7.7392725515089533E-3</c:v>
                </c:pt>
                <c:pt idx="2218">
                  <c:v>7.7367723651087465E-3</c:v>
                </c:pt>
                <c:pt idx="2219">
                  <c:v>7.7342782536410091E-3</c:v>
                </c:pt>
                <c:pt idx="2220">
                  <c:v>7.7317898022463381E-3</c:v>
                </c:pt>
                <c:pt idx="2221">
                  <c:v>7.7293065951209482E-3</c:v>
                </c:pt>
                <c:pt idx="2222">
                  <c:v>7.7265496039241053E-3</c:v>
                </c:pt>
                <c:pt idx="2223">
                  <c:v>7.7240758217527392E-3</c:v>
                </c:pt>
                <c:pt idx="2224">
                  <c:v>7.7216059699389177E-3</c:v>
                </c:pt>
                <c:pt idx="2225">
                  <c:v>7.7191396357156163E-3</c:v>
                </c:pt>
                <c:pt idx="2226">
                  <c:v>7.7166764053862302E-3</c:v>
                </c:pt>
                <c:pt idx="2227">
                  <c:v>7.714215864324578E-3</c:v>
                </c:pt>
                <c:pt idx="2228">
                  <c:v>7.7117575969766162E-3</c:v>
                </c:pt>
                <c:pt idx="2229">
                  <c:v>7.7093011868561443E-3</c:v>
                </c:pt>
                <c:pt idx="2230">
                  <c:v>7.7072174485121846E-3</c:v>
                </c:pt>
                <c:pt idx="2231">
                  <c:v>7.7047636428453949E-3</c:v>
                </c:pt>
                <c:pt idx="2232">
                  <c:v>7.7023104472708015E-3</c:v>
                </c:pt>
                <c:pt idx="2233">
                  <c:v>7.6998575047592735E-3</c:v>
                </c:pt>
                <c:pt idx="2234">
                  <c:v>7.6974047475395274E-3</c:v>
                </c:pt>
                <c:pt idx="2235">
                  <c:v>7.6948591934907652E-3</c:v>
                </c:pt>
                <c:pt idx="2236">
                  <c:v>7.6924067839257235E-3</c:v>
                </c:pt>
                <c:pt idx="2237">
                  <c:v>7.6895822868310914E-3</c:v>
                </c:pt>
                <c:pt idx="2238">
                  <c:v>7.68750256796081E-3</c:v>
                </c:pt>
                <c:pt idx="2239">
                  <c:v>7.6851439026480745E-3</c:v>
                </c:pt>
                <c:pt idx="2240">
                  <c:v>7.6826923542754168E-3</c:v>
                </c:pt>
                <c:pt idx="2241">
                  <c:v>7.6802410235607384E-3</c:v>
                </c:pt>
                <c:pt idx="2242">
                  <c:v>7.6777899151249584E-3</c:v>
                </c:pt>
                <c:pt idx="2243">
                  <c:v>7.675245762283304E-3</c:v>
                </c:pt>
                <c:pt idx="2244">
                  <c:v>7.6727950782905169E-3</c:v>
                </c:pt>
                <c:pt idx="2245">
                  <c:v>7.670344630800568E-3</c:v>
                </c:pt>
                <c:pt idx="2246">
                  <c:v>7.6678944244348984E-3</c:v>
                </c:pt>
                <c:pt idx="2247">
                  <c:v>7.6651878996059318E-3</c:v>
                </c:pt>
                <c:pt idx="2248">
                  <c:v>7.6627382580376595E-3</c:v>
                </c:pt>
                <c:pt idx="2249">
                  <c:v>7.6602888717737351E-3</c:v>
                </c:pt>
                <c:pt idx="2250">
                  <c:v>7.6578397454377146E-3</c:v>
                </c:pt>
                <c:pt idx="2251">
                  <c:v>7.6553908836518338E-3</c:v>
                </c:pt>
                <c:pt idx="2252">
                  <c:v>7.6529422910400872E-3</c:v>
                </c:pt>
                <c:pt idx="2253">
                  <c:v>7.6504939722251489E-3</c:v>
                </c:pt>
                <c:pt idx="2254">
                  <c:v>7.6480459318305754E-3</c:v>
                </c:pt>
                <c:pt idx="2255">
                  <c:v>7.6455981744794803E-3</c:v>
                </c:pt>
                <c:pt idx="2256">
                  <c:v>7.6428696228549448E-3</c:v>
                </c:pt>
                <c:pt idx="2257">
                  <c:v>7.6404223574907488E-3</c:v>
                </c:pt>
                <c:pt idx="2258">
                  <c:v>7.6379753900983624E-3</c:v>
                </c:pt>
                <c:pt idx="2259">
                  <c:v>7.6355287253011134E-3</c:v>
                </c:pt>
                <c:pt idx="2260">
                  <c:v>7.6330823677227639E-3</c:v>
                </c:pt>
                <c:pt idx="2261">
                  <c:v>7.630636321985778E-3</c:v>
                </c:pt>
                <c:pt idx="2262">
                  <c:v>7.6281905927134842E-3</c:v>
                </c:pt>
                <c:pt idx="2263">
                  <c:v>7.6245357725935317E-3</c:v>
                </c:pt>
                <c:pt idx="2264">
                  <c:v>7.623300102057153E-3</c:v>
                </c:pt>
                <c:pt idx="2265">
                  <c:v>7.6199016614338878E-3</c:v>
                </c:pt>
                <c:pt idx="2266">
                  <c:v>7.6174574151793616E-3</c:v>
                </c:pt>
                <c:pt idx="2267">
                  <c:v>7.615013510131898E-3</c:v>
                </c:pt>
                <c:pt idx="2268">
                  <c:v>7.6125699509164927E-3</c:v>
                </c:pt>
                <c:pt idx="2269">
                  <c:v>7.6102208004071095E-3</c:v>
                </c:pt>
                <c:pt idx="2270">
                  <c:v>7.6077779712978421E-3</c:v>
                </c:pt>
                <c:pt idx="2271">
                  <c:v>7.6053355015339138E-3</c:v>
                </c:pt>
                <c:pt idx="2272">
                  <c:v>7.6028933957385135E-3</c:v>
                </c:pt>
                <c:pt idx="2273">
                  <c:v>7.6002633462149884E-3</c:v>
                </c:pt>
                <c:pt idx="2274">
                  <c:v>7.5979161169671752E-3</c:v>
                </c:pt>
                <c:pt idx="2275">
                  <c:v>7.5954751080126422E-3</c:v>
                </c:pt>
                <c:pt idx="2276">
                  <c:v>7.5930344818731926E-3</c:v>
                </c:pt>
                <c:pt idx="2277">
                  <c:v>7.5905942431716512E-3</c:v>
                </c:pt>
                <c:pt idx="2278">
                  <c:v>7.5881543965295381E-3</c:v>
                </c:pt>
                <c:pt idx="2279">
                  <c:v>7.5857149465705462E-3</c:v>
                </c:pt>
                <c:pt idx="2280">
                  <c:v>7.5832758979166312E-3</c:v>
                </c:pt>
                <c:pt idx="2281">
                  <c:v>7.5808372551914843E-3</c:v>
                </c:pt>
                <c:pt idx="2282">
                  <c:v>7.5785877199487052E-3</c:v>
                </c:pt>
                <c:pt idx="2283">
                  <c:v>7.5761499429056189E-3</c:v>
                </c:pt>
                <c:pt idx="2284">
                  <c:v>7.5737125849462007E-3</c:v>
                </c:pt>
                <c:pt idx="2285">
                  <c:v>7.5712756506957635E-3</c:v>
                </c:pt>
                <c:pt idx="2286">
                  <c:v>7.5688391447756636E-3</c:v>
                </c:pt>
                <c:pt idx="2287">
                  <c:v>7.5663086285088499E-3</c:v>
                </c:pt>
                <c:pt idx="2288">
                  <c:v>7.5639674364163046E-3</c:v>
                </c:pt>
                <c:pt idx="2289">
                  <c:v>7.5615322432215177E-3</c:v>
                </c:pt>
                <c:pt idx="2290">
                  <c:v>7.559097496847334E-3</c:v>
                </c:pt>
                <c:pt idx="2291">
                  <c:v>7.5566632019146715E-3</c:v>
                </c:pt>
                <c:pt idx="2292">
                  <c:v>7.5542293630466457E-3</c:v>
                </c:pt>
                <c:pt idx="2293">
                  <c:v>7.551795984865493E-3</c:v>
                </c:pt>
                <c:pt idx="2294">
                  <c:v>7.5493630719930113E-3</c:v>
                </c:pt>
                <c:pt idx="2295">
                  <c:v>7.546930629051876E-3</c:v>
                </c:pt>
                <c:pt idx="2296">
                  <c:v>7.5444986606643238E-3</c:v>
                </c:pt>
                <c:pt idx="2297">
                  <c:v>7.5420671714521532E-3</c:v>
                </c:pt>
                <c:pt idx="2298">
                  <c:v>7.5396361660380381E-3</c:v>
                </c:pt>
                <c:pt idx="2299">
                  <c:v>7.5369531102931642E-3</c:v>
                </c:pt>
                <c:pt idx="2300">
                  <c:v>7.5345231710771338E-3</c:v>
                </c:pt>
                <c:pt idx="2301">
                  <c:v>7.5320937298282969E-3</c:v>
                </c:pt>
                <c:pt idx="2302">
                  <c:v>7.5296647911696933E-3</c:v>
                </c:pt>
                <c:pt idx="2303">
                  <c:v>7.5272363597221597E-3</c:v>
                </c:pt>
                <c:pt idx="2304">
                  <c:v>7.5248084401082944E-3</c:v>
                </c:pt>
                <c:pt idx="2305">
                  <c:v>7.5223810369498163E-3</c:v>
                </c:pt>
                <c:pt idx="2306">
                  <c:v>7.5199541548684424E-3</c:v>
                </c:pt>
                <c:pt idx="2307">
                  <c:v>7.5175277984858898E-3</c:v>
                </c:pt>
                <c:pt idx="2308">
                  <c:v>7.5148177147135375E-3</c:v>
                </c:pt>
                <c:pt idx="2309">
                  <c:v>7.5123923915694805E-3</c:v>
                </c:pt>
                <c:pt idx="2310">
                  <c:v>7.5099676090625246E-3</c:v>
                </c:pt>
                <c:pt idx="2311">
                  <c:v>7.5075433718159272E-3</c:v>
                </c:pt>
                <c:pt idx="2312">
                  <c:v>7.5052144797188311E-3</c:v>
                </c:pt>
                <c:pt idx="2313">
                  <c:v>7.5020991374509585E-3</c:v>
                </c:pt>
                <c:pt idx="2314">
                  <c:v>7.499676733063277E-3</c:v>
                </c:pt>
                <c:pt idx="2315">
                  <c:v>7.4972548933854039E-3</c:v>
                </c:pt>
                <c:pt idx="2316">
                  <c:v>7.4942981053649441E-3</c:v>
                </c:pt>
                <c:pt idx="2317">
                  <c:v>7.4921284011061455E-3</c:v>
                </c:pt>
                <c:pt idx="2318">
                  <c:v>7.4897082614437081E-3</c:v>
                </c:pt>
                <c:pt idx="2319">
                  <c:v>7.4872887060528272E-3</c:v>
                </c:pt>
                <c:pt idx="2320">
                  <c:v>7.4851543274079826E-3</c:v>
                </c:pt>
                <c:pt idx="2321">
                  <c:v>7.482735973047063E-3</c:v>
                </c:pt>
                <c:pt idx="2322">
                  <c:v>7.4803182157486521E-3</c:v>
                </c:pt>
                <c:pt idx="2323">
                  <c:v>7.4779010601346259E-3</c:v>
                </c:pt>
                <c:pt idx="2324">
                  <c:v>7.4751998549576135E-3</c:v>
                </c:pt>
                <c:pt idx="2325">
                  <c:v>7.4727839022633684E-3</c:v>
                </c:pt>
                <c:pt idx="2326">
                  <c:v>7.4703685661945832E-3</c:v>
                </c:pt>
                <c:pt idx="2327">
                  <c:v>7.4679538513742266E-3</c:v>
                </c:pt>
                <c:pt idx="2328">
                  <c:v>7.4655397624235498E-3</c:v>
                </c:pt>
                <c:pt idx="2329">
                  <c:v>7.4634110206231955E-3</c:v>
                </c:pt>
                <c:pt idx="2330">
                  <c:v>7.4607134806175188E-3</c:v>
                </c:pt>
                <c:pt idx="2331">
                  <c:v>7.4583012970059533E-3</c:v>
                </c:pt>
                <c:pt idx="2332">
                  <c:v>7.4558897577516447E-3</c:v>
                </c:pt>
                <c:pt idx="2333">
                  <c:v>7.4537636133632495E-3</c:v>
                </c:pt>
                <c:pt idx="2334">
                  <c:v>7.451543208109041E-3</c:v>
                </c:pt>
                <c:pt idx="2335">
                  <c:v>7.4491336357124021E-3</c:v>
                </c:pt>
                <c:pt idx="2336">
                  <c:v>7.4467247243609046E-3</c:v>
                </c:pt>
                <c:pt idx="2337">
                  <c:v>7.4443164786740582E-3</c:v>
                </c:pt>
                <c:pt idx="2338">
                  <c:v>7.441813987590808E-3</c:v>
                </c:pt>
                <c:pt idx="2339">
                  <c:v>7.4394070872572616E-3</c:v>
                </c:pt>
                <c:pt idx="2340">
                  <c:v>7.4370008668119495E-3</c:v>
                </c:pt>
                <c:pt idx="2341">
                  <c:v>7.4345953308784258E-3</c:v>
                </c:pt>
                <c:pt idx="2342">
                  <c:v>7.4321904840745339E-3</c:v>
                </c:pt>
                <c:pt idx="2343">
                  <c:v>7.4298812423122355E-3</c:v>
                </c:pt>
                <c:pt idx="2344">
                  <c:v>7.4274777856754284E-3</c:v>
                </c:pt>
                <c:pt idx="2345">
                  <c:v>7.4250750316730372E-3</c:v>
                </c:pt>
                <c:pt idx="2346">
                  <c:v>7.4226729849254528E-3</c:v>
                </c:pt>
                <c:pt idx="2347">
                  <c:v>7.4201767487699398E-3</c:v>
                </c:pt>
                <c:pt idx="2348">
                  <c:v>7.4177761337989537E-3</c:v>
                </c:pt>
                <c:pt idx="2349">
                  <c:v>7.4153762403066691E-3</c:v>
                </c:pt>
                <c:pt idx="2350">
                  <c:v>7.4116064479018357E-3</c:v>
                </c:pt>
                <c:pt idx="2351">
                  <c:v>7.4103309471924223E-3</c:v>
                </c:pt>
                <c:pt idx="2352">
                  <c:v>7.4082758155770388E-3</c:v>
                </c:pt>
                <c:pt idx="2353">
                  <c:v>7.4058788490035258E-3</c:v>
                </c:pt>
                <c:pt idx="2354">
                  <c:v>7.4034826266523761E-3</c:v>
                </c:pt>
                <c:pt idx="2355">
                  <c:v>7.4010871531444231E-3</c:v>
                </c:pt>
                <c:pt idx="2356">
                  <c:v>7.398692433101828E-3</c:v>
                </c:pt>
                <c:pt idx="2357">
                  <c:v>7.3962984711432138E-3</c:v>
                </c:pt>
                <c:pt idx="2358">
                  <c:v>7.3939052718911833E-3</c:v>
                </c:pt>
                <c:pt idx="2359">
                  <c:v>7.3915128399648028E-3</c:v>
                </c:pt>
                <c:pt idx="2360">
                  <c:v>7.3886470309223887E-3</c:v>
                </c:pt>
                <c:pt idx="2361">
                  <c:v>7.3862561883606109E-3</c:v>
                </c:pt>
                <c:pt idx="2362">
                  <c:v>7.383866128797446E-3</c:v>
                </c:pt>
                <c:pt idx="2363">
                  <c:v>7.3814768568528531E-3</c:v>
                </c:pt>
                <c:pt idx="2364">
                  <c:v>7.3793727630061083E-3</c:v>
                </c:pt>
                <c:pt idx="2365">
                  <c:v>7.3769850512042795E-3</c:v>
                </c:pt>
                <c:pt idx="2366">
                  <c:v>7.3745981397978291E-3</c:v>
                </c:pt>
                <c:pt idx="2367">
                  <c:v>7.3722120334073242E-3</c:v>
                </c:pt>
                <c:pt idx="2368">
                  <c:v>7.3698267366542024E-3</c:v>
                </c:pt>
                <c:pt idx="2369">
                  <c:v>7.3671580239635789E-3</c:v>
                </c:pt>
                <c:pt idx="2370">
                  <c:v>7.3647743947396855E-3</c:v>
                </c:pt>
                <c:pt idx="2371">
                  <c:v>7.3623915901030717E-3</c:v>
                </c:pt>
                <c:pt idx="2372">
                  <c:v>7.3600096146741291E-3</c:v>
                </c:pt>
                <c:pt idx="2373">
                  <c:v>7.3579125591635031E-3</c:v>
                </c:pt>
                <c:pt idx="2374">
                  <c:v>7.3555322172648317E-3</c:v>
                </c:pt>
                <c:pt idx="2375">
                  <c:v>7.3531527173475095E-3</c:v>
                </c:pt>
                <c:pt idx="2376">
                  <c:v>7.3504900974475885E-3</c:v>
                </c:pt>
                <c:pt idx="2377">
                  <c:v>7.3481123373675752E-3</c:v>
                </c:pt>
                <c:pt idx="2378">
                  <c:v>7.3457354342197226E-3</c:v>
                </c:pt>
                <c:pt idx="2379">
                  <c:v>7.3433593926244189E-3</c:v>
                </c:pt>
                <c:pt idx="2380">
                  <c:v>7.3409842172029146E-3</c:v>
                </c:pt>
                <c:pt idx="2381">
                  <c:v>7.3388936581965996E-3</c:v>
                </c:pt>
                <c:pt idx="2382">
                  <c:v>7.3362364833632942E-3</c:v>
                </c:pt>
                <c:pt idx="2383">
                  <c:v>7.3338639341855288E-3</c:v>
                </c:pt>
                <c:pt idx="2384">
                  <c:v>7.331492269663553E-3</c:v>
                </c:pt>
                <c:pt idx="2385">
                  <c:v>7.3294050436450353E-3</c:v>
                </c:pt>
                <c:pt idx="2386">
                  <c:v>7.3272241109910837E-3</c:v>
                </c:pt>
                <c:pt idx="2387">
                  <c:v>7.3248550401413129E-3</c:v>
                </c:pt>
                <c:pt idx="2388">
                  <c:v>7.3224868706107818E-3</c:v>
                </c:pt>
                <c:pt idx="2389">
                  <c:v>7.3201196070185586E-3</c:v>
                </c:pt>
                <c:pt idx="2390">
                  <c:v>7.3176588258191443E-3</c:v>
                </c:pt>
                <c:pt idx="2391">
                  <c:v>7.3152934069544073E-3</c:v>
                </c:pt>
                <c:pt idx="2392">
                  <c:v>7.3129289082525181E-3</c:v>
                </c:pt>
                <c:pt idx="2393">
                  <c:v>7.3105653343339553E-3</c:v>
                </c:pt>
                <c:pt idx="2394">
                  <c:v>7.3082026898183211E-3</c:v>
                </c:pt>
                <c:pt idx="2395">
                  <c:v>7.3059353089059212E-3</c:v>
                </c:pt>
                <c:pt idx="2396">
                  <c:v>7.3035745162475423E-3</c:v>
                </c:pt>
                <c:pt idx="2397">
                  <c:v>7.30121466648752E-3</c:v>
                </c:pt>
                <c:pt idx="2398">
                  <c:v>7.2988557642466867E-3</c:v>
                </c:pt>
                <c:pt idx="2399">
                  <c:v>7.2964035699938394E-3</c:v>
                </c:pt>
                <c:pt idx="2400">
                  <c:v>7.2940465989192625E-3</c:v>
                </c:pt>
                <c:pt idx="2401">
                  <c:v>7.2916905895874596E-3</c:v>
                </c:pt>
                <c:pt idx="2402">
                  <c:v>7.289335546619348E-3</c:v>
                </c:pt>
                <c:pt idx="2403">
                  <c:v>7.287075627520706E-3</c:v>
                </c:pt>
                <c:pt idx="2404">
                  <c:v>7.2847225074095653E-3</c:v>
                </c:pt>
                <c:pt idx="2405">
                  <c:v>7.2823703671572705E-3</c:v>
                </c:pt>
                <c:pt idx="2406">
                  <c:v>7.2800192113820061E-3</c:v>
                </c:pt>
                <c:pt idx="2407">
                  <c:v>7.277669044703723E-3</c:v>
                </c:pt>
                <c:pt idx="2408">
                  <c:v>7.2753198717423716E-3</c:v>
                </c:pt>
                <c:pt idx="2409">
                  <c:v>7.2729716971174623E-3</c:v>
                </c:pt>
                <c:pt idx="2410">
                  <c:v>7.2706245254498267E-3</c:v>
                </c:pt>
                <c:pt idx="2411">
                  <c:v>7.2682783613576517E-3</c:v>
                </c:pt>
                <c:pt idx="2412">
                  <c:v>7.2654635922810773E-3</c:v>
                </c:pt>
                <c:pt idx="2413">
                  <c:v>7.2631195926410996E-3</c:v>
                </c:pt>
                <c:pt idx="2414">
                  <c:v>7.2607766162647459E-3</c:v>
                </c:pt>
                <c:pt idx="2415">
                  <c:v>7.2584346677719768E-3</c:v>
                </c:pt>
                <c:pt idx="2416">
                  <c:v>7.2563751858991813E-3</c:v>
                </c:pt>
                <c:pt idx="2417">
                  <c:v>7.2540352212714359E-3</c:v>
                </c:pt>
                <c:pt idx="2418">
                  <c:v>7.2516962972884198E-3</c:v>
                </c:pt>
                <c:pt idx="2419">
                  <c:v>7.2493584185698247E-3</c:v>
                </c:pt>
                <c:pt idx="2420">
                  <c:v>7.2470215897362175E-3</c:v>
                </c:pt>
                <c:pt idx="2421">
                  <c:v>7.2444048210854118E-3</c:v>
                </c:pt>
                <c:pt idx="2422">
                  <c:v>7.2420701971344769E-3</c:v>
                </c:pt>
                <c:pt idx="2423">
                  <c:v>7.2397366380263783E-3</c:v>
                </c:pt>
                <c:pt idx="2424">
                  <c:v>7.2374041483793594E-3</c:v>
                </c:pt>
                <c:pt idx="2425">
                  <c:v>7.2353533555165129E-3</c:v>
                </c:pt>
                <c:pt idx="2426">
                  <c:v>7.2330229229989502E-3</c:v>
                </c:pt>
                <c:pt idx="2427">
                  <c:v>7.2306935727029136E-3</c:v>
                </c:pt>
                <c:pt idx="2428">
                  <c:v>7.2283653092476583E-3</c:v>
                </c:pt>
                <c:pt idx="2429">
                  <c:v>7.2257579037672227E-3</c:v>
                </c:pt>
                <c:pt idx="2430">
                  <c:v>7.2234319279071329E-3</c:v>
                </c:pt>
                <c:pt idx="2431">
                  <c:v>7.2211070538461247E-3</c:v>
                </c:pt>
                <c:pt idx="2432">
                  <c:v>7.218783286204589E-3</c:v>
                </c:pt>
                <c:pt idx="2433">
                  <c:v>7.2164606296020563E-3</c:v>
                </c:pt>
                <c:pt idx="2434">
                  <c:v>7.2141390886580562E-3</c:v>
                </c:pt>
                <c:pt idx="2435">
                  <c:v>7.2118186679916907E-3</c:v>
                </c:pt>
                <c:pt idx="2436">
                  <c:v>7.2094993722233488E-3</c:v>
                </c:pt>
                <c:pt idx="2437">
                  <c:v>7.207181205971273E-3</c:v>
                </c:pt>
                <c:pt idx="2438">
                  <c:v>7.2052365695763768E-3</c:v>
                </c:pt>
                <c:pt idx="2439">
                  <c:v>7.2029205296600431E-3</c:v>
                </c:pt>
                <c:pt idx="2440">
                  <c:v>7.2006056316487417E-3</c:v>
                </c:pt>
                <c:pt idx="2441">
                  <c:v>7.1982918801611947E-3</c:v>
                </c:pt>
                <c:pt idx="2442">
                  <c:v>7.1959792798165657E-3</c:v>
                </c:pt>
                <c:pt idx="2443">
                  <c:v>7.1935749194506462E-3</c:v>
                </c:pt>
                <c:pt idx="2444">
                  <c:v>7.1912646736741054E-3</c:v>
                </c:pt>
                <c:pt idx="2445">
                  <c:v>7.1889555932652584E-3</c:v>
                </c:pt>
                <c:pt idx="2446">
                  <c:v>7.1866476828442334E-3</c:v>
                </c:pt>
                <c:pt idx="2447">
                  <c:v>7.1844337069091714E-3</c:v>
                </c:pt>
                <c:pt idx="2448">
                  <c:v>7.1821281104240131E-3</c:v>
                </c:pt>
                <c:pt idx="2449">
                  <c:v>7.1798236974159064E-3</c:v>
                </c:pt>
                <c:pt idx="2450">
                  <c:v>7.1775204725018187E-3</c:v>
                </c:pt>
                <c:pt idx="2451">
                  <c:v>7.1751258422159854E-3</c:v>
                </c:pt>
                <c:pt idx="2452">
                  <c:v>7.1728250487188422E-3</c:v>
                </c:pt>
                <c:pt idx="2453">
                  <c:v>7.1705254575430005E-3</c:v>
                </c:pt>
                <c:pt idx="2454">
                  <c:v>7.1682270733059708E-3</c:v>
                </c:pt>
                <c:pt idx="2455">
                  <c:v>7.1659299006274447E-3</c:v>
                </c:pt>
                <c:pt idx="2456">
                  <c:v>7.163726331680143E-3</c:v>
                </c:pt>
                <c:pt idx="2457">
                  <c:v>7.1614315527629242E-3</c:v>
                </c:pt>
                <c:pt idx="2458">
                  <c:v>7.1591379988921438E-3</c:v>
                </c:pt>
                <c:pt idx="2459">
                  <c:v>7.1568456746856452E-3</c:v>
                </c:pt>
                <c:pt idx="2460">
                  <c:v>7.1545545847634699E-3</c:v>
                </c:pt>
                <c:pt idx="2461">
                  <c:v>7.1522647337434629E-3</c:v>
                </c:pt>
                <c:pt idx="2462">
                  <c:v>7.1499761262447852E-3</c:v>
                </c:pt>
                <c:pt idx="2463">
                  <c:v>7.1476887668865995E-3</c:v>
                </c:pt>
                <c:pt idx="2464">
                  <c:v>7.1450345536398915E-3</c:v>
                </c:pt>
                <c:pt idx="2465">
                  <c:v>7.1427498892931507E-3</c:v>
                </c:pt>
                <c:pt idx="2466">
                  <c:v>7.1404664417575791E-3</c:v>
                </c:pt>
                <c:pt idx="2467">
                  <c:v>7.1381833847440302E-3</c:v>
                </c:pt>
                <c:pt idx="2468">
                  <c:v>7.1361765064173969E-3</c:v>
                </c:pt>
                <c:pt idx="2469">
                  <c:v>7.1338913833666143E-3</c:v>
                </c:pt>
                <c:pt idx="2470">
                  <c:v>7.131602734988916E-3</c:v>
                </c:pt>
                <c:pt idx="2471">
                  <c:v>7.1293090307075445E-3</c:v>
                </c:pt>
                <c:pt idx="2472">
                  <c:v>7.1270087370304764E-3</c:v>
                </c:pt>
                <c:pt idx="2473">
                  <c:v>7.1244095383614318E-3</c:v>
                </c:pt>
                <c:pt idx="2474">
                  <c:v>7.1220872332807212E-3</c:v>
                </c:pt>
                <c:pt idx="2475">
                  <c:v>7.119753269855613E-3</c:v>
                </c:pt>
                <c:pt idx="2476">
                  <c:v>7.1174061266154167E-3</c:v>
                </c:pt>
                <c:pt idx="2477">
                  <c:v>7.1153545514929892E-3</c:v>
                </c:pt>
                <c:pt idx="2478">
                  <c:v>7.1129823549099967E-3</c:v>
                </c:pt>
                <c:pt idx="2479">
                  <c:v>7.1105927528864188E-3</c:v>
                </c:pt>
                <c:pt idx="2480">
                  <c:v>7.1081841886177334E-3</c:v>
                </c:pt>
                <c:pt idx="2481">
                  <c:v>7.105755102384155E-3</c:v>
                </c:pt>
                <c:pt idx="2482">
                  <c:v>7.1029609273657555E-3</c:v>
                </c:pt>
                <c:pt idx="2483">
                  <c:v>7.1004786833738977E-3</c:v>
                </c:pt>
                <c:pt idx="2484">
                  <c:v>7.097970984582481E-3</c:v>
                </c:pt>
                <c:pt idx="2485">
                  <c:v>7.0954362837212376E-3</c:v>
                </c:pt>
                <c:pt idx="2486">
                  <c:v>7.0928730306520837E-3</c:v>
                </c:pt>
                <c:pt idx="2487">
                  <c:v>7.0902796723734222E-3</c:v>
                </c:pt>
                <c:pt idx="2488">
                  <c:v>7.087654653017559E-3</c:v>
                </c:pt>
                <c:pt idx="2489">
                  <c:v>7.0849964138511388E-3</c:v>
                </c:pt>
                <c:pt idx="2490">
                  <c:v>7.0829814193681048E-3</c:v>
                </c:pt>
                <c:pt idx="2491">
                  <c:v>7.0802664412990017E-3</c:v>
                </c:pt>
                <c:pt idx="2492">
                  <c:v>7.0775136206076032E-3</c:v>
                </c:pt>
                <c:pt idx="2493">
                  <c:v>7.0747216028679456E-3</c:v>
                </c:pt>
                <c:pt idx="2494">
                  <c:v>7.071890059724785E-3</c:v>
                </c:pt>
                <c:pt idx="2495">
                  <c:v>7.0688693918497586E-3</c:v>
                </c:pt>
                <c:pt idx="2496">
                  <c:v>7.0659556676981334E-3</c:v>
                </c:pt>
                <c:pt idx="2497">
                  <c:v>7.0630021975180632E-3</c:v>
                </c:pt>
                <c:pt idx="2498">
                  <c:v>7.0600089097294406E-3</c:v>
                </c:pt>
                <c:pt idx="2499">
                  <c:v>7.0571369574583152E-3</c:v>
                </c:pt>
                <c:pt idx="2500">
                  <c:v>7.0540667586325356E-3</c:v>
                </c:pt>
                <c:pt idx="2501">
                  <c:v>7.0509565333419615E-3</c:v>
                </c:pt>
                <c:pt idx="2502">
                  <c:v>7.0478062100173223E-3</c:v>
                </c:pt>
                <c:pt idx="2503">
                  <c:v>7.0444427015340459E-3</c:v>
                </c:pt>
                <c:pt idx="2504">
                  <c:v>7.0412090050594985E-3</c:v>
                </c:pt>
                <c:pt idx="2505">
                  <c:v>7.0379349899934085E-3</c:v>
                </c:pt>
                <c:pt idx="2506">
                  <c:v>7.0346205847763143E-3</c:v>
                </c:pt>
                <c:pt idx="2507">
                  <c:v>7.0307831439830517E-3</c:v>
                </c:pt>
                <c:pt idx="2508">
                  <c:v>7.0275702607041973E-3</c:v>
                </c:pt>
                <c:pt idx="2509">
                  <c:v>7.0241314417627708E-3</c:v>
                </c:pt>
                <c:pt idx="2510">
                  <c:v>7.0206519421192222E-3</c:v>
                </c:pt>
                <c:pt idx="2511">
                  <c:v>7.0171316902303384E-3</c:v>
                </c:pt>
                <c:pt idx="2512">
                  <c:v>7.0135706145586472E-3</c:v>
                </c:pt>
                <c:pt idx="2513">
                  <c:v>7.0099686435662351E-3</c:v>
                </c:pt>
                <c:pt idx="2514">
                  <c:v>7.0063257057209295E-3</c:v>
                </c:pt>
                <c:pt idx="2515">
                  <c:v>7.0026417294923246E-3</c:v>
                </c:pt>
                <c:pt idx="2516">
                  <c:v>6.9980652104576404E-3</c:v>
                </c:pt>
                <c:pt idx="2517">
                  <c:v>6.9942867812137792E-3</c:v>
                </c:pt>
                <c:pt idx="2518">
                  <c:v>6.9904670755402912E-3</c:v>
                </c:pt>
                <c:pt idx="2519">
                  <c:v>6.9866060219190354E-3</c:v>
                </c:pt>
                <c:pt idx="2520">
                  <c:v>6.9833791578672432E-3</c:v>
                </c:pt>
                <c:pt idx="2521">
                  <c:v>6.9787595847813876E-3</c:v>
                </c:pt>
                <c:pt idx="2522">
                  <c:v>6.9747740582459935E-3</c:v>
                </c:pt>
                <c:pt idx="2523">
                  <c:v>6.9688995877863593E-3</c:v>
                </c:pt>
                <c:pt idx="2524">
                  <c:v>6.9666780317209171E-3</c:v>
                </c:pt>
                <c:pt idx="2525">
                  <c:v>6.9625673887325412E-3</c:v>
                </c:pt>
                <c:pt idx="2526">
                  <c:v>6.9584148972653215E-3</c:v>
                </c:pt>
                <c:pt idx="2527">
                  <c:v>6.9542204858291995E-3</c:v>
                </c:pt>
                <c:pt idx="2528">
                  <c:v>6.9499840829358468E-3</c:v>
                </c:pt>
                <c:pt idx="2529">
                  <c:v>6.9457056171003924E-3</c:v>
                </c:pt>
                <c:pt idx="2530">
                  <c:v>6.9413850168414202E-3</c:v>
                </c:pt>
                <c:pt idx="2531">
                  <c:v>6.937022210680972E-3</c:v>
                </c:pt>
                <c:pt idx="2532">
                  <c:v>6.9326171271445443E-3</c:v>
                </c:pt>
                <c:pt idx="2533">
                  <c:v>6.9281696947610938E-3</c:v>
                </c:pt>
                <c:pt idx="2534">
                  <c:v>6.9236798420630307E-3</c:v>
                </c:pt>
                <c:pt idx="2535">
                  <c:v>6.9191474975853588E-3</c:v>
                </c:pt>
                <c:pt idx="2536">
                  <c:v>6.914572589867404E-3</c:v>
                </c:pt>
                <c:pt idx="2537">
                  <c:v>6.9099550474523786E-3</c:v>
                </c:pt>
                <c:pt idx="2538">
                  <c:v>6.9052947988847927E-3</c:v>
                </c:pt>
                <c:pt idx="2539">
                  <c:v>6.9005917727147734E-3</c:v>
                </c:pt>
                <c:pt idx="2540">
                  <c:v>6.895845897496769E-3</c:v>
                </c:pt>
                <c:pt idx="2541">
                  <c:v>6.8910571017852269E-3</c:v>
                </c:pt>
                <c:pt idx="2542">
                  <c:v>6.8874005770616017E-3</c:v>
                </c:pt>
                <c:pt idx="2543">
                  <c:v>6.8825384976718938E-3</c:v>
                </c:pt>
                <c:pt idx="2544">
                  <c:v>6.8776333069140083E-3</c:v>
                </c:pt>
                <c:pt idx="2545">
                  <c:v>6.8726849333564672E-3</c:v>
                </c:pt>
                <c:pt idx="2546">
                  <c:v>6.8673871500699009E-3</c:v>
                </c:pt>
                <c:pt idx="2547">
                  <c:v>6.8623489811908871E-3</c:v>
                </c:pt>
                <c:pt idx="2548">
                  <c:v>6.8560139149204287E-3</c:v>
                </c:pt>
                <c:pt idx="2549">
                  <c:v>6.8521423632247006E-3</c:v>
                </c:pt>
                <c:pt idx="2550">
                  <c:v>6.8469737713076038E-3</c:v>
                </c:pt>
                <c:pt idx="2551">
                  <c:v>6.8420838534826393E-3</c:v>
                </c:pt>
                <c:pt idx="2552">
                  <c:v>6.8368312005340215E-3</c:v>
                </c:pt>
                <c:pt idx="2553">
                  <c:v>6.831534793456686E-3</c:v>
                </c:pt>
                <c:pt idx="2554">
                  <c:v>6.8261945608531598E-3</c:v>
                </c:pt>
                <c:pt idx="2555">
                  <c:v>6.8204751260958858E-3</c:v>
                </c:pt>
                <c:pt idx="2556">
                  <c:v>6.8150437601367025E-3</c:v>
                </c:pt>
                <c:pt idx="2557">
                  <c:v>6.8095683486243805E-3</c:v>
                </c:pt>
                <c:pt idx="2558">
                  <c:v>6.8040488201751414E-3</c:v>
                </c:pt>
                <c:pt idx="2559">
                  <c:v>6.7971356192110194E-3</c:v>
                </c:pt>
                <c:pt idx="2560">
                  <c:v>6.790460141893195E-3</c:v>
                </c:pt>
                <c:pt idx="2561">
                  <c:v>6.7847888134893713E-3</c:v>
                </c:pt>
                <c:pt idx="2562">
                  <c:v>6.7790730520652081E-3</c:v>
                </c:pt>
                <c:pt idx="2563">
                  <c:v>6.7733127862553743E-3</c:v>
                </c:pt>
                <c:pt idx="2564">
                  <c:v>6.7675079447011253E-3</c:v>
                </c:pt>
                <c:pt idx="2565">
                  <c:v>6.7616584560459148E-3</c:v>
                </c:pt>
                <c:pt idx="2566">
                  <c:v>6.7557642489371496E-3</c:v>
                </c:pt>
                <c:pt idx="2567">
                  <c:v>6.7498252520279437E-3</c:v>
                </c:pt>
                <c:pt idx="2568">
                  <c:v>6.7430810617015273E-3</c:v>
                </c:pt>
                <c:pt idx="2569">
                  <c:v>6.7370455762322985E-3</c:v>
                </c:pt>
                <c:pt idx="2570">
                  <c:v>6.7309650752721698E-3</c:v>
                </c:pt>
                <c:pt idx="2571">
                  <c:v>6.7248394874908088E-3</c:v>
                </c:pt>
                <c:pt idx="2572">
                  <c:v>6.7190624960965896E-3</c:v>
                </c:pt>
                <c:pt idx="2573">
                  <c:v>6.7128498917879958E-3</c:v>
                </c:pt>
                <c:pt idx="2574">
                  <c:v>6.7047956918405765E-3</c:v>
                </c:pt>
                <c:pt idx="2575">
                  <c:v>6.7002887269815526E-3</c:v>
                </c:pt>
                <c:pt idx="2576">
                  <c:v>6.6939400238554972E-3</c:v>
                </c:pt>
                <c:pt idx="2577">
                  <c:v>6.6871351435750783E-3</c:v>
                </c:pt>
                <c:pt idx="2578">
                  <c:v>6.680691951138967E-3</c:v>
                </c:pt>
                <c:pt idx="2579">
                  <c:v>6.6742031013862328E-3</c:v>
                </c:pt>
                <c:pt idx="2580">
                  <c:v>6.6676685230221654E-3</c:v>
                </c:pt>
                <c:pt idx="2581">
                  <c:v>6.6615124488381642E-3</c:v>
                </c:pt>
                <c:pt idx="2582">
                  <c:v>6.6548896228914916E-3</c:v>
                </c:pt>
                <c:pt idx="2583">
                  <c:v>6.6482208602949254E-3</c:v>
                </c:pt>
                <c:pt idx="2584">
                  <c:v>6.6415060897699633E-3</c:v>
                </c:pt>
                <c:pt idx="2585">
                  <c:v>6.6338688392302888E-3</c:v>
                </c:pt>
                <c:pt idx="2586">
                  <c:v>6.6274967601025374E-3</c:v>
                </c:pt>
                <c:pt idx="2587">
                  <c:v>6.6206400855948009E-3</c:v>
                </c:pt>
                <c:pt idx="2588">
                  <c:v>6.6137371122783643E-3</c:v>
                </c:pt>
                <c:pt idx="2589">
                  <c:v>6.6067877688984868E-3</c:v>
                </c:pt>
                <c:pt idx="2590">
                  <c:v>6.5997919842021649E-3</c:v>
                </c:pt>
                <c:pt idx="2591">
                  <c:v>6.5927496869442135E-3</c:v>
                </c:pt>
                <c:pt idx="2592">
                  <c:v>6.5856608058811892E-3</c:v>
                </c:pt>
                <c:pt idx="2593">
                  <c:v>6.5785252697739879E-3</c:v>
                </c:pt>
                <c:pt idx="2594">
                  <c:v>6.5722811929597603E-3</c:v>
                </c:pt>
                <c:pt idx="2595">
                  <c:v>6.565059130456124E-3</c:v>
                </c:pt>
                <c:pt idx="2596">
                  <c:v>6.5577902108092685E-3</c:v>
                </c:pt>
                <c:pt idx="2597">
                  <c:v>6.5504743627948468E-3</c:v>
                </c:pt>
                <c:pt idx="2598">
                  <c:v>6.5450398964882828E-3</c:v>
                </c:pt>
                <c:pt idx="2599">
                  <c:v>6.5357015967874472E-3</c:v>
                </c:pt>
                <c:pt idx="2600">
                  <c:v>6.5282445363668623E-3</c:v>
                </c:pt>
                <c:pt idx="2601">
                  <c:v>6.520740262725251E-3</c:v>
                </c:pt>
                <c:pt idx="2602">
                  <c:v>6.5131887046589133E-3</c:v>
                </c:pt>
                <c:pt idx="2603">
                  <c:v>6.505589790971612E-3</c:v>
                </c:pt>
                <c:pt idx="2604">
                  <c:v>6.4979434504688696E-3</c:v>
                </c:pt>
                <c:pt idx="2605">
                  <c:v>6.4902496119610366E-3</c:v>
                </c:pt>
                <c:pt idx="2606">
                  <c:v>6.4825082042646162E-3</c:v>
                </c:pt>
                <c:pt idx="2607">
                  <c:v>6.4747191562005008E-3</c:v>
                </c:pt>
                <c:pt idx="2608">
                  <c:v>6.4668823965913407E-3</c:v>
                </c:pt>
                <c:pt idx="2609">
                  <c:v>6.4589978542681321E-3</c:v>
                </c:pt>
                <c:pt idx="2610">
                  <c:v>6.4510654580636258E-3</c:v>
                </c:pt>
                <c:pt idx="2611">
                  <c:v>6.4424705201923688E-3</c:v>
                </c:pt>
                <c:pt idx="2612">
                  <c:v>6.4344389372175482E-3</c:v>
                </c:pt>
                <c:pt idx="2613">
                  <c:v>6.4263592824857661E-3</c:v>
                </c:pt>
                <c:pt idx="2614">
                  <c:v>6.4182314848490723E-3</c:v>
                </c:pt>
                <c:pt idx="2615">
                  <c:v>6.4100554731617264E-3</c:v>
                </c:pt>
                <c:pt idx="2616">
                  <c:v>6.4018311762841697E-3</c:v>
                </c:pt>
                <c:pt idx="2617">
                  <c:v>6.3935585230812603E-3</c:v>
                </c:pt>
                <c:pt idx="2618">
                  <c:v>6.3852374424222718E-3</c:v>
                </c:pt>
                <c:pt idx="2619">
                  <c:v>6.37686786318178E-3</c:v>
                </c:pt>
                <c:pt idx="2620">
                  <c:v>6.3667628739766157E-3</c:v>
                </c:pt>
                <c:pt idx="2621">
                  <c:v>6.3582851365732215E-3</c:v>
                </c:pt>
                <c:pt idx="2622">
                  <c:v>6.3497586700264983E-3</c:v>
                </c:pt>
                <c:pt idx="2623">
                  <c:v>6.3411834032363638E-3</c:v>
                </c:pt>
                <c:pt idx="2624">
                  <c:v>6.3306645571488025E-3</c:v>
                </c:pt>
                <c:pt idx="2625">
                  <c:v>6.3219811543519973E-3</c:v>
                </c:pt>
                <c:pt idx="2626">
                  <c:v>6.3132487234612575E-3</c:v>
                </c:pt>
                <c:pt idx="2627">
                  <c:v>6.3044671933959557E-3</c:v>
                </c:pt>
                <c:pt idx="2628">
                  <c:v>6.2931834311459869E-3</c:v>
                </c:pt>
                <c:pt idx="2629">
                  <c:v>6.2849652281690609E-3</c:v>
                </c:pt>
                <c:pt idx="2630">
                  <c:v>6.2760248635006901E-3</c:v>
                </c:pt>
                <c:pt idx="2631">
                  <c:v>6.267035098246331E-3</c:v>
                </c:pt>
                <c:pt idx="2632">
                  <c:v>6.2598205679645132E-3</c:v>
                </c:pt>
                <c:pt idx="2633">
                  <c:v>6.2507429504320986E-3</c:v>
                </c:pt>
                <c:pt idx="2634">
                  <c:v>6.2416157362978862E-3</c:v>
                </c:pt>
                <c:pt idx="2635">
                  <c:v>6.2324388545231812E-3</c:v>
                </c:pt>
                <c:pt idx="2636">
                  <c:v>6.2213427767212181E-3</c:v>
                </c:pt>
                <c:pt idx="2637">
                  <c:v>6.2120551161403883E-3</c:v>
                </c:pt>
                <c:pt idx="2638">
                  <c:v>6.2027175577498038E-3</c:v>
                </c:pt>
                <c:pt idx="2639">
                  <c:v>6.1933300305400292E-3</c:v>
                </c:pt>
                <c:pt idx="2640">
                  <c:v>6.1838924635033493E-3</c:v>
                </c:pt>
                <c:pt idx="2641">
                  <c:v>6.1763305657548378E-3</c:v>
                </c:pt>
                <c:pt idx="2642">
                  <c:v>6.164866925952789E-3</c:v>
                </c:pt>
                <c:pt idx="2643">
                  <c:v>6.1552788134531314E-3</c:v>
                </c:pt>
                <c:pt idx="2644">
                  <c:v>6.1456403771563009E-3</c:v>
                </c:pt>
                <c:pt idx="2645">
                  <c:v>6.1379226911652332E-3</c:v>
                </c:pt>
                <c:pt idx="2646">
                  <c:v>6.128854879856472E-3</c:v>
                </c:pt>
                <c:pt idx="2647">
                  <c:v>6.1190802461803823E-3</c:v>
                </c:pt>
                <c:pt idx="2648">
                  <c:v>6.1092550274626433E-3</c:v>
                </c:pt>
                <c:pt idx="2649">
                  <c:v>6.0993791527318934E-3</c:v>
                </c:pt>
                <c:pt idx="2650">
                  <c:v>6.088777218876339E-3</c:v>
                </c:pt>
                <c:pt idx="2651">
                  <c:v>6.0787959974925093E-3</c:v>
                </c:pt>
                <c:pt idx="2652">
                  <c:v>6.0660282360765509E-3</c:v>
                </c:pt>
                <c:pt idx="2653">
                  <c:v>6.0586808601500513E-3</c:v>
                </c:pt>
                <c:pt idx="2654">
                  <c:v>6.0485468023044834E-3</c:v>
                </c:pt>
                <c:pt idx="2655">
                  <c:v>6.0390561543622627E-3</c:v>
                </c:pt>
                <c:pt idx="2656">
                  <c:v>6.0288237007947252E-3</c:v>
                </c:pt>
                <c:pt idx="2657">
                  <c:v>6.0185400236365443E-3</c:v>
                </c:pt>
                <c:pt idx="2658">
                  <c:v>6.0082050519655499E-3</c:v>
                </c:pt>
                <c:pt idx="2659">
                  <c:v>5.9971087840649156E-3</c:v>
                </c:pt>
                <c:pt idx="2660">
                  <c:v>5.986667138179501E-3</c:v>
                </c:pt>
                <c:pt idx="2661">
                  <c:v>5.9761739794301667E-3</c:v>
                </c:pt>
                <c:pt idx="2662">
                  <c:v>5.9595804824283628E-3</c:v>
                </c:pt>
                <c:pt idx="2663">
                  <c:v>5.954240858194835E-3</c:v>
                </c:pt>
                <c:pt idx="2664">
                  <c:v>5.9451140661641302E-3</c:v>
                </c:pt>
                <c:pt idx="2665">
                  <c:v>5.9344180475197185E-3</c:v>
                </c:pt>
                <c:pt idx="2666">
                  <c:v>5.9236701671766352E-3</c:v>
                </c:pt>
                <c:pt idx="2667">
                  <c:v>5.9128703542627812E-3</c:v>
                </c:pt>
                <c:pt idx="2668">
                  <c:v>5.9020185379095695E-3</c:v>
                </c:pt>
                <c:pt idx="2669">
                  <c:v>5.8911146472567606E-3</c:v>
                </c:pt>
                <c:pt idx="2670">
                  <c:v>5.8801586114471879E-3</c:v>
                </c:pt>
                <c:pt idx="2671">
                  <c:v>5.8691503596311513E-3</c:v>
                </c:pt>
                <c:pt idx="2672">
                  <c:v>5.8550446713557759E-3</c:v>
                </c:pt>
                <c:pt idx="2673">
                  <c:v>5.8439159910653625E-3</c:v>
                </c:pt>
                <c:pt idx="2674">
                  <c:v>5.8327348599953154E-3</c:v>
                </c:pt>
                <c:pt idx="2675">
                  <c:v>5.8215012073347507E-3</c:v>
                </c:pt>
                <c:pt idx="2676">
                  <c:v>5.812546857665175E-3</c:v>
                </c:pt>
                <c:pt idx="2677">
                  <c:v>5.8012198548920658E-3</c:v>
                </c:pt>
                <c:pt idx="2678">
                  <c:v>5.7898401347719671E-3</c:v>
                </c:pt>
                <c:pt idx="2679">
                  <c:v>5.7784076265051179E-3</c:v>
                </c:pt>
                <c:pt idx="2680">
                  <c:v>5.7669222592987481E-3</c:v>
                </c:pt>
                <c:pt idx="2681">
                  <c:v>5.7529923733083462E-3</c:v>
                </c:pt>
                <c:pt idx="2682">
                  <c:v>5.7413890873096503E-3</c:v>
                </c:pt>
                <c:pt idx="2683">
                  <c:v>5.7297327134495351E-3</c:v>
                </c:pt>
                <c:pt idx="2684">
                  <c:v>5.7180231809686897E-3</c:v>
                </c:pt>
                <c:pt idx="2685">
                  <c:v>5.7087000617870535E-3</c:v>
                </c:pt>
                <c:pt idx="2686">
                  <c:v>5.6968960545976501E-3</c:v>
                </c:pt>
                <c:pt idx="2687">
                  <c:v>5.6850386930770219E-3</c:v>
                </c:pt>
                <c:pt idx="2688">
                  <c:v>5.6731279064782605E-3</c:v>
                </c:pt>
                <c:pt idx="2689">
                  <c:v>5.6586756632147654E-3</c:v>
                </c:pt>
                <c:pt idx="2690">
                  <c:v>5.6466456934675217E-3</c:v>
                </c:pt>
                <c:pt idx="2691">
                  <c:v>5.6345620699747448E-3</c:v>
                </c:pt>
                <c:pt idx="2692">
                  <c:v>5.6224247220282653E-3</c:v>
                </c:pt>
                <c:pt idx="2693">
                  <c:v>5.6102335789280774E-3</c:v>
                </c:pt>
                <c:pt idx="2694">
                  <c:v>5.5979885699789043E-3</c:v>
                </c:pt>
                <c:pt idx="2695">
                  <c:v>5.585689624489765E-3</c:v>
                </c:pt>
                <c:pt idx="2696">
                  <c:v>5.5733366717817144E-3</c:v>
                </c:pt>
                <c:pt idx="2697">
                  <c:v>5.5609296411766648E-3</c:v>
                </c:pt>
                <c:pt idx="2698">
                  <c:v>5.5527958631805645E-3</c:v>
                </c:pt>
                <c:pt idx="2699">
                  <c:v>5.5403009094971345E-3</c:v>
                </c:pt>
                <c:pt idx="2700">
                  <c:v>5.5277516931552494E-3</c:v>
                </c:pt>
                <c:pt idx="2701">
                  <c:v>5.5151481434786266E-3</c:v>
                </c:pt>
                <c:pt idx="2702">
                  <c:v>5.5016091245764587E-3</c:v>
                </c:pt>
                <c:pt idx="2703">
                  <c:v>5.4888925866096432E-3</c:v>
                </c:pt>
                <c:pt idx="2704">
                  <c:v>5.4761214978920987E-3</c:v>
                </c:pt>
                <c:pt idx="2705">
                  <c:v>5.4632957877779175E-3</c:v>
                </c:pt>
                <c:pt idx="2706">
                  <c:v>5.4504153856273418E-3</c:v>
                </c:pt>
                <c:pt idx="2707">
                  <c:v>5.438381888335936E-3</c:v>
                </c:pt>
                <c:pt idx="2708">
                  <c:v>5.425396026921687E-3</c:v>
                </c:pt>
                <c:pt idx="2709">
                  <c:v>5.4123552669920905E-3</c:v>
                </c:pt>
                <c:pt idx="2710">
                  <c:v>5.3992595379304857E-3</c:v>
                </c:pt>
                <c:pt idx="2711">
                  <c:v>5.3851905224188406E-3</c:v>
                </c:pt>
                <c:pt idx="2712">
                  <c:v>5.3719804849913884E-3</c:v>
                </c:pt>
                <c:pt idx="2713">
                  <c:v>5.3587152612332659E-3</c:v>
                </c:pt>
                <c:pt idx="2714">
                  <c:v>5.3453947805582993E-3</c:v>
                </c:pt>
                <c:pt idx="2715">
                  <c:v>5.3320189723847057E-3</c:v>
                </c:pt>
                <c:pt idx="2716">
                  <c:v>5.3195268579171902E-3</c:v>
                </c:pt>
                <c:pt idx="2717">
                  <c:v>5.3060443681362231E-3</c:v>
                </c:pt>
                <c:pt idx="2718">
                  <c:v>5.2925063445045887E-3</c:v>
                </c:pt>
                <c:pt idx="2719">
                  <c:v>5.2789127164612716E-3</c:v>
                </c:pt>
                <c:pt idx="2720">
                  <c:v>5.2652634134532049E-3</c:v>
                </c:pt>
                <c:pt idx="2721">
                  <c:v>5.2515583649321816E-3</c:v>
                </c:pt>
                <c:pt idx="2722">
                  <c:v>5.2377975003592668E-3</c:v>
                </c:pt>
                <c:pt idx="2723">
                  <c:v>5.2239807491995024E-3</c:v>
                </c:pt>
                <c:pt idx="2724">
                  <c:v>5.2052402962538165E-3</c:v>
                </c:pt>
                <c:pt idx="2725">
                  <c:v>5.1912904163694644E-3</c:v>
                </c:pt>
                <c:pt idx="2726">
                  <c:v>5.1772845891682254E-3</c:v>
                </c:pt>
                <c:pt idx="2727">
                  <c:v>5.1632259018700409E-3</c:v>
                </c:pt>
                <c:pt idx="2728">
                  <c:v>5.1520859923034771E-3</c:v>
                </c:pt>
                <c:pt idx="2729">
                  <c:v>5.1379444512951074E-3</c:v>
                </c:pt>
                <c:pt idx="2730">
                  <c:v>5.1237647797200553E-3</c:v>
                </c:pt>
                <c:pt idx="2731">
                  <c:v>5.1095527369913766E-3</c:v>
                </c:pt>
                <c:pt idx="2732">
                  <c:v>5.0953140922275885E-3</c:v>
                </c:pt>
                <c:pt idx="2733">
                  <c:v>5.078078714946469E-3</c:v>
                </c:pt>
                <c:pt idx="2734">
                  <c:v>5.063807968684348E-3</c:v>
                </c:pt>
                <c:pt idx="2735">
                  <c:v>5.0495296835963198E-3</c:v>
                </c:pt>
                <c:pt idx="2736">
                  <c:v>5.0352495771441557E-3</c:v>
                </c:pt>
                <c:pt idx="2737">
                  <c:v>5.0239244363349785E-3</c:v>
                </c:pt>
                <c:pt idx="2738">
                  <c:v>5.0096478742704155E-3</c:v>
                </c:pt>
                <c:pt idx="2739">
                  <c:v>4.9953853656951536E-3</c:v>
                </c:pt>
                <c:pt idx="2740">
                  <c:v>4.9811427573473689E-3</c:v>
                </c:pt>
                <c:pt idx="2741">
                  <c:v>4.966925905668512E-3</c:v>
                </c:pt>
                <c:pt idx="2742">
                  <c:v>4.9498520700594255E-3</c:v>
                </c:pt>
                <c:pt idx="2743">
                  <c:v>4.9357201045914728E-3</c:v>
                </c:pt>
                <c:pt idx="2744">
                  <c:v>4.9216324009972567E-3</c:v>
                </c:pt>
                <c:pt idx="2745">
                  <c:v>4.9075947626289838E-3</c:v>
                </c:pt>
                <c:pt idx="2746">
                  <c:v>4.8936130023843442E-3</c:v>
                </c:pt>
                <c:pt idx="2747">
                  <c:v>4.8796929427099489E-3</c:v>
                </c:pt>
                <c:pt idx="2748">
                  <c:v>4.8658404155987513E-3</c:v>
                </c:pt>
                <c:pt idx="2749">
                  <c:v>4.8520612625947744E-3</c:v>
                </c:pt>
                <c:pt idx="2750">
                  <c:v>4.8429363126278263E-3</c:v>
                </c:pt>
                <c:pt idx="2751">
                  <c:v>4.8292878067664182E-3</c:v>
                </c:pt>
                <c:pt idx="2752">
                  <c:v>4.8157300251737709E-3</c:v>
                </c:pt>
                <c:pt idx="2753">
                  <c:v>4.8022680279803196E-3</c:v>
                </c:pt>
                <c:pt idx="2754">
                  <c:v>4.788902975357251E-3</c:v>
                </c:pt>
                <c:pt idx="2755">
                  <c:v>4.7747527181236944E-3</c:v>
                </c:pt>
                <c:pt idx="2756">
                  <c:v>4.761588948933396E-3</c:v>
                </c:pt>
                <c:pt idx="2757">
                  <c:v>4.7485226923841359E-3</c:v>
                </c:pt>
                <c:pt idx="2758">
                  <c:v>4.7355541328655618E-3</c:v>
                </c:pt>
                <c:pt idx="2759">
                  <c:v>4.7235383340276391E-3</c:v>
                </c:pt>
                <c:pt idx="2760">
                  <c:v>4.710758820898147E-3</c:v>
                </c:pt>
                <c:pt idx="2761">
                  <c:v>4.6980775431186752E-3</c:v>
                </c:pt>
                <c:pt idx="2762">
                  <c:v>4.6854946851242326E-3</c:v>
                </c:pt>
                <c:pt idx="2763">
                  <c:v>4.672183245036432E-3</c:v>
                </c:pt>
                <c:pt idx="2764">
                  <c:v>4.6598047404212565E-3</c:v>
                </c:pt>
                <c:pt idx="2765">
                  <c:v>4.6475252238352832E-3</c:v>
                </c:pt>
                <c:pt idx="2766">
                  <c:v>4.6353448797476554E-3</c:v>
                </c:pt>
                <c:pt idx="2767">
                  <c:v>4.6232638926362998E-3</c:v>
                </c:pt>
                <c:pt idx="2768">
                  <c:v>4.6120746822866246E-3</c:v>
                </c:pt>
                <c:pt idx="2769">
                  <c:v>4.6001859278217514E-3</c:v>
                </c:pt>
                <c:pt idx="2770">
                  <c:v>4.5883970689876517E-3</c:v>
                </c:pt>
                <c:pt idx="2771">
                  <c:v>4.5767082903125185E-3</c:v>
                </c:pt>
                <c:pt idx="2772">
                  <c:v>4.5651197763338204E-3</c:v>
                </c:pt>
                <c:pt idx="2773">
                  <c:v>4.5536317116013905E-3</c:v>
                </c:pt>
                <c:pt idx="2774">
                  <c:v>4.5422442806743388E-3</c:v>
                </c:pt>
                <c:pt idx="2775">
                  <c:v>4.5309576681245795E-3</c:v>
                </c:pt>
                <c:pt idx="2776">
                  <c:v>4.5161011279000324E-3</c:v>
                </c:pt>
                <c:pt idx="2777">
                  <c:v>4.505052487482843E-3</c:v>
                </c:pt>
                <c:pt idx="2778">
                  <c:v>4.4941052931739408E-3</c:v>
                </c:pt>
                <c:pt idx="2779">
                  <c:v>4.4832597295590068E-3</c:v>
                </c:pt>
                <c:pt idx="2780">
                  <c:v>4.4746303461473316E-3</c:v>
                </c:pt>
                <c:pt idx="2781">
                  <c:v>4.4639669469244761E-3</c:v>
                </c:pt>
                <c:pt idx="2782">
                  <c:v>4.4534056879244567E-3</c:v>
                </c:pt>
                <c:pt idx="2783">
                  <c:v>4.4429467537978207E-3</c:v>
                </c:pt>
                <c:pt idx="2784">
                  <c:v>4.4325903292055978E-3</c:v>
                </c:pt>
                <c:pt idx="2785">
                  <c:v>4.4203309307050227E-3</c:v>
                </c:pt>
                <c:pt idx="2786">
                  <c:v>4.4102019513310659E-3</c:v>
                </c:pt>
                <c:pt idx="2787">
                  <c:v>4.4001760797641332E-3</c:v>
                </c:pt>
                <c:pt idx="2788">
                  <c:v>4.3902535006994942E-3</c:v>
                </c:pt>
                <c:pt idx="2789">
                  <c:v>4.3823523132943557E-3</c:v>
                </c:pt>
                <c:pt idx="2790">
                  <c:v>4.3726148244996096E-3</c:v>
                </c:pt>
                <c:pt idx="2791">
                  <c:v>4.3629811382181159E-3</c:v>
                </c:pt>
                <c:pt idx="2792">
                  <c:v>4.3534514392096213E-3</c:v>
                </c:pt>
                <c:pt idx="2793">
                  <c:v>4.3440259122504744E-3</c:v>
                </c:pt>
                <c:pt idx="2794">
                  <c:v>4.3328975133403594E-3</c:v>
                </c:pt>
                <c:pt idx="2795">
                  <c:v>4.3237031543101011E-3</c:v>
                </c:pt>
                <c:pt idx="2796">
                  <c:v>4.3146135658024233E-3</c:v>
                </c:pt>
                <c:pt idx="2797">
                  <c:v>4.3056289326299209E-3</c:v>
                </c:pt>
                <c:pt idx="2798">
                  <c:v>4.2967494396172236E-3</c:v>
                </c:pt>
                <c:pt idx="2799">
                  <c:v>4.2879752716052889E-3</c:v>
                </c:pt>
                <c:pt idx="2800">
                  <c:v>4.2793066134462531E-3</c:v>
                </c:pt>
                <c:pt idx="2801">
                  <c:v>4.2707436500077191E-3</c:v>
                </c:pt>
                <c:pt idx="2802">
                  <c:v>4.2650032136724407E-3</c:v>
                </c:pt>
                <c:pt idx="2803">
                  <c:v>4.2566144988870867E-3</c:v>
                </c:pt>
                <c:pt idx="2804">
                  <c:v>4.2483319602268626E-3</c:v>
                </c:pt>
                <c:pt idx="2805">
                  <c:v>4.2401557826350997E-3</c:v>
                </c:pt>
                <c:pt idx="2806">
                  <c:v>4.2320861510701437E-3</c:v>
                </c:pt>
                <c:pt idx="2807">
                  <c:v>4.2236163159975774E-3</c:v>
                </c:pt>
                <c:pt idx="2808">
                  <c:v>4.2157679408214481E-3</c:v>
                </c:pt>
                <c:pt idx="2809">
                  <c:v>4.2080266812698202E-3</c:v>
                </c:pt>
                <c:pt idx="2810">
                  <c:v>4.200392722352066E-3</c:v>
                </c:pt>
                <c:pt idx="2811">
                  <c:v>4.1933426581700611E-3</c:v>
                </c:pt>
                <c:pt idx="2812">
                  <c:v>4.1859161876791175E-3</c:v>
                </c:pt>
                <c:pt idx="2813">
                  <c:v>4.1785975583195582E-3</c:v>
                </c:pt>
                <c:pt idx="2814">
                  <c:v>4.1713869551654381E-3</c:v>
                </c:pt>
                <c:pt idx="2815">
                  <c:v>4.1638389136912203E-3</c:v>
                </c:pt>
                <c:pt idx="2816">
                  <c:v>4.1568526446338913E-3</c:v>
                </c:pt>
                <c:pt idx="2817">
                  <c:v>4.1499749717016218E-3</c:v>
                </c:pt>
                <c:pt idx="2818">
                  <c:v>4.1432060800245651E-3</c:v>
                </c:pt>
                <c:pt idx="2819">
                  <c:v>4.1356036428638826E-3</c:v>
                </c:pt>
                <c:pt idx="2820">
                  <c:v>4.1294742355345833E-3</c:v>
                </c:pt>
                <c:pt idx="2821">
                  <c:v>4.1230406316917637E-3</c:v>
                </c:pt>
                <c:pt idx="2822">
                  <c:v>4.1167165616413674E-3</c:v>
                </c:pt>
                <c:pt idx="2823">
                  <c:v>4.1105022105943564E-3</c:v>
                </c:pt>
                <c:pt idx="2824">
                  <c:v>4.1043977637806837E-3</c:v>
                </c:pt>
                <c:pt idx="2825">
                  <c:v>4.0984034064435512E-3</c:v>
                </c:pt>
                <c:pt idx="2826">
                  <c:v>4.0925193238442684E-3</c:v>
                </c:pt>
                <c:pt idx="2827">
                  <c:v>4.0867457012587188E-3</c:v>
                </c:pt>
                <c:pt idx="2828">
                  <c:v>4.0797154994721549E-3</c:v>
                </c:pt>
                <c:pt idx="2829">
                  <c:v>4.0741950344128017E-3</c:v>
                </c:pt>
                <c:pt idx="2830">
                  <c:v>4.068785643608107E-3</c:v>
                </c:pt>
                <c:pt idx="2831">
                  <c:v>4.0634875123917655E-3</c:v>
                </c:pt>
                <c:pt idx="2832">
                  <c:v>4.0592297972117533E-3</c:v>
                </c:pt>
                <c:pt idx="2833">
                  <c:v>4.0532257701535457E-3</c:v>
                </c:pt>
                <c:pt idx="2834">
                  <c:v>4.0460541211182156E-3</c:v>
                </c:pt>
                <c:pt idx="2835">
                  <c:v>4.0434112907189847E-3</c:v>
                </c:pt>
                <c:pt idx="2836">
                  <c:v>4.038672238072894E-3</c:v>
                </c:pt>
                <c:pt idx="2837">
                  <c:v>4.0340455573871876E-3</c:v>
                </c:pt>
                <c:pt idx="2838">
                  <c:v>4.0295314341169779E-3</c:v>
                </c:pt>
                <c:pt idx="2839">
                  <c:v>4.0251300537372508E-3</c:v>
                </c:pt>
                <c:pt idx="2840">
                  <c:v>4.0208416017389805E-3</c:v>
                </c:pt>
                <c:pt idx="2841">
                  <c:v>4.0166662636321529E-3</c:v>
                </c:pt>
                <c:pt idx="2842">
                  <c:v>4.0126042249449016E-3</c:v>
                </c:pt>
                <c:pt idx="2843">
                  <c:v>4.0086556712235072E-3</c:v>
                </c:pt>
                <c:pt idx="2844">
                  <c:v>4.0048207880311023E-3</c:v>
                </c:pt>
                <c:pt idx="2845">
                  <c:v>4.0010997609519917E-3</c:v>
                </c:pt>
                <c:pt idx="2846">
                  <c:v>3.9974927755856027E-3</c:v>
                </c:pt>
                <c:pt idx="2847">
                  <c:v>3.9940000175521032E-3</c:v>
                </c:pt>
                <c:pt idx="2848">
                  <c:v>3.990621672490674E-3</c:v>
                </c:pt>
                <c:pt idx="2849">
                  <c:v>3.9873579260595047E-3</c:v>
                </c:pt>
                <c:pt idx="2850">
                  <c:v>3.984208963932776E-3</c:v>
                </c:pt>
                <c:pt idx="2851">
                  <c:v>3.9811749718071335E-3</c:v>
                </c:pt>
                <c:pt idx="2852">
                  <c:v>3.9782561353965094E-3</c:v>
                </c:pt>
                <c:pt idx="2853">
                  <c:v>3.9754526404347096E-3</c:v>
                </c:pt>
                <c:pt idx="2854">
                  <c:v>3.9731569066644842E-3</c:v>
                </c:pt>
                <c:pt idx="2855">
                  <c:v>3.9705597522520734E-3</c:v>
                </c:pt>
                <c:pt idx="2856">
                  <c:v>3.9680784529027881E-3</c:v>
                </c:pt>
                <c:pt idx="2857">
                  <c:v>3.9657131944253595E-3</c:v>
                </c:pt>
                <c:pt idx="2858">
                  <c:v>3.9631717894036802E-3</c:v>
                </c:pt>
                <c:pt idx="2859">
                  <c:v>3.9609767440168349E-3</c:v>
                </c:pt>
                <c:pt idx="2860">
                  <c:v>3.9590733420034113E-3</c:v>
                </c:pt>
                <c:pt idx="2861">
                  <c:v>3.9571992673954797E-3</c:v>
                </c:pt>
                <c:pt idx="2862">
                  <c:v>3.9554422067255464E-3</c:v>
                </c:pt>
                <c:pt idx="2863">
                  <c:v>3.9539689096253113E-3</c:v>
                </c:pt>
                <c:pt idx="2864">
                  <c:v>3.9524211415436989E-3</c:v>
                </c:pt>
                <c:pt idx="2865">
                  <c:v>3.950990901512675E-3</c:v>
                </c:pt>
                <c:pt idx="2866">
                  <c:v>3.9496783755219251E-3</c:v>
                </c:pt>
                <c:pt idx="2867">
                  <c:v>3.9484837495778234E-3</c:v>
                </c:pt>
                <c:pt idx="2868">
                  <c:v>3.9473675490544003E-3</c:v>
                </c:pt>
                <c:pt idx="2869">
                  <c:v>3.9464347932112419E-3</c:v>
                </c:pt>
                <c:pt idx="2870">
                  <c:v>3.9456205393460439E-3</c:v>
                </c:pt>
                <c:pt idx="2871">
                  <c:v>3.9446152621401848E-3</c:v>
                </c:pt>
                <c:pt idx="2872">
                  <c:v>3.9440639115745418E-3</c:v>
                </c:pt>
                <c:pt idx="2873">
                  <c:v>3.9436316573197346E-3</c:v>
                </c:pt>
                <c:pt idx="2874">
                  <c:v>3.9433186855402534E-3</c:v>
                </c:pt>
                <c:pt idx="2875">
                  <c:v>3.943125182419913E-3</c:v>
                </c:pt>
                <c:pt idx="2876">
                  <c:v>3.943051334166686E-3</c:v>
                </c:pt>
                <c:pt idx="2877">
                  <c:v>3.9430973270074311E-3</c:v>
                </c:pt>
                <c:pt idx="2878">
                  <c:v>3.9432633471936009E-3</c:v>
                </c:pt>
                <c:pt idx="2879">
                  <c:v>3.9435495809964144E-3</c:v>
                </c:pt>
                <c:pt idx="2880">
                  <c:v>3.9441424024458504E-3</c:v>
                </c:pt>
                <c:pt idx="2881">
                  <c:v>3.9446869920679445E-3</c:v>
                </c:pt>
                <c:pt idx="2882">
                  <c:v>3.945352383527701E-3</c:v>
                </c:pt>
                <c:pt idx="2883">
                  <c:v>3.9461387631938684E-3</c:v>
                </c:pt>
                <c:pt idx="2884">
                  <c:v>3.9469179782614106E-3</c:v>
                </c:pt>
                <c:pt idx="2885">
                  <c:v>3.9482519410569353E-3</c:v>
                </c:pt>
                <c:pt idx="2886">
                  <c:v>3.9490798533224555E-3</c:v>
                </c:pt>
                <c:pt idx="2887">
                  <c:v>3.9503432765014288E-3</c:v>
                </c:pt>
                <c:pt idx="2888">
                  <c:v>3.9517286054091914E-3</c:v>
                </c:pt>
                <c:pt idx="2889">
                  <c:v>3.9536348152677137E-3</c:v>
                </c:pt>
                <c:pt idx="2890">
                  <c:v>3.9552908183484647E-3</c:v>
                </c:pt>
                <c:pt idx="2891">
                  <c:v>3.9570693280666577E-3</c:v>
                </c:pt>
                <c:pt idx="2892">
                  <c:v>3.9589705310021763E-3</c:v>
                </c:pt>
                <c:pt idx="2893">
                  <c:v>3.9607857821353995E-3</c:v>
                </c:pt>
                <c:pt idx="2894">
                  <c:v>3.9629240530199084E-3</c:v>
                </c:pt>
                <c:pt idx="2895">
                  <c:v>3.9651855623009536E-3</c:v>
                </c:pt>
                <c:pt idx="2896">
                  <c:v>3.9675704966515074E-3</c:v>
                </c:pt>
                <c:pt idx="2897">
                  <c:v>3.9705687647736323E-3</c:v>
                </c:pt>
                <c:pt idx="2898">
                  <c:v>3.972964757705714E-3</c:v>
                </c:pt>
                <c:pt idx="2899">
                  <c:v>3.9757300394310567E-3</c:v>
                </c:pt>
                <c:pt idx="2900">
                  <c:v>3.9786195078829528E-3</c:v>
                </c:pt>
                <c:pt idx="2901">
                  <c:v>3.9816333498593724E-3</c:v>
                </c:pt>
                <c:pt idx="2902">
                  <c:v>3.984771752185653E-3</c:v>
                </c:pt>
                <c:pt idx="2903">
                  <c:v>3.9880349017084185E-3</c:v>
                </c:pt>
                <c:pt idx="2904">
                  <c:v>3.99142298530123E-3</c:v>
                </c:pt>
                <c:pt idx="2905">
                  <c:v>3.9949361898624107E-3</c:v>
                </c:pt>
                <c:pt idx="2906">
                  <c:v>3.9976011125870152E-3</c:v>
                </c:pt>
                <c:pt idx="2907">
                  <c:v>4.0013379143240078E-3</c:v>
                </c:pt>
                <c:pt idx="2908">
                  <c:v>4.0052003534947166E-3</c:v>
                </c:pt>
                <c:pt idx="2909">
                  <c:v>4.0091886170762047E-3</c:v>
                </c:pt>
                <c:pt idx="2910">
                  <c:v>4.0136629102702675E-3</c:v>
                </c:pt>
                <c:pt idx="2911">
                  <c:v>4.017912509962189E-3</c:v>
                </c:pt>
                <c:pt idx="2912">
                  <c:v>4.0222885099698187E-3</c:v>
                </c:pt>
                <c:pt idx="2913">
                  <c:v>4.0267910973813053E-3</c:v>
                </c:pt>
                <c:pt idx="2914">
                  <c:v>4.0314204593085113E-3</c:v>
                </c:pt>
                <c:pt idx="2915">
                  <c:v>4.0357709850488777E-3</c:v>
                </c:pt>
                <c:pt idx="2916">
                  <c:v>4.0406452569759525E-3</c:v>
                </c:pt>
                <c:pt idx="2917">
                  <c:v>4.0456468500436188E-3</c:v>
                </c:pt>
                <c:pt idx="2918">
                  <c:v>4.0507759514603571E-3</c:v>
                </c:pt>
                <c:pt idx="2919">
                  <c:v>4.0564754374534592E-3</c:v>
                </c:pt>
                <c:pt idx="2920">
                  <c:v>4.0618693773077892E-3</c:v>
                </c:pt>
                <c:pt idx="2921">
                  <c:v>4.0673914022009592E-3</c:v>
                </c:pt>
                <c:pt idx="2922">
                  <c:v>4.0730416994591663E-3</c:v>
                </c:pt>
                <c:pt idx="2923">
                  <c:v>4.0791753415896333E-3</c:v>
                </c:pt>
                <c:pt idx="2924">
                  <c:v>4.0850918172755822E-3</c:v>
                </c:pt>
                <c:pt idx="2925">
                  <c:v>4.09113713928608E-3</c:v>
                </c:pt>
                <c:pt idx="2926">
                  <c:v>4.097311495047334E-3</c:v>
                </c:pt>
                <c:pt idx="2927">
                  <c:v>4.1036150720129326E-3</c:v>
                </c:pt>
                <c:pt idx="2928">
                  <c:v>4.1100480576638449E-3</c:v>
                </c:pt>
                <c:pt idx="2929">
                  <c:v>4.1166106395084242E-3</c:v>
                </c:pt>
                <c:pt idx="2930">
                  <c:v>4.1233030050846099E-3</c:v>
                </c:pt>
                <c:pt idx="2931">
                  <c:v>4.1301253419559585E-3</c:v>
                </c:pt>
                <c:pt idx="2932">
                  <c:v>4.1387773147261164E-3</c:v>
                </c:pt>
                <c:pt idx="2933">
                  <c:v>4.1458885318729939E-3</c:v>
                </c:pt>
                <c:pt idx="2934">
                  <c:v>4.153130328334623E-3</c:v>
                </c:pt>
                <c:pt idx="2935">
                  <c:v>4.1605028918238933E-3</c:v>
                </c:pt>
                <c:pt idx="2936">
                  <c:v>4.1684823535894427E-3</c:v>
                </c:pt>
                <c:pt idx="2937">
                  <c:v>4.1761262421122448E-3</c:v>
                </c:pt>
                <c:pt idx="2938">
                  <c:v>4.1839014727005751E-3</c:v>
                </c:pt>
                <c:pt idx="2939">
                  <c:v>4.1918082331766533E-3</c:v>
                </c:pt>
                <c:pt idx="2940">
                  <c:v>4.1998467113910859E-3</c:v>
                </c:pt>
                <c:pt idx="2941">
                  <c:v>4.2099832149050838E-3</c:v>
                </c:pt>
                <c:pt idx="2942">
                  <c:v>4.2183144905886148E-3</c:v>
                </c:pt>
                <c:pt idx="2943">
                  <c:v>4.2267780932563545E-3</c:v>
                </c:pt>
                <c:pt idx="2944">
                  <c:v>4.235374210918341E-3</c:v>
                </c:pt>
                <c:pt idx="2945">
                  <c:v>4.2420214453493792E-3</c:v>
                </c:pt>
                <c:pt idx="2946">
                  <c:v>4.250854176500893E-3</c:v>
                </c:pt>
                <c:pt idx="2947">
                  <c:v>4.2598199411723447E-3</c:v>
                </c:pt>
                <c:pt idx="2948">
                  <c:v>4.2710875927744595E-3</c:v>
                </c:pt>
                <c:pt idx="2949">
                  <c:v>4.2803491066240569E-3</c:v>
                </c:pt>
                <c:pt idx="2950">
                  <c:v>4.2897442641701942E-3</c:v>
                </c:pt>
                <c:pt idx="2951">
                  <c:v>4.2992732536373613E-3</c:v>
                </c:pt>
                <c:pt idx="2952">
                  <c:v>4.3089362632844274E-3</c:v>
                </c:pt>
                <c:pt idx="2953">
                  <c:v>4.3164187682553559E-3</c:v>
                </c:pt>
                <c:pt idx="2954">
                  <c:v>4.3286650962968557E-3</c:v>
                </c:pt>
                <c:pt idx="2955">
                  <c:v>4.3387312963342438E-3</c:v>
                </c:pt>
                <c:pt idx="2956">
                  <c:v>4.3489322698938675E-3</c:v>
                </c:pt>
                <c:pt idx="2957">
                  <c:v>4.3568358262687486E-3</c:v>
                </c:pt>
                <c:pt idx="2958">
                  <c:v>4.3656408466367629E-3</c:v>
                </c:pt>
                <c:pt idx="2959">
                  <c:v>4.3761979823919717E-3</c:v>
                </c:pt>
                <c:pt idx="2960">
                  <c:v>4.3868905683873763E-3</c:v>
                </c:pt>
                <c:pt idx="2961">
                  <c:v>4.3977187930848184E-3</c:v>
                </c:pt>
                <c:pt idx="2962">
                  <c:v>4.4095401491733429E-3</c:v>
                </c:pt>
                <c:pt idx="2963">
                  <c:v>4.4206501332454051E-3</c:v>
                </c:pt>
                <c:pt idx="2964">
                  <c:v>4.4318963370830449E-3</c:v>
                </c:pt>
                <c:pt idx="2965">
                  <c:v>4.4432789492940732E-3</c:v>
                </c:pt>
                <c:pt idx="2966">
                  <c:v>4.4547981585161657E-3</c:v>
                </c:pt>
                <c:pt idx="2967">
                  <c:v>4.4655471118471013E-3</c:v>
                </c:pt>
                <c:pt idx="2968">
                  <c:v>4.4773300870512645E-3</c:v>
                </c:pt>
                <c:pt idx="2969">
                  <c:v>4.4892502097991357E-3</c:v>
                </c:pt>
                <c:pt idx="2970">
                  <c:v>4.5013076688427134E-3</c:v>
                </c:pt>
                <c:pt idx="2971">
                  <c:v>4.5144497644360295E-3</c:v>
                </c:pt>
                <c:pt idx="2972">
                  <c:v>4.5267925189687499E-3</c:v>
                </c:pt>
                <c:pt idx="2973">
                  <c:v>4.5392731919025658E-3</c:v>
                </c:pt>
                <c:pt idx="2974">
                  <c:v>4.5518919721378006E-3</c:v>
                </c:pt>
                <c:pt idx="2975">
                  <c:v>4.5636616170909661E-3</c:v>
                </c:pt>
                <c:pt idx="2976">
                  <c:v>4.5765470595321893E-3</c:v>
                </c:pt>
                <c:pt idx="2977">
                  <c:v>4.5895711604547942E-3</c:v>
                </c:pt>
                <c:pt idx="2978">
                  <c:v>4.6027341088766428E-3</c:v>
                </c:pt>
                <c:pt idx="2979">
                  <c:v>4.6160360938496039E-3</c:v>
                </c:pt>
                <c:pt idx="2980">
                  <c:v>4.6294773044591089E-3</c:v>
                </c:pt>
                <c:pt idx="2981">
                  <c:v>4.6430579298259219E-3</c:v>
                </c:pt>
                <c:pt idx="2982">
                  <c:v>4.6567781591034859E-3</c:v>
                </c:pt>
                <c:pt idx="2983">
                  <c:v>4.6706381814801369E-3</c:v>
                </c:pt>
                <c:pt idx="2984">
                  <c:v>4.6900434447146614E-3</c:v>
                </c:pt>
                <c:pt idx="2985">
                  <c:v>4.7042349450916593E-3</c:v>
                </c:pt>
                <c:pt idx="2986">
                  <c:v>4.7185660810096369E-3</c:v>
                </c:pt>
                <c:pt idx="2987">
                  <c:v>4.7330312661900574E-3</c:v>
                </c:pt>
                <c:pt idx="2988">
                  <c:v>4.7442646190940562E-3</c:v>
                </c:pt>
                <c:pt idx="2989">
                  <c:v>4.758954235227382E-3</c:v>
                </c:pt>
                <c:pt idx="2990">
                  <c:v>4.7737582131008949E-3</c:v>
                </c:pt>
                <c:pt idx="2991">
                  <c:v>4.7886689021729737E-3</c:v>
                </c:pt>
                <c:pt idx="2992">
                  <c:v>4.8036786397447281E-3</c:v>
                </c:pt>
                <c:pt idx="2993">
                  <c:v>4.8222170119738639E-3</c:v>
                </c:pt>
                <c:pt idx="2994">
                  <c:v>4.8374100777887593E-3</c:v>
                </c:pt>
                <c:pt idx="2995">
                  <c:v>4.8526769128807937E-3</c:v>
                </c:pt>
                <c:pt idx="2996">
                  <c:v>4.8680099278907187E-3</c:v>
                </c:pt>
                <c:pt idx="2997">
                  <c:v>4.8799440087304953E-3</c:v>
                </c:pt>
                <c:pt idx="2998">
                  <c:v>4.8953864390263047E-3</c:v>
                </c:pt>
                <c:pt idx="2999">
                  <c:v>4.9108739380634208E-3</c:v>
                </c:pt>
                <c:pt idx="3000">
                  <c:v>4.9263987457192453E-3</c:v>
                </c:pt>
                <c:pt idx="3001">
                  <c:v>4.9454012348394737E-3</c:v>
                </c:pt>
                <c:pt idx="3002">
                  <c:v>4.9609712812967704E-3</c:v>
                </c:pt>
                <c:pt idx="3003">
                  <c:v>4.9765540463436904E-3</c:v>
                </c:pt>
                <c:pt idx="3004">
                  <c:v>4.9921418446470028E-3</c:v>
                </c:pt>
                <c:pt idx="3005">
                  <c:v>5.0077269788718947E-3</c:v>
                </c:pt>
                <c:pt idx="3006">
                  <c:v>5.0233017396781026E-3</c:v>
                </c:pt>
                <c:pt idx="3007">
                  <c:v>5.0388584057194851E-3</c:v>
                </c:pt>
                <c:pt idx="3008">
                  <c:v>5.0543892436496051E-3</c:v>
                </c:pt>
                <c:pt idx="3009">
                  <c:v>5.0698865081139971E-3</c:v>
                </c:pt>
                <c:pt idx="3010">
                  <c:v>5.0797411345547463E-3</c:v>
                </c:pt>
                <c:pt idx="3011">
                  <c:v>5.0951691505333168E-3</c:v>
                </c:pt>
                <c:pt idx="3012">
                  <c:v>5.1105405130586878E-3</c:v>
                </c:pt>
                <c:pt idx="3013">
                  <c:v>5.1258499183257289E-3</c:v>
                </c:pt>
                <c:pt idx="3014">
                  <c:v>5.1422007269446212E-3</c:v>
                </c:pt>
                <c:pt idx="3015">
                  <c:v>5.1573805733394406E-3</c:v>
                </c:pt>
                <c:pt idx="3016">
                  <c:v>5.1724975921972416E-3</c:v>
                </c:pt>
                <c:pt idx="3017">
                  <c:v>5.1875516560301134E-3</c:v>
                </c:pt>
                <c:pt idx="3018">
                  <c:v>5.2025426373540984E-3</c:v>
                </c:pt>
                <c:pt idx="3019">
                  <c:v>5.2163880607847147E-3</c:v>
                </c:pt>
                <c:pt idx="3020">
                  <c:v>5.2312568465559496E-3</c:v>
                </c:pt>
                <c:pt idx="3021">
                  <c:v>5.2460621767937594E-3</c:v>
                </c:pt>
                <c:pt idx="3022">
                  <c:v>5.2608039240297231E-3</c:v>
                </c:pt>
                <c:pt idx="3023">
                  <c:v>5.2765468445058611E-3</c:v>
                </c:pt>
                <c:pt idx="3024">
                  <c:v>5.2911566537118008E-3</c:v>
                </c:pt>
                <c:pt idx="3025">
                  <c:v>5.3057024880769311E-3</c:v>
                </c:pt>
                <c:pt idx="3026">
                  <c:v>5.3201842201348621E-3</c:v>
                </c:pt>
                <c:pt idx="3027">
                  <c:v>5.334601722420524E-3</c:v>
                </c:pt>
                <c:pt idx="3028">
                  <c:v>5.3479120265928388E-3</c:v>
                </c:pt>
                <c:pt idx="3029">
                  <c:v>5.3622051239597228E-3</c:v>
                </c:pt>
                <c:pt idx="3030">
                  <c:v>5.376433618680722E-3</c:v>
                </c:pt>
                <c:pt idx="3031">
                  <c:v>5.3905973833134708E-3</c:v>
                </c:pt>
                <c:pt idx="3032">
                  <c:v>5.4046962904151612E-3</c:v>
                </c:pt>
                <c:pt idx="3033">
                  <c:v>5.4187302125474008E-3</c:v>
                </c:pt>
                <c:pt idx="3034">
                  <c:v>5.4326990222762165E-3</c:v>
                </c:pt>
                <c:pt idx="3035">
                  <c:v>5.4466025921676327E-3</c:v>
                </c:pt>
                <c:pt idx="3036">
                  <c:v>5.4654719682938899E-3</c:v>
                </c:pt>
                <c:pt idx="3037">
                  <c:v>5.4792221005267048E-3</c:v>
                </c:pt>
                <c:pt idx="3038">
                  <c:v>5.4929065627511639E-3</c:v>
                </c:pt>
                <c:pt idx="3039">
                  <c:v>5.506525227498049E-3</c:v>
                </c:pt>
                <c:pt idx="3040">
                  <c:v>5.5171148941025941E-3</c:v>
                </c:pt>
                <c:pt idx="3041">
                  <c:v>5.5306152448428708E-3</c:v>
                </c:pt>
                <c:pt idx="3042">
                  <c:v>5.5440494445732312E-3</c:v>
                </c:pt>
                <c:pt idx="3043">
                  <c:v>5.5574173658673003E-3</c:v>
                </c:pt>
                <c:pt idx="3044">
                  <c:v>5.570718881300887E-3</c:v>
                </c:pt>
                <c:pt idx="3045">
                  <c:v>5.5868483312168909E-3</c:v>
                </c:pt>
                <c:pt idx="3046">
                  <c:v>5.6000028448195899E-3</c:v>
                </c:pt>
                <c:pt idx="3047">
                  <c:v>5.6130905413263469E-3</c:v>
                </c:pt>
                <c:pt idx="3048">
                  <c:v>5.6261112932997461E-3</c:v>
                </c:pt>
                <c:pt idx="3049">
                  <c:v>5.6362259109712888E-3</c:v>
                </c:pt>
                <c:pt idx="3050">
                  <c:v>5.6491263155353296E-3</c:v>
                </c:pt>
                <c:pt idx="3051">
                  <c:v>5.6619594223687028E-3</c:v>
                </c:pt>
                <c:pt idx="3052">
                  <c:v>5.6747251040751741E-3</c:v>
                </c:pt>
                <c:pt idx="3053">
                  <c:v>5.6874232332637482E-3</c:v>
                </c:pt>
                <c:pt idx="3054">
                  <c:v>5.7028228339140964E-3</c:v>
                </c:pt>
                <c:pt idx="3055">
                  <c:v>5.7153714062175088E-3</c:v>
                </c:pt>
                <c:pt idx="3056">
                  <c:v>5.7278520146210356E-3</c:v>
                </c:pt>
                <c:pt idx="3057">
                  <c:v>5.7402645317216451E-3</c:v>
                </c:pt>
                <c:pt idx="3058">
                  <c:v>5.7526088301193094E-3</c:v>
                </c:pt>
                <c:pt idx="3059">
                  <c:v>5.7648847824178706E-3</c:v>
                </c:pt>
                <c:pt idx="3060">
                  <c:v>5.7770922612258987E-3</c:v>
                </c:pt>
                <c:pt idx="3061">
                  <c:v>5.7892311391554005E-3</c:v>
                </c:pt>
                <c:pt idx="3062">
                  <c:v>5.7977593636240063E-3</c:v>
                </c:pt>
                <c:pt idx="3063">
                  <c:v>5.8097797280166489E-3</c:v>
                </c:pt>
                <c:pt idx="3064">
                  <c:v>5.8217311486377203E-3</c:v>
                </c:pt>
                <c:pt idx="3065">
                  <c:v>5.8336134981486409E-3</c:v>
                </c:pt>
                <c:pt idx="3066">
                  <c:v>5.8454266492161035E-3</c:v>
                </c:pt>
                <c:pt idx="3067">
                  <c:v>5.8580326967171796E-3</c:v>
                </c:pt>
                <c:pt idx="3068">
                  <c:v>5.8697022536466957E-3</c:v>
                </c:pt>
                <c:pt idx="3069">
                  <c:v>5.8847080139751299E-3</c:v>
                </c:pt>
                <c:pt idx="3070">
                  <c:v>5.8928324693833193E-3</c:v>
                </c:pt>
                <c:pt idx="3071">
                  <c:v>5.9034499715875334E-3</c:v>
                </c:pt>
                <c:pt idx="3072">
                  <c:v>5.9148452582604809E-3</c:v>
                </c:pt>
                <c:pt idx="3073">
                  <c:v>5.9261704552854965E-3</c:v>
                </c:pt>
                <c:pt idx="3074">
                  <c:v>5.9374254353639693E-3</c:v>
                </c:pt>
                <c:pt idx="3075">
                  <c:v>5.9494334948870112E-3</c:v>
                </c:pt>
                <c:pt idx="3076">
                  <c:v>5.9605427648748753E-3</c:v>
                </c:pt>
                <c:pt idx="3077">
                  <c:v>5.9715814261333848E-3</c:v>
                </c:pt>
                <c:pt idx="3078">
                  <c:v>5.9825493513755053E-3</c:v>
                </c:pt>
                <c:pt idx="3079">
                  <c:v>5.9934464133185724E-3</c:v>
                </c:pt>
                <c:pt idx="3080">
                  <c:v>6.0034736318975044E-3</c:v>
                </c:pt>
                <c:pt idx="3081">
                  <c:v>6.014233529417292E-3</c:v>
                </c:pt>
                <c:pt idx="3082">
                  <c:v>6.024922191781283E-3</c:v>
                </c:pt>
                <c:pt idx="3083">
                  <c:v>6.0355394917334703E-3</c:v>
                </c:pt>
                <c:pt idx="3084">
                  <c:v>6.046085302026191E-3</c:v>
                </c:pt>
                <c:pt idx="3085">
                  <c:v>6.0565594954139776E-3</c:v>
                </c:pt>
                <c:pt idx="3086">
                  <c:v>6.0669619446570731E-3</c:v>
                </c:pt>
                <c:pt idx="3087">
                  <c:v>6.0772925225223082E-3</c:v>
                </c:pt>
                <c:pt idx="3088">
                  <c:v>6.0905843553532386E-3</c:v>
                </c:pt>
                <c:pt idx="3089">
                  <c:v>6.1007507071794247E-3</c:v>
                </c:pt>
                <c:pt idx="3090">
                  <c:v>6.1108447658526415E-3</c:v>
                </c:pt>
                <c:pt idx="3091">
                  <c:v>6.1208664041305857E-3</c:v>
                </c:pt>
                <c:pt idx="3092">
                  <c:v>6.1286017539986509E-3</c:v>
                </c:pt>
                <c:pt idx="3093">
                  <c:v>6.1384933679196107E-3</c:v>
                </c:pt>
                <c:pt idx="3094">
                  <c:v>6.1483122099152531E-3</c:v>
                </c:pt>
                <c:pt idx="3095">
                  <c:v>6.1580581527859082E-3</c:v>
                </c:pt>
                <c:pt idx="3096">
                  <c:v>6.1677310693380189E-3</c:v>
                </c:pt>
                <c:pt idx="3097">
                  <c:v>6.1801202340848295E-3</c:v>
                </c:pt>
                <c:pt idx="3098">
                  <c:v>6.1896260026908139E-3</c:v>
                </c:pt>
                <c:pt idx="3099">
                  <c:v>6.1990583250708334E-3</c:v>
                </c:pt>
                <c:pt idx="3100">
                  <c:v>6.2084170740410016E-3</c:v>
                </c:pt>
                <c:pt idx="3101">
                  <c:v>6.2177021224213216E-3</c:v>
                </c:pt>
                <c:pt idx="3102">
                  <c:v>6.2269133430395765E-3</c:v>
                </c:pt>
                <c:pt idx="3103">
                  <c:v>6.2360506087265717E-3</c:v>
                </c:pt>
                <c:pt idx="3104">
                  <c:v>6.2451137923230501E-3</c:v>
                </c:pt>
                <c:pt idx="3105">
                  <c:v>6.2541027666727818E-3</c:v>
                </c:pt>
                <c:pt idx="3106">
                  <c:v>6.263017404626447E-3</c:v>
                </c:pt>
                <c:pt idx="3107">
                  <c:v>6.2718575790416415E-3</c:v>
                </c:pt>
                <c:pt idx="3108">
                  <c:v>6.280623162781147E-3</c:v>
                </c:pt>
                <c:pt idx="3109">
                  <c:v>6.2893140287150874E-3</c:v>
                </c:pt>
                <c:pt idx="3110">
                  <c:v>6.2979300497196383E-3</c:v>
                </c:pt>
                <c:pt idx="3111">
                  <c:v>6.3064710986757283E-3</c:v>
                </c:pt>
                <c:pt idx="3112">
                  <c:v>6.3149370484742234E-3</c:v>
                </c:pt>
                <c:pt idx="3113">
                  <c:v>6.3233277720081485E-3</c:v>
                </c:pt>
                <c:pt idx="3114">
                  <c:v>6.3291466683340963E-3</c:v>
                </c:pt>
                <c:pt idx="3115">
                  <c:v>6.3374077138555604E-3</c:v>
                </c:pt>
                <c:pt idx="3116">
                  <c:v>6.3455931927080796E-3</c:v>
                </c:pt>
                <c:pt idx="3117">
                  <c:v>6.3537029778419022E-3</c:v>
                </c:pt>
                <c:pt idx="3118">
                  <c:v>6.3623405972457192E-3</c:v>
                </c:pt>
                <c:pt idx="3119">
                  <c:v>6.3702932854973887E-3</c:v>
                </c:pt>
                <c:pt idx="3120">
                  <c:v>6.3805367955761839E-3</c:v>
                </c:pt>
                <c:pt idx="3121">
                  <c:v>6.3859702797438864E-3</c:v>
                </c:pt>
                <c:pt idx="3122">
                  <c:v>6.3936943316825964E-3</c:v>
                </c:pt>
                <c:pt idx="3123">
                  <c:v>6.4007650065319062E-3</c:v>
                </c:pt>
                <c:pt idx="3124">
                  <c:v>6.4083413787655811E-3</c:v>
                </c:pt>
                <c:pt idx="3125">
                  <c:v>6.4158410411130785E-3</c:v>
                </c:pt>
                <c:pt idx="3126">
                  <c:v>6.4232638665855908E-3</c:v>
                </c:pt>
                <c:pt idx="3127">
                  <c:v>6.4311650590422121E-3</c:v>
                </c:pt>
                <c:pt idx="3128">
                  <c:v>6.4384284090708947E-3</c:v>
                </c:pt>
                <c:pt idx="3129">
                  <c:v>6.4456145309925916E-3</c:v>
                </c:pt>
                <c:pt idx="3130">
                  <c:v>6.4527232978385364E-3</c:v>
                </c:pt>
                <c:pt idx="3131">
                  <c:v>6.4611489522895856E-3</c:v>
                </c:pt>
                <c:pt idx="3132">
                  <c:v>6.4696646159346036E-3</c:v>
                </c:pt>
                <c:pt idx="3133">
                  <c:v>6.4765072015575522E-3</c:v>
                </c:pt>
                <c:pt idx="3134">
                  <c:v>6.4832718699043522E-3</c:v>
                </c:pt>
                <c:pt idx="3135">
                  <c:v>6.4899584940470859E-3</c:v>
                </c:pt>
                <c:pt idx="3136">
                  <c:v>6.4965669470644222E-3</c:v>
                </c:pt>
                <c:pt idx="3137">
                  <c:v>6.5030971020438163E-3</c:v>
                </c:pt>
                <c:pt idx="3138">
                  <c:v>6.5095488320784291E-3</c:v>
                </c:pt>
                <c:pt idx="3139">
                  <c:v>6.5159220102706493E-3</c:v>
                </c:pt>
                <c:pt idx="3140">
                  <c:v>6.5231782848314572E-3</c:v>
                </c:pt>
                <c:pt idx="3141">
                  <c:v>6.5293828562893747E-3</c:v>
                </c:pt>
                <c:pt idx="3142">
                  <c:v>6.5355084744846683E-3</c:v>
                </c:pt>
                <c:pt idx="3143">
                  <c:v>6.5415550125392657E-3</c:v>
                </c:pt>
                <c:pt idx="3144">
                  <c:v>6.5470640281697504E-3</c:v>
                </c:pt>
                <c:pt idx="3145">
                  <c:v>6.5529576286377329E-3</c:v>
                </c:pt>
                <c:pt idx="3146">
                  <c:v>6.5604183538779609E-3</c:v>
                </c:pt>
                <c:pt idx="3147">
                  <c:v>6.5645063517770618E-3</c:v>
                </c:pt>
                <c:pt idx="3148">
                  <c:v>6.5701612207741678E-3</c:v>
                </c:pt>
                <c:pt idx="3149">
                  <c:v>6.5761664537341028E-3</c:v>
                </c:pt>
                <c:pt idx="3150">
                  <c:v>6.5816558788846305E-3</c:v>
                </c:pt>
                <c:pt idx="3151">
                  <c:v>6.587065209157905E-3</c:v>
                </c:pt>
                <c:pt idx="3152">
                  <c:v>6.5923943177501419E-3</c:v>
                </c:pt>
                <c:pt idx="3153">
                  <c:v>6.5972355673119855E-3</c:v>
                </c:pt>
                <c:pt idx="3154">
                  <c:v>6.6024095493346976E-3</c:v>
                </c:pt>
                <c:pt idx="3155">
                  <c:v>6.6075029397693616E-3</c:v>
                </c:pt>
                <c:pt idx="3156">
                  <c:v>6.612515611850495E-3</c:v>
                </c:pt>
                <c:pt idx="3157">
                  <c:v>6.6182162130560612E-3</c:v>
                </c:pt>
                <c:pt idx="3158">
                  <c:v>6.6226772139916408E-3</c:v>
                </c:pt>
                <c:pt idx="3159">
                  <c:v>6.6274412209948773E-3</c:v>
                </c:pt>
                <c:pt idx="3160">
                  <c:v>6.6321239921878607E-3</c:v>
                </c:pt>
                <c:pt idx="3161">
                  <c:v>6.6367254008432679E-3</c:v>
                </c:pt>
                <c:pt idx="3162">
                  <c:v>6.6412453202428961E-3</c:v>
                </c:pt>
                <c:pt idx="3163">
                  <c:v>6.6456836236772352E-3</c:v>
                </c:pt>
                <c:pt idx="3164">
                  <c:v>6.6500401844476311E-3</c:v>
                </c:pt>
                <c:pt idx="3165">
                  <c:v>6.6543148758628195E-3</c:v>
                </c:pt>
                <c:pt idx="3166">
                  <c:v>6.657841757399338E-3</c:v>
                </c:pt>
                <c:pt idx="3167">
                  <c:v>6.6619639959994764E-3</c:v>
                </c:pt>
                <c:pt idx="3168">
                  <c:v>6.6660040062651435E-3</c:v>
                </c:pt>
                <c:pt idx="3169">
                  <c:v>6.6699616615512724E-3</c:v>
                </c:pt>
                <c:pt idx="3170">
                  <c:v>6.6725920972359109E-3</c:v>
                </c:pt>
                <c:pt idx="3171">
                  <c:v>6.6776294006516343E-3</c:v>
                </c:pt>
                <c:pt idx="3172">
                  <c:v>6.6813392312222884E-3</c:v>
                </c:pt>
                <c:pt idx="3173">
                  <c:v>6.6849662003258033E-3</c:v>
                </c:pt>
                <c:pt idx="3174">
                  <c:v>6.6885101813645475E-3</c:v>
                </c:pt>
                <c:pt idx="3175">
                  <c:v>6.6919710477492305E-3</c:v>
                </c:pt>
                <c:pt idx="3176">
                  <c:v>6.6953486729011066E-3</c:v>
                </c:pt>
                <c:pt idx="3177">
                  <c:v>6.6986429302488939E-3</c:v>
                </c:pt>
                <c:pt idx="3178">
                  <c:v>6.7018536932331695E-3</c:v>
                </c:pt>
                <c:pt idx="3179">
                  <c:v>6.7049808353054925E-3</c:v>
                </c:pt>
                <c:pt idx="3180">
                  <c:v>6.7080242299222513E-3</c:v>
                </c:pt>
                <c:pt idx="3181">
                  <c:v>6.7109837505552085E-3</c:v>
                </c:pt>
                <c:pt idx="3182">
                  <c:v>6.7138592706818346E-3</c:v>
                </c:pt>
                <c:pt idx="3183">
                  <c:v>6.7168102468673834E-3</c:v>
                </c:pt>
                <c:pt idx="3184">
                  <c:v>6.7195113521608509E-3</c:v>
                </c:pt>
                <c:pt idx="3185">
                  <c:v>6.7221280699641733E-3</c:v>
                </c:pt>
                <c:pt idx="3186">
                  <c:v>6.7246602737990758E-3</c:v>
                </c:pt>
                <c:pt idx="3187">
                  <c:v>6.7271078372005324E-3</c:v>
                </c:pt>
                <c:pt idx="3188">
                  <c:v>6.7294706337132307E-3</c:v>
                </c:pt>
                <c:pt idx="3189">
                  <c:v>6.7317485368906952E-3</c:v>
                </c:pt>
                <c:pt idx="3190">
                  <c:v>6.7339414202979304E-3</c:v>
                </c:pt>
                <c:pt idx="3191">
                  <c:v>6.7360491575109817E-3</c:v>
                </c:pt>
                <c:pt idx="3192">
                  <c:v>6.7386033400067937E-3</c:v>
                </c:pt>
                <c:pt idx="3193">
                  <c:v>6.7405220794037254E-3</c:v>
                </c:pt>
                <c:pt idx="3194">
                  <c:v>6.7423552615437261E-3</c:v>
                </c:pt>
                <c:pt idx="3195">
                  <c:v>6.7441027600370273E-3</c:v>
                </c:pt>
                <c:pt idx="3196">
                  <c:v>6.7460730399431894E-3</c:v>
                </c:pt>
                <c:pt idx="3197">
                  <c:v>6.7476303708784366E-3</c:v>
                </c:pt>
                <c:pt idx="3198">
                  <c:v>6.7491016135820588E-3</c:v>
                </c:pt>
                <c:pt idx="3199">
                  <c:v>6.7504866417114028E-3</c:v>
                </c:pt>
                <c:pt idx="3200">
                  <c:v>6.7522128652940721E-3</c:v>
                </c:pt>
                <c:pt idx="3201">
                  <c:v>6.7533543180501553E-3</c:v>
                </c:pt>
                <c:pt idx="3202">
                  <c:v>6.7544613157196004E-3</c:v>
                </c:pt>
                <c:pt idx="3203">
                  <c:v>6.7554815616288613E-3</c:v>
                </c:pt>
                <c:pt idx="3204">
                  <c:v>6.7561141425146777E-3</c:v>
                </c:pt>
                <c:pt idx="3205">
                  <c:v>6.7569792306150676E-3</c:v>
                </c:pt>
                <c:pt idx="3206">
                  <c:v>6.7577572200501279E-3</c:v>
                </c:pt>
                <c:pt idx="3207">
                  <c:v>6.7584479845667527E-3</c:v>
                </c:pt>
                <c:pt idx="3208">
                  <c:v>6.7592770948679635E-3</c:v>
                </c:pt>
                <c:pt idx="3209">
                  <c:v>6.7597741784336703E-3</c:v>
                </c:pt>
                <c:pt idx="3210">
                  <c:v>6.7601836264192944E-3</c:v>
                </c:pt>
                <c:pt idx="3211">
                  <c:v>6.7605053126109571E-3</c:v>
                </c:pt>
                <c:pt idx="3212">
                  <c:v>6.7607391108072436E-3</c:v>
                </c:pt>
                <c:pt idx="3213">
                  <c:v>6.7607537795887742E-3</c:v>
                </c:pt>
                <c:pt idx="3214">
                  <c:v>6.7609425384656183E-3</c:v>
                </c:pt>
                <c:pt idx="3215">
                  <c:v>6.7609119155841836E-3</c:v>
                </c:pt>
                <c:pt idx="3216">
                  <c:v>6.7607929000198979E-3</c:v>
                </c:pt>
                <c:pt idx="3217">
                  <c:v>6.7605304915384296E-3</c:v>
                </c:pt>
                <c:pt idx="3218">
                  <c:v>6.7602265778477005E-3</c:v>
                </c:pt>
                <c:pt idx="3219">
                  <c:v>6.759873575779461E-3</c:v>
                </c:pt>
                <c:pt idx="3220">
                  <c:v>6.7594317298887577E-3</c:v>
                </c:pt>
                <c:pt idx="3221">
                  <c:v>6.758900914088161E-3</c:v>
                </c:pt>
                <c:pt idx="3222">
                  <c:v>6.7582691308166491E-3</c:v>
                </c:pt>
                <c:pt idx="3223">
                  <c:v>6.7575535668191432E-3</c:v>
                </c:pt>
                <c:pt idx="3224">
                  <c:v>6.7567486440480691E-3</c:v>
                </c:pt>
                <c:pt idx="3225">
                  <c:v>6.7558542364635904E-3</c:v>
                </c:pt>
                <c:pt idx="3226">
                  <c:v>6.754870218038167E-3</c:v>
                </c:pt>
                <c:pt idx="3227">
                  <c:v>6.7538405918230781E-3</c:v>
                </c:pt>
                <c:pt idx="3228">
                  <c:v>6.7526834572311763E-3</c:v>
                </c:pt>
                <c:pt idx="3229">
                  <c:v>6.7514363444698289E-3</c:v>
                </c:pt>
                <c:pt idx="3230">
                  <c:v>6.7500991275620172E-3</c:v>
                </c:pt>
                <c:pt idx="3231">
                  <c:v>6.7486015532184085E-3</c:v>
                </c:pt>
                <c:pt idx="3232">
                  <c:v>6.7470772238734621E-3</c:v>
                </c:pt>
                <c:pt idx="3233">
                  <c:v>6.745462401845718E-3</c:v>
                </c:pt>
                <c:pt idx="3234">
                  <c:v>6.7427416893403201E-3</c:v>
                </c:pt>
                <c:pt idx="3235">
                  <c:v>6.741793997345322E-3</c:v>
                </c:pt>
                <c:pt idx="3236">
                  <c:v>6.7401765859126904E-3</c:v>
                </c:pt>
                <c:pt idx="3237">
                  <c:v>6.7382051136839075E-3</c:v>
                </c:pt>
                <c:pt idx="3238">
                  <c:v>6.7361425299487191E-3</c:v>
                </c:pt>
                <c:pt idx="3239">
                  <c:v>6.7339887088453728E-3</c:v>
                </c:pt>
                <c:pt idx="3240">
                  <c:v>6.7317435245249245E-3</c:v>
                </c:pt>
                <c:pt idx="3241">
                  <c:v>6.7294068511503536E-3</c:v>
                </c:pt>
                <c:pt idx="3242">
                  <c:v>6.7269785628996546E-3</c:v>
                </c:pt>
                <c:pt idx="3243">
                  <c:v>6.7244585339636311E-3</c:v>
                </c:pt>
                <c:pt idx="3244">
                  <c:v>6.7210612399796086E-3</c:v>
                </c:pt>
                <c:pt idx="3245">
                  <c:v>6.7183240157920833E-3</c:v>
                </c:pt>
                <c:pt idx="3246">
                  <c:v>6.7154948554267475E-3</c:v>
                </c:pt>
                <c:pt idx="3247">
                  <c:v>6.7125761805159586E-3</c:v>
                </c:pt>
                <c:pt idx="3248">
                  <c:v>6.7101200194257362E-3</c:v>
                </c:pt>
                <c:pt idx="3249">
                  <c:v>6.7070489421193966E-3</c:v>
                </c:pt>
                <c:pt idx="3250">
                  <c:v>6.7038981827396574E-3</c:v>
                </c:pt>
                <c:pt idx="3251">
                  <c:v>6.7006715715681861E-3</c:v>
                </c:pt>
                <c:pt idx="3252">
                  <c:v>6.6973729443550603E-3</c:v>
                </c:pt>
                <c:pt idx="3253">
                  <c:v>6.6933945457781797E-3</c:v>
                </c:pt>
                <c:pt idx="3254">
                  <c:v>6.6899545448368732E-3</c:v>
                </c:pt>
                <c:pt idx="3255">
                  <c:v>6.6864551877622259E-3</c:v>
                </c:pt>
                <c:pt idx="3256">
                  <c:v>6.6829002704369847E-3</c:v>
                </c:pt>
                <c:pt idx="3257">
                  <c:v>6.6799342015419899E-3</c:v>
                </c:pt>
                <c:pt idx="3258">
                  <c:v>6.6762843348996282E-3</c:v>
                </c:pt>
                <c:pt idx="3259">
                  <c:v>6.672589455474694E-3</c:v>
                </c:pt>
                <c:pt idx="3260">
                  <c:v>6.6682011043771609E-3</c:v>
                </c:pt>
                <c:pt idx="3261">
                  <c:v>6.664425512104357E-3</c:v>
                </c:pt>
                <c:pt idx="3262">
                  <c:v>6.6606172476968784E-3</c:v>
                </c:pt>
                <c:pt idx="3263">
                  <c:v>6.6567801446336342E-3</c:v>
                </c:pt>
                <c:pt idx="3264">
                  <c:v>6.6529180417630052E-3</c:v>
                </c:pt>
                <c:pt idx="3265">
                  <c:v>6.6496925418483782E-3</c:v>
                </c:pt>
                <c:pt idx="3266">
                  <c:v>6.6451342188155208E-3</c:v>
                </c:pt>
                <c:pt idx="3267">
                  <c:v>6.6412202032655751E-3</c:v>
                </c:pt>
                <c:pt idx="3268">
                  <c:v>6.6372965969590534E-3</c:v>
                </c:pt>
                <c:pt idx="3269">
                  <c:v>6.6333672655723369E-3</c:v>
                </c:pt>
                <c:pt idx="3270">
                  <c:v>6.630305897959707E-3</c:v>
                </c:pt>
                <c:pt idx="3271">
                  <c:v>6.6263744530156068E-3</c:v>
                </c:pt>
                <c:pt idx="3272">
                  <c:v>6.6224488318942501E-3</c:v>
                </c:pt>
                <c:pt idx="3273">
                  <c:v>6.6185320275127593E-3</c:v>
                </c:pt>
                <c:pt idx="3274">
                  <c:v>6.6144092855963945E-3</c:v>
                </c:pt>
                <c:pt idx="3275">
                  <c:v>6.6096537779606205E-3</c:v>
                </c:pt>
                <c:pt idx="3276">
                  <c:v>6.6066231852111978E-3</c:v>
                </c:pt>
                <c:pt idx="3277">
                  <c:v>6.6027440795288451E-3</c:v>
                </c:pt>
                <c:pt idx="3278">
                  <c:v>6.5988742930974372E-3</c:v>
                </c:pt>
                <c:pt idx="3279">
                  <c:v>6.5952260332890183E-3</c:v>
                </c:pt>
                <c:pt idx="3280">
                  <c:v>6.5913743333054437E-3</c:v>
                </c:pt>
                <c:pt idx="3281">
                  <c:v>6.5875320026829798E-3</c:v>
                </c:pt>
                <c:pt idx="3282">
                  <c:v>6.5836990586052449E-3</c:v>
                </c:pt>
                <c:pt idx="3283">
                  <c:v>6.5796657511190057E-3</c:v>
                </c:pt>
                <c:pt idx="3284">
                  <c:v>6.5758522410416667E-3</c:v>
                </c:pt>
                <c:pt idx="3285">
                  <c:v>6.5720481704980719E-3</c:v>
                </c:pt>
                <c:pt idx="3286">
                  <c:v>6.5682535566709806E-3</c:v>
                </c:pt>
                <c:pt idx="3287">
                  <c:v>6.5646757377930132E-3</c:v>
                </c:pt>
                <c:pt idx="3288">
                  <c:v>6.5608994738290674E-3</c:v>
                </c:pt>
                <c:pt idx="3289">
                  <c:v>6.557132716691217E-3</c:v>
                </c:pt>
                <c:pt idx="3290">
                  <c:v>6.553375483564397E-3</c:v>
                </c:pt>
                <c:pt idx="3291">
                  <c:v>6.5496277916304675E-3</c:v>
                </c:pt>
                <c:pt idx="3292">
                  <c:v>6.5458896580734855E-3</c:v>
                </c:pt>
                <c:pt idx="3293">
                  <c:v>6.5421611000757501E-3</c:v>
                </c:pt>
                <c:pt idx="3294">
                  <c:v>6.5384421348213175E-3</c:v>
                </c:pt>
                <c:pt idx="3295">
                  <c:v>6.5347327794942449E-3</c:v>
                </c:pt>
                <c:pt idx="3296">
                  <c:v>6.5302264646482557E-3</c:v>
                </c:pt>
                <c:pt idx="3297">
                  <c:v>6.5265388939173353E-3</c:v>
                </c:pt>
                <c:pt idx="3298">
                  <c:v>6.5228609904224577E-3</c:v>
                </c:pt>
                <c:pt idx="3299">
                  <c:v>6.5191927713468692E-3</c:v>
                </c:pt>
                <c:pt idx="3300">
                  <c:v>6.516131540996983E-3</c:v>
                </c:pt>
                <c:pt idx="3301">
                  <c:v>6.5124808399156554E-3</c:v>
                </c:pt>
                <c:pt idx="3302">
                  <c:v>6.5088398704845679E-3</c:v>
                </c:pt>
                <c:pt idx="3303">
                  <c:v>6.5052086498869144E-3</c:v>
                </c:pt>
                <c:pt idx="3304">
                  <c:v>6.5015871953054537E-3</c:v>
                </c:pt>
                <c:pt idx="3305">
                  <c:v>6.4973877919690774E-3</c:v>
                </c:pt>
                <c:pt idx="3306">
                  <c:v>6.4937878449644959E-3</c:v>
                </c:pt>
                <c:pt idx="3307">
                  <c:v>6.4901977198468736E-3</c:v>
                </c:pt>
                <c:pt idx="3308">
                  <c:v>6.486617433799885E-3</c:v>
                </c:pt>
                <c:pt idx="3309">
                  <c:v>6.4836270140677041E-3</c:v>
                </c:pt>
                <c:pt idx="3310">
                  <c:v>6.4800645164383502E-3</c:v>
                </c:pt>
                <c:pt idx="3311">
                  <c:v>6.4765119051097362E-3</c:v>
                </c:pt>
                <c:pt idx="3312">
                  <c:v>6.4729691972663676E-3</c:v>
                </c:pt>
                <c:pt idx="3313">
                  <c:v>6.4694364100905642E-3</c:v>
                </c:pt>
                <c:pt idx="3314">
                  <c:v>6.465343300281836E-3</c:v>
                </c:pt>
                <c:pt idx="3315">
                  <c:v>6.4618323688704305E-3</c:v>
                </c:pt>
                <c:pt idx="3316">
                  <c:v>6.4583314139986196E-3</c:v>
                </c:pt>
                <c:pt idx="3317">
                  <c:v>6.4548404528509363E-3</c:v>
                </c:pt>
                <c:pt idx="3318">
                  <c:v>6.451359502610195E-3</c:v>
                </c:pt>
                <c:pt idx="3319">
                  <c:v>6.4478885804609299E-3</c:v>
                </c:pt>
                <c:pt idx="3320">
                  <c:v>6.4444277035872431E-3</c:v>
                </c:pt>
                <c:pt idx="3321">
                  <c:v>6.4409768891719498E-3</c:v>
                </c:pt>
                <c:pt idx="3322">
                  <c:v>6.4384605224525396E-3</c:v>
                </c:pt>
                <c:pt idx="3323">
                  <c:v>6.4350265561686154E-3</c:v>
                </c:pt>
                <c:pt idx="3324">
                  <c:v>6.4316026966928985E-3</c:v>
                </c:pt>
                <c:pt idx="3325">
                  <c:v>6.4281889612116429E-3</c:v>
                </c:pt>
                <c:pt idx="3326">
                  <c:v>6.4247853669057997E-3</c:v>
                </c:pt>
                <c:pt idx="3327">
                  <c:v>6.4212102757500193E-3</c:v>
                </c:pt>
                <c:pt idx="3328">
                  <c:v>6.417827687928747E-3</c:v>
                </c:pt>
                <c:pt idx="3329">
                  <c:v>6.4144552942773788E-3</c:v>
                </c:pt>
                <c:pt idx="3330">
                  <c:v>6.4110931119795321E-3</c:v>
                </c:pt>
                <c:pt idx="3331">
                  <c:v>6.4079201144815728E-3</c:v>
                </c:pt>
                <c:pt idx="3332">
                  <c:v>6.4045777281046207E-3</c:v>
                </c:pt>
                <c:pt idx="3333">
                  <c:v>6.4012456031953668E-3</c:v>
                </c:pt>
                <c:pt idx="3334">
                  <c:v>6.3979237569352053E-3</c:v>
                </c:pt>
                <c:pt idx="3335">
                  <c:v>6.3944359722486995E-3</c:v>
                </c:pt>
                <c:pt idx="3336">
                  <c:v>6.3911354189441893E-3</c:v>
                </c:pt>
                <c:pt idx="3337">
                  <c:v>6.3878451972842303E-3</c:v>
                </c:pt>
                <c:pt idx="3338">
                  <c:v>6.3845653244528787E-3</c:v>
                </c:pt>
                <c:pt idx="3339">
                  <c:v>6.3812958176346296E-3</c:v>
                </c:pt>
                <c:pt idx="3340">
                  <c:v>6.3782094933624326E-3</c:v>
                </c:pt>
                <c:pt idx="3341">
                  <c:v>6.3749600788190275E-3</c:v>
                </c:pt>
                <c:pt idx="3342">
                  <c:v>6.3717210804032512E-3</c:v>
                </c:pt>
                <c:pt idx="3343">
                  <c:v>6.3684925152978243E-3</c:v>
                </c:pt>
                <c:pt idx="3344">
                  <c:v>6.3652744006889965E-3</c:v>
                </c:pt>
                <c:pt idx="3345">
                  <c:v>6.3620667537608146E-3</c:v>
                </c:pt>
                <c:pt idx="3346">
                  <c:v>6.3588695916986463E-3</c:v>
                </c:pt>
                <c:pt idx="3347">
                  <c:v>6.3556829316865366E-3</c:v>
                </c:pt>
                <c:pt idx="3348">
                  <c:v>6.3516713005784898E-3</c:v>
                </c:pt>
                <c:pt idx="3349">
                  <c:v>6.3485092118482772E-3</c:v>
                </c:pt>
                <c:pt idx="3350">
                  <c:v>6.3453576839287854E-3</c:v>
                </c:pt>
                <c:pt idx="3351">
                  <c:v>6.3422167340058365E-3</c:v>
                </c:pt>
                <c:pt idx="3352">
                  <c:v>6.339579012498436E-3</c:v>
                </c:pt>
                <c:pt idx="3353">
                  <c:v>6.3364571430159474E-3</c:v>
                </c:pt>
                <c:pt idx="3354">
                  <c:v>6.3333458987626804E-3</c:v>
                </c:pt>
                <c:pt idx="3355">
                  <c:v>6.3302452969231397E-3</c:v>
                </c:pt>
                <c:pt idx="3356">
                  <c:v>6.3271553546848883E-3</c:v>
                </c:pt>
                <c:pt idx="3357">
                  <c:v>6.3235941347741164E-3</c:v>
                </c:pt>
                <c:pt idx="3358">
                  <c:v>6.3205277120192607E-3</c:v>
                </c:pt>
                <c:pt idx="3359">
                  <c:v>6.3174720047445209E-3</c:v>
                </c:pt>
                <c:pt idx="3360">
                  <c:v>6.3144270301370093E-3</c:v>
                </c:pt>
                <c:pt idx="3361">
                  <c:v>6.3118661389898667E-3</c:v>
                </c:pt>
                <c:pt idx="3362">
                  <c:v>6.3088405152509942E-3</c:v>
                </c:pt>
                <c:pt idx="3363">
                  <c:v>6.3058256714132455E-3</c:v>
                </c:pt>
                <c:pt idx="3364">
                  <c:v>6.3028216246620011E-3</c:v>
                </c:pt>
                <c:pt idx="3365">
                  <c:v>6.299828392184386E-3</c:v>
                </c:pt>
                <c:pt idx="3366">
                  <c:v>6.2963835309175339E-3</c:v>
                </c:pt>
                <c:pt idx="3367">
                  <c:v>6.2934141661896694E-3</c:v>
                </c:pt>
                <c:pt idx="3368">
                  <c:v>6.2904556716194826E-3</c:v>
                </c:pt>
                <c:pt idx="3369">
                  <c:v>6.2875080643915067E-3</c:v>
                </c:pt>
                <c:pt idx="3370">
                  <c:v>6.2845713616937124E-3</c:v>
                </c:pt>
                <c:pt idx="3371">
                  <c:v>6.281645580712353E-3</c:v>
                </c:pt>
                <c:pt idx="3372">
                  <c:v>6.2787307386358284E-3</c:v>
                </c:pt>
                <c:pt idx="3373">
                  <c:v>6.2758268526478143E-3</c:v>
                </c:pt>
                <c:pt idx="3374">
                  <c:v>6.2736756819146222E-3</c:v>
                </c:pt>
                <c:pt idx="3375">
                  <c:v>6.2707900566558806E-3</c:v>
                </c:pt>
                <c:pt idx="3376">
                  <c:v>6.2679154318383591E-3</c:v>
                </c:pt>
                <c:pt idx="3377">
                  <c:v>6.2650518246500789E-3</c:v>
                </c:pt>
                <c:pt idx="3378">
                  <c:v>6.2621992522777312E-3</c:v>
                </c:pt>
                <c:pt idx="3379">
                  <c:v>6.2592129613488583E-3</c:v>
                </c:pt>
                <c:pt idx="3380">
                  <c:v>6.256383257688897E-3</c:v>
                </c:pt>
                <c:pt idx="3381">
                  <c:v>6.2535646418479503E-3</c:v>
                </c:pt>
                <c:pt idx="3382">
                  <c:v>6.2507571310144667E-3</c:v>
                </c:pt>
                <c:pt idx="3383">
                  <c:v>6.2481025142060798E-3</c:v>
                </c:pt>
                <c:pt idx="3384">
                  <c:v>6.2453165116622775E-3</c:v>
                </c:pt>
                <c:pt idx="3385">
                  <c:v>6.2425416642461259E-3</c:v>
                </c:pt>
                <c:pt idx="3386">
                  <c:v>6.2397779891456432E-3</c:v>
                </c:pt>
                <c:pt idx="3387">
                  <c:v>6.2368867535248229E-3</c:v>
                </c:pt>
                <c:pt idx="3388">
                  <c:v>6.2341462336768455E-3</c:v>
                </c:pt>
                <c:pt idx="3389">
                  <c:v>6.231416939151517E-3</c:v>
                </c:pt>
                <c:pt idx="3390">
                  <c:v>6.2286988871364081E-3</c:v>
                </c:pt>
                <c:pt idx="3391">
                  <c:v>6.2256063303644232E-3</c:v>
                </c:pt>
                <c:pt idx="3392">
                  <c:v>6.2230472582534505E-3</c:v>
                </c:pt>
                <c:pt idx="3393">
                  <c:v>6.2203638852648896E-3</c:v>
                </c:pt>
                <c:pt idx="3394">
                  <c:v>6.2176918245534099E-3</c:v>
                </c:pt>
                <c:pt idx="3395">
                  <c:v>6.2150310933074731E-3</c:v>
                </c:pt>
                <c:pt idx="3396">
                  <c:v>6.2123817087155388E-3</c:v>
                </c:pt>
                <c:pt idx="3397">
                  <c:v>6.2097436879673933E-3</c:v>
                </c:pt>
                <c:pt idx="3398">
                  <c:v>6.2071170482514973E-3</c:v>
                </c:pt>
                <c:pt idx="3399">
                  <c:v>6.2045018067567528E-3</c:v>
                </c:pt>
                <c:pt idx="3400">
                  <c:v>6.2013837832116947E-3</c:v>
                </c:pt>
                <c:pt idx="3401">
                  <c:v>6.198794502691971E-3</c:v>
                </c:pt>
                <c:pt idx="3402">
                  <c:v>6.1962166777343687E-3</c:v>
                </c:pt>
                <c:pt idx="3403">
                  <c:v>6.1936503255277308E-3</c:v>
                </c:pt>
                <c:pt idx="3404">
                  <c:v>6.1914716362513784E-3</c:v>
                </c:pt>
                <c:pt idx="3405">
                  <c:v>6.1885521081309416E-3</c:v>
                </c:pt>
                <c:pt idx="3406">
                  <c:v>6.1848253674837653E-3</c:v>
                </c:pt>
                <c:pt idx="3407">
                  <c:v>6.1834999880210056E-3</c:v>
                </c:pt>
                <c:pt idx="3408">
                  <c:v>6.1809912574239062E-3</c:v>
                </c:pt>
                <c:pt idx="3409">
                  <c:v>6.1784941027190517E-3</c:v>
                </c:pt>
                <c:pt idx="3410">
                  <c:v>6.1760085410983113E-3</c:v>
                </c:pt>
                <c:pt idx="3411">
                  <c:v>6.1735345897505301E-3</c:v>
                </c:pt>
                <c:pt idx="3412">
                  <c:v>6.1710722658675776E-3</c:v>
                </c:pt>
                <c:pt idx="3413">
                  <c:v>6.1686215866404593E-3</c:v>
                </c:pt>
                <c:pt idx="3414">
                  <c:v>6.166182569258884E-3</c:v>
                </c:pt>
                <c:pt idx="3415">
                  <c:v>6.1637552309155869E-3</c:v>
                </c:pt>
                <c:pt idx="3416">
                  <c:v>6.161339588800707E-3</c:v>
                </c:pt>
                <c:pt idx="3417">
                  <c:v>6.1589356601065475E-3</c:v>
                </c:pt>
                <c:pt idx="3418">
                  <c:v>6.1565434620236802E-3</c:v>
                </c:pt>
                <c:pt idx="3419">
                  <c:v>6.154163011744841E-3</c:v>
                </c:pt>
                <c:pt idx="3420">
                  <c:v>6.1517943264606011E-3</c:v>
                </c:pt>
                <c:pt idx="3421">
                  <c:v>6.1494374233636954E-3</c:v>
                </c:pt>
                <c:pt idx="3422">
                  <c:v>6.1470923196455607E-3</c:v>
                </c:pt>
                <c:pt idx="3423">
                  <c:v>6.144759032498932E-3</c:v>
                </c:pt>
                <c:pt idx="3424">
                  <c:v>6.1424375791165409E-3</c:v>
                </c:pt>
                <c:pt idx="3425">
                  <c:v>6.1401279766889628E-3</c:v>
                </c:pt>
                <c:pt idx="3426">
                  <c:v>6.1382616259329755E-3</c:v>
                </c:pt>
                <c:pt idx="3427">
                  <c:v>6.1359725138512098E-3</c:v>
                </c:pt>
                <c:pt idx="3428">
                  <c:v>6.1336952985235216E-3</c:v>
                </c:pt>
                <c:pt idx="3429">
                  <c:v>6.1314299971432324E-3</c:v>
                </c:pt>
                <c:pt idx="3430">
                  <c:v>6.12907193685522E-3</c:v>
                </c:pt>
                <c:pt idx="3431">
                  <c:v>6.1264166362199933E-3</c:v>
                </c:pt>
                <c:pt idx="3432">
                  <c:v>6.1246027026992762E-3</c:v>
                </c:pt>
                <c:pt idx="3433">
                  <c:v>6.12238605327087E-3</c:v>
                </c:pt>
                <c:pt idx="3434">
                  <c:v>6.1201814052001735E-3</c:v>
                </c:pt>
                <c:pt idx="3435">
                  <c:v>6.1180893445477976E-3</c:v>
                </c:pt>
                <c:pt idx="3436">
                  <c:v>6.1159079221998463E-3</c:v>
                </c:pt>
                <c:pt idx="3437">
                  <c:v>6.1137385513458419E-3</c:v>
                </c:pt>
                <c:pt idx="3438">
                  <c:v>6.1115812491782185E-3</c:v>
                </c:pt>
                <c:pt idx="3439">
                  <c:v>6.1093387869881124E-3</c:v>
                </c:pt>
                <c:pt idx="3440">
                  <c:v>6.1072065081317741E-3</c:v>
                </c:pt>
                <c:pt idx="3441">
                  <c:v>6.1050863509918129E-3</c:v>
                </c:pt>
                <c:pt idx="3442">
                  <c:v>6.1029783327610707E-3</c:v>
                </c:pt>
                <c:pt idx="3443">
                  <c:v>6.1002688271009093E-3</c:v>
                </c:pt>
                <c:pt idx="3444">
                  <c:v>6.0979095030938629E-3</c:v>
                </c:pt>
                <c:pt idx="3445">
                  <c:v>6.0958432345248701E-3</c:v>
                </c:pt>
                <c:pt idx="3446">
                  <c:v>6.0937891810147323E-3</c:v>
                </c:pt>
                <c:pt idx="3447">
                  <c:v>6.0917473597584849E-3</c:v>
                </c:pt>
                <c:pt idx="3448">
                  <c:v>6.0897177879538017E-3</c:v>
                </c:pt>
                <c:pt idx="3449">
                  <c:v>6.0877004827943997E-3</c:v>
                </c:pt>
                <c:pt idx="3450">
                  <c:v>6.0856954614761944E-3</c:v>
                </c:pt>
                <c:pt idx="3451">
                  <c:v>6.0837027411964183E-3</c:v>
                </c:pt>
                <c:pt idx="3452">
                  <c:v>6.0815507390254023E-3</c:v>
                </c:pt>
                <c:pt idx="3453">
                  <c:v>6.0795843804159842E-3</c:v>
                </c:pt>
                <c:pt idx="3454">
                  <c:v>6.0776303773283896E-3</c:v>
                </c:pt>
                <c:pt idx="3455">
                  <c:v>6.0756887469592966E-3</c:v>
                </c:pt>
                <c:pt idx="3456">
                  <c:v>6.0738418412566598E-3</c:v>
                </c:pt>
                <c:pt idx="3457">
                  <c:v>6.0713785167024878E-3</c:v>
                </c:pt>
                <c:pt idx="3458">
                  <c:v>6.0700188777035044E-3</c:v>
                </c:pt>
                <c:pt idx="3459">
                  <c:v>6.0681260474175517E-3</c:v>
                </c:pt>
                <c:pt idx="3460">
                  <c:v>6.0662456743895568E-3</c:v>
                </c:pt>
                <c:pt idx="3461">
                  <c:v>6.0642997548768351E-3</c:v>
                </c:pt>
                <c:pt idx="3462">
                  <c:v>6.0624452150633791E-3</c:v>
                </c:pt>
                <c:pt idx="3463">
                  <c:v>6.0606031855488067E-3</c:v>
                </c:pt>
                <c:pt idx="3464">
                  <c:v>6.0587736835324034E-3</c:v>
                </c:pt>
                <c:pt idx="3465">
                  <c:v>6.0570312700348357E-3</c:v>
                </c:pt>
                <c:pt idx="3466">
                  <c:v>6.0552260017100621E-3</c:v>
                </c:pt>
                <c:pt idx="3467">
                  <c:v>6.053433311030444E-3</c:v>
                </c:pt>
                <c:pt idx="3468">
                  <c:v>6.051653215195337E-3</c:v>
                </c:pt>
                <c:pt idx="3469">
                  <c:v>6.0497437275180534E-3</c:v>
                </c:pt>
                <c:pt idx="3470">
                  <c:v>6.048060712022507E-3</c:v>
                </c:pt>
                <c:pt idx="3471">
                  <c:v>6.0463193840611168E-3</c:v>
                </c:pt>
                <c:pt idx="3472">
                  <c:v>6.0445907211913123E-3</c:v>
                </c:pt>
                <c:pt idx="3473">
                  <c:v>6.0428747406132454E-3</c:v>
                </c:pt>
                <c:pt idx="3474">
                  <c:v>6.0411714595270715E-3</c:v>
                </c:pt>
                <c:pt idx="3475">
                  <c:v>6.0394808951325105E-3</c:v>
                </c:pt>
                <c:pt idx="3476">
                  <c:v>6.0378030646314534E-3</c:v>
                </c:pt>
                <c:pt idx="3477">
                  <c:v>6.0361379852236227E-3</c:v>
                </c:pt>
                <c:pt idx="3478">
                  <c:v>6.0346119247708914E-3</c:v>
                </c:pt>
                <c:pt idx="3479">
                  <c:v>6.0329706158153314E-3</c:v>
                </c:pt>
                <c:pt idx="3480">
                  <c:v>6.0313421066570377E-3</c:v>
                </c:pt>
                <c:pt idx="3481">
                  <c:v>6.0297264144963166E-3</c:v>
                </c:pt>
                <c:pt idx="3482">
                  <c:v>6.0280639640392011E-3</c:v>
                </c:pt>
                <c:pt idx="3483">
                  <c:v>6.0264748548736332E-3</c:v>
                </c:pt>
                <c:pt idx="3484">
                  <c:v>6.0248986157623776E-3</c:v>
                </c:pt>
                <c:pt idx="3485">
                  <c:v>6.0233352639069747E-3</c:v>
                </c:pt>
                <c:pt idx="3486">
                  <c:v>6.0217848165094014E-3</c:v>
                </c:pt>
                <c:pt idx="3487">
                  <c:v>6.0203023817777248E-3</c:v>
                </c:pt>
                <c:pt idx="3488">
                  <c:v>6.0187768902525357E-3</c:v>
                </c:pt>
                <c:pt idx="3489">
                  <c:v>6.0172643533427496E-3</c:v>
                </c:pt>
                <c:pt idx="3490">
                  <c:v>6.0157647882499912E-3</c:v>
                </c:pt>
                <c:pt idx="3491">
                  <c:v>6.0142267484896532E-3</c:v>
                </c:pt>
                <c:pt idx="3492">
                  <c:v>6.0127540891011201E-3</c:v>
                </c:pt>
                <c:pt idx="3493">
                  <c:v>6.0112944545938699E-3</c:v>
                </c:pt>
                <c:pt idx="3494">
                  <c:v>6.0098478621698793E-3</c:v>
                </c:pt>
                <c:pt idx="3495">
                  <c:v>6.0082582879930043E-3</c:v>
                </c:pt>
                <c:pt idx="3496">
                  <c:v>6.0068387843517802E-3</c:v>
                </c:pt>
                <c:pt idx="3497">
                  <c:v>6.005432375412581E-3</c:v>
                </c:pt>
                <c:pt idx="3498">
                  <c:v>6.0040390783818644E-3</c:v>
                </c:pt>
                <c:pt idx="3499">
                  <c:v>6.0026589104630115E-3</c:v>
                </c:pt>
                <c:pt idx="3500">
                  <c:v>6.0012918888620393E-3</c:v>
                </c:pt>
                <c:pt idx="3501">
                  <c:v>5.9999380307845249E-3</c:v>
                </c:pt>
                <c:pt idx="3502">
                  <c:v>5.9985973534351679E-3</c:v>
                </c:pt>
                <c:pt idx="3503">
                  <c:v>5.9972698740204241E-3</c:v>
                </c:pt>
                <c:pt idx="3504">
                  <c:v>5.9958769346024144E-3</c:v>
                </c:pt>
                <c:pt idx="3505">
                  <c:v>5.9945777619316663E-3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104064"/>
        <c:axId val="70084352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42657</c:v>
                </c:pt>
                <c:pt idx="1">
                  <c:v>42688</c:v>
                </c:pt>
                <c:pt idx="2">
                  <c:v>42718</c:v>
                </c:pt>
                <c:pt idx="3">
                  <c:v>42751</c:v>
                </c:pt>
                <c:pt idx="4">
                  <c:v>42780</c:v>
                </c:pt>
                <c:pt idx="5">
                  <c:v>42808</c:v>
                </c:pt>
                <c:pt idx="6">
                  <c:v>42843</c:v>
                </c:pt>
                <c:pt idx="7">
                  <c:v>42870</c:v>
                </c:pt>
                <c:pt idx="8">
                  <c:v>42900</c:v>
                </c:pt>
                <c:pt idx="9">
                  <c:v>42930</c:v>
                </c:pt>
                <c:pt idx="10">
                  <c:v>42961</c:v>
                </c:pt>
                <c:pt idx="11">
                  <c:v>42992</c:v>
                </c:pt>
                <c:pt idx="12">
                  <c:v>43024</c:v>
                </c:pt>
                <c:pt idx="13">
                  <c:v>43053</c:v>
                </c:pt>
                <c:pt idx="14">
                  <c:v>43083</c:v>
                </c:pt>
                <c:pt idx="15">
                  <c:v>43115</c:v>
                </c:pt>
                <c:pt idx="16">
                  <c:v>43145</c:v>
                </c:pt>
                <c:pt idx="17">
                  <c:v>43173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-1.99E-3</c:v>
                </c:pt>
                <c:pt idx="1">
                  <c:v>-2.0100000000000001E-3</c:v>
                </c:pt>
                <c:pt idx="2">
                  <c:v>-2.0600000000000002E-3</c:v>
                </c:pt>
                <c:pt idx="3">
                  <c:v>-2.1100000000000003E-3</c:v>
                </c:pt>
                <c:pt idx="4">
                  <c:v>-2.1300000000000004E-3</c:v>
                </c:pt>
                <c:pt idx="5">
                  <c:v>-2.16E-3</c:v>
                </c:pt>
                <c:pt idx="6">
                  <c:v>-2.1800000000000001E-3</c:v>
                </c:pt>
                <c:pt idx="7">
                  <c:v>-2.2000000000000001E-3</c:v>
                </c:pt>
                <c:pt idx="8">
                  <c:v>-2.2100000000000002E-3</c:v>
                </c:pt>
                <c:pt idx="9">
                  <c:v>-2.2100000000000002E-3</c:v>
                </c:pt>
                <c:pt idx="10">
                  <c:v>-2.2100000000000002E-3</c:v>
                </c:pt>
                <c:pt idx="11">
                  <c:v>-2.2100000000000002E-3</c:v>
                </c:pt>
                <c:pt idx="12">
                  <c:v>-2.2000000000000001E-3</c:v>
                </c:pt>
                <c:pt idx="13">
                  <c:v>-2.1900000000000001E-3</c:v>
                </c:pt>
                <c:pt idx="14">
                  <c:v>-2.1700000000000001E-3</c:v>
                </c:pt>
                <c:pt idx="15">
                  <c:v>-2.15E-3</c:v>
                </c:pt>
                <c:pt idx="16">
                  <c:v>-2.1200000000000004E-3</c:v>
                </c:pt>
                <c:pt idx="17">
                  <c:v>-2.0900000000000003E-3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104064"/>
        <c:axId val="700843520"/>
      </c:scatterChart>
      <c:dateAx>
        <c:axId val="700104064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84352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00843520"/>
        <c:scaling>
          <c:orientation val="minMax"/>
          <c:max val="2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0010406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42627</c:v>
                </c:pt>
                <c:pt idx="1">
                  <c:v>42628</c:v>
                </c:pt>
                <c:pt idx="2">
                  <c:v>42629</c:v>
                </c:pt>
                <c:pt idx="3">
                  <c:v>42632</c:v>
                </c:pt>
                <c:pt idx="4">
                  <c:v>42633</c:v>
                </c:pt>
                <c:pt idx="5">
                  <c:v>42634</c:v>
                </c:pt>
                <c:pt idx="6">
                  <c:v>42635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42653</c:v>
                </c:pt>
                <c:pt idx="19">
                  <c:v>42654</c:v>
                </c:pt>
                <c:pt idx="20">
                  <c:v>42655</c:v>
                </c:pt>
                <c:pt idx="21">
                  <c:v>42656</c:v>
                </c:pt>
                <c:pt idx="22">
                  <c:v>42657</c:v>
                </c:pt>
                <c:pt idx="23">
                  <c:v>42660</c:v>
                </c:pt>
                <c:pt idx="24">
                  <c:v>42661</c:v>
                </c:pt>
                <c:pt idx="25">
                  <c:v>42662</c:v>
                </c:pt>
                <c:pt idx="26">
                  <c:v>42663</c:v>
                </c:pt>
                <c:pt idx="27">
                  <c:v>42664</c:v>
                </c:pt>
                <c:pt idx="28">
                  <c:v>42667</c:v>
                </c:pt>
                <c:pt idx="29">
                  <c:v>42668</c:v>
                </c:pt>
                <c:pt idx="30">
                  <c:v>42669</c:v>
                </c:pt>
                <c:pt idx="31">
                  <c:v>42670</c:v>
                </c:pt>
                <c:pt idx="32">
                  <c:v>42671</c:v>
                </c:pt>
                <c:pt idx="33">
                  <c:v>42674</c:v>
                </c:pt>
                <c:pt idx="34">
                  <c:v>42675</c:v>
                </c:pt>
                <c:pt idx="35">
                  <c:v>42676</c:v>
                </c:pt>
                <c:pt idx="36">
                  <c:v>42677</c:v>
                </c:pt>
                <c:pt idx="37">
                  <c:v>42678</c:v>
                </c:pt>
                <c:pt idx="38">
                  <c:v>42681</c:v>
                </c:pt>
                <c:pt idx="39">
                  <c:v>42682</c:v>
                </c:pt>
                <c:pt idx="40">
                  <c:v>42683</c:v>
                </c:pt>
                <c:pt idx="41">
                  <c:v>42684</c:v>
                </c:pt>
                <c:pt idx="42">
                  <c:v>42685</c:v>
                </c:pt>
                <c:pt idx="43">
                  <c:v>42688</c:v>
                </c:pt>
                <c:pt idx="44">
                  <c:v>42689</c:v>
                </c:pt>
                <c:pt idx="45">
                  <c:v>42690</c:v>
                </c:pt>
                <c:pt idx="46">
                  <c:v>42691</c:v>
                </c:pt>
                <c:pt idx="47">
                  <c:v>42692</c:v>
                </c:pt>
                <c:pt idx="48">
                  <c:v>42695</c:v>
                </c:pt>
                <c:pt idx="49">
                  <c:v>42696</c:v>
                </c:pt>
                <c:pt idx="50">
                  <c:v>42697</c:v>
                </c:pt>
                <c:pt idx="51">
                  <c:v>42698</c:v>
                </c:pt>
                <c:pt idx="52">
                  <c:v>42699</c:v>
                </c:pt>
                <c:pt idx="53">
                  <c:v>42702</c:v>
                </c:pt>
                <c:pt idx="54">
                  <c:v>42703</c:v>
                </c:pt>
                <c:pt idx="55">
                  <c:v>42704</c:v>
                </c:pt>
                <c:pt idx="56">
                  <c:v>42705</c:v>
                </c:pt>
                <c:pt idx="57">
                  <c:v>42706</c:v>
                </c:pt>
                <c:pt idx="58">
                  <c:v>42709</c:v>
                </c:pt>
                <c:pt idx="59">
                  <c:v>42710</c:v>
                </c:pt>
                <c:pt idx="60">
                  <c:v>42711</c:v>
                </c:pt>
                <c:pt idx="61">
                  <c:v>42712</c:v>
                </c:pt>
                <c:pt idx="62">
                  <c:v>42713</c:v>
                </c:pt>
                <c:pt idx="63">
                  <c:v>42716</c:v>
                </c:pt>
                <c:pt idx="64">
                  <c:v>42717</c:v>
                </c:pt>
                <c:pt idx="65">
                  <c:v>42718</c:v>
                </c:pt>
                <c:pt idx="66">
                  <c:v>42719</c:v>
                </c:pt>
                <c:pt idx="67">
                  <c:v>42720</c:v>
                </c:pt>
                <c:pt idx="68">
                  <c:v>42723</c:v>
                </c:pt>
                <c:pt idx="69">
                  <c:v>42724</c:v>
                </c:pt>
                <c:pt idx="70">
                  <c:v>42725</c:v>
                </c:pt>
                <c:pt idx="71">
                  <c:v>42726</c:v>
                </c:pt>
                <c:pt idx="72">
                  <c:v>42727</c:v>
                </c:pt>
                <c:pt idx="73">
                  <c:v>42731</c:v>
                </c:pt>
                <c:pt idx="74">
                  <c:v>42732</c:v>
                </c:pt>
                <c:pt idx="75">
                  <c:v>42733</c:v>
                </c:pt>
                <c:pt idx="76">
                  <c:v>42734</c:v>
                </c:pt>
                <c:pt idx="77">
                  <c:v>42737</c:v>
                </c:pt>
                <c:pt idx="78">
                  <c:v>42738</c:v>
                </c:pt>
                <c:pt idx="79">
                  <c:v>42739</c:v>
                </c:pt>
                <c:pt idx="80">
                  <c:v>42740</c:v>
                </c:pt>
                <c:pt idx="81">
                  <c:v>42741</c:v>
                </c:pt>
                <c:pt idx="82">
                  <c:v>42744</c:v>
                </c:pt>
                <c:pt idx="83">
                  <c:v>42745</c:v>
                </c:pt>
                <c:pt idx="84">
                  <c:v>42746</c:v>
                </c:pt>
                <c:pt idx="85">
                  <c:v>42747</c:v>
                </c:pt>
                <c:pt idx="86">
                  <c:v>42748</c:v>
                </c:pt>
                <c:pt idx="87">
                  <c:v>42751</c:v>
                </c:pt>
                <c:pt idx="88">
                  <c:v>42752</c:v>
                </c:pt>
                <c:pt idx="89">
                  <c:v>42753</c:v>
                </c:pt>
                <c:pt idx="90">
                  <c:v>42754</c:v>
                </c:pt>
                <c:pt idx="91">
                  <c:v>42755</c:v>
                </c:pt>
                <c:pt idx="92">
                  <c:v>42758</c:v>
                </c:pt>
                <c:pt idx="93">
                  <c:v>42759</c:v>
                </c:pt>
                <c:pt idx="94">
                  <c:v>42760</c:v>
                </c:pt>
                <c:pt idx="95">
                  <c:v>42761</c:v>
                </c:pt>
                <c:pt idx="96">
                  <c:v>42762</c:v>
                </c:pt>
                <c:pt idx="97">
                  <c:v>42765</c:v>
                </c:pt>
                <c:pt idx="98">
                  <c:v>42766</c:v>
                </c:pt>
                <c:pt idx="99">
                  <c:v>42767</c:v>
                </c:pt>
                <c:pt idx="100">
                  <c:v>42768</c:v>
                </c:pt>
                <c:pt idx="101">
                  <c:v>42769</c:v>
                </c:pt>
                <c:pt idx="102">
                  <c:v>42772</c:v>
                </c:pt>
                <c:pt idx="103">
                  <c:v>42773</c:v>
                </c:pt>
                <c:pt idx="104">
                  <c:v>42774</c:v>
                </c:pt>
                <c:pt idx="105">
                  <c:v>42775</c:v>
                </c:pt>
                <c:pt idx="106">
                  <c:v>42776</c:v>
                </c:pt>
                <c:pt idx="107">
                  <c:v>42779</c:v>
                </c:pt>
                <c:pt idx="108">
                  <c:v>42780</c:v>
                </c:pt>
                <c:pt idx="109">
                  <c:v>42781</c:v>
                </c:pt>
                <c:pt idx="110">
                  <c:v>42782</c:v>
                </c:pt>
                <c:pt idx="111">
                  <c:v>42783</c:v>
                </c:pt>
                <c:pt idx="112">
                  <c:v>42786</c:v>
                </c:pt>
                <c:pt idx="113">
                  <c:v>42787</c:v>
                </c:pt>
                <c:pt idx="114">
                  <c:v>42788</c:v>
                </c:pt>
                <c:pt idx="115">
                  <c:v>42789</c:v>
                </c:pt>
                <c:pt idx="116">
                  <c:v>42790</c:v>
                </c:pt>
                <c:pt idx="117">
                  <c:v>42793</c:v>
                </c:pt>
                <c:pt idx="118">
                  <c:v>42794</c:v>
                </c:pt>
                <c:pt idx="119">
                  <c:v>42795</c:v>
                </c:pt>
                <c:pt idx="120">
                  <c:v>42796</c:v>
                </c:pt>
                <c:pt idx="121">
                  <c:v>42797</c:v>
                </c:pt>
                <c:pt idx="122">
                  <c:v>42800</c:v>
                </c:pt>
                <c:pt idx="123">
                  <c:v>42801</c:v>
                </c:pt>
                <c:pt idx="124">
                  <c:v>42802</c:v>
                </c:pt>
                <c:pt idx="125">
                  <c:v>42803</c:v>
                </c:pt>
                <c:pt idx="126">
                  <c:v>42804</c:v>
                </c:pt>
                <c:pt idx="127">
                  <c:v>42807</c:v>
                </c:pt>
                <c:pt idx="128">
                  <c:v>42808</c:v>
                </c:pt>
                <c:pt idx="129">
                  <c:v>42809</c:v>
                </c:pt>
                <c:pt idx="130">
                  <c:v>42810</c:v>
                </c:pt>
                <c:pt idx="131">
                  <c:v>42811</c:v>
                </c:pt>
                <c:pt idx="132">
                  <c:v>42814</c:v>
                </c:pt>
                <c:pt idx="133">
                  <c:v>42815</c:v>
                </c:pt>
                <c:pt idx="134">
                  <c:v>42816</c:v>
                </c:pt>
                <c:pt idx="135">
                  <c:v>42817</c:v>
                </c:pt>
                <c:pt idx="136">
                  <c:v>42818</c:v>
                </c:pt>
                <c:pt idx="137">
                  <c:v>42821</c:v>
                </c:pt>
                <c:pt idx="138">
                  <c:v>42822</c:v>
                </c:pt>
                <c:pt idx="139">
                  <c:v>42823</c:v>
                </c:pt>
                <c:pt idx="140">
                  <c:v>42824</c:v>
                </c:pt>
                <c:pt idx="141">
                  <c:v>42825</c:v>
                </c:pt>
                <c:pt idx="142">
                  <c:v>42828</c:v>
                </c:pt>
                <c:pt idx="143">
                  <c:v>42829</c:v>
                </c:pt>
                <c:pt idx="144">
                  <c:v>42830</c:v>
                </c:pt>
                <c:pt idx="145">
                  <c:v>42831</c:v>
                </c:pt>
                <c:pt idx="146">
                  <c:v>42832</c:v>
                </c:pt>
                <c:pt idx="147">
                  <c:v>42835</c:v>
                </c:pt>
                <c:pt idx="148">
                  <c:v>42836</c:v>
                </c:pt>
                <c:pt idx="149">
                  <c:v>42837</c:v>
                </c:pt>
                <c:pt idx="150">
                  <c:v>42838</c:v>
                </c:pt>
                <c:pt idx="151">
                  <c:v>42843</c:v>
                </c:pt>
                <c:pt idx="152">
                  <c:v>42844</c:v>
                </c:pt>
                <c:pt idx="153">
                  <c:v>42845</c:v>
                </c:pt>
                <c:pt idx="154">
                  <c:v>42846</c:v>
                </c:pt>
                <c:pt idx="155">
                  <c:v>42849</c:v>
                </c:pt>
                <c:pt idx="156">
                  <c:v>42850</c:v>
                </c:pt>
                <c:pt idx="157">
                  <c:v>42851</c:v>
                </c:pt>
                <c:pt idx="158">
                  <c:v>42852</c:v>
                </c:pt>
                <c:pt idx="159">
                  <c:v>42853</c:v>
                </c:pt>
                <c:pt idx="160">
                  <c:v>42857</c:v>
                </c:pt>
                <c:pt idx="161">
                  <c:v>42858</c:v>
                </c:pt>
                <c:pt idx="162">
                  <c:v>42859</c:v>
                </c:pt>
                <c:pt idx="163">
                  <c:v>42860</c:v>
                </c:pt>
                <c:pt idx="164">
                  <c:v>42863</c:v>
                </c:pt>
                <c:pt idx="165">
                  <c:v>42864</c:v>
                </c:pt>
                <c:pt idx="166">
                  <c:v>42865</c:v>
                </c:pt>
                <c:pt idx="167">
                  <c:v>42866</c:v>
                </c:pt>
                <c:pt idx="168">
                  <c:v>42867</c:v>
                </c:pt>
                <c:pt idx="169">
                  <c:v>42870</c:v>
                </c:pt>
                <c:pt idx="170">
                  <c:v>42871</c:v>
                </c:pt>
                <c:pt idx="171">
                  <c:v>42872</c:v>
                </c:pt>
                <c:pt idx="172">
                  <c:v>42873</c:v>
                </c:pt>
                <c:pt idx="173">
                  <c:v>42874</c:v>
                </c:pt>
                <c:pt idx="174">
                  <c:v>42877</c:v>
                </c:pt>
                <c:pt idx="175">
                  <c:v>42878</c:v>
                </c:pt>
                <c:pt idx="176">
                  <c:v>42879</c:v>
                </c:pt>
                <c:pt idx="177">
                  <c:v>42880</c:v>
                </c:pt>
                <c:pt idx="178">
                  <c:v>42881</c:v>
                </c:pt>
                <c:pt idx="179">
                  <c:v>42884</c:v>
                </c:pt>
                <c:pt idx="180">
                  <c:v>42885</c:v>
                </c:pt>
                <c:pt idx="181">
                  <c:v>42886</c:v>
                </c:pt>
                <c:pt idx="182">
                  <c:v>42887</c:v>
                </c:pt>
                <c:pt idx="183">
                  <c:v>42888</c:v>
                </c:pt>
                <c:pt idx="184">
                  <c:v>42891</c:v>
                </c:pt>
                <c:pt idx="185">
                  <c:v>42892</c:v>
                </c:pt>
                <c:pt idx="186">
                  <c:v>42893</c:v>
                </c:pt>
                <c:pt idx="187">
                  <c:v>42894</c:v>
                </c:pt>
                <c:pt idx="188">
                  <c:v>42895</c:v>
                </c:pt>
                <c:pt idx="189">
                  <c:v>42898</c:v>
                </c:pt>
                <c:pt idx="190">
                  <c:v>42899</c:v>
                </c:pt>
                <c:pt idx="191">
                  <c:v>42900</c:v>
                </c:pt>
                <c:pt idx="192">
                  <c:v>42901</c:v>
                </c:pt>
                <c:pt idx="193">
                  <c:v>42902</c:v>
                </c:pt>
                <c:pt idx="194">
                  <c:v>42905</c:v>
                </c:pt>
                <c:pt idx="195">
                  <c:v>42906</c:v>
                </c:pt>
                <c:pt idx="196">
                  <c:v>42907</c:v>
                </c:pt>
                <c:pt idx="197">
                  <c:v>42908</c:v>
                </c:pt>
                <c:pt idx="198">
                  <c:v>42909</c:v>
                </c:pt>
                <c:pt idx="199">
                  <c:v>42912</c:v>
                </c:pt>
                <c:pt idx="200">
                  <c:v>42913</c:v>
                </c:pt>
                <c:pt idx="201">
                  <c:v>42914</c:v>
                </c:pt>
                <c:pt idx="202">
                  <c:v>42915</c:v>
                </c:pt>
                <c:pt idx="203">
                  <c:v>42916</c:v>
                </c:pt>
                <c:pt idx="204">
                  <c:v>42919</c:v>
                </c:pt>
                <c:pt idx="205">
                  <c:v>42920</c:v>
                </c:pt>
                <c:pt idx="206">
                  <c:v>42921</c:v>
                </c:pt>
                <c:pt idx="207">
                  <c:v>42922</c:v>
                </c:pt>
                <c:pt idx="208">
                  <c:v>42923</c:v>
                </c:pt>
                <c:pt idx="209">
                  <c:v>42926</c:v>
                </c:pt>
                <c:pt idx="210">
                  <c:v>42927</c:v>
                </c:pt>
                <c:pt idx="211">
                  <c:v>42928</c:v>
                </c:pt>
                <c:pt idx="212">
                  <c:v>42929</c:v>
                </c:pt>
                <c:pt idx="213">
                  <c:v>42930</c:v>
                </c:pt>
                <c:pt idx="214">
                  <c:v>42933</c:v>
                </c:pt>
                <c:pt idx="215">
                  <c:v>42934</c:v>
                </c:pt>
                <c:pt idx="216">
                  <c:v>42935</c:v>
                </c:pt>
                <c:pt idx="217">
                  <c:v>42936</c:v>
                </c:pt>
                <c:pt idx="218">
                  <c:v>42937</c:v>
                </c:pt>
                <c:pt idx="219">
                  <c:v>42940</c:v>
                </c:pt>
                <c:pt idx="220">
                  <c:v>42941</c:v>
                </c:pt>
                <c:pt idx="221">
                  <c:v>42942</c:v>
                </c:pt>
                <c:pt idx="222">
                  <c:v>42943</c:v>
                </c:pt>
                <c:pt idx="223">
                  <c:v>42944</c:v>
                </c:pt>
                <c:pt idx="224">
                  <c:v>42947</c:v>
                </c:pt>
                <c:pt idx="225">
                  <c:v>42948</c:v>
                </c:pt>
                <c:pt idx="226">
                  <c:v>42949</c:v>
                </c:pt>
                <c:pt idx="227">
                  <c:v>42950</c:v>
                </c:pt>
                <c:pt idx="228">
                  <c:v>42951</c:v>
                </c:pt>
                <c:pt idx="229">
                  <c:v>42954</c:v>
                </c:pt>
                <c:pt idx="230">
                  <c:v>42955</c:v>
                </c:pt>
                <c:pt idx="231">
                  <c:v>42956</c:v>
                </c:pt>
                <c:pt idx="232">
                  <c:v>42957</c:v>
                </c:pt>
                <c:pt idx="233">
                  <c:v>42958</c:v>
                </c:pt>
                <c:pt idx="234">
                  <c:v>42961</c:v>
                </c:pt>
                <c:pt idx="235">
                  <c:v>42962</c:v>
                </c:pt>
                <c:pt idx="236">
                  <c:v>42963</c:v>
                </c:pt>
                <c:pt idx="237">
                  <c:v>42964</c:v>
                </c:pt>
                <c:pt idx="238">
                  <c:v>42965</c:v>
                </c:pt>
                <c:pt idx="239">
                  <c:v>42968</c:v>
                </c:pt>
                <c:pt idx="240">
                  <c:v>42969</c:v>
                </c:pt>
                <c:pt idx="241">
                  <c:v>42970</c:v>
                </c:pt>
                <c:pt idx="242">
                  <c:v>42971</c:v>
                </c:pt>
                <c:pt idx="243">
                  <c:v>42972</c:v>
                </c:pt>
                <c:pt idx="244">
                  <c:v>42975</c:v>
                </c:pt>
                <c:pt idx="245">
                  <c:v>42976</c:v>
                </c:pt>
                <c:pt idx="246">
                  <c:v>42977</c:v>
                </c:pt>
                <c:pt idx="247">
                  <c:v>42978</c:v>
                </c:pt>
                <c:pt idx="248">
                  <c:v>42979</c:v>
                </c:pt>
                <c:pt idx="249">
                  <c:v>42982</c:v>
                </c:pt>
                <c:pt idx="250">
                  <c:v>42983</c:v>
                </c:pt>
                <c:pt idx="251">
                  <c:v>42984</c:v>
                </c:pt>
                <c:pt idx="252">
                  <c:v>42985</c:v>
                </c:pt>
                <c:pt idx="253">
                  <c:v>42986</c:v>
                </c:pt>
                <c:pt idx="254">
                  <c:v>42989</c:v>
                </c:pt>
                <c:pt idx="255">
                  <c:v>42990</c:v>
                </c:pt>
                <c:pt idx="256">
                  <c:v>42991</c:v>
                </c:pt>
                <c:pt idx="257">
                  <c:v>42992</c:v>
                </c:pt>
                <c:pt idx="258">
                  <c:v>42993</c:v>
                </c:pt>
                <c:pt idx="259">
                  <c:v>42996</c:v>
                </c:pt>
                <c:pt idx="260">
                  <c:v>42997</c:v>
                </c:pt>
                <c:pt idx="261">
                  <c:v>42998</c:v>
                </c:pt>
                <c:pt idx="262">
                  <c:v>42999</c:v>
                </c:pt>
                <c:pt idx="263">
                  <c:v>43000</c:v>
                </c:pt>
                <c:pt idx="264">
                  <c:v>43003</c:v>
                </c:pt>
                <c:pt idx="265">
                  <c:v>43004</c:v>
                </c:pt>
                <c:pt idx="266">
                  <c:v>43005</c:v>
                </c:pt>
                <c:pt idx="267">
                  <c:v>43006</c:v>
                </c:pt>
                <c:pt idx="268">
                  <c:v>43007</c:v>
                </c:pt>
                <c:pt idx="269">
                  <c:v>43010</c:v>
                </c:pt>
                <c:pt idx="270">
                  <c:v>43011</c:v>
                </c:pt>
                <c:pt idx="271">
                  <c:v>43012</c:v>
                </c:pt>
                <c:pt idx="272">
                  <c:v>43013</c:v>
                </c:pt>
                <c:pt idx="273">
                  <c:v>43014</c:v>
                </c:pt>
                <c:pt idx="274">
                  <c:v>43017</c:v>
                </c:pt>
                <c:pt idx="275">
                  <c:v>43018</c:v>
                </c:pt>
                <c:pt idx="276">
                  <c:v>43019</c:v>
                </c:pt>
                <c:pt idx="277">
                  <c:v>43020</c:v>
                </c:pt>
                <c:pt idx="278">
                  <c:v>43021</c:v>
                </c:pt>
                <c:pt idx="279">
                  <c:v>43024</c:v>
                </c:pt>
                <c:pt idx="280">
                  <c:v>43025</c:v>
                </c:pt>
                <c:pt idx="281">
                  <c:v>43026</c:v>
                </c:pt>
                <c:pt idx="282">
                  <c:v>43027</c:v>
                </c:pt>
                <c:pt idx="283">
                  <c:v>43028</c:v>
                </c:pt>
                <c:pt idx="284">
                  <c:v>43031</c:v>
                </c:pt>
                <c:pt idx="285">
                  <c:v>43032</c:v>
                </c:pt>
                <c:pt idx="286">
                  <c:v>43033</c:v>
                </c:pt>
                <c:pt idx="287">
                  <c:v>43034</c:v>
                </c:pt>
                <c:pt idx="288">
                  <c:v>43035</c:v>
                </c:pt>
                <c:pt idx="289">
                  <c:v>43038</c:v>
                </c:pt>
                <c:pt idx="290">
                  <c:v>43039</c:v>
                </c:pt>
                <c:pt idx="291">
                  <c:v>43040</c:v>
                </c:pt>
                <c:pt idx="292">
                  <c:v>43041</c:v>
                </c:pt>
                <c:pt idx="293">
                  <c:v>43042</c:v>
                </c:pt>
                <c:pt idx="294">
                  <c:v>43045</c:v>
                </c:pt>
                <c:pt idx="295">
                  <c:v>43046</c:v>
                </c:pt>
                <c:pt idx="296">
                  <c:v>43047</c:v>
                </c:pt>
                <c:pt idx="297">
                  <c:v>43048</c:v>
                </c:pt>
                <c:pt idx="298">
                  <c:v>43049</c:v>
                </c:pt>
                <c:pt idx="299">
                  <c:v>43052</c:v>
                </c:pt>
                <c:pt idx="300">
                  <c:v>43053</c:v>
                </c:pt>
                <c:pt idx="301">
                  <c:v>43054</c:v>
                </c:pt>
                <c:pt idx="302">
                  <c:v>43055</c:v>
                </c:pt>
                <c:pt idx="303">
                  <c:v>43056</c:v>
                </c:pt>
                <c:pt idx="304">
                  <c:v>43059</c:v>
                </c:pt>
                <c:pt idx="305">
                  <c:v>43060</c:v>
                </c:pt>
                <c:pt idx="306">
                  <c:v>43061</c:v>
                </c:pt>
                <c:pt idx="307">
                  <c:v>43062</c:v>
                </c:pt>
                <c:pt idx="308">
                  <c:v>43063</c:v>
                </c:pt>
                <c:pt idx="309">
                  <c:v>43066</c:v>
                </c:pt>
                <c:pt idx="310">
                  <c:v>43067</c:v>
                </c:pt>
                <c:pt idx="311">
                  <c:v>43068</c:v>
                </c:pt>
                <c:pt idx="312">
                  <c:v>43069</c:v>
                </c:pt>
                <c:pt idx="313">
                  <c:v>43070</c:v>
                </c:pt>
                <c:pt idx="314">
                  <c:v>43073</c:v>
                </c:pt>
                <c:pt idx="315">
                  <c:v>43074</c:v>
                </c:pt>
                <c:pt idx="316">
                  <c:v>43075</c:v>
                </c:pt>
                <c:pt idx="317">
                  <c:v>43076</c:v>
                </c:pt>
                <c:pt idx="318">
                  <c:v>43077</c:v>
                </c:pt>
                <c:pt idx="319">
                  <c:v>43080</c:v>
                </c:pt>
                <c:pt idx="320">
                  <c:v>43081</c:v>
                </c:pt>
                <c:pt idx="321">
                  <c:v>43082</c:v>
                </c:pt>
                <c:pt idx="322">
                  <c:v>43083</c:v>
                </c:pt>
                <c:pt idx="323">
                  <c:v>43084</c:v>
                </c:pt>
                <c:pt idx="324">
                  <c:v>43087</c:v>
                </c:pt>
                <c:pt idx="325">
                  <c:v>43088</c:v>
                </c:pt>
                <c:pt idx="326">
                  <c:v>43089</c:v>
                </c:pt>
                <c:pt idx="327">
                  <c:v>43090</c:v>
                </c:pt>
                <c:pt idx="328">
                  <c:v>43091</c:v>
                </c:pt>
                <c:pt idx="329">
                  <c:v>43096</c:v>
                </c:pt>
                <c:pt idx="330">
                  <c:v>43097</c:v>
                </c:pt>
                <c:pt idx="331">
                  <c:v>43098</c:v>
                </c:pt>
                <c:pt idx="332">
                  <c:v>43102</c:v>
                </c:pt>
                <c:pt idx="333">
                  <c:v>43103</c:v>
                </c:pt>
                <c:pt idx="334">
                  <c:v>43104</c:v>
                </c:pt>
                <c:pt idx="335">
                  <c:v>43105</c:v>
                </c:pt>
                <c:pt idx="336">
                  <c:v>43108</c:v>
                </c:pt>
                <c:pt idx="337">
                  <c:v>43109</c:v>
                </c:pt>
                <c:pt idx="338">
                  <c:v>43110</c:v>
                </c:pt>
                <c:pt idx="339">
                  <c:v>43111</c:v>
                </c:pt>
                <c:pt idx="340">
                  <c:v>43112</c:v>
                </c:pt>
                <c:pt idx="341">
                  <c:v>43115</c:v>
                </c:pt>
                <c:pt idx="342">
                  <c:v>43116</c:v>
                </c:pt>
                <c:pt idx="343">
                  <c:v>43117</c:v>
                </c:pt>
                <c:pt idx="344">
                  <c:v>43118</c:v>
                </c:pt>
                <c:pt idx="345">
                  <c:v>43119</c:v>
                </c:pt>
                <c:pt idx="346">
                  <c:v>43122</c:v>
                </c:pt>
                <c:pt idx="347">
                  <c:v>43123</c:v>
                </c:pt>
                <c:pt idx="348">
                  <c:v>43124</c:v>
                </c:pt>
                <c:pt idx="349">
                  <c:v>43125</c:v>
                </c:pt>
                <c:pt idx="350">
                  <c:v>43126</c:v>
                </c:pt>
                <c:pt idx="351">
                  <c:v>43129</c:v>
                </c:pt>
                <c:pt idx="352">
                  <c:v>43130</c:v>
                </c:pt>
                <c:pt idx="353">
                  <c:v>43131</c:v>
                </c:pt>
                <c:pt idx="354">
                  <c:v>43132</c:v>
                </c:pt>
                <c:pt idx="355">
                  <c:v>43133</c:v>
                </c:pt>
                <c:pt idx="356">
                  <c:v>43136</c:v>
                </c:pt>
                <c:pt idx="357">
                  <c:v>43137</c:v>
                </c:pt>
                <c:pt idx="358">
                  <c:v>43138</c:v>
                </c:pt>
                <c:pt idx="359">
                  <c:v>43139</c:v>
                </c:pt>
                <c:pt idx="360">
                  <c:v>43140</c:v>
                </c:pt>
                <c:pt idx="361">
                  <c:v>43143</c:v>
                </c:pt>
                <c:pt idx="362">
                  <c:v>43144</c:v>
                </c:pt>
                <c:pt idx="363">
                  <c:v>43145</c:v>
                </c:pt>
                <c:pt idx="364">
                  <c:v>43146</c:v>
                </c:pt>
                <c:pt idx="365">
                  <c:v>43147</c:v>
                </c:pt>
                <c:pt idx="366">
                  <c:v>43150</c:v>
                </c:pt>
                <c:pt idx="367">
                  <c:v>43151</c:v>
                </c:pt>
                <c:pt idx="368">
                  <c:v>43152</c:v>
                </c:pt>
                <c:pt idx="369">
                  <c:v>43153</c:v>
                </c:pt>
                <c:pt idx="370">
                  <c:v>43154</c:v>
                </c:pt>
                <c:pt idx="371">
                  <c:v>43157</c:v>
                </c:pt>
                <c:pt idx="372">
                  <c:v>43158</c:v>
                </c:pt>
                <c:pt idx="373">
                  <c:v>43159</c:v>
                </c:pt>
                <c:pt idx="374">
                  <c:v>43160</c:v>
                </c:pt>
                <c:pt idx="375">
                  <c:v>43161</c:v>
                </c:pt>
                <c:pt idx="376">
                  <c:v>43164</c:v>
                </c:pt>
                <c:pt idx="377">
                  <c:v>43165</c:v>
                </c:pt>
                <c:pt idx="378">
                  <c:v>43166</c:v>
                </c:pt>
                <c:pt idx="379">
                  <c:v>43167</c:v>
                </c:pt>
                <c:pt idx="380">
                  <c:v>43168</c:v>
                </c:pt>
                <c:pt idx="381">
                  <c:v>43171</c:v>
                </c:pt>
                <c:pt idx="382">
                  <c:v>43172</c:v>
                </c:pt>
                <c:pt idx="383">
                  <c:v>43173</c:v>
                </c:pt>
                <c:pt idx="384">
                  <c:v>43174</c:v>
                </c:pt>
                <c:pt idx="385">
                  <c:v>43175</c:v>
                </c:pt>
                <c:pt idx="386">
                  <c:v>43178</c:v>
                </c:pt>
                <c:pt idx="387">
                  <c:v>43179</c:v>
                </c:pt>
                <c:pt idx="388">
                  <c:v>43180</c:v>
                </c:pt>
                <c:pt idx="389">
                  <c:v>43181</c:v>
                </c:pt>
                <c:pt idx="390">
                  <c:v>43182</c:v>
                </c:pt>
                <c:pt idx="391">
                  <c:v>43185</c:v>
                </c:pt>
                <c:pt idx="392">
                  <c:v>43186</c:v>
                </c:pt>
                <c:pt idx="393">
                  <c:v>43187</c:v>
                </c:pt>
                <c:pt idx="394">
                  <c:v>43188</c:v>
                </c:pt>
                <c:pt idx="395">
                  <c:v>43193</c:v>
                </c:pt>
                <c:pt idx="396">
                  <c:v>43194</c:v>
                </c:pt>
                <c:pt idx="397">
                  <c:v>43195</c:v>
                </c:pt>
                <c:pt idx="398">
                  <c:v>43196</c:v>
                </c:pt>
                <c:pt idx="399">
                  <c:v>43199</c:v>
                </c:pt>
                <c:pt idx="400">
                  <c:v>43200</c:v>
                </c:pt>
                <c:pt idx="401">
                  <c:v>43201</c:v>
                </c:pt>
                <c:pt idx="402">
                  <c:v>43202</c:v>
                </c:pt>
                <c:pt idx="403">
                  <c:v>43203</c:v>
                </c:pt>
                <c:pt idx="404">
                  <c:v>43206</c:v>
                </c:pt>
                <c:pt idx="405">
                  <c:v>43207</c:v>
                </c:pt>
                <c:pt idx="406">
                  <c:v>43208</c:v>
                </c:pt>
                <c:pt idx="407">
                  <c:v>43209</c:v>
                </c:pt>
                <c:pt idx="408">
                  <c:v>43210</c:v>
                </c:pt>
                <c:pt idx="409">
                  <c:v>43213</c:v>
                </c:pt>
                <c:pt idx="410">
                  <c:v>43214</c:v>
                </c:pt>
                <c:pt idx="411">
                  <c:v>43215</c:v>
                </c:pt>
                <c:pt idx="412">
                  <c:v>43216</c:v>
                </c:pt>
                <c:pt idx="413">
                  <c:v>43217</c:v>
                </c:pt>
                <c:pt idx="414">
                  <c:v>43220</c:v>
                </c:pt>
                <c:pt idx="415">
                  <c:v>43222</c:v>
                </c:pt>
                <c:pt idx="416">
                  <c:v>43223</c:v>
                </c:pt>
                <c:pt idx="417">
                  <c:v>43224</c:v>
                </c:pt>
                <c:pt idx="418">
                  <c:v>43227</c:v>
                </c:pt>
                <c:pt idx="419">
                  <c:v>43228</c:v>
                </c:pt>
                <c:pt idx="420">
                  <c:v>43229</c:v>
                </c:pt>
                <c:pt idx="421">
                  <c:v>43230</c:v>
                </c:pt>
                <c:pt idx="422">
                  <c:v>43231</c:v>
                </c:pt>
                <c:pt idx="423">
                  <c:v>43234</c:v>
                </c:pt>
                <c:pt idx="424">
                  <c:v>43235</c:v>
                </c:pt>
                <c:pt idx="425">
                  <c:v>43236</c:v>
                </c:pt>
                <c:pt idx="426">
                  <c:v>43237</c:v>
                </c:pt>
                <c:pt idx="427">
                  <c:v>43238</c:v>
                </c:pt>
                <c:pt idx="428">
                  <c:v>43241</c:v>
                </c:pt>
                <c:pt idx="429">
                  <c:v>43242</c:v>
                </c:pt>
                <c:pt idx="430">
                  <c:v>43243</c:v>
                </c:pt>
                <c:pt idx="431">
                  <c:v>43244</c:v>
                </c:pt>
                <c:pt idx="432">
                  <c:v>43245</c:v>
                </c:pt>
                <c:pt idx="433">
                  <c:v>43248</c:v>
                </c:pt>
                <c:pt idx="434">
                  <c:v>43249</c:v>
                </c:pt>
                <c:pt idx="435">
                  <c:v>43250</c:v>
                </c:pt>
                <c:pt idx="436">
                  <c:v>43251</c:v>
                </c:pt>
                <c:pt idx="437">
                  <c:v>43252</c:v>
                </c:pt>
                <c:pt idx="438">
                  <c:v>43255</c:v>
                </c:pt>
                <c:pt idx="439">
                  <c:v>43256</c:v>
                </c:pt>
                <c:pt idx="440">
                  <c:v>43257</c:v>
                </c:pt>
                <c:pt idx="441">
                  <c:v>43258</c:v>
                </c:pt>
                <c:pt idx="442">
                  <c:v>43259</c:v>
                </c:pt>
                <c:pt idx="443">
                  <c:v>43262</c:v>
                </c:pt>
                <c:pt idx="444">
                  <c:v>43263</c:v>
                </c:pt>
                <c:pt idx="445">
                  <c:v>43264</c:v>
                </c:pt>
                <c:pt idx="446">
                  <c:v>43265</c:v>
                </c:pt>
                <c:pt idx="447">
                  <c:v>43266</c:v>
                </c:pt>
                <c:pt idx="448">
                  <c:v>43269</c:v>
                </c:pt>
                <c:pt idx="449">
                  <c:v>43270</c:v>
                </c:pt>
                <c:pt idx="450">
                  <c:v>43271</c:v>
                </c:pt>
                <c:pt idx="451">
                  <c:v>43272</c:v>
                </c:pt>
                <c:pt idx="452">
                  <c:v>43273</c:v>
                </c:pt>
                <c:pt idx="453">
                  <c:v>43276</c:v>
                </c:pt>
                <c:pt idx="454">
                  <c:v>43277</c:v>
                </c:pt>
                <c:pt idx="455">
                  <c:v>43278</c:v>
                </c:pt>
                <c:pt idx="456">
                  <c:v>43279</c:v>
                </c:pt>
                <c:pt idx="457">
                  <c:v>43280</c:v>
                </c:pt>
                <c:pt idx="458">
                  <c:v>43283</c:v>
                </c:pt>
                <c:pt idx="459">
                  <c:v>43284</c:v>
                </c:pt>
                <c:pt idx="460">
                  <c:v>43285</c:v>
                </c:pt>
                <c:pt idx="461">
                  <c:v>43286</c:v>
                </c:pt>
                <c:pt idx="462">
                  <c:v>43287</c:v>
                </c:pt>
                <c:pt idx="463">
                  <c:v>43290</c:v>
                </c:pt>
                <c:pt idx="464">
                  <c:v>43291</c:v>
                </c:pt>
                <c:pt idx="465">
                  <c:v>43292</c:v>
                </c:pt>
                <c:pt idx="466">
                  <c:v>43293</c:v>
                </c:pt>
                <c:pt idx="467">
                  <c:v>43294</c:v>
                </c:pt>
                <c:pt idx="468">
                  <c:v>43297</c:v>
                </c:pt>
                <c:pt idx="469">
                  <c:v>43298</c:v>
                </c:pt>
                <c:pt idx="470">
                  <c:v>43299</c:v>
                </c:pt>
                <c:pt idx="471">
                  <c:v>43300</c:v>
                </c:pt>
                <c:pt idx="472">
                  <c:v>43301</c:v>
                </c:pt>
                <c:pt idx="473">
                  <c:v>43304</c:v>
                </c:pt>
                <c:pt idx="474">
                  <c:v>43305</c:v>
                </c:pt>
                <c:pt idx="475">
                  <c:v>43306</c:v>
                </c:pt>
                <c:pt idx="476">
                  <c:v>43307</c:v>
                </c:pt>
                <c:pt idx="477">
                  <c:v>43308</c:v>
                </c:pt>
                <c:pt idx="478">
                  <c:v>43311</c:v>
                </c:pt>
                <c:pt idx="479">
                  <c:v>43312</c:v>
                </c:pt>
                <c:pt idx="480">
                  <c:v>43313</c:v>
                </c:pt>
                <c:pt idx="481">
                  <c:v>43314</c:v>
                </c:pt>
                <c:pt idx="482">
                  <c:v>43315</c:v>
                </c:pt>
                <c:pt idx="483">
                  <c:v>43318</c:v>
                </c:pt>
                <c:pt idx="484">
                  <c:v>43319</c:v>
                </c:pt>
                <c:pt idx="485">
                  <c:v>43320</c:v>
                </c:pt>
                <c:pt idx="486">
                  <c:v>43321</c:v>
                </c:pt>
                <c:pt idx="487">
                  <c:v>43322</c:v>
                </c:pt>
                <c:pt idx="488">
                  <c:v>43325</c:v>
                </c:pt>
                <c:pt idx="489">
                  <c:v>43326</c:v>
                </c:pt>
                <c:pt idx="490">
                  <c:v>43327</c:v>
                </c:pt>
                <c:pt idx="491">
                  <c:v>43328</c:v>
                </c:pt>
                <c:pt idx="492">
                  <c:v>43329</c:v>
                </c:pt>
                <c:pt idx="493">
                  <c:v>43332</c:v>
                </c:pt>
                <c:pt idx="494">
                  <c:v>43333</c:v>
                </c:pt>
                <c:pt idx="495">
                  <c:v>43334</c:v>
                </c:pt>
                <c:pt idx="496">
                  <c:v>43335</c:v>
                </c:pt>
                <c:pt idx="497">
                  <c:v>43336</c:v>
                </c:pt>
                <c:pt idx="498">
                  <c:v>43339</c:v>
                </c:pt>
                <c:pt idx="499">
                  <c:v>43340</c:v>
                </c:pt>
                <c:pt idx="500">
                  <c:v>43341</c:v>
                </c:pt>
                <c:pt idx="501">
                  <c:v>43342</c:v>
                </c:pt>
                <c:pt idx="502">
                  <c:v>43343</c:v>
                </c:pt>
                <c:pt idx="503">
                  <c:v>43346</c:v>
                </c:pt>
                <c:pt idx="504">
                  <c:v>43347</c:v>
                </c:pt>
                <c:pt idx="505">
                  <c:v>43348</c:v>
                </c:pt>
                <c:pt idx="506">
                  <c:v>43349</c:v>
                </c:pt>
                <c:pt idx="507">
                  <c:v>43350</c:v>
                </c:pt>
                <c:pt idx="508">
                  <c:v>43353</c:v>
                </c:pt>
                <c:pt idx="509">
                  <c:v>43354</c:v>
                </c:pt>
                <c:pt idx="510">
                  <c:v>43355</c:v>
                </c:pt>
                <c:pt idx="511">
                  <c:v>43356</c:v>
                </c:pt>
                <c:pt idx="512">
                  <c:v>43357</c:v>
                </c:pt>
                <c:pt idx="513">
                  <c:v>43360</c:v>
                </c:pt>
                <c:pt idx="514">
                  <c:v>43361</c:v>
                </c:pt>
                <c:pt idx="515">
                  <c:v>43362</c:v>
                </c:pt>
                <c:pt idx="516">
                  <c:v>43363</c:v>
                </c:pt>
                <c:pt idx="517">
                  <c:v>43364</c:v>
                </c:pt>
                <c:pt idx="518">
                  <c:v>43371</c:v>
                </c:pt>
                <c:pt idx="519">
                  <c:v>43378</c:v>
                </c:pt>
                <c:pt idx="520">
                  <c:v>43385</c:v>
                </c:pt>
                <c:pt idx="521">
                  <c:v>43392</c:v>
                </c:pt>
                <c:pt idx="522">
                  <c:v>43399</c:v>
                </c:pt>
                <c:pt idx="523">
                  <c:v>43406</c:v>
                </c:pt>
                <c:pt idx="524">
                  <c:v>43413</c:v>
                </c:pt>
                <c:pt idx="525">
                  <c:v>43420</c:v>
                </c:pt>
                <c:pt idx="526">
                  <c:v>43427</c:v>
                </c:pt>
                <c:pt idx="527">
                  <c:v>43434</c:v>
                </c:pt>
                <c:pt idx="528">
                  <c:v>43441</c:v>
                </c:pt>
                <c:pt idx="529">
                  <c:v>43448</c:v>
                </c:pt>
                <c:pt idx="530">
                  <c:v>43455</c:v>
                </c:pt>
                <c:pt idx="531">
                  <c:v>43465</c:v>
                </c:pt>
                <c:pt idx="532">
                  <c:v>43472</c:v>
                </c:pt>
                <c:pt idx="533">
                  <c:v>43479</c:v>
                </c:pt>
                <c:pt idx="534">
                  <c:v>43486</c:v>
                </c:pt>
                <c:pt idx="535">
                  <c:v>43493</c:v>
                </c:pt>
                <c:pt idx="536">
                  <c:v>43500</c:v>
                </c:pt>
                <c:pt idx="537">
                  <c:v>43507</c:v>
                </c:pt>
                <c:pt idx="538">
                  <c:v>43514</c:v>
                </c:pt>
                <c:pt idx="539">
                  <c:v>43521</c:v>
                </c:pt>
                <c:pt idx="540">
                  <c:v>43528</c:v>
                </c:pt>
                <c:pt idx="541">
                  <c:v>43535</c:v>
                </c:pt>
                <c:pt idx="542">
                  <c:v>43542</c:v>
                </c:pt>
                <c:pt idx="543">
                  <c:v>43549</c:v>
                </c:pt>
                <c:pt idx="544">
                  <c:v>43556</c:v>
                </c:pt>
                <c:pt idx="545">
                  <c:v>43563</c:v>
                </c:pt>
                <c:pt idx="546">
                  <c:v>43570</c:v>
                </c:pt>
                <c:pt idx="547">
                  <c:v>43579</c:v>
                </c:pt>
                <c:pt idx="548">
                  <c:v>43584</c:v>
                </c:pt>
                <c:pt idx="549">
                  <c:v>43591</c:v>
                </c:pt>
                <c:pt idx="550">
                  <c:v>43598</c:v>
                </c:pt>
                <c:pt idx="551">
                  <c:v>43605</c:v>
                </c:pt>
                <c:pt idx="552">
                  <c:v>43612</c:v>
                </c:pt>
                <c:pt idx="553">
                  <c:v>43619</c:v>
                </c:pt>
                <c:pt idx="554">
                  <c:v>43626</c:v>
                </c:pt>
                <c:pt idx="555">
                  <c:v>43633</c:v>
                </c:pt>
                <c:pt idx="556">
                  <c:v>43640</c:v>
                </c:pt>
                <c:pt idx="557">
                  <c:v>43647</c:v>
                </c:pt>
                <c:pt idx="558">
                  <c:v>43654</c:v>
                </c:pt>
                <c:pt idx="559">
                  <c:v>43661</c:v>
                </c:pt>
                <c:pt idx="560">
                  <c:v>43668</c:v>
                </c:pt>
                <c:pt idx="561">
                  <c:v>43675</c:v>
                </c:pt>
                <c:pt idx="562">
                  <c:v>43682</c:v>
                </c:pt>
                <c:pt idx="563">
                  <c:v>43689</c:v>
                </c:pt>
                <c:pt idx="564">
                  <c:v>43696</c:v>
                </c:pt>
                <c:pt idx="565">
                  <c:v>43703</c:v>
                </c:pt>
                <c:pt idx="566">
                  <c:v>43710</c:v>
                </c:pt>
                <c:pt idx="567">
                  <c:v>43717</c:v>
                </c:pt>
                <c:pt idx="568">
                  <c:v>43724</c:v>
                </c:pt>
                <c:pt idx="569">
                  <c:v>43731</c:v>
                </c:pt>
                <c:pt idx="570">
                  <c:v>43738</c:v>
                </c:pt>
                <c:pt idx="571">
                  <c:v>43745</c:v>
                </c:pt>
                <c:pt idx="572">
                  <c:v>43752</c:v>
                </c:pt>
                <c:pt idx="573">
                  <c:v>43759</c:v>
                </c:pt>
                <c:pt idx="574">
                  <c:v>43766</c:v>
                </c:pt>
                <c:pt idx="575">
                  <c:v>43773</c:v>
                </c:pt>
                <c:pt idx="576">
                  <c:v>43780</c:v>
                </c:pt>
                <c:pt idx="577">
                  <c:v>43787</c:v>
                </c:pt>
                <c:pt idx="578">
                  <c:v>43794</c:v>
                </c:pt>
                <c:pt idx="579">
                  <c:v>43801</c:v>
                </c:pt>
                <c:pt idx="580">
                  <c:v>43808</c:v>
                </c:pt>
                <c:pt idx="581">
                  <c:v>43815</c:v>
                </c:pt>
                <c:pt idx="582">
                  <c:v>43822</c:v>
                </c:pt>
                <c:pt idx="583">
                  <c:v>43830</c:v>
                </c:pt>
                <c:pt idx="584">
                  <c:v>43837</c:v>
                </c:pt>
                <c:pt idx="585">
                  <c:v>43844</c:v>
                </c:pt>
                <c:pt idx="586">
                  <c:v>43851</c:v>
                </c:pt>
                <c:pt idx="587">
                  <c:v>43858</c:v>
                </c:pt>
                <c:pt idx="588">
                  <c:v>43865</c:v>
                </c:pt>
                <c:pt idx="589">
                  <c:v>43872</c:v>
                </c:pt>
                <c:pt idx="590">
                  <c:v>43879</c:v>
                </c:pt>
                <c:pt idx="591">
                  <c:v>43886</c:v>
                </c:pt>
                <c:pt idx="592">
                  <c:v>43893</c:v>
                </c:pt>
                <c:pt idx="593">
                  <c:v>43900</c:v>
                </c:pt>
                <c:pt idx="594">
                  <c:v>43907</c:v>
                </c:pt>
                <c:pt idx="595">
                  <c:v>43914</c:v>
                </c:pt>
                <c:pt idx="596">
                  <c:v>43921</c:v>
                </c:pt>
                <c:pt idx="597">
                  <c:v>43928</c:v>
                </c:pt>
                <c:pt idx="598">
                  <c:v>43937</c:v>
                </c:pt>
                <c:pt idx="599">
                  <c:v>43944</c:v>
                </c:pt>
                <c:pt idx="600">
                  <c:v>43951</c:v>
                </c:pt>
                <c:pt idx="601">
                  <c:v>43958</c:v>
                </c:pt>
                <c:pt idx="602">
                  <c:v>43965</c:v>
                </c:pt>
                <c:pt idx="603">
                  <c:v>43972</c:v>
                </c:pt>
                <c:pt idx="604">
                  <c:v>43979</c:v>
                </c:pt>
                <c:pt idx="605">
                  <c:v>43986</c:v>
                </c:pt>
                <c:pt idx="606">
                  <c:v>43993</c:v>
                </c:pt>
                <c:pt idx="607">
                  <c:v>44000</c:v>
                </c:pt>
                <c:pt idx="608">
                  <c:v>44007</c:v>
                </c:pt>
                <c:pt idx="609">
                  <c:v>44014</c:v>
                </c:pt>
                <c:pt idx="610">
                  <c:v>44021</c:v>
                </c:pt>
                <c:pt idx="611">
                  <c:v>44028</c:v>
                </c:pt>
                <c:pt idx="612">
                  <c:v>44035</c:v>
                </c:pt>
                <c:pt idx="613">
                  <c:v>44042</c:v>
                </c:pt>
                <c:pt idx="614">
                  <c:v>44049</c:v>
                </c:pt>
                <c:pt idx="615">
                  <c:v>44056</c:v>
                </c:pt>
                <c:pt idx="616">
                  <c:v>44063</c:v>
                </c:pt>
                <c:pt idx="617">
                  <c:v>44070</c:v>
                </c:pt>
                <c:pt idx="618">
                  <c:v>44077</c:v>
                </c:pt>
                <c:pt idx="619">
                  <c:v>44084</c:v>
                </c:pt>
                <c:pt idx="620">
                  <c:v>44091</c:v>
                </c:pt>
                <c:pt idx="621">
                  <c:v>44098</c:v>
                </c:pt>
                <c:pt idx="622">
                  <c:v>44105</c:v>
                </c:pt>
                <c:pt idx="623">
                  <c:v>44112</c:v>
                </c:pt>
                <c:pt idx="624">
                  <c:v>44119</c:v>
                </c:pt>
                <c:pt idx="625">
                  <c:v>44126</c:v>
                </c:pt>
                <c:pt idx="626">
                  <c:v>44133</c:v>
                </c:pt>
                <c:pt idx="627">
                  <c:v>44140</c:v>
                </c:pt>
                <c:pt idx="628">
                  <c:v>44147</c:v>
                </c:pt>
                <c:pt idx="629">
                  <c:v>44154</c:v>
                </c:pt>
                <c:pt idx="630">
                  <c:v>44161</c:v>
                </c:pt>
                <c:pt idx="631">
                  <c:v>44168</c:v>
                </c:pt>
                <c:pt idx="632">
                  <c:v>44175</c:v>
                </c:pt>
                <c:pt idx="633">
                  <c:v>44182</c:v>
                </c:pt>
                <c:pt idx="634">
                  <c:v>44189</c:v>
                </c:pt>
                <c:pt idx="635">
                  <c:v>44196</c:v>
                </c:pt>
                <c:pt idx="636">
                  <c:v>44203</c:v>
                </c:pt>
                <c:pt idx="637">
                  <c:v>44210</c:v>
                </c:pt>
                <c:pt idx="638">
                  <c:v>44217</c:v>
                </c:pt>
                <c:pt idx="639">
                  <c:v>44224</c:v>
                </c:pt>
                <c:pt idx="640">
                  <c:v>44231</c:v>
                </c:pt>
                <c:pt idx="641">
                  <c:v>44238</c:v>
                </c:pt>
                <c:pt idx="642">
                  <c:v>44245</c:v>
                </c:pt>
                <c:pt idx="643">
                  <c:v>44252</c:v>
                </c:pt>
                <c:pt idx="644">
                  <c:v>44259</c:v>
                </c:pt>
                <c:pt idx="645">
                  <c:v>44266</c:v>
                </c:pt>
                <c:pt idx="646">
                  <c:v>44273</c:v>
                </c:pt>
                <c:pt idx="647">
                  <c:v>44280</c:v>
                </c:pt>
                <c:pt idx="648">
                  <c:v>44287</c:v>
                </c:pt>
                <c:pt idx="649">
                  <c:v>44294</c:v>
                </c:pt>
                <c:pt idx="650">
                  <c:v>44301</c:v>
                </c:pt>
                <c:pt idx="651">
                  <c:v>44308</c:v>
                </c:pt>
                <c:pt idx="652">
                  <c:v>44315</c:v>
                </c:pt>
                <c:pt idx="653">
                  <c:v>44322</c:v>
                </c:pt>
                <c:pt idx="654">
                  <c:v>44329</c:v>
                </c:pt>
                <c:pt idx="655">
                  <c:v>44336</c:v>
                </c:pt>
                <c:pt idx="656">
                  <c:v>44343</c:v>
                </c:pt>
                <c:pt idx="657">
                  <c:v>44350</c:v>
                </c:pt>
                <c:pt idx="658">
                  <c:v>44357</c:v>
                </c:pt>
                <c:pt idx="659">
                  <c:v>44364</c:v>
                </c:pt>
                <c:pt idx="660">
                  <c:v>44371</c:v>
                </c:pt>
                <c:pt idx="661">
                  <c:v>44378</c:v>
                </c:pt>
                <c:pt idx="662">
                  <c:v>44385</c:v>
                </c:pt>
                <c:pt idx="663">
                  <c:v>44392</c:v>
                </c:pt>
                <c:pt idx="664">
                  <c:v>44399</c:v>
                </c:pt>
                <c:pt idx="665">
                  <c:v>44406</c:v>
                </c:pt>
                <c:pt idx="666">
                  <c:v>44413</c:v>
                </c:pt>
                <c:pt idx="667">
                  <c:v>44420</c:v>
                </c:pt>
                <c:pt idx="668">
                  <c:v>44427</c:v>
                </c:pt>
                <c:pt idx="669">
                  <c:v>44434</c:v>
                </c:pt>
                <c:pt idx="670">
                  <c:v>44441</c:v>
                </c:pt>
                <c:pt idx="671">
                  <c:v>44448</c:v>
                </c:pt>
                <c:pt idx="672">
                  <c:v>44455</c:v>
                </c:pt>
                <c:pt idx="673">
                  <c:v>44462</c:v>
                </c:pt>
                <c:pt idx="674">
                  <c:v>44469</c:v>
                </c:pt>
                <c:pt idx="675">
                  <c:v>44476</c:v>
                </c:pt>
                <c:pt idx="676">
                  <c:v>44483</c:v>
                </c:pt>
                <c:pt idx="677">
                  <c:v>44490</c:v>
                </c:pt>
                <c:pt idx="678">
                  <c:v>44497</c:v>
                </c:pt>
                <c:pt idx="679">
                  <c:v>44504</c:v>
                </c:pt>
                <c:pt idx="680">
                  <c:v>44511</c:v>
                </c:pt>
                <c:pt idx="681">
                  <c:v>44518</c:v>
                </c:pt>
                <c:pt idx="682">
                  <c:v>44525</c:v>
                </c:pt>
                <c:pt idx="683">
                  <c:v>44532</c:v>
                </c:pt>
                <c:pt idx="684">
                  <c:v>44539</c:v>
                </c:pt>
                <c:pt idx="685">
                  <c:v>44546</c:v>
                </c:pt>
                <c:pt idx="686">
                  <c:v>44553</c:v>
                </c:pt>
                <c:pt idx="687">
                  <c:v>44560</c:v>
                </c:pt>
                <c:pt idx="688">
                  <c:v>44567</c:v>
                </c:pt>
                <c:pt idx="689">
                  <c:v>44574</c:v>
                </c:pt>
                <c:pt idx="690">
                  <c:v>44581</c:v>
                </c:pt>
                <c:pt idx="691">
                  <c:v>44588</c:v>
                </c:pt>
                <c:pt idx="692">
                  <c:v>44595</c:v>
                </c:pt>
                <c:pt idx="693">
                  <c:v>44602</c:v>
                </c:pt>
                <c:pt idx="694">
                  <c:v>44609</c:v>
                </c:pt>
                <c:pt idx="695">
                  <c:v>44616</c:v>
                </c:pt>
                <c:pt idx="696">
                  <c:v>44623</c:v>
                </c:pt>
                <c:pt idx="697">
                  <c:v>44630</c:v>
                </c:pt>
                <c:pt idx="698">
                  <c:v>44637</c:v>
                </c:pt>
                <c:pt idx="699">
                  <c:v>44644</c:v>
                </c:pt>
                <c:pt idx="700">
                  <c:v>44651</c:v>
                </c:pt>
                <c:pt idx="701">
                  <c:v>44658</c:v>
                </c:pt>
                <c:pt idx="702">
                  <c:v>44665</c:v>
                </c:pt>
                <c:pt idx="703">
                  <c:v>44672</c:v>
                </c:pt>
                <c:pt idx="704">
                  <c:v>44679</c:v>
                </c:pt>
                <c:pt idx="705">
                  <c:v>44686</c:v>
                </c:pt>
                <c:pt idx="706">
                  <c:v>44693</c:v>
                </c:pt>
                <c:pt idx="707">
                  <c:v>44700</c:v>
                </c:pt>
                <c:pt idx="708">
                  <c:v>44707</c:v>
                </c:pt>
                <c:pt idx="709">
                  <c:v>44714</c:v>
                </c:pt>
                <c:pt idx="710">
                  <c:v>44721</c:v>
                </c:pt>
                <c:pt idx="711">
                  <c:v>44728</c:v>
                </c:pt>
                <c:pt idx="712">
                  <c:v>44735</c:v>
                </c:pt>
                <c:pt idx="713">
                  <c:v>44742</c:v>
                </c:pt>
                <c:pt idx="714">
                  <c:v>44749</c:v>
                </c:pt>
                <c:pt idx="715">
                  <c:v>44756</c:v>
                </c:pt>
                <c:pt idx="716">
                  <c:v>44763</c:v>
                </c:pt>
                <c:pt idx="717">
                  <c:v>44770</c:v>
                </c:pt>
                <c:pt idx="718">
                  <c:v>44777</c:v>
                </c:pt>
                <c:pt idx="719">
                  <c:v>44784</c:v>
                </c:pt>
                <c:pt idx="720">
                  <c:v>44791</c:v>
                </c:pt>
                <c:pt idx="721">
                  <c:v>44798</c:v>
                </c:pt>
                <c:pt idx="722">
                  <c:v>44805</c:v>
                </c:pt>
                <c:pt idx="723">
                  <c:v>44812</c:v>
                </c:pt>
                <c:pt idx="724">
                  <c:v>44819</c:v>
                </c:pt>
                <c:pt idx="725">
                  <c:v>44826</c:v>
                </c:pt>
                <c:pt idx="726">
                  <c:v>44833</c:v>
                </c:pt>
                <c:pt idx="727">
                  <c:v>44840</c:v>
                </c:pt>
                <c:pt idx="728">
                  <c:v>44847</c:v>
                </c:pt>
                <c:pt idx="729">
                  <c:v>44854</c:v>
                </c:pt>
                <c:pt idx="730">
                  <c:v>44861</c:v>
                </c:pt>
                <c:pt idx="731">
                  <c:v>44868</c:v>
                </c:pt>
                <c:pt idx="732">
                  <c:v>44875</c:v>
                </c:pt>
                <c:pt idx="733">
                  <c:v>44882</c:v>
                </c:pt>
                <c:pt idx="734">
                  <c:v>44889</c:v>
                </c:pt>
                <c:pt idx="735">
                  <c:v>44896</c:v>
                </c:pt>
                <c:pt idx="736">
                  <c:v>44903</c:v>
                </c:pt>
                <c:pt idx="737">
                  <c:v>44910</c:v>
                </c:pt>
                <c:pt idx="738">
                  <c:v>44917</c:v>
                </c:pt>
                <c:pt idx="739">
                  <c:v>44924</c:v>
                </c:pt>
                <c:pt idx="740">
                  <c:v>44931</c:v>
                </c:pt>
                <c:pt idx="741">
                  <c:v>44938</c:v>
                </c:pt>
                <c:pt idx="742">
                  <c:v>44945</c:v>
                </c:pt>
                <c:pt idx="743">
                  <c:v>44952</c:v>
                </c:pt>
                <c:pt idx="744">
                  <c:v>44959</c:v>
                </c:pt>
                <c:pt idx="745">
                  <c:v>44966</c:v>
                </c:pt>
                <c:pt idx="746">
                  <c:v>44973</c:v>
                </c:pt>
                <c:pt idx="747">
                  <c:v>44980</c:v>
                </c:pt>
                <c:pt idx="748">
                  <c:v>44987</c:v>
                </c:pt>
                <c:pt idx="749">
                  <c:v>44994</c:v>
                </c:pt>
                <c:pt idx="750">
                  <c:v>45001</c:v>
                </c:pt>
                <c:pt idx="751">
                  <c:v>45008</c:v>
                </c:pt>
                <c:pt idx="752">
                  <c:v>45015</c:v>
                </c:pt>
                <c:pt idx="753">
                  <c:v>45022</c:v>
                </c:pt>
                <c:pt idx="754">
                  <c:v>45029</c:v>
                </c:pt>
                <c:pt idx="755">
                  <c:v>45036</c:v>
                </c:pt>
                <c:pt idx="756">
                  <c:v>45043</c:v>
                </c:pt>
                <c:pt idx="757">
                  <c:v>45050</c:v>
                </c:pt>
                <c:pt idx="758">
                  <c:v>45057</c:v>
                </c:pt>
                <c:pt idx="759">
                  <c:v>45064</c:v>
                </c:pt>
                <c:pt idx="760">
                  <c:v>45071</c:v>
                </c:pt>
                <c:pt idx="761">
                  <c:v>45078</c:v>
                </c:pt>
                <c:pt idx="762">
                  <c:v>45085</c:v>
                </c:pt>
                <c:pt idx="763">
                  <c:v>45092</c:v>
                </c:pt>
                <c:pt idx="764">
                  <c:v>45099</c:v>
                </c:pt>
                <c:pt idx="765">
                  <c:v>45106</c:v>
                </c:pt>
                <c:pt idx="766">
                  <c:v>45113</c:v>
                </c:pt>
                <c:pt idx="767">
                  <c:v>45120</c:v>
                </c:pt>
                <c:pt idx="768">
                  <c:v>45127</c:v>
                </c:pt>
                <c:pt idx="769">
                  <c:v>45134</c:v>
                </c:pt>
                <c:pt idx="770">
                  <c:v>45141</c:v>
                </c:pt>
                <c:pt idx="771">
                  <c:v>45148</c:v>
                </c:pt>
                <c:pt idx="772">
                  <c:v>45155</c:v>
                </c:pt>
                <c:pt idx="773">
                  <c:v>45162</c:v>
                </c:pt>
                <c:pt idx="774">
                  <c:v>45169</c:v>
                </c:pt>
                <c:pt idx="775">
                  <c:v>45176</c:v>
                </c:pt>
                <c:pt idx="776">
                  <c:v>45183</c:v>
                </c:pt>
                <c:pt idx="777">
                  <c:v>45190</c:v>
                </c:pt>
                <c:pt idx="778">
                  <c:v>45197</c:v>
                </c:pt>
                <c:pt idx="779">
                  <c:v>45204</c:v>
                </c:pt>
                <c:pt idx="780">
                  <c:v>45211</c:v>
                </c:pt>
                <c:pt idx="781">
                  <c:v>45218</c:v>
                </c:pt>
                <c:pt idx="782">
                  <c:v>45225</c:v>
                </c:pt>
                <c:pt idx="783">
                  <c:v>45232</c:v>
                </c:pt>
                <c:pt idx="784">
                  <c:v>45239</c:v>
                </c:pt>
                <c:pt idx="785">
                  <c:v>45246</c:v>
                </c:pt>
                <c:pt idx="786">
                  <c:v>45253</c:v>
                </c:pt>
                <c:pt idx="787">
                  <c:v>45260</c:v>
                </c:pt>
                <c:pt idx="788">
                  <c:v>45267</c:v>
                </c:pt>
                <c:pt idx="789">
                  <c:v>45274</c:v>
                </c:pt>
                <c:pt idx="790">
                  <c:v>45281</c:v>
                </c:pt>
                <c:pt idx="791">
                  <c:v>45289</c:v>
                </c:pt>
                <c:pt idx="792">
                  <c:v>45296</c:v>
                </c:pt>
                <c:pt idx="793">
                  <c:v>45303</c:v>
                </c:pt>
                <c:pt idx="794">
                  <c:v>45310</c:v>
                </c:pt>
                <c:pt idx="795">
                  <c:v>45317</c:v>
                </c:pt>
                <c:pt idx="796">
                  <c:v>45324</c:v>
                </c:pt>
                <c:pt idx="797">
                  <c:v>45331</c:v>
                </c:pt>
                <c:pt idx="798">
                  <c:v>45338</c:v>
                </c:pt>
                <c:pt idx="799">
                  <c:v>45345</c:v>
                </c:pt>
                <c:pt idx="800">
                  <c:v>45352</c:v>
                </c:pt>
                <c:pt idx="801">
                  <c:v>45359</c:v>
                </c:pt>
                <c:pt idx="802">
                  <c:v>45366</c:v>
                </c:pt>
                <c:pt idx="803">
                  <c:v>45373</c:v>
                </c:pt>
                <c:pt idx="804">
                  <c:v>45384</c:v>
                </c:pt>
                <c:pt idx="805">
                  <c:v>45387</c:v>
                </c:pt>
                <c:pt idx="806">
                  <c:v>45394</c:v>
                </c:pt>
                <c:pt idx="807">
                  <c:v>45401</c:v>
                </c:pt>
                <c:pt idx="808">
                  <c:v>45408</c:v>
                </c:pt>
                <c:pt idx="809">
                  <c:v>45418</c:v>
                </c:pt>
                <c:pt idx="810">
                  <c:v>45425</c:v>
                </c:pt>
                <c:pt idx="811">
                  <c:v>45432</c:v>
                </c:pt>
                <c:pt idx="812">
                  <c:v>45439</c:v>
                </c:pt>
                <c:pt idx="813">
                  <c:v>45446</c:v>
                </c:pt>
                <c:pt idx="814">
                  <c:v>45453</c:v>
                </c:pt>
                <c:pt idx="815">
                  <c:v>45460</c:v>
                </c:pt>
                <c:pt idx="816">
                  <c:v>45467</c:v>
                </c:pt>
                <c:pt idx="817">
                  <c:v>45474</c:v>
                </c:pt>
                <c:pt idx="818">
                  <c:v>45481</c:v>
                </c:pt>
                <c:pt idx="819">
                  <c:v>45488</c:v>
                </c:pt>
                <c:pt idx="820">
                  <c:v>45495</c:v>
                </c:pt>
                <c:pt idx="821">
                  <c:v>45502</c:v>
                </c:pt>
                <c:pt idx="822">
                  <c:v>45509</c:v>
                </c:pt>
                <c:pt idx="823">
                  <c:v>45516</c:v>
                </c:pt>
                <c:pt idx="824">
                  <c:v>45523</c:v>
                </c:pt>
                <c:pt idx="825">
                  <c:v>45530</c:v>
                </c:pt>
                <c:pt idx="826">
                  <c:v>45537</c:v>
                </c:pt>
                <c:pt idx="827">
                  <c:v>45544</c:v>
                </c:pt>
                <c:pt idx="828">
                  <c:v>45551</c:v>
                </c:pt>
                <c:pt idx="829">
                  <c:v>45558</c:v>
                </c:pt>
                <c:pt idx="830">
                  <c:v>45565</c:v>
                </c:pt>
                <c:pt idx="831">
                  <c:v>45572</c:v>
                </c:pt>
                <c:pt idx="832">
                  <c:v>45579</c:v>
                </c:pt>
                <c:pt idx="833">
                  <c:v>45586</c:v>
                </c:pt>
                <c:pt idx="834">
                  <c:v>45593</c:v>
                </c:pt>
                <c:pt idx="835">
                  <c:v>45600</c:v>
                </c:pt>
                <c:pt idx="836">
                  <c:v>45607</c:v>
                </c:pt>
                <c:pt idx="837">
                  <c:v>45614</c:v>
                </c:pt>
                <c:pt idx="838">
                  <c:v>45621</c:v>
                </c:pt>
                <c:pt idx="839">
                  <c:v>45628</c:v>
                </c:pt>
                <c:pt idx="840">
                  <c:v>45635</c:v>
                </c:pt>
                <c:pt idx="841">
                  <c:v>45642</c:v>
                </c:pt>
                <c:pt idx="842">
                  <c:v>45649</c:v>
                </c:pt>
                <c:pt idx="843">
                  <c:v>45657</c:v>
                </c:pt>
                <c:pt idx="844">
                  <c:v>45664</c:v>
                </c:pt>
                <c:pt idx="845">
                  <c:v>45671</c:v>
                </c:pt>
                <c:pt idx="846">
                  <c:v>45678</c:v>
                </c:pt>
                <c:pt idx="847">
                  <c:v>45685</c:v>
                </c:pt>
                <c:pt idx="848">
                  <c:v>45692</c:v>
                </c:pt>
                <c:pt idx="849">
                  <c:v>45699</c:v>
                </c:pt>
                <c:pt idx="850">
                  <c:v>45706</c:v>
                </c:pt>
                <c:pt idx="851">
                  <c:v>45713</c:v>
                </c:pt>
                <c:pt idx="852">
                  <c:v>45720</c:v>
                </c:pt>
                <c:pt idx="853">
                  <c:v>45727</c:v>
                </c:pt>
                <c:pt idx="854">
                  <c:v>45734</c:v>
                </c:pt>
                <c:pt idx="855">
                  <c:v>45741</c:v>
                </c:pt>
                <c:pt idx="856">
                  <c:v>45748</c:v>
                </c:pt>
                <c:pt idx="857">
                  <c:v>45755</c:v>
                </c:pt>
                <c:pt idx="858">
                  <c:v>45762</c:v>
                </c:pt>
                <c:pt idx="859">
                  <c:v>45771</c:v>
                </c:pt>
                <c:pt idx="860">
                  <c:v>45779</c:v>
                </c:pt>
                <c:pt idx="861">
                  <c:v>45785</c:v>
                </c:pt>
                <c:pt idx="862">
                  <c:v>45792</c:v>
                </c:pt>
                <c:pt idx="863">
                  <c:v>45799</c:v>
                </c:pt>
                <c:pt idx="864">
                  <c:v>45806</c:v>
                </c:pt>
                <c:pt idx="865">
                  <c:v>45813</c:v>
                </c:pt>
                <c:pt idx="866">
                  <c:v>45820</c:v>
                </c:pt>
                <c:pt idx="867">
                  <c:v>45827</c:v>
                </c:pt>
                <c:pt idx="868">
                  <c:v>45834</c:v>
                </c:pt>
                <c:pt idx="869">
                  <c:v>45841</c:v>
                </c:pt>
                <c:pt idx="870">
                  <c:v>45848</c:v>
                </c:pt>
                <c:pt idx="871">
                  <c:v>45855</c:v>
                </c:pt>
                <c:pt idx="872">
                  <c:v>45862</c:v>
                </c:pt>
                <c:pt idx="873">
                  <c:v>45869</c:v>
                </c:pt>
                <c:pt idx="874">
                  <c:v>45876</c:v>
                </c:pt>
                <c:pt idx="875">
                  <c:v>45883</c:v>
                </c:pt>
                <c:pt idx="876">
                  <c:v>45890</c:v>
                </c:pt>
                <c:pt idx="877">
                  <c:v>45897</c:v>
                </c:pt>
                <c:pt idx="878">
                  <c:v>45904</c:v>
                </c:pt>
                <c:pt idx="879">
                  <c:v>45911</c:v>
                </c:pt>
                <c:pt idx="880">
                  <c:v>45918</c:v>
                </c:pt>
                <c:pt idx="881">
                  <c:v>45925</c:v>
                </c:pt>
                <c:pt idx="882">
                  <c:v>45932</c:v>
                </c:pt>
                <c:pt idx="883">
                  <c:v>45939</c:v>
                </c:pt>
                <c:pt idx="884">
                  <c:v>45946</c:v>
                </c:pt>
                <c:pt idx="885">
                  <c:v>45953</c:v>
                </c:pt>
                <c:pt idx="886">
                  <c:v>45960</c:v>
                </c:pt>
                <c:pt idx="887">
                  <c:v>45967</c:v>
                </c:pt>
                <c:pt idx="888">
                  <c:v>45974</c:v>
                </c:pt>
                <c:pt idx="889">
                  <c:v>45981</c:v>
                </c:pt>
                <c:pt idx="890">
                  <c:v>45988</c:v>
                </c:pt>
                <c:pt idx="891">
                  <c:v>45995</c:v>
                </c:pt>
                <c:pt idx="892">
                  <c:v>46002</c:v>
                </c:pt>
                <c:pt idx="893">
                  <c:v>46009</c:v>
                </c:pt>
                <c:pt idx="894">
                  <c:v>46020</c:v>
                </c:pt>
                <c:pt idx="895">
                  <c:v>46024</c:v>
                </c:pt>
                <c:pt idx="896">
                  <c:v>46030</c:v>
                </c:pt>
                <c:pt idx="897">
                  <c:v>46037</c:v>
                </c:pt>
                <c:pt idx="898">
                  <c:v>46044</c:v>
                </c:pt>
                <c:pt idx="899">
                  <c:v>46051</c:v>
                </c:pt>
                <c:pt idx="900">
                  <c:v>46058</c:v>
                </c:pt>
                <c:pt idx="901">
                  <c:v>46065</c:v>
                </c:pt>
                <c:pt idx="902">
                  <c:v>46072</c:v>
                </c:pt>
                <c:pt idx="903">
                  <c:v>46079</c:v>
                </c:pt>
                <c:pt idx="904">
                  <c:v>46086</c:v>
                </c:pt>
                <c:pt idx="905">
                  <c:v>46093</c:v>
                </c:pt>
                <c:pt idx="906">
                  <c:v>46100</c:v>
                </c:pt>
                <c:pt idx="907">
                  <c:v>46107</c:v>
                </c:pt>
                <c:pt idx="908">
                  <c:v>46114</c:v>
                </c:pt>
                <c:pt idx="909">
                  <c:v>46121</c:v>
                </c:pt>
                <c:pt idx="910">
                  <c:v>46128</c:v>
                </c:pt>
                <c:pt idx="911">
                  <c:v>46135</c:v>
                </c:pt>
                <c:pt idx="912">
                  <c:v>46142</c:v>
                </c:pt>
                <c:pt idx="913">
                  <c:v>46149</c:v>
                </c:pt>
                <c:pt idx="914">
                  <c:v>46156</c:v>
                </c:pt>
                <c:pt idx="915">
                  <c:v>46163</c:v>
                </c:pt>
                <c:pt idx="916">
                  <c:v>46170</c:v>
                </c:pt>
                <c:pt idx="917">
                  <c:v>46177</c:v>
                </c:pt>
                <c:pt idx="918">
                  <c:v>46184</c:v>
                </c:pt>
                <c:pt idx="919">
                  <c:v>46191</c:v>
                </c:pt>
                <c:pt idx="920">
                  <c:v>46198</c:v>
                </c:pt>
                <c:pt idx="921">
                  <c:v>46205</c:v>
                </c:pt>
                <c:pt idx="922">
                  <c:v>46212</c:v>
                </c:pt>
                <c:pt idx="923">
                  <c:v>46219</c:v>
                </c:pt>
                <c:pt idx="924">
                  <c:v>46226</c:v>
                </c:pt>
                <c:pt idx="925">
                  <c:v>46233</c:v>
                </c:pt>
                <c:pt idx="926">
                  <c:v>46240</c:v>
                </c:pt>
                <c:pt idx="927">
                  <c:v>46247</c:v>
                </c:pt>
                <c:pt idx="928">
                  <c:v>46254</c:v>
                </c:pt>
                <c:pt idx="929">
                  <c:v>46261</c:v>
                </c:pt>
                <c:pt idx="930">
                  <c:v>46268</c:v>
                </c:pt>
                <c:pt idx="931">
                  <c:v>46275</c:v>
                </c:pt>
                <c:pt idx="932">
                  <c:v>46282</c:v>
                </c:pt>
                <c:pt idx="933">
                  <c:v>46289</c:v>
                </c:pt>
                <c:pt idx="934">
                  <c:v>46296</c:v>
                </c:pt>
                <c:pt idx="935">
                  <c:v>46303</c:v>
                </c:pt>
                <c:pt idx="936">
                  <c:v>46310</c:v>
                </c:pt>
                <c:pt idx="937">
                  <c:v>46317</c:v>
                </c:pt>
                <c:pt idx="938">
                  <c:v>46324</c:v>
                </c:pt>
                <c:pt idx="939">
                  <c:v>46331</c:v>
                </c:pt>
                <c:pt idx="940">
                  <c:v>46338</c:v>
                </c:pt>
                <c:pt idx="941">
                  <c:v>46345</c:v>
                </c:pt>
                <c:pt idx="942">
                  <c:v>46352</c:v>
                </c:pt>
                <c:pt idx="943">
                  <c:v>46359</c:v>
                </c:pt>
                <c:pt idx="944">
                  <c:v>46366</c:v>
                </c:pt>
                <c:pt idx="945">
                  <c:v>46373</c:v>
                </c:pt>
                <c:pt idx="946">
                  <c:v>46380</c:v>
                </c:pt>
                <c:pt idx="947">
                  <c:v>46387</c:v>
                </c:pt>
                <c:pt idx="948">
                  <c:v>46394</c:v>
                </c:pt>
                <c:pt idx="949">
                  <c:v>46401</c:v>
                </c:pt>
                <c:pt idx="950">
                  <c:v>46408</c:v>
                </c:pt>
                <c:pt idx="951">
                  <c:v>46415</c:v>
                </c:pt>
                <c:pt idx="952">
                  <c:v>46422</c:v>
                </c:pt>
                <c:pt idx="953">
                  <c:v>46429</c:v>
                </c:pt>
                <c:pt idx="954">
                  <c:v>46436</c:v>
                </c:pt>
                <c:pt idx="955">
                  <c:v>46443</c:v>
                </c:pt>
                <c:pt idx="956">
                  <c:v>46450</c:v>
                </c:pt>
                <c:pt idx="957">
                  <c:v>46457</c:v>
                </c:pt>
                <c:pt idx="958">
                  <c:v>46464</c:v>
                </c:pt>
                <c:pt idx="959">
                  <c:v>46471</c:v>
                </c:pt>
                <c:pt idx="960">
                  <c:v>46478</c:v>
                </c:pt>
                <c:pt idx="961">
                  <c:v>46485</c:v>
                </c:pt>
                <c:pt idx="962">
                  <c:v>46492</c:v>
                </c:pt>
                <c:pt idx="963">
                  <c:v>46499</c:v>
                </c:pt>
                <c:pt idx="964">
                  <c:v>46506</c:v>
                </c:pt>
                <c:pt idx="965">
                  <c:v>46513</c:v>
                </c:pt>
                <c:pt idx="966">
                  <c:v>46520</c:v>
                </c:pt>
                <c:pt idx="967">
                  <c:v>46527</c:v>
                </c:pt>
                <c:pt idx="968">
                  <c:v>46534</c:v>
                </c:pt>
                <c:pt idx="969">
                  <c:v>46541</c:v>
                </c:pt>
                <c:pt idx="970">
                  <c:v>46548</c:v>
                </c:pt>
                <c:pt idx="971">
                  <c:v>46555</c:v>
                </c:pt>
                <c:pt idx="972">
                  <c:v>46562</c:v>
                </c:pt>
                <c:pt idx="973">
                  <c:v>46569</c:v>
                </c:pt>
                <c:pt idx="974">
                  <c:v>46576</c:v>
                </c:pt>
                <c:pt idx="975">
                  <c:v>46583</c:v>
                </c:pt>
                <c:pt idx="976">
                  <c:v>46590</c:v>
                </c:pt>
                <c:pt idx="977">
                  <c:v>46597</c:v>
                </c:pt>
                <c:pt idx="978">
                  <c:v>46604</c:v>
                </c:pt>
                <c:pt idx="979">
                  <c:v>46611</c:v>
                </c:pt>
                <c:pt idx="980">
                  <c:v>46618</c:v>
                </c:pt>
                <c:pt idx="981">
                  <c:v>46625</c:v>
                </c:pt>
                <c:pt idx="982">
                  <c:v>46632</c:v>
                </c:pt>
                <c:pt idx="983">
                  <c:v>46639</c:v>
                </c:pt>
                <c:pt idx="984">
                  <c:v>46646</c:v>
                </c:pt>
                <c:pt idx="985">
                  <c:v>46653</c:v>
                </c:pt>
                <c:pt idx="986">
                  <c:v>46660</c:v>
                </c:pt>
                <c:pt idx="987">
                  <c:v>46667</c:v>
                </c:pt>
                <c:pt idx="988">
                  <c:v>46674</c:v>
                </c:pt>
                <c:pt idx="989">
                  <c:v>46681</c:v>
                </c:pt>
                <c:pt idx="990">
                  <c:v>46688</c:v>
                </c:pt>
                <c:pt idx="991">
                  <c:v>46695</c:v>
                </c:pt>
                <c:pt idx="992">
                  <c:v>46702</c:v>
                </c:pt>
                <c:pt idx="993">
                  <c:v>46709</c:v>
                </c:pt>
                <c:pt idx="994">
                  <c:v>46716</c:v>
                </c:pt>
                <c:pt idx="995">
                  <c:v>46723</c:v>
                </c:pt>
                <c:pt idx="996">
                  <c:v>46730</c:v>
                </c:pt>
                <c:pt idx="997">
                  <c:v>46737</c:v>
                </c:pt>
                <c:pt idx="998">
                  <c:v>46744</c:v>
                </c:pt>
                <c:pt idx="999">
                  <c:v>46751</c:v>
                </c:pt>
                <c:pt idx="1000">
                  <c:v>46758</c:v>
                </c:pt>
                <c:pt idx="1001">
                  <c:v>46765</c:v>
                </c:pt>
                <c:pt idx="1002">
                  <c:v>46772</c:v>
                </c:pt>
                <c:pt idx="1003">
                  <c:v>46779</c:v>
                </c:pt>
                <c:pt idx="1004">
                  <c:v>46786</c:v>
                </c:pt>
                <c:pt idx="1005">
                  <c:v>46793</c:v>
                </c:pt>
                <c:pt idx="1006">
                  <c:v>46800</c:v>
                </c:pt>
                <c:pt idx="1007">
                  <c:v>46807</c:v>
                </c:pt>
                <c:pt idx="1008">
                  <c:v>46814</c:v>
                </c:pt>
                <c:pt idx="1009">
                  <c:v>46821</c:v>
                </c:pt>
                <c:pt idx="1010">
                  <c:v>46828</c:v>
                </c:pt>
                <c:pt idx="1011">
                  <c:v>46835</c:v>
                </c:pt>
                <c:pt idx="1012">
                  <c:v>46842</c:v>
                </c:pt>
                <c:pt idx="1013">
                  <c:v>46849</c:v>
                </c:pt>
                <c:pt idx="1014">
                  <c:v>46856</c:v>
                </c:pt>
                <c:pt idx="1015">
                  <c:v>46863</c:v>
                </c:pt>
                <c:pt idx="1016">
                  <c:v>46870</c:v>
                </c:pt>
                <c:pt idx="1017">
                  <c:v>46877</c:v>
                </c:pt>
                <c:pt idx="1018">
                  <c:v>46884</c:v>
                </c:pt>
                <c:pt idx="1019">
                  <c:v>46891</c:v>
                </c:pt>
                <c:pt idx="1020">
                  <c:v>46898</c:v>
                </c:pt>
                <c:pt idx="1021">
                  <c:v>46905</c:v>
                </c:pt>
                <c:pt idx="1022">
                  <c:v>46912</c:v>
                </c:pt>
                <c:pt idx="1023">
                  <c:v>46919</c:v>
                </c:pt>
                <c:pt idx="1024">
                  <c:v>46926</c:v>
                </c:pt>
                <c:pt idx="1025">
                  <c:v>46933</c:v>
                </c:pt>
                <c:pt idx="1026">
                  <c:v>46940</c:v>
                </c:pt>
                <c:pt idx="1027">
                  <c:v>46947</c:v>
                </c:pt>
                <c:pt idx="1028">
                  <c:v>46954</c:v>
                </c:pt>
                <c:pt idx="1029">
                  <c:v>46961</c:v>
                </c:pt>
                <c:pt idx="1030">
                  <c:v>46968</c:v>
                </c:pt>
                <c:pt idx="1031">
                  <c:v>46975</c:v>
                </c:pt>
                <c:pt idx="1032">
                  <c:v>46982</c:v>
                </c:pt>
                <c:pt idx="1033">
                  <c:v>46989</c:v>
                </c:pt>
                <c:pt idx="1034">
                  <c:v>46996</c:v>
                </c:pt>
                <c:pt idx="1035">
                  <c:v>47003</c:v>
                </c:pt>
                <c:pt idx="1036">
                  <c:v>47010</c:v>
                </c:pt>
                <c:pt idx="1037">
                  <c:v>47017</c:v>
                </c:pt>
                <c:pt idx="1038">
                  <c:v>47024</c:v>
                </c:pt>
                <c:pt idx="1039">
                  <c:v>47031</c:v>
                </c:pt>
                <c:pt idx="1040">
                  <c:v>47038</c:v>
                </c:pt>
                <c:pt idx="1041">
                  <c:v>47045</c:v>
                </c:pt>
                <c:pt idx="1042">
                  <c:v>47052</c:v>
                </c:pt>
                <c:pt idx="1043">
                  <c:v>47059</c:v>
                </c:pt>
                <c:pt idx="1044">
                  <c:v>47066</c:v>
                </c:pt>
                <c:pt idx="1045">
                  <c:v>47073</c:v>
                </c:pt>
                <c:pt idx="1046">
                  <c:v>47080</c:v>
                </c:pt>
                <c:pt idx="1047">
                  <c:v>47087</c:v>
                </c:pt>
                <c:pt idx="1048">
                  <c:v>47094</c:v>
                </c:pt>
                <c:pt idx="1049">
                  <c:v>47101</c:v>
                </c:pt>
                <c:pt idx="1050">
                  <c:v>47108</c:v>
                </c:pt>
                <c:pt idx="1051">
                  <c:v>47116</c:v>
                </c:pt>
                <c:pt idx="1052">
                  <c:v>47123</c:v>
                </c:pt>
                <c:pt idx="1053">
                  <c:v>47130</c:v>
                </c:pt>
                <c:pt idx="1054">
                  <c:v>47137</c:v>
                </c:pt>
                <c:pt idx="1055">
                  <c:v>47144</c:v>
                </c:pt>
                <c:pt idx="1056">
                  <c:v>47151</c:v>
                </c:pt>
                <c:pt idx="1057">
                  <c:v>47158</c:v>
                </c:pt>
                <c:pt idx="1058">
                  <c:v>47165</c:v>
                </c:pt>
                <c:pt idx="1059">
                  <c:v>47172</c:v>
                </c:pt>
                <c:pt idx="1060">
                  <c:v>47179</c:v>
                </c:pt>
                <c:pt idx="1061">
                  <c:v>47186</c:v>
                </c:pt>
                <c:pt idx="1062">
                  <c:v>47193</c:v>
                </c:pt>
                <c:pt idx="1063">
                  <c:v>47200</c:v>
                </c:pt>
                <c:pt idx="1064">
                  <c:v>47211</c:v>
                </c:pt>
                <c:pt idx="1065">
                  <c:v>47214</c:v>
                </c:pt>
                <c:pt idx="1066">
                  <c:v>47221</c:v>
                </c:pt>
                <c:pt idx="1067">
                  <c:v>47228</c:v>
                </c:pt>
                <c:pt idx="1068">
                  <c:v>47235</c:v>
                </c:pt>
                <c:pt idx="1069">
                  <c:v>47242</c:v>
                </c:pt>
                <c:pt idx="1070">
                  <c:v>47249</c:v>
                </c:pt>
                <c:pt idx="1071">
                  <c:v>47256</c:v>
                </c:pt>
                <c:pt idx="1072">
                  <c:v>47263</c:v>
                </c:pt>
                <c:pt idx="1073">
                  <c:v>47270</c:v>
                </c:pt>
                <c:pt idx="1074">
                  <c:v>47277</c:v>
                </c:pt>
                <c:pt idx="1075">
                  <c:v>47284</c:v>
                </c:pt>
                <c:pt idx="1076">
                  <c:v>47291</c:v>
                </c:pt>
                <c:pt idx="1077">
                  <c:v>47298</c:v>
                </c:pt>
                <c:pt idx="1078">
                  <c:v>47305</c:v>
                </c:pt>
                <c:pt idx="1079">
                  <c:v>47312</c:v>
                </c:pt>
                <c:pt idx="1080">
                  <c:v>47319</c:v>
                </c:pt>
                <c:pt idx="1081">
                  <c:v>47326</c:v>
                </c:pt>
                <c:pt idx="1082">
                  <c:v>47333</c:v>
                </c:pt>
                <c:pt idx="1083">
                  <c:v>47340</c:v>
                </c:pt>
                <c:pt idx="1084">
                  <c:v>47347</c:v>
                </c:pt>
                <c:pt idx="1085">
                  <c:v>47354</c:v>
                </c:pt>
                <c:pt idx="1086">
                  <c:v>47361</c:v>
                </c:pt>
                <c:pt idx="1087">
                  <c:v>47368</c:v>
                </c:pt>
                <c:pt idx="1088">
                  <c:v>47375</c:v>
                </c:pt>
                <c:pt idx="1089">
                  <c:v>47382</c:v>
                </c:pt>
                <c:pt idx="1090">
                  <c:v>47389</c:v>
                </c:pt>
                <c:pt idx="1091">
                  <c:v>47396</c:v>
                </c:pt>
                <c:pt idx="1092">
                  <c:v>47403</c:v>
                </c:pt>
                <c:pt idx="1093">
                  <c:v>47410</c:v>
                </c:pt>
                <c:pt idx="1094">
                  <c:v>47417</c:v>
                </c:pt>
                <c:pt idx="1095">
                  <c:v>47424</c:v>
                </c:pt>
                <c:pt idx="1096">
                  <c:v>47431</c:v>
                </c:pt>
                <c:pt idx="1097">
                  <c:v>47438</c:v>
                </c:pt>
                <c:pt idx="1098">
                  <c:v>47445</c:v>
                </c:pt>
                <c:pt idx="1099">
                  <c:v>47452</c:v>
                </c:pt>
                <c:pt idx="1100">
                  <c:v>47459</c:v>
                </c:pt>
                <c:pt idx="1101">
                  <c:v>47466</c:v>
                </c:pt>
                <c:pt idx="1102">
                  <c:v>47473</c:v>
                </c:pt>
                <c:pt idx="1103">
                  <c:v>47483</c:v>
                </c:pt>
                <c:pt idx="1104">
                  <c:v>47490</c:v>
                </c:pt>
                <c:pt idx="1105">
                  <c:v>47497</c:v>
                </c:pt>
                <c:pt idx="1106">
                  <c:v>47504</c:v>
                </c:pt>
                <c:pt idx="1107">
                  <c:v>47511</c:v>
                </c:pt>
                <c:pt idx="1108">
                  <c:v>47518</c:v>
                </c:pt>
                <c:pt idx="1109">
                  <c:v>47525</c:v>
                </c:pt>
                <c:pt idx="1110">
                  <c:v>47532</c:v>
                </c:pt>
                <c:pt idx="1111">
                  <c:v>47539</c:v>
                </c:pt>
                <c:pt idx="1112">
                  <c:v>47546</c:v>
                </c:pt>
                <c:pt idx="1113">
                  <c:v>47553</c:v>
                </c:pt>
                <c:pt idx="1114">
                  <c:v>47560</c:v>
                </c:pt>
                <c:pt idx="1115">
                  <c:v>47567</c:v>
                </c:pt>
                <c:pt idx="1116">
                  <c:v>47574</c:v>
                </c:pt>
                <c:pt idx="1117">
                  <c:v>47581</c:v>
                </c:pt>
                <c:pt idx="1118">
                  <c:v>47588</c:v>
                </c:pt>
                <c:pt idx="1119">
                  <c:v>47597</c:v>
                </c:pt>
                <c:pt idx="1120">
                  <c:v>47602</c:v>
                </c:pt>
                <c:pt idx="1121">
                  <c:v>47609</c:v>
                </c:pt>
                <c:pt idx="1122">
                  <c:v>47616</c:v>
                </c:pt>
                <c:pt idx="1123">
                  <c:v>47623</c:v>
                </c:pt>
                <c:pt idx="1124">
                  <c:v>47630</c:v>
                </c:pt>
                <c:pt idx="1125">
                  <c:v>47637</c:v>
                </c:pt>
                <c:pt idx="1126">
                  <c:v>47644</c:v>
                </c:pt>
                <c:pt idx="1127">
                  <c:v>47651</c:v>
                </c:pt>
                <c:pt idx="1128">
                  <c:v>47658</c:v>
                </c:pt>
                <c:pt idx="1129">
                  <c:v>47665</c:v>
                </c:pt>
                <c:pt idx="1130">
                  <c:v>47672</c:v>
                </c:pt>
                <c:pt idx="1131">
                  <c:v>47679</c:v>
                </c:pt>
                <c:pt idx="1132">
                  <c:v>47686</c:v>
                </c:pt>
                <c:pt idx="1133">
                  <c:v>47693</c:v>
                </c:pt>
                <c:pt idx="1134">
                  <c:v>47700</c:v>
                </c:pt>
                <c:pt idx="1135">
                  <c:v>47707</c:v>
                </c:pt>
                <c:pt idx="1136">
                  <c:v>47714</c:v>
                </c:pt>
                <c:pt idx="1137">
                  <c:v>47721</c:v>
                </c:pt>
                <c:pt idx="1138">
                  <c:v>47728</c:v>
                </c:pt>
                <c:pt idx="1139">
                  <c:v>47735</c:v>
                </c:pt>
                <c:pt idx="1140">
                  <c:v>47742</c:v>
                </c:pt>
                <c:pt idx="1141">
                  <c:v>47749</c:v>
                </c:pt>
                <c:pt idx="1142">
                  <c:v>47756</c:v>
                </c:pt>
                <c:pt idx="1143">
                  <c:v>47763</c:v>
                </c:pt>
                <c:pt idx="1144">
                  <c:v>47770</c:v>
                </c:pt>
                <c:pt idx="1145">
                  <c:v>47777</c:v>
                </c:pt>
                <c:pt idx="1146">
                  <c:v>47784</c:v>
                </c:pt>
                <c:pt idx="1147">
                  <c:v>47791</c:v>
                </c:pt>
                <c:pt idx="1148">
                  <c:v>47798</c:v>
                </c:pt>
                <c:pt idx="1149">
                  <c:v>47805</c:v>
                </c:pt>
                <c:pt idx="1150">
                  <c:v>47812</c:v>
                </c:pt>
                <c:pt idx="1151">
                  <c:v>47819</c:v>
                </c:pt>
                <c:pt idx="1152">
                  <c:v>47826</c:v>
                </c:pt>
                <c:pt idx="1153">
                  <c:v>47833</c:v>
                </c:pt>
                <c:pt idx="1154">
                  <c:v>47840</c:v>
                </c:pt>
                <c:pt idx="1155">
                  <c:v>47848</c:v>
                </c:pt>
                <c:pt idx="1156">
                  <c:v>47855</c:v>
                </c:pt>
                <c:pt idx="1157">
                  <c:v>47862</c:v>
                </c:pt>
                <c:pt idx="1158">
                  <c:v>47869</c:v>
                </c:pt>
                <c:pt idx="1159">
                  <c:v>47876</c:v>
                </c:pt>
                <c:pt idx="1160">
                  <c:v>47883</c:v>
                </c:pt>
                <c:pt idx="1161">
                  <c:v>47890</c:v>
                </c:pt>
                <c:pt idx="1162">
                  <c:v>47897</c:v>
                </c:pt>
                <c:pt idx="1163">
                  <c:v>47904</c:v>
                </c:pt>
                <c:pt idx="1164">
                  <c:v>47911</c:v>
                </c:pt>
                <c:pt idx="1165">
                  <c:v>47918</c:v>
                </c:pt>
                <c:pt idx="1166">
                  <c:v>47925</c:v>
                </c:pt>
                <c:pt idx="1167">
                  <c:v>47932</c:v>
                </c:pt>
                <c:pt idx="1168">
                  <c:v>47939</c:v>
                </c:pt>
                <c:pt idx="1169">
                  <c:v>47946</c:v>
                </c:pt>
                <c:pt idx="1170">
                  <c:v>47955</c:v>
                </c:pt>
                <c:pt idx="1171">
                  <c:v>47962</c:v>
                </c:pt>
                <c:pt idx="1172">
                  <c:v>47970</c:v>
                </c:pt>
                <c:pt idx="1173">
                  <c:v>47976</c:v>
                </c:pt>
                <c:pt idx="1174">
                  <c:v>47983</c:v>
                </c:pt>
                <c:pt idx="1175">
                  <c:v>47990</c:v>
                </c:pt>
                <c:pt idx="1176">
                  <c:v>47997</c:v>
                </c:pt>
                <c:pt idx="1177">
                  <c:v>48004</c:v>
                </c:pt>
                <c:pt idx="1178">
                  <c:v>48011</c:v>
                </c:pt>
                <c:pt idx="1179">
                  <c:v>48018</c:v>
                </c:pt>
                <c:pt idx="1180">
                  <c:v>48025</c:v>
                </c:pt>
                <c:pt idx="1181">
                  <c:v>48032</c:v>
                </c:pt>
                <c:pt idx="1182">
                  <c:v>48039</c:v>
                </c:pt>
                <c:pt idx="1183">
                  <c:v>48046</c:v>
                </c:pt>
                <c:pt idx="1184">
                  <c:v>48053</c:v>
                </c:pt>
                <c:pt idx="1185">
                  <c:v>48060</c:v>
                </c:pt>
                <c:pt idx="1186">
                  <c:v>48067</c:v>
                </c:pt>
                <c:pt idx="1187">
                  <c:v>48074</c:v>
                </c:pt>
                <c:pt idx="1188">
                  <c:v>48081</c:v>
                </c:pt>
                <c:pt idx="1189">
                  <c:v>48088</c:v>
                </c:pt>
                <c:pt idx="1190">
                  <c:v>48095</c:v>
                </c:pt>
                <c:pt idx="1191">
                  <c:v>48102</c:v>
                </c:pt>
                <c:pt idx="1192">
                  <c:v>48109</c:v>
                </c:pt>
                <c:pt idx="1193">
                  <c:v>48116</c:v>
                </c:pt>
                <c:pt idx="1194">
                  <c:v>48123</c:v>
                </c:pt>
                <c:pt idx="1195">
                  <c:v>48130</c:v>
                </c:pt>
                <c:pt idx="1196">
                  <c:v>48137</c:v>
                </c:pt>
                <c:pt idx="1197">
                  <c:v>48144</c:v>
                </c:pt>
                <c:pt idx="1198">
                  <c:v>48151</c:v>
                </c:pt>
                <c:pt idx="1199">
                  <c:v>48158</c:v>
                </c:pt>
                <c:pt idx="1200">
                  <c:v>48165</c:v>
                </c:pt>
                <c:pt idx="1201">
                  <c:v>48172</c:v>
                </c:pt>
                <c:pt idx="1202">
                  <c:v>48179</c:v>
                </c:pt>
                <c:pt idx="1203">
                  <c:v>48186</c:v>
                </c:pt>
                <c:pt idx="1204">
                  <c:v>48193</c:v>
                </c:pt>
                <c:pt idx="1205">
                  <c:v>48200</c:v>
                </c:pt>
                <c:pt idx="1206">
                  <c:v>48211</c:v>
                </c:pt>
                <c:pt idx="1207">
                  <c:v>48215</c:v>
                </c:pt>
                <c:pt idx="1208">
                  <c:v>48221</c:v>
                </c:pt>
                <c:pt idx="1209">
                  <c:v>48228</c:v>
                </c:pt>
                <c:pt idx="1210">
                  <c:v>48235</c:v>
                </c:pt>
                <c:pt idx="1211">
                  <c:v>48242</c:v>
                </c:pt>
                <c:pt idx="1212">
                  <c:v>48249</c:v>
                </c:pt>
                <c:pt idx="1213">
                  <c:v>48256</c:v>
                </c:pt>
                <c:pt idx="1214">
                  <c:v>48263</c:v>
                </c:pt>
                <c:pt idx="1215">
                  <c:v>48270</c:v>
                </c:pt>
                <c:pt idx="1216">
                  <c:v>48277</c:v>
                </c:pt>
                <c:pt idx="1217">
                  <c:v>48284</c:v>
                </c:pt>
                <c:pt idx="1218">
                  <c:v>48291</c:v>
                </c:pt>
                <c:pt idx="1219">
                  <c:v>48298</c:v>
                </c:pt>
                <c:pt idx="1220">
                  <c:v>48305</c:v>
                </c:pt>
                <c:pt idx="1221">
                  <c:v>48312</c:v>
                </c:pt>
                <c:pt idx="1222">
                  <c:v>48319</c:v>
                </c:pt>
                <c:pt idx="1223">
                  <c:v>48326</c:v>
                </c:pt>
                <c:pt idx="1224">
                  <c:v>48333</c:v>
                </c:pt>
                <c:pt idx="1225">
                  <c:v>48340</c:v>
                </c:pt>
                <c:pt idx="1226">
                  <c:v>48347</c:v>
                </c:pt>
                <c:pt idx="1227">
                  <c:v>48354</c:v>
                </c:pt>
                <c:pt idx="1228">
                  <c:v>48361</c:v>
                </c:pt>
                <c:pt idx="1229">
                  <c:v>48368</c:v>
                </c:pt>
                <c:pt idx="1230">
                  <c:v>48375</c:v>
                </c:pt>
                <c:pt idx="1231">
                  <c:v>48382</c:v>
                </c:pt>
                <c:pt idx="1232">
                  <c:v>48389</c:v>
                </c:pt>
                <c:pt idx="1233">
                  <c:v>48396</c:v>
                </c:pt>
                <c:pt idx="1234">
                  <c:v>48403</c:v>
                </c:pt>
                <c:pt idx="1235">
                  <c:v>48410</c:v>
                </c:pt>
                <c:pt idx="1236">
                  <c:v>48417</c:v>
                </c:pt>
                <c:pt idx="1237">
                  <c:v>48424</c:v>
                </c:pt>
                <c:pt idx="1238">
                  <c:v>48431</c:v>
                </c:pt>
                <c:pt idx="1239">
                  <c:v>48438</c:v>
                </c:pt>
                <c:pt idx="1240">
                  <c:v>48445</c:v>
                </c:pt>
                <c:pt idx="1241">
                  <c:v>48452</c:v>
                </c:pt>
                <c:pt idx="1242">
                  <c:v>48459</c:v>
                </c:pt>
                <c:pt idx="1243">
                  <c:v>48466</c:v>
                </c:pt>
                <c:pt idx="1244">
                  <c:v>48473</c:v>
                </c:pt>
                <c:pt idx="1245">
                  <c:v>48480</c:v>
                </c:pt>
                <c:pt idx="1246">
                  <c:v>48487</c:v>
                </c:pt>
                <c:pt idx="1247">
                  <c:v>48494</c:v>
                </c:pt>
                <c:pt idx="1248">
                  <c:v>48501</c:v>
                </c:pt>
                <c:pt idx="1249">
                  <c:v>48508</c:v>
                </c:pt>
                <c:pt idx="1250">
                  <c:v>48515</c:v>
                </c:pt>
                <c:pt idx="1251">
                  <c:v>48522</c:v>
                </c:pt>
                <c:pt idx="1252">
                  <c:v>48529</c:v>
                </c:pt>
                <c:pt idx="1253">
                  <c:v>48536</c:v>
                </c:pt>
                <c:pt idx="1254">
                  <c:v>48543</c:v>
                </c:pt>
                <c:pt idx="1255">
                  <c:v>48550</c:v>
                </c:pt>
                <c:pt idx="1256">
                  <c:v>48557</c:v>
                </c:pt>
                <c:pt idx="1257">
                  <c:v>48564</c:v>
                </c:pt>
                <c:pt idx="1258">
                  <c:v>48571</c:v>
                </c:pt>
                <c:pt idx="1259">
                  <c:v>48578</c:v>
                </c:pt>
                <c:pt idx="1260">
                  <c:v>48585</c:v>
                </c:pt>
                <c:pt idx="1261">
                  <c:v>48592</c:v>
                </c:pt>
                <c:pt idx="1262">
                  <c:v>48599</c:v>
                </c:pt>
                <c:pt idx="1263">
                  <c:v>48606</c:v>
                </c:pt>
                <c:pt idx="1264">
                  <c:v>48613</c:v>
                </c:pt>
                <c:pt idx="1265">
                  <c:v>48620</c:v>
                </c:pt>
                <c:pt idx="1266">
                  <c:v>48627</c:v>
                </c:pt>
                <c:pt idx="1267">
                  <c:v>48634</c:v>
                </c:pt>
                <c:pt idx="1268">
                  <c:v>48641</c:v>
                </c:pt>
                <c:pt idx="1269">
                  <c:v>48648</c:v>
                </c:pt>
                <c:pt idx="1270">
                  <c:v>48655</c:v>
                </c:pt>
                <c:pt idx="1271">
                  <c:v>48662</c:v>
                </c:pt>
                <c:pt idx="1272">
                  <c:v>48669</c:v>
                </c:pt>
                <c:pt idx="1273">
                  <c:v>48676</c:v>
                </c:pt>
                <c:pt idx="1274">
                  <c:v>48683</c:v>
                </c:pt>
                <c:pt idx="1275">
                  <c:v>48690</c:v>
                </c:pt>
                <c:pt idx="1276">
                  <c:v>48697</c:v>
                </c:pt>
                <c:pt idx="1277">
                  <c:v>48704</c:v>
                </c:pt>
                <c:pt idx="1278">
                  <c:v>48711</c:v>
                </c:pt>
                <c:pt idx="1279">
                  <c:v>48718</c:v>
                </c:pt>
                <c:pt idx="1280">
                  <c:v>48725</c:v>
                </c:pt>
                <c:pt idx="1281">
                  <c:v>48732</c:v>
                </c:pt>
                <c:pt idx="1282">
                  <c:v>48739</c:v>
                </c:pt>
                <c:pt idx="1283">
                  <c:v>48746</c:v>
                </c:pt>
                <c:pt idx="1284">
                  <c:v>48753</c:v>
                </c:pt>
                <c:pt idx="1285">
                  <c:v>48760</c:v>
                </c:pt>
                <c:pt idx="1286">
                  <c:v>48767</c:v>
                </c:pt>
                <c:pt idx="1287">
                  <c:v>48774</c:v>
                </c:pt>
                <c:pt idx="1288">
                  <c:v>48781</c:v>
                </c:pt>
                <c:pt idx="1289">
                  <c:v>48788</c:v>
                </c:pt>
                <c:pt idx="1290">
                  <c:v>48795</c:v>
                </c:pt>
                <c:pt idx="1291">
                  <c:v>48802</c:v>
                </c:pt>
                <c:pt idx="1292">
                  <c:v>48809</c:v>
                </c:pt>
                <c:pt idx="1293">
                  <c:v>48816</c:v>
                </c:pt>
                <c:pt idx="1294">
                  <c:v>48823</c:v>
                </c:pt>
                <c:pt idx="1295">
                  <c:v>48830</c:v>
                </c:pt>
                <c:pt idx="1296">
                  <c:v>48837</c:v>
                </c:pt>
                <c:pt idx="1297">
                  <c:v>48844</c:v>
                </c:pt>
                <c:pt idx="1298">
                  <c:v>48851</c:v>
                </c:pt>
                <c:pt idx="1299">
                  <c:v>48858</c:v>
                </c:pt>
                <c:pt idx="1300">
                  <c:v>48865</c:v>
                </c:pt>
                <c:pt idx="1301">
                  <c:v>48872</c:v>
                </c:pt>
                <c:pt idx="1302">
                  <c:v>48879</c:v>
                </c:pt>
                <c:pt idx="1303">
                  <c:v>48886</c:v>
                </c:pt>
                <c:pt idx="1304">
                  <c:v>48893</c:v>
                </c:pt>
                <c:pt idx="1305">
                  <c:v>48900</c:v>
                </c:pt>
                <c:pt idx="1306">
                  <c:v>48907</c:v>
                </c:pt>
                <c:pt idx="1307">
                  <c:v>48914</c:v>
                </c:pt>
                <c:pt idx="1308">
                  <c:v>48921</c:v>
                </c:pt>
                <c:pt idx="1309">
                  <c:v>48928</c:v>
                </c:pt>
                <c:pt idx="1310">
                  <c:v>48935</c:v>
                </c:pt>
                <c:pt idx="1311">
                  <c:v>48942</c:v>
                </c:pt>
                <c:pt idx="1312">
                  <c:v>48949</c:v>
                </c:pt>
                <c:pt idx="1313">
                  <c:v>48956</c:v>
                </c:pt>
                <c:pt idx="1314">
                  <c:v>48963</c:v>
                </c:pt>
                <c:pt idx="1315">
                  <c:v>48970</c:v>
                </c:pt>
                <c:pt idx="1316">
                  <c:v>48977</c:v>
                </c:pt>
                <c:pt idx="1317">
                  <c:v>48984</c:v>
                </c:pt>
                <c:pt idx="1318">
                  <c:v>48991</c:v>
                </c:pt>
                <c:pt idx="1319">
                  <c:v>48998</c:v>
                </c:pt>
                <c:pt idx="1320">
                  <c:v>49005</c:v>
                </c:pt>
                <c:pt idx="1321">
                  <c:v>49012</c:v>
                </c:pt>
                <c:pt idx="1322">
                  <c:v>49019</c:v>
                </c:pt>
                <c:pt idx="1323">
                  <c:v>49026</c:v>
                </c:pt>
                <c:pt idx="1324">
                  <c:v>49033</c:v>
                </c:pt>
                <c:pt idx="1325">
                  <c:v>49040</c:v>
                </c:pt>
                <c:pt idx="1326">
                  <c:v>49047</c:v>
                </c:pt>
                <c:pt idx="1327">
                  <c:v>49054</c:v>
                </c:pt>
                <c:pt idx="1328">
                  <c:v>49061</c:v>
                </c:pt>
                <c:pt idx="1329">
                  <c:v>49068</c:v>
                </c:pt>
                <c:pt idx="1330">
                  <c:v>49075</c:v>
                </c:pt>
                <c:pt idx="1331">
                  <c:v>49082</c:v>
                </c:pt>
                <c:pt idx="1332">
                  <c:v>49089</c:v>
                </c:pt>
                <c:pt idx="1333">
                  <c:v>49096</c:v>
                </c:pt>
                <c:pt idx="1334">
                  <c:v>49103</c:v>
                </c:pt>
                <c:pt idx="1335">
                  <c:v>49110</c:v>
                </c:pt>
                <c:pt idx="1336">
                  <c:v>49117</c:v>
                </c:pt>
                <c:pt idx="1337">
                  <c:v>49124</c:v>
                </c:pt>
                <c:pt idx="1338">
                  <c:v>49131</c:v>
                </c:pt>
                <c:pt idx="1339">
                  <c:v>49138</c:v>
                </c:pt>
                <c:pt idx="1340">
                  <c:v>49145</c:v>
                </c:pt>
                <c:pt idx="1341">
                  <c:v>49152</c:v>
                </c:pt>
                <c:pt idx="1342">
                  <c:v>49159</c:v>
                </c:pt>
                <c:pt idx="1343">
                  <c:v>49166</c:v>
                </c:pt>
                <c:pt idx="1344">
                  <c:v>49173</c:v>
                </c:pt>
                <c:pt idx="1345">
                  <c:v>49180</c:v>
                </c:pt>
                <c:pt idx="1346">
                  <c:v>49187</c:v>
                </c:pt>
                <c:pt idx="1347">
                  <c:v>49194</c:v>
                </c:pt>
                <c:pt idx="1348">
                  <c:v>49201</c:v>
                </c:pt>
                <c:pt idx="1349">
                  <c:v>49208</c:v>
                </c:pt>
                <c:pt idx="1350">
                  <c:v>49215</c:v>
                </c:pt>
                <c:pt idx="1351">
                  <c:v>49222</c:v>
                </c:pt>
                <c:pt idx="1352">
                  <c:v>49229</c:v>
                </c:pt>
                <c:pt idx="1353">
                  <c:v>49236</c:v>
                </c:pt>
                <c:pt idx="1354">
                  <c:v>49243</c:v>
                </c:pt>
                <c:pt idx="1355">
                  <c:v>49250</c:v>
                </c:pt>
                <c:pt idx="1356">
                  <c:v>49257</c:v>
                </c:pt>
                <c:pt idx="1357">
                  <c:v>49264</c:v>
                </c:pt>
                <c:pt idx="1358">
                  <c:v>49271</c:v>
                </c:pt>
                <c:pt idx="1359">
                  <c:v>49278</c:v>
                </c:pt>
                <c:pt idx="1360">
                  <c:v>49285</c:v>
                </c:pt>
                <c:pt idx="1361">
                  <c:v>49292</c:v>
                </c:pt>
                <c:pt idx="1362">
                  <c:v>49299</c:v>
                </c:pt>
                <c:pt idx="1363">
                  <c:v>49307</c:v>
                </c:pt>
                <c:pt idx="1364">
                  <c:v>49314</c:v>
                </c:pt>
                <c:pt idx="1365">
                  <c:v>49321</c:v>
                </c:pt>
                <c:pt idx="1366">
                  <c:v>49328</c:v>
                </c:pt>
                <c:pt idx="1367">
                  <c:v>49335</c:v>
                </c:pt>
                <c:pt idx="1368">
                  <c:v>49342</c:v>
                </c:pt>
                <c:pt idx="1369">
                  <c:v>49349</c:v>
                </c:pt>
                <c:pt idx="1370">
                  <c:v>49356</c:v>
                </c:pt>
                <c:pt idx="1371">
                  <c:v>49363</c:v>
                </c:pt>
                <c:pt idx="1372">
                  <c:v>49370</c:v>
                </c:pt>
                <c:pt idx="1373">
                  <c:v>49377</c:v>
                </c:pt>
                <c:pt idx="1374">
                  <c:v>49384</c:v>
                </c:pt>
                <c:pt idx="1375">
                  <c:v>49395</c:v>
                </c:pt>
                <c:pt idx="1376">
                  <c:v>49398</c:v>
                </c:pt>
                <c:pt idx="1377">
                  <c:v>49405</c:v>
                </c:pt>
                <c:pt idx="1378">
                  <c:v>49412</c:v>
                </c:pt>
                <c:pt idx="1379">
                  <c:v>49419</c:v>
                </c:pt>
                <c:pt idx="1380">
                  <c:v>49426</c:v>
                </c:pt>
                <c:pt idx="1381">
                  <c:v>49433</c:v>
                </c:pt>
                <c:pt idx="1382">
                  <c:v>49440</c:v>
                </c:pt>
                <c:pt idx="1383">
                  <c:v>49447</c:v>
                </c:pt>
                <c:pt idx="1384">
                  <c:v>49454</c:v>
                </c:pt>
                <c:pt idx="1385">
                  <c:v>49461</c:v>
                </c:pt>
                <c:pt idx="1386">
                  <c:v>49468</c:v>
                </c:pt>
                <c:pt idx="1387">
                  <c:v>49475</c:v>
                </c:pt>
                <c:pt idx="1388">
                  <c:v>49482</c:v>
                </c:pt>
                <c:pt idx="1389">
                  <c:v>49489</c:v>
                </c:pt>
                <c:pt idx="1390">
                  <c:v>49496</c:v>
                </c:pt>
                <c:pt idx="1391">
                  <c:v>49503</c:v>
                </c:pt>
                <c:pt idx="1392">
                  <c:v>49510</c:v>
                </c:pt>
                <c:pt idx="1393">
                  <c:v>49517</c:v>
                </c:pt>
                <c:pt idx="1394">
                  <c:v>49524</c:v>
                </c:pt>
                <c:pt idx="1395">
                  <c:v>49531</c:v>
                </c:pt>
                <c:pt idx="1396">
                  <c:v>49538</c:v>
                </c:pt>
                <c:pt idx="1397">
                  <c:v>49545</c:v>
                </c:pt>
                <c:pt idx="1398">
                  <c:v>49552</c:v>
                </c:pt>
                <c:pt idx="1399">
                  <c:v>49559</c:v>
                </c:pt>
                <c:pt idx="1400">
                  <c:v>49566</c:v>
                </c:pt>
                <c:pt idx="1401">
                  <c:v>49573</c:v>
                </c:pt>
                <c:pt idx="1402">
                  <c:v>49580</c:v>
                </c:pt>
                <c:pt idx="1403">
                  <c:v>49587</c:v>
                </c:pt>
                <c:pt idx="1404">
                  <c:v>49594</c:v>
                </c:pt>
                <c:pt idx="1405">
                  <c:v>49601</c:v>
                </c:pt>
                <c:pt idx="1406">
                  <c:v>49608</c:v>
                </c:pt>
                <c:pt idx="1407">
                  <c:v>49615</c:v>
                </c:pt>
                <c:pt idx="1408">
                  <c:v>49622</c:v>
                </c:pt>
                <c:pt idx="1409">
                  <c:v>49629</c:v>
                </c:pt>
                <c:pt idx="1410">
                  <c:v>49636</c:v>
                </c:pt>
                <c:pt idx="1411">
                  <c:v>49643</c:v>
                </c:pt>
                <c:pt idx="1412">
                  <c:v>49650</c:v>
                </c:pt>
                <c:pt idx="1413">
                  <c:v>49657</c:v>
                </c:pt>
                <c:pt idx="1414">
                  <c:v>49664</c:v>
                </c:pt>
                <c:pt idx="1415">
                  <c:v>49674</c:v>
                </c:pt>
                <c:pt idx="1416">
                  <c:v>49681</c:v>
                </c:pt>
                <c:pt idx="1417">
                  <c:v>49688</c:v>
                </c:pt>
                <c:pt idx="1418">
                  <c:v>49695</c:v>
                </c:pt>
                <c:pt idx="1419">
                  <c:v>49702</c:v>
                </c:pt>
                <c:pt idx="1420">
                  <c:v>49709</c:v>
                </c:pt>
                <c:pt idx="1421">
                  <c:v>49716</c:v>
                </c:pt>
                <c:pt idx="1422">
                  <c:v>49723</c:v>
                </c:pt>
                <c:pt idx="1423">
                  <c:v>49730</c:v>
                </c:pt>
                <c:pt idx="1424">
                  <c:v>49737</c:v>
                </c:pt>
                <c:pt idx="1425">
                  <c:v>49744</c:v>
                </c:pt>
                <c:pt idx="1426">
                  <c:v>49751</c:v>
                </c:pt>
                <c:pt idx="1427">
                  <c:v>49758</c:v>
                </c:pt>
                <c:pt idx="1428">
                  <c:v>49765</c:v>
                </c:pt>
                <c:pt idx="1429">
                  <c:v>49772</c:v>
                </c:pt>
                <c:pt idx="1430">
                  <c:v>49781</c:v>
                </c:pt>
                <c:pt idx="1431">
                  <c:v>49786</c:v>
                </c:pt>
                <c:pt idx="1432">
                  <c:v>49793</c:v>
                </c:pt>
                <c:pt idx="1433">
                  <c:v>49801</c:v>
                </c:pt>
                <c:pt idx="1434">
                  <c:v>49808</c:v>
                </c:pt>
                <c:pt idx="1435">
                  <c:v>49815</c:v>
                </c:pt>
                <c:pt idx="1436">
                  <c:v>49822</c:v>
                </c:pt>
                <c:pt idx="1437">
                  <c:v>49829</c:v>
                </c:pt>
                <c:pt idx="1438">
                  <c:v>49836</c:v>
                </c:pt>
                <c:pt idx="1439">
                  <c:v>49843</c:v>
                </c:pt>
                <c:pt idx="1440">
                  <c:v>49850</c:v>
                </c:pt>
                <c:pt idx="1441">
                  <c:v>49857</c:v>
                </c:pt>
                <c:pt idx="1442">
                  <c:v>49864</c:v>
                </c:pt>
                <c:pt idx="1443">
                  <c:v>49871</c:v>
                </c:pt>
                <c:pt idx="1444">
                  <c:v>49878</c:v>
                </c:pt>
                <c:pt idx="1445">
                  <c:v>49885</c:v>
                </c:pt>
                <c:pt idx="1446">
                  <c:v>49892</c:v>
                </c:pt>
                <c:pt idx="1447">
                  <c:v>49899</c:v>
                </c:pt>
                <c:pt idx="1448">
                  <c:v>49906</c:v>
                </c:pt>
                <c:pt idx="1449">
                  <c:v>49913</c:v>
                </c:pt>
                <c:pt idx="1450">
                  <c:v>49920</c:v>
                </c:pt>
                <c:pt idx="1451">
                  <c:v>49927</c:v>
                </c:pt>
                <c:pt idx="1452">
                  <c:v>49934</c:v>
                </c:pt>
                <c:pt idx="1453">
                  <c:v>49941</c:v>
                </c:pt>
                <c:pt idx="1454">
                  <c:v>49948</c:v>
                </c:pt>
                <c:pt idx="1455">
                  <c:v>49955</c:v>
                </c:pt>
                <c:pt idx="1456">
                  <c:v>49962</c:v>
                </c:pt>
                <c:pt idx="1457">
                  <c:v>49969</c:v>
                </c:pt>
                <c:pt idx="1458">
                  <c:v>49976</c:v>
                </c:pt>
                <c:pt idx="1459">
                  <c:v>49983</c:v>
                </c:pt>
                <c:pt idx="1460">
                  <c:v>49990</c:v>
                </c:pt>
                <c:pt idx="1461">
                  <c:v>49997</c:v>
                </c:pt>
                <c:pt idx="1462">
                  <c:v>50004</c:v>
                </c:pt>
                <c:pt idx="1463">
                  <c:v>50011</c:v>
                </c:pt>
                <c:pt idx="1464">
                  <c:v>50018</c:v>
                </c:pt>
                <c:pt idx="1465">
                  <c:v>50025</c:v>
                </c:pt>
                <c:pt idx="1466">
                  <c:v>50032</c:v>
                </c:pt>
                <c:pt idx="1467">
                  <c:v>50040</c:v>
                </c:pt>
                <c:pt idx="1468">
                  <c:v>50047</c:v>
                </c:pt>
                <c:pt idx="1469">
                  <c:v>50054</c:v>
                </c:pt>
                <c:pt idx="1470">
                  <c:v>50061</c:v>
                </c:pt>
                <c:pt idx="1471">
                  <c:v>50068</c:v>
                </c:pt>
                <c:pt idx="1472">
                  <c:v>50075</c:v>
                </c:pt>
                <c:pt idx="1473">
                  <c:v>50082</c:v>
                </c:pt>
                <c:pt idx="1474">
                  <c:v>50089</c:v>
                </c:pt>
                <c:pt idx="1475">
                  <c:v>50096</c:v>
                </c:pt>
                <c:pt idx="1476">
                  <c:v>50103</c:v>
                </c:pt>
                <c:pt idx="1477">
                  <c:v>50110</c:v>
                </c:pt>
                <c:pt idx="1478">
                  <c:v>50117</c:v>
                </c:pt>
                <c:pt idx="1479">
                  <c:v>50124</c:v>
                </c:pt>
                <c:pt idx="1480">
                  <c:v>50131</c:v>
                </c:pt>
                <c:pt idx="1481">
                  <c:v>50139</c:v>
                </c:pt>
                <c:pt idx="1482">
                  <c:v>50146</c:v>
                </c:pt>
                <c:pt idx="1483">
                  <c:v>50153</c:v>
                </c:pt>
                <c:pt idx="1484">
                  <c:v>50160</c:v>
                </c:pt>
                <c:pt idx="1485">
                  <c:v>50167</c:v>
                </c:pt>
                <c:pt idx="1486">
                  <c:v>50174</c:v>
                </c:pt>
                <c:pt idx="1487">
                  <c:v>50181</c:v>
                </c:pt>
                <c:pt idx="1488">
                  <c:v>50188</c:v>
                </c:pt>
                <c:pt idx="1489">
                  <c:v>50195</c:v>
                </c:pt>
                <c:pt idx="1490">
                  <c:v>50202</c:v>
                </c:pt>
                <c:pt idx="1491">
                  <c:v>50209</c:v>
                </c:pt>
                <c:pt idx="1492">
                  <c:v>50216</c:v>
                </c:pt>
                <c:pt idx="1493">
                  <c:v>50223</c:v>
                </c:pt>
                <c:pt idx="1494">
                  <c:v>50230</c:v>
                </c:pt>
                <c:pt idx="1495">
                  <c:v>50237</c:v>
                </c:pt>
                <c:pt idx="1496">
                  <c:v>50244</c:v>
                </c:pt>
                <c:pt idx="1497">
                  <c:v>50251</c:v>
                </c:pt>
                <c:pt idx="1498">
                  <c:v>50258</c:v>
                </c:pt>
                <c:pt idx="1499">
                  <c:v>50265</c:v>
                </c:pt>
                <c:pt idx="1500">
                  <c:v>50272</c:v>
                </c:pt>
                <c:pt idx="1501">
                  <c:v>50279</c:v>
                </c:pt>
                <c:pt idx="1502">
                  <c:v>50286</c:v>
                </c:pt>
                <c:pt idx="1503">
                  <c:v>50293</c:v>
                </c:pt>
                <c:pt idx="1504">
                  <c:v>50300</c:v>
                </c:pt>
                <c:pt idx="1505">
                  <c:v>50307</c:v>
                </c:pt>
                <c:pt idx="1506">
                  <c:v>50314</c:v>
                </c:pt>
                <c:pt idx="1507">
                  <c:v>50321</c:v>
                </c:pt>
                <c:pt idx="1508">
                  <c:v>50328</c:v>
                </c:pt>
                <c:pt idx="1509">
                  <c:v>50335</c:v>
                </c:pt>
                <c:pt idx="1510">
                  <c:v>50342</c:v>
                </c:pt>
                <c:pt idx="1511">
                  <c:v>50349</c:v>
                </c:pt>
                <c:pt idx="1512">
                  <c:v>50356</c:v>
                </c:pt>
                <c:pt idx="1513">
                  <c:v>50363</c:v>
                </c:pt>
                <c:pt idx="1514">
                  <c:v>50370</c:v>
                </c:pt>
                <c:pt idx="1515">
                  <c:v>50377</c:v>
                </c:pt>
                <c:pt idx="1516">
                  <c:v>50384</c:v>
                </c:pt>
                <c:pt idx="1517">
                  <c:v>50391</c:v>
                </c:pt>
                <c:pt idx="1518">
                  <c:v>50398</c:v>
                </c:pt>
                <c:pt idx="1519">
                  <c:v>50405</c:v>
                </c:pt>
                <c:pt idx="1520">
                  <c:v>50412</c:v>
                </c:pt>
                <c:pt idx="1521">
                  <c:v>50419</c:v>
                </c:pt>
                <c:pt idx="1522">
                  <c:v>50426</c:v>
                </c:pt>
                <c:pt idx="1523">
                  <c:v>50433</c:v>
                </c:pt>
                <c:pt idx="1524">
                  <c:v>50440</c:v>
                </c:pt>
                <c:pt idx="1525">
                  <c:v>50447</c:v>
                </c:pt>
                <c:pt idx="1526">
                  <c:v>50454</c:v>
                </c:pt>
                <c:pt idx="1527">
                  <c:v>50461</c:v>
                </c:pt>
                <c:pt idx="1528">
                  <c:v>50468</c:v>
                </c:pt>
                <c:pt idx="1529">
                  <c:v>50475</c:v>
                </c:pt>
                <c:pt idx="1530">
                  <c:v>50482</c:v>
                </c:pt>
                <c:pt idx="1531">
                  <c:v>50489</c:v>
                </c:pt>
                <c:pt idx="1532">
                  <c:v>50496</c:v>
                </c:pt>
                <c:pt idx="1533">
                  <c:v>50503</c:v>
                </c:pt>
                <c:pt idx="1534">
                  <c:v>50510</c:v>
                </c:pt>
                <c:pt idx="1535">
                  <c:v>50517</c:v>
                </c:pt>
                <c:pt idx="1536">
                  <c:v>50524</c:v>
                </c:pt>
                <c:pt idx="1537">
                  <c:v>50531</c:v>
                </c:pt>
                <c:pt idx="1538">
                  <c:v>50538</c:v>
                </c:pt>
                <c:pt idx="1539">
                  <c:v>50545</c:v>
                </c:pt>
                <c:pt idx="1540">
                  <c:v>50552</c:v>
                </c:pt>
                <c:pt idx="1541">
                  <c:v>50559</c:v>
                </c:pt>
                <c:pt idx="1542">
                  <c:v>50566</c:v>
                </c:pt>
                <c:pt idx="1543">
                  <c:v>50573</c:v>
                </c:pt>
                <c:pt idx="1544">
                  <c:v>50580</c:v>
                </c:pt>
                <c:pt idx="1545">
                  <c:v>50587</c:v>
                </c:pt>
                <c:pt idx="1546">
                  <c:v>50594</c:v>
                </c:pt>
                <c:pt idx="1547">
                  <c:v>50601</c:v>
                </c:pt>
                <c:pt idx="1548">
                  <c:v>50608</c:v>
                </c:pt>
                <c:pt idx="1549">
                  <c:v>50615</c:v>
                </c:pt>
                <c:pt idx="1550">
                  <c:v>50622</c:v>
                </c:pt>
                <c:pt idx="1551">
                  <c:v>50629</c:v>
                </c:pt>
                <c:pt idx="1552">
                  <c:v>50636</c:v>
                </c:pt>
                <c:pt idx="1553">
                  <c:v>50643</c:v>
                </c:pt>
                <c:pt idx="1554">
                  <c:v>50650</c:v>
                </c:pt>
                <c:pt idx="1555">
                  <c:v>50657</c:v>
                </c:pt>
                <c:pt idx="1556">
                  <c:v>50664</c:v>
                </c:pt>
                <c:pt idx="1557">
                  <c:v>50671</c:v>
                </c:pt>
                <c:pt idx="1558">
                  <c:v>50678</c:v>
                </c:pt>
                <c:pt idx="1559">
                  <c:v>50685</c:v>
                </c:pt>
                <c:pt idx="1560">
                  <c:v>50692</c:v>
                </c:pt>
                <c:pt idx="1561">
                  <c:v>50699</c:v>
                </c:pt>
                <c:pt idx="1562">
                  <c:v>50706</c:v>
                </c:pt>
                <c:pt idx="1563">
                  <c:v>50713</c:v>
                </c:pt>
                <c:pt idx="1564">
                  <c:v>50720</c:v>
                </c:pt>
                <c:pt idx="1565">
                  <c:v>50727</c:v>
                </c:pt>
                <c:pt idx="1566">
                  <c:v>50734</c:v>
                </c:pt>
                <c:pt idx="1567">
                  <c:v>50741</c:v>
                </c:pt>
                <c:pt idx="1568">
                  <c:v>50748</c:v>
                </c:pt>
                <c:pt idx="1569">
                  <c:v>50755</c:v>
                </c:pt>
                <c:pt idx="1570">
                  <c:v>50762</c:v>
                </c:pt>
                <c:pt idx="1571">
                  <c:v>50769</c:v>
                </c:pt>
                <c:pt idx="1572">
                  <c:v>50776</c:v>
                </c:pt>
                <c:pt idx="1573">
                  <c:v>50783</c:v>
                </c:pt>
                <c:pt idx="1574">
                  <c:v>50790</c:v>
                </c:pt>
                <c:pt idx="1575">
                  <c:v>50797</c:v>
                </c:pt>
                <c:pt idx="1576">
                  <c:v>50804</c:v>
                </c:pt>
                <c:pt idx="1577">
                  <c:v>50811</c:v>
                </c:pt>
                <c:pt idx="1578">
                  <c:v>50818</c:v>
                </c:pt>
                <c:pt idx="1579">
                  <c:v>50825</c:v>
                </c:pt>
                <c:pt idx="1580">
                  <c:v>50832</c:v>
                </c:pt>
                <c:pt idx="1581">
                  <c:v>50839</c:v>
                </c:pt>
                <c:pt idx="1582">
                  <c:v>50846</c:v>
                </c:pt>
                <c:pt idx="1583">
                  <c:v>50853</c:v>
                </c:pt>
                <c:pt idx="1584">
                  <c:v>50860</c:v>
                </c:pt>
                <c:pt idx="1585">
                  <c:v>50867</c:v>
                </c:pt>
                <c:pt idx="1586">
                  <c:v>50874</c:v>
                </c:pt>
                <c:pt idx="1587">
                  <c:v>50881</c:v>
                </c:pt>
                <c:pt idx="1588">
                  <c:v>50888</c:v>
                </c:pt>
                <c:pt idx="1589">
                  <c:v>50895</c:v>
                </c:pt>
                <c:pt idx="1590">
                  <c:v>50902</c:v>
                </c:pt>
                <c:pt idx="1591">
                  <c:v>50909</c:v>
                </c:pt>
                <c:pt idx="1592">
                  <c:v>50916</c:v>
                </c:pt>
                <c:pt idx="1593">
                  <c:v>50923</c:v>
                </c:pt>
                <c:pt idx="1594">
                  <c:v>50930</c:v>
                </c:pt>
                <c:pt idx="1595">
                  <c:v>50937</c:v>
                </c:pt>
                <c:pt idx="1596">
                  <c:v>50944</c:v>
                </c:pt>
                <c:pt idx="1597">
                  <c:v>50951</c:v>
                </c:pt>
                <c:pt idx="1598">
                  <c:v>50958</c:v>
                </c:pt>
                <c:pt idx="1599">
                  <c:v>50965</c:v>
                </c:pt>
                <c:pt idx="1600">
                  <c:v>50972</c:v>
                </c:pt>
                <c:pt idx="1601">
                  <c:v>50979</c:v>
                </c:pt>
                <c:pt idx="1602">
                  <c:v>50986</c:v>
                </c:pt>
                <c:pt idx="1603">
                  <c:v>50993</c:v>
                </c:pt>
                <c:pt idx="1604">
                  <c:v>51000</c:v>
                </c:pt>
                <c:pt idx="1605">
                  <c:v>51007</c:v>
                </c:pt>
                <c:pt idx="1606">
                  <c:v>51014</c:v>
                </c:pt>
                <c:pt idx="1607">
                  <c:v>51021</c:v>
                </c:pt>
                <c:pt idx="1608">
                  <c:v>51028</c:v>
                </c:pt>
                <c:pt idx="1609">
                  <c:v>51035</c:v>
                </c:pt>
                <c:pt idx="1610">
                  <c:v>51042</c:v>
                </c:pt>
                <c:pt idx="1611">
                  <c:v>51049</c:v>
                </c:pt>
                <c:pt idx="1612">
                  <c:v>51056</c:v>
                </c:pt>
                <c:pt idx="1613">
                  <c:v>51063</c:v>
                </c:pt>
                <c:pt idx="1614">
                  <c:v>51070</c:v>
                </c:pt>
                <c:pt idx="1615">
                  <c:v>51077</c:v>
                </c:pt>
                <c:pt idx="1616">
                  <c:v>51084</c:v>
                </c:pt>
                <c:pt idx="1617">
                  <c:v>51091</c:v>
                </c:pt>
                <c:pt idx="1618">
                  <c:v>51098</c:v>
                </c:pt>
                <c:pt idx="1619">
                  <c:v>51105</c:v>
                </c:pt>
                <c:pt idx="1620">
                  <c:v>51112</c:v>
                </c:pt>
                <c:pt idx="1621">
                  <c:v>51119</c:v>
                </c:pt>
                <c:pt idx="1622">
                  <c:v>51126</c:v>
                </c:pt>
                <c:pt idx="1623">
                  <c:v>51133</c:v>
                </c:pt>
                <c:pt idx="1624">
                  <c:v>51140</c:v>
                </c:pt>
                <c:pt idx="1625">
                  <c:v>51147</c:v>
                </c:pt>
                <c:pt idx="1626">
                  <c:v>51154</c:v>
                </c:pt>
                <c:pt idx="1627">
                  <c:v>51161</c:v>
                </c:pt>
                <c:pt idx="1628">
                  <c:v>51168</c:v>
                </c:pt>
                <c:pt idx="1629">
                  <c:v>51175</c:v>
                </c:pt>
                <c:pt idx="1630">
                  <c:v>51182</c:v>
                </c:pt>
                <c:pt idx="1631">
                  <c:v>51189</c:v>
                </c:pt>
                <c:pt idx="1632">
                  <c:v>51196</c:v>
                </c:pt>
                <c:pt idx="1633">
                  <c:v>51203</c:v>
                </c:pt>
                <c:pt idx="1634">
                  <c:v>51210</c:v>
                </c:pt>
                <c:pt idx="1635">
                  <c:v>51217</c:v>
                </c:pt>
                <c:pt idx="1636">
                  <c:v>51224</c:v>
                </c:pt>
                <c:pt idx="1637">
                  <c:v>51231</c:v>
                </c:pt>
                <c:pt idx="1638">
                  <c:v>51238</c:v>
                </c:pt>
                <c:pt idx="1639">
                  <c:v>51245</c:v>
                </c:pt>
                <c:pt idx="1640">
                  <c:v>51252</c:v>
                </c:pt>
                <c:pt idx="1641">
                  <c:v>51260</c:v>
                </c:pt>
                <c:pt idx="1642">
                  <c:v>51267</c:v>
                </c:pt>
                <c:pt idx="1643">
                  <c:v>51274</c:v>
                </c:pt>
                <c:pt idx="1644">
                  <c:v>51281</c:v>
                </c:pt>
                <c:pt idx="1645">
                  <c:v>51288</c:v>
                </c:pt>
                <c:pt idx="1646">
                  <c:v>51295</c:v>
                </c:pt>
                <c:pt idx="1647">
                  <c:v>51302</c:v>
                </c:pt>
                <c:pt idx="1648">
                  <c:v>51309</c:v>
                </c:pt>
                <c:pt idx="1649">
                  <c:v>51316</c:v>
                </c:pt>
                <c:pt idx="1650">
                  <c:v>51323</c:v>
                </c:pt>
                <c:pt idx="1651">
                  <c:v>51330</c:v>
                </c:pt>
                <c:pt idx="1652">
                  <c:v>51337</c:v>
                </c:pt>
                <c:pt idx="1653">
                  <c:v>51344</c:v>
                </c:pt>
                <c:pt idx="1654">
                  <c:v>51351</c:v>
                </c:pt>
                <c:pt idx="1655">
                  <c:v>51358</c:v>
                </c:pt>
                <c:pt idx="1656">
                  <c:v>51365</c:v>
                </c:pt>
                <c:pt idx="1657">
                  <c:v>51372</c:v>
                </c:pt>
                <c:pt idx="1658">
                  <c:v>51379</c:v>
                </c:pt>
                <c:pt idx="1659">
                  <c:v>51386</c:v>
                </c:pt>
                <c:pt idx="1660">
                  <c:v>51393</c:v>
                </c:pt>
                <c:pt idx="1661">
                  <c:v>51400</c:v>
                </c:pt>
                <c:pt idx="1662">
                  <c:v>51407</c:v>
                </c:pt>
                <c:pt idx="1663">
                  <c:v>51414</c:v>
                </c:pt>
                <c:pt idx="1664">
                  <c:v>51421</c:v>
                </c:pt>
                <c:pt idx="1665">
                  <c:v>51428</c:v>
                </c:pt>
                <c:pt idx="1666">
                  <c:v>51435</c:v>
                </c:pt>
                <c:pt idx="1667">
                  <c:v>51442</c:v>
                </c:pt>
                <c:pt idx="1668">
                  <c:v>51449</c:v>
                </c:pt>
                <c:pt idx="1669">
                  <c:v>51456</c:v>
                </c:pt>
                <c:pt idx="1670">
                  <c:v>51463</c:v>
                </c:pt>
                <c:pt idx="1671">
                  <c:v>51470</c:v>
                </c:pt>
                <c:pt idx="1672">
                  <c:v>51477</c:v>
                </c:pt>
                <c:pt idx="1673">
                  <c:v>51484</c:v>
                </c:pt>
                <c:pt idx="1674">
                  <c:v>51491</c:v>
                </c:pt>
                <c:pt idx="1675">
                  <c:v>51501</c:v>
                </c:pt>
                <c:pt idx="1676">
                  <c:v>51508</c:v>
                </c:pt>
                <c:pt idx="1677">
                  <c:v>51515</c:v>
                </c:pt>
                <c:pt idx="1678">
                  <c:v>51522</c:v>
                </c:pt>
                <c:pt idx="1679">
                  <c:v>51529</c:v>
                </c:pt>
                <c:pt idx="1680">
                  <c:v>51536</c:v>
                </c:pt>
                <c:pt idx="1681">
                  <c:v>51543</c:v>
                </c:pt>
                <c:pt idx="1682">
                  <c:v>51550</c:v>
                </c:pt>
                <c:pt idx="1683">
                  <c:v>51557</c:v>
                </c:pt>
                <c:pt idx="1684">
                  <c:v>51564</c:v>
                </c:pt>
                <c:pt idx="1685">
                  <c:v>51571</c:v>
                </c:pt>
                <c:pt idx="1686">
                  <c:v>51578</c:v>
                </c:pt>
                <c:pt idx="1687">
                  <c:v>51585</c:v>
                </c:pt>
                <c:pt idx="1688">
                  <c:v>51592</c:v>
                </c:pt>
                <c:pt idx="1689">
                  <c:v>51599</c:v>
                </c:pt>
                <c:pt idx="1690">
                  <c:v>51606</c:v>
                </c:pt>
                <c:pt idx="1691">
                  <c:v>51615</c:v>
                </c:pt>
                <c:pt idx="1692">
                  <c:v>51620</c:v>
                </c:pt>
                <c:pt idx="1693">
                  <c:v>51627</c:v>
                </c:pt>
                <c:pt idx="1694">
                  <c:v>51634</c:v>
                </c:pt>
                <c:pt idx="1695">
                  <c:v>51641</c:v>
                </c:pt>
                <c:pt idx="1696">
                  <c:v>51648</c:v>
                </c:pt>
                <c:pt idx="1697">
                  <c:v>51655</c:v>
                </c:pt>
                <c:pt idx="1698">
                  <c:v>51662</c:v>
                </c:pt>
                <c:pt idx="1699">
                  <c:v>51669</c:v>
                </c:pt>
                <c:pt idx="1700">
                  <c:v>51676</c:v>
                </c:pt>
                <c:pt idx="1701">
                  <c:v>51683</c:v>
                </c:pt>
                <c:pt idx="1702">
                  <c:v>51690</c:v>
                </c:pt>
                <c:pt idx="1703">
                  <c:v>51697</c:v>
                </c:pt>
                <c:pt idx="1704">
                  <c:v>51704</c:v>
                </c:pt>
                <c:pt idx="1705">
                  <c:v>51711</c:v>
                </c:pt>
                <c:pt idx="1706">
                  <c:v>51718</c:v>
                </c:pt>
                <c:pt idx="1707">
                  <c:v>51725</c:v>
                </c:pt>
                <c:pt idx="1708">
                  <c:v>51732</c:v>
                </c:pt>
                <c:pt idx="1709">
                  <c:v>51739</c:v>
                </c:pt>
                <c:pt idx="1710">
                  <c:v>51746</c:v>
                </c:pt>
                <c:pt idx="1711">
                  <c:v>51753</c:v>
                </c:pt>
                <c:pt idx="1712">
                  <c:v>51760</c:v>
                </c:pt>
                <c:pt idx="1713">
                  <c:v>51767</c:v>
                </c:pt>
                <c:pt idx="1714">
                  <c:v>51774</c:v>
                </c:pt>
                <c:pt idx="1715">
                  <c:v>51781</c:v>
                </c:pt>
                <c:pt idx="1716">
                  <c:v>51788</c:v>
                </c:pt>
                <c:pt idx="1717">
                  <c:v>51795</c:v>
                </c:pt>
                <c:pt idx="1718">
                  <c:v>51802</c:v>
                </c:pt>
                <c:pt idx="1719">
                  <c:v>51809</c:v>
                </c:pt>
                <c:pt idx="1720">
                  <c:v>51816</c:v>
                </c:pt>
                <c:pt idx="1721">
                  <c:v>51823</c:v>
                </c:pt>
                <c:pt idx="1722">
                  <c:v>51830</c:v>
                </c:pt>
                <c:pt idx="1723">
                  <c:v>51837</c:v>
                </c:pt>
                <c:pt idx="1724">
                  <c:v>51844</c:v>
                </c:pt>
                <c:pt idx="1725">
                  <c:v>51851</c:v>
                </c:pt>
                <c:pt idx="1726">
                  <c:v>51858</c:v>
                </c:pt>
                <c:pt idx="1727">
                  <c:v>51866</c:v>
                </c:pt>
                <c:pt idx="1728">
                  <c:v>51873</c:v>
                </c:pt>
                <c:pt idx="1729">
                  <c:v>51880</c:v>
                </c:pt>
                <c:pt idx="1730">
                  <c:v>51887</c:v>
                </c:pt>
                <c:pt idx="1731">
                  <c:v>51894</c:v>
                </c:pt>
                <c:pt idx="1732">
                  <c:v>51901</c:v>
                </c:pt>
                <c:pt idx="1733">
                  <c:v>51908</c:v>
                </c:pt>
                <c:pt idx="1734">
                  <c:v>51915</c:v>
                </c:pt>
                <c:pt idx="1735">
                  <c:v>51922</c:v>
                </c:pt>
                <c:pt idx="1736">
                  <c:v>51929</c:v>
                </c:pt>
                <c:pt idx="1737">
                  <c:v>51936</c:v>
                </c:pt>
                <c:pt idx="1738">
                  <c:v>51943</c:v>
                </c:pt>
                <c:pt idx="1739">
                  <c:v>51950</c:v>
                </c:pt>
                <c:pt idx="1740">
                  <c:v>51957</c:v>
                </c:pt>
                <c:pt idx="1741">
                  <c:v>51966</c:v>
                </c:pt>
                <c:pt idx="1742">
                  <c:v>51973</c:v>
                </c:pt>
                <c:pt idx="1743">
                  <c:v>51980</c:v>
                </c:pt>
                <c:pt idx="1744">
                  <c:v>51988</c:v>
                </c:pt>
                <c:pt idx="1745">
                  <c:v>51994</c:v>
                </c:pt>
                <c:pt idx="1746">
                  <c:v>52001</c:v>
                </c:pt>
                <c:pt idx="1747">
                  <c:v>52008</c:v>
                </c:pt>
                <c:pt idx="1748">
                  <c:v>52015</c:v>
                </c:pt>
                <c:pt idx="1749">
                  <c:v>52022</c:v>
                </c:pt>
                <c:pt idx="1750">
                  <c:v>52029</c:v>
                </c:pt>
                <c:pt idx="1751">
                  <c:v>52036</c:v>
                </c:pt>
                <c:pt idx="1752">
                  <c:v>52043</c:v>
                </c:pt>
                <c:pt idx="1753">
                  <c:v>52050</c:v>
                </c:pt>
                <c:pt idx="1754">
                  <c:v>52057</c:v>
                </c:pt>
                <c:pt idx="1755">
                  <c:v>52064</c:v>
                </c:pt>
                <c:pt idx="1756">
                  <c:v>52071</c:v>
                </c:pt>
                <c:pt idx="1757">
                  <c:v>52078</c:v>
                </c:pt>
                <c:pt idx="1758">
                  <c:v>52085</c:v>
                </c:pt>
                <c:pt idx="1759">
                  <c:v>52092</c:v>
                </c:pt>
                <c:pt idx="1760">
                  <c:v>52099</c:v>
                </c:pt>
                <c:pt idx="1761">
                  <c:v>52106</c:v>
                </c:pt>
                <c:pt idx="1762">
                  <c:v>52113</c:v>
                </c:pt>
                <c:pt idx="1763">
                  <c:v>52120</c:v>
                </c:pt>
                <c:pt idx="1764">
                  <c:v>52127</c:v>
                </c:pt>
                <c:pt idx="1765">
                  <c:v>52134</c:v>
                </c:pt>
                <c:pt idx="1766">
                  <c:v>52141</c:v>
                </c:pt>
                <c:pt idx="1767">
                  <c:v>52148</c:v>
                </c:pt>
                <c:pt idx="1768">
                  <c:v>52155</c:v>
                </c:pt>
                <c:pt idx="1769">
                  <c:v>52162</c:v>
                </c:pt>
                <c:pt idx="1770">
                  <c:v>52169</c:v>
                </c:pt>
                <c:pt idx="1771">
                  <c:v>52176</c:v>
                </c:pt>
                <c:pt idx="1772">
                  <c:v>52183</c:v>
                </c:pt>
                <c:pt idx="1773">
                  <c:v>52190</c:v>
                </c:pt>
                <c:pt idx="1774">
                  <c:v>52197</c:v>
                </c:pt>
                <c:pt idx="1775">
                  <c:v>52204</c:v>
                </c:pt>
                <c:pt idx="1776">
                  <c:v>52211</c:v>
                </c:pt>
                <c:pt idx="1777">
                  <c:v>52218</c:v>
                </c:pt>
                <c:pt idx="1778">
                  <c:v>52229</c:v>
                </c:pt>
                <c:pt idx="1779">
                  <c:v>52233</c:v>
                </c:pt>
                <c:pt idx="1780">
                  <c:v>52239</c:v>
                </c:pt>
                <c:pt idx="1781">
                  <c:v>52246</c:v>
                </c:pt>
                <c:pt idx="1782">
                  <c:v>52253</c:v>
                </c:pt>
                <c:pt idx="1783">
                  <c:v>52260</c:v>
                </c:pt>
                <c:pt idx="1784">
                  <c:v>52267</c:v>
                </c:pt>
                <c:pt idx="1785">
                  <c:v>52274</c:v>
                </c:pt>
                <c:pt idx="1786">
                  <c:v>52281</c:v>
                </c:pt>
                <c:pt idx="1787">
                  <c:v>52288</c:v>
                </c:pt>
                <c:pt idx="1788">
                  <c:v>52295</c:v>
                </c:pt>
                <c:pt idx="1789">
                  <c:v>52302</c:v>
                </c:pt>
                <c:pt idx="1790">
                  <c:v>52309</c:v>
                </c:pt>
                <c:pt idx="1791">
                  <c:v>52316</c:v>
                </c:pt>
                <c:pt idx="1792">
                  <c:v>52323</c:v>
                </c:pt>
                <c:pt idx="1793">
                  <c:v>52330</c:v>
                </c:pt>
                <c:pt idx="1794">
                  <c:v>52337</c:v>
                </c:pt>
                <c:pt idx="1795">
                  <c:v>52344</c:v>
                </c:pt>
                <c:pt idx="1796">
                  <c:v>52351</c:v>
                </c:pt>
                <c:pt idx="1797">
                  <c:v>52358</c:v>
                </c:pt>
                <c:pt idx="1798">
                  <c:v>52365</c:v>
                </c:pt>
                <c:pt idx="1799">
                  <c:v>52372</c:v>
                </c:pt>
                <c:pt idx="1800">
                  <c:v>52379</c:v>
                </c:pt>
                <c:pt idx="1801">
                  <c:v>52386</c:v>
                </c:pt>
                <c:pt idx="1802">
                  <c:v>52393</c:v>
                </c:pt>
                <c:pt idx="1803">
                  <c:v>52400</c:v>
                </c:pt>
                <c:pt idx="1804">
                  <c:v>52407</c:v>
                </c:pt>
                <c:pt idx="1805">
                  <c:v>52414</c:v>
                </c:pt>
                <c:pt idx="1806">
                  <c:v>52421</c:v>
                </c:pt>
                <c:pt idx="1807">
                  <c:v>52428</c:v>
                </c:pt>
                <c:pt idx="1808">
                  <c:v>52435</c:v>
                </c:pt>
                <c:pt idx="1809">
                  <c:v>52442</c:v>
                </c:pt>
                <c:pt idx="1810">
                  <c:v>52449</c:v>
                </c:pt>
                <c:pt idx="1811">
                  <c:v>52456</c:v>
                </c:pt>
                <c:pt idx="1812">
                  <c:v>52463</c:v>
                </c:pt>
                <c:pt idx="1813">
                  <c:v>52470</c:v>
                </c:pt>
                <c:pt idx="1814">
                  <c:v>52477</c:v>
                </c:pt>
                <c:pt idx="1815">
                  <c:v>52484</c:v>
                </c:pt>
                <c:pt idx="1816">
                  <c:v>52491</c:v>
                </c:pt>
                <c:pt idx="1817">
                  <c:v>52498</c:v>
                </c:pt>
                <c:pt idx="1818">
                  <c:v>52505</c:v>
                </c:pt>
                <c:pt idx="1819">
                  <c:v>52512</c:v>
                </c:pt>
                <c:pt idx="1820">
                  <c:v>52519</c:v>
                </c:pt>
                <c:pt idx="1821">
                  <c:v>52526</c:v>
                </c:pt>
                <c:pt idx="1822">
                  <c:v>52533</c:v>
                </c:pt>
                <c:pt idx="1823">
                  <c:v>52540</c:v>
                </c:pt>
                <c:pt idx="1824">
                  <c:v>52547</c:v>
                </c:pt>
                <c:pt idx="1825">
                  <c:v>52554</c:v>
                </c:pt>
                <c:pt idx="1826">
                  <c:v>52561</c:v>
                </c:pt>
                <c:pt idx="1827">
                  <c:v>52568</c:v>
                </c:pt>
                <c:pt idx="1828">
                  <c:v>52575</c:v>
                </c:pt>
                <c:pt idx="1829">
                  <c:v>52582</c:v>
                </c:pt>
                <c:pt idx="1830">
                  <c:v>52589</c:v>
                </c:pt>
                <c:pt idx="1831">
                  <c:v>52596</c:v>
                </c:pt>
                <c:pt idx="1832">
                  <c:v>52603</c:v>
                </c:pt>
                <c:pt idx="1833">
                  <c:v>52610</c:v>
                </c:pt>
                <c:pt idx="1834">
                  <c:v>52617</c:v>
                </c:pt>
                <c:pt idx="1835">
                  <c:v>52624</c:v>
                </c:pt>
                <c:pt idx="1836">
                  <c:v>52631</c:v>
                </c:pt>
                <c:pt idx="1837">
                  <c:v>52638</c:v>
                </c:pt>
                <c:pt idx="1838">
                  <c:v>52645</c:v>
                </c:pt>
                <c:pt idx="1839">
                  <c:v>52652</c:v>
                </c:pt>
                <c:pt idx="1840">
                  <c:v>52659</c:v>
                </c:pt>
                <c:pt idx="1841">
                  <c:v>52666</c:v>
                </c:pt>
                <c:pt idx="1842">
                  <c:v>52673</c:v>
                </c:pt>
                <c:pt idx="1843">
                  <c:v>52680</c:v>
                </c:pt>
                <c:pt idx="1844">
                  <c:v>52687</c:v>
                </c:pt>
                <c:pt idx="1845">
                  <c:v>52694</c:v>
                </c:pt>
                <c:pt idx="1846">
                  <c:v>52701</c:v>
                </c:pt>
                <c:pt idx="1847">
                  <c:v>52708</c:v>
                </c:pt>
                <c:pt idx="1848">
                  <c:v>52715</c:v>
                </c:pt>
                <c:pt idx="1849">
                  <c:v>52722</c:v>
                </c:pt>
                <c:pt idx="1850">
                  <c:v>52729</c:v>
                </c:pt>
                <c:pt idx="1851">
                  <c:v>52736</c:v>
                </c:pt>
                <c:pt idx="1852">
                  <c:v>52743</c:v>
                </c:pt>
                <c:pt idx="1853">
                  <c:v>52750</c:v>
                </c:pt>
                <c:pt idx="1854">
                  <c:v>52757</c:v>
                </c:pt>
                <c:pt idx="1855">
                  <c:v>52764</c:v>
                </c:pt>
                <c:pt idx="1856">
                  <c:v>52771</c:v>
                </c:pt>
                <c:pt idx="1857">
                  <c:v>52778</c:v>
                </c:pt>
                <c:pt idx="1858">
                  <c:v>52785</c:v>
                </c:pt>
                <c:pt idx="1859">
                  <c:v>52792</c:v>
                </c:pt>
                <c:pt idx="1860">
                  <c:v>52799</c:v>
                </c:pt>
                <c:pt idx="1861">
                  <c:v>52806</c:v>
                </c:pt>
                <c:pt idx="1862">
                  <c:v>52813</c:v>
                </c:pt>
                <c:pt idx="1863">
                  <c:v>52820</c:v>
                </c:pt>
                <c:pt idx="1864">
                  <c:v>52827</c:v>
                </c:pt>
                <c:pt idx="1865">
                  <c:v>52834</c:v>
                </c:pt>
                <c:pt idx="1866">
                  <c:v>52841</c:v>
                </c:pt>
                <c:pt idx="1867">
                  <c:v>52848</c:v>
                </c:pt>
                <c:pt idx="1868">
                  <c:v>52855</c:v>
                </c:pt>
                <c:pt idx="1869">
                  <c:v>52862</c:v>
                </c:pt>
                <c:pt idx="1870">
                  <c:v>52869</c:v>
                </c:pt>
                <c:pt idx="1871">
                  <c:v>52876</c:v>
                </c:pt>
                <c:pt idx="1872">
                  <c:v>52883</c:v>
                </c:pt>
                <c:pt idx="1873">
                  <c:v>52890</c:v>
                </c:pt>
                <c:pt idx="1874">
                  <c:v>52897</c:v>
                </c:pt>
                <c:pt idx="1875">
                  <c:v>52904</c:v>
                </c:pt>
                <c:pt idx="1876">
                  <c:v>52911</c:v>
                </c:pt>
                <c:pt idx="1877">
                  <c:v>52918</c:v>
                </c:pt>
                <c:pt idx="1878">
                  <c:v>52925</c:v>
                </c:pt>
                <c:pt idx="1879">
                  <c:v>52932</c:v>
                </c:pt>
                <c:pt idx="1880">
                  <c:v>52939</c:v>
                </c:pt>
                <c:pt idx="1881">
                  <c:v>52946</c:v>
                </c:pt>
                <c:pt idx="1882">
                  <c:v>52953</c:v>
                </c:pt>
                <c:pt idx="1883">
                  <c:v>52960</c:v>
                </c:pt>
                <c:pt idx="1884">
                  <c:v>52967</c:v>
                </c:pt>
                <c:pt idx="1885">
                  <c:v>52974</c:v>
                </c:pt>
                <c:pt idx="1886">
                  <c:v>52981</c:v>
                </c:pt>
                <c:pt idx="1887">
                  <c:v>52988</c:v>
                </c:pt>
                <c:pt idx="1888">
                  <c:v>52995</c:v>
                </c:pt>
                <c:pt idx="1889">
                  <c:v>53002</c:v>
                </c:pt>
                <c:pt idx="1890">
                  <c:v>53009</c:v>
                </c:pt>
                <c:pt idx="1891">
                  <c:v>53016</c:v>
                </c:pt>
                <c:pt idx="1892">
                  <c:v>53023</c:v>
                </c:pt>
                <c:pt idx="1893">
                  <c:v>53030</c:v>
                </c:pt>
                <c:pt idx="1894">
                  <c:v>53037</c:v>
                </c:pt>
                <c:pt idx="1895">
                  <c:v>53044</c:v>
                </c:pt>
                <c:pt idx="1896">
                  <c:v>53051</c:v>
                </c:pt>
                <c:pt idx="1897">
                  <c:v>53058</c:v>
                </c:pt>
                <c:pt idx="1898">
                  <c:v>53065</c:v>
                </c:pt>
                <c:pt idx="1899">
                  <c:v>53072</c:v>
                </c:pt>
                <c:pt idx="1900">
                  <c:v>53079</c:v>
                </c:pt>
                <c:pt idx="1901">
                  <c:v>53086</c:v>
                </c:pt>
                <c:pt idx="1902">
                  <c:v>53093</c:v>
                </c:pt>
                <c:pt idx="1903">
                  <c:v>53100</c:v>
                </c:pt>
                <c:pt idx="1904">
                  <c:v>53107</c:v>
                </c:pt>
                <c:pt idx="1905">
                  <c:v>53114</c:v>
                </c:pt>
                <c:pt idx="1906">
                  <c:v>53121</c:v>
                </c:pt>
                <c:pt idx="1907">
                  <c:v>53128</c:v>
                </c:pt>
                <c:pt idx="1908">
                  <c:v>53135</c:v>
                </c:pt>
                <c:pt idx="1909">
                  <c:v>53142</c:v>
                </c:pt>
                <c:pt idx="1910">
                  <c:v>53149</c:v>
                </c:pt>
                <c:pt idx="1911">
                  <c:v>53156</c:v>
                </c:pt>
                <c:pt idx="1912">
                  <c:v>53163</c:v>
                </c:pt>
                <c:pt idx="1913">
                  <c:v>53170</c:v>
                </c:pt>
                <c:pt idx="1914">
                  <c:v>53177</c:v>
                </c:pt>
                <c:pt idx="1915">
                  <c:v>53184</c:v>
                </c:pt>
                <c:pt idx="1916">
                  <c:v>53191</c:v>
                </c:pt>
                <c:pt idx="1917">
                  <c:v>53198</c:v>
                </c:pt>
                <c:pt idx="1918">
                  <c:v>53205</c:v>
                </c:pt>
                <c:pt idx="1919">
                  <c:v>53212</c:v>
                </c:pt>
                <c:pt idx="1920">
                  <c:v>53219</c:v>
                </c:pt>
                <c:pt idx="1921">
                  <c:v>53226</c:v>
                </c:pt>
                <c:pt idx="1922">
                  <c:v>53233</c:v>
                </c:pt>
                <c:pt idx="1923">
                  <c:v>53240</c:v>
                </c:pt>
                <c:pt idx="1924">
                  <c:v>53247</c:v>
                </c:pt>
                <c:pt idx="1925">
                  <c:v>53254</c:v>
                </c:pt>
                <c:pt idx="1926">
                  <c:v>53261</c:v>
                </c:pt>
                <c:pt idx="1927">
                  <c:v>53268</c:v>
                </c:pt>
                <c:pt idx="1928">
                  <c:v>53275</c:v>
                </c:pt>
                <c:pt idx="1929">
                  <c:v>53282</c:v>
                </c:pt>
                <c:pt idx="1930">
                  <c:v>53289</c:v>
                </c:pt>
                <c:pt idx="1931">
                  <c:v>53296</c:v>
                </c:pt>
                <c:pt idx="1932">
                  <c:v>53303</c:v>
                </c:pt>
                <c:pt idx="1933">
                  <c:v>53310</c:v>
                </c:pt>
                <c:pt idx="1934">
                  <c:v>53317</c:v>
                </c:pt>
                <c:pt idx="1935">
                  <c:v>53325</c:v>
                </c:pt>
                <c:pt idx="1936">
                  <c:v>53332</c:v>
                </c:pt>
                <c:pt idx="1937">
                  <c:v>53339</c:v>
                </c:pt>
                <c:pt idx="1938">
                  <c:v>53346</c:v>
                </c:pt>
                <c:pt idx="1939">
                  <c:v>53353</c:v>
                </c:pt>
                <c:pt idx="1940">
                  <c:v>53360</c:v>
                </c:pt>
                <c:pt idx="1941">
                  <c:v>53367</c:v>
                </c:pt>
                <c:pt idx="1942">
                  <c:v>53374</c:v>
                </c:pt>
                <c:pt idx="1943">
                  <c:v>53381</c:v>
                </c:pt>
                <c:pt idx="1944">
                  <c:v>53388</c:v>
                </c:pt>
                <c:pt idx="1945">
                  <c:v>53395</c:v>
                </c:pt>
                <c:pt idx="1946">
                  <c:v>53402</c:v>
                </c:pt>
                <c:pt idx="1947">
                  <c:v>53413</c:v>
                </c:pt>
                <c:pt idx="1948">
                  <c:v>53416</c:v>
                </c:pt>
                <c:pt idx="1949">
                  <c:v>53423</c:v>
                </c:pt>
                <c:pt idx="1950">
                  <c:v>53430</c:v>
                </c:pt>
                <c:pt idx="1951">
                  <c:v>53437</c:v>
                </c:pt>
                <c:pt idx="1952">
                  <c:v>53444</c:v>
                </c:pt>
                <c:pt idx="1953">
                  <c:v>53451</c:v>
                </c:pt>
                <c:pt idx="1954">
                  <c:v>53458</c:v>
                </c:pt>
                <c:pt idx="1955">
                  <c:v>53465</c:v>
                </c:pt>
                <c:pt idx="1956">
                  <c:v>53472</c:v>
                </c:pt>
                <c:pt idx="1957">
                  <c:v>53479</c:v>
                </c:pt>
                <c:pt idx="1958">
                  <c:v>53486</c:v>
                </c:pt>
                <c:pt idx="1959">
                  <c:v>53493</c:v>
                </c:pt>
                <c:pt idx="1960">
                  <c:v>53500</c:v>
                </c:pt>
                <c:pt idx="1961">
                  <c:v>53507</c:v>
                </c:pt>
                <c:pt idx="1962">
                  <c:v>53514</c:v>
                </c:pt>
                <c:pt idx="1963">
                  <c:v>53521</c:v>
                </c:pt>
                <c:pt idx="1964">
                  <c:v>53528</c:v>
                </c:pt>
                <c:pt idx="1965">
                  <c:v>53535</c:v>
                </c:pt>
                <c:pt idx="1966">
                  <c:v>53542</c:v>
                </c:pt>
                <c:pt idx="1967">
                  <c:v>53549</c:v>
                </c:pt>
                <c:pt idx="1968">
                  <c:v>53556</c:v>
                </c:pt>
                <c:pt idx="1969">
                  <c:v>53563</c:v>
                </c:pt>
                <c:pt idx="1970">
                  <c:v>53570</c:v>
                </c:pt>
                <c:pt idx="1971">
                  <c:v>53577</c:v>
                </c:pt>
                <c:pt idx="1972">
                  <c:v>53584</c:v>
                </c:pt>
                <c:pt idx="1973">
                  <c:v>53591</c:v>
                </c:pt>
                <c:pt idx="1974">
                  <c:v>53598</c:v>
                </c:pt>
                <c:pt idx="1975">
                  <c:v>53605</c:v>
                </c:pt>
                <c:pt idx="1976">
                  <c:v>53612</c:v>
                </c:pt>
                <c:pt idx="1977">
                  <c:v>53619</c:v>
                </c:pt>
                <c:pt idx="1978">
                  <c:v>53626</c:v>
                </c:pt>
                <c:pt idx="1979">
                  <c:v>53633</c:v>
                </c:pt>
                <c:pt idx="1980">
                  <c:v>53640</c:v>
                </c:pt>
                <c:pt idx="1981">
                  <c:v>53647</c:v>
                </c:pt>
                <c:pt idx="1982">
                  <c:v>53654</c:v>
                </c:pt>
                <c:pt idx="1983">
                  <c:v>53661</c:v>
                </c:pt>
                <c:pt idx="1984">
                  <c:v>53668</c:v>
                </c:pt>
                <c:pt idx="1985">
                  <c:v>53675</c:v>
                </c:pt>
                <c:pt idx="1986">
                  <c:v>53682</c:v>
                </c:pt>
                <c:pt idx="1987">
                  <c:v>53692</c:v>
                </c:pt>
                <c:pt idx="1988">
                  <c:v>53699</c:v>
                </c:pt>
                <c:pt idx="1989">
                  <c:v>53706</c:v>
                </c:pt>
                <c:pt idx="1990">
                  <c:v>53713</c:v>
                </c:pt>
                <c:pt idx="1991">
                  <c:v>53720</c:v>
                </c:pt>
                <c:pt idx="1992">
                  <c:v>53727</c:v>
                </c:pt>
                <c:pt idx="1993">
                  <c:v>53734</c:v>
                </c:pt>
                <c:pt idx="1994">
                  <c:v>53741</c:v>
                </c:pt>
                <c:pt idx="1995">
                  <c:v>53748</c:v>
                </c:pt>
                <c:pt idx="1996">
                  <c:v>53755</c:v>
                </c:pt>
                <c:pt idx="1997">
                  <c:v>53762</c:v>
                </c:pt>
                <c:pt idx="1998">
                  <c:v>53769</c:v>
                </c:pt>
                <c:pt idx="1999">
                  <c:v>53776</c:v>
                </c:pt>
                <c:pt idx="2000">
                  <c:v>53783</c:v>
                </c:pt>
                <c:pt idx="2001">
                  <c:v>53790</c:v>
                </c:pt>
                <c:pt idx="2002">
                  <c:v>53799</c:v>
                </c:pt>
                <c:pt idx="2003">
                  <c:v>53804</c:v>
                </c:pt>
                <c:pt idx="2004">
                  <c:v>53811</c:v>
                </c:pt>
                <c:pt idx="2005">
                  <c:v>53818</c:v>
                </c:pt>
                <c:pt idx="2006">
                  <c:v>53825</c:v>
                </c:pt>
                <c:pt idx="2007">
                  <c:v>53832</c:v>
                </c:pt>
                <c:pt idx="2008">
                  <c:v>53839</c:v>
                </c:pt>
                <c:pt idx="2009">
                  <c:v>53846</c:v>
                </c:pt>
                <c:pt idx="2010">
                  <c:v>53853</c:v>
                </c:pt>
                <c:pt idx="2011">
                  <c:v>53860</c:v>
                </c:pt>
                <c:pt idx="2012">
                  <c:v>53867</c:v>
                </c:pt>
                <c:pt idx="2013">
                  <c:v>53874</c:v>
                </c:pt>
                <c:pt idx="2014">
                  <c:v>53881</c:v>
                </c:pt>
                <c:pt idx="2015">
                  <c:v>53888</c:v>
                </c:pt>
                <c:pt idx="2016">
                  <c:v>53895</c:v>
                </c:pt>
                <c:pt idx="2017">
                  <c:v>53902</c:v>
                </c:pt>
                <c:pt idx="2018">
                  <c:v>53909</c:v>
                </c:pt>
                <c:pt idx="2019">
                  <c:v>53916</c:v>
                </c:pt>
                <c:pt idx="2020">
                  <c:v>53923</c:v>
                </c:pt>
                <c:pt idx="2021">
                  <c:v>53930</c:v>
                </c:pt>
                <c:pt idx="2022">
                  <c:v>53937</c:v>
                </c:pt>
                <c:pt idx="2023">
                  <c:v>53944</c:v>
                </c:pt>
                <c:pt idx="2024">
                  <c:v>53951</c:v>
                </c:pt>
                <c:pt idx="2025">
                  <c:v>53958</c:v>
                </c:pt>
                <c:pt idx="2026">
                  <c:v>53965</c:v>
                </c:pt>
                <c:pt idx="2027">
                  <c:v>53972</c:v>
                </c:pt>
                <c:pt idx="2028">
                  <c:v>53979</c:v>
                </c:pt>
                <c:pt idx="2029">
                  <c:v>53986</c:v>
                </c:pt>
                <c:pt idx="2030">
                  <c:v>53993</c:v>
                </c:pt>
                <c:pt idx="2031">
                  <c:v>54000</c:v>
                </c:pt>
                <c:pt idx="2032">
                  <c:v>54007</c:v>
                </c:pt>
                <c:pt idx="2033">
                  <c:v>54014</c:v>
                </c:pt>
                <c:pt idx="2034">
                  <c:v>54021</c:v>
                </c:pt>
                <c:pt idx="2035">
                  <c:v>54028</c:v>
                </c:pt>
                <c:pt idx="2036">
                  <c:v>54035</c:v>
                </c:pt>
                <c:pt idx="2037">
                  <c:v>54042</c:v>
                </c:pt>
                <c:pt idx="2038">
                  <c:v>54049</c:v>
                </c:pt>
                <c:pt idx="2039">
                  <c:v>54057</c:v>
                </c:pt>
                <c:pt idx="2040">
                  <c:v>54064</c:v>
                </c:pt>
                <c:pt idx="2041">
                  <c:v>54071</c:v>
                </c:pt>
                <c:pt idx="2042">
                  <c:v>54078</c:v>
                </c:pt>
                <c:pt idx="2043">
                  <c:v>54085</c:v>
                </c:pt>
                <c:pt idx="2044">
                  <c:v>54092</c:v>
                </c:pt>
                <c:pt idx="2045">
                  <c:v>54099</c:v>
                </c:pt>
                <c:pt idx="2046">
                  <c:v>54106</c:v>
                </c:pt>
                <c:pt idx="2047">
                  <c:v>54113</c:v>
                </c:pt>
                <c:pt idx="2048">
                  <c:v>54120</c:v>
                </c:pt>
                <c:pt idx="2049">
                  <c:v>54127</c:v>
                </c:pt>
                <c:pt idx="2050">
                  <c:v>54134</c:v>
                </c:pt>
                <c:pt idx="2051">
                  <c:v>54141</c:v>
                </c:pt>
                <c:pt idx="2052">
                  <c:v>54148</c:v>
                </c:pt>
                <c:pt idx="2053">
                  <c:v>54157</c:v>
                </c:pt>
                <c:pt idx="2054">
                  <c:v>54164</c:v>
                </c:pt>
                <c:pt idx="2055">
                  <c:v>54171</c:v>
                </c:pt>
                <c:pt idx="2056">
                  <c:v>54178</c:v>
                </c:pt>
                <c:pt idx="2057">
                  <c:v>54185</c:v>
                </c:pt>
                <c:pt idx="2058">
                  <c:v>54192</c:v>
                </c:pt>
                <c:pt idx="2059">
                  <c:v>54199</c:v>
                </c:pt>
                <c:pt idx="2060">
                  <c:v>54206</c:v>
                </c:pt>
                <c:pt idx="2061">
                  <c:v>54213</c:v>
                </c:pt>
                <c:pt idx="2062">
                  <c:v>54220</c:v>
                </c:pt>
                <c:pt idx="2063">
                  <c:v>54227</c:v>
                </c:pt>
                <c:pt idx="2064">
                  <c:v>54234</c:v>
                </c:pt>
                <c:pt idx="2065">
                  <c:v>54241</c:v>
                </c:pt>
                <c:pt idx="2066">
                  <c:v>54248</c:v>
                </c:pt>
                <c:pt idx="2067">
                  <c:v>54255</c:v>
                </c:pt>
                <c:pt idx="2068">
                  <c:v>54262</c:v>
                </c:pt>
                <c:pt idx="2069">
                  <c:v>54269</c:v>
                </c:pt>
                <c:pt idx="2070">
                  <c:v>54276</c:v>
                </c:pt>
                <c:pt idx="2071">
                  <c:v>54283</c:v>
                </c:pt>
                <c:pt idx="2072">
                  <c:v>54290</c:v>
                </c:pt>
                <c:pt idx="2073">
                  <c:v>54297</c:v>
                </c:pt>
                <c:pt idx="2074">
                  <c:v>54304</c:v>
                </c:pt>
                <c:pt idx="2075">
                  <c:v>54311</c:v>
                </c:pt>
                <c:pt idx="2076">
                  <c:v>54318</c:v>
                </c:pt>
                <c:pt idx="2077">
                  <c:v>54325</c:v>
                </c:pt>
                <c:pt idx="2078">
                  <c:v>54332</c:v>
                </c:pt>
                <c:pt idx="2079">
                  <c:v>54339</c:v>
                </c:pt>
                <c:pt idx="2080">
                  <c:v>54346</c:v>
                </c:pt>
                <c:pt idx="2081">
                  <c:v>54353</c:v>
                </c:pt>
                <c:pt idx="2082">
                  <c:v>54360</c:v>
                </c:pt>
                <c:pt idx="2083">
                  <c:v>54367</c:v>
                </c:pt>
                <c:pt idx="2084">
                  <c:v>54374</c:v>
                </c:pt>
                <c:pt idx="2085">
                  <c:v>54381</c:v>
                </c:pt>
                <c:pt idx="2086">
                  <c:v>54388</c:v>
                </c:pt>
                <c:pt idx="2087">
                  <c:v>54395</c:v>
                </c:pt>
                <c:pt idx="2088">
                  <c:v>54402</c:v>
                </c:pt>
                <c:pt idx="2089">
                  <c:v>54409</c:v>
                </c:pt>
                <c:pt idx="2090">
                  <c:v>54416</c:v>
                </c:pt>
                <c:pt idx="2091">
                  <c:v>54423</c:v>
                </c:pt>
                <c:pt idx="2092">
                  <c:v>54430</c:v>
                </c:pt>
                <c:pt idx="2093">
                  <c:v>54437</c:v>
                </c:pt>
                <c:pt idx="2094">
                  <c:v>54444</c:v>
                </c:pt>
                <c:pt idx="2095">
                  <c:v>54451</c:v>
                </c:pt>
                <c:pt idx="2096">
                  <c:v>54458</c:v>
                </c:pt>
                <c:pt idx="2097">
                  <c:v>54465</c:v>
                </c:pt>
                <c:pt idx="2098">
                  <c:v>54472</c:v>
                </c:pt>
                <c:pt idx="2099">
                  <c:v>54479</c:v>
                </c:pt>
                <c:pt idx="2100">
                  <c:v>54486</c:v>
                </c:pt>
                <c:pt idx="2101">
                  <c:v>54493</c:v>
                </c:pt>
                <c:pt idx="2102">
                  <c:v>54500</c:v>
                </c:pt>
                <c:pt idx="2103">
                  <c:v>54507</c:v>
                </c:pt>
                <c:pt idx="2104">
                  <c:v>54514</c:v>
                </c:pt>
                <c:pt idx="2105">
                  <c:v>54521</c:v>
                </c:pt>
                <c:pt idx="2106">
                  <c:v>54528</c:v>
                </c:pt>
                <c:pt idx="2107">
                  <c:v>54535</c:v>
                </c:pt>
                <c:pt idx="2108">
                  <c:v>54542</c:v>
                </c:pt>
                <c:pt idx="2109">
                  <c:v>54549</c:v>
                </c:pt>
                <c:pt idx="2110">
                  <c:v>54556</c:v>
                </c:pt>
                <c:pt idx="2111">
                  <c:v>54563</c:v>
                </c:pt>
                <c:pt idx="2112">
                  <c:v>54570</c:v>
                </c:pt>
                <c:pt idx="2113">
                  <c:v>54577</c:v>
                </c:pt>
                <c:pt idx="2114">
                  <c:v>54584</c:v>
                </c:pt>
                <c:pt idx="2115">
                  <c:v>54591</c:v>
                </c:pt>
                <c:pt idx="2116">
                  <c:v>54598</c:v>
                </c:pt>
                <c:pt idx="2117">
                  <c:v>54605</c:v>
                </c:pt>
                <c:pt idx="2118">
                  <c:v>54612</c:v>
                </c:pt>
                <c:pt idx="2119">
                  <c:v>54619</c:v>
                </c:pt>
                <c:pt idx="2120">
                  <c:v>54626</c:v>
                </c:pt>
                <c:pt idx="2121">
                  <c:v>54633</c:v>
                </c:pt>
                <c:pt idx="2122">
                  <c:v>54640</c:v>
                </c:pt>
                <c:pt idx="2123">
                  <c:v>54647</c:v>
                </c:pt>
                <c:pt idx="2124">
                  <c:v>54654</c:v>
                </c:pt>
                <c:pt idx="2125">
                  <c:v>54661</c:v>
                </c:pt>
                <c:pt idx="2126">
                  <c:v>54668</c:v>
                </c:pt>
                <c:pt idx="2127">
                  <c:v>54675</c:v>
                </c:pt>
                <c:pt idx="2128">
                  <c:v>54682</c:v>
                </c:pt>
                <c:pt idx="2129">
                  <c:v>54689</c:v>
                </c:pt>
                <c:pt idx="2130">
                  <c:v>54696</c:v>
                </c:pt>
                <c:pt idx="2131">
                  <c:v>54703</c:v>
                </c:pt>
                <c:pt idx="2132">
                  <c:v>54710</c:v>
                </c:pt>
                <c:pt idx="2133">
                  <c:v>54717</c:v>
                </c:pt>
                <c:pt idx="2134">
                  <c:v>54724</c:v>
                </c:pt>
                <c:pt idx="2135">
                  <c:v>54731</c:v>
                </c:pt>
                <c:pt idx="2136">
                  <c:v>54738</c:v>
                </c:pt>
                <c:pt idx="2137">
                  <c:v>54745</c:v>
                </c:pt>
                <c:pt idx="2138">
                  <c:v>54752</c:v>
                </c:pt>
                <c:pt idx="2139">
                  <c:v>54759</c:v>
                </c:pt>
                <c:pt idx="2140">
                  <c:v>54766</c:v>
                </c:pt>
                <c:pt idx="2141">
                  <c:v>54773</c:v>
                </c:pt>
                <c:pt idx="2142">
                  <c:v>54780</c:v>
                </c:pt>
                <c:pt idx="2143">
                  <c:v>54787</c:v>
                </c:pt>
                <c:pt idx="2144">
                  <c:v>54794</c:v>
                </c:pt>
                <c:pt idx="2145">
                  <c:v>54801</c:v>
                </c:pt>
                <c:pt idx="2146">
                  <c:v>54808</c:v>
                </c:pt>
                <c:pt idx="2147">
                  <c:v>54815</c:v>
                </c:pt>
                <c:pt idx="2148">
                  <c:v>54822</c:v>
                </c:pt>
                <c:pt idx="2149">
                  <c:v>54829</c:v>
                </c:pt>
                <c:pt idx="2150">
                  <c:v>54836</c:v>
                </c:pt>
                <c:pt idx="2151">
                  <c:v>54843</c:v>
                </c:pt>
                <c:pt idx="2152">
                  <c:v>54850</c:v>
                </c:pt>
                <c:pt idx="2153">
                  <c:v>54857</c:v>
                </c:pt>
                <c:pt idx="2154">
                  <c:v>54864</c:v>
                </c:pt>
                <c:pt idx="2155">
                  <c:v>54871</c:v>
                </c:pt>
                <c:pt idx="2156">
                  <c:v>54878</c:v>
                </c:pt>
                <c:pt idx="2157">
                  <c:v>54885</c:v>
                </c:pt>
                <c:pt idx="2158">
                  <c:v>54892</c:v>
                </c:pt>
                <c:pt idx="2159">
                  <c:v>54899</c:v>
                </c:pt>
                <c:pt idx="2160">
                  <c:v>54906</c:v>
                </c:pt>
                <c:pt idx="2161">
                  <c:v>54913</c:v>
                </c:pt>
                <c:pt idx="2162">
                  <c:v>54920</c:v>
                </c:pt>
                <c:pt idx="2163">
                  <c:v>54927</c:v>
                </c:pt>
                <c:pt idx="2164">
                  <c:v>54934</c:v>
                </c:pt>
                <c:pt idx="2165">
                  <c:v>54941</c:v>
                </c:pt>
                <c:pt idx="2166">
                  <c:v>54948</c:v>
                </c:pt>
                <c:pt idx="2167">
                  <c:v>54955</c:v>
                </c:pt>
                <c:pt idx="2168">
                  <c:v>54962</c:v>
                </c:pt>
                <c:pt idx="2169">
                  <c:v>54969</c:v>
                </c:pt>
                <c:pt idx="2170">
                  <c:v>54976</c:v>
                </c:pt>
                <c:pt idx="2171">
                  <c:v>54983</c:v>
                </c:pt>
                <c:pt idx="2172">
                  <c:v>54990</c:v>
                </c:pt>
                <c:pt idx="2173">
                  <c:v>54997</c:v>
                </c:pt>
                <c:pt idx="2174">
                  <c:v>55004</c:v>
                </c:pt>
                <c:pt idx="2175">
                  <c:v>55011</c:v>
                </c:pt>
                <c:pt idx="2176">
                  <c:v>55018</c:v>
                </c:pt>
                <c:pt idx="2177">
                  <c:v>55025</c:v>
                </c:pt>
                <c:pt idx="2178">
                  <c:v>55032</c:v>
                </c:pt>
                <c:pt idx="2179">
                  <c:v>55039</c:v>
                </c:pt>
                <c:pt idx="2180">
                  <c:v>55046</c:v>
                </c:pt>
                <c:pt idx="2181">
                  <c:v>55053</c:v>
                </c:pt>
                <c:pt idx="2182">
                  <c:v>55060</c:v>
                </c:pt>
                <c:pt idx="2183">
                  <c:v>55067</c:v>
                </c:pt>
                <c:pt idx="2184">
                  <c:v>55074</c:v>
                </c:pt>
                <c:pt idx="2185">
                  <c:v>55081</c:v>
                </c:pt>
                <c:pt idx="2186">
                  <c:v>55088</c:v>
                </c:pt>
                <c:pt idx="2187">
                  <c:v>55095</c:v>
                </c:pt>
                <c:pt idx="2188">
                  <c:v>55102</c:v>
                </c:pt>
                <c:pt idx="2189">
                  <c:v>55109</c:v>
                </c:pt>
                <c:pt idx="2190">
                  <c:v>55116</c:v>
                </c:pt>
                <c:pt idx="2191">
                  <c:v>55123</c:v>
                </c:pt>
                <c:pt idx="2192">
                  <c:v>55130</c:v>
                </c:pt>
                <c:pt idx="2193">
                  <c:v>55137</c:v>
                </c:pt>
                <c:pt idx="2194">
                  <c:v>55144</c:v>
                </c:pt>
                <c:pt idx="2195">
                  <c:v>55151</c:v>
                </c:pt>
                <c:pt idx="2196">
                  <c:v>55158</c:v>
                </c:pt>
                <c:pt idx="2197">
                  <c:v>55165</c:v>
                </c:pt>
                <c:pt idx="2198">
                  <c:v>55172</c:v>
                </c:pt>
                <c:pt idx="2199">
                  <c:v>55179</c:v>
                </c:pt>
                <c:pt idx="2200">
                  <c:v>55186</c:v>
                </c:pt>
                <c:pt idx="2201">
                  <c:v>55193</c:v>
                </c:pt>
                <c:pt idx="2202">
                  <c:v>55200</c:v>
                </c:pt>
                <c:pt idx="2203">
                  <c:v>55207</c:v>
                </c:pt>
                <c:pt idx="2204">
                  <c:v>55214</c:v>
                </c:pt>
                <c:pt idx="2205">
                  <c:v>55221</c:v>
                </c:pt>
                <c:pt idx="2206">
                  <c:v>55228</c:v>
                </c:pt>
                <c:pt idx="2207">
                  <c:v>55235</c:v>
                </c:pt>
                <c:pt idx="2208">
                  <c:v>55242</c:v>
                </c:pt>
                <c:pt idx="2209">
                  <c:v>55249</c:v>
                </c:pt>
                <c:pt idx="2210">
                  <c:v>55256</c:v>
                </c:pt>
                <c:pt idx="2211">
                  <c:v>55263</c:v>
                </c:pt>
                <c:pt idx="2212">
                  <c:v>55270</c:v>
                </c:pt>
                <c:pt idx="2213">
                  <c:v>55277</c:v>
                </c:pt>
                <c:pt idx="2214">
                  <c:v>55284</c:v>
                </c:pt>
                <c:pt idx="2215">
                  <c:v>55291</c:v>
                </c:pt>
                <c:pt idx="2216">
                  <c:v>55298</c:v>
                </c:pt>
                <c:pt idx="2217">
                  <c:v>55305</c:v>
                </c:pt>
                <c:pt idx="2218">
                  <c:v>55312</c:v>
                </c:pt>
                <c:pt idx="2219">
                  <c:v>55319</c:v>
                </c:pt>
                <c:pt idx="2220">
                  <c:v>55326</c:v>
                </c:pt>
                <c:pt idx="2221">
                  <c:v>55333</c:v>
                </c:pt>
                <c:pt idx="2222">
                  <c:v>55340</c:v>
                </c:pt>
                <c:pt idx="2223">
                  <c:v>55347</c:v>
                </c:pt>
                <c:pt idx="2224">
                  <c:v>55354</c:v>
                </c:pt>
                <c:pt idx="2225">
                  <c:v>55361</c:v>
                </c:pt>
                <c:pt idx="2226">
                  <c:v>55368</c:v>
                </c:pt>
                <c:pt idx="2227">
                  <c:v>55375</c:v>
                </c:pt>
                <c:pt idx="2228">
                  <c:v>55382</c:v>
                </c:pt>
                <c:pt idx="2229">
                  <c:v>55389</c:v>
                </c:pt>
                <c:pt idx="2230">
                  <c:v>55396</c:v>
                </c:pt>
                <c:pt idx="2231">
                  <c:v>55403</c:v>
                </c:pt>
                <c:pt idx="2232">
                  <c:v>55410</c:v>
                </c:pt>
                <c:pt idx="2233">
                  <c:v>55417</c:v>
                </c:pt>
                <c:pt idx="2234">
                  <c:v>55424</c:v>
                </c:pt>
                <c:pt idx="2235">
                  <c:v>55431</c:v>
                </c:pt>
                <c:pt idx="2236">
                  <c:v>55438</c:v>
                </c:pt>
                <c:pt idx="2237">
                  <c:v>55445</c:v>
                </c:pt>
                <c:pt idx="2238">
                  <c:v>55452</c:v>
                </c:pt>
                <c:pt idx="2239">
                  <c:v>55459</c:v>
                </c:pt>
                <c:pt idx="2240">
                  <c:v>55466</c:v>
                </c:pt>
                <c:pt idx="2241">
                  <c:v>55473</c:v>
                </c:pt>
                <c:pt idx="2242">
                  <c:v>55480</c:v>
                </c:pt>
                <c:pt idx="2243">
                  <c:v>55487</c:v>
                </c:pt>
                <c:pt idx="2244">
                  <c:v>55494</c:v>
                </c:pt>
                <c:pt idx="2245">
                  <c:v>55501</c:v>
                </c:pt>
                <c:pt idx="2246">
                  <c:v>55508</c:v>
                </c:pt>
                <c:pt idx="2247">
                  <c:v>55516</c:v>
                </c:pt>
                <c:pt idx="2248">
                  <c:v>55523</c:v>
                </c:pt>
                <c:pt idx="2249">
                  <c:v>55530</c:v>
                </c:pt>
                <c:pt idx="2250">
                  <c:v>55537</c:v>
                </c:pt>
                <c:pt idx="2251">
                  <c:v>55544</c:v>
                </c:pt>
                <c:pt idx="2252">
                  <c:v>55551</c:v>
                </c:pt>
                <c:pt idx="2253">
                  <c:v>55558</c:v>
                </c:pt>
                <c:pt idx="2254">
                  <c:v>55565</c:v>
                </c:pt>
                <c:pt idx="2255">
                  <c:v>55572</c:v>
                </c:pt>
                <c:pt idx="2256">
                  <c:v>55579</c:v>
                </c:pt>
                <c:pt idx="2257">
                  <c:v>55586</c:v>
                </c:pt>
                <c:pt idx="2258">
                  <c:v>55593</c:v>
                </c:pt>
                <c:pt idx="2259">
                  <c:v>55600</c:v>
                </c:pt>
                <c:pt idx="2260">
                  <c:v>55607</c:v>
                </c:pt>
                <c:pt idx="2261">
                  <c:v>55614</c:v>
                </c:pt>
                <c:pt idx="2262">
                  <c:v>55621</c:v>
                </c:pt>
                <c:pt idx="2263">
                  <c:v>55632</c:v>
                </c:pt>
                <c:pt idx="2264">
                  <c:v>55635</c:v>
                </c:pt>
                <c:pt idx="2265">
                  <c:v>55645</c:v>
                </c:pt>
                <c:pt idx="2266">
                  <c:v>55652</c:v>
                </c:pt>
                <c:pt idx="2267">
                  <c:v>55659</c:v>
                </c:pt>
                <c:pt idx="2268">
                  <c:v>55666</c:v>
                </c:pt>
                <c:pt idx="2269">
                  <c:v>55673</c:v>
                </c:pt>
                <c:pt idx="2270">
                  <c:v>55680</c:v>
                </c:pt>
                <c:pt idx="2271">
                  <c:v>55687</c:v>
                </c:pt>
                <c:pt idx="2272">
                  <c:v>55694</c:v>
                </c:pt>
                <c:pt idx="2273">
                  <c:v>55701</c:v>
                </c:pt>
                <c:pt idx="2274">
                  <c:v>55708</c:v>
                </c:pt>
                <c:pt idx="2275">
                  <c:v>55715</c:v>
                </c:pt>
                <c:pt idx="2276">
                  <c:v>55722</c:v>
                </c:pt>
                <c:pt idx="2277">
                  <c:v>55729</c:v>
                </c:pt>
                <c:pt idx="2278">
                  <c:v>55736</c:v>
                </c:pt>
                <c:pt idx="2279">
                  <c:v>55743</c:v>
                </c:pt>
                <c:pt idx="2280">
                  <c:v>55750</c:v>
                </c:pt>
                <c:pt idx="2281">
                  <c:v>55757</c:v>
                </c:pt>
                <c:pt idx="2282">
                  <c:v>55764</c:v>
                </c:pt>
                <c:pt idx="2283">
                  <c:v>55771</c:v>
                </c:pt>
                <c:pt idx="2284">
                  <c:v>55778</c:v>
                </c:pt>
                <c:pt idx="2285">
                  <c:v>55785</c:v>
                </c:pt>
                <c:pt idx="2286">
                  <c:v>55792</c:v>
                </c:pt>
                <c:pt idx="2287">
                  <c:v>55799</c:v>
                </c:pt>
                <c:pt idx="2288">
                  <c:v>55806</c:v>
                </c:pt>
                <c:pt idx="2289">
                  <c:v>55813</c:v>
                </c:pt>
                <c:pt idx="2290">
                  <c:v>55820</c:v>
                </c:pt>
                <c:pt idx="2291">
                  <c:v>55827</c:v>
                </c:pt>
                <c:pt idx="2292">
                  <c:v>55834</c:v>
                </c:pt>
                <c:pt idx="2293">
                  <c:v>55841</c:v>
                </c:pt>
                <c:pt idx="2294">
                  <c:v>55848</c:v>
                </c:pt>
                <c:pt idx="2295">
                  <c:v>55855</c:v>
                </c:pt>
                <c:pt idx="2296">
                  <c:v>55862</c:v>
                </c:pt>
                <c:pt idx="2297">
                  <c:v>55869</c:v>
                </c:pt>
                <c:pt idx="2298">
                  <c:v>55876</c:v>
                </c:pt>
                <c:pt idx="2299">
                  <c:v>55884</c:v>
                </c:pt>
                <c:pt idx="2300">
                  <c:v>55891</c:v>
                </c:pt>
                <c:pt idx="2301">
                  <c:v>55898</c:v>
                </c:pt>
                <c:pt idx="2302">
                  <c:v>55905</c:v>
                </c:pt>
                <c:pt idx="2303">
                  <c:v>55912</c:v>
                </c:pt>
                <c:pt idx="2304">
                  <c:v>55919</c:v>
                </c:pt>
                <c:pt idx="2305">
                  <c:v>55926</c:v>
                </c:pt>
                <c:pt idx="2306">
                  <c:v>55933</c:v>
                </c:pt>
                <c:pt idx="2307">
                  <c:v>55940</c:v>
                </c:pt>
                <c:pt idx="2308">
                  <c:v>55947</c:v>
                </c:pt>
                <c:pt idx="2309">
                  <c:v>55954</c:v>
                </c:pt>
                <c:pt idx="2310">
                  <c:v>55961</c:v>
                </c:pt>
                <c:pt idx="2311">
                  <c:v>55968</c:v>
                </c:pt>
                <c:pt idx="2312">
                  <c:v>55975</c:v>
                </c:pt>
                <c:pt idx="2313">
                  <c:v>55984</c:v>
                </c:pt>
                <c:pt idx="2314">
                  <c:v>55991</c:v>
                </c:pt>
                <c:pt idx="2315">
                  <c:v>55998</c:v>
                </c:pt>
                <c:pt idx="2316">
                  <c:v>56006</c:v>
                </c:pt>
                <c:pt idx="2317">
                  <c:v>56012</c:v>
                </c:pt>
                <c:pt idx="2318">
                  <c:v>56019</c:v>
                </c:pt>
                <c:pt idx="2319">
                  <c:v>56026</c:v>
                </c:pt>
                <c:pt idx="2320">
                  <c:v>56033</c:v>
                </c:pt>
                <c:pt idx="2321">
                  <c:v>56040</c:v>
                </c:pt>
                <c:pt idx="2322">
                  <c:v>56047</c:v>
                </c:pt>
                <c:pt idx="2323">
                  <c:v>56054</c:v>
                </c:pt>
                <c:pt idx="2324">
                  <c:v>56061</c:v>
                </c:pt>
                <c:pt idx="2325">
                  <c:v>56068</c:v>
                </c:pt>
                <c:pt idx="2326">
                  <c:v>56075</c:v>
                </c:pt>
                <c:pt idx="2327">
                  <c:v>56082</c:v>
                </c:pt>
                <c:pt idx="2328">
                  <c:v>56089</c:v>
                </c:pt>
                <c:pt idx="2329">
                  <c:v>56096</c:v>
                </c:pt>
                <c:pt idx="2330">
                  <c:v>56103</c:v>
                </c:pt>
                <c:pt idx="2331">
                  <c:v>56110</c:v>
                </c:pt>
                <c:pt idx="2332">
                  <c:v>56117</c:v>
                </c:pt>
                <c:pt idx="2333">
                  <c:v>56124</c:v>
                </c:pt>
                <c:pt idx="2334">
                  <c:v>56131</c:v>
                </c:pt>
                <c:pt idx="2335">
                  <c:v>56138</c:v>
                </c:pt>
                <c:pt idx="2336">
                  <c:v>56145</c:v>
                </c:pt>
                <c:pt idx="2337">
                  <c:v>56152</c:v>
                </c:pt>
                <c:pt idx="2338">
                  <c:v>56159</c:v>
                </c:pt>
                <c:pt idx="2339">
                  <c:v>56166</c:v>
                </c:pt>
                <c:pt idx="2340">
                  <c:v>56173</c:v>
                </c:pt>
                <c:pt idx="2341">
                  <c:v>56180</c:v>
                </c:pt>
                <c:pt idx="2342">
                  <c:v>56187</c:v>
                </c:pt>
                <c:pt idx="2343">
                  <c:v>56194</c:v>
                </c:pt>
                <c:pt idx="2344">
                  <c:v>56201</c:v>
                </c:pt>
                <c:pt idx="2345">
                  <c:v>56208</c:v>
                </c:pt>
                <c:pt idx="2346">
                  <c:v>56215</c:v>
                </c:pt>
                <c:pt idx="2347">
                  <c:v>56222</c:v>
                </c:pt>
                <c:pt idx="2348">
                  <c:v>56229</c:v>
                </c:pt>
                <c:pt idx="2349">
                  <c:v>56236</c:v>
                </c:pt>
                <c:pt idx="2350">
                  <c:v>56247</c:v>
                </c:pt>
                <c:pt idx="2351">
                  <c:v>56251</c:v>
                </c:pt>
                <c:pt idx="2352">
                  <c:v>56257</c:v>
                </c:pt>
                <c:pt idx="2353">
                  <c:v>56264</c:v>
                </c:pt>
                <c:pt idx="2354">
                  <c:v>56271</c:v>
                </c:pt>
                <c:pt idx="2355">
                  <c:v>56278</c:v>
                </c:pt>
                <c:pt idx="2356">
                  <c:v>56285</c:v>
                </c:pt>
                <c:pt idx="2357">
                  <c:v>56292</c:v>
                </c:pt>
                <c:pt idx="2358">
                  <c:v>56299</c:v>
                </c:pt>
                <c:pt idx="2359">
                  <c:v>56306</c:v>
                </c:pt>
                <c:pt idx="2360">
                  <c:v>56313</c:v>
                </c:pt>
                <c:pt idx="2361">
                  <c:v>56320</c:v>
                </c:pt>
                <c:pt idx="2362">
                  <c:v>56327</c:v>
                </c:pt>
                <c:pt idx="2363">
                  <c:v>56334</c:v>
                </c:pt>
                <c:pt idx="2364">
                  <c:v>56341</c:v>
                </c:pt>
                <c:pt idx="2365">
                  <c:v>56348</c:v>
                </c:pt>
                <c:pt idx="2366">
                  <c:v>56355</c:v>
                </c:pt>
                <c:pt idx="2367">
                  <c:v>56362</c:v>
                </c:pt>
                <c:pt idx="2368">
                  <c:v>56369</c:v>
                </c:pt>
                <c:pt idx="2369">
                  <c:v>56376</c:v>
                </c:pt>
                <c:pt idx="2370">
                  <c:v>56383</c:v>
                </c:pt>
                <c:pt idx="2371">
                  <c:v>56390</c:v>
                </c:pt>
                <c:pt idx="2372">
                  <c:v>56397</c:v>
                </c:pt>
                <c:pt idx="2373">
                  <c:v>56404</c:v>
                </c:pt>
                <c:pt idx="2374">
                  <c:v>56411</c:v>
                </c:pt>
                <c:pt idx="2375">
                  <c:v>56418</c:v>
                </c:pt>
                <c:pt idx="2376">
                  <c:v>56425</c:v>
                </c:pt>
                <c:pt idx="2377">
                  <c:v>56432</c:v>
                </c:pt>
                <c:pt idx="2378">
                  <c:v>56439</c:v>
                </c:pt>
                <c:pt idx="2379">
                  <c:v>56446</c:v>
                </c:pt>
                <c:pt idx="2380">
                  <c:v>56453</c:v>
                </c:pt>
                <c:pt idx="2381">
                  <c:v>56460</c:v>
                </c:pt>
                <c:pt idx="2382">
                  <c:v>56467</c:v>
                </c:pt>
                <c:pt idx="2383">
                  <c:v>56474</c:v>
                </c:pt>
                <c:pt idx="2384">
                  <c:v>56481</c:v>
                </c:pt>
                <c:pt idx="2385">
                  <c:v>56488</c:v>
                </c:pt>
                <c:pt idx="2386">
                  <c:v>56495</c:v>
                </c:pt>
                <c:pt idx="2387">
                  <c:v>56502</c:v>
                </c:pt>
                <c:pt idx="2388">
                  <c:v>56509</c:v>
                </c:pt>
                <c:pt idx="2389">
                  <c:v>56516</c:v>
                </c:pt>
                <c:pt idx="2390">
                  <c:v>56523</c:v>
                </c:pt>
                <c:pt idx="2391">
                  <c:v>56530</c:v>
                </c:pt>
                <c:pt idx="2392">
                  <c:v>56537</c:v>
                </c:pt>
                <c:pt idx="2393">
                  <c:v>56544</c:v>
                </c:pt>
                <c:pt idx="2394">
                  <c:v>56551</c:v>
                </c:pt>
                <c:pt idx="2395">
                  <c:v>56558</c:v>
                </c:pt>
                <c:pt idx="2396">
                  <c:v>56565</c:v>
                </c:pt>
                <c:pt idx="2397">
                  <c:v>56572</c:v>
                </c:pt>
                <c:pt idx="2398">
                  <c:v>56579</c:v>
                </c:pt>
                <c:pt idx="2399">
                  <c:v>56586</c:v>
                </c:pt>
                <c:pt idx="2400">
                  <c:v>56593</c:v>
                </c:pt>
                <c:pt idx="2401">
                  <c:v>56600</c:v>
                </c:pt>
                <c:pt idx="2402">
                  <c:v>56607</c:v>
                </c:pt>
                <c:pt idx="2403">
                  <c:v>56614</c:v>
                </c:pt>
                <c:pt idx="2404">
                  <c:v>56621</c:v>
                </c:pt>
                <c:pt idx="2405">
                  <c:v>56628</c:v>
                </c:pt>
                <c:pt idx="2406">
                  <c:v>56635</c:v>
                </c:pt>
                <c:pt idx="2407">
                  <c:v>56642</c:v>
                </c:pt>
                <c:pt idx="2408">
                  <c:v>56649</c:v>
                </c:pt>
                <c:pt idx="2409">
                  <c:v>56656</c:v>
                </c:pt>
                <c:pt idx="2410">
                  <c:v>56663</c:v>
                </c:pt>
                <c:pt idx="2411">
                  <c:v>56670</c:v>
                </c:pt>
                <c:pt idx="2412">
                  <c:v>56677</c:v>
                </c:pt>
                <c:pt idx="2413">
                  <c:v>56684</c:v>
                </c:pt>
                <c:pt idx="2414">
                  <c:v>56691</c:v>
                </c:pt>
                <c:pt idx="2415">
                  <c:v>56698</c:v>
                </c:pt>
                <c:pt idx="2416">
                  <c:v>56705</c:v>
                </c:pt>
                <c:pt idx="2417">
                  <c:v>56712</c:v>
                </c:pt>
                <c:pt idx="2418">
                  <c:v>56719</c:v>
                </c:pt>
                <c:pt idx="2419">
                  <c:v>56726</c:v>
                </c:pt>
                <c:pt idx="2420">
                  <c:v>56733</c:v>
                </c:pt>
                <c:pt idx="2421">
                  <c:v>56740</c:v>
                </c:pt>
                <c:pt idx="2422">
                  <c:v>56747</c:v>
                </c:pt>
                <c:pt idx="2423">
                  <c:v>56754</c:v>
                </c:pt>
                <c:pt idx="2424">
                  <c:v>56761</c:v>
                </c:pt>
                <c:pt idx="2425">
                  <c:v>56768</c:v>
                </c:pt>
                <c:pt idx="2426">
                  <c:v>56775</c:v>
                </c:pt>
                <c:pt idx="2427">
                  <c:v>56782</c:v>
                </c:pt>
                <c:pt idx="2428">
                  <c:v>56789</c:v>
                </c:pt>
                <c:pt idx="2429">
                  <c:v>56796</c:v>
                </c:pt>
                <c:pt idx="2430">
                  <c:v>56803</c:v>
                </c:pt>
                <c:pt idx="2431">
                  <c:v>56810</c:v>
                </c:pt>
                <c:pt idx="2432">
                  <c:v>56817</c:v>
                </c:pt>
                <c:pt idx="2433">
                  <c:v>56824</c:v>
                </c:pt>
                <c:pt idx="2434">
                  <c:v>56831</c:v>
                </c:pt>
                <c:pt idx="2435">
                  <c:v>56838</c:v>
                </c:pt>
                <c:pt idx="2436">
                  <c:v>56845</c:v>
                </c:pt>
                <c:pt idx="2437">
                  <c:v>56852</c:v>
                </c:pt>
                <c:pt idx="2438">
                  <c:v>56859</c:v>
                </c:pt>
                <c:pt idx="2439">
                  <c:v>56866</c:v>
                </c:pt>
                <c:pt idx="2440">
                  <c:v>56873</c:v>
                </c:pt>
                <c:pt idx="2441">
                  <c:v>56880</c:v>
                </c:pt>
                <c:pt idx="2442">
                  <c:v>56887</c:v>
                </c:pt>
                <c:pt idx="2443">
                  <c:v>56894</c:v>
                </c:pt>
                <c:pt idx="2444">
                  <c:v>56901</c:v>
                </c:pt>
                <c:pt idx="2445">
                  <c:v>56908</c:v>
                </c:pt>
                <c:pt idx="2446">
                  <c:v>56915</c:v>
                </c:pt>
                <c:pt idx="2447">
                  <c:v>56922</c:v>
                </c:pt>
                <c:pt idx="2448">
                  <c:v>56929</c:v>
                </c:pt>
                <c:pt idx="2449">
                  <c:v>56936</c:v>
                </c:pt>
                <c:pt idx="2450">
                  <c:v>56943</c:v>
                </c:pt>
                <c:pt idx="2451">
                  <c:v>56950</c:v>
                </c:pt>
                <c:pt idx="2452">
                  <c:v>56957</c:v>
                </c:pt>
                <c:pt idx="2453">
                  <c:v>56964</c:v>
                </c:pt>
                <c:pt idx="2454">
                  <c:v>56971</c:v>
                </c:pt>
                <c:pt idx="2455">
                  <c:v>56978</c:v>
                </c:pt>
                <c:pt idx="2456">
                  <c:v>56985</c:v>
                </c:pt>
                <c:pt idx="2457">
                  <c:v>56992</c:v>
                </c:pt>
                <c:pt idx="2458">
                  <c:v>56999</c:v>
                </c:pt>
                <c:pt idx="2459">
                  <c:v>57006</c:v>
                </c:pt>
                <c:pt idx="2460">
                  <c:v>57013</c:v>
                </c:pt>
                <c:pt idx="2461">
                  <c:v>57020</c:v>
                </c:pt>
                <c:pt idx="2462">
                  <c:v>57027</c:v>
                </c:pt>
                <c:pt idx="2463">
                  <c:v>57034</c:v>
                </c:pt>
                <c:pt idx="2464">
                  <c:v>57041</c:v>
                </c:pt>
                <c:pt idx="2465">
                  <c:v>57048</c:v>
                </c:pt>
                <c:pt idx="2466">
                  <c:v>57055</c:v>
                </c:pt>
                <c:pt idx="2467">
                  <c:v>57062</c:v>
                </c:pt>
                <c:pt idx="2468">
                  <c:v>57069</c:v>
                </c:pt>
                <c:pt idx="2469">
                  <c:v>57076</c:v>
                </c:pt>
                <c:pt idx="2470">
                  <c:v>57083</c:v>
                </c:pt>
                <c:pt idx="2471">
                  <c:v>57090</c:v>
                </c:pt>
                <c:pt idx="2472">
                  <c:v>57097</c:v>
                </c:pt>
                <c:pt idx="2473">
                  <c:v>57104</c:v>
                </c:pt>
                <c:pt idx="2474">
                  <c:v>57111</c:v>
                </c:pt>
                <c:pt idx="2475">
                  <c:v>57118</c:v>
                </c:pt>
                <c:pt idx="2476">
                  <c:v>57125</c:v>
                </c:pt>
                <c:pt idx="2477">
                  <c:v>57132</c:v>
                </c:pt>
                <c:pt idx="2478">
                  <c:v>57139</c:v>
                </c:pt>
                <c:pt idx="2479">
                  <c:v>57146</c:v>
                </c:pt>
                <c:pt idx="2480">
                  <c:v>57153</c:v>
                </c:pt>
                <c:pt idx="2481">
                  <c:v>57160</c:v>
                </c:pt>
                <c:pt idx="2482">
                  <c:v>57167</c:v>
                </c:pt>
                <c:pt idx="2483">
                  <c:v>57174</c:v>
                </c:pt>
                <c:pt idx="2484">
                  <c:v>57181</c:v>
                </c:pt>
                <c:pt idx="2485">
                  <c:v>57188</c:v>
                </c:pt>
                <c:pt idx="2486">
                  <c:v>57195</c:v>
                </c:pt>
                <c:pt idx="2487">
                  <c:v>57202</c:v>
                </c:pt>
                <c:pt idx="2488">
                  <c:v>57209</c:v>
                </c:pt>
                <c:pt idx="2489">
                  <c:v>57216</c:v>
                </c:pt>
                <c:pt idx="2490">
                  <c:v>57223</c:v>
                </c:pt>
                <c:pt idx="2491">
                  <c:v>57230</c:v>
                </c:pt>
                <c:pt idx="2492">
                  <c:v>57237</c:v>
                </c:pt>
                <c:pt idx="2493">
                  <c:v>57244</c:v>
                </c:pt>
                <c:pt idx="2494">
                  <c:v>57251</c:v>
                </c:pt>
                <c:pt idx="2495">
                  <c:v>57258</c:v>
                </c:pt>
                <c:pt idx="2496">
                  <c:v>57265</c:v>
                </c:pt>
                <c:pt idx="2497">
                  <c:v>57272</c:v>
                </c:pt>
                <c:pt idx="2498">
                  <c:v>57279</c:v>
                </c:pt>
                <c:pt idx="2499">
                  <c:v>57286</c:v>
                </c:pt>
                <c:pt idx="2500">
                  <c:v>57293</c:v>
                </c:pt>
                <c:pt idx="2501">
                  <c:v>57300</c:v>
                </c:pt>
                <c:pt idx="2502">
                  <c:v>57307</c:v>
                </c:pt>
                <c:pt idx="2503">
                  <c:v>57314</c:v>
                </c:pt>
                <c:pt idx="2504">
                  <c:v>57321</c:v>
                </c:pt>
                <c:pt idx="2505">
                  <c:v>57328</c:v>
                </c:pt>
                <c:pt idx="2506">
                  <c:v>57335</c:v>
                </c:pt>
                <c:pt idx="2507">
                  <c:v>57343</c:v>
                </c:pt>
                <c:pt idx="2508">
                  <c:v>57350</c:v>
                </c:pt>
                <c:pt idx="2509">
                  <c:v>57357</c:v>
                </c:pt>
                <c:pt idx="2510">
                  <c:v>57364</c:v>
                </c:pt>
                <c:pt idx="2511">
                  <c:v>57371</c:v>
                </c:pt>
                <c:pt idx="2512">
                  <c:v>57378</c:v>
                </c:pt>
                <c:pt idx="2513">
                  <c:v>57385</c:v>
                </c:pt>
                <c:pt idx="2514">
                  <c:v>57392</c:v>
                </c:pt>
                <c:pt idx="2515">
                  <c:v>57399</c:v>
                </c:pt>
                <c:pt idx="2516">
                  <c:v>57406</c:v>
                </c:pt>
                <c:pt idx="2517">
                  <c:v>57413</c:v>
                </c:pt>
                <c:pt idx="2518">
                  <c:v>57420</c:v>
                </c:pt>
                <c:pt idx="2519">
                  <c:v>57427</c:v>
                </c:pt>
                <c:pt idx="2520">
                  <c:v>57434</c:v>
                </c:pt>
                <c:pt idx="2521">
                  <c:v>57441</c:v>
                </c:pt>
                <c:pt idx="2522">
                  <c:v>57448</c:v>
                </c:pt>
                <c:pt idx="2523">
                  <c:v>57459</c:v>
                </c:pt>
                <c:pt idx="2524">
                  <c:v>57462</c:v>
                </c:pt>
                <c:pt idx="2525">
                  <c:v>57469</c:v>
                </c:pt>
                <c:pt idx="2526">
                  <c:v>57476</c:v>
                </c:pt>
                <c:pt idx="2527">
                  <c:v>57483</c:v>
                </c:pt>
                <c:pt idx="2528">
                  <c:v>57490</c:v>
                </c:pt>
                <c:pt idx="2529">
                  <c:v>57497</c:v>
                </c:pt>
                <c:pt idx="2530">
                  <c:v>57504</c:v>
                </c:pt>
                <c:pt idx="2531">
                  <c:v>57511</c:v>
                </c:pt>
                <c:pt idx="2532">
                  <c:v>57518</c:v>
                </c:pt>
                <c:pt idx="2533">
                  <c:v>57525</c:v>
                </c:pt>
                <c:pt idx="2534">
                  <c:v>57532</c:v>
                </c:pt>
                <c:pt idx="2535">
                  <c:v>57539</c:v>
                </c:pt>
                <c:pt idx="2536">
                  <c:v>57546</c:v>
                </c:pt>
                <c:pt idx="2537">
                  <c:v>57553</c:v>
                </c:pt>
                <c:pt idx="2538">
                  <c:v>57560</c:v>
                </c:pt>
                <c:pt idx="2539">
                  <c:v>57567</c:v>
                </c:pt>
                <c:pt idx="2540">
                  <c:v>57574</c:v>
                </c:pt>
                <c:pt idx="2541">
                  <c:v>57581</c:v>
                </c:pt>
                <c:pt idx="2542">
                  <c:v>57588</c:v>
                </c:pt>
                <c:pt idx="2543">
                  <c:v>57595</c:v>
                </c:pt>
                <c:pt idx="2544">
                  <c:v>57602</c:v>
                </c:pt>
                <c:pt idx="2545">
                  <c:v>57609</c:v>
                </c:pt>
                <c:pt idx="2546">
                  <c:v>57616</c:v>
                </c:pt>
                <c:pt idx="2547">
                  <c:v>57623</c:v>
                </c:pt>
                <c:pt idx="2548">
                  <c:v>57630</c:v>
                </c:pt>
                <c:pt idx="2549">
                  <c:v>57637</c:v>
                </c:pt>
                <c:pt idx="2550">
                  <c:v>57644</c:v>
                </c:pt>
                <c:pt idx="2551">
                  <c:v>57651</c:v>
                </c:pt>
                <c:pt idx="2552">
                  <c:v>57658</c:v>
                </c:pt>
                <c:pt idx="2553">
                  <c:v>57665</c:v>
                </c:pt>
                <c:pt idx="2554">
                  <c:v>57672</c:v>
                </c:pt>
                <c:pt idx="2555">
                  <c:v>57679</c:v>
                </c:pt>
                <c:pt idx="2556">
                  <c:v>57686</c:v>
                </c:pt>
                <c:pt idx="2557">
                  <c:v>57693</c:v>
                </c:pt>
                <c:pt idx="2558">
                  <c:v>57700</c:v>
                </c:pt>
                <c:pt idx="2559">
                  <c:v>57710</c:v>
                </c:pt>
                <c:pt idx="2560">
                  <c:v>57717</c:v>
                </c:pt>
                <c:pt idx="2561">
                  <c:v>57724</c:v>
                </c:pt>
                <c:pt idx="2562">
                  <c:v>57731</c:v>
                </c:pt>
                <c:pt idx="2563">
                  <c:v>57738</c:v>
                </c:pt>
                <c:pt idx="2564">
                  <c:v>57745</c:v>
                </c:pt>
                <c:pt idx="2565">
                  <c:v>57752</c:v>
                </c:pt>
                <c:pt idx="2566">
                  <c:v>57759</c:v>
                </c:pt>
                <c:pt idx="2567">
                  <c:v>57766</c:v>
                </c:pt>
                <c:pt idx="2568">
                  <c:v>57773</c:v>
                </c:pt>
                <c:pt idx="2569">
                  <c:v>57780</c:v>
                </c:pt>
                <c:pt idx="2570">
                  <c:v>57787</c:v>
                </c:pt>
                <c:pt idx="2571">
                  <c:v>57794</c:v>
                </c:pt>
                <c:pt idx="2572">
                  <c:v>57801</c:v>
                </c:pt>
                <c:pt idx="2573">
                  <c:v>57808</c:v>
                </c:pt>
                <c:pt idx="2574">
                  <c:v>57817</c:v>
                </c:pt>
                <c:pt idx="2575">
                  <c:v>57822</c:v>
                </c:pt>
                <c:pt idx="2576">
                  <c:v>57829</c:v>
                </c:pt>
                <c:pt idx="2577">
                  <c:v>57836</c:v>
                </c:pt>
                <c:pt idx="2578">
                  <c:v>57843</c:v>
                </c:pt>
                <c:pt idx="2579">
                  <c:v>57850</c:v>
                </c:pt>
                <c:pt idx="2580">
                  <c:v>57857</c:v>
                </c:pt>
                <c:pt idx="2581">
                  <c:v>57864</c:v>
                </c:pt>
                <c:pt idx="2582">
                  <c:v>57871</c:v>
                </c:pt>
                <c:pt idx="2583">
                  <c:v>57878</c:v>
                </c:pt>
                <c:pt idx="2584">
                  <c:v>57885</c:v>
                </c:pt>
                <c:pt idx="2585">
                  <c:v>57892</c:v>
                </c:pt>
                <c:pt idx="2586">
                  <c:v>57899</c:v>
                </c:pt>
                <c:pt idx="2587">
                  <c:v>57906</c:v>
                </c:pt>
                <c:pt idx="2588">
                  <c:v>57913</c:v>
                </c:pt>
                <c:pt idx="2589">
                  <c:v>57920</c:v>
                </c:pt>
                <c:pt idx="2590">
                  <c:v>57927</c:v>
                </c:pt>
                <c:pt idx="2591">
                  <c:v>57934</c:v>
                </c:pt>
                <c:pt idx="2592">
                  <c:v>57941</c:v>
                </c:pt>
                <c:pt idx="2593">
                  <c:v>57948</c:v>
                </c:pt>
                <c:pt idx="2594">
                  <c:v>57955</c:v>
                </c:pt>
                <c:pt idx="2595">
                  <c:v>57962</c:v>
                </c:pt>
                <c:pt idx="2596">
                  <c:v>57969</c:v>
                </c:pt>
                <c:pt idx="2597">
                  <c:v>57976</c:v>
                </c:pt>
                <c:pt idx="2598">
                  <c:v>57983</c:v>
                </c:pt>
                <c:pt idx="2599">
                  <c:v>57990</c:v>
                </c:pt>
                <c:pt idx="2600">
                  <c:v>57997</c:v>
                </c:pt>
                <c:pt idx="2601">
                  <c:v>58004</c:v>
                </c:pt>
                <c:pt idx="2602">
                  <c:v>58011</c:v>
                </c:pt>
                <c:pt idx="2603">
                  <c:v>58018</c:v>
                </c:pt>
                <c:pt idx="2604">
                  <c:v>58025</c:v>
                </c:pt>
                <c:pt idx="2605">
                  <c:v>58032</c:v>
                </c:pt>
                <c:pt idx="2606">
                  <c:v>58039</c:v>
                </c:pt>
                <c:pt idx="2607">
                  <c:v>58046</c:v>
                </c:pt>
                <c:pt idx="2608">
                  <c:v>58053</c:v>
                </c:pt>
                <c:pt idx="2609">
                  <c:v>58060</c:v>
                </c:pt>
                <c:pt idx="2610">
                  <c:v>58067</c:v>
                </c:pt>
                <c:pt idx="2611">
                  <c:v>58075</c:v>
                </c:pt>
                <c:pt idx="2612">
                  <c:v>58082</c:v>
                </c:pt>
                <c:pt idx="2613">
                  <c:v>58089</c:v>
                </c:pt>
                <c:pt idx="2614">
                  <c:v>58096</c:v>
                </c:pt>
                <c:pt idx="2615">
                  <c:v>58103</c:v>
                </c:pt>
                <c:pt idx="2616">
                  <c:v>58110</c:v>
                </c:pt>
                <c:pt idx="2617">
                  <c:v>58117</c:v>
                </c:pt>
                <c:pt idx="2618">
                  <c:v>58124</c:v>
                </c:pt>
                <c:pt idx="2619">
                  <c:v>58131</c:v>
                </c:pt>
                <c:pt idx="2620">
                  <c:v>58138</c:v>
                </c:pt>
                <c:pt idx="2621">
                  <c:v>58145</c:v>
                </c:pt>
                <c:pt idx="2622">
                  <c:v>58152</c:v>
                </c:pt>
                <c:pt idx="2623">
                  <c:v>58159</c:v>
                </c:pt>
                <c:pt idx="2624">
                  <c:v>58168</c:v>
                </c:pt>
                <c:pt idx="2625">
                  <c:v>58175</c:v>
                </c:pt>
                <c:pt idx="2626">
                  <c:v>58182</c:v>
                </c:pt>
                <c:pt idx="2627">
                  <c:v>58189</c:v>
                </c:pt>
                <c:pt idx="2628">
                  <c:v>58197</c:v>
                </c:pt>
                <c:pt idx="2629">
                  <c:v>58203</c:v>
                </c:pt>
                <c:pt idx="2630">
                  <c:v>58210</c:v>
                </c:pt>
                <c:pt idx="2631">
                  <c:v>58217</c:v>
                </c:pt>
                <c:pt idx="2632">
                  <c:v>58224</c:v>
                </c:pt>
                <c:pt idx="2633">
                  <c:v>58231</c:v>
                </c:pt>
                <c:pt idx="2634">
                  <c:v>58238</c:v>
                </c:pt>
                <c:pt idx="2635">
                  <c:v>58245</c:v>
                </c:pt>
                <c:pt idx="2636">
                  <c:v>58252</c:v>
                </c:pt>
                <c:pt idx="2637">
                  <c:v>58259</c:v>
                </c:pt>
                <c:pt idx="2638">
                  <c:v>58266</c:v>
                </c:pt>
                <c:pt idx="2639">
                  <c:v>58273</c:v>
                </c:pt>
                <c:pt idx="2640">
                  <c:v>58280</c:v>
                </c:pt>
                <c:pt idx="2641">
                  <c:v>58287</c:v>
                </c:pt>
                <c:pt idx="2642">
                  <c:v>58294</c:v>
                </c:pt>
                <c:pt idx="2643">
                  <c:v>58301</c:v>
                </c:pt>
                <c:pt idx="2644">
                  <c:v>58308</c:v>
                </c:pt>
                <c:pt idx="2645">
                  <c:v>58315</c:v>
                </c:pt>
                <c:pt idx="2646">
                  <c:v>58322</c:v>
                </c:pt>
                <c:pt idx="2647">
                  <c:v>58329</c:v>
                </c:pt>
                <c:pt idx="2648">
                  <c:v>58336</c:v>
                </c:pt>
                <c:pt idx="2649">
                  <c:v>58343</c:v>
                </c:pt>
                <c:pt idx="2650">
                  <c:v>58350</c:v>
                </c:pt>
                <c:pt idx="2651">
                  <c:v>58357</c:v>
                </c:pt>
                <c:pt idx="2652">
                  <c:v>58364</c:v>
                </c:pt>
                <c:pt idx="2653">
                  <c:v>58371</c:v>
                </c:pt>
                <c:pt idx="2654">
                  <c:v>58378</c:v>
                </c:pt>
                <c:pt idx="2655">
                  <c:v>58385</c:v>
                </c:pt>
                <c:pt idx="2656">
                  <c:v>58392</c:v>
                </c:pt>
                <c:pt idx="2657">
                  <c:v>58399</c:v>
                </c:pt>
                <c:pt idx="2658">
                  <c:v>58406</c:v>
                </c:pt>
                <c:pt idx="2659">
                  <c:v>58413</c:v>
                </c:pt>
                <c:pt idx="2660">
                  <c:v>58420</c:v>
                </c:pt>
                <c:pt idx="2661">
                  <c:v>58427</c:v>
                </c:pt>
                <c:pt idx="2662">
                  <c:v>58438</c:v>
                </c:pt>
                <c:pt idx="2663">
                  <c:v>58442</c:v>
                </c:pt>
                <c:pt idx="2664">
                  <c:v>58448</c:v>
                </c:pt>
                <c:pt idx="2665">
                  <c:v>58455</c:v>
                </c:pt>
                <c:pt idx="2666">
                  <c:v>58462</c:v>
                </c:pt>
                <c:pt idx="2667">
                  <c:v>58469</c:v>
                </c:pt>
                <c:pt idx="2668">
                  <c:v>58476</c:v>
                </c:pt>
                <c:pt idx="2669">
                  <c:v>58483</c:v>
                </c:pt>
                <c:pt idx="2670">
                  <c:v>58490</c:v>
                </c:pt>
                <c:pt idx="2671">
                  <c:v>58497</c:v>
                </c:pt>
                <c:pt idx="2672">
                  <c:v>58504</c:v>
                </c:pt>
                <c:pt idx="2673">
                  <c:v>58511</c:v>
                </c:pt>
                <c:pt idx="2674">
                  <c:v>58518</c:v>
                </c:pt>
                <c:pt idx="2675">
                  <c:v>58525</c:v>
                </c:pt>
                <c:pt idx="2676">
                  <c:v>58532</c:v>
                </c:pt>
                <c:pt idx="2677">
                  <c:v>58539</c:v>
                </c:pt>
                <c:pt idx="2678">
                  <c:v>58546</c:v>
                </c:pt>
                <c:pt idx="2679">
                  <c:v>58553</c:v>
                </c:pt>
                <c:pt idx="2680">
                  <c:v>58560</c:v>
                </c:pt>
                <c:pt idx="2681">
                  <c:v>58567</c:v>
                </c:pt>
                <c:pt idx="2682">
                  <c:v>58574</c:v>
                </c:pt>
                <c:pt idx="2683">
                  <c:v>58581</c:v>
                </c:pt>
                <c:pt idx="2684">
                  <c:v>58588</c:v>
                </c:pt>
                <c:pt idx="2685">
                  <c:v>58595</c:v>
                </c:pt>
                <c:pt idx="2686">
                  <c:v>58602</c:v>
                </c:pt>
                <c:pt idx="2687">
                  <c:v>58609</c:v>
                </c:pt>
                <c:pt idx="2688">
                  <c:v>58616</c:v>
                </c:pt>
                <c:pt idx="2689">
                  <c:v>58623</c:v>
                </c:pt>
                <c:pt idx="2690">
                  <c:v>58630</c:v>
                </c:pt>
                <c:pt idx="2691">
                  <c:v>58637</c:v>
                </c:pt>
                <c:pt idx="2692">
                  <c:v>58644</c:v>
                </c:pt>
                <c:pt idx="2693">
                  <c:v>58651</c:v>
                </c:pt>
                <c:pt idx="2694">
                  <c:v>58658</c:v>
                </c:pt>
                <c:pt idx="2695">
                  <c:v>58665</c:v>
                </c:pt>
                <c:pt idx="2696">
                  <c:v>58672</c:v>
                </c:pt>
                <c:pt idx="2697">
                  <c:v>58679</c:v>
                </c:pt>
                <c:pt idx="2698">
                  <c:v>58686</c:v>
                </c:pt>
                <c:pt idx="2699">
                  <c:v>58693</c:v>
                </c:pt>
                <c:pt idx="2700">
                  <c:v>58700</c:v>
                </c:pt>
                <c:pt idx="2701">
                  <c:v>58707</c:v>
                </c:pt>
                <c:pt idx="2702">
                  <c:v>58714</c:v>
                </c:pt>
                <c:pt idx="2703">
                  <c:v>58721</c:v>
                </c:pt>
                <c:pt idx="2704">
                  <c:v>58728</c:v>
                </c:pt>
                <c:pt idx="2705">
                  <c:v>58735</c:v>
                </c:pt>
                <c:pt idx="2706">
                  <c:v>58742</c:v>
                </c:pt>
                <c:pt idx="2707">
                  <c:v>58749</c:v>
                </c:pt>
                <c:pt idx="2708">
                  <c:v>58756</c:v>
                </c:pt>
                <c:pt idx="2709">
                  <c:v>58763</c:v>
                </c:pt>
                <c:pt idx="2710">
                  <c:v>58770</c:v>
                </c:pt>
                <c:pt idx="2711">
                  <c:v>58777</c:v>
                </c:pt>
                <c:pt idx="2712">
                  <c:v>58784</c:v>
                </c:pt>
                <c:pt idx="2713">
                  <c:v>58791</c:v>
                </c:pt>
                <c:pt idx="2714">
                  <c:v>58798</c:v>
                </c:pt>
                <c:pt idx="2715">
                  <c:v>58805</c:v>
                </c:pt>
                <c:pt idx="2716">
                  <c:v>58812</c:v>
                </c:pt>
                <c:pt idx="2717">
                  <c:v>58819</c:v>
                </c:pt>
                <c:pt idx="2718">
                  <c:v>58826</c:v>
                </c:pt>
                <c:pt idx="2719">
                  <c:v>58833</c:v>
                </c:pt>
                <c:pt idx="2720">
                  <c:v>58840</c:v>
                </c:pt>
                <c:pt idx="2721">
                  <c:v>58847</c:v>
                </c:pt>
                <c:pt idx="2722">
                  <c:v>58854</c:v>
                </c:pt>
                <c:pt idx="2723">
                  <c:v>58861</c:v>
                </c:pt>
                <c:pt idx="2724">
                  <c:v>58868</c:v>
                </c:pt>
                <c:pt idx="2725">
                  <c:v>58875</c:v>
                </c:pt>
                <c:pt idx="2726">
                  <c:v>58882</c:v>
                </c:pt>
                <c:pt idx="2727">
                  <c:v>58889</c:v>
                </c:pt>
                <c:pt idx="2728">
                  <c:v>58896</c:v>
                </c:pt>
                <c:pt idx="2729">
                  <c:v>58903</c:v>
                </c:pt>
                <c:pt idx="2730">
                  <c:v>58910</c:v>
                </c:pt>
                <c:pt idx="2731">
                  <c:v>58917</c:v>
                </c:pt>
                <c:pt idx="2732">
                  <c:v>58924</c:v>
                </c:pt>
                <c:pt idx="2733">
                  <c:v>58931</c:v>
                </c:pt>
                <c:pt idx="2734">
                  <c:v>58938</c:v>
                </c:pt>
                <c:pt idx="2735">
                  <c:v>58945</c:v>
                </c:pt>
                <c:pt idx="2736">
                  <c:v>58952</c:v>
                </c:pt>
                <c:pt idx="2737">
                  <c:v>58959</c:v>
                </c:pt>
                <c:pt idx="2738">
                  <c:v>58966</c:v>
                </c:pt>
                <c:pt idx="2739">
                  <c:v>58973</c:v>
                </c:pt>
                <c:pt idx="2740">
                  <c:v>58980</c:v>
                </c:pt>
                <c:pt idx="2741">
                  <c:v>58987</c:v>
                </c:pt>
                <c:pt idx="2742">
                  <c:v>58994</c:v>
                </c:pt>
                <c:pt idx="2743">
                  <c:v>59001</c:v>
                </c:pt>
                <c:pt idx="2744">
                  <c:v>59008</c:v>
                </c:pt>
                <c:pt idx="2745">
                  <c:v>59015</c:v>
                </c:pt>
                <c:pt idx="2746">
                  <c:v>59022</c:v>
                </c:pt>
                <c:pt idx="2747">
                  <c:v>59029</c:v>
                </c:pt>
                <c:pt idx="2748">
                  <c:v>59036</c:v>
                </c:pt>
                <c:pt idx="2749">
                  <c:v>59043</c:v>
                </c:pt>
                <c:pt idx="2750">
                  <c:v>59050</c:v>
                </c:pt>
                <c:pt idx="2751">
                  <c:v>59057</c:v>
                </c:pt>
                <c:pt idx="2752">
                  <c:v>59064</c:v>
                </c:pt>
                <c:pt idx="2753">
                  <c:v>59071</c:v>
                </c:pt>
                <c:pt idx="2754">
                  <c:v>59078</c:v>
                </c:pt>
                <c:pt idx="2755">
                  <c:v>59085</c:v>
                </c:pt>
                <c:pt idx="2756">
                  <c:v>59092</c:v>
                </c:pt>
                <c:pt idx="2757">
                  <c:v>59099</c:v>
                </c:pt>
                <c:pt idx="2758">
                  <c:v>59106</c:v>
                </c:pt>
                <c:pt idx="2759">
                  <c:v>59113</c:v>
                </c:pt>
                <c:pt idx="2760">
                  <c:v>59120</c:v>
                </c:pt>
                <c:pt idx="2761">
                  <c:v>59127</c:v>
                </c:pt>
                <c:pt idx="2762">
                  <c:v>59134</c:v>
                </c:pt>
                <c:pt idx="2763">
                  <c:v>59141</c:v>
                </c:pt>
                <c:pt idx="2764">
                  <c:v>59148</c:v>
                </c:pt>
                <c:pt idx="2765">
                  <c:v>59155</c:v>
                </c:pt>
                <c:pt idx="2766">
                  <c:v>59162</c:v>
                </c:pt>
                <c:pt idx="2767">
                  <c:v>59169</c:v>
                </c:pt>
                <c:pt idx="2768">
                  <c:v>59176</c:v>
                </c:pt>
                <c:pt idx="2769">
                  <c:v>59183</c:v>
                </c:pt>
                <c:pt idx="2770">
                  <c:v>59190</c:v>
                </c:pt>
                <c:pt idx="2771">
                  <c:v>59197</c:v>
                </c:pt>
                <c:pt idx="2772">
                  <c:v>59204</c:v>
                </c:pt>
                <c:pt idx="2773">
                  <c:v>59211</c:v>
                </c:pt>
                <c:pt idx="2774">
                  <c:v>59218</c:v>
                </c:pt>
                <c:pt idx="2775">
                  <c:v>59225</c:v>
                </c:pt>
                <c:pt idx="2776">
                  <c:v>59232</c:v>
                </c:pt>
                <c:pt idx="2777">
                  <c:v>59239</c:v>
                </c:pt>
                <c:pt idx="2778">
                  <c:v>59246</c:v>
                </c:pt>
                <c:pt idx="2779">
                  <c:v>59253</c:v>
                </c:pt>
                <c:pt idx="2780">
                  <c:v>59260</c:v>
                </c:pt>
                <c:pt idx="2781">
                  <c:v>59267</c:v>
                </c:pt>
                <c:pt idx="2782">
                  <c:v>59274</c:v>
                </c:pt>
                <c:pt idx="2783">
                  <c:v>59281</c:v>
                </c:pt>
                <c:pt idx="2784">
                  <c:v>59288</c:v>
                </c:pt>
                <c:pt idx="2785">
                  <c:v>59295</c:v>
                </c:pt>
                <c:pt idx="2786">
                  <c:v>59302</c:v>
                </c:pt>
                <c:pt idx="2787">
                  <c:v>59309</c:v>
                </c:pt>
                <c:pt idx="2788">
                  <c:v>59316</c:v>
                </c:pt>
                <c:pt idx="2789">
                  <c:v>59323</c:v>
                </c:pt>
                <c:pt idx="2790">
                  <c:v>59330</c:v>
                </c:pt>
                <c:pt idx="2791">
                  <c:v>59337</c:v>
                </c:pt>
                <c:pt idx="2792">
                  <c:v>59344</c:v>
                </c:pt>
                <c:pt idx="2793">
                  <c:v>59351</c:v>
                </c:pt>
                <c:pt idx="2794">
                  <c:v>59358</c:v>
                </c:pt>
                <c:pt idx="2795">
                  <c:v>59365</c:v>
                </c:pt>
                <c:pt idx="2796">
                  <c:v>59372</c:v>
                </c:pt>
                <c:pt idx="2797">
                  <c:v>59379</c:v>
                </c:pt>
                <c:pt idx="2798">
                  <c:v>59386</c:v>
                </c:pt>
                <c:pt idx="2799">
                  <c:v>59393</c:v>
                </c:pt>
                <c:pt idx="2800">
                  <c:v>59400</c:v>
                </c:pt>
                <c:pt idx="2801">
                  <c:v>59407</c:v>
                </c:pt>
                <c:pt idx="2802">
                  <c:v>59414</c:v>
                </c:pt>
                <c:pt idx="2803">
                  <c:v>59421</c:v>
                </c:pt>
                <c:pt idx="2804">
                  <c:v>59428</c:v>
                </c:pt>
                <c:pt idx="2805">
                  <c:v>59435</c:v>
                </c:pt>
                <c:pt idx="2806">
                  <c:v>59442</c:v>
                </c:pt>
                <c:pt idx="2807">
                  <c:v>59449</c:v>
                </c:pt>
                <c:pt idx="2808">
                  <c:v>59456</c:v>
                </c:pt>
                <c:pt idx="2809">
                  <c:v>59463</c:v>
                </c:pt>
                <c:pt idx="2810">
                  <c:v>59470</c:v>
                </c:pt>
                <c:pt idx="2811">
                  <c:v>59477</c:v>
                </c:pt>
                <c:pt idx="2812">
                  <c:v>59484</c:v>
                </c:pt>
                <c:pt idx="2813">
                  <c:v>59491</c:v>
                </c:pt>
                <c:pt idx="2814">
                  <c:v>59498</c:v>
                </c:pt>
                <c:pt idx="2815">
                  <c:v>59505</c:v>
                </c:pt>
                <c:pt idx="2816">
                  <c:v>59512</c:v>
                </c:pt>
                <c:pt idx="2817">
                  <c:v>59519</c:v>
                </c:pt>
                <c:pt idx="2818">
                  <c:v>59526</c:v>
                </c:pt>
                <c:pt idx="2819">
                  <c:v>59534</c:v>
                </c:pt>
                <c:pt idx="2820">
                  <c:v>59541</c:v>
                </c:pt>
                <c:pt idx="2821">
                  <c:v>59548</c:v>
                </c:pt>
                <c:pt idx="2822">
                  <c:v>59555</c:v>
                </c:pt>
                <c:pt idx="2823">
                  <c:v>59562</c:v>
                </c:pt>
                <c:pt idx="2824">
                  <c:v>59569</c:v>
                </c:pt>
                <c:pt idx="2825">
                  <c:v>59576</c:v>
                </c:pt>
                <c:pt idx="2826">
                  <c:v>59583</c:v>
                </c:pt>
                <c:pt idx="2827">
                  <c:v>59590</c:v>
                </c:pt>
                <c:pt idx="2828">
                  <c:v>59597</c:v>
                </c:pt>
                <c:pt idx="2829">
                  <c:v>59604</c:v>
                </c:pt>
                <c:pt idx="2830">
                  <c:v>59611</c:v>
                </c:pt>
                <c:pt idx="2831">
                  <c:v>59618</c:v>
                </c:pt>
                <c:pt idx="2832">
                  <c:v>59625</c:v>
                </c:pt>
                <c:pt idx="2833">
                  <c:v>59632</c:v>
                </c:pt>
                <c:pt idx="2834">
                  <c:v>59643</c:v>
                </c:pt>
                <c:pt idx="2835">
                  <c:v>59646</c:v>
                </c:pt>
                <c:pt idx="2836">
                  <c:v>59653</c:v>
                </c:pt>
                <c:pt idx="2837">
                  <c:v>59660</c:v>
                </c:pt>
                <c:pt idx="2838">
                  <c:v>59667</c:v>
                </c:pt>
                <c:pt idx="2839">
                  <c:v>59674</c:v>
                </c:pt>
                <c:pt idx="2840">
                  <c:v>59681</c:v>
                </c:pt>
                <c:pt idx="2841">
                  <c:v>59688</c:v>
                </c:pt>
                <c:pt idx="2842">
                  <c:v>59695</c:v>
                </c:pt>
                <c:pt idx="2843">
                  <c:v>59702</c:v>
                </c:pt>
                <c:pt idx="2844">
                  <c:v>59709</c:v>
                </c:pt>
                <c:pt idx="2845">
                  <c:v>59716</c:v>
                </c:pt>
                <c:pt idx="2846">
                  <c:v>59723</c:v>
                </c:pt>
                <c:pt idx="2847">
                  <c:v>59730</c:v>
                </c:pt>
                <c:pt idx="2848">
                  <c:v>59737</c:v>
                </c:pt>
                <c:pt idx="2849">
                  <c:v>59744</c:v>
                </c:pt>
                <c:pt idx="2850">
                  <c:v>59751</c:v>
                </c:pt>
                <c:pt idx="2851">
                  <c:v>59758</c:v>
                </c:pt>
                <c:pt idx="2852">
                  <c:v>59765</c:v>
                </c:pt>
                <c:pt idx="2853">
                  <c:v>59772</c:v>
                </c:pt>
                <c:pt idx="2854">
                  <c:v>59779</c:v>
                </c:pt>
                <c:pt idx="2855">
                  <c:v>59786</c:v>
                </c:pt>
                <c:pt idx="2856">
                  <c:v>59793</c:v>
                </c:pt>
                <c:pt idx="2857">
                  <c:v>59800</c:v>
                </c:pt>
                <c:pt idx="2858">
                  <c:v>59807</c:v>
                </c:pt>
                <c:pt idx="2859">
                  <c:v>59814</c:v>
                </c:pt>
                <c:pt idx="2860">
                  <c:v>59821</c:v>
                </c:pt>
                <c:pt idx="2861">
                  <c:v>59828</c:v>
                </c:pt>
                <c:pt idx="2862">
                  <c:v>59835</c:v>
                </c:pt>
                <c:pt idx="2863">
                  <c:v>59842</c:v>
                </c:pt>
                <c:pt idx="2864">
                  <c:v>59849</c:v>
                </c:pt>
                <c:pt idx="2865">
                  <c:v>59856</c:v>
                </c:pt>
                <c:pt idx="2866">
                  <c:v>59863</c:v>
                </c:pt>
                <c:pt idx="2867">
                  <c:v>59870</c:v>
                </c:pt>
                <c:pt idx="2868">
                  <c:v>59877</c:v>
                </c:pt>
                <c:pt idx="2869">
                  <c:v>59884</c:v>
                </c:pt>
                <c:pt idx="2870">
                  <c:v>59891</c:v>
                </c:pt>
                <c:pt idx="2871">
                  <c:v>59901</c:v>
                </c:pt>
                <c:pt idx="2872">
                  <c:v>59908</c:v>
                </c:pt>
                <c:pt idx="2873">
                  <c:v>59915</c:v>
                </c:pt>
                <c:pt idx="2874">
                  <c:v>59922</c:v>
                </c:pt>
                <c:pt idx="2875">
                  <c:v>59929</c:v>
                </c:pt>
                <c:pt idx="2876">
                  <c:v>59936</c:v>
                </c:pt>
                <c:pt idx="2877">
                  <c:v>59943</c:v>
                </c:pt>
                <c:pt idx="2878">
                  <c:v>59950</c:v>
                </c:pt>
                <c:pt idx="2879">
                  <c:v>59957</c:v>
                </c:pt>
                <c:pt idx="2880">
                  <c:v>59964</c:v>
                </c:pt>
                <c:pt idx="2881">
                  <c:v>59971</c:v>
                </c:pt>
                <c:pt idx="2882">
                  <c:v>59978</c:v>
                </c:pt>
                <c:pt idx="2883">
                  <c:v>59985</c:v>
                </c:pt>
                <c:pt idx="2884">
                  <c:v>59992</c:v>
                </c:pt>
                <c:pt idx="2885">
                  <c:v>60001</c:v>
                </c:pt>
                <c:pt idx="2886">
                  <c:v>60006</c:v>
                </c:pt>
                <c:pt idx="2887">
                  <c:v>60013</c:v>
                </c:pt>
                <c:pt idx="2888">
                  <c:v>60020</c:v>
                </c:pt>
                <c:pt idx="2889">
                  <c:v>60028</c:v>
                </c:pt>
                <c:pt idx="2890">
                  <c:v>60035</c:v>
                </c:pt>
                <c:pt idx="2891">
                  <c:v>60042</c:v>
                </c:pt>
                <c:pt idx="2892">
                  <c:v>60049</c:v>
                </c:pt>
                <c:pt idx="2893">
                  <c:v>60056</c:v>
                </c:pt>
                <c:pt idx="2894">
                  <c:v>60063</c:v>
                </c:pt>
                <c:pt idx="2895">
                  <c:v>60070</c:v>
                </c:pt>
                <c:pt idx="2896">
                  <c:v>60077</c:v>
                </c:pt>
                <c:pt idx="2897">
                  <c:v>60084</c:v>
                </c:pt>
                <c:pt idx="2898">
                  <c:v>60091</c:v>
                </c:pt>
                <c:pt idx="2899">
                  <c:v>60098</c:v>
                </c:pt>
                <c:pt idx="2900">
                  <c:v>60105</c:v>
                </c:pt>
                <c:pt idx="2901">
                  <c:v>60112</c:v>
                </c:pt>
                <c:pt idx="2902">
                  <c:v>60119</c:v>
                </c:pt>
                <c:pt idx="2903">
                  <c:v>60126</c:v>
                </c:pt>
                <c:pt idx="2904">
                  <c:v>60133</c:v>
                </c:pt>
                <c:pt idx="2905">
                  <c:v>60140</c:v>
                </c:pt>
                <c:pt idx="2906">
                  <c:v>60147</c:v>
                </c:pt>
                <c:pt idx="2907">
                  <c:v>60154</c:v>
                </c:pt>
                <c:pt idx="2908">
                  <c:v>60161</c:v>
                </c:pt>
                <c:pt idx="2909">
                  <c:v>60168</c:v>
                </c:pt>
                <c:pt idx="2910">
                  <c:v>60175</c:v>
                </c:pt>
                <c:pt idx="2911">
                  <c:v>60182</c:v>
                </c:pt>
                <c:pt idx="2912">
                  <c:v>60189</c:v>
                </c:pt>
                <c:pt idx="2913">
                  <c:v>60196</c:v>
                </c:pt>
                <c:pt idx="2914">
                  <c:v>60203</c:v>
                </c:pt>
                <c:pt idx="2915">
                  <c:v>60210</c:v>
                </c:pt>
                <c:pt idx="2916">
                  <c:v>60217</c:v>
                </c:pt>
                <c:pt idx="2917">
                  <c:v>60224</c:v>
                </c:pt>
                <c:pt idx="2918">
                  <c:v>60231</c:v>
                </c:pt>
                <c:pt idx="2919">
                  <c:v>60238</c:v>
                </c:pt>
                <c:pt idx="2920">
                  <c:v>60245</c:v>
                </c:pt>
                <c:pt idx="2921">
                  <c:v>60252</c:v>
                </c:pt>
                <c:pt idx="2922">
                  <c:v>60259</c:v>
                </c:pt>
                <c:pt idx="2923">
                  <c:v>60267</c:v>
                </c:pt>
                <c:pt idx="2924">
                  <c:v>60274</c:v>
                </c:pt>
                <c:pt idx="2925">
                  <c:v>60281</c:v>
                </c:pt>
                <c:pt idx="2926">
                  <c:v>60288</c:v>
                </c:pt>
                <c:pt idx="2927">
                  <c:v>60295</c:v>
                </c:pt>
                <c:pt idx="2928">
                  <c:v>60302</c:v>
                </c:pt>
                <c:pt idx="2929">
                  <c:v>60309</c:v>
                </c:pt>
                <c:pt idx="2930">
                  <c:v>60316</c:v>
                </c:pt>
                <c:pt idx="2931">
                  <c:v>60323</c:v>
                </c:pt>
                <c:pt idx="2932">
                  <c:v>60330</c:v>
                </c:pt>
                <c:pt idx="2933">
                  <c:v>60337</c:v>
                </c:pt>
                <c:pt idx="2934">
                  <c:v>60344</c:v>
                </c:pt>
                <c:pt idx="2935">
                  <c:v>60351</c:v>
                </c:pt>
                <c:pt idx="2936">
                  <c:v>60359</c:v>
                </c:pt>
                <c:pt idx="2937">
                  <c:v>60366</c:v>
                </c:pt>
                <c:pt idx="2938">
                  <c:v>60373</c:v>
                </c:pt>
                <c:pt idx="2939">
                  <c:v>60380</c:v>
                </c:pt>
                <c:pt idx="2940">
                  <c:v>60387</c:v>
                </c:pt>
                <c:pt idx="2941">
                  <c:v>60394</c:v>
                </c:pt>
                <c:pt idx="2942">
                  <c:v>60401</c:v>
                </c:pt>
                <c:pt idx="2943">
                  <c:v>60408</c:v>
                </c:pt>
                <c:pt idx="2944">
                  <c:v>60415</c:v>
                </c:pt>
                <c:pt idx="2945">
                  <c:v>60422</c:v>
                </c:pt>
                <c:pt idx="2946">
                  <c:v>60429</c:v>
                </c:pt>
                <c:pt idx="2947">
                  <c:v>60436</c:v>
                </c:pt>
                <c:pt idx="2948">
                  <c:v>60443</c:v>
                </c:pt>
                <c:pt idx="2949">
                  <c:v>60450</c:v>
                </c:pt>
                <c:pt idx="2950">
                  <c:v>60457</c:v>
                </c:pt>
                <c:pt idx="2951">
                  <c:v>60464</c:v>
                </c:pt>
                <c:pt idx="2952">
                  <c:v>60471</c:v>
                </c:pt>
                <c:pt idx="2953">
                  <c:v>60478</c:v>
                </c:pt>
                <c:pt idx="2954">
                  <c:v>60485</c:v>
                </c:pt>
                <c:pt idx="2955">
                  <c:v>60492</c:v>
                </c:pt>
                <c:pt idx="2956">
                  <c:v>60499</c:v>
                </c:pt>
                <c:pt idx="2957">
                  <c:v>60506</c:v>
                </c:pt>
                <c:pt idx="2958">
                  <c:v>60513</c:v>
                </c:pt>
                <c:pt idx="2959">
                  <c:v>60520</c:v>
                </c:pt>
                <c:pt idx="2960">
                  <c:v>60527</c:v>
                </c:pt>
                <c:pt idx="2961">
                  <c:v>60534</c:v>
                </c:pt>
                <c:pt idx="2962">
                  <c:v>60541</c:v>
                </c:pt>
                <c:pt idx="2963">
                  <c:v>60548</c:v>
                </c:pt>
                <c:pt idx="2964">
                  <c:v>60555</c:v>
                </c:pt>
                <c:pt idx="2965">
                  <c:v>60562</c:v>
                </c:pt>
                <c:pt idx="2966">
                  <c:v>60569</c:v>
                </c:pt>
                <c:pt idx="2967">
                  <c:v>60576</c:v>
                </c:pt>
                <c:pt idx="2968">
                  <c:v>60583</c:v>
                </c:pt>
                <c:pt idx="2969">
                  <c:v>60590</c:v>
                </c:pt>
                <c:pt idx="2970">
                  <c:v>60597</c:v>
                </c:pt>
                <c:pt idx="2971">
                  <c:v>60604</c:v>
                </c:pt>
                <c:pt idx="2972">
                  <c:v>60611</c:v>
                </c:pt>
                <c:pt idx="2973">
                  <c:v>60618</c:v>
                </c:pt>
                <c:pt idx="2974">
                  <c:v>60625</c:v>
                </c:pt>
                <c:pt idx="2975">
                  <c:v>60632</c:v>
                </c:pt>
                <c:pt idx="2976">
                  <c:v>60639</c:v>
                </c:pt>
                <c:pt idx="2977">
                  <c:v>60646</c:v>
                </c:pt>
                <c:pt idx="2978">
                  <c:v>60653</c:v>
                </c:pt>
                <c:pt idx="2979">
                  <c:v>60660</c:v>
                </c:pt>
                <c:pt idx="2980">
                  <c:v>60667</c:v>
                </c:pt>
                <c:pt idx="2981">
                  <c:v>60674</c:v>
                </c:pt>
                <c:pt idx="2982">
                  <c:v>60681</c:v>
                </c:pt>
                <c:pt idx="2983">
                  <c:v>60688</c:v>
                </c:pt>
                <c:pt idx="2984">
                  <c:v>60695</c:v>
                </c:pt>
                <c:pt idx="2985">
                  <c:v>60702</c:v>
                </c:pt>
                <c:pt idx="2986">
                  <c:v>60709</c:v>
                </c:pt>
                <c:pt idx="2987">
                  <c:v>60716</c:v>
                </c:pt>
                <c:pt idx="2988">
                  <c:v>60723</c:v>
                </c:pt>
                <c:pt idx="2989">
                  <c:v>60730</c:v>
                </c:pt>
                <c:pt idx="2990">
                  <c:v>60737</c:v>
                </c:pt>
                <c:pt idx="2991">
                  <c:v>60744</c:v>
                </c:pt>
                <c:pt idx="2992">
                  <c:v>60751</c:v>
                </c:pt>
                <c:pt idx="2993">
                  <c:v>60758</c:v>
                </c:pt>
                <c:pt idx="2994">
                  <c:v>60765</c:v>
                </c:pt>
                <c:pt idx="2995">
                  <c:v>60772</c:v>
                </c:pt>
                <c:pt idx="2996">
                  <c:v>60779</c:v>
                </c:pt>
                <c:pt idx="2997">
                  <c:v>60786</c:v>
                </c:pt>
                <c:pt idx="2998">
                  <c:v>60793</c:v>
                </c:pt>
                <c:pt idx="2999">
                  <c:v>60800</c:v>
                </c:pt>
                <c:pt idx="3000">
                  <c:v>60807</c:v>
                </c:pt>
                <c:pt idx="3001">
                  <c:v>60814</c:v>
                </c:pt>
                <c:pt idx="3002">
                  <c:v>60821</c:v>
                </c:pt>
                <c:pt idx="3003">
                  <c:v>60828</c:v>
                </c:pt>
                <c:pt idx="3004">
                  <c:v>60835</c:v>
                </c:pt>
                <c:pt idx="3005">
                  <c:v>60842</c:v>
                </c:pt>
                <c:pt idx="3006">
                  <c:v>60849</c:v>
                </c:pt>
                <c:pt idx="3007">
                  <c:v>60856</c:v>
                </c:pt>
                <c:pt idx="3008">
                  <c:v>60863</c:v>
                </c:pt>
                <c:pt idx="3009">
                  <c:v>60870</c:v>
                </c:pt>
                <c:pt idx="3010">
                  <c:v>60877</c:v>
                </c:pt>
                <c:pt idx="3011">
                  <c:v>60884</c:v>
                </c:pt>
                <c:pt idx="3012">
                  <c:v>60891</c:v>
                </c:pt>
                <c:pt idx="3013">
                  <c:v>60898</c:v>
                </c:pt>
                <c:pt idx="3014">
                  <c:v>60905</c:v>
                </c:pt>
                <c:pt idx="3015">
                  <c:v>60912</c:v>
                </c:pt>
                <c:pt idx="3016">
                  <c:v>60919</c:v>
                </c:pt>
                <c:pt idx="3017">
                  <c:v>60926</c:v>
                </c:pt>
                <c:pt idx="3018">
                  <c:v>60933</c:v>
                </c:pt>
                <c:pt idx="3019">
                  <c:v>60940</c:v>
                </c:pt>
                <c:pt idx="3020">
                  <c:v>60947</c:v>
                </c:pt>
                <c:pt idx="3021">
                  <c:v>60954</c:v>
                </c:pt>
                <c:pt idx="3022">
                  <c:v>60961</c:v>
                </c:pt>
                <c:pt idx="3023">
                  <c:v>60968</c:v>
                </c:pt>
                <c:pt idx="3024">
                  <c:v>60975</c:v>
                </c:pt>
                <c:pt idx="3025">
                  <c:v>60982</c:v>
                </c:pt>
                <c:pt idx="3026">
                  <c:v>60989</c:v>
                </c:pt>
                <c:pt idx="3027">
                  <c:v>60996</c:v>
                </c:pt>
                <c:pt idx="3028">
                  <c:v>61003</c:v>
                </c:pt>
                <c:pt idx="3029">
                  <c:v>61010</c:v>
                </c:pt>
                <c:pt idx="3030">
                  <c:v>61017</c:v>
                </c:pt>
                <c:pt idx="3031">
                  <c:v>61024</c:v>
                </c:pt>
                <c:pt idx="3032">
                  <c:v>61031</c:v>
                </c:pt>
                <c:pt idx="3033">
                  <c:v>61038</c:v>
                </c:pt>
                <c:pt idx="3034">
                  <c:v>61045</c:v>
                </c:pt>
                <c:pt idx="3035">
                  <c:v>61052</c:v>
                </c:pt>
                <c:pt idx="3036">
                  <c:v>61059</c:v>
                </c:pt>
                <c:pt idx="3037">
                  <c:v>61066</c:v>
                </c:pt>
                <c:pt idx="3038">
                  <c:v>61073</c:v>
                </c:pt>
                <c:pt idx="3039">
                  <c:v>61080</c:v>
                </c:pt>
                <c:pt idx="3040">
                  <c:v>61087</c:v>
                </c:pt>
                <c:pt idx="3041">
                  <c:v>61094</c:v>
                </c:pt>
                <c:pt idx="3042">
                  <c:v>61101</c:v>
                </c:pt>
                <c:pt idx="3043">
                  <c:v>61108</c:v>
                </c:pt>
                <c:pt idx="3044">
                  <c:v>61115</c:v>
                </c:pt>
                <c:pt idx="3045">
                  <c:v>61122</c:v>
                </c:pt>
                <c:pt idx="3046">
                  <c:v>61129</c:v>
                </c:pt>
                <c:pt idx="3047">
                  <c:v>61136</c:v>
                </c:pt>
                <c:pt idx="3048">
                  <c:v>61143</c:v>
                </c:pt>
                <c:pt idx="3049">
                  <c:v>61150</c:v>
                </c:pt>
                <c:pt idx="3050">
                  <c:v>61157</c:v>
                </c:pt>
                <c:pt idx="3051">
                  <c:v>61164</c:v>
                </c:pt>
                <c:pt idx="3052">
                  <c:v>61171</c:v>
                </c:pt>
                <c:pt idx="3053">
                  <c:v>61178</c:v>
                </c:pt>
                <c:pt idx="3054">
                  <c:v>61185</c:v>
                </c:pt>
                <c:pt idx="3055">
                  <c:v>61192</c:v>
                </c:pt>
                <c:pt idx="3056">
                  <c:v>61199</c:v>
                </c:pt>
                <c:pt idx="3057">
                  <c:v>61206</c:v>
                </c:pt>
                <c:pt idx="3058">
                  <c:v>61213</c:v>
                </c:pt>
                <c:pt idx="3059">
                  <c:v>61220</c:v>
                </c:pt>
                <c:pt idx="3060">
                  <c:v>61227</c:v>
                </c:pt>
                <c:pt idx="3061">
                  <c:v>61234</c:v>
                </c:pt>
                <c:pt idx="3062">
                  <c:v>61241</c:v>
                </c:pt>
                <c:pt idx="3063">
                  <c:v>61248</c:v>
                </c:pt>
                <c:pt idx="3064">
                  <c:v>61255</c:v>
                </c:pt>
                <c:pt idx="3065">
                  <c:v>61262</c:v>
                </c:pt>
                <c:pt idx="3066">
                  <c:v>61269</c:v>
                </c:pt>
                <c:pt idx="3067">
                  <c:v>61276</c:v>
                </c:pt>
                <c:pt idx="3068">
                  <c:v>61283</c:v>
                </c:pt>
                <c:pt idx="3069">
                  <c:v>61290</c:v>
                </c:pt>
                <c:pt idx="3070">
                  <c:v>61297</c:v>
                </c:pt>
                <c:pt idx="3071">
                  <c:v>61304</c:v>
                </c:pt>
                <c:pt idx="3072">
                  <c:v>61311</c:v>
                </c:pt>
                <c:pt idx="3073">
                  <c:v>61318</c:v>
                </c:pt>
                <c:pt idx="3074">
                  <c:v>61325</c:v>
                </c:pt>
                <c:pt idx="3075">
                  <c:v>61332</c:v>
                </c:pt>
                <c:pt idx="3076">
                  <c:v>61339</c:v>
                </c:pt>
                <c:pt idx="3077">
                  <c:v>61346</c:v>
                </c:pt>
                <c:pt idx="3078">
                  <c:v>61353</c:v>
                </c:pt>
                <c:pt idx="3079">
                  <c:v>61360</c:v>
                </c:pt>
                <c:pt idx="3080">
                  <c:v>61367</c:v>
                </c:pt>
                <c:pt idx="3081">
                  <c:v>61374</c:v>
                </c:pt>
                <c:pt idx="3082">
                  <c:v>61381</c:v>
                </c:pt>
                <c:pt idx="3083">
                  <c:v>61388</c:v>
                </c:pt>
                <c:pt idx="3084">
                  <c:v>61395</c:v>
                </c:pt>
                <c:pt idx="3085">
                  <c:v>61402</c:v>
                </c:pt>
                <c:pt idx="3086">
                  <c:v>61409</c:v>
                </c:pt>
                <c:pt idx="3087">
                  <c:v>61416</c:v>
                </c:pt>
                <c:pt idx="3088">
                  <c:v>61423</c:v>
                </c:pt>
                <c:pt idx="3089">
                  <c:v>61430</c:v>
                </c:pt>
                <c:pt idx="3090">
                  <c:v>61437</c:v>
                </c:pt>
                <c:pt idx="3091">
                  <c:v>61444</c:v>
                </c:pt>
                <c:pt idx="3092">
                  <c:v>61451</c:v>
                </c:pt>
                <c:pt idx="3093">
                  <c:v>61458</c:v>
                </c:pt>
                <c:pt idx="3094">
                  <c:v>61465</c:v>
                </c:pt>
                <c:pt idx="3095">
                  <c:v>61472</c:v>
                </c:pt>
                <c:pt idx="3096">
                  <c:v>61479</c:v>
                </c:pt>
                <c:pt idx="3097">
                  <c:v>61487</c:v>
                </c:pt>
                <c:pt idx="3098">
                  <c:v>61494</c:v>
                </c:pt>
                <c:pt idx="3099">
                  <c:v>61501</c:v>
                </c:pt>
                <c:pt idx="3100">
                  <c:v>61508</c:v>
                </c:pt>
                <c:pt idx="3101">
                  <c:v>61515</c:v>
                </c:pt>
                <c:pt idx="3102">
                  <c:v>61522</c:v>
                </c:pt>
                <c:pt idx="3103">
                  <c:v>61529</c:v>
                </c:pt>
                <c:pt idx="3104">
                  <c:v>61536</c:v>
                </c:pt>
                <c:pt idx="3105">
                  <c:v>61543</c:v>
                </c:pt>
                <c:pt idx="3106">
                  <c:v>61550</c:v>
                </c:pt>
                <c:pt idx="3107">
                  <c:v>61557</c:v>
                </c:pt>
                <c:pt idx="3108">
                  <c:v>61564</c:v>
                </c:pt>
                <c:pt idx="3109">
                  <c:v>61571</c:v>
                </c:pt>
                <c:pt idx="3110">
                  <c:v>61578</c:v>
                </c:pt>
                <c:pt idx="3111">
                  <c:v>61585</c:v>
                </c:pt>
                <c:pt idx="3112">
                  <c:v>61592</c:v>
                </c:pt>
                <c:pt idx="3113">
                  <c:v>61599</c:v>
                </c:pt>
                <c:pt idx="3114">
                  <c:v>61606</c:v>
                </c:pt>
                <c:pt idx="3115">
                  <c:v>61613</c:v>
                </c:pt>
                <c:pt idx="3116">
                  <c:v>61620</c:v>
                </c:pt>
                <c:pt idx="3117">
                  <c:v>61627</c:v>
                </c:pt>
                <c:pt idx="3118">
                  <c:v>61634</c:v>
                </c:pt>
                <c:pt idx="3119">
                  <c:v>61641</c:v>
                </c:pt>
                <c:pt idx="3120">
                  <c:v>61648</c:v>
                </c:pt>
                <c:pt idx="3121">
                  <c:v>61655</c:v>
                </c:pt>
                <c:pt idx="3122">
                  <c:v>61662</c:v>
                </c:pt>
                <c:pt idx="3123">
                  <c:v>61669</c:v>
                </c:pt>
                <c:pt idx="3124">
                  <c:v>61676</c:v>
                </c:pt>
                <c:pt idx="3125">
                  <c:v>61683</c:v>
                </c:pt>
                <c:pt idx="3126">
                  <c:v>61690</c:v>
                </c:pt>
                <c:pt idx="3127">
                  <c:v>61697</c:v>
                </c:pt>
                <c:pt idx="3128">
                  <c:v>61704</c:v>
                </c:pt>
                <c:pt idx="3129">
                  <c:v>61711</c:v>
                </c:pt>
                <c:pt idx="3130">
                  <c:v>61718</c:v>
                </c:pt>
                <c:pt idx="3131">
                  <c:v>61728</c:v>
                </c:pt>
                <c:pt idx="3132">
                  <c:v>61735</c:v>
                </c:pt>
                <c:pt idx="3133">
                  <c:v>61742</c:v>
                </c:pt>
                <c:pt idx="3134">
                  <c:v>61749</c:v>
                </c:pt>
                <c:pt idx="3135">
                  <c:v>61756</c:v>
                </c:pt>
                <c:pt idx="3136">
                  <c:v>61763</c:v>
                </c:pt>
                <c:pt idx="3137">
                  <c:v>61770</c:v>
                </c:pt>
                <c:pt idx="3138">
                  <c:v>61777</c:v>
                </c:pt>
                <c:pt idx="3139">
                  <c:v>61784</c:v>
                </c:pt>
                <c:pt idx="3140">
                  <c:v>61791</c:v>
                </c:pt>
                <c:pt idx="3141">
                  <c:v>61798</c:v>
                </c:pt>
                <c:pt idx="3142">
                  <c:v>61805</c:v>
                </c:pt>
                <c:pt idx="3143">
                  <c:v>61812</c:v>
                </c:pt>
                <c:pt idx="3144">
                  <c:v>61819</c:v>
                </c:pt>
                <c:pt idx="3145">
                  <c:v>61826</c:v>
                </c:pt>
                <c:pt idx="3146">
                  <c:v>61835</c:v>
                </c:pt>
                <c:pt idx="3147">
                  <c:v>61840</c:v>
                </c:pt>
                <c:pt idx="3148">
                  <c:v>61847</c:v>
                </c:pt>
                <c:pt idx="3149">
                  <c:v>61854</c:v>
                </c:pt>
                <c:pt idx="3150">
                  <c:v>61861</c:v>
                </c:pt>
                <c:pt idx="3151">
                  <c:v>61868</c:v>
                </c:pt>
                <c:pt idx="3152">
                  <c:v>61875</c:v>
                </c:pt>
                <c:pt idx="3153">
                  <c:v>61882</c:v>
                </c:pt>
                <c:pt idx="3154">
                  <c:v>61889</c:v>
                </c:pt>
                <c:pt idx="3155">
                  <c:v>61896</c:v>
                </c:pt>
                <c:pt idx="3156">
                  <c:v>61903</c:v>
                </c:pt>
                <c:pt idx="3157">
                  <c:v>61910</c:v>
                </c:pt>
                <c:pt idx="3158">
                  <c:v>61917</c:v>
                </c:pt>
                <c:pt idx="3159">
                  <c:v>61924</c:v>
                </c:pt>
                <c:pt idx="3160">
                  <c:v>61931</c:v>
                </c:pt>
                <c:pt idx="3161">
                  <c:v>61938</c:v>
                </c:pt>
                <c:pt idx="3162">
                  <c:v>61945</c:v>
                </c:pt>
                <c:pt idx="3163">
                  <c:v>61952</c:v>
                </c:pt>
                <c:pt idx="3164">
                  <c:v>61959</c:v>
                </c:pt>
                <c:pt idx="3165">
                  <c:v>61966</c:v>
                </c:pt>
                <c:pt idx="3166">
                  <c:v>61973</c:v>
                </c:pt>
                <c:pt idx="3167">
                  <c:v>61980</c:v>
                </c:pt>
                <c:pt idx="3168">
                  <c:v>61987</c:v>
                </c:pt>
                <c:pt idx="3169">
                  <c:v>61994</c:v>
                </c:pt>
                <c:pt idx="3170">
                  <c:v>62001</c:v>
                </c:pt>
                <c:pt idx="3171">
                  <c:v>62008</c:v>
                </c:pt>
                <c:pt idx="3172">
                  <c:v>62015</c:v>
                </c:pt>
                <c:pt idx="3173">
                  <c:v>62022</c:v>
                </c:pt>
                <c:pt idx="3174">
                  <c:v>62029</c:v>
                </c:pt>
                <c:pt idx="3175">
                  <c:v>62036</c:v>
                </c:pt>
                <c:pt idx="3176">
                  <c:v>62043</c:v>
                </c:pt>
                <c:pt idx="3177">
                  <c:v>62050</c:v>
                </c:pt>
                <c:pt idx="3178">
                  <c:v>62057</c:v>
                </c:pt>
                <c:pt idx="3179">
                  <c:v>62064</c:v>
                </c:pt>
                <c:pt idx="3180">
                  <c:v>62071</c:v>
                </c:pt>
                <c:pt idx="3181">
                  <c:v>62078</c:v>
                </c:pt>
                <c:pt idx="3182">
                  <c:v>62085</c:v>
                </c:pt>
                <c:pt idx="3183">
                  <c:v>62093</c:v>
                </c:pt>
                <c:pt idx="3184">
                  <c:v>62100</c:v>
                </c:pt>
                <c:pt idx="3185">
                  <c:v>62107</c:v>
                </c:pt>
                <c:pt idx="3186">
                  <c:v>62114</c:v>
                </c:pt>
                <c:pt idx="3187">
                  <c:v>62121</c:v>
                </c:pt>
                <c:pt idx="3188">
                  <c:v>62128</c:v>
                </c:pt>
                <c:pt idx="3189">
                  <c:v>62135</c:v>
                </c:pt>
                <c:pt idx="3190">
                  <c:v>62142</c:v>
                </c:pt>
                <c:pt idx="3191">
                  <c:v>62149</c:v>
                </c:pt>
                <c:pt idx="3192">
                  <c:v>62156</c:v>
                </c:pt>
                <c:pt idx="3193">
                  <c:v>62163</c:v>
                </c:pt>
                <c:pt idx="3194">
                  <c:v>62170</c:v>
                </c:pt>
                <c:pt idx="3195">
                  <c:v>62177</c:v>
                </c:pt>
                <c:pt idx="3196">
                  <c:v>62186</c:v>
                </c:pt>
                <c:pt idx="3197">
                  <c:v>62193</c:v>
                </c:pt>
                <c:pt idx="3198">
                  <c:v>62200</c:v>
                </c:pt>
                <c:pt idx="3199">
                  <c:v>62207</c:v>
                </c:pt>
                <c:pt idx="3200">
                  <c:v>62215</c:v>
                </c:pt>
                <c:pt idx="3201">
                  <c:v>62221</c:v>
                </c:pt>
                <c:pt idx="3202">
                  <c:v>62228</c:v>
                </c:pt>
                <c:pt idx="3203">
                  <c:v>62235</c:v>
                </c:pt>
                <c:pt idx="3204">
                  <c:v>62242</c:v>
                </c:pt>
                <c:pt idx="3205">
                  <c:v>62249</c:v>
                </c:pt>
                <c:pt idx="3206">
                  <c:v>62256</c:v>
                </c:pt>
                <c:pt idx="3207">
                  <c:v>62263</c:v>
                </c:pt>
                <c:pt idx="3208">
                  <c:v>62270</c:v>
                </c:pt>
                <c:pt idx="3209">
                  <c:v>62277</c:v>
                </c:pt>
                <c:pt idx="3210">
                  <c:v>62284</c:v>
                </c:pt>
                <c:pt idx="3211">
                  <c:v>62291</c:v>
                </c:pt>
                <c:pt idx="3212">
                  <c:v>62298</c:v>
                </c:pt>
                <c:pt idx="3213">
                  <c:v>62305</c:v>
                </c:pt>
                <c:pt idx="3214">
                  <c:v>62312</c:v>
                </c:pt>
                <c:pt idx="3215">
                  <c:v>62319</c:v>
                </c:pt>
                <c:pt idx="3216">
                  <c:v>62326</c:v>
                </c:pt>
                <c:pt idx="3217">
                  <c:v>62333</c:v>
                </c:pt>
                <c:pt idx="3218">
                  <c:v>62340</c:v>
                </c:pt>
                <c:pt idx="3219">
                  <c:v>62347</c:v>
                </c:pt>
                <c:pt idx="3220">
                  <c:v>62354</c:v>
                </c:pt>
                <c:pt idx="3221">
                  <c:v>62361</c:v>
                </c:pt>
                <c:pt idx="3222">
                  <c:v>62368</c:v>
                </c:pt>
                <c:pt idx="3223">
                  <c:v>62375</c:v>
                </c:pt>
                <c:pt idx="3224">
                  <c:v>62382</c:v>
                </c:pt>
                <c:pt idx="3225">
                  <c:v>62389</c:v>
                </c:pt>
                <c:pt idx="3226">
                  <c:v>62396</c:v>
                </c:pt>
                <c:pt idx="3227">
                  <c:v>62403</c:v>
                </c:pt>
                <c:pt idx="3228">
                  <c:v>62410</c:v>
                </c:pt>
                <c:pt idx="3229">
                  <c:v>62417</c:v>
                </c:pt>
                <c:pt idx="3230">
                  <c:v>62424</c:v>
                </c:pt>
                <c:pt idx="3231">
                  <c:v>62431</c:v>
                </c:pt>
                <c:pt idx="3232">
                  <c:v>62438</c:v>
                </c:pt>
                <c:pt idx="3233">
                  <c:v>62445</c:v>
                </c:pt>
                <c:pt idx="3234">
                  <c:v>62456</c:v>
                </c:pt>
                <c:pt idx="3235">
                  <c:v>62460</c:v>
                </c:pt>
                <c:pt idx="3236">
                  <c:v>62466</c:v>
                </c:pt>
                <c:pt idx="3237">
                  <c:v>62473</c:v>
                </c:pt>
                <c:pt idx="3238">
                  <c:v>62480</c:v>
                </c:pt>
                <c:pt idx="3239">
                  <c:v>62487</c:v>
                </c:pt>
                <c:pt idx="3240">
                  <c:v>62494</c:v>
                </c:pt>
                <c:pt idx="3241">
                  <c:v>62501</c:v>
                </c:pt>
                <c:pt idx="3242">
                  <c:v>62508</c:v>
                </c:pt>
                <c:pt idx="3243">
                  <c:v>62515</c:v>
                </c:pt>
                <c:pt idx="3244">
                  <c:v>62522</c:v>
                </c:pt>
                <c:pt idx="3245">
                  <c:v>62529</c:v>
                </c:pt>
                <c:pt idx="3246">
                  <c:v>62536</c:v>
                </c:pt>
                <c:pt idx="3247">
                  <c:v>62543</c:v>
                </c:pt>
                <c:pt idx="3248">
                  <c:v>62550</c:v>
                </c:pt>
                <c:pt idx="3249">
                  <c:v>62557</c:v>
                </c:pt>
                <c:pt idx="3250">
                  <c:v>62564</c:v>
                </c:pt>
                <c:pt idx="3251">
                  <c:v>62571</c:v>
                </c:pt>
                <c:pt idx="3252">
                  <c:v>62578</c:v>
                </c:pt>
                <c:pt idx="3253">
                  <c:v>62585</c:v>
                </c:pt>
                <c:pt idx="3254">
                  <c:v>62592</c:v>
                </c:pt>
                <c:pt idx="3255">
                  <c:v>62599</c:v>
                </c:pt>
                <c:pt idx="3256">
                  <c:v>62606</c:v>
                </c:pt>
                <c:pt idx="3257">
                  <c:v>62613</c:v>
                </c:pt>
                <c:pt idx="3258">
                  <c:v>62620</c:v>
                </c:pt>
                <c:pt idx="3259">
                  <c:v>62627</c:v>
                </c:pt>
                <c:pt idx="3260">
                  <c:v>62634</c:v>
                </c:pt>
                <c:pt idx="3261">
                  <c:v>62641</c:v>
                </c:pt>
                <c:pt idx="3262">
                  <c:v>62648</c:v>
                </c:pt>
                <c:pt idx="3263">
                  <c:v>62655</c:v>
                </c:pt>
                <c:pt idx="3264">
                  <c:v>62662</c:v>
                </c:pt>
                <c:pt idx="3265">
                  <c:v>62669</c:v>
                </c:pt>
                <c:pt idx="3266">
                  <c:v>62676</c:v>
                </c:pt>
                <c:pt idx="3267">
                  <c:v>62683</c:v>
                </c:pt>
                <c:pt idx="3268">
                  <c:v>62690</c:v>
                </c:pt>
                <c:pt idx="3269">
                  <c:v>62697</c:v>
                </c:pt>
                <c:pt idx="3270">
                  <c:v>62704</c:v>
                </c:pt>
                <c:pt idx="3271">
                  <c:v>62711</c:v>
                </c:pt>
                <c:pt idx="3272">
                  <c:v>62718</c:v>
                </c:pt>
                <c:pt idx="3273">
                  <c:v>62725</c:v>
                </c:pt>
                <c:pt idx="3274">
                  <c:v>62732</c:v>
                </c:pt>
                <c:pt idx="3275">
                  <c:v>62739</c:v>
                </c:pt>
                <c:pt idx="3276">
                  <c:v>62746</c:v>
                </c:pt>
                <c:pt idx="3277">
                  <c:v>62753</c:v>
                </c:pt>
                <c:pt idx="3278">
                  <c:v>62760</c:v>
                </c:pt>
                <c:pt idx="3279">
                  <c:v>62767</c:v>
                </c:pt>
                <c:pt idx="3280">
                  <c:v>62774</c:v>
                </c:pt>
                <c:pt idx="3281">
                  <c:v>62781</c:v>
                </c:pt>
                <c:pt idx="3282">
                  <c:v>62788</c:v>
                </c:pt>
                <c:pt idx="3283">
                  <c:v>62795</c:v>
                </c:pt>
                <c:pt idx="3284">
                  <c:v>62802</c:v>
                </c:pt>
                <c:pt idx="3285">
                  <c:v>62809</c:v>
                </c:pt>
                <c:pt idx="3286">
                  <c:v>62816</c:v>
                </c:pt>
                <c:pt idx="3287">
                  <c:v>62823</c:v>
                </c:pt>
                <c:pt idx="3288">
                  <c:v>62830</c:v>
                </c:pt>
                <c:pt idx="3289">
                  <c:v>62837</c:v>
                </c:pt>
                <c:pt idx="3290">
                  <c:v>62844</c:v>
                </c:pt>
                <c:pt idx="3291">
                  <c:v>62851</c:v>
                </c:pt>
                <c:pt idx="3292">
                  <c:v>62858</c:v>
                </c:pt>
                <c:pt idx="3293">
                  <c:v>62865</c:v>
                </c:pt>
                <c:pt idx="3294">
                  <c:v>62872</c:v>
                </c:pt>
                <c:pt idx="3295">
                  <c:v>62879</c:v>
                </c:pt>
                <c:pt idx="3296">
                  <c:v>62886</c:v>
                </c:pt>
                <c:pt idx="3297">
                  <c:v>62893</c:v>
                </c:pt>
                <c:pt idx="3298">
                  <c:v>62900</c:v>
                </c:pt>
                <c:pt idx="3299">
                  <c:v>62907</c:v>
                </c:pt>
                <c:pt idx="3300">
                  <c:v>62914</c:v>
                </c:pt>
                <c:pt idx="3301">
                  <c:v>62921</c:v>
                </c:pt>
                <c:pt idx="3302">
                  <c:v>62928</c:v>
                </c:pt>
                <c:pt idx="3303">
                  <c:v>62935</c:v>
                </c:pt>
                <c:pt idx="3304">
                  <c:v>62942</c:v>
                </c:pt>
                <c:pt idx="3305">
                  <c:v>62949</c:v>
                </c:pt>
                <c:pt idx="3306">
                  <c:v>62956</c:v>
                </c:pt>
                <c:pt idx="3307">
                  <c:v>62963</c:v>
                </c:pt>
                <c:pt idx="3308">
                  <c:v>62970</c:v>
                </c:pt>
                <c:pt idx="3309">
                  <c:v>62977</c:v>
                </c:pt>
                <c:pt idx="3310">
                  <c:v>62984</c:v>
                </c:pt>
                <c:pt idx="3311">
                  <c:v>62991</c:v>
                </c:pt>
                <c:pt idx="3312">
                  <c:v>62998</c:v>
                </c:pt>
                <c:pt idx="3313">
                  <c:v>63005</c:v>
                </c:pt>
                <c:pt idx="3314">
                  <c:v>63012</c:v>
                </c:pt>
                <c:pt idx="3315">
                  <c:v>63019</c:v>
                </c:pt>
                <c:pt idx="3316">
                  <c:v>63026</c:v>
                </c:pt>
                <c:pt idx="3317">
                  <c:v>63033</c:v>
                </c:pt>
                <c:pt idx="3318">
                  <c:v>63040</c:v>
                </c:pt>
                <c:pt idx="3319">
                  <c:v>63047</c:v>
                </c:pt>
                <c:pt idx="3320">
                  <c:v>63054</c:v>
                </c:pt>
                <c:pt idx="3321">
                  <c:v>63061</c:v>
                </c:pt>
                <c:pt idx="3322">
                  <c:v>63068</c:v>
                </c:pt>
                <c:pt idx="3323">
                  <c:v>63075</c:v>
                </c:pt>
                <c:pt idx="3324">
                  <c:v>63082</c:v>
                </c:pt>
                <c:pt idx="3325">
                  <c:v>63089</c:v>
                </c:pt>
                <c:pt idx="3326">
                  <c:v>63096</c:v>
                </c:pt>
                <c:pt idx="3327">
                  <c:v>63103</c:v>
                </c:pt>
                <c:pt idx="3328">
                  <c:v>63110</c:v>
                </c:pt>
                <c:pt idx="3329">
                  <c:v>63117</c:v>
                </c:pt>
                <c:pt idx="3330">
                  <c:v>63124</c:v>
                </c:pt>
                <c:pt idx="3331">
                  <c:v>63131</c:v>
                </c:pt>
                <c:pt idx="3332">
                  <c:v>63138</c:v>
                </c:pt>
                <c:pt idx="3333">
                  <c:v>63145</c:v>
                </c:pt>
                <c:pt idx="3334">
                  <c:v>63152</c:v>
                </c:pt>
                <c:pt idx="3335">
                  <c:v>63159</c:v>
                </c:pt>
                <c:pt idx="3336">
                  <c:v>63166</c:v>
                </c:pt>
                <c:pt idx="3337">
                  <c:v>63173</c:v>
                </c:pt>
                <c:pt idx="3338">
                  <c:v>63180</c:v>
                </c:pt>
                <c:pt idx="3339">
                  <c:v>63187</c:v>
                </c:pt>
                <c:pt idx="3340">
                  <c:v>63194</c:v>
                </c:pt>
                <c:pt idx="3341">
                  <c:v>63201</c:v>
                </c:pt>
                <c:pt idx="3342">
                  <c:v>63208</c:v>
                </c:pt>
                <c:pt idx="3343">
                  <c:v>63215</c:v>
                </c:pt>
                <c:pt idx="3344">
                  <c:v>63222</c:v>
                </c:pt>
                <c:pt idx="3345">
                  <c:v>63229</c:v>
                </c:pt>
                <c:pt idx="3346">
                  <c:v>63236</c:v>
                </c:pt>
                <c:pt idx="3347">
                  <c:v>63243</c:v>
                </c:pt>
                <c:pt idx="3348">
                  <c:v>63250</c:v>
                </c:pt>
                <c:pt idx="3349">
                  <c:v>63257</c:v>
                </c:pt>
                <c:pt idx="3350">
                  <c:v>63264</c:v>
                </c:pt>
                <c:pt idx="3351">
                  <c:v>63271</c:v>
                </c:pt>
                <c:pt idx="3352">
                  <c:v>63278</c:v>
                </c:pt>
                <c:pt idx="3353">
                  <c:v>63285</c:v>
                </c:pt>
                <c:pt idx="3354">
                  <c:v>63292</c:v>
                </c:pt>
                <c:pt idx="3355">
                  <c:v>63299</c:v>
                </c:pt>
                <c:pt idx="3356">
                  <c:v>63306</c:v>
                </c:pt>
                <c:pt idx="3357">
                  <c:v>63313</c:v>
                </c:pt>
                <c:pt idx="3358">
                  <c:v>63320</c:v>
                </c:pt>
                <c:pt idx="3359">
                  <c:v>63327</c:v>
                </c:pt>
                <c:pt idx="3360">
                  <c:v>63334</c:v>
                </c:pt>
                <c:pt idx="3361">
                  <c:v>63341</c:v>
                </c:pt>
                <c:pt idx="3362">
                  <c:v>63348</c:v>
                </c:pt>
                <c:pt idx="3363">
                  <c:v>63355</c:v>
                </c:pt>
                <c:pt idx="3364">
                  <c:v>63362</c:v>
                </c:pt>
                <c:pt idx="3365">
                  <c:v>63369</c:v>
                </c:pt>
                <c:pt idx="3366">
                  <c:v>63376</c:v>
                </c:pt>
                <c:pt idx="3367">
                  <c:v>63383</c:v>
                </c:pt>
                <c:pt idx="3368">
                  <c:v>63390</c:v>
                </c:pt>
                <c:pt idx="3369">
                  <c:v>63397</c:v>
                </c:pt>
                <c:pt idx="3370">
                  <c:v>63404</c:v>
                </c:pt>
                <c:pt idx="3371">
                  <c:v>63411</c:v>
                </c:pt>
                <c:pt idx="3372">
                  <c:v>63418</c:v>
                </c:pt>
                <c:pt idx="3373">
                  <c:v>63425</c:v>
                </c:pt>
                <c:pt idx="3374">
                  <c:v>63432</c:v>
                </c:pt>
                <c:pt idx="3375">
                  <c:v>63439</c:v>
                </c:pt>
                <c:pt idx="3376">
                  <c:v>63446</c:v>
                </c:pt>
                <c:pt idx="3377">
                  <c:v>63453</c:v>
                </c:pt>
                <c:pt idx="3378">
                  <c:v>63460</c:v>
                </c:pt>
                <c:pt idx="3379">
                  <c:v>63467</c:v>
                </c:pt>
                <c:pt idx="3380">
                  <c:v>63474</c:v>
                </c:pt>
                <c:pt idx="3381">
                  <c:v>63481</c:v>
                </c:pt>
                <c:pt idx="3382">
                  <c:v>63488</c:v>
                </c:pt>
                <c:pt idx="3383">
                  <c:v>63495</c:v>
                </c:pt>
                <c:pt idx="3384">
                  <c:v>63502</c:v>
                </c:pt>
                <c:pt idx="3385">
                  <c:v>63509</c:v>
                </c:pt>
                <c:pt idx="3386">
                  <c:v>63516</c:v>
                </c:pt>
                <c:pt idx="3387">
                  <c:v>63523</c:v>
                </c:pt>
                <c:pt idx="3388">
                  <c:v>63530</c:v>
                </c:pt>
                <c:pt idx="3389">
                  <c:v>63537</c:v>
                </c:pt>
                <c:pt idx="3390">
                  <c:v>63544</c:v>
                </c:pt>
                <c:pt idx="3391">
                  <c:v>63552</c:v>
                </c:pt>
                <c:pt idx="3392">
                  <c:v>63559</c:v>
                </c:pt>
                <c:pt idx="3393">
                  <c:v>63566</c:v>
                </c:pt>
                <c:pt idx="3394">
                  <c:v>63573</c:v>
                </c:pt>
                <c:pt idx="3395">
                  <c:v>63580</c:v>
                </c:pt>
                <c:pt idx="3396">
                  <c:v>63587</c:v>
                </c:pt>
                <c:pt idx="3397">
                  <c:v>63594</c:v>
                </c:pt>
                <c:pt idx="3398">
                  <c:v>63601</c:v>
                </c:pt>
                <c:pt idx="3399">
                  <c:v>63608</c:v>
                </c:pt>
                <c:pt idx="3400">
                  <c:v>63615</c:v>
                </c:pt>
                <c:pt idx="3401">
                  <c:v>63622</c:v>
                </c:pt>
                <c:pt idx="3402">
                  <c:v>63629</c:v>
                </c:pt>
                <c:pt idx="3403">
                  <c:v>63636</c:v>
                </c:pt>
                <c:pt idx="3404">
                  <c:v>63643</c:v>
                </c:pt>
                <c:pt idx="3405">
                  <c:v>63650</c:v>
                </c:pt>
                <c:pt idx="3406">
                  <c:v>63661</c:v>
                </c:pt>
                <c:pt idx="3407">
                  <c:v>63664</c:v>
                </c:pt>
                <c:pt idx="3408">
                  <c:v>63671</c:v>
                </c:pt>
                <c:pt idx="3409">
                  <c:v>63678</c:v>
                </c:pt>
                <c:pt idx="3410">
                  <c:v>63685</c:v>
                </c:pt>
                <c:pt idx="3411">
                  <c:v>63692</c:v>
                </c:pt>
                <c:pt idx="3412">
                  <c:v>63699</c:v>
                </c:pt>
                <c:pt idx="3413">
                  <c:v>63706</c:v>
                </c:pt>
                <c:pt idx="3414">
                  <c:v>63713</c:v>
                </c:pt>
                <c:pt idx="3415">
                  <c:v>63720</c:v>
                </c:pt>
                <c:pt idx="3416">
                  <c:v>63727</c:v>
                </c:pt>
                <c:pt idx="3417">
                  <c:v>63734</c:v>
                </c:pt>
                <c:pt idx="3418">
                  <c:v>63741</c:v>
                </c:pt>
                <c:pt idx="3419">
                  <c:v>63748</c:v>
                </c:pt>
                <c:pt idx="3420">
                  <c:v>63755</c:v>
                </c:pt>
                <c:pt idx="3421">
                  <c:v>63762</c:v>
                </c:pt>
                <c:pt idx="3422">
                  <c:v>63769</c:v>
                </c:pt>
                <c:pt idx="3423">
                  <c:v>63776</c:v>
                </c:pt>
                <c:pt idx="3424">
                  <c:v>63783</c:v>
                </c:pt>
                <c:pt idx="3425">
                  <c:v>63790</c:v>
                </c:pt>
                <c:pt idx="3426">
                  <c:v>63797</c:v>
                </c:pt>
                <c:pt idx="3427">
                  <c:v>63804</c:v>
                </c:pt>
                <c:pt idx="3428">
                  <c:v>63811</c:v>
                </c:pt>
                <c:pt idx="3429">
                  <c:v>63818</c:v>
                </c:pt>
                <c:pt idx="3430">
                  <c:v>63825</c:v>
                </c:pt>
                <c:pt idx="3431">
                  <c:v>63832</c:v>
                </c:pt>
                <c:pt idx="3432">
                  <c:v>63839</c:v>
                </c:pt>
                <c:pt idx="3433">
                  <c:v>63846</c:v>
                </c:pt>
                <c:pt idx="3434">
                  <c:v>63853</c:v>
                </c:pt>
                <c:pt idx="3435">
                  <c:v>63860</c:v>
                </c:pt>
                <c:pt idx="3436">
                  <c:v>63867</c:v>
                </c:pt>
                <c:pt idx="3437">
                  <c:v>63874</c:v>
                </c:pt>
                <c:pt idx="3438">
                  <c:v>63881</c:v>
                </c:pt>
                <c:pt idx="3439">
                  <c:v>63888</c:v>
                </c:pt>
                <c:pt idx="3440">
                  <c:v>63895</c:v>
                </c:pt>
                <c:pt idx="3441">
                  <c:v>63902</c:v>
                </c:pt>
                <c:pt idx="3442">
                  <c:v>63909</c:v>
                </c:pt>
                <c:pt idx="3443">
                  <c:v>63919</c:v>
                </c:pt>
                <c:pt idx="3444">
                  <c:v>63926</c:v>
                </c:pt>
                <c:pt idx="3445">
                  <c:v>63933</c:v>
                </c:pt>
                <c:pt idx="3446">
                  <c:v>63940</c:v>
                </c:pt>
                <c:pt idx="3447">
                  <c:v>63947</c:v>
                </c:pt>
                <c:pt idx="3448">
                  <c:v>63954</c:v>
                </c:pt>
                <c:pt idx="3449">
                  <c:v>63961</c:v>
                </c:pt>
                <c:pt idx="3450">
                  <c:v>63968</c:v>
                </c:pt>
                <c:pt idx="3451">
                  <c:v>63975</c:v>
                </c:pt>
                <c:pt idx="3452">
                  <c:v>63982</c:v>
                </c:pt>
                <c:pt idx="3453">
                  <c:v>63989</c:v>
                </c:pt>
                <c:pt idx="3454">
                  <c:v>63996</c:v>
                </c:pt>
                <c:pt idx="3455">
                  <c:v>64003</c:v>
                </c:pt>
                <c:pt idx="3456">
                  <c:v>64010</c:v>
                </c:pt>
                <c:pt idx="3457">
                  <c:v>64019</c:v>
                </c:pt>
                <c:pt idx="3458">
                  <c:v>64024</c:v>
                </c:pt>
                <c:pt idx="3459">
                  <c:v>64031</c:v>
                </c:pt>
                <c:pt idx="3460">
                  <c:v>64038</c:v>
                </c:pt>
                <c:pt idx="3461">
                  <c:v>64045</c:v>
                </c:pt>
                <c:pt idx="3462">
                  <c:v>64052</c:v>
                </c:pt>
                <c:pt idx="3463">
                  <c:v>64059</c:v>
                </c:pt>
                <c:pt idx="3464">
                  <c:v>64066</c:v>
                </c:pt>
                <c:pt idx="3465">
                  <c:v>64073</c:v>
                </c:pt>
                <c:pt idx="3466">
                  <c:v>64080</c:v>
                </c:pt>
                <c:pt idx="3467">
                  <c:v>64087</c:v>
                </c:pt>
                <c:pt idx="3468">
                  <c:v>64094</c:v>
                </c:pt>
                <c:pt idx="3469">
                  <c:v>64101</c:v>
                </c:pt>
                <c:pt idx="3470">
                  <c:v>64108</c:v>
                </c:pt>
                <c:pt idx="3471">
                  <c:v>64115</c:v>
                </c:pt>
                <c:pt idx="3472">
                  <c:v>64122</c:v>
                </c:pt>
                <c:pt idx="3473">
                  <c:v>64129</c:v>
                </c:pt>
                <c:pt idx="3474">
                  <c:v>64136</c:v>
                </c:pt>
                <c:pt idx="3475">
                  <c:v>64143</c:v>
                </c:pt>
                <c:pt idx="3476">
                  <c:v>64150</c:v>
                </c:pt>
                <c:pt idx="3477">
                  <c:v>64157</c:v>
                </c:pt>
                <c:pt idx="3478">
                  <c:v>64164</c:v>
                </c:pt>
                <c:pt idx="3479">
                  <c:v>64171</c:v>
                </c:pt>
                <c:pt idx="3480">
                  <c:v>64178</c:v>
                </c:pt>
                <c:pt idx="3481">
                  <c:v>64185</c:v>
                </c:pt>
                <c:pt idx="3482">
                  <c:v>64192</c:v>
                </c:pt>
                <c:pt idx="3483">
                  <c:v>64199</c:v>
                </c:pt>
                <c:pt idx="3484">
                  <c:v>64206</c:v>
                </c:pt>
                <c:pt idx="3485">
                  <c:v>64213</c:v>
                </c:pt>
                <c:pt idx="3486">
                  <c:v>64220</c:v>
                </c:pt>
                <c:pt idx="3487">
                  <c:v>64227</c:v>
                </c:pt>
                <c:pt idx="3488">
                  <c:v>64234</c:v>
                </c:pt>
                <c:pt idx="3489">
                  <c:v>64241</c:v>
                </c:pt>
                <c:pt idx="3490">
                  <c:v>64248</c:v>
                </c:pt>
                <c:pt idx="3491">
                  <c:v>64255</c:v>
                </c:pt>
                <c:pt idx="3492">
                  <c:v>64262</c:v>
                </c:pt>
                <c:pt idx="3493">
                  <c:v>64269</c:v>
                </c:pt>
                <c:pt idx="3494">
                  <c:v>64276</c:v>
                </c:pt>
                <c:pt idx="3495">
                  <c:v>64284</c:v>
                </c:pt>
                <c:pt idx="3496">
                  <c:v>64291</c:v>
                </c:pt>
                <c:pt idx="3497">
                  <c:v>64298</c:v>
                </c:pt>
                <c:pt idx="3498">
                  <c:v>64305</c:v>
                </c:pt>
                <c:pt idx="3499">
                  <c:v>64312</c:v>
                </c:pt>
                <c:pt idx="3500">
                  <c:v>64319</c:v>
                </c:pt>
                <c:pt idx="3501">
                  <c:v>64326</c:v>
                </c:pt>
                <c:pt idx="3502">
                  <c:v>64333</c:v>
                </c:pt>
                <c:pt idx="3503">
                  <c:v>64340</c:v>
                </c:pt>
                <c:pt idx="3504">
                  <c:v>64347</c:v>
                </c:pt>
                <c:pt idx="3505">
                  <c:v>64354</c:v>
                </c:pt>
                <c:pt idx="3506">
                  <c:v>64361</c:v>
                </c:pt>
                <c:pt idx="3507">
                  <c:v>64368</c:v>
                </c:pt>
                <c:pt idx="3508">
                  <c:v>64375</c:v>
                </c:pt>
                <c:pt idx="3509">
                  <c:v>64382</c:v>
                </c:pt>
                <c:pt idx="3510">
                  <c:v>64389</c:v>
                </c:pt>
                <c:pt idx="3511">
                  <c:v>64398</c:v>
                </c:pt>
                <c:pt idx="3512">
                  <c:v>64405</c:v>
                </c:pt>
                <c:pt idx="3513">
                  <c:v>64412</c:v>
                </c:pt>
                <c:pt idx="3514">
                  <c:v>64419</c:v>
                </c:pt>
                <c:pt idx="3515">
                  <c:v>64426</c:v>
                </c:pt>
                <c:pt idx="3516">
                  <c:v>64433</c:v>
                </c:pt>
                <c:pt idx="3517">
                  <c:v>64440</c:v>
                </c:pt>
                <c:pt idx="3518">
                  <c:v>64447</c:v>
                </c:pt>
                <c:pt idx="3519">
                  <c:v>64454</c:v>
                </c:pt>
                <c:pt idx="3520">
                  <c:v>64461</c:v>
                </c:pt>
                <c:pt idx="3521">
                  <c:v>64468</c:v>
                </c:pt>
                <c:pt idx="3522">
                  <c:v>64475</c:v>
                </c:pt>
                <c:pt idx="3523">
                  <c:v>64482</c:v>
                </c:pt>
                <c:pt idx="3524">
                  <c:v>64489</c:v>
                </c:pt>
                <c:pt idx="3525">
                  <c:v>64496</c:v>
                </c:pt>
                <c:pt idx="3526">
                  <c:v>64503</c:v>
                </c:pt>
                <c:pt idx="3527">
                  <c:v>64510</c:v>
                </c:pt>
                <c:pt idx="3528">
                  <c:v>64517</c:v>
                </c:pt>
                <c:pt idx="3529">
                  <c:v>64524</c:v>
                </c:pt>
                <c:pt idx="3530">
                  <c:v>64531</c:v>
                </c:pt>
                <c:pt idx="3531">
                  <c:v>64538</c:v>
                </c:pt>
                <c:pt idx="3532">
                  <c:v>64545</c:v>
                </c:pt>
                <c:pt idx="3533">
                  <c:v>64552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-1.875526026031693E-3</c:v>
                </c:pt>
                <c:pt idx="1">
                  <c:v>-1.8755357972288778E-3</c:v>
                </c:pt>
                <c:pt idx="2">
                  <c:v>-1.8755357972688458E-3</c:v>
                </c:pt>
                <c:pt idx="3">
                  <c:v>-1.8755357972288778E-3</c:v>
                </c:pt>
                <c:pt idx="4">
                  <c:v>-1.8755357972288778E-3</c:v>
                </c:pt>
                <c:pt idx="5">
                  <c:v>-1.8755260260183704E-3</c:v>
                </c:pt>
                <c:pt idx="6">
                  <c:v>-1.8755357973088138E-3</c:v>
                </c:pt>
                <c:pt idx="7">
                  <c:v>-1.8755357972288778E-3</c:v>
                </c:pt>
                <c:pt idx="8">
                  <c:v>-1.8755357971889097E-3</c:v>
                </c:pt>
                <c:pt idx="9">
                  <c:v>-1.8755357972288778E-3</c:v>
                </c:pt>
                <c:pt idx="10">
                  <c:v>-1.4915307989493698E-3</c:v>
                </c:pt>
                <c:pt idx="11">
                  <c:v>-1.8755357971889097E-3</c:v>
                </c:pt>
                <c:pt idx="12">
                  <c:v>-1.8755357972288778E-3</c:v>
                </c:pt>
                <c:pt idx="13">
                  <c:v>-1.8755357972688458E-3</c:v>
                </c:pt>
                <c:pt idx="14">
                  <c:v>-1.8755357971889097E-3</c:v>
                </c:pt>
                <c:pt idx="15">
                  <c:v>-1.8755260260583384E-3</c:v>
                </c:pt>
                <c:pt idx="16">
                  <c:v>-1.8755357972288778E-3</c:v>
                </c:pt>
                <c:pt idx="17">
                  <c:v>-1.8755357971089737E-3</c:v>
                </c:pt>
                <c:pt idx="18">
                  <c:v>-1.8755357972288778E-3</c:v>
                </c:pt>
                <c:pt idx="19">
                  <c:v>-1.8755357972688458E-3</c:v>
                </c:pt>
                <c:pt idx="20">
                  <c:v>-1.8789092991866596E-3</c:v>
                </c:pt>
                <c:pt idx="21">
                  <c:v>-1.8835887902213244E-3</c:v>
                </c:pt>
                <c:pt idx="22">
                  <c:v>-1.8859870823861868E-3</c:v>
                </c:pt>
                <c:pt idx="23">
                  <c:v>-1.8883977553674214E-3</c:v>
                </c:pt>
                <c:pt idx="24">
                  <c:v>-1.8908036830644903E-3</c:v>
                </c:pt>
                <c:pt idx="25">
                  <c:v>-1.8955041105650494E-3</c:v>
                </c:pt>
                <c:pt idx="26">
                  <c:v>-1.9000374208388848E-3</c:v>
                </c:pt>
                <c:pt idx="27">
                  <c:v>-1.9021627317661327E-3</c:v>
                </c:pt>
                <c:pt idx="28">
                  <c:v>-1.9041805410857648E-3</c:v>
                </c:pt>
                <c:pt idx="29">
                  <c:v>-1.9060737226572755E-3</c:v>
                </c:pt>
                <c:pt idx="30">
                  <c:v>-1.9093489037036449E-3</c:v>
                </c:pt>
                <c:pt idx="31">
                  <c:v>-1.9120576523690147E-3</c:v>
                </c:pt>
                <c:pt idx="32">
                  <c:v>-1.9130708052106371E-3</c:v>
                </c:pt>
                <c:pt idx="33">
                  <c:v>-1.9138565742604641E-3</c:v>
                </c:pt>
                <c:pt idx="34">
                  <c:v>-1.9143978330982137E-3</c:v>
                </c:pt>
                <c:pt idx="35">
                  <c:v>-1.9145695053079947E-3</c:v>
                </c:pt>
                <c:pt idx="36">
                  <c:v>-1.9137752481546144E-3</c:v>
                </c:pt>
                <c:pt idx="37">
                  <c:v>-1.9128370662624405E-3</c:v>
                </c:pt>
                <c:pt idx="38">
                  <c:v>-1.9115516183543235E-3</c:v>
                </c:pt>
                <c:pt idx="39">
                  <c:v>-1.9099017779300453E-3</c:v>
                </c:pt>
                <c:pt idx="40">
                  <c:v>-1.9052917416839676E-3</c:v>
                </c:pt>
                <c:pt idx="41">
                  <c:v>-1.9004401792255265E-3</c:v>
                </c:pt>
                <c:pt idx="42">
                  <c:v>-1.8992939511930373E-3</c:v>
                </c:pt>
                <c:pt idx="43">
                  <c:v>-1.898200326921895E-3</c:v>
                </c:pt>
                <c:pt idx="44">
                  <c:v>-1.8971670875478353E-3</c:v>
                </c:pt>
                <c:pt idx="45">
                  <c:v>-1.8953308147739989E-3</c:v>
                </c:pt>
                <c:pt idx="46">
                  <c:v>-1.8937935866691902E-3</c:v>
                </c:pt>
                <c:pt idx="47">
                  <c:v>-1.8931789782650199E-3</c:v>
                </c:pt>
                <c:pt idx="48">
                  <c:v>-1.8926714376954479E-3</c:v>
                </c:pt>
                <c:pt idx="49">
                  <c:v>-1.8922787453767853E-3</c:v>
                </c:pt>
                <c:pt idx="50">
                  <c:v>-1.8919051483834437E-3</c:v>
                </c:pt>
                <c:pt idx="51">
                  <c:v>-1.8920120694954079E-3</c:v>
                </c:pt>
                <c:pt idx="52">
                  <c:v>-1.8923103264745222E-3</c:v>
                </c:pt>
                <c:pt idx="53">
                  <c:v>-1.8927701149618059E-3</c:v>
                </c:pt>
                <c:pt idx="54">
                  <c:v>-1.8933992152936341E-3</c:v>
                </c:pt>
                <c:pt idx="55">
                  <c:v>-1.8952507138747521E-3</c:v>
                </c:pt>
                <c:pt idx="56">
                  <c:v>-1.8977643464301863E-3</c:v>
                </c:pt>
                <c:pt idx="57">
                  <c:v>-1.8993567143477108E-3</c:v>
                </c:pt>
                <c:pt idx="58">
                  <c:v>-1.9011650771272315E-3</c:v>
                </c:pt>
                <c:pt idx="59">
                  <c:v>-1.9031972156247079E-3</c:v>
                </c:pt>
                <c:pt idx="60">
                  <c:v>-1.9080362008905283E-3</c:v>
                </c:pt>
                <c:pt idx="61">
                  <c:v>-1.9137191354001715E-3</c:v>
                </c:pt>
                <c:pt idx="62">
                  <c:v>-1.9169868595714235E-3</c:v>
                </c:pt>
                <c:pt idx="63">
                  <c:v>-1.92285022504457E-3</c:v>
                </c:pt>
                <c:pt idx="64">
                  <c:v>-1.9310693179708238E-3</c:v>
                </c:pt>
                <c:pt idx="65">
                  <c:v>-1.9471311055641038E-3</c:v>
                </c:pt>
                <c:pt idx="66">
                  <c:v>-1.9627744792272139E-3</c:v>
                </c:pt>
                <c:pt idx="67">
                  <c:v>-1.9703343568311382E-3</c:v>
                </c:pt>
                <c:pt idx="68">
                  <c:v>-1.9777182253877257E-3</c:v>
                </c:pt>
                <c:pt idx="69">
                  <c:v>-1.9849113629932802E-3</c:v>
                </c:pt>
                <c:pt idx="70">
                  <c:v>-2.0017950368922399E-3</c:v>
                </c:pt>
                <c:pt idx="71">
                  <c:v>-2.017500813851214E-3</c:v>
                </c:pt>
                <c:pt idx="72">
                  <c:v>-2.0232404026954143E-3</c:v>
                </c:pt>
                <c:pt idx="73">
                  <c:v>-2.0286862064233802E-3</c:v>
                </c:pt>
                <c:pt idx="74">
                  <c:v>-2.0385133771005925E-3</c:v>
                </c:pt>
                <c:pt idx="75">
                  <c:v>-2.0472371304602888E-3</c:v>
                </c:pt>
                <c:pt idx="76">
                  <c:v>-2.0509931787726643E-3</c:v>
                </c:pt>
                <c:pt idx="77">
                  <c:v>-2.0543671097073002E-3</c:v>
                </c:pt>
                <c:pt idx="78">
                  <c:v>-2.0573442018401167E-3</c:v>
                </c:pt>
                <c:pt idx="79">
                  <c:v>-2.0618901690694358E-3</c:v>
                </c:pt>
                <c:pt idx="80">
                  <c:v>-2.0649897384839022E-3</c:v>
                </c:pt>
                <c:pt idx="81">
                  <c:v>-2.0657618046548976E-3</c:v>
                </c:pt>
                <c:pt idx="82">
                  <c:v>-2.0660486998025362E-3</c:v>
                </c:pt>
                <c:pt idx="83">
                  <c:v>-2.065835701743346E-3</c:v>
                </c:pt>
                <c:pt idx="84">
                  <c:v>-2.0636579552668621E-3</c:v>
                </c:pt>
                <c:pt idx="85">
                  <c:v>-2.0605469006662602E-3</c:v>
                </c:pt>
                <c:pt idx="86">
                  <c:v>-2.0596624463564694E-3</c:v>
                </c:pt>
                <c:pt idx="87">
                  <c:v>-2.0587043481157252E-3</c:v>
                </c:pt>
                <c:pt idx="88">
                  <c:v>-2.0576725651366701E-3</c:v>
                </c:pt>
                <c:pt idx="89">
                  <c:v>-2.0553514439347609E-3</c:v>
                </c:pt>
                <c:pt idx="90">
                  <c:v>-2.0528077674120127E-3</c:v>
                </c:pt>
                <c:pt idx="91">
                  <c:v>-2.0514069473120955E-3</c:v>
                </c:pt>
                <c:pt idx="92">
                  <c:v>-2.0499321967903938E-3</c:v>
                </c:pt>
                <c:pt idx="93">
                  <c:v>-2.0483834754791985E-3</c:v>
                </c:pt>
                <c:pt idx="94">
                  <c:v>-2.0450276411621005E-3</c:v>
                </c:pt>
                <c:pt idx="95">
                  <c:v>-2.0414480622354958E-3</c:v>
                </c:pt>
                <c:pt idx="96">
                  <c:v>-2.0395288726682281E-3</c:v>
                </c:pt>
                <c:pt idx="97">
                  <c:v>-2.0375354666679613E-3</c:v>
                </c:pt>
                <c:pt idx="98">
                  <c:v>-2.0354678033474016E-3</c:v>
                </c:pt>
                <c:pt idx="99">
                  <c:v>-2.0310732893413785E-3</c:v>
                </c:pt>
                <c:pt idx="100">
                  <c:v>-2.0264537606351496E-3</c:v>
                </c:pt>
                <c:pt idx="101">
                  <c:v>-2.0240141980432114E-3</c:v>
                </c:pt>
                <c:pt idx="102">
                  <c:v>-2.0215001329271232E-3</c:v>
                </c:pt>
                <c:pt idx="103">
                  <c:v>-2.0189115241597833E-3</c:v>
                </c:pt>
                <c:pt idx="104">
                  <c:v>-2.0134743631716745E-3</c:v>
                </c:pt>
                <c:pt idx="105">
                  <c:v>-2.0078108379495418E-3</c:v>
                </c:pt>
                <c:pt idx="106">
                  <c:v>-2.0049105933050981E-3</c:v>
                </c:pt>
                <c:pt idx="107">
                  <c:v>-2.0022472372893674E-3</c:v>
                </c:pt>
                <c:pt idx="108">
                  <c:v>-1.9998912369345589E-3</c:v>
                </c:pt>
                <c:pt idx="109">
                  <c:v>-1.99624055505776E-3</c:v>
                </c:pt>
                <c:pt idx="110">
                  <c:v>-1.9937322695184889E-3</c:v>
                </c:pt>
                <c:pt idx="111">
                  <c:v>-1.9930566551540352E-3</c:v>
                </c:pt>
                <c:pt idx="112">
                  <c:v>-1.9927458398205644E-3</c:v>
                </c:pt>
                <c:pt idx="113">
                  <c:v>-1.9928093967802596E-3</c:v>
                </c:pt>
                <c:pt idx="114">
                  <c:v>-1.9942212416612648E-3</c:v>
                </c:pt>
                <c:pt idx="115">
                  <c:v>-1.9969988277024342E-3</c:v>
                </c:pt>
                <c:pt idx="116">
                  <c:v>-1.9990778552525512E-3</c:v>
                </c:pt>
                <c:pt idx="117">
                  <c:v>-2.0015886983459907E-3</c:v>
                </c:pt>
                <c:pt idx="118">
                  <c:v>-2.0045409309243922E-3</c:v>
                </c:pt>
                <c:pt idx="119">
                  <c:v>-2.0119533188145411E-3</c:v>
                </c:pt>
                <c:pt idx="120">
                  <c:v>-2.0209552318828372E-3</c:v>
                </c:pt>
                <c:pt idx="121">
                  <c:v>-2.0262580188523671E-3</c:v>
                </c:pt>
                <c:pt idx="122">
                  <c:v>-2.0320596382772393E-3</c:v>
                </c:pt>
                <c:pt idx="123">
                  <c:v>-2.0383696637793491E-3</c:v>
                </c:pt>
                <c:pt idx="124">
                  <c:v>-2.052720566445565E-3</c:v>
                </c:pt>
                <c:pt idx="125">
                  <c:v>-2.0688853037542643E-3</c:v>
                </c:pt>
                <c:pt idx="126">
                  <c:v>-2.07772474948964E-3</c:v>
                </c:pt>
                <c:pt idx="127">
                  <c:v>-2.0863420890515627E-3</c:v>
                </c:pt>
                <c:pt idx="128">
                  <c:v>-2.0945717951681431E-3</c:v>
                </c:pt>
                <c:pt idx="129">
                  <c:v>-2.1096716012136696E-3</c:v>
                </c:pt>
                <c:pt idx="130">
                  <c:v>-2.1233937591835783E-3</c:v>
                </c:pt>
                <c:pt idx="131">
                  <c:v>-2.129519903815158E-3</c:v>
                </c:pt>
                <c:pt idx="132">
                  <c:v>-2.1351922573220605E-3</c:v>
                </c:pt>
                <c:pt idx="133">
                  <c:v>-2.1403997933644447E-3</c:v>
                </c:pt>
                <c:pt idx="134">
                  <c:v>-2.1491975119580786E-3</c:v>
                </c:pt>
                <c:pt idx="135">
                  <c:v>-2.1563612379704722E-3</c:v>
                </c:pt>
                <c:pt idx="136">
                  <c:v>-2.1590792929115921E-3</c:v>
                </c:pt>
                <c:pt idx="137">
                  <c:v>-2.1612663727488268E-3</c:v>
                </c:pt>
                <c:pt idx="138">
                  <c:v>-2.1629114511023673E-3</c:v>
                </c:pt>
                <c:pt idx="139">
                  <c:v>-1.3603359074654264E-3</c:v>
                </c:pt>
                <c:pt idx="140">
                  <c:v>-2.1638512252408759E-3</c:v>
                </c:pt>
                <c:pt idx="141">
                  <c:v>-2.162620902397272E-3</c:v>
                </c:pt>
                <c:pt idx="142">
                  <c:v>-2.160782420470575E-3</c:v>
                </c:pt>
                <c:pt idx="143">
                  <c:v>-2.1583247530809757E-3</c:v>
                </c:pt>
                <c:pt idx="144">
                  <c:v>-2.1512774794496536E-3</c:v>
                </c:pt>
                <c:pt idx="145">
                  <c:v>-2.1420817024564442E-3</c:v>
                </c:pt>
                <c:pt idx="146">
                  <c:v>-2.1363627130543961E-3</c:v>
                </c:pt>
                <c:pt idx="147">
                  <c:v>-2.1299583803502387E-3</c:v>
                </c:pt>
                <c:pt idx="148">
                  <c:v>-2.1057689745358488E-3</c:v>
                </c:pt>
                <c:pt idx="149">
                  <c:v>-2.0767531511678428E-3</c:v>
                </c:pt>
                <c:pt idx="150">
                  <c:v>-2.0666338945352081E-3</c:v>
                </c:pt>
                <c:pt idx="151">
                  <c:v>-2.0571556650539335E-3</c:v>
                </c:pt>
                <c:pt idx="152">
                  <c:v>-2.0403967079118956E-3</c:v>
                </c:pt>
                <c:pt idx="153">
                  <c:v>-2.0259422543578154E-3</c:v>
                </c:pt>
                <c:pt idx="154">
                  <c:v>-2.019886086910283E-3</c:v>
                </c:pt>
                <c:pt idx="155">
                  <c:v>-2.0145577168451112E-3</c:v>
                </c:pt>
                <c:pt idx="156">
                  <c:v>-2.009971605954064E-3</c:v>
                </c:pt>
                <c:pt idx="157">
                  <c:v>-2.0023274584690665E-3</c:v>
                </c:pt>
                <c:pt idx="158">
                  <c:v>-1.9986810975058944E-3</c:v>
                </c:pt>
                <c:pt idx="159">
                  <c:v>-1.9988522366087835E-3</c:v>
                </c:pt>
                <c:pt idx="160">
                  <c:v>-1.9998668666687536E-3</c:v>
                </c:pt>
                <c:pt idx="161">
                  <c:v>-2.0047689067492769E-3</c:v>
                </c:pt>
                <c:pt idx="162">
                  <c:v>-2.0126495278782741E-3</c:v>
                </c:pt>
                <c:pt idx="163">
                  <c:v>-2.0180985368023485E-3</c:v>
                </c:pt>
                <c:pt idx="164">
                  <c:v>-2.0244778059153035E-3</c:v>
                </c:pt>
                <c:pt idx="165">
                  <c:v>-2.0318017976883596E-3</c:v>
                </c:pt>
                <c:pt idx="166">
                  <c:v>-2.0496594930641265E-3</c:v>
                </c:pt>
                <c:pt idx="167">
                  <c:v>-2.0706358149302773E-3</c:v>
                </c:pt>
                <c:pt idx="168">
                  <c:v>-2.0817034182840644E-3</c:v>
                </c:pt>
                <c:pt idx="169">
                  <c:v>-2.0925877011590543E-3</c:v>
                </c:pt>
                <c:pt idx="170">
                  <c:v>-2.1032836106771313E-3</c:v>
                </c:pt>
                <c:pt idx="171">
                  <c:v>-2.1240097186403517E-3</c:v>
                </c:pt>
                <c:pt idx="172">
                  <c:v>-2.144082444268669E-3</c:v>
                </c:pt>
                <c:pt idx="173">
                  <c:v>-2.1537606848776036E-3</c:v>
                </c:pt>
                <c:pt idx="174">
                  <c:v>-2.1632202314236793E-3</c:v>
                </c:pt>
                <c:pt idx="175">
                  <c:v>-2.1724560307090357E-3</c:v>
                </c:pt>
                <c:pt idx="176">
                  <c:v>-2.1901432138937693E-3</c:v>
                </c:pt>
                <c:pt idx="177">
                  <c:v>-2.2070606875290721E-3</c:v>
                </c:pt>
                <c:pt idx="178">
                  <c:v>-2.2151019495053603E-3</c:v>
                </c:pt>
                <c:pt idx="179">
                  <c:v>-2.2228891440745357E-3</c:v>
                </c:pt>
                <c:pt idx="180">
                  <c:v>-2.23041721759909E-3</c:v>
                </c:pt>
                <c:pt idx="181">
                  <c:v>-2.2445703663720451E-3</c:v>
                </c:pt>
                <c:pt idx="182">
                  <c:v>-2.2578372344561615E-3</c:v>
                </c:pt>
                <c:pt idx="183">
                  <c:v>-2.2639939022717215E-3</c:v>
                </c:pt>
                <c:pt idx="184">
                  <c:v>-2.2698611290161708E-3</c:v>
                </c:pt>
                <c:pt idx="185">
                  <c:v>-2.2754338610120328E-3</c:v>
                </c:pt>
                <c:pt idx="186">
                  <c:v>-2.2855578986336056E-3</c:v>
                </c:pt>
                <c:pt idx="187">
                  <c:v>-2.2946787747546438E-3</c:v>
                </c:pt>
                <c:pt idx="188">
                  <c:v>-2.2987032328813939E-3</c:v>
                </c:pt>
                <c:pt idx="189">
                  <c:v>-2.3024032278717854E-3</c:v>
                </c:pt>
                <c:pt idx="190">
                  <c:v>-2.3057751259125681E-3</c:v>
                </c:pt>
                <c:pt idx="191">
                  <c:v>-2.3113864763368852E-3</c:v>
                </c:pt>
                <c:pt idx="192">
                  <c:v>-2.3158847900583979E-3</c:v>
                </c:pt>
                <c:pt idx="193">
                  <c:v>-2.3175426114985243E-3</c:v>
                </c:pt>
                <c:pt idx="194">
                  <c:v>-2.3188425500952903E-3</c:v>
                </c:pt>
                <c:pt idx="195">
                  <c:v>-2.3197795831864099E-3</c:v>
                </c:pt>
                <c:pt idx="196">
                  <c:v>-2.3204038951485373E-3</c:v>
                </c:pt>
                <c:pt idx="197">
                  <c:v>-2.31979820972672E-3</c:v>
                </c:pt>
                <c:pt idx="198">
                  <c:v>-2.3188453773137496E-3</c:v>
                </c:pt>
                <c:pt idx="199">
                  <c:v>-2.3174995038610646E-3</c:v>
                </c:pt>
                <c:pt idx="200">
                  <c:v>-2.3157555672659313E-3</c:v>
                </c:pt>
                <c:pt idx="201">
                  <c:v>-2.3109008692090427E-3</c:v>
                </c:pt>
                <c:pt idx="202">
                  <c:v>-2.3046987362151938E-3</c:v>
                </c:pt>
                <c:pt idx="203">
                  <c:v>-2.3008891446130164E-3</c:v>
                </c:pt>
                <c:pt idx="204">
                  <c:v>-2.2966513542144185E-3</c:v>
                </c:pt>
                <c:pt idx="205">
                  <c:v>-2.291980342516986E-3</c:v>
                </c:pt>
                <c:pt idx="206">
                  <c:v>-2.2811546808032546E-3</c:v>
                </c:pt>
                <c:pt idx="207">
                  <c:v>-2.2688636320111755E-3</c:v>
                </c:pt>
                <c:pt idx="208">
                  <c:v>-2.2619511754440325E-3</c:v>
                </c:pt>
                <c:pt idx="209">
                  <c:v>-2.2545753622438269E-3</c:v>
                </c:pt>
                <c:pt idx="210">
                  <c:v>-2.2467311698282089E-3</c:v>
                </c:pt>
                <c:pt idx="211">
                  <c:v>-2.2306495485269195E-3</c:v>
                </c:pt>
                <c:pt idx="212">
                  <c:v>-2.2155601616935527E-3</c:v>
                </c:pt>
                <c:pt idx="213">
                  <c:v>-2.208570769148821E-3</c:v>
                </c:pt>
                <c:pt idx="214">
                  <c:v>-2.2019269466966307E-3</c:v>
                </c:pt>
                <c:pt idx="215">
                  <c:v>-2.1956341907003463E-3</c:v>
                </c:pt>
                <c:pt idx="216">
                  <c:v>-2.1842331244625868E-3</c:v>
                </c:pt>
                <c:pt idx="217">
                  <c:v>-2.174083740316135E-3</c:v>
                </c:pt>
                <c:pt idx="218">
                  <c:v>-2.1696287495798217E-3</c:v>
                </c:pt>
                <c:pt idx="219">
                  <c:v>-2.1655577987633734E-3</c:v>
                </c:pt>
                <c:pt idx="220">
                  <c:v>-2.1618763838704425E-3</c:v>
                </c:pt>
                <c:pt idx="221">
                  <c:v>-2.155826574430364E-3</c:v>
                </c:pt>
                <c:pt idx="222">
                  <c:v>-2.1511559941345126E-3</c:v>
                </c:pt>
                <c:pt idx="223">
                  <c:v>-2.1495046924790984E-3</c:v>
                </c:pt>
                <c:pt idx="224">
                  <c:v>-2.1482759002910967E-3</c:v>
                </c:pt>
                <c:pt idx="225">
                  <c:v>-2.147475113694064E-3</c:v>
                </c:pt>
                <c:pt idx="226">
                  <c:v>-2.1473148941231202E-3</c:v>
                </c:pt>
                <c:pt idx="227">
                  <c:v>-2.1486619320576494E-3</c:v>
                </c:pt>
                <c:pt idx="228">
                  <c:v>-2.1500836061960626E-3</c:v>
                </c:pt>
                <c:pt idx="229">
                  <c:v>-2.151966259429372E-3</c:v>
                </c:pt>
                <c:pt idx="230">
                  <c:v>-2.1543153875214216E-3</c:v>
                </c:pt>
                <c:pt idx="231">
                  <c:v>-2.1605830704674034E-3</c:v>
                </c:pt>
                <c:pt idx="232">
                  <c:v>-2.1683756603474436E-3</c:v>
                </c:pt>
                <c:pt idx="233">
                  <c:v>-2.1724715509341408E-3</c:v>
                </c:pt>
                <c:pt idx="234">
                  <c:v>-2.1763915616102025E-3</c:v>
                </c:pt>
                <c:pt idx="235">
                  <c:v>-2.1801332431348186E-3</c:v>
                </c:pt>
                <c:pt idx="236">
                  <c:v>-2.1869966416110387E-3</c:v>
                </c:pt>
                <c:pt idx="237">
                  <c:v>-2.1932676872271628E-3</c:v>
                </c:pt>
                <c:pt idx="238">
                  <c:v>-2.1960809811050197E-3</c:v>
                </c:pt>
                <c:pt idx="239">
                  <c:v>-2.198701249027657E-3</c:v>
                </c:pt>
                <c:pt idx="240">
                  <c:v>-2.2011260421539447E-3</c:v>
                </c:pt>
                <c:pt idx="241">
                  <c:v>-2.2052982878495442E-3</c:v>
                </c:pt>
                <c:pt idx="242">
                  <c:v>-2.2088214749649282E-3</c:v>
                </c:pt>
                <c:pt idx="243">
                  <c:v>-2.2102321513806089E-3</c:v>
                </c:pt>
                <c:pt idx="244">
                  <c:v>-2.2114326564759423E-3</c:v>
                </c:pt>
                <c:pt idx="245">
                  <c:v>-2.2124205406504061E-3</c:v>
                </c:pt>
                <c:pt idx="246">
                  <c:v>-2.2136617136281345E-3</c:v>
                </c:pt>
                <c:pt idx="247">
                  <c:v>-2.2141968806055345E-3</c:v>
                </c:pt>
                <c:pt idx="248">
                  <c:v>-2.2140849193252876E-3</c:v>
                </c:pt>
                <c:pt idx="249">
                  <c:v>-2.2137456409998535E-3</c:v>
                </c:pt>
                <c:pt idx="250">
                  <c:v>-2.2131765959088057E-3</c:v>
                </c:pt>
                <c:pt idx="251">
                  <c:v>-2.2112467874624286E-3</c:v>
                </c:pt>
                <c:pt idx="252">
                  <c:v>-2.2085537609939365E-3</c:v>
                </c:pt>
                <c:pt idx="253">
                  <c:v>-2.2067991415042343E-3</c:v>
                </c:pt>
                <c:pt idx="254">
                  <c:v>-2.2048000591645689E-3</c:v>
                </c:pt>
                <c:pt idx="255">
                  <c:v>-2.2025997196140068E-3</c:v>
                </c:pt>
                <c:pt idx="256">
                  <c:v>-2.1981801108550414E-3</c:v>
                </c:pt>
                <c:pt idx="257">
                  <c:v>-2.1938753734085381E-3</c:v>
                </c:pt>
                <c:pt idx="258">
                  <c:v>-2.1917616677580298E-3</c:v>
                </c:pt>
                <c:pt idx="259">
                  <c:v>-2.189676003196972E-3</c:v>
                </c:pt>
                <c:pt idx="260">
                  <c:v>-2.1876189242897581E-3</c:v>
                </c:pt>
                <c:pt idx="261">
                  <c:v>-2.1835895287924956E-3</c:v>
                </c:pt>
                <c:pt idx="262">
                  <c:v>-2.1796873520507631E-3</c:v>
                </c:pt>
                <c:pt idx="263">
                  <c:v>-2.1777813668011348E-3</c:v>
                </c:pt>
                <c:pt idx="264">
                  <c:v>-2.1759072336324792E-3</c:v>
                </c:pt>
                <c:pt idx="265">
                  <c:v>-2.1740654968693818E-3</c:v>
                </c:pt>
                <c:pt idx="266">
                  <c:v>-2.1704796468124954E-3</c:v>
                </c:pt>
                <c:pt idx="267">
                  <c:v>-2.1670334010437386E-3</c:v>
                </c:pt>
                <c:pt idx="268">
                  <c:v>-2.1653618119765738E-3</c:v>
                </c:pt>
                <c:pt idx="269">
                  <c:v>-2.163725885742096E-3</c:v>
                </c:pt>
                <c:pt idx="270">
                  <c:v>-2.1621261666249225E-3</c:v>
                </c:pt>
                <c:pt idx="271">
                  <c:v>-2.1590371923352336E-3</c:v>
                </c:pt>
                <c:pt idx="272">
                  <c:v>-2.1561002496994774E-3</c:v>
                </c:pt>
                <c:pt idx="273">
                  <c:v>-2.1546897325164238E-3</c:v>
                </c:pt>
                <c:pt idx="274">
                  <c:v>-2.1533186887578992E-3</c:v>
                </c:pt>
                <c:pt idx="275">
                  <c:v>-2.1519876629882972E-3</c:v>
                </c:pt>
                <c:pt idx="276">
                  <c:v>-2.1494488928075484E-3</c:v>
                </c:pt>
                <c:pt idx="277">
                  <c:v>-2.1470986058691466E-3</c:v>
                </c:pt>
                <c:pt idx="278">
                  <c:v>-2.1461201882422287E-3</c:v>
                </c:pt>
                <c:pt idx="279">
                  <c:v>-2.1453307324215132E-3</c:v>
                </c:pt>
                <c:pt idx="280">
                  <c:v>-2.1447322291345827E-3</c:v>
                </c:pt>
                <c:pt idx="281">
                  <c:v>-2.144168911022426E-3</c:v>
                </c:pt>
                <c:pt idx="282">
                  <c:v>-2.1442875458443922E-3</c:v>
                </c:pt>
                <c:pt idx="283">
                  <c:v>-2.1446736591457238E-3</c:v>
                </c:pt>
                <c:pt idx="284">
                  <c:v>-2.1452626669082875E-3</c:v>
                </c:pt>
                <c:pt idx="285">
                  <c:v>-2.1460565593400815E-3</c:v>
                </c:pt>
                <c:pt idx="286">
                  <c:v>-2.1483244242359589E-3</c:v>
                </c:pt>
                <c:pt idx="287">
                  <c:v>-2.1513207823575797E-3</c:v>
                </c:pt>
                <c:pt idx="288">
                  <c:v>-2.1531689528941911E-3</c:v>
                </c:pt>
                <c:pt idx="289">
                  <c:v>-2.155233950307256E-3</c:v>
                </c:pt>
                <c:pt idx="290">
                  <c:v>-2.1575177647648047E-3</c:v>
                </c:pt>
                <c:pt idx="291">
                  <c:v>-2.1628117410621428E-3</c:v>
                </c:pt>
                <c:pt idx="292">
                  <c:v>-2.1688809984388158E-3</c:v>
                </c:pt>
                <c:pt idx="293">
                  <c:v>-2.1722887525976731E-3</c:v>
                </c:pt>
                <c:pt idx="294">
                  <c:v>-2.1759272656485251E-3</c:v>
                </c:pt>
                <c:pt idx="295">
                  <c:v>-2.1797985280791465E-3</c:v>
                </c:pt>
                <c:pt idx="296">
                  <c:v>-2.1883135331668413E-3</c:v>
                </c:pt>
                <c:pt idx="297">
                  <c:v>-2.1976508765986225E-3</c:v>
                </c:pt>
                <c:pt idx="298">
                  <c:v>-2.2026614895231944E-3</c:v>
                </c:pt>
                <c:pt idx="299">
                  <c:v>-2.2076445243479625E-3</c:v>
                </c:pt>
                <c:pt idx="300">
                  <c:v>-2.2125449256726881E-3</c:v>
                </c:pt>
                <c:pt idx="301">
                  <c:v>-2.2220512735282583E-3</c:v>
                </c:pt>
                <c:pt idx="302">
                  <c:v>-2.231299018551347E-3</c:v>
                </c:pt>
                <c:pt idx="303">
                  <c:v>-2.2357703692410524E-3</c:v>
                </c:pt>
                <c:pt idx="304">
                  <c:v>-2.2401527331528115E-3</c:v>
                </c:pt>
                <c:pt idx="305">
                  <c:v>-2.244445051493571E-3</c:v>
                </c:pt>
                <c:pt idx="306">
                  <c:v>-2.2527101450631193E-3</c:v>
                </c:pt>
                <c:pt idx="307">
                  <c:v>-2.2606926907275948E-3</c:v>
                </c:pt>
                <c:pt idx="308">
                  <c:v>-2.2645188977588049E-3</c:v>
                </c:pt>
                <c:pt idx="309">
                  <c:v>-2.2682487059011436E-3</c:v>
                </c:pt>
                <c:pt idx="310">
                  <c:v>-2.2718810559618774E-3</c:v>
                </c:pt>
                <c:pt idx="311">
                  <c:v>-2.2788011779306672E-3</c:v>
                </c:pt>
                <c:pt idx="312">
                  <c:v>-2.2854147017659088E-3</c:v>
                </c:pt>
                <c:pt idx="313">
                  <c:v>-2.2885438796826918E-3</c:v>
                </c:pt>
                <c:pt idx="314">
                  <c:v>-2.2915692469593907E-3</c:v>
                </c:pt>
                <c:pt idx="315">
                  <c:v>-2.2944897441234957E-3</c:v>
                </c:pt>
                <c:pt idx="316">
                  <c:v>-2.2999611834384481E-3</c:v>
                </c:pt>
                <c:pt idx="317">
                  <c:v>-2.3051018557529446E-3</c:v>
                </c:pt>
                <c:pt idx="318">
                  <c:v>-2.3074821201785056E-3</c:v>
                </c:pt>
                <c:pt idx="319">
                  <c:v>-2.309751161133633E-3</c:v>
                </c:pt>
                <c:pt idx="320">
                  <c:v>-2.3118818012379805E-3</c:v>
                </c:pt>
                <c:pt idx="321">
                  <c:v>-2.315274824793434E-3</c:v>
                </c:pt>
                <c:pt idx="322">
                  <c:v>-2.3177801008067433E-3</c:v>
                </c:pt>
                <c:pt idx="323">
                  <c:v>-2.3185604532693915E-3</c:v>
                </c:pt>
                <c:pt idx="324">
                  <c:v>-2.3190582555887573E-3</c:v>
                </c:pt>
                <c:pt idx="325">
                  <c:v>-2.3192710771891001E-3</c:v>
                </c:pt>
                <c:pt idx="326">
                  <c:v>-2.3178508020595956E-3</c:v>
                </c:pt>
                <c:pt idx="327">
                  <c:v>-2.3144273016484362E-3</c:v>
                </c:pt>
                <c:pt idx="328">
                  <c:v>-2.3125772030541114E-3</c:v>
                </c:pt>
                <c:pt idx="329">
                  <c:v>-2.306398551713551E-3</c:v>
                </c:pt>
                <c:pt idx="330">
                  <c:v>-2.2987117223705056E-3</c:v>
                </c:pt>
                <c:pt idx="331">
                  <c:v>-2.294998614749133E-3</c:v>
                </c:pt>
                <c:pt idx="332">
                  <c:v>-2.2909664986681122E-3</c:v>
                </c:pt>
                <c:pt idx="333">
                  <c:v>-2.2818122890111425E-3</c:v>
                </c:pt>
                <c:pt idx="334">
                  <c:v>-2.2715993381927646E-3</c:v>
                </c:pt>
                <c:pt idx="335">
                  <c:v>-2.2659357214172005E-3</c:v>
                </c:pt>
                <c:pt idx="336">
                  <c:v>-2.2599385126476079E-3</c:v>
                </c:pt>
                <c:pt idx="337">
                  <c:v>-2.2536052813881824E-3</c:v>
                </c:pt>
                <c:pt idx="338">
                  <c:v>-2.2397926559847292E-3</c:v>
                </c:pt>
                <c:pt idx="339">
                  <c:v>-2.2249811248231666E-3</c:v>
                </c:pt>
                <c:pt idx="340">
                  <c:v>-2.2176388720573925E-3</c:v>
                </c:pt>
                <c:pt idx="341">
                  <c:v>-2.2106588534942517E-3</c:v>
                </c:pt>
                <c:pt idx="342">
                  <c:v>-2.2040444107407353E-3</c:v>
                </c:pt>
                <c:pt idx="343">
                  <c:v>-2.1920374709649693E-3</c:v>
                </c:pt>
                <c:pt idx="344">
                  <c:v>-2.181309226285677E-3</c:v>
                </c:pt>
                <c:pt idx="345">
                  <c:v>-2.1765727840872273E-3</c:v>
                </c:pt>
                <c:pt idx="346">
                  <c:v>-2.1722219665409881E-3</c:v>
                </c:pt>
                <c:pt idx="347">
                  <c:v>-2.1682601145345259E-3</c:v>
                </c:pt>
                <c:pt idx="348">
                  <c:v>-2.1616366914445351E-3</c:v>
                </c:pt>
                <c:pt idx="349">
                  <c:v>-2.1563691951653752E-3</c:v>
                </c:pt>
                <c:pt idx="350">
                  <c:v>-2.154402294762825E-3</c:v>
                </c:pt>
                <c:pt idx="351">
                  <c:v>-2.1528444085028298E-3</c:v>
                </c:pt>
                <c:pt idx="352">
                  <c:v>-2.151698878432029E-3</c:v>
                </c:pt>
                <c:pt idx="353">
                  <c:v>-2.1507861956493457E-3</c:v>
                </c:pt>
                <c:pt idx="354">
                  <c:v>-2.1513071467449407E-3</c:v>
                </c:pt>
                <c:pt idx="355">
                  <c:v>-2.1522735180878882E-3</c:v>
                </c:pt>
                <c:pt idx="356">
                  <c:v>-2.153672294062936E-3</c:v>
                </c:pt>
                <c:pt idx="357">
                  <c:v>-2.1555068161571711E-3</c:v>
                </c:pt>
                <c:pt idx="358">
                  <c:v>-2.1606320862588291E-3</c:v>
                </c:pt>
                <c:pt idx="359">
                  <c:v>-2.1672691926699628E-3</c:v>
                </c:pt>
                <c:pt idx="360">
                  <c:v>-2.1713325661476546E-3</c:v>
                </c:pt>
                <c:pt idx="361">
                  <c:v>-2.1758140846239726E-3</c:v>
                </c:pt>
                <c:pt idx="362">
                  <c:v>-2.1802238863877221E-3</c:v>
                </c:pt>
                <c:pt idx="363">
                  <c:v>-2.1880876396362936E-3</c:v>
                </c:pt>
                <c:pt idx="364">
                  <c:v>-2.1950237102341674E-3</c:v>
                </c:pt>
                <c:pt idx="365">
                  <c:v>-2.1980020901768427E-3</c:v>
                </c:pt>
                <c:pt idx="366">
                  <c:v>-2.2006871475932499E-3</c:v>
                </c:pt>
                <c:pt idx="367">
                  <c:v>-2.2030765367198057E-3</c:v>
                </c:pt>
                <c:pt idx="368">
                  <c:v>-2.2068444947853649E-3</c:v>
                </c:pt>
                <c:pt idx="369">
                  <c:v>-2.2096304879815065E-3</c:v>
                </c:pt>
                <c:pt idx="370">
                  <c:v>-2.2105063444888273E-3</c:v>
                </c:pt>
                <c:pt idx="371">
                  <c:v>-2.2110724564061712E-3</c:v>
                </c:pt>
                <c:pt idx="372">
                  <c:v>-2.2113264778900188E-3</c:v>
                </c:pt>
                <c:pt idx="373">
                  <c:v>-2.2107689120698382E-3</c:v>
                </c:pt>
                <c:pt idx="374">
                  <c:v>-2.2091747372643411E-3</c:v>
                </c:pt>
                <c:pt idx="375">
                  <c:v>-2.2078331154107289E-3</c:v>
                </c:pt>
                <c:pt idx="376">
                  <c:v>-2.2061653269034309E-3</c:v>
                </c:pt>
                <c:pt idx="377">
                  <c:v>-2.2041690256191515E-3</c:v>
                </c:pt>
                <c:pt idx="378">
                  <c:v>-2.199056217522255E-3</c:v>
                </c:pt>
                <c:pt idx="379">
                  <c:v>-2.1928517726843566E-3</c:v>
                </c:pt>
                <c:pt idx="380">
                  <c:v>-2.1891777173044247E-3</c:v>
                </c:pt>
                <c:pt idx="381">
                  <c:v>-2.1851587102572623E-3</c:v>
                </c:pt>
                <c:pt idx="382">
                  <c:v>-2.1810212075967783E-3</c:v>
                </c:pt>
                <c:pt idx="383">
                  <c:v>-2.1727260247628166E-3</c:v>
                </c:pt>
                <c:pt idx="384">
                  <c:v>-2.1644508011897656E-3</c:v>
                </c:pt>
                <c:pt idx="385">
                  <c:v>-2.160303897289495E-3</c:v>
                </c:pt>
                <c:pt idx="386">
                  <c:v>-2.1561555910709629E-3</c:v>
                </c:pt>
                <c:pt idx="387">
                  <c:v>-2.1520060418067644E-3</c:v>
                </c:pt>
                <c:pt idx="388">
                  <c:v>-2.1436908312599812E-3</c:v>
                </c:pt>
                <c:pt idx="389">
                  <c:v>-2.1353986005445691E-3</c:v>
                </c:pt>
                <c:pt idx="390">
                  <c:v>-2.1312452255806136E-3</c:v>
                </c:pt>
                <c:pt idx="391">
                  <c:v>-2.1270915636062426E-3</c:v>
                </c:pt>
                <c:pt idx="392">
                  <c:v>-2.1146059544436824E-3</c:v>
                </c:pt>
                <c:pt idx="393">
                  <c:v>-2.1021724798897523E-3</c:v>
                </c:pt>
                <c:pt idx="394">
                  <c:v>-2.0980212676757759E-3</c:v>
                </c:pt>
                <c:pt idx="395">
                  <c:v>-2.0938710425122409E-3</c:v>
                </c:pt>
                <c:pt idx="396">
                  <c:v>-2.0855625971005765E-3</c:v>
                </c:pt>
                <c:pt idx="397">
                  <c:v>-2.0772831999327224E-3</c:v>
                </c:pt>
                <c:pt idx="398">
                  <c:v>-2.0731403000295856E-3</c:v>
                </c:pt>
                <c:pt idx="399">
                  <c:v>-2.0689993433320453E-3</c:v>
                </c:pt>
                <c:pt idx="400">
                  <c:v>-2.0648604888329203E-3</c:v>
                </c:pt>
                <c:pt idx="401">
                  <c:v>-2.0565788352300274E-3</c:v>
                </c:pt>
                <c:pt idx="402">
                  <c:v>-2.0465928582247273E-3</c:v>
                </c:pt>
                <c:pt idx="403">
                  <c:v>-2.039415776495801E-3</c:v>
                </c:pt>
                <c:pt idx="404">
                  <c:v>-2.032877684068346E-3</c:v>
                </c:pt>
                <c:pt idx="405">
                  <c:v>-2.0269832187924663E-3</c:v>
                </c:pt>
                <c:pt idx="406">
                  <c:v>-2.0173515982779833E-3</c:v>
                </c:pt>
                <c:pt idx="407">
                  <c:v>-2.0099343923218882E-3</c:v>
                </c:pt>
                <c:pt idx="408">
                  <c:v>-2.0073276345522473E-3</c:v>
                </c:pt>
                <c:pt idx="409">
                  <c:v>-2.0053923323537504E-3</c:v>
                </c:pt>
                <c:pt idx="410">
                  <c:v>-2.0041331238163096E-3</c:v>
                </c:pt>
                <c:pt idx="411">
                  <c:v>-2.003880388077306E-3</c:v>
                </c:pt>
                <c:pt idx="412">
                  <c:v>-2.0070398072702389E-3</c:v>
                </c:pt>
                <c:pt idx="413">
                  <c:v>-2.0110355691116411E-3</c:v>
                </c:pt>
                <c:pt idx="414">
                  <c:v>-2.0146388810404758E-3</c:v>
                </c:pt>
                <c:pt idx="415">
                  <c:v>-2.0242191788755193E-3</c:v>
                </c:pt>
                <c:pt idx="416">
                  <c:v>-2.0362304867438397E-3</c:v>
                </c:pt>
                <c:pt idx="417">
                  <c:v>-2.0434461677165672E-3</c:v>
                </c:pt>
                <c:pt idx="418">
                  <c:v>-2.0513982364001038E-3</c:v>
                </c:pt>
                <c:pt idx="419">
                  <c:v>-2.0600913310042657E-3</c:v>
                </c:pt>
                <c:pt idx="420">
                  <c:v>-2.0799587785447216E-3</c:v>
                </c:pt>
                <c:pt idx="421">
                  <c:v>-2.1012248494756136E-3</c:v>
                </c:pt>
                <c:pt idx="422">
                  <c:v>-2.110715615768477E-3</c:v>
                </c:pt>
                <c:pt idx="423">
                  <c:v>-2.1199302591767832E-3</c:v>
                </c:pt>
                <c:pt idx="424">
                  <c:v>-2.1288666611152252E-3</c:v>
                </c:pt>
                <c:pt idx="425">
                  <c:v>-2.145788613567845E-3</c:v>
                </c:pt>
                <c:pt idx="426">
                  <c:v>-2.1617874932555736E-3</c:v>
                </c:pt>
                <c:pt idx="427">
                  <c:v>-2.1693009161394272E-3</c:v>
                </c:pt>
                <c:pt idx="428">
                  <c:v>-2.1765233885195912E-3</c:v>
                </c:pt>
                <c:pt idx="429">
                  <c:v>-2.1834527922104385E-3</c:v>
                </c:pt>
                <c:pt idx="430">
                  <c:v>-2.196310713151739E-3</c:v>
                </c:pt>
                <c:pt idx="431">
                  <c:v>-2.2081973552090517E-3</c:v>
                </c:pt>
                <c:pt idx="432">
                  <c:v>-2.2136296420294244E-3</c:v>
                </c:pt>
                <c:pt idx="433">
                  <c:v>-2.2187561507269749E-3</c:v>
                </c:pt>
                <c:pt idx="434">
                  <c:v>-2.2235747632359804E-3</c:v>
                </c:pt>
                <c:pt idx="435">
                  <c:v>-2.2321612357156795E-3</c:v>
                </c:pt>
                <c:pt idx="436">
                  <c:v>-2.2397278860752934E-3</c:v>
                </c:pt>
                <c:pt idx="437">
                  <c:v>-2.2429752439379058E-3</c:v>
                </c:pt>
                <c:pt idx="438">
                  <c:v>-2.2459019962584037E-3</c:v>
                </c:pt>
                <c:pt idx="439">
                  <c:v>-2.2485060245713839E-3</c:v>
                </c:pt>
                <c:pt idx="440">
                  <c:v>-2.2526136487588388E-3</c:v>
                </c:pt>
                <c:pt idx="441">
                  <c:v>-2.2556525353145673E-3</c:v>
                </c:pt>
                <c:pt idx="442">
                  <c:v>-2.256611171005396E-3</c:v>
                </c:pt>
                <c:pt idx="443">
                  <c:v>-2.2572343735349776E-3</c:v>
                </c:pt>
                <c:pt idx="444">
                  <c:v>-2.2573917765855711E-3</c:v>
                </c:pt>
                <c:pt idx="445">
                  <c:v>-2.256068288626345E-3</c:v>
                </c:pt>
                <c:pt idx="446">
                  <c:v>-2.2533346274888899E-3</c:v>
                </c:pt>
                <c:pt idx="447">
                  <c:v>-2.2512348708403351E-3</c:v>
                </c:pt>
                <c:pt idx="448">
                  <c:v>-2.2486956213896292E-3</c:v>
                </c:pt>
                <c:pt idx="449">
                  <c:v>-2.245714226658535E-3</c:v>
                </c:pt>
                <c:pt idx="450">
                  <c:v>-2.2382504403095638E-3</c:v>
                </c:pt>
                <c:pt idx="451">
                  <c:v>-2.2293141427276453E-3</c:v>
                </c:pt>
                <c:pt idx="452">
                  <c:v>-2.2240822326224929E-3</c:v>
                </c:pt>
                <c:pt idx="453">
                  <c:v>-2.2183922619278817E-3</c:v>
                </c:pt>
                <c:pt idx="454">
                  <c:v>-2.2122415777658944E-3</c:v>
                </c:pt>
                <c:pt idx="455">
                  <c:v>-2.1983778109913032E-3</c:v>
                </c:pt>
                <c:pt idx="456">
                  <c:v>-2.1829786567995058E-3</c:v>
                </c:pt>
                <c:pt idx="457">
                  <c:v>-2.1744846176074972E-3</c:v>
                </c:pt>
                <c:pt idx="458">
                  <c:v>-2.1655139497189779E-3</c:v>
                </c:pt>
                <c:pt idx="459">
                  <c:v>-2.1560640002959985E-3</c:v>
                </c:pt>
                <c:pt idx="460">
                  <c:v>-2.1355405659972959E-3</c:v>
                </c:pt>
                <c:pt idx="461">
                  <c:v>-2.1134183376547711E-3</c:v>
                </c:pt>
                <c:pt idx="462">
                  <c:v>-2.101532192826383E-3</c:v>
                </c:pt>
                <c:pt idx="463">
                  <c:v>-2.0891508510345602E-3</c:v>
                </c:pt>
                <c:pt idx="464">
                  <c:v>-2.0762716597211295E-3</c:v>
                </c:pt>
                <c:pt idx="465">
                  <c:v>-2.0488288557185541E-3</c:v>
                </c:pt>
                <c:pt idx="466">
                  <c:v>-2.0199335995441103E-3</c:v>
                </c:pt>
                <c:pt idx="467">
                  <c:v>-2.0057893895408796E-3</c:v>
                </c:pt>
                <c:pt idx="468">
                  <c:v>-1.9924023254036527E-3</c:v>
                </c:pt>
                <c:pt idx="469">
                  <c:v>-1.979777275278316E-3</c:v>
                </c:pt>
                <c:pt idx="470">
                  <c:v>-1.9570809205227135E-3</c:v>
                </c:pt>
                <c:pt idx="471">
                  <c:v>-1.9369945676217526E-3</c:v>
                </c:pt>
                <c:pt idx="472">
                  <c:v>-1.92825260250995E-3</c:v>
                </c:pt>
                <c:pt idx="473">
                  <c:v>-1.920301857407658E-3</c:v>
                </c:pt>
                <c:pt idx="474">
                  <c:v>-1.9131472002209549E-3</c:v>
                </c:pt>
                <c:pt idx="475">
                  <c:v>-1.9015058062121781E-3</c:v>
                </c:pt>
                <c:pt idx="476">
                  <c:v>-1.8925868025565507E-3</c:v>
                </c:pt>
                <c:pt idx="477">
                  <c:v>-1.8894855993822901E-3</c:v>
                </c:pt>
                <c:pt idx="478">
                  <c:v>-1.8872096900013346E-3</c:v>
                </c:pt>
                <c:pt idx="479">
                  <c:v>-1.8857639421598904E-3</c:v>
                </c:pt>
                <c:pt idx="480">
                  <c:v>-1.8856541125078508E-3</c:v>
                </c:pt>
                <c:pt idx="481">
                  <c:v>-1.8883799182356498E-3</c:v>
                </c:pt>
                <c:pt idx="482">
                  <c:v>-1.8911579922065158E-3</c:v>
                </c:pt>
                <c:pt idx="483">
                  <c:v>-1.8947954336745454E-3</c:v>
                </c:pt>
                <c:pt idx="484">
                  <c:v>-1.8992971099862643E-3</c:v>
                </c:pt>
                <c:pt idx="485">
                  <c:v>-1.9111954369899209E-3</c:v>
                </c:pt>
                <c:pt idx="486">
                  <c:v>-1.9260435156764899E-3</c:v>
                </c:pt>
                <c:pt idx="487">
                  <c:v>-1.934736721271868E-3</c:v>
                </c:pt>
                <c:pt idx="488">
                  <c:v>-1.9433077564334766E-3</c:v>
                </c:pt>
                <c:pt idx="489">
                  <c:v>-1.9515524600333123E-3</c:v>
                </c:pt>
                <c:pt idx="490">
                  <c:v>-1.9669329468108288E-3</c:v>
                </c:pt>
                <c:pt idx="491">
                  <c:v>-1.9812263499785487E-3</c:v>
                </c:pt>
                <c:pt idx="492">
                  <c:v>-1.9878081877333642E-3</c:v>
                </c:pt>
                <c:pt idx="493">
                  <c:v>-1.9940512104721364E-3</c:v>
                </c:pt>
                <c:pt idx="494">
                  <c:v>-1.9999533374592815E-3</c:v>
                </c:pt>
                <c:pt idx="495">
                  <c:v>-2.0105996395125558E-3</c:v>
                </c:pt>
                <c:pt idx="496">
                  <c:v>-2.0201112743389871E-3</c:v>
                </c:pt>
                <c:pt idx="497">
                  <c:v>-2.0242777124535039E-3</c:v>
                </c:pt>
                <c:pt idx="498">
                  <c:v>-2.028090771002411E-3</c:v>
                </c:pt>
                <c:pt idx="499">
                  <c:v>-2.0315483690502845E-3</c:v>
                </c:pt>
                <c:pt idx="500">
                  <c:v>-2.0372567650062123E-3</c:v>
                </c:pt>
                <c:pt idx="501">
                  <c:v>-2.0417825443574955E-3</c:v>
                </c:pt>
                <c:pt idx="502">
                  <c:v>-2.0434316306650047E-3</c:v>
                </c:pt>
                <c:pt idx="503">
                  <c:v>-2.0447127726175296E-3</c:v>
                </c:pt>
                <c:pt idx="504">
                  <c:v>-2.0456238893995504E-3</c:v>
                </c:pt>
                <c:pt idx="505">
                  <c:v>-2.0461906727131662E-3</c:v>
                </c:pt>
                <c:pt idx="506">
                  <c:v>-2.0455264933083583E-3</c:v>
                </c:pt>
                <c:pt idx="507">
                  <c:v>-2.0445562749626944E-3</c:v>
                </c:pt>
                <c:pt idx="508">
                  <c:v>-2.0432035477124799E-3</c:v>
                </c:pt>
                <c:pt idx="509">
                  <c:v>-2.0414662305823228E-3</c:v>
                </c:pt>
                <c:pt idx="510">
                  <c:v>-2.0372645042154858E-3</c:v>
                </c:pt>
                <c:pt idx="511">
                  <c:v>-2.0330063612172822E-3</c:v>
                </c:pt>
                <c:pt idx="512">
                  <c:v>-2.0308637017674158E-3</c:v>
                </c:pt>
                <c:pt idx="513">
                  <c:v>-2.0287163752108484E-3</c:v>
                </c:pt>
                <c:pt idx="514">
                  <c:v>-2.0265643990935445E-3</c:v>
                </c:pt>
                <c:pt idx="515">
                  <c:v>-2.0222336776187788E-3</c:v>
                </c:pt>
                <c:pt idx="516">
                  <c:v>-2.0179103546125177E-3</c:v>
                </c:pt>
                <c:pt idx="517">
                  <c:v>-2.0157353973582204E-3</c:v>
                </c:pt>
                <c:pt idx="518">
                  <c:v>-2.0003844876947952E-3</c:v>
                </c:pt>
                <c:pt idx="519">
                  <c:v>-1.9848170645042629E-3</c:v>
                </c:pt>
                <c:pt idx="520">
                  <c:v>-1.9690392193938422E-3</c:v>
                </c:pt>
                <c:pt idx="521">
                  <c:v>-1.9530570440107198E-3</c:v>
                </c:pt>
                <c:pt idx="522">
                  <c:v>-1.9368766298422102E-3</c:v>
                </c:pt>
                <c:pt idx="523">
                  <c:v>-1.9205040686154362E-3</c:v>
                </c:pt>
                <c:pt idx="524">
                  <c:v>-1.9039454518576804E-3</c:v>
                </c:pt>
                <c:pt idx="525">
                  <c:v>-1.8872068709763212E-3</c:v>
                </c:pt>
                <c:pt idx="526">
                  <c:v>-1.8702944178983216E-3</c:v>
                </c:pt>
                <c:pt idx="527">
                  <c:v>-1.8532141840710281E-3</c:v>
                </c:pt>
                <c:pt idx="528">
                  <c:v>-1.8359722610616913E-3</c:v>
                </c:pt>
                <c:pt idx="529">
                  <c:v>-1.818574740717338E-3</c:v>
                </c:pt>
                <c:pt idx="530">
                  <c:v>-1.7959876702633437E-3</c:v>
                </c:pt>
                <c:pt idx="531">
                  <c:v>-1.778257372833103E-3</c:v>
                </c:pt>
                <c:pt idx="532">
                  <c:v>-1.7629518317185955E-3</c:v>
                </c:pt>
                <c:pt idx="533">
                  <c:v>-1.7449745872255562E-3</c:v>
                </c:pt>
                <c:pt idx="534">
                  <c:v>-1.7268730733777105E-3</c:v>
                </c:pt>
                <c:pt idx="535">
                  <c:v>-1.7086533817822769E-3</c:v>
                </c:pt>
                <c:pt idx="536">
                  <c:v>-1.6903216041663782E-3</c:v>
                </c:pt>
                <c:pt idx="537">
                  <c:v>-1.6718838320972651E-3</c:v>
                </c:pt>
                <c:pt idx="538">
                  <c:v>-1.6533461571821562E-3</c:v>
                </c:pt>
                <c:pt idx="539">
                  <c:v>-1.6347146711082061E-3</c:v>
                </c:pt>
                <c:pt idx="540">
                  <c:v>-1.6159954654026976E-3</c:v>
                </c:pt>
                <c:pt idx="541">
                  <c:v>-1.5971946317527852E-3</c:v>
                </c:pt>
                <c:pt idx="542">
                  <c:v>-1.5783182617257197E-3</c:v>
                </c:pt>
                <c:pt idx="543">
                  <c:v>-1.5593724468887515E-3</c:v>
                </c:pt>
                <c:pt idx="544">
                  <c:v>-1.5403632790089716E-3</c:v>
                </c:pt>
                <c:pt idx="545">
                  <c:v>-1.5212968495337265E-3</c:v>
                </c:pt>
                <c:pt idx="546">
                  <c:v>-1.5021792501501707E-3</c:v>
                </c:pt>
                <c:pt idx="547">
                  <c:v>-1.4747854174812502E-3</c:v>
                </c:pt>
                <c:pt idx="548">
                  <c:v>-1.4610689860772297E-3</c:v>
                </c:pt>
                <c:pt idx="549">
                  <c:v>-1.4445803491813791E-3</c:v>
                </c:pt>
                <c:pt idx="550">
                  <c:v>-1.4253189865964799E-3</c:v>
                </c:pt>
                <c:pt idx="551">
                  <c:v>-1.4060369121393634E-3</c:v>
                </c:pt>
                <c:pt idx="552">
                  <c:v>-1.3867402178169286E-3</c:v>
                </c:pt>
                <c:pt idx="553">
                  <c:v>-1.3674349946768416E-3</c:v>
                </c:pt>
                <c:pt idx="554">
                  <c:v>-1.3481273348059375E-3</c:v>
                </c:pt>
                <c:pt idx="555">
                  <c:v>-1.3288233298514029E-3</c:v>
                </c:pt>
                <c:pt idx="556">
                  <c:v>-1.3095290711806484E-3</c:v>
                </c:pt>
                <c:pt idx="557">
                  <c:v>-1.2902506504408606E-3</c:v>
                </c:pt>
                <c:pt idx="558">
                  <c:v>-1.2709941595590024E-3</c:v>
                </c:pt>
                <c:pt idx="559">
                  <c:v>-1.2517656899024843E-3</c:v>
                </c:pt>
                <c:pt idx="560">
                  <c:v>-1.2325713333982691E-3</c:v>
                </c:pt>
                <c:pt idx="561">
                  <c:v>-1.2134171812538952E-3</c:v>
                </c:pt>
                <c:pt idx="562">
                  <c:v>-1.1943093253963255E-3</c:v>
                </c:pt>
                <c:pt idx="563">
                  <c:v>-1.1752538575127147E-3</c:v>
                </c:pt>
                <c:pt idx="564">
                  <c:v>-1.1562568691303454E-3</c:v>
                </c:pt>
                <c:pt idx="565">
                  <c:v>-1.1373244520163084E-3</c:v>
                </c:pt>
                <c:pt idx="566">
                  <c:v>-1.1184626976579182E-3</c:v>
                </c:pt>
                <c:pt idx="567">
                  <c:v>-1.0996776979022016E-3</c:v>
                </c:pt>
                <c:pt idx="568">
                  <c:v>-1.0809525184551916E-3</c:v>
                </c:pt>
                <c:pt idx="569">
                  <c:v>-1.0620311437481433E-3</c:v>
                </c:pt>
                <c:pt idx="570">
                  <c:v>-1.0428373113446909E-3</c:v>
                </c:pt>
                <c:pt idx="571">
                  <c:v>-1.023368047303741E-3</c:v>
                </c:pt>
                <c:pt idx="572">
                  <c:v>-1.0036203770846797E-3</c:v>
                </c:pt>
                <c:pt idx="573">
                  <c:v>-9.8359132682634964E-4</c:v>
                </c:pt>
                <c:pt idx="574">
                  <c:v>-9.6327792206807317E-4</c:v>
                </c:pt>
                <c:pt idx="575">
                  <c:v>-9.4267718898866093E-4</c:v>
                </c:pt>
                <c:pt idx="576">
                  <c:v>-9.2178615320737123E-4</c:v>
                </c:pt>
                <c:pt idx="577">
                  <c:v>-9.0060184050333447E-4</c:v>
                </c:pt>
                <c:pt idx="578">
                  <c:v>-8.7912127685552122E-4</c:v>
                </c:pt>
                <c:pt idx="579">
                  <c:v>-8.5734148800309384E-4</c:v>
                </c:pt>
                <c:pt idx="580">
                  <c:v>-8.3525949976515079E-4</c:v>
                </c:pt>
                <c:pt idx="581">
                  <c:v>-8.1287233808069459E-4</c:v>
                </c:pt>
                <c:pt idx="582">
                  <c:v>-7.8035158269873506E-4</c:v>
                </c:pt>
                <c:pt idx="583">
                  <c:v>-7.5721098149017507E-4</c:v>
                </c:pt>
                <c:pt idx="584">
                  <c:v>-7.4049275175624985E-4</c:v>
                </c:pt>
                <c:pt idx="585">
                  <c:v>-7.1680961546416455E-4</c:v>
                </c:pt>
                <c:pt idx="586">
                  <c:v>-6.9280600988097518E-4</c:v>
                </c:pt>
                <c:pt idx="587">
                  <c:v>-6.6847896070587609E-4</c:v>
                </c:pt>
                <c:pt idx="588">
                  <c:v>-6.4382549375796572E-4</c:v>
                </c:pt>
                <c:pt idx="589">
                  <c:v>-6.1884263501621462E-4</c:v>
                </c:pt>
                <c:pt idx="590">
                  <c:v>-5.9352741005991305E-4</c:v>
                </c:pt>
                <c:pt idx="591">
                  <c:v>-5.6787684482806355E-4</c:v>
                </c:pt>
                <c:pt idx="592">
                  <c:v>-5.4188796509979653E-4</c:v>
                </c:pt>
                <c:pt idx="593">
                  <c:v>-5.1555779673417845E-4</c:v>
                </c:pt>
                <c:pt idx="594">
                  <c:v>-4.888833654703717E-4</c:v>
                </c:pt>
                <c:pt idx="595">
                  <c:v>-4.6186169700757063E-4</c:v>
                </c:pt>
                <c:pt idx="596">
                  <c:v>-4.3448981736471382E-4</c:v>
                </c:pt>
                <c:pt idx="597">
                  <c:v>-3.9876984855791164E-4</c:v>
                </c:pt>
                <c:pt idx="598">
                  <c:v>-3.6247605980754827E-4</c:v>
                </c:pt>
                <c:pt idx="599">
                  <c:v>-3.3382914624624505E-4</c:v>
                </c:pt>
                <c:pt idx="600">
                  <c:v>-3.0064416408404071E-4</c:v>
                </c:pt>
                <c:pt idx="601">
                  <c:v>-2.754409217509135E-4</c:v>
                </c:pt>
                <c:pt idx="602">
                  <c:v>-2.4569366241511403E-4</c:v>
                </c:pt>
                <c:pt idx="603">
                  <c:v>-2.1557367263280725E-4</c:v>
                </c:pt>
                <c:pt idx="604">
                  <c:v>-1.8507797842293172E-4</c:v>
                </c:pt>
                <c:pt idx="605">
                  <c:v>-1.5420360540474576E-4</c:v>
                </c:pt>
                <c:pt idx="606">
                  <c:v>-1.2294757935737977E-4</c:v>
                </c:pt>
                <c:pt idx="607">
                  <c:v>-9.1306925980028097E-5</c:v>
                </c:pt>
                <c:pt idx="608">
                  <c:v>-5.9278671251661308E-5</c:v>
                </c:pt>
                <c:pt idx="609">
                  <c:v>-2.6859840831505721E-5</c:v>
                </c:pt>
                <c:pt idx="610">
                  <c:v>5.9525396611803671E-6</c:v>
                </c:pt>
                <c:pt idx="611">
                  <c:v>3.9161444167490345E-5</c:v>
                </c:pt>
                <c:pt idx="612">
                  <c:v>7.2769847188070003E-5</c:v>
                </c:pt>
                <c:pt idx="613">
                  <c:v>1.0678072282388484E-4</c:v>
                </c:pt>
                <c:pt idx="614">
                  <c:v>1.4119704541570854E-4</c:v>
                </c:pt>
                <c:pt idx="615">
                  <c:v>1.7602178914444266E-4</c:v>
                </c:pt>
                <c:pt idx="616">
                  <c:v>2.1125792835086088E-4</c:v>
                </c:pt>
                <c:pt idx="617">
                  <c:v>2.4690843705599264E-4</c:v>
                </c:pt>
                <c:pt idx="618">
                  <c:v>2.8297628976048372E-4</c:v>
                </c:pt>
                <c:pt idx="619">
                  <c:v>3.1946357079704057E-4</c:v>
                </c:pt>
                <c:pt idx="620">
                  <c:v>3.5622461460604882E-4</c:v>
                </c:pt>
                <c:pt idx="621">
                  <c:v>3.9314512669363921E-4</c:v>
                </c:pt>
                <c:pt idx="622">
                  <c:v>4.3022307132822846E-4</c:v>
                </c:pt>
                <c:pt idx="623">
                  <c:v>4.6745641205880872E-4</c:v>
                </c:pt>
                <c:pt idx="624">
                  <c:v>5.0484311291398853E-4</c:v>
                </c:pt>
                <c:pt idx="625">
                  <c:v>5.423811377625043E-4</c:v>
                </c:pt>
                <c:pt idx="626">
                  <c:v>5.8006845055302847E-4</c:v>
                </c:pt>
                <c:pt idx="627">
                  <c:v>6.1790301531416958E-4</c:v>
                </c:pt>
                <c:pt idx="628">
                  <c:v>6.5588279543504768E-4</c:v>
                </c:pt>
                <c:pt idx="629">
                  <c:v>6.9400575534395159E-4</c:v>
                </c:pt>
                <c:pt idx="630">
                  <c:v>7.3226985850993742E-4</c:v>
                </c:pt>
                <c:pt idx="631">
                  <c:v>7.7067306920142187E-4</c:v>
                </c:pt>
                <c:pt idx="632">
                  <c:v>8.0921335080752499E-4</c:v>
                </c:pt>
                <c:pt idx="633">
                  <c:v>8.4788866759666348E-4</c:v>
                </c:pt>
                <c:pt idx="634">
                  <c:v>8.922517667908636E-4</c:v>
                </c:pt>
                <c:pt idx="635">
                  <c:v>9.3120958831960365E-4</c:v>
                </c:pt>
                <c:pt idx="636">
                  <c:v>9.6470446727003889E-4</c:v>
                </c:pt>
                <c:pt idx="637">
                  <c:v>1.0038995632388747E-3</c:v>
                </c:pt>
                <c:pt idx="638">
                  <c:v>1.0432195136544919E-3</c:v>
                </c:pt>
                <c:pt idx="639">
                  <c:v>1.0826622823056908E-3</c:v>
                </c:pt>
                <c:pt idx="640">
                  <c:v>1.1222258330612078E-3</c:v>
                </c:pt>
                <c:pt idx="641">
                  <c:v>1.1619081301095235E-3</c:v>
                </c:pt>
                <c:pt idx="642">
                  <c:v>1.2017071370795662E-3</c:v>
                </c:pt>
                <c:pt idx="643">
                  <c:v>1.2416208177601362E-3</c:v>
                </c:pt>
                <c:pt idx="644">
                  <c:v>1.2816471361798421E-3</c:v>
                </c:pt>
                <c:pt idx="645">
                  <c:v>1.3217840562873562E-3</c:v>
                </c:pt>
                <c:pt idx="646">
                  <c:v>1.3620295416316708E-3</c:v>
                </c:pt>
                <c:pt idx="647">
                  <c:v>1.4023815564812026E-3</c:v>
                </c:pt>
                <c:pt idx="648">
                  <c:v>1.4544159743756779E-3</c:v>
                </c:pt>
                <c:pt idx="649">
                  <c:v>1.4833970293715026E-3</c:v>
                </c:pt>
                <c:pt idx="650">
                  <c:v>1.5240564153096159E-3</c:v>
                </c:pt>
                <c:pt idx="651">
                  <c:v>1.5648141859880838E-3</c:v>
                </c:pt>
                <c:pt idx="652">
                  <c:v>1.6056683053555787E-3</c:v>
                </c:pt>
                <c:pt idx="653">
                  <c:v>1.6466167372009011E-3</c:v>
                </c:pt>
                <c:pt idx="654">
                  <c:v>1.6876574453927873E-3</c:v>
                </c:pt>
                <c:pt idx="655">
                  <c:v>1.7287883937200377E-3</c:v>
                </c:pt>
                <c:pt idx="656">
                  <c:v>1.7700075462112608E-3</c:v>
                </c:pt>
                <c:pt idx="657">
                  <c:v>1.811312866735193E-3</c:v>
                </c:pt>
                <c:pt idx="658">
                  <c:v>1.8527023190806347E-3</c:v>
                </c:pt>
                <c:pt idx="659">
                  <c:v>1.8941738669564501E-3</c:v>
                </c:pt>
                <c:pt idx="660">
                  <c:v>1.9357254743912478E-3</c:v>
                </c:pt>
                <c:pt idx="661">
                  <c:v>1.9773551052537641E-3</c:v>
                </c:pt>
                <c:pt idx="662">
                  <c:v>2.0190607233327995E-3</c:v>
                </c:pt>
                <c:pt idx="663">
                  <c:v>2.0608402924171543E-3</c:v>
                </c:pt>
                <c:pt idx="664">
                  <c:v>2.102691776615373E-3</c:v>
                </c:pt>
                <c:pt idx="665">
                  <c:v>2.1446131394764478E-3</c:v>
                </c:pt>
                <c:pt idx="666">
                  <c:v>2.1866023451888594E-3</c:v>
                </c:pt>
                <c:pt idx="667">
                  <c:v>2.2286573572216639E-3</c:v>
                </c:pt>
                <c:pt idx="668">
                  <c:v>2.2707761397633419E-3</c:v>
                </c:pt>
                <c:pt idx="669">
                  <c:v>2.3129566562829496E-3</c:v>
                </c:pt>
                <c:pt idx="670">
                  <c:v>2.3551968710489035E-3</c:v>
                </c:pt>
                <c:pt idx="671">
                  <c:v>2.397494747690132E-3</c:v>
                </c:pt>
                <c:pt idx="672">
                  <c:v>2.439927312352097E-3</c:v>
                </c:pt>
                <c:pt idx="673">
                  <c:v>2.4825975992559535E-3</c:v>
                </c:pt>
                <c:pt idx="674">
                  <c:v>2.5255069849006162E-3</c:v>
                </c:pt>
                <c:pt idx="675">
                  <c:v>2.5686562262006163E-3</c:v>
                </c:pt>
                <c:pt idx="676">
                  <c:v>2.6120460804701651E-3</c:v>
                </c:pt>
                <c:pt idx="677">
                  <c:v>2.6556773047037296E-3</c:v>
                </c:pt>
                <c:pt idx="678">
                  <c:v>2.6995506562155214E-3</c:v>
                </c:pt>
                <c:pt idx="679">
                  <c:v>2.7436668920799434E-3</c:v>
                </c:pt>
                <c:pt idx="680">
                  <c:v>2.788026769451335E-3</c:v>
                </c:pt>
                <c:pt idx="681">
                  <c:v>2.8326310453241632E-3</c:v>
                </c:pt>
                <c:pt idx="682">
                  <c:v>2.8774804769327034E-3</c:v>
                </c:pt>
                <c:pt idx="683">
                  <c:v>2.9225758215112307E-3</c:v>
                </c:pt>
                <c:pt idx="684">
                  <c:v>2.9679178361341485E-3</c:v>
                </c:pt>
                <c:pt idx="685">
                  <c:v>3.0135072779557959E-3</c:v>
                </c:pt>
                <c:pt idx="686">
                  <c:v>3.0593449041305121E-3</c:v>
                </c:pt>
                <c:pt idx="687">
                  <c:v>3.1054314717327003E-3</c:v>
                </c:pt>
                <c:pt idx="688">
                  <c:v>3.1517677379966358E-3</c:v>
                </c:pt>
                <c:pt idx="689">
                  <c:v>3.1983544599967217E-3</c:v>
                </c:pt>
                <c:pt idx="690">
                  <c:v>3.2451923950471695E-3</c:v>
                </c:pt>
                <c:pt idx="691">
                  <c:v>3.2922823001424462E-3</c:v>
                </c:pt>
                <c:pt idx="692">
                  <c:v>3.3396249323569549E-3</c:v>
                </c:pt>
                <c:pt idx="693">
                  <c:v>3.3872210491647792E-3</c:v>
                </c:pt>
                <c:pt idx="694">
                  <c:v>3.435071407400514E-3</c:v>
                </c:pt>
                <c:pt idx="695">
                  <c:v>3.4831767642984346E-3</c:v>
                </c:pt>
                <c:pt idx="696">
                  <c:v>3.5315378771727524E-3</c:v>
                </c:pt>
                <c:pt idx="697">
                  <c:v>3.5801555029379983E-3</c:v>
                </c:pt>
                <c:pt idx="698">
                  <c:v>3.6290303989083839E-3</c:v>
                </c:pt>
                <c:pt idx="699">
                  <c:v>3.6781633222382482E-3</c:v>
                </c:pt>
                <c:pt idx="700">
                  <c:v>3.7275550300019944E-3</c:v>
                </c:pt>
                <c:pt idx="701">
                  <c:v>3.7772062794338979E-3</c:v>
                </c:pt>
                <c:pt idx="702">
                  <c:v>3.8414261861063892E-3</c:v>
                </c:pt>
                <c:pt idx="703">
                  <c:v>3.8772904319994694E-3</c:v>
                </c:pt>
                <c:pt idx="704">
                  <c:v>3.9277248493618799E-3</c:v>
                </c:pt>
                <c:pt idx="705">
                  <c:v>3.9784218370098046E-3</c:v>
                </c:pt>
                <c:pt idx="706">
                  <c:v>4.0293821520975825E-3</c:v>
                </c:pt>
                <c:pt idx="707">
                  <c:v>4.0806065519394252E-3</c:v>
                </c:pt>
                <c:pt idx="708">
                  <c:v>4.1320957935297997E-3</c:v>
                </c:pt>
                <c:pt idx="709">
                  <c:v>4.1838506340230452E-3</c:v>
                </c:pt>
                <c:pt idx="710">
                  <c:v>4.2358718307333731E-3</c:v>
                </c:pt>
                <c:pt idx="711">
                  <c:v>4.2881601408151226E-3</c:v>
                </c:pt>
                <c:pt idx="712">
                  <c:v>4.3407163211028887E-3</c:v>
                </c:pt>
                <c:pt idx="713">
                  <c:v>4.3935411293105631E-3</c:v>
                </c:pt>
                <c:pt idx="714">
                  <c:v>4.4466353223526767E-3</c:v>
                </c:pt>
                <c:pt idx="715">
                  <c:v>4.4999996573036327E-3</c:v>
                </c:pt>
                <c:pt idx="716">
                  <c:v>4.5536348914776426E-3</c:v>
                </c:pt>
                <c:pt idx="717">
                  <c:v>4.6075417818691733E-3</c:v>
                </c:pt>
                <c:pt idx="718">
                  <c:v>4.6617210859523084E-3</c:v>
                </c:pt>
                <c:pt idx="719">
                  <c:v>4.7161735606415789E-3</c:v>
                </c:pt>
                <c:pt idx="720">
                  <c:v>4.7708999632511961E-3</c:v>
                </c:pt>
                <c:pt idx="721">
                  <c:v>4.8259010510154354E-3</c:v>
                </c:pt>
                <c:pt idx="722">
                  <c:v>4.881177581088636E-3</c:v>
                </c:pt>
                <c:pt idx="723">
                  <c:v>4.9367303103853288E-3</c:v>
                </c:pt>
                <c:pt idx="724">
                  <c:v>4.9924436827808449E-3</c:v>
                </c:pt>
                <c:pt idx="725">
                  <c:v>5.0480653949769305E-3</c:v>
                </c:pt>
                <c:pt idx="726">
                  <c:v>5.1035825088430187E-3</c:v>
                </c:pt>
                <c:pt idx="727">
                  <c:v>5.1589909956017976E-3</c:v>
                </c:pt>
                <c:pt idx="728">
                  <c:v>5.2142868257565311E-3</c:v>
                </c:pt>
                <c:pt idx="729">
                  <c:v>5.2694659702101632E-3</c:v>
                </c:pt>
                <c:pt idx="730">
                  <c:v>5.3245243997057656E-3</c:v>
                </c:pt>
                <c:pt idx="731">
                  <c:v>5.3794580849864104E-3</c:v>
                </c:pt>
                <c:pt idx="732">
                  <c:v>5.4342629970349776E-3</c:v>
                </c:pt>
                <c:pt idx="733">
                  <c:v>5.4889351061948588E-3</c:v>
                </c:pt>
                <c:pt idx="734">
                  <c:v>5.5434703836088062E-3</c:v>
                </c:pt>
                <c:pt idx="735">
                  <c:v>5.5978648000198916E-3</c:v>
                </c:pt>
                <c:pt idx="736">
                  <c:v>5.6521143258514428E-3</c:v>
                </c:pt>
                <c:pt idx="737">
                  <c:v>5.706214932326148E-3</c:v>
                </c:pt>
                <c:pt idx="738">
                  <c:v>5.76785667747437E-3</c:v>
                </c:pt>
                <c:pt idx="739">
                  <c:v>5.8139532692980112E-3</c:v>
                </c:pt>
                <c:pt idx="740">
                  <c:v>5.8675829414411851E-3</c:v>
                </c:pt>
                <c:pt idx="741">
                  <c:v>5.9210475770399285E-3</c:v>
                </c:pt>
                <c:pt idx="742">
                  <c:v>5.9743431467573771E-3</c:v>
                </c:pt>
                <c:pt idx="743">
                  <c:v>6.027465621496475E-3</c:v>
                </c:pt>
                <c:pt idx="744">
                  <c:v>6.080410971840422E-3</c:v>
                </c:pt>
                <c:pt idx="745">
                  <c:v>6.133175168612226E-3</c:v>
                </c:pt>
                <c:pt idx="746">
                  <c:v>6.1857541825549589E-3</c:v>
                </c:pt>
                <c:pt idx="747">
                  <c:v>6.2381439844116926E-3</c:v>
                </c:pt>
                <c:pt idx="748">
                  <c:v>6.2903405448455629E-3</c:v>
                </c:pt>
                <c:pt idx="749">
                  <c:v>6.3423398346795778E-3</c:v>
                </c:pt>
                <c:pt idx="750">
                  <c:v>6.3941378245768732E-3</c:v>
                </c:pt>
                <c:pt idx="751">
                  <c:v>6.4457304853604569E-3</c:v>
                </c:pt>
                <c:pt idx="752">
                  <c:v>6.4971137876135288E-3</c:v>
                </c:pt>
                <c:pt idx="753">
                  <c:v>6.5628639203119121E-3</c:v>
                </c:pt>
                <c:pt idx="754">
                  <c:v>6.5992361997402327E-3</c:v>
                </c:pt>
                <c:pt idx="755">
                  <c:v>6.6499672511799446E-3</c:v>
                </c:pt>
                <c:pt idx="756">
                  <c:v>6.7076692681045103E-3</c:v>
                </c:pt>
                <c:pt idx="757">
                  <c:v>6.7507488978080232E-3</c:v>
                </c:pt>
                <c:pt idx="758">
                  <c:v>6.8007914346424059E-3</c:v>
                </c:pt>
                <c:pt idx="759">
                  <c:v>6.8505964080678439E-3</c:v>
                </c:pt>
                <c:pt idx="760">
                  <c:v>6.9001597888274091E-3</c:v>
                </c:pt>
                <c:pt idx="761">
                  <c:v>6.9494775475842374E-3</c:v>
                </c:pt>
                <c:pt idx="762">
                  <c:v>6.9985456551613368E-3</c:v>
                </c:pt>
                <c:pt idx="763">
                  <c:v>7.0473600820619708E-3</c:v>
                </c:pt>
                <c:pt idx="764">
                  <c:v>7.0959167991091476E-3</c:v>
                </c:pt>
                <c:pt idx="765">
                  <c:v>7.144211777045939E-3</c:v>
                </c:pt>
                <c:pt idx="766">
                  <c:v>7.1922409866154169E-3</c:v>
                </c:pt>
                <c:pt idx="767">
                  <c:v>7.240000398400781E-3</c:v>
                </c:pt>
                <c:pt idx="768">
                  <c:v>7.2874859830651673E-3</c:v>
                </c:pt>
                <c:pt idx="769">
                  <c:v>7.3346937115115196E-3</c:v>
                </c:pt>
                <c:pt idx="770">
                  <c:v>7.3816195542431018E-3</c:v>
                </c:pt>
                <c:pt idx="771">
                  <c:v>7.4282594820029857E-3</c:v>
                </c:pt>
                <c:pt idx="772">
                  <c:v>7.4746094656141793E-3</c:v>
                </c:pt>
                <c:pt idx="773">
                  <c:v>7.5206654756598823E-3</c:v>
                </c:pt>
                <c:pt idx="774">
                  <c:v>7.5664234827232946E-3</c:v>
                </c:pt>
                <c:pt idx="775">
                  <c:v>7.6118794577073601E-3</c:v>
                </c:pt>
                <c:pt idx="776">
                  <c:v>7.6570908428230666E-3</c:v>
                </c:pt>
                <c:pt idx="777">
                  <c:v>7.7022707163454385E-3</c:v>
                </c:pt>
                <c:pt idx="778">
                  <c:v>7.7474373632480109E-3</c:v>
                </c:pt>
                <c:pt idx="779">
                  <c:v>7.7925899920039399E-3</c:v>
                </c:pt>
                <c:pt idx="780">
                  <c:v>7.8377278114860616E-3</c:v>
                </c:pt>
                <c:pt idx="781">
                  <c:v>7.8828500301675319E-3</c:v>
                </c:pt>
                <c:pt idx="782">
                  <c:v>7.9279558570011233E-3</c:v>
                </c:pt>
                <c:pt idx="783">
                  <c:v>7.9730445005399275E-3</c:v>
                </c:pt>
                <c:pt idx="784">
                  <c:v>8.0181151694969088E-3</c:v>
                </c:pt>
                <c:pt idx="785">
                  <c:v>8.0631670725050952E-3</c:v>
                </c:pt>
                <c:pt idx="786">
                  <c:v>8.1081994184373229E-3</c:v>
                </c:pt>
                <c:pt idx="787">
                  <c:v>8.153211415846684E-3</c:v>
                </c:pt>
                <c:pt idx="788">
                  <c:v>8.1982022734461424E-3</c:v>
                </c:pt>
                <c:pt idx="789">
                  <c:v>8.2431711999486623E-3</c:v>
                </c:pt>
                <c:pt idx="790">
                  <c:v>8.3009548923396181E-3</c:v>
                </c:pt>
                <c:pt idx="791">
                  <c:v>8.3458707191574888E-3</c:v>
                </c:pt>
                <c:pt idx="792">
                  <c:v>8.3843505044356448E-3</c:v>
                </c:pt>
                <c:pt idx="793">
                  <c:v>8.4292201437197178E-3</c:v>
                </c:pt>
                <c:pt idx="794">
                  <c:v>8.474063782122343E-3</c:v>
                </c:pt>
                <c:pt idx="795">
                  <c:v>8.5188806285962926E-3</c:v>
                </c:pt>
                <c:pt idx="796">
                  <c:v>8.5636698917745946E-3</c:v>
                </c:pt>
                <c:pt idx="797">
                  <c:v>8.6084307802902771E-3</c:v>
                </c:pt>
                <c:pt idx="798">
                  <c:v>8.6531625028563042E-3</c:v>
                </c:pt>
                <c:pt idx="799">
                  <c:v>8.69786426818564E-3</c:v>
                </c:pt>
                <c:pt idx="800">
                  <c:v>8.7425352849912485E-3</c:v>
                </c:pt>
                <c:pt idx="801">
                  <c:v>8.7871747618262219E-3</c:v>
                </c:pt>
                <c:pt idx="802">
                  <c:v>8.8317819075633963E-3</c:v>
                </c:pt>
                <c:pt idx="803">
                  <c:v>8.8763559306759277E-3</c:v>
                </c:pt>
                <c:pt idx="804">
                  <c:v>8.9336154458852235E-3</c:v>
                </c:pt>
                <c:pt idx="805">
                  <c:v>8.9654014442785979E-3</c:v>
                </c:pt>
                <c:pt idx="806">
                  <c:v>9.0098713521147289E-3</c:v>
                </c:pt>
                <c:pt idx="807">
                  <c:v>9.0543049720981372E-3</c:v>
                </c:pt>
                <c:pt idx="808">
                  <c:v>9.1019862192487366E-3</c:v>
                </c:pt>
                <c:pt idx="809">
                  <c:v>9.1493939989906181E-3</c:v>
                </c:pt>
                <c:pt idx="810">
                  <c:v>9.1937084201632047E-3</c:v>
                </c:pt>
                <c:pt idx="811">
                  <c:v>9.2379832752254032E-3</c:v>
                </c:pt>
                <c:pt idx="812">
                  <c:v>9.2822177728901778E-3</c:v>
                </c:pt>
                <c:pt idx="813">
                  <c:v>9.3264111218704926E-3</c:v>
                </c:pt>
                <c:pt idx="814">
                  <c:v>9.3705625308793117E-3</c:v>
                </c:pt>
                <c:pt idx="815">
                  <c:v>9.414671208469727E-3</c:v>
                </c:pt>
                <c:pt idx="816">
                  <c:v>9.4587363633547028E-3</c:v>
                </c:pt>
                <c:pt idx="817">
                  <c:v>9.5027572044070752E-3</c:v>
                </c:pt>
                <c:pt idx="818">
                  <c:v>9.5467329401000001E-3</c:v>
                </c:pt>
                <c:pt idx="819">
                  <c:v>9.5906627790665055E-3</c:v>
                </c:pt>
                <c:pt idx="820">
                  <c:v>9.6345459302593639E-3</c:v>
                </c:pt>
                <c:pt idx="821">
                  <c:v>9.678381602071795E-3</c:v>
                </c:pt>
                <c:pt idx="822">
                  <c:v>9.722169003376635E-3</c:v>
                </c:pt>
                <c:pt idx="823">
                  <c:v>9.7659073428069121E-3</c:v>
                </c:pt>
                <c:pt idx="824">
                  <c:v>9.8095958289956542E-3</c:v>
                </c:pt>
                <c:pt idx="825">
                  <c:v>9.8532336706558254E-3</c:v>
                </c:pt>
                <c:pt idx="826">
                  <c:v>9.8968200764204539E-3</c:v>
                </c:pt>
                <c:pt idx="827">
                  <c:v>9.9403542550025037E-3</c:v>
                </c:pt>
                <c:pt idx="828">
                  <c:v>9.9838242393346377E-3</c:v>
                </c:pt>
                <c:pt idx="829">
                  <c:v>1.002710285842312E-2</c:v>
                </c:pt>
                <c:pt idx="830">
                  <c:v>1.0070151902832336E-2</c:v>
                </c:pt>
                <c:pt idx="831">
                  <c:v>1.011296892707847E-2</c:v>
                </c:pt>
                <c:pt idx="832">
                  <c:v>1.0155551485837577E-2</c:v>
                </c:pt>
                <c:pt idx="833">
                  <c:v>1.0197897133545908E-2</c:v>
                </c:pt>
                <c:pt idx="834">
                  <c:v>1.0240003424879518E-2</c:v>
                </c:pt>
                <c:pt idx="835">
                  <c:v>1.0281867914274656E-2</c:v>
                </c:pt>
                <c:pt idx="836">
                  <c:v>1.0323488156567251E-2</c:v>
                </c:pt>
                <c:pt idx="837">
                  <c:v>1.0364861706033679E-2</c:v>
                </c:pt>
                <c:pt idx="838">
                  <c:v>1.0405986117429933E-2</c:v>
                </c:pt>
                <c:pt idx="839">
                  <c:v>1.0446858945272197E-2</c:v>
                </c:pt>
                <c:pt idx="840">
                  <c:v>1.0487477744076656E-2</c:v>
                </c:pt>
                <c:pt idx="841">
                  <c:v>1.0527840068519367E-2</c:v>
                </c:pt>
                <c:pt idx="842">
                  <c:v>1.0585360228487772E-2</c:v>
                </c:pt>
                <c:pt idx="843">
                  <c:v>1.0625091829590261E-2</c:v>
                </c:pt>
                <c:pt idx="844">
                  <c:v>1.0652996095501521E-2</c:v>
                </c:pt>
                <c:pt idx="845">
                  <c:v>1.0692269831764634E-2</c:v>
                </c:pt>
                <c:pt idx="846">
                  <c:v>1.073127451708622E-2</c:v>
                </c:pt>
                <c:pt idx="847">
                  <c:v>1.0770007706062401E-2</c:v>
                </c:pt>
                <c:pt idx="848">
                  <c:v>1.0808466953289297E-2</c:v>
                </c:pt>
                <c:pt idx="849">
                  <c:v>1.0846649813203157E-2</c:v>
                </c:pt>
                <c:pt idx="850">
                  <c:v>1.0884553840480038E-2</c:v>
                </c:pt>
                <c:pt idx="851">
                  <c:v>1.0922176589716059E-2</c:v>
                </c:pt>
                <c:pt idx="852">
                  <c:v>1.095951561534747E-2</c:v>
                </c:pt>
                <c:pt idx="853">
                  <c:v>1.0996568472130264E-2</c:v>
                </c:pt>
                <c:pt idx="854">
                  <c:v>1.1033332714420752E-2</c:v>
                </c:pt>
                <c:pt idx="855">
                  <c:v>1.1069805896894991E-2</c:v>
                </c:pt>
                <c:pt idx="856">
                  <c:v>1.1105985574069166E-2</c:v>
                </c:pt>
                <c:pt idx="857">
                  <c:v>1.1141869300619334E-2</c:v>
                </c:pt>
                <c:pt idx="858">
                  <c:v>1.118825592789463E-2</c:v>
                </c:pt>
                <c:pt idx="859">
                  <c:v>1.1232765671929101E-2</c:v>
                </c:pt>
                <c:pt idx="860">
                  <c:v>1.1272519853555707E-2</c:v>
                </c:pt>
                <c:pt idx="861">
                  <c:v>1.1302072135856989E-2</c:v>
                </c:pt>
                <c:pt idx="862">
                  <c:v>1.1336262227574778E-2</c:v>
                </c:pt>
                <c:pt idx="863">
                  <c:v>1.137014029864325E-2</c:v>
                </c:pt>
                <c:pt idx="864">
                  <c:v>1.1403703903498652E-2</c:v>
                </c:pt>
                <c:pt idx="865">
                  <c:v>1.1436950596657169E-2</c:v>
                </c:pt>
                <c:pt idx="866">
                  <c:v>1.1469877932954731E-2</c:v>
                </c:pt>
                <c:pt idx="867">
                  <c:v>1.1502483466667712E-2</c:v>
                </c:pt>
                <c:pt idx="868">
                  <c:v>1.1534764752472171E-2</c:v>
                </c:pt>
                <c:pt idx="869">
                  <c:v>1.1566719344884291E-2</c:v>
                </c:pt>
                <c:pt idx="870">
                  <c:v>1.1598344798500193E-2</c:v>
                </c:pt>
                <c:pt idx="871">
                  <c:v>1.1629638667915998E-2</c:v>
                </c:pt>
                <c:pt idx="872">
                  <c:v>1.166059850764789E-2</c:v>
                </c:pt>
                <c:pt idx="873">
                  <c:v>1.1691221872212054E-2</c:v>
                </c:pt>
                <c:pt idx="874">
                  <c:v>1.1721506316204611E-2</c:v>
                </c:pt>
                <c:pt idx="875">
                  <c:v>1.1751449394301616E-2</c:v>
                </c:pt>
                <c:pt idx="876">
                  <c:v>1.1781048660859383E-2</c:v>
                </c:pt>
                <c:pt idx="877">
                  <c:v>1.1810301670633905E-2</c:v>
                </c:pt>
                <c:pt idx="878">
                  <c:v>1.1839205978061429E-2</c:v>
                </c:pt>
                <c:pt idx="879">
                  <c:v>1.186775955436481E-2</c:v>
                </c:pt>
                <c:pt idx="880">
                  <c:v>1.1896029308022804E-2</c:v>
                </c:pt>
                <c:pt idx="881">
                  <c:v>1.1924066592197136E-2</c:v>
                </c:pt>
                <c:pt idx="882">
                  <c:v>1.1951870004249798E-2</c:v>
                </c:pt>
                <c:pt idx="883">
                  <c:v>1.1979438141702659E-2</c:v>
                </c:pt>
                <c:pt idx="884">
                  <c:v>1.2006769601837775E-2</c:v>
                </c:pt>
                <c:pt idx="885">
                  <c:v>1.2033862982017141E-2</c:v>
                </c:pt>
                <c:pt idx="886">
                  <c:v>1.2060716879682687E-2</c:v>
                </c:pt>
                <c:pt idx="887">
                  <c:v>1.2087329892036536E-2</c:v>
                </c:pt>
                <c:pt idx="888">
                  <c:v>1.2113700616600553E-2</c:v>
                </c:pt>
                <c:pt idx="889">
                  <c:v>1.2139827650656798E-2</c:v>
                </c:pt>
                <c:pt idx="890">
                  <c:v>1.21657095916472E-2</c:v>
                </c:pt>
                <c:pt idx="891">
                  <c:v>1.2191345036933754E-2</c:v>
                </c:pt>
                <c:pt idx="892">
                  <c:v>1.2216732583878454E-2</c:v>
                </c:pt>
                <c:pt idx="893">
                  <c:v>1.2241870829763357E-2</c:v>
                </c:pt>
                <c:pt idx="894">
                  <c:v>1.2275794402953899E-2</c:v>
                </c:pt>
                <c:pt idx="895">
                  <c:v>1.2294892494262299E-2</c:v>
                </c:pt>
                <c:pt idx="896">
                  <c:v>1.2315775735318724E-2</c:v>
                </c:pt>
                <c:pt idx="897">
                  <c:v>1.2339902750984066E-2</c:v>
                </c:pt>
                <c:pt idx="898">
                  <c:v>1.2363773452559457E-2</c:v>
                </c:pt>
                <c:pt idx="899">
                  <c:v>1.2387386437406889E-2</c:v>
                </c:pt>
                <c:pt idx="900">
                  <c:v>1.2410740302728485E-2</c:v>
                </c:pt>
                <c:pt idx="901">
                  <c:v>1.2433833646205983E-2</c:v>
                </c:pt>
                <c:pt idx="902">
                  <c:v>1.2456665064881633E-2</c:v>
                </c:pt>
                <c:pt idx="903">
                  <c:v>1.2479233156357239E-2</c:v>
                </c:pt>
                <c:pt idx="904">
                  <c:v>1.2501536517994793E-2</c:v>
                </c:pt>
                <c:pt idx="905">
                  <c:v>1.2523573746996419E-2</c:v>
                </c:pt>
                <c:pt idx="906">
                  <c:v>1.2545343440804047E-2</c:v>
                </c:pt>
                <c:pt idx="907">
                  <c:v>1.2566844196939542E-2</c:v>
                </c:pt>
                <c:pt idx="908">
                  <c:v>1.2594090595037244E-2</c:v>
                </c:pt>
                <c:pt idx="909">
                  <c:v>1.2609033285242432E-2</c:v>
                </c:pt>
                <c:pt idx="910">
                  <c:v>1.2629718812213753E-2</c:v>
                </c:pt>
                <c:pt idx="911">
                  <c:v>1.2650129790960918E-2</c:v>
                </c:pt>
                <c:pt idx="912">
                  <c:v>1.2673118642902992E-2</c:v>
                </c:pt>
                <c:pt idx="913">
                  <c:v>1.2690122492911016E-2</c:v>
                </c:pt>
                <c:pt idx="914">
                  <c:v>1.2709701411077745E-2</c:v>
                </c:pt>
                <c:pt idx="915">
                  <c:v>1.2729000170308424E-2</c:v>
                </c:pt>
                <c:pt idx="916">
                  <c:v>1.274801736812492E-2</c:v>
                </c:pt>
                <c:pt idx="917">
                  <c:v>1.2766751602049098E-2</c:v>
                </c:pt>
                <c:pt idx="918">
                  <c:v>1.2785201469203145E-2</c:v>
                </c:pt>
                <c:pt idx="919">
                  <c:v>1.280336556702899E-2</c:v>
                </c:pt>
                <c:pt idx="920">
                  <c:v>1.2821242492968565E-2</c:v>
                </c:pt>
                <c:pt idx="921">
                  <c:v>1.2838830844543736E-2</c:v>
                </c:pt>
                <c:pt idx="922">
                  <c:v>1.2856129218716816E-2</c:v>
                </c:pt>
                <c:pt idx="923">
                  <c:v>1.2873136213329417E-2</c:v>
                </c:pt>
                <c:pt idx="924">
                  <c:v>1.2889850425423788E-2</c:v>
                </c:pt>
                <c:pt idx="925">
                  <c:v>1.2906270452521795E-2</c:v>
                </c:pt>
                <c:pt idx="926">
                  <c:v>1.2922394891905498E-2</c:v>
                </c:pt>
                <c:pt idx="927">
                  <c:v>1.2938222341256633E-2</c:v>
                </c:pt>
                <c:pt idx="928">
                  <c:v>1.2953751397617452E-2</c:v>
                </c:pt>
                <c:pt idx="929">
                  <c:v>1.2968980658429885E-2</c:v>
                </c:pt>
                <c:pt idx="930">
                  <c:v>1.2983908721135862E-2</c:v>
                </c:pt>
                <c:pt idx="931">
                  <c:v>1.2998534887733726E-2</c:v>
                </c:pt>
                <c:pt idx="932">
                  <c:v>1.3012975004755845E-2</c:v>
                </c:pt>
                <c:pt idx="933">
                  <c:v>1.3027318497149665E-2</c:v>
                </c:pt>
                <c:pt idx="934">
                  <c:v>1.3041565550127032E-2</c:v>
                </c:pt>
                <c:pt idx="935">
                  <c:v>1.3055716348739921E-2</c:v>
                </c:pt>
                <c:pt idx="936">
                  <c:v>1.306977107812024E-2</c:v>
                </c:pt>
                <c:pt idx="937">
                  <c:v>1.3083729923319964E-2</c:v>
                </c:pt>
                <c:pt idx="938">
                  <c:v>1.3097593069471003E-2</c:v>
                </c:pt>
                <c:pt idx="939">
                  <c:v>1.311136070162533E-2</c:v>
                </c:pt>
                <c:pt idx="940">
                  <c:v>1.3125033005074727E-2</c:v>
                </c:pt>
                <c:pt idx="941">
                  <c:v>1.3138610164551423E-2</c:v>
                </c:pt>
                <c:pt idx="942">
                  <c:v>1.3152092365587009E-2</c:v>
                </c:pt>
                <c:pt idx="943">
                  <c:v>1.3165479792913715E-2</c:v>
                </c:pt>
                <c:pt idx="944">
                  <c:v>1.3178772631823321E-2</c:v>
                </c:pt>
                <c:pt idx="945">
                  <c:v>1.3191971067367803E-2</c:v>
                </c:pt>
                <c:pt idx="946">
                  <c:v>1.3206939635272974E-2</c:v>
                </c:pt>
                <c:pt idx="947">
                  <c:v>1.3219936401256405E-2</c:v>
                </c:pt>
                <c:pt idx="948">
                  <c:v>1.3231001804969722E-2</c:v>
                </c:pt>
                <c:pt idx="949">
                  <c:v>1.3243824478132993E-2</c:v>
                </c:pt>
                <c:pt idx="950">
                  <c:v>1.3256553673430815E-2</c:v>
                </c:pt>
                <c:pt idx="951">
                  <c:v>1.32691895759951E-2</c:v>
                </c:pt>
                <c:pt idx="952">
                  <c:v>1.3281732370877819E-2</c:v>
                </c:pt>
                <c:pt idx="953">
                  <c:v>1.3294182243210884E-2</c:v>
                </c:pt>
                <c:pt idx="954">
                  <c:v>1.3306539378206139E-2</c:v>
                </c:pt>
                <c:pt idx="955">
                  <c:v>1.3318803960755687E-2</c:v>
                </c:pt>
                <c:pt idx="956">
                  <c:v>1.3330976176071374E-2</c:v>
                </c:pt>
                <c:pt idx="957">
                  <c:v>1.3343056209285109E-2</c:v>
                </c:pt>
                <c:pt idx="958">
                  <c:v>1.3355044245448866E-2</c:v>
                </c:pt>
                <c:pt idx="959">
                  <c:v>1.3370322553347691E-2</c:v>
                </c:pt>
                <c:pt idx="960">
                  <c:v>1.3378745067074149E-2</c:v>
                </c:pt>
                <c:pt idx="961">
                  <c:v>1.3390458222719559E-2</c:v>
                </c:pt>
                <c:pt idx="962">
                  <c:v>1.3402080121762694E-2</c:v>
                </c:pt>
                <c:pt idx="963">
                  <c:v>1.3413610949255528E-2</c:v>
                </c:pt>
                <c:pt idx="964">
                  <c:v>1.342505089032997E-2</c:v>
                </c:pt>
                <c:pt idx="965">
                  <c:v>1.3436400130037995E-2</c:v>
                </c:pt>
                <c:pt idx="966">
                  <c:v>1.3447658853591449E-2</c:v>
                </c:pt>
                <c:pt idx="967">
                  <c:v>1.3458827245962368E-2</c:v>
                </c:pt>
                <c:pt idx="968">
                  <c:v>1.3469905492362599E-2</c:v>
                </c:pt>
                <c:pt idx="969">
                  <c:v>1.3480893777844116E-2</c:v>
                </c:pt>
                <c:pt idx="970">
                  <c:v>1.3491792287538829E-2</c:v>
                </c:pt>
                <c:pt idx="971">
                  <c:v>1.350260120649871E-2</c:v>
                </c:pt>
                <c:pt idx="972">
                  <c:v>1.351332071985567E-2</c:v>
                </c:pt>
                <c:pt idx="973">
                  <c:v>1.3523951012821556E-2</c:v>
                </c:pt>
                <c:pt idx="974">
                  <c:v>1.3534492270288467E-2</c:v>
                </c:pt>
                <c:pt idx="975">
                  <c:v>1.3544944677388315E-2</c:v>
                </c:pt>
                <c:pt idx="976">
                  <c:v>1.3555308419492818E-2</c:v>
                </c:pt>
                <c:pt idx="977">
                  <c:v>1.3565583681334203E-2</c:v>
                </c:pt>
                <c:pt idx="978">
                  <c:v>1.3575770648204255E-2</c:v>
                </c:pt>
                <c:pt idx="979">
                  <c:v>1.3585869505234882E-2</c:v>
                </c:pt>
                <c:pt idx="980">
                  <c:v>1.3595880437557994E-2</c:v>
                </c:pt>
                <c:pt idx="981">
                  <c:v>1.3605803630225566E-2</c:v>
                </c:pt>
                <c:pt idx="982">
                  <c:v>1.3615639268209634E-2</c:v>
                </c:pt>
                <c:pt idx="983">
                  <c:v>1.3625387536801981E-2</c:v>
                </c:pt>
                <c:pt idx="984">
                  <c:v>1.3635048620974644E-2</c:v>
                </c:pt>
                <c:pt idx="985">
                  <c:v>1.3644622705939469E-2</c:v>
                </c:pt>
                <c:pt idx="986">
                  <c:v>1.365410997674843E-2</c:v>
                </c:pt>
                <c:pt idx="987">
                  <c:v>1.3663510618533437E-2</c:v>
                </c:pt>
                <c:pt idx="988">
                  <c:v>1.3672824816346463E-2</c:v>
                </c:pt>
                <c:pt idx="989">
                  <c:v>1.3682052755399354E-2</c:v>
                </c:pt>
                <c:pt idx="990">
                  <c:v>1.3691194620664149E-2</c:v>
                </c:pt>
                <c:pt idx="991">
                  <c:v>1.3700250597272756E-2</c:v>
                </c:pt>
                <c:pt idx="992">
                  <c:v>1.3709220870357086E-2</c:v>
                </c:pt>
                <c:pt idx="993">
                  <c:v>1.3718105625049049E-2</c:v>
                </c:pt>
                <c:pt idx="994">
                  <c:v>1.3726905046400617E-2</c:v>
                </c:pt>
                <c:pt idx="995">
                  <c:v>1.3735619319623638E-2</c:v>
                </c:pt>
                <c:pt idx="996">
                  <c:v>1.3744248629690148E-2</c:v>
                </c:pt>
                <c:pt idx="997">
                  <c:v>1.3752793161732058E-2</c:v>
                </c:pt>
                <c:pt idx="998">
                  <c:v>1.3761253100881277E-2</c:v>
                </c:pt>
                <c:pt idx="999">
                  <c:v>1.3769628632349651E-2</c:v>
                </c:pt>
                <c:pt idx="1000">
                  <c:v>1.3777919941029282E-2</c:v>
                </c:pt>
                <c:pt idx="1001">
                  <c:v>1.3786127212211952E-2</c:v>
                </c:pt>
                <c:pt idx="1002">
                  <c:v>1.3794250630869698E-2</c:v>
                </c:pt>
                <c:pt idx="1003">
                  <c:v>1.3802290382214366E-2</c:v>
                </c:pt>
                <c:pt idx="1004">
                  <c:v>1.381024665129793E-2</c:v>
                </c:pt>
                <c:pt idx="1005">
                  <c:v>1.3818119623172365E-2</c:v>
                </c:pt>
                <c:pt idx="1006">
                  <c:v>1.3825909482969578E-2</c:v>
                </c:pt>
                <c:pt idx="1007">
                  <c:v>1.3833616415981353E-2</c:v>
                </c:pt>
                <c:pt idx="1008">
                  <c:v>1.3841240607099792E-2</c:v>
                </c:pt>
                <c:pt idx="1009">
                  <c:v>1.3848782241376867E-2</c:v>
                </c:pt>
                <c:pt idx="1010">
                  <c:v>1.3856241504104361E-2</c:v>
                </c:pt>
                <c:pt idx="1011">
                  <c:v>1.3863618580334247E-2</c:v>
                </c:pt>
                <c:pt idx="1012">
                  <c:v>1.38709136551185E-2</c:v>
                </c:pt>
                <c:pt idx="1013">
                  <c:v>1.3878126913668964E-2</c:v>
                </c:pt>
                <c:pt idx="1014">
                  <c:v>1.3887281181172995E-2</c:v>
                </c:pt>
                <c:pt idx="1015">
                  <c:v>1.3892308722116553E-2</c:v>
                </c:pt>
                <c:pt idx="1016">
                  <c:v>1.3900266579689458E-2</c:v>
                </c:pt>
                <c:pt idx="1017">
                  <c:v>1.3906165486732291E-2</c:v>
                </c:pt>
                <c:pt idx="1018">
                  <c:v>1.3912972440373039E-2</c:v>
                </c:pt>
                <c:pt idx="1019">
                  <c:v>1.3919698688251714E-2</c:v>
                </c:pt>
                <c:pt idx="1020">
                  <c:v>1.3926344415660097E-2</c:v>
                </c:pt>
                <c:pt idx="1021">
                  <c:v>1.3932909807570226E-2</c:v>
                </c:pt>
                <c:pt idx="1022">
                  <c:v>1.3939395049114012E-2</c:v>
                </c:pt>
                <c:pt idx="1023">
                  <c:v>1.3945800325503299E-2</c:v>
                </c:pt>
                <c:pt idx="1024">
                  <c:v>1.3952125821710126E-2</c:v>
                </c:pt>
                <c:pt idx="1025">
                  <c:v>1.3958371722946339E-2</c:v>
                </c:pt>
                <c:pt idx="1026">
                  <c:v>1.3964538214263911E-2</c:v>
                </c:pt>
                <c:pt idx="1027">
                  <c:v>1.3970625480714816E-2</c:v>
                </c:pt>
                <c:pt idx="1028">
                  <c:v>1.3976633707510899E-2</c:v>
                </c:pt>
                <c:pt idx="1029">
                  <c:v>1.39825630796242E-2</c:v>
                </c:pt>
                <c:pt idx="1030">
                  <c:v>1.3988413782346498E-2</c:v>
                </c:pt>
                <c:pt idx="1031">
                  <c:v>1.3994186000729769E-2</c:v>
                </c:pt>
                <c:pt idx="1032">
                  <c:v>1.399987991974605E-2</c:v>
                </c:pt>
                <c:pt idx="1033">
                  <c:v>1.4005495724687123E-2</c:v>
                </c:pt>
                <c:pt idx="1034">
                  <c:v>1.4011033600445089E-2</c:v>
                </c:pt>
                <c:pt idx="1035">
                  <c:v>1.4016493732471602E-2</c:v>
                </c:pt>
                <c:pt idx="1036">
                  <c:v>1.402187483587447E-2</c:v>
                </c:pt>
                <c:pt idx="1037">
                  <c:v>1.4027171919925863E-2</c:v>
                </c:pt>
                <c:pt idx="1038">
                  <c:v>1.4032384667839182E-2</c:v>
                </c:pt>
                <c:pt idx="1039">
                  <c:v>1.4037513219502529E-2</c:v>
                </c:pt>
                <c:pt idx="1040">
                  <c:v>1.4042557714724069E-2</c:v>
                </c:pt>
                <c:pt idx="1041">
                  <c:v>1.4047518293631711E-2</c:v>
                </c:pt>
                <c:pt idx="1042">
                  <c:v>1.4052395095953685E-2</c:v>
                </c:pt>
                <c:pt idx="1043">
                  <c:v>1.4057188261737963E-2</c:v>
                </c:pt>
                <c:pt idx="1044">
                  <c:v>1.4061897930792711E-2</c:v>
                </c:pt>
                <c:pt idx="1045">
                  <c:v>1.4066524243165901E-2</c:v>
                </c:pt>
                <c:pt idx="1046">
                  <c:v>1.4071067338665699E-2</c:v>
                </c:pt>
                <c:pt idx="1047">
                  <c:v>1.4075527357260142E-2</c:v>
                </c:pt>
                <c:pt idx="1048">
                  <c:v>1.4079904438917268E-2</c:v>
                </c:pt>
                <c:pt idx="1049">
                  <c:v>1.4084198723525176E-2</c:v>
                </c:pt>
                <c:pt idx="1050">
                  <c:v>1.4089598510782508E-2</c:v>
                </c:pt>
                <c:pt idx="1051">
                  <c:v>1.4093704070274882E-2</c:v>
                </c:pt>
                <c:pt idx="1052">
                  <c:v>1.4097157582311226E-2</c:v>
                </c:pt>
                <c:pt idx="1053">
                  <c:v>1.4101110341151468E-2</c:v>
                </c:pt>
                <c:pt idx="1054">
                  <c:v>1.4104981022526886E-2</c:v>
                </c:pt>
                <c:pt idx="1055">
                  <c:v>1.410876976632558E-2</c:v>
                </c:pt>
                <c:pt idx="1056">
                  <c:v>1.4112476712515587E-2</c:v>
                </c:pt>
                <c:pt idx="1057">
                  <c:v>1.4116102000985009E-2</c:v>
                </c:pt>
                <c:pt idx="1058">
                  <c:v>1.4119645771781819E-2</c:v>
                </c:pt>
                <c:pt idx="1059">
                  <c:v>1.4123108164634246E-2</c:v>
                </c:pt>
                <c:pt idx="1060">
                  <c:v>1.4126489319590263E-2</c:v>
                </c:pt>
                <c:pt idx="1061">
                  <c:v>1.4129789376537971E-2</c:v>
                </c:pt>
                <c:pt idx="1062">
                  <c:v>1.4133008475445408E-2</c:v>
                </c:pt>
                <c:pt idx="1063">
                  <c:v>1.4136146756200674E-2</c:v>
                </c:pt>
                <c:pt idx="1064">
                  <c:v>1.4140063160521521E-2</c:v>
                </c:pt>
                <c:pt idx="1065">
                  <c:v>1.4142181422807099E-2</c:v>
                </c:pt>
                <c:pt idx="1066">
                  <c:v>1.4145078088594332E-2</c:v>
                </c:pt>
                <c:pt idx="1067">
                  <c:v>1.4147894495941671E-2</c:v>
                </c:pt>
                <c:pt idx="1068">
                  <c:v>1.415101515095607E-2</c:v>
                </c:pt>
                <c:pt idx="1069">
                  <c:v>1.4153287094949007E-2</c:v>
                </c:pt>
                <c:pt idx="1070">
                  <c:v>1.4155863566385207E-2</c:v>
                </c:pt>
                <c:pt idx="1071">
                  <c:v>1.415836033909379E-2</c:v>
                </c:pt>
                <c:pt idx="1072">
                  <c:v>1.4160777552882919E-2</c:v>
                </c:pt>
                <c:pt idx="1073">
                  <c:v>1.416311534780057E-2</c:v>
                </c:pt>
                <c:pt idx="1074">
                  <c:v>1.4165373863654906E-2</c:v>
                </c:pt>
                <c:pt idx="1075">
                  <c:v>1.4167553240493902E-2</c:v>
                </c:pt>
                <c:pt idx="1076">
                  <c:v>1.4169653618205658E-2</c:v>
                </c:pt>
                <c:pt idx="1077">
                  <c:v>1.4171675136518402E-2</c:v>
                </c:pt>
                <c:pt idx="1078">
                  <c:v>1.4173617935719918E-2</c:v>
                </c:pt>
                <c:pt idx="1079">
                  <c:v>1.4175482155458496E-2</c:v>
                </c:pt>
                <c:pt idx="1080">
                  <c:v>1.4177267935702176E-2</c:v>
                </c:pt>
                <c:pt idx="1081">
                  <c:v>1.4178975416498929E-2</c:v>
                </c:pt>
                <c:pt idx="1082">
                  <c:v>1.4180604737576985E-2</c:v>
                </c:pt>
                <c:pt idx="1083">
                  <c:v>1.4182156038904381E-2</c:v>
                </c:pt>
                <c:pt idx="1084">
                  <c:v>1.4183629460609026E-2</c:v>
                </c:pt>
                <c:pt idx="1085">
                  <c:v>1.418502514241915E-2</c:v>
                </c:pt>
                <c:pt idx="1086">
                  <c:v>1.4186343224302789E-2</c:v>
                </c:pt>
                <c:pt idx="1087">
                  <c:v>1.4187583846148044E-2</c:v>
                </c:pt>
                <c:pt idx="1088">
                  <c:v>1.4188747148002889E-2</c:v>
                </c:pt>
                <c:pt idx="1089">
                  <c:v>1.4189833269675489E-2</c:v>
                </c:pt>
                <c:pt idx="1090">
                  <c:v>1.4190842351133881E-2</c:v>
                </c:pt>
                <c:pt idx="1091">
                  <c:v>1.4191774532266166E-2</c:v>
                </c:pt>
                <c:pt idx="1092">
                  <c:v>1.4192629953040381E-2</c:v>
                </c:pt>
                <c:pt idx="1093">
                  <c:v>1.4193408753264691E-2</c:v>
                </c:pt>
                <c:pt idx="1094">
                  <c:v>1.4194111073146942E-2</c:v>
                </c:pt>
                <c:pt idx="1095">
                  <c:v>1.4194737052255491E-2</c:v>
                </c:pt>
                <c:pt idx="1096">
                  <c:v>1.4195286830718246E-2</c:v>
                </c:pt>
                <c:pt idx="1097">
                  <c:v>1.4195760548503245E-2</c:v>
                </c:pt>
                <c:pt idx="1098">
                  <c:v>1.4196158345418652E-2</c:v>
                </c:pt>
                <c:pt idx="1099">
                  <c:v>1.4196480361432506E-2</c:v>
                </c:pt>
                <c:pt idx="1100">
                  <c:v>1.4196726736432908E-2</c:v>
                </c:pt>
                <c:pt idx="1101">
                  <c:v>1.4196897610387893E-2</c:v>
                </c:pt>
                <c:pt idx="1102">
                  <c:v>1.4197006590332961E-2</c:v>
                </c:pt>
                <c:pt idx="1103">
                  <c:v>1.41970054159124E-2</c:v>
                </c:pt>
                <c:pt idx="1104">
                  <c:v>1.4196944677218326E-2</c:v>
                </c:pt>
                <c:pt idx="1105">
                  <c:v>1.4196804251627171E-2</c:v>
                </c:pt>
                <c:pt idx="1106">
                  <c:v>1.4196589044734864E-2</c:v>
                </c:pt>
                <c:pt idx="1107">
                  <c:v>1.4196299196269635E-2</c:v>
                </c:pt>
                <c:pt idx="1108">
                  <c:v>1.4195934846199521E-2</c:v>
                </c:pt>
                <c:pt idx="1109">
                  <c:v>1.4195496134492558E-2</c:v>
                </c:pt>
                <c:pt idx="1110">
                  <c:v>1.4194983200956912E-2</c:v>
                </c:pt>
                <c:pt idx="1111">
                  <c:v>1.4194396185640556E-2</c:v>
                </c:pt>
                <c:pt idx="1112">
                  <c:v>1.4193735228591464E-2</c:v>
                </c:pt>
                <c:pt idx="1113">
                  <c:v>1.4193000469377992E-2</c:v>
                </c:pt>
                <c:pt idx="1114">
                  <c:v>1.4192192048207986E-2</c:v>
                </c:pt>
                <c:pt idx="1115">
                  <c:v>1.419131010488961E-2</c:v>
                </c:pt>
                <c:pt idx="1116">
                  <c:v>1.4190354779390901E-2</c:v>
                </c:pt>
                <c:pt idx="1117">
                  <c:v>1.4189326211599962E-2</c:v>
                </c:pt>
                <c:pt idx="1118">
                  <c:v>1.4188224541484828E-2</c:v>
                </c:pt>
                <c:pt idx="1119">
                  <c:v>1.4187082755112712E-2</c:v>
                </c:pt>
                <c:pt idx="1120">
                  <c:v>1.4185618309614512E-2</c:v>
                </c:pt>
                <c:pt idx="1121">
                  <c:v>1.4184482316315083E-2</c:v>
                </c:pt>
                <c:pt idx="1122">
                  <c:v>1.4183089636183865E-2</c:v>
                </c:pt>
                <c:pt idx="1123">
                  <c:v>1.4181624553248895E-2</c:v>
                </c:pt>
                <c:pt idx="1124">
                  <c:v>1.4180087207558145E-2</c:v>
                </c:pt>
                <c:pt idx="1125">
                  <c:v>1.4178477738919781E-2</c:v>
                </c:pt>
                <c:pt idx="1126">
                  <c:v>1.4176796287381777E-2</c:v>
                </c:pt>
                <c:pt idx="1127">
                  <c:v>1.4175042992912168E-2</c:v>
                </c:pt>
                <c:pt idx="1128">
                  <c:v>1.4173217995319121E-2</c:v>
                </c:pt>
                <c:pt idx="1129">
                  <c:v>1.4171321434490736E-2</c:v>
                </c:pt>
                <c:pt idx="1130">
                  <c:v>1.4169353450554922E-2</c:v>
                </c:pt>
                <c:pt idx="1131">
                  <c:v>1.4167314183159974E-2</c:v>
                </c:pt>
                <c:pt idx="1132">
                  <c:v>1.4165203772513735E-2</c:v>
                </c:pt>
                <c:pt idx="1133">
                  <c:v>1.4163022358264499E-2</c:v>
                </c:pt>
                <c:pt idx="1134">
                  <c:v>1.4160770080700047E-2</c:v>
                </c:pt>
                <c:pt idx="1135">
                  <c:v>1.4158447079388736E-2</c:v>
                </c:pt>
                <c:pt idx="1136">
                  <c:v>1.415605349437854E-2</c:v>
                </c:pt>
                <c:pt idx="1137">
                  <c:v>1.4153589465717431E-2</c:v>
                </c:pt>
                <c:pt idx="1138">
                  <c:v>1.4151055133213575E-2</c:v>
                </c:pt>
                <c:pt idx="1139">
                  <c:v>1.4148450636755072E-2</c:v>
                </c:pt>
                <c:pt idx="1140">
                  <c:v>1.4145776116389897E-2</c:v>
                </c:pt>
                <c:pt idx="1141">
                  <c:v>1.4143031711846277E-2</c:v>
                </c:pt>
                <c:pt idx="1142">
                  <c:v>1.4140217563332058E-2</c:v>
                </c:pt>
                <c:pt idx="1143">
                  <c:v>1.413733381057547E-2</c:v>
                </c:pt>
                <c:pt idx="1144">
                  <c:v>1.4134380593544549E-2</c:v>
                </c:pt>
                <c:pt idx="1145">
                  <c:v>1.4131358052207332E-2</c:v>
                </c:pt>
                <c:pt idx="1146">
                  <c:v>1.4128266326371985E-2</c:v>
                </c:pt>
                <c:pt idx="1147">
                  <c:v>1.4125105556166417E-2</c:v>
                </c:pt>
                <c:pt idx="1148">
                  <c:v>1.4121875881398793E-2</c:v>
                </c:pt>
                <c:pt idx="1149">
                  <c:v>1.4118577441877278E-2</c:v>
                </c:pt>
                <c:pt idx="1150">
                  <c:v>1.4115210377809717E-2</c:v>
                </c:pt>
                <c:pt idx="1151">
                  <c:v>1.4111774828844403E-2</c:v>
                </c:pt>
                <c:pt idx="1152">
                  <c:v>1.4108270935109246E-2</c:v>
                </c:pt>
                <c:pt idx="1153">
                  <c:v>1.4104698836332474E-2</c:v>
                </c:pt>
                <c:pt idx="1154">
                  <c:v>1.4100029555477178E-2</c:v>
                </c:pt>
                <c:pt idx="1155">
                  <c:v>1.4096292107019792E-2</c:v>
                </c:pt>
                <c:pt idx="1156">
                  <c:v>1.4093029774056021E-2</c:v>
                </c:pt>
                <c:pt idx="1157">
                  <c:v>1.4089176602594122E-2</c:v>
                </c:pt>
                <c:pt idx="1158">
                  <c:v>1.4085255946074682E-2</c:v>
                </c:pt>
                <c:pt idx="1159">
                  <c:v>1.408126794398612E-2</c:v>
                </c:pt>
                <c:pt idx="1160">
                  <c:v>1.4077212736536282E-2</c:v>
                </c:pt>
                <c:pt idx="1161">
                  <c:v>1.4073090463613269E-2</c:v>
                </c:pt>
                <c:pt idx="1162">
                  <c:v>1.4068901265025247E-2</c:v>
                </c:pt>
                <c:pt idx="1163">
                  <c:v>1.4064645280740251E-2</c:v>
                </c:pt>
                <c:pt idx="1164">
                  <c:v>1.4060322650806256E-2</c:v>
                </c:pt>
                <c:pt idx="1165">
                  <c:v>1.4055933515031427E-2</c:v>
                </c:pt>
                <c:pt idx="1166">
                  <c:v>1.4051478013303864E-2</c:v>
                </c:pt>
                <c:pt idx="1167">
                  <c:v>1.4046956285671541E-2</c:v>
                </c:pt>
                <c:pt idx="1168">
                  <c:v>1.4042368471942623E-2</c:v>
                </c:pt>
                <c:pt idx="1169">
                  <c:v>1.4037466228179696E-2</c:v>
                </c:pt>
                <c:pt idx="1170">
                  <c:v>1.4030268759670506E-2</c:v>
                </c:pt>
                <c:pt idx="1171">
                  <c:v>1.4025446066705527E-2</c:v>
                </c:pt>
                <c:pt idx="1172">
                  <c:v>1.4019854287425915E-2</c:v>
                </c:pt>
                <c:pt idx="1173">
                  <c:v>1.4015604481638633E-2</c:v>
                </c:pt>
                <c:pt idx="1174">
                  <c:v>1.4010585869392855E-2</c:v>
                </c:pt>
                <c:pt idx="1175">
                  <c:v>1.4005502230602929E-2</c:v>
                </c:pt>
                <c:pt idx="1176">
                  <c:v>1.4000353705077018E-2</c:v>
                </c:pt>
                <c:pt idx="1177">
                  <c:v>1.3995140432943032E-2</c:v>
                </c:pt>
                <c:pt idx="1178">
                  <c:v>1.3989862553849264E-2</c:v>
                </c:pt>
                <c:pt idx="1179">
                  <c:v>1.3984520208003559E-2</c:v>
                </c:pt>
                <c:pt idx="1180">
                  <c:v>1.3979113535214083E-2</c:v>
                </c:pt>
                <c:pt idx="1181">
                  <c:v>1.3973642675289E-2</c:v>
                </c:pt>
                <c:pt idx="1182">
                  <c:v>1.3968107768356219E-2</c:v>
                </c:pt>
                <c:pt idx="1183">
                  <c:v>1.3962508954223907E-2</c:v>
                </c:pt>
                <c:pt idx="1184">
                  <c:v>1.3956846373019971E-2</c:v>
                </c:pt>
                <c:pt idx="1185">
                  <c:v>1.3951120164392705E-2</c:v>
                </c:pt>
                <c:pt idx="1186">
                  <c:v>1.3945330468310146E-2</c:v>
                </c:pt>
                <c:pt idx="1187">
                  <c:v>1.3939477424900204E-2</c:v>
                </c:pt>
                <c:pt idx="1188">
                  <c:v>1.3933561173891107E-2</c:v>
                </c:pt>
                <c:pt idx="1189">
                  <c:v>1.3927581855330828E-2</c:v>
                </c:pt>
                <c:pt idx="1190">
                  <c:v>1.3921539609107469E-2</c:v>
                </c:pt>
                <c:pt idx="1191">
                  <c:v>1.3915434639857338E-2</c:v>
                </c:pt>
                <c:pt idx="1192">
                  <c:v>1.3909277848860313E-2</c:v>
                </c:pt>
                <c:pt idx="1193">
                  <c:v>1.3903077678003584E-2</c:v>
                </c:pt>
                <c:pt idx="1194">
                  <c:v>1.3896834364537369E-2</c:v>
                </c:pt>
                <c:pt idx="1195">
                  <c:v>1.3890548145552017E-2</c:v>
                </c:pt>
                <c:pt idx="1196">
                  <c:v>1.3884219258137875E-2</c:v>
                </c:pt>
                <c:pt idx="1197">
                  <c:v>1.387784793938529E-2</c:v>
                </c:pt>
                <c:pt idx="1198">
                  <c:v>1.3871434426704354E-2</c:v>
                </c:pt>
                <c:pt idx="1199">
                  <c:v>1.3864978956945606E-2</c:v>
                </c:pt>
                <c:pt idx="1200">
                  <c:v>1.3858481767519137E-2</c:v>
                </c:pt>
                <c:pt idx="1201">
                  <c:v>1.3851943095275487E-2</c:v>
                </c:pt>
                <c:pt idx="1202">
                  <c:v>1.3845363177704684E-2</c:v>
                </c:pt>
                <c:pt idx="1203">
                  <c:v>1.3838742251657266E-2</c:v>
                </c:pt>
                <c:pt idx="1204">
                  <c:v>1.3832080554383452E-2</c:v>
                </c:pt>
                <c:pt idx="1205">
                  <c:v>1.3825378323133464E-2</c:v>
                </c:pt>
                <c:pt idx="1206">
                  <c:v>1.3816483048496586E-2</c:v>
                </c:pt>
                <c:pt idx="1207">
                  <c:v>1.3810881009463927E-2</c:v>
                </c:pt>
                <c:pt idx="1208">
                  <c:v>1.3805030796270046E-2</c:v>
                </c:pt>
                <c:pt idx="1209">
                  <c:v>1.3798168800258637E-2</c:v>
                </c:pt>
                <c:pt idx="1210">
                  <c:v>1.3791267455882661E-2</c:v>
                </c:pt>
                <c:pt idx="1211">
                  <c:v>1.3784327000232466E-2</c:v>
                </c:pt>
                <c:pt idx="1212">
                  <c:v>1.3777347670638207E-2</c:v>
                </c:pt>
                <c:pt idx="1213">
                  <c:v>1.3770329704110296E-2</c:v>
                </c:pt>
                <c:pt idx="1214">
                  <c:v>1.3763273337819015E-2</c:v>
                </c:pt>
                <c:pt idx="1215">
                  <c:v>1.3756178809014585E-2</c:v>
                </c:pt>
                <c:pt idx="1216">
                  <c:v>1.3749046354707417E-2</c:v>
                </c:pt>
                <c:pt idx="1217">
                  <c:v>1.3741876212067794E-2</c:v>
                </c:pt>
                <c:pt idx="1218">
                  <c:v>1.3734668618345935E-2</c:v>
                </c:pt>
                <c:pt idx="1219">
                  <c:v>1.372534706345796E-2</c:v>
                </c:pt>
                <c:pt idx="1220">
                  <c:v>1.3720142025936966E-2</c:v>
                </c:pt>
                <c:pt idx="1221">
                  <c:v>1.3712823501590421E-2</c:v>
                </c:pt>
                <c:pt idx="1222">
                  <c:v>1.3705468474762839E-2</c:v>
                </c:pt>
                <c:pt idx="1223">
                  <c:v>1.3698077182384694E-2</c:v>
                </c:pt>
                <c:pt idx="1224">
                  <c:v>1.3690649861786142E-2</c:v>
                </c:pt>
                <c:pt idx="1225">
                  <c:v>1.3683186750137466E-2</c:v>
                </c:pt>
                <c:pt idx="1226">
                  <c:v>1.3675688084369142E-2</c:v>
                </c:pt>
                <c:pt idx="1227">
                  <c:v>1.3668154101891261E-2</c:v>
                </c:pt>
                <c:pt idx="1228">
                  <c:v>1.3660585039554363E-2</c:v>
                </c:pt>
                <c:pt idx="1229">
                  <c:v>1.365298113492841E-2</c:v>
                </c:pt>
                <c:pt idx="1230">
                  <c:v>1.3645342624784007E-2</c:v>
                </c:pt>
                <c:pt idx="1231">
                  <c:v>1.3637669746291436E-2</c:v>
                </c:pt>
                <c:pt idx="1232">
                  <c:v>1.362996273686079E-2</c:v>
                </c:pt>
                <c:pt idx="1233">
                  <c:v>1.3622221833422543E-2</c:v>
                </c:pt>
                <c:pt idx="1234">
                  <c:v>1.3614447273146979E-2</c:v>
                </c:pt>
                <c:pt idx="1235">
                  <c:v>1.3606639293204381E-2</c:v>
                </c:pt>
                <c:pt idx="1236">
                  <c:v>1.3598798130765033E-2</c:v>
                </c:pt>
                <c:pt idx="1237">
                  <c:v>1.3590924023079154E-2</c:v>
                </c:pt>
                <c:pt idx="1238">
                  <c:v>1.3583017207077219E-2</c:v>
                </c:pt>
                <c:pt idx="1239">
                  <c:v>1.3575077920009448E-2</c:v>
                </c:pt>
                <c:pt idx="1240">
                  <c:v>1.3567106399046125E-2</c:v>
                </c:pt>
                <c:pt idx="1241">
                  <c:v>1.3559102881277596E-2</c:v>
                </c:pt>
                <c:pt idx="1242">
                  <c:v>1.3551067603874145E-2</c:v>
                </c:pt>
                <c:pt idx="1243">
                  <c:v>1.3543000804006056E-2</c:v>
                </c:pt>
                <c:pt idx="1244">
                  <c:v>1.3534902718763675E-2</c:v>
                </c:pt>
                <c:pt idx="1245">
                  <c:v>1.3526773585397223E-2</c:v>
                </c:pt>
                <c:pt idx="1246">
                  <c:v>1.351861364091711E-2</c:v>
                </c:pt>
                <c:pt idx="1247">
                  <c:v>1.351042312249362E-2</c:v>
                </c:pt>
                <c:pt idx="1248">
                  <c:v>1.3502202267456909E-2</c:v>
                </c:pt>
                <c:pt idx="1249">
                  <c:v>1.3493951312737451E-2</c:v>
                </c:pt>
                <c:pt idx="1250">
                  <c:v>1.3485670495665403E-2</c:v>
                </c:pt>
                <c:pt idx="1251">
                  <c:v>1.3477360053091303E-2</c:v>
                </c:pt>
                <c:pt idx="1252">
                  <c:v>1.3469020222425243E-2</c:v>
                </c:pt>
                <c:pt idx="1253">
                  <c:v>1.3460651240917443E-2</c:v>
                </c:pt>
                <c:pt idx="1254">
                  <c:v>1.3452253345338505E-2</c:v>
                </c:pt>
                <c:pt idx="1255">
                  <c:v>1.3443826773098522E-2</c:v>
                </c:pt>
                <c:pt idx="1256">
                  <c:v>1.3435371761207904E-2</c:v>
                </c:pt>
                <c:pt idx="1257">
                  <c:v>1.3426888547076743E-2</c:v>
                </c:pt>
                <c:pt idx="1258">
                  <c:v>1.3418377367475642E-2</c:v>
                </c:pt>
                <c:pt idx="1259">
                  <c:v>1.3409838459814694E-2</c:v>
                </c:pt>
                <c:pt idx="1260">
                  <c:v>1.3401272061104308E-2</c:v>
                </c:pt>
                <c:pt idx="1261">
                  <c:v>1.3392678408594705E-2</c:v>
                </c:pt>
                <c:pt idx="1262">
                  <c:v>1.3384057739376232E-2</c:v>
                </c:pt>
                <c:pt idx="1263">
                  <c:v>1.3375410290619172E-2</c:v>
                </c:pt>
                <c:pt idx="1264">
                  <c:v>1.3366736299413873E-2</c:v>
                </c:pt>
                <c:pt idx="1265">
                  <c:v>1.3358036003010554E-2</c:v>
                </c:pt>
                <c:pt idx="1266">
                  <c:v>1.3349309638419626E-2</c:v>
                </c:pt>
                <c:pt idx="1267">
                  <c:v>1.334055744289131E-2</c:v>
                </c:pt>
                <c:pt idx="1268">
                  <c:v>1.3331779653515952E-2</c:v>
                </c:pt>
                <c:pt idx="1269">
                  <c:v>1.3322976507543771E-2</c:v>
                </c:pt>
                <c:pt idx="1270">
                  <c:v>1.3314148242065116E-2</c:v>
                </c:pt>
                <c:pt idx="1271">
                  <c:v>1.3305295094090397E-2</c:v>
                </c:pt>
                <c:pt idx="1272">
                  <c:v>1.329641730094977E-2</c:v>
                </c:pt>
                <c:pt idx="1273">
                  <c:v>1.3287515099653646E-2</c:v>
                </c:pt>
                <c:pt idx="1274">
                  <c:v>1.3276033928999453E-2</c:v>
                </c:pt>
                <c:pt idx="1275">
                  <c:v>1.326963842151585E-2</c:v>
                </c:pt>
                <c:pt idx="1276">
                  <c:v>1.3260664418774937E-2</c:v>
                </c:pt>
                <c:pt idx="1277">
                  <c:v>1.3251666956719532E-2</c:v>
                </c:pt>
                <c:pt idx="1278">
                  <c:v>1.324264627212024E-2</c:v>
                </c:pt>
                <c:pt idx="1279">
                  <c:v>1.3233602602467087E-2</c:v>
                </c:pt>
                <c:pt idx="1280">
                  <c:v>1.3224536184610614E-2</c:v>
                </c:pt>
                <c:pt idx="1281">
                  <c:v>1.3215447255880974E-2</c:v>
                </c:pt>
                <c:pt idx="1282">
                  <c:v>1.3206336053448453E-2</c:v>
                </c:pt>
                <c:pt idx="1283">
                  <c:v>1.3197202814243525E-2</c:v>
                </c:pt>
                <c:pt idx="1284">
                  <c:v>1.3188047775676282E-2</c:v>
                </c:pt>
                <c:pt idx="1285">
                  <c:v>1.3178871174757134E-2</c:v>
                </c:pt>
                <c:pt idx="1286">
                  <c:v>1.3169673248656366E-2</c:v>
                </c:pt>
                <c:pt idx="1287">
                  <c:v>1.3160454234384389E-2</c:v>
                </c:pt>
                <c:pt idx="1288">
                  <c:v>1.3151214369351294E-2</c:v>
                </c:pt>
                <c:pt idx="1289">
                  <c:v>1.3141953890567493E-2</c:v>
                </c:pt>
                <c:pt idx="1290">
                  <c:v>1.3132673035123332E-2</c:v>
                </c:pt>
                <c:pt idx="1291">
                  <c:v>1.3123372040269032E-2</c:v>
                </c:pt>
                <c:pt idx="1292">
                  <c:v>1.3114051143015004E-2</c:v>
                </c:pt>
                <c:pt idx="1293">
                  <c:v>1.3104710580691403E-2</c:v>
                </c:pt>
                <c:pt idx="1294">
                  <c:v>1.3095350590228705E-2</c:v>
                </c:pt>
                <c:pt idx="1295">
                  <c:v>1.3085971408957064E-2</c:v>
                </c:pt>
                <c:pt idx="1296">
                  <c:v>1.3076573273886893E-2</c:v>
                </c:pt>
                <c:pt idx="1297">
                  <c:v>1.3067156422268411E-2</c:v>
                </c:pt>
                <c:pt idx="1298">
                  <c:v>1.3057721091271901E-2</c:v>
                </c:pt>
                <c:pt idx="1299">
                  <c:v>1.3048267517827838E-2</c:v>
                </c:pt>
                <c:pt idx="1300">
                  <c:v>1.3038795939346315E-2</c:v>
                </c:pt>
                <c:pt idx="1301">
                  <c:v>1.3029306592917678E-2</c:v>
                </c:pt>
                <c:pt idx="1302">
                  <c:v>1.3019799715552338E-2</c:v>
                </c:pt>
                <c:pt idx="1303">
                  <c:v>1.301027554442058E-2</c:v>
                </c:pt>
                <c:pt idx="1304">
                  <c:v>1.3000734316852558E-2</c:v>
                </c:pt>
                <c:pt idx="1305">
                  <c:v>1.2991176269778748E-2</c:v>
                </c:pt>
                <c:pt idx="1306">
                  <c:v>1.2981601640449369E-2</c:v>
                </c:pt>
                <c:pt idx="1307">
                  <c:v>1.297201066595477E-2</c:v>
                </c:pt>
                <c:pt idx="1308">
                  <c:v>1.2962403583545168E-2</c:v>
                </c:pt>
                <c:pt idx="1309">
                  <c:v>1.2952780630230976E-2</c:v>
                </c:pt>
                <c:pt idx="1310">
                  <c:v>1.2941763839791065E-2</c:v>
                </c:pt>
                <c:pt idx="1311">
                  <c:v>1.2933488059729825E-2</c:v>
                </c:pt>
                <c:pt idx="1312">
                  <c:v>1.2923818916723562E-2</c:v>
                </c:pt>
                <c:pt idx="1313">
                  <c:v>1.2914134851573777E-2</c:v>
                </c:pt>
                <c:pt idx="1314">
                  <c:v>1.2904436101210948E-2</c:v>
                </c:pt>
                <c:pt idx="1315">
                  <c:v>1.2894722902965228E-2</c:v>
                </c:pt>
                <c:pt idx="1316">
                  <c:v>1.2884995493847029E-2</c:v>
                </c:pt>
                <c:pt idx="1317">
                  <c:v>1.2875254111106571E-2</c:v>
                </c:pt>
                <c:pt idx="1318">
                  <c:v>1.2865498991674329E-2</c:v>
                </c:pt>
                <c:pt idx="1319">
                  <c:v>1.2855730373040331E-2</c:v>
                </c:pt>
                <c:pt idx="1320">
                  <c:v>1.2845948492135051E-2</c:v>
                </c:pt>
                <c:pt idx="1321">
                  <c:v>1.2836153586048837E-2</c:v>
                </c:pt>
                <c:pt idx="1322">
                  <c:v>1.282634589203191E-2</c:v>
                </c:pt>
                <c:pt idx="1323">
                  <c:v>1.2816525647334487E-2</c:v>
                </c:pt>
                <c:pt idx="1324">
                  <c:v>1.2806693088807108E-2</c:v>
                </c:pt>
                <c:pt idx="1325">
                  <c:v>1.2794033516057013E-2</c:v>
                </c:pt>
                <c:pt idx="1326">
                  <c:v>1.2786991979503171E-2</c:v>
                </c:pt>
                <c:pt idx="1327">
                  <c:v>1.2777123902907306E-2</c:v>
                </c:pt>
                <c:pt idx="1328">
                  <c:v>1.2765832198535776E-2</c:v>
                </c:pt>
                <c:pt idx="1329">
                  <c:v>1.2757353891599266E-2</c:v>
                </c:pt>
                <c:pt idx="1330">
                  <c:v>1.2747452431307593E-2</c:v>
                </c:pt>
                <c:pt idx="1331">
                  <c:v>1.2737540317377949E-2</c:v>
                </c:pt>
                <c:pt idx="1332">
                  <c:v>1.2727617786740808E-2</c:v>
                </c:pt>
                <c:pt idx="1333">
                  <c:v>1.2717685076886198E-2</c:v>
                </c:pt>
                <c:pt idx="1334">
                  <c:v>1.2707742424744595E-2</c:v>
                </c:pt>
                <c:pt idx="1335">
                  <c:v>1.2697790067646153E-2</c:v>
                </c:pt>
                <c:pt idx="1336">
                  <c:v>1.2687828242601285E-2</c:v>
                </c:pt>
                <c:pt idx="1337">
                  <c:v>1.26778571866204E-2</c:v>
                </c:pt>
                <c:pt idx="1338">
                  <c:v>1.2667877137113592E-2</c:v>
                </c:pt>
                <c:pt idx="1339">
                  <c:v>1.2657888331171208E-2</c:v>
                </c:pt>
                <c:pt idx="1340">
                  <c:v>1.2647891005883594E-2</c:v>
                </c:pt>
                <c:pt idx="1341">
                  <c:v>1.2637885398341098E-2</c:v>
                </c:pt>
                <c:pt idx="1342">
                  <c:v>1.2627871745793939E-2</c:v>
                </c:pt>
                <c:pt idx="1343">
                  <c:v>1.2617850285332466E-2</c:v>
                </c:pt>
                <c:pt idx="1344">
                  <c:v>1.2607821254047025E-2</c:v>
                </c:pt>
                <c:pt idx="1345">
                  <c:v>1.2597784889187835E-2</c:v>
                </c:pt>
                <c:pt idx="1346">
                  <c:v>1.2587741427765309E-2</c:v>
                </c:pt>
                <c:pt idx="1347">
                  <c:v>1.2577691107189537E-2</c:v>
                </c:pt>
                <c:pt idx="1348">
                  <c:v>1.2567634164231123E-2</c:v>
                </c:pt>
                <c:pt idx="1349">
                  <c:v>1.255757083646003E-2</c:v>
                </c:pt>
                <c:pt idx="1350">
                  <c:v>1.2547501360566926E-2</c:v>
                </c:pt>
                <c:pt idx="1351">
                  <c:v>1.2537425974041838E-2</c:v>
                </c:pt>
                <c:pt idx="1352">
                  <c:v>1.2527344913895178E-2</c:v>
                </c:pt>
                <c:pt idx="1353">
                  <c:v>1.2517258417217292E-2</c:v>
                </c:pt>
                <c:pt idx="1354">
                  <c:v>1.25071667212584E-2</c:v>
                </c:pt>
                <c:pt idx="1355">
                  <c:v>1.2497070063188787E-2</c:v>
                </c:pt>
                <c:pt idx="1356">
                  <c:v>1.2486968679938926E-2</c:v>
                </c:pt>
                <c:pt idx="1357">
                  <c:v>1.2476862808918909E-2</c:v>
                </c:pt>
                <c:pt idx="1358">
                  <c:v>1.2466752687139149E-2</c:v>
                </c:pt>
                <c:pt idx="1359">
                  <c:v>1.2456638551769927E-2</c:v>
                </c:pt>
                <c:pt idx="1360">
                  <c:v>1.2446520639901593E-2</c:v>
                </c:pt>
                <c:pt idx="1361">
                  <c:v>1.2436399188784364E-2</c:v>
                </c:pt>
                <c:pt idx="1362">
                  <c:v>1.2423381075477025E-2</c:v>
                </c:pt>
                <c:pt idx="1363">
                  <c:v>1.2413252424998689E-2</c:v>
                </c:pt>
                <c:pt idx="1364">
                  <c:v>1.2404568518684655E-2</c:v>
                </c:pt>
                <c:pt idx="1365">
                  <c:v>1.2394434931035647E-2</c:v>
                </c:pt>
                <c:pt idx="1366">
                  <c:v>1.2384299023562306E-2</c:v>
                </c:pt>
                <c:pt idx="1367">
                  <c:v>1.2374161033674724E-2</c:v>
                </c:pt>
                <c:pt idx="1368">
                  <c:v>1.236402119822344E-2</c:v>
                </c:pt>
                <c:pt idx="1369">
                  <c:v>1.235387975453861E-2</c:v>
                </c:pt>
                <c:pt idx="1370">
                  <c:v>1.2343736939710581E-2</c:v>
                </c:pt>
                <c:pt idx="1371">
                  <c:v>1.2333592990909636E-2</c:v>
                </c:pt>
                <c:pt idx="1372">
                  <c:v>1.2323448145226124E-2</c:v>
                </c:pt>
                <c:pt idx="1373">
                  <c:v>1.2313302639830326E-2</c:v>
                </c:pt>
                <c:pt idx="1374">
                  <c:v>1.2303156711972463E-2</c:v>
                </c:pt>
                <c:pt idx="1375">
                  <c:v>1.2290111708175289E-2</c:v>
                </c:pt>
                <c:pt idx="1376">
                  <c:v>1.2282864536992122E-2</c:v>
                </c:pt>
                <c:pt idx="1377">
                  <c:v>1.2272718764210211E-2</c:v>
                </c:pt>
                <c:pt idx="1378">
                  <c:v>1.226257351740756E-2</c:v>
                </c:pt>
                <c:pt idx="1379">
                  <c:v>1.2252429033914325E-2</c:v>
                </c:pt>
                <c:pt idx="1380">
                  <c:v>1.2240836576999925E-2</c:v>
                </c:pt>
                <c:pt idx="1381">
                  <c:v>1.2232143304737875E-2</c:v>
                </c:pt>
                <c:pt idx="1382">
                  <c:v>1.2222002533555099E-2</c:v>
                </c:pt>
                <c:pt idx="1383">
                  <c:v>1.2211863474043128E-2</c:v>
                </c:pt>
                <c:pt idx="1384">
                  <c:v>1.2201726363372245E-2</c:v>
                </c:pt>
                <c:pt idx="1385">
                  <c:v>1.2191591438712734E-2</c:v>
                </c:pt>
                <c:pt idx="1386">
                  <c:v>1.2181458937314815E-2</c:v>
                </c:pt>
                <c:pt idx="1387">
                  <c:v>1.2171329096108963E-2</c:v>
                </c:pt>
                <c:pt idx="1388">
                  <c:v>1.2161202152425332E-2</c:v>
                </c:pt>
                <c:pt idx="1389">
                  <c:v>1.2151078343274335E-2</c:v>
                </c:pt>
                <c:pt idx="1390">
                  <c:v>1.2140957905906191E-2</c:v>
                </c:pt>
                <c:pt idx="1391">
                  <c:v>1.2130841077411247E-2</c:v>
                </c:pt>
                <c:pt idx="1392">
                  <c:v>1.2120728094959787E-2</c:v>
                </c:pt>
                <c:pt idx="1393">
                  <c:v>1.2110619195642158E-2</c:v>
                </c:pt>
                <c:pt idx="1394">
                  <c:v>1.2100514616628644E-2</c:v>
                </c:pt>
                <c:pt idx="1395">
                  <c:v>1.2090414595089527E-2</c:v>
                </c:pt>
                <c:pt idx="1396">
                  <c:v>1.2080319368115155E-2</c:v>
                </c:pt>
                <c:pt idx="1397">
                  <c:v>1.2070229172875813E-2</c:v>
                </c:pt>
                <c:pt idx="1398">
                  <c:v>1.2060144246541782E-2</c:v>
                </c:pt>
                <c:pt idx="1399">
                  <c:v>1.205006482620341E-2</c:v>
                </c:pt>
                <c:pt idx="1400">
                  <c:v>1.2039991149030982E-2</c:v>
                </c:pt>
                <c:pt idx="1401">
                  <c:v>1.202992345219478E-2</c:v>
                </c:pt>
                <c:pt idx="1402">
                  <c:v>1.2019861972865087E-2</c:v>
                </c:pt>
                <c:pt idx="1403">
                  <c:v>1.2009806948052315E-2</c:v>
                </c:pt>
                <c:pt idx="1404">
                  <c:v>1.1999758615006684E-2</c:v>
                </c:pt>
                <c:pt idx="1405">
                  <c:v>1.1989717210898476E-2</c:v>
                </c:pt>
                <c:pt idx="1406">
                  <c:v>1.1979682972738104E-2</c:v>
                </c:pt>
                <c:pt idx="1407">
                  <c:v>1.1969656137775786E-2</c:v>
                </c:pt>
                <c:pt idx="1408">
                  <c:v>1.195963694310187E-2</c:v>
                </c:pt>
                <c:pt idx="1409">
                  <c:v>1.1949625625966576E-2</c:v>
                </c:pt>
                <c:pt idx="1410">
                  <c:v>1.1939622423300378E-2</c:v>
                </c:pt>
                <c:pt idx="1411">
                  <c:v>1.1929627572513368E-2</c:v>
                </c:pt>
                <c:pt idx="1412">
                  <c:v>1.1919641310456086E-2</c:v>
                </c:pt>
                <c:pt idx="1413">
                  <c:v>1.1909663874538623E-2</c:v>
                </c:pt>
                <c:pt idx="1414">
                  <c:v>1.1896849093062656E-2</c:v>
                </c:pt>
                <c:pt idx="1415">
                  <c:v>1.1886892721415521E-2</c:v>
                </c:pt>
                <c:pt idx="1416">
                  <c:v>1.1878366324467038E-2</c:v>
                </c:pt>
                <c:pt idx="1417">
                  <c:v>1.186842797983978E-2</c:v>
                </c:pt>
                <c:pt idx="1418">
                  <c:v>1.1858499680776902E-2</c:v>
                </c:pt>
                <c:pt idx="1419">
                  <c:v>1.1848581664448687E-2</c:v>
                </c:pt>
                <c:pt idx="1420">
                  <c:v>1.183867416802542E-2</c:v>
                </c:pt>
                <c:pt idx="1421">
                  <c:v>1.1828777428677384E-2</c:v>
                </c:pt>
                <c:pt idx="1422">
                  <c:v>1.1818891683414989E-2</c:v>
                </c:pt>
                <c:pt idx="1423">
                  <c:v>1.1809017169568392E-2</c:v>
                </c:pt>
                <c:pt idx="1424">
                  <c:v>1.179915412422794E-2</c:v>
                </c:pt>
                <c:pt idx="1425">
                  <c:v>1.1789302784404043E-2</c:v>
                </c:pt>
                <c:pt idx="1426">
                  <c:v>1.1779463387426858E-2</c:v>
                </c:pt>
                <c:pt idx="1427">
                  <c:v>1.1769636170306796E-2</c:v>
                </c:pt>
                <c:pt idx="1428">
                  <c:v>1.1759821370214141E-2</c:v>
                </c:pt>
                <c:pt idx="1429">
                  <c:v>1.1750019224319175E-2</c:v>
                </c:pt>
                <c:pt idx="1430">
                  <c:v>1.17364212703297E-2</c:v>
                </c:pt>
                <c:pt idx="1431">
                  <c:v>1.1730453843643573E-2</c:v>
                </c:pt>
                <c:pt idx="1432">
                  <c:v>1.172018507097139E-2</c:v>
                </c:pt>
                <c:pt idx="1433">
                  <c:v>1.1709550312897221E-2</c:v>
                </c:pt>
                <c:pt idx="1434">
                  <c:v>1.1699816991548317E-2</c:v>
                </c:pt>
                <c:pt idx="1435">
                  <c:v>1.1690097781071884E-2</c:v>
                </c:pt>
                <c:pt idx="1436">
                  <c:v>1.1680392918718141E-2</c:v>
                </c:pt>
                <c:pt idx="1437">
                  <c:v>1.1670702641577435E-2</c:v>
                </c:pt>
                <c:pt idx="1438">
                  <c:v>1.1661027186740114E-2</c:v>
                </c:pt>
                <c:pt idx="1439">
                  <c:v>1.1651366791376461E-2</c:v>
                </c:pt>
                <c:pt idx="1440">
                  <c:v>1.1641721692736695E-2</c:v>
                </c:pt>
                <c:pt idx="1441">
                  <c:v>1.1632092127751292E-2</c:v>
                </c:pt>
                <c:pt idx="1442">
                  <c:v>1.1622478333670472E-2</c:v>
                </c:pt>
                <c:pt idx="1443">
                  <c:v>1.1612880547664517E-2</c:v>
                </c:pt>
                <c:pt idx="1444">
                  <c:v>1.1603299006823775E-2</c:v>
                </c:pt>
                <c:pt idx="1445">
                  <c:v>1.1593733948398466E-2</c:v>
                </c:pt>
                <c:pt idx="1446">
                  <c:v>1.1584185609478936E-2</c:v>
                </c:pt>
                <c:pt idx="1447">
                  <c:v>1.1574654227075598E-2</c:v>
                </c:pt>
                <c:pt idx="1448">
                  <c:v>1.156514003843867E-2</c:v>
                </c:pt>
                <c:pt idx="1449">
                  <c:v>1.1555643280738437E-2</c:v>
                </c:pt>
                <c:pt idx="1450">
                  <c:v>1.1546164191065245E-2</c:v>
                </c:pt>
                <c:pt idx="1451">
                  <c:v>1.1536703006589377E-2</c:v>
                </c:pt>
                <c:pt idx="1452">
                  <c:v>1.1527257890380227E-2</c:v>
                </c:pt>
                <c:pt idx="1453">
                  <c:v>1.1517816723811691E-2</c:v>
                </c:pt>
                <c:pt idx="1454">
                  <c:v>1.1508377609521503E-2</c:v>
                </c:pt>
                <c:pt idx="1455">
                  <c:v>1.1498940721450523E-2</c:v>
                </c:pt>
                <c:pt idx="1456">
                  <c:v>1.1489506233699487E-2</c:v>
                </c:pt>
                <c:pt idx="1457">
                  <c:v>1.1480074320289191E-2</c:v>
                </c:pt>
                <c:pt idx="1458">
                  <c:v>1.1470645155240433E-2</c:v>
                </c:pt>
                <c:pt idx="1459">
                  <c:v>1.1461218912574012E-2</c:v>
                </c:pt>
                <c:pt idx="1460">
                  <c:v>1.1451795766310724E-2</c:v>
                </c:pt>
                <c:pt idx="1461">
                  <c:v>1.1442375890551304E-2</c:v>
                </c:pt>
                <c:pt idx="1462">
                  <c:v>1.1432959459156677E-2</c:v>
                </c:pt>
                <c:pt idx="1463">
                  <c:v>1.1423546646227578E-2</c:v>
                </c:pt>
                <c:pt idx="1464">
                  <c:v>1.141413762586474E-2</c:v>
                </c:pt>
                <c:pt idx="1465">
                  <c:v>1.1404732571929088E-2</c:v>
                </c:pt>
                <c:pt idx="1466">
                  <c:v>1.1389961634096224E-2</c:v>
                </c:pt>
                <c:pt idx="1467">
                  <c:v>1.1380567578882506E-2</c:v>
                </c:pt>
                <c:pt idx="1468">
                  <c:v>1.1374219720563516E-2</c:v>
                </c:pt>
                <c:pt idx="1469">
                  <c:v>1.1364833045446332E-2</c:v>
                </c:pt>
                <c:pt idx="1470">
                  <c:v>1.1355451257513138E-2</c:v>
                </c:pt>
                <c:pt idx="1471">
                  <c:v>1.1346074530758088E-2</c:v>
                </c:pt>
                <c:pt idx="1472">
                  <c:v>1.1336703039228624E-2</c:v>
                </c:pt>
                <c:pt idx="1473">
                  <c:v>1.1327336956945544E-2</c:v>
                </c:pt>
                <c:pt idx="1474">
                  <c:v>1.1317976457956291E-2</c:v>
                </c:pt>
                <c:pt idx="1475">
                  <c:v>1.1308621716281664E-2</c:v>
                </c:pt>
                <c:pt idx="1476">
                  <c:v>1.1299272905969104E-2</c:v>
                </c:pt>
                <c:pt idx="1477">
                  <c:v>1.1289930201039411E-2</c:v>
                </c:pt>
                <c:pt idx="1478">
                  <c:v>1.1280593775540027E-2</c:v>
                </c:pt>
                <c:pt idx="1479">
                  <c:v>1.1271263803491749E-2</c:v>
                </c:pt>
                <c:pt idx="1480">
                  <c:v>1.1257594723943498E-2</c:v>
                </c:pt>
                <c:pt idx="1481">
                  <c:v>1.1249611730397291E-2</c:v>
                </c:pt>
                <c:pt idx="1482">
                  <c:v>1.124030476807647E-2</c:v>
                </c:pt>
                <c:pt idx="1483">
                  <c:v>1.1231005004317396E-2</c:v>
                </c:pt>
                <c:pt idx="1484">
                  <c:v>1.1220385740289274E-2</c:v>
                </c:pt>
                <c:pt idx="1485">
                  <c:v>1.1212427767768318E-2</c:v>
                </c:pt>
                <c:pt idx="1486">
                  <c:v>1.1203150643099846E-2</c:v>
                </c:pt>
                <c:pt idx="1487">
                  <c:v>1.1193881412996376E-2</c:v>
                </c:pt>
                <c:pt idx="1488">
                  <c:v>1.1184620251398769E-2</c:v>
                </c:pt>
                <c:pt idx="1489">
                  <c:v>1.1175367332247887E-2</c:v>
                </c:pt>
                <c:pt idx="1490">
                  <c:v>1.1166122829724401E-2</c:v>
                </c:pt>
                <c:pt idx="1491">
                  <c:v>1.1156886917689235E-2</c:v>
                </c:pt>
                <c:pt idx="1492">
                  <c:v>1.114765977032306E-2</c:v>
                </c:pt>
                <c:pt idx="1493">
                  <c:v>1.1138441561406864E-2</c:v>
                </c:pt>
                <c:pt idx="1494">
                  <c:v>1.1129232465281191E-2</c:v>
                </c:pt>
                <c:pt idx="1495">
                  <c:v>1.1120032655806966E-2</c:v>
                </c:pt>
                <c:pt idx="1496">
                  <c:v>1.1110842306925051E-2</c:v>
                </c:pt>
                <c:pt idx="1497">
                  <c:v>1.1101661592736178E-2</c:v>
                </c:pt>
                <c:pt idx="1498">
                  <c:v>1.1092490687421019E-2</c:v>
                </c:pt>
                <c:pt idx="1499">
                  <c:v>1.1083329764760563E-2</c:v>
                </c:pt>
                <c:pt idx="1500">
                  <c:v>1.1074178998855544E-2</c:v>
                </c:pt>
                <c:pt idx="1501">
                  <c:v>1.1065038563726759E-2</c:v>
                </c:pt>
                <c:pt idx="1502">
                  <c:v>1.1055908633474942E-2</c:v>
                </c:pt>
                <c:pt idx="1503">
                  <c:v>1.104678938196102E-2</c:v>
                </c:pt>
                <c:pt idx="1504">
                  <c:v>1.1037680983365661E-2</c:v>
                </c:pt>
                <c:pt idx="1505">
                  <c:v>1.1028583611709664E-2</c:v>
                </c:pt>
                <c:pt idx="1506">
                  <c:v>1.101949744093389E-2</c:v>
                </c:pt>
                <c:pt idx="1507">
                  <c:v>1.1010422645059137E-2</c:v>
                </c:pt>
                <c:pt idx="1508">
                  <c:v>1.1001359398106203E-2</c:v>
                </c:pt>
                <c:pt idx="1509">
                  <c:v>1.0992307874255758E-2</c:v>
                </c:pt>
                <c:pt idx="1510">
                  <c:v>1.0983268247208855E-2</c:v>
                </c:pt>
                <c:pt idx="1511">
                  <c:v>1.0974240691306036E-2</c:v>
                </c:pt>
                <c:pt idx="1512">
                  <c:v>1.0965225380328292E-2</c:v>
                </c:pt>
                <c:pt idx="1513">
                  <c:v>1.0956222488536227E-2</c:v>
                </c:pt>
                <c:pt idx="1514">
                  <c:v>1.0947232189870704E-2</c:v>
                </c:pt>
                <c:pt idx="1515">
                  <c:v>1.0938254658192648E-2</c:v>
                </c:pt>
                <c:pt idx="1516">
                  <c:v>1.0929290067762665E-2</c:v>
                </c:pt>
                <c:pt idx="1517">
                  <c:v>1.0920338592441681E-2</c:v>
                </c:pt>
                <c:pt idx="1518">
                  <c:v>1.0910124617415917E-2</c:v>
                </c:pt>
                <c:pt idx="1519">
                  <c:v>1.0901201832025365E-2</c:v>
                </c:pt>
                <c:pt idx="1520">
                  <c:v>1.0893564597500571E-2</c:v>
                </c:pt>
                <c:pt idx="1521">
                  <c:v>1.0884667322983432E-2</c:v>
                </c:pt>
                <c:pt idx="1522">
                  <c:v>1.0875784033759217E-2</c:v>
                </c:pt>
                <c:pt idx="1523">
                  <c:v>1.0866914903848723E-2</c:v>
                </c:pt>
                <c:pt idx="1524">
                  <c:v>1.0858060107192813E-2</c:v>
                </c:pt>
                <c:pt idx="1525">
                  <c:v>1.0849219817972156E-2</c:v>
                </c:pt>
                <c:pt idx="1526">
                  <c:v>1.0840394209967741E-2</c:v>
                </c:pt>
                <c:pt idx="1527">
                  <c:v>1.0831583457440175E-2</c:v>
                </c:pt>
                <c:pt idx="1528">
                  <c:v>1.0822787734250383E-2</c:v>
                </c:pt>
                <c:pt idx="1529">
                  <c:v>1.08140072144991E-2</c:v>
                </c:pt>
                <c:pt idx="1530">
                  <c:v>1.0805242072207122E-2</c:v>
                </c:pt>
                <c:pt idx="1531">
                  <c:v>1.0796492481395248E-2</c:v>
                </c:pt>
                <c:pt idx="1532">
                  <c:v>1.0787758616084275E-2</c:v>
                </c:pt>
                <c:pt idx="1533">
                  <c:v>1.0779040650215066E-2</c:v>
                </c:pt>
                <c:pt idx="1534">
                  <c:v>1.077033875796829E-2</c:v>
                </c:pt>
                <c:pt idx="1535">
                  <c:v>1.0759174509002989E-2</c:v>
                </c:pt>
                <c:pt idx="1536">
                  <c:v>1.0752983890025547E-2</c:v>
                </c:pt>
                <c:pt idx="1537">
                  <c:v>1.0744331262531048E-2</c:v>
                </c:pt>
                <c:pt idx="1538">
                  <c:v>1.0735695404582302E-2</c:v>
                </c:pt>
                <c:pt idx="1539">
                  <c:v>1.0727076490280041E-2</c:v>
                </c:pt>
                <c:pt idx="1540">
                  <c:v>1.0718474693725E-2</c:v>
                </c:pt>
                <c:pt idx="1541">
                  <c:v>1.0709890188698168E-2</c:v>
                </c:pt>
                <c:pt idx="1542">
                  <c:v>1.0701323149540087E-2</c:v>
                </c:pt>
                <c:pt idx="1543">
                  <c:v>1.0692773750031748E-2</c:v>
                </c:pt>
                <c:pt idx="1544">
                  <c:v>1.0684242164273883E-2</c:v>
                </c:pt>
                <c:pt idx="1545">
                  <c:v>1.0675728566447162E-2</c:v>
                </c:pt>
                <c:pt idx="1546">
                  <c:v>1.0667233130172704E-2</c:v>
                </c:pt>
                <c:pt idx="1547">
                  <c:v>1.0658756029950922E-2</c:v>
                </c:pt>
                <c:pt idx="1548">
                  <c:v>1.065029743948287E-2</c:v>
                </c:pt>
                <c:pt idx="1549">
                  <c:v>1.0641857532789345E-2</c:v>
                </c:pt>
                <c:pt idx="1550">
                  <c:v>1.0633436484051018E-2</c:v>
                </c:pt>
                <c:pt idx="1551">
                  <c:v>1.0625034467208749E-2</c:v>
                </c:pt>
                <c:pt idx="1552">
                  <c:v>1.061665165644321E-2</c:v>
                </c:pt>
                <c:pt idx="1553">
                  <c:v>1.0608288225455453E-2</c:v>
                </c:pt>
                <c:pt idx="1554">
                  <c:v>1.0599944348506085E-2</c:v>
                </c:pt>
                <c:pt idx="1555">
                  <c:v>1.0591620199615903E-2</c:v>
                </c:pt>
                <c:pt idx="1556">
                  <c:v>1.0583315952565897E-2</c:v>
                </c:pt>
                <c:pt idx="1557">
                  <c:v>1.0575031781696609E-2</c:v>
                </c:pt>
                <c:pt idx="1558">
                  <c:v>1.05667678609489E-2</c:v>
                </c:pt>
                <c:pt idx="1559">
                  <c:v>1.0558524364103761E-2</c:v>
                </c:pt>
                <c:pt idx="1560">
                  <c:v>1.0550301465501732E-2</c:v>
                </c:pt>
                <c:pt idx="1561">
                  <c:v>1.0542099339003741E-2</c:v>
                </c:pt>
                <c:pt idx="1562">
                  <c:v>1.0533918158630584E-2</c:v>
                </c:pt>
                <c:pt idx="1563">
                  <c:v>1.0525758098482996E-2</c:v>
                </c:pt>
                <c:pt idx="1564">
                  <c:v>1.0517619332501837E-2</c:v>
                </c:pt>
                <c:pt idx="1565">
                  <c:v>1.0509502034707907E-2</c:v>
                </c:pt>
                <c:pt idx="1566">
                  <c:v>1.0501406379122002E-2</c:v>
                </c:pt>
                <c:pt idx="1567">
                  <c:v>1.0493332539924793E-2</c:v>
                </c:pt>
                <c:pt idx="1568">
                  <c:v>1.048528069089727E-2</c:v>
                </c:pt>
                <c:pt idx="1569">
                  <c:v>1.0477251006220101E-2</c:v>
                </c:pt>
                <c:pt idx="1570">
                  <c:v>1.0469243659914085E-2</c:v>
                </c:pt>
                <c:pt idx="1571">
                  <c:v>1.0461258825920083E-2</c:v>
                </c:pt>
                <c:pt idx="1572">
                  <c:v>1.0453296678258894E-2</c:v>
                </c:pt>
                <c:pt idx="1573">
                  <c:v>1.0445357390951315E-2</c:v>
                </c:pt>
                <c:pt idx="1574">
                  <c:v>1.0437441138178016E-2</c:v>
                </c:pt>
                <c:pt idx="1575">
                  <c:v>1.0429548093719987E-2</c:v>
                </c:pt>
                <c:pt idx="1576">
                  <c:v>1.0421678431757897E-2</c:v>
                </c:pt>
                <c:pt idx="1577">
                  <c:v>1.0413832326312544E-2</c:v>
                </c:pt>
                <c:pt idx="1578">
                  <c:v>1.0406009951324791E-2</c:v>
                </c:pt>
                <c:pt idx="1579">
                  <c:v>1.0398211480975306E-2</c:v>
                </c:pt>
                <c:pt idx="1580">
                  <c:v>1.0390437089045079E-2</c:v>
                </c:pt>
                <c:pt idx="1581">
                  <c:v>1.0382686949714781E-2</c:v>
                </c:pt>
                <c:pt idx="1582">
                  <c:v>1.0374961236925273E-2</c:v>
                </c:pt>
                <c:pt idx="1583">
                  <c:v>1.0367260124697353E-2</c:v>
                </c:pt>
                <c:pt idx="1584">
                  <c:v>1.035958378721169E-2</c:v>
                </c:pt>
                <c:pt idx="1585">
                  <c:v>1.0349750893992038E-2</c:v>
                </c:pt>
                <c:pt idx="1586">
                  <c:v>1.0344306132230585E-2</c:v>
                </c:pt>
                <c:pt idx="1587">
                  <c:v>1.0336705162696802E-2</c:v>
                </c:pt>
                <c:pt idx="1588">
                  <c:v>1.0329129663908532E-2</c:v>
                </c:pt>
                <c:pt idx="1589">
                  <c:v>1.0321579809886572E-2</c:v>
                </c:pt>
                <c:pt idx="1590">
                  <c:v>1.0314055774571784E-2</c:v>
                </c:pt>
                <c:pt idx="1591">
                  <c:v>1.0306557732064903E-2</c:v>
                </c:pt>
                <c:pt idx="1592">
                  <c:v>1.0299085856386725E-2</c:v>
                </c:pt>
                <c:pt idx="1593">
                  <c:v>1.0291640321478113E-2</c:v>
                </c:pt>
                <c:pt idx="1594">
                  <c:v>1.02842213014398E-2</c:v>
                </c:pt>
                <c:pt idx="1595">
                  <c:v>1.0276828970212648E-2</c:v>
                </c:pt>
                <c:pt idx="1596">
                  <c:v>1.0269463501977327E-2</c:v>
                </c:pt>
                <c:pt idx="1597">
                  <c:v>1.0262125070594763E-2</c:v>
                </c:pt>
                <c:pt idx="1598">
                  <c:v>1.0254813850165689E-2</c:v>
                </c:pt>
                <c:pt idx="1599">
                  <c:v>1.0247530014630968E-2</c:v>
                </c:pt>
                <c:pt idx="1600">
                  <c:v>1.0240273738171268E-2</c:v>
                </c:pt>
                <c:pt idx="1601">
                  <c:v>1.0233045194647516E-2</c:v>
                </c:pt>
                <c:pt idx="1602">
                  <c:v>1.022584455808051E-2</c:v>
                </c:pt>
                <c:pt idx="1603">
                  <c:v>1.0218672002650919E-2</c:v>
                </c:pt>
                <c:pt idx="1604">
                  <c:v>1.0211527702299605E-2</c:v>
                </c:pt>
                <c:pt idx="1605">
                  <c:v>1.0204411830887494E-2</c:v>
                </c:pt>
                <c:pt idx="1606">
                  <c:v>1.0197324562675192E-2</c:v>
                </c:pt>
                <c:pt idx="1607">
                  <c:v>1.0190266071523624E-2</c:v>
                </c:pt>
                <c:pt idx="1608">
                  <c:v>1.018323653161346E-2</c:v>
                </c:pt>
                <c:pt idx="1609">
                  <c:v>1.0176236116805626E-2</c:v>
                </c:pt>
                <c:pt idx="1610">
                  <c:v>1.0169265001200856E-2</c:v>
                </c:pt>
                <c:pt idx="1611">
                  <c:v>1.0162323358819947E-2</c:v>
                </c:pt>
                <c:pt idx="1612">
                  <c:v>1.0155411363603761E-2</c:v>
                </c:pt>
                <c:pt idx="1613">
                  <c:v>1.0148529189732969E-2</c:v>
                </c:pt>
                <c:pt idx="1614">
                  <c:v>1.0141677011148431E-2</c:v>
                </c:pt>
                <c:pt idx="1615">
                  <c:v>1.0134855001870946E-2</c:v>
                </c:pt>
                <c:pt idx="1616">
                  <c:v>1.0128063335761439E-2</c:v>
                </c:pt>
                <c:pt idx="1617">
                  <c:v>1.0121302187080516E-2</c:v>
                </c:pt>
                <c:pt idx="1618">
                  <c:v>1.011457172976904E-2</c:v>
                </c:pt>
                <c:pt idx="1619">
                  <c:v>1.0107872137847806E-2</c:v>
                </c:pt>
                <c:pt idx="1620">
                  <c:v>1.0101203585337615E-2</c:v>
                </c:pt>
                <c:pt idx="1621">
                  <c:v>1.0094566246179326E-2</c:v>
                </c:pt>
                <c:pt idx="1622">
                  <c:v>1.008701915946375E-2</c:v>
                </c:pt>
                <c:pt idx="1623">
                  <c:v>1.0081385904321394E-2</c:v>
                </c:pt>
                <c:pt idx="1624">
                  <c:v>1.0074843249583409E-2</c:v>
                </c:pt>
                <c:pt idx="1625">
                  <c:v>1.0068332504360455E-2</c:v>
                </c:pt>
                <c:pt idx="1626">
                  <c:v>1.0061853842673329E-2</c:v>
                </c:pt>
                <c:pt idx="1627">
                  <c:v>1.0055407438542829E-2</c:v>
                </c:pt>
                <c:pt idx="1628">
                  <c:v>1.0048993465989753E-2</c:v>
                </c:pt>
                <c:pt idx="1629">
                  <c:v>1.0042612099034898E-2</c:v>
                </c:pt>
                <c:pt idx="1630">
                  <c:v>1.0036263511619126E-2</c:v>
                </c:pt>
                <c:pt idx="1631">
                  <c:v>1.0029947878003043E-2</c:v>
                </c:pt>
                <c:pt idx="1632">
                  <c:v>1.0023665371887702E-2</c:v>
                </c:pt>
                <c:pt idx="1633">
                  <c:v>1.001741616753371E-2</c:v>
                </c:pt>
                <c:pt idx="1634">
                  <c:v>1.0011200438881929E-2</c:v>
                </c:pt>
                <c:pt idx="1635">
                  <c:v>1.0005018359953155E-2</c:v>
                </c:pt>
                <c:pt idx="1636">
                  <c:v>9.997119697189305E-3</c:v>
                </c:pt>
                <c:pt idx="1637">
                  <c:v>9.9927558472678868E-3</c:v>
                </c:pt>
                <c:pt idx="1638">
                  <c:v>9.9866757615529878E-3</c:v>
                </c:pt>
                <c:pt idx="1639">
                  <c:v>9.9806300217242239E-3</c:v>
                </c:pt>
                <c:pt idx="1640">
                  <c:v>9.9743290157272568E-3</c:v>
                </c:pt>
                <c:pt idx="1641">
                  <c:v>9.9677913283358066E-3</c:v>
                </c:pt>
                <c:pt idx="1642">
                  <c:v>9.961854665414549E-3</c:v>
                </c:pt>
                <c:pt idx="1643">
                  <c:v>9.9559530690829234E-3</c:v>
                </c:pt>
                <c:pt idx="1644">
                  <c:v>9.9500867136814719E-3</c:v>
                </c:pt>
                <c:pt idx="1645">
                  <c:v>9.944255772991184E-3</c:v>
                </c:pt>
                <c:pt idx="1646">
                  <c:v>9.9384604211927297E-3</c:v>
                </c:pt>
                <c:pt idx="1647">
                  <c:v>9.9327008321470345E-3</c:v>
                </c:pt>
                <c:pt idx="1648">
                  <c:v>9.9269771800347684E-3</c:v>
                </c:pt>
                <c:pt idx="1649">
                  <c:v>9.9212896386369209E-3</c:v>
                </c:pt>
                <c:pt idx="1650">
                  <c:v>9.9156383823739702E-3</c:v>
                </c:pt>
                <c:pt idx="1651">
                  <c:v>9.9100235848670337E-3</c:v>
                </c:pt>
                <c:pt idx="1652">
                  <c:v>9.9044454204566534E-3</c:v>
                </c:pt>
                <c:pt idx="1653">
                  <c:v>9.898904062923819E-3</c:v>
                </c:pt>
                <c:pt idx="1654">
                  <c:v>9.8933996862893281E-3</c:v>
                </c:pt>
                <c:pt idx="1655">
                  <c:v>9.8879324648137867E-3</c:v>
                </c:pt>
                <c:pt idx="1656">
                  <c:v>9.8825025722781845E-3</c:v>
                </c:pt>
                <c:pt idx="1657">
                  <c:v>9.8771101827832553E-3</c:v>
                </c:pt>
                <c:pt idx="1658">
                  <c:v>9.8717554703497967E-3</c:v>
                </c:pt>
                <c:pt idx="1659">
                  <c:v>9.8664386090785428E-3</c:v>
                </c:pt>
                <c:pt idx="1660">
                  <c:v>9.8611597729103551E-3</c:v>
                </c:pt>
                <c:pt idx="1661">
                  <c:v>9.8559191358660314E-3</c:v>
                </c:pt>
                <c:pt idx="1662">
                  <c:v>9.8507168719663696E-3</c:v>
                </c:pt>
                <c:pt idx="1663">
                  <c:v>9.8455531552321673E-3</c:v>
                </c:pt>
                <c:pt idx="1664">
                  <c:v>9.8404281596042864E-3</c:v>
                </c:pt>
                <c:pt idx="1665">
                  <c:v>9.8353420594232688E-3</c:v>
                </c:pt>
                <c:pt idx="1666">
                  <c:v>9.8302950283102319E-3</c:v>
                </c:pt>
                <c:pt idx="1667">
                  <c:v>9.8252872405257818E-3</c:v>
                </c:pt>
                <c:pt idx="1668">
                  <c:v>9.8203188700107802E-3</c:v>
                </c:pt>
                <c:pt idx="1669">
                  <c:v>9.8153900907860248E-3</c:v>
                </c:pt>
                <c:pt idx="1670">
                  <c:v>9.8105010768723133E-3</c:v>
                </c:pt>
                <c:pt idx="1671">
                  <c:v>9.8056520023703797E-3</c:v>
                </c:pt>
                <c:pt idx="1672">
                  <c:v>9.8008430411411496E-3</c:v>
                </c:pt>
                <c:pt idx="1673">
                  <c:v>9.7960743674452289E-3</c:v>
                </c:pt>
                <c:pt idx="1674">
                  <c:v>9.7900026933217532E-3</c:v>
                </c:pt>
                <c:pt idx="1675">
                  <c:v>9.7853267584024906E-3</c:v>
                </c:pt>
                <c:pt idx="1676">
                  <c:v>9.7813513282574149E-3</c:v>
                </c:pt>
                <c:pt idx="1677">
                  <c:v>9.7767514131685829E-3</c:v>
                </c:pt>
                <c:pt idx="1678">
                  <c:v>9.772192680497227E-3</c:v>
                </c:pt>
                <c:pt idx="1679">
                  <c:v>9.7676753042641451E-3</c:v>
                </c:pt>
                <c:pt idx="1680">
                  <c:v>9.7631994583302628E-3</c:v>
                </c:pt>
                <c:pt idx="1681">
                  <c:v>9.75876531687625E-3</c:v>
                </c:pt>
                <c:pt idx="1682">
                  <c:v>9.7543730538429685E-3</c:v>
                </c:pt>
                <c:pt idx="1683">
                  <c:v>9.750022843331152E-3</c:v>
                </c:pt>
                <c:pt idx="1684">
                  <c:v>9.7457148592816623E-3</c:v>
                </c:pt>
                <c:pt idx="1685">
                  <c:v>9.7414492757952331E-3</c:v>
                </c:pt>
                <c:pt idx="1686">
                  <c:v>9.7372262666528542E-3</c:v>
                </c:pt>
                <c:pt idx="1687">
                  <c:v>9.7330460062750035E-3</c:v>
                </c:pt>
                <c:pt idx="1688">
                  <c:v>9.7289086682028625E-3</c:v>
                </c:pt>
                <c:pt idx="1689">
                  <c:v>9.7248144269368453E-3</c:v>
                </c:pt>
                <c:pt idx="1690">
                  <c:v>9.7207634561780054E-3</c:v>
                </c:pt>
                <c:pt idx="1691">
                  <c:v>9.7153142339312382E-3</c:v>
                </c:pt>
                <c:pt idx="1692">
                  <c:v>9.7122293210194499E-3</c:v>
                </c:pt>
                <c:pt idx="1693">
                  <c:v>9.7088719080318242E-3</c:v>
                </c:pt>
                <c:pt idx="1694">
                  <c:v>9.7049957599093517E-3</c:v>
                </c:pt>
                <c:pt idx="1695">
                  <c:v>9.7011637526378536E-3</c:v>
                </c:pt>
                <c:pt idx="1696">
                  <c:v>9.6973760599983194E-3</c:v>
                </c:pt>
                <c:pt idx="1697">
                  <c:v>9.6936328561714191E-3</c:v>
                </c:pt>
                <c:pt idx="1698">
                  <c:v>9.6899343152578865E-3</c:v>
                </c:pt>
                <c:pt idx="1699">
                  <c:v>9.6862806109587751E-3</c:v>
                </c:pt>
                <c:pt idx="1700">
                  <c:v>9.6826719175346909E-3</c:v>
                </c:pt>
                <c:pt idx="1701">
                  <c:v>9.6791084090064317E-3</c:v>
                </c:pt>
                <c:pt idx="1702">
                  <c:v>9.6755902593947951E-3</c:v>
                </c:pt>
                <c:pt idx="1703">
                  <c:v>9.6721176425607069E-3</c:v>
                </c:pt>
                <c:pt idx="1704">
                  <c:v>9.668690732684837E-3</c:v>
                </c:pt>
                <c:pt idx="1705">
                  <c:v>9.6653097037080471E-3</c:v>
                </c:pt>
                <c:pt idx="1706">
                  <c:v>9.661974729731071E-3</c:v>
                </c:pt>
                <c:pt idx="1707">
                  <c:v>9.6586859848546425E-3</c:v>
                </c:pt>
                <c:pt idx="1708">
                  <c:v>9.6554436427798151E-3</c:v>
                </c:pt>
                <c:pt idx="1709">
                  <c:v>9.652247877767195E-3</c:v>
                </c:pt>
                <c:pt idx="1710">
                  <c:v>9.6490988638375796E-3</c:v>
                </c:pt>
                <c:pt idx="1711">
                  <c:v>9.645996775011767E-3</c:v>
                </c:pt>
                <c:pt idx="1712">
                  <c:v>9.6429383141671821E-3</c:v>
                </c:pt>
                <c:pt idx="1713">
                  <c:v>9.6398845097578345E-3</c:v>
                </c:pt>
                <c:pt idx="1714">
                  <c:v>9.6368242390010295E-3</c:v>
                </c:pt>
                <c:pt idx="1715">
                  <c:v>9.6337575110894136E-3</c:v>
                </c:pt>
                <c:pt idx="1716">
                  <c:v>9.6306843354554417E-3</c:v>
                </c:pt>
                <c:pt idx="1717">
                  <c:v>9.6276047216115046E-3</c:v>
                </c:pt>
                <c:pt idx="1718">
                  <c:v>9.6245186789900572E-3</c:v>
                </c:pt>
                <c:pt idx="1719">
                  <c:v>9.6214262169436182E-3</c:v>
                </c:pt>
                <c:pt idx="1720">
                  <c:v>9.6183273449046425E-3</c:v>
                </c:pt>
                <c:pt idx="1721">
                  <c:v>9.6152220723055848E-3</c:v>
                </c:pt>
                <c:pt idx="1722">
                  <c:v>9.6121104084989639E-3</c:v>
                </c:pt>
                <c:pt idx="1723">
                  <c:v>9.6089923630771068E-3</c:v>
                </c:pt>
                <c:pt idx="1724">
                  <c:v>9.6058679452326601E-3</c:v>
                </c:pt>
                <c:pt idx="1725">
                  <c:v>9.6027371646378867E-3</c:v>
                </c:pt>
                <c:pt idx="1726">
                  <c:v>9.5985094677786265E-3</c:v>
                </c:pt>
                <c:pt idx="1727">
                  <c:v>9.5953631059142452E-3</c:v>
                </c:pt>
                <c:pt idx="1728">
                  <c:v>9.5928562495917191E-3</c:v>
                </c:pt>
                <c:pt idx="1729">
                  <c:v>9.5896992087229904E-3</c:v>
                </c:pt>
                <c:pt idx="1730">
                  <c:v>9.586535853385314E-3</c:v>
                </c:pt>
                <c:pt idx="1731">
                  <c:v>9.5833661930910807E-3</c:v>
                </c:pt>
                <c:pt idx="1732">
                  <c:v>9.5801902371128733E-3</c:v>
                </c:pt>
                <c:pt idx="1733">
                  <c:v>9.5770079949630826E-3</c:v>
                </c:pt>
                <c:pt idx="1734">
                  <c:v>9.5738194759942274E-3</c:v>
                </c:pt>
                <c:pt idx="1735">
                  <c:v>9.5706246897186986E-3</c:v>
                </c:pt>
                <c:pt idx="1736">
                  <c:v>9.5674236454890149E-3</c:v>
                </c:pt>
                <c:pt idx="1737">
                  <c:v>9.5642163528175672E-3</c:v>
                </c:pt>
                <c:pt idx="1738">
                  <c:v>9.5610028209769382E-3</c:v>
                </c:pt>
                <c:pt idx="1739">
                  <c:v>9.5577830594795188E-3</c:v>
                </c:pt>
                <c:pt idx="1740">
                  <c:v>9.5541411805051268E-3</c:v>
                </c:pt>
                <c:pt idx="1741">
                  <c:v>9.5494751330527095E-3</c:v>
                </c:pt>
                <c:pt idx="1742">
                  <c:v>9.5462331996110095E-3</c:v>
                </c:pt>
                <c:pt idx="1743">
                  <c:v>9.5429850795980542E-3</c:v>
                </c:pt>
                <c:pt idx="1744">
                  <c:v>9.5392653790504767E-3</c:v>
                </c:pt>
                <c:pt idx="1745">
                  <c:v>9.5364703173483889E-3</c:v>
                </c:pt>
                <c:pt idx="1746">
                  <c:v>9.5332036938167164E-3</c:v>
                </c:pt>
                <c:pt idx="1747">
                  <c:v>9.52993092160348E-3</c:v>
                </c:pt>
                <c:pt idx="1748">
                  <c:v>9.5266520097414542E-3</c:v>
                </c:pt>
                <c:pt idx="1749">
                  <c:v>9.5233669677430299E-3</c:v>
                </c:pt>
                <c:pt idx="1750">
                  <c:v>9.5200758052005341E-3</c:v>
                </c:pt>
                <c:pt idx="1751">
                  <c:v>9.5167785313066133E-3</c:v>
                </c:pt>
                <c:pt idx="1752">
                  <c:v>9.5134751555736585E-3</c:v>
                </c:pt>
                <c:pt idx="1753">
                  <c:v>9.5101656874341245E-3</c:v>
                </c:pt>
                <c:pt idx="1754">
                  <c:v>9.5068501361605939E-3</c:v>
                </c:pt>
                <c:pt idx="1755">
                  <c:v>9.5035285115052659E-3</c:v>
                </c:pt>
                <c:pt idx="1756">
                  <c:v>9.500200822580851E-3</c:v>
                </c:pt>
                <c:pt idx="1757">
                  <c:v>9.49686707889974E-3</c:v>
                </c:pt>
                <c:pt idx="1758">
                  <c:v>9.4935272898943879E-3</c:v>
                </c:pt>
                <c:pt idx="1759">
                  <c:v>9.4901814649972493E-3</c:v>
                </c:pt>
                <c:pt idx="1760">
                  <c:v>9.4868296136407793E-3</c:v>
                </c:pt>
                <c:pt idx="1761">
                  <c:v>9.4834717451774964E-3</c:v>
                </c:pt>
                <c:pt idx="1762">
                  <c:v>9.4801078690398555E-3</c:v>
                </c:pt>
                <c:pt idx="1763">
                  <c:v>9.4767379947402475E-3</c:v>
                </c:pt>
                <c:pt idx="1764">
                  <c:v>9.4733621315512551E-3</c:v>
                </c:pt>
                <c:pt idx="1765">
                  <c:v>9.4699802889852691E-3</c:v>
                </c:pt>
                <c:pt idx="1766">
                  <c:v>9.4665924764747444E-3</c:v>
                </c:pt>
                <c:pt idx="1767">
                  <c:v>9.4631987033721998E-3</c:v>
                </c:pt>
                <c:pt idx="1768">
                  <c:v>9.45979897911009E-3</c:v>
                </c:pt>
                <c:pt idx="1769">
                  <c:v>9.456393313200806E-3</c:v>
                </c:pt>
                <c:pt idx="1770">
                  <c:v>9.4529817150768025E-3</c:v>
                </c:pt>
                <c:pt idx="1771">
                  <c:v>9.4495641939307262E-3</c:v>
                </c:pt>
                <c:pt idx="1772">
                  <c:v>9.446140759274968E-3</c:v>
                </c:pt>
                <c:pt idx="1773">
                  <c:v>9.4427114207018548E-3</c:v>
                </c:pt>
                <c:pt idx="1774">
                  <c:v>9.4392761874839692E-3</c:v>
                </c:pt>
                <c:pt idx="1775">
                  <c:v>9.4358350690537662E-3</c:v>
                </c:pt>
                <c:pt idx="1776">
                  <c:v>9.4323880747637645E-3</c:v>
                </c:pt>
                <c:pt idx="1777">
                  <c:v>9.4289352142862271E-3</c:v>
                </c:pt>
                <c:pt idx="1778">
                  <c:v>9.4243631639079339E-3</c:v>
                </c:pt>
                <c:pt idx="1779">
                  <c:v>9.4215165169497794E-3</c:v>
                </c:pt>
                <c:pt idx="1780">
                  <c:v>9.4185415284542273E-3</c:v>
                </c:pt>
                <c:pt idx="1781">
                  <c:v>9.4150652966717985E-3</c:v>
                </c:pt>
                <c:pt idx="1782">
                  <c:v>9.4115832456242998E-3</c:v>
                </c:pt>
                <c:pt idx="1783">
                  <c:v>9.408095384504378E-3</c:v>
                </c:pt>
                <c:pt idx="1784">
                  <c:v>9.4046017232241041E-3</c:v>
                </c:pt>
                <c:pt idx="1785">
                  <c:v>9.4011022707363168E-3</c:v>
                </c:pt>
                <c:pt idx="1786">
                  <c:v>9.3975970367932149E-3</c:v>
                </c:pt>
                <c:pt idx="1787">
                  <c:v>9.3940860305874452E-3</c:v>
                </c:pt>
                <c:pt idx="1788">
                  <c:v>9.3905692617113345E-3</c:v>
                </c:pt>
                <c:pt idx="1789">
                  <c:v>9.3870467395174018E-3</c:v>
                </c:pt>
                <c:pt idx="1790">
                  <c:v>9.3835184732782295E-3</c:v>
                </c:pt>
                <c:pt idx="1791">
                  <c:v>9.3789737061555911E-3</c:v>
                </c:pt>
                <c:pt idx="1792">
                  <c:v>9.3764447468736023E-3</c:v>
                </c:pt>
                <c:pt idx="1793">
                  <c:v>9.3728993054931209E-3</c:v>
                </c:pt>
                <c:pt idx="1794">
                  <c:v>9.3693481578771554E-3</c:v>
                </c:pt>
                <c:pt idx="1795">
                  <c:v>9.3657913133782245E-3</c:v>
                </c:pt>
                <c:pt idx="1796">
                  <c:v>9.3617193847439495E-3</c:v>
                </c:pt>
                <c:pt idx="1797">
                  <c:v>9.3586605717810301E-3</c:v>
                </c:pt>
                <c:pt idx="1798">
                  <c:v>9.355086693307868E-3</c:v>
                </c:pt>
                <c:pt idx="1799">
                  <c:v>9.351507155841432E-3</c:v>
                </c:pt>
                <c:pt idx="1800">
                  <c:v>9.3479219685743686E-3</c:v>
                </c:pt>
                <c:pt idx="1801">
                  <c:v>9.3443311409391328E-3</c:v>
                </c:pt>
                <c:pt idx="1802">
                  <c:v>9.3407346826079873E-3</c:v>
                </c:pt>
                <c:pt idx="1803">
                  <c:v>9.3371326026137069E-3</c:v>
                </c:pt>
                <c:pt idx="1804">
                  <c:v>9.3335249107084906E-3</c:v>
                </c:pt>
                <c:pt idx="1805">
                  <c:v>9.3299116161649209E-3</c:v>
                </c:pt>
                <c:pt idx="1806">
                  <c:v>9.3262927283355168E-3</c:v>
                </c:pt>
                <c:pt idx="1807">
                  <c:v>9.3226682567326691E-3</c:v>
                </c:pt>
                <c:pt idx="1808">
                  <c:v>9.3190382108687686E-3</c:v>
                </c:pt>
                <c:pt idx="1809">
                  <c:v>9.315402599856526E-3</c:v>
                </c:pt>
                <c:pt idx="1810">
                  <c:v>9.3117614335280763E-3</c:v>
                </c:pt>
                <c:pt idx="1811">
                  <c:v>9.3081147209961301E-3</c:v>
                </c:pt>
                <c:pt idx="1812">
                  <c:v>9.3044624717730784E-3</c:v>
                </c:pt>
                <c:pt idx="1813">
                  <c:v>9.3008046952114398E-3</c:v>
                </c:pt>
                <c:pt idx="1814">
                  <c:v>9.2971414008236053E-3</c:v>
                </c:pt>
                <c:pt idx="1815">
                  <c:v>9.2934725981219657E-3</c:v>
                </c:pt>
                <c:pt idx="1816">
                  <c:v>9.2897982962192316E-3</c:v>
                </c:pt>
                <c:pt idx="1817">
                  <c:v>9.286118504867602E-3</c:v>
                </c:pt>
                <c:pt idx="1818">
                  <c:v>9.2824332332597237E-3</c:v>
                </c:pt>
                <c:pt idx="1819">
                  <c:v>9.2787424909079874E-3</c:v>
                </c:pt>
                <c:pt idx="1820">
                  <c:v>9.275046287244848E-3</c:v>
                </c:pt>
                <c:pt idx="1821">
                  <c:v>9.2713446316228243E-3</c:v>
                </c:pt>
                <c:pt idx="1822">
                  <c:v>9.2676375335543071E-3</c:v>
                </c:pt>
                <c:pt idx="1823">
                  <c:v>9.2639250023118791E-3</c:v>
                </c:pt>
                <c:pt idx="1824">
                  <c:v>9.2602070475678033E-3</c:v>
                </c:pt>
                <c:pt idx="1825">
                  <c:v>9.2564836784347904E-3</c:v>
                </c:pt>
                <c:pt idx="1826">
                  <c:v>9.2527549045851032E-3</c:v>
                </c:pt>
                <c:pt idx="1827">
                  <c:v>9.2490207352113885E-3</c:v>
                </c:pt>
                <c:pt idx="1828">
                  <c:v>9.2452811799059731E-3</c:v>
                </c:pt>
                <c:pt idx="1829">
                  <c:v>9.2415362480213759E-3</c:v>
                </c:pt>
                <c:pt idx="1830">
                  <c:v>9.2372497543813381E-3</c:v>
                </c:pt>
                <c:pt idx="1831">
                  <c:v>9.233493333047349E-3</c:v>
                </c:pt>
                <c:pt idx="1832">
                  <c:v>9.2302692872969772E-3</c:v>
                </c:pt>
                <c:pt idx="1833">
                  <c:v>9.2265029432603285E-3</c:v>
                </c:pt>
                <c:pt idx="1834">
                  <c:v>9.222731269806772E-3</c:v>
                </c:pt>
                <c:pt idx="1835">
                  <c:v>9.2189542764486987E-3</c:v>
                </c:pt>
                <c:pt idx="1836">
                  <c:v>9.2151719723787551E-3</c:v>
                </c:pt>
                <c:pt idx="1837">
                  <c:v>9.211384367029396E-3</c:v>
                </c:pt>
                <c:pt idx="1838">
                  <c:v>9.2075914699130124E-3</c:v>
                </c:pt>
                <c:pt idx="1839">
                  <c:v>9.203793290462059E-3</c:v>
                </c:pt>
                <c:pt idx="1840">
                  <c:v>9.1999898379491185E-3</c:v>
                </c:pt>
                <c:pt idx="1841">
                  <c:v>9.196181122046454E-3</c:v>
                </c:pt>
                <c:pt idx="1842">
                  <c:v>9.1923671519467121E-3</c:v>
                </c:pt>
                <c:pt idx="1843">
                  <c:v>9.1885479371622836E-3</c:v>
                </c:pt>
                <c:pt idx="1844">
                  <c:v>9.1847234870456873E-3</c:v>
                </c:pt>
                <c:pt idx="1845">
                  <c:v>9.1808938111892502E-3</c:v>
                </c:pt>
                <c:pt idx="1846">
                  <c:v>9.1759622784870487E-3</c:v>
                </c:pt>
                <c:pt idx="1847">
                  <c:v>9.1732188194271203E-3</c:v>
                </c:pt>
                <c:pt idx="1848">
                  <c:v>9.1693735224662731E-3</c:v>
                </c:pt>
                <c:pt idx="1849">
                  <c:v>9.1655230372555963E-3</c:v>
                </c:pt>
                <c:pt idx="1850">
                  <c:v>9.1616673732275444E-3</c:v>
                </c:pt>
                <c:pt idx="1851">
                  <c:v>9.1578065399744446E-3</c:v>
                </c:pt>
                <c:pt idx="1852">
                  <c:v>9.1539405467688795E-3</c:v>
                </c:pt>
                <c:pt idx="1853">
                  <c:v>9.1500694031232399E-3</c:v>
                </c:pt>
                <c:pt idx="1854">
                  <c:v>9.1461931183101086E-3</c:v>
                </c:pt>
                <c:pt idx="1855">
                  <c:v>9.1423117018418765E-3</c:v>
                </c:pt>
                <c:pt idx="1856">
                  <c:v>9.1384251631509983E-3</c:v>
                </c:pt>
                <c:pt idx="1857">
                  <c:v>9.1345335115899928E-3</c:v>
                </c:pt>
                <c:pt idx="1858">
                  <c:v>9.1306367565913149E-3</c:v>
                </c:pt>
                <c:pt idx="1859">
                  <c:v>9.1267349076673554E-3</c:v>
                </c:pt>
                <c:pt idx="1860">
                  <c:v>9.1228279741706331E-3</c:v>
                </c:pt>
                <c:pt idx="1861">
                  <c:v>9.1189159654536667E-3</c:v>
                </c:pt>
                <c:pt idx="1862">
                  <c:v>9.1149988911087831E-3</c:v>
                </c:pt>
                <c:pt idx="1863">
                  <c:v>9.1110767603286291E-3</c:v>
                </c:pt>
                <c:pt idx="1864">
                  <c:v>9.1071495827854676E-3</c:v>
                </c:pt>
                <c:pt idx="1865">
                  <c:v>9.1032173676719452E-3</c:v>
                </c:pt>
                <c:pt idx="1866">
                  <c:v>9.0992801245004529E-3</c:v>
                </c:pt>
                <c:pt idx="1867">
                  <c:v>9.0953378627034454E-3</c:v>
                </c:pt>
                <c:pt idx="1868">
                  <c:v>9.0913905917133775E-3</c:v>
                </c:pt>
                <c:pt idx="1869">
                  <c:v>9.087438320882768E-3</c:v>
                </c:pt>
                <c:pt idx="1870">
                  <c:v>9.0834810597240079E-3</c:v>
                </c:pt>
                <c:pt idx="1871">
                  <c:v>9.0795188175896158E-3</c:v>
                </c:pt>
                <c:pt idx="1872">
                  <c:v>9.0755516038321105E-3</c:v>
                </c:pt>
                <c:pt idx="1873">
                  <c:v>9.0715794280438189E-3</c:v>
                </c:pt>
                <c:pt idx="1874">
                  <c:v>9.0676022994973238E-3</c:v>
                </c:pt>
                <c:pt idx="1875">
                  <c:v>9.063620227705016E-3</c:v>
                </c:pt>
                <c:pt idx="1876">
                  <c:v>9.0596332220993503E-3</c:v>
                </c:pt>
                <c:pt idx="1877">
                  <c:v>9.0556412919529095E-3</c:v>
                </c:pt>
                <c:pt idx="1878">
                  <c:v>9.0516444467780843E-3</c:v>
                </c:pt>
                <c:pt idx="1879">
                  <c:v>9.0476426960073297E-3</c:v>
                </c:pt>
                <c:pt idx="1880">
                  <c:v>9.0436360490731005E-3</c:v>
                </c:pt>
                <c:pt idx="1881">
                  <c:v>9.0396245154877874E-3</c:v>
                </c:pt>
                <c:pt idx="1882">
                  <c:v>9.035033933733061E-3</c:v>
                </c:pt>
                <c:pt idx="1883">
                  <c:v>9.0315868253743048E-3</c:v>
                </c:pt>
                <c:pt idx="1884">
                  <c:v>9.0275606878709169E-3</c:v>
                </c:pt>
                <c:pt idx="1885">
                  <c:v>9.0235297012863924E-3</c:v>
                </c:pt>
                <c:pt idx="1886">
                  <c:v>9.0194938749732501E-3</c:v>
                </c:pt>
                <c:pt idx="1887">
                  <c:v>9.0154532185238168E-3</c:v>
                </c:pt>
                <c:pt idx="1888">
                  <c:v>9.0114077411307392E-3</c:v>
                </c:pt>
                <c:pt idx="1889">
                  <c:v>9.0073574523863442E-3</c:v>
                </c:pt>
                <c:pt idx="1890">
                  <c:v>9.0033023616431507E-3</c:v>
                </c:pt>
                <c:pt idx="1891">
                  <c:v>8.9992424781737412E-3</c:v>
                </c:pt>
                <c:pt idx="1892">
                  <c:v>8.9951778117303149E-3</c:v>
                </c:pt>
                <c:pt idx="1893">
                  <c:v>8.9911083714255824E-3</c:v>
                </c:pt>
                <c:pt idx="1894">
                  <c:v>8.9870341668518705E-3</c:v>
                </c:pt>
                <c:pt idx="1895">
                  <c:v>8.9829552075215702E-3</c:v>
                </c:pt>
                <c:pt idx="1896">
                  <c:v>8.978871502547392E-3</c:v>
                </c:pt>
                <c:pt idx="1897">
                  <c:v>8.9736140668605913E-3</c:v>
                </c:pt>
                <c:pt idx="1898">
                  <c:v>8.9706898937969015E-3</c:v>
                </c:pt>
                <c:pt idx="1899">
                  <c:v>8.966592008965435E-3</c:v>
                </c:pt>
                <c:pt idx="1900">
                  <c:v>8.9619029479059975E-3</c:v>
                </c:pt>
                <c:pt idx="1901">
                  <c:v>8.958382125232589E-3</c:v>
                </c:pt>
                <c:pt idx="1902">
                  <c:v>8.9542701451161832E-3</c:v>
                </c:pt>
                <c:pt idx="1903">
                  <c:v>8.9501534854630194E-3</c:v>
                </c:pt>
                <c:pt idx="1904">
                  <c:v>8.9460321557854883E-3</c:v>
                </c:pt>
                <c:pt idx="1905">
                  <c:v>8.9419061653561727E-3</c:v>
                </c:pt>
                <c:pt idx="1906">
                  <c:v>8.9377755236075274E-3</c:v>
                </c:pt>
                <c:pt idx="1907">
                  <c:v>8.9336402400519432E-3</c:v>
                </c:pt>
                <c:pt idx="1908">
                  <c:v>8.9295003240419391E-3</c:v>
                </c:pt>
                <c:pt idx="1909">
                  <c:v>8.9253557849300336E-3</c:v>
                </c:pt>
                <c:pt idx="1910">
                  <c:v>8.9212066322286177E-3</c:v>
                </c:pt>
                <c:pt idx="1911">
                  <c:v>8.9170528753701461E-3</c:v>
                </c:pt>
                <c:pt idx="1912">
                  <c:v>8.9128945237870738E-3</c:v>
                </c:pt>
                <c:pt idx="1913">
                  <c:v>8.9087315867519834E-3</c:v>
                </c:pt>
                <c:pt idx="1914">
                  <c:v>8.9045640737772658E-3</c:v>
                </c:pt>
                <c:pt idx="1915">
                  <c:v>8.9003919942154397E-3</c:v>
                </c:pt>
                <c:pt idx="1916">
                  <c:v>8.8962153577387681E-3</c:v>
                </c:pt>
                <c:pt idx="1917">
                  <c:v>8.8920341734599617E-3</c:v>
                </c:pt>
                <c:pt idx="1918">
                  <c:v>8.8878484508914113E-3</c:v>
                </c:pt>
                <c:pt idx="1919">
                  <c:v>8.8836581995455077E-3</c:v>
                </c:pt>
                <c:pt idx="1920">
                  <c:v>8.8794634288547059E-3</c:v>
                </c:pt>
                <c:pt idx="1921">
                  <c:v>8.8752641480915884E-3</c:v>
                </c:pt>
                <c:pt idx="1922">
                  <c:v>8.8710603666886101E-3</c:v>
                </c:pt>
                <c:pt idx="1923">
                  <c:v>8.8668520940782258E-3</c:v>
                </c:pt>
                <c:pt idx="1924">
                  <c:v>8.8626393398527625E-3</c:v>
                </c:pt>
                <c:pt idx="1925">
                  <c:v>8.8584221132848029E-3</c:v>
                </c:pt>
                <c:pt idx="1926">
                  <c:v>8.8542004237268657E-3</c:v>
                </c:pt>
                <c:pt idx="1927">
                  <c:v>8.8499742806913417E-3</c:v>
                </c:pt>
                <c:pt idx="1928">
                  <c:v>8.845743693690622E-3</c:v>
                </c:pt>
                <c:pt idx="1929">
                  <c:v>8.841508671917353E-3</c:v>
                </c:pt>
                <c:pt idx="1930">
                  <c:v>8.8372692249638618E-3</c:v>
                </c:pt>
                <c:pt idx="1931">
                  <c:v>8.8330253623425392E-3</c:v>
                </c:pt>
                <c:pt idx="1932">
                  <c:v>8.8287770930861598E-3</c:v>
                </c:pt>
                <c:pt idx="1933">
                  <c:v>8.8245244269469225E-3</c:v>
                </c:pt>
                <c:pt idx="1934">
                  <c:v>8.819050267740991E-3</c:v>
                </c:pt>
                <c:pt idx="1935">
                  <c:v>8.8147875866528835E-3</c:v>
                </c:pt>
                <c:pt idx="1936">
                  <c:v>8.8111303847515643E-3</c:v>
                </c:pt>
                <c:pt idx="1937">
                  <c:v>8.8068596030232982E-3</c:v>
                </c:pt>
                <c:pt idx="1938">
                  <c:v>8.8025844726136171E-3</c:v>
                </c:pt>
                <c:pt idx="1939">
                  <c:v>8.798305003194784E-3</c:v>
                </c:pt>
                <c:pt idx="1940">
                  <c:v>8.7940212039594456E-3</c:v>
                </c:pt>
                <c:pt idx="1941">
                  <c:v>8.7897330845798649E-3</c:v>
                </c:pt>
                <c:pt idx="1942">
                  <c:v>8.7854406543286245E-3</c:v>
                </c:pt>
                <c:pt idx="1943">
                  <c:v>8.7811439226381793E-3</c:v>
                </c:pt>
                <c:pt idx="1944">
                  <c:v>8.7768428988610481E-3</c:v>
                </c:pt>
                <c:pt idx="1945">
                  <c:v>8.7725375925096216E-3</c:v>
                </c:pt>
                <c:pt idx="1946">
                  <c:v>8.7682280129364187E-3</c:v>
                </c:pt>
                <c:pt idx="1947">
                  <c:v>8.7626808612384366E-3</c:v>
                </c:pt>
                <c:pt idx="1948">
                  <c:v>8.7595960720943111E-3</c:v>
                </c:pt>
                <c:pt idx="1949">
                  <c:v>8.75527372961038E-3</c:v>
                </c:pt>
                <c:pt idx="1950">
                  <c:v>8.7509471515545556E-3</c:v>
                </c:pt>
                <c:pt idx="1951">
                  <c:v>8.7466163474392289E-3</c:v>
                </c:pt>
                <c:pt idx="1952">
                  <c:v>8.7416616942714853E-3</c:v>
                </c:pt>
                <c:pt idx="1953">
                  <c:v>8.7379420986000156E-3</c:v>
                </c:pt>
                <c:pt idx="1954">
                  <c:v>8.7335986727410386E-3</c:v>
                </c:pt>
                <c:pt idx="1955">
                  <c:v>8.7292510585523786E-3</c:v>
                </c:pt>
                <c:pt idx="1956">
                  <c:v>8.7248992652266821E-3</c:v>
                </c:pt>
                <c:pt idx="1957">
                  <c:v>8.7205433024362122E-3</c:v>
                </c:pt>
                <c:pt idx="1958">
                  <c:v>8.7161831794535516E-3</c:v>
                </c:pt>
                <c:pt idx="1959">
                  <c:v>8.7118189057910911E-3</c:v>
                </c:pt>
                <c:pt idx="1960">
                  <c:v>8.7074504908013495E-3</c:v>
                </c:pt>
                <c:pt idx="1961">
                  <c:v>8.7030779439167816E-3</c:v>
                </c:pt>
                <c:pt idx="1962">
                  <c:v>8.6987012744899062E-3</c:v>
                </c:pt>
                <c:pt idx="1963">
                  <c:v>8.6943204920331141E-3</c:v>
                </c:pt>
                <c:pt idx="1964">
                  <c:v>8.6899356060587962E-3</c:v>
                </c:pt>
                <c:pt idx="1965">
                  <c:v>8.6855466257595992E-3</c:v>
                </c:pt>
                <c:pt idx="1966">
                  <c:v>8.68115356072785E-3</c:v>
                </c:pt>
                <c:pt idx="1967">
                  <c:v>8.6767564202361314E-3</c:v>
                </c:pt>
                <c:pt idx="1968">
                  <c:v>8.6723552138767701E-3</c:v>
                </c:pt>
                <c:pt idx="1969">
                  <c:v>8.6679499508424129E-3</c:v>
                </c:pt>
                <c:pt idx="1970">
                  <c:v>8.6635406408053228E-3</c:v>
                </c:pt>
                <c:pt idx="1971">
                  <c:v>8.6591272930380825E-3</c:v>
                </c:pt>
                <c:pt idx="1972">
                  <c:v>8.6547115289636878E-3</c:v>
                </c:pt>
                <c:pt idx="1973">
                  <c:v>8.6502990221237752E-3</c:v>
                </c:pt>
                <c:pt idx="1974">
                  <c:v>8.6458903033737045E-3</c:v>
                </c:pt>
                <c:pt idx="1975">
                  <c:v>8.6414854019700726E-3</c:v>
                </c:pt>
                <c:pt idx="1976">
                  <c:v>8.6370843471694769E-3</c:v>
                </c:pt>
                <c:pt idx="1977">
                  <c:v>8.6326871683084505E-3</c:v>
                </c:pt>
                <c:pt idx="1978">
                  <c:v>8.6282938945636545E-3</c:v>
                </c:pt>
                <c:pt idx="1979">
                  <c:v>8.623904555271622E-3</c:v>
                </c:pt>
                <c:pt idx="1980">
                  <c:v>8.6195191795290782E-3</c:v>
                </c:pt>
                <c:pt idx="1981">
                  <c:v>8.6151377967524922E-3</c:v>
                </c:pt>
                <c:pt idx="1982">
                  <c:v>8.6107604362783974E-3</c:v>
                </c:pt>
                <c:pt idx="1983">
                  <c:v>8.6063871272834547E-3</c:v>
                </c:pt>
                <c:pt idx="1984">
                  <c:v>8.6020178988643892E-3</c:v>
                </c:pt>
                <c:pt idx="1985">
                  <c:v>8.5976527805975422E-3</c:v>
                </c:pt>
                <c:pt idx="1986">
                  <c:v>8.5920465717403971E-3</c:v>
                </c:pt>
                <c:pt idx="1987">
                  <c:v>8.5876909575510751E-3</c:v>
                </c:pt>
                <c:pt idx="1988">
                  <c:v>8.583960920551803E-3</c:v>
                </c:pt>
                <c:pt idx="1989">
                  <c:v>8.5796131410553755E-3</c:v>
                </c:pt>
                <c:pt idx="1990">
                  <c:v>8.5752696219110192E-3</c:v>
                </c:pt>
                <c:pt idx="1991">
                  <c:v>8.5709303925352032E-3</c:v>
                </c:pt>
                <c:pt idx="1992">
                  <c:v>8.5665954821845247E-3</c:v>
                </c:pt>
                <c:pt idx="1993">
                  <c:v>8.5622649200356449E-3</c:v>
                </c:pt>
                <c:pt idx="1994">
                  <c:v>8.5579387355050329E-3</c:v>
                </c:pt>
                <c:pt idx="1995">
                  <c:v>8.5536169577693499E-3</c:v>
                </c:pt>
                <c:pt idx="1996">
                  <c:v>8.5492996159253209E-3</c:v>
                </c:pt>
                <c:pt idx="1997">
                  <c:v>8.5449867394693513E-3</c:v>
                </c:pt>
                <c:pt idx="1998">
                  <c:v>8.540678357578102E-3</c:v>
                </c:pt>
                <c:pt idx="1999">
                  <c:v>8.5363744995881063E-3</c:v>
                </c:pt>
                <c:pt idx="2000">
                  <c:v>8.5320751945161533E-3</c:v>
                </c:pt>
                <c:pt idx="2001">
                  <c:v>8.5277804718586481E-3</c:v>
                </c:pt>
                <c:pt idx="2002">
                  <c:v>8.5218549124022047E-3</c:v>
                </c:pt>
                <c:pt idx="2003">
                  <c:v>8.51920489081337E-3</c:v>
                </c:pt>
                <c:pt idx="2004">
                  <c:v>8.5143129309361854E-3</c:v>
                </c:pt>
                <c:pt idx="2005">
                  <c:v>8.5106479901853049E-3</c:v>
                </c:pt>
                <c:pt idx="2006">
                  <c:v>8.5063766182091882E-3</c:v>
                </c:pt>
                <c:pt idx="2007">
                  <c:v>8.5021100041871023E-3</c:v>
                </c:pt>
                <c:pt idx="2008">
                  <c:v>8.4978481773756442E-3</c:v>
                </c:pt>
                <c:pt idx="2009">
                  <c:v>8.4935911670314113E-3</c:v>
                </c:pt>
                <c:pt idx="2010">
                  <c:v>8.4893390022511284E-3</c:v>
                </c:pt>
                <c:pt idx="2011">
                  <c:v>8.4850917125312009E-3</c:v>
                </c:pt>
                <c:pt idx="2012">
                  <c:v>8.4808493270482899E-3</c:v>
                </c:pt>
                <c:pt idx="2013">
                  <c:v>8.4766118749790564E-3</c:v>
                </c:pt>
                <c:pt idx="2014">
                  <c:v>8.4723793858199059E-3</c:v>
                </c:pt>
                <c:pt idx="2015">
                  <c:v>8.4681518885076912E-3</c:v>
                </c:pt>
                <c:pt idx="2016">
                  <c:v>8.4639294126187536E-3</c:v>
                </c:pt>
                <c:pt idx="2017">
                  <c:v>8.4597119871698823E-3</c:v>
                </c:pt>
                <c:pt idx="2018">
                  <c:v>8.4554996415775463E-3</c:v>
                </c:pt>
                <c:pt idx="2019">
                  <c:v>8.4512924049384708E-3</c:v>
                </c:pt>
                <c:pt idx="2020">
                  <c:v>8.447090306749061E-3</c:v>
                </c:pt>
                <c:pt idx="2021">
                  <c:v>8.4428933761060421E-3</c:v>
                </c:pt>
                <c:pt idx="2022">
                  <c:v>8.438701642266011E-3</c:v>
                </c:pt>
                <c:pt idx="2023">
                  <c:v>8.4345151345655012E-3</c:v>
                </c:pt>
                <c:pt idx="2024">
                  <c:v>8.4303338821811735E-3</c:v>
                </c:pt>
                <c:pt idx="2025">
                  <c:v>8.4261579145294974E-3</c:v>
                </c:pt>
                <c:pt idx="2026">
                  <c:v>8.4219872607071977E-3</c:v>
                </c:pt>
                <c:pt idx="2027">
                  <c:v>8.4178219500508078E-3</c:v>
                </c:pt>
                <c:pt idx="2028">
                  <c:v>8.4136620118169247E-3</c:v>
                </c:pt>
                <c:pt idx="2029">
                  <c:v>8.4095074752621457E-3</c:v>
                </c:pt>
                <c:pt idx="2030">
                  <c:v>8.4053583695631318E-3</c:v>
                </c:pt>
                <c:pt idx="2031">
                  <c:v>8.4012147242162882E-3</c:v>
                </c:pt>
                <c:pt idx="2032">
                  <c:v>8.3970765683183402E-3</c:v>
                </c:pt>
                <c:pt idx="2033">
                  <c:v>8.3929439310459486E-3</c:v>
                </c:pt>
                <c:pt idx="2034">
                  <c:v>8.3888168418155828E-3</c:v>
                </c:pt>
                <c:pt idx="2035">
                  <c:v>8.38469532988384E-3</c:v>
                </c:pt>
                <c:pt idx="2036">
                  <c:v>8.3805794243474452E-3</c:v>
                </c:pt>
                <c:pt idx="2037">
                  <c:v>8.3764691546228676E-3</c:v>
                </c:pt>
                <c:pt idx="2038">
                  <c:v>8.3708018461337019E-3</c:v>
                </c:pt>
                <c:pt idx="2039">
                  <c:v>8.3667051948754789E-3</c:v>
                </c:pt>
                <c:pt idx="2040">
                  <c:v>8.3635881806554124E-3</c:v>
                </c:pt>
                <c:pt idx="2041">
                  <c:v>8.3595015708048948E-3</c:v>
                </c:pt>
                <c:pt idx="2042">
                  <c:v>8.3554207472857911E-3</c:v>
                </c:pt>
                <c:pt idx="2043">
                  <c:v>8.3513457392747625E-3</c:v>
                </c:pt>
                <c:pt idx="2044">
                  <c:v>8.3472765761083423E-3</c:v>
                </c:pt>
                <c:pt idx="2045">
                  <c:v>8.3432132869631914E-3</c:v>
                </c:pt>
                <c:pt idx="2046">
                  <c:v>8.339155901015971E-3</c:v>
                </c:pt>
                <c:pt idx="2047">
                  <c:v>8.3351044476831504E-3</c:v>
                </c:pt>
                <c:pt idx="2048">
                  <c:v>8.3310589562213266E-3</c:v>
                </c:pt>
                <c:pt idx="2049">
                  <c:v>8.3270194558071609E-3</c:v>
                </c:pt>
                <c:pt idx="2050">
                  <c:v>8.3229859757771862E-3</c:v>
                </c:pt>
                <c:pt idx="2051">
                  <c:v>8.3189585453080639E-3</c:v>
                </c:pt>
                <c:pt idx="2052">
                  <c:v>8.3141734855196603E-3</c:v>
                </c:pt>
                <c:pt idx="2053">
                  <c:v>8.3086302793056177E-3</c:v>
                </c:pt>
                <c:pt idx="2054">
                  <c:v>8.3046246935225554E-3</c:v>
                </c:pt>
                <c:pt idx="2055">
                  <c:v>8.300625291113306E-3</c:v>
                </c:pt>
                <c:pt idx="2056">
                  <c:v>8.2960621545247193E-3</c:v>
                </c:pt>
                <c:pt idx="2057">
                  <c:v>8.2926451534426349E-3</c:v>
                </c:pt>
                <c:pt idx="2058">
                  <c:v>8.2886644768542794E-3</c:v>
                </c:pt>
                <c:pt idx="2059">
                  <c:v>8.2846901005062534E-3</c:v>
                </c:pt>
                <c:pt idx="2060">
                  <c:v>8.2807220539748982E-3</c:v>
                </c:pt>
                <c:pt idx="2061">
                  <c:v>8.2767603663569389E-3</c:v>
                </c:pt>
                <c:pt idx="2062">
                  <c:v>8.2728050669889086E-3</c:v>
                </c:pt>
                <c:pt idx="2063">
                  <c:v>8.2688561849675324E-3</c:v>
                </c:pt>
                <c:pt idx="2064">
                  <c:v>8.2649137498691516E-3</c:v>
                </c:pt>
                <c:pt idx="2065">
                  <c:v>8.2609777906306192E-3</c:v>
                </c:pt>
                <c:pt idx="2066">
                  <c:v>8.2570483367483405E-3</c:v>
                </c:pt>
                <c:pt idx="2067">
                  <c:v>8.2531254173190405E-3</c:v>
                </c:pt>
                <c:pt idx="2068">
                  <c:v>8.2492090617591884E-3</c:v>
                </c:pt>
                <c:pt idx="2069">
                  <c:v>8.2452992991655094E-3</c:v>
                </c:pt>
                <c:pt idx="2070">
                  <c:v>8.2413961588745366E-3</c:v>
                </c:pt>
                <c:pt idx="2071">
                  <c:v>8.2374996701428671E-3</c:v>
                </c:pt>
                <c:pt idx="2072">
                  <c:v>8.2336098623070342E-3</c:v>
                </c:pt>
                <c:pt idx="2073">
                  <c:v>8.2297267645436989E-3</c:v>
                </c:pt>
                <c:pt idx="2074">
                  <c:v>8.2258504060295223E-3</c:v>
                </c:pt>
                <c:pt idx="2075">
                  <c:v>8.2219808162609098E-3</c:v>
                </c:pt>
                <c:pt idx="2076">
                  <c:v>8.2181180243345864E-3</c:v>
                </c:pt>
                <c:pt idx="2077">
                  <c:v>8.2142620595071492E-3</c:v>
                </c:pt>
                <c:pt idx="2078">
                  <c:v>8.2104129511151314E-3</c:v>
                </c:pt>
                <c:pt idx="2079">
                  <c:v>8.2065707283351941E-3</c:v>
                </c:pt>
                <c:pt idx="2080">
                  <c:v>8.2027354205838066E-3</c:v>
                </c:pt>
                <c:pt idx="2081">
                  <c:v>8.1989070568777578E-3</c:v>
                </c:pt>
                <c:pt idx="2082">
                  <c:v>8.195085666633517E-3</c:v>
                </c:pt>
                <c:pt idx="2083">
                  <c:v>8.1912712792675535E-3</c:v>
                </c:pt>
                <c:pt idx="2084">
                  <c:v>8.1874639237966562E-3</c:v>
                </c:pt>
                <c:pt idx="2085">
                  <c:v>8.1836636294774223E-3</c:v>
                </c:pt>
                <c:pt idx="2086">
                  <c:v>8.1798704257263211E-3</c:v>
                </c:pt>
                <c:pt idx="2087">
                  <c:v>8.1760843417200135E-3</c:v>
                </c:pt>
                <c:pt idx="2088">
                  <c:v>8.1723054067150969E-3</c:v>
                </c:pt>
                <c:pt idx="2089">
                  <c:v>8.1685336498882322E-3</c:v>
                </c:pt>
                <c:pt idx="2090">
                  <c:v>8.1642318980534867E-3</c:v>
                </c:pt>
                <c:pt idx="2091">
                  <c:v>8.1604756219633146E-3</c:v>
                </c:pt>
                <c:pt idx="2092">
                  <c:v>8.1572617420011539E-3</c:v>
                </c:pt>
                <c:pt idx="2093">
                  <c:v>8.1535189910120209E-3</c:v>
                </c:pt>
                <c:pt idx="2094">
                  <c:v>8.1497835645638617E-3</c:v>
                </c:pt>
                <c:pt idx="2095">
                  <c:v>8.1460554920731454E-3</c:v>
                </c:pt>
                <c:pt idx="2096">
                  <c:v>8.1423348025566611E-3</c:v>
                </c:pt>
                <c:pt idx="2097">
                  <c:v>8.138621525430878E-3</c:v>
                </c:pt>
                <c:pt idx="2098">
                  <c:v>8.1349156900323294E-3</c:v>
                </c:pt>
                <c:pt idx="2099">
                  <c:v>8.1312173253778042E-3</c:v>
                </c:pt>
                <c:pt idx="2100">
                  <c:v>8.1275264610436437E-3</c:v>
                </c:pt>
                <c:pt idx="2101">
                  <c:v>8.1238431260466371E-3</c:v>
                </c:pt>
                <c:pt idx="2102">
                  <c:v>8.1201673497233173E-3</c:v>
                </c:pt>
                <c:pt idx="2103">
                  <c:v>8.1164991613302817E-3</c:v>
                </c:pt>
                <c:pt idx="2104">
                  <c:v>8.1128385901241273E-3</c:v>
                </c:pt>
                <c:pt idx="2105">
                  <c:v>8.1091856654413874E-3</c:v>
                </c:pt>
                <c:pt idx="2106">
                  <c:v>8.1045003306812191E-3</c:v>
                </c:pt>
                <c:pt idx="2107">
                  <c:v>8.1019028724327313E-3</c:v>
                </c:pt>
                <c:pt idx="2108">
                  <c:v>8.0982730626999455E-3</c:v>
                </c:pt>
                <c:pt idx="2109">
                  <c:v>8.0946510165968988E-3</c:v>
                </c:pt>
                <c:pt idx="2110">
                  <c:v>8.0910367630604441E-3</c:v>
                </c:pt>
                <c:pt idx="2111">
                  <c:v>8.0874303316669227E-3</c:v>
                </c:pt>
                <c:pt idx="2112">
                  <c:v>8.0838317514331237E-3</c:v>
                </c:pt>
                <c:pt idx="2113">
                  <c:v>8.0802410518554524E-3</c:v>
                </c:pt>
                <c:pt idx="2114">
                  <c:v>8.0766582621105698E-3</c:v>
                </c:pt>
                <c:pt idx="2115">
                  <c:v>8.0730834113751371E-3</c:v>
                </c:pt>
                <c:pt idx="2116">
                  <c:v>8.0695165290656234E-3</c:v>
                </c:pt>
                <c:pt idx="2117">
                  <c:v>8.0659576442787539E-3</c:v>
                </c:pt>
                <c:pt idx="2118">
                  <c:v>8.0624067863510618E-3</c:v>
                </c:pt>
                <c:pt idx="2119">
                  <c:v>8.0588639846990162E-3</c:v>
                </c:pt>
                <c:pt idx="2120">
                  <c:v>8.0553292682594702E-3</c:v>
                </c:pt>
                <c:pt idx="2121">
                  <c:v>8.0518026665288289E-3</c:v>
                </c:pt>
                <c:pt idx="2122">
                  <c:v>8.0482842087636897E-3</c:v>
                </c:pt>
                <c:pt idx="2123">
                  <c:v>8.0447739241407135E-3</c:v>
                </c:pt>
                <c:pt idx="2124">
                  <c:v>8.0412718419164975E-3</c:v>
                </c:pt>
                <c:pt idx="2125">
                  <c:v>8.0377779915075109E-3</c:v>
                </c:pt>
                <c:pt idx="2126">
                  <c:v>8.0342924018506068E-3</c:v>
                </c:pt>
                <c:pt idx="2127">
                  <c:v>8.0308151025221264E-3</c:v>
                </c:pt>
                <c:pt idx="2128">
                  <c:v>8.0273461226187948E-3</c:v>
                </c:pt>
                <c:pt idx="2129">
                  <c:v>8.0238854916370173E-3</c:v>
                </c:pt>
                <c:pt idx="2130">
                  <c:v>8.0204332385136468E-3</c:v>
                </c:pt>
                <c:pt idx="2131">
                  <c:v>8.0169893926651525E-3</c:v>
                </c:pt>
                <c:pt idx="2132">
                  <c:v>8.0135539833481317E-3</c:v>
                </c:pt>
                <c:pt idx="2133">
                  <c:v>8.0101270398991176E-3</c:v>
                </c:pt>
                <c:pt idx="2134">
                  <c:v>8.006708591414835E-3</c:v>
                </c:pt>
                <c:pt idx="2135">
                  <c:v>8.0032986672318174E-3</c:v>
                </c:pt>
                <c:pt idx="2136">
                  <c:v>7.9998972966066617E-3</c:v>
                </c:pt>
                <c:pt idx="2137">
                  <c:v>7.9965045088759013E-3</c:v>
                </c:pt>
                <c:pt idx="2138">
                  <c:v>7.993120333136261E-3</c:v>
                </c:pt>
                <c:pt idx="2139">
                  <c:v>7.9897447988841463E-3</c:v>
                </c:pt>
                <c:pt idx="2140">
                  <c:v>7.9863779351363462E-3</c:v>
                </c:pt>
                <c:pt idx="2141">
                  <c:v>7.9830197714692019E-3</c:v>
                </c:pt>
                <c:pt idx="2142">
                  <c:v>7.9796703367396304E-3</c:v>
                </c:pt>
                <c:pt idx="2143">
                  <c:v>7.976329660444037E-3</c:v>
                </c:pt>
                <c:pt idx="2144">
                  <c:v>7.9729977719189549E-3</c:v>
                </c:pt>
                <c:pt idx="2145">
                  <c:v>7.969674700261109E-3</c:v>
                </c:pt>
                <c:pt idx="2146">
                  <c:v>7.9663604746471606E-3</c:v>
                </c:pt>
                <c:pt idx="2147">
                  <c:v>7.9630551246534509E-3</c:v>
                </c:pt>
                <c:pt idx="2148">
                  <c:v>7.959758679376705E-3</c:v>
                </c:pt>
                <c:pt idx="2149">
                  <c:v>7.9564711680735201E-3</c:v>
                </c:pt>
                <c:pt idx="2150">
                  <c:v>7.9531926199205571E-3</c:v>
                </c:pt>
                <c:pt idx="2151">
                  <c:v>7.9499230642543495E-3</c:v>
                </c:pt>
                <c:pt idx="2152">
                  <c:v>7.9466625305713023E-3</c:v>
                </c:pt>
                <c:pt idx="2153">
                  <c:v>7.9434110476483966E-3</c:v>
                </c:pt>
                <c:pt idx="2154">
                  <c:v>7.9401686451419096E-3</c:v>
                </c:pt>
                <c:pt idx="2155">
                  <c:v>7.9369353520686303E-3</c:v>
                </c:pt>
                <c:pt idx="2156">
                  <c:v>7.9337111979249642E-3</c:v>
                </c:pt>
                <c:pt idx="2157">
                  <c:v>7.9295793323552743E-3</c:v>
                </c:pt>
                <c:pt idx="2158">
                  <c:v>7.9272904229732433E-3</c:v>
                </c:pt>
                <c:pt idx="2159">
                  <c:v>7.9240938607583189E-3</c:v>
                </c:pt>
                <c:pt idx="2160">
                  <c:v>7.9209065544194601E-3</c:v>
                </c:pt>
                <c:pt idx="2161">
                  <c:v>7.917728533133328E-3</c:v>
                </c:pt>
                <c:pt idx="2162">
                  <c:v>7.9145598262364558E-3</c:v>
                </c:pt>
                <c:pt idx="2163">
                  <c:v>7.9114004630653767E-3</c:v>
                </c:pt>
                <c:pt idx="2164">
                  <c:v>7.9082504726368796E-3</c:v>
                </c:pt>
                <c:pt idx="2165">
                  <c:v>7.905109884527306E-3</c:v>
                </c:pt>
                <c:pt idx="2166">
                  <c:v>7.9019787275935727E-3</c:v>
                </c:pt>
                <c:pt idx="2167">
                  <c:v>7.8988570315718931E-3</c:v>
                </c:pt>
                <c:pt idx="2168">
                  <c:v>7.8957448254790563E-3</c:v>
                </c:pt>
                <c:pt idx="2169">
                  <c:v>7.8926421384917234E-3</c:v>
                </c:pt>
                <c:pt idx="2170">
                  <c:v>7.8895490000263635E-3</c:v>
                </c:pt>
                <c:pt idx="2171">
                  <c:v>7.8864654393395739E-3</c:v>
                </c:pt>
                <c:pt idx="2172">
                  <c:v>7.8833914855280796E-3</c:v>
                </c:pt>
                <c:pt idx="2173">
                  <c:v>7.8803271680083498E-3</c:v>
                </c:pt>
                <c:pt idx="2174">
                  <c:v>7.8772725160369816E-3</c:v>
                </c:pt>
                <c:pt idx="2175">
                  <c:v>7.8742275588705724E-3</c:v>
                </c:pt>
                <c:pt idx="2176">
                  <c:v>7.871192325685783E-3</c:v>
                </c:pt>
                <c:pt idx="2177">
                  <c:v>7.8681668458191467E-3</c:v>
                </c:pt>
                <c:pt idx="2178">
                  <c:v>7.8651511485272607E-3</c:v>
                </c:pt>
                <c:pt idx="2179">
                  <c:v>7.8621452629867861E-3</c:v>
                </c:pt>
                <c:pt idx="2180">
                  <c:v>7.859149218614192E-3</c:v>
                </c:pt>
                <c:pt idx="2181">
                  <c:v>7.8561630445062036E-3</c:v>
                </c:pt>
                <c:pt idx="2182">
                  <c:v>7.8531867700792901E-3</c:v>
                </c:pt>
                <c:pt idx="2183">
                  <c:v>7.8502204244301765E-3</c:v>
                </c:pt>
                <c:pt idx="2184">
                  <c:v>7.8472640369753321E-3</c:v>
                </c:pt>
                <c:pt idx="2185">
                  <c:v>7.844317636811482E-3</c:v>
                </c:pt>
                <c:pt idx="2186">
                  <c:v>7.8413812533550953E-3</c:v>
                </c:pt>
                <c:pt idx="2187">
                  <c:v>7.8384549158627692E-3</c:v>
                </c:pt>
                <c:pt idx="2188">
                  <c:v>7.8355386535911009E-3</c:v>
                </c:pt>
                <c:pt idx="2189">
                  <c:v>7.8326324956368154E-3</c:v>
                </c:pt>
                <c:pt idx="2190">
                  <c:v>7.829736471416382E-3</c:v>
                </c:pt>
                <c:pt idx="2191">
                  <c:v>7.8268506101863977E-3</c:v>
                </c:pt>
                <c:pt idx="2192">
                  <c:v>7.8239749411235238E-3</c:v>
                </c:pt>
                <c:pt idx="2193">
                  <c:v>7.8211094935642933E-3</c:v>
                </c:pt>
                <c:pt idx="2194">
                  <c:v>7.8178472500489704E-3</c:v>
                </c:pt>
                <c:pt idx="2195">
                  <c:v>7.8154093799831514E-3</c:v>
                </c:pt>
                <c:pt idx="2196">
                  <c:v>7.8125747724744343E-3</c:v>
                </c:pt>
                <c:pt idx="2197">
                  <c:v>7.8097505035756853E-3</c:v>
                </c:pt>
                <c:pt idx="2198">
                  <c:v>7.8069366023036935E-3</c:v>
                </c:pt>
                <c:pt idx="2199">
                  <c:v>7.804133098154864E-3</c:v>
                </c:pt>
                <c:pt idx="2200">
                  <c:v>7.801340020225922E-3</c:v>
                </c:pt>
                <c:pt idx="2201">
                  <c:v>7.7985573979333367E-3</c:v>
                </c:pt>
                <c:pt idx="2202">
                  <c:v>7.7957852605337052E-3</c:v>
                </c:pt>
                <c:pt idx="2203">
                  <c:v>7.7930236372836248E-3</c:v>
                </c:pt>
                <c:pt idx="2204">
                  <c:v>7.7902725572798204E-3</c:v>
                </c:pt>
                <c:pt idx="2205">
                  <c:v>7.7875320498588252E-3</c:v>
                </c:pt>
                <c:pt idx="2206">
                  <c:v>7.7848021445170446E-3</c:v>
                </c:pt>
                <c:pt idx="2207">
                  <c:v>7.7820828701113953E-3</c:v>
                </c:pt>
                <c:pt idx="2208">
                  <c:v>7.7786023286563477E-3</c:v>
                </c:pt>
                <c:pt idx="2209">
                  <c:v>7.7766763319342402E-3</c:v>
                </c:pt>
                <c:pt idx="2210">
                  <c:v>7.7739891266759287E-3</c:v>
                </c:pt>
                <c:pt idx="2211">
                  <c:v>7.7713126694600732E-3</c:v>
                </c:pt>
                <c:pt idx="2212">
                  <c:v>7.7682670599354964E-3</c:v>
                </c:pt>
                <c:pt idx="2213">
                  <c:v>7.7659921168216073E-3</c:v>
                </c:pt>
                <c:pt idx="2214">
                  <c:v>7.7633480799121912E-3</c:v>
                </c:pt>
                <c:pt idx="2215">
                  <c:v>7.7607149081515558E-3</c:v>
                </c:pt>
                <c:pt idx="2216">
                  <c:v>7.7580926309561704E-3</c:v>
                </c:pt>
                <c:pt idx="2217">
                  <c:v>7.7554812773428239E-3</c:v>
                </c:pt>
                <c:pt idx="2218">
                  <c:v>7.7528808768878577E-3</c:v>
                </c:pt>
                <c:pt idx="2219">
                  <c:v>7.7502914586879967E-3</c:v>
                </c:pt>
                <c:pt idx="2220">
                  <c:v>7.7477130519998383E-3</c:v>
                </c:pt>
                <c:pt idx="2221">
                  <c:v>7.7451456862398516E-3</c:v>
                </c:pt>
                <c:pt idx="2222">
                  <c:v>7.7425893904248255E-3</c:v>
                </c:pt>
                <c:pt idx="2223">
                  <c:v>7.7400441940511655E-3</c:v>
                </c:pt>
                <c:pt idx="2224">
                  <c:v>7.7375101262955326E-3</c:v>
                </c:pt>
                <c:pt idx="2225">
                  <c:v>7.7349872161747157E-3</c:v>
                </c:pt>
                <c:pt idx="2226">
                  <c:v>7.7324754932650563E-3</c:v>
                </c:pt>
                <c:pt idx="2227">
                  <c:v>7.7299749868231515E-3</c:v>
                </c:pt>
                <c:pt idx="2228">
                  <c:v>7.7274857259457264E-3</c:v>
                </c:pt>
                <c:pt idx="2229">
                  <c:v>7.725007739969314E-3</c:v>
                </c:pt>
                <c:pt idx="2230">
                  <c:v>7.7225410581505116E-3</c:v>
                </c:pt>
                <c:pt idx="2231">
                  <c:v>7.7200857098258524E-3</c:v>
                </c:pt>
                <c:pt idx="2232">
                  <c:v>7.7176393875610927E-3</c:v>
                </c:pt>
                <c:pt idx="2233">
                  <c:v>7.7151939125386093E-3</c:v>
                </c:pt>
                <c:pt idx="2234">
                  <c:v>7.7127485622163761E-3</c:v>
                </c:pt>
                <c:pt idx="2235">
                  <c:v>7.7103033412306843E-3</c:v>
                </c:pt>
                <c:pt idx="2236">
                  <c:v>7.7078582541378893E-3</c:v>
                </c:pt>
                <c:pt idx="2237">
                  <c:v>7.7054133052545382E-3</c:v>
                </c:pt>
                <c:pt idx="2238">
                  <c:v>7.7029684998564107E-3</c:v>
                </c:pt>
                <c:pt idx="2239">
                  <c:v>7.7005238417804378E-3</c:v>
                </c:pt>
                <c:pt idx="2240">
                  <c:v>7.698079336142527E-3</c:v>
                </c:pt>
                <c:pt idx="2241">
                  <c:v>7.6956349874190977E-3</c:v>
                </c:pt>
                <c:pt idx="2242">
                  <c:v>7.6931908002464411E-3</c:v>
                </c:pt>
                <c:pt idx="2243">
                  <c:v>7.6907467791009765E-3</c:v>
                </c:pt>
                <c:pt idx="2244">
                  <c:v>7.6883029286989313E-3</c:v>
                </c:pt>
                <c:pt idx="2245">
                  <c:v>7.6858592535966608E-3</c:v>
                </c:pt>
                <c:pt idx="2246">
                  <c:v>7.6827176506188977E-3</c:v>
                </c:pt>
                <c:pt idx="2247">
                  <c:v>7.6802743935022733E-3</c:v>
                </c:pt>
                <c:pt idx="2248">
                  <c:v>7.6781803245840052E-3</c:v>
                </c:pt>
                <c:pt idx="2249">
                  <c:v>7.6757374249414312E-3</c:v>
                </c:pt>
                <c:pt idx="2250">
                  <c:v>7.673294724339641E-3</c:v>
                </c:pt>
                <c:pt idx="2251">
                  <c:v>7.6708522271751178E-3</c:v>
                </c:pt>
                <c:pt idx="2252">
                  <c:v>7.6684099384038973E-3</c:v>
                </c:pt>
                <c:pt idx="2253">
                  <c:v>7.6659678624224625E-3</c:v>
                </c:pt>
                <c:pt idx="2254">
                  <c:v>7.663526003947041E-3</c:v>
                </c:pt>
                <c:pt idx="2255">
                  <c:v>7.6610843674540519E-3</c:v>
                </c:pt>
                <c:pt idx="2256">
                  <c:v>7.6586429576597226E-3</c:v>
                </c:pt>
                <c:pt idx="2257">
                  <c:v>7.6562017789605363E-3</c:v>
                </c:pt>
                <c:pt idx="2258">
                  <c:v>7.6537608363924647E-3</c:v>
                </c:pt>
                <c:pt idx="2259">
                  <c:v>7.6513201341121828E-3</c:v>
                </c:pt>
                <c:pt idx="2260">
                  <c:v>7.648879676835918E-3</c:v>
                </c:pt>
                <c:pt idx="2261">
                  <c:v>7.6464394695197058E-3</c:v>
                </c:pt>
                <c:pt idx="2262">
                  <c:v>7.6439995163202212E-3</c:v>
                </c:pt>
                <c:pt idx="2263">
                  <c:v>7.6408628147017765E-3</c:v>
                </c:pt>
                <c:pt idx="2264">
                  <c:v>7.6390272035586904E-3</c:v>
                </c:pt>
                <c:pt idx="2265">
                  <c:v>7.6363327988993035E-3</c:v>
                </c:pt>
                <c:pt idx="2266">
                  <c:v>7.6338939483377999E-3</c:v>
                </c:pt>
                <c:pt idx="2267">
                  <c:v>7.6314553756340331E-3</c:v>
                </c:pt>
                <c:pt idx="2268">
                  <c:v>7.6290170855841666E-3</c:v>
                </c:pt>
                <c:pt idx="2269">
                  <c:v>7.6265790827445556E-3</c:v>
                </c:pt>
                <c:pt idx="2270">
                  <c:v>7.6241413716715556E-3</c:v>
                </c:pt>
                <c:pt idx="2271">
                  <c:v>7.6217039570014578E-3</c:v>
                </c:pt>
                <c:pt idx="2272">
                  <c:v>7.6192668434504895E-3</c:v>
                </c:pt>
                <c:pt idx="2273">
                  <c:v>7.6168300354950702E-3</c:v>
                </c:pt>
                <c:pt idx="2274">
                  <c:v>7.614393537691555E-3</c:v>
                </c:pt>
                <c:pt idx="2275">
                  <c:v>7.6119573548361075E-3</c:v>
                </c:pt>
                <c:pt idx="2276">
                  <c:v>7.6095214912452747E-3</c:v>
                </c:pt>
                <c:pt idx="2277">
                  <c:v>7.6070859518750922E-3</c:v>
                </c:pt>
                <c:pt idx="2278">
                  <c:v>7.6046507411220432E-3</c:v>
                </c:pt>
                <c:pt idx="2279">
                  <c:v>7.602215863462547E-3</c:v>
                </c:pt>
                <c:pt idx="2280">
                  <c:v>7.599781323772703E-3</c:v>
                </c:pt>
                <c:pt idx="2281">
                  <c:v>7.5973471266088666E-3</c:v>
                </c:pt>
                <c:pt idx="2282">
                  <c:v>7.594913276527393E-3</c:v>
                </c:pt>
                <c:pt idx="2283">
                  <c:v>7.5924797780846376E-3</c:v>
                </c:pt>
                <c:pt idx="2284">
                  <c:v>7.5900466359168917E-3</c:v>
                </c:pt>
                <c:pt idx="2285">
                  <c:v>7.5876138546604466E-3</c:v>
                </c:pt>
                <c:pt idx="2286">
                  <c:v>7.5851814389515937E-3</c:v>
                </c:pt>
                <c:pt idx="2287">
                  <c:v>7.5827493932667522E-3</c:v>
                </c:pt>
                <c:pt idx="2288">
                  <c:v>7.5803177224020857E-3</c:v>
                </c:pt>
                <c:pt idx="2289">
                  <c:v>7.5778864307540772E-3</c:v>
                </c:pt>
                <c:pt idx="2290">
                  <c:v>7.5754555231188903E-3</c:v>
                </c:pt>
                <c:pt idx="2291">
                  <c:v>7.5730250040528801E-3</c:v>
                </c:pt>
                <c:pt idx="2292">
                  <c:v>7.5705948780324661E-3</c:v>
                </c:pt>
                <c:pt idx="2293">
                  <c:v>7.5681651498538116E-3</c:v>
                </c:pt>
                <c:pt idx="2294">
                  <c:v>7.5657358240732719E-3</c:v>
                </c:pt>
                <c:pt idx="2295">
                  <c:v>7.5633069050873303E-3</c:v>
                </c:pt>
                <c:pt idx="2296">
                  <c:v>7.5608783977720861E-3</c:v>
                </c:pt>
                <c:pt idx="2297">
                  <c:v>7.5584503065240227E-3</c:v>
                </c:pt>
                <c:pt idx="2298">
                  <c:v>7.5551408893570482E-3</c:v>
                </c:pt>
                <c:pt idx="2299">
                  <c:v>7.5527137262465516E-3</c:v>
                </c:pt>
                <c:pt idx="2300">
                  <c:v>7.550821923718587E-3</c:v>
                </c:pt>
                <c:pt idx="2301">
                  <c:v>7.5483956057720292E-3</c:v>
                </c:pt>
                <c:pt idx="2302">
                  <c:v>7.5459697277135973E-3</c:v>
                </c:pt>
                <c:pt idx="2303">
                  <c:v>7.5435442940996467E-3</c:v>
                </c:pt>
                <c:pt idx="2304">
                  <c:v>7.5411193096464046E-3</c:v>
                </c:pt>
                <c:pt idx="2305">
                  <c:v>7.5386947788302905E-3</c:v>
                </c:pt>
                <c:pt idx="2306">
                  <c:v>7.5362707062076595E-3</c:v>
                </c:pt>
                <c:pt idx="2307">
                  <c:v>7.5338470965746751E-3</c:v>
                </c:pt>
                <c:pt idx="2308">
                  <c:v>7.5314239545676287E-3</c:v>
                </c:pt>
                <c:pt idx="2309">
                  <c:v>7.5290012844231313E-3</c:v>
                </c:pt>
                <c:pt idx="2310">
                  <c:v>7.5265790910972186E-3</c:v>
                </c:pt>
                <c:pt idx="2311">
                  <c:v>7.5241573791462457E-3</c:v>
                </c:pt>
                <c:pt idx="2312">
                  <c:v>7.5213587369162838E-3</c:v>
                </c:pt>
                <c:pt idx="2313">
                  <c:v>7.517932362164359E-3</c:v>
                </c:pt>
                <c:pt idx="2314">
                  <c:v>7.5155124068881918E-3</c:v>
                </c:pt>
                <c:pt idx="2315">
                  <c:v>7.5130929537703395E-3</c:v>
                </c:pt>
                <c:pt idx="2316">
                  <c:v>7.510328485755835E-3</c:v>
                </c:pt>
                <c:pt idx="2317">
                  <c:v>7.5082555735139778E-3</c:v>
                </c:pt>
                <c:pt idx="2318">
                  <c:v>7.5058376553283068E-3</c:v>
                </c:pt>
                <c:pt idx="2319">
                  <c:v>7.5034202579260523E-3</c:v>
                </c:pt>
                <c:pt idx="2320">
                  <c:v>7.5010033858635694E-3</c:v>
                </c:pt>
                <c:pt idx="2321">
                  <c:v>7.4985870439370217E-3</c:v>
                </c:pt>
                <c:pt idx="2322">
                  <c:v>7.4961712366228284E-3</c:v>
                </c:pt>
                <c:pt idx="2323">
                  <c:v>7.4937559685572808E-3</c:v>
                </c:pt>
                <c:pt idx="2324">
                  <c:v>7.4913412442167981E-3</c:v>
                </c:pt>
                <c:pt idx="2325">
                  <c:v>7.4889270685574161E-3</c:v>
                </c:pt>
                <c:pt idx="2326">
                  <c:v>7.4865134456558735E-3</c:v>
                </c:pt>
                <c:pt idx="2327">
                  <c:v>7.4841003805481421E-3</c:v>
                </c:pt>
                <c:pt idx="2328">
                  <c:v>7.4816878777905771E-3</c:v>
                </c:pt>
                <c:pt idx="2329">
                  <c:v>7.4792759417796617E-3</c:v>
                </c:pt>
                <c:pt idx="2330">
                  <c:v>7.4768645773914955E-3</c:v>
                </c:pt>
                <c:pt idx="2331">
                  <c:v>7.4744537888626894E-3</c:v>
                </c:pt>
                <c:pt idx="2332">
                  <c:v>7.4720435812292152E-3</c:v>
                </c:pt>
                <c:pt idx="2333">
                  <c:v>7.4696339588076199E-3</c:v>
                </c:pt>
                <c:pt idx="2334">
                  <c:v>7.467224926314131E-3</c:v>
                </c:pt>
                <c:pt idx="2335">
                  <c:v>7.4648164883850399E-3</c:v>
                </c:pt>
                <c:pt idx="2336">
                  <c:v>7.4624086494168296E-3</c:v>
                </c:pt>
                <c:pt idx="2337">
                  <c:v>7.4600014142855997E-3</c:v>
                </c:pt>
                <c:pt idx="2338">
                  <c:v>7.4575947875477056E-3</c:v>
                </c:pt>
                <c:pt idx="2339">
                  <c:v>7.4551887736795663E-3</c:v>
                </c:pt>
                <c:pt idx="2340">
                  <c:v>7.4527833772375374E-3</c:v>
                </c:pt>
                <c:pt idx="2341">
                  <c:v>7.4503786030977182E-3</c:v>
                </c:pt>
                <c:pt idx="2342">
                  <c:v>7.4479744556565919E-3</c:v>
                </c:pt>
                <c:pt idx="2343">
                  <c:v>7.445570939630386E-3</c:v>
                </c:pt>
                <c:pt idx="2344">
                  <c:v>7.4431680594155836E-3</c:v>
                </c:pt>
                <c:pt idx="2345">
                  <c:v>7.4407658198882842E-3</c:v>
                </c:pt>
                <c:pt idx="2346">
                  <c:v>7.4383642256048432E-3</c:v>
                </c:pt>
                <c:pt idx="2347">
                  <c:v>7.4359632809617437E-3</c:v>
                </c:pt>
                <c:pt idx="2348">
                  <c:v>7.4335629908350853E-3</c:v>
                </c:pt>
                <c:pt idx="2349">
                  <c:v>7.4311633597012872E-3</c:v>
                </c:pt>
                <c:pt idx="2350">
                  <c:v>7.4279844117164373E-3</c:v>
                </c:pt>
                <c:pt idx="2351">
                  <c:v>7.4260235333767355E-3</c:v>
                </c:pt>
                <c:pt idx="2352">
                  <c:v>7.4239684663002237E-3</c:v>
                </c:pt>
                <c:pt idx="2353">
                  <c:v>7.421571517260972E-3</c:v>
                </c:pt>
                <c:pt idx="2354">
                  <c:v>7.4191752501562291E-3</c:v>
                </c:pt>
                <c:pt idx="2355">
                  <c:v>7.4167796697022226E-3</c:v>
                </c:pt>
                <c:pt idx="2356">
                  <c:v>7.4143847805352436E-3</c:v>
                </c:pt>
                <c:pt idx="2357">
                  <c:v>7.4119905872116476E-3</c:v>
                </c:pt>
                <c:pt idx="2358">
                  <c:v>7.4095970943677258E-3</c:v>
                </c:pt>
                <c:pt idx="2359">
                  <c:v>7.4072043065598336E-3</c:v>
                </c:pt>
                <c:pt idx="2360">
                  <c:v>7.4048122284242623E-3</c:v>
                </c:pt>
                <c:pt idx="2361">
                  <c:v>7.4024208645973033E-3</c:v>
                </c:pt>
                <c:pt idx="2362">
                  <c:v>7.4000302196353118E-3</c:v>
                </c:pt>
                <c:pt idx="2363">
                  <c:v>7.3969575969190515E-3</c:v>
                </c:pt>
                <c:pt idx="2364">
                  <c:v>7.3952511047714609E-3</c:v>
                </c:pt>
                <c:pt idx="2365">
                  <c:v>7.3928626441421841E-3</c:v>
                </c:pt>
                <c:pt idx="2366">
                  <c:v>7.3904749206832321E-3</c:v>
                </c:pt>
                <c:pt idx="2367">
                  <c:v>7.3880879392707044E-3</c:v>
                </c:pt>
                <c:pt idx="2368">
                  <c:v>7.385360874776481E-3</c:v>
                </c:pt>
                <c:pt idx="2369">
                  <c:v>7.3833162204905989E-3</c:v>
                </c:pt>
                <c:pt idx="2370">
                  <c:v>7.3809314924755398E-3</c:v>
                </c:pt>
                <c:pt idx="2371">
                  <c:v>7.3785475247323262E-3</c:v>
                </c:pt>
                <c:pt idx="2372">
                  <c:v>7.3761643219771855E-3</c:v>
                </c:pt>
                <c:pt idx="2373">
                  <c:v>7.373781888766473E-3</c:v>
                </c:pt>
                <c:pt idx="2374">
                  <c:v>7.37140022973648E-3</c:v>
                </c:pt>
                <c:pt idx="2375">
                  <c:v>7.3690193494435619E-3</c:v>
                </c:pt>
                <c:pt idx="2376">
                  <c:v>7.3666392525240099E-3</c:v>
                </c:pt>
                <c:pt idx="2377">
                  <c:v>7.3642599435341793E-3</c:v>
                </c:pt>
                <c:pt idx="2378">
                  <c:v>7.3618814272702338E-3</c:v>
                </c:pt>
                <c:pt idx="2379">
                  <c:v>7.3595037081286563E-3</c:v>
                </c:pt>
                <c:pt idx="2380">
                  <c:v>7.3571267907457383E-3</c:v>
                </c:pt>
                <c:pt idx="2381">
                  <c:v>7.3547506798377071E-3</c:v>
                </c:pt>
                <c:pt idx="2382">
                  <c:v>7.3523753799609182E-3</c:v>
                </c:pt>
                <c:pt idx="2383">
                  <c:v>7.3500008956717267E-3</c:v>
                </c:pt>
                <c:pt idx="2384">
                  <c:v>7.3476272315264879E-3</c:v>
                </c:pt>
                <c:pt idx="2385">
                  <c:v>7.3452543922414293E-3</c:v>
                </c:pt>
                <c:pt idx="2386">
                  <c:v>7.3428823825327783E-3</c:v>
                </c:pt>
                <c:pt idx="2387">
                  <c:v>7.3405112067170819E-3</c:v>
                </c:pt>
                <c:pt idx="2388">
                  <c:v>7.3381408696704398E-3</c:v>
                </c:pt>
                <c:pt idx="2389">
                  <c:v>7.335771375709399E-3</c:v>
                </c:pt>
                <c:pt idx="2390">
                  <c:v>7.3334027297899951E-3</c:v>
                </c:pt>
                <c:pt idx="2391">
                  <c:v>7.3310349362287752E-3</c:v>
                </c:pt>
                <c:pt idx="2392">
                  <c:v>7.3286679997419668E-3</c:v>
                </c:pt>
                <c:pt idx="2393">
                  <c:v>7.3263019250457972E-3</c:v>
                </c:pt>
                <c:pt idx="2394">
                  <c:v>7.3239367166166858E-3</c:v>
                </c:pt>
                <c:pt idx="2395">
                  <c:v>7.3215723790109877E-3</c:v>
                </c:pt>
                <c:pt idx="2396">
                  <c:v>7.3192089169449304E-3</c:v>
                </c:pt>
                <c:pt idx="2397">
                  <c:v>7.3168463350548052E-3</c:v>
                </c:pt>
                <c:pt idx="2398">
                  <c:v>7.3144846377370953E-3</c:v>
                </c:pt>
                <c:pt idx="2399">
                  <c:v>7.3121238298679003E-3</c:v>
                </c:pt>
                <c:pt idx="2400">
                  <c:v>7.3097639158437033E-3</c:v>
                </c:pt>
                <c:pt idx="2401">
                  <c:v>7.3074049003807318E-3</c:v>
                </c:pt>
                <c:pt idx="2402">
                  <c:v>7.3047099889667066E-3</c:v>
                </c:pt>
                <c:pt idx="2403">
                  <c:v>7.3023529143512178E-3</c:v>
                </c:pt>
                <c:pt idx="2404">
                  <c:v>7.3003332913224028E-3</c:v>
                </c:pt>
                <c:pt idx="2405">
                  <c:v>7.2979779161475022E-3</c:v>
                </c:pt>
                <c:pt idx="2406">
                  <c:v>7.2956234623955396E-3</c:v>
                </c:pt>
                <c:pt idx="2407">
                  <c:v>7.2932699348626784E-3</c:v>
                </c:pt>
                <c:pt idx="2408">
                  <c:v>7.2909173381052739E-3</c:v>
                </c:pt>
                <c:pt idx="2409">
                  <c:v>7.2885656768395535E-3</c:v>
                </c:pt>
                <c:pt idx="2410">
                  <c:v>7.2862149555419364E-3</c:v>
                </c:pt>
                <c:pt idx="2411">
                  <c:v>7.283865178768778E-3</c:v>
                </c:pt>
                <c:pt idx="2412">
                  <c:v>7.2815163511563696E-3</c:v>
                </c:pt>
                <c:pt idx="2413">
                  <c:v>7.2791684774209386E-3</c:v>
                </c:pt>
                <c:pt idx="2414">
                  <c:v>7.2768215621987764E-3</c:v>
                </c:pt>
                <c:pt idx="2415">
                  <c:v>7.2744756098863661E-3</c:v>
                </c:pt>
                <c:pt idx="2416">
                  <c:v>7.2721306252798712E-3</c:v>
                </c:pt>
                <c:pt idx="2417">
                  <c:v>7.269786612935647E-3</c:v>
                </c:pt>
                <c:pt idx="2418">
                  <c:v>7.2667743186816125E-3</c:v>
                </c:pt>
                <c:pt idx="2419">
                  <c:v>7.2651015232594318E-3</c:v>
                </c:pt>
                <c:pt idx="2420">
                  <c:v>7.2627604551200875E-3</c:v>
                </c:pt>
                <c:pt idx="2421">
                  <c:v>7.2604203777082432E-3</c:v>
                </c:pt>
                <c:pt idx="2422">
                  <c:v>7.2580812955802543E-3</c:v>
                </c:pt>
                <c:pt idx="2423">
                  <c:v>7.255743213372412E-3</c:v>
                </c:pt>
                <c:pt idx="2424">
                  <c:v>7.2534061356410717E-3</c:v>
                </c:pt>
                <c:pt idx="2425">
                  <c:v>7.2510700669425887E-3</c:v>
                </c:pt>
                <c:pt idx="2426">
                  <c:v>7.2487350119931904E-3</c:v>
                </c:pt>
                <c:pt idx="2427">
                  <c:v>7.2464009752692959E-3</c:v>
                </c:pt>
                <c:pt idx="2428">
                  <c:v>7.2440679614871328E-3</c:v>
                </c:pt>
                <c:pt idx="2429">
                  <c:v>7.2417359752829924E-3</c:v>
                </c:pt>
                <c:pt idx="2430">
                  <c:v>7.2394050210533578E-3</c:v>
                </c:pt>
                <c:pt idx="2431">
                  <c:v>7.2370751037542647E-3</c:v>
                </c:pt>
                <c:pt idx="2432">
                  <c:v>7.2347462277022601E-3</c:v>
                </c:pt>
                <c:pt idx="2433">
                  <c:v>7.2324183976135714E-3</c:v>
                </c:pt>
                <c:pt idx="2434">
                  <c:v>7.230091617964618E-3</c:v>
                </c:pt>
                <c:pt idx="2435">
                  <c:v>7.2277658934716271E-3</c:v>
                </c:pt>
                <c:pt idx="2436">
                  <c:v>7.2254412290106984E-3</c:v>
                </c:pt>
                <c:pt idx="2437">
                  <c:v>7.2231176285786347E-3</c:v>
                </c:pt>
                <c:pt idx="2438">
                  <c:v>7.2207950972114077E-3</c:v>
                </c:pt>
                <c:pt idx="2439">
                  <c:v>7.2184736395453086E-3</c:v>
                </c:pt>
                <c:pt idx="2440">
                  <c:v>7.2161532599768208E-3</c:v>
                </c:pt>
                <c:pt idx="2441">
                  <c:v>7.2138339632221715E-3</c:v>
                </c:pt>
                <c:pt idx="2442">
                  <c:v>7.2115157539176522E-3</c:v>
                </c:pt>
                <c:pt idx="2443">
                  <c:v>7.209198636459746E-3</c:v>
                </c:pt>
                <c:pt idx="2444">
                  <c:v>7.2068826158044885E-3</c:v>
                </c:pt>
                <c:pt idx="2445">
                  <c:v>7.2045676962684269E-3</c:v>
                </c:pt>
                <c:pt idx="2446">
                  <c:v>7.2022538824878524E-3</c:v>
                </c:pt>
                <c:pt idx="2447">
                  <c:v>7.1999411791789925E-3</c:v>
                </c:pt>
                <c:pt idx="2448">
                  <c:v>7.1976295910580745E-3</c:v>
                </c:pt>
                <c:pt idx="2449">
                  <c:v>7.1953191223617097E-3</c:v>
                </c:pt>
                <c:pt idx="2450">
                  <c:v>7.1930097781258695E-3</c:v>
                </c:pt>
                <c:pt idx="2451">
                  <c:v>7.190701562507229E-3</c:v>
                </c:pt>
                <c:pt idx="2452">
                  <c:v>7.1883944806216959E-3</c:v>
                </c:pt>
                <c:pt idx="2453">
                  <c:v>7.1860885366259453E-3</c:v>
                </c:pt>
                <c:pt idx="2454">
                  <c:v>7.1837837353161405E-3</c:v>
                </c:pt>
                <c:pt idx="2455">
                  <c:v>7.1814800814085089E-3</c:v>
                </c:pt>
                <c:pt idx="2456">
                  <c:v>7.1791775792195978E-3</c:v>
                </c:pt>
                <c:pt idx="2457">
                  <c:v>7.1768762335455705E-3</c:v>
                </c:pt>
                <c:pt idx="2458">
                  <c:v>7.1745760491026545E-3</c:v>
                </c:pt>
                <c:pt idx="2459">
                  <c:v>7.1722770302873329E-3</c:v>
                </c:pt>
                <c:pt idx="2460">
                  <c:v>7.1699791818158332E-3</c:v>
                </c:pt>
                <c:pt idx="2461">
                  <c:v>7.1676825083244466E-3</c:v>
                </c:pt>
                <c:pt idx="2462">
                  <c:v>7.1653870142895926E-3</c:v>
                </c:pt>
                <c:pt idx="2463">
                  <c:v>7.1630927043475623E-3</c:v>
                </c:pt>
                <c:pt idx="2464">
                  <c:v>7.1607995832145832E-3</c:v>
                </c:pt>
                <c:pt idx="2465">
                  <c:v>7.1585076554470106E-3</c:v>
                </c:pt>
                <c:pt idx="2466">
                  <c:v>7.1562169255212638E-3</c:v>
                </c:pt>
                <c:pt idx="2467">
                  <c:v>7.1539273982335061E-3</c:v>
                </c:pt>
                <c:pt idx="2468">
                  <c:v>7.1509854946327778E-3</c:v>
                </c:pt>
                <c:pt idx="2469">
                  <c:v>7.1493519696375074E-3</c:v>
                </c:pt>
                <c:pt idx="2470">
                  <c:v>7.1470660776817851E-3</c:v>
                </c:pt>
                <c:pt idx="2471">
                  <c:v>7.1447814067493454E-3</c:v>
                </c:pt>
                <c:pt idx="2472">
                  <c:v>7.1421718550546132E-3</c:v>
                </c:pt>
                <c:pt idx="2473">
                  <c:v>7.1402157460997984E-3</c:v>
                </c:pt>
                <c:pt idx="2474">
                  <c:v>7.1379347657352099E-3</c:v>
                </c:pt>
                <c:pt idx="2475">
                  <c:v>7.1356550246992612E-3</c:v>
                </c:pt>
                <c:pt idx="2476">
                  <c:v>7.1333765277081795E-3</c:v>
                </c:pt>
                <c:pt idx="2477">
                  <c:v>7.1310992793982564E-3</c:v>
                </c:pt>
                <c:pt idx="2478">
                  <c:v>7.1288232842459109E-3</c:v>
                </c:pt>
                <c:pt idx="2479">
                  <c:v>7.1265485468874346E-3</c:v>
                </c:pt>
                <c:pt idx="2480">
                  <c:v>7.1242750721189907E-3</c:v>
                </c:pt>
                <c:pt idx="2481">
                  <c:v>7.1220028643370625E-3</c:v>
                </c:pt>
                <c:pt idx="2482">
                  <c:v>7.1197319281779414E-3</c:v>
                </c:pt>
                <c:pt idx="2483">
                  <c:v>7.1174622683578548E-3</c:v>
                </c:pt>
                <c:pt idx="2484">
                  <c:v>7.1151938891933497E-3</c:v>
                </c:pt>
                <c:pt idx="2485">
                  <c:v>7.1129267958003339E-3</c:v>
                </c:pt>
                <c:pt idx="2486">
                  <c:v>7.1106609924154185E-3</c:v>
                </c:pt>
                <c:pt idx="2487">
                  <c:v>7.1083964835150226E-3</c:v>
                </c:pt>
                <c:pt idx="2488">
                  <c:v>7.1061332740551819E-3</c:v>
                </c:pt>
                <c:pt idx="2489">
                  <c:v>7.1038713685123156E-3</c:v>
                </c:pt>
                <c:pt idx="2490">
                  <c:v>7.101610771442779E-3</c:v>
                </c:pt>
                <c:pt idx="2491">
                  <c:v>7.0993514875627994E-3</c:v>
                </c:pt>
                <c:pt idx="2492">
                  <c:v>7.0970852780227744E-3</c:v>
                </c:pt>
                <c:pt idx="2493">
                  <c:v>7.0947831943790618E-3</c:v>
                </c:pt>
                <c:pt idx="2494">
                  <c:v>7.0924425992213713E-3</c:v>
                </c:pt>
                <c:pt idx="2495">
                  <c:v>7.0900634210868674E-3</c:v>
                </c:pt>
                <c:pt idx="2496">
                  <c:v>7.0876455882729061E-3</c:v>
                </c:pt>
                <c:pt idx="2497">
                  <c:v>7.0851890294765241E-3</c:v>
                </c:pt>
                <c:pt idx="2498">
                  <c:v>7.0826936732348855E-3</c:v>
                </c:pt>
                <c:pt idx="2499">
                  <c:v>7.0801594477654106E-3</c:v>
                </c:pt>
                <c:pt idx="2500">
                  <c:v>7.0775862817651358E-3</c:v>
                </c:pt>
                <c:pt idx="2501">
                  <c:v>7.0749741038511615E-3</c:v>
                </c:pt>
                <c:pt idx="2502">
                  <c:v>7.0723228422409079E-3</c:v>
                </c:pt>
                <c:pt idx="2503">
                  <c:v>7.0696324256314114E-3</c:v>
                </c:pt>
                <c:pt idx="2504">
                  <c:v>7.0669027822400921E-3</c:v>
                </c:pt>
                <c:pt idx="2505">
                  <c:v>7.0641338410837307E-3</c:v>
                </c:pt>
                <c:pt idx="2506">
                  <c:v>7.0605159144854213E-3</c:v>
                </c:pt>
                <c:pt idx="2507">
                  <c:v>7.0576568805957862E-3</c:v>
                </c:pt>
                <c:pt idx="2508">
                  <c:v>7.0551748176406193E-3</c:v>
                </c:pt>
                <c:pt idx="2509">
                  <c:v>7.0522423082852725E-3</c:v>
                </c:pt>
                <c:pt idx="2510">
                  <c:v>7.0492701332192098E-3</c:v>
                </c:pt>
                <c:pt idx="2511">
                  <c:v>7.0462582207397872E-3</c:v>
                </c:pt>
                <c:pt idx="2512">
                  <c:v>7.0432064993841692E-3</c:v>
                </c:pt>
                <c:pt idx="2513">
                  <c:v>7.0401148979293282E-3</c:v>
                </c:pt>
                <c:pt idx="2514">
                  <c:v>7.0369833445926844E-3</c:v>
                </c:pt>
                <c:pt idx="2515">
                  <c:v>7.033811767831466E-3</c:v>
                </c:pt>
                <c:pt idx="2516">
                  <c:v>7.0306000962627735E-3</c:v>
                </c:pt>
                <c:pt idx="2517">
                  <c:v>7.0273482585037073E-3</c:v>
                </c:pt>
                <c:pt idx="2518">
                  <c:v>7.0240561827716874E-3</c:v>
                </c:pt>
                <c:pt idx="2519">
                  <c:v>7.0207237977637504E-3</c:v>
                </c:pt>
                <c:pt idx="2520">
                  <c:v>7.0173510318571886E-3</c:v>
                </c:pt>
                <c:pt idx="2521">
                  <c:v>7.0139378136691022E-3</c:v>
                </c:pt>
                <c:pt idx="2522">
                  <c:v>7.0104840716567196E-3</c:v>
                </c:pt>
                <c:pt idx="2523">
                  <c:v>7.0059838858327339E-3</c:v>
                </c:pt>
                <c:pt idx="2524">
                  <c:v>7.0029464055654245E-3</c:v>
                </c:pt>
                <c:pt idx="2525">
                  <c:v>6.9998789874059497E-3</c:v>
                </c:pt>
                <c:pt idx="2526">
                  <c:v>6.9962624349884095E-3</c:v>
                </c:pt>
                <c:pt idx="2527">
                  <c:v>6.9926050012725227E-3</c:v>
                </c:pt>
                <c:pt idx="2528">
                  <c:v>6.9889066145556455E-3</c:v>
                </c:pt>
                <c:pt idx="2529">
                  <c:v>6.9851672036147505E-3</c:v>
                </c:pt>
                <c:pt idx="2530">
                  <c:v>6.9813866966672578E-3</c:v>
                </c:pt>
                <c:pt idx="2531">
                  <c:v>6.9775650224102037E-3</c:v>
                </c:pt>
                <c:pt idx="2532">
                  <c:v>6.9737021092208806E-3</c:v>
                </c:pt>
                <c:pt idx="2533">
                  <c:v>6.9697978857163889E-3</c:v>
                </c:pt>
                <c:pt idx="2534">
                  <c:v>6.9658522804338929E-3</c:v>
                </c:pt>
                <c:pt idx="2535">
                  <c:v>6.9618652215908128E-3</c:v>
                </c:pt>
                <c:pt idx="2536">
                  <c:v>6.957836637964121E-3</c:v>
                </c:pt>
                <c:pt idx="2537">
                  <c:v>6.9537664580110459E-3</c:v>
                </c:pt>
                <c:pt idx="2538">
                  <c:v>6.9496546101088796E-3</c:v>
                </c:pt>
                <c:pt idx="2539">
                  <c:v>6.9455010227947866E-3</c:v>
                </c:pt>
                <c:pt idx="2540">
                  <c:v>6.9413056246059313E-3</c:v>
                </c:pt>
                <c:pt idx="2541">
                  <c:v>6.9370683439196057E-3</c:v>
                </c:pt>
                <c:pt idx="2542">
                  <c:v>6.9327891095127825E-3</c:v>
                </c:pt>
                <c:pt idx="2543">
                  <c:v>6.9284678496028818E-3</c:v>
                </c:pt>
                <c:pt idx="2544">
                  <c:v>6.9241044928070039E-3</c:v>
                </c:pt>
                <c:pt idx="2545">
                  <c:v>6.9196989676623133E-3</c:v>
                </c:pt>
                <c:pt idx="2546">
                  <c:v>6.9152512024661661E-3</c:v>
                </c:pt>
                <c:pt idx="2547">
                  <c:v>6.9107611259955348E-3</c:v>
                </c:pt>
                <c:pt idx="2548">
                  <c:v>6.9062286664678396E-3</c:v>
                </c:pt>
                <c:pt idx="2549">
                  <c:v>6.901653752660053E-3</c:v>
                </c:pt>
                <c:pt idx="2550">
                  <c:v>6.8970363128695311E-3</c:v>
                </c:pt>
                <c:pt idx="2551">
                  <c:v>6.8923762757133744E-3</c:v>
                </c:pt>
                <c:pt idx="2552">
                  <c:v>6.8876735696488112E-3</c:v>
                </c:pt>
                <c:pt idx="2553">
                  <c:v>6.8829281230531336E-3</c:v>
                </c:pt>
                <c:pt idx="2554">
                  <c:v>6.8781398646233782E-3</c:v>
                </c:pt>
                <c:pt idx="2555">
                  <c:v>6.8733087226569012E-3</c:v>
                </c:pt>
                <c:pt idx="2556">
                  <c:v>6.8684346257708029E-3</c:v>
                </c:pt>
                <c:pt idx="2557">
                  <c:v>6.8635175025022477E-3</c:v>
                </c:pt>
                <c:pt idx="2558">
                  <c:v>6.8571321492960635E-3</c:v>
                </c:pt>
                <c:pt idx="2559">
                  <c:v>6.8521164113111155E-3</c:v>
                </c:pt>
                <c:pt idx="2560">
                  <c:v>6.8477827776192157E-3</c:v>
                </c:pt>
                <c:pt idx="2561">
                  <c:v>6.8426866401871678E-3</c:v>
                </c:pt>
                <c:pt idx="2562">
                  <c:v>6.8375471087467332E-3</c:v>
                </c:pt>
                <c:pt idx="2563">
                  <c:v>6.8323641115952682E-3</c:v>
                </c:pt>
                <c:pt idx="2564">
                  <c:v>6.8271375771100651E-3</c:v>
                </c:pt>
                <c:pt idx="2565">
                  <c:v>6.8218674340680963E-3</c:v>
                </c:pt>
                <c:pt idx="2566">
                  <c:v>6.8165536109265901E-3</c:v>
                </c:pt>
                <c:pt idx="2567">
                  <c:v>6.8111960359029666E-3</c:v>
                </c:pt>
                <c:pt idx="2568">
                  <c:v>6.8057946380140066E-3</c:v>
                </c:pt>
                <c:pt idx="2569">
                  <c:v>6.800349345237322E-3</c:v>
                </c:pt>
                <c:pt idx="2570">
                  <c:v>6.7948600862699493E-3</c:v>
                </c:pt>
                <c:pt idx="2571">
                  <c:v>6.7893267896490528E-3</c:v>
                </c:pt>
                <c:pt idx="2572">
                  <c:v>6.7837493839117968E-3</c:v>
                </c:pt>
                <c:pt idx="2573">
                  <c:v>6.7781277973555376E-3</c:v>
                </c:pt>
                <c:pt idx="2574">
                  <c:v>6.7701471912329225E-3</c:v>
                </c:pt>
                <c:pt idx="2575">
                  <c:v>6.7667517964142831E-3</c:v>
                </c:pt>
                <c:pt idx="2576">
                  <c:v>6.760171530961756E-3</c:v>
                </c:pt>
                <c:pt idx="2577">
                  <c:v>6.7551982145630518E-3</c:v>
                </c:pt>
                <c:pt idx="2578">
                  <c:v>6.7493546520491776E-3</c:v>
                </c:pt>
                <c:pt idx="2579">
                  <c:v>6.7434664799392863E-3</c:v>
                </c:pt>
                <c:pt idx="2580">
                  <c:v>6.7375336266906061E-3</c:v>
                </c:pt>
                <c:pt idx="2581">
                  <c:v>6.7315560206804292E-3</c:v>
                </c:pt>
                <c:pt idx="2582">
                  <c:v>6.7255335903659841E-3</c:v>
                </c:pt>
                <c:pt idx="2583">
                  <c:v>6.719466264364371E-3</c:v>
                </c:pt>
                <c:pt idx="2584">
                  <c:v>6.7133539712127543E-3</c:v>
                </c:pt>
                <c:pt idx="2585">
                  <c:v>6.7071966393683624E-3</c:v>
                </c:pt>
                <c:pt idx="2586">
                  <c:v>6.7009941972884235E-3</c:v>
                </c:pt>
                <c:pt idx="2587">
                  <c:v>6.6947465735101019E-3</c:v>
                </c:pt>
                <c:pt idx="2588">
                  <c:v>6.688453696490626E-3</c:v>
                </c:pt>
                <c:pt idx="2589">
                  <c:v>6.6821154948470962E-3</c:v>
                </c:pt>
                <c:pt idx="2590">
                  <c:v>6.6757318967969326E-3</c:v>
                </c:pt>
                <c:pt idx="2591">
                  <c:v>6.6693028311970437E-3</c:v>
                </c:pt>
                <c:pt idx="2592">
                  <c:v>6.6628282262648497E-3</c:v>
                </c:pt>
                <c:pt idx="2593">
                  <c:v>6.6563080106973871E-3</c:v>
                </c:pt>
                <c:pt idx="2594">
                  <c:v>6.649742112792012E-3</c:v>
                </c:pt>
                <c:pt idx="2595">
                  <c:v>6.643130461325697E-3</c:v>
                </c:pt>
                <c:pt idx="2596">
                  <c:v>6.6364729845158621E-3</c:v>
                </c:pt>
                <c:pt idx="2597">
                  <c:v>6.6297696109796078E-3</c:v>
                </c:pt>
                <c:pt idx="2598">
                  <c:v>6.6230202692540985E-3</c:v>
                </c:pt>
                <c:pt idx="2599">
                  <c:v>6.6162248877965624E-3</c:v>
                </c:pt>
                <c:pt idx="2600">
                  <c:v>6.6093833951441638E-3</c:v>
                </c:pt>
                <c:pt idx="2601">
                  <c:v>6.6024957195942591E-3</c:v>
                </c:pt>
                <c:pt idx="2602">
                  <c:v>6.5955617899238206E-3</c:v>
                </c:pt>
                <c:pt idx="2603">
                  <c:v>6.5885815345101406E-3</c:v>
                </c:pt>
                <c:pt idx="2604">
                  <c:v>6.5815548818903835E-3</c:v>
                </c:pt>
                <c:pt idx="2605">
                  <c:v>6.5744817604418415E-3</c:v>
                </c:pt>
                <c:pt idx="2606">
                  <c:v>6.567362098781615E-3</c:v>
                </c:pt>
                <c:pt idx="2607">
                  <c:v>6.5601958254468684E-3</c:v>
                </c:pt>
                <c:pt idx="2608">
                  <c:v>6.5529828688148939E-3</c:v>
                </c:pt>
                <c:pt idx="2609">
                  <c:v>6.5457231574228558E-3</c:v>
                </c:pt>
                <c:pt idx="2610">
                  <c:v>6.5353892139086156E-3</c:v>
                </c:pt>
                <c:pt idx="2611">
                  <c:v>6.5280153895841408E-3</c:v>
                </c:pt>
                <c:pt idx="2612">
                  <c:v>6.5226017406416759E-3</c:v>
                </c:pt>
                <c:pt idx="2613">
                  <c:v>6.5151475693614458E-3</c:v>
                </c:pt>
                <c:pt idx="2614">
                  <c:v>6.5076462756152864E-3</c:v>
                </c:pt>
                <c:pt idx="2615">
                  <c:v>6.500097787860426E-3</c:v>
                </c:pt>
                <c:pt idx="2616">
                  <c:v>6.492502034634029E-3</c:v>
                </c:pt>
                <c:pt idx="2617">
                  <c:v>6.4848589443933236E-3</c:v>
                </c:pt>
                <c:pt idx="2618">
                  <c:v>6.4771684458353462E-3</c:v>
                </c:pt>
                <c:pt idx="2619">
                  <c:v>6.4694304670975811E-3</c:v>
                </c:pt>
                <c:pt idx="2620">
                  <c:v>6.4616449369570006E-3</c:v>
                </c:pt>
                <c:pt idx="2621">
                  <c:v>6.4538117840307052E-3</c:v>
                </c:pt>
                <c:pt idx="2622">
                  <c:v>6.445930936456179E-3</c:v>
                </c:pt>
                <c:pt idx="2623">
                  <c:v>6.4359573520338387E-3</c:v>
                </c:pt>
                <c:pt idx="2624">
                  <c:v>6.4254463943136386E-3</c:v>
                </c:pt>
                <c:pt idx="2625">
                  <c:v>6.4173946256218528E-3</c:v>
                </c:pt>
                <c:pt idx="2626">
                  <c:v>6.4092948356631041E-3</c:v>
                </c:pt>
                <c:pt idx="2627">
                  <c:v>6.4011469528146847E-3</c:v>
                </c:pt>
                <c:pt idx="2628">
                  <c:v>6.3917761059162359E-3</c:v>
                </c:pt>
                <c:pt idx="2629">
                  <c:v>6.3847066225974913E-3</c:v>
                </c:pt>
                <c:pt idx="2630">
                  <c:v>6.3764140323829821E-3</c:v>
                </c:pt>
                <c:pt idx="2631">
                  <c:v>6.3680730631876514E-3</c:v>
                </c:pt>
                <c:pt idx="2632">
                  <c:v>6.3596836436285997E-3</c:v>
                </c:pt>
                <c:pt idx="2633">
                  <c:v>6.3512457022429913E-3</c:v>
                </c:pt>
                <c:pt idx="2634">
                  <c:v>6.3427591676479267E-3</c:v>
                </c:pt>
                <c:pt idx="2635">
                  <c:v>6.3342239681407619E-3</c:v>
                </c:pt>
                <c:pt idx="2636">
                  <c:v>6.3256400320987893E-3</c:v>
                </c:pt>
                <c:pt idx="2637">
                  <c:v>6.3170072884588535E-3</c:v>
                </c:pt>
                <c:pt idx="2638">
                  <c:v>6.3083256654383746E-3</c:v>
                </c:pt>
                <c:pt idx="2639">
                  <c:v>6.2995950914146448E-3</c:v>
                </c:pt>
                <c:pt idx="2640">
                  <c:v>6.2908154951646367E-3</c:v>
                </c:pt>
                <c:pt idx="2641">
                  <c:v>6.2819868051455785E-3</c:v>
                </c:pt>
                <c:pt idx="2642">
                  <c:v>6.2731089496548265E-3</c:v>
                </c:pt>
                <c:pt idx="2643">
                  <c:v>6.2641818574693531E-3</c:v>
                </c:pt>
                <c:pt idx="2644">
                  <c:v>6.2552054568065785E-3</c:v>
                </c:pt>
                <c:pt idx="2645">
                  <c:v>6.246179676203667E-3</c:v>
                </c:pt>
                <c:pt idx="2646">
                  <c:v>6.2371044445175272E-3</c:v>
                </c:pt>
                <c:pt idx="2647">
                  <c:v>6.2279796898057072E-3</c:v>
                </c:pt>
                <c:pt idx="2648">
                  <c:v>6.2188053407652433E-3</c:v>
                </c:pt>
                <c:pt idx="2649">
                  <c:v>6.2095813259332999E-3</c:v>
                </c:pt>
                <c:pt idx="2650">
                  <c:v>6.2003075736072333E-3</c:v>
                </c:pt>
                <c:pt idx="2651">
                  <c:v>6.1909840126439519E-3</c:v>
                </c:pt>
                <c:pt idx="2652">
                  <c:v>6.1816105711809399E-3</c:v>
                </c:pt>
                <c:pt idx="2653">
                  <c:v>6.1721871779152337E-3</c:v>
                </c:pt>
                <c:pt idx="2654">
                  <c:v>6.1627137613040617E-3</c:v>
                </c:pt>
                <c:pt idx="2655">
                  <c:v>6.1531902498845881E-3</c:v>
                </c:pt>
                <c:pt idx="2656">
                  <c:v>6.1436165720341052E-3</c:v>
                </c:pt>
                <c:pt idx="2657">
                  <c:v>6.1339926563697134E-3</c:v>
                </c:pt>
                <c:pt idx="2658">
                  <c:v>6.124318431428577E-3</c:v>
                </c:pt>
                <c:pt idx="2659">
                  <c:v>6.1145938255879884E-3</c:v>
                </c:pt>
                <c:pt idx="2660">
                  <c:v>6.1048187673051757E-3</c:v>
                </c:pt>
                <c:pt idx="2661">
                  <c:v>6.0949931852771755E-3</c:v>
                </c:pt>
                <c:pt idx="2662">
                  <c:v>6.0816287659859469E-3</c:v>
                </c:pt>
                <c:pt idx="2663">
                  <c:v>6.0737679028655123E-3</c:v>
                </c:pt>
                <c:pt idx="2664">
                  <c:v>6.0652125810545243E-3</c:v>
                </c:pt>
                <c:pt idx="2665">
                  <c:v>6.0551841886180569E-3</c:v>
                </c:pt>
                <c:pt idx="2666">
                  <c:v>6.0451049148824154E-3</c:v>
                </c:pt>
                <c:pt idx="2667">
                  <c:v>6.0349746882248922E-3</c:v>
                </c:pt>
                <c:pt idx="2668">
                  <c:v>6.0247934372625878E-3</c:v>
                </c:pt>
                <c:pt idx="2669">
                  <c:v>6.0145610905326663E-3</c:v>
                </c:pt>
                <c:pt idx="2670">
                  <c:v>6.004277576332484E-3</c:v>
                </c:pt>
                <c:pt idx="2671">
                  <c:v>5.9939428232791414E-3</c:v>
                </c:pt>
                <c:pt idx="2672">
                  <c:v>5.9835567599897388E-3</c:v>
                </c:pt>
                <c:pt idx="2673">
                  <c:v>5.9731193147616324E-3</c:v>
                </c:pt>
                <c:pt idx="2674">
                  <c:v>5.9626304162918586E-3</c:v>
                </c:pt>
                <c:pt idx="2675">
                  <c:v>5.9520899929577098E-3</c:v>
                </c:pt>
                <c:pt idx="2676">
                  <c:v>5.941497973056542E-3</c:v>
                </c:pt>
                <c:pt idx="2677">
                  <c:v>5.9308542856051361E-3</c:v>
                </c:pt>
                <c:pt idx="2678">
                  <c:v>5.9170935092467403E-3</c:v>
                </c:pt>
                <c:pt idx="2679">
                  <c:v>5.909411621001226E-3</c:v>
                </c:pt>
                <c:pt idx="2680">
                  <c:v>5.8986125008431145E-3</c:v>
                </c:pt>
                <c:pt idx="2681">
                  <c:v>5.8877614268837419E-3</c:v>
                </c:pt>
                <c:pt idx="2682">
                  <c:v>5.8768583276602726E-3</c:v>
                </c:pt>
                <c:pt idx="2683">
                  <c:v>5.8659031315499988E-3</c:v>
                </c:pt>
                <c:pt idx="2684">
                  <c:v>5.8548957671700208E-3</c:v>
                </c:pt>
                <c:pt idx="2685">
                  <c:v>5.843836162897631E-3</c:v>
                </c:pt>
                <c:pt idx="2686">
                  <c:v>5.8327242472699936E-3</c:v>
                </c:pt>
                <c:pt idx="2687">
                  <c:v>5.8215599488242731E-3</c:v>
                </c:pt>
                <c:pt idx="2688">
                  <c:v>5.8103431960976337E-3</c:v>
                </c:pt>
                <c:pt idx="2689">
                  <c:v>5.7990739174673678E-3</c:v>
                </c:pt>
                <c:pt idx="2690">
                  <c:v>5.7877520416305117E-3</c:v>
                </c:pt>
                <c:pt idx="2691">
                  <c:v>5.7763774968044856E-3</c:v>
                </c:pt>
                <c:pt idx="2692">
                  <c:v>5.7649502117662621E-3</c:v>
                </c:pt>
                <c:pt idx="2693">
                  <c:v>5.7534701148131973E-3</c:v>
                </c:pt>
                <c:pt idx="2694">
                  <c:v>5.7419371345623915E-3</c:v>
                </c:pt>
                <c:pt idx="2695">
                  <c:v>5.7303511994710732E-3</c:v>
                </c:pt>
                <c:pt idx="2696">
                  <c:v>5.7187122380764066E-3</c:v>
                </c:pt>
                <c:pt idx="2697">
                  <c:v>5.7070201789155561E-3</c:v>
                </c:pt>
                <c:pt idx="2698">
                  <c:v>5.695274950365814E-3</c:v>
                </c:pt>
                <c:pt idx="2699">
                  <c:v>5.6834764810442806E-3</c:v>
                </c:pt>
                <c:pt idx="2700">
                  <c:v>5.6716246993282482E-3</c:v>
                </c:pt>
                <c:pt idx="2701">
                  <c:v>5.6597195338348172E-3</c:v>
                </c:pt>
                <c:pt idx="2702">
                  <c:v>5.6477609131011519E-3</c:v>
                </c:pt>
                <c:pt idx="2703">
                  <c:v>5.6357487655045446E-3</c:v>
                </c:pt>
                <c:pt idx="2704">
                  <c:v>5.6236830195821597E-3</c:v>
                </c:pt>
                <c:pt idx="2705">
                  <c:v>5.6115636037912253E-3</c:v>
                </c:pt>
                <c:pt idx="2706">
                  <c:v>5.599390446748842E-3</c:v>
                </c:pt>
                <c:pt idx="2707">
                  <c:v>5.587163476832302E-3</c:v>
                </c:pt>
                <c:pt idx="2708">
                  <c:v>5.5748826227386417E-3</c:v>
                </c:pt>
                <c:pt idx="2709">
                  <c:v>5.5625478126053451E-3</c:v>
                </c:pt>
                <c:pt idx="2710">
                  <c:v>5.5501589754491931E-3</c:v>
                </c:pt>
                <c:pt idx="2711">
                  <c:v>5.5377160394076697E-3</c:v>
                </c:pt>
                <c:pt idx="2712">
                  <c:v>5.525218932938003E-3</c:v>
                </c:pt>
                <c:pt idx="2713">
                  <c:v>5.5126675848171658E-3</c:v>
                </c:pt>
                <c:pt idx="2714">
                  <c:v>5.5000619233425141E-3</c:v>
                </c:pt>
                <c:pt idx="2715">
                  <c:v>5.4874018770512123E-3</c:v>
                </c:pt>
                <c:pt idx="2716">
                  <c:v>5.4746873744804248E-3</c:v>
                </c:pt>
                <c:pt idx="2717">
                  <c:v>5.4619183441673158E-3</c:v>
                </c:pt>
                <c:pt idx="2718">
                  <c:v>5.4490947145691138E-3</c:v>
                </c:pt>
                <c:pt idx="2719">
                  <c:v>5.4362164141430469E-3</c:v>
                </c:pt>
                <c:pt idx="2720">
                  <c:v>5.4232833713463435E-3</c:v>
                </c:pt>
                <c:pt idx="2721">
                  <c:v>5.4102955149559762E-3</c:v>
                </c:pt>
                <c:pt idx="2722">
                  <c:v>5.3972527731094289E-3</c:v>
                </c:pt>
                <c:pt idx="2723">
                  <c:v>5.3841550745836741E-3</c:v>
                </c:pt>
                <c:pt idx="2724">
                  <c:v>5.3710023477560043E-3</c:v>
                </c:pt>
                <c:pt idx="2725">
                  <c:v>5.3577945211635836E-3</c:v>
                </c:pt>
                <c:pt idx="2726">
                  <c:v>5.3445315233435764E-3</c:v>
                </c:pt>
                <c:pt idx="2727">
                  <c:v>5.331213282753211E-3</c:v>
                </c:pt>
                <c:pt idx="2728">
                  <c:v>5.3178397278497158E-3</c:v>
                </c:pt>
                <c:pt idx="2729">
                  <c:v>5.3005637639902403E-3</c:v>
                </c:pt>
                <c:pt idx="2730">
                  <c:v>5.290926389172057E-3</c:v>
                </c:pt>
                <c:pt idx="2731">
                  <c:v>5.2773864625521583E-3</c:v>
                </c:pt>
                <c:pt idx="2732">
                  <c:v>5.2637909356079149E-3</c:v>
                </c:pt>
                <c:pt idx="2733">
                  <c:v>5.2501397368764913E-3</c:v>
                </c:pt>
                <c:pt idx="2734">
                  <c:v>5.2364327948950518E-3</c:v>
                </c:pt>
                <c:pt idx="2735">
                  <c:v>5.2226700382007607E-3</c:v>
                </c:pt>
                <c:pt idx="2736">
                  <c:v>5.2088513952508464E-3</c:v>
                </c:pt>
                <c:pt idx="2737">
                  <c:v>5.1949767945025371E-3</c:v>
                </c:pt>
                <c:pt idx="2738">
                  <c:v>5.1810461645729333E-3</c:v>
                </c:pt>
                <c:pt idx="2739">
                  <c:v>5.1670594339192633E-3</c:v>
                </c:pt>
                <c:pt idx="2740">
                  <c:v>5.1530165309987552E-3</c:v>
                </c:pt>
                <c:pt idx="2741">
                  <c:v>5.1389173842686375E-3</c:v>
                </c:pt>
                <c:pt idx="2742">
                  <c:v>5.1247619224259466E-3</c:v>
                </c:pt>
                <c:pt idx="2743">
                  <c:v>5.1105500737680387E-3</c:v>
                </c:pt>
                <c:pt idx="2744">
                  <c:v>5.0962817669919502E-3</c:v>
                </c:pt>
                <c:pt idx="2745">
                  <c:v>5.0819569305549095E-3</c:v>
                </c:pt>
                <c:pt idx="2746">
                  <c:v>5.0675754926743366E-3</c:v>
                </c:pt>
                <c:pt idx="2747">
                  <c:v>5.0531373822071401E-3</c:v>
                </c:pt>
                <c:pt idx="2748">
                  <c:v>5.0386425274506763E-3</c:v>
                </c:pt>
                <c:pt idx="2749">
                  <c:v>5.0240908570220455E-3</c:v>
                </c:pt>
                <c:pt idx="2750">
                  <c:v>5.0094822994584121E-3</c:v>
                </c:pt>
                <c:pt idx="2751">
                  <c:v>4.9948167831370682E-3</c:v>
                </c:pt>
                <c:pt idx="2752">
                  <c:v>4.9801255966297475E-3</c:v>
                </c:pt>
                <c:pt idx="2753">
                  <c:v>4.9655188015762519E-3</c:v>
                </c:pt>
                <c:pt idx="2754">
                  <c:v>4.951006345699227E-3</c:v>
                </c:pt>
                <c:pt idx="2755">
                  <c:v>4.9365884150898154E-3</c:v>
                </c:pt>
                <c:pt idx="2756">
                  <c:v>4.9222651955194152E-3</c:v>
                </c:pt>
                <c:pt idx="2757">
                  <c:v>4.908036872999233E-3</c:v>
                </c:pt>
                <c:pt idx="2758">
                  <c:v>4.8939036333006669E-3</c:v>
                </c:pt>
                <c:pt idx="2759">
                  <c:v>4.8798656621951153E-3</c:v>
                </c:pt>
                <c:pt idx="2760">
                  <c:v>4.8659231456937846E-3</c:v>
                </c:pt>
                <c:pt idx="2761">
                  <c:v>4.852076269568073E-3</c:v>
                </c:pt>
                <c:pt idx="2762">
                  <c:v>4.8383252196693149E-3</c:v>
                </c:pt>
                <c:pt idx="2763">
                  <c:v>4.8246701819287807E-3</c:v>
                </c:pt>
                <c:pt idx="2764">
                  <c:v>4.8111113421978047E-3</c:v>
                </c:pt>
                <c:pt idx="2765">
                  <c:v>4.7976488864076572E-3</c:v>
                </c:pt>
                <c:pt idx="2766">
                  <c:v>4.7823814819469845E-3</c:v>
                </c:pt>
                <c:pt idx="2767">
                  <c:v>4.7710138696555049E-3</c:v>
                </c:pt>
                <c:pt idx="2768">
                  <c:v>4.7578416804761048E-3</c:v>
                </c:pt>
                <c:pt idx="2769">
                  <c:v>4.7447666186428705E-3</c:v>
                </c:pt>
                <c:pt idx="2770">
                  <c:v>4.7317888700071364E-3</c:v>
                </c:pt>
                <c:pt idx="2771">
                  <c:v>4.7189086204202368E-3</c:v>
                </c:pt>
                <c:pt idx="2772">
                  <c:v>4.70612605565357E-3</c:v>
                </c:pt>
                <c:pt idx="2773">
                  <c:v>4.6934413616384063E-3</c:v>
                </c:pt>
                <c:pt idx="2774">
                  <c:v>4.6808547243060161E-3</c:v>
                </c:pt>
                <c:pt idx="2775">
                  <c:v>4.6683663294277977E-3</c:v>
                </c:pt>
                <c:pt idx="2776">
                  <c:v>4.6559763628550854E-3</c:v>
                </c:pt>
                <c:pt idx="2777">
                  <c:v>4.6436850105990857E-3</c:v>
                </c:pt>
                <c:pt idx="2778">
                  <c:v>4.6314924583512607E-3</c:v>
                </c:pt>
                <c:pt idx="2779">
                  <c:v>4.6159617945562559E-3</c:v>
                </c:pt>
                <c:pt idx="2780">
                  <c:v>4.6074044976052164E-3</c:v>
                </c:pt>
                <c:pt idx="2781">
                  <c:v>4.5955094607297298E-3</c:v>
                </c:pt>
                <c:pt idx="2782">
                  <c:v>4.5837139674276273E-3</c:v>
                </c:pt>
                <c:pt idx="2783">
                  <c:v>4.5720182035502432E-3</c:v>
                </c:pt>
                <c:pt idx="2784">
                  <c:v>4.5587739723185194E-3</c:v>
                </c:pt>
                <c:pt idx="2785">
                  <c:v>4.5489266072351597E-3</c:v>
                </c:pt>
                <c:pt idx="2786">
                  <c:v>4.5375311467399371E-3</c:v>
                </c:pt>
                <c:pt idx="2787">
                  <c:v>4.5262361590747702E-3</c:v>
                </c:pt>
                <c:pt idx="2788">
                  <c:v>4.5150418300909934E-3</c:v>
                </c:pt>
                <c:pt idx="2789">
                  <c:v>4.503948345639941E-3</c:v>
                </c:pt>
                <c:pt idx="2790">
                  <c:v>4.4929558915729473E-3</c:v>
                </c:pt>
                <c:pt idx="2791">
                  <c:v>4.4820646539811548E-3</c:v>
                </c:pt>
                <c:pt idx="2792">
                  <c:v>4.4712748183961537E-3</c:v>
                </c:pt>
                <c:pt idx="2793">
                  <c:v>4.4605865709890224E-3</c:v>
                </c:pt>
                <c:pt idx="2794">
                  <c:v>4.4500000973712872E-3</c:v>
                </c:pt>
                <c:pt idx="2795">
                  <c:v>4.4395155836340905E-3</c:v>
                </c:pt>
                <c:pt idx="2796">
                  <c:v>4.4291332155488305E-3</c:v>
                </c:pt>
                <c:pt idx="2797">
                  <c:v>4.4188531786470975E-3</c:v>
                </c:pt>
                <c:pt idx="2798">
                  <c:v>4.408675659339778E-3</c:v>
                </c:pt>
                <c:pt idx="2799">
                  <c:v>4.3986008433183343E-3</c:v>
                </c:pt>
                <c:pt idx="2800">
                  <c:v>4.3886289161942926E-3</c:v>
                </c:pt>
                <c:pt idx="2801">
                  <c:v>4.3787600641387314E-3</c:v>
                </c:pt>
                <c:pt idx="2802">
                  <c:v>4.368994472923049E-3</c:v>
                </c:pt>
                <c:pt idx="2803">
                  <c:v>4.3593323282387075E-3</c:v>
                </c:pt>
                <c:pt idx="2804">
                  <c:v>4.3497738162567856E-3</c:v>
                </c:pt>
                <c:pt idx="2805">
                  <c:v>4.3403191226687454E-3</c:v>
                </c:pt>
                <c:pt idx="2806">
                  <c:v>4.3309684331660492E-3</c:v>
                </c:pt>
                <c:pt idx="2807">
                  <c:v>4.3217219339997115E-3</c:v>
                </c:pt>
                <c:pt idx="2808">
                  <c:v>4.3125798108611946E-3</c:v>
                </c:pt>
                <c:pt idx="2809">
                  <c:v>4.3035422495218967E-3</c:v>
                </c:pt>
                <c:pt idx="2810">
                  <c:v>4.2946094358331521E-3</c:v>
                </c:pt>
                <c:pt idx="2811">
                  <c:v>4.2857815558861034E-3</c:v>
                </c:pt>
                <c:pt idx="2812">
                  <c:v>4.2770587953722128E-3</c:v>
                </c:pt>
                <c:pt idx="2813">
                  <c:v>4.2684413401428145E-3</c:v>
                </c:pt>
                <c:pt idx="2814">
                  <c:v>4.2599293760492429E-3</c:v>
                </c:pt>
                <c:pt idx="2815">
                  <c:v>4.2515230891826405E-3</c:v>
                </c:pt>
                <c:pt idx="2816">
                  <c:v>4.2432226652344696E-3</c:v>
                </c:pt>
                <c:pt idx="2817">
                  <c:v>4.2350282898961922E-3</c:v>
                </c:pt>
                <c:pt idx="2818">
                  <c:v>4.2246487905561736E-3</c:v>
                </c:pt>
                <c:pt idx="2819">
                  <c:v>4.216697510521783E-3</c:v>
                </c:pt>
                <c:pt idx="2820">
                  <c:v>4.2099670129225331E-3</c:v>
                </c:pt>
                <c:pt idx="2821">
                  <c:v>4.2022139627206911E-3</c:v>
                </c:pt>
                <c:pt idx="2822">
                  <c:v>4.1945679172439299E-3</c:v>
                </c:pt>
                <c:pt idx="2823">
                  <c:v>4.1870290623435835E-3</c:v>
                </c:pt>
                <c:pt idx="2824">
                  <c:v>4.1795975837910504E-3</c:v>
                </c:pt>
                <c:pt idx="2825">
                  <c:v>4.1722736675975369E-3</c:v>
                </c:pt>
                <c:pt idx="2826">
                  <c:v>4.1650574994545053E-3</c:v>
                </c:pt>
                <c:pt idx="2827">
                  <c:v>4.157949265373162E-3</c:v>
                </c:pt>
                <c:pt idx="2828">
                  <c:v>4.1509491512048413E-3</c:v>
                </c:pt>
                <c:pt idx="2829">
                  <c:v>4.1440573426410054E-3</c:v>
                </c:pt>
                <c:pt idx="2830">
                  <c:v>4.137274025852733E-3</c:v>
                </c:pt>
                <c:pt idx="2831">
                  <c:v>4.1305993865314861E-3</c:v>
                </c:pt>
                <c:pt idx="2832">
                  <c:v>4.1240336105285991E-3</c:v>
                </c:pt>
                <c:pt idx="2833">
                  <c:v>4.1175768837753424E-3</c:v>
                </c:pt>
                <c:pt idx="2834">
                  <c:v>4.1094359125182223E-3</c:v>
                </c:pt>
                <c:pt idx="2835">
                  <c:v>4.104991321263185E-3</c:v>
                </c:pt>
                <c:pt idx="2836">
                  <c:v>4.0979963207643522E-3</c:v>
                </c:pt>
                <c:pt idx="2837">
                  <c:v>4.0928441860454967E-3</c:v>
                </c:pt>
                <c:pt idx="2838">
                  <c:v>4.0869354932304702E-3</c:v>
                </c:pt>
                <c:pt idx="2839">
                  <c:v>4.0811369650128881E-3</c:v>
                </c:pt>
                <c:pt idx="2840">
                  <c:v>4.0754487870842127E-3</c:v>
                </c:pt>
                <c:pt idx="2841">
                  <c:v>4.069871145215842E-3</c:v>
                </c:pt>
                <c:pt idx="2842">
                  <c:v>4.0644042254189827E-3</c:v>
                </c:pt>
                <c:pt idx="2843">
                  <c:v>4.059048213465033E-3</c:v>
                </c:pt>
                <c:pt idx="2844">
                  <c:v>4.0538032953651992E-3</c:v>
                </c:pt>
                <c:pt idx="2845">
                  <c:v>4.0486696567310076E-3</c:v>
                </c:pt>
                <c:pt idx="2846">
                  <c:v>4.0436474837335368E-3</c:v>
                </c:pt>
                <c:pt idx="2847">
                  <c:v>4.0387369620642488E-3</c:v>
                </c:pt>
                <c:pt idx="2848">
                  <c:v>4.0339382777343502E-3</c:v>
                </c:pt>
                <c:pt idx="2849">
                  <c:v>4.0292516163553671E-3</c:v>
                </c:pt>
                <c:pt idx="2850">
                  <c:v>4.0246771639385059E-3</c:v>
                </c:pt>
                <c:pt idx="2851">
                  <c:v>4.0202151065749092E-3</c:v>
                </c:pt>
                <c:pt idx="2852">
                  <c:v>4.015865629716231E-3</c:v>
                </c:pt>
                <c:pt idx="2853">
                  <c:v>4.0116289195335497E-3</c:v>
                </c:pt>
                <c:pt idx="2854">
                  <c:v>4.0075051617183277E-3</c:v>
                </c:pt>
                <c:pt idx="2855">
                  <c:v>4.0034945423617074E-3</c:v>
                </c:pt>
                <c:pt idx="2856">
                  <c:v>3.9995972471551511E-3</c:v>
                </c:pt>
                <c:pt idx="2857">
                  <c:v>3.9958134618700569E-3</c:v>
                </c:pt>
                <c:pt idx="2858">
                  <c:v>3.9921433725176314E-3</c:v>
                </c:pt>
                <c:pt idx="2859">
                  <c:v>3.988587165109081E-3</c:v>
                </c:pt>
                <c:pt idx="2860">
                  <c:v>3.9851450253358678E-3</c:v>
                </c:pt>
                <c:pt idx="2861">
                  <c:v>3.9818171389693902E-3</c:v>
                </c:pt>
                <c:pt idx="2862">
                  <c:v>3.9786036921807266E-3</c:v>
                </c:pt>
                <c:pt idx="2863">
                  <c:v>3.9755048705014673E-3</c:v>
                </c:pt>
                <c:pt idx="2864">
                  <c:v>3.9725208601026907E-3</c:v>
                </c:pt>
                <c:pt idx="2865">
                  <c:v>3.969651846595923E-3</c:v>
                </c:pt>
                <c:pt idx="2866">
                  <c:v>3.9668980161522427E-3</c:v>
                </c:pt>
                <c:pt idx="2867">
                  <c:v>3.964259554383176E-3</c:v>
                </c:pt>
                <c:pt idx="2868">
                  <c:v>3.9617366472999294E-3</c:v>
                </c:pt>
                <c:pt idx="2869">
                  <c:v>3.9593294805140289E-3</c:v>
                </c:pt>
                <c:pt idx="2870">
                  <c:v>3.9564049188811623E-3</c:v>
                </c:pt>
                <c:pt idx="2871">
                  <c:v>3.9542629998390311E-3</c:v>
                </c:pt>
                <c:pt idx="2872">
                  <c:v>3.9525196683598551E-3</c:v>
                </c:pt>
                <c:pt idx="2873">
                  <c:v>3.9505939781925292E-3</c:v>
                </c:pt>
                <c:pt idx="2874">
                  <c:v>3.9487849843578005E-3</c:v>
                </c:pt>
                <c:pt idx="2875">
                  <c:v>3.9470928729468113E-3</c:v>
                </c:pt>
                <c:pt idx="2876">
                  <c:v>3.9455178294911519E-3</c:v>
                </c:pt>
                <c:pt idx="2877">
                  <c:v>3.9440600400819648E-3</c:v>
                </c:pt>
                <c:pt idx="2878">
                  <c:v>3.9427196906505202E-3</c:v>
                </c:pt>
                <c:pt idx="2879">
                  <c:v>3.9414969670481526E-3</c:v>
                </c:pt>
                <c:pt idx="2880">
                  <c:v>3.9403920550462601E-3</c:v>
                </c:pt>
                <c:pt idx="2881">
                  <c:v>3.9394051404961772E-3</c:v>
                </c:pt>
                <c:pt idx="2882">
                  <c:v>3.9385364093291741E-3</c:v>
                </c:pt>
                <c:pt idx="2883">
                  <c:v>3.9377860473965853E-3</c:v>
                </c:pt>
                <c:pt idx="2884">
                  <c:v>3.9371542406296811E-3</c:v>
                </c:pt>
                <c:pt idx="2885">
                  <c:v>3.9365015382575308E-3</c:v>
                </c:pt>
                <c:pt idx="2886">
                  <c:v>3.9362470359982638E-3</c:v>
                </c:pt>
                <c:pt idx="2887">
                  <c:v>3.9359720099163553E-3</c:v>
                </c:pt>
                <c:pt idx="2888">
                  <c:v>3.9358315484339101E-3</c:v>
                </c:pt>
                <c:pt idx="2889">
                  <c:v>3.9357846263676777E-3</c:v>
                </c:pt>
                <c:pt idx="2890">
                  <c:v>3.9358851645854287E-3</c:v>
                </c:pt>
                <c:pt idx="2891">
                  <c:v>3.9361055857067839E-3</c:v>
                </c:pt>
                <c:pt idx="2892">
                  <c:v>3.9364460754232056E-3</c:v>
                </c:pt>
                <c:pt idx="2893">
                  <c:v>3.936906819665964E-3</c:v>
                </c:pt>
                <c:pt idx="2894">
                  <c:v>3.9374880043663296E-3</c:v>
                </c:pt>
                <c:pt idx="2895">
                  <c:v>3.9381898152957007E-3</c:v>
                </c:pt>
                <c:pt idx="2896">
                  <c:v>3.9390124383853475E-3</c:v>
                </c:pt>
                <c:pt idx="2897">
                  <c:v>3.9399560594866045E-3</c:v>
                </c:pt>
                <c:pt idx="2898">
                  <c:v>3.9410208646906142E-3</c:v>
                </c:pt>
                <c:pt idx="2899">
                  <c:v>3.9422070393690944E-3</c:v>
                </c:pt>
                <c:pt idx="2900">
                  <c:v>3.943514769932932E-3</c:v>
                </c:pt>
                <c:pt idx="2901">
                  <c:v>3.9449442419936531E-3</c:v>
                </c:pt>
                <c:pt idx="2902">
                  <c:v>3.946495641402592E-3</c:v>
                </c:pt>
                <c:pt idx="2903">
                  <c:v>3.9481691540910191E-3</c:v>
                </c:pt>
                <c:pt idx="2904">
                  <c:v>3.9499649659102687E-3</c:v>
                </c:pt>
                <c:pt idx="2905">
                  <c:v>3.9518832627916112E-3</c:v>
                </c:pt>
                <c:pt idx="2906">
                  <c:v>3.9539242305863809E-3</c:v>
                </c:pt>
                <c:pt idx="2907">
                  <c:v>3.9560880551459121E-3</c:v>
                </c:pt>
                <c:pt idx="2908">
                  <c:v>3.9583749224014753E-3</c:v>
                </c:pt>
                <c:pt idx="2909">
                  <c:v>3.9607850182044047E-3</c:v>
                </c:pt>
                <c:pt idx="2910">
                  <c:v>3.9633185283260985E-3</c:v>
                </c:pt>
                <c:pt idx="2911">
                  <c:v>3.9659756387777634E-3</c:v>
                </c:pt>
                <c:pt idx="2912">
                  <c:v>3.9687565353307974E-3</c:v>
                </c:pt>
                <c:pt idx="2913">
                  <c:v>3.9716614040763432E-3</c:v>
                </c:pt>
                <c:pt idx="2914">
                  <c:v>3.9746904305459907E-3</c:v>
                </c:pt>
                <c:pt idx="2915">
                  <c:v>3.9778438008308825E-3</c:v>
                </c:pt>
                <c:pt idx="2916">
                  <c:v>3.981121700862289E-3</c:v>
                </c:pt>
                <c:pt idx="2917">
                  <c:v>3.9845243163316724E-3</c:v>
                </c:pt>
                <c:pt idx="2918">
                  <c:v>3.9880518334101112E-3</c:v>
                </c:pt>
                <c:pt idx="2919">
                  <c:v>3.9917044376291955E-3</c:v>
                </c:pt>
                <c:pt idx="2920">
                  <c:v>3.9954823150001317E-3</c:v>
                </c:pt>
                <c:pt idx="2921">
                  <c:v>3.9993856513742543E-3</c:v>
                </c:pt>
                <c:pt idx="2922">
                  <c:v>4.0057733914711235E-3</c:v>
                </c:pt>
                <c:pt idx="2923">
                  <c:v>4.0100001903820015E-3</c:v>
                </c:pt>
                <c:pt idx="2924">
                  <c:v>4.0131421347666674E-3</c:v>
                </c:pt>
                <c:pt idx="2925">
                  <c:v>4.0175853585822097E-3</c:v>
                </c:pt>
                <c:pt idx="2926">
                  <c:v>4.0221550268526585E-3</c:v>
                </c:pt>
                <c:pt idx="2927">
                  <c:v>4.0268513255359295E-3</c:v>
                </c:pt>
                <c:pt idx="2928">
                  <c:v>4.0316744404567117E-3</c:v>
                </c:pt>
                <c:pt idx="2929">
                  <c:v>4.0366245575462756E-3</c:v>
                </c:pt>
                <c:pt idx="2930">
                  <c:v>4.0417018626559553E-3</c:v>
                </c:pt>
                <c:pt idx="2931">
                  <c:v>4.0469065417436667E-3</c:v>
                </c:pt>
                <c:pt idx="2932">
                  <c:v>4.0522387806074534E-3</c:v>
                </c:pt>
                <c:pt idx="2933">
                  <c:v>4.0576987652585217E-3</c:v>
                </c:pt>
                <c:pt idx="2934">
                  <c:v>4.0632866814949153E-3</c:v>
                </c:pt>
                <c:pt idx="2935">
                  <c:v>4.0714447899503625E-3</c:v>
                </c:pt>
                <c:pt idx="2936">
                  <c:v>4.0764934198644909E-3</c:v>
                </c:pt>
                <c:pt idx="2937">
                  <c:v>4.0825028542545994E-3</c:v>
                </c:pt>
                <c:pt idx="2938">
                  <c:v>4.0886410139151508E-3</c:v>
                </c:pt>
                <c:pt idx="2939">
                  <c:v>4.0949080845376074E-3</c:v>
                </c:pt>
                <c:pt idx="2940">
                  <c:v>4.1022285398195635E-3</c:v>
                </c:pt>
                <c:pt idx="2941">
                  <c:v>4.1078297027130617E-3</c:v>
                </c:pt>
                <c:pt idx="2942">
                  <c:v>4.114484621888792E-3</c:v>
                </c:pt>
                <c:pt idx="2943">
                  <c:v>4.121269195671573E-3</c:v>
                </c:pt>
                <c:pt idx="2944">
                  <c:v>4.1281836099127389E-3</c:v>
                </c:pt>
                <c:pt idx="2945">
                  <c:v>4.1352280506234962E-3</c:v>
                </c:pt>
                <c:pt idx="2946">
                  <c:v>4.142402703415371E-3</c:v>
                </c:pt>
                <c:pt idx="2947">
                  <c:v>4.1497077544594418E-3</c:v>
                </c:pt>
                <c:pt idx="2948">
                  <c:v>4.157143389447171E-3</c:v>
                </c:pt>
                <c:pt idx="2949">
                  <c:v>4.1647097943897649E-3</c:v>
                </c:pt>
                <c:pt idx="2950">
                  <c:v>4.1724071549786856E-3</c:v>
                </c:pt>
                <c:pt idx="2951">
                  <c:v>4.1802356572251398E-3</c:v>
                </c:pt>
                <c:pt idx="2952">
                  <c:v>4.1881954871403337E-3</c:v>
                </c:pt>
                <c:pt idx="2953">
                  <c:v>4.1962868303357936E-3</c:v>
                </c:pt>
                <c:pt idx="2954">
                  <c:v>4.2045098728227259E-3</c:v>
                </c:pt>
                <c:pt idx="2955">
                  <c:v>4.212864800532401E-3</c:v>
                </c:pt>
                <c:pt idx="2956">
                  <c:v>4.2213517993161531E-3</c:v>
                </c:pt>
                <c:pt idx="2957">
                  <c:v>4.2299710549453806E-3</c:v>
                </c:pt>
                <c:pt idx="2958">
                  <c:v>4.238722753511226E-3</c:v>
                </c:pt>
                <c:pt idx="2959">
                  <c:v>4.2476070807850874E-3</c:v>
                </c:pt>
                <c:pt idx="2960">
                  <c:v>4.2566242224584272E-3</c:v>
                </c:pt>
                <c:pt idx="2961">
                  <c:v>4.2657743647822599E-3</c:v>
                </c:pt>
                <c:pt idx="2962">
                  <c:v>4.2750576934480478E-3</c:v>
                </c:pt>
                <c:pt idx="2963">
                  <c:v>4.2844743943071251E-3</c:v>
                </c:pt>
                <c:pt idx="2964">
                  <c:v>4.2940246532907622E-3</c:v>
                </c:pt>
                <c:pt idx="2965">
                  <c:v>4.3037086563302296E-3</c:v>
                </c:pt>
                <c:pt idx="2966">
                  <c:v>4.3135265891969254E-3</c:v>
                </c:pt>
                <c:pt idx="2967">
                  <c:v>4.3234786379020562E-3</c:v>
                </c:pt>
                <c:pt idx="2968">
                  <c:v>4.3335649882170202E-3</c:v>
                </c:pt>
                <c:pt idx="2969">
                  <c:v>4.3437858261530238E-3</c:v>
                </c:pt>
                <c:pt idx="2970">
                  <c:v>4.3541413374814653E-3</c:v>
                </c:pt>
                <c:pt idx="2971">
                  <c:v>4.3646317079737429E-3</c:v>
                </c:pt>
                <c:pt idx="2972">
                  <c:v>4.3752571238808713E-3</c:v>
                </c:pt>
                <c:pt idx="2973">
                  <c:v>4.3860177708143766E-3</c:v>
                </c:pt>
                <c:pt idx="2974">
                  <c:v>4.398481480478722E-3</c:v>
                </c:pt>
                <c:pt idx="2975">
                  <c:v>4.4095325343107561E-3</c:v>
                </c:pt>
                <c:pt idx="2976">
                  <c:v>4.4191129569259857E-3</c:v>
                </c:pt>
                <c:pt idx="2977">
                  <c:v>4.4304163869579583E-3</c:v>
                </c:pt>
                <c:pt idx="2978">
                  <c:v>4.4418559775927235E-3</c:v>
                </c:pt>
                <c:pt idx="2979">
                  <c:v>4.4534319146816159E-3</c:v>
                </c:pt>
                <c:pt idx="2980">
                  <c:v>4.4651443839960336E-3</c:v>
                </c:pt>
                <c:pt idx="2981">
                  <c:v>4.4769935714672471E-3</c:v>
                </c:pt>
                <c:pt idx="2982">
                  <c:v>4.4889796630265266E-3</c:v>
                </c:pt>
                <c:pt idx="2983">
                  <c:v>4.5011028445252066E-3</c:v>
                </c:pt>
                <c:pt idx="2984">
                  <c:v>4.5133633018146213E-3</c:v>
                </c:pt>
                <c:pt idx="2985">
                  <c:v>4.5257612208260412E-3</c:v>
                </c:pt>
                <c:pt idx="2986">
                  <c:v>4.5382967875706726E-3</c:v>
                </c:pt>
                <c:pt idx="2987">
                  <c:v>4.5509701878199138E-3</c:v>
                </c:pt>
                <c:pt idx="2988">
                  <c:v>4.5637816072652271E-3</c:v>
                </c:pt>
                <c:pt idx="2989">
                  <c:v>4.5804565355034299E-3</c:v>
                </c:pt>
                <c:pt idx="2990">
                  <c:v>4.5898192480287037E-3</c:v>
                </c:pt>
                <c:pt idx="2991">
                  <c:v>4.6030458411294717E-3</c:v>
                </c:pt>
                <c:pt idx="2992">
                  <c:v>4.6164111970714572E-3</c:v>
                </c:pt>
                <c:pt idx="2993">
                  <c:v>4.6299155019458027E-3</c:v>
                </c:pt>
                <c:pt idx="2994">
                  <c:v>4.6435589414439704E-3</c:v>
                </c:pt>
                <c:pt idx="2995">
                  <c:v>4.6573417015771668E-3</c:v>
                </c:pt>
                <c:pt idx="2996">
                  <c:v>4.6712639681967261E-3</c:v>
                </c:pt>
                <c:pt idx="2997">
                  <c:v>4.6853259272339187E-3</c:v>
                </c:pt>
                <c:pt idx="2998">
                  <c:v>4.6995277646200151E-3</c:v>
                </c:pt>
                <c:pt idx="2999">
                  <c:v>4.7138696659665413E-3</c:v>
                </c:pt>
                <c:pt idx="3000">
                  <c:v>4.7283518175245121E-3</c:v>
                </c:pt>
                <c:pt idx="3001">
                  <c:v>4.7429744049853895E-3</c:v>
                </c:pt>
                <c:pt idx="3002">
                  <c:v>4.75773761436038E-3</c:v>
                </c:pt>
                <c:pt idx="3003">
                  <c:v>4.7726416314208819E-3</c:v>
                </c:pt>
                <c:pt idx="3004">
                  <c:v>4.7876866420981656E-3</c:v>
                </c:pt>
                <c:pt idx="3005">
                  <c:v>4.8028728322435654E-3</c:v>
                </c:pt>
                <c:pt idx="3006">
                  <c:v>4.8182003878682877E-3</c:v>
                </c:pt>
                <c:pt idx="3007">
                  <c:v>4.8336694946637948E-3</c:v>
                </c:pt>
                <c:pt idx="3008">
                  <c:v>4.8492803387212291E-3</c:v>
                </c:pt>
                <c:pt idx="3009">
                  <c:v>4.8650331058119889E-3</c:v>
                </c:pt>
                <c:pt idx="3010">
                  <c:v>4.8809279820272167E-3</c:v>
                </c:pt>
                <c:pt idx="3011">
                  <c:v>4.8969651529784386E-3</c:v>
                </c:pt>
                <c:pt idx="3012">
                  <c:v>4.9130569746935748E-3</c:v>
                </c:pt>
                <c:pt idx="3013">
                  <c:v>4.9290886386099686E-3</c:v>
                </c:pt>
                <c:pt idx="3014">
                  <c:v>4.9450593277811095E-3</c:v>
                </c:pt>
                <c:pt idx="3015">
                  <c:v>4.9609689165475146E-3</c:v>
                </c:pt>
                <c:pt idx="3016">
                  <c:v>4.9768172790898291E-3</c:v>
                </c:pt>
                <c:pt idx="3017">
                  <c:v>4.992604289668634E-3</c:v>
                </c:pt>
                <c:pt idx="3018">
                  <c:v>5.0083298227043827E-3</c:v>
                </c:pt>
                <c:pt idx="3019">
                  <c:v>5.0239937523777201E-3</c:v>
                </c:pt>
                <c:pt idx="3020">
                  <c:v>5.0395959529492274E-3</c:v>
                </c:pt>
                <c:pt idx="3021">
                  <c:v>5.0551362986794857E-3</c:v>
                </c:pt>
                <c:pt idx="3022">
                  <c:v>5.0706146639090122E-3</c:v>
                </c:pt>
                <c:pt idx="3023">
                  <c:v>5.0860309228184519E-3</c:v>
                </c:pt>
                <c:pt idx="3024">
                  <c:v>5.1013849496683861E-3</c:v>
                </c:pt>
                <c:pt idx="3025">
                  <c:v>5.1166766187993318E-3</c:v>
                </c:pt>
                <c:pt idx="3026">
                  <c:v>5.1319058046317423E-3</c:v>
                </c:pt>
                <c:pt idx="3027">
                  <c:v>5.1470723811064545E-3</c:v>
                </c:pt>
                <c:pt idx="3028">
                  <c:v>5.1621762227238577E-3</c:v>
                </c:pt>
                <c:pt idx="3029">
                  <c:v>5.1772172035846609E-3</c:v>
                </c:pt>
                <c:pt idx="3030">
                  <c:v>5.1921951982691894E-3</c:v>
                </c:pt>
                <c:pt idx="3031">
                  <c:v>5.2071100806383441E-3</c:v>
                </c:pt>
                <c:pt idx="3032">
                  <c:v>5.2219617251925143E-3</c:v>
                </c:pt>
                <c:pt idx="3033">
                  <c:v>5.2367500063521533E-3</c:v>
                </c:pt>
                <c:pt idx="3034">
                  <c:v>5.2514747980580978E-3</c:v>
                </c:pt>
                <c:pt idx="3035">
                  <c:v>5.2661359747308012E-3</c:v>
                </c:pt>
                <c:pt idx="3036">
                  <c:v>5.2807334107907167E-3</c:v>
                </c:pt>
                <c:pt idx="3037">
                  <c:v>5.2952669803385533E-3</c:v>
                </c:pt>
                <c:pt idx="3038">
                  <c:v>5.309736557554956E-3</c:v>
                </c:pt>
                <c:pt idx="3039">
                  <c:v>5.3241420169403142E-3</c:v>
                </c:pt>
                <c:pt idx="3040">
                  <c:v>5.3425689053554493E-3</c:v>
                </c:pt>
                <c:pt idx="3041">
                  <c:v>5.3527600789404772E-3</c:v>
                </c:pt>
                <c:pt idx="3042">
                  <c:v>5.3669724301563804E-3</c:v>
                </c:pt>
                <c:pt idx="3043">
                  <c:v>5.3811201605036274E-3</c:v>
                </c:pt>
                <c:pt idx="3044">
                  <c:v>5.3952031441628634E-3</c:v>
                </c:pt>
                <c:pt idx="3045">
                  <c:v>5.4092212557144137E-3</c:v>
                </c:pt>
                <c:pt idx="3046">
                  <c:v>5.4231743690191792E-3</c:v>
                </c:pt>
                <c:pt idx="3047">
                  <c:v>5.4370623587374212E-3</c:v>
                </c:pt>
                <c:pt idx="3048">
                  <c:v>5.4508850988899127E-3</c:v>
                </c:pt>
                <c:pt idx="3049">
                  <c:v>5.4646424638171709E-3</c:v>
                </c:pt>
                <c:pt idx="3050">
                  <c:v>5.4783343276998409E-3</c:v>
                </c:pt>
                <c:pt idx="3051">
                  <c:v>5.4919605650383119E-3</c:v>
                </c:pt>
                <c:pt idx="3052">
                  <c:v>5.505521050013229E-3</c:v>
                </c:pt>
                <c:pt idx="3053">
                  <c:v>5.5190156567253013E-3</c:v>
                </c:pt>
                <c:pt idx="3054">
                  <c:v>5.5324442595949819E-3</c:v>
                </c:pt>
                <c:pt idx="3055">
                  <c:v>5.545806732882852E-3</c:v>
                </c:pt>
                <c:pt idx="3056">
                  <c:v>5.5591029508494927E-3</c:v>
                </c:pt>
                <c:pt idx="3057">
                  <c:v>5.5723327878354212E-3</c:v>
                </c:pt>
                <c:pt idx="3058">
                  <c:v>5.5854961179413465E-3</c:v>
                </c:pt>
                <c:pt idx="3059">
                  <c:v>5.5985928156676579E-3</c:v>
                </c:pt>
                <c:pt idx="3060">
                  <c:v>5.6116227551150644E-3</c:v>
                </c:pt>
                <c:pt idx="3061">
                  <c:v>5.6245858106240831E-3</c:v>
                </c:pt>
                <c:pt idx="3062">
                  <c:v>5.6374818562954232E-3</c:v>
                </c:pt>
                <c:pt idx="3063">
                  <c:v>5.6503107667094099E-3</c:v>
                </c:pt>
                <c:pt idx="3064">
                  <c:v>5.6630724158068801E-3</c:v>
                </c:pt>
                <c:pt idx="3065">
                  <c:v>5.6757666782480953E-3</c:v>
                </c:pt>
                <c:pt idx="3066">
                  <c:v>5.6883934278939563E-3</c:v>
                </c:pt>
                <c:pt idx="3067">
                  <c:v>5.7009525393247884E-3</c:v>
                </c:pt>
                <c:pt idx="3068">
                  <c:v>5.7134438867212367E-3</c:v>
                </c:pt>
                <c:pt idx="3069">
                  <c:v>5.7258673442639463E-3</c:v>
                </c:pt>
                <c:pt idx="3070">
                  <c:v>5.7382227863733704E-3</c:v>
                </c:pt>
                <c:pt idx="3071">
                  <c:v>5.7505100871502179E-3</c:v>
                </c:pt>
                <c:pt idx="3072">
                  <c:v>5.7627291210149423E-3</c:v>
                </c:pt>
                <c:pt idx="3073">
                  <c:v>5.7748797620682524E-3</c:v>
                </c:pt>
                <c:pt idx="3074">
                  <c:v>5.7869618848904736E-3</c:v>
                </c:pt>
                <c:pt idx="3075">
                  <c:v>5.7989753633425067E-3</c:v>
                </c:pt>
                <c:pt idx="3076">
                  <c:v>5.8109200720846133E-3</c:v>
                </c:pt>
                <c:pt idx="3077">
                  <c:v>5.8227958852175021E-3</c:v>
                </c:pt>
                <c:pt idx="3078">
                  <c:v>5.8362837196668238E-3</c:v>
                </c:pt>
                <c:pt idx="3079">
                  <c:v>5.8463403215380794E-3</c:v>
                </c:pt>
                <c:pt idx="3080">
                  <c:v>5.8580086934867381E-3</c:v>
                </c:pt>
                <c:pt idx="3081">
                  <c:v>5.8696076667885677E-3</c:v>
                </c:pt>
                <c:pt idx="3082">
                  <c:v>5.8811371159439574E-3</c:v>
                </c:pt>
                <c:pt idx="3083">
                  <c:v>5.8925969149736801E-3</c:v>
                </c:pt>
                <c:pt idx="3084">
                  <c:v>5.9039869385379973E-3</c:v>
                </c:pt>
                <c:pt idx="3085">
                  <c:v>5.9153070604978097E-3</c:v>
                </c:pt>
                <c:pt idx="3086">
                  <c:v>5.9265571553535068E-3</c:v>
                </c:pt>
                <c:pt idx="3087">
                  <c:v>5.9377370972057975E-3</c:v>
                </c:pt>
                <c:pt idx="3088">
                  <c:v>5.9488467606350071E-3</c:v>
                </c:pt>
                <c:pt idx="3089">
                  <c:v>5.9598860196619086E-3</c:v>
                </c:pt>
                <c:pt idx="3090">
                  <c:v>5.9708547486270191E-3</c:v>
                </c:pt>
                <c:pt idx="3091">
                  <c:v>5.9817528217909199E-3</c:v>
                </c:pt>
                <c:pt idx="3092">
                  <c:v>5.992580113334256E-3</c:v>
                </c:pt>
                <c:pt idx="3093">
                  <c:v>6.0033364976774806E-3</c:v>
                </c:pt>
                <c:pt idx="3094">
                  <c:v>6.0140218491611108E-3</c:v>
                </c:pt>
                <c:pt idx="3095">
                  <c:v>6.0276555806648702E-3</c:v>
                </c:pt>
                <c:pt idx="3096">
                  <c:v>6.0359797022568884E-3</c:v>
                </c:pt>
                <c:pt idx="3097">
                  <c:v>6.0471405396711475E-3</c:v>
                </c:pt>
                <c:pt idx="3098">
                  <c:v>6.057530272185474E-3</c:v>
                </c:pt>
                <c:pt idx="3099">
                  <c:v>6.0678483251574988E-3</c:v>
                </c:pt>
                <c:pt idx="3100">
                  <c:v>6.078094572767867E-3</c:v>
                </c:pt>
                <c:pt idx="3101">
                  <c:v>6.0882688893570958E-3</c:v>
                </c:pt>
                <c:pt idx="3102">
                  <c:v>6.0983711493456383E-3</c:v>
                </c:pt>
                <c:pt idx="3103">
                  <c:v>6.1084012265943954E-3</c:v>
                </c:pt>
                <c:pt idx="3104">
                  <c:v>6.1183589956836926E-3</c:v>
                </c:pt>
                <c:pt idx="3105">
                  <c:v>6.1282443310339829E-3</c:v>
                </c:pt>
                <c:pt idx="3106">
                  <c:v>6.1380571065061673E-3</c:v>
                </c:pt>
                <c:pt idx="3107">
                  <c:v>6.1477971967605072E-3</c:v>
                </c:pt>
                <c:pt idx="3108">
                  <c:v>6.1574644756579033E-3</c:v>
                </c:pt>
                <c:pt idx="3109">
                  <c:v>6.1670588179385533E-3</c:v>
                </c:pt>
                <c:pt idx="3110">
                  <c:v>6.1765800974633578E-3</c:v>
                </c:pt>
                <c:pt idx="3111">
                  <c:v>6.1860281888925783E-3</c:v>
                </c:pt>
                <c:pt idx="3112">
                  <c:v>6.1954029661670518E-3</c:v>
                </c:pt>
                <c:pt idx="3113">
                  <c:v>6.2047043037072314E-3</c:v>
                </c:pt>
                <c:pt idx="3114">
                  <c:v>6.2139320756138261E-3</c:v>
                </c:pt>
                <c:pt idx="3115">
                  <c:v>6.2230861564671613E-3</c:v>
                </c:pt>
                <c:pt idx="3116">
                  <c:v>6.2321664204478822E-3</c:v>
                </c:pt>
                <c:pt idx="3117">
                  <c:v>6.2411727416566976E-3</c:v>
                </c:pt>
                <c:pt idx="3118">
                  <c:v>6.2501049945140608E-3</c:v>
                </c:pt>
                <c:pt idx="3119">
                  <c:v>6.2589630532006169E-3</c:v>
                </c:pt>
                <c:pt idx="3120">
                  <c:v>6.2677467921368191E-3</c:v>
                </c:pt>
                <c:pt idx="3121">
                  <c:v>6.2764560853434403E-3</c:v>
                </c:pt>
                <c:pt idx="3122">
                  <c:v>6.2850908074008061E-3</c:v>
                </c:pt>
                <c:pt idx="3123">
                  <c:v>6.2936508324895613E-3</c:v>
                </c:pt>
                <c:pt idx="3124">
                  <c:v>6.302136034790351E-3</c:v>
                </c:pt>
                <c:pt idx="3125">
                  <c:v>6.3105462884838204E-3</c:v>
                </c:pt>
                <c:pt idx="3126">
                  <c:v>6.3188814680703587E-3</c:v>
                </c:pt>
                <c:pt idx="3127">
                  <c:v>6.3271414477306109E-3</c:v>
                </c:pt>
                <c:pt idx="3128">
                  <c:v>6.3353261016452223E-3</c:v>
                </c:pt>
                <c:pt idx="3129">
                  <c:v>6.3434353043145819E-3</c:v>
                </c:pt>
                <c:pt idx="3130">
                  <c:v>6.3537503523303229E-3</c:v>
                </c:pt>
                <c:pt idx="3131">
                  <c:v>6.3616866224514013E-3</c:v>
                </c:pt>
                <c:pt idx="3132">
                  <c:v>6.3684287625775937E-3</c:v>
                </c:pt>
                <c:pt idx="3133">
                  <c:v>6.3762240416398441E-3</c:v>
                </c:pt>
                <c:pt idx="3134">
                  <c:v>6.3839432225343273E-3</c:v>
                </c:pt>
                <c:pt idx="3135">
                  <c:v>6.3915861798413687E-3</c:v>
                </c:pt>
                <c:pt idx="3136">
                  <c:v>6.3991527877416132E-3</c:v>
                </c:pt>
                <c:pt idx="3137">
                  <c:v>6.406642920415706E-3</c:v>
                </c:pt>
                <c:pt idx="3138">
                  <c:v>6.4140564522841004E-3</c:v>
                </c:pt>
                <c:pt idx="3139">
                  <c:v>6.4213932573675692E-3</c:v>
                </c:pt>
                <c:pt idx="3140">
                  <c:v>6.4286532103263738E-3</c:v>
                </c:pt>
                <c:pt idx="3141">
                  <c:v>6.4358361851812873E-3</c:v>
                </c:pt>
                <c:pt idx="3142">
                  <c:v>6.4429420562728268E-3</c:v>
                </c:pt>
                <c:pt idx="3143">
                  <c:v>6.4499706977816373E-3</c:v>
                </c:pt>
                <c:pt idx="3144">
                  <c:v>6.4569219840482361E-3</c:v>
                </c:pt>
                <c:pt idx="3145">
                  <c:v>6.4637957894930764E-3</c:v>
                </c:pt>
                <c:pt idx="3146">
                  <c:v>6.4735967333895417E-3</c:v>
                </c:pt>
                <c:pt idx="3147">
                  <c:v>6.4773104544801896E-3</c:v>
                </c:pt>
                <c:pt idx="3148">
                  <c:v>6.4848933578254275E-3</c:v>
                </c:pt>
                <c:pt idx="3149">
                  <c:v>6.4905136869075619E-3</c:v>
                </c:pt>
                <c:pt idx="3150">
                  <c:v>6.4969982015927741E-3</c:v>
                </c:pt>
                <c:pt idx="3151">
                  <c:v>6.5034044809397784E-3</c:v>
                </c:pt>
                <c:pt idx="3152">
                  <c:v>6.5097323992890921E-3</c:v>
                </c:pt>
                <c:pt idx="3153">
                  <c:v>6.5159818309012962E-3</c:v>
                </c:pt>
                <c:pt idx="3154">
                  <c:v>6.5221526499570359E-3</c:v>
                </c:pt>
                <c:pt idx="3155">
                  <c:v>6.5282447308767644E-3</c:v>
                </c:pt>
                <c:pt idx="3156">
                  <c:v>6.5342579477611906E-3</c:v>
                </c:pt>
                <c:pt idx="3157">
                  <c:v>6.5401921750307679E-3</c:v>
                </c:pt>
                <c:pt idx="3158">
                  <c:v>6.5460472869460773E-3</c:v>
                </c:pt>
                <c:pt idx="3159">
                  <c:v>6.5518231577677E-3</c:v>
                </c:pt>
                <c:pt idx="3160">
                  <c:v>6.557519661676281E-3</c:v>
                </c:pt>
                <c:pt idx="3161">
                  <c:v>6.5631366730922736E-3</c:v>
                </c:pt>
                <c:pt idx="3162">
                  <c:v>6.5686740661963228E-3</c:v>
                </c:pt>
                <c:pt idx="3163">
                  <c:v>6.5741317153289458E-3</c:v>
                </c:pt>
                <c:pt idx="3164">
                  <c:v>6.5795094946707877E-3</c:v>
                </c:pt>
                <c:pt idx="3165">
                  <c:v>6.5848072784024936E-3</c:v>
                </c:pt>
                <c:pt idx="3166">
                  <c:v>6.5900249411043887E-3</c:v>
                </c:pt>
                <c:pt idx="3167">
                  <c:v>6.5951623568771822E-3</c:v>
                </c:pt>
                <c:pt idx="3168">
                  <c:v>6.6002194000613912E-3</c:v>
                </c:pt>
                <c:pt idx="3169">
                  <c:v>6.6051959448376607E-3</c:v>
                </c:pt>
                <c:pt idx="3170">
                  <c:v>6.610091865626444E-3</c:v>
                </c:pt>
                <c:pt idx="3171">
                  <c:v>6.6149070364485141E-3</c:v>
                </c:pt>
                <c:pt idx="3172">
                  <c:v>6.6196413318042602E-3</c:v>
                </c:pt>
                <c:pt idx="3173">
                  <c:v>6.6242946258743274E-3</c:v>
                </c:pt>
                <c:pt idx="3174">
                  <c:v>6.6288667929992329E-3</c:v>
                </c:pt>
                <c:pt idx="3175">
                  <c:v>6.6333577073596217E-3</c:v>
                </c:pt>
                <c:pt idx="3176">
                  <c:v>6.6377672432960111E-3</c:v>
                </c:pt>
                <c:pt idx="3177">
                  <c:v>6.6420952750689821E-3</c:v>
                </c:pt>
                <c:pt idx="3178">
                  <c:v>6.646341677019052E-3</c:v>
                </c:pt>
                <c:pt idx="3179">
                  <c:v>6.6505063233268658E-3</c:v>
                </c:pt>
                <c:pt idx="3180">
                  <c:v>6.6545890883329406E-3</c:v>
                </c:pt>
                <c:pt idx="3181">
                  <c:v>6.6585898462179216E-3</c:v>
                </c:pt>
                <c:pt idx="3182">
                  <c:v>6.6642855131693324E-3</c:v>
                </c:pt>
                <c:pt idx="3183">
                  <c:v>6.6680867275792366E-3</c:v>
                </c:pt>
                <c:pt idx="3184">
                  <c:v>6.6706283711148728E-3</c:v>
                </c:pt>
                <c:pt idx="3185">
                  <c:v>6.6742880460779475E-3</c:v>
                </c:pt>
                <c:pt idx="3186">
                  <c:v>6.6778650676369011E-3</c:v>
                </c:pt>
                <c:pt idx="3187">
                  <c:v>6.6813593096526347E-3</c:v>
                </c:pt>
                <c:pt idx="3188">
                  <c:v>6.6847706466255374E-3</c:v>
                </c:pt>
                <c:pt idx="3189">
                  <c:v>6.6880989528961265E-3</c:v>
                </c:pt>
                <c:pt idx="3190">
                  <c:v>6.691344102485175E-3</c:v>
                </c:pt>
                <c:pt idx="3191">
                  <c:v>6.694505969893072E-3</c:v>
                </c:pt>
                <c:pt idx="3192">
                  <c:v>6.6975844293004627E-3</c:v>
                </c:pt>
                <c:pt idx="3193">
                  <c:v>6.7005793551278003E-3</c:v>
                </c:pt>
                <c:pt idx="3194">
                  <c:v>6.7034906213958578E-3</c:v>
                </c:pt>
                <c:pt idx="3195">
                  <c:v>6.7073587574473237E-3</c:v>
                </c:pt>
                <c:pt idx="3196">
                  <c:v>6.7105917046372809E-3</c:v>
                </c:pt>
                <c:pt idx="3197">
                  <c:v>6.7132031610483978E-3</c:v>
                </c:pt>
                <c:pt idx="3198">
                  <c:v>6.7157303831599791E-3</c:v>
                </c:pt>
                <c:pt idx="3199">
                  <c:v>6.7181732455523502E-3</c:v>
                </c:pt>
                <c:pt idx="3200">
                  <c:v>6.7208616289882173E-3</c:v>
                </c:pt>
                <c:pt idx="3201">
                  <c:v>6.7228053874224258E-3</c:v>
                </c:pt>
                <c:pt idx="3202">
                  <c:v>6.7249944158209729E-3</c:v>
                </c:pt>
                <c:pt idx="3203">
                  <c:v>6.7270985814626982E-3</c:v>
                </c:pt>
                <c:pt idx="3204">
                  <c:v>6.7291177584483108E-3</c:v>
                </c:pt>
                <c:pt idx="3205">
                  <c:v>6.7310518213581361E-3</c:v>
                </c:pt>
                <c:pt idx="3206">
                  <c:v>6.7329006442129469E-3</c:v>
                </c:pt>
                <c:pt idx="3207">
                  <c:v>6.7346641015131326E-3</c:v>
                </c:pt>
                <c:pt idx="3208">
                  <c:v>6.7363420672794661E-3</c:v>
                </c:pt>
                <c:pt idx="3209">
                  <c:v>6.7379344160922727E-3</c:v>
                </c:pt>
                <c:pt idx="3210">
                  <c:v>6.7394410219723255E-3</c:v>
                </c:pt>
                <c:pt idx="3211">
                  <c:v>6.7408617592601416E-3</c:v>
                </c:pt>
                <c:pt idx="3212">
                  <c:v>6.7421965023761743E-3</c:v>
                </c:pt>
                <c:pt idx="3213">
                  <c:v>6.7434451254211325E-3</c:v>
                </c:pt>
                <c:pt idx="3214">
                  <c:v>6.7446075028154695E-3</c:v>
                </c:pt>
                <c:pt idx="3215">
                  <c:v>6.7456835087398304E-3</c:v>
                </c:pt>
                <c:pt idx="3216">
                  <c:v>6.7466730173748601E-3</c:v>
                </c:pt>
                <c:pt idx="3217">
                  <c:v>6.7475759033808203E-3</c:v>
                </c:pt>
                <c:pt idx="3218">
                  <c:v>6.7483920405386755E-3</c:v>
                </c:pt>
                <c:pt idx="3219">
                  <c:v>6.7491213035086872E-3</c:v>
                </c:pt>
                <c:pt idx="3220">
                  <c:v>6.7497635663116284E-3</c:v>
                </c:pt>
                <c:pt idx="3221">
                  <c:v>6.7503187034478884E-3</c:v>
                </c:pt>
                <c:pt idx="3222">
                  <c:v>6.7507865890181762E-3</c:v>
                </c:pt>
                <c:pt idx="3223">
                  <c:v>6.7511670973630089E-3</c:v>
                </c:pt>
                <c:pt idx="3224">
                  <c:v>6.7514601029028398E-3</c:v>
                </c:pt>
                <c:pt idx="3225">
                  <c:v>6.7516654796584419E-3</c:v>
                </c:pt>
                <c:pt idx="3226">
                  <c:v>6.7517831020502683E-3</c:v>
                </c:pt>
                <c:pt idx="3227">
                  <c:v>6.7518128443389003E-3</c:v>
                </c:pt>
                <c:pt idx="3228">
                  <c:v>6.7517545808648549E-3</c:v>
                </c:pt>
                <c:pt idx="3229">
                  <c:v>6.7516081857288412E-3</c:v>
                </c:pt>
                <c:pt idx="3230">
                  <c:v>6.7513735334312486E-3</c:v>
                </c:pt>
                <c:pt idx="3231">
                  <c:v>6.7510504980727859E-3</c:v>
                </c:pt>
                <c:pt idx="3232">
                  <c:v>6.7506389539939704E-3</c:v>
                </c:pt>
                <c:pt idx="3233">
                  <c:v>6.7501387755353193E-3</c:v>
                </c:pt>
                <c:pt idx="3234">
                  <c:v>6.7493810085661465E-3</c:v>
                </c:pt>
                <c:pt idx="3235">
                  <c:v>6.7487679169886405E-3</c:v>
                </c:pt>
                <c:pt idx="3236">
                  <c:v>6.7481051763262911E-3</c:v>
                </c:pt>
                <c:pt idx="3237">
                  <c:v>6.7472492028741726E-3</c:v>
                </c:pt>
                <c:pt idx="3238">
                  <c:v>6.7463039665049962E-3</c:v>
                </c:pt>
                <c:pt idx="3239">
                  <c:v>6.7452693413194709E-3</c:v>
                </c:pt>
                <c:pt idx="3240">
                  <c:v>6.7441452015781778E-3</c:v>
                </c:pt>
                <c:pt idx="3241">
                  <c:v>6.7429314216216341E-3</c:v>
                </c:pt>
                <c:pt idx="3242">
                  <c:v>6.7416278759502291E-3</c:v>
                </c:pt>
                <c:pt idx="3243">
                  <c:v>6.7402344385047996E-3</c:v>
                </c:pt>
                <c:pt idx="3244">
                  <c:v>6.7387509837057991E-3</c:v>
                </c:pt>
                <c:pt idx="3245">
                  <c:v>6.7371773858937445E-3</c:v>
                </c:pt>
                <c:pt idx="3246">
                  <c:v>6.735513519249281E-3</c:v>
                </c:pt>
                <c:pt idx="3247">
                  <c:v>6.7337592581129257E-3</c:v>
                </c:pt>
                <c:pt idx="3248">
                  <c:v>6.7319144766653238E-3</c:v>
                </c:pt>
                <c:pt idx="3249">
                  <c:v>6.7299790492469924E-3</c:v>
                </c:pt>
                <c:pt idx="3250">
                  <c:v>6.7273572462323017E-3</c:v>
                </c:pt>
                <c:pt idx="3251">
                  <c:v>6.7258357537802738E-3</c:v>
                </c:pt>
                <c:pt idx="3252">
                  <c:v>6.7233047506132237E-3</c:v>
                </c:pt>
                <c:pt idx="3253">
                  <c:v>6.7213283657974188E-3</c:v>
                </c:pt>
                <c:pt idx="3254">
                  <c:v>6.7189378227539009E-3</c:v>
                </c:pt>
                <c:pt idx="3255">
                  <c:v>6.7164558795429485E-3</c:v>
                </c:pt>
                <c:pt idx="3256">
                  <c:v>6.7138824103452066E-3</c:v>
                </c:pt>
                <c:pt idx="3257">
                  <c:v>6.7112172893413202E-3</c:v>
                </c:pt>
                <c:pt idx="3258">
                  <c:v>6.7084603909517426E-3</c:v>
                </c:pt>
                <c:pt idx="3259">
                  <c:v>6.705611589516991E-3</c:v>
                </c:pt>
                <c:pt idx="3260">
                  <c:v>6.7026707589779022E-3</c:v>
                </c:pt>
                <c:pt idx="3261">
                  <c:v>6.6996377739947377E-3</c:v>
                </c:pt>
                <c:pt idx="3262">
                  <c:v>6.6965125087481425E-3</c:v>
                </c:pt>
                <c:pt idx="3263">
                  <c:v>6.6932948372588896E-3</c:v>
                </c:pt>
                <c:pt idx="3264">
                  <c:v>6.6899846341872404E-3</c:v>
                </c:pt>
                <c:pt idx="3265">
                  <c:v>6.68658177371384E-3</c:v>
                </c:pt>
                <c:pt idx="3266">
                  <c:v>6.6830861299393973E-3</c:v>
                </c:pt>
                <c:pt idx="3267">
                  <c:v>6.6794975772044296E-3</c:v>
                </c:pt>
                <c:pt idx="3268">
                  <c:v>6.6758159900093261E-3</c:v>
                </c:pt>
                <c:pt idx="3269">
                  <c:v>6.6720412423748598E-3</c:v>
                </c:pt>
                <c:pt idx="3270">
                  <c:v>6.6681732086415479E-3</c:v>
                </c:pt>
                <c:pt idx="3271">
                  <c:v>6.6642117633097797E-3</c:v>
                </c:pt>
                <c:pt idx="3272">
                  <c:v>6.6601885282047135E-3</c:v>
                </c:pt>
                <c:pt idx="3273">
                  <c:v>6.6561718333080222E-3</c:v>
                </c:pt>
                <c:pt idx="3274">
                  <c:v>6.6521641368932904E-3</c:v>
                </c:pt>
                <c:pt idx="3275">
                  <c:v>6.6481654561467707E-3</c:v>
                </c:pt>
                <c:pt idx="3276">
                  <c:v>6.6441758082547153E-3</c:v>
                </c:pt>
                <c:pt idx="3277">
                  <c:v>6.6401952102435047E-3</c:v>
                </c:pt>
                <c:pt idx="3278">
                  <c:v>6.6362236795391993E-3</c:v>
                </c:pt>
                <c:pt idx="3279">
                  <c:v>6.6322612330882436E-3</c:v>
                </c:pt>
                <c:pt idx="3280">
                  <c:v>6.6283078883166979E-3</c:v>
                </c:pt>
                <c:pt idx="3281">
                  <c:v>6.6243636621710067E-3</c:v>
                </c:pt>
                <c:pt idx="3282">
                  <c:v>6.6204285719972944E-3</c:v>
                </c:pt>
                <c:pt idx="3283">
                  <c:v>6.6165026349018774E-3</c:v>
                </c:pt>
                <c:pt idx="3284">
                  <c:v>6.6125858679910721E-3</c:v>
                </c:pt>
                <c:pt idx="3285">
                  <c:v>6.6086782885310669E-3</c:v>
                </c:pt>
                <c:pt idx="3286">
                  <c:v>6.6042237554686523E-3</c:v>
                </c:pt>
                <c:pt idx="3287">
                  <c:v>6.6003359211741497E-3</c:v>
                </c:pt>
                <c:pt idx="3288">
                  <c:v>6.5970108466384403E-3</c:v>
                </c:pt>
                <c:pt idx="3289">
                  <c:v>6.5931401888441599E-3</c:v>
                </c:pt>
                <c:pt idx="3290">
                  <c:v>6.5892788041921335E-3</c:v>
                </c:pt>
                <c:pt idx="3291">
                  <c:v>6.585426710268294E-3</c:v>
                </c:pt>
                <c:pt idx="3292">
                  <c:v>6.5815839239391494E-3</c:v>
                </c:pt>
                <c:pt idx="3293">
                  <c:v>6.5777504626307604E-3</c:v>
                </c:pt>
                <c:pt idx="3294">
                  <c:v>6.5739263432895712E-3</c:v>
                </c:pt>
                <c:pt idx="3295">
                  <c:v>6.5701115831817702E-3</c:v>
                </c:pt>
                <c:pt idx="3296">
                  <c:v>6.5663061994936101E-3</c:v>
                </c:pt>
                <c:pt idx="3297">
                  <c:v>6.562510209411343E-3</c:v>
                </c:pt>
                <c:pt idx="3298">
                  <c:v>6.5587236301212215E-3</c:v>
                </c:pt>
                <c:pt idx="3299">
                  <c:v>6.554946478889434E-3</c:v>
                </c:pt>
                <c:pt idx="3300">
                  <c:v>6.551178772822297E-3</c:v>
                </c:pt>
                <c:pt idx="3301">
                  <c:v>6.5463484853722775E-3</c:v>
                </c:pt>
                <c:pt idx="3302">
                  <c:v>6.5436717646072395E-3</c:v>
                </c:pt>
                <c:pt idx="3303">
                  <c:v>6.5399324969916961E-3</c:v>
                </c:pt>
                <c:pt idx="3304">
                  <c:v>6.5362027432858127E-3</c:v>
                </c:pt>
                <c:pt idx="3305">
                  <c:v>6.5324825205959058E-3</c:v>
                </c:pt>
                <c:pt idx="3306">
                  <c:v>6.5287718461082278E-3</c:v>
                </c:pt>
                <c:pt idx="3307">
                  <c:v>6.5250707370889671E-3</c:v>
                </c:pt>
                <c:pt idx="3308">
                  <c:v>6.5213792106444401E-3</c:v>
                </c:pt>
                <c:pt idx="3309">
                  <c:v>6.5176972839608993E-3</c:v>
                </c:pt>
                <c:pt idx="3310">
                  <c:v>6.514024974224597E-3</c:v>
                </c:pt>
                <c:pt idx="3311">
                  <c:v>6.5103622987017218E-3</c:v>
                </c:pt>
                <c:pt idx="3312">
                  <c:v>6.5067092743387178E-3</c:v>
                </c:pt>
                <c:pt idx="3313">
                  <c:v>6.5030659185616457E-3</c:v>
                </c:pt>
                <c:pt idx="3314">
                  <c:v>6.4994322484768219E-3</c:v>
                </c:pt>
                <c:pt idx="3315">
                  <c:v>6.4958082812704987E-3</c:v>
                </c:pt>
                <c:pt idx="3316">
                  <c:v>6.4921940339690565E-3</c:v>
                </c:pt>
                <c:pt idx="3317">
                  <c:v>6.4885895239985558E-3</c:v>
                </c:pt>
                <c:pt idx="3318">
                  <c:v>6.484994768385377E-3</c:v>
                </c:pt>
                <c:pt idx="3319">
                  <c:v>6.4814097843957086E-3</c:v>
                </c:pt>
                <c:pt idx="3320">
                  <c:v>6.4778345891358668E-3</c:v>
                </c:pt>
                <c:pt idx="3321">
                  <c:v>6.4742691997921042E-3</c:v>
                </c:pt>
                <c:pt idx="3322">
                  <c:v>6.4707136335506732E-3</c:v>
                </c:pt>
                <c:pt idx="3323">
                  <c:v>6.4671679076777622E-3</c:v>
                </c:pt>
                <c:pt idx="3324">
                  <c:v>6.4636320392796875E-3</c:v>
                </c:pt>
                <c:pt idx="3325">
                  <c:v>6.4601060455427017E-3</c:v>
                </c:pt>
                <c:pt idx="3326">
                  <c:v>6.4565899436530572E-3</c:v>
                </c:pt>
                <c:pt idx="3327">
                  <c:v>6.4530837507170702E-3</c:v>
                </c:pt>
                <c:pt idx="3328">
                  <c:v>6.4495874840009293E-3</c:v>
                </c:pt>
                <c:pt idx="3329">
                  <c:v>6.446101160770823E-3</c:v>
                </c:pt>
                <c:pt idx="3330">
                  <c:v>6.4426247978932594E-3</c:v>
                </c:pt>
                <c:pt idx="3331">
                  <c:v>6.4391584128742352E-3</c:v>
                </c:pt>
                <c:pt idx="3332">
                  <c:v>6.4357020228200668E-3</c:v>
                </c:pt>
                <c:pt idx="3333">
                  <c:v>6.4322556448370705E-3</c:v>
                </c:pt>
                <c:pt idx="3334">
                  <c:v>6.4288192961914348E-3</c:v>
                </c:pt>
                <c:pt idx="3335">
                  <c:v>6.42539299390954E-3</c:v>
                </c:pt>
                <c:pt idx="3336">
                  <c:v>6.4219767552575746E-3</c:v>
                </c:pt>
                <c:pt idx="3337">
                  <c:v>6.4185705975017271E-3</c:v>
                </c:pt>
                <c:pt idx="3338">
                  <c:v>6.4146902116490878E-3</c:v>
                </c:pt>
                <c:pt idx="3339">
                  <c:v>6.4117885931835872E-3</c:v>
                </c:pt>
                <c:pt idx="3340">
                  <c:v>6.4084127809937996E-3</c:v>
                </c:pt>
                <c:pt idx="3341">
                  <c:v>6.4050471183652036E-3</c:v>
                </c:pt>
                <c:pt idx="3342">
                  <c:v>6.4016916224041154E-3</c:v>
                </c:pt>
                <c:pt idx="3343">
                  <c:v>6.3983463103767235E-3</c:v>
                </c:pt>
                <c:pt idx="3344">
                  <c:v>6.3950111994692804E-3</c:v>
                </c:pt>
                <c:pt idx="3345">
                  <c:v>6.3916863068680385E-3</c:v>
                </c:pt>
                <c:pt idx="3346">
                  <c:v>6.3883716495993781E-3</c:v>
                </c:pt>
                <c:pt idx="3347">
                  <c:v>6.3850672450893597E-3</c:v>
                </c:pt>
                <c:pt idx="3348">
                  <c:v>6.3817731102844277E-3</c:v>
                </c:pt>
                <c:pt idx="3349">
                  <c:v>6.3784892625307066E-3</c:v>
                </c:pt>
                <c:pt idx="3350">
                  <c:v>6.3752157188545766E-3</c:v>
                </c:pt>
                <c:pt idx="3351">
                  <c:v>6.3710220455259758E-3</c:v>
                </c:pt>
                <c:pt idx="3352">
                  <c:v>6.3686996129597162E-3</c:v>
                </c:pt>
                <c:pt idx="3353">
                  <c:v>6.3654570848736824E-3</c:v>
                </c:pt>
                <c:pt idx="3354">
                  <c:v>6.3622249297701217E-3</c:v>
                </c:pt>
                <c:pt idx="3355">
                  <c:v>6.3590031648352863E-3</c:v>
                </c:pt>
                <c:pt idx="3356">
                  <c:v>6.355333892109627E-3</c:v>
                </c:pt>
                <c:pt idx="3357">
                  <c:v>6.3525908735773129E-3</c:v>
                </c:pt>
                <c:pt idx="3358">
                  <c:v>6.3494003818664879E-3</c:v>
                </c:pt>
                <c:pt idx="3359">
                  <c:v>6.3462203489095259E-3</c:v>
                </c:pt>
                <c:pt idx="3360">
                  <c:v>6.3430507919726153E-3</c:v>
                </c:pt>
                <c:pt idx="3361">
                  <c:v>6.3398917280821365E-3</c:v>
                </c:pt>
                <c:pt idx="3362">
                  <c:v>6.33674317466415E-3</c:v>
                </c:pt>
                <c:pt idx="3363">
                  <c:v>6.3336051486651002E-3</c:v>
                </c:pt>
                <c:pt idx="3364">
                  <c:v>6.3304776674311114E-3</c:v>
                </c:pt>
                <c:pt idx="3365">
                  <c:v>6.3273607480685001E-3</c:v>
                </c:pt>
                <c:pt idx="3366">
                  <c:v>6.3242544077635188E-3</c:v>
                </c:pt>
                <c:pt idx="3367">
                  <c:v>6.3211586636224837E-3</c:v>
                </c:pt>
                <c:pt idx="3368">
                  <c:v>6.3180735329915194E-3</c:v>
                </c:pt>
                <c:pt idx="3369">
                  <c:v>6.3149990329769423E-3</c:v>
                </c:pt>
                <c:pt idx="3370">
                  <c:v>6.3119351806850688E-3</c:v>
                </c:pt>
                <c:pt idx="3371">
                  <c:v>6.3088819933021512E-3</c:v>
                </c:pt>
                <c:pt idx="3372">
                  <c:v>6.3058394881743141E-3</c:v>
                </c:pt>
                <c:pt idx="3373">
                  <c:v>6.3028076823279378E-3</c:v>
                </c:pt>
                <c:pt idx="3374">
                  <c:v>6.2997865929492747E-3</c:v>
                </c:pt>
                <c:pt idx="3375">
                  <c:v>6.2967762373045133E-3</c:v>
                </c:pt>
                <c:pt idx="3376">
                  <c:v>6.29377663249997E-3</c:v>
                </c:pt>
                <c:pt idx="3377">
                  <c:v>6.2907877957218972E-3</c:v>
                </c:pt>
                <c:pt idx="3378">
                  <c:v>6.2878097440766112E-3</c:v>
                </c:pt>
                <c:pt idx="3379">
                  <c:v>6.2848424950701087E-3</c:v>
                </c:pt>
                <c:pt idx="3380">
                  <c:v>6.2818860655688979E-3</c:v>
                </c:pt>
                <c:pt idx="3381">
                  <c:v>6.2789404725993592E-3</c:v>
                </c:pt>
                <c:pt idx="3382">
                  <c:v>6.2760057337474251E-3</c:v>
                </c:pt>
                <c:pt idx="3383">
                  <c:v>6.2730818661194121E-3</c:v>
                </c:pt>
                <c:pt idx="3384">
                  <c:v>6.2701688867417005E-3</c:v>
                </c:pt>
                <c:pt idx="3385">
                  <c:v>6.2672668128005427E-3</c:v>
                </c:pt>
                <c:pt idx="3386">
                  <c:v>6.2643756615621271E-3</c:v>
                </c:pt>
                <c:pt idx="3387">
                  <c:v>6.2614954502127063E-3</c:v>
                </c:pt>
                <c:pt idx="3388">
                  <c:v>6.2586261958585965E-3</c:v>
                </c:pt>
                <c:pt idx="3389">
                  <c:v>6.2557679156061141E-3</c:v>
                </c:pt>
                <c:pt idx="3390">
                  <c:v>6.2521091370459914E-3</c:v>
                </c:pt>
                <c:pt idx="3391">
                  <c:v>6.2492760053167729E-3</c:v>
                </c:pt>
                <c:pt idx="3392">
                  <c:v>6.2468563855322401E-3</c:v>
                </c:pt>
                <c:pt idx="3393">
                  <c:v>6.2440437529254211E-3</c:v>
                </c:pt>
                <c:pt idx="3394">
                  <c:v>6.2412421828295095E-3</c:v>
                </c:pt>
                <c:pt idx="3395">
                  <c:v>6.2384516926705658E-3</c:v>
                </c:pt>
                <c:pt idx="3396">
                  <c:v>6.2356722994749703E-3</c:v>
                </c:pt>
                <c:pt idx="3397">
                  <c:v>6.2329040201891672E-3</c:v>
                </c:pt>
                <c:pt idx="3398">
                  <c:v>6.2301468722392173E-3</c:v>
                </c:pt>
                <c:pt idx="3399">
                  <c:v>6.2274008728113728E-3</c:v>
                </c:pt>
                <c:pt idx="3400">
                  <c:v>6.2246660389320141E-3</c:v>
                </c:pt>
                <c:pt idx="3401">
                  <c:v>6.2219423878673297E-3</c:v>
                </c:pt>
                <c:pt idx="3402">
                  <c:v>6.2192299370433801E-3</c:v>
                </c:pt>
                <c:pt idx="3403">
                  <c:v>6.2165287032467376E-3</c:v>
                </c:pt>
                <c:pt idx="3404">
                  <c:v>6.2138387038235265E-3</c:v>
                </c:pt>
                <c:pt idx="3405">
                  <c:v>6.2111599559599995E-3</c:v>
                </c:pt>
                <c:pt idx="3406">
                  <c:v>6.2077324121112554E-3</c:v>
                </c:pt>
                <c:pt idx="3407">
                  <c:v>6.2058362836570069E-3</c:v>
                </c:pt>
                <c:pt idx="3408">
                  <c:v>6.2028144757331205E-3</c:v>
                </c:pt>
                <c:pt idx="3409">
                  <c:v>6.2005578236679071E-3</c:v>
                </c:pt>
                <c:pt idx="3410">
                  <c:v>6.1979355911567779E-3</c:v>
                </c:pt>
                <c:pt idx="3411">
                  <c:v>6.1953247134827194E-3</c:v>
                </c:pt>
                <c:pt idx="3412">
                  <c:v>6.1927252076721118E-3</c:v>
                </c:pt>
                <c:pt idx="3413">
                  <c:v>6.1901370905914632E-3</c:v>
                </c:pt>
                <c:pt idx="3414">
                  <c:v>6.1875603798267065E-3</c:v>
                </c:pt>
                <c:pt idx="3415">
                  <c:v>6.1849950924042219E-3</c:v>
                </c:pt>
                <c:pt idx="3416">
                  <c:v>6.1824412455102618E-3</c:v>
                </c:pt>
                <c:pt idx="3417">
                  <c:v>6.1798988563310786E-3</c:v>
                </c:pt>
                <c:pt idx="3418">
                  <c:v>6.1773679422127969E-3</c:v>
                </c:pt>
                <c:pt idx="3419">
                  <c:v>6.1748485197821168E-3</c:v>
                </c:pt>
                <c:pt idx="3420">
                  <c:v>6.172340606864779E-3</c:v>
                </c:pt>
                <c:pt idx="3421">
                  <c:v>6.1698442204072279E-3</c:v>
                </c:pt>
                <c:pt idx="3422">
                  <c:v>6.1673593775957158E-3</c:v>
                </c:pt>
                <c:pt idx="3423">
                  <c:v>6.1648860953766871E-3</c:v>
                </c:pt>
                <c:pt idx="3424">
                  <c:v>6.1624243914959465E-3</c:v>
                </c:pt>
                <c:pt idx="3425">
                  <c:v>6.1599742825002579E-3</c:v>
                </c:pt>
                <c:pt idx="3426">
                  <c:v>6.1575357859755542E-3</c:v>
                </c:pt>
                <c:pt idx="3427">
                  <c:v>6.1551089187883434E-3</c:v>
                </c:pt>
                <c:pt idx="3428">
                  <c:v>6.1526936984446223E-3</c:v>
                </c:pt>
                <c:pt idx="3429">
                  <c:v>6.1502901418908351E-3</c:v>
                </c:pt>
                <c:pt idx="3430">
                  <c:v>6.1478982665530424E-3</c:v>
                </c:pt>
                <c:pt idx="3431">
                  <c:v>6.1455180893776884E-3</c:v>
                </c:pt>
                <c:pt idx="3432">
                  <c:v>6.1431496275510256E-3</c:v>
                </c:pt>
                <c:pt idx="3433">
                  <c:v>6.1407928984191784E-3</c:v>
                </c:pt>
                <c:pt idx="3434">
                  <c:v>6.1384479190085273E-3</c:v>
                </c:pt>
                <c:pt idx="3435">
                  <c:v>6.1361147065852606E-3</c:v>
                </c:pt>
                <c:pt idx="3436">
                  <c:v>6.1337932783356308E-3</c:v>
                </c:pt>
                <c:pt idx="3437">
                  <c:v>6.1314836513659543E-3</c:v>
                </c:pt>
                <c:pt idx="3438">
                  <c:v>6.1291858430223556E-3</c:v>
                </c:pt>
                <c:pt idx="3439">
                  <c:v>6.1268998702512789E-3</c:v>
                </c:pt>
                <c:pt idx="3440">
                  <c:v>6.1246257503988488E-3</c:v>
                </c:pt>
                <c:pt idx="3441">
                  <c:v>6.1223635004914456E-3</c:v>
                </c:pt>
                <c:pt idx="3442">
                  <c:v>6.119472363002032E-3</c:v>
                </c:pt>
                <c:pt idx="3443">
                  <c:v>6.1172373091800125E-3</c:v>
                </c:pt>
                <c:pt idx="3444">
                  <c:v>6.1153310407568995E-3</c:v>
                </c:pt>
                <c:pt idx="3445">
                  <c:v>6.113118149846386E-3</c:v>
                </c:pt>
                <c:pt idx="3446">
                  <c:v>6.1109172172901793E-3</c:v>
                </c:pt>
                <c:pt idx="3447">
                  <c:v>6.108728260434404E-3</c:v>
                </c:pt>
                <c:pt idx="3448">
                  <c:v>6.1065512963054402E-3</c:v>
                </c:pt>
                <c:pt idx="3449">
                  <c:v>6.1043863420895406E-3</c:v>
                </c:pt>
                <c:pt idx="3450">
                  <c:v>6.1022334150528934E-3</c:v>
                </c:pt>
                <c:pt idx="3451">
                  <c:v>6.1000925324616873E-3</c:v>
                </c:pt>
                <c:pt idx="3452">
                  <c:v>6.0979637111824303E-3</c:v>
                </c:pt>
                <c:pt idx="3453">
                  <c:v>6.095846968481311E-3</c:v>
                </c:pt>
                <c:pt idx="3454">
                  <c:v>6.093742321704454E-3</c:v>
                </c:pt>
                <c:pt idx="3455">
                  <c:v>6.0916497881180476E-3</c:v>
                </c:pt>
                <c:pt idx="3456">
                  <c:v>6.089569384508664E-3</c:v>
                </c:pt>
                <c:pt idx="3457">
                  <c:v>6.0867214473692144E-3</c:v>
                </c:pt>
                <c:pt idx="3458">
                  <c:v>6.0854450368452717E-3</c:v>
                </c:pt>
                <c:pt idx="3459">
                  <c:v>6.0834011270838317E-3</c:v>
                </c:pt>
                <c:pt idx="3460">
                  <c:v>6.0810801686983496E-3</c:v>
                </c:pt>
                <c:pt idx="3461">
                  <c:v>6.0793499215527902E-3</c:v>
                </c:pt>
                <c:pt idx="3462">
                  <c:v>6.0773426601556935E-3</c:v>
                </c:pt>
                <c:pt idx="3463">
                  <c:v>6.0753476491992586E-3</c:v>
                </c:pt>
                <c:pt idx="3464">
                  <c:v>6.073364905789802E-3</c:v>
                </c:pt>
                <c:pt idx="3465">
                  <c:v>6.0713944472734482E-3</c:v>
                </c:pt>
                <c:pt idx="3466">
                  <c:v>6.0694362908364496E-3</c:v>
                </c:pt>
                <c:pt idx="3467">
                  <c:v>6.0674904535851226E-3</c:v>
                </c:pt>
                <c:pt idx="3468">
                  <c:v>6.0655569527057196E-3</c:v>
                </c:pt>
                <c:pt idx="3469">
                  <c:v>6.0636358052246209E-3</c:v>
                </c:pt>
                <c:pt idx="3470">
                  <c:v>6.0617270286478231E-3</c:v>
                </c:pt>
                <c:pt idx="3471">
                  <c:v>6.0598306400816426E-3</c:v>
                </c:pt>
                <c:pt idx="3472">
                  <c:v>6.0579466563925877E-3</c:v>
                </c:pt>
                <c:pt idx="3473">
                  <c:v>6.0560750951665909E-3</c:v>
                </c:pt>
                <c:pt idx="3474">
                  <c:v>6.0542159732701606E-3</c:v>
                </c:pt>
                <c:pt idx="3475">
                  <c:v>6.0523693080494212E-3</c:v>
                </c:pt>
                <c:pt idx="3476">
                  <c:v>6.0505351166106891E-3</c:v>
                </c:pt>
                <c:pt idx="3477">
                  <c:v>6.0487134163800249E-3</c:v>
                </c:pt>
                <c:pt idx="3478">
                  <c:v>6.0469042241440008E-3</c:v>
                </c:pt>
                <c:pt idx="3479">
                  <c:v>6.0451075572487412E-3</c:v>
                </c:pt>
                <c:pt idx="3480">
                  <c:v>6.0433234329604346E-3</c:v>
                </c:pt>
                <c:pt idx="3481">
                  <c:v>6.0415518683853975E-3</c:v>
                </c:pt>
                <c:pt idx="3482">
                  <c:v>6.0397928807098822E-3</c:v>
                </c:pt>
                <c:pt idx="3483">
                  <c:v>6.0380464870402051E-3</c:v>
                </c:pt>
                <c:pt idx="3484">
                  <c:v>6.0363127047224907E-3</c:v>
                </c:pt>
                <c:pt idx="3485">
                  <c:v>6.0345915509429915E-3</c:v>
                </c:pt>
                <c:pt idx="3486">
                  <c:v>6.0328830425682156E-3</c:v>
                </c:pt>
                <c:pt idx="3487">
                  <c:v>6.0311871971840958E-3</c:v>
                </c:pt>
                <c:pt idx="3488">
                  <c:v>6.0295040316571402E-3</c:v>
                </c:pt>
                <c:pt idx="3489">
                  <c:v>6.0278335634134095E-3</c:v>
                </c:pt>
                <c:pt idx="3490">
                  <c:v>6.0261758094792839E-3</c:v>
                </c:pt>
                <c:pt idx="3491">
                  <c:v>6.0245307870410159E-3</c:v>
                </c:pt>
                <c:pt idx="3492">
                  <c:v>6.0228985132848578E-3</c:v>
                </c:pt>
                <c:pt idx="3493">
                  <c:v>6.0212790054769982E-3</c:v>
                </c:pt>
                <c:pt idx="3494">
                  <c:v>6.0190883234945147E-3</c:v>
                </c:pt>
                <c:pt idx="3495">
                  <c:v>6.0174998370587929E-3</c:v>
                </c:pt>
                <c:pt idx="3496">
                  <c:v>6.016272424007596E-3</c:v>
                </c:pt>
                <c:pt idx="3497">
                  <c:v>6.0147059865478525E-3</c:v>
                </c:pt>
                <c:pt idx="3498">
                  <c:v>6.0131524032858152E-3</c:v>
                </c:pt>
                <c:pt idx="3499">
                  <c:v>6.0116116913278006E-3</c:v>
                </c:pt>
                <c:pt idx="3500">
                  <c:v>6.0100838680998692E-3</c:v>
                </c:pt>
                <c:pt idx="3501">
                  <c:v>6.0085689506284012E-3</c:v>
                </c:pt>
                <c:pt idx="3502">
                  <c:v>6.0070669560996492E-3</c:v>
                </c:pt>
                <c:pt idx="3503">
                  <c:v>6.0055779017798017E-3</c:v>
                </c:pt>
                <c:pt idx="3504">
                  <c:v>6.0041018047751749E-3</c:v>
                </c:pt>
                <c:pt idx="3505">
                  <c:v>6.0026386821920852E-3</c:v>
                </c:pt>
                <c:pt idx="3506">
                  <c:v>6.0011885512967211E-3</c:v>
                </c:pt>
                <c:pt idx="3507">
                  <c:v>5.9997514294352072E-3</c:v>
                </c:pt>
                <c:pt idx="3508">
                  <c:v>5.9983273333941156E-3</c:v>
                </c:pt>
                <c:pt idx="3509">
                  <c:v>5.996916280759379E-3</c:v>
                </c:pt>
                <c:pt idx="3510">
                  <c:v>5.9953212086849561E-3</c:v>
                </c:pt>
                <c:pt idx="3511">
                  <c:v>5.9933478722307143E-3</c:v>
                </c:pt>
                <c:pt idx="3512">
                  <c:v>5.9917897093519912E-3</c:v>
                </c:pt>
                <c:pt idx="3513">
                  <c:v>5.9906323351555102E-3</c:v>
                </c:pt>
                <c:pt idx="3514">
                  <c:v>5.9892942663797299E-3</c:v>
                </c:pt>
                <c:pt idx="3515">
                  <c:v>5.9879693538800183E-3</c:v>
                </c:pt>
                <c:pt idx="3516">
                  <c:v>5.9866576146028194E-3</c:v>
                </c:pt>
                <c:pt idx="3517">
                  <c:v>5.9853590658143219E-3</c:v>
                </c:pt>
                <c:pt idx="3518">
                  <c:v>5.984073724700778E-3</c:v>
                </c:pt>
                <c:pt idx="3519">
                  <c:v>5.9828016084484403E-3</c:v>
                </c:pt>
                <c:pt idx="3520">
                  <c:v>5.9815427341636251E-3</c:v>
                </c:pt>
                <c:pt idx="3521">
                  <c:v>5.980297119272393E-3</c:v>
                </c:pt>
                <c:pt idx="3522">
                  <c:v>5.9790647805613162E-3</c:v>
                </c:pt>
                <c:pt idx="3523">
                  <c:v>5.9778457356163273E-3</c:v>
                </c:pt>
                <c:pt idx="3524">
                  <c:v>5.9766400013838705E-3</c:v>
                </c:pt>
                <c:pt idx="3525">
                  <c:v>5.9754475951301345E-3</c:v>
                </c:pt>
                <c:pt idx="3526">
                  <c:v>5.9742685338015633E-3</c:v>
                </c:pt>
                <c:pt idx="3527">
                  <c:v>5.9731028349840898E-3</c:v>
                </c:pt>
                <c:pt idx="3528">
                  <c:v>5.971950515464286E-3</c:v>
                </c:pt>
                <c:pt idx="3529">
                  <c:v>5.9708115926682126E-3</c:v>
                </c:pt>
                <c:pt idx="3530">
                  <c:v>5.969686083782122E-3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875904"/>
        <c:axId val="700877440"/>
      </c:lineChart>
      <c:dateAx>
        <c:axId val="700875904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877440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00877440"/>
        <c:scaling>
          <c:orientation val="minMax"/>
          <c:max val="7.000000000000000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0087590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42627</c:v>
                </c:pt>
                <c:pt idx="1">
                  <c:v>42628</c:v>
                </c:pt>
                <c:pt idx="2">
                  <c:v>42629</c:v>
                </c:pt>
                <c:pt idx="3">
                  <c:v>42632</c:v>
                </c:pt>
                <c:pt idx="4">
                  <c:v>42633</c:v>
                </c:pt>
                <c:pt idx="5">
                  <c:v>42634</c:v>
                </c:pt>
                <c:pt idx="6">
                  <c:v>42635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42653</c:v>
                </c:pt>
                <c:pt idx="19">
                  <c:v>42654</c:v>
                </c:pt>
                <c:pt idx="20">
                  <c:v>42655</c:v>
                </c:pt>
                <c:pt idx="21">
                  <c:v>42656</c:v>
                </c:pt>
                <c:pt idx="22">
                  <c:v>42657</c:v>
                </c:pt>
                <c:pt idx="23">
                  <c:v>42660</c:v>
                </c:pt>
                <c:pt idx="24">
                  <c:v>42661</c:v>
                </c:pt>
                <c:pt idx="25">
                  <c:v>42662</c:v>
                </c:pt>
                <c:pt idx="26">
                  <c:v>42663</c:v>
                </c:pt>
                <c:pt idx="27">
                  <c:v>42664</c:v>
                </c:pt>
                <c:pt idx="28">
                  <c:v>42667</c:v>
                </c:pt>
                <c:pt idx="29">
                  <c:v>42668</c:v>
                </c:pt>
                <c:pt idx="30">
                  <c:v>42669</c:v>
                </c:pt>
                <c:pt idx="31">
                  <c:v>42670</c:v>
                </c:pt>
                <c:pt idx="32">
                  <c:v>42671</c:v>
                </c:pt>
                <c:pt idx="33">
                  <c:v>42674</c:v>
                </c:pt>
                <c:pt idx="34">
                  <c:v>42675</c:v>
                </c:pt>
                <c:pt idx="35">
                  <c:v>42676</c:v>
                </c:pt>
                <c:pt idx="36">
                  <c:v>42677</c:v>
                </c:pt>
                <c:pt idx="37">
                  <c:v>42678</c:v>
                </c:pt>
                <c:pt idx="38">
                  <c:v>42681</c:v>
                </c:pt>
                <c:pt idx="39">
                  <c:v>42682</c:v>
                </c:pt>
                <c:pt idx="40">
                  <c:v>42683</c:v>
                </c:pt>
                <c:pt idx="41">
                  <c:v>42684</c:v>
                </c:pt>
                <c:pt idx="42">
                  <c:v>42685</c:v>
                </c:pt>
                <c:pt idx="43">
                  <c:v>42688</c:v>
                </c:pt>
                <c:pt idx="44">
                  <c:v>42689</c:v>
                </c:pt>
                <c:pt idx="45">
                  <c:v>42690</c:v>
                </c:pt>
                <c:pt idx="46">
                  <c:v>42691</c:v>
                </c:pt>
                <c:pt idx="47">
                  <c:v>42692</c:v>
                </c:pt>
                <c:pt idx="48">
                  <c:v>42695</c:v>
                </c:pt>
                <c:pt idx="49">
                  <c:v>42696</c:v>
                </c:pt>
                <c:pt idx="50">
                  <c:v>42697</c:v>
                </c:pt>
                <c:pt idx="51">
                  <c:v>42698</c:v>
                </c:pt>
                <c:pt idx="52">
                  <c:v>42699</c:v>
                </c:pt>
                <c:pt idx="53">
                  <c:v>42702</c:v>
                </c:pt>
                <c:pt idx="54">
                  <c:v>42703</c:v>
                </c:pt>
                <c:pt idx="55">
                  <c:v>42704</c:v>
                </c:pt>
                <c:pt idx="56">
                  <c:v>42705</c:v>
                </c:pt>
                <c:pt idx="57">
                  <c:v>42706</c:v>
                </c:pt>
                <c:pt idx="58">
                  <c:v>42709</c:v>
                </c:pt>
                <c:pt idx="59">
                  <c:v>42710</c:v>
                </c:pt>
                <c:pt idx="60">
                  <c:v>42711</c:v>
                </c:pt>
                <c:pt idx="61">
                  <c:v>42712</c:v>
                </c:pt>
                <c:pt idx="62">
                  <c:v>42713</c:v>
                </c:pt>
                <c:pt idx="63">
                  <c:v>42716</c:v>
                </c:pt>
                <c:pt idx="64">
                  <c:v>42717</c:v>
                </c:pt>
                <c:pt idx="65">
                  <c:v>42718</c:v>
                </c:pt>
                <c:pt idx="66">
                  <c:v>42719</c:v>
                </c:pt>
                <c:pt idx="67">
                  <c:v>42720</c:v>
                </c:pt>
                <c:pt idx="68">
                  <c:v>42723</c:v>
                </c:pt>
                <c:pt idx="69">
                  <c:v>42724</c:v>
                </c:pt>
                <c:pt idx="70">
                  <c:v>42725</c:v>
                </c:pt>
                <c:pt idx="71">
                  <c:v>42726</c:v>
                </c:pt>
                <c:pt idx="72">
                  <c:v>42727</c:v>
                </c:pt>
                <c:pt idx="73">
                  <c:v>42731</c:v>
                </c:pt>
                <c:pt idx="74">
                  <c:v>42732</c:v>
                </c:pt>
                <c:pt idx="75">
                  <c:v>42733</c:v>
                </c:pt>
                <c:pt idx="76">
                  <c:v>42734</c:v>
                </c:pt>
                <c:pt idx="77">
                  <c:v>42737</c:v>
                </c:pt>
                <c:pt idx="78">
                  <c:v>42738</c:v>
                </c:pt>
                <c:pt idx="79">
                  <c:v>42739</c:v>
                </c:pt>
                <c:pt idx="80">
                  <c:v>42740</c:v>
                </c:pt>
                <c:pt idx="81">
                  <c:v>42741</c:v>
                </c:pt>
                <c:pt idx="82">
                  <c:v>42744</c:v>
                </c:pt>
                <c:pt idx="83">
                  <c:v>42745</c:v>
                </c:pt>
                <c:pt idx="84">
                  <c:v>42746</c:v>
                </c:pt>
                <c:pt idx="85">
                  <c:v>42747</c:v>
                </c:pt>
                <c:pt idx="86">
                  <c:v>42748</c:v>
                </c:pt>
                <c:pt idx="87">
                  <c:v>42751</c:v>
                </c:pt>
                <c:pt idx="88">
                  <c:v>42752</c:v>
                </c:pt>
                <c:pt idx="89">
                  <c:v>42753</c:v>
                </c:pt>
                <c:pt idx="90">
                  <c:v>42754</c:v>
                </c:pt>
                <c:pt idx="91">
                  <c:v>42755</c:v>
                </c:pt>
                <c:pt idx="92">
                  <c:v>42758</c:v>
                </c:pt>
                <c:pt idx="93">
                  <c:v>42759</c:v>
                </c:pt>
                <c:pt idx="94">
                  <c:v>42760</c:v>
                </c:pt>
                <c:pt idx="95">
                  <c:v>42761</c:v>
                </c:pt>
                <c:pt idx="96">
                  <c:v>42762</c:v>
                </c:pt>
                <c:pt idx="97">
                  <c:v>42765</c:v>
                </c:pt>
                <c:pt idx="98">
                  <c:v>42766</c:v>
                </c:pt>
                <c:pt idx="99">
                  <c:v>42767</c:v>
                </c:pt>
                <c:pt idx="100">
                  <c:v>42768</c:v>
                </c:pt>
                <c:pt idx="101">
                  <c:v>42769</c:v>
                </c:pt>
                <c:pt idx="102">
                  <c:v>42772</c:v>
                </c:pt>
                <c:pt idx="103">
                  <c:v>42773</c:v>
                </c:pt>
                <c:pt idx="104">
                  <c:v>42774</c:v>
                </c:pt>
                <c:pt idx="105">
                  <c:v>42775</c:v>
                </c:pt>
                <c:pt idx="106">
                  <c:v>42776</c:v>
                </c:pt>
                <c:pt idx="107">
                  <c:v>42779</c:v>
                </c:pt>
                <c:pt idx="108">
                  <c:v>42780</c:v>
                </c:pt>
                <c:pt idx="109">
                  <c:v>42781</c:v>
                </c:pt>
                <c:pt idx="110">
                  <c:v>42782</c:v>
                </c:pt>
                <c:pt idx="111">
                  <c:v>42783</c:v>
                </c:pt>
                <c:pt idx="112">
                  <c:v>42786</c:v>
                </c:pt>
                <c:pt idx="113">
                  <c:v>42787</c:v>
                </c:pt>
                <c:pt idx="114">
                  <c:v>42788</c:v>
                </c:pt>
                <c:pt idx="115">
                  <c:v>42789</c:v>
                </c:pt>
                <c:pt idx="116">
                  <c:v>42790</c:v>
                </c:pt>
                <c:pt idx="117">
                  <c:v>42793</c:v>
                </c:pt>
                <c:pt idx="118">
                  <c:v>42794</c:v>
                </c:pt>
                <c:pt idx="119">
                  <c:v>42795</c:v>
                </c:pt>
                <c:pt idx="120">
                  <c:v>42796</c:v>
                </c:pt>
                <c:pt idx="121">
                  <c:v>42797</c:v>
                </c:pt>
                <c:pt idx="122">
                  <c:v>42800</c:v>
                </c:pt>
                <c:pt idx="123">
                  <c:v>42801</c:v>
                </c:pt>
                <c:pt idx="124">
                  <c:v>42802</c:v>
                </c:pt>
                <c:pt idx="125">
                  <c:v>42803</c:v>
                </c:pt>
                <c:pt idx="126">
                  <c:v>42804</c:v>
                </c:pt>
                <c:pt idx="127">
                  <c:v>42807</c:v>
                </c:pt>
                <c:pt idx="128">
                  <c:v>42808</c:v>
                </c:pt>
                <c:pt idx="129">
                  <c:v>42809</c:v>
                </c:pt>
                <c:pt idx="130">
                  <c:v>42810</c:v>
                </c:pt>
                <c:pt idx="131">
                  <c:v>42811</c:v>
                </c:pt>
                <c:pt idx="132">
                  <c:v>42814</c:v>
                </c:pt>
                <c:pt idx="133">
                  <c:v>42815</c:v>
                </c:pt>
                <c:pt idx="134">
                  <c:v>42816</c:v>
                </c:pt>
                <c:pt idx="135">
                  <c:v>42817</c:v>
                </c:pt>
                <c:pt idx="136">
                  <c:v>42818</c:v>
                </c:pt>
                <c:pt idx="137">
                  <c:v>42821</c:v>
                </c:pt>
                <c:pt idx="138">
                  <c:v>42822</c:v>
                </c:pt>
                <c:pt idx="139">
                  <c:v>42823</c:v>
                </c:pt>
                <c:pt idx="140">
                  <c:v>42824</c:v>
                </c:pt>
                <c:pt idx="141">
                  <c:v>42825</c:v>
                </c:pt>
                <c:pt idx="142">
                  <c:v>42828</c:v>
                </c:pt>
                <c:pt idx="143">
                  <c:v>42829</c:v>
                </c:pt>
                <c:pt idx="144">
                  <c:v>42830</c:v>
                </c:pt>
                <c:pt idx="145">
                  <c:v>42831</c:v>
                </c:pt>
                <c:pt idx="146">
                  <c:v>42832</c:v>
                </c:pt>
                <c:pt idx="147">
                  <c:v>42835</c:v>
                </c:pt>
                <c:pt idx="148">
                  <c:v>42836</c:v>
                </c:pt>
                <c:pt idx="149">
                  <c:v>42837</c:v>
                </c:pt>
                <c:pt idx="150">
                  <c:v>42838</c:v>
                </c:pt>
                <c:pt idx="151">
                  <c:v>42843</c:v>
                </c:pt>
                <c:pt idx="152">
                  <c:v>42844</c:v>
                </c:pt>
                <c:pt idx="153">
                  <c:v>42845</c:v>
                </c:pt>
                <c:pt idx="154">
                  <c:v>42846</c:v>
                </c:pt>
                <c:pt idx="155">
                  <c:v>42849</c:v>
                </c:pt>
                <c:pt idx="156">
                  <c:v>42850</c:v>
                </c:pt>
                <c:pt idx="157">
                  <c:v>42851</c:v>
                </c:pt>
                <c:pt idx="158">
                  <c:v>42852</c:v>
                </c:pt>
                <c:pt idx="159">
                  <c:v>42853</c:v>
                </c:pt>
                <c:pt idx="160">
                  <c:v>42857</c:v>
                </c:pt>
                <c:pt idx="161">
                  <c:v>42858</c:v>
                </c:pt>
                <c:pt idx="162">
                  <c:v>42859</c:v>
                </c:pt>
                <c:pt idx="163">
                  <c:v>42860</c:v>
                </c:pt>
                <c:pt idx="164">
                  <c:v>42863</c:v>
                </c:pt>
                <c:pt idx="165">
                  <c:v>42864</c:v>
                </c:pt>
                <c:pt idx="166">
                  <c:v>42865</c:v>
                </c:pt>
                <c:pt idx="167">
                  <c:v>42866</c:v>
                </c:pt>
                <c:pt idx="168">
                  <c:v>42867</c:v>
                </c:pt>
                <c:pt idx="169">
                  <c:v>42870</c:v>
                </c:pt>
                <c:pt idx="170">
                  <c:v>42871</c:v>
                </c:pt>
                <c:pt idx="171">
                  <c:v>42872</c:v>
                </c:pt>
                <c:pt idx="172">
                  <c:v>42873</c:v>
                </c:pt>
                <c:pt idx="173">
                  <c:v>42874</c:v>
                </c:pt>
                <c:pt idx="174">
                  <c:v>42877</c:v>
                </c:pt>
                <c:pt idx="175">
                  <c:v>42878</c:v>
                </c:pt>
                <c:pt idx="176">
                  <c:v>42879</c:v>
                </c:pt>
                <c:pt idx="177">
                  <c:v>42880</c:v>
                </c:pt>
                <c:pt idx="178">
                  <c:v>42881</c:v>
                </c:pt>
                <c:pt idx="179">
                  <c:v>42884</c:v>
                </c:pt>
                <c:pt idx="180">
                  <c:v>42885</c:v>
                </c:pt>
                <c:pt idx="181">
                  <c:v>42886</c:v>
                </c:pt>
                <c:pt idx="182">
                  <c:v>42887</c:v>
                </c:pt>
                <c:pt idx="183">
                  <c:v>42888</c:v>
                </c:pt>
                <c:pt idx="184">
                  <c:v>42891</c:v>
                </c:pt>
                <c:pt idx="185">
                  <c:v>42892</c:v>
                </c:pt>
                <c:pt idx="186">
                  <c:v>42893</c:v>
                </c:pt>
                <c:pt idx="187">
                  <c:v>42894</c:v>
                </c:pt>
                <c:pt idx="188">
                  <c:v>42895</c:v>
                </c:pt>
                <c:pt idx="189">
                  <c:v>42898</c:v>
                </c:pt>
                <c:pt idx="190">
                  <c:v>42899</c:v>
                </c:pt>
                <c:pt idx="191">
                  <c:v>42900</c:v>
                </c:pt>
                <c:pt idx="192">
                  <c:v>42901</c:v>
                </c:pt>
                <c:pt idx="193">
                  <c:v>42902</c:v>
                </c:pt>
                <c:pt idx="194">
                  <c:v>42905</c:v>
                </c:pt>
                <c:pt idx="195">
                  <c:v>42906</c:v>
                </c:pt>
                <c:pt idx="196">
                  <c:v>42907</c:v>
                </c:pt>
                <c:pt idx="197">
                  <c:v>42908</c:v>
                </c:pt>
                <c:pt idx="198">
                  <c:v>42909</c:v>
                </c:pt>
                <c:pt idx="199">
                  <c:v>42912</c:v>
                </c:pt>
                <c:pt idx="200">
                  <c:v>42913</c:v>
                </c:pt>
                <c:pt idx="201">
                  <c:v>42914</c:v>
                </c:pt>
                <c:pt idx="202">
                  <c:v>42915</c:v>
                </c:pt>
                <c:pt idx="203">
                  <c:v>42916</c:v>
                </c:pt>
                <c:pt idx="204">
                  <c:v>42919</c:v>
                </c:pt>
                <c:pt idx="205">
                  <c:v>42920</c:v>
                </c:pt>
                <c:pt idx="206">
                  <c:v>42921</c:v>
                </c:pt>
                <c:pt idx="207">
                  <c:v>42922</c:v>
                </c:pt>
                <c:pt idx="208">
                  <c:v>42923</c:v>
                </c:pt>
                <c:pt idx="209">
                  <c:v>42926</c:v>
                </c:pt>
                <c:pt idx="210">
                  <c:v>42927</c:v>
                </c:pt>
                <c:pt idx="211">
                  <c:v>42928</c:v>
                </c:pt>
                <c:pt idx="212">
                  <c:v>42929</c:v>
                </c:pt>
                <c:pt idx="213">
                  <c:v>42930</c:v>
                </c:pt>
                <c:pt idx="214">
                  <c:v>42933</c:v>
                </c:pt>
                <c:pt idx="215">
                  <c:v>42934</c:v>
                </c:pt>
                <c:pt idx="216">
                  <c:v>42935</c:v>
                </c:pt>
                <c:pt idx="217">
                  <c:v>42936</c:v>
                </c:pt>
                <c:pt idx="218">
                  <c:v>42937</c:v>
                </c:pt>
                <c:pt idx="219">
                  <c:v>42940</c:v>
                </c:pt>
                <c:pt idx="220">
                  <c:v>42941</c:v>
                </c:pt>
                <c:pt idx="221">
                  <c:v>42942</c:v>
                </c:pt>
                <c:pt idx="222">
                  <c:v>42943</c:v>
                </c:pt>
                <c:pt idx="223">
                  <c:v>42944</c:v>
                </c:pt>
                <c:pt idx="224">
                  <c:v>42947</c:v>
                </c:pt>
                <c:pt idx="225">
                  <c:v>42948</c:v>
                </c:pt>
                <c:pt idx="226">
                  <c:v>42949</c:v>
                </c:pt>
                <c:pt idx="227">
                  <c:v>42950</c:v>
                </c:pt>
                <c:pt idx="228">
                  <c:v>42951</c:v>
                </c:pt>
                <c:pt idx="229">
                  <c:v>42954</c:v>
                </c:pt>
                <c:pt idx="230">
                  <c:v>42955</c:v>
                </c:pt>
                <c:pt idx="231">
                  <c:v>42956</c:v>
                </c:pt>
                <c:pt idx="232">
                  <c:v>42957</c:v>
                </c:pt>
                <c:pt idx="233">
                  <c:v>42958</c:v>
                </c:pt>
                <c:pt idx="234">
                  <c:v>42961</c:v>
                </c:pt>
                <c:pt idx="235">
                  <c:v>42962</c:v>
                </c:pt>
                <c:pt idx="236">
                  <c:v>42963</c:v>
                </c:pt>
                <c:pt idx="237">
                  <c:v>42964</c:v>
                </c:pt>
                <c:pt idx="238">
                  <c:v>42965</c:v>
                </c:pt>
                <c:pt idx="239">
                  <c:v>42968</c:v>
                </c:pt>
                <c:pt idx="240">
                  <c:v>42969</c:v>
                </c:pt>
                <c:pt idx="241">
                  <c:v>42970</c:v>
                </c:pt>
                <c:pt idx="242">
                  <c:v>42971</c:v>
                </c:pt>
                <c:pt idx="243">
                  <c:v>42972</c:v>
                </c:pt>
                <c:pt idx="244">
                  <c:v>42975</c:v>
                </c:pt>
                <c:pt idx="245">
                  <c:v>42976</c:v>
                </c:pt>
                <c:pt idx="246">
                  <c:v>42977</c:v>
                </c:pt>
                <c:pt idx="247">
                  <c:v>42978</c:v>
                </c:pt>
                <c:pt idx="248">
                  <c:v>42979</c:v>
                </c:pt>
                <c:pt idx="249">
                  <c:v>42982</c:v>
                </c:pt>
                <c:pt idx="250">
                  <c:v>42983</c:v>
                </c:pt>
                <c:pt idx="251">
                  <c:v>42984</c:v>
                </c:pt>
                <c:pt idx="252">
                  <c:v>42985</c:v>
                </c:pt>
                <c:pt idx="253">
                  <c:v>42986</c:v>
                </c:pt>
                <c:pt idx="254">
                  <c:v>42989</c:v>
                </c:pt>
                <c:pt idx="255">
                  <c:v>42990</c:v>
                </c:pt>
                <c:pt idx="256">
                  <c:v>42991</c:v>
                </c:pt>
                <c:pt idx="257">
                  <c:v>42992</c:v>
                </c:pt>
                <c:pt idx="258">
                  <c:v>42993</c:v>
                </c:pt>
                <c:pt idx="259">
                  <c:v>42996</c:v>
                </c:pt>
                <c:pt idx="260">
                  <c:v>42997</c:v>
                </c:pt>
                <c:pt idx="261">
                  <c:v>42998</c:v>
                </c:pt>
                <c:pt idx="262">
                  <c:v>42999</c:v>
                </c:pt>
                <c:pt idx="263">
                  <c:v>43000</c:v>
                </c:pt>
                <c:pt idx="264">
                  <c:v>43003</c:v>
                </c:pt>
                <c:pt idx="265">
                  <c:v>43004</c:v>
                </c:pt>
                <c:pt idx="266">
                  <c:v>43005</c:v>
                </c:pt>
                <c:pt idx="267">
                  <c:v>43006</c:v>
                </c:pt>
                <c:pt idx="268">
                  <c:v>43007</c:v>
                </c:pt>
                <c:pt idx="269">
                  <c:v>43010</c:v>
                </c:pt>
                <c:pt idx="270">
                  <c:v>43011</c:v>
                </c:pt>
                <c:pt idx="271">
                  <c:v>43012</c:v>
                </c:pt>
                <c:pt idx="272">
                  <c:v>43013</c:v>
                </c:pt>
                <c:pt idx="273">
                  <c:v>43014</c:v>
                </c:pt>
                <c:pt idx="274">
                  <c:v>43017</c:v>
                </c:pt>
                <c:pt idx="275">
                  <c:v>43018</c:v>
                </c:pt>
                <c:pt idx="276">
                  <c:v>43019</c:v>
                </c:pt>
                <c:pt idx="277">
                  <c:v>43020</c:v>
                </c:pt>
                <c:pt idx="278">
                  <c:v>43021</c:v>
                </c:pt>
                <c:pt idx="279">
                  <c:v>43024</c:v>
                </c:pt>
                <c:pt idx="280">
                  <c:v>43025</c:v>
                </c:pt>
                <c:pt idx="281">
                  <c:v>43026</c:v>
                </c:pt>
                <c:pt idx="282">
                  <c:v>43027</c:v>
                </c:pt>
                <c:pt idx="283">
                  <c:v>43028</c:v>
                </c:pt>
                <c:pt idx="284">
                  <c:v>43031</c:v>
                </c:pt>
                <c:pt idx="285">
                  <c:v>43032</c:v>
                </c:pt>
                <c:pt idx="286">
                  <c:v>43033</c:v>
                </c:pt>
                <c:pt idx="287">
                  <c:v>43034</c:v>
                </c:pt>
                <c:pt idx="288">
                  <c:v>43035</c:v>
                </c:pt>
                <c:pt idx="289">
                  <c:v>43038</c:v>
                </c:pt>
                <c:pt idx="290">
                  <c:v>43039</c:v>
                </c:pt>
                <c:pt idx="291">
                  <c:v>43040</c:v>
                </c:pt>
                <c:pt idx="292">
                  <c:v>43041</c:v>
                </c:pt>
                <c:pt idx="293">
                  <c:v>43042</c:v>
                </c:pt>
                <c:pt idx="294">
                  <c:v>43045</c:v>
                </c:pt>
                <c:pt idx="295">
                  <c:v>43046</c:v>
                </c:pt>
                <c:pt idx="296">
                  <c:v>43047</c:v>
                </c:pt>
                <c:pt idx="297">
                  <c:v>43048</c:v>
                </c:pt>
                <c:pt idx="298">
                  <c:v>43049</c:v>
                </c:pt>
                <c:pt idx="299">
                  <c:v>43052</c:v>
                </c:pt>
                <c:pt idx="300">
                  <c:v>43053</c:v>
                </c:pt>
                <c:pt idx="301">
                  <c:v>43054</c:v>
                </c:pt>
                <c:pt idx="302">
                  <c:v>43055</c:v>
                </c:pt>
                <c:pt idx="303">
                  <c:v>43056</c:v>
                </c:pt>
                <c:pt idx="304">
                  <c:v>43059</c:v>
                </c:pt>
                <c:pt idx="305">
                  <c:v>43060</c:v>
                </c:pt>
                <c:pt idx="306">
                  <c:v>43061</c:v>
                </c:pt>
                <c:pt idx="307">
                  <c:v>43062</c:v>
                </c:pt>
                <c:pt idx="308">
                  <c:v>43063</c:v>
                </c:pt>
                <c:pt idx="309">
                  <c:v>43066</c:v>
                </c:pt>
                <c:pt idx="310">
                  <c:v>43067</c:v>
                </c:pt>
                <c:pt idx="311">
                  <c:v>43068</c:v>
                </c:pt>
                <c:pt idx="312">
                  <c:v>43069</c:v>
                </c:pt>
                <c:pt idx="313">
                  <c:v>43070</c:v>
                </c:pt>
                <c:pt idx="314">
                  <c:v>43073</c:v>
                </c:pt>
                <c:pt idx="315">
                  <c:v>43074</c:v>
                </c:pt>
                <c:pt idx="316">
                  <c:v>43075</c:v>
                </c:pt>
                <c:pt idx="317">
                  <c:v>43076</c:v>
                </c:pt>
                <c:pt idx="318">
                  <c:v>43077</c:v>
                </c:pt>
                <c:pt idx="319">
                  <c:v>43080</c:v>
                </c:pt>
                <c:pt idx="320">
                  <c:v>43081</c:v>
                </c:pt>
                <c:pt idx="321">
                  <c:v>43082</c:v>
                </c:pt>
                <c:pt idx="322">
                  <c:v>43083</c:v>
                </c:pt>
                <c:pt idx="323">
                  <c:v>43084</c:v>
                </c:pt>
                <c:pt idx="324">
                  <c:v>43087</c:v>
                </c:pt>
                <c:pt idx="325">
                  <c:v>43088</c:v>
                </c:pt>
                <c:pt idx="326">
                  <c:v>43089</c:v>
                </c:pt>
                <c:pt idx="327">
                  <c:v>43090</c:v>
                </c:pt>
                <c:pt idx="328">
                  <c:v>43091</c:v>
                </c:pt>
                <c:pt idx="329">
                  <c:v>43096</c:v>
                </c:pt>
                <c:pt idx="330">
                  <c:v>43097</c:v>
                </c:pt>
                <c:pt idx="331">
                  <c:v>43098</c:v>
                </c:pt>
                <c:pt idx="332">
                  <c:v>43102</c:v>
                </c:pt>
                <c:pt idx="333">
                  <c:v>43103</c:v>
                </c:pt>
                <c:pt idx="334">
                  <c:v>43104</c:v>
                </c:pt>
                <c:pt idx="335">
                  <c:v>43105</c:v>
                </c:pt>
                <c:pt idx="336">
                  <c:v>43108</c:v>
                </c:pt>
                <c:pt idx="337">
                  <c:v>43109</c:v>
                </c:pt>
                <c:pt idx="338">
                  <c:v>43110</c:v>
                </c:pt>
                <c:pt idx="339">
                  <c:v>43111</c:v>
                </c:pt>
                <c:pt idx="340">
                  <c:v>43112</c:v>
                </c:pt>
                <c:pt idx="341">
                  <c:v>43115</c:v>
                </c:pt>
                <c:pt idx="342">
                  <c:v>43116</c:v>
                </c:pt>
                <c:pt idx="343">
                  <c:v>43117</c:v>
                </c:pt>
                <c:pt idx="344">
                  <c:v>43118</c:v>
                </c:pt>
                <c:pt idx="345">
                  <c:v>43119</c:v>
                </c:pt>
                <c:pt idx="346">
                  <c:v>43122</c:v>
                </c:pt>
                <c:pt idx="347">
                  <c:v>43123</c:v>
                </c:pt>
                <c:pt idx="348">
                  <c:v>43124</c:v>
                </c:pt>
                <c:pt idx="349">
                  <c:v>43125</c:v>
                </c:pt>
                <c:pt idx="350">
                  <c:v>43126</c:v>
                </c:pt>
                <c:pt idx="351">
                  <c:v>43129</c:v>
                </c:pt>
                <c:pt idx="352">
                  <c:v>43130</c:v>
                </c:pt>
                <c:pt idx="353">
                  <c:v>43131</c:v>
                </c:pt>
                <c:pt idx="354">
                  <c:v>43132</c:v>
                </c:pt>
                <c:pt idx="355">
                  <c:v>43133</c:v>
                </c:pt>
                <c:pt idx="356">
                  <c:v>43136</c:v>
                </c:pt>
                <c:pt idx="357">
                  <c:v>43137</c:v>
                </c:pt>
                <c:pt idx="358">
                  <c:v>43138</c:v>
                </c:pt>
                <c:pt idx="359">
                  <c:v>43139</c:v>
                </c:pt>
                <c:pt idx="360">
                  <c:v>43140</c:v>
                </c:pt>
                <c:pt idx="361">
                  <c:v>43143</c:v>
                </c:pt>
                <c:pt idx="362">
                  <c:v>43144</c:v>
                </c:pt>
                <c:pt idx="363">
                  <c:v>43145</c:v>
                </c:pt>
                <c:pt idx="364">
                  <c:v>43146</c:v>
                </c:pt>
                <c:pt idx="365">
                  <c:v>43147</c:v>
                </c:pt>
                <c:pt idx="366">
                  <c:v>43150</c:v>
                </c:pt>
                <c:pt idx="367">
                  <c:v>43151</c:v>
                </c:pt>
                <c:pt idx="368">
                  <c:v>43152</c:v>
                </c:pt>
                <c:pt idx="369">
                  <c:v>43153</c:v>
                </c:pt>
                <c:pt idx="370">
                  <c:v>43154</c:v>
                </c:pt>
                <c:pt idx="371">
                  <c:v>43157</c:v>
                </c:pt>
                <c:pt idx="372">
                  <c:v>43158</c:v>
                </c:pt>
                <c:pt idx="373">
                  <c:v>43159</c:v>
                </c:pt>
                <c:pt idx="374">
                  <c:v>43160</c:v>
                </c:pt>
                <c:pt idx="375">
                  <c:v>43161</c:v>
                </c:pt>
                <c:pt idx="376">
                  <c:v>43164</c:v>
                </c:pt>
                <c:pt idx="377">
                  <c:v>43165</c:v>
                </c:pt>
                <c:pt idx="378">
                  <c:v>43166</c:v>
                </c:pt>
                <c:pt idx="379">
                  <c:v>43167</c:v>
                </c:pt>
                <c:pt idx="380">
                  <c:v>43168</c:v>
                </c:pt>
                <c:pt idx="381">
                  <c:v>43171</c:v>
                </c:pt>
                <c:pt idx="382">
                  <c:v>43172</c:v>
                </c:pt>
                <c:pt idx="383">
                  <c:v>43173</c:v>
                </c:pt>
                <c:pt idx="384">
                  <c:v>43174</c:v>
                </c:pt>
                <c:pt idx="385">
                  <c:v>43175</c:v>
                </c:pt>
                <c:pt idx="386">
                  <c:v>43178</c:v>
                </c:pt>
                <c:pt idx="387">
                  <c:v>43179</c:v>
                </c:pt>
                <c:pt idx="388">
                  <c:v>43180</c:v>
                </c:pt>
                <c:pt idx="389">
                  <c:v>43181</c:v>
                </c:pt>
                <c:pt idx="390">
                  <c:v>43182</c:v>
                </c:pt>
                <c:pt idx="391">
                  <c:v>43185</c:v>
                </c:pt>
                <c:pt idx="392">
                  <c:v>43186</c:v>
                </c:pt>
                <c:pt idx="393">
                  <c:v>43187</c:v>
                </c:pt>
                <c:pt idx="394">
                  <c:v>43188</c:v>
                </c:pt>
                <c:pt idx="395">
                  <c:v>43193</c:v>
                </c:pt>
                <c:pt idx="396">
                  <c:v>43194</c:v>
                </c:pt>
                <c:pt idx="397">
                  <c:v>43195</c:v>
                </c:pt>
                <c:pt idx="398">
                  <c:v>43196</c:v>
                </c:pt>
                <c:pt idx="399">
                  <c:v>43199</c:v>
                </c:pt>
                <c:pt idx="400">
                  <c:v>43200</c:v>
                </c:pt>
                <c:pt idx="401">
                  <c:v>43201</c:v>
                </c:pt>
                <c:pt idx="402">
                  <c:v>43202</c:v>
                </c:pt>
                <c:pt idx="403">
                  <c:v>43203</c:v>
                </c:pt>
                <c:pt idx="404">
                  <c:v>43206</c:v>
                </c:pt>
                <c:pt idx="405">
                  <c:v>43207</c:v>
                </c:pt>
                <c:pt idx="406">
                  <c:v>43208</c:v>
                </c:pt>
                <c:pt idx="407">
                  <c:v>43209</c:v>
                </c:pt>
                <c:pt idx="408">
                  <c:v>43210</c:v>
                </c:pt>
                <c:pt idx="409">
                  <c:v>43213</c:v>
                </c:pt>
                <c:pt idx="410">
                  <c:v>43214</c:v>
                </c:pt>
                <c:pt idx="411">
                  <c:v>43215</c:v>
                </c:pt>
                <c:pt idx="412">
                  <c:v>43216</c:v>
                </c:pt>
                <c:pt idx="413">
                  <c:v>43217</c:v>
                </c:pt>
                <c:pt idx="414">
                  <c:v>43220</c:v>
                </c:pt>
                <c:pt idx="415">
                  <c:v>43222</c:v>
                </c:pt>
                <c:pt idx="416">
                  <c:v>43223</c:v>
                </c:pt>
                <c:pt idx="417">
                  <c:v>43224</c:v>
                </c:pt>
                <c:pt idx="418">
                  <c:v>43227</c:v>
                </c:pt>
                <c:pt idx="419">
                  <c:v>43228</c:v>
                </c:pt>
                <c:pt idx="420">
                  <c:v>43229</c:v>
                </c:pt>
                <c:pt idx="421">
                  <c:v>43230</c:v>
                </c:pt>
                <c:pt idx="422">
                  <c:v>43231</c:v>
                </c:pt>
                <c:pt idx="423">
                  <c:v>43234</c:v>
                </c:pt>
                <c:pt idx="424">
                  <c:v>43235</c:v>
                </c:pt>
                <c:pt idx="425">
                  <c:v>43236</c:v>
                </c:pt>
                <c:pt idx="426">
                  <c:v>43237</c:v>
                </c:pt>
                <c:pt idx="427">
                  <c:v>43238</c:v>
                </c:pt>
                <c:pt idx="428">
                  <c:v>43241</c:v>
                </c:pt>
                <c:pt idx="429">
                  <c:v>43242</c:v>
                </c:pt>
                <c:pt idx="430">
                  <c:v>43243</c:v>
                </c:pt>
                <c:pt idx="431">
                  <c:v>43244</c:v>
                </c:pt>
                <c:pt idx="432">
                  <c:v>43245</c:v>
                </c:pt>
                <c:pt idx="433">
                  <c:v>43248</c:v>
                </c:pt>
                <c:pt idx="434">
                  <c:v>43249</c:v>
                </c:pt>
                <c:pt idx="435">
                  <c:v>43250</c:v>
                </c:pt>
                <c:pt idx="436">
                  <c:v>43251</c:v>
                </c:pt>
                <c:pt idx="437">
                  <c:v>43252</c:v>
                </c:pt>
                <c:pt idx="438">
                  <c:v>43255</c:v>
                </c:pt>
                <c:pt idx="439">
                  <c:v>43256</c:v>
                </c:pt>
                <c:pt idx="440">
                  <c:v>43257</c:v>
                </c:pt>
                <c:pt idx="441">
                  <c:v>43258</c:v>
                </c:pt>
                <c:pt idx="442">
                  <c:v>43259</c:v>
                </c:pt>
                <c:pt idx="443">
                  <c:v>43262</c:v>
                </c:pt>
                <c:pt idx="444">
                  <c:v>43263</c:v>
                </c:pt>
                <c:pt idx="445">
                  <c:v>43264</c:v>
                </c:pt>
                <c:pt idx="446">
                  <c:v>43265</c:v>
                </c:pt>
                <c:pt idx="447">
                  <c:v>43266</c:v>
                </c:pt>
                <c:pt idx="448">
                  <c:v>43269</c:v>
                </c:pt>
                <c:pt idx="449">
                  <c:v>43270</c:v>
                </c:pt>
                <c:pt idx="450">
                  <c:v>43271</c:v>
                </c:pt>
                <c:pt idx="451">
                  <c:v>43272</c:v>
                </c:pt>
                <c:pt idx="452">
                  <c:v>43273</c:v>
                </c:pt>
                <c:pt idx="453">
                  <c:v>43276</c:v>
                </c:pt>
                <c:pt idx="454">
                  <c:v>43277</c:v>
                </c:pt>
                <c:pt idx="455">
                  <c:v>43278</c:v>
                </c:pt>
                <c:pt idx="456">
                  <c:v>43279</c:v>
                </c:pt>
                <c:pt idx="457">
                  <c:v>43280</c:v>
                </c:pt>
                <c:pt idx="458">
                  <c:v>43283</c:v>
                </c:pt>
                <c:pt idx="459">
                  <c:v>43284</c:v>
                </c:pt>
                <c:pt idx="460">
                  <c:v>43285</c:v>
                </c:pt>
                <c:pt idx="461">
                  <c:v>43286</c:v>
                </c:pt>
                <c:pt idx="462">
                  <c:v>43287</c:v>
                </c:pt>
                <c:pt idx="463">
                  <c:v>43290</c:v>
                </c:pt>
                <c:pt idx="464">
                  <c:v>43291</c:v>
                </c:pt>
                <c:pt idx="465">
                  <c:v>43292</c:v>
                </c:pt>
                <c:pt idx="466">
                  <c:v>43293</c:v>
                </c:pt>
                <c:pt idx="467">
                  <c:v>43294</c:v>
                </c:pt>
                <c:pt idx="468">
                  <c:v>43297</c:v>
                </c:pt>
                <c:pt idx="469">
                  <c:v>43298</c:v>
                </c:pt>
                <c:pt idx="470">
                  <c:v>43299</c:v>
                </c:pt>
                <c:pt idx="471">
                  <c:v>43300</c:v>
                </c:pt>
                <c:pt idx="472">
                  <c:v>43301</c:v>
                </c:pt>
                <c:pt idx="473">
                  <c:v>43304</c:v>
                </c:pt>
                <c:pt idx="474">
                  <c:v>43305</c:v>
                </c:pt>
                <c:pt idx="475">
                  <c:v>43306</c:v>
                </c:pt>
                <c:pt idx="476">
                  <c:v>43307</c:v>
                </c:pt>
                <c:pt idx="477">
                  <c:v>43308</c:v>
                </c:pt>
                <c:pt idx="478">
                  <c:v>43311</c:v>
                </c:pt>
                <c:pt idx="479">
                  <c:v>43312</c:v>
                </c:pt>
                <c:pt idx="480">
                  <c:v>43313</c:v>
                </c:pt>
                <c:pt idx="481">
                  <c:v>43314</c:v>
                </c:pt>
                <c:pt idx="482">
                  <c:v>43315</c:v>
                </c:pt>
                <c:pt idx="483">
                  <c:v>43318</c:v>
                </c:pt>
                <c:pt idx="484">
                  <c:v>43319</c:v>
                </c:pt>
                <c:pt idx="485">
                  <c:v>43320</c:v>
                </c:pt>
                <c:pt idx="486">
                  <c:v>43321</c:v>
                </c:pt>
                <c:pt idx="487">
                  <c:v>43322</c:v>
                </c:pt>
                <c:pt idx="488">
                  <c:v>43325</c:v>
                </c:pt>
                <c:pt idx="489">
                  <c:v>43326</c:v>
                </c:pt>
                <c:pt idx="490">
                  <c:v>43327</c:v>
                </c:pt>
                <c:pt idx="491">
                  <c:v>43328</c:v>
                </c:pt>
                <c:pt idx="492">
                  <c:v>43329</c:v>
                </c:pt>
                <c:pt idx="493">
                  <c:v>43332</c:v>
                </c:pt>
                <c:pt idx="494">
                  <c:v>43333</c:v>
                </c:pt>
                <c:pt idx="495">
                  <c:v>43334</c:v>
                </c:pt>
                <c:pt idx="496">
                  <c:v>43335</c:v>
                </c:pt>
                <c:pt idx="497">
                  <c:v>43336</c:v>
                </c:pt>
                <c:pt idx="498">
                  <c:v>43339</c:v>
                </c:pt>
                <c:pt idx="499">
                  <c:v>43340</c:v>
                </c:pt>
                <c:pt idx="500">
                  <c:v>43341</c:v>
                </c:pt>
                <c:pt idx="501">
                  <c:v>43342</c:v>
                </c:pt>
                <c:pt idx="502">
                  <c:v>43343</c:v>
                </c:pt>
                <c:pt idx="503">
                  <c:v>43346</c:v>
                </c:pt>
                <c:pt idx="504">
                  <c:v>43347</c:v>
                </c:pt>
                <c:pt idx="505">
                  <c:v>43348</c:v>
                </c:pt>
                <c:pt idx="506">
                  <c:v>43349</c:v>
                </c:pt>
                <c:pt idx="507">
                  <c:v>43350</c:v>
                </c:pt>
                <c:pt idx="508">
                  <c:v>43353</c:v>
                </c:pt>
                <c:pt idx="509">
                  <c:v>43354</c:v>
                </c:pt>
                <c:pt idx="510">
                  <c:v>43355</c:v>
                </c:pt>
                <c:pt idx="511">
                  <c:v>43356</c:v>
                </c:pt>
                <c:pt idx="512">
                  <c:v>43357</c:v>
                </c:pt>
                <c:pt idx="513">
                  <c:v>43360</c:v>
                </c:pt>
                <c:pt idx="514">
                  <c:v>43361</c:v>
                </c:pt>
                <c:pt idx="515">
                  <c:v>43362</c:v>
                </c:pt>
                <c:pt idx="516">
                  <c:v>43363</c:v>
                </c:pt>
                <c:pt idx="517">
                  <c:v>43364</c:v>
                </c:pt>
                <c:pt idx="518">
                  <c:v>43371</c:v>
                </c:pt>
                <c:pt idx="519">
                  <c:v>43378</c:v>
                </c:pt>
                <c:pt idx="520">
                  <c:v>43385</c:v>
                </c:pt>
                <c:pt idx="521">
                  <c:v>43392</c:v>
                </c:pt>
                <c:pt idx="522">
                  <c:v>43399</c:v>
                </c:pt>
                <c:pt idx="523">
                  <c:v>43406</c:v>
                </c:pt>
                <c:pt idx="524">
                  <c:v>43413</c:v>
                </c:pt>
                <c:pt idx="525">
                  <c:v>43420</c:v>
                </c:pt>
                <c:pt idx="526">
                  <c:v>43427</c:v>
                </c:pt>
                <c:pt idx="527">
                  <c:v>43434</c:v>
                </c:pt>
                <c:pt idx="528">
                  <c:v>43441</c:v>
                </c:pt>
                <c:pt idx="529">
                  <c:v>43448</c:v>
                </c:pt>
                <c:pt idx="530">
                  <c:v>43455</c:v>
                </c:pt>
                <c:pt idx="531">
                  <c:v>43465</c:v>
                </c:pt>
                <c:pt idx="532">
                  <c:v>43472</c:v>
                </c:pt>
                <c:pt idx="533">
                  <c:v>43479</c:v>
                </c:pt>
                <c:pt idx="534">
                  <c:v>43486</c:v>
                </c:pt>
                <c:pt idx="535">
                  <c:v>43493</c:v>
                </c:pt>
                <c:pt idx="536">
                  <c:v>43500</c:v>
                </c:pt>
                <c:pt idx="537">
                  <c:v>43507</c:v>
                </c:pt>
                <c:pt idx="538">
                  <c:v>43514</c:v>
                </c:pt>
                <c:pt idx="539">
                  <c:v>43521</c:v>
                </c:pt>
                <c:pt idx="540">
                  <c:v>43528</c:v>
                </c:pt>
                <c:pt idx="541">
                  <c:v>43535</c:v>
                </c:pt>
                <c:pt idx="542">
                  <c:v>43542</c:v>
                </c:pt>
                <c:pt idx="543">
                  <c:v>43549</c:v>
                </c:pt>
                <c:pt idx="544">
                  <c:v>43556</c:v>
                </c:pt>
                <c:pt idx="545">
                  <c:v>43563</c:v>
                </c:pt>
                <c:pt idx="546">
                  <c:v>43570</c:v>
                </c:pt>
                <c:pt idx="547">
                  <c:v>43579</c:v>
                </c:pt>
                <c:pt idx="548">
                  <c:v>43584</c:v>
                </c:pt>
                <c:pt idx="549">
                  <c:v>43591</c:v>
                </c:pt>
                <c:pt idx="550">
                  <c:v>43598</c:v>
                </c:pt>
                <c:pt idx="551">
                  <c:v>43605</c:v>
                </c:pt>
                <c:pt idx="552">
                  <c:v>43612</c:v>
                </c:pt>
                <c:pt idx="553">
                  <c:v>43619</c:v>
                </c:pt>
                <c:pt idx="554">
                  <c:v>43626</c:v>
                </c:pt>
                <c:pt idx="555">
                  <c:v>43633</c:v>
                </c:pt>
                <c:pt idx="556">
                  <c:v>43640</c:v>
                </c:pt>
                <c:pt idx="557">
                  <c:v>43647</c:v>
                </c:pt>
                <c:pt idx="558">
                  <c:v>43654</c:v>
                </c:pt>
                <c:pt idx="559">
                  <c:v>43661</c:v>
                </c:pt>
                <c:pt idx="560">
                  <c:v>43668</c:v>
                </c:pt>
                <c:pt idx="561">
                  <c:v>43675</c:v>
                </c:pt>
                <c:pt idx="562">
                  <c:v>43682</c:v>
                </c:pt>
                <c:pt idx="563">
                  <c:v>43689</c:v>
                </c:pt>
                <c:pt idx="564">
                  <c:v>43696</c:v>
                </c:pt>
                <c:pt idx="565">
                  <c:v>43703</c:v>
                </c:pt>
                <c:pt idx="566">
                  <c:v>43710</c:v>
                </c:pt>
                <c:pt idx="567">
                  <c:v>43717</c:v>
                </c:pt>
                <c:pt idx="568">
                  <c:v>43724</c:v>
                </c:pt>
                <c:pt idx="569">
                  <c:v>43731</c:v>
                </c:pt>
                <c:pt idx="570">
                  <c:v>43738</c:v>
                </c:pt>
                <c:pt idx="571">
                  <c:v>43745</c:v>
                </c:pt>
                <c:pt idx="572">
                  <c:v>43752</c:v>
                </c:pt>
                <c:pt idx="573">
                  <c:v>43759</c:v>
                </c:pt>
                <c:pt idx="574">
                  <c:v>43766</c:v>
                </c:pt>
                <c:pt idx="575">
                  <c:v>43773</c:v>
                </c:pt>
                <c:pt idx="576">
                  <c:v>43780</c:v>
                </c:pt>
                <c:pt idx="577">
                  <c:v>43787</c:v>
                </c:pt>
                <c:pt idx="578">
                  <c:v>43794</c:v>
                </c:pt>
                <c:pt idx="579">
                  <c:v>43801</c:v>
                </c:pt>
                <c:pt idx="580">
                  <c:v>43808</c:v>
                </c:pt>
                <c:pt idx="581">
                  <c:v>43815</c:v>
                </c:pt>
                <c:pt idx="582">
                  <c:v>43822</c:v>
                </c:pt>
                <c:pt idx="583">
                  <c:v>43830</c:v>
                </c:pt>
                <c:pt idx="584">
                  <c:v>43837</c:v>
                </c:pt>
                <c:pt idx="585">
                  <c:v>43844</c:v>
                </c:pt>
                <c:pt idx="586">
                  <c:v>43851</c:v>
                </c:pt>
                <c:pt idx="587">
                  <c:v>43858</c:v>
                </c:pt>
                <c:pt idx="588">
                  <c:v>43865</c:v>
                </c:pt>
                <c:pt idx="589">
                  <c:v>43872</c:v>
                </c:pt>
                <c:pt idx="590">
                  <c:v>43879</c:v>
                </c:pt>
                <c:pt idx="591">
                  <c:v>43886</c:v>
                </c:pt>
                <c:pt idx="592">
                  <c:v>43893</c:v>
                </c:pt>
                <c:pt idx="593">
                  <c:v>43900</c:v>
                </c:pt>
                <c:pt idx="594">
                  <c:v>43907</c:v>
                </c:pt>
                <c:pt idx="595">
                  <c:v>43914</c:v>
                </c:pt>
                <c:pt idx="596">
                  <c:v>43921</c:v>
                </c:pt>
                <c:pt idx="597">
                  <c:v>43928</c:v>
                </c:pt>
                <c:pt idx="598">
                  <c:v>43937</c:v>
                </c:pt>
                <c:pt idx="599">
                  <c:v>43944</c:v>
                </c:pt>
                <c:pt idx="600">
                  <c:v>43951</c:v>
                </c:pt>
                <c:pt idx="601">
                  <c:v>43958</c:v>
                </c:pt>
                <c:pt idx="602">
                  <c:v>43965</c:v>
                </c:pt>
                <c:pt idx="603">
                  <c:v>43972</c:v>
                </c:pt>
                <c:pt idx="604">
                  <c:v>43979</c:v>
                </c:pt>
                <c:pt idx="605">
                  <c:v>43986</c:v>
                </c:pt>
                <c:pt idx="606">
                  <c:v>43993</c:v>
                </c:pt>
                <c:pt idx="607">
                  <c:v>44000</c:v>
                </c:pt>
                <c:pt idx="608">
                  <c:v>44007</c:v>
                </c:pt>
                <c:pt idx="609">
                  <c:v>44014</c:v>
                </c:pt>
                <c:pt idx="610">
                  <c:v>44021</c:v>
                </c:pt>
                <c:pt idx="611">
                  <c:v>44028</c:v>
                </c:pt>
                <c:pt idx="612">
                  <c:v>44035</c:v>
                </c:pt>
                <c:pt idx="613">
                  <c:v>44042</c:v>
                </c:pt>
                <c:pt idx="614">
                  <c:v>44049</c:v>
                </c:pt>
                <c:pt idx="615">
                  <c:v>44056</c:v>
                </c:pt>
                <c:pt idx="616">
                  <c:v>44063</c:v>
                </c:pt>
                <c:pt idx="617">
                  <c:v>44070</c:v>
                </c:pt>
                <c:pt idx="618">
                  <c:v>44077</c:v>
                </c:pt>
                <c:pt idx="619">
                  <c:v>44084</c:v>
                </c:pt>
                <c:pt idx="620">
                  <c:v>44091</c:v>
                </c:pt>
                <c:pt idx="621">
                  <c:v>44098</c:v>
                </c:pt>
                <c:pt idx="622">
                  <c:v>44105</c:v>
                </c:pt>
                <c:pt idx="623">
                  <c:v>44112</c:v>
                </c:pt>
                <c:pt idx="624">
                  <c:v>44119</c:v>
                </c:pt>
                <c:pt idx="625">
                  <c:v>44126</c:v>
                </c:pt>
                <c:pt idx="626">
                  <c:v>44133</c:v>
                </c:pt>
                <c:pt idx="627">
                  <c:v>44140</c:v>
                </c:pt>
                <c:pt idx="628">
                  <c:v>44147</c:v>
                </c:pt>
                <c:pt idx="629">
                  <c:v>44154</c:v>
                </c:pt>
                <c:pt idx="630">
                  <c:v>44161</c:v>
                </c:pt>
                <c:pt idx="631">
                  <c:v>44168</c:v>
                </c:pt>
                <c:pt idx="632">
                  <c:v>44175</c:v>
                </c:pt>
                <c:pt idx="633">
                  <c:v>44182</c:v>
                </c:pt>
                <c:pt idx="634">
                  <c:v>44189</c:v>
                </c:pt>
                <c:pt idx="635">
                  <c:v>44196</c:v>
                </c:pt>
                <c:pt idx="636">
                  <c:v>44203</c:v>
                </c:pt>
                <c:pt idx="637">
                  <c:v>44210</c:v>
                </c:pt>
                <c:pt idx="638">
                  <c:v>44217</c:v>
                </c:pt>
                <c:pt idx="639">
                  <c:v>44224</c:v>
                </c:pt>
                <c:pt idx="640">
                  <c:v>44231</c:v>
                </c:pt>
                <c:pt idx="641">
                  <c:v>44238</c:v>
                </c:pt>
                <c:pt idx="642">
                  <c:v>44245</c:v>
                </c:pt>
                <c:pt idx="643">
                  <c:v>44252</c:v>
                </c:pt>
                <c:pt idx="644">
                  <c:v>44259</c:v>
                </c:pt>
                <c:pt idx="645">
                  <c:v>44266</c:v>
                </c:pt>
                <c:pt idx="646">
                  <c:v>44273</c:v>
                </c:pt>
                <c:pt idx="647">
                  <c:v>44280</c:v>
                </c:pt>
                <c:pt idx="648">
                  <c:v>44287</c:v>
                </c:pt>
                <c:pt idx="649">
                  <c:v>44294</c:v>
                </c:pt>
                <c:pt idx="650">
                  <c:v>44301</c:v>
                </c:pt>
                <c:pt idx="651">
                  <c:v>44308</c:v>
                </c:pt>
                <c:pt idx="652">
                  <c:v>44315</c:v>
                </c:pt>
                <c:pt idx="653">
                  <c:v>44322</c:v>
                </c:pt>
                <c:pt idx="654">
                  <c:v>44329</c:v>
                </c:pt>
                <c:pt idx="655">
                  <c:v>44336</c:v>
                </c:pt>
                <c:pt idx="656">
                  <c:v>44343</c:v>
                </c:pt>
                <c:pt idx="657">
                  <c:v>44350</c:v>
                </c:pt>
                <c:pt idx="658">
                  <c:v>44357</c:v>
                </c:pt>
                <c:pt idx="659">
                  <c:v>44364</c:v>
                </c:pt>
                <c:pt idx="660">
                  <c:v>44371</c:v>
                </c:pt>
                <c:pt idx="661">
                  <c:v>44378</c:v>
                </c:pt>
                <c:pt idx="662">
                  <c:v>44385</c:v>
                </c:pt>
                <c:pt idx="663">
                  <c:v>44392</c:v>
                </c:pt>
                <c:pt idx="664">
                  <c:v>44399</c:v>
                </c:pt>
                <c:pt idx="665">
                  <c:v>44406</c:v>
                </c:pt>
                <c:pt idx="666">
                  <c:v>44413</c:v>
                </c:pt>
                <c:pt idx="667">
                  <c:v>44420</c:v>
                </c:pt>
                <c:pt idx="668">
                  <c:v>44427</c:v>
                </c:pt>
                <c:pt idx="669">
                  <c:v>44434</c:v>
                </c:pt>
                <c:pt idx="670">
                  <c:v>44441</c:v>
                </c:pt>
                <c:pt idx="671">
                  <c:v>44448</c:v>
                </c:pt>
                <c:pt idx="672">
                  <c:v>44455</c:v>
                </c:pt>
                <c:pt idx="673">
                  <c:v>44462</c:v>
                </c:pt>
                <c:pt idx="674">
                  <c:v>44469</c:v>
                </c:pt>
                <c:pt idx="675">
                  <c:v>44476</c:v>
                </c:pt>
                <c:pt idx="676">
                  <c:v>44483</c:v>
                </c:pt>
                <c:pt idx="677">
                  <c:v>44490</c:v>
                </c:pt>
                <c:pt idx="678">
                  <c:v>44497</c:v>
                </c:pt>
                <c:pt idx="679">
                  <c:v>44504</c:v>
                </c:pt>
                <c:pt idx="680">
                  <c:v>44511</c:v>
                </c:pt>
                <c:pt idx="681">
                  <c:v>44518</c:v>
                </c:pt>
                <c:pt idx="682">
                  <c:v>44525</c:v>
                </c:pt>
                <c:pt idx="683">
                  <c:v>44532</c:v>
                </c:pt>
                <c:pt idx="684">
                  <c:v>44539</c:v>
                </c:pt>
                <c:pt idx="685">
                  <c:v>44546</c:v>
                </c:pt>
                <c:pt idx="686">
                  <c:v>44553</c:v>
                </c:pt>
                <c:pt idx="687">
                  <c:v>44560</c:v>
                </c:pt>
                <c:pt idx="688">
                  <c:v>44567</c:v>
                </c:pt>
                <c:pt idx="689">
                  <c:v>44574</c:v>
                </c:pt>
                <c:pt idx="690">
                  <c:v>44581</c:v>
                </c:pt>
                <c:pt idx="691">
                  <c:v>44588</c:v>
                </c:pt>
                <c:pt idx="692">
                  <c:v>44595</c:v>
                </c:pt>
                <c:pt idx="693">
                  <c:v>44602</c:v>
                </c:pt>
                <c:pt idx="694">
                  <c:v>44609</c:v>
                </c:pt>
                <c:pt idx="695">
                  <c:v>44616</c:v>
                </c:pt>
                <c:pt idx="696">
                  <c:v>44623</c:v>
                </c:pt>
                <c:pt idx="697">
                  <c:v>44630</c:v>
                </c:pt>
                <c:pt idx="698">
                  <c:v>44637</c:v>
                </c:pt>
                <c:pt idx="699">
                  <c:v>44644</c:v>
                </c:pt>
                <c:pt idx="700">
                  <c:v>44651</c:v>
                </c:pt>
                <c:pt idx="701">
                  <c:v>44658</c:v>
                </c:pt>
                <c:pt idx="702">
                  <c:v>44665</c:v>
                </c:pt>
                <c:pt idx="703">
                  <c:v>44672</c:v>
                </c:pt>
                <c:pt idx="704">
                  <c:v>44679</c:v>
                </c:pt>
                <c:pt idx="705">
                  <c:v>44686</c:v>
                </c:pt>
                <c:pt idx="706">
                  <c:v>44693</c:v>
                </c:pt>
                <c:pt idx="707">
                  <c:v>44700</c:v>
                </c:pt>
                <c:pt idx="708">
                  <c:v>44707</c:v>
                </c:pt>
                <c:pt idx="709">
                  <c:v>44714</c:v>
                </c:pt>
                <c:pt idx="710">
                  <c:v>44721</c:v>
                </c:pt>
                <c:pt idx="711">
                  <c:v>44728</c:v>
                </c:pt>
                <c:pt idx="712">
                  <c:v>44735</c:v>
                </c:pt>
                <c:pt idx="713">
                  <c:v>44742</c:v>
                </c:pt>
                <c:pt idx="714">
                  <c:v>44749</c:v>
                </c:pt>
                <c:pt idx="715">
                  <c:v>44756</c:v>
                </c:pt>
                <c:pt idx="716">
                  <c:v>44763</c:v>
                </c:pt>
                <c:pt idx="717">
                  <c:v>44770</c:v>
                </c:pt>
                <c:pt idx="718">
                  <c:v>44777</c:v>
                </c:pt>
                <c:pt idx="719">
                  <c:v>44784</c:v>
                </c:pt>
                <c:pt idx="720">
                  <c:v>44791</c:v>
                </c:pt>
                <c:pt idx="721">
                  <c:v>44798</c:v>
                </c:pt>
                <c:pt idx="722">
                  <c:v>44805</c:v>
                </c:pt>
                <c:pt idx="723">
                  <c:v>44812</c:v>
                </c:pt>
                <c:pt idx="724">
                  <c:v>44819</c:v>
                </c:pt>
                <c:pt idx="725">
                  <c:v>44826</c:v>
                </c:pt>
                <c:pt idx="726">
                  <c:v>44833</c:v>
                </c:pt>
                <c:pt idx="727">
                  <c:v>44840</c:v>
                </c:pt>
                <c:pt idx="728">
                  <c:v>44847</c:v>
                </c:pt>
                <c:pt idx="729">
                  <c:v>44854</c:v>
                </c:pt>
                <c:pt idx="730">
                  <c:v>44861</c:v>
                </c:pt>
                <c:pt idx="731">
                  <c:v>44868</c:v>
                </c:pt>
                <c:pt idx="732">
                  <c:v>44875</c:v>
                </c:pt>
                <c:pt idx="733">
                  <c:v>44882</c:v>
                </c:pt>
                <c:pt idx="734">
                  <c:v>44889</c:v>
                </c:pt>
                <c:pt idx="735">
                  <c:v>44896</c:v>
                </c:pt>
                <c:pt idx="736">
                  <c:v>44903</c:v>
                </c:pt>
                <c:pt idx="737">
                  <c:v>44910</c:v>
                </c:pt>
                <c:pt idx="738">
                  <c:v>44917</c:v>
                </c:pt>
                <c:pt idx="739">
                  <c:v>44924</c:v>
                </c:pt>
                <c:pt idx="740">
                  <c:v>44931</c:v>
                </c:pt>
                <c:pt idx="741">
                  <c:v>44938</c:v>
                </c:pt>
                <c:pt idx="742">
                  <c:v>44945</c:v>
                </c:pt>
                <c:pt idx="743">
                  <c:v>44952</c:v>
                </c:pt>
                <c:pt idx="744">
                  <c:v>44959</c:v>
                </c:pt>
                <c:pt idx="745">
                  <c:v>44966</c:v>
                </c:pt>
                <c:pt idx="746">
                  <c:v>44973</c:v>
                </c:pt>
                <c:pt idx="747">
                  <c:v>44980</c:v>
                </c:pt>
                <c:pt idx="748">
                  <c:v>44987</c:v>
                </c:pt>
                <c:pt idx="749">
                  <c:v>44994</c:v>
                </c:pt>
                <c:pt idx="750">
                  <c:v>45001</c:v>
                </c:pt>
                <c:pt idx="751">
                  <c:v>45008</c:v>
                </c:pt>
                <c:pt idx="752">
                  <c:v>45015</c:v>
                </c:pt>
                <c:pt idx="753">
                  <c:v>45022</c:v>
                </c:pt>
                <c:pt idx="754">
                  <c:v>45029</c:v>
                </c:pt>
                <c:pt idx="755">
                  <c:v>45036</c:v>
                </c:pt>
                <c:pt idx="756">
                  <c:v>45043</c:v>
                </c:pt>
                <c:pt idx="757">
                  <c:v>45050</c:v>
                </c:pt>
                <c:pt idx="758">
                  <c:v>45057</c:v>
                </c:pt>
                <c:pt idx="759">
                  <c:v>45064</c:v>
                </c:pt>
                <c:pt idx="760">
                  <c:v>45071</c:v>
                </c:pt>
                <c:pt idx="761">
                  <c:v>45078</c:v>
                </c:pt>
                <c:pt idx="762">
                  <c:v>45085</c:v>
                </c:pt>
                <c:pt idx="763">
                  <c:v>45092</c:v>
                </c:pt>
                <c:pt idx="764">
                  <c:v>45099</c:v>
                </c:pt>
                <c:pt idx="765">
                  <c:v>45106</c:v>
                </c:pt>
                <c:pt idx="766">
                  <c:v>45113</c:v>
                </c:pt>
                <c:pt idx="767">
                  <c:v>45120</c:v>
                </c:pt>
                <c:pt idx="768">
                  <c:v>45127</c:v>
                </c:pt>
                <c:pt idx="769">
                  <c:v>45134</c:v>
                </c:pt>
                <c:pt idx="770">
                  <c:v>45141</c:v>
                </c:pt>
                <c:pt idx="771">
                  <c:v>45148</c:v>
                </c:pt>
                <c:pt idx="772">
                  <c:v>45155</c:v>
                </c:pt>
                <c:pt idx="773">
                  <c:v>45162</c:v>
                </c:pt>
                <c:pt idx="774">
                  <c:v>45169</c:v>
                </c:pt>
                <c:pt idx="775">
                  <c:v>45176</c:v>
                </c:pt>
                <c:pt idx="776">
                  <c:v>45183</c:v>
                </c:pt>
                <c:pt idx="777">
                  <c:v>45190</c:v>
                </c:pt>
                <c:pt idx="778">
                  <c:v>45197</c:v>
                </c:pt>
                <c:pt idx="779">
                  <c:v>45204</c:v>
                </c:pt>
                <c:pt idx="780">
                  <c:v>45211</c:v>
                </c:pt>
                <c:pt idx="781">
                  <c:v>45218</c:v>
                </c:pt>
                <c:pt idx="782">
                  <c:v>45225</c:v>
                </c:pt>
                <c:pt idx="783">
                  <c:v>45232</c:v>
                </c:pt>
                <c:pt idx="784">
                  <c:v>45239</c:v>
                </c:pt>
                <c:pt idx="785">
                  <c:v>45246</c:v>
                </c:pt>
                <c:pt idx="786">
                  <c:v>45253</c:v>
                </c:pt>
                <c:pt idx="787">
                  <c:v>45260</c:v>
                </c:pt>
                <c:pt idx="788">
                  <c:v>45267</c:v>
                </c:pt>
                <c:pt idx="789">
                  <c:v>45274</c:v>
                </c:pt>
                <c:pt idx="790">
                  <c:v>45281</c:v>
                </c:pt>
                <c:pt idx="791">
                  <c:v>45289</c:v>
                </c:pt>
                <c:pt idx="792">
                  <c:v>45296</c:v>
                </c:pt>
                <c:pt idx="793">
                  <c:v>45303</c:v>
                </c:pt>
                <c:pt idx="794">
                  <c:v>45310</c:v>
                </c:pt>
                <c:pt idx="795">
                  <c:v>45317</c:v>
                </c:pt>
                <c:pt idx="796">
                  <c:v>45324</c:v>
                </c:pt>
                <c:pt idx="797">
                  <c:v>45331</c:v>
                </c:pt>
                <c:pt idx="798">
                  <c:v>45338</c:v>
                </c:pt>
                <c:pt idx="799">
                  <c:v>45345</c:v>
                </c:pt>
                <c:pt idx="800">
                  <c:v>45352</c:v>
                </c:pt>
                <c:pt idx="801">
                  <c:v>45359</c:v>
                </c:pt>
                <c:pt idx="802">
                  <c:v>45366</c:v>
                </c:pt>
                <c:pt idx="803">
                  <c:v>45373</c:v>
                </c:pt>
                <c:pt idx="804">
                  <c:v>45384</c:v>
                </c:pt>
                <c:pt idx="805">
                  <c:v>45387</c:v>
                </c:pt>
                <c:pt idx="806">
                  <c:v>45394</c:v>
                </c:pt>
                <c:pt idx="807">
                  <c:v>45401</c:v>
                </c:pt>
                <c:pt idx="808">
                  <c:v>45408</c:v>
                </c:pt>
                <c:pt idx="809">
                  <c:v>45418</c:v>
                </c:pt>
                <c:pt idx="810">
                  <c:v>45425</c:v>
                </c:pt>
                <c:pt idx="811">
                  <c:v>45432</c:v>
                </c:pt>
                <c:pt idx="812">
                  <c:v>45439</c:v>
                </c:pt>
                <c:pt idx="813">
                  <c:v>45446</c:v>
                </c:pt>
                <c:pt idx="814">
                  <c:v>45453</c:v>
                </c:pt>
                <c:pt idx="815">
                  <c:v>45460</c:v>
                </c:pt>
                <c:pt idx="816">
                  <c:v>45467</c:v>
                </c:pt>
                <c:pt idx="817">
                  <c:v>45474</c:v>
                </c:pt>
                <c:pt idx="818">
                  <c:v>45481</c:v>
                </c:pt>
                <c:pt idx="819">
                  <c:v>45488</c:v>
                </c:pt>
                <c:pt idx="820">
                  <c:v>45495</c:v>
                </c:pt>
                <c:pt idx="821">
                  <c:v>45502</c:v>
                </c:pt>
                <c:pt idx="822">
                  <c:v>45509</c:v>
                </c:pt>
                <c:pt idx="823">
                  <c:v>45516</c:v>
                </c:pt>
                <c:pt idx="824">
                  <c:v>45523</c:v>
                </c:pt>
                <c:pt idx="825">
                  <c:v>45530</c:v>
                </c:pt>
                <c:pt idx="826">
                  <c:v>45537</c:v>
                </c:pt>
                <c:pt idx="827">
                  <c:v>45544</c:v>
                </c:pt>
                <c:pt idx="828">
                  <c:v>45551</c:v>
                </c:pt>
                <c:pt idx="829">
                  <c:v>45558</c:v>
                </c:pt>
                <c:pt idx="830">
                  <c:v>45565</c:v>
                </c:pt>
                <c:pt idx="831">
                  <c:v>45572</c:v>
                </c:pt>
                <c:pt idx="832">
                  <c:v>45579</c:v>
                </c:pt>
                <c:pt idx="833">
                  <c:v>45586</c:v>
                </c:pt>
                <c:pt idx="834">
                  <c:v>45593</c:v>
                </c:pt>
                <c:pt idx="835">
                  <c:v>45600</c:v>
                </c:pt>
                <c:pt idx="836">
                  <c:v>45607</c:v>
                </c:pt>
                <c:pt idx="837">
                  <c:v>45614</c:v>
                </c:pt>
                <c:pt idx="838">
                  <c:v>45621</c:v>
                </c:pt>
                <c:pt idx="839">
                  <c:v>45628</c:v>
                </c:pt>
                <c:pt idx="840">
                  <c:v>45635</c:v>
                </c:pt>
                <c:pt idx="841">
                  <c:v>45642</c:v>
                </c:pt>
                <c:pt idx="842">
                  <c:v>45649</c:v>
                </c:pt>
                <c:pt idx="843">
                  <c:v>45657</c:v>
                </c:pt>
                <c:pt idx="844">
                  <c:v>45664</c:v>
                </c:pt>
                <c:pt idx="845">
                  <c:v>45671</c:v>
                </c:pt>
                <c:pt idx="846">
                  <c:v>45678</c:v>
                </c:pt>
                <c:pt idx="847">
                  <c:v>45685</c:v>
                </c:pt>
                <c:pt idx="848">
                  <c:v>45692</c:v>
                </c:pt>
                <c:pt idx="849">
                  <c:v>45699</c:v>
                </c:pt>
                <c:pt idx="850">
                  <c:v>45706</c:v>
                </c:pt>
                <c:pt idx="851">
                  <c:v>45713</c:v>
                </c:pt>
                <c:pt idx="852">
                  <c:v>45720</c:v>
                </c:pt>
                <c:pt idx="853">
                  <c:v>45727</c:v>
                </c:pt>
                <c:pt idx="854">
                  <c:v>45734</c:v>
                </c:pt>
                <c:pt idx="855">
                  <c:v>45741</c:v>
                </c:pt>
                <c:pt idx="856">
                  <c:v>45748</c:v>
                </c:pt>
                <c:pt idx="857">
                  <c:v>45755</c:v>
                </c:pt>
                <c:pt idx="858">
                  <c:v>45762</c:v>
                </c:pt>
                <c:pt idx="859">
                  <c:v>45771</c:v>
                </c:pt>
                <c:pt idx="860">
                  <c:v>45779</c:v>
                </c:pt>
                <c:pt idx="861">
                  <c:v>45785</c:v>
                </c:pt>
                <c:pt idx="862">
                  <c:v>45792</c:v>
                </c:pt>
                <c:pt idx="863">
                  <c:v>45799</c:v>
                </c:pt>
                <c:pt idx="864">
                  <c:v>45806</c:v>
                </c:pt>
                <c:pt idx="865">
                  <c:v>45813</c:v>
                </c:pt>
                <c:pt idx="866">
                  <c:v>45820</c:v>
                </c:pt>
                <c:pt idx="867">
                  <c:v>45827</c:v>
                </c:pt>
                <c:pt idx="868">
                  <c:v>45834</c:v>
                </c:pt>
                <c:pt idx="869">
                  <c:v>45841</c:v>
                </c:pt>
                <c:pt idx="870">
                  <c:v>45848</c:v>
                </c:pt>
                <c:pt idx="871">
                  <c:v>45855</c:v>
                </c:pt>
                <c:pt idx="872">
                  <c:v>45862</c:v>
                </c:pt>
                <c:pt idx="873">
                  <c:v>45869</c:v>
                </c:pt>
                <c:pt idx="874">
                  <c:v>45876</c:v>
                </c:pt>
                <c:pt idx="875">
                  <c:v>45883</c:v>
                </c:pt>
                <c:pt idx="876">
                  <c:v>45890</c:v>
                </c:pt>
                <c:pt idx="877">
                  <c:v>45897</c:v>
                </c:pt>
                <c:pt idx="878">
                  <c:v>45904</c:v>
                </c:pt>
                <c:pt idx="879">
                  <c:v>45911</c:v>
                </c:pt>
                <c:pt idx="880">
                  <c:v>45918</c:v>
                </c:pt>
                <c:pt idx="881">
                  <c:v>45925</c:v>
                </c:pt>
                <c:pt idx="882">
                  <c:v>45932</c:v>
                </c:pt>
                <c:pt idx="883">
                  <c:v>45939</c:v>
                </c:pt>
                <c:pt idx="884">
                  <c:v>45946</c:v>
                </c:pt>
                <c:pt idx="885">
                  <c:v>45953</c:v>
                </c:pt>
                <c:pt idx="886">
                  <c:v>45960</c:v>
                </c:pt>
                <c:pt idx="887">
                  <c:v>45967</c:v>
                </c:pt>
                <c:pt idx="888">
                  <c:v>45974</c:v>
                </c:pt>
                <c:pt idx="889">
                  <c:v>45981</c:v>
                </c:pt>
                <c:pt idx="890">
                  <c:v>45988</c:v>
                </c:pt>
                <c:pt idx="891">
                  <c:v>45995</c:v>
                </c:pt>
                <c:pt idx="892">
                  <c:v>46002</c:v>
                </c:pt>
                <c:pt idx="893">
                  <c:v>46009</c:v>
                </c:pt>
                <c:pt idx="894">
                  <c:v>46020</c:v>
                </c:pt>
                <c:pt idx="895">
                  <c:v>46024</c:v>
                </c:pt>
                <c:pt idx="896">
                  <c:v>46030</c:v>
                </c:pt>
                <c:pt idx="897">
                  <c:v>46037</c:v>
                </c:pt>
                <c:pt idx="898">
                  <c:v>46044</c:v>
                </c:pt>
                <c:pt idx="899">
                  <c:v>46051</c:v>
                </c:pt>
                <c:pt idx="900">
                  <c:v>46058</c:v>
                </c:pt>
                <c:pt idx="901">
                  <c:v>46065</c:v>
                </c:pt>
                <c:pt idx="902">
                  <c:v>46072</c:v>
                </c:pt>
                <c:pt idx="903">
                  <c:v>46079</c:v>
                </c:pt>
                <c:pt idx="904">
                  <c:v>46086</c:v>
                </c:pt>
                <c:pt idx="905">
                  <c:v>46093</c:v>
                </c:pt>
                <c:pt idx="906">
                  <c:v>46100</c:v>
                </c:pt>
                <c:pt idx="907">
                  <c:v>46107</c:v>
                </c:pt>
                <c:pt idx="908">
                  <c:v>46114</c:v>
                </c:pt>
                <c:pt idx="909">
                  <c:v>46121</c:v>
                </c:pt>
                <c:pt idx="910">
                  <c:v>46128</c:v>
                </c:pt>
                <c:pt idx="911">
                  <c:v>46135</c:v>
                </c:pt>
                <c:pt idx="912">
                  <c:v>46142</c:v>
                </c:pt>
                <c:pt idx="913">
                  <c:v>46149</c:v>
                </c:pt>
                <c:pt idx="914">
                  <c:v>46156</c:v>
                </c:pt>
                <c:pt idx="915">
                  <c:v>46163</c:v>
                </c:pt>
                <c:pt idx="916">
                  <c:v>46170</c:v>
                </c:pt>
                <c:pt idx="917">
                  <c:v>46177</c:v>
                </c:pt>
                <c:pt idx="918">
                  <c:v>46184</c:v>
                </c:pt>
                <c:pt idx="919">
                  <c:v>46191</c:v>
                </c:pt>
                <c:pt idx="920">
                  <c:v>46198</c:v>
                </c:pt>
                <c:pt idx="921">
                  <c:v>46205</c:v>
                </c:pt>
                <c:pt idx="922">
                  <c:v>46212</c:v>
                </c:pt>
                <c:pt idx="923">
                  <c:v>46219</c:v>
                </c:pt>
                <c:pt idx="924">
                  <c:v>46226</c:v>
                </c:pt>
                <c:pt idx="925">
                  <c:v>46233</c:v>
                </c:pt>
                <c:pt idx="926">
                  <c:v>46240</c:v>
                </c:pt>
                <c:pt idx="927">
                  <c:v>46247</c:v>
                </c:pt>
                <c:pt idx="928">
                  <c:v>46254</c:v>
                </c:pt>
                <c:pt idx="929">
                  <c:v>46261</c:v>
                </c:pt>
                <c:pt idx="930">
                  <c:v>46268</c:v>
                </c:pt>
                <c:pt idx="931">
                  <c:v>46275</c:v>
                </c:pt>
                <c:pt idx="932">
                  <c:v>46282</c:v>
                </c:pt>
                <c:pt idx="933">
                  <c:v>46289</c:v>
                </c:pt>
                <c:pt idx="934">
                  <c:v>46296</c:v>
                </c:pt>
                <c:pt idx="935">
                  <c:v>46303</c:v>
                </c:pt>
                <c:pt idx="936">
                  <c:v>46310</c:v>
                </c:pt>
                <c:pt idx="937">
                  <c:v>46317</c:v>
                </c:pt>
                <c:pt idx="938">
                  <c:v>46324</c:v>
                </c:pt>
                <c:pt idx="939">
                  <c:v>46331</c:v>
                </c:pt>
                <c:pt idx="940">
                  <c:v>46338</c:v>
                </c:pt>
                <c:pt idx="941">
                  <c:v>46345</c:v>
                </c:pt>
                <c:pt idx="942">
                  <c:v>46352</c:v>
                </c:pt>
                <c:pt idx="943">
                  <c:v>46359</c:v>
                </c:pt>
                <c:pt idx="944">
                  <c:v>46366</c:v>
                </c:pt>
                <c:pt idx="945">
                  <c:v>46373</c:v>
                </c:pt>
                <c:pt idx="946">
                  <c:v>46380</c:v>
                </c:pt>
                <c:pt idx="947">
                  <c:v>46387</c:v>
                </c:pt>
                <c:pt idx="948">
                  <c:v>46394</c:v>
                </c:pt>
                <c:pt idx="949">
                  <c:v>46401</c:v>
                </c:pt>
                <c:pt idx="950">
                  <c:v>46408</c:v>
                </c:pt>
                <c:pt idx="951">
                  <c:v>46415</c:v>
                </c:pt>
                <c:pt idx="952">
                  <c:v>46422</c:v>
                </c:pt>
                <c:pt idx="953">
                  <c:v>46429</c:v>
                </c:pt>
                <c:pt idx="954">
                  <c:v>46436</c:v>
                </c:pt>
                <c:pt idx="955">
                  <c:v>46443</c:v>
                </c:pt>
                <c:pt idx="956">
                  <c:v>46450</c:v>
                </c:pt>
                <c:pt idx="957">
                  <c:v>46457</c:v>
                </c:pt>
                <c:pt idx="958">
                  <c:v>46464</c:v>
                </c:pt>
                <c:pt idx="959">
                  <c:v>46471</c:v>
                </c:pt>
                <c:pt idx="960">
                  <c:v>46478</c:v>
                </c:pt>
                <c:pt idx="961">
                  <c:v>46485</c:v>
                </c:pt>
                <c:pt idx="962">
                  <c:v>46492</c:v>
                </c:pt>
                <c:pt idx="963">
                  <c:v>46499</c:v>
                </c:pt>
                <c:pt idx="964">
                  <c:v>46506</c:v>
                </c:pt>
                <c:pt idx="965">
                  <c:v>46513</c:v>
                </c:pt>
                <c:pt idx="966">
                  <c:v>46520</c:v>
                </c:pt>
                <c:pt idx="967">
                  <c:v>46527</c:v>
                </c:pt>
                <c:pt idx="968">
                  <c:v>46534</c:v>
                </c:pt>
                <c:pt idx="969">
                  <c:v>46541</c:v>
                </c:pt>
                <c:pt idx="970">
                  <c:v>46548</c:v>
                </c:pt>
                <c:pt idx="971">
                  <c:v>46555</c:v>
                </c:pt>
                <c:pt idx="972">
                  <c:v>46562</c:v>
                </c:pt>
                <c:pt idx="973">
                  <c:v>46569</c:v>
                </c:pt>
                <c:pt idx="974">
                  <c:v>46576</c:v>
                </c:pt>
                <c:pt idx="975">
                  <c:v>46583</c:v>
                </c:pt>
                <c:pt idx="976">
                  <c:v>46590</c:v>
                </c:pt>
                <c:pt idx="977">
                  <c:v>46597</c:v>
                </c:pt>
                <c:pt idx="978">
                  <c:v>46604</c:v>
                </c:pt>
                <c:pt idx="979">
                  <c:v>46611</c:v>
                </c:pt>
                <c:pt idx="980">
                  <c:v>46618</c:v>
                </c:pt>
                <c:pt idx="981">
                  <c:v>46625</c:v>
                </c:pt>
                <c:pt idx="982">
                  <c:v>46632</c:v>
                </c:pt>
                <c:pt idx="983">
                  <c:v>46639</c:v>
                </c:pt>
                <c:pt idx="984">
                  <c:v>46646</c:v>
                </c:pt>
                <c:pt idx="985">
                  <c:v>46653</c:v>
                </c:pt>
                <c:pt idx="986">
                  <c:v>46660</c:v>
                </c:pt>
                <c:pt idx="987">
                  <c:v>46667</c:v>
                </c:pt>
                <c:pt idx="988">
                  <c:v>46674</c:v>
                </c:pt>
                <c:pt idx="989">
                  <c:v>46681</c:v>
                </c:pt>
                <c:pt idx="990">
                  <c:v>46688</c:v>
                </c:pt>
                <c:pt idx="991">
                  <c:v>46695</c:v>
                </c:pt>
                <c:pt idx="992">
                  <c:v>46702</c:v>
                </c:pt>
                <c:pt idx="993">
                  <c:v>46709</c:v>
                </c:pt>
                <c:pt idx="994">
                  <c:v>46716</c:v>
                </c:pt>
                <c:pt idx="995">
                  <c:v>46723</c:v>
                </c:pt>
                <c:pt idx="996">
                  <c:v>46730</c:v>
                </c:pt>
                <c:pt idx="997">
                  <c:v>46737</c:v>
                </c:pt>
                <c:pt idx="998">
                  <c:v>46744</c:v>
                </c:pt>
                <c:pt idx="999">
                  <c:v>46751</c:v>
                </c:pt>
                <c:pt idx="1000">
                  <c:v>46758</c:v>
                </c:pt>
                <c:pt idx="1001">
                  <c:v>46765</c:v>
                </c:pt>
                <c:pt idx="1002">
                  <c:v>46772</c:v>
                </c:pt>
                <c:pt idx="1003">
                  <c:v>46779</c:v>
                </c:pt>
                <c:pt idx="1004">
                  <c:v>46786</c:v>
                </c:pt>
                <c:pt idx="1005">
                  <c:v>46793</c:v>
                </c:pt>
                <c:pt idx="1006">
                  <c:v>46800</c:v>
                </c:pt>
                <c:pt idx="1007">
                  <c:v>46807</c:v>
                </c:pt>
                <c:pt idx="1008">
                  <c:v>46814</c:v>
                </c:pt>
                <c:pt idx="1009">
                  <c:v>46821</c:v>
                </c:pt>
                <c:pt idx="1010">
                  <c:v>46828</c:v>
                </c:pt>
                <c:pt idx="1011">
                  <c:v>46835</c:v>
                </c:pt>
                <c:pt idx="1012">
                  <c:v>46842</c:v>
                </c:pt>
                <c:pt idx="1013">
                  <c:v>46849</c:v>
                </c:pt>
                <c:pt idx="1014">
                  <c:v>46856</c:v>
                </c:pt>
                <c:pt idx="1015">
                  <c:v>46863</c:v>
                </c:pt>
                <c:pt idx="1016">
                  <c:v>46870</c:v>
                </c:pt>
                <c:pt idx="1017">
                  <c:v>46877</c:v>
                </c:pt>
                <c:pt idx="1018">
                  <c:v>46884</c:v>
                </c:pt>
                <c:pt idx="1019">
                  <c:v>46891</c:v>
                </c:pt>
                <c:pt idx="1020">
                  <c:v>46898</c:v>
                </c:pt>
                <c:pt idx="1021">
                  <c:v>46905</c:v>
                </c:pt>
                <c:pt idx="1022">
                  <c:v>46912</c:v>
                </c:pt>
                <c:pt idx="1023">
                  <c:v>46919</c:v>
                </c:pt>
                <c:pt idx="1024">
                  <c:v>46926</c:v>
                </c:pt>
                <c:pt idx="1025">
                  <c:v>46933</c:v>
                </c:pt>
                <c:pt idx="1026">
                  <c:v>46940</c:v>
                </c:pt>
                <c:pt idx="1027">
                  <c:v>46947</c:v>
                </c:pt>
                <c:pt idx="1028">
                  <c:v>46954</c:v>
                </c:pt>
                <c:pt idx="1029">
                  <c:v>46961</c:v>
                </c:pt>
                <c:pt idx="1030">
                  <c:v>46968</c:v>
                </c:pt>
                <c:pt idx="1031">
                  <c:v>46975</c:v>
                </c:pt>
                <c:pt idx="1032">
                  <c:v>46982</c:v>
                </c:pt>
                <c:pt idx="1033">
                  <c:v>46989</c:v>
                </c:pt>
                <c:pt idx="1034">
                  <c:v>46996</c:v>
                </c:pt>
                <c:pt idx="1035">
                  <c:v>47003</c:v>
                </c:pt>
                <c:pt idx="1036">
                  <c:v>47010</c:v>
                </c:pt>
                <c:pt idx="1037">
                  <c:v>47017</c:v>
                </c:pt>
                <c:pt idx="1038">
                  <c:v>47024</c:v>
                </c:pt>
                <c:pt idx="1039">
                  <c:v>47031</c:v>
                </c:pt>
                <c:pt idx="1040">
                  <c:v>47038</c:v>
                </c:pt>
                <c:pt idx="1041">
                  <c:v>47045</c:v>
                </c:pt>
                <c:pt idx="1042">
                  <c:v>47052</c:v>
                </c:pt>
                <c:pt idx="1043">
                  <c:v>47059</c:v>
                </c:pt>
                <c:pt idx="1044">
                  <c:v>47066</c:v>
                </c:pt>
                <c:pt idx="1045">
                  <c:v>47073</c:v>
                </c:pt>
                <c:pt idx="1046">
                  <c:v>47080</c:v>
                </c:pt>
                <c:pt idx="1047">
                  <c:v>47087</c:v>
                </c:pt>
                <c:pt idx="1048">
                  <c:v>47094</c:v>
                </c:pt>
                <c:pt idx="1049">
                  <c:v>47101</c:v>
                </c:pt>
                <c:pt idx="1050">
                  <c:v>47108</c:v>
                </c:pt>
                <c:pt idx="1051">
                  <c:v>47116</c:v>
                </c:pt>
                <c:pt idx="1052">
                  <c:v>47123</c:v>
                </c:pt>
                <c:pt idx="1053">
                  <c:v>47130</c:v>
                </c:pt>
                <c:pt idx="1054">
                  <c:v>47137</c:v>
                </c:pt>
                <c:pt idx="1055">
                  <c:v>47144</c:v>
                </c:pt>
                <c:pt idx="1056">
                  <c:v>47151</c:v>
                </c:pt>
                <c:pt idx="1057">
                  <c:v>47158</c:v>
                </c:pt>
                <c:pt idx="1058">
                  <c:v>47165</c:v>
                </c:pt>
                <c:pt idx="1059">
                  <c:v>47172</c:v>
                </c:pt>
                <c:pt idx="1060">
                  <c:v>47179</c:v>
                </c:pt>
                <c:pt idx="1061">
                  <c:v>47186</c:v>
                </c:pt>
                <c:pt idx="1062">
                  <c:v>47193</c:v>
                </c:pt>
                <c:pt idx="1063">
                  <c:v>47200</c:v>
                </c:pt>
                <c:pt idx="1064">
                  <c:v>47211</c:v>
                </c:pt>
                <c:pt idx="1065">
                  <c:v>47214</c:v>
                </c:pt>
                <c:pt idx="1066">
                  <c:v>47221</c:v>
                </c:pt>
                <c:pt idx="1067">
                  <c:v>47228</c:v>
                </c:pt>
                <c:pt idx="1068">
                  <c:v>47235</c:v>
                </c:pt>
                <c:pt idx="1069">
                  <c:v>47242</c:v>
                </c:pt>
                <c:pt idx="1070">
                  <c:v>47249</c:v>
                </c:pt>
                <c:pt idx="1071">
                  <c:v>47256</c:v>
                </c:pt>
                <c:pt idx="1072">
                  <c:v>47263</c:v>
                </c:pt>
                <c:pt idx="1073">
                  <c:v>47270</c:v>
                </c:pt>
                <c:pt idx="1074">
                  <c:v>47277</c:v>
                </c:pt>
                <c:pt idx="1075">
                  <c:v>47284</c:v>
                </c:pt>
                <c:pt idx="1076">
                  <c:v>47291</c:v>
                </c:pt>
                <c:pt idx="1077">
                  <c:v>47298</c:v>
                </c:pt>
                <c:pt idx="1078">
                  <c:v>47305</c:v>
                </c:pt>
                <c:pt idx="1079">
                  <c:v>47312</c:v>
                </c:pt>
                <c:pt idx="1080">
                  <c:v>47319</c:v>
                </c:pt>
                <c:pt idx="1081">
                  <c:v>47326</c:v>
                </c:pt>
                <c:pt idx="1082">
                  <c:v>47333</c:v>
                </c:pt>
                <c:pt idx="1083">
                  <c:v>47340</c:v>
                </c:pt>
                <c:pt idx="1084">
                  <c:v>47347</c:v>
                </c:pt>
                <c:pt idx="1085">
                  <c:v>47354</c:v>
                </c:pt>
                <c:pt idx="1086">
                  <c:v>47361</c:v>
                </c:pt>
                <c:pt idx="1087">
                  <c:v>47368</c:v>
                </c:pt>
                <c:pt idx="1088">
                  <c:v>47375</c:v>
                </c:pt>
                <c:pt idx="1089">
                  <c:v>47382</c:v>
                </c:pt>
                <c:pt idx="1090">
                  <c:v>47389</c:v>
                </c:pt>
                <c:pt idx="1091">
                  <c:v>47396</c:v>
                </c:pt>
                <c:pt idx="1092">
                  <c:v>47403</c:v>
                </c:pt>
                <c:pt idx="1093">
                  <c:v>47410</c:v>
                </c:pt>
                <c:pt idx="1094">
                  <c:v>47417</c:v>
                </c:pt>
                <c:pt idx="1095">
                  <c:v>47424</c:v>
                </c:pt>
                <c:pt idx="1096">
                  <c:v>47431</c:v>
                </c:pt>
                <c:pt idx="1097">
                  <c:v>47438</c:v>
                </c:pt>
                <c:pt idx="1098">
                  <c:v>47445</c:v>
                </c:pt>
                <c:pt idx="1099">
                  <c:v>47452</c:v>
                </c:pt>
                <c:pt idx="1100">
                  <c:v>47459</c:v>
                </c:pt>
                <c:pt idx="1101">
                  <c:v>47466</c:v>
                </c:pt>
                <c:pt idx="1102">
                  <c:v>47473</c:v>
                </c:pt>
                <c:pt idx="1103">
                  <c:v>47483</c:v>
                </c:pt>
                <c:pt idx="1104">
                  <c:v>47490</c:v>
                </c:pt>
                <c:pt idx="1105">
                  <c:v>47497</c:v>
                </c:pt>
                <c:pt idx="1106">
                  <c:v>47504</c:v>
                </c:pt>
                <c:pt idx="1107">
                  <c:v>47511</c:v>
                </c:pt>
                <c:pt idx="1108">
                  <c:v>47518</c:v>
                </c:pt>
                <c:pt idx="1109">
                  <c:v>47525</c:v>
                </c:pt>
                <c:pt idx="1110">
                  <c:v>47532</c:v>
                </c:pt>
                <c:pt idx="1111">
                  <c:v>47539</c:v>
                </c:pt>
                <c:pt idx="1112">
                  <c:v>47546</c:v>
                </c:pt>
                <c:pt idx="1113">
                  <c:v>47553</c:v>
                </c:pt>
                <c:pt idx="1114">
                  <c:v>47560</c:v>
                </c:pt>
                <c:pt idx="1115">
                  <c:v>47567</c:v>
                </c:pt>
                <c:pt idx="1116">
                  <c:v>47574</c:v>
                </c:pt>
                <c:pt idx="1117">
                  <c:v>47581</c:v>
                </c:pt>
                <c:pt idx="1118">
                  <c:v>47588</c:v>
                </c:pt>
                <c:pt idx="1119">
                  <c:v>47597</c:v>
                </c:pt>
                <c:pt idx="1120">
                  <c:v>47602</c:v>
                </c:pt>
                <c:pt idx="1121">
                  <c:v>47609</c:v>
                </c:pt>
                <c:pt idx="1122">
                  <c:v>47616</c:v>
                </c:pt>
                <c:pt idx="1123">
                  <c:v>47623</c:v>
                </c:pt>
                <c:pt idx="1124">
                  <c:v>47630</c:v>
                </c:pt>
                <c:pt idx="1125">
                  <c:v>47637</c:v>
                </c:pt>
                <c:pt idx="1126">
                  <c:v>47644</c:v>
                </c:pt>
                <c:pt idx="1127">
                  <c:v>47651</c:v>
                </c:pt>
                <c:pt idx="1128">
                  <c:v>47658</c:v>
                </c:pt>
                <c:pt idx="1129">
                  <c:v>47665</c:v>
                </c:pt>
                <c:pt idx="1130">
                  <c:v>47672</c:v>
                </c:pt>
                <c:pt idx="1131">
                  <c:v>47679</c:v>
                </c:pt>
                <c:pt idx="1132">
                  <c:v>47686</c:v>
                </c:pt>
                <c:pt idx="1133">
                  <c:v>47693</c:v>
                </c:pt>
                <c:pt idx="1134">
                  <c:v>47700</c:v>
                </c:pt>
                <c:pt idx="1135">
                  <c:v>47707</c:v>
                </c:pt>
                <c:pt idx="1136">
                  <c:v>47714</c:v>
                </c:pt>
                <c:pt idx="1137">
                  <c:v>47721</c:v>
                </c:pt>
                <c:pt idx="1138">
                  <c:v>47728</c:v>
                </c:pt>
                <c:pt idx="1139">
                  <c:v>47735</c:v>
                </c:pt>
                <c:pt idx="1140">
                  <c:v>47742</c:v>
                </c:pt>
                <c:pt idx="1141">
                  <c:v>47749</c:v>
                </c:pt>
                <c:pt idx="1142">
                  <c:v>47756</c:v>
                </c:pt>
                <c:pt idx="1143">
                  <c:v>47763</c:v>
                </c:pt>
                <c:pt idx="1144">
                  <c:v>47770</c:v>
                </c:pt>
                <c:pt idx="1145">
                  <c:v>47777</c:v>
                </c:pt>
                <c:pt idx="1146">
                  <c:v>47784</c:v>
                </c:pt>
                <c:pt idx="1147">
                  <c:v>47791</c:v>
                </c:pt>
                <c:pt idx="1148">
                  <c:v>47798</c:v>
                </c:pt>
                <c:pt idx="1149">
                  <c:v>47805</c:v>
                </c:pt>
                <c:pt idx="1150">
                  <c:v>47812</c:v>
                </c:pt>
                <c:pt idx="1151">
                  <c:v>47819</c:v>
                </c:pt>
                <c:pt idx="1152">
                  <c:v>47826</c:v>
                </c:pt>
                <c:pt idx="1153">
                  <c:v>47833</c:v>
                </c:pt>
                <c:pt idx="1154">
                  <c:v>47840</c:v>
                </c:pt>
                <c:pt idx="1155">
                  <c:v>47848</c:v>
                </c:pt>
                <c:pt idx="1156">
                  <c:v>47855</c:v>
                </c:pt>
                <c:pt idx="1157">
                  <c:v>47862</c:v>
                </c:pt>
                <c:pt idx="1158">
                  <c:v>47869</c:v>
                </c:pt>
                <c:pt idx="1159">
                  <c:v>47876</c:v>
                </c:pt>
                <c:pt idx="1160">
                  <c:v>47883</c:v>
                </c:pt>
                <c:pt idx="1161">
                  <c:v>47890</c:v>
                </c:pt>
                <c:pt idx="1162">
                  <c:v>47897</c:v>
                </c:pt>
                <c:pt idx="1163">
                  <c:v>47904</c:v>
                </c:pt>
                <c:pt idx="1164">
                  <c:v>47911</c:v>
                </c:pt>
                <c:pt idx="1165">
                  <c:v>47918</c:v>
                </c:pt>
                <c:pt idx="1166">
                  <c:v>47925</c:v>
                </c:pt>
                <c:pt idx="1167">
                  <c:v>47932</c:v>
                </c:pt>
                <c:pt idx="1168">
                  <c:v>47939</c:v>
                </c:pt>
                <c:pt idx="1169">
                  <c:v>47946</c:v>
                </c:pt>
                <c:pt idx="1170">
                  <c:v>47955</c:v>
                </c:pt>
                <c:pt idx="1171">
                  <c:v>47962</c:v>
                </c:pt>
                <c:pt idx="1172">
                  <c:v>47970</c:v>
                </c:pt>
                <c:pt idx="1173">
                  <c:v>47976</c:v>
                </c:pt>
                <c:pt idx="1174">
                  <c:v>47983</c:v>
                </c:pt>
                <c:pt idx="1175">
                  <c:v>47990</c:v>
                </c:pt>
                <c:pt idx="1176">
                  <c:v>47997</c:v>
                </c:pt>
                <c:pt idx="1177">
                  <c:v>48004</c:v>
                </c:pt>
                <c:pt idx="1178">
                  <c:v>48011</c:v>
                </c:pt>
                <c:pt idx="1179">
                  <c:v>48018</c:v>
                </c:pt>
                <c:pt idx="1180">
                  <c:v>48025</c:v>
                </c:pt>
                <c:pt idx="1181">
                  <c:v>48032</c:v>
                </c:pt>
                <c:pt idx="1182">
                  <c:v>48039</c:v>
                </c:pt>
                <c:pt idx="1183">
                  <c:v>48046</c:v>
                </c:pt>
                <c:pt idx="1184">
                  <c:v>48053</c:v>
                </c:pt>
                <c:pt idx="1185">
                  <c:v>48060</c:v>
                </c:pt>
                <c:pt idx="1186">
                  <c:v>48067</c:v>
                </c:pt>
                <c:pt idx="1187">
                  <c:v>48074</c:v>
                </c:pt>
                <c:pt idx="1188">
                  <c:v>48081</c:v>
                </c:pt>
                <c:pt idx="1189">
                  <c:v>48088</c:v>
                </c:pt>
                <c:pt idx="1190">
                  <c:v>48095</c:v>
                </c:pt>
                <c:pt idx="1191">
                  <c:v>48102</c:v>
                </c:pt>
                <c:pt idx="1192">
                  <c:v>48109</c:v>
                </c:pt>
                <c:pt idx="1193">
                  <c:v>48116</c:v>
                </c:pt>
                <c:pt idx="1194">
                  <c:v>48123</c:v>
                </c:pt>
                <c:pt idx="1195">
                  <c:v>48130</c:v>
                </c:pt>
                <c:pt idx="1196">
                  <c:v>48137</c:v>
                </c:pt>
                <c:pt idx="1197">
                  <c:v>48144</c:v>
                </c:pt>
                <c:pt idx="1198">
                  <c:v>48151</c:v>
                </c:pt>
                <c:pt idx="1199">
                  <c:v>48158</c:v>
                </c:pt>
                <c:pt idx="1200">
                  <c:v>48165</c:v>
                </c:pt>
                <c:pt idx="1201">
                  <c:v>48172</c:v>
                </c:pt>
                <c:pt idx="1202">
                  <c:v>48179</c:v>
                </c:pt>
                <c:pt idx="1203">
                  <c:v>48186</c:v>
                </c:pt>
                <c:pt idx="1204">
                  <c:v>48193</c:v>
                </c:pt>
                <c:pt idx="1205">
                  <c:v>48200</c:v>
                </c:pt>
                <c:pt idx="1206">
                  <c:v>48211</c:v>
                </c:pt>
                <c:pt idx="1207">
                  <c:v>48215</c:v>
                </c:pt>
                <c:pt idx="1208">
                  <c:v>48221</c:v>
                </c:pt>
                <c:pt idx="1209">
                  <c:v>48228</c:v>
                </c:pt>
                <c:pt idx="1210">
                  <c:v>48235</c:v>
                </c:pt>
                <c:pt idx="1211">
                  <c:v>48242</c:v>
                </c:pt>
                <c:pt idx="1212">
                  <c:v>48249</c:v>
                </c:pt>
                <c:pt idx="1213">
                  <c:v>48256</c:v>
                </c:pt>
                <c:pt idx="1214">
                  <c:v>48263</c:v>
                </c:pt>
                <c:pt idx="1215">
                  <c:v>48270</c:v>
                </c:pt>
                <c:pt idx="1216">
                  <c:v>48277</c:v>
                </c:pt>
                <c:pt idx="1217">
                  <c:v>48284</c:v>
                </c:pt>
                <c:pt idx="1218">
                  <c:v>48291</c:v>
                </c:pt>
                <c:pt idx="1219">
                  <c:v>48298</c:v>
                </c:pt>
                <c:pt idx="1220">
                  <c:v>48305</c:v>
                </c:pt>
                <c:pt idx="1221">
                  <c:v>48312</c:v>
                </c:pt>
                <c:pt idx="1222">
                  <c:v>48319</c:v>
                </c:pt>
                <c:pt idx="1223">
                  <c:v>48326</c:v>
                </c:pt>
                <c:pt idx="1224">
                  <c:v>48333</c:v>
                </c:pt>
                <c:pt idx="1225">
                  <c:v>48340</c:v>
                </c:pt>
                <c:pt idx="1226">
                  <c:v>48347</c:v>
                </c:pt>
                <c:pt idx="1227">
                  <c:v>48354</c:v>
                </c:pt>
                <c:pt idx="1228">
                  <c:v>48361</c:v>
                </c:pt>
                <c:pt idx="1229">
                  <c:v>48368</c:v>
                </c:pt>
                <c:pt idx="1230">
                  <c:v>48375</c:v>
                </c:pt>
                <c:pt idx="1231">
                  <c:v>48382</c:v>
                </c:pt>
                <c:pt idx="1232">
                  <c:v>48389</c:v>
                </c:pt>
                <c:pt idx="1233">
                  <c:v>48396</c:v>
                </c:pt>
                <c:pt idx="1234">
                  <c:v>48403</c:v>
                </c:pt>
                <c:pt idx="1235">
                  <c:v>48410</c:v>
                </c:pt>
                <c:pt idx="1236">
                  <c:v>48417</c:v>
                </c:pt>
                <c:pt idx="1237">
                  <c:v>48424</c:v>
                </c:pt>
                <c:pt idx="1238">
                  <c:v>48431</c:v>
                </c:pt>
                <c:pt idx="1239">
                  <c:v>48438</c:v>
                </c:pt>
                <c:pt idx="1240">
                  <c:v>48445</c:v>
                </c:pt>
                <c:pt idx="1241">
                  <c:v>48452</c:v>
                </c:pt>
                <c:pt idx="1242">
                  <c:v>48459</c:v>
                </c:pt>
                <c:pt idx="1243">
                  <c:v>48466</c:v>
                </c:pt>
                <c:pt idx="1244">
                  <c:v>48473</c:v>
                </c:pt>
                <c:pt idx="1245">
                  <c:v>48480</c:v>
                </c:pt>
                <c:pt idx="1246">
                  <c:v>48487</c:v>
                </c:pt>
                <c:pt idx="1247">
                  <c:v>48494</c:v>
                </c:pt>
                <c:pt idx="1248">
                  <c:v>48501</c:v>
                </c:pt>
                <c:pt idx="1249">
                  <c:v>48508</c:v>
                </c:pt>
                <c:pt idx="1250">
                  <c:v>48515</c:v>
                </c:pt>
                <c:pt idx="1251">
                  <c:v>48522</c:v>
                </c:pt>
                <c:pt idx="1252">
                  <c:v>48529</c:v>
                </c:pt>
                <c:pt idx="1253">
                  <c:v>48536</c:v>
                </c:pt>
                <c:pt idx="1254">
                  <c:v>48543</c:v>
                </c:pt>
                <c:pt idx="1255">
                  <c:v>48550</c:v>
                </c:pt>
                <c:pt idx="1256">
                  <c:v>48557</c:v>
                </c:pt>
                <c:pt idx="1257">
                  <c:v>48564</c:v>
                </c:pt>
                <c:pt idx="1258">
                  <c:v>48571</c:v>
                </c:pt>
                <c:pt idx="1259">
                  <c:v>48578</c:v>
                </c:pt>
                <c:pt idx="1260">
                  <c:v>48585</c:v>
                </c:pt>
                <c:pt idx="1261">
                  <c:v>48592</c:v>
                </c:pt>
                <c:pt idx="1262">
                  <c:v>48599</c:v>
                </c:pt>
                <c:pt idx="1263">
                  <c:v>48606</c:v>
                </c:pt>
                <c:pt idx="1264">
                  <c:v>48613</c:v>
                </c:pt>
                <c:pt idx="1265">
                  <c:v>48620</c:v>
                </c:pt>
                <c:pt idx="1266">
                  <c:v>48627</c:v>
                </c:pt>
                <c:pt idx="1267">
                  <c:v>48634</c:v>
                </c:pt>
                <c:pt idx="1268">
                  <c:v>48641</c:v>
                </c:pt>
                <c:pt idx="1269">
                  <c:v>48648</c:v>
                </c:pt>
                <c:pt idx="1270">
                  <c:v>48655</c:v>
                </c:pt>
                <c:pt idx="1271">
                  <c:v>48662</c:v>
                </c:pt>
                <c:pt idx="1272">
                  <c:v>48669</c:v>
                </c:pt>
                <c:pt idx="1273">
                  <c:v>48676</c:v>
                </c:pt>
                <c:pt idx="1274">
                  <c:v>48683</c:v>
                </c:pt>
                <c:pt idx="1275">
                  <c:v>48690</c:v>
                </c:pt>
                <c:pt idx="1276">
                  <c:v>48697</c:v>
                </c:pt>
                <c:pt idx="1277">
                  <c:v>48704</c:v>
                </c:pt>
                <c:pt idx="1278">
                  <c:v>48711</c:v>
                </c:pt>
                <c:pt idx="1279">
                  <c:v>48718</c:v>
                </c:pt>
                <c:pt idx="1280">
                  <c:v>48725</c:v>
                </c:pt>
                <c:pt idx="1281">
                  <c:v>48732</c:v>
                </c:pt>
                <c:pt idx="1282">
                  <c:v>48739</c:v>
                </c:pt>
                <c:pt idx="1283">
                  <c:v>48746</c:v>
                </c:pt>
                <c:pt idx="1284">
                  <c:v>48753</c:v>
                </c:pt>
                <c:pt idx="1285">
                  <c:v>48760</c:v>
                </c:pt>
                <c:pt idx="1286">
                  <c:v>48767</c:v>
                </c:pt>
                <c:pt idx="1287">
                  <c:v>48774</c:v>
                </c:pt>
                <c:pt idx="1288">
                  <c:v>48781</c:v>
                </c:pt>
                <c:pt idx="1289">
                  <c:v>48788</c:v>
                </c:pt>
                <c:pt idx="1290">
                  <c:v>48795</c:v>
                </c:pt>
                <c:pt idx="1291">
                  <c:v>48802</c:v>
                </c:pt>
                <c:pt idx="1292">
                  <c:v>48809</c:v>
                </c:pt>
                <c:pt idx="1293">
                  <c:v>48816</c:v>
                </c:pt>
                <c:pt idx="1294">
                  <c:v>48823</c:v>
                </c:pt>
                <c:pt idx="1295">
                  <c:v>48830</c:v>
                </c:pt>
                <c:pt idx="1296">
                  <c:v>48837</c:v>
                </c:pt>
                <c:pt idx="1297">
                  <c:v>48844</c:v>
                </c:pt>
                <c:pt idx="1298">
                  <c:v>48851</c:v>
                </c:pt>
                <c:pt idx="1299">
                  <c:v>48858</c:v>
                </c:pt>
                <c:pt idx="1300">
                  <c:v>48865</c:v>
                </c:pt>
                <c:pt idx="1301">
                  <c:v>48872</c:v>
                </c:pt>
                <c:pt idx="1302">
                  <c:v>48879</c:v>
                </c:pt>
                <c:pt idx="1303">
                  <c:v>48886</c:v>
                </c:pt>
                <c:pt idx="1304">
                  <c:v>48893</c:v>
                </c:pt>
                <c:pt idx="1305">
                  <c:v>48900</c:v>
                </c:pt>
                <c:pt idx="1306">
                  <c:v>48907</c:v>
                </c:pt>
                <c:pt idx="1307">
                  <c:v>48914</c:v>
                </c:pt>
                <c:pt idx="1308">
                  <c:v>48921</c:v>
                </c:pt>
                <c:pt idx="1309">
                  <c:v>48928</c:v>
                </c:pt>
                <c:pt idx="1310">
                  <c:v>48935</c:v>
                </c:pt>
                <c:pt idx="1311">
                  <c:v>48942</c:v>
                </c:pt>
                <c:pt idx="1312">
                  <c:v>48949</c:v>
                </c:pt>
                <c:pt idx="1313">
                  <c:v>48956</c:v>
                </c:pt>
                <c:pt idx="1314">
                  <c:v>48963</c:v>
                </c:pt>
                <c:pt idx="1315">
                  <c:v>48970</c:v>
                </c:pt>
                <c:pt idx="1316">
                  <c:v>48977</c:v>
                </c:pt>
                <c:pt idx="1317">
                  <c:v>48984</c:v>
                </c:pt>
                <c:pt idx="1318">
                  <c:v>48991</c:v>
                </c:pt>
                <c:pt idx="1319">
                  <c:v>48998</c:v>
                </c:pt>
                <c:pt idx="1320">
                  <c:v>49005</c:v>
                </c:pt>
                <c:pt idx="1321">
                  <c:v>49012</c:v>
                </c:pt>
                <c:pt idx="1322">
                  <c:v>49019</c:v>
                </c:pt>
                <c:pt idx="1323">
                  <c:v>49026</c:v>
                </c:pt>
                <c:pt idx="1324">
                  <c:v>49033</c:v>
                </c:pt>
                <c:pt idx="1325">
                  <c:v>49040</c:v>
                </c:pt>
                <c:pt idx="1326">
                  <c:v>49047</c:v>
                </c:pt>
                <c:pt idx="1327">
                  <c:v>49054</c:v>
                </c:pt>
                <c:pt idx="1328">
                  <c:v>49061</c:v>
                </c:pt>
                <c:pt idx="1329">
                  <c:v>49068</c:v>
                </c:pt>
                <c:pt idx="1330">
                  <c:v>49075</c:v>
                </c:pt>
                <c:pt idx="1331">
                  <c:v>49082</c:v>
                </c:pt>
                <c:pt idx="1332">
                  <c:v>49089</c:v>
                </c:pt>
                <c:pt idx="1333">
                  <c:v>49096</c:v>
                </c:pt>
                <c:pt idx="1334">
                  <c:v>49103</c:v>
                </c:pt>
                <c:pt idx="1335">
                  <c:v>49110</c:v>
                </c:pt>
                <c:pt idx="1336">
                  <c:v>49117</c:v>
                </c:pt>
                <c:pt idx="1337">
                  <c:v>49124</c:v>
                </c:pt>
                <c:pt idx="1338">
                  <c:v>49131</c:v>
                </c:pt>
                <c:pt idx="1339">
                  <c:v>49138</c:v>
                </c:pt>
                <c:pt idx="1340">
                  <c:v>49145</c:v>
                </c:pt>
                <c:pt idx="1341">
                  <c:v>49152</c:v>
                </c:pt>
                <c:pt idx="1342">
                  <c:v>49159</c:v>
                </c:pt>
                <c:pt idx="1343">
                  <c:v>49166</c:v>
                </c:pt>
                <c:pt idx="1344">
                  <c:v>49173</c:v>
                </c:pt>
                <c:pt idx="1345">
                  <c:v>49180</c:v>
                </c:pt>
                <c:pt idx="1346">
                  <c:v>49187</c:v>
                </c:pt>
                <c:pt idx="1347">
                  <c:v>49194</c:v>
                </c:pt>
                <c:pt idx="1348">
                  <c:v>49201</c:v>
                </c:pt>
                <c:pt idx="1349">
                  <c:v>49208</c:v>
                </c:pt>
                <c:pt idx="1350">
                  <c:v>49215</c:v>
                </c:pt>
                <c:pt idx="1351">
                  <c:v>49222</c:v>
                </c:pt>
                <c:pt idx="1352">
                  <c:v>49229</c:v>
                </c:pt>
                <c:pt idx="1353">
                  <c:v>49236</c:v>
                </c:pt>
                <c:pt idx="1354">
                  <c:v>49243</c:v>
                </c:pt>
                <c:pt idx="1355">
                  <c:v>49250</c:v>
                </c:pt>
                <c:pt idx="1356">
                  <c:v>49257</c:v>
                </c:pt>
                <c:pt idx="1357">
                  <c:v>49264</c:v>
                </c:pt>
                <c:pt idx="1358">
                  <c:v>49271</c:v>
                </c:pt>
                <c:pt idx="1359">
                  <c:v>49278</c:v>
                </c:pt>
                <c:pt idx="1360">
                  <c:v>49285</c:v>
                </c:pt>
                <c:pt idx="1361">
                  <c:v>49292</c:v>
                </c:pt>
                <c:pt idx="1362">
                  <c:v>49299</c:v>
                </c:pt>
                <c:pt idx="1363">
                  <c:v>49307</c:v>
                </c:pt>
                <c:pt idx="1364">
                  <c:v>49314</c:v>
                </c:pt>
                <c:pt idx="1365">
                  <c:v>49321</c:v>
                </c:pt>
                <c:pt idx="1366">
                  <c:v>49328</c:v>
                </c:pt>
                <c:pt idx="1367">
                  <c:v>49335</c:v>
                </c:pt>
                <c:pt idx="1368">
                  <c:v>49342</c:v>
                </c:pt>
                <c:pt idx="1369">
                  <c:v>49349</c:v>
                </c:pt>
                <c:pt idx="1370">
                  <c:v>49356</c:v>
                </c:pt>
                <c:pt idx="1371">
                  <c:v>49363</c:v>
                </c:pt>
                <c:pt idx="1372">
                  <c:v>49370</c:v>
                </c:pt>
                <c:pt idx="1373">
                  <c:v>49377</c:v>
                </c:pt>
                <c:pt idx="1374">
                  <c:v>49384</c:v>
                </c:pt>
                <c:pt idx="1375">
                  <c:v>49395</c:v>
                </c:pt>
                <c:pt idx="1376">
                  <c:v>49398</c:v>
                </c:pt>
                <c:pt idx="1377">
                  <c:v>49405</c:v>
                </c:pt>
                <c:pt idx="1378">
                  <c:v>49412</c:v>
                </c:pt>
                <c:pt idx="1379">
                  <c:v>49419</c:v>
                </c:pt>
                <c:pt idx="1380">
                  <c:v>49426</c:v>
                </c:pt>
                <c:pt idx="1381">
                  <c:v>49433</c:v>
                </c:pt>
                <c:pt idx="1382">
                  <c:v>49440</c:v>
                </c:pt>
                <c:pt idx="1383">
                  <c:v>49447</c:v>
                </c:pt>
                <c:pt idx="1384">
                  <c:v>49454</c:v>
                </c:pt>
                <c:pt idx="1385">
                  <c:v>49461</c:v>
                </c:pt>
                <c:pt idx="1386">
                  <c:v>49468</c:v>
                </c:pt>
                <c:pt idx="1387">
                  <c:v>49475</c:v>
                </c:pt>
                <c:pt idx="1388">
                  <c:v>49482</c:v>
                </c:pt>
                <c:pt idx="1389">
                  <c:v>49489</c:v>
                </c:pt>
                <c:pt idx="1390">
                  <c:v>49496</c:v>
                </c:pt>
                <c:pt idx="1391">
                  <c:v>49503</c:v>
                </c:pt>
                <c:pt idx="1392">
                  <c:v>49510</c:v>
                </c:pt>
                <c:pt idx="1393">
                  <c:v>49517</c:v>
                </c:pt>
                <c:pt idx="1394">
                  <c:v>49524</c:v>
                </c:pt>
                <c:pt idx="1395">
                  <c:v>49531</c:v>
                </c:pt>
                <c:pt idx="1396">
                  <c:v>49538</c:v>
                </c:pt>
                <c:pt idx="1397">
                  <c:v>49545</c:v>
                </c:pt>
                <c:pt idx="1398">
                  <c:v>49552</c:v>
                </c:pt>
                <c:pt idx="1399">
                  <c:v>49559</c:v>
                </c:pt>
                <c:pt idx="1400">
                  <c:v>49566</c:v>
                </c:pt>
                <c:pt idx="1401">
                  <c:v>49573</c:v>
                </c:pt>
                <c:pt idx="1402">
                  <c:v>49580</c:v>
                </c:pt>
                <c:pt idx="1403">
                  <c:v>49587</c:v>
                </c:pt>
                <c:pt idx="1404">
                  <c:v>49594</c:v>
                </c:pt>
                <c:pt idx="1405">
                  <c:v>49601</c:v>
                </c:pt>
                <c:pt idx="1406">
                  <c:v>49608</c:v>
                </c:pt>
                <c:pt idx="1407">
                  <c:v>49615</c:v>
                </c:pt>
                <c:pt idx="1408">
                  <c:v>49622</c:v>
                </c:pt>
                <c:pt idx="1409">
                  <c:v>49629</c:v>
                </c:pt>
                <c:pt idx="1410">
                  <c:v>49636</c:v>
                </c:pt>
                <c:pt idx="1411">
                  <c:v>49643</c:v>
                </c:pt>
                <c:pt idx="1412">
                  <c:v>49650</c:v>
                </c:pt>
                <c:pt idx="1413">
                  <c:v>49657</c:v>
                </c:pt>
                <c:pt idx="1414">
                  <c:v>49664</c:v>
                </c:pt>
                <c:pt idx="1415">
                  <c:v>49674</c:v>
                </c:pt>
                <c:pt idx="1416">
                  <c:v>49681</c:v>
                </c:pt>
                <c:pt idx="1417">
                  <c:v>49688</c:v>
                </c:pt>
                <c:pt idx="1418">
                  <c:v>49695</c:v>
                </c:pt>
                <c:pt idx="1419">
                  <c:v>49702</c:v>
                </c:pt>
                <c:pt idx="1420">
                  <c:v>49709</c:v>
                </c:pt>
                <c:pt idx="1421">
                  <c:v>49716</c:v>
                </c:pt>
                <c:pt idx="1422">
                  <c:v>49723</c:v>
                </c:pt>
                <c:pt idx="1423">
                  <c:v>49730</c:v>
                </c:pt>
                <c:pt idx="1424">
                  <c:v>49737</c:v>
                </c:pt>
                <c:pt idx="1425">
                  <c:v>49744</c:v>
                </c:pt>
                <c:pt idx="1426">
                  <c:v>49751</c:v>
                </c:pt>
                <c:pt idx="1427">
                  <c:v>49758</c:v>
                </c:pt>
                <c:pt idx="1428">
                  <c:v>49765</c:v>
                </c:pt>
                <c:pt idx="1429">
                  <c:v>49772</c:v>
                </c:pt>
                <c:pt idx="1430">
                  <c:v>49781</c:v>
                </c:pt>
                <c:pt idx="1431">
                  <c:v>49786</c:v>
                </c:pt>
                <c:pt idx="1432">
                  <c:v>49793</c:v>
                </c:pt>
                <c:pt idx="1433">
                  <c:v>49801</c:v>
                </c:pt>
                <c:pt idx="1434">
                  <c:v>49808</c:v>
                </c:pt>
                <c:pt idx="1435">
                  <c:v>49815</c:v>
                </c:pt>
                <c:pt idx="1436">
                  <c:v>49822</c:v>
                </c:pt>
                <c:pt idx="1437">
                  <c:v>49829</c:v>
                </c:pt>
                <c:pt idx="1438">
                  <c:v>49836</c:v>
                </c:pt>
                <c:pt idx="1439">
                  <c:v>49843</c:v>
                </c:pt>
                <c:pt idx="1440">
                  <c:v>49850</c:v>
                </c:pt>
                <c:pt idx="1441">
                  <c:v>49857</c:v>
                </c:pt>
                <c:pt idx="1442">
                  <c:v>49864</c:v>
                </c:pt>
                <c:pt idx="1443">
                  <c:v>49871</c:v>
                </c:pt>
                <c:pt idx="1444">
                  <c:v>49878</c:v>
                </c:pt>
                <c:pt idx="1445">
                  <c:v>49885</c:v>
                </c:pt>
                <c:pt idx="1446">
                  <c:v>49892</c:v>
                </c:pt>
                <c:pt idx="1447">
                  <c:v>49899</c:v>
                </c:pt>
                <c:pt idx="1448">
                  <c:v>49906</c:v>
                </c:pt>
                <c:pt idx="1449">
                  <c:v>49913</c:v>
                </c:pt>
                <c:pt idx="1450">
                  <c:v>49920</c:v>
                </c:pt>
                <c:pt idx="1451">
                  <c:v>49927</c:v>
                </c:pt>
                <c:pt idx="1452">
                  <c:v>49934</c:v>
                </c:pt>
                <c:pt idx="1453">
                  <c:v>49941</c:v>
                </c:pt>
                <c:pt idx="1454">
                  <c:v>49948</c:v>
                </c:pt>
                <c:pt idx="1455">
                  <c:v>49955</c:v>
                </c:pt>
                <c:pt idx="1456">
                  <c:v>49962</c:v>
                </c:pt>
                <c:pt idx="1457">
                  <c:v>49969</c:v>
                </c:pt>
                <c:pt idx="1458">
                  <c:v>49976</c:v>
                </c:pt>
                <c:pt idx="1459">
                  <c:v>49983</c:v>
                </c:pt>
                <c:pt idx="1460">
                  <c:v>49990</c:v>
                </c:pt>
                <c:pt idx="1461">
                  <c:v>49997</c:v>
                </c:pt>
                <c:pt idx="1462">
                  <c:v>50004</c:v>
                </c:pt>
                <c:pt idx="1463">
                  <c:v>50011</c:v>
                </c:pt>
                <c:pt idx="1464">
                  <c:v>50018</c:v>
                </c:pt>
                <c:pt idx="1465">
                  <c:v>50025</c:v>
                </c:pt>
                <c:pt idx="1466">
                  <c:v>50032</c:v>
                </c:pt>
                <c:pt idx="1467">
                  <c:v>50040</c:v>
                </c:pt>
                <c:pt idx="1468">
                  <c:v>50047</c:v>
                </c:pt>
                <c:pt idx="1469">
                  <c:v>50054</c:v>
                </c:pt>
                <c:pt idx="1470">
                  <c:v>50061</c:v>
                </c:pt>
                <c:pt idx="1471">
                  <c:v>50068</c:v>
                </c:pt>
                <c:pt idx="1472">
                  <c:v>50075</c:v>
                </c:pt>
                <c:pt idx="1473">
                  <c:v>50082</c:v>
                </c:pt>
                <c:pt idx="1474">
                  <c:v>50089</c:v>
                </c:pt>
                <c:pt idx="1475">
                  <c:v>50096</c:v>
                </c:pt>
                <c:pt idx="1476">
                  <c:v>50103</c:v>
                </c:pt>
                <c:pt idx="1477">
                  <c:v>50110</c:v>
                </c:pt>
                <c:pt idx="1478">
                  <c:v>50117</c:v>
                </c:pt>
                <c:pt idx="1479">
                  <c:v>50124</c:v>
                </c:pt>
                <c:pt idx="1480">
                  <c:v>50131</c:v>
                </c:pt>
                <c:pt idx="1481">
                  <c:v>50139</c:v>
                </c:pt>
                <c:pt idx="1482">
                  <c:v>50146</c:v>
                </c:pt>
                <c:pt idx="1483">
                  <c:v>50153</c:v>
                </c:pt>
                <c:pt idx="1484">
                  <c:v>50160</c:v>
                </c:pt>
                <c:pt idx="1485">
                  <c:v>50167</c:v>
                </c:pt>
                <c:pt idx="1486">
                  <c:v>50174</c:v>
                </c:pt>
                <c:pt idx="1487">
                  <c:v>50181</c:v>
                </c:pt>
                <c:pt idx="1488">
                  <c:v>50188</c:v>
                </c:pt>
                <c:pt idx="1489">
                  <c:v>50195</c:v>
                </c:pt>
                <c:pt idx="1490">
                  <c:v>50202</c:v>
                </c:pt>
                <c:pt idx="1491">
                  <c:v>50209</c:v>
                </c:pt>
                <c:pt idx="1492">
                  <c:v>50216</c:v>
                </c:pt>
                <c:pt idx="1493">
                  <c:v>50223</c:v>
                </c:pt>
                <c:pt idx="1494">
                  <c:v>50230</c:v>
                </c:pt>
                <c:pt idx="1495">
                  <c:v>50237</c:v>
                </c:pt>
                <c:pt idx="1496">
                  <c:v>50244</c:v>
                </c:pt>
                <c:pt idx="1497">
                  <c:v>50251</c:v>
                </c:pt>
                <c:pt idx="1498">
                  <c:v>50258</c:v>
                </c:pt>
                <c:pt idx="1499">
                  <c:v>50265</c:v>
                </c:pt>
                <c:pt idx="1500">
                  <c:v>50272</c:v>
                </c:pt>
                <c:pt idx="1501">
                  <c:v>50279</c:v>
                </c:pt>
                <c:pt idx="1502">
                  <c:v>50286</c:v>
                </c:pt>
                <c:pt idx="1503">
                  <c:v>50293</c:v>
                </c:pt>
                <c:pt idx="1504">
                  <c:v>50300</c:v>
                </c:pt>
                <c:pt idx="1505">
                  <c:v>50307</c:v>
                </c:pt>
                <c:pt idx="1506">
                  <c:v>50314</c:v>
                </c:pt>
                <c:pt idx="1507">
                  <c:v>50321</c:v>
                </c:pt>
                <c:pt idx="1508">
                  <c:v>50328</c:v>
                </c:pt>
                <c:pt idx="1509">
                  <c:v>50335</c:v>
                </c:pt>
                <c:pt idx="1510">
                  <c:v>50342</c:v>
                </c:pt>
                <c:pt idx="1511">
                  <c:v>50349</c:v>
                </c:pt>
                <c:pt idx="1512">
                  <c:v>50356</c:v>
                </c:pt>
                <c:pt idx="1513">
                  <c:v>50363</c:v>
                </c:pt>
                <c:pt idx="1514">
                  <c:v>50370</c:v>
                </c:pt>
                <c:pt idx="1515">
                  <c:v>50377</c:v>
                </c:pt>
                <c:pt idx="1516">
                  <c:v>50384</c:v>
                </c:pt>
                <c:pt idx="1517">
                  <c:v>50391</c:v>
                </c:pt>
                <c:pt idx="1518">
                  <c:v>50398</c:v>
                </c:pt>
                <c:pt idx="1519">
                  <c:v>50405</c:v>
                </c:pt>
                <c:pt idx="1520">
                  <c:v>50412</c:v>
                </c:pt>
                <c:pt idx="1521">
                  <c:v>50419</c:v>
                </c:pt>
                <c:pt idx="1522">
                  <c:v>50426</c:v>
                </c:pt>
                <c:pt idx="1523">
                  <c:v>50433</c:v>
                </c:pt>
                <c:pt idx="1524">
                  <c:v>50440</c:v>
                </c:pt>
                <c:pt idx="1525">
                  <c:v>50447</c:v>
                </c:pt>
                <c:pt idx="1526">
                  <c:v>50454</c:v>
                </c:pt>
                <c:pt idx="1527">
                  <c:v>50461</c:v>
                </c:pt>
                <c:pt idx="1528">
                  <c:v>50468</c:v>
                </c:pt>
                <c:pt idx="1529">
                  <c:v>50475</c:v>
                </c:pt>
                <c:pt idx="1530">
                  <c:v>50482</c:v>
                </c:pt>
                <c:pt idx="1531">
                  <c:v>50489</c:v>
                </c:pt>
                <c:pt idx="1532">
                  <c:v>50496</c:v>
                </c:pt>
                <c:pt idx="1533">
                  <c:v>50503</c:v>
                </c:pt>
                <c:pt idx="1534">
                  <c:v>50510</c:v>
                </c:pt>
                <c:pt idx="1535">
                  <c:v>50517</c:v>
                </c:pt>
                <c:pt idx="1536">
                  <c:v>50524</c:v>
                </c:pt>
                <c:pt idx="1537">
                  <c:v>50531</c:v>
                </c:pt>
                <c:pt idx="1538">
                  <c:v>50538</c:v>
                </c:pt>
                <c:pt idx="1539">
                  <c:v>50545</c:v>
                </c:pt>
                <c:pt idx="1540">
                  <c:v>50552</c:v>
                </c:pt>
                <c:pt idx="1541">
                  <c:v>50559</c:v>
                </c:pt>
                <c:pt idx="1542">
                  <c:v>50566</c:v>
                </c:pt>
                <c:pt idx="1543">
                  <c:v>50573</c:v>
                </c:pt>
                <c:pt idx="1544">
                  <c:v>50580</c:v>
                </c:pt>
                <c:pt idx="1545">
                  <c:v>50587</c:v>
                </c:pt>
                <c:pt idx="1546">
                  <c:v>50594</c:v>
                </c:pt>
                <c:pt idx="1547">
                  <c:v>50601</c:v>
                </c:pt>
                <c:pt idx="1548">
                  <c:v>50608</c:v>
                </c:pt>
                <c:pt idx="1549">
                  <c:v>50615</c:v>
                </c:pt>
                <c:pt idx="1550">
                  <c:v>50622</c:v>
                </c:pt>
                <c:pt idx="1551">
                  <c:v>50629</c:v>
                </c:pt>
                <c:pt idx="1552">
                  <c:v>50636</c:v>
                </c:pt>
                <c:pt idx="1553">
                  <c:v>50643</c:v>
                </c:pt>
                <c:pt idx="1554">
                  <c:v>50650</c:v>
                </c:pt>
                <c:pt idx="1555">
                  <c:v>50657</c:v>
                </c:pt>
                <c:pt idx="1556">
                  <c:v>50664</c:v>
                </c:pt>
                <c:pt idx="1557">
                  <c:v>50671</c:v>
                </c:pt>
                <c:pt idx="1558">
                  <c:v>50678</c:v>
                </c:pt>
                <c:pt idx="1559">
                  <c:v>50685</c:v>
                </c:pt>
                <c:pt idx="1560">
                  <c:v>50692</c:v>
                </c:pt>
                <c:pt idx="1561">
                  <c:v>50699</c:v>
                </c:pt>
                <c:pt idx="1562">
                  <c:v>50706</c:v>
                </c:pt>
                <c:pt idx="1563">
                  <c:v>50713</c:v>
                </c:pt>
                <c:pt idx="1564">
                  <c:v>50720</c:v>
                </c:pt>
                <c:pt idx="1565">
                  <c:v>50727</c:v>
                </c:pt>
                <c:pt idx="1566">
                  <c:v>50734</c:v>
                </c:pt>
                <c:pt idx="1567">
                  <c:v>50741</c:v>
                </c:pt>
                <c:pt idx="1568">
                  <c:v>50748</c:v>
                </c:pt>
                <c:pt idx="1569">
                  <c:v>50755</c:v>
                </c:pt>
                <c:pt idx="1570">
                  <c:v>50762</c:v>
                </c:pt>
                <c:pt idx="1571">
                  <c:v>50769</c:v>
                </c:pt>
                <c:pt idx="1572">
                  <c:v>50776</c:v>
                </c:pt>
                <c:pt idx="1573">
                  <c:v>50783</c:v>
                </c:pt>
                <c:pt idx="1574">
                  <c:v>50790</c:v>
                </c:pt>
                <c:pt idx="1575">
                  <c:v>50797</c:v>
                </c:pt>
                <c:pt idx="1576">
                  <c:v>50804</c:v>
                </c:pt>
                <c:pt idx="1577">
                  <c:v>50811</c:v>
                </c:pt>
                <c:pt idx="1578">
                  <c:v>50818</c:v>
                </c:pt>
                <c:pt idx="1579">
                  <c:v>50825</c:v>
                </c:pt>
                <c:pt idx="1580">
                  <c:v>50832</c:v>
                </c:pt>
                <c:pt idx="1581">
                  <c:v>50839</c:v>
                </c:pt>
                <c:pt idx="1582">
                  <c:v>50846</c:v>
                </c:pt>
                <c:pt idx="1583">
                  <c:v>50853</c:v>
                </c:pt>
                <c:pt idx="1584">
                  <c:v>50860</c:v>
                </c:pt>
                <c:pt idx="1585">
                  <c:v>50867</c:v>
                </c:pt>
                <c:pt idx="1586">
                  <c:v>50874</c:v>
                </c:pt>
                <c:pt idx="1587">
                  <c:v>50881</c:v>
                </c:pt>
                <c:pt idx="1588">
                  <c:v>50888</c:v>
                </c:pt>
                <c:pt idx="1589">
                  <c:v>50895</c:v>
                </c:pt>
                <c:pt idx="1590">
                  <c:v>50902</c:v>
                </c:pt>
                <c:pt idx="1591">
                  <c:v>50909</c:v>
                </c:pt>
                <c:pt idx="1592">
                  <c:v>50916</c:v>
                </c:pt>
                <c:pt idx="1593">
                  <c:v>50923</c:v>
                </c:pt>
                <c:pt idx="1594">
                  <c:v>50930</c:v>
                </c:pt>
                <c:pt idx="1595">
                  <c:v>50937</c:v>
                </c:pt>
                <c:pt idx="1596">
                  <c:v>50944</c:v>
                </c:pt>
                <c:pt idx="1597">
                  <c:v>50951</c:v>
                </c:pt>
                <c:pt idx="1598">
                  <c:v>50958</c:v>
                </c:pt>
                <c:pt idx="1599">
                  <c:v>50965</c:v>
                </c:pt>
                <c:pt idx="1600">
                  <c:v>50972</c:v>
                </c:pt>
                <c:pt idx="1601">
                  <c:v>50979</c:v>
                </c:pt>
                <c:pt idx="1602">
                  <c:v>50986</c:v>
                </c:pt>
                <c:pt idx="1603">
                  <c:v>50993</c:v>
                </c:pt>
                <c:pt idx="1604">
                  <c:v>51000</c:v>
                </c:pt>
                <c:pt idx="1605">
                  <c:v>51007</c:v>
                </c:pt>
                <c:pt idx="1606">
                  <c:v>51014</c:v>
                </c:pt>
                <c:pt idx="1607">
                  <c:v>51021</c:v>
                </c:pt>
                <c:pt idx="1608">
                  <c:v>51028</c:v>
                </c:pt>
                <c:pt idx="1609">
                  <c:v>51035</c:v>
                </c:pt>
                <c:pt idx="1610">
                  <c:v>51042</c:v>
                </c:pt>
                <c:pt idx="1611">
                  <c:v>51049</c:v>
                </c:pt>
                <c:pt idx="1612">
                  <c:v>51056</c:v>
                </c:pt>
                <c:pt idx="1613">
                  <c:v>51063</c:v>
                </c:pt>
                <c:pt idx="1614">
                  <c:v>51070</c:v>
                </c:pt>
                <c:pt idx="1615">
                  <c:v>51077</c:v>
                </c:pt>
                <c:pt idx="1616">
                  <c:v>51084</c:v>
                </c:pt>
                <c:pt idx="1617">
                  <c:v>51091</c:v>
                </c:pt>
                <c:pt idx="1618">
                  <c:v>51098</c:v>
                </c:pt>
                <c:pt idx="1619">
                  <c:v>51105</c:v>
                </c:pt>
                <c:pt idx="1620">
                  <c:v>51112</c:v>
                </c:pt>
                <c:pt idx="1621">
                  <c:v>51119</c:v>
                </c:pt>
                <c:pt idx="1622">
                  <c:v>51126</c:v>
                </c:pt>
                <c:pt idx="1623">
                  <c:v>51133</c:v>
                </c:pt>
                <c:pt idx="1624">
                  <c:v>51140</c:v>
                </c:pt>
                <c:pt idx="1625">
                  <c:v>51147</c:v>
                </c:pt>
                <c:pt idx="1626">
                  <c:v>51154</c:v>
                </c:pt>
                <c:pt idx="1627">
                  <c:v>51161</c:v>
                </c:pt>
                <c:pt idx="1628">
                  <c:v>51168</c:v>
                </c:pt>
                <c:pt idx="1629">
                  <c:v>51175</c:v>
                </c:pt>
                <c:pt idx="1630">
                  <c:v>51182</c:v>
                </c:pt>
                <c:pt idx="1631">
                  <c:v>51189</c:v>
                </c:pt>
                <c:pt idx="1632">
                  <c:v>51196</c:v>
                </c:pt>
                <c:pt idx="1633">
                  <c:v>51203</c:v>
                </c:pt>
                <c:pt idx="1634">
                  <c:v>51210</c:v>
                </c:pt>
                <c:pt idx="1635">
                  <c:v>51217</c:v>
                </c:pt>
                <c:pt idx="1636">
                  <c:v>51224</c:v>
                </c:pt>
                <c:pt idx="1637">
                  <c:v>51231</c:v>
                </c:pt>
                <c:pt idx="1638">
                  <c:v>51238</c:v>
                </c:pt>
                <c:pt idx="1639">
                  <c:v>51245</c:v>
                </c:pt>
                <c:pt idx="1640">
                  <c:v>51252</c:v>
                </c:pt>
                <c:pt idx="1641">
                  <c:v>51260</c:v>
                </c:pt>
                <c:pt idx="1642">
                  <c:v>51267</c:v>
                </c:pt>
                <c:pt idx="1643">
                  <c:v>51274</c:v>
                </c:pt>
                <c:pt idx="1644">
                  <c:v>51281</c:v>
                </c:pt>
                <c:pt idx="1645">
                  <c:v>51288</c:v>
                </c:pt>
                <c:pt idx="1646">
                  <c:v>51295</c:v>
                </c:pt>
                <c:pt idx="1647">
                  <c:v>51302</c:v>
                </c:pt>
                <c:pt idx="1648">
                  <c:v>51309</c:v>
                </c:pt>
                <c:pt idx="1649">
                  <c:v>51316</c:v>
                </c:pt>
                <c:pt idx="1650">
                  <c:v>51323</c:v>
                </c:pt>
                <c:pt idx="1651">
                  <c:v>51330</c:v>
                </c:pt>
                <c:pt idx="1652">
                  <c:v>51337</c:v>
                </c:pt>
                <c:pt idx="1653">
                  <c:v>51344</c:v>
                </c:pt>
                <c:pt idx="1654">
                  <c:v>51351</c:v>
                </c:pt>
                <c:pt idx="1655">
                  <c:v>51358</c:v>
                </c:pt>
                <c:pt idx="1656">
                  <c:v>51365</c:v>
                </c:pt>
                <c:pt idx="1657">
                  <c:v>51372</c:v>
                </c:pt>
                <c:pt idx="1658">
                  <c:v>51379</c:v>
                </c:pt>
                <c:pt idx="1659">
                  <c:v>51386</c:v>
                </c:pt>
                <c:pt idx="1660">
                  <c:v>51393</c:v>
                </c:pt>
                <c:pt idx="1661">
                  <c:v>51400</c:v>
                </c:pt>
                <c:pt idx="1662">
                  <c:v>51407</c:v>
                </c:pt>
                <c:pt idx="1663">
                  <c:v>51414</c:v>
                </c:pt>
                <c:pt idx="1664">
                  <c:v>51421</c:v>
                </c:pt>
                <c:pt idx="1665">
                  <c:v>51428</c:v>
                </c:pt>
                <c:pt idx="1666">
                  <c:v>51435</c:v>
                </c:pt>
                <c:pt idx="1667">
                  <c:v>51442</c:v>
                </c:pt>
                <c:pt idx="1668">
                  <c:v>51449</c:v>
                </c:pt>
                <c:pt idx="1669">
                  <c:v>51456</c:v>
                </c:pt>
                <c:pt idx="1670">
                  <c:v>51463</c:v>
                </c:pt>
                <c:pt idx="1671">
                  <c:v>51470</c:v>
                </c:pt>
                <c:pt idx="1672">
                  <c:v>51477</c:v>
                </c:pt>
                <c:pt idx="1673">
                  <c:v>51484</c:v>
                </c:pt>
                <c:pt idx="1674">
                  <c:v>51491</c:v>
                </c:pt>
                <c:pt idx="1675">
                  <c:v>51501</c:v>
                </c:pt>
                <c:pt idx="1676">
                  <c:v>51508</c:v>
                </c:pt>
                <c:pt idx="1677">
                  <c:v>51515</c:v>
                </c:pt>
                <c:pt idx="1678">
                  <c:v>51522</c:v>
                </c:pt>
                <c:pt idx="1679">
                  <c:v>51529</c:v>
                </c:pt>
                <c:pt idx="1680">
                  <c:v>51536</c:v>
                </c:pt>
                <c:pt idx="1681">
                  <c:v>51543</c:v>
                </c:pt>
                <c:pt idx="1682">
                  <c:v>51550</c:v>
                </c:pt>
                <c:pt idx="1683">
                  <c:v>51557</c:v>
                </c:pt>
                <c:pt idx="1684">
                  <c:v>51564</c:v>
                </c:pt>
                <c:pt idx="1685">
                  <c:v>51571</c:v>
                </c:pt>
                <c:pt idx="1686">
                  <c:v>51578</c:v>
                </c:pt>
                <c:pt idx="1687">
                  <c:v>51585</c:v>
                </c:pt>
                <c:pt idx="1688">
                  <c:v>51592</c:v>
                </c:pt>
                <c:pt idx="1689">
                  <c:v>51599</c:v>
                </c:pt>
                <c:pt idx="1690">
                  <c:v>51606</c:v>
                </c:pt>
                <c:pt idx="1691">
                  <c:v>51615</c:v>
                </c:pt>
                <c:pt idx="1692">
                  <c:v>51620</c:v>
                </c:pt>
                <c:pt idx="1693">
                  <c:v>51627</c:v>
                </c:pt>
                <c:pt idx="1694">
                  <c:v>51634</c:v>
                </c:pt>
                <c:pt idx="1695">
                  <c:v>51641</c:v>
                </c:pt>
                <c:pt idx="1696">
                  <c:v>51648</c:v>
                </c:pt>
                <c:pt idx="1697">
                  <c:v>51655</c:v>
                </c:pt>
                <c:pt idx="1698">
                  <c:v>51662</c:v>
                </c:pt>
                <c:pt idx="1699">
                  <c:v>51669</c:v>
                </c:pt>
                <c:pt idx="1700">
                  <c:v>51676</c:v>
                </c:pt>
                <c:pt idx="1701">
                  <c:v>51683</c:v>
                </c:pt>
                <c:pt idx="1702">
                  <c:v>51690</c:v>
                </c:pt>
                <c:pt idx="1703">
                  <c:v>51697</c:v>
                </c:pt>
                <c:pt idx="1704">
                  <c:v>51704</c:v>
                </c:pt>
                <c:pt idx="1705">
                  <c:v>51711</c:v>
                </c:pt>
                <c:pt idx="1706">
                  <c:v>51718</c:v>
                </c:pt>
                <c:pt idx="1707">
                  <c:v>51725</c:v>
                </c:pt>
                <c:pt idx="1708">
                  <c:v>51732</c:v>
                </c:pt>
                <c:pt idx="1709">
                  <c:v>51739</c:v>
                </c:pt>
                <c:pt idx="1710">
                  <c:v>51746</c:v>
                </c:pt>
                <c:pt idx="1711">
                  <c:v>51753</c:v>
                </c:pt>
                <c:pt idx="1712">
                  <c:v>51760</c:v>
                </c:pt>
                <c:pt idx="1713">
                  <c:v>51767</c:v>
                </c:pt>
                <c:pt idx="1714">
                  <c:v>51774</c:v>
                </c:pt>
                <c:pt idx="1715">
                  <c:v>51781</c:v>
                </c:pt>
                <c:pt idx="1716">
                  <c:v>51788</c:v>
                </c:pt>
                <c:pt idx="1717">
                  <c:v>51795</c:v>
                </c:pt>
                <c:pt idx="1718">
                  <c:v>51802</c:v>
                </c:pt>
                <c:pt idx="1719">
                  <c:v>51809</c:v>
                </c:pt>
                <c:pt idx="1720">
                  <c:v>51816</c:v>
                </c:pt>
                <c:pt idx="1721">
                  <c:v>51823</c:v>
                </c:pt>
                <c:pt idx="1722">
                  <c:v>51830</c:v>
                </c:pt>
                <c:pt idx="1723">
                  <c:v>51837</c:v>
                </c:pt>
                <c:pt idx="1724">
                  <c:v>51844</c:v>
                </c:pt>
                <c:pt idx="1725">
                  <c:v>51851</c:v>
                </c:pt>
                <c:pt idx="1726">
                  <c:v>51858</c:v>
                </c:pt>
                <c:pt idx="1727">
                  <c:v>51866</c:v>
                </c:pt>
                <c:pt idx="1728">
                  <c:v>51873</c:v>
                </c:pt>
                <c:pt idx="1729">
                  <c:v>51880</c:v>
                </c:pt>
                <c:pt idx="1730">
                  <c:v>51887</c:v>
                </c:pt>
                <c:pt idx="1731">
                  <c:v>51894</c:v>
                </c:pt>
                <c:pt idx="1732">
                  <c:v>51901</c:v>
                </c:pt>
                <c:pt idx="1733">
                  <c:v>51908</c:v>
                </c:pt>
                <c:pt idx="1734">
                  <c:v>51915</c:v>
                </c:pt>
                <c:pt idx="1735">
                  <c:v>51922</c:v>
                </c:pt>
                <c:pt idx="1736">
                  <c:v>51929</c:v>
                </c:pt>
                <c:pt idx="1737">
                  <c:v>51936</c:v>
                </c:pt>
                <c:pt idx="1738">
                  <c:v>51943</c:v>
                </c:pt>
                <c:pt idx="1739">
                  <c:v>51950</c:v>
                </c:pt>
                <c:pt idx="1740">
                  <c:v>51957</c:v>
                </c:pt>
                <c:pt idx="1741">
                  <c:v>51966</c:v>
                </c:pt>
                <c:pt idx="1742">
                  <c:v>51973</c:v>
                </c:pt>
                <c:pt idx="1743">
                  <c:v>51980</c:v>
                </c:pt>
                <c:pt idx="1744">
                  <c:v>51988</c:v>
                </c:pt>
                <c:pt idx="1745">
                  <c:v>51994</c:v>
                </c:pt>
                <c:pt idx="1746">
                  <c:v>52001</c:v>
                </c:pt>
                <c:pt idx="1747">
                  <c:v>52008</c:v>
                </c:pt>
                <c:pt idx="1748">
                  <c:v>52015</c:v>
                </c:pt>
                <c:pt idx="1749">
                  <c:v>52022</c:v>
                </c:pt>
                <c:pt idx="1750">
                  <c:v>52029</c:v>
                </c:pt>
                <c:pt idx="1751">
                  <c:v>52036</c:v>
                </c:pt>
                <c:pt idx="1752">
                  <c:v>52043</c:v>
                </c:pt>
                <c:pt idx="1753">
                  <c:v>52050</c:v>
                </c:pt>
                <c:pt idx="1754">
                  <c:v>52057</c:v>
                </c:pt>
                <c:pt idx="1755">
                  <c:v>52064</c:v>
                </c:pt>
                <c:pt idx="1756">
                  <c:v>52071</c:v>
                </c:pt>
                <c:pt idx="1757">
                  <c:v>52078</c:v>
                </c:pt>
                <c:pt idx="1758">
                  <c:v>52085</c:v>
                </c:pt>
                <c:pt idx="1759">
                  <c:v>52092</c:v>
                </c:pt>
                <c:pt idx="1760">
                  <c:v>52099</c:v>
                </c:pt>
                <c:pt idx="1761">
                  <c:v>52106</c:v>
                </c:pt>
                <c:pt idx="1762">
                  <c:v>52113</c:v>
                </c:pt>
                <c:pt idx="1763">
                  <c:v>52120</c:v>
                </c:pt>
                <c:pt idx="1764">
                  <c:v>52127</c:v>
                </c:pt>
                <c:pt idx="1765">
                  <c:v>52134</c:v>
                </c:pt>
                <c:pt idx="1766">
                  <c:v>52141</c:v>
                </c:pt>
                <c:pt idx="1767">
                  <c:v>52148</c:v>
                </c:pt>
                <c:pt idx="1768">
                  <c:v>52155</c:v>
                </c:pt>
                <c:pt idx="1769">
                  <c:v>52162</c:v>
                </c:pt>
                <c:pt idx="1770">
                  <c:v>52169</c:v>
                </c:pt>
                <c:pt idx="1771">
                  <c:v>52176</c:v>
                </c:pt>
                <c:pt idx="1772">
                  <c:v>52183</c:v>
                </c:pt>
                <c:pt idx="1773">
                  <c:v>52190</c:v>
                </c:pt>
                <c:pt idx="1774">
                  <c:v>52197</c:v>
                </c:pt>
                <c:pt idx="1775">
                  <c:v>52204</c:v>
                </c:pt>
                <c:pt idx="1776">
                  <c:v>52211</c:v>
                </c:pt>
                <c:pt idx="1777">
                  <c:v>52218</c:v>
                </c:pt>
                <c:pt idx="1778">
                  <c:v>52229</c:v>
                </c:pt>
                <c:pt idx="1779">
                  <c:v>52233</c:v>
                </c:pt>
                <c:pt idx="1780">
                  <c:v>52239</c:v>
                </c:pt>
                <c:pt idx="1781">
                  <c:v>52246</c:v>
                </c:pt>
                <c:pt idx="1782">
                  <c:v>52253</c:v>
                </c:pt>
                <c:pt idx="1783">
                  <c:v>52260</c:v>
                </c:pt>
                <c:pt idx="1784">
                  <c:v>52267</c:v>
                </c:pt>
                <c:pt idx="1785">
                  <c:v>52274</c:v>
                </c:pt>
                <c:pt idx="1786">
                  <c:v>52281</c:v>
                </c:pt>
                <c:pt idx="1787">
                  <c:v>52288</c:v>
                </c:pt>
                <c:pt idx="1788">
                  <c:v>52295</c:v>
                </c:pt>
                <c:pt idx="1789">
                  <c:v>52302</c:v>
                </c:pt>
                <c:pt idx="1790">
                  <c:v>52309</c:v>
                </c:pt>
                <c:pt idx="1791">
                  <c:v>52316</c:v>
                </c:pt>
                <c:pt idx="1792">
                  <c:v>52323</c:v>
                </c:pt>
                <c:pt idx="1793">
                  <c:v>52330</c:v>
                </c:pt>
                <c:pt idx="1794">
                  <c:v>52337</c:v>
                </c:pt>
                <c:pt idx="1795">
                  <c:v>52344</c:v>
                </c:pt>
                <c:pt idx="1796">
                  <c:v>52351</c:v>
                </c:pt>
                <c:pt idx="1797">
                  <c:v>52358</c:v>
                </c:pt>
                <c:pt idx="1798">
                  <c:v>52365</c:v>
                </c:pt>
                <c:pt idx="1799">
                  <c:v>52372</c:v>
                </c:pt>
                <c:pt idx="1800">
                  <c:v>52379</c:v>
                </c:pt>
                <c:pt idx="1801">
                  <c:v>52386</c:v>
                </c:pt>
                <c:pt idx="1802">
                  <c:v>52393</c:v>
                </c:pt>
                <c:pt idx="1803">
                  <c:v>52400</c:v>
                </c:pt>
                <c:pt idx="1804">
                  <c:v>52407</c:v>
                </c:pt>
                <c:pt idx="1805">
                  <c:v>52414</c:v>
                </c:pt>
                <c:pt idx="1806">
                  <c:v>52421</c:v>
                </c:pt>
                <c:pt idx="1807">
                  <c:v>52428</c:v>
                </c:pt>
                <c:pt idx="1808">
                  <c:v>52435</c:v>
                </c:pt>
                <c:pt idx="1809">
                  <c:v>52442</c:v>
                </c:pt>
                <c:pt idx="1810">
                  <c:v>52449</c:v>
                </c:pt>
                <c:pt idx="1811">
                  <c:v>52456</c:v>
                </c:pt>
                <c:pt idx="1812">
                  <c:v>52463</c:v>
                </c:pt>
                <c:pt idx="1813">
                  <c:v>52470</c:v>
                </c:pt>
                <c:pt idx="1814">
                  <c:v>52477</c:v>
                </c:pt>
                <c:pt idx="1815">
                  <c:v>52484</c:v>
                </c:pt>
                <c:pt idx="1816">
                  <c:v>52491</c:v>
                </c:pt>
                <c:pt idx="1817">
                  <c:v>52498</c:v>
                </c:pt>
                <c:pt idx="1818">
                  <c:v>52505</c:v>
                </c:pt>
                <c:pt idx="1819">
                  <c:v>52512</c:v>
                </c:pt>
                <c:pt idx="1820">
                  <c:v>52519</c:v>
                </c:pt>
                <c:pt idx="1821">
                  <c:v>52526</c:v>
                </c:pt>
                <c:pt idx="1822">
                  <c:v>52533</c:v>
                </c:pt>
                <c:pt idx="1823">
                  <c:v>52540</c:v>
                </c:pt>
                <c:pt idx="1824">
                  <c:v>52547</c:v>
                </c:pt>
                <c:pt idx="1825">
                  <c:v>52554</c:v>
                </c:pt>
                <c:pt idx="1826">
                  <c:v>52561</c:v>
                </c:pt>
                <c:pt idx="1827">
                  <c:v>52568</c:v>
                </c:pt>
                <c:pt idx="1828">
                  <c:v>52575</c:v>
                </c:pt>
                <c:pt idx="1829">
                  <c:v>52582</c:v>
                </c:pt>
                <c:pt idx="1830">
                  <c:v>52589</c:v>
                </c:pt>
                <c:pt idx="1831">
                  <c:v>52596</c:v>
                </c:pt>
                <c:pt idx="1832">
                  <c:v>52603</c:v>
                </c:pt>
                <c:pt idx="1833">
                  <c:v>52610</c:v>
                </c:pt>
                <c:pt idx="1834">
                  <c:v>52617</c:v>
                </c:pt>
                <c:pt idx="1835">
                  <c:v>52624</c:v>
                </c:pt>
                <c:pt idx="1836">
                  <c:v>52631</c:v>
                </c:pt>
                <c:pt idx="1837">
                  <c:v>52638</c:v>
                </c:pt>
                <c:pt idx="1838">
                  <c:v>52645</c:v>
                </c:pt>
                <c:pt idx="1839">
                  <c:v>52652</c:v>
                </c:pt>
                <c:pt idx="1840">
                  <c:v>52659</c:v>
                </c:pt>
                <c:pt idx="1841">
                  <c:v>52666</c:v>
                </c:pt>
                <c:pt idx="1842">
                  <c:v>52673</c:v>
                </c:pt>
                <c:pt idx="1843">
                  <c:v>52680</c:v>
                </c:pt>
                <c:pt idx="1844">
                  <c:v>52687</c:v>
                </c:pt>
                <c:pt idx="1845">
                  <c:v>52694</c:v>
                </c:pt>
                <c:pt idx="1846">
                  <c:v>52701</c:v>
                </c:pt>
                <c:pt idx="1847">
                  <c:v>52708</c:v>
                </c:pt>
                <c:pt idx="1848">
                  <c:v>52715</c:v>
                </c:pt>
                <c:pt idx="1849">
                  <c:v>52722</c:v>
                </c:pt>
                <c:pt idx="1850">
                  <c:v>52729</c:v>
                </c:pt>
                <c:pt idx="1851">
                  <c:v>52736</c:v>
                </c:pt>
                <c:pt idx="1852">
                  <c:v>52743</c:v>
                </c:pt>
                <c:pt idx="1853">
                  <c:v>52750</c:v>
                </c:pt>
                <c:pt idx="1854">
                  <c:v>52757</c:v>
                </c:pt>
                <c:pt idx="1855">
                  <c:v>52764</c:v>
                </c:pt>
                <c:pt idx="1856">
                  <c:v>52771</c:v>
                </c:pt>
                <c:pt idx="1857">
                  <c:v>52778</c:v>
                </c:pt>
                <c:pt idx="1858">
                  <c:v>52785</c:v>
                </c:pt>
                <c:pt idx="1859">
                  <c:v>52792</c:v>
                </c:pt>
                <c:pt idx="1860">
                  <c:v>52799</c:v>
                </c:pt>
                <c:pt idx="1861">
                  <c:v>52806</c:v>
                </c:pt>
                <c:pt idx="1862">
                  <c:v>52813</c:v>
                </c:pt>
                <c:pt idx="1863">
                  <c:v>52820</c:v>
                </c:pt>
                <c:pt idx="1864">
                  <c:v>52827</c:v>
                </c:pt>
                <c:pt idx="1865">
                  <c:v>52834</c:v>
                </c:pt>
                <c:pt idx="1866">
                  <c:v>52841</c:v>
                </c:pt>
                <c:pt idx="1867">
                  <c:v>52848</c:v>
                </c:pt>
                <c:pt idx="1868">
                  <c:v>52855</c:v>
                </c:pt>
                <c:pt idx="1869">
                  <c:v>52862</c:v>
                </c:pt>
                <c:pt idx="1870">
                  <c:v>52869</c:v>
                </c:pt>
                <c:pt idx="1871">
                  <c:v>52876</c:v>
                </c:pt>
                <c:pt idx="1872">
                  <c:v>52883</c:v>
                </c:pt>
                <c:pt idx="1873">
                  <c:v>52890</c:v>
                </c:pt>
                <c:pt idx="1874">
                  <c:v>52897</c:v>
                </c:pt>
                <c:pt idx="1875">
                  <c:v>52904</c:v>
                </c:pt>
                <c:pt idx="1876">
                  <c:v>52911</c:v>
                </c:pt>
                <c:pt idx="1877">
                  <c:v>52918</c:v>
                </c:pt>
                <c:pt idx="1878">
                  <c:v>52925</c:v>
                </c:pt>
                <c:pt idx="1879">
                  <c:v>52932</c:v>
                </c:pt>
                <c:pt idx="1880">
                  <c:v>52939</c:v>
                </c:pt>
                <c:pt idx="1881">
                  <c:v>52946</c:v>
                </c:pt>
                <c:pt idx="1882">
                  <c:v>52953</c:v>
                </c:pt>
                <c:pt idx="1883">
                  <c:v>52960</c:v>
                </c:pt>
                <c:pt idx="1884">
                  <c:v>52967</c:v>
                </c:pt>
                <c:pt idx="1885">
                  <c:v>52974</c:v>
                </c:pt>
                <c:pt idx="1886">
                  <c:v>52981</c:v>
                </c:pt>
                <c:pt idx="1887">
                  <c:v>52988</c:v>
                </c:pt>
                <c:pt idx="1888">
                  <c:v>52995</c:v>
                </c:pt>
                <c:pt idx="1889">
                  <c:v>53002</c:v>
                </c:pt>
                <c:pt idx="1890">
                  <c:v>53009</c:v>
                </c:pt>
                <c:pt idx="1891">
                  <c:v>53016</c:v>
                </c:pt>
                <c:pt idx="1892">
                  <c:v>53023</c:v>
                </c:pt>
                <c:pt idx="1893">
                  <c:v>53030</c:v>
                </c:pt>
                <c:pt idx="1894">
                  <c:v>53037</c:v>
                </c:pt>
                <c:pt idx="1895">
                  <c:v>53044</c:v>
                </c:pt>
                <c:pt idx="1896">
                  <c:v>53051</c:v>
                </c:pt>
                <c:pt idx="1897">
                  <c:v>53058</c:v>
                </c:pt>
                <c:pt idx="1898">
                  <c:v>53065</c:v>
                </c:pt>
                <c:pt idx="1899">
                  <c:v>53072</c:v>
                </c:pt>
                <c:pt idx="1900">
                  <c:v>53079</c:v>
                </c:pt>
                <c:pt idx="1901">
                  <c:v>53086</c:v>
                </c:pt>
                <c:pt idx="1902">
                  <c:v>53093</c:v>
                </c:pt>
                <c:pt idx="1903">
                  <c:v>53100</c:v>
                </c:pt>
                <c:pt idx="1904">
                  <c:v>53107</c:v>
                </c:pt>
                <c:pt idx="1905">
                  <c:v>53114</c:v>
                </c:pt>
                <c:pt idx="1906">
                  <c:v>53121</c:v>
                </c:pt>
                <c:pt idx="1907">
                  <c:v>53128</c:v>
                </c:pt>
                <c:pt idx="1908">
                  <c:v>53135</c:v>
                </c:pt>
                <c:pt idx="1909">
                  <c:v>53142</c:v>
                </c:pt>
                <c:pt idx="1910">
                  <c:v>53149</c:v>
                </c:pt>
                <c:pt idx="1911">
                  <c:v>53156</c:v>
                </c:pt>
                <c:pt idx="1912">
                  <c:v>53163</c:v>
                </c:pt>
                <c:pt idx="1913">
                  <c:v>53170</c:v>
                </c:pt>
                <c:pt idx="1914">
                  <c:v>53177</c:v>
                </c:pt>
                <c:pt idx="1915">
                  <c:v>53184</c:v>
                </c:pt>
                <c:pt idx="1916">
                  <c:v>53191</c:v>
                </c:pt>
                <c:pt idx="1917">
                  <c:v>53198</c:v>
                </c:pt>
                <c:pt idx="1918">
                  <c:v>53205</c:v>
                </c:pt>
                <c:pt idx="1919">
                  <c:v>53212</c:v>
                </c:pt>
                <c:pt idx="1920">
                  <c:v>53219</c:v>
                </c:pt>
                <c:pt idx="1921">
                  <c:v>53226</c:v>
                </c:pt>
                <c:pt idx="1922">
                  <c:v>53233</c:v>
                </c:pt>
                <c:pt idx="1923">
                  <c:v>53240</c:v>
                </c:pt>
                <c:pt idx="1924">
                  <c:v>53247</c:v>
                </c:pt>
                <c:pt idx="1925">
                  <c:v>53254</c:v>
                </c:pt>
                <c:pt idx="1926">
                  <c:v>53261</c:v>
                </c:pt>
                <c:pt idx="1927">
                  <c:v>53268</c:v>
                </c:pt>
                <c:pt idx="1928">
                  <c:v>53275</c:v>
                </c:pt>
                <c:pt idx="1929">
                  <c:v>53282</c:v>
                </c:pt>
                <c:pt idx="1930">
                  <c:v>53289</c:v>
                </c:pt>
                <c:pt idx="1931">
                  <c:v>53296</c:v>
                </c:pt>
                <c:pt idx="1932">
                  <c:v>53303</c:v>
                </c:pt>
                <c:pt idx="1933">
                  <c:v>53310</c:v>
                </c:pt>
                <c:pt idx="1934">
                  <c:v>53317</c:v>
                </c:pt>
                <c:pt idx="1935">
                  <c:v>53325</c:v>
                </c:pt>
                <c:pt idx="1936">
                  <c:v>53332</c:v>
                </c:pt>
                <c:pt idx="1937">
                  <c:v>53339</c:v>
                </c:pt>
                <c:pt idx="1938">
                  <c:v>53346</c:v>
                </c:pt>
                <c:pt idx="1939">
                  <c:v>53353</c:v>
                </c:pt>
                <c:pt idx="1940">
                  <c:v>53360</c:v>
                </c:pt>
                <c:pt idx="1941">
                  <c:v>53367</c:v>
                </c:pt>
                <c:pt idx="1942">
                  <c:v>53374</c:v>
                </c:pt>
                <c:pt idx="1943">
                  <c:v>53381</c:v>
                </c:pt>
                <c:pt idx="1944">
                  <c:v>53388</c:v>
                </c:pt>
                <c:pt idx="1945">
                  <c:v>53395</c:v>
                </c:pt>
                <c:pt idx="1946">
                  <c:v>53402</c:v>
                </c:pt>
                <c:pt idx="1947">
                  <c:v>53413</c:v>
                </c:pt>
                <c:pt idx="1948">
                  <c:v>53416</c:v>
                </c:pt>
                <c:pt idx="1949">
                  <c:v>53423</c:v>
                </c:pt>
                <c:pt idx="1950">
                  <c:v>53430</c:v>
                </c:pt>
                <c:pt idx="1951">
                  <c:v>53437</c:v>
                </c:pt>
                <c:pt idx="1952">
                  <c:v>53444</c:v>
                </c:pt>
                <c:pt idx="1953">
                  <c:v>53451</c:v>
                </c:pt>
                <c:pt idx="1954">
                  <c:v>53458</c:v>
                </c:pt>
                <c:pt idx="1955">
                  <c:v>53465</c:v>
                </c:pt>
                <c:pt idx="1956">
                  <c:v>53472</c:v>
                </c:pt>
                <c:pt idx="1957">
                  <c:v>53479</c:v>
                </c:pt>
                <c:pt idx="1958">
                  <c:v>53486</c:v>
                </c:pt>
                <c:pt idx="1959">
                  <c:v>53493</c:v>
                </c:pt>
                <c:pt idx="1960">
                  <c:v>53500</c:v>
                </c:pt>
                <c:pt idx="1961">
                  <c:v>53507</c:v>
                </c:pt>
                <c:pt idx="1962">
                  <c:v>53514</c:v>
                </c:pt>
                <c:pt idx="1963">
                  <c:v>53521</c:v>
                </c:pt>
                <c:pt idx="1964">
                  <c:v>53528</c:v>
                </c:pt>
                <c:pt idx="1965">
                  <c:v>53535</c:v>
                </c:pt>
                <c:pt idx="1966">
                  <c:v>53542</c:v>
                </c:pt>
                <c:pt idx="1967">
                  <c:v>53549</c:v>
                </c:pt>
                <c:pt idx="1968">
                  <c:v>53556</c:v>
                </c:pt>
                <c:pt idx="1969">
                  <c:v>53563</c:v>
                </c:pt>
                <c:pt idx="1970">
                  <c:v>53570</c:v>
                </c:pt>
                <c:pt idx="1971">
                  <c:v>53577</c:v>
                </c:pt>
                <c:pt idx="1972">
                  <c:v>53584</c:v>
                </c:pt>
                <c:pt idx="1973">
                  <c:v>53591</c:v>
                </c:pt>
                <c:pt idx="1974">
                  <c:v>53598</c:v>
                </c:pt>
                <c:pt idx="1975">
                  <c:v>53605</c:v>
                </c:pt>
                <c:pt idx="1976">
                  <c:v>53612</c:v>
                </c:pt>
                <c:pt idx="1977">
                  <c:v>53619</c:v>
                </c:pt>
                <c:pt idx="1978">
                  <c:v>53626</c:v>
                </c:pt>
                <c:pt idx="1979">
                  <c:v>53633</c:v>
                </c:pt>
                <c:pt idx="1980">
                  <c:v>53640</c:v>
                </c:pt>
                <c:pt idx="1981">
                  <c:v>53647</c:v>
                </c:pt>
                <c:pt idx="1982">
                  <c:v>53654</c:v>
                </c:pt>
                <c:pt idx="1983">
                  <c:v>53661</c:v>
                </c:pt>
                <c:pt idx="1984">
                  <c:v>53668</c:v>
                </c:pt>
                <c:pt idx="1985">
                  <c:v>53675</c:v>
                </c:pt>
                <c:pt idx="1986">
                  <c:v>53682</c:v>
                </c:pt>
                <c:pt idx="1987">
                  <c:v>53692</c:v>
                </c:pt>
                <c:pt idx="1988">
                  <c:v>53699</c:v>
                </c:pt>
                <c:pt idx="1989">
                  <c:v>53706</c:v>
                </c:pt>
                <c:pt idx="1990">
                  <c:v>53713</c:v>
                </c:pt>
                <c:pt idx="1991">
                  <c:v>53720</c:v>
                </c:pt>
                <c:pt idx="1992">
                  <c:v>53727</c:v>
                </c:pt>
                <c:pt idx="1993">
                  <c:v>53734</c:v>
                </c:pt>
                <c:pt idx="1994">
                  <c:v>53741</c:v>
                </c:pt>
                <c:pt idx="1995">
                  <c:v>53748</c:v>
                </c:pt>
                <c:pt idx="1996">
                  <c:v>53755</c:v>
                </c:pt>
                <c:pt idx="1997">
                  <c:v>53762</c:v>
                </c:pt>
                <c:pt idx="1998">
                  <c:v>53769</c:v>
                </c:pt>
                <c:pt idx="1999">
                  <c:v>53776</c:v>
                </c:pt>
                <c:pt idx="2000">
                  <c:v>53783</c:v>
                </c:pt>
                <c:pt idx="2001">
                  <c:v>53790</c:v>
                </c:pt>
                <c:pt idx="2002">
                  <c:v>53799</c:v>
                </c:pt>
                <c:pt idx="2003">
                  <c:v>53804</c:v>
                </c:pt>
                <c:pt idx="2004">
                  <c:v>53811</c:v>
                </c:pt>
                <c:pt idx="2005">
                  <c:v>53818</c:v>
                </c:pt>
                <c:pt idx="2006">
                  <c:v>53825</c:v>
                </c:pt>
                <c:pt idx="2007">
                  <c:v>53832</c:v>
                </c:pt>
                <c:pt idx="2008">
                  <c:v>53839</c:v>
                </c:pt>
                <c:pt idx="2009">
                  <c:v>53846</c:v>
                </c:pt>
                <c:pt idx="2010">
                  <c:v>53853</c:v>
                </c:pt>
                <c:pt idx="2011">
                  <c:v>53860</c:v>
                </c:pt>
                <c:pt idx="2012">
                  <c:v>53867</c:v>
                </c:pt>
                <c:pt idx="2013">
                  <c:v>53874</c:v>
                </c:pt>
                <c:pt idx="2014">
                  <c:v>53881</c:v>
                </c:pt>
                <c:pt idx="2015">
                  <c:v>53888</c:v>
                </c:pt>
                <c:pt idx="2016">
                  <c:v>53895</c:v>
                </c:pt>
                <c:pt idx="2017">
                  <c:v>53902</c:v>
                </c:pt>
                <c:pt idx="2018">
                  <c:v>53909</c:v>
                </c:pt>
                <c:pt idx="2019">
                  <c:v>53916</c:v>
                </c:pt>
                <c:pt idx="2020">
                  <c:v>53923</c:v>
                </c:pt>
                <c:pt idx="2021">
                  <c:v>53930</c:v>
                </c:pt>
                <c:pt idx="2022">
                  <c:v>53937</c:v>
                </c:pt>
                <c:pt idx="2023">
                  <c:v>53944</c:v>
                </c:pt>
                <c:pt idx="2024">
                  <c:v>53951</c:v>
                </c:pt>
                <c:pt idx="2025">
                  <c:v>53958</c:v>
                </c:pt>
                <c:pt idx="2026">
                  <c:v>53965</c:v>
                </c:pt>
                <c:pt idx="2027">
                  <c:v>53972</c:v>
                </c:pt>
                <c:pt idx="2028">
                  <c:v>53979</c:v>
                </c:pt>
                <c:pt idx="2029">
                  <c:v>53986</c:v>
                </c:pt>
                <c:pt idx="2030">
                  <c:v>53993</c:v>
                </c:pt>
                <c:pt idx="2031">
                  <c:v>54000</c:v>
                </c:pt>
                <c:pt idx="2032">
                  <c:v>54007</c:v>
                </c:pt>
                <c:pt idx="2033">
                  <c:v>54014</c:v>
                </c:pt>
                <c:pt idx="2034">
                  <c:v>54021</c:v>
                </c:pt>
                <c:pt idx="2035">
                  <c:v>54028</c:v>
                </c:pt>
                <c:pt idx="2036">
                  <c:v>54035</c:v>
                </c:pt>
                <c:pt idx="2037">
                  <c:v>54042</c:v>
                </c:pt>
                <c:pt idx="2038">
                  <c:v>54049</c:v>
                </c:pt>
                <c:pt idx="2039">
                  <c:v>54057</c:v>
                </c:pt>
                <c:pt idx="2040">
                  <c:v>54064</c:v>
                </c:pt>
                <c:pt idx="2041">
                  <c:v>54071</c:v>
                </c:pt>
                <c:pt idx="2042">
                  <c:v>54078</c:v>
                </c:pt>
                <c:pt idx="2043">
                  <c:v>54085</c:v>
                </c:pt>
                <c:pt idx="2044">
                  <c:v>54092</c:v>
                </c:pt>
                <c:pt idx="2045">
                  <c:v>54099</c:v>
                </c:pt>
                <c:pt idx="2046">
                  <c:v>54106</c:v>
                </c:pt>
                <c:pt idx="2047">
                  <c:v>54113</c:v>
                </c:pt>
                <c:pt idx="2048">
                  <c:v>54120</c:v>
                </c:pt>
                <c:pt idx="2049">
                  <c:v>54127</c:v>
                </c:pt>
                <c:pt idx="2050">
                  <c:v>54134</c:v>
                </c:pt>
                <c:pt idx="2051">
                  <c:v>54141</c:v>
                </c:pt>
                <c:pt idx="2052">
                  <c:v>54148</c:v>
                </c:pt>
                <c:pt idx="2053">
                  <c:v>54157</c:v>
                </c:pt>
                <c:pt idx="2054">
                  <c:v>54164</c:v>
                </c:pt>
                <c:pt idx="2055">
                  <c:v>54171</c:v>
                </c:pt>
                <c:pt idx="2056">
                  <c:v>54178</c:v>
                </c:pt>
                <c:pt idx="2057">
                  <c:v>54185</c:v>
                </c:pt>
                <c:pt idx="2058">
                  <c:v>54192</c:v>
                </c:pt>
                <c:pt idx="2059">
                  <c:v>54199</c:v>
                </c:pt>
                <c:pt idx="2060">
                  <c:v>54206</c:v>
                </c:pt>
                <c:pt idx="2061">
                  <c:v>54213</c:v>
                </c:pt>
                <c:pt idx="2062">
                  <c:v>54220</c:v>
                </c:pt>
                <c:pt idx="2063">
                  <c:v>54227</c:v>
                </c:pt>
                <c:pt idx="2064">
                  <c:v>54234</c:v>
                </c:pt>
                <c:pt idx="2065">
                  <c:v>54241</c:v>
                </c:pt>
                <c:pt idx="2066">
                  <c:v>54248</c:v>
                </c:pt>
                <c:pt idx="2067">
                  <c:v>54255</c:v>
                </c:pt>
                <c:pt idx="2068">
                  <c:v>54262</c:v>
                </c:pt>
                <c:pt idx="2069">
                  <c:v>54269</c:v>
                </c:pt>
                <c:pt idx="2070">
                  <c:v>54276</c:v>
                </c:pt>
                <c:pt idx="2071">
                  <c:v>54283</c:v>
                </c:pt>
                <c:pt idx="2072">
                  <c:v>54290</c:v>
                </c:pt>
                <c:pt idx="2073">
                  <c:v>54297</c:v>
                </c:pt>
                <c:pt idx="2074">
                  <c:v>54304</c:v>
                </c:pt>
                <c:pt idx="2075">
                  <c:v>54311</c:v>
                </c:pt>
                <c:pt idx="2076">
                  <c:v>54318</c:v>
                </c:pt>
                <c:pt idx="2077">
                  <c:v>54325</c:v>
                </c:pt>
                <c:pt idx="2078">
                  <c:v>54332</c:v>
                </c:pt>
                <c:pt idx="2079">
                  <c:v>54339</c:v>
                </c:pt>
                <c:pt idx="2080">
                  <c:v>54346</c:v>
                </c:pt>
                <c:pt idx="2081">
                  <c:v>54353</c:v>
                </c:pt>
                <c:pt idx="2082">
                  <c:v>54360</c:v>
                </c:pt>
                <c:pt idx="2083">
                  <c:v>54367</c:v>
                </c:pt>
                <c:pt idx="2084">
                  <c:v>54374</c:v>
                </c:pt>
                <c:pt idx="2085">
                  <c:v>54381</c:v>
                </c:pt>
                <c:pt idx="2086">
                  <c:v>54388</c:v>
                </c:pt>
                <c:pt idx="2087">
                  <c:v>54395</c:v>
                </c:pt>
                <c:pt idx="2088">
                  <c:v>54402</c:v>
                </c:pt>
                <c:pt idx="2089">
                  <c:v>54409</c:v>
                </c:pt>
                <c:pt idx="2090">
                  <c:v>54416</c:v>
                </c:pt>
                <c:pt idx="2091">
                  <c:v>54423</c:v>
                </c:pt>
                <c:pt idx="2092">
                  <c:v>54430</c:v>
                </c:pt>
                <c:pt idx="2093">
                  <c:v>54437</c:v>
                </c:pt>
                <c:pt idx="2094">
                  <c:v>54444</c:v>
                </c:pt>
                <c:pt idx="2095">
                  <c:v>54451</c:v>
                </c:pt>
                <c:pt idx="2096">
                  <c:v>54458</c:v>
                </c:pt>
                <c:pt idx="2097">
                  <c:v>54465</c:v>
                </c:pt>
                <c:pt idx="2098">
                  <c:v>54472</c:v>
                </c:pt>
                <c:pt idx="2099">
                  <c:v>54479</c:v>
                </c:pt>
                <c:pt idx="2100">
                  <c:v>54486</c:v>
                </c:pt>
                <c:pt idx="2101">
                  <c:v>54493</c:v>
                </c:pt>
                <c:pt idx="2102">
                  <c:v>54500</c:v>
                </c:pt>
                <c:pt idx="2103">
                  <c:v>54507</c:v>
                </c:pt>
                <c:pt idx="2104">
                  <c:v>54514</c:v>
                </c:pt>
                <c:pt idx="2105">
                  <c:v>54521</c:v>
                </c:pt>
                <c:pt idx="2106">
                  <c:v>54528</c:v>
                </c:pt>
                <c:pt idx="2107">
                  <c:v>54535</c:v>
                </c:pt>
                <c:pt idx="2108">
                  <c:v>54542</c:v>
                </c:pt>
                <c:pt idx="2109">
                  <c:v>54549</c:v>
                </c:pt>
                <c:pt idx="2110">
                  <c:v>54556</c:v>
                </c:pt>
                <c:pt idx="2111">
                  <c:v>54563</c:v>
                </c:pt>
                <c:pt idx="2112">
                  <c:v>54570</c:v>
                </c:pt>
                <c:pt idx="2113">
                  <c:v>54577</c:v>
                </c:pt>
                <c:pt idx="2114">
                  <c:v>54584</c:v>
                </c:pt>
                <c:pt idx="2115">
                  <c:v>54591</c:v>
                </c:pt>
                <c:pt idx="2116">
                  <c:v>54598</c:v>
                </c:pt>
                <c:pt idx="2117">
                  <c:v>54605</c:v>
                </c:pt>
                <c:pt idx="2118">
                  <c:v>54612</c:v>
                </c:pt>
                <c:pt idx="2119">
                  <c:v>54619</c:v>
                </c:pt>
                <c:pt idx="2120">
                  <c:v>54626</c:v>
                </c:pt>
                <c:pt idx="2121">
                  <c:v>54633</c:v>
                </c:pt>
                <c:pt idx="2122">
                  <c:v>54640</c:v>
                </c:pt>
                <c:pt idx="2123">
                  <c:v>54647</c:v>
                </c:pt>
                <c:pt idx="2124">
                  <c:v>54654</c:v>
                </c:pt>
                <c:pt idx="2125">
                  <c:v>54661</c:v>
                </c:pt>
                <c:pt idx="2126">
                  <c:v>54668</c:v>
                </c:pt>
                <c:pt idx="2127">
                  <c:v>54675</c:v>
                </c:pt>
                <c:pt idx="2128">
                  <c:v>54682</c:v>
                </c:pt>
                <c:pt idx="2129">
                  <c:v>54689</c:v>
                </c:pt>
                <c:pt idx="2130">
                  <c:v>54696</c:v>
                </c:pt>
                <c:pt idx="2131">
                  <c:v>54703</c:v>
                </c:pt>
                <c:pt idx="2132">
                  <c:v>54710</c:v>
                </c:pt>
                <c:pt idx="2133">
                  <c:v>54717</c:v>
                </c:pt>
                <c:pt idx="2134">
                  <c:v>54724</c:v>
                </c:pt>
                <c:pt idx="2135">
                  <c:v>54731</c:v>
                </c:pt>
                <c:pt idx="2136">
                  <c:v>54738</c:v>
                </c:pt>
                <c:pt idx="2137">
                  <c:v>54745</c:v>
                </c:pt>
                <c:pt idx="2138">
                  <c:v>54752</c:v>
                </c:pt>
                <c:pt idx="2139">
                  <c:v>54759</c:v>
                </c:pt>
                <c:pt idx="2140">
                  <c:v>54766</c:v>
                </c:pt>
                <c:pt idx="2141">
                  <c:v>54773</c:v>
                </c:pt>
                <c:pt idx="2142">
                  <c:v>54780</c:v>
                </c:pt>
                <c:pt idx="2143">
                  <c:v>54787</c:v>
                </c:pt>
                <c:pt idx="2144">
                  <c:v>54794</c:v>
                </c:pt>
                <c:pt idx="2145">
                  <c:v>54801</c:v>
                </c:pt>
                <c:pt idx="2146">
                  <c:v>54808</c:v>
                </c:pt>
                <c:pt idx="2147">
                  <c:v>54815</c:v>
                </c:pt>
                <c:pt idx="2148">
                  <c:v>54822</c:v>
                </c:pt>
                <c:pt idx="2149">
                  <c:v>54829</c:v>
                </c:pt>
                <c:pt idx="2150">
                  <c:v>54836</c:v>
                </c:pt>
                <c:pt idx="2151">
                  <c:v>54843</c:v>
                </c:pt>
                <c:pt idx="2152">
                  <c:v>54850</c:v>
                </c:pt>
                <c:pt idx="2153">
                  <c:v>54857</c:v>
                </c:pt>
                <c:pt idx="2154">
                  <c:v>54864</c:v>
                </c:pt>
                <c:pt idx="2155">
                  <c:v>54871</c:v>
                </c:pt>
                <c:pt idx="2156">
                  <c:v>54878</c:v>
                </c:pt>
                <c:pt idx="2157">
                  <c:v>54885</c:v>
                </c:pt>
                <c:pt idx="2158">
                  <c:v>54892</c:v>
                </c:pt>
                <c:pt idx="2159">
                  <c:v>54899</c:v>
                </c:pt>
                <c:pt idx="2160">
                  <c:v>54906</c:v>
                </c:pt>
                <c:pt idx="2161">
                  <c:v>54913</c:v>
                </c:pt>
                <c:pt idx="2162">
                  <c:v>54920</c:v>
                </c:pt>
                <c:pt idx="2163">
                  <c:v>54927</c:v>
                </c:pt>
                <c:pt idx="2164">
                  <c:v>54934</c:v>
                </c:pt>
                <c:pt idx="2165">
                  <c:v>54941</c:v>
                </c:pt>
                <c:pt idx="2166">
                  <c:v>54948</c:v>
                </c:pt>
                <c:pt idx="2167">
                  <c:v>54955</c:v>
                </c:pt>
                <c:pt idx="2168">
                  <c:v>54962</c:v>
                </c:pt>
                <c:pt idx="2169">
                  <c:v>54969</c:v>
                </c:pt>
                <c:pt idx="2170">
                  <c:v>54976</c:v>
                </c:pt>
                <c:pt idx="2171">
                  <c:v>54983</c:v>
                </c:pt>
                <c:pt idx="2172">
                  <c:v>54990</c:v>
                </c:pt>
                <c:pt idx="2173">
                  <c:v>54997</c:v>
                </c:pt>
                <c:pt idx="2174">
                  <c:v>55004</c:v>
                </c:pt>
                <c:pt idx="2175">
                  <c:v>55011</c:v>
                </c:pt>
                <c:pt idx="2176">
                  <c:v>55018</c:v>
                </c:pt>
                <c:pt idx="2177">
                  <c:v>55025</c:v>
                </c:pt>
                <c:pt idx="2178">
                  <c:v>55032</c:v>
                </c:pt>
                <c:pt idx="2179">
                  <c:v>55039</c:v>
                </c:pt>
                <c:pt idx="2180">
                  <c:v>55046</c:v>
                </c:pt>
                <c:pt idx="2181">
                  <c:v>55053</c:v>
                </c:pt>
                <c:pt idx="2182">
                  <c:v>55060</c:v>
                </c:pt>
                <c:pt idx="2183">
                  <c:v>55067</c:v>
                </c:pt>
                <c:pt idx="2184">
                  <c:v>55074</c:v>
                </c:pt>
                <c:pt idx="2185">
                  <c:v>55081</c:v>
                </c:pt>
                <c:pt idx="2186">
                  <c:v>55088</c:v>
                </c:pt>
                <c:pt idx="2187">
                  <c:v>55095</c:v>
                </c:pt>
                <c:pt idx="2188">
                  <c:v>55102</c:v>
                </c:pt>
                <c:pt idx="2189">
                  <c:v>55109</c:v>
                </c:pt>
                <c:pt idx="2190">
                  <c:v>55116</c:v>
                </c:pt>
                <c:pt idx="2191">
                  <c:v>55123</c:v>
                </c:pt>
                <c:pt idx="2192">
                  <c:v>55130</c:v>
                </c:pt>
                <c:pt idx="2193">
                  <c:v>55137</c:v>
                </c:pt>
                <c:pt idx="2194">
                  <c:v>55144</c:v>
                </c:pt>
                <c:pt idx="2195">
                  <c:v>55151</c:v>
                </c:pt>
                <c:pt idx="2196">
                  <c:v>55158</c:v>
                </c:pt>
                <c:pt idx="2197">
                  <c:v>55165</c:v>
                </c:pt>
                <c:pt idx="2198">
                  <c:v>55172</c:v>
                </c:pt>
                <c:pt idx="2199">
                  <c:v>55179</c:v>
                </c:pt>
                <c:pt idx="2200">
                  <c:v>55186</c:v>
                </c:pt>
                <c:pt idx="2201">
                  <c:v>55193</c:v>
                </c:pt>
                <c:pt idx="2202">
                  <c:v>55200</c:v>
                </c:pt>
                <c:pt idx="2203">
                  <c:v>55207</c:v>
                </c:pt>
                <c:pt idx="2204">
                  <c:v>55214</c:v>
                </c:pt>
                <c:pt idx="2205">
                  <c:v>55221</c:v>
                </c:pt>
                <c:pt idx="2206">
                  <c:v>55228</c:v>
                </c:pt>
                <c:pt idx="2207">
                  <c:v>55235</c:v>
                </c:pt>
                <c:pt idx="2208">
                  <c:v>55242</c:v>
                </c:pt>
                <c:pt idx="2209">
                  <c:v>55249</c:v>
                </c:pt>
                <c:pt idx="2210">
                  <c:v>55256</c:v>
                </c:pt>
                <c:pt idx="2211">
                  <c:v>55263</c:v>
                </c:pt>
                <c:pt idx="2212">
                  <c:v>55270</c:v>
                </c:pt>
                <c:pt idx="2213">
                  <c:v>55277</c:v>
                </c:pt>
                <c:pt idx="2214">
                  <c:v>55284</c:v>
                </c:pt>
                <c:pt idx="2215">
                  <c:v>55291</c:v>
                </c:pt>
                <c:pt idx="2216">
                  <c:v>55298</c:v>
                </c:pt>
                <c:pt idx="2217">
                  <c:v>55305</c:v>
                </c:pt>
                <c:pt idx="2218">
                  <c:v>55312</c:v>
                </c:pt>
                <c:pt idx="2219">
                  <c:v>55319</c:v>
                </c:pt>
                <c:pt idx="2220">
                  <c:v>55326</c:v>
                </c:pt>
                <c:pt idx="2221">
                  <c:v>55333</c:v>
                </c:pt>
                <c:pt idx="2222">
                  <c:v>55340</c:v>
                </c:pt>
                <c:pt idx="2223">
                  <c:v>55347</c:v>
                </c:pt>
                <c:pt idx="2224">
                  <c:v>55354</c:v>
                </c:pt>
                <c:pt idx="2225">
                  <c:v>55361</c:v>
                </c:pt>
                <c:pt idx="2226">
                  <c:v>55368</c:v>
                </c:pt>
                <c:pt idx="2227">
                  <c:v>55375</c:v>
                </c:pt>
                <c:pt idx="2228">
                  <c:v>55382</c:v>
                </c:pt>
                <c:pt idx="2229">
                  <c:v>55389</c:v>
                </c:pt>
                <c:pt idx="2230">
                  <c:v>55396</c:v>
                </c:pt>
                <c:pt idx="2231">
                  <c:v>55403</c:v>
                </c:pt>
                <c:pt idx="2232">
                  <c:v>55410</c:v>
                </c:pt>
                <c:pt idx="2233">
                  <c:v>55417</c:v>
                </c:pt>
                <c:pt idx="2234">
                  <c:v>55424</c:v>
                </c:pt>
                <c:pt idx="2235">
                  <c:v>55431</c:v>
                </c:pt>
                <c:pt idx="2236">
                  <c:v>55438</c:v>
                </c:pt>
                <c:pt idx="2237">
                  <c:v>55445</c:v>
                </c:pt>
                <c:pt idx="2238">
                  <c:v>55452</c:v>
                </c:pt>
                <c:pt idx="2239">
                  <c:v>55459</c:v>
                </c:pt>
                <c:pt idx="2240">
                  <c:v>55466</c:v>
                </c:pt>
                <c:pt idx="2241">
                  <c:v>55473</c:v>
                </c:pt>
                <c:pt idx="2242">
                  <c:v>55480</c:v>
                </c:pt>
                <c:pt idx="2243">
                  <c:v>55487</c:v>
                </c:pt>
                <c:pt idx="2244">
                  <c:v>55494</c:v>
                </c:pt>
                <c:pt idx="2245">
                  <c:v>55501</c:v>
                </c:pt>
                <c:pt idx="2246">
                  <c:v>55508</c:v>
                </c:pt>
                <c:pt idx="2247">
                  <c:v>55516</c:v>
                </c:pt>
                <c:pt idx="2248">
                  <c:v>55523</c:v>
                </c:pt>
                <c:pt idx="2249">
                  <c:v>55530</c:v>
                </c:pt>
                <c:pt idx="2250">
                  <c:v>55537</c:v>
                </c:pt>
                <c:pt idx="2251">
                  <c:v>55544</c:v>
                </c:pt>
                <c:pt idx="2252">
                  <c:v>55551</c:v>
                </c:pt>
                <c:pt idx="2253">
                  <c:v>55558</c:v>
                </c:pt>
                <c:pt idx="2254">
                  <c:v>55565</c:v>
                </c:pt>
                <c:pt idx="2255">
                  <c:v>55572</c:v>
                </c:pt>
                <c:pt idx="2256">
                  <c:v>55579</c:v>
                </c:pt>
                <c:pt idx="2257">
                  <c:v>55586</c:v>
                </c:pt>
                <c:pt idx="2258">
                  <c:v>55593</c:v>
                </c:pt>
                <c:pt idx="2259">
                  <c:v>55600</c:v>
                </c:pt>
                <c:pt idx="2260">
                  <c:v>55607</c:v>
                </c:pt>
                <c:pt idx="2261">
                  <c:v>55614</c:v>
                </c:pt>
                <c:pt idx="2262">
                  <c:v>55621</c:v>
                </c:pt>
                <c:pt idx="2263">
                  <c:v>55632</c:v>
                </c:pt>
                <c:pt idx="2264">
                  <c:v>55635</c:v>
                </c:pt>
                <c:pt idx="2265">
                  <c:v>55645</c:v>
                </c:pt>
                <c:pt idx="2266">
                  <c:v>55652</c:v>
                </c:pt>
                <c:pt idx="2267">
                  <c:v>55659</c:v>
                </c:pt>
                <c:pt idx="2268">
                  <c:v>55666</c:v>
                </c:pt>
                <c:pt idx="2269">
                  <c:v>55673</c:v>
                </c:pt>
                <c:pt idx="2270">
                  <c:v>55680</c:v>
                </c:pt>
                <c:pt idx="2271">
                  <c:v>55687</c:v>
                </c:pt>
                <c:pt idx="2272">
                  <c:v>55694</c:v>
                </c:pt>
                <c:pt idx="2273">
                  <c:v>55701</c:v>
                </c:pt>
                <c:pt idx="2274">
                  <c:v>55708</c:v>
                </c:pt>
                <c:pt idx="2275">
                  <c:v>55715</c:v>
                </c:pt>
                <c:pt idx="2276">
                  <c:v>55722</c:v>
                </c:pt>
                <c:pt idx="2277">
                  <c:v>55729</c:v>
                </c:pt>
                <c:pt idx="2278">
                  <c:v>55736</c:v>
                </c:pt>
                <c:pt idx="2279">
                  <c:v>55743</c:v>
                </c:pt>
                <c:pt idx="2280">
                  <c:v>55750</c:v>
                </c:pt>
                <c:pt idx="2281">
                  <c:v>55757</c:v>
                </c:pt>
                <c:pt idx="2282">
                  <c:v>55764</c:v>
                </c:pt>
                <c:pt idx="2283">
                  <c:v>55771</c:v>
                </c:pt>
                <c:pt idx="2284">
                  <c:v>55778</c:v>
                </c:pt>
                <c:pt idx="2285">
                  <c:v>55785</c:v>
                </c:pt>
                <c:pt idx="2286">
                  <c:v>55792</c:v>
                </c:pt>
                <c:pt idx="2287">
                  <c:v>55799</c:v>
                </c:pt>
                <c:pt idx="2288">
                  <c:v>55806</c:v>
                </c:pt>
                <c:pt idx="2289">
                  <c:v>55813</c:v>
                </c:pt>
                <c:pt idx="2290">
                  <c:v>55820</c:v>
                </c:pt>
                <c:pt idx="2291">
                  <c:v>55827</c:v>
                </c:pt>
                <c:pt idx="2292">
                  <c:v>55834</c:v>
                </c:pt>
                <c:pt idx="2293">
                  <c:v>55841</c:v>
                </c:pt>
                <c:pt idx="2294">
                  <c:v>55848</c:v>
                </c:pt>
                <c:pt idx="2295">
                  <c:v>55855</c:v>
                </c:pt>
                <c:pt idx="2296">
                  <c:v>55862</c:v>
                </c:pt>
                <c:pt idx="2297">
                  <c:v>55869</c:v>
                </c:pt>
                <c:pt idx="2298">
                  <c:v>55876</c:v>
                </c:pt>
                <c:pt idx="2299">
                  <c:v>55884</c:v>
                </c:pt>
                <c:pt idx="2300">
                  <c:v>55891</c:v>
                </c:pt>
                <c:pt idx="2301">
                  <c:v>55898</c:v>
                </c:pt>
                <c:pt idx="2302">
                  <c:v>55905</c:v>
                </c:pt>
                <c:pt idx="2303">
                  <c:v>55912</c:v>
                </c:pt>
                <c:pt idx="2304">
                  <c:v>55919</c:v>
                </c:pt>
                <c:pt idx="2305">
                  <c:v>55926</c:v>
                </c:pt>
                <c:pt idx="2306">
                  <c:v>55933</c:v>
                </c:pt>
                <c:pt idx="2307">
                  <c:v>55940</c:v>
                </c:pt>
                <c:pt idx="2308">
                  <c:v>55947</c:v>
                </c:pt>
                <c:pt idx="2309">
                  <c:v>55954</c:v>
                </c:pt>
                <c:pt idx="2310">
                  <c:v>55961</c:v>
                </c:pt>
                <c:pt idx="2311">
                  <c:v>55968</c:v>
                </c:pt>
                <c:pt idx="2312">
                  <c:v>55975</c:v>
                </c:pt>
                <c:pt idx="2313">
                  <c:v>55984</c:v>
                </c:pt>
                <c:pt idx="2314">
                  <c:v>55991</c:v>
                </c:pt>
                <c:pt idx="2315">
                  <c:v>55998</c:v>
                </c:pt>
                <c:pt idx="2316">
                  <c:v>56006</c:v>
                </c:pt>
                <c:pt idx="2317">
                  <c:v>56012</c:v>
                </c:pt>
                <c:pt idx="2318">
                  <c:v>56019</c:v>
                </c:pt>
                <c:pt idx="2319">
                  <c:v>56026</c:v>
                </c:pt>
                <c:pt idx="2320">
                  <c:v>56033</c:v>
                </c:pt>
                <c:pt idx="2321">
                  <c:v>56040</c:v>
                </c:pt>
                <c:pt idx="2322">
                  <c:v>56047</c:v>
                </c:pt>
                <c:pt idx="2323">
                  <c:v>56054</c:v>
                </c:pt>
                <c:pt idx="2324">
                  <c:v>56061</c:v>
                </c:pt>
                <c:pt idx="2325">
                  <c:v>56068</c:v>
                </c:pt>
                <c:pt idx="2326">
                  <c:v>56075</c:v>
                </c:pt>
                <c:pt idx="2327">
                  <c:v>56082</c:v>
                </c:pt>
                <c:pt idx="2328">
                  <c:v>56089</c:v>
                </c:pt>
                <c:pt idx="2329">
                  <c:v>56096</c:v>
                </c:pt>
                <c:pt idx="2330">
                  <c:v>56103</c:v>
                </c:pt>
                <c:pt idx="2331">
                  <c:v>56110</c:v>
                </c:pt>
                <c:pt idx="2332">
                  <c:v>56117</c:v>
                </c:pt>
                <c:pt idx="2333">
                  <c:v>56124</c:v>
                </c:pt>
                <c:pt idx="2334">
                  <c:v>56131</c:v>
                </c:pt>
                <c:pt idx="2335">
                  <c:v>56138</c:v>
                </c:pt>
                <c:pt idx="2336">
                  <c:v>56145</c:v>
                </c:pt>
                <c:pt idx="2337">
                  <c:v>56152</c:v>
                </c:pt>
                <c:pt idx="2338">
                  <c:v>56159</c:v>
                </c:pt>
                <c:pt idx="2339">
                  <c:v>56166</c:v>
                </c:pt>
                <c:pt idx="2340">
                  <c:v>56173</c:v>
                </c:pt>
                <c:pt idx="2341">
                  <c:v>56180</c:v>
                </c:pt>
                <c:pt idx="2342">
                  <c:v>56187</c:v>
                </c:pt>
                <c:pt idx="2343">
                  <c:v>56194</c:v>
                </c:pt>
                <c:pt idx="2344">
                  <c:v>56201</c:v>
                </c:pt>
                <c:pt idx="2345">
                  <c:v>56208</c:v>
                </c:pt>
                <c:pt idx="2346">
                  <c:v>56215</c:v>
                </c:pt>
                <c:pt idx="2347">
                  <c:v>56222</c:v>
                </c:pt>
                <c:pt idx="2348">
                  <c:v>56229</c:v>
                </c:pt>
                <c:pt idx="2349">
                  <c:v>56236</c:v>
                </c:pt>
                <c:pt idx="2350">
                  <c:v>56247</c:v>
                </c:pt>
                <c:pt idx="2351">
                  <c:v>56251</c:v>
                </c:pt>
                <c:pt idx="2352">
                  <c:v>56257</c:v>
                </c:pt>
                <c:pt idx="2353">
                  <c:v>56264</c:v>
                </c:pt>
                <c:pt idx="2354">
                  <c:v>56271</c:v>
                </c:pt>
                <c:pt idx="2355">
                  <c:v>56278</c:v>
                </c:pt>
                <c:pt idx="2356">
                  <c:v>56285</c:v>
                </c:pt>
                <c:pt idx="2357">
                  <c:v>56292</c:v>
                </c:pt>
                <c:pt idx="2358">
                  <c:v>56299</c:v>
                </c:pt>
                <c:pt idx="2359">
                  <c:v>56306</c:v>
                </c:pt>
                <c:pt idx="2360">
                  <c:v>56313</c:v>
                </c:pt>
                <c:pt idx="2361">
                  <c:v>56320</c:v>
                </c:pt>
                <c:pt idx="2362">
                  <c:v>56327</c:v>
                </c:pt>
                <c:pt idx="2363">
                  <c:v>56334</c:v>
                </c:pt>
                <c:pt idx="2364">
                  <c:v>56341</c:v>
                </c:pt>
                <c:pt idx="2365">
                  <c:v>56348</c:v>
                </c:pt>
                <c:pt idx="2366">
                  <c:v>56355</c:v>
                </c:pt>
                <c:pt idx="2367">
                  <c:v>56362</c:v>
                </c:pt>
                <c:pt idx="2368">
                  <c:v>56369</c:v>
                </c:pt>
                <c:pt idx="2369">
                  <c:v>56376</c:v>
                </c:pt>
                <c:pt idx="2370">
                  <c:v>56383</c:v>
                </c:pt>
                <c:pt idx="2371">
                  <c:v>56390</c:v>
                </c:pt>
                <c:pt idx="2372">
                  <c:v>56397</c:v>
                </c:pt>
                <c:pt idx="2373">
                  <c:v>56404</c:v>
                </c:pt>
                <c:pt idx="2374">
                  <c:v>56411</c:v>
                </c:pt>
                <c:pt idx="2375">
                  <c:v>56418</c:v>
                </c:pt>
                <c:pt idx="2376">
                  <c:v>56425</c:v>
                </c:pt>
                <c:pt idx="2377">
                  <c:v>56432</c:v>
                </c:pt>
                <c:pt idx="2378">
                  <c:v>56439</c:v>
                </c:pt>
                <c:pt idx="2379">
                  <c:v>56446</c:v>
                </c:pt>
                <c:pt idx="2380">
                  <c:v>56453</c:v>
                </c:pt>
                <c:pt idx="2381">
                  <c:v>56460</c:v>
                </c:pt>
                <c:pt idx="2382">
                  <c:v>56467</c:v>
                </c:pt>
                <c:pt idx="2383">
                  <c:v>56474</c:v>
                </c:pt>
                <c:pt idx="2384">
                  <c:v>56481</c:v>
                </c:pt>
                <c:pt idx="2385">
                  <c:v>56488</c:v>
                </c:pt>
                <c:pt idx="2386">
                  <c:v>56495</c:v>
                </c:pt>
                <c:pt idx="2387">
                  <c:v>56502</c:v>
                </c:pt>
                <c:pt idx="2388">
                  <c:v>56509</c:v>
                </c:pt>
                <c:pt idx="2389">
                  <c:v>56516</c:v>
                </c:pt>
                <c:pt idx="2390">
                  <c:v>56523</c:v>
                </c:pt>
                <c:pt idx="2391">
                  <c:v>56530</c:v>
                </c:pt>
                <c:pt idx="2392">
                  <c:v>56537</c:v>
                </c:pt>
                <c:pt idx="2393">
                  <c:v>56544</c:v>
                </c:pt>
                <c:pt idx="2394">
                  <c:v>56551</c:v>
                </c:pt>
                <c:pt idx="2395">
                  <c:v>56558</c:v>
                </c:pt>
                <c:pt idx="2396">
                  <c:v>56565</c:v>
                </c:pt>
                <c:pt idx="2397">
                  <c:v>56572</c:v>
                </c:pt>
                <c:pt idx="2398">
                  <c:v>56579</c:v>
                </c:pt>
                <c:pt idx="2399">
                  <c:v>56586</c:v>
                </c:pt>
                <c:pt idx="2400">
                  <c:v>56593</c:v>
                </c:pt>
                <c:pt idx="2401">
                  <c:v>56600</c:v>
                </c:pt>
                <c:pt idx="2402">
                  <c:v>56607</c:v>
                </c:pt>
                <c:pt idx="2403">
                  <c:v>56614</c:v>
                </c:pt>
                <c:pt idx="2404">
                  <c:v>56621</c:v>
                </c:pt>
                <c:pt idx="2405">
                  <c:v>56628</c:v>
                </c:pt>
                <c:pt idx="2406">
                  <c:v>56635</c:v>
                </c:pt>
                <c:pt idx="2407">
                  <c:v>56642</c:v>
                </c:pt>
                <c:pt idx="2408">
                  <c:v>56649</c:v>
                </c:pt>
                <c:pt idx="2409">
                  <c:v>56656</c:v>
                </c:pt>
                <c:pt idx="2410">
                  <c:v>56663</c:v>
                </c:pt>
                <c:pt idx="2411">
                  <c:v>56670</c:v>
                </c:pt>
                <c:pt idx="2412">
                  <c:v>56677</c:v>
                </c:pt>
                <c:pt idx="2413">
                  <c:v>56684</c:v>
                </c:pt>
                <c:pt idx="2414">
                  <c:v>56691</c:v>
                </c:pt>
                <c:pt idx="2415">
                  <c:v>56698</c:v>
                </c:pt>
                <c:pt idx="2416">
                  <c:v>56705</c:v>
                </c:pt>
                <c:pt idx="2417">
                  <c:v>56712</c:v>
                </c:pt>
                <c:pt idx="2418">
                  <c:v>56719</c:v>
                </c:pt>
                <c:pt idx="2419">
                  <c:v>56726</c:v>
                </c:pt>
                <c:pt idx="2420">
                  <c:v>56733</c:v>
                </c:pt>
                <c:pt idx="2421">
                  <c:v>56740</c:v>
                </c:pt>
                <c:pt idx="2422">
                  <c:v>56747</c:v>
                </c:pt>
                <c:pt idx="2423">
                  <c:v>56754</c:v>
                </c:pt>
                <c:pt idx="2424">
                  <c:v>56761</c:v>
                </c:pt>
                <c:pt idx="2425">
                  <c:v>56768</c:v>
                </c:pt>
                <c:pt idx="2426">
                  <c:v>56775</c:v>
                </c:pt>
                <c:pt idx="2427">
                  <c:v>56782</c:v>
                </c:pt>
                <c:pt idx="2428">
                  <c:v>56789</c:v>
                </c:pt>
                <c:pt idx="2429">
                  <c:v>56796</c:v>
                </c:pt>
                <c:pt idx="2430">
                  <c:v>56803</c:v>
                </c:pt>
                <c:pt idx="2431">
                  <c:v>56810</c:v>
                </c:pt>
                <c:pt idx="2432">
                  <c:v>56817</c:v>
                </c:pt>
                <c:pt idx="2433">
                  <c:v>56824</c:v>
                </c:pt>
                <c:pt idx="2434">
                  <c:v>56831</c:v>
                </c:pt>
                <c:pt idx="2435">
                  <c:v>56838</c:v>
                </c:pt>
                <c:pt idx="2436">
                  <c:v>56845</c:v>
                </c:pt>
                <c:pt idx="2437">
                  <c:v>56852</c:v>
                </c:pt>
                <c:pt idx="2438">
                  <c:v>56859</c:v>
                </c:pt>
                <c:pt idx="2439">
                  <c:v>56866</c:v>
                </c:pt>
                <c:pt idx="2440">
                  <c:v>56873</c:v>
                </c:pt>
                <c:pt idx="2441">
                  <c:v>56880</c:v>
                </c:pt>
                <c:pt idx="2442">
                  <c:v>56887</c:v>
                </c:pt>
                <c:pt idx="2443">
                  <c:v>56894</c:v>
                </c:pt>
                <c:pt idx="2444">
                  <c:v>56901</c:v>
                </c:pt>
                <c:pt idx="2445">
                  <c:v>56908</c:v>
                </c:pt>
                <c:pt idx="2446">
                  <c:v>56915</c:v>
                </c:pt>
                <c:pt idx="2447">
                  <c:v>56922</c:v>
                </c:pt>
                <c:pt idx="2448">
                  <c:v>56929</c:v>
                </c:pt>
                <c:pt idx="2449">
                  <c:v>56936</c:v>
                </c:pt>
                <c:pt idx="2450">
                  <c:v>56943</c:v>
                </c:pt>
                <c:pt idx="2451">
                  <c:v>56950</c:v>
                </c:pt>
                <c:pt idx="2452">
                  <c:v>56957</c:v>
                </c:pt>
                <c:pt idx="2453">
                  <c:v>56964</c:v>
                </c:pt>
                <c:pt idx="2454">
                  <c:v>56971</c:v>
                </c:pt>
                <c:pt idx="2455">
                  <c:v>56978</c:v>
                </c:pt>
                <c:pt idx="2456">
                  <c:v>56985</c:v>
                </c:pt>
                <c:pt idx="2457">
                  <c:v>56992</c:v>
                </c:pt>
                <c:pt idx="2458">
                  <c:v>56999</c:v>
                </c:pt>
                <c:pt idx="2459">
                  <c:v>57006</c:v>
                </c:pt>
                <c:pt idx="2460">
                  <c:v>57013</c:v>
                </c:pt>
                <c:pt idx="2461">
                  <c:v>57020</c:v>
                </c:pt>
                <c:pt idx="2462">
                  <c:v>57027</c:v>
                </c:pt>
                <c:pt idx="2463">
                  <c:v>57034</c:v>
                </c:pt>
                <c:pt idx="2464">
                  <c:v>57041</c:v>
                </c:pt>
                <c:pt idx="2465">
                  <c:v>57048</c:v>
                </c:pt>
                <c:pt idx="2466">
                  <c:v>57055</c:v>
                </c:pt>
                <c:pt idx="2467">
                  <c:v>57062</c:v>
                </c:pt>
                <c:pt idx="2468">
                  <c:v>57069</c:v>
                </c:pt>
                <c:pt idx="2469">
                  <c:v>57076</c:v>
                </c:pt>
                <c:pt idx="2470">
                  <c:v>57083</c:v>
                </c:pt>
                <c:pt idx="2471">
                  <c:v>57090</c:v>
                </c:pt>
                <c:pt idx="2472">
                  <c:v>57097</c:v>
                </c:pt>
                <c:pt idx="2473">
                  <c:v>57104</c:v>
                </c:pt>
                <c:pt idx="2474">
                  <c:v>57111</c:v>
                </c:pt>
                <c:pt idx="2475">
                  <c:v>57118</c:v>
                </c:pt>
                <c:pt idx="2476">
                  <c:v>57125</c:v>
                </c:pt>
                <c:pt idx="2477">
                  <c:v>57132</c:v>
                </c:pt>
                <c:pt idx="2478">
                  <c:v>57139</c:v>
                </c:pt>
                <c:pt idx="2479">
                  <c:v>57146</c:v>
                </c:pt>
                <c:pt idx="2480">
                  <c:v>57153</c:v>
                </c:pt>
                <c:pt idx="2481">
                  <c:v>57160</c:v>
                </c:pt>
                <c:pt idx="2482">
                  <c:v>57167</c:v>
                </c:pt>
                <c:pt idx="2483">
                  <c:v>57174</c:v>
                </c:pt>
                <c:pt idx="2484">
                  <c:v>57181</c:v>
                </c:pt>
                <c:pt idx="2485">
                  <c:v>57188</c:v>
                </c:pt>
                <c:pt idx="2486">
                  <c:v>57195</c:v>
                </c:pt>
                <c:pt idx="2487">
                  <c:v>57202</c:v>
                </c:pt>
                <c:pt idx="2488">
                  <c:v>57209</c:v>
                </c:pt>
                <c:pt idx="2489">
                  <c:v>57216</c:v>
                </c:pt>
                <c:pt idx="2490">
                  <c:v>57223</c:v>
                </c:pt>
                <c:pt idx="2491">
                  <c:v>57230</c:v>
                </c:pt>
                <c:pt idx="2492">
                  <c:v>57237</c:v>
                </c:pt>
                <c:pt idx="2493">
                  <c:v>57244</c:v>
                </c:pt>
                <c:pt idx="2494">
                  <c:v>57251</c:v>
                </c:pt>
                <c:pt idx="2495">
                  <c:v>57258</c:v>
                </c:pt>
                <c:pt idx="2496">
                  <c:v>57265</c:v>
                </c:pt>
                <c:pt idx="2497">
                  <c:v>57272</c:v>
                </c:pt>
                <c:pt idx="2498">
                  <c:v>57279</c:v>
                </c:pt>
                <c:pt idx="2499">
                  <c:v>57286</c:v>
                </c:pt>
                <c:pt idx="2500">
                  <c:v>57293</c:v>
                </c:pt>
                <c:pt idx="2501">
                  <c:v>57300</c:v>
                </c:pt>
                <c:pt idx="2502">
                  <c:v>57307</c:v>
                </c:pt>
                <c:pt idx="2503">
                  <c:v>57314</c:v>
                </c:pt>
                <c:pt idx="2504">
                  <c:v>57321</c:v>
                </c:pt>
                <c:pt idx="2505">
                  <c:v>57328</c:v>
                </c:pt>
                <c:pt idx="2506">
                  <c:v>57335</c:v>
                </c:pt>
                <c:pt idx="2507">
                  <c:v>57343</c:v>
                </c:pt>
                <c:pt idx="2508">
                  <c:v>57350</c:v>
                </c:pt>
                <c:pt idx="2509">
                  <c:v>57357</c:v>
                </c:pt>
                <c:pt idx="2510">
                  <c:v>57364</c:v>
                </c:pt>
                <c:pt idx="2511">
                  <c:v>57371</c:v>
                </c:pt>
                <c:pt idx="2512">
                  <c:v>57378</c:v>
                </c:pt>
                <c:pt idx="2513">
                  <c:v>57385</c:v>
                </c:pt>
                <c:pt idx="2514">
                  <c:v>57392</c:v>
                </c:pt>
                <c:pt idx="2515">
                  <c:v>57399</c:v>
                </c:pt>
                <c:pt idx="2516">
                  <c:v>57406</c:v>
                </c:pt>
                <c:pt idx="2517">
                  <c:v>57413</c:v>
                </c:pt>
                <c:pt idx="2518">
                  <c:v>57420</c:v>
                </c:pt>
                <c:pt idx="2519">
                  <c:v>57427</c:v>
                </c:pt>
                <c:pt idx="2520">
                  <c:v>57434</c:v>
                </c:pt>
                <c:pt idx="2521">
                  <c:v>57441</c:v>
                </c:pt>
                <c:pt idx="2522">
                  <c:v>57448</c:v>
                </c:pt>
                <c:pt idx="2523">
                  <c:v>57459</c:v>
                </c:pt>
                <c:pt idx="2524">
                  <c:v>57462</c:v>
                </c:pt>
                <c:pt idx="2525">
                  <c:v>57469</c:v>
                </c:pt>
                <c:pt idx="2526">
                  <c:v>57476</c:v>
                </c:pt>
                <c:pt idx="2527">
                  <c:v>57483</c:v>
                </c:pt>
                <c:pt idx="2528">
                  <c:v>57490</c:v>
                </c:pt>
                <c:pt idx="2529">
                  <c:v>57497</c:v>
                </c:pt>
                <c:pt idx="2530">
                  <c:v>57504</c:v>
                </c:pt>
                <c:pt idx="2531">
                  <c:v>57511</c:v>
                </c:pt>
                <c:pt idx="2532">
                  <c:v>57518</c:v>
                </c:pt>
                <c:pt idx="2533">
                  <c:v>57525</c:v>
                </c:pt>
                <c:pt idx="2534">
                  <c:v>57532</c:v>
                </c:pt>
                <c:pt idx="2535">
                  <c:v>57539</c:v>
                </c:pt>
                <c:pt idx="2536">
                  <c:v>57546</c:v>
                </c:pt>
                <c:pt idx="2537">
                  <c:v>57553</c:v>
                </c:pt>
                <c:pt idx="2538">
                  <c:v>57560</c:v>
                </c:pt>
                <c:pt idx="2539">
                  <c:v>57567</c:v>
                </c:pt>
                <c:pt idx="2540">
                  <c:v>57574</c:v>
                </c:pt>
                <c:pt idx="2541">
                  <c:v>57581</c:v>
                </c:pt>
                <c:pt idx="2542">
                  <c:v>57588</c:v>
                </c:pt>
                <c:pt idx="2543">
                  <c:v>57595</c:v>
                </c:pt>
                <c:pt idx="2544">
                  <c:v>57602</c:v>
                </c:pt>
                <c:pt idx="2545">
                  <c:v>57609</c:v>
                </c:pt>
                <c:pt idx="2546">
                  <c:v>57616</c:v>
                </c:pt>
                <c:pt idx="2547">
                  <c:v>57623</c:v>
                </c:pt>
                <c:pt idx="2548">
                  <c:v>57630</c:v>
                </c:pt>
                <c:pt idx="2549">
                  <c:v>57637</c:v>
                </c:pt>
                <c:pt idx="2550">
                  <c:v>57644</c:v>
                </c:pt>
                <c:pt idx="2551">
                  <c:v>57651</c:v>
                </c:pt>
                <c:pt idx="2552">
                  <c:v>57658</c:v>
                </c:pt>
                <c:pt idx="2553">
                  <c:v>57665</c:v>
                </c:pt>
                <c:pt idx="2554">
                  <c:v>57672</c:v>
                </c:pt>
                <c:pt idx="2555">
                  <c:v>57679</c:v>
                </c:pt>
                <c:pt idx="2556">
                  <c:v>57686</c:v>
                </c:pt>
                <c:pt idx="2557">
                  <c:v>57693</c:v>
                </c:pt>
                <c:pt idx="2558">
                  <c:v>57700</c:v>
                </c:pt>
                <c:pt idx="2559">
                  <c:v>57710</c:v>
                </c:pt>
                <c:pt idx="2560">
                  <c:v>57717</c:v>
                </c:pt>
                <c:pt idx="2561">
                  <c:v>57724</c:v>
                </c:pt>
                <c:pt idx="2562">
                  <c:v>57731</c:v>
                </c:pt>
                <c:pt idx="2563">
                  <c:v>57738</c:v>
                </c:pt>
                <c:pt idx="2564">
                  <c:v>57745</c:v>
                </c:pt>
                <c:pt idx="2565">
                  <c:v>57752</c:v>
                </c:pt>
                <c:pt idx="2566">
                  <c:v>57759</c:v>
                </c:pt>
                <c:pt idx="2567">
                  <c:v>57766</c:v>
                </c:pt>
                <c:pt idx="2568">
                  <c:v>57773</c:v>
                </c:pt>
                <c:pt idx="2569">
                  <c:v>57780</c:v>
                </c:pt>
                <c:pt idx="2570">
                  <c:v>57787</c:v>
                </c:pt>
                <c:pt idx="2571">
                  <c:v>57794</c:v>
                </c:pt>
                <c:pt idx="2572">
                  <c:v>57801</c:v>
                </c:pt>
                <c:pt idx="2573">
                  <c:v>57808</c:v>
                </c:pt>
                <c:pt idx="2574">
                  <c:v>57817</c:v>
                </c:pt>
                <c:pt idx="2575">
                  <c:v>57822</c:v>
                </c:pt>
                <c:pt idx="2576">
                  <c:v>57829</c:v>
                </c:pt>
                <c:pt idx="2577">
                  <c:v>57836</c:v>
                </c:pt>
                <c:pt idx="2578">
                  <c:v>57843</c:v>
                </c:pt>
                <c:pt idx="2579">
                  <c:v>57850</c:v>
                </c:pt>
                <c:pt idx="2580">
                  <c:v>57857</c:v>
                </c:pt>
                <c:pt idx="2581">
                  <c:v>57864</c:v>
                </c:pt>
                <c:pt idx="2582">
                  <c:v>57871</c:v>
                </c:pt>
                <c:pt idx="2583">
                  <c:v>57878</c:v>
                </c:pt>
                <c:pt idx="2584">
                  <c:v>57885</c:v>
                </c:pt>
                <c:pt idx="2585">
                  <c:v>57892</c:v>
                </c:pt>
                <c:pt idx="2586">
                  <c:v>57899</c:v>
                </c:pt>
                <c:pt idx="2587">
                  <c:v>57906</c:v>
                </c:pt>
                <c:pt idx="2588">
                  <c:v>57913</c:v>
                </c:pt>
                <c:pt idx="2589">
                  <c:v>57920</c:v>
                </c:pt>
                <c:pt idx="2590">
                  <c:v>57927</c:v>
                </c:pt>
                <c:pt idx="2591">
                  <c:v>57934</c:v>
                </c:pt>
                <c:pt idx="2592">
                  <c:v>57941</c:v>
                </c:pt>
                <c:pt idx="2593">
                  <c:v>57948</c:v>
                </c:pt>
                <c:pt idx="2594">
                  <c:v>57955</c:v>
                </c:pt>
                <c:pt idx="2595">
                  <c:v>57962</c:v>
                </c:pt>
                <c:pt idx="2596">
                  <c:v>57969</c:v>
                </c:pt>
                <c:pt idx="2597">
                  <c:v>57976</c:v>
                </c:pt>
                <c:pt idx="2598">
                  <c:v>57983</c:v>
                </c:pt>
                <c:pt idx="2599">
                  <c:v>57990</c:v>
                </c:pt>
                <c:pt idx="2600">
                  <c:v>57997</c:v>
                </c:pt>
                <c:pt idx="2601">
                  <c:v>58004</c:v>
                </c:pt>
                <c:pt idx="2602">
                  <c:v>58011</c:v>
                </c:pt>
                <c:pt idx="2603">
                  <c:v>58018</c:v>
                </c:pt>
                <c:pt idx="2604">
                  <c:v>58025</c:v>
                </c:pt>
                <c:pt idx="2605">
                  <c:v>58032</c:v>
                </c:pt>
                <c:pt idx="2606">
                  <c:v>58039</c:v>
                </c:pt>
                <c:pt idx="2607">
                  <c:v>58046</c:v>
                </c:pt>
                <c:pt idx="2608">
                  <c:v>58053</c:v>
                </c:pt>
                <c:pt idx="2609">
                  <c:v>58060</c:v>
                </c:pt>
                <c:pt idx="2610">
                  <c:v>58067</c:v>
                </c:pt>
                <c:pt idx="2611">
                  <c:v>58075</c:v>
                </c:pt>
                <c:pt idx="2612">
                  <c:v>58082</c:v>
                </c:pt>
                <c:pt idx="2613">
                  <c:v>58089</c:v>
                </c:pt>
                <c:pt idx="2614">
                  <c:v>58096</c:v>
                </c:pt>
                <c:pt idx="2615">
                  <c:v>58103</c:v>
                </c:pt>
                <c:pt idx="2616">
                  <c:v>58110</c:v>
                </c:pt>
                <c:pt idx="2617">
                  <c:v>58117</c:v>
                </c:pt>
                <c:pt idx="2618">
                  <c:v>58124</c:v>
                </c:pt>
                <c:pt idx="2619">
                  <c:v>58131</c:v>
                </c:pt>
                <c:pt idx="2620">
                  <c:v>58138</c:v>
                </c:pt>
                <c:pt idx="2621">
                  <c:v>58145</c:v>
                </c:pt>
                <c:pt idx="2622">
                  <c:v>58152</c:v>
                </c:pt>
                <c:pt idx="2623">
                  <c:v>58159</c:v>
                </c:pt>
                <c:pt idx="2624">
                  <c:v>58168</c:v>
                </c:pt>
                <c:pt idx="2625">
                  <c:v>58175</c:v>
                </c:pt>
                <c:pt idx="2626">
                  <c:v>58182</c:v>
                </c:pt>
                <c:pt idx="2627">
                  <c:v>58189</c:v>
                </c:pt>
                <c:pt idx="2628">
                  <c:v>58197</c:v>
                </c:pt>
                <c:pt idx="2629">
                  <c:v>58203</c:v>
                </c:pt>
                <c:pt idx="2630">
                  <c:v>58210</c:v>
                </c:pt>
                <c:pt idx="2631">
                  <c:v>58217</c:v>
                </c:pt>
                <c:pt idx="2632">
                  <c:v>58224</c:v>
                </c:pt>
                <c:pt idx="2633">
                  <c:v>58231</c:v>
                </c:pt>
                <c:pt idx="2634">
                  <c:v>58238</c:v>
                </c:pt>
                <c:pt idx="2635">
                  <c:v>58245</c:v>
                </c:pt>
                <c:pt idx="2636">
                  <c:v>58252</c:v>
                </c:pt>
                <c:pt idx="2637">
                  <c:v>58259</c:v>
                </c:pt>
                <c:pt idx="2638">
                  <c:v>58266</c:v>
                </c:pt>
                <c:pt idx="2639">
                  <c:v>58273</c:v>
                </c:pt>
                <c:pt idx="2640">
                  <c:v>58280</c:v>
                </c:pt>
                <c:pt idx="2641">
                  <c:v>58287</c:v>
                </c:pt>
                <c:pt idx="2642">
                  <c:v>58294</c:v>
                </c:pt>
                <c:pt idx="2643">
                  <c:v>58301</c:v>
                </c:pt>
                <c:pt idx="2644">
                  <c:v>58308</c:v>
                </c:pt>
                <c:pt idx="2645">
                  <c:v>58315</c:v>
                </c:pt>
                <c:pt idx="2646">
                  <c:v>58322</c:v>
                </c:pt>
                <c:pt idx="2647">
                  <c:v>58329</c:v>
                </c:pt>
                <c:pt idx="2648">
                  <c:v>58336</c:v>
                </c:pt>
                <c:pt idx="2649">
                  <c:v>58343</c:v>
                </c:pt>
                <c:pt idx="2650">
                  <c:v>58350</c:v>
                </c:pt>
                <c:pt idx="2651">
                  <c:v>58357</c:v>
                </c:pt>
                <c:pt idx="2652">
                  <c:v>58364</c:v>
                </c:pt>
                <c:pt idx="2653">
                  <c:v>58371</c:v>
                </c:pt>
                <c:pt idx="2654">
                  <c:v>58378</c:v>
                </c:pt>
                <c:pt idx="2655">
                  <c:v>58385</c:v>
                </c:pt>
                <c:pt idx="2656">
                  <c:v>58392</c:v>
                </c:pt>
                <c:pt idx="2657">
                  <c:v>58399</c:v>
                </c:pt>
                <c:pt idx="2658">
                  <c:v>58406</c:v>
                </c:pt>
                <c:pt idx="2659">
                  <c:v>58413</c:v>
                </c:pt>
                <c:pt idx="2660">
                  <c:v>58420</c:v>
                </c:pt>
                <c:pt idx="2661">
                  <c:v>58427</c:v>
                </c:pt>
                <c:pt idx="2662">
                  <c:v>58438</c:v>
                </c:pt>
                <c:pt idx="2663">
                  <c:v>58442</c:v>
                </c:pt>
                <c:pt idx="2664">
                  <c:v>58448</c:v>
                </c:pt>
                <c:pt idx="2665">
                  <c:v>58455</c:v>
                </c:pt>
                <c:pt idx="2666">
                  <c:v>58462</c:v>
                </c:pt>
                <c:pt idx="2667">
                  <c:v>58469</c:v>
                </c:pt>
                <c:pt idx="2668">
                  <c:v>58476</c:v>
                </c:pt>
                <c:pt idx="2669">
                  <c:v>58483</c:v>
                </c:pt>
                <c:pt idx="2670">
                  <c:v>58490</c:v>
                </c:pt>
                <c:pt idx="2671">
                  <c:v>58497</c:v>
                </c:pt>
                <c:pt idx="2672">
                  <c:v>58504</c:v>
                </c:pt>
                <c:pt idx="2673">
                  <c:v>58511</c:v>
                </c:pt>
                <c:pt idx="2674">
                  <c:v>58518</c:v>
                </c:pt>
                <c:pt idx="2675">
                  <c:v>58525</c:v>
                </c:pt>
                <c:pt idx="2676">
                  <c:v>58532</c:v>
                </c:pt>
                <c:pt idx="2677">
                  <c:v>58539</c:v>
                </c:pt>
                <c:pt idx="2678">
                  <c:v>58546</c:v>
                </c:pt>
                <c:pt idx="2679">
                  <c:v>58553</c:v>
                </c:pt>
                <c:pt idx="2680">
                  <c:v>58560</c:v>
                </c:pt>
                <c:pt idx="2681">
                  <c:v>58567</c:v>
                </c:pt>
                <c:pt idx="2682">
                  <c:v>58574</c:v>
                </c:pt>
                <c:pt idx="2683">
                  <c:v>58581</c:v>
                </c:pt>
                <c:pt idx="2684">
                  <c:v>58588</c:v>
                </c:pt>
                <c:pt idx="2685">
                  <c:v>58595</c:v>
                </c:pt>
                <c:pt idx="2686">
                  <c:v>58602</c:v>
                </c:pt>
                <c:pt idx="2687">
                  <c:v>58609</c:v>
                </c:pt>
                <c:pt idx="2688">
                  <c:v>58616</c:v>
                </c:pt>
                <c:pt idx="2689">
                  <c:v>58623</c:v>
                </c:pt>
                <c:pt idx="2690">
                  <c:v>58630</c:v>
                </c:pt>
                <c:pt idx="2691">
                  <c:v>58637</c:v>
                </c:pt>
                <c:pt idx="2692">
                  <c:v>58644</c:v>
                </c:pt>
                <c:pt idx="2693">
                  <c:v>58651</c:v>
                </c:pt>
                <c:pt idx="2694">
                  <c:v>58658</c:v>
                </c:pt>
                <c:pt idx="2695">
                  <c:v>58665</c:v>
                </c:pt>
                <c:pt idx="2696">
                  <c:v>58672</c:v>
                </c:pt>
                <c:pt idx="2697">
                  <c:v>58679</c:v>
                </c:pt>
                <c:pt idx="2698">
                  <c:v>58686</c:v>
                </c:pt>
                <c:pt idx="2699">
                  <c:v>58693</c:v>
                </c:pt>
                <c:pt idx="2700">
                  <c:v>58700</c:v>
                </c:pt>
                <c:pt idx="2701">
                  <c:v>58707</c:v>
                </c:pt>
                <c:pt idx="2702">
                  <c:v>58714</c:v>
                </c:pt>
                <c:pt idx="2703">
                  <c:v>58721</c:v>
                </c:pt>
                <c:pt idx="2704">
                  <c:v>58728</c:v>
                </c:pt>
                <c:pt idx="2705">
                  <c:v>58735</c:v>
                </c:pt>
                <c:pt idx="2706">
                  <c:v>58742</c:v>
                </c:pt>
                <c:pt idx="2707">
                  <c:v>58749</c:v>
                </c:pt>
                <c:pt idx="2708">
                  <c:v>58756</c:v>
                </c:pt>
                <c:pt idx="2709">
                  <c:v>58763</c:v>
                </c:pt>
                <c:pt idx="2710">
                  <c:v>58770</c:v>
                </c:pt>
                <c:pt idx="2711">
                  <c:v>58777</c:v>
                </c:pt>
                <c:pt idx="2712">
                  <c:v>58784</c:v>
                </c:pt>
                <c:pt idx="2713">
                  <c:v>58791</c:v>
                </c:pt>
                <c:pt idx="2714">
                  <c:v>58798</c:v>
                </c:pt>
                <c:pt idx="2715">
                  <c:v>58805</c:v>
                </c:pt>
                <c:pt idx="2716">
                  <c:v>58812</c:v>
                </c:pt>
                <c:pt idx="2717">
                  <c:v>58819</c:v>
                </c:pt>
                <c:pt idx="2718">
                  <c:v>58826</c:v>
                </c:pt>
                <c:pt idx="2719">
                  <c:v>58833</c:v>
                </c:pt>
                <c:pt idx="2720">
                  <c:v>58840</c:v>
                </c:pt>
                <c:pt idx="2721">
                  <c:v>58847</c:v>
                </c:pt>
                <c:pt idx="2722">
                  <c:v>58854</c:v>
                </c:pt>
                <c:pt idx="2723">
                  <c:v>58861</c:v>
                </c:pt>
                <c:pt idx="2724">
                  <c:v>58868</c:v>
                </c:pt>
                <c:pt idx="2725">
                  <c:v>58875</c:v>
                </c:pt>
                <c:pt idx="2726">
                  <c:v>58882</c:v>
                </c:pt>
                <c:pt idx="2727">
                  <c:v>58889</c:v>
                </c:pt>
                <c:pt idx="2728">
                  <c:v>58896</c:v>
                </c:pt>
                <c:pt idx="2729">
                  <c:v>58903</c:v>
                </c:pt>
                <c:pt idx="2730">
                  <c:v>58910</c:v>
                </c:pt>
                <c:pt idx="2731">
                  <c:v>58917</c:v>
                </c:pt>
                <c:pt idx="2732">
                  <c:v>58924</c:v>
                </c:pt>
                <c:pt idx="2733">
                  <c:v>58931</c:v>
                </c:pt>
                <c:pt idx="2734">
                  <c:v>58938</c:v>
                </c:pt>
                <c:pt idx="2735">
                  <c:v>58945</c:v>
                </c:pt>
                <c:pt idx="2736">
                  <c:v>58952</c:v>
                </c:pt>
                <c:pt idx="2737">
                  <c:v>58959</c:v>
                </c:pt>
                <c:pt idx="2738">
                  <c:v>58966</c:v>
                </c:pt>
                <c:pt idx="2739">
                  <c:v>58973</c:v>
                </c:pt>
                <c:pt idx="2740">
                  <c:v>58980</c:v>
                </c:pt>
                <c:pt idx="2741">
                  <c:v>58987</c:v>
                </c:pt>
                <c:pt idx="2742">
                  <c:v>58994</c:v>
                </c:pt>
                <c:pt idx="2743">
                  <c:v>59001</c:v>
                </c:pt>
                <c:pt idx="2744">
                  <c:v>59008</c:v>
                </c:pt>
                <c:pt idx="2745">
                  <c:v>59015</c:v>
                </c:pt>
                <c:pt idx="2746">
                  <c:v>59022</c:v>
                </c:pt>
                <c:pt idx="2747">
                  <c:v>59029</c:v>
                </c:pt>
                <c:pt idx="2748">
                  <c:v>59036</c:v>
                </c:pt>
                <c:pt idx="2749">
                  <c:v>59043</c:v>
                </c:pt>
                <c:pt idx="2750">
                  <c:v>59050</c:v>
                </c:pt>
                <c:pt idx="2751">
                  <c:v>59057</c:v>
                </c:pt>
                <c:pt idx="2752">
                  <c:v>59064</c:v>
                </c:pt>
                <c:pt idx="2753">
                  <c:v>59071</c:v>
                </c:pt>
                <c:pt idx="2754">
                  <c:v>59078</c:v>
                </c:pt>
                <c:pt idx="2755">
                  <c:v>59085</c:v>
                </c:pt>
                <c:pt idx="2756">
                  <c:v>59092</c:v>
                </c:pt>
                <c:pt idx="2757">
                  <c:v>59099</c:v>
                </c:pt>
                <c:pt idx="2758">
                  <c:v>59106</c:v>
                </c:pt>
                <c:pt idx="2759">
                  <c:v>59113</c:v>
                </c:pt>
                <c:pt idx="2760">
                  <c:v>59120</c:v>
                </c:pt>
                <c:pt idx="2761">
                  <c:v>59127</c:v>
                </c:pt>
                <c:pt idx="2762">
                  <c:v>59134</c:v>
                </c:pt>
                <c:pt idx="2763">
                  <c:v>59141</c:v>
                </c:pt>
                <c:pt idx="2764">
                  <c:v>59148</c:v>
                </c:pt>
                <c:pt idx="2765">
                  <c:v>59155</c:v>
                </c:pt>
                <c:pt idx="2766">
                  <c:v>59162</c:v>
                </c:pt>
                <c:pt idx="2767">
                  <c:v>59169</c:v>
                </c:pt>
                <c:pt idx="2768">
                  <c:v>59176</c:v>
                </c:pt>
                <c:pt idx="2769">
                  <c:v>59183</c:v>
                </c:pt>
                <c:pt idx="2770">
                  <c:v>59190</c:v>
                </c:pt>
                <c:pt idx="2771">
                  <c:v>59197</c:v>
                </c:pt>
                <c:pt idx="2772">
                  <c:v>59204</c:v>
                </c:pt>
                <c:pt idx="2773">
                  <c:v>59211</c:v>
                </c:pt>
                <c:pt idx="2774">
                  <c:v>59218</c:v>
                </c:pt>
                <c:pt idx="2775">
                  <c:v>59225</c:v>
                </c:pt>
                <c:pt idx="2776">
                  <c:v>59232</c:v>
                </c:pt>
                <c:pt idx="2777">
                  <c:v>59239</c:v>
                </c:pt>
                <c:pt idx="2778">
                  <c:v>59246</c:v>
                </c:pt>
                <c:pt idx="2779">
                  <c:v>59253</c:v>
                </c:pt>
                <c:pt idx="2780">
                  <c:v>59260</c:v>
                </c:pt>
                <c:pt idx="2781">
                  <c:v>59267</c:v>
                </c:pt>
                <c:pt idx="2782">
                  <c:v>59274</c:v>
                </c:pt>
                <c:pt idx="2783">
                  <c:v>59281</c:v>
                </c:pt>
                <c:pt idx="2784">
                  <c:v>59288</c:v>
                </c:pt>
                <c:pt idx="2785">
                  <c:v>59295</c:v>
                </c:pt>
                <c:pt idx="2786">
                  <c:v>59302</c:v>
                </c:pt>
                <c:pt idx="2787">
                  <c:v>59309</c:v>
                </c:pt>
                <c:pt idx="2788">
                  <c:v>59316</c:v>
                </c:pt>
                <c:pt idx="2789">
                  <c:v>59323</c:v>
                </c:pt>
                <c:pt idx="2790">
                  <c:v>59330</c:v>
                </c:pt>
                <c:pt idx="2791">
                  <c:v>59337</c:v>
                </c:pt>
                <c:pt idx="2792">
                  <c:v>59344</c:v>
                </c:pt>
                <c:pt idx="2793">
                  <c:v>59351</c:v>
                </c:pt>
                <c:pt idx="2794">
                  <c:v>59358</c:v>
                </c:pt>
                <c:pt idx="2795">
                  <c:v>59365</c:v>
                </c:pt>
                <c:pt idx="2796">
                  <c:v>59372</c:v>
                </c:pt>
                <c:pt idx="2797">
                  <c:v>59379</c:v>
                </c:pt>
                <c:pt idx="2798">
                  <c:v>59386</c:v>
                </c:pt>
                <c:pt idx="2799">
                  <c:v>59393</c:v>
                </c:pt>
                <c:pt idx="2800">
                  <c:v>59400</c:v>
                </c:pt>
                <c:pt idx="2801">
                  <c:v>59407</c:v>
                </c:pt>
                <c:pt idx="2802">
                  <c:v>59414</c:v>
                </c:pt>
                <c:pt idx="2803">
                  <c:v>59421</c:v>
                </c:pt>
                <c:pt idx="2804">
                  <c:v>59428</c:v>
                </c:pt>
                <c:pt idx="2805">
                  <c:v>59435</c:v>
                </c:pt>
                <c:pt idx="2806">
                  <c:v>59442</c:v>
                </c:pt>
                <c:pt idx="2807">
                  <c:v>59449</c:v>
                </c:pt>
                <c:pt idx="2808">
                  <c:v>59456</c:v>
                </c:pt>
                <c:pt idx="2809">
                  <c:v>59463</c:v>
                </c:pt>
                <c:pt idx="2810">
                  <c:v>59470</c:v>
                </c:pt>
                <c:pt idx="2811">
                  <c:v>59477</c:v>
                </c:pt>
                <c:pt idx="2812">
                  <c:v>59484</c:v>
                </c:pt>
                <c:pt idx="2813">
                  <c:v>59491</c:v>
                </c:pt>
                <c:pt idx="2814">
                  <c:v>59498</c:v>
                </c:pt>
                <c:pt idx="2815">
                  <c:v>59505</c:v>
                </c:pt>
                <c:pt idx="2816">
                  <c:v>59512</c:v>
                </c:pt>
                <c:pt idx="2817">
                  <c:v>59519</c:v>
                </c:pt>
                <c:pt idx="2818">
                  <c:v>59526</c:v>
                </c:pt>
                <c:pt idx="2819">
                  <c:v>59534</c:v>
                </c:pt>
                <c:pt idx="2820">
                  <c:v>59541</c:v>
                </c:pt>
                <c:pt idx="2821">
                  <c:v>59548</c:v>
                </c:pt>
                <c:pt idx="2822">
                  <c:v>59555</c:v>
                </c:pt>
                <c:pt idx="2823">
                  <c:v>59562</c:v>
                </c:pt>
                <c:pt idx="2824">
                  <c:v>59569</c:v>
                </c:pt>
                <c:pt idx="2825">
                  <c:v>59576</c:v>
                </c:pt>
                <c:pt idx="2826">
                  <c:v>59583</c:v>
                </c:pt>
                <c:pt idx="2827">
                  <c:v>59590</c:v>
                </c:pt>
                <c:pt idx="2828">
                  <c:v>59597</c:v>
                </c:pt>
                <c:pt idx="2829">
                  <c:v>59604</c:v>
                </c:pt>
                <c:pt idx="2830">
                  <c:v>59611</c:v>
                </c:pt>
                <c:pt idx="2831">
                  <c:v>59618</c:v>
                </c:pt>
                <c:pt idx="2832">
                  <c:v>59625</c:v>
                </c:pt>
                <c:pt idx="2833">
                  <c:v>59632</c:v>
                </c:pt>
                <c:pt idx="2834">
                  <c:v>59643</c:v>
                </c:pt>
                <c:pt idx="2835">
                  <c:v>59646</c:v>
                </c:pt>
                <c:pt idx="2836">
                  <c:v>59653</c:v>
                </c:pt>
                <c:pt idx="2837">
                  <c:v>59660</c:v>
                </c:pt>
                <c:pt idx="2838">
                  <c:v>59667</c:v>
                </c:pt>
                <c:pt idx="2839">
                  <c:v>59674</c:v>
                </c:pt>
                <c:pt idx="2840">
                  <c:v>59681</c:v>
                </c:pt>
                <c:pt idx="2841">
                  <c:v>59688</c:v>
                </c:pt>
                <c:pt idx="2842">
                  <c:v>59695</c:v>
                </c:pt>
                <c:pt idx="2843">
                  <c:v>59702</c:v>
                </c:pt>
                <c:pt idx="2844">
                  <c:v>59709</c:v>
                </c:pt>
                <c:pt idx="2845">
                  <c:v>59716</c:v>
                </c:pt>
                <c:pt idx="2846">
                  <c:v>59723</c:v>
                </c:pt>
                <c:pt idx="2847">
                  <c:v>59730</c:v>
                </c:pt>
                <c:pt idx="2848">
                  <c:v>59737</c:v>
                </c:pt>
                <c:pt idx="2849">
                  <c:v>59744</c:v>
                </c:pt>
                <c:pt idx="2850">
                  <c:v>59751</c:v>
                </c:pt>
                <c:pt idx="2851">
                  <c:v>59758</c:v>
                </c:pt>
                <c:pt idx="2852">
                  <c:v>59765</c:v>
                </c:pt>
                <c:pt idx="2853">
                  <c:v>59772</c:v>
                </c:pt>
                <c:pt idx="2854">
                  <c:v>59779</c:v>
                </c:pt>
                <c:pt idx="2855">
                  <c:v>59786</c:v>
                </c:pt>
                <c:pt idx="2856">
                  <c:v>59793</c:v>
                </c:pt>
                <c:pt idx="2857">
                  <c:v>59800</c:v>
                </c:pt>
                <c:pt idx="2858">
                  <c:v>59807</c:v>
                </c:pt>
                <c:pt idx="2859">
                  <c:v>59814</c:v>
                </c:pt>
                <c:pt idx="2860">
                  <c:v>59821</c:v>
                </c:pt>
                <c:pt idx="2861">
                  <c:v>59828</c:v>
                </c:pt>
                <c:pt idx="2862">
                  <c:v>59835</c:v>
                </c:pt>
                <c:pt idx="2863">
                  <c:v>59842</c:v>
                </c:pt>
                <c:pt idx="2864">
                  <c:v>59849</c:v>
                </c:pt>
                <c:pt idx="2865">
                  <c:v>59856</c:v>
                </c:pt>
                <c:pt idx="2866">
                  <c:v>59863</c:v>
                </c:pt>
                <c:pt idx="2867">
                  <c:v>59870</c:v>
                </c:pt>
                <c:pt idx="2868">
                  <c:v>59877</c:v>
                </c:pt>
                <c:pt idx="2869">
                  <c:v>59884</c:v>
                </c:pt>
                <c:pt idx="2870">
                  <c:v>59891</c:v>
                </c:pt>
                <c:pt idx="2871">
                  <c:v>59901</c:v>
                </c:pt>
                <c:pt idx="2872">
                  <c:v>59908</c:v>
                </c:pt>
                <c:pt idx="2873">
                  <c:v>59915</c:v>
                </c:pt>
                <c:pt idx="2874">
                  <c:v>59922</c:v>
                </c:pt>
                <c:pt idx="2875">
                  <c:v>59929</c:v>
                </c:pt>
                <c:pt idx="2876">
                  <c:v>59936</c:v>
                </c:pt>
                <c:pt idx="2877">
                  <c:v>59943</c:v>
                </c:pt>
                <c:pt idx="2878">
                  <c:v>59950</c:v>
                </c:pt>
                <c:pt idx="2879">
                  <c:v>59957</c:v>
                </c:pt>
                <c:pt idx="2880">
                  <c:v>59964</c:v>
                </c:pt>
                <c:pt idx="2881">
                  <c:v>59971</c:v>
                </c:pt>
                <c:pt idx="2882">
                  <c:v>59978</c:v>
                </c:pt>
                <c:pt idx="2883">
                  <c:v>59985</c:v>
                </c:pt>
                <c:pt idx="2884">
                  <c:v>59992</c:v>
                </c:pt>
                <c:pt idx="2885">
                  <c:v>60001</c:v>
                </c:pt>
                <c:pt idx="2886">
                  <c:v>60006</c:v>
                </c:pt>
                <c:pt idx="2887">
                  <c:v>60013</c:v>
                </c:pt>
                <c:pt idx="2888">
                  <c:v>60020</c:v>
                </c:pt>
                <c:pt idx="2889">
                  <c:v>60028</c:v>
                </c:pt>
                <c:pt idx="2890">
                  <c:v>60035</c:v>
                </c:pt>
                <c:pt idx="2891">
                  <c:v>60042</c:v>
                </c:pt>
                <c:pt idx="2892">
                  <c:v>60049</c:v>
                </c:pt>
                <c:pt idx="2893">
                  <c:v>60056</c:v>
                </c:pt>
                <c:pt idx="2894">
                  <c:v>60063</c:v>
                </c:pt>
                <c:pt idx="2895">
                  <c:v>60070</c:v>
                </c:pt>
                <c:pt idx="2896">
                  <c:v>60077</c:v>
                </c:pt>
                <c:pt idx="2897">
                  <c:v>60084</c:v>
                </c:pt>
                <c:pt idx="2898">
                  <c:v>60091</c:v>
                </c:pt>
                <c:pt idx="2899">
                  <c:v>60098</c:v>
                </c:pt>
                <c:pt idx="2900">
                  <c:v>60105</c:v>
                </c:pt>
                <c:pt idx="2901">
                  <c:v>60112</c:v>
                </c:pt>
                <c:pt idx="2902">
                  <c:v>60119</c:v>
                </c:pt>
                <c:pt idx="2903">
                  <c:v>60126</c:v>
                </c:pt>
                <c:pt idx="2904">
                  <c:v>60133</c:v>
                </c:pt>
                <c:pt idx="2905">
                  <c:v>60140</c:v>
                </c:pt>
                <c:pt idx="2906">
                  <c:v>60147</c:v>
                </c:pt>
                <c:pt idx="2907">
                  <c:v>60154</c:v>
                </c:pt>
                <c:pt idx="2908">
                  <c:v>60161</c:v>
                </c:pt>
                <c:pt idx="2909">
                  <c:v>60168</c:v>
                </c:pt>
                <c:pt idx="2910">
                  <c:v>60175</c:v>
                </c:pt>
                <c:pt idx="2911">
                  <c:v>60182</c:v>
                </c:pt>
                <c:pt idx="2912">
                  <c:v>60189</c:v>
                </c:pt>
                <c:pt idx="2913">
                  <c:v>60196</c:v>
                </c:pt>
                <c:pt idx="2914">
                  <c:v>60203</c:v>
                </c:pt>
                <c:pt idx="2915">
                  <c:v>60210</c:v>
                </c:pt>
                <c:pt idx="2916">
                  <c:v>60217</c:v>
                </c:pt>
                <c:pt idx="2917">
                  <c:v>60224</c:v>
                </c:pt>
                <c:pt idx="2918">
                  <c:v>60231</c:v>
                </c:pt>
                <c:pt idx="2919">
                  <c:v>60238</c:v>
                </c:pt>
                <c:pt idx="2920">
                  <c:v>60245</c:v>
                </c:pt>
                <c:pt idx="2921">
                  <c:v>60252</c:v>
                </c:pt>
                <c:pt idx="2922">
                  <c:v>60259</c:v>
                </c:pt>
                <c:pt idx="2923">
                  <c:v>60267</c:v>
                </c:pt>
                <c:pt idx="2924">
                  <c:v>60274</c:v>
                </c:pt>
                <c:pt idx="2925">
                  <c:v>60281</c:v>
                </c:pt>
                <c:pt idx="2926">
                  <c:v>60288</c:v>
                </c:pt>
                <c:pt idx="2927">
                  <c:v>60295</c:v>
                </c:pt>
                <c:pt idx="2928">
                  <c:v>60302</c:v>
                </c:pt>
                <c:pt idx="2929">
                  <c:v>60309</c:v>
                </c:pt>
                <c:pt idx="2930">
                  <c:v>60316</c:v>
                </c:pt>
                <c:pt idx="2931">
                  <c:v>60323</c:v>
                </c:pt>
                <c:pt idx="2932">
                  <c:v>60330</c:v>
                </c:pt>
                <c:pt idx="2933">
                  <c:v>60337</c:v>
                </c:pt>
                <c:pt idx="2934">
                  <c:v>60344</c:v>
                </c:pt>
                <c:pt idx="2935">
                  <c:v>60351</c:v>
                </c:pt>
                <c:pt idx="2936">
                  <c:v>60359</c:v>
                </c:pt>
                <c:pt idx="2937">
                  <c:v>60366</c:v>
                </c:pt>
                <c:pt idx="2938">
                  <c:v>60373</c:v>
                </c:pt>
                <c:pt idx="2939">
                  <c:v>60380</c:v>
                </c:pt>
                <c:pt idx="2940">
                  <c:v>60387</c:v>
                </c:pt>
                <c:pt idx="2941">
                  <c:v>60394</c:v>
                </c:pt>
                <c:pt idx="2942">
                  <c:v>60401</c:v>
                </c:pt>
                <c:pt idx="2943">
                  <c:v>60408</c:v>
                </c:pt>
                <c:pt idx="2944">
                  <c:v>60415</c:v>
                </c:pt>
                <c:pt idx="2945">
                  <c:v>60422</c:v>
                </c:pt>
                <c:pt idx="2946">
                  <c:v>60429</c:v>
                </c:pt>
                <c:pt idx="2947">
                  <c:v>60436</c:v>
                </c:pt>
                <c:pt idx="2948">
                  <c:v>60443</c:v>
                </c:pt>
                <c:pt idx="2949">
                  <c:v>60450</c:v>
                </c:pt>
                <c:pt idx="2950">
                  <c:v>60457</c:v>
                </c:pt>
                <c:pt idx="2951">
                  <c:v>60464</c:v>
                </c:pt>
                <c:pt idx="2952">
                  <c:v>60471</c:v>
                </c:pt>
                <c:pt idx="2953">
                  <c:v>60478</c:v>
                </c:pt>
                <c:pt idx="2954">
                  <c:v>60485</c:v>
                </c:pt>
                <c:pt idx="2955">
                  <c:v>60492</c:v>
                </c:pt>
                <c:pt idx="2956">
                  <c:v>60499</c:v>
                </c:pt>
                <c:pt idx="2957">
                  <c:v>60506</c:v>
                </c:pt>
                <c:pt idx="2958">
                  <c:v>60513</c:v>
                </c:pt>
                <c:pt idx="2959">
                  <c:v>60520</c:v>
                </c:pt>
                <c:pt idx="2960">
                  <c:v>60527</c:v>
                </c:pt>
                <c:pt idx="2961">
                  <c:v>60534</c:v>
                </c:pt>
                <c:pt idx="2962">
                  <c:v>60541</c:v>
                </c:pt>
                <c:pt idx="2963">
                  <c:v>60548</c:v>
                </c:pt>
                <c:pt idx="2964">
                  <c:v>60555</c:v>
                </c:pt>
                <c:pt idx="2965">
                  <c:v>60562</c:v>
                </c:pt>
                <c:pt idx="2966">
                  <c:v>60569</c:v>
                </c:pt>
                <c:pt idx="2967">
                  <c:v>60576</c:v>
                </c:pt>
                <c:pt idx="2968">
                  <c:v>60583</c:v>
                </c:pt>
                <c:pt idx="2969">
                  <c:v>60590</c:v>
                </c:pt>
                <c:pt idx="2970">
                  <c:v>60597</c:v>
                </c:pt>
                <c:pt idx="2971">
                  <c:v>60604</c:v>
                </c:pt>
                <c:pt idx="2972">
                  <c:v>60611</c:v>
                </c:pt>
                <c:pt idx="2973">
                  <c:v>60618</c:v>
                </c:pt>
                <c:pt idx="2974">
                  <c:v>60625</c:v>
                </c:pt>
                <c:pt idx="2975">
                  <c:v>60632</c:v>
                </c:pt>
                <c:pt idx="2976">
                  <c:v>60639</c:v>
                </c:pt>
                <c:pt idx="2977">
                  <c:v>60646</c:v>
                </c:pt>
                <c:pt idx="2978">
                  <c:v>60653</c:v>
                </c:pt>
                <c:pt idx="2979">
                  <c:v>60660</c:v>
                </c:pt>
                <c:pt idx="2980">
                  <c:v>60667</c:v>
                </c:pt>
                <c:pt idx="2981">
                  <c:v>60674</c:v>
                </c:pt>
                <c:pt idx="2982">
                  <c:v>60681</c:v>
                </c:pt>
                <c:pt idx="2983">
                  <c:v>60688</c:v>
                </c:pt>
                <c:pt idx="2984">
                  <c:v>60695</c:v>
                </c:pt>
                <c:pt idx="2985">
                  <c:v>60702</c:v>
                </c:pt>
                <c:pt idx="2986">
                  <c:v>60709</c:v>
                </c:pt>
                <c:pt idx="2987">
                  <c:v>60716</c:v>
                </c:pt>
                <c:pt idx="2988">
                  <c:v>60723</c:v>
                </c:pt>
                <c:pt idx="2989">
                  <c:v>60730</c:v>
                </c:pt>
                <c:pt idx="2990">
                  <c:v>60737</c:v>
                </c:pt>
                <c:pt idx="2991">
                  <c:v>60744</c:v>
                </c:pt>
                <c:pt idx="2992">
                  <c:v>60751</c:v>
                </c:pt>
                <c:pt idx="2993">
                  <c:v>60758</c:v>
                </c:pt>
                <c:pt idx="2994">
                  <c:v>60765</c:v>
                </c:pt>
                <c:pt idx="2995">
                  <c:v>60772</c:v>
                </c:pt>
                <c:pt idx="2996">
                  <c:v>60779</c:v>
                </c:pt>
                <c:pt idx="2997">
                  <c:v>60786</c:v>
                </c:pt>
                <c:pt idx="2998">
                  <c:v>60793</c:v>
                </c:pt>
                <c:pt idx="2999">
                  <c:v>60800</c:v>
                </c:pt>
                <c:pt idx="3000">
                  <c:v>60807</c:v>
                </c:pt>
                <c:pt idx="3001">
                  <c:v>60814</c:v>
                </c:pt>
                <c:pt idx="3002">
                  <c:v>60821</c:v>
                </c:pt>
                <c:pt idx="3003">
                  <c:v>60828</c:v>
                </c:pt>
                <c:pt idx="3004">
                  <c:v>60835</c:v>
                </c:pt>
                <c:pt idx="3005">
                  <c:v>60842</c:v>
                </c:pt>
                <c:pt idx="3006">
                  <c:v>60849</c:v>
                </c:pt>
                <c:pt idx="3007">
                  <c:v>60856</c:v>
                </c:pt>
                <c:pt idx="3008">
                  <c:v>60863</c:v>
                </c:pt>
                <c:pt idx="3009">
                  <c:v>60870</c:v>
                </c:pt>
                <c:pt idx="3010">
                  <c:v>60877</c:v>
                </c:pt>
                <c:pt idx="3011">
                  <c:v>60884</c:v>
                </c:pt>
                <c:pt idx="3012">
                  <c:v>60891</c:v>
                </c:pt>
                <c:pt idx="3013">
                  <c:v>60898</c:v>
                </c:pt>
                <c:pt idx="3014">
                  <c:v>60905</c:v>
                </c:pt>
                <c:pt idx="3015">
                  <c:v>60912</c:v>
                </c:pt>
                <c:pt idx="3016">
                  <c:v>60919</c:v>
                </c:pt>
                <c:pt idx="3017">
                  <c:v>60926</c:v>
                </c:pt>
                <c:pt idx="3018">
                  <c:v>60933</c:v>
                </c:pt>
                <c:pt idx="3019">
                  <c:v>60940</c:v>
                </c:pt>
                <c:pt idx="3020">
                  <c:v>60947</c:v>
                </c:pt>
                <c:pt idx="3021">
                  <c:v>60954</c:v>
                </c:pt>
                <c:pt idx="3022">
                  <c:v>60961</c:v>
                </c:pt>
                <c:pt idx="3023">
                  <c:v>60968</c:v>
                </c:pt>
                <c:pt idx="3024">
                  <c:v>60975</c:v>
                </c:pt>
                <c:pt idx="3025">
                  <c:v>60982</c:v>
                </c:pt>
                <c:pt idx="3026">
                  <c:v>60989</c:v>
                </c:pt>
                <c:pt idx="3027">
                  <c:v>60996</c:v>
                </c:pt>
                <c:pt idx="3028">
                  <c:v>61003</c:v>
                </c:pt>
                <c:pt idx="3029">
                  <c:v>61010</c:v>
                </c:pt>
                <c:pt idx="3030">
                  <c:v>61017</c:v>
                </c:pt>
                <c:pt idx="3031">
                  <c:v>61024</c:v>
                </c:pt>
                <c:pt idx="3032">
                  <c:v>61031</c:v>
                </c:pt>
                <c:pt idx="3033">
                  <c:v>61038</c:v>
                </c:pt>
                <c:pt idx="3034">
                  <c:v>61045</c:v>
                </c:pt>
                <c:pt idx="3035">
                  <c:v>61052</c:v>
                </c:pt>
                <c:pt idx="3036">
                  <c:v>61059</c:v>
                </c:pt>
                <c:pt idx="3037">
                  <c:v>61066</c:v>
                </c:pt>
                <c:pt idx="3038">
                  <c:v>61073</c:v>
                </c:pt>
                <c:pt idx="3039">
                  <c:v>61080</c:v>
                </c:pt>
                <c:pt idx="3040">
                  <c:v>61087</c:v>
                </c:pt>
                <c:pt idx="3041">
                  <c:v>61094</c:v>
                </c:pt>
                <c:pt idx="3042">
                  <c:v>61101</c:v>
                </c:pt>
                <c:pt idx="3043">
                  <c:v>61108</c:v>
                </c:pt>
                <c:pt idx="3044">
                  <c:v>61115</c:v>
                </c:pt>
                <c:pt idx="3045">
                  <c:v>61122</c:v>
                </c:pt>
                <c:pt idx="3046">
                  <c:v>61129</c:v>
                </c:pt>
                <c:pt idx="3047">
                  <c:v>61136</c:v>
                </c:pt>
                <c:pt idx="3048">
                  <c:v>61143</c:v>
                </c:pt>
                <c:pt idx="3049">
                  <c:v>61150</c:v>
                </c:pt>
                <c:pt idx="3050">
                  <c:v>61157</c:v>
                </c:pt>
                <c:pt idx="3051">
                  <c:v>61164</c:v>
                </c:pt>
                <c:pt idx="3052">
                  <c:v>61171</c:v>
                </c:pt>
                <c:pt idx="3053">
                  <c:v>61178</c:v>
                </c:pt>
                <c:pt idx="3054">
                  <c:v>61185</c:v>
                </c:pt>
                <c:pt idx="3055">
                  <c:v>61192</c:v>
                </c:pt>
                <c:pt idx="3056">
                  <c:v>61199</c:v>
                </c:pt>
                <c:pt idx="3057">
                  <c:v>61206</c:v>
                </c:pt>
                <c:pt idx="3058">
                  <c:v>61213</c:v>
                </c:pt>
                <c:pt idx="3059">
                  <c:v>61220</c:v>
                </c:pt>
                <c:pt idx="3060">
                  <c:v>61227</c:v>
                </c:pt>
                <c:pt idx="3061">
                  <c:v>61234</c:v>
                </c:pt>
                <c:pt idx="3062">
                  <c:v>61241</c:v>
                </c:pt>
                <c:pt idx="3063">
                  <c:v>61248</c:v>
                </c:pt>
                <c:pt idx="3064">
                  <c:v>61255</c:v>
                </c:pt>
                <c:pt idx="3065">
                  <c:v>61262</c:v>
                </c:pt>
                <c:pt idx="3066">
                  <c:v>61269</c:v>
                </c:pt>
                <c:pt idx="3067">
                  <c:v>61276</c:v>
                </c:pt>
                <c:pt idx="3068">
                  <c:v>61283</c:v>
                </c:pt>
                <c:pt idx="3069">
                  <c:v>61290</c:v>
                </c:pt>
                <c:pt idx="3070">
                  <c:v>61297</c:v>
                </c:pt>
                <c:pt idx="3071">
                  <c:v>61304</c:v>
                </c:pt>
                <c:pt idx="3072">
                  <c:v>61311</c:v>
                </c:pt>
                <c:pt idx="3073">
                  <c:v>61318</c:v>
                </c:pt>
                <c:pt idx="3074">
                  <c:v>61325</c:v>
                </c:pt>
                <c:pt idx="3075">
                  <c:v>61332</c:v>
                </c:pt>
                <c:pt idx="3076">
                  <c:v>61339</c:v>
                </c:pt>
                <c:pt idx="3077">
                  <c:v>61346</c:v>
                </c:pt>
                <c:pt idx="3078">
                  <c:v>61353</c:v>
                </c:pt>
                <c:pt idx="3079">
                  <c:v>61360</c:v>
                </c:pt>
                <c:pt idx="3080">
                  <c:v>61367</c:v>
                </c:pt>
                <c:pt idx="3081">
                  <c:v>61374</c:v>
                </c:pt>
                <c:pt idx="3082">
                  <c:v>61381</c:v>
                </c:pt>
                <c:pt idx="3083">
                  <c:v>61388</c:v>
                </c:pt>
                <c:pt idx="3084">
                  <c:v>61395</c:v>
                </c:pt>
                <c:pt idx="3085">
                  <c:v>61402</c:v>
                </c:pt>
                <c:pt idx="3086">
                  <c:v>61409</c:v>
                </c:pt>
                <c:pt idx="3087">
                  <c:v>61416</c:v>
                </c:pt>
                <c:pt idx="3088">
                  <c:v>61423</c:v>
                </c:pt>
                <c:pt idx="3089">
                  <c:v>61430</c:v>
                </c:pt>
                <c:pt idx="3090">
                  <c:v>61437</c:v>
                </c:pt>
                <c:pt idx="3091">
                  <c:v>61444</c:v>
                </c:pt>
                <c:pt idx="3092">
                  <c:v>61451</c:v>
                </c:pt>
                <c:pt idx="3093">
                  <c:v>61458</c:v>
                </c:pt>
                <c:pt idx="3094">
                  <c:v>61465</c:v>
                </c:pt>
                <c:pt idx="3095">
                  <c:v>61472</c:v>
                </c:pt>
                <c:pt idx="3096">
                  <c:v>61479</c:v>
                </c:pt>
                <c:pt idx="3097">
                  <c:v>61487</c:v>
                </c:pt>
                <c:pt idx="3098">
                  <c:v>61494</c:v>
                </c:pt>
                <c:pt idx="3099">
                  <c:v>61501</c:v>
                </c:pt>
                <c:pt idx="3100">
                  <c:v>61508</c:v>
                </c:pt>
                <c:pt idx="3101">
                  <c:v>61515</c:v>
                </c:pt>
                <c:pt idx="3102">
                  <c:v>61522</c:v>
                </c:pt>
                <c:pt idx="3103">
                  <c:v>61529</c:v>
                </c:pt>
                <c:pt idx="3104">
                  <c:v>61536</c:v>
                </c:pt>
                <c:pt idx="3105">
                  <c:v>61543</c:v>
                </c:pt>
                <c:pt idx="3106">
                  <c:v>61550</c:v>
                </c:pt>
                <c:pt idx="3107">
                  <c:v>61557</c:v>
                </c:pt>
                <c:pt idx="3108">
                  <c:v>61564</c:v>
                </c:pt>
                <c:pt idx="3109">
                  <c:v>61571</c:v>
                </c:pt>
                <c:pt idx="3110">
                  <c:v>61578</c:v>
                </c:pt>
                <c:pt idx="3111">
                  <c:v>61585</c:v>
                </c:pt>
                <c:pt idx="3112">
                  <c:v>61592</c:v>
                </c:pt>
                <c:pt idx="3113">
                  <c:v>61599</c:v>
                </c:pt>
                <c:pt idx="3114">
                  <c:v>61606</c:v>
                </c:pt>
                <c:pt idx="3115">
                  <c:v>61613</c:v>
                </c:pt>
                <c:pt idx="3116">
                  <c:v>61620</c:v>
                </c:pt>
                <c:pt idx="3117">
                  <c:v>61627</c:v>
                </c:pt>
                <c:pt idx="3118">
                  <c:v>61634</c:v>
                </c:pt>
                <c:pt idx="3119">
                  <c:v>61641</c:v>
                </c:pt>
                <c:pt idx="3120">
                  <c:v>61648</c:v>
                </c:pt>
                <c:pt idx="3121">
                  <c:v>61655</c:v>
                </c:pt>
                <c:pt idx="3122">
                  <c:v>61662</c:v>
                </c:pt>
                <c:pt idx="3123">
                  <c:v>61669</c:v>
                </c:pt>
                <c:pt idx="3124">
                  <c:v>61676</c:v>
                </c:pt>
                <c:pt idx="3125">
                  <c:v>61683</c:v>
                </c:pt>
                <c:pt idx="3126">
                  <c:v>61690</c:v>
                </c:pt>
                <c:pt idx="3127">
                  <c:v>61697</c:v>
                </c:pt>
                <c:pt idx="3128">
                  <c:v>61704</c:v>
                </c:pt>
                <c:pt idx="3129">
                  <c:v>61711</c:v>
                </c:pt>
                <c:pt idx="3130">
                  <c:v>61718</c:v>
                </c:pt>
                <c:pt idx="3131">
                  <c:v>61728</c:v>
                </c:pt>
                <c:pt idx="3132">
                  <c:v>61735</c:v>
                </c:pt>
                <c:pt idx="3133">
                  <c:v>61742</c:v>
                </c:pt>
                <c:pt idx="3134">
                  <c:v>61749</c:v>
                </c:pt>
                <c:pt idx="3135">
                  <c:v>61756</c:v>
                </c:pt>
                <c:pt idx="3136">
                  <c:v>61763</c:v>
                </c:pt>
                <c:pt idx="3137">
                  <c:v>61770</c:v>
                </c:pt>
                <c:pt idx="3138">
                  <c:v>61777</c:v>
                </c:pt>
                <c:pt idx="3139">
                  <c:v>61784</c:v>
                </c:pt>
                <c:pt idx="3140">
                  <c:v>61791</c:v>
                </c:pt>
                <c:pt idx="3141">
                  <c:v>61798</c:v>
                </c:pt>
                <c:pt idx="3142">
                  <c:v>61805</c:v>
                </c:pt>
                <c:pt idx="3143">
                  <c:v>61812</c:v>
                </c:pt>
                <c:pt idx="3144">
                  <c:v>61819</c:v>
                </c:pt>
                <c:pt idx="3145">
                  <c:v>61826</c:v>
                </c:pt>
                <c:pt idx="3146">
                  <c:v>61835</c:v>
                </c:pt>
                <c:pt idx="3147">
                  <c:v>61840</c:v>
                </c:pt>
                <c:pt idx="3148">
                  <c:v>61847</c:v>
                </c:pt>
                <c:pt idx="3149">
                  <c:v>61854</c:v>
                </c:pt>
                <c:pt idx="3150">
                  <c:v>61861</c:v>
                </c:pt>
                <c:pt idx="3151">
                  <c:v>61868</c:v>
                </c:pt>
                <c:pt idx="3152">
                  <c:v>61875</c:v>
                </c:pt>
                <c:pt idx="3153">
                  <c:v>61882</c:v>
                </c:pt>
                <c:pt idx="3154">
                  <c:v>61889</c:v>
                </c:pt>
                <c:pt idx="3155">
                  <c:v>61896</c:v>
                </c:pt>
                <c:pt idx="3156">
                  <c:v>61903</c:v>
                </c:pt>
                <c:pt idx="3157">
                  <c:v>61910</c:v>
                </c:pt>
                <c:pt idx="3158">
                  <c:v>61917</c:v>
                </c:pt>
                <c:pt idx="3159">
                  <c:v>61924</c:v>
                </c:pt>
                <c:pt idx="3160">
                  <c:v>61931</c:v>
                </c:pt>
                <c:pt idx="3161">
                  <c:v>61938</c:v>
                </c:pt>
                <c:pt idx="3162">
                  <c:v>61945</c:v>
                </c:pt>
                <c:pt idx="3163">
                  <c:v>61952</c:v>
                </c:pt>
                <c:pt idx="3164">
                  <c:v>61959</c:v>
                </c:pt>
                <c:pt idx="3165">
                  <c:v>61966</c:v>
                </c:pt>
                <c:pt idx="3166">
                  <c:v>61973</c:v>
                </c:pt>
                <c:pt idx="3167">
                  <c:v>61980</c:v>
                </c:pt>
                <c:pt idx="3168">
                  <c:v>61987</c:v>
                </c:pt>
                <c:pt idx="3169">
                  <c:v>61994</c:v>
                </c:pt>
                <c:pt idx="3170">
                  <c:v>62001</c:v>
                </c:pt>
                <c:pt idx="3171">
                  <c:v>62008</c:v>
                </c:pt>
                <c:pt idx="3172">
                  <c:v>62015</c:v>
                </c:pt>
                <c:pt idx="3173">
                  <c:v>62022</c:v>
                </c:pt>
                <c:pt idx="3174">
                  <c:v>62029</c:v>
                </c:pt>
                <c:pt idx="3175">
                  <c:v>62036</c:v>
                </c:pt>
                <c:pt idx="3176">
                  <c:v>62043</c:v>
                </c:pt>
                <c:pt idx="3177">
                  <c:v>62050</c:v>
                </c:pt>
                <c:pt idx="3178">
                  <c:v>62057</c:v>
                </c:pt>
                <c:pt idx="3179">
                  <c:v>62064</c:v>
                </c:pt>
                <c:pt idx="3180">
                  <c:v>62071</c:v>
                </c:pt>
                <c:pt idx="3181">
                  <c:v>62078</c:v>
                </c:pt>
                <c:pt idx="3182">
                  <c:v>62085</c:v>
                </c:pt>
                <c:pt idx="3183">
                  <c:v>62093</c:v>
                </c:pt>
                <c:pt idx="3184">
                  <c:v>62100</c:v>
                </c:pt>
                <c:pt idx="3185">
                  <c:v>62107</c:v>
                </c:pt>
                <c:pt idx="3186">
                  <c:v>62114</c:v>
                </c:pt>
                <c:pt idx="3187">
                  <c:v>62121</c:v>
                </c:pt>
                <c:pt idx="3188">
                  <c:v>62128</c:v>
                </c:pt>
                <c:pt idx="3189">
                  <c:v>62135</c:v>
                </c:pt>
                <c:pt idx="3190">
                  <c:v>62142</c:v>
                </c:pt>
                <c:pt idx="3191">
                  <c:v>62149</c:v>
                </c:pt>
                <c:pt idx="3192">
                  <c:v>62156</c:v>
                </c:pt>
                <c:pt idx="3193">
                  <c:v>62163</c:v>
                </c:pt>
                <c:pt idx="3194">
                  <c:v>62170</c:v>
                </c:pt>
                <c:pt idx="3195">
                  <c:v>62177</c:v>
                </c:pt>
                <c:pt idx="3196">
                  <c:v>62186</c:v>
                </c:pt>
                <c:pt idx="3197">
                  <c:v>62193</c:v>
                </c:pt>
                <c:pt idx="3198">
                  <c:v>62200</c:v>
                </c:pt>
                <c:pt idx="3199">
                  <c:v>62207</c:v>
                </c:pt>
                <c:pt idx="3200">
                  <c:v>62215</c:v>
                </c:pt>
                <c:pt idx="3201">
                  <c:v>62221</c:v>
                </c:pt>
                <c:pt idx="3202">
                  <c:v>62228</c:v>
                </c:pt>
                <c:pt idx="3203">
                  <c:v>62235</c:v>
                </c:pt>
                <c:pt idx="3204">
                  <c:v>62242</c:v>
                </c:pt>
                <c:pt idx="3205">
                  <c:v>62249</c:v>
                </c:pt>
                <c:pt idx="3206">
                  <c:v>62256</c:v>
                </c:pt>
                <c:pt idx="3207">
                  <c:v>62263</c:v>
                </c:pt>
                <c:pt idx="3208">
                  <c:v>62270</c:v>
                </c:pt>
                <c:pt idx="3209">
                  <c:v>62277</c:v>
                </c:pt>
                <c:pt idx="3210">
                  <c:v>62284</c:v>
                </c:pt>
                <c:pt idx="3211">
                  <c:v>62291</c:v>
                </c:pt>
                <c:pt idx="3212">
                  <c:v>62298</c:v>
                </c:pt>
                <c:pt idx="3213">
                  <c:v>62305</c:v>
                </c:pt>
                <c:pt idx="3214">
                  <c:v>62312</c:v>
                </c:pt>
                <c:pt idx="3215">
                  <c:v>62319</c:v>
                </c:pt>
                <c:pt idx="3216">
                  <c:v>62326</c:v>
                </c:pt>
                <c:pt idx="3217">
                  <c:v>62333</c:v>
                </c:pt>
                <c:pt idx="3218">
                  <c:v>62340</c:v>
                </c:pt>
                <c:pt idx="3219">
                  <c:v>62347</c:v>
                </c:pt>
                <c:pt idx="3220">
                  <c:v>62354</c:v>
                </c:pt>
                <c:pt idx="3221">
                  <c:v>62361</c:v>
                </c:pt>
                <c:pt idx="3222">
                  <c:v>62368</c:v>
                </c:pt>
                <c:pt idx="3223">
                  <c:v>62375</c:v>
                </c:pt>
                <c:pt idx="3224">
                  <c:v>62382</c:v>
                </c:pt>
                <c:pt idx="3225">
                  <c:v>62389</c:v>
                </c:pt>
                <c:pt idx="3226">
                  <c:v>62396</c:v>
                </c:pt>
                <c:pt idx="3227">
                  <c:v>62403</c:v>
                </c:pt>
                <c:pt idx="3228">
                  <c:v>62410</c:v>
                </c:pt>
                <c:pt idx="3229">
                  <c:v>62417</c:v>
                </c:pt>
                <c:pt idx="3230">
                  <c:v>62424</c:v>
                </c:pt>
                <c:pt idx="3231">
                  <c:v>62431</c:v>
                </c:pt>
                <c:pt idx="3232">
                  <c:v>62438</c:v>
                </c:pt>
                <c:pt idx="3233">
                  <c:v>62445</c:v>
                </c:pt>
                <c:pt idx="3234">
                  <c:v>62456</c:v>
                </c:pt>
                <c:pt idx="3235">
                  <c:v>62460</c:v>
                </c:pt>
                <c:pt idx="3236">
                  <c:v>62466</c:v>
                </c:pt>
                <c:pt idx="3237">
                  <c:v>62473</c:v>
                </c:pt>
                <c:pt idx="3238">
                  <c:v>62480</c:v>
                </c:pt>
                <c:pt idx="3239">
                  <c:v>62487</c:v>
                </c:pt>
                <c:pt idx="3240">
                  <c:v>62494</c:v>
                </c:pt>
                <c:pt idx="3241">
                  <c:v>62501</c:v>
                </c:pt>
                <c:pt idx="3242">
                  <c:v>62508</c:v>
                </c:pt>
                <c:pt idx="3243">
                  <c:v>62515</c:v>
                </c:pt>
                <c:pt idx="3244">
                  <c:v>62522</c:v>
                </c:pt>
                <c:pt idx="3245">
                  <c:v>62529</c:v>
                </c:pt>
                <c:pt idx="3246">
                  <c:v>62536</c:v>
                </c:pt>
                <c:pt idx="3247">
                  <c:v>62543</c:v>
                </c:pt>
                <c:pt idx="3248">
                  <c:v>62550</c:v>
                </c:pt>
                <c:pt idx="3249">
                  <c:v>62557</c:v>
                </c:pt>
                <c:pt idx="3250">
                  <c:v>62564</c:v>
                </c:pt>
                <c:pt idx="3251">
                  <c:v>62571</c:v>
                </c:pt>
                <c:pt idx="3252">
                  <c:v>62578</c:v>
                </c:pt>
                <c:pt idx="3253">
                  <c:v>62585</c:v>
                </c:pt>
                <c:pt idx="3254">
                  <c:v>62592</c:v>
                </c:pt>
                <c:pt idx="3255">
                  <c:v>62599</c:v>
                </c:pt>
                <c:pt idx="3256">
                  <c:v>62606</c:v>
                </c:pt>
                <c:pt idx="3257">
                  <c:v>62613</c:v>
                </c:pt>
                <c:pt idx="3258">
                  <c:v>62620</c:v>
                </c:pt>
                <c:pt idx="3259">
                  <c:v>62627</c:v>
                </c:pt>
                <c:pt idx="3260">
                  <c:v>62634</c:v>
                </c:pt>
                <c:pt idx="3261">
                  <c:v>62641</c:v>
                </c:pt>
                <c:pt idx="3262">
                  <c:v>62648</c:v>
                </c:pt>
                <c:pt idx="3263">
                  <c:v>62655</c:v>
                </c:pt>
                <c:pt idx="3264">
                  <c:v>62662</c:v>
                </c:pt>
                <c:pt idx="3265">
                  <c:v>62669</c:v>
                </c:pt>
                <c:pt idx="3266">
                  <c:v>62676</c:v>
                </c:pt>
                <c:pt idx="3267">
                  <c:v>62683</c:v>
                </c:pt>
                <c:pt idx="3268">
                  <c:v>62690</c:v>
                </c:pt>
                <c:pt idx="3269">
                  <c:v>62697</c:v>
                </c:pt>
                <c:pt idx="3270">
                  <c:v>62704</c:v>
                </c:pt>
                <c:pt idx="3271">
                  <c:v>62711</c:v>
                </c:pt>
                <c:pt idx="3272">
                  <c:v>62718</c:v>
                </c:pt>
                <c:pt idx="3273">
                  <c:v>62725</c:v>
                </c:pt>
                <c:pt idx="3274">
                  <c:v>62732</c:v>
                </c:pt>
                <c:pt idx="3275">
                  <c:v>62739</c:v>
                </c:pt>
                <c:pt idx="3276">
                  <c:v>62746</c:v>
                </c:pt>
                <c:pt idx="3277">
                  <c:v>62753</c:v>
                </c:pt>
                <c:pt idx="3278">
                  <c:v>62760</c:v>
                </c:pt>
                <c:pt idx="3279">
                  <c:v>62767</c:v>
                </c:pt>
                <c:pt idx="3280">
                  <c:v>62774</c:v>
                </c:pt>
                <c:pt idx="3281">
                  <c:v>62781</c:v>
                </c:pt>
                <c:pt idx="3282">
                  <c:v>62788</c:v>
                </c:pt>
                <c:pt idx="3283">
                  <c:v>62795</c:v>
                </c:pt>
                <c:pt idx="3284">
                  <c:v>62802</c:v>
                </c:pt>
                <c:pt idx="3285">
                  <c:v>62809</c:v>
                </c:pt>
                <c:pt idx="3286">
                  <c:v>62816</c:v>
                </c:pt>
                <c:pt idx="3287">
                  <c:v>62823</c:v>
                </c:pt>
                <c:pt idx="3288">
                  <c:v>62830</c:v>
                </c:pt>
                <c:pt idx="3289">
                  <c:v>62837</c:v>
                </c:pt>
                <c:pt idx="3290">
                  <c:v>62844</c:v>
                </c:pt>
                <c:pt idx="3291">
                  <c:v>62851</c:v>
                </c:pt>
                <c:pt idx="3292">
                  <c:v>62858</c:v>
                </c:pt>
                <c:pt idx="3293">
                  <c:v>62865</c:v>
                </c:pt>
                <c:pt idx="3294">
                  <c:v>62872</c:v>
                </c:pt>
                <c:pt idx="3295">
                  <c:v>62879</c:v>
                </c:pt>
                <c:pt idx="3296">
                  <c:v>62886</c:v>
                </c:pt>
                <c:pt idx="3297">
                  <c:v>62893</c:v>
                </c:pt>
                <c:pt idx="3298">
                  <c:v>62900</c:v>
                </c:pt>
                <c:pt idx="3299">
                  <c:v>62907</c:v>
                </c:pt>
                <c:pt idx="3300">
                  <c:v>62914</c:v>
                </c:pt>
                <c:pt idx="3301">
                  <c:v>62921</c:v>
                </c:pt>
                <c:pt idx="3302">
                  <c:v>62928</c:v>
                </c:pt>
                <c:pt idx="3303">
                  <c:v>62935</c:v>
                </c:pt>
                <c:pt idx="3304">
                  <c:v>62942</c:v>
                </c:pt>
                <c:pt idx="3305">
                  <c:v>62949</c:v>
                </c:pt>
                <c:pt idx="3306">
                  <c:v>62956</c:v>
                </c:pt>
                <c:pt idx="3307">
                  <c:v>62963</c:v>
                </c:pt>
                <c:pt idx="3308">
                  <c:v>62970</c:v>
                </c:pt>
                <c:pt idx="3309">
                  <c:v>62977</c:v>
                </c:pt>
                <c:pt idx="3310">
                  <c:v>62984</c:v>
                </c:pt>
                <c:pt idx="3311">
                  <c:v>62991</c:v>
                </c:pt>
                <c:pt idx="3312">
                  <c:v>62998</c:v>
                </c:pt>
                <c:pt idx="3313">
                  <c:v>63005</c:v>
                </c:pt>
                <c:pt idx="3314">
                  <c:v>63012</c:v>
                </c:pt>
                <c:pt idx="3315">
                  <c:v>63019</c:v>
                </c:pt>
                <c:pt idx="3316">
                  <c:v>63026</c:v>
                </c:pt>
                <c:pt idx="3317">
                  <c:v>63033</c:v>
                </c:pt>
                <c:pt idx="3318">
                  <c:v>63040</c:v>
                </c:pt>
                <c:pt idx="3319">
                  <c:v>63047</c:v>
                </c:pt>
                <c:pt idx="3320">
                  <c:v>63054</c:v>
                </c:pt>
                <c:pt idx="3321">
                  <c:v>63061</c:v>
                </c:pt>
                <c:pt idx="3322">
                  <c:v>63068</c:v>
                </c:pt>
                <c:pt idx="3323">
                  <c:v>63075</c:v>
                </c:pt>
                <c:pt idx="3324">
                  <c:v>63082</c:v>
                </c:pt>
                <c:pt idx="3325">
                  <c:v>63089</c:v>
                </c:pt>
                <c:pt idx="3326">
                  <c:v>63096</c:v>
                </c:pt>
                <c:pt idx="3327">
                  <c:v>63103</c:v>
                </c:pt>
                <c:pt idx="3328">
                  <c:v>63110</c:v>
                </c:pt>
                <c:pt idx="3329">
                  <c:v>63117</c:v>
                </c:pt>
                <c:pt idx="3330">
                  <c:v>63124</c:v>
                </c:pt>
                <c:pt idx="3331">
                  <c:v>63131</c:v>
                </c:pt>
                <c:pt idx="3332">
                  <c:v>63138</c:v>
                </c:pt>
                <c:pt idx="3333">
                  <c:v>63145</c:v>
                </c:pt>
                <c:pt idx="3334">
                  <c:v>63152</c:v>
                </c:pt>
                <c:pt idx="3335">
                  <c:v>63159</c:v>
                </c:pt>
                <c:pt idx="3336">
                  <c:v>63166</c:v>
                </c:pt>
                <c:pt idx="3337">
                  <c:v>63173</c:v>
                </c:pt>
                <c:pt idx="3338">
                  <c:v>63180</c:v>
                </c:pt>
                <c:pt idx="3339">
                  <c:v>63187</c:v>
                </c:pt>
                <c:pt idx="3340">
                  <c:v>63194</c:v>
                </c:pt>
                <c:pt idx="3341">
                  <c:v>63201</c:v>
                </c:pt>
                <c:pt idx="3342">
                  <c:v>63208</c:v>
                </c:pt>
                <c:pt idx="3343">
                  <c:v>63215</c:v>
                </c:pt>
                <c:pt idx="3344">
                  <c:v>63222</c:v>
                </c:pt>
                <c:pt idx="3345">
                  <c:v>63229</c:v>
                </c:pt>
                <c:pt idx="3346">
                  <c:v>63236</c:v>
                </c:pt>
                <c:pt idx="3347">
                  <c:v>63243</c:v>
                </c:pt>
                <c:pt idx="3348">
                  <c:v>63250</c:v>
                </c:pt>
                <c:pt idx="3349">
                  <c:v>63257</c:v>
                </c:pt>
                <c:pt idx="3350">
                  <c:v>63264</c:v>
                </c:pt>
                <c:pt idx="3351">
                  <c:v>63271</c:v>
                </c:pt>
                <c:pt idx="3352">
                  <c:v>63278</c:v>
                </c:pt>
                <c:pt idx="3353">
                  <c:v>63285</c:v>
                </c:pt>
                <c:pt idx="3354">
                  <c:v>63292</c:v>
                </c:pt>
                <c:pt idx="3355">
                  <c:v>63299</c:v>
                </c:pt>
                <c:pt idx="3356">
                  <c:v>63306</c:v>
                </c:pt>
                <c:pt idx="3357">
                  <c:v>63313</c:v>
                </c:pt>
                <c:pt idx="3358">
                  <c:v>63320</c:v>
                </c:pt>
                <c:pt idx="3359">
                  <c:v>63327</c:v>
                </c:pt>
                <c:pt idx="3360">
                  <c:v>63334</c:v>
                </c:pt>
                <c:pt idx="3361">
                  <c:v>63341</c:v>
                </c:pt>
                <c:pt idx="3362">
                  <c:v>63348</c:v>
                </c:pt>
                <c:pt idx="3363">
                  <c:v>63355</c:v>
                </c:pt>
                <c:pt idx="3364">
                  <c:v>63362</c:v>
                </c:pt>
                <c:pt idx="3365">
                  <c:v>63369</c:v>
                </c:pt>
                <c:pt idx="3366">
                  <c:v>63376</c:v>
                </c:pt>
                <c:pt idx="3367">
                  <c:v>63383</c:v>
                </c:pt>
                <c:pt idx="3368">
                  <c:v>63390</c:v>
                </c:pt>
                <c:pt idx="3369">
                  <c:v>63397</c:v>
                </c:pt>
                <c:pt idx="3370">
                  <c:v>63404</c:v>
                </c:pt>
                <c:pt idx="3371">
                  <c:v>63411</c:v>
                </c:pt>
                <c:pt idx="3372">
                  <c:v>63418</c:v>
                </c:pt>
                <c:pt idx="3373">
                  <c:v>63425</c:v>
                </c:pt>
                <c:pt idx="3374">
                  <c:v>63432</c:v>
                </c:pt>
                <c:pt idx="3375">
                  <c:v>63439</c:v>
                </c:pt>
                <c:pt idx="3376">
                  <c:v>63446</c:v>
                </c:pt>
                <c:pt idx="3377">
                  <c:v>63453</c:v>
                </c:pt>
                <c:pt idx="3378">
                  <c:v>63460</c:v>
                </c:pt>
                <c:pt idx="3379">
                  <c:v>63467</c:v>
                </c:pt>
                <c:pt idx="3380">
                  <c:v>63474</c:v>
                </c:pt>
                <c:pt idx="3381">
                  <c:v>63481</c:v>
                </c:pt>
                <c:pt idx="3382">
                  <c:v>63488</c:v>
                </c:pt>
                <c:pt idx="3383">
                  <c:v>63495</c:v>
                </c:pt>
                <c:pt idx="3384">
                  <c:v>63502</c:v>
                </c:pt>
                <c:pt idx="3385">
                  <c:v>63509</c:v>
                </c:pt>
                <c:pt idx="3386">
                  <c:v>63516</c:v>
                </c:pt>
                <c:pt idx="3387">
                  <c:v>63523</c:v>
                </c:pt>
                <c:pt idx="3388">
                  <c:v>63530</c:v>
                </c:pt>
                <c:pt idx="3389">
                  <c:v>63537</c:v>
                </c:pt>
                <c:pt idx="3390">
                  <c:v>63544</c:v>
                </c:pt>
                <c:pt idx="3391">
                  <c:v>63552</c:v>
                </c:pt>
                <c:pt idx="3392">
                  <c:v>63559</c:v>
                </c:pt>
                <c:pt idx="3393">
                  <c:v>63566</c:v>
                </c:pt>
                <c:pt idx="3394">
                  <c:v>63573</c:v>
                </c:pt>
                <c:pt idx="3395">
                  <c:v>63580</c:v>
                </c:pt>
                <c:pt idx="3396">
                  <c:v>63587</c:v>
                </c:pt>
                <c:pt idx="3397">
                  <c:v>63594</c:v>
                </c:pt>
                <c:pt idx="3398">
                  <c:v>63601</c:v>
                </c:pt>
                <c:pt idx="3399">
                  <c:v>63608</c:v>
                </c:pt>
                <c:pt idx="3400">
                  <c:v>63615</c:v>
                </c:pt>
                <c:pt idx="3401">
                  <c:v>63622</c:v>
                </c:pt>
                <c:pt idx="3402">
                  <c:v>63629</c:v>
                </c:pt>
                <c:pt idx="3403">
                  <c:v>63636</c:v>
                </c:pt>
                <c:pt idx="3404">
                  <c:v>63643</c:v>
                </c:pt>
                <c:pt idx="3405">
                  <c:v>63650</c:v>
                </c:pt>
                <c:pt idx="3406">
                  <c:v>63661</c:v>
                </c:pt>
                <c:pt idx="3407">
                  <c:v>63664</c:v>
                </c:pt>
                <c:pt idx="3408">
                  <c:v>63671</c:v>
                </c:pt>
                <c:pt idx="3409">
                  <c:v>63678</c:v>
                </c:pt>
                <c:pt idx="3410">
                  <c:v>63685</c:v>
                </c:pt>
                <c:pt idx="3411">
                  <c:v>63692</c:v>
                </c:pt>
                <c:pt idx="3412">
                  <c:v>63699</c:v>
                </c:pt>
                <c:pt idx="3413">
                  <c:v>63706</c:v>
                </c:pt>
                <c:pt idx="3414">
                  <c:v>63713</c:v>
                </c:pt>
                <c:pt idx="3415">
                  <c:v>63720</c:v>
                </c:pt>
                <c:pt idx="3416">
                  <c:v>63727</c:v>
                </c:pt>
                <c:pt idx="3417">
                  <c:v>63734</c:v>
                </c:pt>
                <c:pt idx="3418">
                  <c:v>63741</c:v>
                </c:pt>
                <c:pt idx="3419">
                  <c:v>63748</c:v>
                </c:pt>
                <c:pt idx="3420">
                  <c:v>63755</c:v>
                </c:pt>
                <c:pt idx="3421">
                  <c:v>63762</c:v>
                </c:pt>
                <c:pt idx="3422">
                  <c:v>63769</c:v>
                </c:pt>
                <c:pt idx="3423">
                  <c:v>63776</c:v>
                </c:pt>
                <c:pt idx="3424">
                  <c:v>63783</c:v>
                </c:pt>
                <c:pt idx="3425">
                  <c:v>63790</c:v>
                </c:pt>
                <c:pt idx="3426">
                  <c:v>63797</c:v>
                </c:pt>
                <c:pt idx="3427">
                  <c:v>63804</c:v>
                </c:pt>
                <c:pt idx="3428">
                  <c:v>63811</c:v>
                </c:pt>
                <c:pt idx="3429">
                  <c:v>63818</c:v>
                </c:pt>
                <c:pt idx="3430">
                  <c:v>63825</c:v>
                </c:pt>
                <c:pt idx="3431">
                  <c:v>63832</c:v>
                </c:pt>
                <c:pt idx="3432">
                  <c:v>63839</c:v>
                </c:pt>
                <c:pt idx="3433">
                  <c:v>63846</c:v>
                </c:pt>
                <c:pt idx="3434">
                  <c:v>63853</c:v>
                </c:pt>
                <c:pt idx="3435">
                  <c:v>63860</c:v>
                </c:pt>
                <c:pt idx="3436">
                  <c:v>63867</c:v>
                </c:pt>
                <c:pt idx="3437">
                  <c:v>63874</c:v>
                </c:pt>
                <c:pt idx="3438">
                  <c:v>63881</c:v>
                </c:pt>
                <c:pt idx="3439">
                  <c:v>63888</c:v>
                </c:pt>
                <c:pt idx="3440">
                  <c:v>63895</c:v>
                </c:pt>
                <c:pt idx="3441">
                  <c:v>63902</c:v>
                </c:pt>
                <c:pt idx="3442">
                  <c:v>63909</c:v>
                </c:pt>
                <c:pt idx="3443">
                  <c:v>63919</c:v>
                </c:pt>
                <c:pt idx="3444">
                  <c:v>63926</c:v>
                </c:pt>
                <c:pt idx="3445">
                  <c:v>63933</c:v>
                </c:pt>
                <c:pt idx="3446">
                  <c:v>63940</c:v>
                </c:pt>
                <c:pt idx="3447">
                  <c:v>63947</c:v>
                </c:pt>
                <c:pt idx="3448">
                  <c:v>63954</c:v>
                </c:pt>
                <c:pt idx="3449">
                  <c:v>63961</c:v>
                </c:pt>
                <c:pt idx="3450">
                  <c:v>63968</c:v>
                </c:pt>
                <c:pt idx="3451">
                  <c:v>63975</c:v>
                </c:pt>
                <c:pt idx="3452">
                  <c:v>63982</c:v>
                </c:pt>
                <c:pt idx="3453">
                  <c:v>63989</c:v>
                </c:pt>
                <c:pt idx="3454">
                  <c:v>63996</c:v>
                </c:pt>
                <c:pt idx="3455">
                  <c:v>64003</c:v>
                </c:pt>
                <c:pt idx="3456">
                  <c:v>64010</c:v>
                </c:pt>
                <c:pt idx="3457">
                  <c:v>64019</c:v>
                </c:pt>
                <c:pt idx="3458">
                  <c:v>64024</c:v>
                </c:pt>
                <c:pt idx="3459">
                  <c:v>64031</c:v>
                </c:pt>
                <c:pt idx="3460">
                  <c:v>64038</c:v>
                </c:pt>
                <c:pt idx="3461">
                  <c:v>64045</c:v>
                </c:pt>
                <c:pt idx="3462">
                  <c:v>64052</c:v>
                </c:pt>
                <c:pt idx="3463">
                  <c:v>64059</c:v>
                </c:pt>
                <c:pt idx="3464">
                  <c:v>64066</c:v>
                </c:pt>
                <c:pt idx="3465">
                  <c:v>64073</c:v>
                </c:pt>
                <c:pt idx="3466">
                  <c:v>64080</c:v>
                </c:pt>
                <c:pt idx="3467">
                  <c:v>64087</c:v>
                </c:pt>
                <c:pt idx="3468">
                  <c:v>64094</c:v>
                </c:pt>
                <c:pt idx="3469">
                  <c:v>64101</c:v>
                </c:pt>
                <c:pt idx="3470">
                  <c:v>64108</c:v>
                </c:pt>
                <c:pt idx="3471">
                  <c:v>64115</c:v>
                </c:pt>
                <c:pt idx="3472">
                  <c:v>64122</c:v>
                </c:pt>
                <c:pt idx="3473">
                  <c:v>64129</c:v>
                </c:pt>
                <c:pt idx="3474">
                  <c:v>64136</c:v>
                </c:pt>
                <c:pt idx="3475">
                  <c:v>64143</c:v>
                </c:pt>
                <c:pt idx="3476">
                  <c:v>64150</c:v>
                </c:pt>
                <c:pt idx="3477">
                  <c:v>64157</c:v>
                </c:pt>
                <c:pt idx="3478">
                  <c:v>64164</c:v>
                </c:pt>
                <c:pt idx="3479">
                  <c:v>64171</c:v>
                </c:pt>
                <c:pt idx="3480">
                  <c:v>64178</c:v>
                </c:pt>
                <c:pt idx="3481">
                  <c:v>64185</c:v>
                </c:pt>
                <c:pt idx="3482">
                  <c:v>64192</c:v>
                </c:pt>
                <c:pt idx="3483">
                  <c:v>64199</c:v>
                </c:pt>
                <c:pt idx="3484">
                  <c:v>64206</c:v>
                </c:pt>
                <c:pt idx="3485">
                  <c:v>64213</c:v>
                </c:pt>
                <c:pt idx="3486">
                  <c:v>64220</c:v>
                </c:pt>
                <c:pt idx="3487">
                  <c:v>64227</c:v>
                </c:pt>
                <c:pt idx="3488">
                  <c:v>64234</c:v>
                </c:pt>
                <c:pt idx="3489">
                  <c:v>64241</c:v>
                </c:pt>
                <c:pt idx="3490">
                  <c:v>64248</c:v>
                </c:pt>
                <c:pt idx="3491">
                  <c:v>64255</c:v>
                </c:pt>
                <c:pt idx="3492">
                  <c:v>64262</c:v>
                </c:pt>
                <c:pt idx="3493">
                  <c:v>64269</c:v>
                </c:pt>
                <c:pt idx="3494">
                  <c:v>64276</c:v>
                </c:pt>
                <c:pt idx="3495">
                  <c:v>64284</c:v>
                </c:pt>
                <c:pt idx="3496">
                  <c:v>64291</c:v>
                </c:pt>
                <c:pt idx="3497">
                  <c:v>64298</c:v>
                </c:pt>
                <c:pt idx="3498">
                  <c:v>64305</c:v>
                </c:pt>
                <c:pt idx="3499">
                  <c:v>64312</c:v>
                </c:pt>
                <c:pt idx="3500">
                  <c:v>64319</c:v>
                </c:pt>
                <c:pt idx="3501">
                  <c:v>64326</c:v>
                </c:pt>
                <c:pt idx="3502">
                  <c:v>64333</c:v>
                </c:pt>
                <c:pt idx="3503">
                  <c:v>64340</c:v>
                </c:pt>
                <c:pt idx="3504">
                  <c:v>64347</c:v>
                </c:pt>
                <c:pt idx="3505">
                  <c:v>64354</c:v>
                </c:pt>
                <c:pt idx="3506">
                  <c:v>64361</c:v>
                </c:pt>
                <c:pt idx="3507">
                  <c:v>64368</c:v>
                </c:pt>
                <c:pt idx="3508">
                  <c:v>64375</c:v>
                </c:pt>
                <c:pt idx="3509">
                  <c:v>64382</c:v>
                </c:pt>
                <c:pt idx="3510">
                  <c:v>64389</c:v>
                </c:pt>
                <c:pt idx="3511">
                  <c:v>64398</c:v>
                </c:pt>
                <c:pt idx="3512">
                  <c:v>64405</c:v>
                </c:pt>
                <c:pt idx="3513">
                  <c:v>64412</c:v>
                </c:pt>
                <c:pt idx="3514">
                  <c:v>64419</c:v>
                </c:pt>
                <c:pt idx="3515">
                  <c:v>64426</c:v>
                </c:pt>
                <c:pt idx="3516">
                  <c:v>64433</c:v>
                </c:pt>
                <c:pt idx="3517">
                  <c:v>64440</c:v>
                </c:pt>
                <c:pt idx="3518">
                  <c:v>64447</c:v>
                </c:pt>
                <c:pt idx="3519">
                  <c:v>64454</c:v>
                </c:pt>
                <c:pt idx="3520">
                  <c:v>64461</c:v>
                </c:pt>
                <c:pt idx="3521">
                  <c:v>64468</c:v>
                </c:pt>
                <c:pt idx="3522">
                  <c:v>64475</c:v>
                </c:pt>
                <c:pt idx="3523">
                  <c:v>64482</c:v>
                </c:pt>
                <c:pt idx="3524">
                  <c:v>64489</c:v>
                </c:pt>
                <c:pt idx="3525">
                  <c:v>64496</c:v>
                </c:pt>
                <c:pt idx="3526">
                  <c:v>64503</c:v>
                </c:pt>
                <c:pt idx="3527">
                  <c:v>64510</c:v>
                </c:pt>
                <c:pt idx="3528">
                  <c:v>64517</c:v>
                </c:pt>
                <c:pt idx="3529">
                  <c:v>64524</c:v>
                </c:pt>
                <c:pt idx="3530">
                  <c:v>64531</c:v>
                </c:pt>
                <c:pt idx="3531">
                  <c:v>64538</c:v>
                </c:pt>
                <c:pt idx="3532">
                  <c:v>64545</c:v>
                </c:pt>
                <c:pt idx="3533">
                  <c:v>64552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-5.7700000001016953E-4</c:v>
                </c:pt>
                <c:pt idx="1">
                  <c:v>-5.7812280727464875E-4</c:v>
                </c:pt>
                <c:pt idx="2">
                  <c:v>-5.8051942149209474E-4</c:v>
                </c:pt>
                <c:pt idx="3">
                  <c:v>-5.8266034692803397E-4</c:v>
                </c:pt>
                <c:pt idx="4">
                  <c:v>-5.8380205868078941E-4</c:v>
                </c:pt>
                <c:pt idx="5">
                  <c:v>-5.8494496841859846E-4</c:v>
                </c:pt>
                <c:pt idx="6">
                  <c:v>-5.8608819355135064E-4</c:v>
                </c:pt>
                <c:pt idx="7">
                  <c:v>-5.8846595117084514E-4</c:v>
                </c:pt>
                <c:pt idx="8">
                  <c:v>-5.9064627198626067E-4</c:v>
                </c:pt>
                <c:pt idx="9">
                  <c:v>-5.9177751099196297E-4</c:v>
                </c:pt>
                <c:pt idx="10">
                  <c:v>-5.9290357529907789E-4</c:v>
                </c:pt>
                <c:pt idx="11">
                  <c:v>-5.9402351746537106E-4</c:v>
                </c:pt>
                <c:pt idx="12">
                  <c:v>-5.9456264656643221E-4</c:v>
                </c:pt>
                <c:pt idx="13">
                  <c:v>-5.9842279162348393E-4</c:v>
                </c:pt>
                <c:pt idx="14">
                  <c:v>-5.9949758719591651E-4</c:v>
                </c:pt>
                <c:pt idx="15">
                  <c:v>-6.0056038141884593E-4</c:v>
                </c:pt>
                <c:pt idx="16">
                  <c:v>-6.0161016199725712E-4</c:v>
                </c:pt>
                <c:pt idx="17">
                  <c:v>-6.0354366353264995E-4</c:v>
                </c:pt>
                <c:pt idx="18">
                  <c:v>-6.0565857769976608E-4</c:v>
                </c:pt>
                <c:pt idx="19">
                  <c:v>-6.0662778136076493E-4</c:v>
                </c:pt>
                <c:pt idx="20">
                  <c:v>-6.0757770304191536E-4</c:v>
                </c:pt>
                <c:pt idx="21">
                  <c:v>-6.0850726559224621E-4</c:v>
                </c:pt>
                <c:pt idx="22">
                  <c:v>-6.1000000000082711E-4</c:v>
                </c:pt>
                <c:pt idx="23">
                  <c:v>-6.1200041828351353E-4</c:v>
                </c:pt>
                <c:pt idx="24">
                  <c:v>-6.1281423880911283E-4</c:v>
                </c:pt>
                <c:pt idx="25">
                  <c:v>-6.1360541081373571E-4</c:v>
                </c:pt>
                <c:pt idx="26">
                  <c:v>-6.1437500808348322E-4</c:v>
                </c:pt>
                <c:pt idx="27">
                  <c:v>-6.1537293625216281E-4</c:v>
                </c:pt>
                <c:pt idx="28">
                  <c:v>-6.1725956316255402E-4</c:v>
                </c:pt>
                <c:pt idx="29">
                  <c:v>-6.1793783117899091E-4</c:v>
                </c:pt>
                <c:pt idx="30">
                  <c:v>-6.1860122975780131E-4</c:v>
                </c:pt>
                <c:pt idx="31">
                  <c:v>-6.1925092021342717E-4</c:v>
                </c:pt>
                <c:pt idx="32">
                  <c:v>-6.1991231948495501E-4</c:v>
                </c:pt>
                <c:pt idx="33">
                  <c:v>-6.2173626475970256E-4</c:v>
                </c:pt>
                <c:pt idx="34">
                  <c:v>-6.2233527198434651E-4</c:v>
                </c:pt>
                <c:pt idx="35">
                  <c:v>-6.2292780157478063E-4</c:v>
                </c:pt>
                <c:pt idx="36">
                  <c:v>-6.235151023802481E-4</c:v>
                </c:pt>
                <c:pt idx="37">
                  <c:v>-6.240185749252598E-4</c:v>
                </c:pt>
                <c:pt idx="38">
                  <c:v>-6.2583743241756342E-4</c:v>
                </c:pt>
                <c:pt idx="39">
                  <c:v>-6.2641775971851736E-4</c:v>
                </c:pt>
                <c:pt idx="40">
                  <c:v>-6.2700061393874777E-4</c:v>
                </c:pt>
                <c:pt idx="41">
                  <c:v>-6.275873314644893E-4</c:v>
                </c:pt>
                <c:pt idx="42">
                  <c:v>-6.2812198849114477E-4</c:v>
                </c:pt>
                <c:pt idx="43">
                  <c:v>-6.3000000000374399E-4</c:v>
                </c:pt>
                <c:pt idx="44">
                  <c:v>-6.3062616368016026E-4</c:v>
                </c:pt>
                <c:pt idx="45">
                  <c:v>-6.3126234196862014E-4</c:v>
                </c:pt>
                <c:pt idx="46">
                  <c:v>-6.3190781095416842E-4</c:v>
                </c:pt>
                <c:pt idx="47">
                  <c:v>-6.3260580663549381E-4</c:v>
                </c:pt>
                <c:pt idx="48">
                  <c:v>-6.3456785735945052E-4</c:v>
                </c:pt>
                <c:pt idx="49">
                  <c:v>-6.3524866289753215E-4</c:v>
                </c:pt>
                <c:pt idx="50">
                  <c:v>-6.3593426071812981E-4</c:v>
                </c:pt>
                <c:pt idx="51">
                  <c:v>-6.3662387526529536E-4</c:v>
                </c:pt>
                <c:pt idx="52">
                  <c:v>-6.3739588972284045E-4</c:v>
                </c:pt>
                <c:pt idx="53">
                  <c:v>-6.3940673140435713E-4</c:v>
                </c:pt>
                <c:pt idx="54">
                  <c:v>-6.4010453804959095E-4</c:v>
                </c:pt>
                <c:pt idx="55">
                  <c:v>-6.4080155316896634E-4</c:v>
                </c:pt>
                <c:pt idx="56">
                  <c:v>-6.4149694956849856E-4</c:v>
                </c:pt>
                <c:pt idx="57">
                  <c:v>-6.4222550613296048E-4</c:v>
                </c:pt>
                <c:pt idx="58">
                  <c:v>-6.4424554589033055E-4</c:v>
                </c:pt>
                <c:pt idx="59">
                  <c:v>-6.4492018258598908E-4</c:v>
                </c:pt>
                <c:pt idx="60">
                  <c:v>-6.4558808248302182E-4</c:v>
                </c:pt>
                <c:pt idx="61">
                  <c:v>-6.4624836674907933E-4</c:v>
                </c:pt>
                <c:pt idx="62">
                  <c:v>-6.4680995859007259E-4</c:v>
                </c:pt>
                <c:pt idx="63">
                  <c:v>-6.4879551267175474E-4</c:v>
                </c:pt>
                <c:pt idx="64">
                  <c:v>-6.4940427811003307E-4</c:v>
                </c:pt>
                <c:pt idx="65">
                  <c:v>-6.5000000000902162E-4</c:v>
                </c:pt>
                <c:pt idx="66">
                  <c:v>-6.505769408399122E-4</c:v>
                </c:pt>
                <c:pt idx="67">
                  <c:v>-6.5084367972091943E-4</c:v>
                </c:pt>
                <c:pt idx="68">
                  <c:v>-6.5265434025174747E-4</c:v>
                </c:pt>
                <c:pt idx="69">
                  <c:v>-6.5311879461197946E-4</c:v>
                </c:pt>
                <c:pt idx="70">
                  <c:v>-6.5356241849437566E-4</c:v>
                </c:pt>
                <c:pt idx="71">
                  <c:v>-6.5398580052123756E-4</c:v>
                </c:pt>
                <c:pt idx="72">
                  <c:v>-6.5349443487650852E-4</c:v>
                </c:pt>
                <c:pt idx="73">
                  <c:v>-6.558206751434521E-4</c:v>
                </c:pt>
                <c:pt idx="74">
                  <c:v>-6.5613575953643968E-4</c:v>
                </c:pt>
                <c:pt idx="75">
                  <c:v>-6.5643511864665275E-4</c:v>
                </c:pt>
                <c:pt idx="76">
                  <c:v>-6.5697429659384481E-4</c:v>
                </c:pt>
                <c:pt idx="77">
                  <c:v>-6.5748955108116977E-4</c:v>
                </c:pt>
                <c:pt idx="78">
                  <c:v>-6.5772109421673869E-4</c:v>
                </c:pt>
                <c:pt idx="79">
                  <c:v>-6.5794133530424313E-4</c:v>
                </c:pt>
                <c:pt idx="80">
                  <c:v>-6.5815106107907208E-4</c:v>
                </c:pt>
                <c:pt idx="81">
                  <c:v>-6.5784203599851337E-4</c:v>
                </c:pt>
                <c:pt idx="82">
                  <c:v>-6.5890104106819771E-4</c:v>
                </c:pt>
                <c:pt idx="83">
                  <c:v>-6.5907048661937705E-4</c:v>
                </c:pt>
                <c:pt idx="84">
                  <c:v>-6.5923443445583456E-4</c:v>
                </c:pt>
                <c:pt idx="85">
                  <c:v>-6.5939377037486869E-4</c:v>
                </c:pt>
                <c:pt idx="86">
                  <c:v>-6.5912568565363976E-4</c:v>
                </c:pt>
                <c:pt idx="87">
                  <c:v>-6.5999999988628128E-4</c:v>
                </c:pt>
                <c:pt idx="88">
                  <c:v>-6.6013959598425003E-4</c:v>
                </c:pt>
                <c:pt idx="89">
                  <c:v>-6.6027166279455972E-4</c:v>
                </c:pt>
                <c:pt idx="90">
                  <c:v>-6.6039590207523117E-4</c:v>
                </c:pt>
                <c:pt idx="91">
                  <c:v>-6.601411255298021E-4</c:v>
                </c:pt>
                <c:pt idx="92">
                  <c:v>-6.6080876403585035E-4</c:v>
                </c:pt>
                <c:pt idx="93">
                  <c:v>-6.6088953701473119E-4</c:v>
                </c:pt>
                <c:pt idx="94">
                  <c:v>-6.6096077999862704E-4</c:v>
                </c:pt>
                <c:pt idx="95">
                  <c:v>-6.6102222374121397E-4</c:v>
                </c:pt>
                <c:pt idx="96">
                  <c:v>-6.6070738283526172E-4</c:v>
                </c:pt>
                <c:pt idx="97">
                  <c:v>-6.6116476634019855E-4</c:v>
                </c:pt>
                <c:pt idx="98">
                  <c:v>-6.6117332015144695E-4</c:v>
                </c:pt>
                <c:pt idx="99">
                  <c:v>-6.611705462259193E-4</c:v>
                </c:pt>
                <c:pt idx="100">
                  <c:v>-6.6115620431174253E-4</c:v>
                </c:pt>
                <c:pt idx="101">
                  <c:v>-6.6072885560792248E-4</c:v>
                </c:pt>
                <c:pt idx="102">
                  <c:v>-6.6097849669052139E-4</c:v>
                </c:pt>
                <c:pt idx="103">
                  <c:v>-6.6090285601641356E-4</c:v>
                </c:pt>
                <c:pt idx="104">
                  <c:v>-6.608142928202944E-4</c:v>
                </c:pt>
                <c:pt idx="105">
                  <c:v>-6.6071259584277024E-4</c:v>
                </c:pt>
                <c:pt idx="106">
                  <c:v>-6.6011983263744817E-4</c:v>
                </c:pt>
                <c:pt idx="107">
                  <c:v>-6.6017038989567083E-4</c:v>
                </c:pt>
                <c:pt idx="108">
                  <c:v>-6.6000000008382183E-4</c:v>
                </c:pt>
                <c:pt idx="109">
                  <c:v>-6.598020408423844E-4</c:v>
                </c:pt>
                <c:pt idx="110">
                  <c:v>-6.5956514715579946E-4</c:v>
                </c:pt>
                <c:pt idx="111">
                  <c:v>-6.5852676067340229E-4</c:v>
                </c:pt>
                <c:pt idx="112">
                  <c:v>-6.5828764986428589E-4</c:v>
                </c:pt>
                <c:pt idx="113">
                  <c:v>-6.5790090617088692E-4</c:v>
                </c:pt>
                <c:pt idx="114">
                  <c:v>-6.574933615570498E-4</c:v>
                </c:pt>
                <c:pt idx="115">
                  <c:v>-6.5706814059833172E-4</c:v>
                </c:pt>
                <c:pt idx="116">
                  <c:v>-6.5565121765357359E-4</c:v>
                </c:pt>
                <c:pt idx="117">
                  <c:v>-6.5525400815570763E-4</c:v>
                </c:pt>
                <c:pt idx="118">
                  <c:v>-6.5478829743585655E-4</c:v>
                </c:pt>
                <c:pt idx="119">
                  <c:v>-6.543242718249346E-4</c:v>
                </c:pt>
                <c:pt idx="120">
                  <c:v>-6.5386526056678137E-4</c:v>
                </c:pt>
                <c:pt idx="121">
                  <c:v>-6.5250503212457823E-4</c:v>
                </c:pt>
                <c:pt idx="122">
                  <c:v>-6.5214696731312569E-4</c:v>
                </c:pt>
                <c:pt idx="123">
                  <c:v>-6.5176398984201963E-4</c:v>
                </c:pt>
                <c:pt idx="124">
                  <c:v>-6.5140661619857447E-4</c:v>
                </c:pt>
                <c:pt idx="125">
                  <c:v>-6.510783802920648E-4</c:v>
                </c:pt>
                <c:pt idx="126">
                  <c:v>-6.5022871417082869E-4</c:v>
                </c:pt>
                <c:pt idx="127">
                  <c:v>-6.5012851543603427E-4</c:v>
                </c:pt>
                <c:pt idx="128">
                  <c:v>-6.5000000004909915E-4</c:v>
                </c:pt>
                <c:pt idx="129">
                  <c:v>-6.4991287925227591E-4</c:v>
                </c:pt>
                <c:pt idx="130">
                  <c:v>-6.4985824787044651E-4</c:v>
                </c:pt>
                <c:pt idx="131">
                  <c:v>-6.4977190837480522E-4</c:v>
                </c:pt>
                <c:pt idx="132">
                  <c:v>-6.4994676009418875E-4</c:v>
                </c:pt>
                <c:pt idx="133">
                  <c:v>-6.5004110269619331E-4</c:v>
                </c:pt>
                <c:pt idx="134">
                  <c:v>-6.5016248084525914E-4</c:v>
                </c:pt>
                <c:pt idx="135">
                  <c:v>-6.5030995324930107E-4</c:v>
                </c:pt>
                <c:pt idx="136">
                  <c:v>-6.5077838341054438E-4</c:v>
                </c:pt>
                <c:pt idx="137">
                  <c:v>-6.5114163645248408E-4</c:v>
                </c:pt>
                <c:pt idx="138">
                  <c:v>-6.5140513763500146E-4</c:v>
                </c:pt>
                <c:pt idx="139">
                  <c:v>-6.5168889145555129E-4</c:v>
                </c:pt>
                <c:pt idx="140">
                  <c:v>-6.5175451881153111E-4</c:v>
                </c:pt>
                <c:pt idx="141">
                  <c:v>-6.5182105976405061E-4</c:v>
                </c:pt>
                <c:pt idx="142">
                  <c:v>-6.5337592018891919E-4</c:v>
                </c:pt>
                <c:pt idx="143">
                  <c:v>-6.5375974265368926E-4</c:v>
                </c:pt>
                <c:pt idx="144">
                  <c:v>-6.5415658254964711E-4</c:v>
                </c:pt>
                <c:pt idx="145">
                  <c:v>-6.5456536935832438E-4</c:v>
                </c:pt>
                <c:pt idx="146">
                  <c:v>-6.5568957374735159E-4</c:v>
                </c:pt>
                <c:pt idx="147">
                  <c:v>-6.5629825232070885E-4</c:v>
                </c:pt>
                <c:pt idx="148">
                  <c:v>-6.5675039289281464E-4</c:v>
                </c:pt>
                <c:pt idx="149">
                  <c:v>-6.5720786345703941E-4</c:v>
                </c:pt>
                <c:pt idx="150">
                  <c:v>-6.5766952889409675E-4</c:v>
                </c:pt>
                <c:pt idx="151">
                  <c:v>-6.5999999902538085E-4</c:v>
                </c:pt>
                <c:pt idx="152">
                  <c:v>-6.6046299832400734E-4</c:v>
                </c:pt>
                <c:pt idx="153">
                  <c:v>-6.6092338670994239E-4</c:v>
                </c:pt>
                <c:pt idx="154">
                  <c:v>-6.6207543649537222E-4</c:v>
                </c:pt>
                <c:pt idx="155">
                  <c:v>-6.6272846447917183E-4</c:v>
                </c:pt>
                <c:pt idx="156">
                  <c:v>-6.6316798372110489E-4</c:v>
                </c:pt>
                <c:pt idx="157">
                  <c:v>-6.6360173454222836E-4</c:v>
                </c:pt>
                <c:pt idx="158">
                  <c:v>-6.6402917485299114E-4</c:v>
                </c:pt>
                <c:pt idx="159">
                  <c:v>-6.6504258409100594E-4</c:v>
                </c:pt>
                <c:pt idx="160">
                  <c:v>-6.6605242885885933E-4</c:v>
                </c:pt>
                <c:pt idx="161">
                  <c:v>-6.6643036881764025E-4</c:v>
                </c:pt>
                <c:pt idx="162">
                  <c:v>-6.6679807693266545E-4</c:v>
                </c:pt>
                <c:pt idx="163">
                  <c:v>-6.6759741116330232E-4</c:v>
                </c:pt>
                <c:pt idx="164">
                  <c:v>-6.6815495723689024E-4</c:v>
                </c:pt>
                <c:pt idx="165">
                  <c:v>-6.6846274124393818E-4</c:v>
                </c:pt>
                <c:pt idx="166">
                  <c:v>-6.6875675577184035E-4</c:v>
                </c:pt>
                <c:pt idx="167">
                  <c:v>-6.6903639537416377E-4</c:v>
                </c:pt>
                <c:pt idx="168">
                  <c:v>-6.6954356968472429E-4</c:v>
                </c:pt>
                <c:pt idx="169">
                  <c:v>-6.7000000091932865E-4</c:v>
                </c:pt>
                <c:pt idx="170">
                  <c:v>-6.7020219517715857E-4</c:v>
                </c:pt>
                <c:pt idx="171">
                  <c:v>-6.7038961326839686E-4</c:v>
                </c:pt>
                <c:pt idx="172">
                  <c:v>-6.7056234352446775E-4</c:v>
                </c:pt>
                <c:pt idx="173">
                  <c:v>-6.7076098326208369E-4</c:v>
                </c:pt>
                <c:pt idx="174">
                  <c:v>-6.7110815688182818E-4</c:v>
                </c:pt>
                <c:pt idx="175">
                  <c:v>-6.7120877699045674E-4</c:v>
                </c:pt>
                <c:pt idx="176">
                  <c:v>-6.7129524168690056E-4</c:v>
                </c:pt>
                <c:pt idx="177">
                  <c:v>-6.7136764011431808E-4</c:v>
                </c:pt>
                <c:pt idx="178">
                  <c:v>-6.7128665482449367E-4</c:v>
                </c:pt>
                <c:pt idx="179">
                  <c:v>-6.7151835805469285E-4</c:v>
                </c:pt>
                <c:pt idx="180">
                  <c:v>-6.7152176634313881E-4</c:v>
                </c:pt>
                <c:pt idx="181">
                  <c:v>-6.7151164565715086E-4</c:v>
                </c:pt>
                <c:pt idx="182">
                  <c:v>-6.7148808595238847E-4</c:v>
                </c:pt>
                <c:pt idx="183">
                  <c:v>-6.7115195795579394E-4</c:v>
                </c:pt>
                <c:pt idx="184">
                  <c:v>-6.7126126011219571E-4</c:v>
                </c:pt>
                <c:pt idx="185">
                  <c:v>-6.711718587054798E-4</c:v>
                </c:pt>
                <c:pt idx="186">
                  <c:v>-6.710695604496956E-4</c:v>
                </c:pt>
                <c:pt idx="187">
                  <c:v>-6.7095445611344148E-4</c:v>
                </c:pt>
                <c:pt idx="188">
                  <c:v>-6.7038854337900797E-4</c:v>
                </c:pt>
                <c:pt idx="189">
                  <c:v>-6.7036779738964948E-4</c:v>
                </c:pt>
                <c:pt idx="190">
                  <c:v>-6.7019002823803114E-4</c:v>
                </c:pt>
                <c:pt idx="191">
                  <c:v>-6.700000000550338E-4</c:v>
                </c:pt>
                <c:pt idx="192">
                  <c:v>-6.6979808543072563E-4</c:v>
                </c:pt>
                <c:pt idx="193">
                  <c:v>-6.6903424677139747E-4</c:v>
                </c:pt>
                <c:pt idx="194">
                  <c:v>-6.6888080069937546E-4</c:v>
                </c:pt>
                <c:pt idx="195">
                  <c:v>-6.6862592831513673E-4</c:v>
                </c:pt>
                <c:pt idx="196">
                  <c:v>-6.6836158626048018E-4</c:v>
                </c:pt>
                <c:pt idx="197">
                  <c:v>-6.6808815427504299E-4</c:v>
                </c:pt>
                <c:pt idx="198">
                  <c:v>-6.6718499595842719E-4</c:v>
                </c:pt>
                <c:pt idx="199">
                  <c:v>-6.6691120847964518E-4</c:v>
                </c:pt>
                <c:pt idx="200">
                  <c:v>-6.6659810960273782E-4</c:v>
                </c:pt>
                <c:pt idx="201">
                  <c:v>-6.6627825123719052E-4</c:v>
                </c:pt>
                <c:pt idx="202">
                  <c:v>-6.65952030458362E-4</c:v>
                </c:pt>
                <c:pt idx="203">
                  <c:v>-6.6594448310478894E-4</c:v>
                </c:pt>
                <c:pt idx="204">
                  <c:v>-6.6459155140609794E-4</c:v>
                </c:pt>
                <c:pt idx="205">
                  <c:v>-6.642395613808067E-4</c:v>
                </c:pt>
                <c:pt idx="206">
                  <c:v>-6.6388364340790441E-4</c:v>
                </c:pt>
                <c:pt idx="207">
                  <c:v>-6.6352421190099054E-4</c:v>
                </c:pt>
                <c:pt idx="208">
                  <c:v>-6.6252848854138737E-4</c:v>
                </c:pt>
                <c:pt idx="209">
                  <c:v>-6.6205972549706379E-4</c:v>
                </c:pt>
                <c:pt idx="210">
                  <c:v>-6.6168902921583106E-4</c:v>
                </c:pt>
                <c:pt idx="211">
                  <c:v>-6.6131735789745139E-4</c:v>
                </c:pt>
                <c:pt idx="212">
                  <c:v>-6.6094514329485962E-4</c:v>
                </c:pt>
                <c:pt idx="213">
                  <c:v>-6.6000000014833945E-4</c:v>
                </c:pt>
                <c:pt idx="214">
                  <c:v>-6.5945951628889677E-4</c:v>
                </c:pt>
                <c:pt idx="215">
                  <c:v>-6.5909074510785289E-4</c:v>
                </c:pt>
                <c:pt idx="216">
                  <c:v>-6.5872338000064169E-4</c:v>
                </c:pt>
                <c:pt idx="217">
                  <c:v>-6.5835752047232489E-4</c:v>
                </c:pt>
                <c:pt idx="218">
                  <c:v>-6.5751393723574992E-4</c:v>
                </c:pt>
                <c:pt idx="219">
                  <c:v>-6.5691114295462431E-4</c:v>
                </c:pt>
                <c:pt idx="220">
                  <c:v>-6.5655431860242174E-4</c:v>
                </c:pt>
                <c:pt idx="221">
                  <c:v>-6.5619960568267263E-4</c:v>
                </c:pt>
                <c:pt idx="222">
                  <c:v>-6.5584710664197627E-4</c:v>
                </c:pt>
                <c:pt idx="223">
                  <c:v>-6.5512389362912726E-4</c:v>
                </c:pt>
                <c:pt idx="224">
                  <c:v>-6.5446131289329087E-4</c:v>
                </c:pt>
                <c:pt idx="225">
                  <c:v>-6.5412143464292508E-4</c:v>
                </c:pt>
                <c:pt idx="226">
                  <c:v>-6.5378439377089157E-4</c:v>
                </c:pt>
                <c:pt idx="227">
                  <c:v>-6.5345029566434151E-4</c:v>
                </c:pt>
                <c:pt idx="228">
                  <c:v>-6.5286508770545984E-4</c:v>
                </c:pt>
                <c:pt idx="229">
                  <c:v>-6.5214545333755068E-4</c:v>
                </c:pt>
                <c:pt idx="230">
                  <c:v>-6.5182766456844271E-4</c:v>
                </c:pt>
                <c:pt idx="231">
                  <c:v>-6.515134597093802E-4</c:v>
                </c:pt>
                <c:pt idx="232">
                  <c:v>-6.5120294708883274E-4</c:v>
                </c:pt>
                <c:pt idx="233">
                  <c:v>-6.5077374106245803E-4</c:v>
                </c:pt>
                <c:pt idx="234">
                  <c:v>-6.5000000024861078E-4</c:v>
                </c:pt>
                <c:pt idx="235">
                  <c:v>-6.4970947469551645E-4</c:v>
                </c:pt>
                <c:pt idx="236">
                  <c:v>-6.4942261639960484E-4</c:v>
                </c:pt>
                <c:pt idx="237">
                  <c:v>-6.4913884928349862E-4</c:v>
                </c:pt>
                <c:pt idx="238">
                  <c:v>-6.4886246897483233E-4</c:v>
                </c:pt>
                <c:pt idx="239">
                  <c:v>-6.4802304925435923E-4</c:v>
                </c:pt>
                <c:pt idx="240">
                  <c:v>-6.4774597506085262E-4</c:v>
                </c:pt>
                <c:pt idx="241">
                  <c:v>-6.4746846249253017E-4</c:v>
                </c:pt>
                <c:pt idx="242">
                  <c:v>-6.471899111089274E-4</c:v>
                </c:pt>
                <c:pt idx="243">
                  <c:v>-6.4699053151594883E-4</c:v>
                </c:pt>
                <c:pt idx="244">
                  <c:v>-6.4605318678669533E-4</c:v>
                </c:pt>
                <c:pt idx="245">
                  <c:v>-6.4576031289585744E-4</c:v>
                </c:pt>
                <c:pt idx="246">
                  <c:v>-6.4546272445342116E-4</c:v>
                </c:pt>
                <c:pt idx="247">
                  <c:v>-6.4515979665484959E-4</c:v>
                </c:pt>
                <c:pt idx="248">
                  <c:v>-6.4495215387325015E-4</c:v>
                </c:pt>
                <c:pt idx="249">
                  <c:v>-6.4388207397486099E-4</c:v>
                </c:pt>
                <c:pt idx="250">
                  <c:v>-6.4354295549657605E-4</c:v>
                </c:pt>
                <c:pt idx="251">
                  <c:v>-6.4319467573724235E-4</c:v>
                </c:pt>
                <c:pt idx="252">
                  <c:v>-6.428365855260604E-4</c:v>
                </c:pt>
                <c:pt idx="253">
                  <c:v>-6.4253313711381318E-4</c:v>
                </c:pt>
                <c:pt idx="254">
                  <c:v>-6.4129301491161093E-4</c:v>
                </c:pt>
                <c:pt idx="255">
                  <c:v>-6.4087601304186389E-4</c:v>
                </c:pt>
                <c:pt idx="256">
                  <c:v>-6.4044523259121052E-4</c:v>
                </c:pt>
                <c:pt idx="257">
                  <c:v>-6.4000000002007048E-4</c:v>
                </c:pt>
                <c:pt idx="258">
                  <c:v>-6.3951391850038217E-4</c:v>
                </c:pt>
                <c:pt idx="259">
                  <c:v>-6.3807695409592521E-4</c:v>
                </c:pt>
                <c:pt idx="260">
                  <c:v>-6.3756455134555815E-4</c:v>
                </c:pt>
                <c:pt idx="261">
                  <c:v>-6.370411789487397E-4</c:v>
                </c:pt>
                <c:pt idx="262">
                  <c:v>-6.3650769677939527E-4</c:v>
                </c:pt>
                <c:pt idx="263">
                  <c:v>-6.3583453364930795E-4</c:v>
                </c:pt>
                <c:pt idx="264">
                  <c:v>-6.3429019678699851E-4</c:v>
                </c:pt>
                <c:pt idx="265">
                  <c:v>-6.3371939278808204E-4</c:v>
                </c:pt>
                <c:pt idx="266">
                  <c:v>-6.3314383561191643E-4</c:v>
                </c:pt>
                <c:pt idx="267">
                  <c:v>-6.3256445091531329E-4</c:v>
                </c:pt>
                <c:pt idx="268">
                  <c:v>-6.3208652816760548E-4</c:v>
                </c:pt>
                <c:pt idx="269">
                  <c:v>-6.302274789982893E-4</c:v>
                </c:pt>
                <c:pt idx="270">
                  <c:v>-6.2964317048592002E-4</c:v>
                </c:pt>
                <c:pt idx="271">
                  <c:v>-6.2906078575260477E-4</c:v>
                </c:pt>
                <c:pt idx="272">
                  <c:v>-6.2848131624143524E-4</c:v>
                </c:pt>
                <c:pt idx="273">
                  <c:v>-6.2756763862431705E-4</c:v>
                </c:pt>
                <c:pt idx="274">
                  <c:v>-6.2621274820718839E-4</c:v>
                </c:pt>
                <c:pt idx="275">
                  <c:v>-6.2566305538047954E-4</c:v>
                </c:pt>
                <c:pt idx="276">
                  <c:v>-6.2512242379090123E-4</c:v>
                </c:pt>
                <c:pt idx="277">
                  <c:v>-6.2459191066738782E-4</c:v>
                </c:pt>
                <c:pt idx="278">
                  <c:v>-6.2362787009687852E-4</c:v>
                </c:pt>
                <c:pt idx="279">
                  <c:v>-6.2259251631922126E-4</c:v>
                </c:pt>
                <c:pt idx="280">
                  <c:v>-6.2212842173651214E-4</c:v>
                </c:pt>
                <c:pt idx="281">
                  <c:v>-6.2167881228163992E-4</c:v>
                </c:pt>
                <c:pt idx="282">
                  <c:v>-6.2124261694217523E-4</c:v>
                </c:pt>
                <c:pt idx="283">
                  <c:v>-6.2026329130114241E-4</c:v>
                </c:pt>
                <c:pt idx="284">
                  <c:v>-6.1961012305689674E-4</c:v>
                </c:pt>
                <c:pt idx="285">
                  <c:v>-6.1922449967928312E-4</c:v>
                </c:pt>
                <c:pt idx="286">
                  <c:v>-6.1884560428849471E-4</c:v>
                </c:pt>
                <c:pt idx="287">
                  <c:v>-6.1847227918823656E-4</c:v>
                </c:pt>
                <c:pt idx="288">
                  <c:v>-6.1743329479468651E-4</c:v>
                </c:pt>
                <c:pt idx="289">
                  <c:v>-6.1701109437498189E-4</c:v>
                </c:pt>
                <c:pt idx="290">
                  <c:v>-6.1664782188694577E-4</c:v>
                </c:pt>
                <c:pt idx="291">
                  <c:v>-6.1628291347255639E-4</c:v>
                </c:pt>
                <c:pt idx="292">
                  <c:v>-6.1591512475504763E-4</c:v>
                </c:pt>
                <c:pt idx="293">
                  <c:v>-6.1475686720722882E-4</c:v>
                </c:pt>
                <c:pt idx="294">
                  <c:v>-6.1438984591340694E-4</c:v>
                </c:pt>
                <c:pt idx="295">
                  <c:v>-6.1398855662207633E-4</c:v>
                </c:pt>
                <c:pt idx="296">
                  <c:v>-6.1357666072090877E-4</c:v>
                </c:pt>
                <c:pt idx="297">
                  <c:v>-6.1315282715036768E-4</c:v>
                </c:pt>
                <c:pt idx="298">
                  <c:v>-6.1181382541167608E-4</c:v>
                </c:pt>
                <c:pt idx="299">
                  <c:v>-6.1131106153232439E-4</c:v>
                </c:pt>
                <c:pt idx="300">
                  <c:v>-6.108071402707837E-4</c:v>
                </c:pt>
                <c:pt idx="301">
                  <c:v>-6.1028338874808384E-4</c:v>
                </c:pt>
                <c:pt idx="302">
                  <c:v>-6.0974016502914508E-4</c:v>
                </c:pt>
                <c:pt idx="303">
                  <c:v>-6.0816396179684757E-4</c:v>
                </c:pt>
                <c:pt idx="304">
                  <c:v>-6.0738701584350037E-4</c:v>
                </c:pt>
                <c:pt idx="305">
                  <c:v>-6.0675734757145684E-4</c:v>
                </c:pt>
                <c:pt idx="306">
                  <c:v>-6.0611262622599534E-4</c:v>
                </c:pt>
                <c:pt idx="307">
                  <c:v>-6.0545361460461237E-4</c:v>
                </c:pt>
                <c:pt idx="308">
                  <c:v>-6.0365863896302526E-4</c:v>
                </c:pt>
                <c:pt idx="309">
                  <c:v>-6.0269018408523882E-4</c:v>
                </c:pt>
                <c:pt idx="310">
                  <c:v>-6.0197142582630063E-4</c:v>
                </c:pt>
                <c:pt idx="311">
                  <c:v>-6.0124311174722736E-4</c:v>
                </c:pt>
                <c:pt idx="312">
                  <c:v>-6.0050605720413021E-4</c:v>
                </c:pt>
                <c:pt idx="313">
                  <c:v>-5.9853333719082458E-4</c:v>
                </c:pt>
                <c:pt idx="314">
                  <c:v>-5.9748700431983752E-4</c:v>
                </c:pt>
                <c:pt idx="315">
                  <c:v>-5.9671874060779264E-4</c:v>
                </c:pt>
                <c:pt idx="316">
                  <c:v>-5.9594678625617299E-4</c:v>
                </c:pt>
                <c:pt idx="317">
                  <c:v>-5.9517200918463248E-4</c:v>
                </c:pt>
                <c:pt idx="318">
                  <c:v>-5.9306372425528314E-4</c:v>
                </c:pt>
                <c:pt idx="319">
                  <c:v>-5.9206229492516553E-4</c:v>
                </c:pt>
                <c:pt idx="320">
                  <c:v>-5.9128668588099718E-4</c:v>
                </c:pt>
                <c:pt idx="321">
                  <c:v>-5.9051361933421963E-4</c:v>
                </c:pt>
                <c:pt idx="322">
                  <c:v>-5.8974401577087637E-4</c:v>
                </c:pt>
                <c:pt idx="323">
                  <c:v>-5.8754313452921453E-4</c:v>
                </c:pt>
                <c:pt idx="324">
                  <c:v>-5.867017809253563E-4</c:v>
                </c:pt>
                <c:pt idx="325">
                  <c:v>-5.8594716933154192E-4</c:v>
                </c:pt>
                <c:pt idx="326">
                  <c:v>-5.8519356904635324E-4</c:v>
                </c:pt>
                <c:pt idx="327">
                  <c:v>-5.8444028500474396E-4</c:v>
                </c:pt>
                <c:pt idx="328">
                  <c:v>-5.8214646954086546E-4</c:v>
                </c:pt>
                <c:pt idx="329">
                  <c:v>-5.7988748501688328E-4</c:v>
                </c:pt>
                <c:pt idx="330">
                  <c:v>-5.7911641070935592E-4</c:v>
                </c:pt>
                <c:pt idx="331">
                  <c:v>-5.766951355260445E-4</c:v>
                </c:pt>
                <c:pt idx="332">
                  <c:v>-5.7516372978793587E-4</c:v>
                </c:pt>
                <c:pt idx="333">
                  <c:v>-5.7434836927469234E-4</c:v>
                </c:pt>
                <c:pt idx="334">
                  <c:v>-5.7352291637819081E-4</c:v>
                </c:pt>
                <c:pt idx="335">
                  <c:v>-5.7093890080250995E-4</c:v>
                </c:pt>
                <c:pt idx="336">
                  <c:v>-5.7010424643127923E-4</c:v>
                </c:pt>
                <c:pt idx="337">
                  <c:v>-5.6921632423731689E-4</c:v>
                </c:pt>
                <c:pt idx="338">
                  <c:v>-5.6831346151837287E-4</c:v>
                </c:pt>
                <c:pt idx="339">
                  <c:v>-5.6739482765635256E-4</c:v>
                </c:pt>
                <c:pt idx="340">
                  <c:v>-5.6461212000896786E-4</c:v>
                </c:pt>
                <c:pt idx="341">
                  <c:v>-5.6354574243100875E-4</c:v>
                </c:pt>
                <c:pt idx="342">
                  <c:v>-5.6253877418151253E-4</c:v>
                </c:pt>
                <c:pt idx="343">
                  <c:v>-5.6151817247754126E-4</c:v>
                </c:pt>
                <c:pt idx="344">
                  <c:v>-5.6048433475296166E-4</c:v>
                </c:pt>
                <c:pt idx="345">
                  <c:v>-5.574948686472962E-4</c:v>
                </c:pt>
                <c:pt idx="346">
                  <c:v>-5.5622469691456124E-4</c:v>
                </c:pt>
                <c:pt idx="347">
                  <c:v>-5.5513076518809738E-4</c:v>
                </c:pt>
                <c:pt idx="348">
                  <c:v>-5.5402605680272582E-4</c:v>
                </c:pt>
                <c:pt idx="349">
                  <c:v>-5.5291099411352901E-4</c:v>
                </c:pt>
                <c:pt idx="350">
                  <c:v>-5.4975152734170255E-4</c:v>
                </c:pt>
                <c:pt idx="351">
                  <c:v>-5.4835577202336878E-4</c:v>
                </c:pt>
                <c:pt idx="352">
                  <c:v>-5.4719539774955052E-4</c:v>
                </c:pt>
                <c:pt idx="353">
                  <c:v>-5.4602727807075743E-4</c:v>
                </c:pt>
                <c:pt idx="354">
                  <c:v>-5.4485186026602503E-4</c:v>
                </c:pt>
                <c:pt idx="355">
                  <c:v>-5.4154626989110215E-4</c:v>
                </c:pt>
                <c:pt idx="356">
                  <c:v>-5.400862779951929E-4</c:v>
                </c:pt>
                <c:pt idx="357">
                  <c:v>-5.3888120337614108E-4</c:v>
                </c:pt>
                <c:pt idx="358">
                  <c:v>-5.3767158908423255E-4</c:v>
                </c:pt>
                <c:pt idx="359">
                  <c:v>-5.364579073259603E-4</c:v>
                </c:pt>
                <c:pt idx="360">
                  <c:v>-5.3303054885617859E-4</c:v>
                </c:pt>
                <c:pt idx="361">
                  <c:v>-5.3157207439265947E-4</c:v>
                </c:pt>
                <c:pt idx="362">
                  <c:v>-5.3034526303659456E-4</c:v>
                </c:pt>
                <c:pt idx="363">
                  <c:v>-5.2911729223659165E-4</c:v>
                </c:pt>
                <c:pt idx="364">
                  <c:v>-5.2790191597066195E-4</c:v>
                </c:pt>
                <c:pt idx="365">
                  <c:v>-5.2441499723854441E-4</c:v>
                </c:pt>
                <c:pt idx="366">
                  <c:v>-5.2325686449197133E-4</c:v>
                </c:pt>
                <c:pt idx="367">
                  <c:v>-5.2213643643358445E-4</c:v>
                </c:pt>
                <c:pt idx="368">
                  <c:v>-5.2102695544748725E-4</c:v>
                </c:pt>
                <c:pt idx="369">
                  <c:v>-5.1992569039890956E-4</c:v>
                </c:pt>
                <c:pt idx="370">
                  <c:v>-5.1644535305907181E-4</c:v>
                </c:pt>
                <c:pt idx="371">
                  <c:v>-5.1554741273684523E-4</c:v>
                </c:pt>
                <c:pt idx="372">
                  <c:v>-5.144455062038129E-4</c:v>
                </c:pt>
                <c:pt idx="373">
                  <c:v>-5.1333497630738731E-4</c:v>
                </c:pt>
                <c:pt idx="374">
                  <c:v>-5.1221294108035574E-4</c:v>
                </c:pt>
                <c:pt idx="375">
                  <c:v>-5.0860319969488828E-4</c:v>
                </c:pt>
                <c:pt idx="376">
                  <c:v>-5.0755135331655675E-4</c:v>
                </c:pt>
                <c:pt idx="377">
                  <c:v>-5.0632780771320122E-4</c:v>
                </c:pt>
                <c:pt idx="378">
                  <c:v>-5.0507501243691544E-4</c:v>
                </c:pt>
                <c:pt idx="379">
                  <c:v>-5.0378993466800547E-4</c:v>
                </c:pt>
                <c:pt idx="380">
                  <c:v>-4.999128465241826E-4</c:v>
                </c:pt>
                <c:pt idx="381">
                  <c:v>-4.9826538783474307E-4</c:v>
                </c:pt>
                <c:pt idx="382">
                  <c:v>-4.9677265085786688E-4</c:v>
                </c:pt>
                <c:pt idx="383">
                  <c:v>-4.9522898178540851E-4</c:v>
                </c:pt>
                <c:pt idx="384">
                  <c:v>-4.9363779340928001E-4</c:v>
                </c:pt>
                <c:pt idx="385">
                  <c:v>-4.8937611549829129E-4</c:v>
                </c:pt>
                <c:pt idx="386">
                  <c:v>-4.868684070417697E-4</c:v>
                </c:pt>
                <c:pt idx="387">
                  <c:v>-4.8507953527149393E-4</c:v>
                </c:pt>
                <c:pt idx="388">
                  <c:v>-4.8325393466458862E-4</c:v>
                </c:pt>
                <c:pt idx="389">
                  <c:v>-4.8139255984921096E-4</c:v>
                </c:pt>
                <c:pt idx="390">
                  <c:v>-4.7680688016280183E-4</c:v>
                </c:pt>
                <c:pt idx="391">
                  <c:v>-4.736086913247902E-4</c:v>
                </c:pt>
                <c:pt idx="392">
                  <c:v>-4.7158304515234755E-4</c:v>
                </c:pt>
                <c:pt idx="393">
                  <c:v>-4.6952752070306597E-4</c:v>
                </c:pt>
                <c:pt idx="394">
                  <c:v>-4.6744312866261751E-4</c:v>
                </c:pt>
                <c:pt idx="395">
                  <c:v>-4.5662408931316861E-4</c:v>
                </c:pt>
                <c:pt idx="396">
                  <c:v>-4.5438816470737525E-4</c:v>
                </c:pt>
                <c:pt idx="397">
                  <c:v>-4.5213067160796062E-4</c:v>
                </c:pt>
                <c:pt idx="398">
                  <c:v>-4.4707069417654208E-4</c:v>
                </c:pt>
                <c:pt idx="399">
                  <c:v>-4.4290662995243285E-4</c:v>
                </c:pt>
                <c:pt idx="400">
                  <c:v>-4.4055757625851476E-4</c:v>
                </c:pt>
                <c:pt idx="401">
                  <c:v>-4.3819352291365072E-4</c:v>
                </c:pt>
                <c:pt idx="402">
                  <c:v>-4.3581559277230763E-4</c:v>
                </c:pt>
                <c:pt idx="403">
                  <c:v>-4.3060713403618656E-4</c:v>
                </c:pt>
                <c:pt idx="404">
                  <c:v>-4.2618784184528783E-4</c:v>
                </c:pt>
                <c:pt idx="405">
                  <c:v>-4.2375786586003615E-4</c:v>
                </c:pt>
                <c:pt idx="406">
                  <c:v>-4.2132089397306353E-4</c:v>
                </c:pt>
                <c:pt idx="407">
                  <c:v>-4.1318334231647998E-4</c:v>
                </c:pt>
                <c:pt idx="408">
                  <c:v>-4.1215255356586366E-4</c:v>
                </c:pt>
                <c:pt idx="409">
                  <c:v>-4.0904850834412723E-4</c:v>
                </c:pt>
                <c:pt idx="410">
                  <c:v>-4.0658005469727072E-4</c:v>
                </c:pt>
                <c:pt idx="411">
                  <c:v>-4.0410813386683285E-4</c:v>
                </c:pt>
                <c:pt idx="412">
                  <c:v>-4.0163326317149467E-4</c:v>
                </c:pt>
                <c:pt idx="413">
                  <c:v>-3.9627814256010783E-4</c:v>
                </c:pt>
                <c:pt idx="414">
                  <c:v>-3.9171474374336256E-4</c:v>
                </c:pt>
                <c:pt idx="415">
                  <c:v>-3.8675147796198305E-4</c:v>
                </c:pt>
                <c:pt idx="416">
                  <c:v>-3.8427072066453502E-4</c:v>
                </c:pt>
                <c:pt idx="417">
                  <c:v>-3.7888678149668729E-4</c:v>
                </c:pt>
                <c:pt idx="418">
                  <c:v>-3.7436625486042085E-4</c:v>
                </c:pt>
                <c:pt idx="419">
                  <c:v>-3.7189753932102929E-4</c:v>
                </c:pt>
                <c:pt idx="420">
                  <c:v>-3.6943289973819627E-4</c:v>
                </c:pt>
                <c:pt idx="421">
                  <c:v>-3.6697289969091354E-4</c:v>
                </c:pt>
                <c:pt idx="422">
                  <c:v>-3.6158796202825319E-4</c:v>
                </c:pt>
                <c:pt idx="423">
                  <c:v>-3.5719068209452053E-4</c:v>
                </c:pt>
                <c:pt idx="424">
                  <c:v>-3.5476138500828804E-4</c:v>
                </c:pt>
                <c:pt idx="425">
                  <c:v>-3.5233757181714706E-4</c:v>
                </c:pt>
                <c:pt idx="426">
                  <c:v>-3.4991910815822052E-4</c:v>
                </c:pt>
                <c:pt idx="427">
                  <c:v>-3.44550238060897E-4</c:v>
                </c:pt>
                <c:pt idx="428">
                  <c:v>-3.4029601447247825E-4</c:v>
                </c:pt>
                <c:pt idx="429">
                  <c:v>-3.3790223591211965E-4</c:v>
                </c:pt>
                <c:pt idx="430">
                  <c:v>-3.3551297243278246E-4</c:v>
                </c:pt>
                <c:pt idx="431">
                  <c:v>-3.3312808024669045E-4</c:v>
                </c:pt>
                <c:pt idx="432">
                  <c:v>-3.2776662179147601E-4</c:v>
                </c:pt>
                <c:pt idx="433">
                  <c:v>-3.2362930154029992E-4</c:v>
                </c:pt>
                <c:pt idx="434">
                  <c:v>-3.2126406186757799E-4</c:v>
                </c:pt>
                <c:pt idx="435">
                  <c:v>-3.1890230248083327E-4</c:v>
                </c:pt>
                <c:pt idx="436">
                  <c:v>-3.1654387016618587E-4</c:v>
                </c:pt>
                <c:pt idx="437">
                  <c:v>-3.1118333193059556E-4</c:v>
                </c:pt>
                <c:pt idx="438">
                  <c:v>-3.0714030020774936E-4</c:v>
                </c:pt>
                <c:pt idx="439">
                  <c:v>-3.0479615790556295E-4</c:v>
                </c:pt>
                <c:pt idx="440">
                  <c:v>-3.0245439510961241E-4</c:v>
                </c:pt>
                <c:pt idx="441">
                  <c:v>-3.0011484917969507E-4</c:v>
                </c:pt>
                <c:pt idx="442">
                  <c:v>-2.9474864863546023E-4</c:v>
                </c:pt>
                <c:pt idx="443">
                  <c:v>-2.907755341576439E-4</c:v>
                </c:pt>
                <c:pt idx="444">
                  <c:v>-2.8844458580396659E-4</c:v>
                </c:pt>
                <c:pt idx="445">
                  <c:v>-2.8611485018913011E-4</c:v>
                </c:pt>
                <c:pt idx="446">
                  <c:v>-2.8378615524354302E-4</c:v>
                </c:pt>
                <c:pt idx="447">
                  <c:v>-2.7840737000558058E-4</c:v>
                </c:pt>
                <c:pt idx="448">
                  <c:v>-2.7447245839734645E-4</c:v>
                </c:pt>
                <c:pt idx="449">
                  <c:v>-2.7214224362322241E-4</c:v>
                </c:pt>
                <c:pt idx="450">
                  <c:v>-2.698105606764464E-4</c:v>
                </c:pt>
                <c:pt idx="451">
                  <c:v>-2.6747702913661094E-4</c:v>
                </c:pt>
                <c:pt idx="452">
                  <c:v>-2.6207061508364866E-4</c:v>
                </c:pt>
                <c:pt idx="453">
                  <c:v>-2.5811671970703222E-4</c:v>
                </c:pt>
                <c:pt idx="454">
                  <c:v>-2.557681499633091E-4</c:v>
                </c:pt>
                <c:pt idx="455">
                  <c:v>-2.5341539574424445E-4</c:v>
                </c:pt>
                <c:pt idx="456">
                  <c:v>-2.5105805884146785E-4</c:v>
                </c:pt>
                <c:pt idx="457">
                  <c:v>-2.5024092170532365E-4</c:v>
                </c:pt>
                <c:pt idx="458">
                  <c:v>-2.4157483129992626E-4</c:v>
                </c:pt>
                <c:pt idx="459">
                  <c:v>-2.3918851892132273E-4</c:v>
                </c:pt>
                <c:pt idx="460">
                  <c:v>-2.3679518124555327E-4</c:v>
                </c:pt>
                <c:pt idx="461">
                  <c:v>-2.3439440227606561E-4</c:v>
                </c:pt>
                <c:pt idx="462">
                  <c:v>-2.288844852817499E-4</c:v>
                </c:pt>
                <c:pt idx="463">
                  <c:v>-2.2470846455470409E-4</c:v>
                </c:pt>
                <c:pt idx="464">
                  <c:v>-2.222641501972095E-4</c:v>
                </c:pt>
                <c:pt idx="465">
                  <c:v>-2.1980984518582168E-4</c:v>
                </c:pt>
                <c:pt idx="466">
                  <c:v>-2.1734511573055041E-4</c:v>
                </c:pt>
                <c:pt idx="467">
                  <c:v>-2.1175926691182598E-4</c:v>
                </c:pt>
                <c:pt idx="468">
                  <c:v>-2.0737318869575239E-4</c:v>
                </c:pt>
                <c:pt idx="469">
                  <c:v>-2.0484979871483866E-4</c:v>
                </c:pt>
                <c:pt idx="470">
                  <c:v>-2.0231367396802562E-4</c:v>
                </c:pt>
                <c:pt idx="471">
                  <c:v>-1.9976471056209046E-4</c:v>
                </c:pt>
                <c:pt idx="472">
                  <c:v>-1.9408894623332474E-4</c:v>
                </c:pt>
                <c:pt idx="473">
                  <c:v>-1.8943837563970724E-4</c:v>
                </c:pt>
                <c:pt idx="474">
                  <c:v>-1.868236436910506E-4</c:v>
                </c:pt>
                <c:pt idx="475">
                  <c:v>-1.8419543961092872E-4</c:v>
                </c:pt>
                <c:pt idx="476">
                  <c:v>-1.8155365613522627E-4</c:v>
                </c:pt>
                <c:pt idx="477">
                  <c:v>-1.7578667239472203E-4</c:v>
                </c:pt>
                <c:pt idx="478">
                  <c:v>-1.7084856610589399E-4</c:v>
                </c:pt>
                <c:pt idx="479">
                  <c:v>-1.6813725980893815E-4</c:v>
                </c:pt>
                <c:pt idx="480">
                  <c:v>-1.6541172040643887E-4</c:v>
                </c:pt>
                <c:pt idx="481">
                  <c:v>-1.6267183725977453E-4</c:v>
                </c:pt>
                <c:pt idx="482">
                  <c:v>-1.5681456968026601E-4</c:v>
                </c:pt>
                <c:pt idx="483">
                  <c:v>-1.5156663759219923E-4</c:v>
                </c:pt>
                <c:pt idx="484">
                  <c:v>-1.4875335927734526E-4</c:v>
                </c:pt>
                <c:pt idx="485">
                  <c:v>-1.4592506326428304E-4</c:v>
                </c:pt>
                <c:pt idx="486">
                  <c:v>-1.4308163554119883E-4</c:v>
                </c:pt>
                <c:pt idx="487">
                  <c:v>-1.3713514699144764E-4</c:v>
                </c:pt>
                <c:pt idx="488">
                  <c:v>-1.3155431040457824E-4</c:v>
                </c:pt>
                <c:pt idx="489">
                  <c:v>-1.2863349705646273E-4</c:v>
                </c:pt>
                <c:pt idx="490">
                  <c:v>-1.2569697159892548E-4</c:v>
                </c:pt>
                <c:pt idx="491">
                  <c:v>-1.2274518697365062E-4</c:v>
                </c:pt>
                <c:pt idx="492">
                  <c:v>-1.1671282688569455E-4</c:v>
                </c:pt>
                <c:pt idx="493">
                  <c:v>-1.1079690521021325E-4</c:v>
                </c:pt>
                <c:pt idx="494">
                  <c:v>-1.0777744105194679E-4</c:v>
                </c:pt>
                <c:pt idx="495">
                  <c:v>-1.0474618824548573E-4</c:v>
                </c:pt>
                <c:pt idx="496">
                  <c:v>-1.017037372095029E-4</c:v>
                </c:pt>
                <c:pt idx="497">
                  <c:v>-9.5613265344693531E-5</c:v>
                </c:pt>
                <c:pt idx="498">
                  <c:v>-8.9433879166159465E-5</c:v>
                </c:pt>
                <c:pt idx="499">
                  <c:v>-8.6344413281395406E-5</c:v>
                </c:pt>
                <c:pt idx="500">
                  <c:v>-8.3247363689489628E-5</c:v>
                </c:pt>
                <c:pt idx="501">
                  <c:v>-8.0143344813146631E-5</c:v>
                </c:pt>
                <c:pt idx="502">
                  <c:v>-7.853812279567452E-5</c:v>
                </c:pt>
                <c:pt idx="503">
                  <c:v>-6.7669984948381649E-5</c:v>
                </c:pt>
                <c:pt idx="504">
                  <c:v>-6.4540456023389828E-5</c:v>
                </c:pt>
                <c:pt idx="505">
                  <c:v>-6.1407716371480789E-5</c:v>
                </c:pt>
                <c:pt idx="506">
                  <c:v>-5.8272404423551729E-5</c:v>
                </c:pt>
                <c:pt idx="507">
                  <c:v>-5.2170342718460223E-5</c:v>
                </c:pt>
                <c:pt idx="508">
                  <c:v>-4.5718322341821195E-5</c:v>
                </c:pt>
                <c:pt idx="509">
                  <c:v>-4.2579845430587001E-5</c:v>
                </c:pt>
                <c:pt idx="510">
                  <c:v>-3.9442698842054124E-5</c:v>
                </c:pt>
                <c:pt idx="511">
                  <c:v>-3.6307545018487986E-5</c:v>
                </c:pt>
                <c:pt idx="512">
                  <c:v>-3.0252203979390515E-5</c:v>
                </c:pt>
                <c:pt idx="513">
                  <c:v>-2.3797396089434905E-5</c:v>
                </c:pt>
                <c:pt idx="514">
                  <c:v>-2.0678328610946675E-5</c:v>
                </c:pt>
                <c:pt idx="515">
                  <c:v>-1.7562675255908154E-5</c:v>
                </c:pt>
                <c:pt idx="516">
                  <c:v>-1.4450432499796197E-5</c:v>
                </c:pt>
                <c:pt idx="517">
                  <c:v>-8.4613943980015681E-6</c:v>
                </c:pt>
                <c:pt idx="518">
                  <c:v>1.3165296900173199E-5</c:v>
                </c:pt>
                <c:pt idx="519">
                  <c:v>3.4629479001404008E-5</c:v>
                </c:pt>
                <c:pt idx="520">
                  <c:v>5.5933192845533055E-5</c:v>
                </c:pt>
                <c:pt idx="521">
                  <c:v>7.7078911272367918E-5</c:v>
                </c:pt>
                <c:pt idx="522">
                  <c:v>9.8069539062194119E-5</c:v>
                </c:pt>
                <c:pt idx="523">
                  <c:v>1.189084129795548E-4</c:v>
                </c:pt>
                <c:pt idx="524">
                  <c:v>1.3959930181223863E-4</c:v>
                </c:pt>
                <c:pt idx="525">
                  <c:v>1.6014640641288138E-4</c:v>
                </c:pt>
                <c:pt idx="526">
                  <c:v>1.8055435973860726E-4</c:v>
                </c:pt>
                <c:pt idx="527">
                  <c:v>1.969284635201079E-4</c:v>
                </c:pt>
                <c:pt idx="528">
                  <c:v>2.2097350513841296E-4</c:v>
                </c:pt>
                <c:pt idx="529">
                  <c:v>2.4099612398765922E-4</c:v>
                </c:pt>
                <c:pt idx="530">
                  <c:v>2.6090244518485196E-4</c:v>
                </c:pt>
                <c:pt idx="531">
                  <c:v>2.8658896310452316E-4</c:v>
                </c:pt>
                <c:pt idx="532">
                  <c:v>3.0624275253988959E-4</c:v>
                </c:pt>
                <c:pt idx="533">
                  <c:v>3.2580257669454892E-4</c:v>
                </c:pt>
                <c:pt idx="534">
                  <c:v>3.4527672055128318E-4</c:v>
                </c:pt>
                <c:pt idx="535">
                  <c:v>3.6467390390298017E-4</c:v>
                </c:pt>
                <c:pt idx="536">
                  <c:v>3.8400328138920681E-4</c:v>
                </c:pt>
                <c:pt idx="537">
                  <c:v>4.0327444253234477E-4</c:v>
                </c:pt>
                <c:pt idx="538">
                  <c:v>4.2249741177328786E-4</c:v>
                </c:pt>
                <c:pt idx="539">
                  <c:v>4.4168264850954852E-4</c:v>
                </c:pt>
                <c:pt idx="540">
                  <c:v>4.6216735660618597E-4</c:v>
                </c:pt>
                <c:pt idx="541">
                  <c:v>4.8132197924109164E-4</c:v>
                </c:pt>
                <c:pt idx="542">
                  <c:v>5.0047415973639197E-4</c:v>
                </c:pt>
                <c:pt idx="543">
                  <c:v>5.1963608276874268E-4</c:v>
                </c:pt>
                <c:pt idx="544">
                  <c:v>5.3882036698809385E-4</c:v>
                </c:pt>
                <c:pt idx="545">
                  <c:v>5.5804006506049713E-4</c:v>
                </c:pt>
                <c:pt idx="546">
                  <c:v>5.7730866371571857E-4</c:v>
                </c:pt>
                <c:pt idx="547">
                  <c:v>6.0217688331470085E-4</c:v>
                </c:pt>
                <c:pt idx="548">
                  <c:v>6.1604868029595554E-4</c:v>
                </c:pt>
                <c:pt idx="549">
                  <c:v>6.3554924243915741E-4</c:v>
                </c:pt>
                <c:pt idx="550">
                  <c:v>6.5515699370747617E-4</c:v>
                </c:pt>
                <c:pt idx="551">
                  <c:v>6.7488759191453669E-4</c:v>
                </c:pt>
                <c:pt idx="552">
                  <c:v>6.9475712926288214E-4</c:v>
                </c:pt>
                <c:pt idx="553">
                  <c:v>7.1478213240927697E-4</c:v>
                </c:pt>
                <c:pt idx="554">
                  <c:v>7.3497956253263058E-4</c:v>
                </c:pt>
                <c:pt idx="555">
                  <c:v>7.5536681540716306E-4</c:v>
                </c:pt>
                <c:pt idx="556">
                  <c:v>7.7596172147884653E-4</c:v>
                </c:pt>
                <c:pt idx="557">
                  <c:v>7.9678254594534135E-4</c:v>
                </c:pt>
                <c:pt idx="558">
                  <c:v>8.1784798884248426E-4</c:v>
                </c:pt>
                <c:pt idx="559">
                  <c:v>8.3917718513470789E-4</c:v>
                </c:pt>
                <c:pt idx="560">
                  <c:v>8.6078970481004663E-4</c:v>
                </c:pt>
                <c:pt idx="561">
                  <c:v>8.8270555298300554E-4</c:v>
                </c:pt>
                <c:pt idx="562">
                  <c:v>9.0494516999917543E-4</c:v>
                </c:pt>
                <c:pt idx="563">
                  <c:v>9.2752943155186148E-4</c:v>
                </c:pt>
                <c:pt idx="564">
                  <c:v>9.504796487987111E-4</c:v>
                </c:pt>
                <c:pt idx="565">
                  <c:v>9.7381756849079066E-4</c:v>
                </c:pt>
                <c:pt idx="566">
                  <c:v>9.9756537310472112E-4</c:v>
                </c:pt>
                <c:pt idx="567">
                  <c:v>1.0217456809844211E-3</c:v>
                </c:pt>
                <c:pt idx="568">
                  <c:v>1.0463815074450093E-3</c:v>
                </c:pt>
                <c:pt idx="569">
                  <c:v>1.0714900379417301E-3</c:v>
                </c:pt>
                <c:pt idx="570">
                  <c:v>1.0970712434706805E-3</c:v>
                </c:pt>
                <c:pt idx="571">
                  <c:v>1.1231214850808619E-3</c:v>
                </c:pt>
                <c:pt idx="572">
                  <c:v>1.1496369318493732E-3</c:v>
                </c:pt>
                <c:pt idx="573">
                  <c:v>1.1766135608383844E-3</c:v>
                </c:pt>
                <c:pt idx="574">
                  <c:v>1.2040471570497089E-3</c:v>
                </c:pt>
                <c:pt idx="575">
                  <c:v>1.2319333133795939E-3</c:v>
                </c:pt>
                <c:pt idx="576">
                  <c:v>1.2602674305711079E-3</c:v>
                </c:pt>
                <c:pt idx="577">
                  <c:v>1.2890447171660913E-3</c:v>
                </c:pt>
                <c:pt idx="578">
                  <c:v>1.3182601894544878E-3</c:v>
                </c:pt>
                <c:pt idx="579">
                  <c:v>1.3479086714256389E-3</c:v>
                </c:pt>
                <c:pt idx="580">
                  <c:v>1.3779847947158676E-3</c:v>
                </c:pt>
                <c:pt idx="581">
                  <c:v>1.4084829985554056E-3</c:v>
                </c:pt>
                <c:pt idx="582">
                  <c:v>1.4393975297166321E-3</c:v>
                </c:pt>
                <c:pt idx="583">
                  <c:v>1.4752305750178754E-3</c:v>
                </c:pt>
                <c:pt idx="584">
                  <c:v>1.5070169677519846E-3</c:v>
                </c:pt>
                <c:pt idx="585">
                  <c:v>1.5392003526762536E-3</c:v>
                </c:pt>
                <c:pt idx="586">
                  <c:v>1.571774178644827E-3</c:v>
                </c:pt>
                <c:pt idx="587">
                  <c:v>1.6047317017652658E-3</c:v>
                </c:pt>
                <c:pt idx="588">
                  <c:v>1.6380659853395779E-3</c:v>
                </c:pt>
                <c:pt idx="589">
                  <c:v>1.6717698998043756E-3</c:v>
                </c:pt>
                <c:pt idx="590">
                  <c:v>1.7058361226740901E-3</c:v>
                </c:pt>
                <c:pt idx="591">
                  <c:v>1.7402571384771981E-3</c:v>
                </c:pt>
                <c:pt idx="592">
                  <c:v>1.7722999383543304E-3</c:v>
                </c:pt>
                <c:pt idx="593">
                  <c:v>1.8073911551443251E-3</c:v>
                </c:pt>
                <c:pt idx="594">
                  <c:v>1.8428142409752802E-3</c:v>
                </c:pt>
                <c:pt idx="595">
                  <c:v>1.8785608942561102E-3</c:v>
                </c:pt>
                <c:pt idx="596">
                  <c:v>1.9146226195821063E-3</c:v>
                </c:pt>
                <c:pt idx="597">
                  <c:v>1.9509907276705504E-3</c:v>
                </c:pt>
                <c:pt idx="598">
                  <c:v>1.9981856005337841E-3</c:v>
                </c:pt>
                <c:pt idx="599">
                  <c:v>2.0352203424550764E-3</c:v>
                </c:pt>
                <c:pt idx="600">
                  <c:v>2.0725315508105524E-3</c:v>
                </c:pt>
                <c:pt idx="601">
                  <c:v>2.1101097047076453E-3</c:v>
                </c:pt>
                <c:pt idx="602">
                  <c:v>2.1479450890448649E-3</c:v>
                </c:pt>
                <c:pt idx="603">
                  <c:v>2.1860277944496004E-3</c:v>
                </c:pt>
                <c:pt idx="604">
                  <c:v>2.2243477172170204E-3</c:v>
                </c:pt>
                <c:pt idx="605">
                  <c:v>2.2628945592465611E-3</c:v>
                </c:pt>
                <c:pt idx="606">
                  <c:v>2.3016578279819186E-3</c:v>
                </c:pt>
                <c:pt idx="607">
                  <c:v>2.340626836348416E-3</c:v>
                </c:pt>
                <c:pt idx="608">
                  <c:v>2.3797907026936525E-3</c:v>
                </c:pt>
                <c:pt idx="609">
                  <c:v>2.419138350726182E-3</c:v>
                </c:pt>
                <c:pt idx="610">
                  <c:v>2.4586585094566026E-3</c:v>
                </c:pt>
                <c:pt idx="611">
                  <c:v>2.4983397131390821E-3</c:v>
                </c:pt>
                <c:pt idx="612">
                  <c:v>2.5381703012135413E-3</c:v>
                </c:pt>
                <c:pt idx="613">
                  <c:v>2.5781384182473996E-3</c:v>
                </c:pt>
                <c:pt idx="614">
                  <c:v>2.618232013881261E-3</c:v>
                </c:pt>
                <c:pt idx="615">
                  <c:v>2.6584388427721949E-3</c:v>
                </c:pt>
                <c:pt idx="616">
                  <c:v>2.6987464645411726E-3</c:v>
                </c:pt>
                <c:pt idx="617">
                  <c:v>2.7391422437196325E-3</c:v>
                </c:pt>
                <c:pt idx="618">
                  <c:v>2.779613349698451E-3</c:v>
                </c:pt>
                <c:pt idx="619">
                  <c:v>2.8201467566769168E-3</c:v>
                </c:pt>
                <c:pt idx="620">
                  <c:v>2.8607294380133459E-3</c:v>
                </c:pt>
                <c:pt idx="621">
                  <c:v>2.9013546266344809E-3</c:v>
                </c:pt>
                <c:pt idx="622">
                  <c:v>2.9420232895982076E-3</c:v>
                </c:pt>
                <c:pt idx="623">
                  <c:v>2.9827369251837254E-3</c:v>
                </c:pt>
                <c:pt idx="624">
                  <c:v>3.0234971041958902E-3</c:v>
                </c:pt>
                <c:pt idx="625">
                  <c:v>3.0643054699790117E-3</c:v>
                </c:pt>
                <c:pt idx="626">
                  <c:v>3.1051637384330606E-3</c:v>
                </c:pt>
                <c:pt idx="627">
                  <c:v>3.1460736980307488E-3</c:v>
                </c:pt>
                <c:pt idx="628">
                  <c:v>3.1870372098315473E-3</c:v>
                </c:pt>
                <c:pt idx="629">
                  <c:v>3.2280562074987677E-3</c:v>
                </c:pt>
                <c:pt idx="630">
                  <c:v>3.2691326973151116E-3</c:v>
                </c:pt>
                <c:pt idx="631">
                  <c:v>3.3102687581988773E-3</c:v>
                </c:pt>
                <c:pt idx="632">
                  <c:v>3.3514665417203834E-3</c:v>
                </c:pt>
                <c:pt idx="633">
                  <c:v>3.3927282721179577E-3</c:v>
                </c:pt>
                <c:pt idx="634">
                  <c:v>3.4340562463145811E-3</c:v>
                </c:pt>
                <c:pt idx="635">
                  <c:v>3.4754528339347502E-3</c:v>
                </c:pt>
                <c:pt idx="636">
                  <c:v>3.5169204773206832E-3</c:v>
                </c:pt>
                <c:pt idx="637">
                  <c:v>3.5584616915496233E-3</c:v>
                </c:pt>
                <c:pt idx="638">
                  <c:v>3.6000790644502615E-3</c:v>
                </c:pt>
                <c:pt idx="639">
                  <c:v>3.641775256620476E-3</c:v>
                </c:pt>
                <c:pt idx="640">
                  <c:v>3.6835530014444171E-3</c:v>
                </c:pt>
                <c:pt idx="641">
                  <c:v>3.7254151051093662E-3</c:v>
                </c:pt>
                <c:pt idx="642">
                  <c:v>3.7673644466243556E-3</c:v>
                </c:pt>
                <c:pt idx="643">
                  <c:v>3.8094039778374653E-3</c:v>
                </c:pt>
                <c:pt idx="644">
                  <c:v>3.8515367234533472E-3</c:v>
                </c:pt>
                <c:pt idx="645">
                  <c:v>3.8937657810518369E-3</c:v>
                </c:pt>
                <c:pt idx="646">
                  <c:v>3.936094321106573E-3</c:v>
                </c:pt>
                <c:pt idx="647">
                  <c:v>3.9785255870031684E-3</c:v>
                </c:pt>
                <c:pt idx="648">
                  <c:v>4.0210628950578323E-3</c:v>
                </c:pt>
                <c:pt idx="649">
                  <c:v>4.0637096345368566E-3</c:v>
                </c:pt>
                <c:pt idx="650">
                  <c:v>4.1191021428757186E-3</c:v>
                </c:pt>
                <c:pt idx="651">
                  <c:v>4.1493453296970219E-3</c:v>
                </c:pt>
                <c:pt idx="652">
                  <c:v>4.1923414288335238E-3</c:v>
                </c:pt>
                <c:pt idx="653">
                  <c:v>4.2354612463445292E-3</c:v>
                </c:pt>
                <c:pt idx="654">
                  <c:v>4.2787085365389027E-3</c:v>
                </c:pt>
                <c:pt idx="655">
                  <c:v>4.3220871267934157E-3</c:v>
                </c:pt>
                <c:pt idx="656">
                  <c:v>4.3656009175753047E-3</c:v>
                </c:pt>
                <c:pt idx="657">
                  <c:v>4.4092538824617644E-3</c:v>
                </c:pt>
                <c:pt idx="658">
                  <c:v>4.4530500681625E-3</c:v>
                </c:pt>
                <c:pt idx="659">
                  <c:v>4.4969935945409758E-3</c:v>
                </c:pt>
                <c:pt idx="660">
                  <c:v>4.5410886546367523E-3</c:v>
                </c:pt>
                <c:pt idx="661">
                  <c:v>4.5853395146873846E-3</c:v>
                </c:pt>
                <c:pt idx="662">
                  <c:v>4.6297505141509798E-3</c:v>
                </c:pt>
                <c:pt idx="663">
                  <c:v>4.6743260657302887E-3</c:v>
                </c:pt>
                <c:pt idx="664">
                  <c:v>4.7190706553950443E-3</c:v>
                </c:pt>
                <c:pt idx="665">
                  <c:v>4.7639888424064903E-3</c:v>
                </c:pt>
                <c:pt idx="666">
                  <c:v>4.8090852593410298E-3</c:v>
                </c:pt>
                <c:pt idx="667">
                  <c:v>4.854364612115197E-3</c:v>
                </c:pt>
                <c:pt idx="668">
                  <c:v>4.8998316800108379E-3</c:v>
                </c:pt>
                <c:pt idx="669">
                  <c:v>4.945491315699861E-3</c:v>
                </c:pt>
                <c:pt idx="670">
                  <c:v>4.9913484452709551E-3</c:v>
                </c:pt>
                <c:pt idx="671">
                  <c:v>5.037408068255647E-3</c:v>
                </c:pt>
                <c:pt idx="672">
                  <c:v>5.0836752194425234E-3</c:v>
                </c:pt>
                <c:pt idx="673">
                  <c:v>5.1301516655281824E-3</c:v>
                </c:pt>
                <c:pt idx="674">
                  <c:v>5.1768332917887187E-3</c:v>
                </c:pt>
                <c:pt idx="675">
                  <c:v>5.2237153226386166E-3</c:v>
                </c:pt>
                <c:pt idx="676">
                  <c:v>5.2707929165536531E-3</c:v>
                </c:pt>
                <c:pt idx="677">
                  <c:v>5.3180611660470292E-3</c:v>
                </c:pt>
                <c:pt idx="678">
                  <c:v>5.3655150976435221E-3</c:v>
                </c:pt>
                <c:pt idx="679">
                  <c:v>5.4131496718554028E-3</c:v>
                </c:pt>
                <c:pt idx="680">
                  <c:v>5.4609597831565852E-3</c:v>
                </c:pt>
                <c:pt idx="681">
                  <c:v>5.5089402599585429E-3</c:v>
                </c:pt>
                <c:pt idx="682">
                  <c:v>5.5570858645849017E-3</c:v>
                </c:pt>
                <c:pt idx="683">
                  <c:v>5.6053912932473478E-3</c:v>
                </c:pt>
                <c:pt idx="684">
                  <c:v>5.6538511760208833E-3</c:v>
                </c:pt>
                <c:pt idx="685">
                  <c:v>5.7024600768190792E-3</c:v>
                </c:pt>
                <c:pt idx="686">
                  <c:v>5.751212493370639E-3</c:v>
                </c:pt>
                <c:pt idx="687">
                  <c:v>5.8001028571948712E-3</c:v>
                </c:pt>
                <c:pt idx="688">
                  <c:v>5.8491255335769458E-3</c:v>
                </c:pt>
                <c:pt idx="689">
                  <c:v>5.8982748215462063E-3</c:v>
                </c:pt>
                <c:pt idx="690">
                  <c:v>5.9475449538498974E-3</c:v>
                </c:pt>
                <c:pt idx="691">
                  <c:v>5.996930096932352E-3</c:v>
                </c:pt>
                <c:pt idx="692">
                  <c:v>6.0464243509102487E-3</c:v>
                </c:pt>
                <c:pt idx="693">
                  <c:v>6.0960217495502718E-3</c:v>
                </c:pt>
                <c:pt idx="694">
                  <c:v>6.1457162602467728E-3</c:v>
                </c:pt>
                <c:pt idx="695">
                  <c:v>6.1955017839983393E-3</c:v>
                </c:pt>
                <c:pt idx="696">
                  <c:v>6.2453721553874251E-3</c:v>
                </c:pt>
                <c:pt idx="697">
                  <c:v>6.2953211425562589E-3</c:v>
                </c:pt>
                <c:pt idx="698">
                  <c:v>6.3453424471875772E-3</c:v>
                </c:pt>
                <c:pt idx="699">
                  <c:v>6.3954297044816243E-3</c:v>
                </c:pt>
                <c:pt idx="700">
                  <c:v>6.4455764831364429E-3</c:v>
                </c:pt>
                <c:pt idx="701">
                  <c:v>6.510459384347478E-3</c:v>
                </c:pt>
                <c:pt idx="702">
                  <c:v>6.5460225466851688E-3</c:v>
                </c:pt>
                <c:pt idx="703">
                  <c:v>6.596308636279101E-3</c:v>
                </c:pt>
                <c:pt idx="704">
                  <c:v>6.6466278565950887E-3</c:v>
                </c:pt>
                <c:pt idx="705">
                  <c:v>6.6969734435177288E-3</c:v>
                </c:pt>
                <c:pt idx="706">
                  <c:v>6.7473385663118094E-3</c:v>
                </c:pt>
                <c:pt idx="707">
                  <c:v>6.7977163276039185E-3</c:v>
                </c:pt>
                <c:pt idx="708">
                  <c:v>6.8480997633649232E-3</c:v>
                </c:pt>
                <c:pt idx="709">
                  <c:v>6.8984818428928837E-3</c:v>
                </c:pt>
                <c:pt idx="710">
                  <c:v>6.9488554687959754E-3</c:v>
                </c:pt>
                <c:pt idx="711">
                  <c:v>6.9992134769764998E-3</c:v>
                </c:pt>
                <c:pt idx="712">
                  <c:v>7.0495486366153361E-3</c:v>
                </c:pt>
                <c:pt idx="713">
                  <c:v>7.0998536501570468E-3</c:v>
                </c:pt>
                <c:pt idx="714">
                  <c:v>7.150121153294331E-3</c:v>
                </c:pt>
                <c:pt idx="715">
                  <c:v>7.2003437149551017E-3</c:v>
                </c:pt>
                <c:pt idx="716">
                  <c:v>7.2505138372878147E-3</c:v>
                </c:pt>
                <c:pt idx="717">
                  <c:v>7.3006239556505162E-3</c:v>
                </c:pt>
                <c:pt idx="718">
                  <c:v>7.3506664385968269E-3</c:v>
                </c:pt>
                <c:pt idx="719">
                  <c:v>7.400633587864993E-3</c:v>
                </c:pt>
                <c:pt idx="720">
                  <c:v>7.4505176383673722E-3</c:v>
                </c:pt>
                <c:pt idx="721">
                  <c:v>7.5003107581797053E-3</c:v>
                </c:pt>
                <c:pt idx="722">
                  <c:v>7.5500050485316971E-3</c:v>
                </c:pt>
                <c:pt idx="723">
                  <c:v>7.5995925437989135E-3</c:v>
                </c:pt>
                <c:pt idx="724">
                  <c:v>7.6490652153519759E-3</c:v>
                </c:pt>
                <c:pt idx="725">
                  <c:v>7.6984169340224805E-3</c:v>
                </c:pt>
                <c:pt idx="726">
                  <c:v>7.7476467033789943E-3</c:v>
                </c:pt>
                <c:pt idx="727">
                  <c:v>7.7967543889044645E-3</c:v>
                </c:pt>
                <c:pt idx="728">
                  <c:v>7.8457398870843235E-3</c:v>
                </c:pt>
                <c:pt idx="729">
                  <c:v>7.8946031254135008E-3</c:v>
                </c:pt>
                <c:pt idx="730">
                  <c:v>7.9433440624034294E-3</c:v>
                </c:pt>
                <c:pt idx="731">
                  <c:v>7.9919626875905904E-3</c:v>
                </c:pt>
                <c:pt idx="732">
                  <c:v>8.0404590215439539E-3</c:v>
                </c:pt>
                <c:pt idx="733">
                  <c:v>8.0888331158722113E-3</c:v>
                </c:pt>
                <c:pt idx="734">
                  <c:v>8.137085053231654E-3</c:v>
                </c:pt>
                <c:pt idx="735">
                  <c:v>8.1852149473327484E-3</c:v>
                </c:pt>
                <c:pt idx="736">
                  <c:v>8.2332229429493298E-3</c:v>
                </c:pt>
                <c:pt idx="737">
                  <c:v>8.2811092159232082E-3</c:v>
                </c:pt>
                <c:pt idx="738">
                  <c:v>8.3288739731744495E-3</c:v>
                </c:pt>
                <c:pt idx="739">
                  <c:v>8.3765174527053333E-3</c:v>
                </c:pt>
                <c:pt idx="740">
                  <c:v>8.4240399236110673E-3</c:v>
                </c:pt>
                <c:pt idx="741">
                  <c:v>8.4714416860835265E-3</c:v>
                </c:pt>
                <c:pt idx="742">
                  <c:v>8.5187230714204396E-3</c:v>
                </c:pt>
                <c:pt idx="743">
                  <c:v>8.5658844420317404E-3</c:v>
                </c:pt>
                <c:pt idx="744">
                  <c:v>8.6129261914461505E-3</c:v>
                </c:pt>
                <c:pt idx="745">
                  <c:v>8.6598487443188266E-3</c:v>
                </c:pt>
                <c:pt idx="746">
                  <c:v>8.7066525564368502E-3</c:v>
                </c:pt>
                <c:pt idx="747">
                  <c:v>8.7533381147275394E-3</c:v>
                </c:pt>
                <c:pt idx="748">
                  <c:v>8.8099596638952192E-3</c:v>
                </c:pt>
                <c:pt idx="749">
                  <c:v>8.8563923448288819E-3</c:v>
                </c:pt>
                <c:pt idx="750">
                  <c:v>8.902708660653038E-3</c:v>
                </c:pt>
                <c:pt idx="751">
                  <c:v>8.9489092064953344E-3</c:v>
                </c:pt>
                <c:pt idx="752">
                  <c:v>8.9816826892422496E-3</c:v>
                </c:pt>
                <c:pt idx="753">
                  <c:v>9.0409655233536258E-3</c:v>
                </c:pt>
                <c:pt idx="754">
                  <c:v>9.0868226392525255E-3</c:v>
                </c:pt>
                <c:pt idx="755">
                  <c:v>9.1325666749483957E-3</c:v>
                </c:pt>
                <c:pt idx="756">
                  <c:v>9.1781983802340771E-3</c:v>
                </c:pt>
                <c:pt idx="757">
                  <c:v>9.2237185358550345E-3</c:v>
                </c:pt>
                <c:pt idx="758">
                  <c:v>9.2691279535150172E-3</c:v>
                </c:pt>
                <c:pt idx="759">
                  <c:v>9.3144274758819156E-3</c:v>
                </c:pt>
                <c:pt idx="760">
                  <c:v>9.3596179765947207E-3</c:v>
                </c:pt>
                <c:pt idx="761">
                  <c:v>9.4047003602685062E-3</c:v>
                </c:pt>
                <c:pt idx="762">
                  <c:v>9.4496755625011804E-3</c:v>
                </c:pt>
                <c:pt idx="763">
                  <c:v>9.4945445498795487E-3</c:v>
                </c:pt>
                <c:pt idx="764">
                  <c:v>9.5393083199851979E-3</c:v>
                </c:pt>
                <c:pt idx="765">
                  <c:v>9.5741983989569342E-3</c:v>
                </c:pt>
                <c:pt idx="766">
                  <c:v>9.6285243537115421E-3</c:v>
                </c:pt>
                <c:pt idx="767">
                  <c:v>9.6729787675213941E-3</c:v>
                </c:pt>
                <c:pt idx="768">
                  <c:v>9.7173322644477002E-3</c:v>
                </c:pt>
                <c:pt idx="769">
                  <c:v>9.7615859971334415E-3</c:v>
                </c:pt>
                <c:pt idx="770">
                  <c:v>9.8057411492504763E-3</c:v>
                </c:pt>
                <c:pt idx="771">
                  <c:v>9.8497989355062661E-3</c:v>
                </c:pt>
                <c:pt idx="772">
                  <c:v>9.8937606016493186E-3</c:v>
                </c:pt>
                <c:pt idx="773">
                  <c:v>9.9376274244743889E-3</c:v>
                </c:pt>
                <c:pt idx="774">
                  <c:v>9.9717819532735945E-3</c:v>
                </c:pt>
                <c:pt idx="775">
                  <c:v>1.0025081802617365E-2</c:v>
                </c:pt>
                <c:pt idx="776">
                  <c:v>1.0068672066808834E-2</c:v>
                </c:pt>
                <c:pt idx="777">
                  <c:v>1.0112171974688085E-2</c:v>
                </c:pt>
                <c:pt idx="778">
                  <c:v>1.015557828520791E-2</c:v>
                </c:pt>
                <c:pt idx="779">
                  <c:v>1.0198886804296042E-2</c:v>
                </c:pt>
                <c:pt idx="780">
                  <c:v>1.0242093310755396E-2</c:v>
                </c:pt>
                <c:pt idx="781">
                  <c:v>1.0285193556263407E-2</c:v>
                </c:pt>
                <c:pt idx="782">
                  <c:v>1.0328183265369431E-2</c:v>
                </c:pt>
                <c:pt idx="783">
                  <c:v>1.0371058135494521E-2</c:v>
                </c:pt>
                <c:pt idx="784">
                  <c:v>1.0413813836930345E-2</c:v>
                </c:pt>
                <c:pt idx="785">
                  <c:v>1.0456446012838756E-2</c:v>
                </c:pt>
                <c:pt idx="786">
                  <c:v>1.0498950279251344E-2</c:v>
                </c:pt>
                <c:pt idx="787">
                  <c:v>1.0532022407588411E-2</c:v>
                </c:pt>
                <c:pt idx="788">
                  <c:v>1.0583557412062643E-2</c:v>
                </c:pt>
                <c:pt idx="789">
                  <c:v>1.0625651374873051E-2</c:v>
                </c:pt>
                <c:pt idx="790">
                  <c:v>1.0667599621011251E-2</c:v>
                </c:pt>
                <c:pt idx="791">
                  <c:v>1.0715356246160259E-2</c:v>
                </c:pt>
                <c:pt idx="792">
                  <c:v>1.0753941640101416E-2</c:v>
                </c:pt>
                <c:pt idx="793">
                  <c:v>1.079541602643738E-2</c:v>
                </c:pt>
                <c:pt idx="794">
                  <c:v>1.0836726216709731E-2</c:v>
                </c:pt>
                <c:pt idx="795">
                  <c:v>1.087786757417473E-2</c:v>
                </c:pt>
                <c:pt idx="796">
                  <c:v>1.0918835434897087E-2</c:v>
                </c:pt>
                <c:pt idx="797">
                  <c:v>1.0959625107754547E-2</c:v>
                </c:pt>
                <c:pt idx="798">
                  <c:v>1.1000231874438746E-2</c:v>
                </c:pt>
                <c:pt idx="799">
                  <c:v>1.104065098946002E-2</c:v>
                </c:pt>
                <c:pt idx="800">
                  <c:v>1.1080877680149781E-2</c:v>
                </c:pt>
                <c:pt idx="801">
                  <c:v>1.1120907146664459E-2</c:v>
                </c:pt>
                <c:pt idx="802">
                  <c:v>1.1160734561989844E-2</c:v>
                </c:pt>
                <c:pt idx="803">
                  <c:v>1.1200355071944789E-2</c:v>
                </c:pt>
                <c:pt idx="804">
                  <c:v>1.125651187546259E-2</c:v>
                </c:pt>
                <c:pt idx="805">
                  <c:v>1.1278955823215482E-2</c:v>
                </c:pt>
                <c:pt idx="806">
                  <c:v>1.1317926220380014E-2</c:v>
                </c:pt>
                <c:pt idx="807">
                  <c:v>1.1359458541593719E-2</c:v>
                </c:pt>
                <c:pt idx="808">
                  <c:v>1.139518224378791E-2</c:v>
                </c:pt>
                <c:pt idx="809">
                  <c:v>1.14443005510557E-2</c:v>
                </c:pt>
                <c:pt idx="810">
                  <c:v>1.1482269867397475E-2</c:v>
                </c:pt>
                <c:pt idx="811">
                  <c:v>1.1519990944423242E-2</c:v>
                </c:pt>
                <c:pt idx="812">
                  <c:v>1.155745865999752E-2</c:v>
                </c:pt>
                <c:pt idx="813">
                  <c:v>1.1594667864740206E-2</c:v>
                </c:pt>
                <c:pt idx="814">
                  <c:v>1.1631613382032937E-2</c:v>
                </c:pt>
                <c:pt idx="815">
                  <c:v>1.166829000802915E-2</c:v>
                </c:pt>
                <c:pt idx="816">
                  <c:v>1.1704692511661761E-2</c:v>
                </c:pt>
                <c:pt idx="817">
                  <c:v>1.174081563465279E-2</c:v>
                </c:pt>
                <c:pt idx="818">
                  <c:v>1.1776654091523666E-2</c:v>
                </c:pt>
                <c:pt idx="819">
                  <c:v>1.1812202569605067E-2</c:v>
                </c:pt>
                <c:pt idx="820">
                  <c:v>1.1847455729046351E-2</c:v>
                </c:pt>
                <c:pt idx="821">
                  <c:v>1.1882408202827811E-2</c:v>
                </c:pt>
                <c:pt idx="822">
                  <c:v>1.1917054596771413E-2</c:v>
                </c:pt>
                <c:pt idx="823">
                  <c:v>1.1951389489551959E-2</c:v>
                </c:pt>
                <c:pt idx="824">
                  <c:v>1.1985407432709793E-2</c:v>
                </c:pt>
                <c:pt idx="825">
                  <c:v>1.2019102950663503E-2</c:v>
                </c:pt>
                <c:pt idx="826">
                  <c:v>1.2052470540722183E-2</c:v>
                </c:pt>
                <c:pt idx="827">
                  <c:v>1.2085504673099231E-2</c:v>
                </c:pt>
                <c:pt idx="828">
                  <c:v>1.2118199792453913E-2</c:v>
                </c:pt>
                <c:pt idx="829">
                  <c:v>1.215055155991001E-2</c:v>
                </c:pt>
                <c:pt idx="830">
                  <c:v>1.2182559533310525E-2</c:v>
                </c:pt>
                <c:pt idx="831">
                  <c:v>1.2214224090349612E-2</c:v>
                </c:pt>
                <c:pt idx="832">
                  <c:v>1.2245545635904716E-2</c:v>
                </c:pt>
                <c:pt idx="833">
                  <c:v>1.2276524602038329E-2</c:v>
                </c:pt>
                <c:pt idx="834">
                  <c:v>1.2307161448001286E-2</c:v>
                </c:pt>
                <c:pt idx="835">
                  <c:v>1.2337456660234718E-2</c:v>
                </c:pt>
                <c:pt idx="836">
                  <c:v>1.2367410752373128E-2</c:v>
                </c:pt>
                <c:pt idx="837">
                  <c:v>1.2397024265245488E-2</c:v>
                </c:pt>
                <c:pt idx="838">
                  <c:v>1.242629776687874E-2</c:v>
                </c:pt>
                <c:pt idx="839">
                  <c:v>1.2455231852499327E-2</c:v>
                </c:pt>
                <c:pt idx="840">
                  <c:v>1.248382714453385E-2</c:v>
                </c:pt>
                <c:pt idx="841">
                  <c:v>1.2512084292613017E-2</c:v>
                </c:pt>
                <c:pt idx="842">
                  <c:v>1.2540003973570978E-2</c:v>
                </c:pt>
                <c:pt idx="843">
                  <c:v>1.2571499859723273E-2</c:v>
                </c:pt>
                <c:pt idx="844">
                  <c:v>1.2598698802500863E-2</c:v>
                </c:pt>
                <c:pt idx="845">
                  <c:v>1.2625562582473986E-2</c:v>
                </c:pt>
                <c:pt idx="846">
                  <c:v>1.265209198919539E-2</c:v>
                </c:pt>
                <c:pt idx="847">
                  <c:v>1.2678287839428501E-2</c:v>
                </c:pt>
                <c:pt idx="848">
                  <c:v>1.2704150977148072E-2</c:v>
                </c:pt>
                <c:pt idx="849">
                  <c:v>1.2729682273540623E-2</c:v>
                </c:pt>
                <c:pt idx="850">
                  <c:v>1.2754882627005099E-2</c:v>
                </c:pt>
                <c:pt idx="851">
                  <c:v>1.2779752963153963E-2</c:v>
                </c:pt>
                <c:pt idx="852">
                  <c:v>1.2804294234811884E-2</c:v>
                </c:pt>
                <c:pt idx="853">
                  <c:v>1.2828507422017705E-2</c:v>
                </c:pt>
                <c:pt idx="854">
                  <c:v>1.2852393532023353E-2</c:v>
                </c:pt>
                <c:pt idx="855">
                  <c:v>1.2875953599293834E-2</c:v>
                </c:pt>
                <c:pt idx="856">
                  <c:v>1.2899188685507457E-2</c:v>
                </c:pt>
                <c:pt idx="857">
                  <c:v>1.2922099879555169E-2</c:v>
                </c:pt>
                <c:pt idx="858">
                  <c:v>1.2944688297539688E-2</c:v>
                </c:pt>
                <c:pt idx="859">
                  <c:v>1.297325810913804E-2</c:v>
                </c:pt>
                <c:pt idx="860">
                  <c:v>1.3001378889621124E-2</c:v>
                </c:pt>
                <c:pt idx="861">
                  <c:v>1.3016649154222926E-2</c:v>
                </c:pt>
                <c:pt idx="862">
                  <c:v>1.3037867533566883E-2</c:v>
                </c:pt>
                <c:pt idx="863">
                  <c:v>1.305876948827837E-2</c:v>
                </c:pt>
                <c:pt idx="864">
                  <c:v>1.3079356305491298E-2</c:v>
                </c:pt>
                <c:pt idx="865">
                  <c:v>1.3099629299544543E-2</c:v>
                </c:pt>
                <c:pt idx="866">
                  <c:v>1.31195898119811E-2</c:v>
                </c:pt>
                <c:pt idx="867">
                  <c:v>1.3139239211546739E-2</c:v>
                </c:pt>
                <c:pt idx="868">
                  <c:v>1.3158578894187832E-2</c:v>
                </c:pt>
                <c:pt idx="869">
                  <c:v>1.3177610283049817E-2</c:v>
                </c:pt>
                <c:pt idx="870">
                  <c:v>1.3196334828475662E-2</c:v>
                </c:pt>
                <c:pt idx="871">
                  <c:v>1.3214754008003461E-2</c:v>
                </c:pt>
                <c:pt idx="872">
                  <c:v>1.3232869326364893E-2</c:v>
                </c:pt>
                <c:pt idx="873">
                  <c:v>1.3250682315482603E-2</c:v>
                </c:pt>
                <c:pt idx="874">
                  <c:v>1.3268194534468227E-2</c:v>
                </c:pt>
                <c:pt idx="875">
                  <c:v>1.3285407569619979E-2</c:v>
                </c:pt>
                <c:pt idx="876">
                  <c:v>1.3302323034420466E-2</c:v>
                </c:pt>
                <c:pt idx="877">
                  <c:v>1.3318942569533403E-2</c:v>
                </c:pt>
                <c:pt idx="878">
                  <c:v>1.3335267842801861E-2</c:v>
                </c:pt>
                <c:pt idx="879">
                  <c:v>1.3351300549245416E-2</c:v>
                </c:pt>
                <c:pt idx="880">
                  <c:v>1.3367042528309265E-2</c:v>
                </c:pt>
                <c:pt idx="881">
                  <c:v>1.3382496947884128E-2</c:v>
                </c:pt>
                <c:pt idx="882">
                  <c:v>1.3397667578807233E-2</c:v>
                </c:pt>
                <c:pt idx="883">
                  <c:v>1.3412558200450137E-2</c:v>
                </c:pt>
                <c:pt idx="884">
                  <c:v>1.3427172631706098E-2</c:v>
                </c:pt>
                <c:pt idx="885">
                  <c:v>1.3441514730982845E-2</c:v>
                </c:pt>
                <c:pt idx="886">
                  <c:v>1.3455588396193383E-2</c:v>
                </c:pt>
                <c:pt idx="887">
                  <c:v>1.3469397564749644E-2</c:v>
                </c:pt>
                <c:pt idx="888">
                  <c:v>1.34829462135546E-2</c:v>
                </c:pt>
                <c:pt idx="889">
                  <c:v>1.3496238358993282E-2</c:v>
                </c:pt>
                <c:pt idx="890">
                  <c:v>1.3509278056926215E-2</c:v>
                </c:pt>
                <c:pt idx="891">
                  <c:v>1.3522069402681311E-2</c:v>
                </c:pt>
                <c:pt idx="892">
                  <c:v>1.3534616531046643E-2</c:v>
                </c:pt>
                <c:pt idx="893">
                  <c:v>1.3546923616261032E-2</c:v>
                </c:pt>
                <c:pt idx="894">
                  <c:v>1.3565788484962288E-2</c:v>
                </c:pt>
                <c:pt idx="895">
                  <c:v>1.3574373152308248E-2</c:v>
                </c:pt>
                <c:pt idx="896">
                  <c:v>1.3582446947016239E-2</c:v>
                </c:pt>
                <c:pt idx="897">
                  <c:v>1.3593836390796227E-2</c:v>
                </c:pt>
                <c:pt idx="898">
                  <c:v>1.3605007254136766E-2</c:v>
                </c:pt>
                <c:pt idx="899">
                  <c:v>1.3615963947828935E-2</c:v>
                </c:pt>
                <c:pt idx="900">
                  <c:v>1.3626710922064179E-2</c:v>
                </c:pt>
                <c:pt idx="901">
                  <c:v>1.3637252666425341E-2</c:v>
                </c:pt>
                <c:pt idx="902">
                  <c:v>1.3647593709880527E-2</c:v>
                </c:pt>
                <c:pt idx="903">
                  <c:v>1.3657738620775E-2</c:v>
                </c:pt>
                <c:pt idx="904">
                  <c:v>1.3667692006824394E-2</c:v>
                </c:pt>
                <c:pt idx="905">
                  <c:v>1.3677458515108579E-2</c:v>
                </c:pt>
                <c:pt idx="906">
                  <c:v>1.3687042832063345E-2</c:v>
                </c:pt>
                <c:pt idx="907">
                  <c:v>1.3699718282799282E-2</c:v>
                </c:pt>
                <c:pt idx="908">
                  <c:v>1.3705683834472959E-2</c:v>
                </c:pt>
                <c:pt idx="909">
                  <c:v>1.3714750089523992E-2</c:v>
                </c:pt>
                <c:pt idx="910">
                  <c:v>1.3723653292424615E-2</c:v>
                </c:pt>
                <c:pt idx="911">
                  <c:v>1.373239832629602E-2</c:v>
                </c:pt>
                <c:pt idx="912">
                  <c:v>1.3740990113576993E-2</c:v>
                </c:pt>
                <c:pt idx="913">
                  <c:v>1.3749433616019312E-2</c:v>
                </c:pt>
                <c:pt idx="914">
                  <c:v>1.37577338346803E-2</c:v>
                </c:pt>
                <c:pt idx="915">
                  <c:v>1.376589580991844E-2</c:v>
                </c:pt>
                <c:pt idx="916">
                  <c:v>1.3773924621387473E-2</c:v>
                </c:pt>
                <c:pt idx="917">
                  <c:v>1.3781825388030475E-2</c:v>
                </c:pt>
                <c:pt idx="918">
                  <c:v>1.3789603268076142E-2</c:v>
                </c:pt>
                <c:pt idx="919">
                  <c:v>1.379726345903287E-2</c:v>
                </c:pt>
                <c:pt idx="920">
                  <c:v>1.380481119768328E-2</c:v>
                </c:pt>
                <c:pt idx="921">
                  <c:v>1.3812251760081816E-2</c:v>
                </c:pt>
                <c:pt idx="922">
                  <c:v>1.381959046154861E-2</c:v>
                </c:pt>
                <c:pt idx="923">
                  <c:v>1.3826832656666628E-2</c:v>
                </c:pt>
                <c:pt idx="924">
                  <c:v>1.3833983739275985E-2</c:v>
                </c:pt>
                <c:pt idx="925">
                  <c:v>1.3841049142472188E-2</c:v>
                </c:pt>
                <c:pt idx="926">
                  <c:v>1.3848034338602636E-2</c:v>
                </c:pt>
                <c:pt idx="927">
                  <c:v>1.3854944839261795E-2</c:v>
                </c:pt>
                <c:pt idx="928">
                  <c:v>1.3861786195289454E-2</c:v>
                </c:pt>
                <c:pt idx="929">
                  <c:v>1.386856399676875E-2</c:v>
                </c:pt>
                <c:pt idx="930">
                  <c:v>1.3875283873022224E-2</c:v>
                </c:pt>
                <c:pt idx="931">
                  <c:v>1.3881951492610732E-2</c:v>
                </c:pt>
                <c:pt idx="932">
                  <c:v>1.3888572496411187E-2</c:v>
                </c:pt>
                <c:pt idx="933">
                  <c:v>1.3895150348905989E-2</c:v>
                </c:pt>
                <c:pt idx="934">
                  <c:v>1.3901685861623081E-2</c:v>
                </c:pt>
                <c:pt idx="935">
                  <c:v>1.3908179687788975E-2</c:v>
                </c:pt>
                <c:pt idx="936">
                  <c:v>1.3914632480653839E-2</c:v>
                </c:pt>
                <c:pt idx="937">
                  <c:v>1.3921044893489082E-2</c:v>
                </c:pt>
                <c:pt idx="938">
                  <c:v>1.3927417579588012E-2</c:v>
                </c:pt>
                <c:pt idx="939">
                  <c:v>1.3933751192265184E-2</c:v>
                </c:pt>
                <c:pt idx="940">
                  <c:v>1.3940046384856833E-2</c:v>
                </c:pt>
                <c:pt idx="941">
                  <c:v>1.3946303810719997E-2</c:v>
                </c:pt>
                <c:pt idx="942">
                  <c:v>1.3952524123231865E-2</c:v>
                </c:pt>
                <c:pt idx="943">
                  <c:v>1.3958707975790867E-2</c:v>
                </c:pt>
                <c:pt idx="944">
                  <c:v>1.3964856021814926E-2</c:v>
                </c:pt>
                <c:pt idx="945">
                  <c:v>1.3970968914742553E-2</c:v>
                </c:pt>
                <c:pt idx="946">
                  <c:v>1.3977047308031745E-2</c:v>
                </c:pt>
                <c:pt idx="947">
                  <c:v>1.3983091855159557E-2</c:v>
                </c:pt>
                <c:pt idx="948">
                  <c:v>1.398910320962341E-2</c:v>
                </c:pt>
                <c:pt idx="949">
                  <c:v>1.3995082024938682E-2</c:v>
                </c:pt>
                <c:pt idx="950">
                  <c:v>1.4001028954640461E-2</c:v>
                </c:pt>
                <c:pt idx="951">
                  <c:v>1.4006944652281795E-2</c:v>
                </c:pt>
                <c:pt idx="952">
                  <c:v>1.4012829771434566E-2</c:v>
                </c:pt>
                <c:pt idx="953">
                  <c:v>1.4018684965689053E-2</c:v>
                </c:pt>
                <c:pt idx="954">
                  <c:v>1.4024510888652832E-2</c:v>
                </c:pt>
                <c:pt idx="955">
                  <c:v>1.4030308193952319E-2</c:v>
                </c:pt>
                <c:pt idx="956">
                  <c:v>1.4038076563338674E-2</c:v>
                </c:pt>
                <c:pt idx="957">
                  <c:v>1.4043814716574069E-2</c:v>
                </c:pt>
                <c:pt idx="958">
                  <c:v>1.4049526350407137E-2</c:v>
                </c:pt>
                <c:pt idx="959">
                  <c:v>1.4055212118609698E-2</c:v>
                </c:pt>
                <c:pt idx="960">
                  <c:v>1.406087267496943E-2</c:v>
                </c:pt>
                <c:pt idx="961">
                  <c:v>1.4066508673291817E-2</c:v>
                </c:pt>
                <c:pt idx="962">
                  <c:v>1.407277991555944E-2</c:v>
                </c:pt>
                <c:pt idx="963">
                  <c:v>1.4077709611129058E-2</c:v>
                </c:pt>
                <c:pt idx="964">
                  <c:v>1.4081304003621837E-2</c:v>
                </c:pt>
                <c:pt idx="965">
                  <c:v>1.4088820162894412E-2</c:v>
                </c:pt>
                <c:pt idx="966">
                  <c:v>1.4094343178688032E-2</c:v>
                </c:pt>
                <c:pt idx="967">
                  <c:v>1.4099845559621309E-2</c:v>
                </c:pt>
                <c:pt idx="968">
                  <c:v>1.4105327959613121E-2</c:v>
                </c:pt>
                <c:pt idx="969">
                  <c:v>1.4110791032598198E-2</c:v>
                </c:pt>
                <c:pt idx="970">
                  <c:v>1.4116235432526913E-2</c:v>
                </c:pt>
                <c:pt idx="971">
                  <c:v>1.412166181336506E-2</c:v>
                </c:pt>
                <c:pt idx="972">
                  <c:v>1.4127070829093639E-2</c:v>
                </c:pt>
                <c:pt idx="973">
                  <c:v>1.4132463133708858E-2</c:v>
                </c:pt>
                <c:pt idx="974">
                  <c:v>1.4137839381222123E-2</c:v>
                </c:pt>
                <c:pt idx="975">
                  <c:v>1.4143200225659616E-2</c:v>
                </c:pt>
                <c:pt idx="976">
                  <c:v>1.4148546321062725E-2</c:v>
                </c:pt>
                <c:pt idx="977">
                  <c:v>1.4153878321487387E-2</c:v>
                </c:pt>
                <c:pt idx="978">
                  <c:v>1.4159196881004098E-2</c:v>
                </c:pt>
                <c:pt idx="979">
                  <c:v>1.4164502653697906E-2</c:v>
                </c:pt>
                <c:pt idx="980">
                  <c:v>1.416979629366906E-2</c:v>
                </c:pt>
                <c:pt idx="981">
                  <c:v>1.4175078455031498E-2</c:v>
                </c:pt>
                <c:pt idx="982">
                  <c:v>1.418034979191371E-2</c:v>
                </c:pt>
                <c:pt idx="983">
                  <c:v>1.418561095845809E-2</c:v>
                </c:pt>
                <c:pt idx="984">
                  <c:v>1.4190862556284696E-2</c:v>
                </c:pt>
                <c:pt idx="985">
                  <c:v>1.4196104302805877E-2</c:v>
                </c:pt>
                <c:pt idx="986">
                  <c:v>1.4199394452879559E-2</c:v>
                </c:pt>
                <c:pt idx="987">
                  <c:v>1.4206554116396623E-2</c:v>
                </c:pt>
                <c:pt idx="988">
                  <c:v>1.4211760060493735E-2</c:v>
                </c:pt>
                <c:pt idx="989">
                  <c:v>1.421695192946826E-2</c:v>
                </c:pt>
                <c:pt idx="990">
                  <c:v>1.4222128634821555E-2</c:v>
                </c:pt>
                <c:pt idx="991">
                  <c:v>1.4227289077250148E-2</c:v>
                </c:pt>
                <c:pt idx="992">
                  <c:v>1.4232432146644642E-2</c:v>
                </c:pt>
                <c:pt idx="993">
                  <c:v>1.4237556722090591E-2</c:v>
                </c:pt>
                <c:pt idx="994">
                  <c:v>1.4242661671868275E-2</c:v>
                </c:pt>
                <c:pt idx="995">
                  <c:v>1.4247745853452272E-2</c:v>
                </c:pt>
                <c:pt idx="996">
                  <c:v>1.4252808113511456E-2</c:v>
                </c:pt>
                <c:pt idx="997">
                  <c:v>1.4257847287909867E-2</c:v>
                </c:pt>
                <c:pt idx="998">
                  <c:v>1.4264117366033073E-2</c:v>
                </c:pt>
                <c:pt idx="999">
                  <c:v>1.4265974469997099E-2</c:v>
                </c:pt>
                <c:pt idx="1000">
                  <c:v>1.4272814493691145E-2</c:v>
                </c:pt>
                <c:pt idx="1001">
                  <c:v>1.4277749467969936E-2</c:v>
                </c:pt>
                <c:pt idx="1002">
                  <c:v>1.4282655373822365E-2</c:v>
                </c:pt>
                <c:pt idx="1003">
                  <c:v>1.4287530982279332E-2</c:v>
                </c:pt>
                <c:pt idx="1004">
                  <c:v>1.4292375053565815E-2</c:v>
                </c:pt>
                <c:pt idx="1005">
                  <c:v>1.4297186337102608E-2</c:v>
                </c:pt>
                <c:pt idx="1006">
                  <c:v>1.4301963571504803E-2</c:v>
                </c:pt>
                <c:pt idx="1007">
                  <c:v>1.4306705484582438E-2</c:v>
                </c:pt>
                <c:pt idx="1008">
                  <c:v>1.4309622110068997E-2</c:v>
                </c:pt>
                <c:pt idx="1009">
                  <c:v>1.4314301199950578E-2</c:v>
                </c:pt>
                <c:pt idx="1010">
                  <c:v>1.4318941415249921E-2</c:v>
                </c:pt>
                <c:pt idx="1011">
                  <c:v>1.4323541429200386E-2</c:v>
                </c:pt>
                <c:pt idx="1012">
                  <c:v>1.4327518983140723E-2</c:v>
                </c:pt>
                <c:pt idx="1013">
                  <c:v>1.4332615491531283E-2</c:v>
                </c:pt>
                <c:pt idx="1014">
                  <c:v>1.4337086831923362E-2</c:v>
                </c:pt>
                <c:pt idx="1015">
                  <c:v>1.4341512554990511E-2</c:v>
                </c:pt>
                <c:pt idx="1016">
                  <c:v>1.4345891279513205E-2</c:v>
                </c:pt>
                <c:pt idx="1017">
                  <c:v>1.4350221613382005E-2</c:v>
                </c:pt>
                <c:pt idx="1018">
                  <c:v>1.4354502153599302E-2</c:v>
                </c:pt>
                <c:pt idx="1019">
                  <c:v>1.4358731486278005E-2</c:v>
                </c:pt>
                <c:pt idx="1020">
                  <c:v>1.4362908186643515E-2</c:v>
                </c:pt>
                <c:pt idx="1021">
                  <c:v>1.4367030819033505E-2</c:v>
                </c:pt>
                <c:pt idx="1022">
                  <c:v>1.4371097936898792E-2</c:v>
                </c:pt>
                <c:pt idx="1023">
                  <c:v>1.4375108082803121E-2</c:v>
                </c:pt>
                <c:pt idx="1024">
                  <c:v>1.43790597884247E-2</c:v>
                </c:pt>
                <c:pt idx="1025">
                  <c:v>1.4382951574556416E-2</c:v>
                </c:pt>
                <c:pt idx="1026">
                  <c:v>1.4386781951106932E-2</c:v>
                </c:pt>
                <c:pt idx="1027">
                  <c:v>1.4390549417100464E-2</c:v>
                </c:pt>
                <c:pt idx="1028">
                  <c:v>1.4394252460678101E-2</c:v>
                </c:pt>
                <c:pt idx="1029">
                  <c:v>1.4397889559098678E-2</c:v>
                </c:pt>
                <c:pt idx="1030">
                  <c:v>1.440145917873943E-2</c:v>
                </c:pt>
                <c:pt idx="1031">
                  <c:v>1.4404959775096654E-2</c:v>
                </c:pt>
                <c:pt idx="1032">
                  <c:v>1.4408389792787024E-2</c:v>
                </c:pt>
                <c:pt idx="1033">
                  <c:v>1.4411747665547363E-2</c:v>
                </c:pt>
                <c:pt idx="1034">
                  <c:v>1.4415031816237279E-2</c:v>
                </c:pt>
                <c:pt idx="1035">
                  <c:v>1.4418240656838511E-2</c:v>
                </c:pt>
                <c:pt idx="1036">
                  <c:v>1.4421372588456891E-2</c:v>
                </c:pt>
                <c:pt idx="1037">
                  <c:v>1.4424426285434805E-2</c:v>
                </c:pt>
                <c:pt idx="1038">
                  <c:v>1.4427401551317018E-2</c:v>
                </c:pt>
                <c:pt idx="1039">
                  <c:v>1.4430298472871165E-2</c:v>
                </c:pt>
                <c:pt idx="1040">
                  <c:v>1.4433117136884811E-2</c:v>
                </c:pt>
                <c:pt idx="1041">
                  <c:v>1.4435857630164788E-2</c:v>
                </c:pt>
                <c:pt idx="1042">
                  <c:v>1.443852003953677E-2</c:v>
                </c:pt>
                <c:pt idx="1043">
                  <c:v>1.4441104451845915E-2</c:v>
                </c:pt>
                <c:pt idx="1044">
                  <c:v>1.4443610953956878E-2</c:v>
                </c:pt>
                <c:pt idx="1045">
                  <c:v>1.4446039632752924E-2</c:v>
                </c:pt>
                <c:pt idx="1046">
                  <c:v>1.4448390575136374E-2</c:v>
                </c:pt>
                <c:pt idx="1047">
                  <c:v>1.4450663868029043E-2</c:v>
                </c:pt>
                <c:pt idx="1048">
                  <c:v>1.4452859598370921E-2</c:v>
                </c:pt>
                <c:pt idx="1049">
                  <c:v>1.4454977853120827E-2</c:v>
                </c:pt>
                <c:pt idx="1050">
                  <c:v>1.4457018719257298E-2</c:v>
                </c:pt>
                <c:pt idx="1051">
                  <c:v>1.4460010980688102E-2</c:v>
                </c:pt>
                <c:pt idx="1052">
                  <c:v>1.4461875542684566E-2</c:v>
                </c:pt>
                <c:pt idx="1053">
                  <c:v>1.4463662995859031E-2</c:v>
                </c:pt>
                <c:pt idx="1054">
                  <c:v>1.4465373427273845E-2</c:v>
                </c:pt>
                <c:pt idx="1055">
                  <c:v>1.4467006924009214E-2</c:v>
                </c:pt>
                <c:pt idx="1056">
                  <c:v>1.4468563573164294E-2</c:v>
                </c:pt>
                <c:pt idx="1057">
                  <c:v>1.4470043461856539E-2</c:v>
                </c:pt>
                <c:pt idx="1058">
                  <c:v>1.4471446677221696E-2</c:v>
                </c:pt>
                <c:pt idx="1059">
                  <c:v>1.4472773306413373E-2</c:v>
                </c:pt>
                <c:pt idx="1060">
                  <c:v>1.4474023436603693E-2</c:v>
                </c:pt>
                <c:pt idx="1061">
                  <c:v>1.4475197154982859E-2</c:v>
                </c:pt>
                <c:pt idx="1062">
                  <c:v>1.4476294548759145E-2</c:v>
                </c:pt>
                <c:pt idx="1063">
                  <c:v>1.4477315705158474E-2</c:v>
                </c:pt>
                <c:pt idx="1064">
                  <c:v>1.447815761272562E-2</c:v>
                </c:pt>
                <c:pt idx="1065">
                  <c:v>1.4479129654820124E-2</c:v>
                </c:pt>
                <c:pt idx="1066">
                  <c:v>1.4479922622624023E-2</c:v>
                </c:pt>
                <c:pt idx="1067">
                  <c:v>1.4480930464434221E-2</c:v>
                </c:pt>
                <c:pt idx="1068">
                  <c:v>1.4481280980663697E-2</c:v>
                </c:pt>
                <c:pt idx="1069">
                  <c:v>1.4481846545547123E-2</c:v>
                </c:pt>
                <c:pt idx="1070">
                  <c:v>1.4482336484133608E-2</c:v>
                </c:pt>
                <c:pt idx="1071">
                  <c:v>1.4482750883790215E-2</c:v>
                </c:pt>
                <c:pt idx="1072">
                  <c:v>1.44830898319023E-2</c:v>
                </c:pt>
                <c:pt idx="1073">
                  <c:v>1.4483353415871338E-2</c:v>
                </c:pt>
                <c:pt idx="1074">
                  <c:v>1.4483541723116448E-2</c:v>
                </c:pt>
                <c:pt idx="1075">
                  <c:v>1.448365484107461E-2</c:v>
                </c:pt>
                <c:pt idx="1076">
                  <c:v>1.4483692857198917E-2</c:v>
                </c:pt>
                <c:pt idx="1077">
                  <c:v>1.4482940075007224E-2</c:v>
                </c:pt>
                <c:pt idx="1078">
                  <c:v>1.4483543933845268E-2</c:v>
                </c:pt>
                <c:pt idx="1079">
                  <c:v>1.4483357169358668E-2</c:v>
                </c:pt>
                <c:pt idx="1080">
                  <c:v>1.4483095653022235E-2</c:v>
                </c:pt>
                <c:pt idx="1081">
                  <c:v>1.4482759472373138E-2</c:v>
                </c:pt>
                <c:pt idx="1082">
                  <c:v>1.4482348714966632E-2</c:v>
                </c:pt>
                <c:pt idx="1083">
                  <c:v>1.4481863468373424E-2</c:v>
                </c:pt>
                <c:pt idx="1084">
                  <c:v>1.4481303820181656E-2</c:v>
                </c:pt>
                <c:pt idx="1085">
                  <c:v>1.4480669857995586E-2</c:v>
                </c:pt>
                <c:pt idx="1086">
                  <c:v>1.4479388602464581E-2</c:v>
                </c:pt>
                <c:pt idx="1087">
                  <c:v>1.4479179342140321E-2</c:v>
                </c:pt>
                <c:pt idx="1088">
                  <c:v>1.4478322963761756E-2</c:v>
                </c:pt>
                <c:pt idx="1089">
                  <c:v>1.4477392621969705E-2</c:v>
                </c:pt>
                <c:pt idx="1090">
                  <c:v>1.447638840445032E-2</c:v>
                </c:pt>
                <c:pt idx="1091">
                  <c:v>1.447531039890587E-2</c:v>
                </c:pt>
                <c:pt idx="1092">
                  <c:v>1.4474158693053659E-2</c:v>
                </c:pt>
                <c:pt idx="1093">
                  <c:v>1.447293337462797E-2</c:v>
                </c:pt>
                <c:pt idx="1094">
                  <c:v>1.4471634531379212E-2</c:v>
                </c:pt>
                <c:pt idx="1095">
                  <c:v>1.4470262251072384E-2</c:v>
                </c:pt>
                <c:pt idx="1096">
                  <c:v>1.4468816621489477E-2</c:v>
                </c:pt>
                <c:pt idx="1097">
                  <c:v>1.4467297730427505E-2</c:v>
                </c:pt>
                <c:pt idx="1098">
                  <c:v>1.4465705665699607E-2</c:v>
                </c:pt>
                <c:pt idx="1099">
                  <c:v>1.4463672174302391E-2</c:v>
                </c:pt>
                <c:pt idx="1100">
                  <c:v>1.4462302366574803E-2</c:v>
                </c:pt>
                <c:pt idx="1101">
                  <c:v>1.4460491307881709E-2</c:v>
                </c:pt>
                <c:pt idx="1102">
                  <c:v>1.4458607426929438E-2</c:v>
                </c:pt>
                <c:pt idx="1103">
                  <c:v>1.4455591186769026E-2</c:v>
                </c:pt>
                <c:pt idx="1104">
                  <c:v>1.4453541239343627E-2</c:v>
                </c:pt>
                <c:pt idx="1105">
                  <c:v>1.4451418764250193E-2</c:v>
                </c:pt>
                <c:pt idx="1106">
                  <c:v>1.4449223849419483E-2</c:v>
                </c:pt>
                <c:pt idx="1107">
                  <c:v>1.4446956582796927E-2</c:v>
                </c:pt>
                <c:pt idx="1108">
                  <c:v>1.4444617052343288E-2</c:v>
                </c:pt>
                <c:pt idx="1109">
                  <c:v>1.4442205346034E-2</c:v>
                </c:pt>
                <c:pt idx="1110">
                  <c:v>1.4439721551858735E-2</c:v>
                </c:pt>
                <c:pt idx="1111">
                  <c:v>1.4437165757823148E-2</c:v>
                </c:pt>
                <c:pt idx="1112">
                  <c:v>1.443453805194604E-2</c:v>
                </c:pt>
                <c:pt idx="1113">
                  <c:v>1.4431838522262192E-2</c:v>
                </c:pt>
                <c:pt idx="1114">
                  <c:v>1.4429067256819753E-2</c:v>
                </c:pt>
                <c:pt idx="1115">
                  <c:v>1.4426224343682193E-2</c:v>
                </c:pt>
                <c:pt idx="1116">
                  <c:v>1.4423309870926786E-2</c:v>
                </c:pt>
                <c:pt idx="1117">
                  <c:v>1.4420323926645915E-2</c:v>
                </c:pt>
                <c:pt idx="1118">
                  <c:v>1.4417266598945537E-2</c:v>
                </c:pt>
                <c:pt idx="1119">
                  <c:v>1.4413231000938536E-2</c:v>
                </c:pt>
                <c:pt idx="1120">
                  <c:v>1.4410938145781512E-2</c:v>
                </c:pt>
                <c:pt idx="1121">
                  <c:v>1.4407667196601177E-2</c:v>
                </c:pt>
                <c:pt idx="1122">
                  <c:v>1.4404325216567754E-2</c:v>
                </c:pt>
                <c:pt idx="1123">
                  <c:v>1.4400912293857721E-2</c:v>
                </c:pt>
                <c:pt idx="1124">
                  <c:v>1.4397428516661792E-2</c:v>
                </c:pt>
                <c:pt idx="1125">
                  <c:v>1.4393873973184044E-2</c:v>
                </c:pt>
                <c:pt idx="1126">
                  <c:v>1.4390248751642782E-2</c:v>
                </c:pt>
                <c:pt idx="1127">
                  <c:v>1.4386552940270336E-2</c:v>
                </c:pt>
                <c:pt idx="1128">
                  <c:v>1.4382786627311513E-2</c:v>
                </c:pt>
                <c:pt idx="1129">
                  <c:v>1.4378949901026233E-2</c:v>
                </c:pt>
                <c:pt idx="1130">
                  <c:v>1.4375042849686678E-2</c:v>
                </c:pt>
                <c:pt idx="1131">
                  <c:v>1.437106556157949E-2</c:v>
                </c:pt>
                <c:pt idx="1132">
                  <c:v>1.4367018125003787E-2</c:v>
                </c:pt>
                <c:pt idx="1133">
                  <c:v>1.436290062827293E-2</c:v>
                </c:pt>
                <c:pt idx="1134">
                  <c:v>1.4358713159712754E-2</c:v>
                </c:pt>
                <c:pt idx="1135">
                  <c:v>1.4354455807662899E-2</c:v>
                </c:pt>
                <c:pt idx="1136">
                  <c:v>1.4350128660475921E-2</c:v>
                </c:pt>
                <c:pt idx="1137">
                  <c:v>1.4345731806517738E-2</c:v>
                </c:pt>
                <c:pt idx="1138">
                  <c:v>1.4341265334166971E-2</c:v>
                </c:pt>
                <c:pt idx="1139">
                  <c:v>1.433672933181516E-2</c:v>
                </c:pt>
                <c:pt idx="1140">
                  <c:v>1.4332123888113363E-2</c:v>
                </c:pt>
                <c:pt idx="1141">
                  <c:v>1.4327449216969814E-2</c:v>
                </c:pt>
                <c:pt idx="1142">
                  <c:v>1.4322705862000297E-2</c:v>
                </c:pt>
                <c:pt idx="1143">
                  <c:v>1.4317894422530768E-2</c:v>
                </c:pt>
                <c:pt idx="1144">
                  <c:v>1.4313015500478431E-2</c:v>
                </c:pt>
                <c:pt idx="1145">
                  <c:v>1.4308069700351509E-2</c:v>
                </c:pt>
                <c:pt idx="1146">
                  <c:v>1.4303057629249249E-2</c:v>
                </c:pt>
                <c:pt idx="1147">
                  <c:v>1.4297979896860828E-2</c:v>
                </c:pt>
                <c:pt idx="1148">
                  <c:v>1.4292837115465348E-2</c:v>
                </c:pt>
                <c:pt idx="1149">
                  <c:v>1.4287629899930968E-2</c:v>
                </c:pt>
                <c:pt idx="1150">
                  <c:v>1.4282358867714675E-2</c:v>
                </c:pt>
                <c:pt idx="1151">
                  <c:v>1.4277024638861857E-2</c:v>
                </c:pt>
                <c:pt idx="1152">
                  <c:v>1.4271627836005414E-2</c:v>
                </c:pt>
                <c:pt idx="1153">
                  <c:v>1.4266169084366212E-2</c:v>
                </c:pt>
                <c:pt idx="1154">
                  <c:v>1.4260649011751973E-2</c:v>
                </c:pt>
                <c:pt idx="1155">
                  <c:v>1.4254266079214387E-2</c:v>
                </c:pt>
                <c:pt idx="1156">
                  <c:v>1.4248616730583186E-2</c:v>
                </c:pt>
                <c:pt idx="1157">
                  <c:v>1.4242908050922473E-2</c:v>
                </c:pt>
                <c:pt idx="1158">
                  <c:v>1.4237140678752496E-2</c:v>
                </c:pt>
                <c:pt idx="1159">
                  <c:v>1.4231315255177958E-2</c:v>
                </c:pt>
                <c:pt idx="1160">
                  <c:v>1.4225432423887361E-2</c:v>
                </c:pt>
                <c:pt idx="1161">
                  <c:v>1.4219492831153657E-2</c:v>
                </c:pt>
                <c:pt idx="1162">
                  <c:v>1.4213497125832279E-2</c:v>
                </c:pt>
                <c:pt idx="1163">
                  <c:v>1.4207445959362023E-2</c:v>
                </c:pt>
                <c:pt idx="1164">
                  <c:v>1.4201146466846035E-2</c:v>
                </c:pt>
                <c:pt idx="1165">
                  <c:v>1.4194982822877705E-2</c:v>
                </c:pt>
                <c:pt idx="1166">
                  <c:v>1.4188765736156638E-2</c:v>
                </c:pt>
                <c:pt idx="1167">
                  <c:v>1.4182495867278566E-2</c:v>
                </c:pt>
                <c:pt idx="1168">
                  <c:v>1.4176173879413115E-2</c:v>
                </c:pt>
                <c:pt idx="1169">
                  <c:v>1.4169800438302722E-2</c:v>
                </c:pt>
                <c:pt idx="1170">
                  <c:v>1.4161100876555104E-2</c:v>
                </c:pt>
                <c:pt idx="1171">
                  <c:v>1.4154605882397168E-2</c:v>
                </c:pt>
                <c:pt idx="1172">
                  <c:v>1.4147345186617977E-2</c:v>
                </c:pt>
                <c:pt idx="1173">
                  <c:v>1.4141469070785381E-2</c:v>
                </c:pt>
                <c:pt idx="1174">
                  <c:v>1.413482860460606E-2</c:v>
                </c:pt>
                <c:pt idx="1175">
                  <c:v>1.4128141003287902E-2</c:v>
                </c:pt>
                <c:pt idx="1176">
                  <c:v>1.4121406948860125E-2</c:v>
                </c:pt>
                <c:pt idx="1177">
                  <c:v>1.4114627125907074E-2</c:v>
                </c:pt>
                <c:pt idx="1178">
                  <c:v>1.4107802221568658E-2</c:v>
                </c:pt>
                <c:pt idx="1179">
                  <c:v>1.4100932925539919E-2</c:v>
                </c:pt>
                <c:pt idx="1180">
                  <c:v>1.409401993007081E-2</c:v>
                </c:pt>
                <c:pt idx="1181">
                  <c:v>1.4087063929965544E-2</c:v>
                </c:pt>
                <c:pt idx="1182">
                  <c:v>1.4080065622581728E-2</c:v>
                </c:pt>
                <c:pt idx="1183">
                  <c:v>1.4073025707831012E-2</c:v>
                </c:pt>
                <c:pt idx="1184">
                  <c:v>1.4065944888178005E-2</c:v>
                </c:pt>
                <c:pt idx="1185">
                  <c:v>1.4059603511487643E-2</c:v>
                </c:pt>
                <c:pt idx="1186">
                  <c:v>1.4051663356787251E-2</c:v>
                </c:pt>
                <c:pt idx="1187">
                  <c:v>1.4044464062740689E-2</c:v>
                </c:pt>
                <c:pt idx="1188">
                  <c:v>1.4037226699174198E-2</c:v>
                </c:pt>
                <c:pt idx="1189">
                  <c:v>1.4029951981312397E-2</c:v>
                </c:pt>
                <c:pt idx="1190">
                  <c:v>1.4022640626930474E-2</c:v>
                </c:pt>
                <c:pt idx="1191">
                  <c:v>1.4015293356355055E-2</c:v>
                </c:pt>
                <c:pt idx="1192">
                  <c:v>1.4007910885866432E-2</c:v>
                </c:pt>
                <c:pt idx="1193">
                  <c:v>1.4000493716107613E-2</c:v>
                </c:pt>
                <c:pt idx="1194">
                  <c:v>1.3993042085885183E-2</c:v>
                </c:pt>
                <c:pt idx="1195">
                  <c:v>1.3985556218390387E-2</c:v>
                </c:pt>
                <c:pt idx="1196">
                  <c:v>1.3978036336811215E-2</c:v>
                </c:pt>
                <c:pt idx="1197">
                  <c:v>1.3970482664332835E-2</c:v>
                </c:pt>
                <c:pt idx="1198">
                  <c:v>1.3963777954869623E-2</c:v>
                </c:pt>
                <c:pt idx="1199">
                  <c:v>1.3955274839401082E-2</c:v>
                </c:pt>
                <c:pt idx="1200">
                  <c:v>1.3947621133300662E-2</c:v>
                </c:pt>
                <c:pt idx="1201">
                  <c:v>1.3939934529006293E-2</c:v>
                </c:pt>
                <c:pt idx="1202">
                  <c:v>1.3932215249685978E-2</c:v>
                </c:pt>
                <c:pt idx="1203">
                  <c:v>1.3924463518503594E-2</c:v>
                </c:pt>
                <c:pt idx="1204">
                  <c:v>1.3916679558619112E-2</c:v>
                </c:pt>
                <c:pt idx="1205">
                  <c:v>1.3908863593189026E-2</c:v>
                </c:pt>
                <c:pt idx="1206">
                  <c:v>1.3897148225902465E-2</c:v>
                </c:pt>
                <c:pt idx="1207">
                  <c:v>1.3892325345455554E-2</c:v>
                </c:pt>
                <c:pt idx="1208">
                  <c:v>1.3885225895129248E-2</c:v>
                </c:pt>
                <c:pt idx="1209">
                  <c:v>1.387728413900087E-2</c:v>
                </c:pt>
                <c:pt idx="1210">
                  <c:v>1.3869311493048531E-2</c:v>
                </c:pt>
                <c:pt idx="1211">
                  <c:v>1.3861308180404397E-2</c:v>
                </c:pt>
                <c:pt idx="1212">
                  <c:v>1.3853274424195639E-2</c:v>
                </c:pt>
                <c:pt idx="1213">
                  <c:v>1.3845210447545947E-2</c:v>
                </c:pt>
                <c:pt idx="1214">
                  <c:v>1.3837116473573803E-2</c:v>
                </c:pt>
                <c:pt idx="1215">
                  <c:v>1.3828992725393344E-2</c:v>
                </c:pt>
                <c:pt idx="1216">
                  <c:v>1.3821851740902403E-2</c:v>
                </c:pt>
                <c:pt idx="1217">
                  <c:v>1.3813675898096567E-2</c:v>
                </c:pt>
                <c:pt idx="1218">
                  <c:v>1.3805470905376904E-2</c:v>
                </c:pt>
                <c:pt idx="1219">
                  <c:v>1.3797236985808599E-2</c:v>
                </c:pt>
                <c:pt idx="1220">
                  <c:v>1.3788974362452015E-2</c:v>
                </c:pt>
                <c:pt idx="1221">
                  <c:v>1.3780683258362483E-2</c:v>
                </c:pt>
                <c:pt idx="1222">
                  <c:v>1.3770960347695347E-2</c:v>
                </c:pt>
                <c:pt idx="1223">
                  <c:v>1.3764016500182445E-2</c:v>
                </c:pt>
                <c:pt idx="1224">
                  <c:v>1.3755641292178065E-2</c:v>
                </c:pt>
                <c:pt idx="1225">
                  <c:v>1.3747238495612771E-2</c:v>
                </c:pt>
                <c:pt idx="1226">
                  <c:v>1.3738808333517143E-2</c:v>
                </c:pt>
                <c:pt idx="1227">
                  <c:v>1.3730351028916066E-2</c:v>
                </c:pt>
                <c:pt idx="1228">
                  <c:v>1.3721866804829168E-2</c:v>
                </c:pt>
                <c:pt idx="1229">
                  <c:v>1.3713355884270828E-2</c:v>
                </c:pt>
                <c:pt idx="1230">
                  <c:v>1.3704818490249942E-2</c:v>
                </c:pt>
                <c:pt idx="1231">
                  <c:v>1.3696254845769935E-2</c:v>
                </c:pt>
                <c:pt idx="1232">
                  <c:v>1.3687665173828972E-2</c:v>
                </c:pt>
                <c:pt idx="1233">
                  <c:v>1.3679049697418875E-2</c:v>
                </c:pt>
                <c:pt idx="1234">
                  <c:v>1.3670408639526638E-2</c:v>
                </c:pt>
                <c:pt idx="1235">
                  <c:v>1.366174222313335E-2</c:v>
                </c:pt>
                <c:pt idx="1236">
                  <c:v>1.3653050671213744E-2</c:v>
                </c:pt>
                <c:pt idx="1237">
                  <c:v>1.3644334206737736E-2</c:v>
                </c:pt>
                <c:pt idx="1238">
                  <c:v>1.3635593052668234E-2</c:v>
                </c:pt>
                <c:pt idx="1239">
                  <c:v>1.3626827431963112E-2</c:v>
                </c:pt>
                <c:pt idx="1240">
                  <c:v>1.3618037567573888E-2</c:v>
                </c:pt>
                <c:pt idx="1241">
                  <c:v>1.3609223682446171E-2</c:v>
                </c:pt>
                <c:pt idx="1242">
                  <c:v>1.3600385999519215E-2</c:v>
                </c:pt>
                <c:pt idx="1243">
                  <c:v>1.3591524741726363E-2</c:v>
                </c:pt>
                <c:pt idx="1244">
                  <c:v>1.3582640131994391E-2</c:v>
                </c:pt>
                <c:pt idx="1245">
                  <c:v>1.3573732393244812E-2</c:v>
                </c:pt>
                <c:pt idx="1246">
                  <c:v>1.356480174839148E-2</c:v>
                </c:pt>
                <c:pt idx="1247">
                  <c:v>1.3555848420342772E-2</c:v>
                </c:pt>
                <c:pt idx="1248">
                  <c:v>1.3546872632000493E-2</c:v>
                </c:pt>
                <c:pt idx="1249">
                  <c:v>1.35378746062601E-2</c:v>
                </c:pt>
                <c:pt idx="1250">
                  <c:v>1.3528854566009819E-2</c:v>
                </c:pt>
                <c:pt idx="1251">
                  <c:v>1.3519812734132407E-2</c:v>
                </c:pt>
                <c:pt idx="1252">
                  <c:v>1.3510749333503169E-2</c:v>
                </c:pt>
                <c:pt idx="1253">
                  <c:v>1.3501664586991279E-2</c:v>
                </c:pt>
                <c:pt idx="1254">
                  <c:v>1.3492558717458688E-2</c:v>
                </c:pt>
                <c:pt idx="1255">
                  <c:v>1.348343194776121E-2</c:v>
                </c:pt>
                <c:pt idx="1256">
                  <c:v>1.3474284500747216E-2</c:v>
                </c:pt>
                <c:pt idx="1257">
                  <c:v>1.3465116599258942E-2</c:v>
                </c:pt>
                <c:pt idx="1258">
                  <c:v>1.3455928466131181E-2</c:v>
                </c:pt>
                <c:pt idx="1259">
                  <c:v>1.3446720324192156E-2</c:v>
                </c:pt>
                <c:pt idx="1260">
                  <c:v>1.3437492396262423E-2</c:v>
                </c:pt>
                <c:pt idx="1261">
                  <c:v>1.3428244905156622E-2</c:v>
                </c:pt>
                <c:pt idx="1262">
                  <c:v>1.3418978073681517E-2</c:v>
                </c:pt>
                <c:pt idx="1263">
                  <c:v>1.3409692124636855E-2</c:v>
                </c:pt>
                <c:pt idx="1264">
                  <c:v>1.3400387280815603E-2</c:v>
                </c:pt>
                <c:pt idx="1265">
                  <c:v>1.3391063765003054E-2</c:v>
                </c:pt>
                <c:pt idx="1266">
                  <c:v>1.338172179997728E-2</c:v>
                </c:pt>
                <c:pt idx="1267">
                  <c:v>1.3372361608509778E-2</c:v>
                </c:pt>
                <c:pt idx="1268">
                  <c:v>1.3362983413363949E-2</c:v>
                </c:pt>
                <c:pt idx="1269">
                  <c:v>1.335358743729618E-2</c:v>
                </c:pt>
                <c:pt idx="1270">
                  <c:v>1.3344173903055631E-2</c:v>
                </c:pt>
                <c:pt idx="1271">
                  <c:v>1.3334743033383145E-2</c:v>
                </c:pt>
                <c:pt idx="1272">
                  <c:v>1.3325295051013425E-2</c:v>
                </c:pt>
                <c:pt idx="1273">
                  <c:v>1.3314061485142603E-2</c:v>
                </c:pt>
                <c:pt idx="1274">
                  <c:v>1.3306348639079729E-2</c:v>
                </c:pt>
                <c:pt idx="1275">
                  <c:v>1.3296850654946185E-2</c:v>
                </c:pt>
                <c:pt idx="1276">
                  <c:v>1.3287336448975616E-2</c:v>
                </c:pt>
                <c:pt idx="1277">
                  <c:v>1.3277806243863965E-2</c:v>
                </c:pt>
                <c:pt idx="1278">
                  <c:v>1.3268260262299733E-2</c:v>
                </c:pt>
                <c:pt idx="1279">
                  <c:v>1.3258698726963751E-2</c:v>
                </c:pt>
                <c:pt idx="1280">
                  <c:v>1.3249121860528529E-2</c:v>
                </c:pt>
                <c:pt idx="1281">
                  <c:v>1.3239529885659351E-2</c:v>
                </c:pt>
                <c:pt idx="1282">
                  <c:v>1.322992302501318E-2</c:v>
                </c:pt>
                <c:pt idx="1283">
                  <c:v>1.3220301501239528E-2</c:v>
                </c:pt>
                <c:pt idx="1284">
                  <c:v>1.3210665536979809E-2</c:v>
                </c:pt>
                <c:pt idx="1285">
                  <c:v>1.3201015354867771E-2</c:v>
                </c:pt>
                <c:pt idx="1286">
                  <c:v>1.319135117752818E-2</c:v>
                </c:pt>
                <c:pt idx="1287">
                  <c:v>1.3181673227579453E-2</c:v>
                </c:pt>
                <c:pt idx="1288">
                  <c:v>1.3171981727630811E-2</c:v>
                </c:pt>
                <c:pt idx="1289">
                  <c:v>1.3162276900283366E-2</c:v>
                </c:pt>
                <c:pt idx="1290">
                  <c:v>1.3152558968130572E-2</c:v>
                </c:pt>
                <c:pt idx="1291">
                  <c:v>1.3142828153757993E-2</c:v>
                </c:pt>
                <c:pt idx="1292">
                  <c:v>1.3133084679742437E-2</c:v>
                </c:pt>
                <c:pt idx="1293">
                  <c:v>1.3123328768652825E-2</c:v>
                </c:pt>
                <c:pt idx="1294">
                  <c:v>1.3113560643049757E-2</c:v>
                </c:pt>
                <c:pt idx="1295">
                  <c:v>1.3103780525485951E-2</c:v>
                </c:pt>
                <c:pt idx="1296">
                  <c:v>1.3093988638505361E-2</c:v>
                </c:pt>
                <c:pt idx="1297">
                  <c:v>1.3084185204644059E-2</c:v>
                </c:pt>
                <c:pt idx="1298">
                  <c:v>1.3074370446429574E-2</c:v>
                </c:pt>
                <c:pt idx="1299">
                  <c:v>1.3064544586381337E-2</c:v>
                </c:pt>
                <c:pt idx="1300">
                  <c:v>1.3054707847009794E-2</c:v>
                </c:pt>
                <c:pt idx="1301">
                  <c:v>1.3044860450817731E-2</c:v>
                </c:pt>
                <c:pt idx="1302">
                  <c:v>1.3035002620299387E-2</c:v>
                </c:pt>
                <c:pt idx="1303">
                  <c:v>1.3025134577940245E-2</c:v>
                </c:pt>
                <c:pt idx="1304">
                  <c:v>1.3015256546217685E-2</c:v>
                </c:pt>
                <c:pt idx="1305">
                  <c:v>1.3005368747599886E-2</c:v>
                </c:pt>
                <c:pt idx="1306">
                  <c:v>1.2995471404548023E-2</c:v>
                </c:pt>
                <c:pt idx="1307">
                  <c:v>1.2985564739512756E-2</c:v>
                </c:pt>
                <c:pt idx="1308">
                  <c:v>1.2975648974937956E-2</c:v>
                </c:pt>
                <c:pt idx="1309">
                  <c:v>1.2965724333257858E-2</c:v>
                </c:pt>
                <c:pt idx="1310">
                  <c:v>1.2955791036898813E-2</c:v>
                </c:pt>
                <c:pt idx="1311">
                  <c:v>1.2945849308277758E-2</c:v>
                </c:pt>
                <c:pt idx="1312">
                  <c:v>1.2935899369803959E-2</c:v>
                </c:pt>
                <c:pt idx="1313">
                  <c:v>1.2925941443877051E-2</c:v>
                </c:pt>
                <c:pt idx="1314">
                  <c:v>1.2915975752888562E-2</c:v>
                </c:pt>
                <c:pt idx="1315">
                  <c:v>1.2906002519221702E-2</c:v>
                </c:pt>
                <c:pt idx="1316">
                  <c:v>1.2896021965250477E-2</c:v>
                </c:pt>
                <c:pt idx="1317">
                  <c:v>1.2886034313339923E-2</c:v>
                </c:pt>
                <c:pt idx="1318">
                  <c:v>1.2876039785846742E-2</c:v>
                </c:pt>
                <c:pt idx="1319">
                  <c:v>1.2866038605119107E-2</c:v>
                </c:pt>
                <c:pt idx="1320">
                  <c:v>1.2856030993496203E-2</c:v>
                </c:pt>
                <c:pt idx="1321">
                  <c:v>1.284601717330802E-2</c:v>
                </c:pt>
                <c:pt idx="1322">
                  <c:v>1.2835997366876664E-2</c:v>
                </c:pt>
                <c:pt idx="1323">
                  <c:v>1.2824002011279985E-2</c:v>
                </c:pt>
                <c:pt idx="1324">
                  <c:v>1.2815940684525995E-2</c:v>
                </c:pt>
                <c:pt idx="1325">
                  <c:v>1.2805904253205776E-2</c:v>
                </c:pt>
                <c:pt idx="1326">
                  <c:v>1.2795862724840143E-2</c:v>
                </c:pt>
                <c:pt idx="1327">
                  <c:v>1.2785816321707178E-2</c:v>
                </c:pt>
                <c:pt idx="1328">
                  <c:v>1.2775765266074898E-2</c:v>
                </c:pt>
                <c:pt idx="1329">
                  <c:v>1.2765709780203428E-2</c:v>
                </c:pt>
                <c:pt idx="1330">
                  <c:v>1.2755650086343261E-2</c:v>
                </c:pt>
                <c:pt idx="1331">
                  <c:v>1.2745586406736568E-2</c:v>
                </c:pt>
                <c:pt idx="1332">
                  <c:v>1.2735518963616537E-2</c:v>
                </c:pt>
                <c:pt idx="1333">
                  <c:v>1.2725447979207161E-2</c:v>
                </c:pt>
                <c:pt idx="1334">
                  <c:v>1.2715373675723675E-2</c:v>
                </c:pt>
                <c:pt idx="1335">
                  <c:v>1.270529627537233E-2</c:v>
                </c:pt>
                <c:pt idx="1336">
                  <c:v>1.2695216000350621E-2</c:v>
                </c:pt>
                <c:pt idx="1337">
                  <c:v>1.2685133072847061E-2</c:v>
                </c:pt>
                <c:pt idx="1338">
                  <c:v>1.2675047715040967E-2</c:v>
                </c:pt>
                <c:pt idx="1339">
                  <c:v>1.2664960149103113E-2</c:v>
                </c:pt>
                <c:pt idx="1340">
                  <c:v>1.2654870597194858E-2</c:v>
                </c:pt>
                <c:pt idx="1341">
                  <c:v>1.2644779281469017E-2</c:v>
                </c:pt>
                <c:pt idx="1342">
                  <c:v>1.2634686424069209E-2</c:v>
                </c:pt>
                <c:pt idx="1343">
                  <c:v>1.2624592247130074E-2</c:v>
                </c:pt>
                <c:pt idx="1344">
                  <c:v>1.2614496972777273E-2</c:v>
                </c:pt>
                <c:pt idx="1345">
                  <c:v>1.2604400823127923E-2</c:v>
                </c:pt>
                <c:pt idx="1346">
                  <c:v>1.259430402028951E-2</c:v>
                </c:pt>
                <c:pt idx="1347">
                  <c:v>1.2584206786360755E-2</c:v>
                </c:pt>
                <c:pt idx="1348">
                  <c:v>1.257410934343184E-2</c:v>
                </c:pt>
                <c:pt idx="1349">
                  <c:v>1.2564011913583093E-2</c:v>
                </c:pt>
                <c:pt idx="1350">
                  <c:v>1.2553914718886736E-2</c:v>
                </c:pt>
                <c:pt idx="1351">
                  <c:v>1.2543817981405796E-2</c:v>
                </c:pt>
                <c:pt idx="1352">
                  <c:v>1.253372192319388E-2</c:v>
                </c:pt>
                <c:pt idx="1353">
                  <c:v>1.2523626766296056E-2</c:v>
                </c:pt>
                <c:pt idx="1354">
                  <c:v>1.2513532732748411E-2</c:v>
                </c:pt>
                <c:pt idx="1355">
                  <c:v>1.2503440044577619E-2</c:v>
                </c:pt>
                <c:pt idx="1356">
                  <c:v>1.2493348923802024E-2</c:v>
                </c:pt>
                <c:pt idx="1357">
                  <c:v>1.2483259592430344E-2</c:v>
                </c:pt>
                <c:pt idx="1358">
                  <c:v>1.2473172272462748E-2</c:v>
                </c:pt>
                <c:pt idx="1359">
                  <c:v>1.2463087185890648E-2</c:v>
                </c:pt>
                <c:pt idx="1360">
                  <c:v>1.2453004554695819E-2</c:v>
                </c:pt>
                <c:pt idx="1361">
                  <c:v>1.2442924600851715E-2</c:v>
                </c:pt>
                <c:pt idx="1362">
                  <c:v>1.243284754632259E-2</c:v>
                </c:pt>
                <c:pt idx="1363">
                  <c:v>1.242032677080779E-2</c:v>
                </c:pt>
                <c:pt idx="1364">
                  <c:v>1.2410256762923233E-2</c:v>
                </c:pt>
                <c:pt idx="1365">
                  <c:v>1.2400190384401207E-2</c:v>
                </c:pt>
                <c:pt idx="1366">
                  <c:v>1.2390127857182544E-2</c:v>
                </c:pt>
                <c:pt idx="1367">
                  <c:v>1.2380069403198276E-2</c:v>
                </c:pt>
                <c:pt idx="1368">
                  <c:v>1.2370015244371589E-2</c:v>
                </c:pt>
                <c:pt idx="1369">
                  <c:v>1.2359965602615651E-2</c:v>
                </c:pt>
                <c:pt idx="1370">
                  <c:v>1.2349920699836228E-2</c:v>
                </c:pt>
                <c:pt idx="1371">
                  <c:v>1.2339880757928407E-2</c:v>
                </c:pt>
                <c:pt idx="1372">
                  <c:v>1.232984599877966E-2</c:v>
                </c:pt>
                <c:pt idx="1373">
                  <c:v>1.2319816644268304E-2</c:v>
                </c:pt>
                <c:pt idx="1374">
                  <c:v>1.2309792916263076E-2</c:v>
                </c:pt>
                <c:pt idx="1375">
                  <c:v>1.2294555497368303E-2</c:v>
                </c:pt>
                <c:pt idx="1376">
                  <c:v>1.2289763227204343E-2</c:v>
                </c:pt>
                <c:pt idx="1377">
                  <c:v>1.2279757709844966E-2</c:v>
                </c:pt>
                <c:pt idx="1378">
                  <c:v>1.2269257108772479E-2</c:v>
                </c:pt>
                <c:pt idx="1379">
                  <c:v>1.2259766438635845E-2</c:v>
                </c:pt>
                <c:pt idx="1380">
                  <c:v>1.22497811284273E-2</c:v>
                </c:pt>
                <c:pt idx="1381">
                  <c:v>1.2239802997562521E-2</c:v>
                </c:pt>
                <c:pt idx="1382">
                  <c:v>1.2229832267839458E-2</c:v>
                </c:pt>
                <c:pt idx="1383">
                  <c:v>1.2219869161048872E-2</c:v>
                </c:pt>
                <c:pt idx="1384">
                  <c:v>1.2209913898971502E-2</c:v>
                </c:pt>
                <c:pt idx="1385">
                  <c:v>1.2199966703379814E-2</c:v>
                </c:pt>
                <c:pt idx="1386">
                  <c:v>1.2190027796037776E-2</c:v>
                </c:pt>
                <c:pt idx="1387">
                  <c:v>1.2180097398700429E-2</c:v>
                </c:pt>
                <c:pt idx="1388">
                  <c:v>1.2170175733114099E-2</c:v>
                </c:pt>
                <c:pt idx="1389">
                  <c:v>1.21602630210164E-2</c:v>
                </c:pt>
                <c:pt idx="1390">
                  <c:v>1.2150359484136888E-2</c:v>
                </c:pt>
                <c:pt idx="1391">
                  <c:v>1.2140465344195753E-2</c:v>
                </c:pt>
                <c:pt idx="1392">
                  <c:v>1.2130580822905346E-2</c:v>
                </c:pt>
                <c:pt idx="1393">
                  <c:v>1.2120706141968647E-2</c:v>
                </c:pt>
                <c:pt idx="1394">
                  <c:v>1.2110841523080581E-2</c:v>
                </c:pt>
                <c:pt idx="1395">
                  <c:v>1.2100987187927794E-2</c:v>
                </c:pt>
                <c:pt idx="1396">
                  <c:v>1.209114335818757E-2</c:v>
                </c:pt>
                <c:pt idx="1397">
                  <c:v>1.208131025553022E-2</c:v>
                </c:pt>
                <c:pt idx="1398">
                  <c:v>1.2072966472404615E-2</c:v>
                </c:pt>
                <c:pt idx="1399">
                  <c:v>1.2061677118096812E-2</c:v>
                </c:pt>
                <c:pt idx="1400">
                  <c:v>1.2051877526617598E-2</c:v>
                </c:pt>
                <c:pt idx="1401">
                  <c:v>1.2042089499454756E-2</c:v>
                </c:pt>
                <c:pt idx="1402">
                  <c:v>1.2031822810351187E-2</c:v>
                </c:pt>
                <c:pt idx="1403">
                  <c:v>1.2022547985510742E-2</c:v>
                </c:pt>
                <c:pt idx="1404">
                  <c:v>1.2012794345720848E-2</c:v>
                </c:pt>
                <c:pt idx="1405">
                  <c:v>1.2003052013495975E-2</c:v>
                </c:pt>
                <c:pt idx="1406">
                  <c:v>1.1993320909505577E-2</c:v>
                </c:pt>
                <c:pt idx="1407">
                  <c:v>1.1983600953288889E-2</c:v>
                </c:pt>
                <c:pt idx="1408">
                  <c:v>1.1973892063255158E-2</c:v>
                </c:pt>
                <c:pt idx="1409">
                  <c:v>1.1964194156682107E-2</c:v>
                </c:pt>
                <c:pt idx="1410">
                  <c:v>1.195450714971899E-2</c:v>
                </c:pt>
                <c:pt idx="1411">
                  <c:v>1.1946288480656157E-2</c:v>
                </c:pt>
                <c:pt idx="1412">
                  <c:v>1.1935165493563934E-2</c:v>
                </c:pt>
                <c:pt idx="1413">
                  <c:v>1.1925510671018127E-2</c:v>
                </c:pt>
                <c:pt idx="1414">
                  <c:v>1.1915866401373872E-2</c:v>
                </c:pt>
                <c:pt idx="1415">
                  <c:v>1.1902591227749082E-2</c:v>
                </c:pt>
                <c:pt idx="1416">
                  <c:v>1.189297189608126E-2</c:v>
                </c:pt>
                <c:pt idx="1417">
                  <c:v>1.1883362820658473E-2</c:v>
                </c:pt>
                <c:pt idx="1418">
                  <c:v>1.1873763907409301E-2</c:v>
                </c:pt>
                <c:pt idx="1419">
                  <c:v>1.1864175061130119E-2</c:v>
                </c:pt>
                <c:pt idx="1420">
                  <c:v>1.1854596185484437E-2</c:v>
                </c:pt>
                <c:pt idx="1421">
                  <c:v>1.184502718300268E-2</c:v>
                </c:pt>
                <c:pt idx="1422">
                  <c:v>1.1835467955083067E-2</c:v>
                </c:pt>
                <c:pt idx="1423">
                  <c:v>1.1825918401990295E-2</c:v>
                </c:pt>
                <c:pt idx="1424">
                  <c:v>1.1816860287425048E-2</c:v>
                </c:pt>
                <c:pt idx="1425">
                  <c:v>1.1807329573093992E-2</c:v>
                </c:pt>
                <c:pt idx="1426">
                  <c:v>1.1797808236251093E-2</c:v>
                </c:pt>
                <c:pt idx="1427">
                  <c:v>1.1788296171904607E-2</c:v>
                </c:pt>
                <c:pt idx="1428">
                  <c:v>1.1778793273927921E-2</c:v>
                </c:pt>
                <c:pt idx="1429">
                  <c:v>1.1769299435058892E-2</c:v>
                </c:pt>
                <c:pt idx="1430">
                  <c:v>1.1757106207562717E-2</c:v>
                </c:pt>
                <c:pt idx="1431">
                  <c:v>1.1750338499918231E-2</c:v>
                </c:pt>
                <c:pt idx="1432">
                  <c:v>1.1740871183444877E-2</c:v>
                </c:pt>
                <c:pt idx="1433">
                  <c:v>1.1730061940135353E-2</c:v>
                </c:pt>
                <c:pt idx="1434">
                  <c:v>1.1720612953957309E-2</c:v>
                </c:pt>
                <c:pt idx="1435">
                  <c:v>1.1711172343082785E-2</c:v>
                </c:pt>
                <c:pt idx="1436">
                  <c:v>1.1701739992140178E-2</c:v>
                </c:pt>
                <c:pt idx="1437">
                  <c:v>1.1692315784623011E-2</c:v>
                </c:pt>
                <c:pt idx="1438">
                  <c:v>1.1682899602890155E-2</c:v>
                </c:pt>
                <c:pt idx="1439">
                  <c:v>1.1673491328164731E-2</c:v>
                </c:pt>
                <c:pt idx="1440">
                  <c:v>1.1664090840535426E-2</c:v>
                </c:pt>
                <c:pt idx="1441">
                  <c:v>1.1654698018956054E-2</c:v>
                </c:pt>
                <c:pt idx="1442">
                  <c:v>1.1645312741244895E-2</c:v>
                </c:pt>
                <c:pt idx="1443">
                  <c:v>1.1635934884086457E-2</c:v>
                </c:pt>
                <c:pt idx="1444">
                  <c:v>1.1626564323029496E-2</c:v>
                </c:pt>
                <c:pt idx="1445">
                  <c:v>1.1617200932488332E-2</c:v>
                </c:pt>
                <c:pt idx="1446">
                  <c:v>1.1607844585742634E-2</c:v>
                </c:pt>
                <c:pt idx="1447">
                  <c:v>1.1598495154937849E-2</c:v>
                </c:pt>
                <c:pt idx="1448">
                  <c:v>1.1589152511083904E-2</c:v>
                </c:pt>
                <c:pt idx="1449">
                  <c:v>1.1579816524057157E-2</c:v>
                </c:pt>
                <c:pt idx="1450">
                  <c:v>1.1570487062598441E-2</c:v>
                </c:pt>
                <c:pt idx="1451">
                  <c:v>1.1561163994315029E-2</c:v>
                </c:pt>
                <c:pt idx="1452">
                  <c:v>1.1551847185823425E-2</c:v>
                </c:pt>
                <c:pt idx="1453">
                  <c:v>1.1542536576079419E-2</c:v>
                </c:pt>
                <c:pt idx="1454">
                  <c:v>1.1533232296158654E-2</c:v>
                </c:pt>
                <c:pt idx="1455">
                  <c:v>1.1523934508312053E-2</c:v>
                </c:pt>
                <c:pt idx="1456">
                  <c:v>1.1514643374784413E-2</c:v>
                </c:pt>
                <c:pt idx="1457">
                  <c:v>1.1505359057814831E-2</c:v>
                </c:pt>
                <c:pt idx="1458">
                  <c:v>1.1496081719635835E-2</c:v>
                </c:pt>
                <c:pt idx="1459">
                  <c:v>1.1486811522475354E-2</c:v>
                </c:pt>
                <c:pt idx="1460">
                  <c:v>1.1477548628553874E-2</c:v>
                </c:pt>
                <c:pt idx="1461">
                  <c:v>1.1468293200087716E-2</c:v>
                </c:pt>
                <c:pt idx="1462">
                  <c:v>1.1459045399285319E-2</c:v>
                </c:pt>
                <c:pt idx="1463">
                  <c:v>1.1449805388351398E-2</c:v>
                </c:pt>
                <c:pt idx="1464">
                  <c:v>1.1440573329483224E-2</c:v>
                </c:pt>
                <c:pt idx="1465">
                  <c:v>1.1431349384872808E-2</c:v>
                </c:pt>
                <c:pt idx="1466">
                  <c:v>1.1422133716706688E-2</c:v>
                </c:pt>
                <c:pt idx="1467">
                  <c:v>1.1411611866982916E-2</c:v>
                </c:pt>
                <c:pt idx="1468">
                  <c:v>1.14024144801643E-2</c:v>
                </c:pt>
                <c:pt idx="1469">
                  <c:v>1.1393225879480464E-2</c:v>
                </c:pt>
                <c:pt idx="1470">
                  <c:v>1.1384046227093417E-2</c:v>
                </c:pt>
                <c:pt idx="1471">
                  <c:v>1.1374875685159911E-2</c:v>
                </c:pt>
                <c:pt idx="1472">
                  <c:v>1.136571441583057E-2</c:v>
                </c:pt>
                <c:pt idx="1473">
                  <c:v>1.1356562581250758E-2</c:v>
                </c:pt>
                <c:pt idx="1474">
                  <c:v>1.1347420343559272E-2</c:v>
                </c:pt>
                <c:pt idx="1475">
                  <c:v>1.1338287864890745E-2</c:v>
                </c:pt>
                <c:pt idx="1476">
                  <c:v>1.1329165307372584E-2</c:v>
                </c:pt>
                <c:pt idx="1477">
                  <c:v>1.1320052833127599E-2</c:v>
                </c:pt>
                <c:pt idx="1478">
                  <c:v>1.1310950604272247E-2</c:v>
                </c:pt>
                <c:pt idx="1479">
                  <c:v>1.1301858782918166E-2</c:v>
                </c:pt>
                <c:pt idx="1480">
                  <c:v>1.1292777531170646E-2</c:v>
                </c:pt>
                <c:pt idx="1481">
                  <c:v>1.1282412108061657E-2</c:v>
                </c:pt>
                <c:pt idx="1482">
                  <c:v>1.1273354051310963E-2</c:v>
                </c:pt>
                <c:pt idx="1483">
                  <c:v>1.1262454213617681E-2</c:v>
                </c:pt>
                <c:pt idx="1484">
                  <c:v>1.1255271337027653E-2</c:v>
                </c:pt>
                <c:pt idx="1485">
                  <c:v>1.1246247003654366E-2</c:v>
                </c:pt>
                <c:pt idx="1486">
                  <c:v>1.1237234235557815E-2</c:v>
                </c:pt>
                <c:pt idx="1487">
                  <c:v>1.1228233194803211E-2</c:v>
                </c:pt>
                <c:pt idx="1488">
                  <c:v>1.1219244043452259E-2</c:v>
                </c:pt>
                <c:pt idx="1489">
                  <c:v>1.1210266943559659E-2</c:v>
                </c:pt>
                <c:pt idx="1490">
                  <c:v>1.1201302057175073E-2</c:v>
                </c:pt>
                <c:pt idx="1491">
                  <c:v>1.1192349546342906E-2</c:v>
                </c:pt>
                <c:pt idx="1492">
                  <c:v>1.1183409573102744E-2</c:v>
                </c:pt>
                <c:pt idx="1493">
                  <c:v>1.1174482299488041E-2</c:v>
                </c:pt>
                <c:pt idx="1494">
                  <c:v>1.1165567887526782E-2</c:v>
                </c:pt>
                <c:pt idx="1495">
                  <c:v>1.1156666499242782E-2</c:v>
                </c:pt>
                <c:pt idx="1496">
                  <c:v>1.1147778296653289E-2</c:v>
                </c:pt>
                <c:pt idx="1497">
                  <c:v>1.1138903441770738E-2</c:v>
                </c:pt>
                <c:pt idx="1498">
                  <c:v>1.1130042096602739E-2</c:v>
                </c:pt>
                <c:pt idx="1499">
                  <c:v>1.1121194423150993E-2</c:v>
                </c:pt>
                <c:pt idx="1500">
                  <c:v>1.1112360583412816E-2</c:v>
                </c:pt>
                <c:pt idx="1501">
                  <c:v>1.1103540739379402E-2</c:v>
                </c:pt>
                <c:pt idx="1502">
                  <c:v>1.1094735053037335E-2</c:v>
                </c:pt>
                <c:pt idx="1503">
                  <c:v>1.1085943686368166E-2</c:v>
                </c:pt>
                <c:pt idx="1504">
                  <c:v>1.1077166801347973E-2</c:v>
                </c:pt>
                <c:pt idx="1505">
                  <c:v>1.1068404559947797E-2</c:v>
                </c:pt>
                <c:pt idx="1506">
                  <c:v>1.1059657124134075E-2</c:v>
                </c:pt>
                <c:pt idx="1507">
                  <c:v>1.1050924655867555E-2</c:v>
                </c:pt>
                <c:pt idx="1508">
                  <c:v>1.1042207317104384E-2</c:v>
                </c:pt>
                <c:pt idx="1509">
                  <c:v>1.1033505269795673E-2</c:v>
                </c:pt>
                <c:pt idx="1510">
                  <c:v>1.1024818675887274E-2</c:v>
                </c:pt>
                <c:pt idx="1511">
                  <c:v>1.1016147697320441E-2</c:v>
                </c:pt>
                <c:pt idx="1512">
                  <c:v>1.1007492496031614E-2</c:v>
                </c:pt>
                <c:pt idx="1513">
                  <c:v>1.0998853233951753E-2</c:v>
                </c:pt>
                <c:pt idx="1514">
                  <c:v>1.0990230073007661E-2</c:v>
                </c:pt>
                <c:pt idx="1515">
                  <c:v>1.0981623175120659E-2</c:v>
                </c:pt>
                <c:pt idx="1516">
                  <c:v>1.0973032702207479E-2</c:v>
                </c:pt>
                <c:pt idx="1517">
                  <c:v>1.0964458816180463E-2</c:v>
                </c:pt>
                <c:pt idx="1518">
                  <c:v>1.0955901678946703E-2</c:v>
                </c:pt>
                <c:pt idx="1519">
                  <c:v>1.0947361452408912E-2</c:v>
                </c:pt>
                <c:pt idx="1520">
                  <c:v>1.0938838298464541E-2</c:v>
                </c:pt>
                <c:pt idx="1521">
                  <c:v>1.0930332379006884E-2</c:v>
                </c:pt>
                <c:pt idx="1522">
                  <c:v>1.0921843855924417E-2</c:v>
                </c:pt>
                <c:pt idx="1523">
                  <c:v>1.0913372891101017E-2</c:v>
                </c:pt>
                <c:pt idx="1524">
                  <c:v>1.0904919646416178E-2</c:v>
                </c:pt>
                <c:pt idx="1525">
                  <c:v>1.0896484283744359E-2</c:v>
                </c:pt>
                <c:pt idx="1526">
                  <c:v>1.0888066964955641E-2</c:v>
                </c:pt>
                <c:pt idx="1527">
                  <c:v>1.0879667851915723E-2</c:v>
                </c:pt>
                <c:pt idx="1528">
                  <c:v>1.087128710648614E-2</c:v>
                </c:pt>
                <c:pt idx="1529">
                  <c:v>1.0862924890523396E-2</c:v>
                </c:pt>
                <c:pt idx="1530">
                  <c:v>1.0854581365879391E-2</c:v>
                </c:pt>
                <c:pt idx="1531">
                  <c:v>1.0846256694402742E-2</c:v>
                </c:pt>
                <c:pt idx="1532">
                  <c:v>1.0837951037936808E-2</c:v>
                </c:pt>
                <c:pt idx="1533">
                  <c:v>1.0827997704413858E-2</c:v>
                </c:pt>
                <c:pt idx="1534">
                  <c:v>1.0821397417389293E-2</c:v>
                </c:pt>
                <c:pt idx="1535">
                  <c:v>1.0813149776973407E-2</c:v>
                </c:pt>
                <c:pt idx="1536">
                  <c:v>1.0804921798899412E-2</c:v>
                </c:pt>
                <c:pt idx="1537">
                  <c:v>1.0796713644989865E-2</c:v>
                </c:pt>
                <c:pt idx="1538">
                  <c:v>1.0788525477062501E-2</c:v>
                </c:pt>
                <c:pt idx="1539">
                  <c:v>1.0780357456931336E-2</c:v>
                </c:pt>
                <c:pt idx="1540">
                  <c:v>1.0772209746406443E-2</c:v>
                </c:pt>
                <c:pt idx="1541">
                  <c:v>1.0764082507293292E-2</c:v>
                </c:pt>
                <c:pt idx="1542">
                  <c:v>1.0755975901393855E-2</c:v>
                </c:pt>
                <c:pt idx="1543">
                  <c:v>1.0747890090505719E-2</c:v>
                </c:pt>
                <c:pt idx="1544">
                  <c:v>1.0739825236422753E-2</c:v>
                </c:pt>
                <c:pt idx="1545">
                  <c:v>1.0731781500934658E-2</c:v>
                </c:pt>
                <c:pt idx="1546">
                  <c:v>1.0723759045827418E-2</c:v>
                </c:pt>
                <c:pt idx="1547">
                  <c:v>1.0715758032883292E-2</c:v>
                </c:pt>
                <c:pt idx="1548">
                  <c:v>1.0707778623880157E-2</c:v>
                </c:pt>
                <c:pt idx="1549">
                  <c:v>1.0699820980592609E-2</c:v>
                </c:pt>
                <c:pt idx="1550">
                  <c:v>1.06918852647913E-2</c:v>
                </c:pt>
                <c:pt idx="1551">
                  <c:v>1.0683971638243157E-2</c:v>
                </c:pt>
                <c:pt idx="1552">
                  <c:v>1.0676080262711383E-2</c:v>
                </c:pt>
                <c:pt idx="1553">
                  <c:v>1.0668211299955904E-2</c:v>
                </c:pt>
                <c:pt idx="1554">
                  <c:v>1.0660364911732039E-2</c:v>
                </c:pt>
                <c:pt idx="1555">
                  <c:v>1.0652541259792699E-2</c:v>
                </c:pt>
                <c:pt idx="1556">
                  <c:v>1.0644740505886638E-2</c:v>
                </c:pt>
                <c:pt idx="1557">
                  <c:v>1.0636962811759101E-2</c:v>
                </c:pt>
                <c:pt idx="1558">
                  <c:v>1.0629208339151614E-2</c:v>
                </c:pt>
                <c:pt idx="1559">
                  <c:v>1.0621477249803292E-2</c:v>
                </c:pt>
                <c:pt idx="1560">
                  <c:v>1.0613769705448649E-2</c:v>
                </c:pt>
                <c:pt idx="1561">
                  <c:v>1.0606085867819576E-2</c:v>
                </c:pt>
                <c:pt idx="1562">
                  <c:v>1.0598425898644237E-2</c:v>
                </c:pt>
                <c:pt idx="1563">
                  <c:v>1.0590789959647951E-2</c:v>
                </c:pt>
                <c:pt idx="1564">
                  <c:v>1.0583178212552311E-2</c:v>
                </c:pt>
                <c:pt idx="1565">
                  <c:v>1.0575590819076285E-2</c:v>
                </c:pt>
                <c:pt idx="1566">
                  <c:v>1.0568027940934898E-2</c:v>
                </c:pt>
                <c:pt idx="1567">
                  <c:v>1.0560489739840768E-2</c:v>
                </c:pt>
                <c:pt idx="1568">
                  <c:v>1.0552976377503001E-2</c:v>
                </c:pt>
                <c:pt idx="1569">
                  <c:v>1.0545488015628088E-2</c:v>
                </c:pt>
                <c:pt idx="1570">
                  <c:v>1.0538024815919004E-2</c:v>
                </c:pt>
                <c:pt idx="1571">
                  <c:v>1.0530586940075883E-2</c:v>
                </c:pt>
                <c:pt idx="1572">
                  <c:v>1.0523174549796231E-2</c:v>
                </c:pt>
                <c:pt idx="1573">
                  <c:v>1.0515787806774264E-2</c:v>
                </c:pt>
                <c:pt idx="1574">
                  <c:v>1.0508426872702235E-2</c:v>
                </c:pt>
                <c:pt idx="1575">
                  <c:v>1.050109190926801E-2</c:v>
                </c:pt>
                <c:pt idx="1576">
                  <c:v>1.0493783078158363E-2</c:v>
                </c:pt>
                <c:pt idx="1577">
                  <c:v>1.0486500541056565E-2</c:v>
                </c:pt>
                <c:pt idx="1578">
                  <c:v>1.0479244459643036E-2</c:v>
                </c:pt>
                <c:pt idx="1579">
                  <c:v>1.0472014995595792E-2</c:v>
                </c:pt>
                <c:pt idx="1580">
                  <c:v>1.046377730186809E-2</c:v>
                </c:pt>
                <c:pt idx="1581">
                  <c:v>1.0456607032979889E-2</c:v>
                </c:pt>
                <c:pt idx="1582">
                  <c:v>1.0449463903891879E-2</c:v>
                </c:pt>
                <c:pt idx="1583">
                  <c:v>1.0442348076280817E-2</c:v>
                </c:pt>
                <c:pt idx="1584">
                  <c:v>1.0436610575467541E-2</c:v>
                </c:pt>
                <c:pt idx="1585">
                  <c:v>1.0428198972183545E-2</c:v>
                </c:pt>
                <c:pt idx="1586">
                  <c:v>1.042116601903912E-2</c:v>
                </c:pt>
                <c:pt idx="1587">
                  <c:v>1.0414161014054568E-2</c:v>
                </c:pt>
                <c:pt idx="1588">
                  <c:v>1.0407184118894703E-2</c:v>
                </c:pt>
                <c:pt idx="1589">
                  <c:v>1.0400235495222598E-2</c:v>
                </c:pt>
                <c:pt idx="1590">
                  <c:v>1.0393315304699153E-2</c:v>
                </c:pt>
                <c:pt idx="1591">
                  <c:v>1.0386423708982665E-2</c:v>
                </c:pt>
                <c:pt idx="1592">
                  <c:v>1.0379560869729909E-2</c:v>
                </c:pt>
                <c:pt idx="1593">
                  <c:v>1.0372726948595055E-2</c:v>
                </c:pt>
                <c:pt idx="1594">
                  <c:v>1.0365922107230965E-2</c:v>
                </c:pt>
                <c:pt idx="1595">
                  <c:v>1.0359146507288551E-2</c:v>
                </c:pt>
                <c:pt idx="1596">
                  <c:v>1.035240031041655E-2</c:v>
                </c:pt>
                <c:pt idx="1597">
                  <c:v>1.0346620510812189E-2</c:v>
                </c:pt>
                <c:pt idx="1598">
                  <c:v>1.0338996772469397E-2</c:v>
                </c:pt>
                <c:pt idx="1599">
                  <c:v>1.0332339754683034E-2</c:v>
                </c:pt>
                <c:pt idx="1600">
                  <c:v>1.032571278654444E-2</c:v>
                </c:pt>
                <c:pt idx="1601">
                  <c:v>1.0319116029694318E-2</c:v>
                </c:pt>
                <c:pt idx="1602">
                  <c:v>1.0312549645770977E-2</c:v>
                </c:pt>
                <c:pt idx="1603">
                  <c:v>1.0306013796411429E-2</c:v>
                </c:pt>
                <c:pt idx="1604">
                  <c:v>1.0299508643251375E-2</c:v>
                </c:pt>
                <c:pt idx="1605">
                  <c:v>1.0293034347925435E-2</c:v>
                </c:pt>
                <c:pt idx="1606">
                  <c:v>1.0286591072066271E-2</c:v>
                </c:pt>
                <c:pt idx="1607">
                  <c:v>1.0280178977305029E-2</c:v>
                </c:pt>
                <c:pt idx="1608">
                  <c:v>1.0273798225272853E-2</c:v>
                </c:pt>
                <c:pt idx="1609">
                  <c:v>1.026744897759806E-2</c:v>
                </c:pt>
                <c:pt idx="1610">
                  <c:v>1.0261985831910181E-2</c:v>
                </c:pt>
                <c:pt idx="1611">
                  <c:v>1.0254845641832164E-2</c:v>
                </c:pt>
                <c:pt idx="1612">
                  <c:v>1.0248591876993356E-2</c:v>
                </c:pt>
                <c:pt idx="1613">
                  <c:v>1.024237026301739E-2</c:v>
                </c:pt>
                <c:pt idx="1614">
                  <c:v>1.0236180961528023E-2</c:v>
                </c:pt>
                <c:pt idx="1615">
                  <c:v>1.0230024134148145E-2</c:v>
                </c:pt>
                <c:pt idx="1616">
                  <c:v>1.0223899942499557E-2</c:v>
                </c:pt>
                <c:pt idx="1617">
                  <c:v>1.0217808548203847E-2</c:v>
                </c:pt>
                <c:pt idx="1618">
                  <c:v>1.021175011288108E-2</c:v>
                </c:pt>
                <c:pt idx="1619">
                  <c:v>1.0205724798151102E-2</c:v>
                </c:pt>
                <c:pt idx="1620">
                  <c:v>1.019973276563311E-2</c:v>
                </c:pt>
                <c:pt idx="1621">
                  <c:v>1.019377417694565E-2</c:v>
                </c:pt>
                <c:pt idx="1622">
                  <c:v>1.0187849193706832E-2</c:v>
                </c:pt>
                <c:pt idx="1623">
                  <c:v>1.0181957977534113E-2</c:v>
                </c:pt>
                <c:pt idx="1624">
                  <c:v>1.0176100690044734E-2</c:v>
                </c:pt>
                <c:pt idx="1625">
                  <c:v>1.0170277492855286E-2</c:v>
                </c:pt>
                <c:pt idx="1626">
                  <c:v>1.0164488547582142E-2</c:v>
                </c:pt>
                <c:pt idx="1627">
                  <c:v>1.0158734015841891E-2</c:v>
                </c:pt>
                <c:pt idx="1628">
                  <c:v>1.0153014059250254E-2</c:v>
                </c:pt>
                <c:pt idx="1629">
                  <c:v>1.0147328839423169E-2</c:v>
                </c:pt>
                <c:pt idx="1630">
                  <c:v>1.0141678517976356E-2</c:v>
                </c:pt>
                <c:pt idx="1631">
                  <c:v>1.013606325652597E-2</c:v>
                </c:pt>
                <c:pt idx="1632">
                  <c:v>1.0131183701318394E-2</c:v>
                </c:pt>
                <c:pt idx="1633">
                  <c:v>1.0125631612277603E-2</c:v>
                </c:pt>
                <c:pt idx="1634">
                  <c:v>1.0120115030215869E-2</c:v>
                </c:pt>
                <c:pt idx="1635">
                  <c:v>1.0114634116741121E-2</c:v>
                </c:pt>
                <c:pt idx="1636">
                  <c:v>1.0109189033460638E-2</c:v>
                </c:pt>
                <c:pt idx="1637">
                  <c:v>1.010377994198257E-2</c:v>
                </c:pt>
                <c:pt idx="1638">
                  <c:v>1.0098407003915507E-2</c:v>
                </c:pt>
                <c:pt idx="1639">
                  <c:v>1.0092207322285817E-2</c:v>
                </c:pt>
                <c:pt idx="1640">
                  <c:v>1.0087770234449189E-2</c:v>
                </c:pt>
                <c:pt idx="1641">
                  <c:v>1.0081336801607129E-2</c:v>
                </c:pt>
                <c:pt idx="1642">
                  <c:v>1.0076120548298382E-2</c:v>
                </c:pt>
                <c:pt idx="1643">
                  <c:v>1.0070941304833761E-2</c:v>
                </c:pt>
                <c:pt idx="1644">
                  <c:v>1.0065799232831341E-2</c:v>
                </c:pt>
                <c:pt idx="1645">
                  <c:v>1.0060694493909854E-2</c:v>
                </c:pt>
                <c:pt idx="1646">
                  <c:v>1.0055627249688899E-2</c:v>
                </c:pt>
                <c:pt idx="1647">
                  <c:v>1.0050597661788731E-2</c:v>
                </c:pt>
                <c:pt idx="1648">
                  <c:v>1.004560589183091E-2</c:v>
                </c:pt>
                <c:pt idx="1649">
                  <c:v>1.0041220701774633E-2</c:v>
                </c:pt>
                <c:pt idx="1650">
                  <c:v>1.0035736452233563E-2</c:v>
                </c:pt>
                <c:pt idx="1651">
                  <c:v>1.0030859105842822E-2</c:v>
                </c:pt>
                <c:pt idx="1652">
                  <c:v>1.0026020223891124E-2</c:v>
                </c:pt>
                <c:pt idx="1653">
                  <c:v>1.0021219968006569E-2</c:v>
                </c:pt>
                <c:pt idx="1654">
                  <c:v>1.0016458499817247E-2</c:v>
                </c:pt>
                <c:pt idx="1655">
                  <c:v>1.0011735980953654E-2</c:v>
                </c:pt>
                <c:pt idx="1656">
                  <c:v>1.0007052573047149E-2</c:v>
                </c:pt>
                <c:pt idx="1657">
                  <c:v>1.0002408437731272E-2</c:v>
                </c:pt>
                <c:pt idx="1658">
                  <c:v>9.998298256787351E-3</c:v>
                </c:pt>
                <c:pt idx="1659">
                  <c:v>9.9932386314110135E-3</c:v>
                </c:pt>
                <c:pt idx="1660">
                  <c:v>9.9887132836815537E-3</c:v>
                </c:pt>
                <c:pt idx="1661">
                  <c:v>9.9842277138756097E-3</c:v>
                </c:pt>
                <c:pt idx="1662">
                  <c:v>9.9797813766924828E-3</c:v>
                </c:pt>
                <c:pt idx="1663">
                  <c:v>9.9753735832510699E-3</c:v>
                </c:pt>
                <c:pt idx="1664">
                  <c:v>9.9710036420922743E-3</c:v>
                </c:pt>
                <c:pt idx="1665">
                  <c:v>9.9666708591772627E-3</c:v>
                </c:pt>
                <c:pt idx="1666">
                  <c:v>9.9623745378879039E-3</c:v>
                </c:pt>
                <c:pt idx="1667">
                  <c:v>9.958113979027421E-3</c:v>
                </c:pt>
                <c:pt idx="1668">
                  <c:v>9.9538884808182144E-3</c:v>
                </c:pt>
                <c:pt idx="1669">
                  <c:v>9.9496973389042558E-3</c:v>
                </c:pt>
                <c:pt idx="1670">
                  <c:v>9.9455398463480383E-3</c:v>
                </c:pt>
                <c:pt idx="1671">
                  <c:v>9.9418173291759664E-3</c:v>
                </c:pt>
                <c:pt idx="1672">
                  <c:v>9.9373229686612208E-3</c:v>
                </c:pt>
                <c:pt idx="1673">
                  <c:v>9.9332621567551922E-3</c:v>
                </c:pt>
                <c:pt idx="1674">
                  <c:v>9.9292321406558321E-3</c:v>
                </c:pt>
                <c:pt idx="1675">
                  <c:v>9.9237808789435691E-3</c:v>
                </c:pt>
                <c:pt idx="1676">
                  <c:v>9.9198199310322078E-3</c:v>
                </c:pt>
                <c:pt idx="1677">
                  <c:v>9.9158874526049309E-3</c:v>
                </c:pt>
                <c:pt idx="1678">
                  <c:v>9.9119827108778234E-3</c:v>
                </c:pt>
                <c:pt idx="1679">
                  <c:v>9.9081049704702537E-3</c:v>
                </c:pt>
                <c:pt idx="1680">
                  <c:v>9.9042534934072769E-3</c:v>
                </c:pt>
                <c:pt idx="1681">
                  <c:v>9.9004275391163625E-3</c:v>
                </c:pt>
                <c:pt idx="1682">
                  <c:v>9.8966263644297871E-3</c:v>
                </c:pt>
                <c:pt idx="1683">
                  <c:v>9.8928492235831177E-3</c:v>
                </c:pt>
                <c:pt idx="1684">
                  <c:v>9.889095368215417E-3</c:v>
                </c:pt>
                <c:pt idx="1685">
                  <c:v>9.8853640473701293E-3</c:v>
                </c:pt>
                <c:pt idx="1686">
                  <c:v>9.8816545074931032E-3</c:v>
                </c:pt>
                <c:pt idx="1687">
                  <c:v>9.8779659924334712E-3</c:v>
                </c:pt>
                <c:pt idx="1688">
                  <c:v>9.8742977434438661E-3</c:v>
                </c:pt>
                <c:pt idx="1689">
                  <c:v>9.8706489991795491E-3</c:v>
                </c:pt>
                <c:pt idx="1690">
                  <c:v>9.8670189956990596E-3</c:v>
                </c:pt>
                <c:pt idx="1691">
                  <c:v>9.8623781519327942E-3</c:v>
                </c:pt>
                <c:pt idx="1692">
                  <c:v>9.8598121423362078E-3</c:v>
                </c:pt>
                <c:pt idx="1693">
                  <c:v>9.8562337515840578E-3</c:v>
                </c:pt>
                <c:pt idx="1694">
                  <c:v>9.8526710198759415E-3</c:v>
                </c:pt>
                <c:pt idx="1695">
                  <c:v>9.8491231702833096E-3</c:v>
                </c:pt>
                <c:pt idx="1696">
                  <c:v>9.8455894232798019E-3</c:v>
                </c:pt>
                <c:pt idx="1697">
                  <c:v>9.8420689967414626E-3</c:v>
                </c:pt>
                <c:pt idx="1698">
                  <c:v>9.8385611059467453E-3</c:v>
                </c:pt>
                <c:pt idx="1699">
                  <c:v>9.8350649635760706E-3</c:v>
                </c:pt>
                <c:pt idx="1700">
                  <c:v>9.8315797797120449E-3</c:v>
                </c:pt>
                <c:pt idx="1701">
                  <c:v>9.8281047618394655E-3</c:v>
                </c:pt>
                <c:pt idx="1702">
                  <c:v>9.8246391148453151E-3</c:v>
                </c:pt>
                <c:pt idx="1703">
                  <c:v>9.8211820410185474E-3</c:v>
                </c:pt>
                <c:pt idx="1704">
                  <c:v>9.8177327400496422E-3</c:v>
                </c:pt>
                <c:pt idx="1705">
                  <c:v>9.8142904090314908E-3</c:v>
                </c:pt>
                <c:pt idx="1706">
                  <c:v>9.8108542424589513E-3</c:v>
                </c:pt>
                <c:pt idx="1707">
                  <c:v>9.8074234322290694E-3</c:v>
                </c:pt>
                <c:pt idx="1708">
                  <c:v>9.8039971676399818E-3</c:v>
                </c:pt>
                <c:pt idx="1709">
                  <c:v>9.8005746353928922E-3</c:v>
                </c:pt>
                <c:pt idx="1710">
                  <c:v>9.7971550195900953E-3</c:v>
                </c:pt>
                <c:pt idx="1711">
                  <c:v>9.7937375017365085E-3</c:v>
                </c:pt>
                <c:pt idx="1712">
                  <c:v>9.7903212607385829E-3</c:v>
                </c:pt>
                <c:pt idx="1713">
                  <c:v>9.7869056148593529E-3</c:v>
                </c:pt>
                <c:pt idx="1714">
                  <c:v>9.7834904484473285E-3</c:v>
                </c:pt>
                <c:pt idx="1715">
                  <c:v>9.7800757875883826E-3</c:v>
                </c:pt>
                <c:pt idx="1716">
                  <c:v>9.7766616583681697E-3</c:v>
                </c:pt>
                <c:pt idx="1717">
                  <c:v>9.7732480868714684E-3</c:v>
                </c:pt>
                <c:pt idx="1718">
                  <c:v>9.7698350991839312E-3</c:v>
                </c:pt>
                <c:pt idx="1719">
                  <c:v>9.7664227213896827E-3</c:v>
                </c:pt>
                <c:pt idx="1720">
                  <c:v>9.7630109795726217E-3</c:v>
                </c:pt>
                <c:pt idx="1721">
                  <c:v>9.7595998998168693E-3</c:v>
                </c:pt>
                <c:pt idx="1722">
                  <c:v>9.7561895082056739E-3</c:v>
                </c:pt>
                <c:pt idx="1723">
                  <c:v>9.7527798308222786E-3</c:v>
                </c:pt>
                <c:pt idx="1724">
                  <c:v>9.7493708937497082E-3</c:v>
                </c:pt>
                <c:pt idx="1725">
                  <c:v>9.7459627230696774E-3</c:v>
                </c:pt>
                <c:pt idx="1726">
                  <c:v>9.7425553448645535E-3</c:v>
                </c:pt>
                <c:pt idx="1727">
                  <c:v>9.7386622021793934E-3</c:v>
                </c:pt>
                <c:pt idx="1728">
                  <c:v>9.7352566099604236E-3</c:v>
                </c:pt>
                <c:pt idx="1729">
                  <c:v>9.731851892185641E-3</c:v>
                </c:pt>
                <c:pt idx="1730">
                  <c:v>9.7284480749363217E-3</c:v>
                </c:pt>
                <c:pt idx="1731">
                  <c:v>9.7250451842926453E-3</c:v>
                </c:pt>
                <c:pt idx="1732">
                  <c:v>9.7216432463336933E-3</c:v>
                </c:pt>
                <c:pt idx="1733">
                  <c:v>9.718242287139427E-3</c:v>
                </c:pt>
                <c:pt idx="1734">
                  <c:v>9.7148423327893686E-3</c:v>
                </c:pt>
                <c:pt idx="1735">
                  <c:v>9.7114434093617252E-3</c:v>
                </c:pt>
                <c:pt idx="1736">
                  <c:v>9.708045542935145E-3</c:v>
                </c:pt>
                <c:pt idx="1737">
                  <c:v>9.7046487595876148E-3</c:v>
                </c:pt>
                <c:pt idx="1738">
                  <c:v>9.7012530853969065E-3</c:v>
                </c:pt>
                <c:pt idx="1739">
                  <c:v>9.6978585464403515E-3</c:v>
                </c:pt>
                <c:pt idx="1740">
                  <c:v>9.6944651687950641E-3</c:v>
                </c:pt>
                <c:pt idx="1741">
                  <c:v>9.6901040030620781E-3</c:v>
                </c:pt>
                <c:pt idx="1742">
                  <c:v>9.6867133777624286E-3</c:v>
                </c:pt>
                <c:pt idx="1743">
                  <c:v>9.6833239994530158E-3</c:v>
                </c:pt>
                <c:pt idx="1744">
                  <c:v>9.679229100430153E-3</c:v>
                </c:pt>
                <c:pt idx="1745">
                  <c:v>9.6765490881072225E-3</c:v>
                </c:pt>
                <c:pt idx="1746">
                  <c:v>9.6731636072206889E-3</c:v>
                </c:pt>
                <c:pt idx="1747">
                  <c:v>9.6697794776245197E-3</c:v>
                </c:pt>
                <c:pt idx="1748">
                  <c:v>9.6663967253927674E-3</c:v>
                </c:pt>
                <c:pt idx="1749">
                  <c:v>9.6630153765990372E-3</c:v>
                </c:pt>
                <c:pt idx="1750">
                  <c:v>9.6596354573173782E-3</c:v>
                </c:pt>
                <c:pt idx="1751">
                  <c:v>9.656256993620084E-3</c:v>
                </c:pt>
                <c:pt idx="1752">
                  <c:v>9.6528800115803261E-3</c:v>
                </c:pt>
                <c:pt idx="1753">
                  <c:v>9.6495045372701795E-3</c:v>
                </c:pt>
                <c:pt idx="1754">
                  <c:v>9.6461305967619412E-3</c:v>
                </c:pt>
                <c:pt idx="1755">
                  <c:v>9.6427582161272493E-3</c:v>
                </c:pt>
                <c:pt idx="1756">
                  <c:v>9.639387421437301E-3</c:v>
                </c:pt>
                <c:pt idx="1757">
                  <c:v>9.6360182387630802E-3</c:v>
                </c:pt>
                <c:pt idx="1758">
                  <c:v>9.6326506941755673E-3</c:v>
                </c:pt>
                <c:pt idx="1759">
                  <c:v>9.6292848137446464E-3</c:v>
                </c:pt>
                <c:pt idx="1760">
                  <c:v>9.6259206235406441E-3</c:v>
                </c:pt>
                <c:pt idx="1761">
                  <c:v>9.6225581496330072E-3</c:v>
                </c:pt>
                <c:pt idx="1762">
                  <c:v>9.6191974180907438E-3</c:v>
                </c:pt>
                <c:pt idx="1763">
                  <c:v>9.6158384549828672E-3</c:v>
                </c:pt>
                <c:pt idx="1764">
                  <c:v>9.612481286378604E-3</c:v>
                </c:pt>
                <c:pt idx="1765">
                  <c:v>9.6091259383452136E-3</c:v>
                </c:pt>
                <c:pt idx="1766">
                  <c:v>9.6057724369514857E-3</c:v>
                </c:pt>
                <c:pt idx="1767">
                  <c:v>9.6024208082642424E-3</c:v>
                </c:pt>
                <c:pt idx="1768">
                  <c:v>9.5990710783511769E-3</c:v>
                </c:pt>
                <c:pt idx="1769">
                  <c:v>9.5957232732788913E-3</c:v>
                </c:pt>
                <c:pt idx="1770">
                  <c:v>9.5923774191139857E-3</c:v>
                </c:pt>
                <c:pt idx="1771">
                  <c:v>9.5890335419228437E-3</c:v>
                </c:pt>
                <c:pt idx="1772">
                  <c:v>9.5856916677711894E-3</c:v>
                </c:pt>
                <c:pt idx="1773">
                  <c:v>9.5823518227245285E-3</c:v>
                </c:pt>
                <c:pt idx="1774">
                  <c:v>9.5790140328479295E-3</c:v>
                </c:pt>
                <c:pt idx="1775">
                  <c:v>9.5756783242064592E-3</c:v>
                </c:pt>
                <c:pt idx="1776">
                  <c:v>9.5723447228645304E-3</c:v>
                </c:pt>
                <c:pt idx="1777">
                  <c:v>9.5690132548863337E-3</c:v>
                </c:pt>
                <c:pt idx="1778">
                  <c:v>9.5637824638759149E-3</c:v>
                </c:pt>
                <c:pt idx="1779">
                  <c:v>9.5616625041445406E-3</c:v>
                </c:pt>
                <c:pt idx="1780">
                  <c:v>9.5590319117705783E-3</c:v>
                </c:pt>
                <c:pt idx="1781">
                  <c:v>9.5557092378822216E-3</c:v>
                </c:pt>
                <c:pt idx="1782">
                  <c:v>9.5523888276735185E-3</c:v>
                </c:pt>
                <c:pt idx="1783">
                  <c:v>9.5490707072066923E-3</c:v>
                </c:pt>
                <c:pt idx="1784">
                  <c:v>9.5457549025430855E-3</c:v>
                </c:pt>
                <c:pt idx="1785">
                  <c:v>9.5424414397449198E-3</c:v>
                </c:pt>
                <c:pt idx="1786">
                  <c:v>9.539130344872665E-3</c:v>
                </c:pt>
                <c:pt idx="1787">
                  <c:v>9.5358216439876652E-3</c:v>
                </c:pt>
                <c:pt idx="1788">
                  <c:v>9.5321891162816873E-3</c:v>
                </c:pt>
                <c:pt idx="1789">
                  <c:v>9.528885596779172E-3</c:v>
                </c:pt>
                <c:pt idx="1790">
                  <c:v>9.5255845553133441E-3</c:v>
                </c:pt>
                <c:pt idx="1791">
                  <c:v>9.5222860179468363E-3</c:v>
                </c:pt>
                <c:pt idx="1792">
                  <c:v>9.518990010739671E-3</c:v>
                </c:pt>
                <c:pt idx="1793">
                  <c:v>9.5156965597529581E-3</c:v>
                </c:pt>
                <c:pt idx="1794">
                  <c:v>9.512297621842648E-3</c:v>
                </c:pt>
                <c:pt idx="1795">
                  <c:v>9.5091174306814203E-3</c:v>
                </c:pt>
                <c:pt idx="1796">
                  <c:v>9.5061553653183126E-3</c:v>
                </c:pt>
                <c:pt idx="1797">
                  <c:v>9.5025488392108913E-3</c:v>
                </c:pt>
                <c:pt idx="1798">
                  <c:v>9.4992685602241916E-3</c:v>
                </c:pt>
                <c:pt idx="1799">
                  <c:v>9.4959909938148283E-3</c:v>
                </c:pt>
                <c:pt idx="1800">
                  <c:v>9.492716166041304E-3</c:v>
                </c:pt>
                <c:pt idx="1801">
                  <c:v>9.4894441029614723E-3</c:v>
                </c:pt>
                <c:pt idx="1802">
                  <c:v>9.4861748306334006E-3</c:v>
                </c:pt>
                <c:pt idx="1803">
                  <c:v>9.4829083751140717E-3</c:v>
                </c:pt>
                <c:pt idx="1804">
                  <c:v>9.4796447624609023E-3</c:v>
                </c:pt>
                <c:pt idx="1805">
                  <c:v>9.47638401873044E-3</c:v>
                </c:pt>
                <c:pt idx="1806">
                  <c:v>9.4731261699794525E-3</c:v>
                </c:pt>
                <c:pt idx="1807">
                  <c:v>9.4698712422638352E-3</c:v>
                </c:pt>
                <c:pt idx="1808">
                  <c:v>9.4666192616392666E-3</c:v>
                </c:pt>
                <c:pt idx="1809">
                  <c:v>9.4636886462667845E-3</c:v>
                </c:pt>
                <c:pt idx="1810">
                  <c:v>9.4601242458855605E-3</c:v>
                </c:pt>
                <c:pt idx="1811">
                  <c:v>9.4568812628664789E-3</c:v>
                </c:pt>
                <c:pt idx="1812">
                  <c:v>9.4536413311583408E-3</c:v>
                </c:pt>
                <c:pt idx="1813">
                  <c:v>9.4504044768159556E-3</c:v>
                </c:pt>
                <c:pt idx="1814">
                  <c:v>9.4471707258928315E-3</c:v>
                </c:pt>
                <c:pt idx="1815">
                  <c:v>9.4439401044429105E-3</c:v>
                </c:pt>
                <c:pt idx="1816">
                  <c:v>9.4407126385192639E-3</c:v>
                </c:pt>
                <c:pt idx="1817">
                  <c:v>9.4374883541749645E-3</c:v>
                </c:pt>
                <c:pt idx="1818">
                  <c:v>9.4342672774624346E-3</c:v>
                </c:pt>
                <c:pt idx="1819">
                  <c:v>9.4310494344345287E-3</c:v>
                </c:pt>
                <c:pt idx="1820">
                  <c:v>9.4278348511427999E-3</c:v>
                </c:pt>
                <c:pt idx="1821">
                  <c:v>9.4246235536392334E-3</c:v>
                </c:pt>
                <c:pt idx="1822">
                  <c:v>9.4214155679753827E-3</c:v>
                </c:pt>
                <c:pt idx="1823">
                  <c:v>9.4182109202021486E-3</c:v>
                </c:pt>
                <c:pt idx="1824">
                  <c:v>9.4150096363702137E-3</c:v>
                </c:pt>
                <c:pt idx="1825">
                  <c:v>9.4118117425306957E-3</c:v>
                </c:pt>
                <c:pt idx="1826">
                  <c:v>9.4086172647334099E-3</c:v>
                </c:pt>
                <c:pt idx="1827">
                  <c:v>9.405426229028388E-3</c:v>
                </c:pt>
                <c:pt idx="1828">
                  <c:v>9.4022386614650098E-3</c:v>
                </c:pt>
                <c:pt idx="1829">
                  <c:v>9.39905458809287E-3</c:v>
                </c:pt>
                <c:pt idx="1830">
                  <c:v>9.3957714242512095E-3</c:v>
                </c:pt>
                <c:pt idx="1831">
                  <c:v>9.3930043981525404E-3</c:v>
                </c:pt>
                <c:pt idx="1832">
                  <c:v>9.3895235936120522E-3</c:v>
                </c:pt>
                <c:pt idx="1833">
                  <c:v>9.3863537574919442E-3</c:v>
                </c:pt>
                <c:pt idx="1834">
                  <c:v>9.3831875458049805E-3</c:v>
                </c:pt>
                <c:pt idx="1835">
                  <c:v>9.3800249845985856E-3</c:v>
                </c:pt>
                <c:pt idx="1836">
                  <c:v>9.3768660999206215E-3</c:v>
                </c:pt>
                <c:pt idx="1837">
                  <c:v>9.3737109178176434E-3</c:v>
                </c:pt>
                <c:pt idx="1838">
                  <c:v>9.3705594643362054E-3</c:v>
                </c:pt>
                <c:pt idx="1839">
                  <c:v>9.3674117655226496E-3</c:v>
                </c:pt>
                <c:pt idx="1840">
                  <c:v>9.364569880465275E-3</c:v>
                </c:pt>
                <c:pt idx="1841">
                  <c:v>9.3614291463604855E-3</c:v>
                </c:pt>
                <c:pt idx="1842">
                  <c:v>9.3582922391018241E-3</c:v>
                </c:pt>
                <c:pt idx="1843">
                  <c:v>9.3551591847326771E-3</c:v>
                </c:pt>
                <c:pt idx="1844">
                  <c:v>9.3520300092964307E-3</c:v>
                </c:pt>
                <c:pt idx="1845">
                  <c:v>9.3485062988955172E-3</c:v>
                </c:pt>
                <c:pt idx="1846">
                  <c:v>9.3457833993944341E-3</c:v>
                </c:pt>
                <c:pt idx="1847">
                  <c:v>9.3426660170134856E-3</c:v>
                </c:pt>
                <c:pt idx="1848">
                  <c:v>9.3395526177359207E-3</c:v>
                </c:pt>
                <c:pt idx="1849">
                  <c:v>9.3364432276031514E-3</c:v>
                </c:pt>
                <c:pt idx="1850">
                  <c:v>9.333337872657034E-3</c:v>
                </c:pt>
                <c:pt idx="1851">
                  <c:v>9.3302365789387619E-3</c:v>
                </c:pt>
                <c:pt idx="1852">
                  <c:v>9.3271393724893153E-3</c:v>
                </c:pt>
                <c:pt idx="1853">
                  <c:v>9.3240462793496709E-3</c:v>
                </c:pt>
                <c:pt idx="1854">
                  <c:v>9.3209573255603698E-3</c:v>
                </c:pt>
                <c:pt idx="1855">
                  <c:v>9.3178725371610722E-3</c:v>
                </c:pt>
                <c:pt idx="1856">
                  <c:v>9.3147919401923209E-3</c:v>
                </c:pt>
                <c:pt idx="1857">
                  <c:v>9.3117155606933406E-3</c:v>
                </c:pt>
                <c:pt idx="1858">
                  <c:v>9.3086434247040134E-3</c:v>
                </c:pt>
                <c:pt idx="1859">
                  <c:v>9.3055755582629063E-3</c:v>
                </c:pt>
                <c:pt idx="1860">
                  <c:v>9.3025119874094678E-3</c:v>
                </c:pt>
                <c:pt idx="1861">
                  <c:v>9.2994527381820447E-3</c:v>
                </c:pt>
                <c:pt idx="1862">
                  <c:v>9.2963978366189873E-3</c:v>
                </c:pt>
                <c:pt idx="1863">
                  <c:v>9.2933473087582052E-3</c:v>
                </c:pt>
                <c:pt idx="1864">
                  <c:v>9.2903011806376133E-3</c:v>
                </c:pt>
                <c:pt idx="1865">
                  <c:v>9.2872594782949028E-3</c:v>
                </c:pt>
                <c:pt idx="1866">
                  <c:v>9.2842222277673275E-3</c:v>
                </c:pt>
                <c:pt idx="1867">
                  <c:v>9.2811894550917044E-3</c:v>
                </c:pt>
                <c:pt idx="1868">
                  <c:v>9.2781611863050686E-3</c:v>
                </c:pt>
                <c:pt idx="1869">
                  <c:v>9.2751374474438E-3</c:v>
                </c:pt>
                <c:pt idx="1870">
                  <c:v>9.2721182645442747E-3</c:v>
                </c:pt>
                <c:pt idx="1871">
                  <c:v>9.2691036636424369E-3</c:v>
                </c:pt>
                <c:pt idx="1872">
                  <c:v>9.2660936707740053E-3</c:v>
                </c:pt>
                <c:pt idx="1873">
                  <c:v>9.2630883119744819E-3</c:v>
                </c:pt>
                <c:pt idx="1874">
                  <c:v>9.2600876132793719E-3</c:v>
                </c:pt>
                <c:pt idx="1875">
                  <c:v>9.2570916007232995E-3</c:v>
                </c:pt>
                <c:pt idx="1876">
                  <c:v>9.2541003003411126E-3</c:v>
                </c:pt>
                <c:pt idx="1877">
                  <c:v>9.2511137381674335E-3</c:v>
                </c:pt>
                <c:pt idx="1878">
                  <c:v>9.2481319402366747E-3</c:v>
                </c:pt>
                <c:pt idx="1879">
                  <c:v>9.2451549325825843E-3</c:v>
                </c:pt>
                <c:pt idx="1880">
                  <c:v>9.2421827412391307E-3</c:v>
                </c:pt>
                <c:pt idx="1881">
                  <c:v>9.2392153922396282E-3</c:v>
                </c:pt>
                <c:pt idx="1882">
                  <c:v>9.2362529116176064E-3</c:v>
                </c:pt>
                <c:pt idx="1883">
                  <c:v>9.2332953254059425E-3</c:v>
                </c:pt>
                <c:pt idx="1884">
                  <c:v>9.2303426596377289E-3</c:v>
                </c:pt>
                <c:pt idx="1885">
                  <c:v>9.2273949403451818E-3</c:v>
                </c:pt>
                <c:pt idx="1886">
                  <c:v>9.2244521935607397E-3</c:v>
                </c:pt>
                <c:pt idx="1887">
                  <c:v>9.2215144453170559E-3</c:v>
                </c:pt>
                <c:pt idx="1888">
                  <c:v>9.2185817216450354E-3</c:v>
                </c:pt>
                <c:pt idx="1889">
                  <c:v>9.215654048577113E-3</c:v>
                </c:pt>
                <c:pt idx="1890">
                  <c:v>9.212731452144414E-3</c:v>
                </c:pt>
                <c:pt idx="1891">
                  <c:v>9.2098139583782768E-3</c:v>
                </c:pt>
                <c:pt idx="1892">
                  <c:v>9.2069015933093894E-3</c:v>
                </c:pt>
                <c:pt idx="1893">
                  <c:v>9.2039943829688702E-3</c:v>
                </c:pt>
                <c:pt idx="1894">
                  <c:v>9.2010923533869683E-3</c:v>
                </c:pt>
                <c:pt idx="1895">
                  <c:v>9.1978504052686733E-3</c:v>
                </c:pt>
                <c:pt idx="1896">
                  <c:v>9.1953039406197819E-3</c:v>
                </c:pt>
                <c:pt idx="1897">
                  <c:v>9.1924176094945517E-3</c:v>
                </c:pt>
                <c:pt idx="1898">
                  <c:v>9.189536563248047E-3</c:v>
                </c:pt>
                <c:pt idx="1899">
                  <c:v>9.1866608279092023E-3</c:v>
                </c:pt>
                <c:pt idx="1900">
                  <c:v>9.1837904295076055E-3</c:v>
                </c:pt>
                <c:pt idx="1901">
                  <c:v>9.1809253940719707E-3</c:v>
                </c:pt>
                <c:pt idx="1902">
                  <c:v>9.1780657476312304E-3</c:v>
                </c:pt>
                <c:pt idx="1903">
                  <c:v>9.1752115162136594E-3</c:v>
                </c:pt>
                <c:pt idx="1904">
                  <c:v>9.1723627258481887E-3</c:v>
                </c:pt>
                <c:pt idx="1905">
                  <c:v>9.169519402562441E-3</c:v>
                </c:pt>
                <c:pt idx="1906">
                  <c:v>9.1666815723842505E-3</c:v>
                </c:pt>
                <c:pt idx="1907">
                  <c:v>9.1638492613418925E-3</c:v>
                </c:pt>
                <c:pt idx="1908">
                  <c:v>9.1610224954623287E-3</c:v>
                </c:pt>
                <c:pt idx="1909">
                  <c:v>9.1582013007731802E-3</c:v>
                </c:pt>
                <c:pt idx="1910">
                  <c:v>9.1553857033011849E-3</c:v>
                </c:pt>
                <c:pt idx="1911">
                  <c:v>9.1525757290737454E-3</c:v>
                </c:pt>
                <c:pt idx="1912">
                  <c:v>9.1497714041173846E-3</c:v>
                </c:pt>
                <c:pt idx="1913">
                  <c:v>9.1469727544584069E-3</c:v>
                </c:pt>
                <c:pt idx="1914">
                  <c:v>9.1441798061233353E-3</c:v>
                </c:pt>
                <c:pt idx="1915">
                  <c:v>9.1413925851382537E-3</c:v>
                </c:pt>
                <c:pt idx="1916">
                  <c:v>9.1386111175290313E-3</c:v>
                </c:pt>
                <c:pt idx="1917">
                  <c:v>9.1358354293213147E-3</c:v>
                </c:pt>
                <c:pt idx="1918">
                  <c:v>9.1330655465407494E-3</c:v>
                </c:pt>
                <c:pt idx="1919">
                  <c:v>9.1303014952127653E-3</c:v>
                </c:pt>
                <c:pt idx="1920">
                  <c:v>9.1275433013623536E-3</c:v>
                </c:pt>
                <c:pt idx="1921">
                  <c:v>9.124790948026644E-3</c:v>
                </c:pt>
                <c:pt idx="1922">
                  <c:v>9.1220442460707915E-3</c:v>
                </c:pt>
                <c:pt idx="1923">
                  <c:v>9.1193029627713654E-3</c:v>
                </c:pt>
                <c:pt idx="1924">
                  <c:v>9.1165668647485865E-3</c:v>
                </c:pt>
                <c:pt idx="1925">
                  <c:v>9.1138357179663225E-3</c:v>
                </c:pt>
                <c:pt idx="1926">
                  <c:v>9.1111092877323042E-3</c:v>
                </c:pt>
                <c:pt idx="1927">
                  <c:v>9.1083873386990123E-3</c:v>
                </c:pt>
                <c:pt idx="1928">
                  <c:v>9.1056696348621336E-3</c:v>
                </c:pt>
                <c:pt idx="1929">
                  <c:v>9.1029559395616622E-3</c:v>
                </c:pt>
                <c:pt idx="1930">
                  <c:v>9.1002460154812406E-3</c:v>
                </c:pt>
                <c:pt idx="1931">
                  <c:v>9.0975396246488118E-3</c:v>
                </c:pt>
                <c:pt idx="1932">
                  <c:v>9.0948365284359758E-3</c:v>
                </c:pt>
                <c:pt idx="1933">
                  <c:v>9.0921364875584127E-3</c:v>
                </c:pt>
                <c:pt idx="1934">
                  <c:v>9.0894392620756697E-3</c:v>
                </c:pt>
                <c:pt idx="1935">
                  <c:v>9.0862080528150754E-3</c:v>
                </c:pt>
                <c:pt idx="1936">
                  <c:v>9.0835158401434257E-3</c:v>
                </c:pt>
                <c:pt idx="1937">
                  <c:v>9.0808256352150635E-3</c:v>
                </c:pt>
                <c:pt idx="1938">
                  <c:v>9.0781371966366028E-3</c:v>
                </c:pt>
                <c:pt idx="1939">
                  <c:v>9.0754502823634023E-3</c:v>
                </c:pt>
                <c:pt idx="1940">
                  <c:v>9.0727646496969565E-3</c:v>
                </c:pt>
                <c:pt idx="1941">
                  <c:v>9.0700800552879473E-3</c:v>
                </c:pt>
                <c:pt idx="1942">
                  <c:v>9.0673962551329739E-3</c:v>
                </c:pt>
                <c:pt idx="1943">
                  <c:v>9.0647130045771688E-3</c:v>
                </c:pt>
                <c:pt idx="1944">
                  <c:v>9.0620300583128862E-3</c:v>
                </c:pt>
                <c:pt idx="1945">
                  <c:v>9.0593471703801463E-3</c:v>
                </c:pt>
                <c:pt idx="1946">
                  <c:v>9.0566640941664063E-3</c:v>
                </c:pt>
                <c:pt idx="1947">
                  <c:v>9.0526045482952778E-3</c:v>
                </c:pt>
                <c:pt idx="1948">
                  <c:v>9.0515333221850413E-3</c:v>
                </c:pt>
                <c:pt idx="1949">
                  <c:v>9.0486112599282766E-3</c:v>
                </c:pt>
                <c:pt idx="1950">
                  <c:v>9.0458451100919931E-3</c:v>
                </c:pt>
                <c:pt idx="1951">
                  <c:v>9.043237211777487E-3</c:v>
                </c:pt>
                <c:pt idx="1952">
                  <c:v>9.040547790480814E-3</c:v>
                </c:pt>
                <c:pt idx="1953">
                  <c:v>9.0378564363485601E-3</c:v>
                </c:pt>
                <c:pt idx="1954">
                  <c:v>9.0351628975492548E-3</c:v>
                </c:pt>
                <c:pt idx="1955">
                  <c:v>9.0324669215993032E-3</c:v>
                </c:pt>
                <c:pt idx="1956">
                  <c:v>9.0297682553614703E-3</c:v>
                </c:pt>
                <c:pt idx="1957">
                  <c:v>9.0270666450485704E-3</c:v>
                </c:pt>
                <c:pt idx="1958">
                  <c:v>9.0243618362186879E-3</c:v>
                </c:pt>
                <c:pt idx="1959">
                  <c:v>9.0216535737793098E-3</c:v>
                </c:pt>
                <c:pt idx="1960">
                  <c:v>9.0189416019851466E-3</c:v>
                </c:pt>
                <c:pt idx="1961">
                  <c:v>9.016480455462406E-3</c:v>
                </c:pt>
                <c:pt idx="1962">
                  <c:v>9.013505504090049E-3</c:v>
                </c:pt>
                <c:pt idx="1963">
                  <c:v>9.0107808632372763E-3</c:v>
                </c:pt>
                <c:pt idx="1964">
                  <c:v>9.0080514835266957E-3</c:v>
                </c:pt>
                <c:pt idx="1965">
                  <c:v>9.0053171059513229E-3</c:v>
                </c:pt>
                <c:pt idx="1966">
                  <c:v>9.0025774708531424E-3</c:v>
                </c:pt>
                <c:pt idx="1967">
                  <c:v>8.9998323179220126E-3</c:v>
                </c:pt>
                <c:pt idx="1968">
                  <c:v>8.9970813861948024E-3</c:v>
                </c:pt>
                <c:pt idx="1969">
                  <c:v>8.9943244140571338E-3</c:v>
                </c:pt>
                <c:pt idx="1970">
                  <c:v>8.991831022783019E-3</c:v>
                </c:pt>
                <c:pt idx="1971">
                  <c:v>8.9887912988318441E-3</c:v>
                </c:pt>
                <c:pt idx="1972">
                  <c:v>8.9860146292548536E-3</c:v>
                </c:pt>
                <c:pt idx="1973">
                  <c:v>8.9832309090385545E-3</c:v>
                </c:pt>
                <c:pt idx="1974">
                  <c:v>8.9804400872754396E-3</c:v>
                </c:pt>
                <c:pt idx="1975">
                  <c:v>8.9776421557530035E-3</c:v>
                </c:pt>
                <c:pt idx="1976">
                  <c:v>8.9748371062600488E-3</c:v>
                </c:pt>
                <c:pt idx="1977">
                  <c:v>8.9720249305847242E-3</c:v>
                </c:pt>
                <c:pt idx="1978">
                  <c:v>8.9692056205158341E-3</c:v>
                </c:pt>
                <c:pt idx="1979">
                  <c:v>8.9663791678421811E-3</c:v>
                </c:pt>
                <c:pt idx="1980">
                  <c:v>8.9635455643532203E-3</c:v>
                </c:pt>
                <c:pt idx="1981">
                  <c:v>8.9607048018379709E-3</c:v>
                </c:pt>
                <c:pt idx="1982">
                  <c:v>8.9578568720869792E-3</c:v>
                </c:pt>
                <c:pt idx="1983">
                  <c:v>8.9552944281258012E-3</c:v>
                </c:pt>
                <c:pt idx="1984">
                  <c:v>8.9521394780358119E-3</c:v>
                </c:pt>
                <c:pt idx="1985">
                  <c:v>8.9492699973165099E-3</c:v>
                </c:pt>
                <c:pt idx="1986">
                  <c:v>8.9463933165225551E-3</c:v>
                </c:pt>
                <c:pt idx="1987">
                  <c:v>8.9424716631130684E-3</c:v>
                </c:pt>
                <c:pt idx="1988">
                  <c:v>8.9395786475099902E-3</c:v>
                </c:pt>
                <c:pt idx="1989">
                  <c:v>8.9366784051713184E-3</c:v>
                </c:pt>
                <c:pt idx="1990">
                  <c:v>8.9337709278892626E-3</c:v>
                </c:pt>
                <c:pt idx="1991">
                  <c:v>8.9308562074555935E-3</c:v>
                </c:pt>
                <c:pt idx="1992">
                  <c:v>8.9279342356631784E-3</c:v>
                </c:pt>
                <c:pt idx="1993">
                  <c:v>8.9250050043037897E-3</c:v>
                </c:pt>
                <c:pt idx="1994">
                  <c:v>8.9220685051711671E-3</c:v>
                </c:pt>
                <c:pt idx="1995">
                  <c:v>8.9191247300581776E-3</c:v>
                </c:pt>
                <c:pt idx="1996">
                  <c:v>8.9160681415702894E-3</c:v>
                </c:pt>
                <c:pt idx="1997">
                  <c:v>8.9131091906088783E-3</c:v>
                </c:pt>
                <c:pt idx="1998">
                  <c:v>8.9101429383060798E-3</c:v>
                </c:pt>
                <c:pt idx="1999">
                  <c:v>8.9071693764564332E-3</c:v>
                </c:pt>
                <c:pt idx="2000">
                  <c:v>8.9041884968538258E-3</c:v>
                </c:pt>
                <c:pt idx="2001">
                  <c:v>8.9012002912934526E-3</c:v>
                </c:pt>
                <c:pt idx="2002">
                  <c:v>8.8973475348381632E-3</c:v>
                </c:pt>
                <c:pt idx="2003">
                  <c:v>8.8952018694784581E-3</c:v>
                </c:pt>
                <c:pt idx="2004">
                  <c:v>8.8921916368148862E-3</c:v>
                </c:pt>
                <c:pt idx="2005">
                  <c:v>8.8891740453747731E-3</c:v>
                </c:pt>
                <c:pt idx="2006">
                  <c:v>8.8861490869539747E-3</c:v>
                </c:pt>
                <c:pt idx="2007">
                  <c:v>8.8831167533487774E-3</c:v>
                </c:pt>
                <c:pt idx="2008">
                  <c:v>8.8800770363563469E-3</c:v>
                </c:pt>
                <c:pt idx="2009">
                  <c:v>8.8770299277723137E-3</c:v>
                </c:pt>
                <c:pt idx="2010">
                  <c:v>8.8739754193947161E-3</c:v>
                </c:pt>
                <c:pt idx="2011">
                  <c:v>8.8709135030207165E-3</c:v>
                </c:pt>
                <c:pt idx="2012">
                  <c:v>8.8678441704474788E-3</c:v>
                </c:pt>
                <c:pt idx="2013">
                  <c:v>8.8647674134734733E-3</c:v>
                </c:pt>
                <c:pt idx="2014">
                  <c:v>8.8616832238965198E-3</c:v>
                </c:pt>
                <c:pt idx="2015">
                  <c:v>8.8585915935148717E-3</c:v>
                </c:pt>
                <c:pt idx="2016">
                  <c:v>8.8554925141276601E-3</c:v>
                </c:pt>
                <c:pt idx="2017">
                  <c:v>8.8523859775337908E-3</c:v>
                </c:pt>
                <c:pt idx="2018">
                  <c:v>8.8492719755319596E-3</c:v>
                </c:pt>
                <c:pt idx="2019">
                  <c:v>8.846150499922165E-3</c:v>
                </c:pt>
                <c:pt idx="2020">
                  <c:v>8.8430215425039736E-3</c:v>
                </c:pt>
                <c:pt idx="2021">
                  <c:v>8.839885095077606E-3</c:v>
                </c:pt>
                <c:pt idx="2022">
                  <c:v>8.8367411494430642E-3</c:v>
                </c:pt>
                <c:pt idx="2023">
                  <c:v>8.8335896974016601E-3</c:v>
                </c:pt>
                <c:pt idx="2024">
                  <c:v>8.8304307307531769E-3</c:v>
                </c:pt>
                <c:pt idx="2025">
                  <c:v>8.8272642412995841E-3</c:v>
                </c:pt>
                <c:pt idx="2026">
                  <c:v>8.8240902208421897E-3</c:v>
                </c:pt>
                <c:pt idx="2027">
                  <c:v>8.820908661182748E-3</c:v>
                </c:pt>
                <c:pt idx="2028">
                  <c:v>8.8177195541225689E-3</c:v>
                </c:pt>
                <c:pt idx="2029">
                  <c:v>8.8145228914644925E-3</c:v>
                </c:pt>
                <c:pt idx="2030">
                  <c:v>8.8113186650115808E-3</c:v>
                </c:pt>
                <c:pt idx="2031">
                  <c:v>8.8081068665653642E-3</c:v>
                </c:pt>
                <c:pt idx="2032">
                  <c:v>8.8048874879297738E-3</c:v>
                </c:pt>
                <c:pt idx="2033">
                  <c:v>8.8016605209083089E-3</c:v>
                </c:pt>
                <c:pt idx="2034">
                  <c:v>8.7984259573038077E-3</c:v>
                </c:pt>
                <c:pt idx="2035">
                  <c:v>8.7951837889210793E-3</c:v>
                </c:pt>
                <c:pt idx="2036">
                  <c:v>8.7919340075640565E-3</c:v>
                </c:pt>
                <c:pt idx="2037">
                  <c:v>8.7886766050371094E-3</c:v>
                </c:pt>
                <c:pt idx="2038">
                  <c:v>8.7854115731450435E-3</c:v>
                </c:pt>
                <c:pt idx="2039">
                  <c:v>8.7816707555337398E-3</c:v>
                </c:pt>
                <c:pt idx="2040">
                  <c:v>8.7783893474075361E-3</c:v>
                </c:pt>
                <c:pt idx="2041">
                  <c:v>8.7751002841617316E-3</c:v>
                </c:pt>
                <c:pt idx="2042">
                  <c:v>8.7718035576026671E-3</c:v>
                </c:pt>
                <c:pt idx="2043">
                  <c:v>8.7684991595360189E-3</c:v>
                </c:pt>
                <c:pt idx="2044">
                  <c:v>8.7651870817685613E-3</c:v>
                </c:pt>
                <c:pt idx="2045">
                  <c:v>8.761867316107284E-3</c:v>
                </c:pt>
                <c:pt idx="2046">
                  <c:v>8.7585398543591798E-3</c:v>
                </c:pt>
                <c:pt idx="2047">
                  <c:v>8.7552046883316754E-3</c:v>
                </c:pt>
                <c:pt idx="2048">
                  <c:v>8.7519995756327428E-3</c:v>
                </c:pt>
                <c:pt idx="2049">
                  <c:v>8.7486496144094737E-3</c:v>
                </c:pt>
                <c:pt idx="2050">
                  <c:v>8.7452919250719449E-3</c:v>
                </c:pt>
                <c:pt idx="2051">
                  <c:v>8.7419264994285754E-3</c:v>
                </c:pt>
                <c:pt idx="2052">
                  <c:v>8.7385533292882161E-3</c:v>
                </c:pt>
                <c:pt idx="2053">
                  <c:v>8.734205003399706E-3</c:v>
                </c:pt>
                <c:pt idx="2054">
                  <c:v>8.7302465654719875E-3</c:v>
                </c:pt>
                <c:pt idx="2055">
                  <c:v>8.7274154267817389E-3</c:v>
                </c:pt>
                <c:pt idx="2056">
                  <c:v>8.7240089731696197E-3</c:v>
                </c:pt>
                <c:pt idx="2057">
                  <c:v>8.7205947317693343E-3</c:v>
                </c:pt>
                <c:pt idx="2058">
                  <c:v>8.7171726943914857E-3</c:v>
                </c:pt>
                <c:pt idx="2059">
                  <c:v>8.713742852846899E-3</c:v>
                </c:pt>
                <c:pt idx="2060">
                  <c:v>8.7103051989472768E-3</c:v>
                </c:pt>
                <c:pt idx="2061">
                  <c:v>8.7068597245040982E-3</c:v>
                </c:pt>
                <c:pt idx="2062">
                  <c:v>8.7034064213288471E-3</c:v>
                </c:pt>
                <c:pt idx="2063">
                  <c:v>8.6999452812338788E-3</c:v>
                </c:pt>
                <c:pt idx="2064">
                  <c:v>8.6964762960322108E-3</c:v>
                </c:pt>
                <c:pt idx="2065">
                  <c:v>8.6929994575357609E-3</c:v>
                </c:pt>
                <c:pt idx="2066">
                  <c:v>8.6895147575579805E-3</c:v>
                </c:pt>
                <c:pt idx="2067">
                  <c:v>8.6860221879125447E-3</c:v>
                </c:pt>
                <c:pt idx="2068">
                  <c:v>8.6825217404129032E-3</c:v>
                </c:pt>
                <c:pt idx="2069">
                  <c:v>8.6790134068729478E-3</c:v>
                </c:pt>
                <c:pt idx="2070">
                  <c:v>8.6754971791072281E-3</c:v>
                </c:pt>
                <c:pt idx="2071">
                  <c:v>8.6719730489298492E-3</c:v>
                </c:pt>
                <c:pt idx="2072">
                  <c:v>8.6684410081562385E-3</c:v>
                </c:pt>
                <c:pt idx="2073">
                  <c:v>8.6649010486013808E-3</c:v>
                </c:pt>
                <c:pt idx="2074">
                  <c:v>8.6613531620809182E-3</c:v>
                </c:pt>
                <c:pt idx="2075">
                  <c:v>8.657797340410495E-3</c:v>
                </c:pt>
                <c:pt idx="2076">
                  <c:v>8.654233575406409E-3</c:v>
                </c:pt>
                <c:pt idx="2077">
                  <c:v>8.6506618588847416E-3</c:v>
                </c:pt>
                <c:pt idx="2078">
                  <c:v>8.6470821826628869E-3</c:v>
                </c:pt>
                <c:pt idx="2079">
                  <c:v>8.6434945385573652E-3</c:v>
                </c:pt>
                <c:pt idx="2080">
                  <c:v>8.6398989183857876E-3</c:v>
                </c:pt>
                <c:pt idx="2081">
                  <c:v>8.6362953139653333E-3</c:v>
                </c:pt>
                <c:pt idx="2082">
                  <c:v>8.6326837171149286E-3</c:v>
                </c:pt>
                <c:pt idx="2083">
                  <c:v>8.6290641196521863E-3</c:v>
                </c:pt>
                <c:pt idx="2084">
                  <c:v>8.6254365133958157E-3</c:v>
                </c:pt>
                <c:pt idx="2085">
                  <c:v>8.6218008901651818E-3</c:v>
                </c:pt>
                <c:pt idx="2086">
                  <c:v>8.6181572417789939E-3</c:v>
                </c:pt>
                <c:pt idx="2087">
                  <c:v>8.6145055600570578E-3</c:v>
                </c:pt>
                <c:pt idx="2088">
                  <c:v>8.6108458368191736E-3</c:v>
                </c:pt>
                <c:pt idx="2089">
                  <c:v>8.6071780638855861E-3</c:v>
                </c:pt>
                <c:pt idx="2090">
                  <c:v>8.6035022330767548E-3</c:v>
                </c:pt>
                <c:pt idx="2091">
                  <c:v>8.5998183362137968E-3</c:v>
                </c:pt>
                <c:pt idx="2092">
                  <c:v>8.596126365117392E-3</c:v>
                </c:pt>
                <c:pt idx="2093">
                  <c:v>8.5924263116090981E-3</c:v>
                </c:pt>
                <c:pt idx="2094">
                  <c:v>8.5887181675111269E-3</c:v>
                </c:pt>
                <c:pt idx="2095">
                  <c:v>8.5850019246452511E-3</c:v>
                </c:pt>
                <c:pt idx="2096">
                  <c:v>8.5812775748336859E-3</c:v>
                </c:pt>
                <c:pt idx="2097">
                  <c:v>8.5775451098995207E-3</c:v>
                </c:pt>
                <c:pt idx="2098">
                  <c:v>8.5738045216660601E-3</c:v>
                </c:pt>
                <c:pt idx="2099">
                  <c:v>8.5700558019561768E-3</c:v>
                </c:pt>
                <c:pt idx="2100">
                  <c:v>8.5662989425938346E-3</c:v>
                </c:pt>
                <c:pt idx="2101">
                  <c:v>8.562533935402997E-3</c:v>
                </c:pt>
                <c:pt idx="2102">
                  <c:v>8.558760772208289E-3</c:v>
                </c:pt>
                <c:pt idx="2103">
                  <c:v>8.5549794448341113E-3</c:v>
                </c:pt>
                <c:pt idx="2104">
                  <c:v>8.5511899451053038E-3</c:v>
                </c:pt>
                <c:pt idx="2105">
                  <c:v>8.5466898415857053E-3</c:v>
                </c:pt>
                <c:pt idx="2106">
                  <c:v>8.5435863958868898E-3</c:v>
                </c:pt>
                <c:pt idx="2107">
                  <c:v>8.5397723300487168E-3</c:v>
                </c:pt>
                <c:pt idx="2108">
                  <c:v>8.53595005915944E-3</c:v>
                </c:pt>
                <c:pt idx="2109">
                  <c:v>8.5321195750458715E-3</c:v>
                </c:pt>
                <c:pt idx="2110">
                  <c:v>8.5282808695350387E-3</c:v>
                </c:pt>
                <c:pt idx="2111">
                  <c:v>8.524433934454196E-3</c:v>
                </c:pt>
                <c:pt idx="2112">
                  <c:v>8.52057876163103E-3</c:v>
                </c:pt>
                <c:pt idx="2113">
                  <c:v>8.5167153428934456E-3</c:v>
                </c:pt>
                <c:pt idx="2114">
                  <c:v>8.512843670070009E-3</c:v>
                </c:pt>
                <c:pt idx="2115">
                  <c:v>8.508963734989064E-3</c:v>
                </c:pt>
                <c:pt idx="2116">
                  <c:v>8.5050755294798306E-3</c:v>
                </c:pt>
                <c:pt idx="2117">
                  <c:v>8.5011790453715323E-3</c:v>
                </c:pt>
                <c:pt idx="2118">
                  <c:v>8.4972742744940429E-3</c:v>
                </c:pt>
                <c:pt idx="2119">
                  <c:v>8.4933612086770249E-3</c:v>
                </c:pt>
                <c:pt idx="2120">
                  <c:v>8.4894398397510132E-3</c:v>
                </c:pt>
                <c:pt idx="2121">
                  <c:v>8.4855101595465408E-3</c:v>
                </c:pt>
                <c:pt idx="2122">
                  <c:v>8.4815721598950188E-3</c:v>
                </c:pt>
                <c:pt idx="2123">
                  <c:v>8.4776258326272023E-3</c:v>
                </c:pt>
                <c:pt idx="2124">
                  <c:v>8.4736711695753766E-3</c:v>
                </c:pt>
                <c:pt idx="2125">
                  <c:v>8.4697081625711729E-3</c:v>
                </c:pt>
                <c:pt idx="2126">
                  <c:v>8.4657368034470968E-3</c:v>
                </c:pt>
                <c:pt idx="2127">
                  <c:v>8.4617570840360926E-3</c:v>
                </c:pt>
                <c:pt idx="2128">
                  <c:v>8.457768996170666E-3</c:v>
                </c:pt>
                <c:pt idx="2129">
                  <c:v>8.4537725316848559E-3</c:v>
                </c:pt>
                <c:pt idx="2130">
                  <c:v>8.4497676824122625E-3</c:v>
                </c:pt>
                <c:pt idx="2131">
                  <c:v>8.4457544401867063E-3</c:v>
                </c:pt>
                <c:pt idx="2132">
                  <c:v>8.4417327968426652E-3</c:v>
                </c:pt>
                <c:pt idx="2133">
                  <c:v>8.4377027442150525E-3</c:v>
                </c:pt>
                <c:pt idx="2134">
                  <c:v>8.4336642741390019E-3</c:v>
                </c:pt>
                <c:pt idx="2135">
                  <c:v>8.4296173784500876E-3</c:v>
                </c:pt>
                <c:pt idx="2136">
                  <c:v>8.4255620489838805E-3</c:v>
                </c:pt>
                <c:pt idx="2137">
                  <c:v>8.4214982775770476E-3</c:v>
                </c:pt>
                <c:pt idx="2138">
                  <c:v>8.417426056065597E-3</c:v>
                </c:pt>
                <c:pt idx="2139">
                  <c:v>8.4133453762866364E-3</c:v>
                </c:pt>
                <c:pt idx="2140">
                  <c:v>8.4092562300774887E-3</c:v>
                </c:pt>
                <c:pt idx="2141">
                  <c:v>8.4051586092752598E-3</c:v>
                </c:pt>
                <c:pt idx="2142">
                  <c:v>8.4010525057185859E-3</c:v>
                </c:pt>
                <c:pt idx="2143">
                  <c:v>8.396937911245449E-3</c:v>
                </c:pt>
                <c:pt idx="2144">
                  <c:v>8.392814817694487E-3</c:v>
                </c:pt>
                <c:pt idx="2145">
                  <c:v>8.388683216904556E-3</c:v>
                </c:pt>
                <c:pt idx="2146">
                  <c:v>8.3845431007151718E-3</c:v>
                </c:pt>
                <c:pt idx="2147">
                  <c:v>8.3803944609660667E-3</c:v>
                </c:pt>
                <c:pt idx="2148">
                  <c:v>8.3762372894974121E-3</c:v>
                </c:pt>
                <c:pt idx="2149">
                  <c:v>8.3720715781493774E-3</c:v>
                </c:pt>
                <c:pt idx="2150">
                  <c:v>8.3678973187627931E-3</c:v>
                </c:pt>
                <c:pt idx="2151">
                  <c:v>8.3637145031789234E-3</c:v>
                </c:pt>
                <c:pt idx="2152">
                  <c:v>8.3595231232390342E-3</c:v>
                </c:pt>
                <c:pt idx="2153">
                  <c:v>8.3553231707854878E-3</c:v>
                </c:pt>
                <c:pt idx="2154">
                  <c:v>8.3511146376602056E-3</c:v>
                </c:pt>
                <c:pt idx="2155">
                  <c:v>8.3468975157055501E-3</c:v>
                </c:pt>
                <c:pt idx="2156">
                  <c:v>8.342882862354857E-3</c:v>
                </c:pt>
                <c:pt idx="2157">
                  <c:v>8.3384374726810668E-3</c:v>
                </c:pt>
                <c:pt idx="2158">
                  <c:v>8.3341945352981509E-3</c:v>
                </c:pt>
                <c:pt idx="2159">
                  <c:v>8.3299429764601227E-3</c:v>
                </c:pt>
                <c:pt idx="2160">
                  <c:v>8.3256827880113151E-3</c:v>
                </c:pt>
                <c:pt idx="2161">
                  <c:v>8.3214139617964998E-3</c:v>
                </c:pt>
                <c:pt idx="2162">
                  <c:v>8.3171364896608823E-3</c:v>
                </c:pt>
                <c:pt idx="2163">
                  <c:v>8.3128503634496715E-3</c:v>
                </c:pt>
                <c:pt idx="2164">
                  <c:v>8.3085555750091709E-3</c:v>
                </c:pt>
                <c:pt idx="2165">
                  <c:v>8.3042521161856824E-3</c:v>
                </c:pt>
                <c:pt idx="2166">
                  <c:v>8.2999399788252926E-3</c:v>
                </c:pt>
                <c:pt idx="2167">
                  <c:v>8.295619154775398E-3</c:v>
                </c:pt>
                <c:pt idx="2168">
                  <c:v>8.2912896358831763E-3</c:v>
                </c:pt>
                <c:pt idx="2169">
                  <c:v>8.2869514139964663E-3</c:v>
                </c:pt>
                <c:pt idx="2170">
                  <c:v>8.282604480963322E-3</c:v>
                </c:pt>
                <c:pt idx="2171">
                  <c:v>8.2782488286322359E-3</c:v>
                </c:pt>
                <c:pt idx="2172">
                  <c:v>8.2738844488517028E-3</c:v>
                </c:pt>
                <c:pt idx="2173">
                  <c:v>8.269511333471747E-3</c:v>
                </c:pt>
                <c:pt idx="2174">
                  <c:v>8.2651294743413001E-3</c:v>
                </c:pt>
                <c:pt idx="2175">
                  <c:v>8.2607388633103903E-3</c:v>
                </c:pt>
                <c:pt idx="2176">
                  <c:v>8.2563394922296977E-3</c:v>
                </c:pt>
                <c:pt idx="2177">
                  <c:v>8.2519313529496874E-3</c:v>
                </c:pt>
                <c:pt idx="2178">
                  <c:v>8.247514437321482E-3</c:v>
                </c:pt>
                <c:pt idx="2179">
                  <c:v>8.2430887371966379E-3</c:v>
                </c:pt>
                <c:pt idx="2180">
                  <c:v>8.2386542444269368E-3</c:v>
                </c:pt>
                <c:pt idx="2181">
                  <c:v>8.234210950864811E-3</c:v>
                </c:pt>
                <c:pt idx="2182">
                  <c:v>8.229758848362698E-3</c:v>
                </c:pt>
                <c:pt idx="2183">
                  <c:v>8.2252979287739079E-3</c:v>
                </c:pt>
                <c:pt idx="2184">
                  <c:v>8.2208281839515306E-3</c:v>
                </c:pt>
                <c:pt idx="2185">
                  <c:v>8.2163496057491014E-3</c:v>
                </c:pt>
                <c:pt idx="2186">
                  <c:v>8.2118621860212404E-3</c:v>
                </c:pt>
                <c:pt idx="2187">
                  <c:v>8.2073659166223573E-3</c:v>
                </c:pt>
                <c:pt idx="2188">
                  <c:v>8.2028607894072941E-3</c:v>
                </c:pt>
                <c:pt idx="2189">
                  <c:v>8.1983467962317719E-3</c:v>
                </c:pt>
                <c:pt idx="2190">
                  <c:v>8.1938239289508549E-3</c:v>
                </c:pt>
                <c:pt idx="2191">
                  <c:v>8.1892921794209182E-3</c:v>
                </c:pt>
                <c:pt idx="2192">
                  <c:v>8.1847515394985609E-3</c:v>
                </c:pt>
                <c:pt idx="2193">
                  <c:v>8.1802020010405957E-3</c:v>
                </c:pt>
                <c:pt idx="2194">
                  <c:v>8.1756435559042755E-3</c:v>
                </c:pt>
                <c:pt idx="2195">
                  <c:v>8.1710761959470756E-3</c:v>
                </c:pt>
                <c:pt idx="2196">
                  <c:v>8.1664999130271233E-3</c:v>
                </c:pt>
                <c:pt idx="2197">
                  <c:v>8.161914699002985E-3</c:v>
                </c:pt>
                <c:pt idx="2198">
                  <c:v>8.1573205457334489E-3</c:v>
                </c:pt>
                <c:pt idx="2199">
                  <c:v>8.1527174450775185E-3</c:v>
                </c:pt>
                <c:pt idx="2200">
                  <c:v>8.1481053888950768E-3</c:v>
                </c:pt>
                <c:pt idx="2201">
                  <c:v>8.1434843690460033E-3</c:v>
                </c:pt>
                <c:pt idx="2202">
                  <c:v>8.1388543773908383E-3</c:v>
                </c:pt>
                <c:pt idx="2203">
                  <c:v>8.1342154057903373E-3</c:v>
                </c:pt>
                <c:pt idx="2204">
                  <c:v>8.128827977306451E-3</c:v>
                </c:pt>
                <c:pt idx="2205">
                  <c:v>8.1241687629914384E-3</c:v>
                </c:pt>
                <c:pt idx="2206">
                  <c:v>8.1195005421448169E-3</c:v>
                </c:pt>
                <c:pt idx="2207">
                  <c:v>8.1148233066294009E-3</c:v>
                </c:pt>
                <c:pt idx="2208">
                  <c:v>8.1108855637616866E-3</c:v>
                </c:pt>
                <c:pt idx="2209">
                  <c:v>8.1054417590469188E-3</c:v>
                </c:pt>
                <c:pt idx="2210">
                  <c:v>8.1007374307076486E-3</c:v>
                </c:pt>
                <c:pt idx="2211">
                  <c:v>8.0957721280264985E-3</c:v>
                </c:pt>
                <c:pt idx="2212">
                  <c:v>8.0913016242562461E-3</c:v>
                </c:pt>
                <c:pt idx="2213">
                  <c:v>8.0865701298743018E-3</c:v>
                </c:pt>
                <c:pt idx="2214">
                  <c:v>8.0818295638762881E-3</c:v>
                </c:pt>
                <c:pt idx="2215">
                  <c:v>8.0770799181278472E-3</c:v>
                </c:pt>
                <c:pt idx="2216">
                  <c:v>8.0723211844959154E-3</c:v>
                </c:pt>
                <c:pt idx="2217">
                  <c:v>8.0675533548472175E-3</c:v>
                </c:pt>
                <c:pt idx="2218">
                  <c:v>8.0627764210497808E-3</c:v>
                </c:pt>
                <c:pt idx="2219">
                  <c:v>8.0579903749709806E-3</c:v>
                </c:pt>
                <c:pt idx="2220">
                  <c:v>8.0531952084792763E-3</c:v>
                </c:pt>
                <c:pt idx="2221">
                  <c:v>8.0491690700214905E-3</c:v>
                </c:pt>
                <c:pt idx="2222">
                  <c:v>8.0435774817327419E-3</c:v>
                </c:pt>
                <c:pt idx="2223">
                  <c:v>8.0387549052161351E-3</c:v>
                </c:pt>
                <c:pt idx="2224">
                  <c:v>8.0339231757641637E-3</c:v>
                </c:pt>
                <c:pt idx="2225">
                  <c:v>8.0290822852465884E-3</c:v>
                </c:pt>
                <c:pt idx="2226">
                  <c:v>8.0242322255346978E-3</c:v>
                </c:pt>
                <c:pt idx="2227">
                  <c:v>8.0193729884993417E-3</c:v>
                </c:pt>
                <c:pt idx="2228">
                  <c:v>8.0145045660126712E-3</c:v>
                </c:pt>
                <c:pt idx="2229">
                  <c:v>8.0096269499461917E-3</c:v>
                </c:pt>
                <c:pt idx="2230">
                  <c:v>8.0055390235736854E-3</c:v>
                </c:pt>
                <c:pt idx="2231">
                  <c:v>7.9998441045645869E-3</c:v>
                </c:pt>
                <c:pt idx="2232">
                  <c:v>7.9949388589957253E-3</c:v>
                </c:pt>
                <c:pt idx="2233">
                  <c:v>7.9900243873395772E-3</c:v>
                </c:pt>
                <c:pt idx="2234">
                  <c:v>7.9851006814700368E-3</c:v>
                </c:pt>
                <c:pt idx="2235">
                  <c:v>7.9801677332618625E-3</c:v>
                </c:pt>
                <c:pt idx="2236">
                  <c:v>7.9752255345904664E-3</c:v>
                </c:pt>
                <c:pt idx="2237">
                  <c:v>7.9702740773306083E-3</c:v>
                </c:pt>
                <c:pt idx="2238">
                  <c:v>7.9653133533583529E-3</c:v>
                </c:pt>
                <c:pt idx="2239">
                  <c:v>7.9603433545504167E-3</c:v>
                </c:pt>
                <c:pt idx="2240">
                  <c:v>7.9553640727828608E-3</c:v>
                </c:pt>
                <c:pt idx="2241">
                  <c:v>7.9503754999330541E-3</c:v>
                </c:pt>
                <c:pt idx="2242">
                  <c:v>7.9453776278785807E-3</c:v>
                </c:pt>
                <c:pt idx="2243">
                  <c:v>7.9411995982852576E-3</c:v>
                </c:pt>
                <c:pt idx="2244">
                  <c:v>7.9353539536681401E-3</c:v>
                </c:pt>
                <c:pt idx="2245">
                  <c:v>7.9303281352695147E-3</c:v>
                </c:pt>
                <c:pt idx="2246">
                  <c:v>7.9252929851806857E-3</c:v>
                </c:pt>
                <c:pt idx="2247">
                  <c:v>7.9195270909601292E-3</c:v>
                </c:pt>
                <c:pt idx="2248">
                  <c:v>7.9147524030733305E-3</c:v>
                </c:pt>
                <c:pt idx="2249">
                  <c:v>7.90968865657634E-3</c:v>
                </c:pt>
                <c:pt idx="2250">
                  <c:v>7.9046155454651958E-3</c:v>
                </c:pt>
                <c:pt idx="2251">
                  <c:v>7.8995330616204017E-3</c:v>
                </c:pt>
                <c:pt idx="2252">
                  <c:v>7.8944411969244146E-3</c:v>
                </c:pt>
                <c:pt idx="2253">
                  <c:v>7.8893399432590442E-3</c:v>
                </c:pt>
                <c:pt idx="2254">
                  <c:v>7.8842292925065324E-3</c:v>
                </c:pt>
                <c:pt idx="2255">
                  <c:v>7.8791092365506476E-3</c:v>
                </c:pt>
                <c:pt idx="2256">
                  <c:v>7.8739797672742855E-3</c:v>
                </c:pt>
                <c:pt idx="2257">
                  <c:v>7.8688408765616481E-3</c:v>
                </c:pt>
                <c:pt idx="2258">
                  <c:v>7.8636925562969411E-3</c:v>
                </c:pt>
                <c:pt idx="2259">
                  <c:v>7.8585347983648E-3</c:v>
                </c:pt>
                <c:pt idx="2260">
                  <c:v>7.8533675946507384E-3</c:v>
                </c:pt>
                <c:pt idx="2261">
                  <c:v>7.8479001952933124E-3</c:v>
                </c:pt>
                <c:pt idx="2262">
                  <c:v>7.8430048174195389E-3</c:v>
                </c:pt>
                <c:pt idx="2263">
                  <c:v>7.835421392138827E-3</c:v>
                </c:pt>
                <c:pt idx="2264">
                  <c:v>7.8326041596943948E-3</c:v>
                </c:pt>
                <c:pt idx="2265">
                  <c:v>7.8257401744798345E-3</c:v>
                </c:pt>
                <c:pt idx="2266">
                  <c:v>7.820513647981666E-3</c:v>
                </c:pt>
                <c:pt idx="2267">
                  <c:v>7.8152776168529912E-3</c:v>
                </c:pt>
                <c:pt idx="2268">
                  <c:v>7.8100320729823803E-3</c:v>
                </c:pt>
                <c:pt idx="2269">
                  <c:v>7.8047770082594978E-3</c:v>
                </c:pt>
                <c:pt idx="2270">
                  <c:v>7.7995124145726962E-3</c:v>
                </c:pt>
                <c:pt idx="2271">
                  <c:v>7.7942382838122977E-3</c:v>
                </c:pt>
                <c:pt idx="2272">
                  <c:v>7.7889546078684065E-3</c:v>
                </c:pt>
                <c:pt idx="2273">
                  <c:v>7.7836613786315643E-3</c:v>
                </c:pt>
                <c:pt idx="2274">
                  <c:v>7.7783585879931888E-3</c:v>
                </c:pt>
                <c:pt idx="2275">
                  <c:v>7.7730462278446967E-3</c:v>
                </c:pt>
                <c:pt idx="2276">
                  <c:v>7.7677242900781639E-3</c:v>
                </c:pt>
                <c:pt idx="2277">
                  <c:v>7.7623927665865407E-3</c:v>
                </c:pt>
                <c:pt idx="2278">
                  <c:v>7.7570516492621207E-3</c:v>
                </c:pt>
                <c:pt idx="2279">
                  <c:v>7.7517009299985116E-3</c:v>
                </c:pt>
                <c:pt idx="2280">
                  <c:v>7.7463406006897592E-3</c:v>
                </c:pt>
                <c:pt idx="2281">
                  <c:v>7.7409706532303481E-3</c:v>
                </c:pt>
                <c:pt idx="2282">
                  <c:v>7.7355910795145416E-3</c:v>
                </c:pt>
                <c:pt idx="2283">
                  <c:v>7.7302018714379191E-3</c:v>
                </c:pt>
                <c:pt idx="2284">
                  <c:v>7.7248030208960589E-3</c:v>
                </c:pt>
                <c:pt idx="2285">
                  <c:v>7.7193945197851985E-3</c:v>
                </c:pt>
                <c:pt idx="2286">
                  <c:v>7.7139763600022285E-3</c:v>
                </c:pt>
                <c:pt idx="2287">
                  <c:v>7.7085485334438238E-3</c:v>
                </c:pt>
                <c:pt idx="2288">
                  <c:v>7.7031110320077527E-3</c:v>
                </c:pt>
                <c:pt idx="2289">
                  <c:v>7.6976638475917845E-3</c:v>
                </c:pt>
                <c:pt idx="2290">
                  <c:v>7.6922069720947832E-3</c:v>
                </c:pt>
                <c:pt idx="2291">
                  <c:v>7.6867403974151738E-3</c:v>
                </c:pt>
                <c:pt idx="2292">
                  <c:v>7.6812641154529147E-3</c:v>
                </c:pt>
                <c:pt idx="2293">
                  <c:v>7.6757781181075284E-3</c:v>
                </c:pt>
                <c:pt idx="2294">
                  <c:v>7.6702823972791918E-3</c:v>
                </c:pt>
                <c:pt idx="2295">
                  <c:v>7.6647769448693961E-3</c:v>
                </c:pt>
                <c:pt idx="2296">
                  <c:v>7.6592617527789777E-3</c:v>
                </c:pt>
                <c:pt idx="2297">
                  <c:v>7.6537368129094268E-3</c:v>
                </c:pt>
                <c:pt idx="2298">
                  <c:v>7.6482021171633309E-3</c:v>
                </c:pt>
                <c:pt idx="2299">
                  <c:v>7.6418647942378308E-3</c:v>
                </c:pt>
                <c:pt idx="2300">
                  <c:v>7.6363091657757906E-3</c:v>
                </c:pt>
                <c:pt idx="2301">
                  <c:v>7.6307437559901643E-3</c:v>
                </c:pt>
                <c:pt idx="2302">
                  <c:v>7.6251685567850711E-3</c:v>
                </c:pt>
                <c:pt idx="2303">
                  <c:v>7.6195835600646302E-3</c:v>
                </c:pt>
                <c:pt idx="2304">
                  <c:v>7.6139887577349342E-3</c:v>
                </c:pt>
                <c:pt idx="2305">
                  <c:v>7.6083841417005386E-3</c:v>
                </c:pt>
                <c:pt idx="2306">
                  <c:v>7.6027697038681943E-3</c:v>
                </c:pt>
                <c:pt idx="2307">
                  <c:v>7.5971454361442089E-3</c:v>
                </c:pt>
                <c:pt idx="2308">
                  <c:v>7.591511330435988E-3</c:v>
                </c:pt>
                <c:pt idx="2309">
                  <c:v>7.5858673786502791E-3</c:v>
                </c:pt>
                <c:pt idx="2310">
                  <c:v>7.5802135726958019E-3</c:v>
                </c:pt>
                <c:pt idx="2311">
                  <c:v>7.5745499044806179E-3</c:v>
                </c:pt>
                <c:pt idx="2312">
                  <c:v>7.5688763659136652E-3</c:v>
                </c:pt>
                <c:pt idx="2313">
                  <c:v>7.5615672999337046E-3</c:v>
                </c:pt>
                <c:pt idx="2314">
                  <c:v>7.5558711701830331E-3</c:v>
                </c:pt>
                <c:pt idx="2315">
                  <c:v>7.5501651434993359E-3</c:v>
                </c:pt>
                <c:pt idx="2316">
                  <c:v>7.5429595226618349E-3</c:v>
                </c:pt>
                <c:pt idx="2317">
                  <c:v>7.5387233669769356E-3</c:v>
                </c:pt>
                <c:pt idx="2318">
                  <c:v>7.5329876009622397E-3</c:v>
                </c:pt>
                <c:pt idx="2319">
                  <c:v>7.5272419056612201E-3</c:v>
                </c:pt>
                <c:pt idx="2320">
                  <c:v>7.5214862729871936E-3</c:v>
                </c:pt>
                <c:pt idx="2321">
                  <c:v>7.5157206948534786E-3</c:v>
                </c:pt>
                <c:pt idx="2322">
                  <c:v>7.5099451631740494E-3</c:v>
                </c:pt>
                <c:pt idx="2323">
                  <c:v>7.5041596698635386E-3</c:v>
                </c:pt>
                <c:pt idx="2324">
                  <c:v>7.4983642068365787E-3</c:v>
                </c:pt>
                <c:pt idx="2325">
                  <c:v>7.4925587660086774E-3</c:v>
                </c:pt>
                <c:pt idx="2326">
                  <c:v>7.4867433392962176E-3</c:v>
                </c:pt>
                <c:pt idx="2327">
                  <c:v>7.4809179186149273E-3</c:v>
                </c:pt>
                <c:pt idx="2328">
                  <c:v>7.4750824958820673E-3</c:v>
                </c:pt>
                <c:pt idx="2329">
                  <c:v>7.4692370630151149E-3</c:v>
                </c:pt>
                <c:pt idx="2330">
                  <c:v>7.463381611931769E-3</c:v>
                </c:pt>
                <c:pt idx="2331">
                  <c:v>7.4575161345503856E-3</c:v>
                </c:pt>
                <c:pt idx="2332">
                  <c:v>7.4516406227906323E-3</c:v>
                </c:pt>
                <c:pt idx="2333">
                  <c:v>7.4457550685706458E-3</c:v>
                </c:pt>
                <c:pt idx="2334">
                  <c:v>7.43985946381119E-3</c:v>
                </c:pt>
                <c:pt idx="2335">
                  <c:v>7.4339538004323724E-3</c:v>
                </c:pt>
                <c:pt idx="2336">
                  <c:v>7.4280380703553948E-3</c:v>
                </c:pt>
                <c:pt idx="2337">
                  <c:v>7.4221122655012397E-3</c:v>
                </c:pt>
                <c:pt idx="2338">
                  <c:v>7.4161763777922055E-3</c:v>
                </c:pt>
                <c:pt idx="2339">
                  <c:v>7.4102303991503693E-3</c:v>
                </c:pt>
                <c:pt idx="2340">
                  <c:v>7.4042743214986859E-3</c:v>
                </c:pt>
                <c:pt idx="2341">
                  <c:v>7.3983081367607652E-3</c:v>
                </c:pt>
                <c:pt idx="2342">
                  <c:v>7.3923318368604388E-3</c:v>
                </c:pt>
                <c:pt idx="2343">
                  <c:v>7.3863454137224121E-3</c:v>
                </c:pt>
                <c:pt idx="2344">
                  <c:v>7.3803488592711726E-3</c:v>
                </c:pt>
                <c:pt idx="2345">
                  <c:v>7.3743421654323023E-3</c:v>
                </c:pt>
                <c:pt idx="2346">
                  <c:v>7.3683253241322594E-3</c:v>
                </c:pt>
                <c:pt idx="2347">
                  <c:v>7.3622983272966253E-3</c:v>
                </c:pt>
                <c:pt idx="2348">
                  <c:v>7.3562611668529544E-3</c:v>
                </c:pt>
                <c:pt idx="2349">
                  <c:v>7.3502138347287986E-3</c:v>
                </c:pt>
                <c:pt idx="2350">
                  <c:v>7.340690313886288E-3</c:v>
                </c:pt>
                <c:pt idx="2351">
                  <c:v>7.3364895182921842E-3</c:v>
                </c:pt>
                <c:pt idx="2352">
                  <c:v>7.3320107275550916E-3</c:v>
                </c:pt>
                <c:pt idx="2353">
                  <c:v>7.3259226279937294E-3</c:v>
                </c:pt>
                <c:pt idx="2354">
                  <c:v>7.3198243163966571E-3</c:v>
                </c:pt>
                <c:pt idx="2355">
                  <c:v>7.313715784695151E-3</c:v>
                </c:pt>
                <c:pt idx="2356">
                  <c:v>7.3075970248196107E-3</c:v>
                </c:pt>
                <c:pt idx="2357">
                  <c:v>7.3014680287021893E-3</c:v>
                </c:pt>
                <c:pt idx="2358">
                  <c:v>7.2953287882748189E-3</c:v>
                </c:pt>
                <c:pt idx="2359">
                  <c:v>7.2891792954700909E-3</c:v>
                </c:pt>
                <c:pt idx="2360">
                  <c:v>7.2830195422212522E-3</c:v>
                </c:pt>
                <c:pt idx="2361">
                  <c:v>7.2768495204619879E-3</c:v>
                </c:pt>
                <c:pt idx="2362">
                  <c:v>7.2706692221268599E-3</c:v>
                </c:pt>
                <c:pt idx="2363">
                  <c:v>7.2644786391502089E-3</c:v>
                </c:pt>
                <c:pt idx="2364">
                  <c:v>7.2582777634674737E-3</c:v>
                </c:pt>
                <c:pt idx="2365">
                  <c:v>7.2520665870143101E-3</c:v>
                </c:pt>
                <c:pt idx="2366">
                  <c:v>7.2443306101032685E-3</c:v>
                </c:pt>
                <c:pt idx="2367">
                  <c:v>7.239613299543265E-3</c:v>
                </c:pt>
                <c:pt idx="2368">
                  <c:v>7.2333711723995432E-3</c:v>
                </c:pt>
                <c:pt idx="2369">
                  <c:v>7.2271187122341495E-3</c:v>
                </c:pt>
                <c:pt idx="2370">
                  <c:v>7.2208559109853696E-3</c:v>
                </c:pt>
                <c:pt idx="2371">
                  <c:v>7.2145827605923632E-3</c:v>
                </c:pt>
                <c:pt idx="2372">
                  <c:v>7.2082992529942901E-3</c:v>
                </c:pt>
                <c:pt idx="2373">
                  <c:v>7.2020053801318444E-3</c:v>
                </c:pt>
                <c:pt idx="2374">
                  <c:v>7.1957011339448436E-3</c:v>
                </c:pt>
                <c:pt idx="2375">
                  <c:v>7.1893865063750754E-3</c:v>
                </c:pt>
                <c:pt idx="2376">
                  <c:v>7.1830614893636712E-3</c:v>
                </c:pt>
                <c:pt idx="2377">
                  <c:v>7.1767260748532959E-3</c:v>
                </c:pt>
                <c:pt idx="2378">
                  <c:v>7.1703802547863947E-3</c:v>
                </c:pt>
                <c:pt idx="2379">
                  <c:v>7.1640240211060698E-3</c:v>
                </c:pt>
                <c:pt idx="2380">
                  <c:v>7.1576573657562989E-3</c:v>
                </c:pt>
                <c:pt idx="2381">
                  <c:v>7.1512802806817186E-3</c:v>
                </c:pt>
                <c:pt idx="2382">
                  <c:v>7.1448927578269643E-3</c:v>
                </c:pt>
                <c:pt idx="2383">
                  <c:v>7.1384947891371085E-3</c:v>
                </c:pt>
                <c:pt idx="2384">
                  <c:v>7.1320863665585398E-3</c:v>
                </c:pt>
                <c:pt idx="2385">
                  <c:v>7.1256674820378632E-3</c:v>
                </c:pt>
                <c:pt idx="2386">
                  <c:v>7.1192381275216867E-3</c:v>
                </c:pt>
                <c:pt idx="2387">
                  <c:v>7.1127982949577102E-3</c:v>
                </c:pt>
                <c:pt idx="2388">
                  <c:v>7.1063479762945121E-3</c:v>
                </c:pt>
                <c:pt idx="2389">
                  <c:v>7.0998871634804506E-3</c:v>
                </c:pt>
                <c:pt idx="2390">
                  <c:v>7.0934158484645413E-3</c:v>
                </c:pt>
                <c:pt idx="2391">
                  <c:v>7.0869340231968945E-3</c:v>
                </c:pt>
                <c:pt idx="2392">
                  <c:v>7.0804416796278399E-3</c:v>
                </c:pt>
                <c:pt idx="2393">
                  <c:v>7.0739388097083638E-3</c:v>
                </c:pt>
                <c:pt idx="2394">
                  <c:v>7.067425405389233E-3</c:v>
                </c:pt>
                <c:pt idx="2395">
                  <c:v>7.0609014586231877E-3</c:v>
                </c:pt>
                <c:pt idx="2396">
                  <c:v>7.0543669613625272E-3</c:v>
                </c:pt>
                <c:pt idx="2397">
                  <c:v>7.0478219055602094E-3</c:v>
                </c:pt>
                <c:pt idx="2398">
                  <c:v>7.0412662831698478E-3</c:v>
                </c:pt>
                <c:pt idx="2399">
                  <c:v>7.0347000861459346E-3</c:v>
                </c:pt>
                <c:pt idx="2400">
                  <c:v>7.0281233064429603E-3</c:v>
                </c:pt>
                <c:pt idx="2401">
                  <c:v>7.0215359360162894E-3</c:v>
                </c:pt>
                <c:pt idx="2402">
                  <c:v>7.0149379668217283E-3</c:v>
                </c:pt>
                <c:pt idx="2403">
                  <c:v>7.0083293908159575E-3</c:v>
                </c:pt>
                <c:pt idx="2404">
                  <c:v>7.0017101999556566E-3</c:v>
                </c:pt>
                <c:pt idx="2405">
                  <c:v>6.9950803861983822E-3</c:v>
                </c:pt>
                <c:pt idx="2406">
                  <c:v>6.9884399415025677E-3</c:v>
                </c:pt>
                <c:pt idx="2407">
                  <c:v>6.9817888578268652E-3</c:v>
                </c:pt>
                <c:pt idx="2408">
                  <c:v>6.9751271271301435E-3</c:v>
                </c:pt>
                <c:pt idx="2409">
                  <c:v>6.9684547413721501E-3</c:v>
                </c:pt>
                <c:pt idx="2410">
                  <c:v>6.9617716925135086E-3</c:v>
                </c:pt>
                <c:pt idx="2411">
                  <c:v>6.955077972515278E-3</c:v>
                </c:pt>
                <c:pt idx="2412">
                  <c:v>6.9471160694044966E-3</c:v>
                </c:pt>
                <c:pt idx="2413">
                  <c:v>6.9403982892108536E-3</c:v>
                </c:pt>
                <c:pt idx="2414">
                  <c:v>6.9336698117990992E-3</c:v>
                </c:pt>
                <c:pt idx="2415">
                  <c:v>6.9269306291341393E-3</c:v>
                </c:pt>
                <c:pt idx="2416">
                  <c:v>6.9197577862734339E-3</c:v>
                </c:pt>
                <c:pt idx="2417">
                  <c:v>6.9134201159061796E-3</c:v>
                </c:pt>
                <c:pt idx="2418">
                  <c:v>6.906648769275164E-3</c:v>
                </c:pt>
                <c:pt idx="2419">
                  <c:v>6.8998666852553439E-3</c:v>
                </c:pt>
                <c:pt idx="2420">
                  <c:v>6.8943529650748285E-3</c:v>
                </c:pt>
                <c:pt idx="2421">
                  <c:v>6.8862702729193407E-3</c:v>
                </c:pt>
                <c:pt idx="2422">
                  <c:v>6.8794559285403544E-3</c:v>
                </c:pt>
                <c:pt idx="2423">
                  <c:v>6.872630814645871E-3</c:v>
                </c:pt>
                <c:pt idx="2424">
                  <c:v>6.8657949232057928E-3</c:v>
                </c:pt>
                <c:pt idx="2425">
                  <c:v>6.8589482461908899E-3</c:v>
                </c:pt>
                <c:pt idx="2426">
                  <c:v>6.8520907755721498E-3</c:v>
                </c:pt>
                <c:pt idx="2427">
                  <c:v>6.8452225033205603E-3</c:v>
                </c:pt>
                <c:pt idx="2428">
                  <c:v>6.8383434214088481E-3</c:v>
                </c:pt>
                <c:pt idx="2429">
                  <c:v>6.831453521809955E-3</c:v>
                </c:pt>
                <c:pt idx="2430">
                  <c:v>6.8245527964966067E-3</c:v>
                </c:pt>
                <c:pt idx="2431">
                  <c:v>6.8176412374432657E-3</c:v>
                </c:pt>
                <c:pt idx="2432">
                  <c:v>6.8107188366243968E-3</c:v>
                </c:pt>
                <c:pt idx="2433">
                  <c:v>6.803785586014896E-3</c:v>
                </c:pt>
                <c:pt idx="2434">
                  <c:v>6.796841477590531E-3</c:v>
                </c:pt>
                <c:pt idx="2435">
                  <c:v>6.7898865033279368E-3</c:v>
                </c:pt>
                <c:pt idx="2436">
                  <c:v>6.7829206552035308E-3</c:v>
                </c:pt>
                <c:pt idx="2437">
                  <c:v>6.7759439251950365E-3</c:v>
                </c:pt>
                <c:pt idx="2438">
                  <c:v>6.7689563052808254E-3</c:v>
                </c:pt>
                <c:pt idx="2439">
                  <c:v>6.7619577874390539E-3</c:v>
                </c:pt>
                <c:pt idx="2440">
                  <c:v>6.7549483782375118E-3</c:v>
                </c:pt>
                <c:pt idx="2441">
                  <c:v>6.7479283294233005E-3</c:v>
                </c:pt>
                <c:pt idx="2442">
                  <c:v>6.7422367087078081E-3</c:v>
                </c:pt>
                <c:pt idx="2443">
                  <c:v>6.7338581430040709E-3</c:v>
                </c:pt>
                <c:pt idx="2444">
                  <c:v>6.7268089318646964E-3</c:v>
                </c:pt>
                <c:pt idx="2445">
                  <c:v>6.7197509278923385E-3</c:v>
                </c:pt>
                <c:pt idx="2446">
                  <c:v>6.712684596534243E-3</c:v>
                </c:pt>
                <c:pt idx="2447">
                  <c:v>6.7056104041228175E-3</c:v>
                </c:pt>
                <c:pt idx="2448">
                  <c:v>6.6985288178767165E-3</c:v>
                </c:pt>
                <c:pt idx="2449">
                  <c:v>6.6914403058997577E-3</c:v>
                </c:pt>
                <c:pt idx="2450">
                  <c:v>6.6843453371807013E-3</c:v>
                </c:pt>
                <c:pt idx="2451">
                  <c:v>6.6772443815943392E-3</c:v>
                </c:pt>
                <c:pt idx="2452">
                  <c:v>6.6701379099006223E-3</c:v>
                </c:pt>
                <c:pt idx="2453">
                  <c:v>6.6630263937444501E-3</c:v>
                </c:pt>
                <c:pt idx="2454">
                  <c:v>6.6550082108439088E-3</c:v>
                </c:pt>
                <c:pt idx="2455">
                  <c:v>6.6501435113136666E-3</c:v>
                </c:pt>
                <c:pt idx="2456">
                  <c:v>6.6416663082275867E-3</c:v>
                </c:pt>
                <c:pt idx="2457">
                  <c:v>6.6345393483740059E-3</c:v>
                </c:pt>
                <c:pt idx="2458">
                  <c:v>6.6274097155590087E-3</c:v>
                </c:pt>
                <c:pt idx="2459">
                  <c:v>6.620277886738025E-3</c:v>
                </c:pt>
                <c:pt idx="2460">
                  <c:v>6.6131443397514315E-3</c:v>
                </c:pt>
                <c:pt idx="2461">
                  <c:v>6.6060095533236789E-3</c:v>
                </c:pt>
                <c:pt idx="2462">
                  <c:v>6.5988740070643823E-3</c:v>
                </c:pt>
                <c:pt idx="2463">
                  <c:v>6.5917381814678787E-3</c:v>
                </c:pt>
                <c:pt idx="2464">
                  <c:v>6.5859512556089373E-3</c:v>
                </c:pt>
                <c:pt idx="2465">
                  <c:v>6.5788151776487195E-3</c:v>
                </c:pt>
                <c:pt idx="2466">
                  <c:v>6.5716801569709838E-3</c:v>
                </c:pt>
                <c:pt idx="2467">
                  <c:v>6.564546681243716E-3</c:v>
                </c:pt>
                <c:pt idx="2468">
                  <c:v>6.5574152390260286E-3</c:v>
                </c:pt>
                <c:pt idx="2469">
                  <c:v>6.550286319770564E-3</c:v>
                </c:pt>
                <c:pt idx="2470">
                  <c:v>6.5431604138199923E-3</c:v>
                </c:pt>
                <c:pt idx="2471">
                  <c:v>6.5342534288064412E-3</c:v>
                </c:pt>
                <c:pt idx="2472">
                  <c:v>6.5289196076683664E-3</c:v>
                </c:pt>
                <c:pt idx="2473">
                  <c:v>6.5218056926135233E-3</c:v>
                </c:pt>
                <c:pt idx="2474">
                  <c:v>6.5146967611566528E-3</c:v>
                </c:pt>
                <c:pt idx="2475">
                  <c:v>6.5075933081004192E-3</c:v>
                </c:pt>
                <c:pt idx="2476">
                  <c:v>6.5004958291397059E-3</c:v>
                </c:pt>
                <c:pt idx="2477">
                  <c:v>6.4934048208607357E-3</c:v>
                </c:pt>
                <c:pt idx="2478">
                  <c:v>6.4863207807412948E-3</c:v>
                </c:pt>
                <c:pt idx="2479">
                  <c:v>6.4792442071518238E-3</c:v>
                </c:pt>
                <c:pt idx="2480">
                  <c:v>6.4721755993541047E-3</c:v>
                </c:pt>
                <c:pt idx="2481">
                  <c:v>6.4651154575010436E-3</c:v>
                </c:pt>
                <c:pt idx="2482">
                  <c:v>6.4580642826390765E-3</c:v>
                </c:pt>
                <c:pt idx="2483">
                  <c:v>6.451022576705108E-3</c:v>
                </c:pt>
                <c:pt idx="2484">
                  <c:v>6.4439908425280388E-3</c:v>
                </c:pt>
                <c:pt idx="2485">
                  <c:v>6.4369695838289893E-3</c:v>
                </c:pt>
                <c:pt idx="2486">
                  <c:v>6.429959305220858E-3</c:v>
                </c:pt>
                <c:pt idx="2487">
                  <c:v>6.4229605122083254E-3</c:v>
                </c:pt>
                <c:pt idx="2488">
                  <c:v>6.4159737111885058E-3</c:v>
                </c:pt>
                <c:pt idx="2489">
                  <c:v>6.40899940944942E-3</c:v>
                </c:pt>
                <c:pt idx="2490">
                  <c:v>6.4020381151726202E-3</c:v>
                </c:pt>
                <c:pt idx="2491">
                  <c:v>6.3950903374301229E-3</c:v>
                </c:pt>
                <c:pt idx="2492">
                  <c:v>6.3881565861868203E-3</c:v>
                </c:pt>
                <c:pt idx="2493">
                  <c:v>6.38123729349163E-3</c:v>
                </c:pt>
                <c:pt idx="2494">
                  <c:v>6.374332576754415E-3</c:v>
                </c:pt>
                <c:pt idx="2495">
                  <c:v>6.3674424746513053E-3</c:v>
                </c:pt>
                <c:pt idx="2496">
                  <c:v>6.3605670258573364E-3</c:v>
                </c:pt>
                <c:pt idx="2497">
                  <c:v>6.3537062690473267E-3</c:v>
                </c:pt>
                <c:pt idx="2498">
                  <c:v>6.3468602428963109E-3</c:v>
                </c:pt>
                <c:pt idx="2499">
                  <c:v>6.3400289860782288E-3</c:v>
                </c:pt>
                <c:pt idx="2500">
                  <c:v>6.3332125372659283E-3</c:v>
                </c:pt>
                <c:pt idx="2501">
                  <c:v>6.3264109351337866E-3</c:v>
                </c:pt>
                <c:pt idx="2502">
                  <c:v>6.3196242183542117E-3</c:v>
                </c:pt>
                <c:pt idx="2503">
                  <c:v>6.3128524255993933E-3</c:v>
                </c:pt>
                <c:pt idx="2504">
                  <c:v>6.3060955955419563E-3</c:v>
                </c:pt>
                <c:pt idx="2505">
                  <c:v>6.2993537668532152E-3</c:v>
                </c:pt>
                <c:pt idx="2506">
                  <c:v>6.2926269782044818E-3</c:v>
                </c:pt>
                <c:pt idx="2507">
                  <c:v>6.2841286493124544E-3</c:v>
                </c:pt>
                <c:pt idx="2508">
                  <c:v>6.2774361987324723E-3</c:v>
                </c:pt>
                <c:pt idx="2509">
                  <c:v>6.2707589160259872E-3</c:v>
                </c:pt>
                <c:pt idx="2510">
                  <c:v>6.2640968398631012E-3</c:v>
                </c:pt>
                <c:pt idx="2511">
                  <c:v>6.2574500089121752E-3</c:v>
                </c:pt>
                <c:pt idx="2512">
                  <c:v>6.250818461842657E-3</c:v>
                </c:pt>
                <c:pt idx="2513">
                  <c:v>6.2442022373222538E-3</c:v>
                </c:pt>
                <c:pt idx="2514">
                  <c:v>6.2376013740197619E-3</c:v>
                </c:pt>
                <c:pt idx="2515">
                  <c:v>6.2310159106022328E-3</c:v>
                </c:pt>
                <c:pt idx="2516">
                  <c:v>6.2244458857373753E-3</c:v>
                </c:pt>
                <c:pt idx="2517">
                  <c:v>6.2178913380920237E-3</c:v>
                </c:pt>
                <c:pt idx="2518">
                  <c:v>6.2113523063332312E-3</c:v>
                </c:pt>
                <c:pt idx="2519">
                  <c:v>6.2048288291273977E-3</c:v>
                </c:pt>
                <c:pt idx="2520">
                  <c:v>6.1995253108328959E-3</c:v>
                </c:pt>
                <c:pt idx="2521">
                  <c:v>6.1918286930386828E-3</c:v>
                </c:pt>
                <c:pt idx="2522">
                  <c:v>6.1849529108194759E-3</c:v>
                </c:pt>
                <c:pt idx="2523">
                  <c:v>6.1760018061458406E-3</c:v>
                </c:pt>
                <c:pt idx="2524">
                  <c:v>6.1724461146974406E-3</c:v>
                </c:pt>
                <c:pt idx="2525">
                  <c:v>6.1660167767887278E-3</c:v>
                </c:pt>
                <c:pt idx="2526">
                  <c:v>6.1596032640903672E-3</c:v>
                </c:pt>
                <c:pt idx="2527">
                  <c:v>6.1532056152663623E-3</c:v>
                </c:pt>
                <c:pt idx="2528">
                  <c:v>6.1468238689809341E-3</c:v>
                </c:pt>
                <c:pt idx="2529">
                  <c:v>6.1404580638978702E-3</c:v>
                </c:pt>
                <c:pt idx="2530">
                  <c:v>6.1341082386805208E-3</c:v>
                </c:pt>
                <c:pt idx="2531">
                  <c:v>6.127774431992453E-3</c:v>
                </c:pt>
                <c:pt idx="2532">
                  <c:v>6.1214566824965826E-3</c:v>
                </c:pt>
                <c:pt idx="2533">
                  <c:v>6.116318474438753E-3</c:v>
                </c:pt>
                <c:pt idx="2534">
                  <c:v>6.1088695097335282E-3</c:v>
                </c:pt>
                <c:pt idx="2535">
                  <c:v>6.1026001637908668E-3</c:v>
                </c:pt>
                <c:pt idx="2536">
                  <c:v>6.0963470296911907E-3</c:v>
                </c:pt>
                <c:pt idx="2537">
                  <c:v>6.0901101460961076E-3</c:v>
                </c:pt>
                <c:pt idx="2538">
                  <c:v>6.0838895516676615E-3</c:v>
                </c:pt>
                <c:pt idx="2539">
                  <c:v>6.0776852850674603E-3</c:v>
                </c:pt>
                <c:pt idx="2540">
                  <c:v>6.0714973849571117E-3</c:v>
                </c:pt>
                <c:pt idx="2541">
                  <c:v>6.065325889998442E-3</c:v>
                </c:pt>
                <c:pt idx="2542">
                  <c:v>6.0603050212636716E-3</c:v>
                </c:pt>
                <c:pt idx="2543">
                  <c:v>6.0530322701788661E-3</c:v>
                </c:pt>
                <c:pt idx="2544">
                  <c:v>6.0469102226405232E-3</c:v>
                </c:pt>
                <c:pt idx="2545">
                  <c:v>6.04080473489746E-3</c:v>
                </c:pt>
                <c:pt idx="2546">
                  <c:v>6.0347158456104111E-3</c:v>
                </c:pt>
                <c:pt idx="2547">
                  <c:v>6.0286435934396795E-3</c:v>
                </c:pt>
                <c:pt idx="2548">
                  <c:v>6.0225880170462201E-3</c:v>
                </c:pt>
                <c:pt idx="2549">
                  <c:v>6.0165491550901139E-3</c:v>
                </c:pt>
                <c:pt idx="2550">
                  <c:v>6.0105270462312288E-3</c:v>
                </c:pt>
                <c:pt idx="2551">
                  <c:v>6.0045217291296469E-3</c:v>
                </c:pt>
                <c:pt idx="2552">
                  <c:v>5.9985332424461052E-3</c:v>
                </c:pt>
                <c:pt idx="2553">
                  <c:v>5.9925616248398149E-3</c:v>
                </c:pt>
                <c:pt idx="2554">
                  <c:v>5.9866069149710792E-3</c:v>
                </c:pt>
                <c:pt idx="2555">
                  <c:v>5.9817597169652421E-3</c:v>
                </c:pt>
                <c:pt idx="2556">
                  <c:v>5.9747483730844221E-3</c:v>
                </c:pt>
                <c:pt idx="2557">
                  <c:v>5.9688446183857958E-3</c:v>
                </c:pt>
                <c:pt idx="2558">
                  <c:v>5.9629579260635319E-3</c:v>
                </c:pt>
                <c:pt idx="2559">
                  <c:v>5.9552948286717804E-3</c:v>
                </c:pt>
                <c:pt idx="2560">
                  <c:v>5.9494474256446836E-3</c:v>
                </c:pt>
                <c:pt idx="2561">
                  <c:v>5.9436172112632716E-3</c:v>
                </c:pt>
                <c:pt idx="2562">
                  <c:v>5.9378042241874695E-3</c:v>
                </c:pt>
                <c:pt idx="2563">
                  <c:v>5.9320085030767633E-3</c:v>
                </c:pt>
                <c:pt idx="2564">
                  <c:v>5.9262300865912968E-3</c:v>
                </c:pt>
                <c:pt idx="2565">
                  <c:v>5.9204690133907749E-3</c:v>
                </c:pt>
                <c:pt idx="2566">
                  <c:v>5.9147253221349038E-3</c:v>
                </c:pt>
                <c:pt idx="2567">
                  <c:v>5.908999051483608E-3</c:v>
                </c:pt>
                <c:pt idx="2568">
                  <c:v>5.9032902400965939E-3</c:v>
                </c:pt>
                <c:pt idx="2569">
                  <c:v>5.8975989266340035E-3</c:v>
                </c:pt>
                <c:pt idx="2570">
                  <c:v>5.8919251497553246E-3</c:v>
                </c:pt>
                <c:pt idx="2571">
                  <c:v>5.8862689481207001E-3</c:v>
                </c:pt>
                <c:pt idx="2572">
                  <c:v>5.8806303603900541E-3</c:v>
                </c:pt>
                <c:pt idx="2573">
                  <c:v>5.8750094252233128E-3</c:v>
                </c:pt>
                <c:pt idx="2574">
                  <c:v>5.8678085092585411E-3</c:v>
                </c:pt>
                <c:pt idx="2575">
                  <c:v>5.8638206672223343E-3</c:v>
                </c:pt>
                <c:pt idx="2576">
                  <c:v>5.8582529217083845E-3</c:v>
                </c:pt>
                <c:pt idx="2577">
                  <c:v>5.8527029833989131E-3</c:v>
                </c:pt>
                <c:pt idx="2578">
                  <c:v>5.8471708909545008E-3</c:v>
                </c:pt>
                <c:pt idx="2579">
                  <c:v>5.8416566830357302E-3</c:v>
                </c:pt>
                <c:pt idx="2580">
                  <c:v>5.8361603983034015E-3</c:v>
                </c:pt>
                <c:pt idx="2581">
                  <c:v>5.830682075417439E-3</c:v>
                </c:pt>
                <c:pt idx="2582">
                  <c:v>5.8252217530390818E-3</c:v>
                </c:pt>
                <c:pt idx="2583">
                  <c:v>5.8197794698293488E-3</c:v>
                </c:pt>
                <c:pt idx="2584">
                  <c:v>5.8143552644490419E-3</c:v>
                </c:pt>
                <c:pt idx="2585">
                  <c:v>5.8089491755593976E-3</c:v>
                </c:pt>
                <c:pt idx="2586">
                  <c:v>5.8035612418216561E-3</c:v>
                </c:pt>
                <c:pt idx="2587">
                  <c:v>5.7981915018974935E-3</c:v>
                </c:pt>
                <c:pt idx="2588">
                  <c:v>5.792839994448149E-3</c:v>
                </c:pt>
                <c:pt idx="2589">
                  <c:v>5.7875067581359555E-3</c:v>
                </c:pt>
                <c:pt idx="2590">
                  <c:v>5.7821918316221512E-3</c:v>
                </c:pt>
                <c:pt idx="2591">
                  <c:v>5.7768952535695089E-3</c:v>
                </c:pt>
                <c:pt idx="2592">
                  <c:v>5.7716170626401428E-3</c:v>
                </c:pt>
                <c:pt idx="2593">
                  <c:v>5.7663572974963858E-3</c:v>
                </c:pt>
                <c:pt idx="2594">
                  <c:v>5.7611159968014485E-3</c:v>
                </c:pt>
                <c:pt idx="2595">
                  <c:v>5.7558931992172258E-3</c:v>
                </c:pt>
                <c:pt idx="2596">
                  <c:v>5.7506889434080222E-3</c:v>
                </c:pt>
                <c:pt idx="2597">
                  <c:v>5.7455032680363916E-3</c:v>
                </c:pt>
                <c:pt idx="2598">
                  <c:v>5.7403362117659801E-3</c:v>
                </c:pt>
                <c:pt idx="2599">
                  <c:v>5.7351878132613117E-3</c:v>
                </c:pt>
                <c:pt idx="2600">
                  <c:v>5.7300581111853774E-3</c:v>
                </c:pt>
                <c:pt idx="2601">
                  <c:v>5.7249471442029198E-3</c:v>
                </c:pt>
                <c:pt idx="2602">
                  <c:v>5.71985495097912E-3</c:v>
                </c:pt>
                <c:pt idx="2603">
                  <c:v>5.7147815701776242E-3</c:v>
                </c:pt>
                <c:pt idx="2604">
                  <c:v>5.7097270404647092E-3</c:v>
                </c:pt>
                <c:pt idx="2605">
                  <c:v>5.7046914005048988E-3</c:v>
                </c:pt>
                <c:pt idx="2606">
                  <c:v>5.6996746889638114E-3</c:v>
                </c:pt>
                <c:pt idx="2607">
                  <c:v>5.6946769445081593E-3</c:v>
                </c:pt>
                <c:pt idx="2608">
                  <c:v>5.6896982058035634E-3</c:v>
                </c:pt>
                <c:pt idx="2609">
                  <c:v>5.684738511517174E-3</c:v>
                </c:pt>
                <c:pt idx="2610">
                  <c:v>5.6797979003150485E-3</c:v>
                </c:pt>
                <c:pt idx="2611">
                  <c:v>5.6741749041573667E-3</c:v>
                </c:pt>
                <c:pt idx="2612">
                  <c:v>5.6692753154861473E-3</c:v>
                </c:pt>
                <c:pt idx="2613">
                  <c:v>5.6643949314260896E-3</c:v>
                </c:pt>
                <c:pt idx="2614">
                  <c:v>5.6595337906456596E-3</c:v>
                </c:pt>
                <c:pt idx="2615">
                  <c:v>5.6546919318137597E-3</c:v>
                </c:pt>
                <c:pt idx="2616">
                  <c:v>5.6498693935986381E-3</c:v>
                </c:pt>
                <c:pt idx="2617">
                  <c:v>5.6450662146702926E-3</c:v>
                </c:pt>
                <c:pt idx="2618">
                  <c:v>5.6402824336982838E-3</c:v>
                </c:pt>
                <c:pt idx="2619">
                  <c:v>5.6355180893526112E-3</c:v>
                </c:pt>
                <c:pt idx="2620">
                  <c:v>5.6304911120142638E-3</c:v>
                </c:pt>
                <c:pt idx="2621">
                  <c:v>5.6257671027791075E-3</c:v>
                </c:pt>
                <c:pt idx="2622">
                  <c:v>5.6210626493112294E-3</c:v>
                </c:pt>
                <c:pt idx="2623">
                  <c:v>5.616377790282864E-3</c:v>
                </c:pt>
                <c:pt idx="2624">
                  <c:v>5.6098310009710982E-3</c:v>
                </c:pt>
                <c:pt idx="2625">
                  <c:v>5.6051937938990685E-3</c:v>
                </c:pt>
                <c:pt idx="2626">
                  <c:v>5.6003031033376276E-3</c:v>
                </c:pt>
                <c:pt idx="2627">
                  <c:v>5.5959786017132172E-3</c:v>
                </c:pt>
                <c:pt idx="2628">
                  <c:v>5.5910187346305358E-3</c:v>
                </c:pt>
                <c:pt idx="2629">
                  <c:v>5.5868426299619262E-3</c:v>
                </c:pt>
                <c:pt idx="2630">
                  <c:v>5.5823044484352696E-3</c:v>
                </c:pt>
                <c:pt idx="2631">
                  <c:v>5.577786188041182E-3</c:v>
                </c:pt>
                <c:pt idx="2632">
                  <c:v>5.5732878874550319E-3</c:v>
                </c:pt>
                <c:pt idx="2633">
                  <c:v>5.5688095853537066E-3</c:v>
                </c:pt>
                <c:pt idx="2634">
                  <c:v>5.5643513204130073E-3</c:v>
                </c:pt>
                <c:pt idx="2635">
                  <c:v>5.5599131313104734E-3</c:v>
                </c:pt>
                <c:pt idx="2636">
                  <c:v>5.5554950567238623E-3</c:v>
                </c:pt>
                <c:pt idx="2637">
                  <c:v>5.5510971353311478E-3</c:v>
                </c:pt>
                <c:pt idx="2638">
                  <c:v>5.5467194058111723E-3</c:v>
                </c:pt>
                <c:pt idx="2639">
                  <c:v>5.5423619068434293E-3</c:v>
                </c:pt>
                <c:pt idx="2640">
                  <c:v>5.5380246771074152E-3</c:v>
                </c:pt>
                <c:pt idx="2641">
                  <c:v>5.5344657130018378E-3</c:v>
                </c:pt>
                <c:pt idx="2642">
                  <c:v>5.5294111800537607E-3</c:v>
                </c:pt>
                <c:pt idx="2643">
                  <c:v>5.5251349900985848E-3</c:v>
                </c:pt>
                <c:pt idx="2644">
                  <c:v>5.5208792241002828E-3</c:v>
                </c:pt>
                <c:pt idx="2645">
                  <c:v>5.5166439207420407E-3</c:v>
                </c:pt>
                <c:pt idx="2646">
                  <c:v>5.5124291187070469E-3</c:v>
                </c:pt>
                <c:pt idx="2647">
                  <c:v>5.5082348566789221E-3</c:v>
                </c:pt>
                <c:pt idx="2648">
                  <c:v>5.5040611733428091E-3</c:v>
                </c:pt>
                <c:pt idx="2649">
                  <c:v>5.4999081073836319E-3</c:v>
                </c:pt>
                <c:pt idx="2650">
                  <c:v>5.4957756974874017E-3</c:v>
                </c:pt>
                <c:pt idx="2651">
                  <c:v>5.4916639823405639E-3</c:v>
                </c:pt>
                <c:pt idx="2652">
                  <c:v>5.4875730006302154E-3</c:v>
                </c:pt>
                <c:pt idx="2653">
                  <c:v>5.4835027910443224E-3</c:v>
                </c:pt>
                <c:pt idx="2654">
                  <c:v>5.4801555223007751E-3</c:v>
                </c:pt>
                <c:pt idx="2655">
                  <c:v>5.4754248430001545E-3</c:v>
                </c:pt>
                <c:pt idx="2656">
                  <c:v>5.4714171819210703E-3</c:v>
                </c:pt>
                <c:pt idx="2657">
                  <c:v>5.4674304477241699E-3</c:v>
                </c:pt>
                <c:pt idx="2658">
                  <c:v>5.4634646791013285E-3</c:v>
                </c:pt>
                <c:pt idx="2659">
                  <c:v>5.4595199147439884E-3</c:v>
                </c:pt>
                <c:pt idx="2660">
                  <c:v>5.4555961933451108E-3</c:v>
                </c:pt>
                <c:pt idx="2661">
                  <c:v>5.4516935535978747E-3</c:v>
                </c:pt>
                <c:pt idx="2662">
                  <c:v>5.446046349818108E-3</c:v>
                </c:pt>
                <c:pt idx="2663">
                  <c:v>5.4436224223229574E-3</c:v>
                </c:pt>
                <c:pt idx="2664">
                  <c:v>5.4401125112119274E-3</c:v>
                </c:pt>
                <c:pt idx="2665">
                  <c:v>5.4362945850206443E-3</c:v>
                </c:pt>
                <c:pt idx="2666">
                  <c:v>5.4324979339592794E-3</c:v>
                </c:pt>
                <c:pt idx="2667">
                  <c:v>5.4287225967260093E-3</c:v>
                </c:pt>
                <c:pt idx="2668">
                  <c:v>5.4249686120194417E-3</c:v>
                </c:pt>
                <c:pt idx="2669">
                  <c:v>5.4212360185390551E-3</c:v>
                </c:pt>
                <c:pt idx="2670">
                  <c:v>5.4175248549854157E-3</c:v>
                </c:pt>
                <c:pt idx="2671">
                  <c:v>5.4138351600595217E-3</c:v>
                </c:pt>
                <c:pt idx="2672">
                  <c:v>5.410789186911456E-3</c:v>
                </c:pt>
                <c:pt idx="2673">
                  <c:v>5.4071380165409185E-3</c:v>
                </c:pt>
                <c:pt idx="2674">
                  <c:v>5.4035084215334657E-3</c:v>
                </c:pt>
                <c:pt idx="2675">
                  <c:v>5.399900440593043E-3</c:v>
                </c:pt>
                <c:pt idx="2676">
                  <c:v>5.3963141124251258E-3</c:v>
                </c:pt>
                <c:pt idx="2677">
                  <c:v>5.3919504625966055E-3</c:v>
                </c:pt>
                <c:pt idx="2678">
                  <c:v>5.3892065692324439E-3</c:v>
                </c:pt>
                <c:pt idx="2679">
                  <c:v>5.3856854316225748E-3</c:v>
                </c:pt>
                <c:pt idx="2680">
                  <c:v>5.3821861016152247E-3</c:v>
                </c:pt>
                <c:pt idx="2681">
                  <c:v>5.3787086179200305E-3</c:v>
                </c:pt>
                <c:pt idx="2682">
                  <c:v>5.3752530192477258E-3</c:v>
                </c:pt>
                <c:pt idx="2683">
                  <c:v>5.3718193443094827E-3</c:v>
                </c:pt>
                <c:pt idx="2684">
                  <c:v>5.368407631818224E-3</c:v>
                </c:pt>
                <c:pt idx="2685">
                  <c:v>5.3650179204866536E-3</c:v>
                </c:pt>
                <c:pt idx="2686">
                  <c:v>5.3616502490296666E-3</c:v>
                </c:pt>
                <c:pt idx="2687">
                  <c:v>5.3583046561614996E-3</c:v>
                </c:pt>
                <c:pt idx="2688">
                  <c:v>5.3549811805994555E-3</c:v>
                </c:pt>
                <c:pt idx="2689">
                  <c:v>5.3516798610599627E-3</c:v>
                </c:pt>
                <c:pt idx="2690">
                  <c:v>5.3484007362609816E-3</c:v>
                </c:pt>
                <c:pt idx="2691">
                  <c:v>5.3451438449220049E-3</c:v>
                </c:pt>
                <c:pt idx="2692">
                  <c:v>5.3419092257629636E-3</c:v>
                </c:pt>
                <c:pt idx="2693">
                  <c:v>5.338696917504447E-3</c:v>
                </c:pt>
                <c:pt idx="2694">
                  <c:v>5.3355069588687945E-3</c:v>
                </c:pt>
                <c:pt idx="2695">
                  <c:v>5.3323393885792245E-3</c:v>
                </c:pt>
                <c:pt idx="2696">
                  <c:v>5.3291942453593888E-3</c:v>
                </c:pt>
                <c:pt idx="2697">
                  <c:v>5.3260715679344763E-3</c:v>
                </c:pt>
                <c:pt idx="2698">
                  <c:v>5.3229713950305509E-3</c:v>
                </c:pt>
                <c:pt idx="2699">
                  <c:v>5.3198937653749891E-3</c:v>
                </c:pt>
                <c:pt idx="2700">
                  <c:v>5.3168387176956069E-3</c:v>
                </c:pt>
                <c:pt idx="2701">
                  <c:v>5.3138062907219716E-3</c:v>
                </c:pt>
                <c:pt idx="2702">
                  <c:v>5.3107965231843071E-3</c:v>
                </c:pt>
                <c:pt idx="2703">
                  <c:v>5.3078094538139336E-3</c:v>
                </c:pt>
                <c:pt idx="2704">
                  <c:v>5.3048451213434855E-3</c:v>
                </c:pt>
                <c:pt idx="2705">
                  <c:v>5.3019035645062518E-3</c:v>
                </c:pt>
                <c:pt idx="2706">
                  <c:v>5.2989848220372756E-3</c:v>
                </c:pt>
                <c:pt idx="2707">
                  <c:v>5.2960889326722563E-3</c:v>
                </c:pt>
                <c:pt idx="2708">
                  <c:v>5.293215935147989E-3</c:v>
                </c:pt>
                <c:pt idx="2709">
                  <c:v>5.2903658682028013E-3</c:v>
                </c:pt>
                <c:pt idx="2710">
                  <c:v>5.287538770575459E-3</c:v>
                </c:pt>
                <c:pt idx="2711">
                  <c:v>5.2847346810069168E-3</c:v>
                </c:pt>
                <c:pt idx="2712">
                  <c:v>5.2819536382381306E-3</c:v>
                </c:pt>
                <c:pt idx="2713">
                  <c:v>5.2791956810120276E-3</c:v>
                </c:pt>
                <c:pt idx="2714">
                  <c:v>5.2764608480726297E-3</c:v>
                </c:pt>
                <c:pt idx="2715">
                  <c:v>5.2737491781648339E-3</c:v>
                </c:pt>
                <c:pt idx="2716">
                  <c:v>5.2710607100346328E-3</c:v>
                </c:pt>
                <c:pt idx="2717">
                  <c:v>5.2683954824297718E-3</c:v>
                </c:pt>
                <c:pt idx="2718">
                  <c:v>5.2657535340988717E-3</c:v>
                </c:pt>
                <c:pt idx="2719">
                  <c:v>5.263134903791866E-3</c:v>
                </c:pt>
                <c:pt idx="2720">
                  <c:v>5.2605396302595675E-3</c:v>
                </c:pt>
                <c:pt idx="2721">
                  <c:v>5.257967752254537E-3</c:v>
                </c:pt>
                <c:pt idx="2722">
                  <c:v>5.2554193085306523E-3</c:v>
                </c:pt>
                <c:pt idx="2723">
                  <c:v>5.2528943378422292E-3</c:v>
                </c:pt>
                <c:pt idx="2724">
                  <c:v>5.2503928789459893E-3</c:v>
                </c:pt>
                <c:pt idx="2725">
                  <c:v>5.2479149705986581E-3</c:v>
                </c:pt>
                <c:pt idx="2726">
                  <c:v>5.2454606515598065E-3</c:v>
                </c:pt>
                <c:pt idx="2727">
                  <c:v>5.2425513373846261E-3</c:v>
                </c:pt>
                <c:pt idx="2728">
                  <c:v>5.2406229364469186E-3</c:v>
                </c:pt>
                <c:pt idx="2729">
                  <c:v>5.2382396178968426E-3</c:v>
                </c:pt>
                <c:pt idx="2730">
                  <c:v>5.2358800437025087E-3</c:v>
                </c:pt>
                <c:pt idx="2731">
                  <c:v>5.2335442526296192E-3</c:v>
                </c:pt>
                <c:pt idx="2732">
                  <c:v>5.2312322834445349E-3</c:v>
                </c:pt>
                <c:pt idx="2733">
                  <c:v>5.2289441749147104E-3</c:v>
                </c:pt>
                <c:pt idx="2734">
                  <c:v>5.2266799658102284E-3</c:v>
                </c:pt>
                <c:pt idx="2735">
                  <c:v>5.2244396949011731E-3</c:v>
                </c:pt>
                <c:pt idx="2736">
                  <c:v>5.2222234009602535E-3</c:v>
                </c:pt>
                <c:pt idx="2737">
                  <c:v>5.2200311227604016E-3</c:v>
                </c:pt>
                <c:pt idx="2738">
                  <c:v>5.2178628990767369E-3</c:v>
                </c:pt>
                <c:pt idx="2739">
                  <c:v>5.2157187686856935E-3</c:v>
                </c:pt>
                <c:pt idx="2740">
                  <c:v>5.2135987703645819E-3</c:v>
                </c:pt>
                <c:pt idx="2741">
                  <c:v>5.2115029428926821E-3</c:v>
                </c:pt>
                <c:pt idx="2742">
                  <c:v>5.2094313250505902E-3</c:v>
                </c:pt>
                <c:pt idx="2743">
                  <c:v>5.2073839556204347E-3</c:v>
                </c:pt>
                <c:pt idx="2744">
                  <c:v>5.2053608733852192E-3</c:v>
                </c:pt>
                <c:pt idx="2745">
                  <c:v>5.2033621171301376E-3</c:v>
                </c:pt>
                <c:pt idx="2746">
                  <c:v>5.2013877256416987E-3</c:v>
                </c:pt>
                <c:pt idx="2747">
                  <c:v>5.1994377377079437E-3</c:v>
                </c:pt>
                <c:pt idx="2748">
                  <c:v>5.1975121921175706E-3</c:v>
                </c:pt>
                <c:pt idx="2749">
                  <c:v>5.1956111276621258E-3</c:v>
                </c:pt>
                <c:pt idx="2750">
                  <c:v>5.1937345831340291E-3</c:v>
                </c:pt>
                <c:pt idx="2751">
                  <c:v>5.1918825973265789E-3</c:v>
                </c:pt>
                <c:pt idx="2752">
                  <c:v>5.1900552090359195E-3</c:v>
                </c:pt>
                <c:pt idx="2753">
                  <c:v>5.1882524570586322E-3</c:v>
                </c:pt>
                <c:pt idx="2754">
                  <c:v>5.1864743801928338E-3</c:v>
                </c:pt>
                <c:pt idx="2755">
                  <c:v>5.1847210172397051E-3</c:v>
                </c:pt>
                <c:pt idx="2756">
                  <c:v>5.1829924070002078E-3</c:v>
                </c:pt>
                <c:pt idx="2757">
                  <c:v>5.1812885882774962E-3</c:v>
                </c:pt>
                <c:pt idx="2758">
                  <c:v>5.1796095998766925E-3</c:v>
                </c:pt>
                <c:pt idx="2759">
                  <c:v>5.1779554806044535E-3</c:v>
                </c:pt>
                <c:pt idx="2760">
                  <c:v>5.1763262692683118E-3</c:v>
                </c:pt>
                <c:pt idx="2761">
                  <c:v>5.1747220046782089E-3</c:v>
                </c:pt>
                <c:pt idx="2762">
                  <c:v>5.1731427256454E-3</c:v>
                </c:pt>
                <c:pt idx="2763">
                  <c:v>5.1715884709828928E-3</c:v>
                </c:pt>
                <c:pt idx="2764">
                  <c:v>5.1700592795052291E-3</c:v>
                </c:pt>
                <c:pt idx="2765">
                  <c:v>5.1685551900289188E-3</c:v>
                </c:pt>
                <c:pt idx="2766">
                  <c:v>5.1670762413711319E-3</c:v>
                </c:pt>
                <c:pt idx="2767">
                  <c:v>5.1656224723521027E-3</c:v>
                </c:pt>
                <c:pt idx="2768">
                  <c:v>5.164193921793161E-3</c:v>
                </c:pt>
                <c:pt idx="2769">
                  <c:v>5.1627906285167304E-3</c:v>
                </c:pt>
                <c:pt idx="2770">
                  <c:v>5.1614126313480847E-3</c:v>
                </c:pt>
                <c:pt idx="2771">
                  <c:v>5.1600599691133692E-3</c:v>
                </c:pt>
                <c:pt idx="2772">
                  <c:v>5.1587326806409248E-3</c:v>
                </c:pt>
                <c:pt idx="2773">
                  <c:v>5.157430804759962E-3</c:v>
                </c:pt>
                <c:pt idx="2774">
                  <c:v>5.1561543803027628E-3</c:v>
                </c:pt>
                <c:pt idx="2775">
                  <c:v>5.1549034461027023E-3</c:v>
                </c:pt>
                <c:pt idx="2776">
                  <c:v>5.1536780409946869E-3</c:v>
                </c:pt>
                <c:pt idx="2777">
                  <c:v>5.1524782038153772E-3</c:v>
                </c:pt>
                <c:pt idx="2778">
                  <c:v>5.1513039734040617E-3</c:v>
                </c:pt>
                <c:pt idx="2779">
                  <c:v>5.1501553886009032E-3</c:v>
                </c:pt>
                <c:pt idx="2780">
                  <c:v>5.1490324882480379E-3</c:v>
                </c:pt>
                <c:pt idx="2781">
                  <c:v>5.1479353111902274E-3</c:v>
                </c:pt>
                <c:pt idx="2782">
                  <c:v>5.1467738564031779E-3</c:v>
                </c:pt>
                <c:pt idx="2783">
                  <c:v>5.1458182823440829E-3</c:v>
                </c:pt>
                <c:pt idx="2784">
                  <c:v>5.1447985082531582E-3</c:v>
                </c:pt>
                <c:pt idx="2785">
                  <c:v>5.1438046128516714E-3</c:v>
                </c:pt>
                <c:pt idx="2786">
                  <c:v>5.1428366349935842E-3</c:v>
                </c:pt>
                <c:pt idx="2787">
                  <c:v>5.1418946135335132E-3</c:v>
                </c:pt>
                <c:pt idx="2788">
                  <c:v>5.1409785873284871E-3</c:v>
                </c:pt>
                <c:pt idx="2789">
                  <c:v>5.140088595238161E-3</c:v>
                </c:pt>
                <c:pt idx="2790">
                  <c:v>5.1392246761230659E-3</c:v>
                </c:pt>
                <c:pt idx="2791">
                  <c:v>5.1383868688461417E-3</c:v>
                </c:pt>
                <c:pt idx="2792">
                  <c:v>5.1375752122720811E-3</c:v>
                </c:pt>
                <c:pt idx="2793">
                  <c:v>5.136789745267766E-3</c:v>
                </c:pt>
                <c:pt idx="2794">
                  <c:v>5.1360305067020499E-3</c:v>
                </c:pt>
                <c:pt idx="2795">
                  <c:v>5.1352975354451002E-3</c:v>
                </c:pt>
                <c:pt idx="2796">
                  <c:v>5.1345908703697126E-3</c:v>
                </c:pt>
                <c:pt idx="2797">
                  <c:v>5.1339105503510913E-3</c:v>
                </c:pt>
                <c:pt idx="2798">
                  <c:v>5.1332566142648786E-3</c:v>
                </c:pt>
                <c:pt idx="2799">
                  <c:v>5.1326291009902211E-3</c:v>
                </c:pt>
                <c:pt idx="2800">
                  <c:v>5.1320280494073596E-3</c:v>
                </c:pt>
                <c:pt idx="2801">
                  <c:v>5.1314534983993845E-3</c:v>
                </c:pt>
                <c:pt idx="2802">
                  <c:v>5.1309054868506959E-3</c:v>
                </c:pt>
                <c:pt idx="2803">
                  <c:v>5.1303840536481076E-3</c:v>
                </c:pt>
                <c:pt idx="2804">
                  <c:v>5.1298892376801814E-3</c:v>
                </c:pt>
                <c:pt idx="2805">
                  <c:v>5.1294210778378918E-3</c:v>
                </c:pt>
                <c:pt idx="2806">
                  <c:v>5.1289796130141807E-3</c:v>
                </c:pt>
                <c:pt idx="2807">
                  <c:v>5.1285648821037446E-3</c:v>
                </c:pt>
                <c:pt idx="2808">
                  <c:v>5.1281769240036886E-3</c:v>
                </c:pt>
                <c:pt idx="2809">
                  <c:v>5.1278157776135256E-3</c:v>
                </c:pt>
                <c:pt idx="2810">
                  <c:v>5.1274814818343022E-3</c:v>
                </c:pt>
                <c:pt idx="2811">
                  <c:v>5.1271740755694751E-3</c:v>
                </c:pt>
                <c:pt idx="2812">
                  <c:v>5.1268935977249091E-3</c:v>
                </c:pt>
                <c:pt idx="2813">
                  <c:v>5.1266400872075641E-3</c:v>
                </c:pt>
                <c:pt idx="2814">
                  <c:v>5.1264135829281214E-3</c:v>
                </c:pt>
                <c:pt idx="2815">
                  <c:v>5.1262141237981423E-3</c:v>
                </c:pt>
                <c:pt idx="2816">
                  <c:v>5.1260417487320308E-3</c:v>
                </c:pt>
                <c:pt idx="2817">
                  <c:v>5.1258964966457267E-3</c:v>
                </c:pt>
                <c:pt idx="2818">
                  <c:v>5.1257784064586732E-3</c:v>
                </c:pt>
                <c:pt idx="2819">
                  <c:v>5.1257733293649643E-3</c:v>
                </c:pt>
                <c:pt idx="2820">
                  <c:v>5.1257175165503217E-3</c:v>
                </c:pt>
                <c:pt idx="2821">
                  <c:v>5.1256889943019981E-3</c:v>
                </c:pt>
                <c:pt idx="2822">
                  <c:v>5.1256878015486368E-3</c:v>
                </c:pt>
                <c:pt idx="2823">
                  <c:v>5.1257139772217094E-3</c:v>
                </c:pt>
                <c:pt idx="2824">
                  <c:v>5.1257675602555232E-3</c:v>
                </c:pt>
                <c:pt idx="2825">
                  <c:v>5.1258485895861261E-3</c:v>
                </c:pt>
                <c:pt idx="2826">
                  <c:v>5.1259571041515246E-3</c:v>
                </c:pt>
                <c:pt idx="2827">
                  <c:v>5.1260931428925597E-3</c:v>
                </c:pt>
                <c:pt idx="2828">
                  <c:v>5.1262567447524663E-3</c:v>
                </c:pt>
                <c:pt idx="2829">
                  <c:v>5.1264479486764405E-3</c:v>
                </c:pt>
                <c:pt idx="2830">
                  <c:v>5.1266667936122924E-3</c:v>
                </c:pt>
                <c:pt idx="2831">
                  <c:v>5.1269133185100086E-3</c:v>
                </c:pt>
                <c:pt idx="2832">
                  <c:v>5.1271875623221915E-3</c:v>
                </c:pt>
                <c:pt idx="2833">
                  <c:v>5.1275660262042532E-3</c:v>
                </c:pt>
                <c:pt idx="2834">
                  <c:v>5.1279408768792837E-3</c:v>
                </c:pt>
                <c:pt idx="2835">
                  <c:v>5.1281769968050924E-3</c:v>
                </c:pt>
                <c:pt idx="2836">
                  <c:v>5.1285625058471113E-3</c:v>
                </c:pt>
                <c:pt idx="2837">
                  <c:v>5.1289759286016704E-3</c:v>
                </c:pt>
                <c:pt idx="2838">
                  <c:v>5.1294173040353106E-3</c:v>
                </c:pt>
                <c:pt idx="2839">
                  <c:v>5.1298866711178412E-3</c:v>
                </c:pt>
                <c:pt idx="2840">
                  <c:v>5.1303840688210296E-3</c:v>
                </c:pt>
                <c:pt idx="2841">
                  <c:v>5.1309095361188242E-3</c:v>
                </c:pt>
                <c:pt idx="2842">
                  <c:v>5.1314631119880006E-3</c:v>
                </c:pt>
                <c:pt idx="2843">
                  <c:v>5.1320448354079534E-3</c:v>
                </c:pt>
                <c:pt idx="2844">
                  <c:v>5.1326547453604682E-3</c:v>
                </c:pt>
                <c:pt idx="2845">
                  <c:v>5.1332928808295129E-3</c:v>
                </c:pt>
                <c:pt idx="2846">
                  <c:v>5.1339592808018831E-3</c:v>
                </c:pt>
                <c:pt idx="2847">
                  <c:v>5.1346539842669911E-3</c:v>
                </c:pt>
                <c:pt idx="2848">
                  <c:v>5.135377030216862E-3</c:v>
                </c:pt>
                <c:pt idx="2849">
                  <c:v>5.1361284576452622E-3</c:v>
                </c:pt>
                <c:pt idx="2850">
                  <c:v>5.1369083055498805E-3</c:v>
                </c:pt>
                <c:pt idx="2851">
                  <c:v>5.1377166129297101E-3</c:v>
                </c:pt>
                <c:pt idx="2852">
                  <c:v>5.1385534187872329E-3</c:v>
                </c:pt>
                <c:pt idx="2853">
                  <c:v>5.1394187621266697E-3</c:v>
                </c:pt>
                <c:pt idx="2854">
                  <c:v>5.1399554840187555E-3</c:v>
                </c:pt>
                <c:pt idx="2855">
                  <c:v>5.1412352172845108E-3</c:v>
                </c:pt>
                <c:pt idx="2856">
                  <c:v>5.1421864071252996E-3</c:v>
                </c:pt>
                <c:pt idx="2857">
                  <c:v>5.1431662904934247E-3</c:v>
                </c:pt>
                <c:pt idx="2858">
                  <c:v>5.1443027251110362E-3</c:v>
                </c:pt>
                <c:pt idx="2859">
                  <c:v>5.1452122938860732E-3</c:v>
                </c:pt>
                <c:pt idx="2860">
                  <c:v>5.1462784919545437E-3</c:v>
                </c:pt>
                <c:pt idx="2861">
                  <c:v>5.1473735396378104E-3</c:v>
                </c:pt>
                <c:pt idx="2862">
                  <c:v>5.1484974759647062E-3</c:v>
                </c:pt>
                <c:pt idx="2863">
                  <c:v>5.1496503399666802E-3</c:v>
                </c:pt>
                <c:pt idx="2864">
                  <c:v>5.150832170677795E-3</c:v>
                </c:pt>
                <c:pt idx="2865">
                  <c:v>5.1520430071345076E-3</c:v>
                </c:pt>
                <c:pt idx="2866">
                  <c:v>5.15328288837698E-3</c:v>
                </c:pt>
                <c:pt idx="2867">
                  <c:v>5.1541126957050125E-3</c:v>
                </c:pt>
                <c:pt idx="2868">
                  <c:v>5.1558499413896456E-3</c:v>
                </c:pt>
                <c:pt idx="2869">
                  <c:v>5.1571771912536646E-3</c:v>
                </c:pt>
                <c:pt idx="2870">
                  <c:v>5.1585336420886981E-3</c:v>
                </c:pt>
                <c:pt idx="2871">
                  <c:v>5.1603661382273605E-3</c:v>
                </c:pt>
                <c:pt idx="2872">
                  <c:v>5.1617915297740126E-3</c:v>
                </c:pt>
                <c:pt idx="2873">
                  <c:v>5.1632462529856314E-3</c:v>
                </c:pt>
                <c:pt idx="2874">
                  <c:v>5.1647303469240834E-3</c:v>
                </c:pt>
                <c:pt idx="2875">
                  <c:v>5.1662438506542962E-3</c:v>
                </c:pt>
                <c:pt idx="2876">
                  <c:v>5.1677868032444715E-3</c:v>
                </c:pt>
                <c:pt idx="2877">
                  <c:v>5.169359243764559E-3</c:v>
                </c:pt>
                <c:pt idx="2878">
                  <c:v>5.1709612112886575E-3</c:v>
                </c:pt>
                <c:pt idx="2879">
                  <c:v>5.1725927448930502E-3</c:v>
                </c:pt>
                <c:pt idx="2880">
                  <c:v>5.1740787075283028E-3</c:v>
                </c:pt>
                <c:pt idx="2881">
                  <c:v>5.1757673233499401E-3</c:v>
                </c:pt>
                <c:pt idx="2882">
                  <c:v>5.1774856192721456E-3</c:v>
                </c:pt>
                <c:pt idx="2883">
                  <c:v>5.1792336343821199E-3</c:v>
                </c:pt>
                <c:pt idx="2884">
                  <c:v>5.1810114077701277E-3</c:v>
                </c:pt>
                <c:pt idx="2885">
                  <c:v>5.1833409057737189E-3</c:v>
                </c:pt>
                <c:pt idx="2886">
                  <c:v>5.184656385752693E-3</c:v>
                </c:pt>
                <c:pt idx="2887">
                  <c:v>5.1865236685426737E-3</c:v>
                </c:pt>
                <c:pt idx="2888">
                  <c:v>5.1884208659989045E-3</c:v>
                </c:pt>
                <c:pt idx="2889">
                  <c:v>5.1906257720315636E-3</c:v>
                </c:pt>
                <c:pt idx="2890">
                  <c:v>5.192587204028769E-3</c:v>
                </c:pt>
                <c:pt idx="2891">
                  <c:v>5.194578673603659E-3</c:v>
                </c:pt>
                <c:pt idx="2892">
                  <c:v>5.1966002198705914E-3</c:v>
                </c:pt>
                <c:pt idx="2893">
                  <c:v>5.1986518819469854E-3</c:v>
                </c:pt>
                <c:pt idx="2894">
                  <c:v>5.2007336989531106E-3</c:v>
                </c:pt>
                <c:pt idx="2895">
                  <c:v>5.2028457100127407E-3</c:v>
                </c:pt>
                <c:pt idx="2896">
                  <c:v>5.2049879542516182E-3</c:v>
                </c:pt>
                <c:pt idx="2897">
                  <c:v>5.2071604708005242E-3</c:v>
                </c:pt>
                <c:pt idx="2898">
                  <c:v>5.2093632987913344E-3</c:v>
                </c:pt>
                <c:pt idx="2899">
                  <c:v>5.2115964773605241E-3</c:v>
                </c:pt>
                <c:pt idx="2900">
                  <c:v>5.2138600456469774E-3</c:v>
                </c:pt>
                <c:pt idx="2901">
                  <c:v>5.2161540427926433E-3</c:v>
                </c:pt>
                <c:pt idx="2902">
                  <c:v>5.2184785079431957E-3</c:v>
                </c:pt>
                <c:pt idx="2903">
                  <c:v>5.2208334802469353E-3</c:v>
                </c:pt>
                <c:pt idx="2904">
                  <c:v>5.2232189988556674E-3</c:v>
                </c:pt>
                <c:pt idx="2905">
                  <c:v>5.2256351029242622E-3</c:v>
                </c:pt>
                <c:pt idx="2906">
                  <c:v>5.2280818316106578E-3</c:v>
                </c:pt>
                <c:pt idx="2907">
                  <c:v>5.2305592240765144E-3</c:v>
                </c:pt>
                <c:pt idx="2908">
                  <c:v>5.23306731948612E-3</c:v>
                </c:pt>
                <c:pt idx="2909">
                  <c:v>5.2356061570077057E-3</c:v>
                </c:pt>
                <c:pt idx="2910">
                  <c:v>5.2381757758116904E-3</c:v>
                </c:pt>
                <c:pt idx="2911">
                  <c:v>5.2407762150728744E-3</c:v>
                </c:pt>
                <c:pt idx="2912">
                  <c:v>5.2434075139682502E-3</c:v>
                </c:pt>
                <c:pt idx="2913">
                  <c:v>5.2460697116798434E-3</c:v>
                </c:pt>
                <c:pt idx="2914">
                  <c:v>5.2487628473905576E-3</c:v>
                </c:pt>
                <c:pt idx="2915">
                  <c:v>5.2514869602887726E-3</c:v>
                </c:pt>
                <c:pt idx="2916">
                  <c:v>5.254242089565056E-3</c:v>
                </c:pt>
                <c:pt idx="2917">
                  <c:v>5.257028274413481E-3</c:v>
                </c:pt>
                <c:pt idx="2918">
                  <c:v>5.2598455540320615E-3</c:v>
                </c:pt>
                <c:pt idx="2919">
                  <c:v>5.262693967621003E-3</c:v>
                </c:pt>
                <c:pt idx="2920">
                  <c:v>5.265573554385109E-3</c:v>
                </c:pt>
                <c:pt idx="2921">
                  <c:v>5.268484353531811E-3</c:v>
                </c:pt>
                <c:pt idx="2922">
                  <c:v>5.2714264042722642E-3</c:v>
                </c:pt>
                <c:pt idx="2923">
                  <c:v>5.2748270655376163E-3</c:v>
                </c:pt>
                <c:pt idx="2924">
                  <c:v>5.2778362160322062E-3</c:v>
                </c:pt>
                <c:pt idx="2925">
                  <c:v>5.2808767413773496E-3</c:v>
                </c:pt>
                <c:pt idx="2926">
                  <c:v>5.2839486807990926E-3</c:v>
                </c:pt>
                <c:pt idx="2927">
                  <c:v>5.2870520735256738E-3</c:v>
                </c:pt>
                <c:pt idx="2928">
                  <c:v>5.2901869587890522E-3</c:v>
                </c:pt>
                <c:pt idx="2929">
                  <c:v>5.2933533758253489E-3</c:v>
                </c:pt>
                <c:pt idx="2930">
                  <c:v>5.2965513638739709E-3</c:v>
                </c:pt>
                <c:pt idx="2931">
                  <c:v>5.2997809621771709E-3</c:v>
                </c:pt>
                <c:pt idx="2932">
                  <c:v>5.3030422099815833E-3</c:v>
                </c:pt>
                <c:pt idx="2933">
                  <c:v>5.3063351465373445E-3</c:v>
                </c:pt>
                <c:pt idx="2934">
                  <c:v>5.3096598110970008E-3</c:v>
                </c:pt>
                <c:pt idx="2935">
                  <c:v>5.3130162429181355E-3</c:v>
                </c:pt>
                <c:pt idx="2936">
                  <c:v>5.3168911140502586E-3</c:v>
                </c:pt>
                <c:pt idx="2937">
                  <c:v>5.321536728458671E-3</c:v>
                </c:pt>
                <c:pt idx="2938">
                  <c:v>5.3237722781784057E-3</c:v>
                </c:pt>
                <c:pt idx="2939">
                  <c:v>5.327260735509408E-3</c:v>
                </c:pt>
                <c:pt idx="2940">
                  <c:v>5.3307811620516886E-3</c:v>
                </c:pt>
                <c:pt idx="2941">
                  <c:v>5.3343335970838556E-3</c:v>
                </c:pt>
                <c:pt idx="2942">
                  <c:v>5.3379180798888955E-3</c:v>
                </c:pt>
                <c:pt idx="2943">
                  <c:v>5.3415346497530831E-3</c:v>
                </c:pt>
                <c:pt idx="2944">
                  <c:v>5.3451833459664125E-3</c:v>
                </c:pt>
                <c:pt idx="2945">
                  <c:v>5.3488642078234798E-3</c:v>
                </c:pt>
                <c:pt idx="2946">
                  <c:v>5.3525772746206316E-3</c:v>
                </c:pt>
                <c:pt idx="2947">
                  <c:v>5.3563225856599088E-3</c:v>
                </c:pt>
                <c:pt idx="2948">
                  <c:v>5.3601001802457623E-3</c:v>
                </c:pt>
                <c:pt idx="2949">
                  <c:v>5.3639100976876786E-3</c:v>
                </c:pt>
                <c:pt idx="2950">
                  <c:v>5.3677523772971154E-3</c:v>
                </c:pt>
                <c:pt idx="2951">
                  <c:v>5.3716270583912262E-3</c:v>
                </c:pt>
                <c:pt idx="2952">
                  <c:v>5.3755341802895719E-3</c:v>
                </c:pt>
                <c:pt idx="2953">
                  <c:v>5.3794737823158745E-3</c:v>
                </c:pt>
                <c:pt idx="2954">
                  <c:v>5.3834459037982365E-3</c:v>
                </c:pt>
                <c:pt idx="2955">
                  <c:v>5.387450584067607E-3</c:v>
                </c:pt>
                <c:pt idx="2956">
                  <c:v>5.3914878624593161E-3</c:v>
                </c:pt>
                <c:pt idx="2957">
                  <c:v>5.3955577783128547E-3</c:v>
                </c:pt>
                <c:pt idx="2958">
                  <c:v>5.399660370970779E-3</c:v>
                </c:pt>
                <c:pt idx="2959">
                  <c:v>5.4037956797802445E-3</c:v>
                </c:pt>
                <c:pt idx="2960">
                  <c:v>5.4079637341868476E-3</c:v>
                </c:pt>
                <c:pt idx="2961">
                  <c:v>5.4121642362837934E-3</c:v>
                </c:pt>
                <c:pt idx="2962">
                  <c:v>5.4163964929915161E-3</c:v>
                </c:pt>
                <c:pt idx="2963">
                  <c:v>5.4206597865970032E-3</c:v>
                </c:pt>
                <c:pt idx="2964">
                  <c:v>5.4249533982203939E-3</c:v>
                </c:pt>
                <c:pt idx="2965">
                  <c:v>5.4292766078143252E-3</c:v>
                </c:pt>
                <c:pt idx="2966">
                  <c:v>5.433628694164366E-3</c:v>
                </c:pt>
                <c:pt idx="2967">
                  <c:v>5.4380089348892392E-3</c:v>
                </c:pt>
                <c:pt idx="2968">
                  <c:v>5.4424166064388465E-3</c:v>
                </c:pt>
                <c:pt idx="2969">
                  <c:v>5.4468509840966831E-3</c:v>
                </c:pt>
                <c:pt idx="2970">
                  <c:v>5.4513113419763287E-3</c:v>
                </c:pt>
                <c:pt idx="2971">
                  <c:v>5.4557969530249547E-3</c:v>
                </c:pt>
                <c:pt idx="2972">
                  <c:v>5.4603070890191629E-3</c:v>
                </c:pt>
                <c:pt idx="2973">
                  <c:v>5.4648410205682665E-3</c:v>
                </c:pt>
                <c:pt idx="2974">
                  <c:v>5.4693980171121072E-3</c:v>
                </c:pt>
                <c:pt idx="2975">
                  <c:v>5.4739773469210471E-3</c:v>
                </c:pt>
                <c:pt idx="2976">
                  <c:v>5.4785782770966343E-3</c:v>
                </c:pt>
                <c:pt idx="2977">
                  <c:v>5.4832000735700603E-3</c:v>
                </c:pt>
                <c:pt idx="2978">
                  <c:v>5.4878420011037037E-3</c:v>
                </c:pt>
                <c:pt idx="2979">
                  <c:v>5.4925033232891482E-3</c:v>
                </c:pt>
                <c:pt idx="2980">
                  <c:v>5.4971833025489452E-3</c:v>
                </c:pt>
                <c:pt idx="2981">
                  <c:v>5.5018812001339755E-3</c:v>
                </c:pt>
                <c:pt idx="2982">
                  <c:v>5.5065962761256491E-3</c:v>
                </c:pt>
                <c:pt idx="2983">
                  <c:v>5.5113277894348021E-3</c:v>
                </c:pt>
                <c:pt idx="2984">
                  <c:v>5.5160749978010451E-3</c:v>
                </c:pt>
                <c:pt idx="2985">
                  <c:v>5.5208371577929781E-3</c:v>
                </c:pt>
                <c:pt idx="2986">
                  <c:v>5.5256135248090716E-3</c:v>
                </c:pt>
                <c:pt idx="2987">
                  <c:v>5.5304033530756899E-3</c:v>
                </c:pt>
                <c:pt idx="2988">
                  <c:v>5.5367773615719387E-3</c:v>
                </c:pt>
                <c:pt idx="2989">
                  <c:v>5.540020404410922E-3</c:v>
                </c:pt>
                <c:pt idx="2990">
                  <c:v>5.5448461300756906E-3</c:v>
                </c:pt>
                <c:pt idx="2991">
                  <c:v>5.549682322183733E-3</c:v>
                </c:pt>
                <c:pt idx="2992">
                  <c:v>5.5545282291039628E-3</c:v>
                </c:pt>
                <c:pt idx="2993">
                  <c:v>5.5593830980329717E-3</c:v>
                </c:pt>
                <c:pt idx="2994">
                  <c:v>5.5642461749961227E-3</c:v>
                </c:pt>
                <c:pt idx="2995">
                  <c:v>5.5691167048468968E-3</c:v>
                </c:pt>
                <c:pt idx="2996">
                  <c:v>5.5739939312653541E-3</c:v>
                </c:pt>
                <c:pt idx="2997">
                  <c:v>5.5788770967605495E-3</c:v>
                </c:pt>
                <c:pt idx="2998">
                  <c:v>5.5837654426685547E-3</c:v>
                </c:pt>
                <c:pt idx="2999">
                  <c:v>5.5886582091531235E-3</c:v>
                </c:pt>
                <c:pt idx="3000">
                  <c:v>5.5935546352061209E-3</c:v>
                </c:pt>
                <c:pt idx="3001">
                  <c:v>5.5984539586457771E-3</c:v>
                </c:pt>
                <c:pt idx="3002">
                  <c:v>5.6033554161186586E-3</c:v>
                </c:pt>
                <c:pt idx="3003">
                  <c:v>5.608258243098567E-3</c:v>
                </c:pt>
                <c:pt idx="3004">
                  <c:v>5.6131616738863297E-3</c:v>
                </c:pt>
                <c:pt idx="3005">
                  <c:v>5.6180649416104466E-3</c:v>
                </c:pt>
                <c:pt idx="3006">
                  <c:v>5.6229672782262229E-3</c:v>
                </c:pt>
                <c:pt idx="3007">
                  <c:v>5.6278679145164209E-3</c:v>
                </c:pt>
                <c:pt idx="3008">
                  <c:v>5.6327660800916972E-3</c:v>
                </c:pt>
                <c:pt idx="3009">
                  <c:v>5.6376610033884193E-3</c:v>
                </c:pt>
                <c:pt idx="3010">
                  <c:v>5.6425519116715048E-3</c:v>
                </c:pt>
                <c:pt idx="3011">
                  <c:v>5.6474380310324538E-3</c:v>
                </c:pt>
                <c:pt idx="3012">
                  <c:v>5.6523185893257426E-3</c:v>
                </c:pt>
                <c:pt idx="3013">
                  <c:v>5.657193069068327E-3</c:v>
                </c:pt>
                <c:pt idx="3014">
                  <c:v>5.6620614029144071E-3</c:v>
                </c:pt>
                <c:pt idx="3015">
                  <c:v>5.6669235693642501E-3</c:v>
                </c:pt>
                <c:pt idx="3016">
                  <c:v>5.6717795469161513E-3</c:v>
                </c:pt>
                <c:pt idx="3017">
                  <c:v>5.6766293140692817E-3</c:v>
                </c:pt>
                <c:pt idx="3018">
                  <c:v>5.6814728493217179E-3</c:v>
                </c:pt>
                <c:pt idx="3019">
                  <c:v>5.6863101311717549E-3</c:v>
                </c:pt>
                <c:pt idx="3020">
                  <c:v>5.6911411381170328E-3</c:v>
                </c:pt>
                <c:pt idx="3021">
                  <c:v>5.6959658486558451E-3</c:v>
                </c:pt>
                <c:pt idx="3022">
                  <c:v>5.7007842412845179E-3</c:v>
                </c:pt>
                <c:pt idx="3023">
                  <c:v>5.705596294500688E-3</c:v>
                </c:pt>
                <c:pt idx="3024">
                  <c:v>5.7104019868006815E-3</c:v>
                </c:pt>
                <c:pt idx="3025">
                  <c:v>5.7152012966808219E-3</c:v>
                </c:pt>
                <c:pt idx="3026">
                  <c:v>5.7199942026374337E-3</c:v>
                </c:pt>
                <c:pt idx="3027">
                  <c:v>5.7247806831661847E-3</c:v>
                </c:pt>
                <c:pt idx="3028">
                  <c:v>5.7295607167623039E-3</c:v>
                </c:pt>
                <c:pt idx="3029">
                  <c:v>5.7343342819214591E-3</c:v>
                </c:pt>
                <c:pt idx="3030">
                  <c:v>5.7391013571384411E-3</c:v>
                </c:pt>
                <c:pt idx="3031">
                  <c:v>5.7438619209078234E-3</c:v>
                </c:pt>
                <c:pt idx="3032">
                  <c:v>5.7486159517239586E-3</c:v>
                </c:pt>
                <c:pt idx="3033">
                  <c:v>5.7533634280807627E-3</c:v>
                </c:pt>
                <c:pt idx="3034">
                  <c:v>5.7581043284721505E-3</c:v>
                </c:pt>
                <c:pt idx="3035">
                  <c:v>5.7628386313920378E-3</c:v>
                </c:pt>
                <c:pt idx="3036">
                  <c:v>5.7687044437302621E-3</c:v>
                </c:pt>
                <c:pt idx="3037">
                  <c:v>5.7734242476418767E-3</c:v>
                </c:pt>
                <c:pt idx="3038">
                  <c:v>5.7781373848161113E-3</c:v>
                </c:pt>
                <c:pt idx="3039">
                  <c:v>5.7828438337427816E-3</c:v>
                </c:pt>
                <c:pt idx="3040">
                  <c:v>5.7864104311665839E-3</c:v>
                </c:pt>
                <c:pt idx="3041">
                  <c:v>5.7922365808170343E-3</c:v>
                </c:pt>
                <c:pt idx="3042">
                  <c:v>5.7969228359438111E-3</c:v>
                </c:pt>
                <c:pt idx="3043">
                  <c:v>5.8019786932576771E-3</c:v>
                </c:pt>
                <c:pt idx="3044">
                  <c:v>5.806275001823789E-3</c:v>
                </c:pt>
                <c:pt idx="3045">
                  <c:v>5.8109408695550986E-3</c:v>
                </c:pt>
                <c:pt idx="3046">
                  <c:v>5.8155998984660293E-3</c:v>
                </c:pt>
                <c:pt idx="3047">
                  <c:v>5.8202520670442223E-3</c:v>
                </c:pt>
                <c:pt idx="3048">
                  <c:v>5.8248973537786252E-3</c:v>
                </c:pt>
                <c:pt idx="3049">
                  <c:v>5.8295357371562296E-3</c:v>
                </c:pt>
                <c:pt idx="3050">
                  <c:v>5.8341671956653289E-3</c:v>
                </c:pt>
                <c:pt idx="3051">
                  <c:v>5.8387917077933485E-3</c:v>
                </c:pt>
                <c:pt idx="3052">
                  <c:v>5.8434092520268464E-3</c:v>
                </c:pt>
                <c:pt idx="3053">
                  <c:v>5.8469033972398709E-3</c:v>
                </c:pt>
                <c:pt idx="3054">
                  <c:v>5.8526233507582405E-3</c:v>
                </c:pt>
                <c:pt idx="3055">
                  <c:v>5.8572198622290333E-3</c:v>
                </c:pt>
                <c:pt idx="3056">
                  <c:v>5.8618093197515308E-3</c:v>
                </c:pt>
                <c:pt idx="3057">
                  <c:v>5.8663917018114209E-3</c:v>
                </c:pt>
                <c:pt idx="3058">
                  <c:v>5.8709669868943918E-3</c:v>
                </c:pt>
                <c:pt idx="3059">
                  <c:v>5.8755351534859144E-3</c:v>
                </c:pt>
                <c:pt idx="3060">
                  <c:v>5.8800961800710254E-3</c:v>
                </c:pt>
                <c:pt idx="3061">
                  <c:v>5.884650045134325E-3</c:v>
                </c:pt>
                <c:pt idx="3062">
                  <c:v>5.8891967271608508E-3</c:v>
                </c:pt>
                <c:pt idx="3063">
                  <c:v>5.8937362046347702E-3</c:v>
                </c:pt>
                <c:pt idx="3064">
                  <c:v>5.8982684560402506E-3</c:v>
                </c:pt>
                <c:pt idx="3065">
                  <c:v>5.9027934598610242E-3</c:v>
                </c:pt>
                <c:pt idx="3066">
                  <c:v>5.906212324037984E-3</c:v>
                </c:pt>
                <c:pt idx="3067">
                  <c:v>5.9118216386840365E-3</c:v>
                </c:pt>
                <c:pt idx="3068">
                  <c:v>5.916324770652872E-3</c:v>
                </c:pt>
                <c:pt idx="3069">
                  <c:v>5.9208205689704127E-3</c:v>
                </c:pt>
                <c:pt idx="3070">
                  <c:v>5.9253090121197402E-3</c:v>
                </c:pt>
                <c:pt idx="3071">
                  <c:v>5.9297900785828484E-3</c:v>
                </c:pt>
                <c:pt idx="3072">
                  <c:v>5.9342637468426029E-3</c:v>
                </c:pt>
                <c:pt idx="3073">
                  <c:v>5.9387299953809983E-3</c:v>
                </c:pt>
                <c:pt idx="3074">
                  <c:v>5.9431888026798118E-3</c:v>
                </c:pt>
                <c:pt idx="3075">
                  <c:v>5.9476401472206061E-3</c:v>
                </c:pt>
                <c:pt idx="3076">
                  <c:v>5.9520840074849405E-3</c:v>
                </c:pt>
                <c:pt idx="3077">
                  <c:v>5.9565203619539424E-3</c:v>
                </c:pt>
                <c:pt idx="3078">
                  <c:v>5.9609491891089543E-3</c:v>
                </c:pt>
                <c:pt idx="3079">
                  <c:v>5.9653704674302336E-3</c:v>
                </c:pt>
                <c:pt idx="3080">
                  <c:v>5.9697841753989078E-3</c:v>
                </c:pt>
                <c:pt idx="3081">
                  <c:v>5.9741902914945827E-3</c:v>
                </c:pt>
                <c:pt idx="3082">
                  <c:v>5.9785887941981664E-3</c:v>
                </c:pt>
                <c:pt idx="3083">
                  <c:v>5.982979661989048E-3</c:v>
                </c:pt>
                <c:pt idx="3084">
                  <c:v>5.987362873347485E-3</c:v>
                </c:pt>
                <c:pt idx="3085">
                  <c:v>5.9917384067526488E-3</c:v>
                </c:pt>
                <c:pt idx="3086">
                  <c:v>5.9961062406839287E-3</c:v>
                </c:pt>
                <c:pt idx="3087">
                  <c:v>6.000466353620712E-3</c:v>
                </c:pt>
                <c:pt idx="3088">
                  <c:v>6.0037513850862926E-3</c:v>
                </c:pt>
                <c:pt idx="3089">
                  <c:v>6.0080974802535509E-3</c:v>
                </c:pt>
                <c:pt idx="3090">
                  <c:v>6.0124357947064352E-3</c:v>
                </c:pt>
                <c:pt idx="3091">
                  <c:v>6.0167663069252818E-3</c:v>
                </c:pt>
                <c:pt idx="3092">
                  <c:v>6.0210889953908678E-3</c:v>
                </c:pt>
                <c:pt idx="3093">
                  <c:v>6.0254038385822144E-3</c:v>
                </c:pt>
                <c:pt idx="3094">
                  <c:v>6.0311218364361716E-3</c:v>
                </c:pt>
                <c:pt idx="3095">
                  <c:v>6.0340099030624468E-3</c:v>
                </c:pt>
                <c:pt idx="3096">
                  <c:v>6.0383010813100362E-3</c:v>
                </c:pt>
                <c:pt idx="3097">
                  <c:v>6.0438979818445444E-3</c:v>
                </c:pt>
                <c:pt idx="3098">
                  <c:v>6.0481711160378458E-3</c:v>
                </c:pt>
                <c:pt idx="3099">
                  <c:v>6.0524362695166378E-3</c:v>
                </c:pt>
                <c:pt idx="3100">
                  <c:v>6.0566934207593893E-3</c:v>
                </c:pt>
                <c:pt idx="3101">
                  <c:v>6.0609425482421745E-3</c:v>
                </c:pt>
                <c:pt idx="3102">
                  <c:v>6.0651836304430251E-3</c:v>
                </c:pt>
                <c:pt idx="3103">
                  <c:v>6.0694166458380152E-3</c:v>
                </c:pt>
                <c:pt idx="3104">
                  <c:v>6.0736415729043067E-3</c:v>
                </c:pt>
                <c:pt idx="3105">
                  <c:v>6.0768171046816088E-3</c:v>
                </c:pt>
                <c:pt idx="3106">
                  <c:v>6.0820670759548666E-3</c:v>
                </c:pt>
                <c:pt idx="3107">
                  <c:v>6.0862676088925876E-3</c:v>
                </c:pt>
                <c:pt idx="3108">
                  <c:v>6.0904599674056845E-3</c:v>
                </c:pt>
                <c:pt idx="3109">
                  <c:v>6.0946441299706642E-3</c:v>
                </c:pt>
                <c:pt idx="3110">
                  <c:v>6.0988200750629476E-3</c:v>
                </c:pt>
                <c:pt idx="3111">
                  <c:v>6.1029877811583887E-3</c:v>
                </c:pt>
                <c:pt idx="3112">
                  <c:v>6.1071472267317543E-3</c:v>
                </c:pt>
                <c:pt idx="3113">
                  <c:v>6.1112983902586815E-3</c:v>
                </c:pt>
                <c:pt idx="3114">
                  <c:v>6.1144142851454752E-3</c:v>
                </c:pt>
                <c:pt idx="3115">
                  <c:v>6.1195757850725039E-3</c:v>
                </c:pt>
                <c:pt idx="3116">
                  <c:v>6.1237019733093668E-3</c:v>
                </c:pt>
                <c:pt idx="3117">
                  <c:v>6.1278197933986372E-3</c:v>
                </c:pt>
                <c:pt idx="3118">
                  <c:v>6.1319292238155177E-3</c:v>
                </c:pt>
                <c:pt idx="3119">
                  <c:v>6.1360302430332504E-3</c:v>
                </c:pt>
                <c:pt idx="3120">
                  <c:v>6.1401228295265998E-3</c:v>
                </c:pt>
                <c:pt idx="3121">
                  <c:v>6.1442069617696797E-3</c:v>
                </c:pt>
                <c:pt idx="3122">
                  <c:v>6.148282618236166E-3</c:v>
                </c:pt>
                <c:pt idx="3123">
                  <c:v>6.1523497773999548E-3</c:v>
                </c:pt>
                <c:pt idx="3124">
                  <c:v>6.1564084177345053E-3</c:v>
                </c:pt>
                <c:pt idx="3125">
                  <c:v>6.1604585177132756E-3</c:v>
                </c:pt>
                <c:pt idx="3126">
                  <c:v>6.1645000558099442E-3</c:v>
                </c:pt>
                <c:pt idx="3127">
                  <c:v>6.1675274305406829E-3</c:v>
                </c:pt>
                <c:pt idx="3128">
                  <c:v>6.1725573602486317E-3</c:v>
                </c:pt>
                <c:pt idx="3129">
                  <c:v>6.1765730835369155E-3</c:v>
                </c:pt>
                <c:pt idx="3130">
                  <c:v>6.1805801588354099E-3</c:v>
                </c:pt>
                <c:pt idx="3131">
                  <c:v>6.1856241552056329E-3</c:v>
                </c:pt>
                <c:pt idx="3132">
                  <c:v>6.1896112729096838E-3</c:v>
                </c:pt>
                <c:pt idx="3133">
                  <c:v>6.1935896721020149E-3</c:v>
                </c:pt>
                <c:pt idx="3134">
                  <c:v>6.1975593312563913E-3</c:v>
                </c:pt>
                <c:pt idx="3135">
                  <c:v>6.2015202288463623E-3</c:v>
                </c:pt>
                <c:pt idx="3136">
                  <c:v>6.2054723433450382E-3</c:v>
                </c:pt>
                <c:pt idx="3137">
                  <c:v>6.2094156532259666E-3</c:v>
                </c:pt>
                <c:pt idx="3138">
                  <c:v>6.2133501369624772E-3</c:v>
                </c:pt>
                <c:pt idx="3139">
                  <c:v>6.2172757730274602E-3</c:v>
                </c:pt>
                <c:pt idx="3140">
                  <c:v>6.221192539893808E-3</c:v>
                </c:pt>
                <c:pt idx="3141">
                  <c:v>6.2251004160352877E-3</c:v>
                </c:pt>
                <c:pt idx="3142">
                  <c:v>6.2289993799236939E-3</c:v>
                </c:pt>
                <c:pt idx="3143">
                  <c:v>6.2328894100323572E-3</c:v>
                </c:pt>
                <c:pt idx="3144">
                  <c:v>6.236770484833511E-3</c:v>
                </c:pt>
                <c:pt idx="3145">
                  <c:v>6.2406425828000472E-3</c:v>
                </c:pt>
                <c:pt idx="3146">
                  <c:v>6.2456077693749234E-3</c:v>
                </c:pt>
                <c:pt idx="3147">
                  <c:v>6.2483597621177632E-3</c:v>
                </c:pt>
                <c:pt idx="3148">
                  <c:v>6.2522048004140683E-3</c:v>
                </c:pt>
                <c:pt idx="3149">
                  <c:v>6.2560407757646921E-3</c:v>
                </c:pt>
                <c:pt idx="3150">
                  <c:v>6.2598676666418681E-3</c:v>
                </c:pt>
                <c:pt idx="3151">
                  <c:v>6.2636854515173927E-3</c:v>
                </c:pt>
                <c:pt idx="3152">
                  <c:v>6.2674941088632814E-3</c:v>
                </c:pt>
                <c:pt idx="3153">
                  <c:v>6.2712936171517679E-3</c:v>
                </c:pt>
                <c:pt idx="3154">
                  <c:v>6.2750839548542103E-3</c:v>
                </c:pt>
                <c:pt idx="3155">
                  <c:v>6.2788651004424051E-3</c:v>
                </c:pt>
                <c:pt idx="3156">
                  <c:v>6.2826370323879298E-3</c:v>
                </c:pt>
                <c:pt idx="3157">
                  <c:v>6.2863997291625791E-3</c:v>
                </c:pt>
                <c:pt idx="3158">
                  <c:v>6.2901531692374927E-3</c:v>
                </c:pt>
                <c:pt idx="3159">
                  <c:v>6.2938973310842482E-3</c:v>
                </c:pt>
                <c:pt idx="3160">
                  <c:v>6.2976321931746413E-3</c:v>
                </c:pt>
                <c:pt idx="3161">
                  <c:v>6.3013577339793734E-3</c:v>
                </c:pt>
                <c:pt idx="3162">
                  <c:v>6.305073931969803E-3</c:v>
                </c:pt>
                <c:pt idx="3163">
                  <c:v>6.3087807656172865E-3</c:v>
                </c:pt>
                <c:pt idx="3164">
                  <c:v>6.3124782133929655E-3</c:v>
                </c:pt>
                <c:pt idx="3165">
                  <c:v>6.3161662537677583E-3</c:v>
                </c:pt>
                <c:pt idx="3166">
                  <c:v>6.319844865212804E-3</c:v>
                </c:pt>
                <c:pt idx="3167">
                  <c:v>6.323514026199243E-3</c:v>
                </c:pt>
                <c:pt idx="3168">
                  <c:v>6.3271737151977753E-3</c:v>
                </c:pt>
                <c:pt idx="3169">
                  <c:v>6.3308239106793212E-3</c:v>
                </c:pt>
                <c:pt idx="3170">
                  <c:v>6.3344645911143629E-3</c:v>
                </c:pt>
                <c:pt idx="3171">
                  <c:v>6.3380957349744782E-3</c:v>
                </c:pt>
                <c:pt idx="3172">
                  <c:v>6.3417173207299298E-3</c:v>
                </c:pt>
                <c:pt idx="3173">
                  <c:v>6.3453293268516363E-3</c:v>
                </c:pt>
                <c:pt idx="3174">
                  <c:v>6.3489317318100825E-3</c:v>
                </c:pt>
                <c:pt idx="3175">
                  <c:v>6.3525245140761862E-3</c:v>
                </c:pt>
                <c:pt idx="3176">
                  <c:v>6.3561076521204312E-3</c:v>
                </c:pt>
                <c:pt idx="3177">
                  <c:v>6.3596811244132981E-3</c:v>
                </c:pt>
                <c:pt idx="3178">
                  <c:v>6.3632449094254886E-3</c:v>
                </c:pt>
                <c:pt idx="3179">
                  <c:v>6.3667989856274858E-3</c:v>
                </c:pt>
                <c:pt idx="3180">
                  <c:v>6.3703433314902082E-3</c:v>
                </c:pt>
                <c:pt idx="3181">
                  <c:v>6.373877925483701E-3</c:v>
                </c:pt>
                <c:pt idx="3182">
                  <c:v>6.3774027460784463E-3</c:v>
                </c:pt>
                <c:pt idx="3183">
                  <c:v>6.3814191174277023E-3</c:v>
                </c:pt>
                <c:pt idx="3184">
                  <c:v>6.3849229225280066E-3</c:v>
                </c:pt>
                <c:pt idx="3185">
                  <c:v>6.3884168865653325E-3</c:v>
                </c:pt>
                <c:pt idx="3186">
                  <c:v>6.3919009880103817E-3</c:v>
                </c:pt>
                <c:pt idx="3187">
                  <c:v>6.3953752053334161E-3</c:v>
                </c:pt>
                <c:pt idx="3188">
                  <c:v>6.3988395170047003E-3</c:v>
                </c:pt>
                <c:pt idx="3189">
                  <c:v>6.402293901494935E-3</c:v>
                </c:pt>
                <c:pt idx="3190">
                  <c:v>6.4057383372743823E-3</c:v>
                </c:pt>
                <c:pt idx="3191">
                  <c:v>6.4091728028135252E-3</c:v>
                </c:pt>
                <c:pt idx="3192">
                  <c:v>6.4125972765826274E-3</c:v>
                </c:pt>
                <c:pt idx="3193">
                  <c:v>6.4160117370521694E-3</c:v>
                </c:pt>
                <c:pt idx="3194">
                  <c:v>6.419416162692853E-3</c:v>
                </c:pt>
                <c:pt idx="3195">
                  <c:v>6.4228105319747231E-3</c:v>
                </c:pt>
                <c:pt idx="3196">
                  <c:v>6.4271599097131277E-3</c:v>
                </c:pt>
                <c:pt idx="3197">
                  <c:v>6.4305312121869171E-3</c:v>
                </c:pt>
                <c:pt idx="3198">
                  <c:v>6.435055025187362E-3</c:v>
                </c:pt>
                <c:pt idx="3199">
                  <c:v>6.4372434143096912E-3</c:v>
                </c:pt>
                <c:pt idx="3200">
                  <c:v>6.4416392314059828E-3</c:v>
                </c:pt>
                <c:pt idx="3201">
                  <c:v>6.4439149358027506E-3</c:v>
                </c:pt>
                <c:pt idx="3202">
                  <c:v>6.4472353874895066E-3</c:v>
                </c:pt>
                <c:pt idx="3203">
                  <c:v>6.4505456044306091E-3</c:v>
                </c:pt>
                <c:pt idx="3204">
                  <c:v>6.4538455650967599E-3</c:v>
                </c:pt>
                <c:pt idx="3205">
                  <c:v>6.4571352479584395E-3</c:v>
                </c:pt>
                <c:pt idx="3206">
                  <c:v>6.4604146314865682E-3</c:v>
                </c:pt>
                <c:pt idx="3207">
                  <c:v>6.4636836941518484E-3</c:v>
                </c:pt>
                <c:pt idx="3208">
                  <c:v>6.4669424144245423E-3</c:v>
                </c:pt>
                <c:pt idx="3209">
                  <c:v>6.4701907707766645E-3</c:v>
                </c:pt>
                <c:pt idx="3210">
                  <c:v>6.4734287416780417E-3</c:v>
                </c:pt>
                <c:pt idx="3211">
                  <c:v>6.476656305599811E-3</c:v>
                </c:pt>
                <c:pt idx="3212">
                  <c:v>6.4798734410131138E-3</c:v>
                </c:pt>
                <c:pt idx="3213">
                  <c:v>6.4830801263890871E-3</c:v>
                </c:pt>
                <c:pt idx="3214">
                  <c:v>6.4862763401984328E-3</c:v>
                </c:pt>
                <c:pt idx="3215">
                  <c:v>6.4894620609127285E-3</c:v>
                </c:pt>
                <c:pt idx="3216">
                  <c:v>6.4926372670024556E-3</c:v>
                </c:pt>
                <c:pt idx="3217">
                  <c:v>6.4958019369396299E-3</c:v>
                </c:pt>
                <c:pt idx="3218">
                  <c:v>6.4989560491949521E-3</c:v>
                </c:pt>
                <c:pt idx="3219">
                  <c:v>6.5020995822402186E-3</c:v>
                </c:pt>
                <c:pt idx="3220">
                  <c:v>6.5052325145467868E-3</c:v>
                </c:pt>
                <c:pt idx="3221">
                  <c:v>6.5083548245862344E-3</c:v>
                </c:pt>
                <c:pt idx="3222">
                  <c:v>6.5114664908297003E-3</c:v>
                </c:pt>
                <c:pt idx="3223">
                  <c:v>6.5145674917489816E-3</c:v>
                </c:pt>
                <c:pt idx="3224">
                  <c:v>6.5176578058160914E-3</c:v>
                </c:pt>
                <c:pt idx="3225">
                  <c:v>6.5207374115026084E-3</c:v>
                </c:pt>
                <c:pt idx="3226">
                  <c:v>6.5238062872803289E-3</c:v>
                </c:pt>
                <c:pt idx="3227">
                  <c:v>6.5268644116217049E-3</c:v>
                </c:pt>
                <c:pt idx="3228">
                  <c:v>6.5299117629980955E-3</c:v>
                </c:pt>
                <c:pt idx="3229">
                  <c:v>6.5329483198821713E-3</c:v>
                </c:pt>
                <c:pt idx="3230">
                  <c:v>6.5359740607455119E-3</c:v>
                </c:pt>
                <c:pt idx="3231">
                  <c:v>6.5389889640614443E-3</c:v>
                </c:pt>
                <c:pt idx="3232">
                  <c:v>6.5419930083015464E-3</c:v>
                </c:pt>
                <c:pt idx="3233">
                  <c:v>6.544986171938709E-3</c:v>
                </c:pt>
                <c:pt idx="3234">
                  <c:v>6.5496676797587982E-3</c:v>
                </c:pt>
                <c:pt idx="3235">
                  <c:v>6.5518920476942705E-3</c:v>
                </c:pt>
                <c:pt idx="3236">
                  <c:v>6.5539001639577515E-3</c:v>
                </c:pt>
                <c:pt idx="3237">
                  <c:v>6.5568495899096602E-3</c:v>
                </c:pt>
                <c:pt idx="3238">
                  <c:v>6.5597880276222096E-3</c:v>
                </c:pt>
                <c:pt idx="3239">
                  <c:v>6.5627154555693854E-3</c:v>
                </c:pt>
                <c:pt idx="3240">
                  <c:v>6.5656318522236403E-3</c:v>
                </c:pt>
                <c:pt idx="3241">
                  <c:v>6.5685371960587432E-3</c:v>
                </c:pt>
                <c:pt idx="3242">
                  <c:v>6.571431465548022E-3</c:v>
                </c:pt>
                <c:pt idx="3243">
                  <c:v>6.5743146391652437E-3</c:v>
                </c:pt>
                <c:pt idx="3244">
                  <c:v>6.5779597185983149E-3</c:v>
                </c:pt>
                <c:pt idx="3245">
                  <c:v>6.5808183622535835E-3</c:v>
                </c:pt>
                <c:pt idx="3246">
                  <c:v>6.5836658403023683E-3</c:v>
                </c:pt>
                <c:pt idx="3247">
                  <c:v>6.5865021312173262E-3</c:v>
                </c:pt>
                <c:pt idx="3248">
                  <c:v>6.5893272134706759E-3</c:v>
                </c:pt>
                <c:pt idx="3249">
                  <c:v>6.5923947920204376E-3</c:v>
                </c:pt>
                <c:pt idx="3250">
                  <c:v>6.5949436658814357E-3</c:v>
                </c:pt>
                <c:pt idx="3251">
                  <c:v>6.5977349929848064E-3</c:v>
                </c:pt>
                <c:pt idx="3252">
                  <c:v>6.5997603356770769E-3</c:v>
                </c:pt>
                <c:pt idx="3253">
                  <c:v>6.6032837413503688E-3</c:v>
                </c:pt>
                <c:pt idx="3254">
                  <c:v>6.6060411195591742E-3</c:v>
                </c:pt>
                <c:pt idx="3255">
                  <c:v>6.6087871384164767E-3</c:v>
                </c:pt>
                <c:pt idx="3256">
                  <c:v>6.6115217763953659E-3</c:v>
                </c:pt>
                <c:pt idx="3257">
                  <c:v>6.6142450119695819E-3</c:v>
                </c:pt>
                <c:pt idx="3258">
                  <c:v>6.6169568236133011E-3</c:v>
                </c:pt>
                <c:pt idx="3259">
                  <c:v>6.6196571897998296E-3</c:v>
                </c:pt>
                <c:pt idx="3260">
                  <c:v>6.6223460890037769E-3</c:v>
                </c:pt>
                <c:pt idx="3261">
                  <c:v>6.6250234996991023E-3</c:v>
                </c:pt>
                <c:pt idx="3262">
                  <c:v>6.6276894003604141E-3</c:v>
                </c:pt>
                <c:pt idx="3263">
                  <c:v>6.6303437694621055E-3</c:v>
                </c:pt>
                <c:pt idx="3264">
                  <c:v>6.6329865854792211E-3</c:v>
                </c:pt>
                <c:pt idx="3265">
                  <c:v>6.6348936353259136E-3</c:v>
                </c:pt>
                <c:pt idx="3266">
                  <c:v>6.6382374721594677E-3</c:v>
                </c:pt>
                <c:pt idx="3267">
                  <c:v>6.6408454997729039E-3</c:v>
                </c:pt>
                <c:pt idx="3268">
                  <c:v>6.643441888202593E-3</c:v>
                </c:pt>
                <c:pt idx="3269">
                  <c:v>6.6460266159240134E-3</c:v>
                </c:pt>
                <c:pt idx="3270">
                  <c:v>6.6485996614135132E-3</c:v>
                </c:pt>
                <c:pt idx="3271">
                  <c:v>6.6511610031467876E-3</c:v>
                </c:pt>
                <c:pt idx="3272">
                  <c:v>6.653710619599967E-3</c:v>
                </c:pt>
                <c:pt idx="3273">
                  <c:v>6.6562484892498342E-3</c:v>
                </c:pt>
                <c:pt idx="3274">
                  <c:v>6.6587745905729535E-3</c:v>
                </c:pt>
                <c:pt idx="3275">
                  <c:v>6.6612889020456721E-3</c:v>
                </c:pt>
                <c:pt idx="3276">
                  <c:v>6.6637914021460765E-3</c:v>
                </c:pt>
                <c:pt idx="3277">
                  <c:v>6.6662820693505131E-3</c:v>
                </c:pt>
                <c:pt idx="3278">
                  <c:v>6.6687608821372844E-3</c:v>
                </c:pt>
                <c:pt idx="3279">
                  <c:v>6.6712278189829562E-3</c:v>
                </c:pt>
                <c:pt idx="3280">
                  <c:v>6.6736828583666991E-3</c:v>
                </c:pt>
                <c:pt idx="3281">
                  <c:v>6.6761259787655129E-3</c:v>
                </c:pt>
                <c:pt idx="3282">
                  <c:v>6.6785571586581334E-3</c:v>
                </c:pt>
                <c:pt idx="3283">
                  <c:v>6.6809763765237331E-3</c:v>
                </c:pt>
                <c:pt idx="3284">
                  <c:v>6.6833836108403976E-3</c:v>
                </c:pt>
                <c:pt idx="3285">
                  <c:v>6.6857788400870796E-3</c:v>
                </c:pt>
                <c:pt idx="3286">
                  <c:v>6.6883862450034127E-3</c:v>
                </c:pt>
                <c:pt idx="3287">
                  <c:v>6.6898626197207647E-3</c:v>
                </c:pt>
                <c:pt idx="3288">
                  <c:v>6.6928922822030792E-3</c:v>
                </c:pt>
                <c:pt idx="3289">
                  <c:v>6.6952392759654592E-3</c:v>
                </c:pt>
                <c:pt idx="3290">
                  <c:v>6.6975741570569729E-3</c:v>
                </c:pt>
                <c:pt idx="3291">
                  <c:v>6.6998969039576599E-3</c:v>
                </c:pt>
                <c:pt idx="3292">
                  <c:v>6.7022074951484309E-3</c:v>
                </c:pt>
                <c:pt idx="3293">
                  <c:v>6.7045059091097601E-3</c:v>
                </c:pt>
                <c:pt idx="3294">
                  <c:v>6.7067921243232067E-3</c:v>
                </c:pt>
                <c:pt idx="3295">
                  <c:v>6.709066119270116E-3</c:v>
                </c:pt>
                <c:pt idx="3296">
                  <c:v>6.7106799570570098E-3</c:v>
                </c:pt>
                <c:pt idx="3297">
                  <c:v>6.7129319911728028E-3</c:v>
                </c:pt>
                <c:pt idx="3298">
                  <c:v>6.715171745721206E-3</c:v>
                </c:pt>
                <c:pt idx="3299">
                  <c:v>6.7182527295244921E-3</c:v>
                </c:pt>
                <c:pt idx="3300">
                  <c:v>6.7196143300547097E-3</c:v>
                </c:pt>
                <c:pt idx="3301">
                  <c:v>6.7218171168090266E-3</c:v>
                </c:pt>
                <c:pt idx="3302">
                  <c:v>6.7240075379352603E-3</c:v>
                </c:pt>
                <c:pt idx="3303">
                  <c:v>6.7261855719185663E-3</c:v>
                </c:pt>
                <c:pt idx="3304">
                  <c:v>6.728351197244538E-3</c:v>
                </c:pt>
                <c:pt idx="3305">
                  <c:v>6.730504392399206E-3</c:v>
                </c:pt>
                <c:pt idx="3306">
                  <c:v>6.7326451358692592E-3</c:v>
                </c:pt>
                <c:pt idx="3307">
                  <c:v>6.7347734061400715E-3</c:v>
                </c:pt>
                <c:pt idx="3308">
                  <c:v>6.736889181699646E-3</c:v>
                </c:pt>
                <c:pt idx="3309">
                  <c:v>6.7389924410340132E-3</c:v>
                </c:pt>
                <c:pt idx="3310">
                  <c:v>6.7410831626309575E-3</c:v>
                </c:pt>
                <c:pt idx="3311">
                  <c:v>6.7431613249782606E-3</c:v>
                </c:pt>
                <c:pt idx="3312">
                  <c:v>6.7452269065637069E-3</c:v>
                </c:pt>
                <c:pt idx="3313">
                  <c:v>6.7472798858757375E-3</c:v>
                </c:pt>
                <c:pt idx="3314">
                  <c:v>6.749320241402572E-3</c:v>
                </c:pt>
                <c:pt idx="3315">
                  <c:v>6.7513479516335276E-3</c:v>
                </c:pt>
                <c:pt idx="3316">
                  <c:v>6.7533629950568257E-3</c:v>
                </c:pt>
                <c:pt idx="3317">
                  <c:v>6.755365350162878E-3</c:v>
                </c:pt>
                <c:pt idx="3318">
                  <c:v>6.7573549954412192E-3</c:v>
                </c:pt>
                <c:pt idx="3319">
                  <c:v>6.7593319093816042E-3</c:v>
                </c:pt>
                <c:pt idx="3320">
                  <c:v>6.761296070474882E-3</c:v>
                </c:pt>
                <c:pt idx="3321">
                  <c:v>6.7632474572114631E-3</c:v>
                </c:pt>
                <c:pt idx="3322">
                  <c:v>6.7651860480824177E-3</c:v>
                </c:pt>
                <c:pt idx="3323">
                  <c:v>6.7671118215794704E-3</c:v>
                </c:pt>
                <c:pt idx="3324">
                  <c:v>6.7690247561941275E-3</c:v>
                </c:pt>
                <c:pt idx="3325">
                  <c:v>6.7709248304183333E-3</c:v>
                </c:pt>
                <c:pt idx="3326">
                  <c:v>6.7728120227446894E-3</c:v>
                </c:pt>
                <c:pt idx="3327">
                  <c:v>6.7746863116655781E-3</c:v>
                </c:pt>
                <c:pt idx="3328">
                  <c:v>6.7765476756742578E-3</c:v>
                </c:pt>
                <c:pt idx="3329">
                  <c:v>6.7783960932642062E-3</c:v>
                </c:pt>
                <c:pt idx="3330">
                  <c:v>6.7802315429291186E-3</c:v>
                </c:pt>
                <c:pt idx="3331">
                  <c:v>6.7820540031631304E-3</c:v>
                </c:pt>
                <c:pt idx="3332">
                  <c:v>6.7838634524605953E-3</c:v>
                </c:pt>
                <c:pt idx="3333">
                  <c:v>6.7856598693163041E-3</c:v>
                </c:pt>
                <c:pt idx="3334">
                  <c:v>6.7874432322252674E-3</c:v>
                </c:pt>
                <c:pt idx="3335">
                  <c:v>6.7892135196833724E-3</c:v>
                </c:pt>
                <c:pt idx="3336">
                  <c:v>6.7909707101865037E-3</c:v>
                </c:pt>
                <c:pt idx="3337">
                  <c:v>6.7927147822305495E-3</c:v>
                </c:pt>
                <c:pt idx="3338">
                  <c:v>6.7944457143122713E-3</c:v>
                </c:pt>
                <c:pt idx="3339">
                  <c:v>6.7961634849288705E-3</c:v>
                </c:pt>
                <c:pt idx="3340">
                  <c:v>6.7978680725775458E-3</c:v>
                </c:pt>
                <c:pt idx="3341">
                  <c:v>6.7995594557561569E-3</c:v>
                </c:pt>
                <c:pt idx="3342">
                  <c:v>6.8012376129623405E-3</c:v>
                </c:pt>
                <c:pt idx="3343">
                  <c:v>6.8029025226952686E-3</c:v>
                </c:pt>
                <c:pt idx="3344">
                  <c:v>6.8045541634534565E-3</c:v>
                </c:pt>
                <c:pt idx="3345">
                  <c:v>6.8061925137365125E-3</c:v>
                </c:pt>
                <c:pt idx="3346">
                  <c:v>6.80781755204339E-3</c:v>
                </c:pt>
                <c:pt idx="3347">
                  <c:v>6.8094292568750114E-3</c:v>
                </c:pt>
                <c:pt idx="3348">
                  <c:v>6.8110276067312068E-3</c:v>
                </c:pt>
                <c:pt idx="3349">
                  <c:v>6.8126125801133358E-3</c:v>
                </c:pt>
                <c:pt idx="3350">
                  <c:v>6.8141841555221048E-3</c:v>
                </c:pt>
                <c:pt idx="3351">
                  <c:v>6.8157423114599694E-3</c:v>
                </c:pt>
                <c:pt idx="3352">
                  <c:v>6.8172870264280715E-3</c:v>
                </c:pt>
                <c:pt idx="3353">
                  <c:v>6.8188182789297447E-3</c:v>
                </c:pt>
                <c:pt idx="3354">
                  <c:v>6.8209913477764545E-3</c:v>
                </c:pt>
                <c:pt idx="3355">
                  <c:v>6.8218403105442865E-3</c:v>
                </c:pt>
                <c:pt idx="3356">
                  <c:v>6.8233310466646957E-3</c:v>
                </c:pt>
                <c:pt idx="3357">
                  <c:v>6.824808234332444E-3</c:v>
                </c:pt>
                <c:pt idx="3358">
                  <c:v>6.8262718520519586E-3</c:v>
                </c:pt>
                <c:pt idx="3359">
                  <c:v>6.8277218783285428E-3</c:v>
                </c:pt>
                <c:pt idx="3360">
                  <c:v>6.829158291667501E-3</c:v>
                </c:pt>
                <c:pt idx="3361">
                  <c:v>6.8305810705747939E-3</c:v>
                </c:pt>
                <c:pt idx="3362">
                  <c:v>6.8319901935566E-3</c:v>
                </c:pt>
                <c:pt idx="3363">
                  <c:v>6.8333856391201942E-3</c:v>
                </c:pt>
                <c:pt idx="3364">
                  <c:v>6.8347673857724134E-3</c:v>
                </c:pt>
                <c:pt idx="3365">
                  <c:v>6.836135412020751E-3</c:v>
                </c:pt>
                <c:pt idx="3366">
                  <c:v>6.8374896963733578E-3</c:v>
                </c:pt>
                <c:pt idx="3367">
                  <c:v>6.8388302173390406E-3</c:v>
                </c:pt>
                <c:pt idx="3368">
                  <c:v>6.8401569534270465E-3</c:v>
                </c:pt>
                <c:pt idx="3369">
                  <c:v>6.8414698831466203E-3</c:v>
                </c:pt>
                <c:pt idx="3370">
                  <c:v>6.8427689850070073E-3</c:v>
                </c:pt>
                <c:pt idx="3371">
                  <c:v>6.8440542375196442E-3</c:v>
                </c:pt>
                <c:pt idx="3372">
                  <c:v>6.8453256191950895E-3</c:v>
                </c:pt>
                <c:pt idx="3373">
                  <c:v>6.8465831085443409E-3</c:v>
                </c:pt>
                <c:pt idx="3374">
                  <c:v>6.8478266840794914E-3</c:v>
                </c:pt>
                <c:pt idx="3375">
                  <c:v>6.8490563243130721E-3</c:v>
                </c:pt>
                <c:pt idx="3376">
                  <c:v>6.8502720077573947E-3</c:v>
                </c:pt>
                <c:pt idx="3377">
                  <c:v>6.8514737129258645E-3</c:v>
                </c:pt>
                <c:pt idx="3378">
                  <c:v>6.8526614183325469E-3</c:v>
                </c:pt>
                <c:pt idx="3379">
                  <c:v>6.8538351024912854E-3</c:v>
                </c:pt>
                <c:pt idx="3380">
                  <c:v>6.8549947439170197E-3</c:v>
                </c:pt>
                <c:pt idx="3381">
                  <c:v>6.8561403211249089E-3</c:v>
                </c:pt>
                <c:pt idx="3382">
                  <c:v>6.8572718126303309E-3</c:v>
                </c:pt>
                <c:pt idx="3383">
                  <c:v>6.8583891969504155E-3</c:v>
                </c:pt>
                <c:pt idx="3384">
                  <c:v>6.8594924526009784E-3</c:v>
                </c:pt>
                <c:pt idx="3385">
                  <c:v>6.8605815580995858E-3</c:v>
                </c:pt>
                <c:pt idx="3386">
                  <c:v>6.8616564919640266E-3</c:v>
                </c:pt>
                <c:pt idx="3387">
                  <c:v>6.8627172327125245E-3</c:v>
                </c:pt>
                <c:pt idx="3388">
                  <c:v>6.8637637588635234E-3</c:v>
                </c:pt>
                <c:pt idx="3389">
                  <c:v>6.8647960489369997E-3</c:v>
                </c:pt>
                <c:pt idx="3390">
                  <c:v>6.8658140814522733E-3</c:v>
                </c:pt>
                <c:pt idx="3391">
                  <c:v>6.8672148743335109E-3</c:v>
                </c:pt>
                <c:pt idx="3392">
                  <c:v>6.8682002482480728E-3</c:v>
                </c:pt>
                <c:pt idx="3393">
                  <c:v>6.8691712934911978E-3</c:v>
                </c:pt>
                <c:pt idx="3394">
                  <c:v>6.8701279885840438E-3</c:v>
                </c:pt>
                <c:pt idx="3395">
                  <c:v>6.8710703120479898E-3</c:v>
                </c:pt>
                <c:pt idx="3396">
                  <c:v>6.8719982424050663E-3</c:v>
                </c:pt>
                <c:pt idx="3397">
                  <c:v>6.8729117581781745E-3</c:v>
                </c:pt>
                <c:pt idx="3398">
                  <c:v>6.8738108378906529E-3</c:v>
                </c:pt>
                <c:pt idx="3399">
                  <c:v>6.8746954600660557E-3</c:v>
                </c:pt>
                <c:pt idx="3400">
                  <c:v>6.8755656032288108E-3</c:v>
                </c:pt>
                <c:pt idx="3401">
                  <c:v>6.876421245903562E-3</c:v>
                </c:pt>
                <c:pt idx="3402">
                  <c:v>6.8772623666160434E-3</c:v>
                </c:pt>
                <c:pt idx="3403">
                  <c:v>6.8780889438922049E-3</c:v>
                </c:pt>
                <c:pt idx="3404">
                  <c:v>6.8785586817658841E-3</c:v>
                </c:pt>
                <c:pt idx="3405">
                  <c:v>6.879811235891287E-3</c:v>
                </c:pt>
                <c:pt idx="3406">
                  <c:v>6.8806992328804316E-3</c:v>
                </c:pt>
                <c:pt idx="3407">
                  <c:v>6.8812493891749048E-3</c:v>
                </c:pt>
                <c:pt idx="3408">
                  <c:v>6.8820029271798693E-3</c:v>
                </c:pt>
                <c:pt idx="3409">
                  <c:v>6.8827417929172904E-3</c:v>
                </c:pt>
                <c:pt idx="3410">
                  <c:v>6.8834659649163873E-3</c:v>
                </c:pt>
                <c:pt idx="3411">
                  <c:v>6.8841754217083394E-3</c:v>
                </c:pt>
                <c:pt idx="3412">
                  <c:v>6.8848701418243244E-3</c:v>
                </c:pt>
                <c:pt idx="3413">
                  <c:v>6.8855501037959569E-3</c:v>
                </c:pt>
                <c:pt idx="3414">
                  <c:v>6.8862152861563757E-3</c:v>
                </c:pt>
                <c:pt idx="3415">
                  <c:v>6.8868656674378496E-3</c:v>
                </c:pt>
                <c:pt idx="3416">
                  <c:v>6.8875012261746058E-3</c:v>
                </c:pt>
                <c:pt idx="3417">
                  <c:v>6.8878206727527947E-3</c:v>
                </c:pt>
                <c:pt idx="3418">
                  <c:v>6.8887277901508778E-3</c:v>
                </c:pt>
                <c:pt idx="3419">
                  <c:v>6.8893187524612463E-3</c:v>
                </c:pt>
                <c:pt idx="3420">
                  <c:v>6.8898948063675115E-3</c:v>
                </c:pt>
                <c:pt idx="3421">
                  <c:v>6.8904559304065159E-3</c:v>
                </c:pt>
                <c:pt idx="3422">
                  <c:v>6.8910021031157549E-3</c:v>
                </c:pt>
                <c:pt idx="3423">
                  <c:v>6.8915333030333771E-3</c:v>
                </c:pt>
                <c:pt idx="3424">
                  <c:v>6.8920495086977488E-3</c:v>
                </c:pt>
                <c:pt idx="3425">
                  <c:v>6.892550698648108E-3</c:v>
                </c:pt>
                <c:pt idx="3426">
                  <c:v>6.8927645112696057E-3</c:v>
                </c:pt>
                <c:pt idx="3427">
                  <c:v>6.8935079455680944E-3</c:v>
                </c:pt>
                <c:pt idx="3428">
                  <c:v>6.8939639596194641E-3</c:v>
                </c:pt>
                <c:pt idx="3429">
                  <c:v>6.8944048721207426E-3</c:v>
                </c:pt>
                <c:pt idx="3430">
                  <c:v>6.8948306616144327E-3</c:v>
                </c:pt>
                <c:pt idx="3431">
                  <c:v>6.8952413066436938E-3</c:v>
                </c:pt>
                <c:pt idx="3432">
                  <c:v>6.8956367857523383E-3</c:v>
                </c:pt>
                <c:pt idx="3433">
                  <c:v>6.8960170774852655E-3</c:v>
                </c:pt>
                <c:pt idx="3434">
                  <c:v>6.8963821603871588E-3</c:v>
                </c:pt>
                <c:pt idx="3435">
                  <c:v>6.8967320130040076E-3</c:v>
                </c:pt>
                <c:pt idx="3436">
                  <c:v>6.8970666138822388E-3</c:v>
                </c:pt>
                <c:pt idx="3437">
                  <c:v>6.8973859415698011E-3</c:v>
                </c:pt>
                <c:pt idx="3438">
                  <c:v>6.897689974613555E-3</c:v>
                </c:pt>
                <c:pt idx="3439">
                  <c:v>6.8977489169764631E-3</c:v>
                </c:pt>
                <c:pt idx="3440">
                  <c:v>6.898252070966452E-3</c:v>
                </c:pt>
                <c:pt idx="3441">
                  <c:v>6.8985100913745425E-3</c:v>
                </c:pt>
                <c:pt idx="3442">
                  <c:v>6.8987527313378143E-3</c:v>
                </c:pt>
                <c:pt idx="3443">
                  <c:v>6.898929367362968E-3</c:v>
                </c:pt>
                <c:pt idx="3444">
                  <c:v>6.8991367902516958E-3</c:v>
                </c:pt>
                <c:pt idx="3445">
                  <c:v>6.8993287628131596E-3</c:v>
                </c:pt>
                <c:pt idx="3446">
                  <c:v>6.8995052636028151E-3</c:v>
                </c:pt>
                <c:pt idx="3447">
                  <c:v>6.8996662711752399E-3</c:v>
                </c:pt>
                <c:pt idx="3448">
                  <c:v>6.899811764086548E-3</c:v>
                </c:pt>
                <c:pt idx="3449">
                  <c:v>6.8999417208932884E-3</c:v>
                </c:pt>
                <c:pt idx="3450">
                  <c:v>6.9000561201528875E-3</c:v>
                </c:pt>
                <c:pt idx="3451">
                  <c:v>6.900154940423649E-3</c:v>
                </c:pt>
                <c:pt idx="3452">
                  <c:v>6.9002997717508043E-3</c:v>
                </c:pt>
                <c:pt idx="3453">
                  <c:v>6.9003662409964309E-3</c:v>
                </c:pt>
                <c:pt idx="3454">
                  <c:v>6.9004170651013556E-3</c:v>
                </c:pt>
                <c:pt idx="3455">
                  <c:v>6.9004522226267708E-3</c:v>
                </c:pt>
                <c:pt idx="3456">
                  <c:v>6.9004716921336525E-3</c:v>
                </c:pt>
                <c:pt idx="3457">
                  <c:v>6.9004736380738922E-3</c:v>
                </c:pt>
                <c:pt idx="3458">
                  <c:v>6.9004634813411691E-3</c:v>
                </c:pt>
                <c:pt idx="3459">
                  <c:v>6.9004357581685591E-3</c:v>
                </c:pt>
                <c:pt idx="3460">
                  <c:v>6.900392261230486E-3</c:v>
                </c:pt>
                <c:pt idx="3461">
                  <c:v>6.9003329690920734E-3</c:v>
                </c:pt>
                <c:pt idx="3462">
                  <c:v>6.9002578603193209E-3</c:v>
                </c:pt>
                <c:pt idx="3463">
                  <c:v>6.9001669134786609E-3</c:v>
                </c:pt>
                <c:pt idx="3464">
                  <c:v>6.9000601071376221E-3</c:v>
                </c:pt>
                <c:pt idx="3465">
                  <c:v>6.8999374198646032E-3</c:v>
                </c:pt>
                <c:pt idx="3466">
                  <c:v>6.8997988302284428E-3</c:v>
                </c:pt>
                <c:pt idx="3467">
                  <c:v>6.899644316798851E-3</c:v>
                </c:pt>
                <c:pt idx="3468">
                  <c:v>6.8994738581461936E-3</c:v>
                </c:pt>
                <c:pt idx="3469">
                  <c:v>6.8992874328419286E-3</c:v>
                </c:pt>
                <c:pt idx="3470">
                  <c:v>6.8990850194586058E-3</c:v>
                </c:pt>
                <c:pt idx="3471">
                  <c:v>6.8988665965681213E-3</c:v>
                </c:pt>
                <c:pt idx="3472">
                  <c:v>6.8986321427445523E-3</c:v>
                </c:pt>
                <c:pt idx="3473">
                  <c:v>6.8983816365630708E-3</c:v>
                </c:pt>
                <c:pt idx="3474">
                  <c:v>6.8981150565984107E-3</c:v>
                </c:pt>
                <c:pt idx="3475">
                  <c:v>6.8978323814259616E-3</c:v>
                </c:pt>
                <c:pt idx="3476">
                  <c:v>6.8975335896239503E-3</c:v>
                </c:pt>
                <c:pt idx="3477">
                  <c:v>6.8972186597692966E-3</c:v>
                </c:pt>
                <c:pt idx="3478">
                  <c:v>6.896887570440666E-3</c:v>
                </c:pt>
                <c:pt idx="3479">
                  <c:v>6.8965403002171598E-3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444288"/>
        <c:axId val="72244620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13"/>
                <c:pt idx="0">
                  <c:v>42657</c:v>
                </c:pt>
                <c:pt idx="1">
                  <c:v>42688</c:v>
                </c:pt>
                <c:pt idx="2">
                  <c:v>42718</c:v>
                </c:pt>
                <c:pt idx="3">
                  <c:v>42751</c:v>
                </c:pt>
                <c:pt idx="4">
                  <c:v>42780</c:v>
                </c:pt>
                <c:pt idx="5">
                  <c:v>42808</c:v>
                </c:pt>
                <c:pt idx="6">
                  <c:v>42843</c:v>
                </c:pt>
                <c:pt idx="7">
                  <c:v>42870</c:v>
                </c:pt>
                <c:pt idx="8">
                  <c:v>42900</c:v>
                </c:pt>
                <c:pt idx="9">
                  <c:v>42930</c:v>
                </c:pt>
                <c:pt idx="10">
                  <c:v>42961</c:v>
                </c:pt>
                <c:pt idx="11">
                  <c:v>42992</c:v>
                </c:pt>
                <c:pt idx="12">
                  <c:v>43357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13"/>
                <c:pt idx="0">
                  <c:v>-6.1000000000000008E-4</c:v>
                </c:pt>
                <c:pt idx="1">
                  <c:v>-6.3000000000000003E-4</c:v>
                </c:pt>
                <c:pt idx="2">
                  <c:v>-6.4999999999999997E-4</c:v>
                </c:pt>
                <c:pt idx="3">
                  <c:v>-6.6E-4</c:v>
                </c:pt>
                <c:pt idx="4">
                  <c:v>-6.6E-4</c:v>
                </c:pt>
                <c:pt idx="5">
                  <c:v>-6.4999999999999997E-4</c:v>
                </c:pt>
                <c:pt idx="6">
                  <c:v>-6.6E-4</c:v>
                </c:pt>
                <c:pt idx="7">
                  <c:v>-6.7000000000000002E-4</c:v>
                </c:pt>
                <c:pt idx="8">
                  <c:v>-6.7000000000000002E-4</c:v>
                </c:pt>
                <c:pt idx="9">
                  <c:v>-6.6E-4</c:v>
                </c:pt>
                <c:pt idx="10">
                  <c:v>-6.4999999999999997E-4</c:v>
                </c:pt>
                <c:pt idx="11">
                  <c:v>-6.4000000000000005E-4</c:v>
                </c:pt>
                <c:pt idx="12">
                  <c:v>-8.0000000000000007E-5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444288"/>
        <c:axId val="722446208"/>
      </c:scatterChart>
      <c:dateAx>
        <c:axId val="722444288"/>
        <c:scaling>
          <c:orientation val="minMax"/>
          <c:max val="43584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44620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722446208"/>
        <c:scaling>
          <c:orientation val="minMax"/>
          <c:max val="4.000000000000000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2244428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42627</c:v>
                </c:pt>
                <c:pt idx="1">
                  <c:v>42628</c:v>
                </c:pt>
                <c:pt idx="2">
                  <c:v>42629</c:v>
                </c:pt>
                <c:pt idx="3">
                  <c:v>42632</c:v>
                </c:pt>
                <c:pt idx="4">
                  <c:v>42633</c:v>
                </c:pt>
                <c:pt idx="5">
                  <c:v>42634</c:v>
                </c:pt>
                <c:pt idx="6">
                  <c:v>42635</c:v>
                </c:pt>
                <c:pt idx="7">
                  <c:v>42636</c:v>
                </c:pt>
                <c:pt idx="8">
                  <c:v>42639</c:v>
                </c:pt>
                <c:pt idx="9">
                  <c:v>42640</c:v>
                </c:pt>
                <c:pt idx="10">
                  <c:v>42641</c:v>
                </c:pt>
                <c:pt idx="11">
                  <c:v>42642</c:v>
                </c:pt>
                <c:pt idx="12">
                  <c:v>42643</c:v>
                </c:pt>
                <c:pt idx="13">
                  <c:v>42646</c:v>
                </c:pt>
                <c:pt idx="14">
                  <c:v>42647</c:v>
                </c:pt>
                <c:pt idx="15">
                  <c:v>42648</c:v>
                </c:pt>
                <c:pt idx="16">
                  <c:v>42649</c:v>
                </c:pt>
                <c:pt idx="17">
                  <c:v>42650</c:v>
                </c:pt>
                <c:pt idx="18">
                  <c:v>42653</c:v>
                </c:pt>
                <c:pt idx="19">
                  <c:v>42654</c:v>
                </c:pt>
                <c:pt idx="20">
                  <c:v>42655</c:v>
                </c:pt>
                <c:pt idx="21">
                  <c:v>42656</c:v>
                </c:pt>
                <c:pt idx="22">
                  <c:v>42657</c:v>
                </c:pt>
                <c:pt idx="23">
                  <c:v>42660</c:v>
                </c:pt>
                <c:pt idx="24">
                  <c:v>42661</c:v>
                </c:pt>
                <c:pt idx="25">
                  <c:v>42662</c:v>
                </c:pt>
                <c:pt idx="26">
                  <c:v>42663</c:v>
                </c:pt>
                <c:pt idx="27">
                  <c:v>42664</c:v>
                </c:pt>
                <c:pt idx="28">
                  <c:v>42667</c:v>
                </c:pt>
                <c:pt idx="29">
                  <c:v>42668</c:v>
                </c:pt>
                <c:pt idx="30">
                  <c:v>42669</c:v>
                </c:pt>
                <c:pt idx="31">
                  <c:v>42670</c:v>
                </c:pt>
                <c:pt idx="32">
                  <c:v>42671</c:v>
                </c:pt>
                <c:pt idx="33">
                  <c:v>42674</c:v>
                </c:pt>
                <c:pt idx="34">
                  <c:v>42675</c:v>
                </c:pt>
                <c:pt idx="35">
                  <c:v>42676</c:v>
                </c:pt>
                <c:pt idx="36">
                  <c:v>42677</c:v>
                </c:pt>
                <c:pt idx="37">
                  <c:v>42678</c:v>
                </c:pt>
                <c:pt idx="38">
                  <c:v>42681</c:v>
                </c:pt>
                <c:pt idx="39">
                  <c:v>42682</c:v>
                </c:pt>
                <c:pt idx="40">
                  <c:v>42683</c:v>
                </c:pt>
                <c:pt idx="41">
                  <c:v>42684</c:v>
                </c:pt>
                <c:pt idx="42">
                  <c:v>42685</c:v>
                </c:pt>
                <c:pt idx="43">
                  <c:v>42688</c:v>
                </c:pt>
                <c:pt idx="44">
                  <c:v>42689</c:v>
                </c:pt>
                <c:pt idx="45">
                  <c:v>42690</c:v>
                </c:pt>
                <c:pt idx="46">
                  <c:v>42691</c:v>
                </c:pt>
                <c:pt idx="47">
                  <c:v>42692</c:v>
                </c:pt>
                <c:pt idx="48">
                  <c:v>42695</c:v>
                </c:pt>
                <c:pt idx="49">
                  <c:v>42696</c:v>
                </c:pt>
                <c:pt idx="50">
                  <c:v>42697</c:v>
                </c:pt>
                <c:pt idx="51">
                  <c:v>42698</c:v>
                </c:pt>
                <c:pt idx="52">
                  <c:v>42699</c:v>
                </c:pt>
                <c:pt idx="53">
                  <c:v>42702</c:v>
                </c:pt>
                <c:pt idx="54">
                  <c:v>42703</c:v>
                </c:pt>
                <c:pt idx="55">
                  <c:v>42704</c:v>
                </c:pt>
                <c:pt idx="56">
                  <c:v>42705</c:v>
                </c:pt>
                <c:pt idx="57">
                  <c:v>42706</c:v>
                </c:pt>
                <c:pt idx="58">
                  <c:v>42709</c:v>
                </c:pt>
                <c:pt idx="59">
                  <c:v>42710</c:v>
                </c:pt>
                <c:pt idx="60">
                  <c:v>42711</c:v>
                </c:pt>
                <c:pt idx="61">
                  <c:v>42712</c:v>
                </c:pt>
                <c:pt idx="62">
                  <c:v>42713</c:v>
                </c:pt>
                <c:pt idx="63">
                  <c:v>42716</c:v>
                </c:pt>
                <c:pt idx="64">
                  <c:v>42717</c:v>
                </c:pt>
                <c:pt idx="65">
                  <c:v>42718</c:v>
                </c:pt>
                <c:pt idx="66">
                  <c:v>42719</c:v>
                </c:pt>
                <c:pt idx="67">
                  <c:v>42720</c:v>
                </c:pt>
                <c:pt idx="68">
                  <c:v>42723</c:v>
                </c:pt>
                <c:pt idx="69">
                  <c:v>42724</c:v>
                </c:pt>
                <c:pt idx="70">
                  <c:v>42725</c:v>
                </c:pt>
                <c:pt idx="71">
                  <c:v>42726</c:v>
                </c:pt>
                <c:pt idx="72">
                  <c:v>42727</c:v>
                </c:pt>
                <c:pt idx="73">
                  <c:v>42731</c:v>
                </c:pt>
                <c:pt idx="74">
                  <c:v>42732</c:v>
                </c:pt>
                <c:pt idx="75">
                  <c:v>42733</c:v>
                </c:pt>
                <c:pt idx="76">
                  <c:v>42734</c:v>
                </c:pt>
                <c:pt idx="77">
                  <c:v>42737</c:v>
                </c:pt>
                <c:pt idx="78">
                  <c:v>42738</c:v>
                </c:pt>
                <c:pt idx="79">
                  <c:v>42739</c:v>
                </c:pt>
                <c:pt idx="80">
                  <c:v>42740</c:v>
                </c:pt>
                <c:pt idx="81">
                  <c:v>42741</c:v>
                </c:pt>
                <c:pt idx="82">
                  <c:v>42744</c:v>
                </c:pt>
                <c:pt idx="83">
                  <c:v>42745</c:v>
                </c:pt>
                <c:pt idx="84">
                  <c:v>42746</c:v>
                </c:pt>
                <c:pt idx="85">
                  <c:v>42747</c:v>
                </c:pt>
                <c:pt idx="86">
                  <c:v>42748</c:v>
                </c:pt>
                <c:pt idx="87">
                  <c:v>42751</c:v>
                </c:pt>
                <c:pt idx="88">
                  <c:v>42752</c:v>
                </c:pt>
                <c:pt idx="89">
                  <c:v>42753</c:v>
                </c:pt>
                <c:pt idx="90">
                  <c:v>42754</c:v>
                </c:pt>
                <c:pt idx="91">
                  <c:v>42755</c:v>
                </c:pt>
                <c:pt idx="92">
                  <c:v>42758</c:v>
                </c:pt>
                <c:pt idx="93">
                  <c:v>42759</c:v>
                </c:pt>
                <c:pt idx="94">
                  <c:v>42760</c:v>
                </c:pt>
                <c:pt idx="95">
                  <c:v>42761</c:v>
                </c:pt>
                <c:pt idx="96">
                  <c:v>42762</c:v>
                </c:pt>
                <c:pt idx="97">
                  <c:v>42765</c:v>
                </c:pt>
                <c:pt idx="98">
                  <c:v>42766</c:v>
                </c:pt>
                <c:pt idx="99">
                  <c:v>42767</c:v>
                </c:pt>
                <c:pt idx="100">
                  <c:v>42768</c:v>
                </c:pt>
                <c:pt idx="101">
                  <c:v>42769</c:v>
                </c:pt>
                <c:pt idx="102">
                  <c:v>42772</c:v>
                </c:pt>
                <c:pt idx="103">
                  <c:v>42773</c:v>
                </c:pt>
                <c:pt idx="104">
                  <c:v>42774</c:v>
                </c:pt>
                <c:pt idx="105">
                  <c:v>42775</c:v>
                </c:pt>
                <c:pt idx="106">
                  <c:v>42776</c:v>
                </c:pt>
                <c:pt idx="107">
                  <c:v>42779</c:v>
                </c:pt>
                <c:pt idx="108">
                  <c:v>42780</c:v>
                </c:pt>
                <c:pt idx="109">
                  <c:v>42781</c:v>
                </c:pt>
                <c:pt idx="110">
                  <c:v>42782</c:v>
                </c:pt>
                <c:pt idx="111">
                  <c:v>42783</c:v>
                </c:pt>
                <c:pt idx="112">
                  <c:v>42786</c:v>
                </c:pt>
                <c:pt idx="113">
                  <c:v>42787</c:v>
                </c:pt>
                <c:pt idx="114">
                  <c:v>42788</c:v>
                </c:pt>
                <c:pt idx="115">
                  <c:v>42789</c:v>
                </c:pt>
                <c:pt idx="116">
                  <c:v>42790</c:v>
                </c:pt>
                <c:pt idx="117">
                  <c:v>42793</c:v>
                </c:pt>
                <c:pt idx="118">
                  <c:v>42794</c:v>
                </c:pt>
                <c:pt idx="119">
                  <c:v>42795</c:v>
                </c:pt>
                <c:pt idx="120">
                  <c:v>42796</c:v>
                </c:pt>
                <c:pt idx="121">
                  <c:v>42797</c:v>
                </c:pt>
                <c:pt idx="122">
                  <c:v>42800</c:v>
                </c:pt>
                <c:pt idx="123">
                  <c:v>42801</c:v>
                </c:pt>
                <c:pt idx="124">
                  <c:v>42802</c:v>
                </c:pt>
                <c:pt idx="125">
                  <c:v>42803</c:v>
                </c:pt>
                <c:pt idx="126">
                  <c:v>42804</c:v>
                </c:pt>
                <c:pt idx="127">
                  <c:v>42807</c:v>
                </c:pt>
                <c:pt idx="128">
                  <c:v>42808</c:v>
                </c:pt>
                <c:pt idx="129">
                  <c:v>42809</c:v>
                </c:pt>
                <c:pt idx="130">
                  <c:v>42810</c:v>
                </c:pt>
                <c:pt idx="131">
                  <c:v>42811</c:v>
                </c:pt>
                <c:pt idx="132">
                  <c:v>42814</c:v>
                </c:pt>
                <c:pt idx="133">
                  <c:v>42815</c:v>
                </c:pt>
                <c:pt idx="134">
                  <c:v>42816</c:v>
                </c:pt>
                <c:pt idx="135">
                  <c:v>42817</c:v>
                </c:pt>
                <c:pt idx="136">
                  <c:v>42818</c:v>
                </c:pt>
                <c:pt idx="137">
                  <c:v>42821</c:v>
                </c:pt>
                <c:pt idx="138">
                  <c:v>42822</c:v>
                </c:pt>
                <c:pt idx="139">
                  <c:v>42823</c:v>
                </c:pt>
                <c:pt idx="140">
                  <c:v>42824</c:v>
                </c:pt>
                <c:pt idx="141">
                  <c:v>42825</c:v>
                </c:pt>
                <c:pt idx="142">
                  <c:v>42828</c:v>
                </c:pt>
                <c:pt idx="143">
                  <c:v>42829</c:v>
                </c:pt>
                <c:pt idx="144">
                  <c:v>42830</c:v>
                </c:pt>
                <c:pt idx="145">
                  <c:v>42831</c:v>
                </c:pt>
                <c:pt idx="146">
                  <c:v>42832</c:v>
                </c:pt>
                <c:pt idx="147">
                  <c:v>42835</c:v>
                </c:pt>
                <c:pt idx="148">
                  <c:v>42836</c:v>
                </c:pt>
                <c:pt idx="149">
                  <c:v>42837</c:v>
                </c:pt>
                <c:pt idx="150">
                  <c:v>42838</c:v>
                </c:pt>
                <c:pt idx="151">
                  <c:v>42843</c:v>
                </c:pt>
                <c:pt idx="152">
                  <c:v>42844</c:v>
                </c:pt>
                <c:pt idx="153">
                  <c:v>42845</c:v>
                </c:pt>
                <c:pt idx="154">
                  <c:v>42846</c:v>
                </c:pt>
                <c:pt idx="155">
                  <c:v>42849</c:v>
                </c:pt>
                <c:pt idx="156">
                  <c:v>42850</c:v>
                </c:pt>
                <c:pt idx="157">
                  <c:v>42851</c:v>
                </c:pt>
                <c:pt idx="158">
                  <c:v>42852</c:v>
                </c:pt>
                <c:pt idx="159">
                  <c:v>42853</c:v>
                </c:pt>
                <c:pt idx="160">
                  <c:v>42857</c:v>
                </c:pt>
                <c:pt idx="161">
                  <c:v>42858</c:v>
                </c:pt>
                <c:pt idx="162">
                  <c:v>42859</c:v>
                </c:pt>
                <c:pt idx="163">
                  <c:v>42860</c:v>
                </c:pt>
                <c:pt idx="164">
                  <c:v>42863</c:v>
                </c:pt>
                <c:pt idx="165">
                  <c:v>42864</c:v>
                </c:pt>
                <c:pt idx="166">
                  <c:v>42865</c:v>
                </c:pt>
                <c:pt idx="167">
                  <c:v>42866</c:v>
                </c:pt>
                <c:pt idx="168">
                  <c:v>42867</c:v>
                </c:pt>
                <c:pt idx="169">
                  <c:v>42870</c:v>
                </c:pt>
                <c:pt idx="170">
                  <c:v>42871</c:v>
                </c:pt>
                <c:pt idx="171">
                  <c:v>42872</c:v>
                </c:pt>
                <c:pt idx="172">
                  <c:v>42873</c:v>
                </c:pt>
                <c:pt idx="173">
                  <c:v>42874</c:v>
                </c:pt>
                <c:pt idx="174">
                  <c:v>42877</c:v>
                </c:pt>
                <c:pt idx="175">
                  <c:v>42878</c:v>
                </c:pt>
                <c:pt idx="176">
                  <c:v>42879</c:v>
                </c:pt>
                <c:pt idx="177">
                  <c:v>42880</c:v>
                </c:pt>
                <c:pt idx="178">
                  <c:v>42881</c:v>
                </c:pt>
                <c:pt idx="179">
                  <c:v>42884</c:v>
                </c:pt>
                <c:pt idx="180">
                  <c:v>42885</c:v>
                </c:pt>
                <c:pt idx="181">
                  <c:v>42886</c:v>
                </c:pt>
                <c:pt idx="182">
                  <c:v>42887</c:v>
                </c:pt>
                <c:pt idx="183">
                  <c:v>42888</c:v>
                </c:pt>
                <c:pt idx="184">
                  <c:v>42891</c:v>
                </c:pt>
                <c:pt idx="185">
                  <c:v>42892</c:v>
                </c:pt>
                <c:pt idx="186">
                  <c:v>42893</c:v>
                </c:pt>
                <c:pt idx="187">
                  <c:v>42894</c:v>
                </c:pt>
                <c:pt idx="188">
                  <c:v>42895</c:v>
                </c:pt>
                <c:pt idx="189">
                  <c:v>42898</c:v>
                </c:pt>
                <c:pt idx="190">
                  <c:v>42899</c:v>
                </c:pt>
                <c:pt idx="191">
                  <c:v>42900</c:v>
                </c:pt>
                <c:pt idx="192">
                  <c:v>42901</c:v>
                </c:pt>
                <c:pt idx="193">
                  <c:v>42902</c:v>
                </c:pt>
                <c:pt idx="194">
                  <c:v>42905</c:v>
                </c:pt>
                <c:pt idx="195">
                  <c:v>42906</c:v>
                </c:pt>
                <c:pt idx="196">
                  <c:v>42907</c:v>
                </c:pt>
                <c:pt idx="197">
                  <c:v>42908</c:v>
                </c:pt>
                <c:pt idx="198">
                  <c:v>42909</c:v>
                </c:pt>
                <c:pt idx="199">
                  <c:v>42912</c:v>
                </c:pt>
                <c:pt idx="200">
                  <c:v>42913</c:v>
                </c:pt>
                <c:pt idx="201">
                  <c:v>42914</c:v>
                </c:pt>
                <c:pt idx="202">
                  <c:v>42915</c:v>
                </c:pt>
                <c:pt idx="203">
                  <c:v>42916</c:v>
                </c:pt>
                <c:pt idx="204">
                  <c:v>42919</c:v>
                </c:pt>
                <c:pt idx="205">
                  <c:v>42920</c:v>
                </c:pt>
                <c:pt idx="206">
                  <c:v>42921</c:v>
                </c:pt>
                <c:pt idx="207">
                  <c:v>42922</c:v>
                </c:pt>
                <c:pt idx="208">
                  <c:v>42923</c:v>
                </c:pt>
                <c:pt idx="209">
                  <c:v>42926</c:v>
                </c:pt>
                <c:pt idx="210">
                  <c:v>42927</c:v>
                </c:pt>
                <c:pt idx="211">
                  <c:v>42928</c:v>
                </c:pt>
                <c:pt idx="212">
                  <c:v>42929</c:v>
                </c:pt>
                <c:pt idx="213">
                  <c:v>42930</c:v>
                </c:pt>
                <c:pt idx="214">
                  <c:v>42933</c:v>
                </c:pt>
                <c:pt idx="215">
                  <c:v>42934</c:v>
                </c:pt>
                <c:pt idx="216">
                  <c:v>42935</c:v>
                </c:pt>
                <c:pt idx="217">
                  <c:v>42936</c:v>
                </c:pt>
                <c:pt idx="218">
                  <c:v>42937</c:v>
                </c:pt>
                <c:pt idx="219">
                  <c:v>42940</c:v>
                </c:pt>
                <c:pt idx="220">
                  <c:v>42941</c:v>
                </c:pt>
                <c:pt idx="221">
                  <c:v>42942</c:v>
                </c:pt>
                <c:pt idx="222">
                  <c:v>42943</c:v>
                </c:pt>
                <c:pt idx="223">
                  <c:v>42944</c:v>
                </c:pt>
                <c:pt idx="224">
                  <c:v>42947</c:v>
                </c:pt>
                <c:pt idx="225">
                  <c:v>42948</c:v>
                </c:pt>
                <c:pt idx="226">
                  <c:v>42949</c:v>
                </c:pt>
                <c:pt idx="227">
                  <c:v>42950</c:v>
                </c:pt>
                <c:pt idx="228">
                  <c:v>42951</c:v>
                </c:pt>
                <c:pt idx="229">
                  <c:v>42954</c:v>
                </c:pt>
                <c:pt idx="230">
                  <c:v>42955</c:v>
                </c:pt>
                <c:pt idx="231">
                  <c:v>42956</c:v>
                </c:pt>
                <c:pt idx="232">
                  <c:v>42957</c:v>
                </c:pt>
                <c:pt idx="233">
                  <c:v>42958</c:v>
                </c:pt>
                <c:pt idx="234">
                  <c:v>42961</c:v>
                </c:pt>
                <c:pt idx="235">
                  <c:v>42962</c:v>
                </c:pt>
                <c:pt idx="236">
                  <c:v>42963</c:v>
                </c:pt>
                <c:pt idx="237">
                  <c:v>42964</c:v>
                </c:pt>
                <c:pt idx="238">
                  <c:v>42965</c:v>
                </c:pt>
                <c:pt idx="239">
                  <c:v>42968</c:v>
                </c:pt>
                <c:pt idx="240">
                  <c:v>42969</c:v>
                </c:pt>
                <c:pt idx="241">
                  <c:v>42970</c:v>
                </c:pt>
                <c:pt idx="242">
                  <c:v>42971</c:v>
                </c:pt>
                <c:pt idx="243">
                  <c:v>42972</c:v>
                </c:pt>
                <c:pt idx="244">
                  <c:v>42975</c:v>
                </c:pt>
                <c:pt idx="245">
                  <c:v>42976</c:v>
                </c:pt>
                <c:pt idx="246">
                  <c:v>42977</c:v>
                </c:pt>
                <c:pt idx="247">
                  <c:v>42978</c:v>
                </c:pt>
                <c:pt idx="248">
                  <c:v>42979</c:v>
                </c:pt>
                <c:pt idx="249">
                  <c:v>42982</c:v>
                </c:pt>
                <c:pt idx="250">
                  <c:v>42983</c:v>
                </c:pt>
                <c:pt idx="251">
                  <c:v>42984</c:v>
                </c:pt>
                <c:pt idx="252">
                  <c:v>42985</c:v>
                </c:pt>
                <c:pt idx="253">
                  <c:v>42986</c:v>
                </c:pt>
                <c:pt idx="254">
                  <c:v>42989</c:v>
                </c:pt>
                <c:pt idx="255">
                  <c:v>42990</c:v>
                </c:pt>
                <c:pt idx="256">
                  <c:v>42991</c:v>
                </c:pt>
                <c:pt idx="257">
                  <c:v>42992</c:v>
                </c:pt>
                <c:pt idx="258">
                  <c:v>42993</c:v>
                </c:pt>
                <c:pt idx="259">
                  <c:v>42996</c:v>
                </c:pt>
                <c:pt idx="260">
                  <c:v>42997</c:v>
                </c:pt>
                <c:pt idx="261">
                  <c:v>42998</c:v>
                </c:pt>
                <c:pt idx="262">
                  <c:v>42999</c:v>
                </c:pt>
                <c:pt idx="263">
                  <c:v>43000</c:v>
                </c:pt>
                <c:pt idx="264">
                  <c:v>43003</c:v>
                </c:pt>
                <c:pt idx="265">
                  <c:v>43004</c:v>
                </c:pt>
                <c:pt idx="266">
                  <c:v>43005</c:v>
                </c:pt>
                <c:pt idx="267">
                  <c:v>43006</c:v>
                </c:pt>
                <c:pt idx="268">
                  <c:v>43007</c:v>
                </c:pt>
                <c:pt idx="269">
                  <c:v>43010</c:v>
                </c:pt>
                <c:pt idx="270">
                  <c:v>43011</c:v>
                </c:pt>
                <c:pt idx="271">
                  <c:v>43012</c:v>
                </c:pt>
                <c:pt idx="272">
                  <c:v>43013</c:v>
                </c:pt>
                <c:pt idx="273">
                  <c:v>43014</c:v>
                </c:pt>
                <c:pt idx="274">
                  <c:v>43017</c:v>
                </c:pt>
                <c:pt idx="275">
                  <c:v>43018</c:v>
                </c:pt>
                <c:pt idx="276">
                  <c:v>43019</c:v>
                </c:pt>
                <c:pt idx="277">
                  <c:v>43020</c:v>
                </c:pt>
                <c:pt idx="278">
                  <c:v>43021</c:v>
                </c:pt>
                <c:pt idx="279">
                  <c:v>43024</c:v>
                </c:pt>
                <c:pt idx="280">
                  <c:v>43025</c:v>
                </c:pt>
                <c:pt idx="281">
                  <c:v>43026</c:v>
                </c:pt>
                <c:pt idx="282">
                  <c:v>43027</c:v>
                </c:pt>
                <c:pt idx="283">
                  <c:v>43028</c:v>
                </c:pt>
                <c:pt idx="284">
                  <c:v>43031</c:v>
                </c:pt>
                <c:pt idx="285">
                  <c:v>43032</c:v>
                </c:pt>
                <c:pt idx="286">
                  <c:v>43033</c:v>
                </c:pt>
                <c:pt idx="287">
                  <c:v>43034</c:v>
                </c:pt>
                <c:pt idx="288">
                  <c:v>43035</c:v>
                </c:pt>
                <c:pt idx="289">
                  <c:v>43038</c:v>
                </c:pt>
                <c:pt idx="290">
                  <c:v>43039</c:v>
                </c:pt>
                <c:pt idx="291">
                  <c:v>43040</c:v>
                </c:pt>
                <c:pt idx="292">
                  <c:v>43041</c:v>
                </c:pt>
                <c:pt idx="293">
                  <c:v>43042</c:v>
                </c:pt>
                <c:pt idx="294">
                  <c:v>43045</c:v>
                </c:pt>
                <c:pt idx="295">
                  <c:v>43046</c:v>
                </c:pt>
                <c:pt idx="296">
                  <c:v>43047</c:v>
                </c:pt>
                <c:pt idx="297">
                  <c:v>43048</c:v>
                </c:pt>
                <c:pt idx="298">
                  <c:v>43049</c:v>
                </c:pt>
                <c:pt idx="299">
                  <c:v>43052</c:v>
                </c:pt>
                <c:pt idx="300">
                  <c:v>43053</c:v>
                </c:pt>
                <c:pt idx="301">
                  <c:v>43054</c:v>
                </c:pt>
                <c:pt idx="302">
                  <c:v>43055</c:v>
                </c:pt>
                <c:pt idx="303">
                  <c:v>43056</c:v>
                </c:pt>
                <c:pt idx="304">
                  <c:v>43059</c:v>
                </c:pt>
                <c:pt idx="305">
                  <c:v>43060</c:v>
                </c:pt>
                <c:pt idx="306">
                  <c:v>43061</c:v>
                </c:pt>
                <c:pt idx="307">
                  <c:v>43062</c:v>
                </c:pt>
                <c:pt idx="308">
                  <c:v>43063</c:v>
                </c:pt>
                <c:pt idx="309">
                  <c:v>43066</c:v>
                </c:pt>
                <c:pt idx="310">
                  <c:v>43067</c:v>
                </c:pt>
                <c:pt idx="311">
                  <c:v>43068</c:v>
                </c:pt>
                <c:pt idx="312">
                  <c:v>43069</c:v>
                </c:pt>
                <c:pt idx="313">
                  <c:v>43070</c:v>
                </c:pt>
                <c:pt idx="314">
                  <c:v>43073</c:v>
                </c:pt>
                <c:pt idx="315">
                  <c:v>43074</c:v>
                </c:pt>
                <c:pt idx="316">
                  <c:v>43075</c:v>
                </c:pt>
                <c:pt idx="317">
                  <c:v>43076</c:v>
                </c:pt>
                <c:pt idx="318">
                  <c:v>43077</c:v>
                </c:pt>
                <c:pt idx="319">
                  <c:v>43080</c:v>
                </c:pt>
                <c:pt idx="320">
                  <c:v>43081</c:v>
                </c:pt>
                <c:pt idx="321">
                  <c:v>43082</c:v>
                </c:pt>
                <c:pt idx="322">
                  <c:v>43083</c:v>
                </c:pt>
                <c:pt idx="323">
                  <c:v>43084</c:v>
                </c:pt>
                <c:pt idx="324">
                  <c:v>43087</c:v>
                </c:pt>
                <c:pt idx="325">
                  <c:v>43088</c:v>
                </c:pt>
                <c:pt idx="326">
                  <c:v>43089</c:v>
                </c:pt>
                <c:pt idx="327">
                  <c:v>43090</c:v>
                </c:pt>
                <c:pt idx="328">
                  <c:v>43091</c:v>
                </c:pt>
                <c:pt idx="329">
                  <c:v>43096</c:v>
                </c:pt>
                <c:pt idx="330">
                  <c:v>43097</c:v>
                </c:pt>
                <c:pt idx="331">
                  <c:v>43098</c:v>
                </c:pt>
                <c:pt idx="332">
                  <c:v>43102</c:v>
                </c:pt>
                <c:pt idx="333">
                  <c:v>43103</c:v>
                </c:pt>
                <c:pt idx="334">
                  <c:v>43104</c:v>
                </c:pt>
                <c:pt idx="335">
                  <c:v>43105</c:v>
                </c:pt>
                <c:pt idx="336">
                  <c:v>43108</c:v>
                </c:pt>
                <c:pt idx="337">
                  <c:v>43109</c:v>
                </c:pt>
                <c:pt idx="338">
                  <c:v>43110</c:v>
                </c:pt>
                <c:pt idx="339">
                  <c:v>43111</c:v>
                </c:pt>
                <c:pt idx="340">
                  <c:v>43112</c:v>
                </c:pt>
                <c:pt idx="341">
                  <c:v>43115</c:v>
                </c:pt>
                <c:pt idx="342">
                  <c:v>43116</c:v>
                </c:pt>
                <c:pt idx="343">
                  <c:v>43117</c:v>
                </c:pt>
                <c:pt idx="344">
                  <c:v>43118</c:v>
                </c:pt>
                <c:pt idx="345">
                  <c:v>43119</c:v>
                </c:pt>
                <c:pt idx="346">
                  <c:v>43122</c:v>
                </c:pt>
                <c:pt idx="347">
                  <c:v>43123</c:v>
                </c:pt>
                <c:pt idx="348">
                  <c:v>43124</c:v>
                </c:pt>
                <c:pt idx="349">
                  <c:v>43125</c:v>
                </c:pt>
                <c:pt idx="350">
                  <c:v>43126</c:v>
                </c:pt>
                <c:pt idx="351">
                  <c:v>43129</c:v>
                </c:pt>
                <c:pt idx="352">
                  <c:v>43130</c:v>
                </c:pt>
                <c:pt idx="353">
                  <c:v>43131</c:v>
                </c:pt>
                <c:pt idx="354">
                  <c:v>43132</c:v>
                </c:pt>
                <c:pt idx="355">
                  <c:v>43133</c:v>
                </c:pt>
                <c:pt idx="356">
                  <c:v>43136</c:v>
                </c:pt>
                <c:pt idx="357">
                  <c:v>43137</c:v>
                </c:pt>
                <c:pt idx="358">
                  <c:v>43138</c:v>
                </c:pt>
                <c:pt idx="359">
                  <c:v>43139</c:v>
                </c:pt>
                <c:pt idx="360">
                  <c:v>43140</c:v>
                </c:pt>
                <c:pt idx="361">
                  <c:v>43143</c:v>
                </c:pt>
                <c:pt idx="362">
                  <c:v>43144</c:v>
                </c:pt>
                <c:pt idx="363">
                  <c:v>43145</c:v>
                </c:pt>
                <c:pt idx="364">
                  <c:v>43146</c:v>
                </c:pt>
                <c:pt idx="365">
                  <c:v>43147</c:v>
                </c:pt>
                <c:pt idx="366">
                  <c:v>43150</c:v>
                </c:pt>
                <c:pt idx="367">
                  <c:v>43151</c:v>
                </c:pt>
                <c:pt idx="368">
                  <c:v>43152</c:v>
                </c:pt>
                <c:pt idx="369">
                  <c:v>43153</c:v>
                </c:pt>
                <c:pt idx="370">
                  <c:v>43154</c:v>
                </c:pt>
                <c:pt idx="371">
                  <c:v>43157</c:v>
                </c:pt>
                <c:pt idx="372">
                  <c:v>43158</c:v>
                </c:pt>
                <c:pt idx="373">
                  <c:v>43159</c:v>
                </c:pt>
                <c:pt idx="374">
                  <c:v>43160</c:v>
                </c:pt>
                <c:pt idx="375">
                  <c:v>43161</c:v>
                </c:pt>
                <c:pt idx="376">
                  <c:v>43164</c:v>
                </c:pt>
                <c:pt idx="377">
                  <c:v>43165</c:v>
                </c:pt>
                <c:pt idx="378">
                  <c:v>43166</c:v>
                </c:pt>
                <c:pt idx="379">
                  <c:v>43167</c:v>
                </c:pt>
                <c:pt idx="380">
                  <c:v>43168</c:v>
                </c:pt>
                <c:pt idx="381">
                  <c:v>43171</c:v>
                </c:pt>
                <c:pt idx="382">
                  <c:v>43172</c:v>
                </c:pt>
                <c:pt idx="383">
                  <c:v>43173</c:v>
                </c:pt>
                <c:pt idx="384">
                  <c:v>43174</c:v>
                </c:pt>
                <c:pt idx="385">
                  <c:v>43175</c:v>
                </c:pt>
                <c:pt idx="386">
                  <c:v>43178</c:v>
                </c:pt>
                <c:pt idx="387">
                  <c:v>43179</c:v>
                </c:pt>
                <c:pt idx="388">
                  <c:v>43180</c:v>
                </c:pt>
                <c:pt idx="389">
                  <c:v>43181</c:v>
                </c:pt>
                <c:pt idx="390">
                  <c:v>43182</c:v>
                </c:pt>
                <c:pt idx="391">
                  <c:v>43185</c:v>
                </c:pt>
                <c:pt idx="392">
                  <c:v>43186</c:v>
                </c:pt>
                <c:pt idx="393">
                  <c:v>43187</c:v>
                </c:pt>
                <c:pt idx="394">
                  <c:v>43188</c:v>
                </c:pt>
                <c:pt idx="395">
                  <c:v>43193</c:v>
                </c:pt>
                <c:pt idx="396">
                  <c:v>43194</c:v>
                </c:pt>
                <c:pt idx="397">
                  <c:v>43195</c:v>
                </c:pt>
                <c:pt idx="398">
                  <c:v>43196</c:v>
                </c:pt>
                <c:pt idx="399">
                  <c:v>43199</c:v>
                </c:pt>
                <c:pt idx="400">
                  <c:v>43200</c:v>
                </c:pt>
                <c:pt idx="401">
                  <c:v>43201</c:v>
                </c:pt>
                <c:pt idx="402">
                  <c:v>43202</c:v>
                </c:pt>
                <c:pt idx="403">
                  <c:v>43203</c:v>
                </c:pt>
                <c:pt idx="404">
                  <c:v>43206</c:v>
                </c:pt>
                <c:pt idx="405">
                  <c:v>43207</c:v>
                </c:pt>
                <c:pt idx="406">
                  <c:v>43208</c:v>
                </c:pt>
                <c:pt idx="407">
                  <c:v>43209</c:v>
                </c:pt>
                <c:pt idx="408">
                  <c:v>43210</c:v>
                </c:pt>
                <c:pt idx="409">
                  <c:v>43213</c:v>
                </c:pt>
                <c:pt idx="410">
                  <c:v>43214</c:v>
                </c:pt>
                <c:pt idx="411">
                  <c:v>43215</c:v>
                </c:pt>
                <c:pt idx="412">
                  <c:v>43216</c:v>
                </c:pt>
                <c:pt idx="413">
                  <c:v>43217</c:v>
                </c:pt>
                <c:pt idx="414">
                  <c:v>43220</c:v>
                </c:pt>
                <c:pt idx="415">
                  <c:v>43222</c:v>
                </c:pt>
                <c:pt idx="416">
                  <c:v>43223</c:v>
                </c:pt>
                <c:pt idx="417">
                  <c:v>43224</c:v>
                </c:pt>
                <c:pt idx="418">
                  <c:v>43227</c:v>
                </c:pt>
                <c:pt idx="419">
                  <c:v>43228</c:v>
                </c:pt>
                <c:pt idx="420">
                  <c:v>43229</c:v>
                </c:pt>
                <c:pt idx="421">
                  <c:v>43230</c:v>
                </c:pt>
                <c:pt idx="422">
                  <c:v>43231</c:v>
                </c:pt>
                <c:pt idx="423">
                  <c:v>43234</c:v>
                </c:pt>
                <c:pt idx="424">
                  <c:v>43235</c:v>
                </c:pt>
                <c:pt idx="425">
                  <c:v>43236</c:v>
                </c:pt>
                <c:pt idx="426">
                  <c:v>43237</c:v>
                </c:pt>
                <c:pt idx="427">
                  <c:v>43238</c:v>
                </c:pt>
                <c:pt idx="428">
                  <c:v>43241</c:v>
                </c:pt>
                <c:pt idx="429">
                  <c:v>43242</c:v>
                </c:pt>
                <c:pt idx="430">
                  <c:v>43243</c:v>
                </c:pt>
                <c:pt idx="431">
                  <c:v>43244</c:v>
                </c:pt>
                <c:pt idx="432">
                  <c:v>43245</c:v>
                </c:pt>
                <c:pt idx="433">
                  <c:v>43248</c:v>
                </c:pt>
                <c:pt idx="434">
                  <c:v>43249</c:v>
                </c:pt>
                <c:pt idx="435">
                  <c:v>43250</c:v>
                </c:pt>
                <c:pt idx="436">
                  <c:v>43251</c:v>
                </c:pt>
                <c:pt idx="437">
                  <c:v>43252</c:v>
                </c:pt>
                <c:pt idx="438">
                  <c:v>43255</c:v>
                </c:pt>
                <c:pt idx="439">
                  <c:v>43256</c:v>
                </c:pt>
                <c:pt idx="440">
                  <c:v>43257</c:v>
                </c:pt>
                <c:pt idx="441">
                  <c:v>43258</c:v>
                </c:pt>
                <c:pt idx="442">
                  <c:v>43259</c:v>
                </c:pt>
                <c:pt idx="443">
                  <c:v>43262</c:v>
                </c:pt>
                <c:pt idx="444">
                  <c:v>43263</c:v>
                </c:pt>
                <c:pt idx="445">
                  <c:v>43264</c:v>
                </c:pt>
                <c:pt idx="446">
                  <c:v>43265</c:v>
                </c:pt>
                <c:pt idx="447">
                  <c:v>43266</c:v>
                </c:pt>
                <c:pt idx="448">
                  <c:v>43269</c:v>
                </c:pt>
                <c:pt idx="449">
                  <c:v>43270</c:v>
                </c:pt>
                <c:pt idx="450">
                  <c:v>43271</c:v>
                </c:pt>
                <c:pt idx="451">
                  <c:v>43272</c:v>
                </c:pt>
                <c:pt idx="452">
                  <c:v>43273</c:v>
                </c:pt>
                <c:pt idx="453">
                  <c:v>43276</c:v>
                </c:pt>
                <c:pt idx="454">
                  <c:v>43277</c:v>
                </c:pt>
                <c:pt idx="455">
                  <c:v>43278</c:v>
                </c:pt>
                <c:pt idx="456">
                  <c:v>43279</c:v>
                </c:pt>
                <c:pt idx="457">
                  <c:v>43280</c:v>
                </c:pt>
                <c:pt idx="458">
                  <c:v>43283</c:v>
                </c:pt>
                <c:pt idx="459">
                  <c:v>43284</c:v>
                </c:pt>
                <c:pt idx="460">
                  <c:v>43285</c:v>
                </c:pt>
                <c:pt idx="461">
                  <c:v>43286</c:v>
                </c:pt>
                <c:pt idx="462">
                  <c:v>43287</c:v>
                </c:pt>
                <c:pt idx="463">
                  <c:v>43290</c:v>
                </c:pt>
                <c:pt idx="464">
                  <c:v>43291</c:v>
                </c:pt>
                <c:pt idx="465">
                  <c:v>43292</c:v>
                </c:pt>
                <c:pt idx="466">
                  <c:v>43293</c:v>
                </c:pt>
                <c:pt idx="467">
                  <c:v>43294</c:v>
                </c:pt>
                <c:pt idx="468">
                  <c:v>43297</c:v>
                </c:pt>
                <c:pt idx="469">
                  <c:v>43298</c:v>
                </c:pt>
                <c:pt idx="470">
                  <c:v>43299</c:v>
                </c:pt>
                <c:pt idx="471">
                  <c:v>43300</c:v>
                </c:pt>
                <c:pt idx="472">
                  <c:v>43301</c:v>
                </c:pt>
                <c:pt idx="473">
                  <c:v>43304</c:v>
                </c:pt>
                <c:pt idx="474">
                  <c:v>43305</c:v>
                </c:pt>
                <c:pt idx="475">
                  <c:v>43306</c:v>
                </c:pt>
                <c:pt idx="476">
                  <c:v>43307</c:v>
                </c:pt>
                <c:pt idx="477">
                  <c:v>43308</c:v>
                </c:pt>
                <c:pt idx="478">
                  <c:v>43311</c:v>
                </c:pt>
                <c:pt idx="479">
                  <c:v>43312</c:v>
                </c:pt>
                <c:pt idx="480">
                  <c:v>43313</c:v>
                </c:pt>
                <c:pt idx="481">
                  <c:v>43314</c:v>
                </c:pt>
                <c:pt idx="482">
                  <c:v>43315</c:v>
                </c:pt>
                <c:pt idx="483">
                  <c:v>43318</c:v>
                </c:pt>
                <c:pt idx="484">
                  <c:v>43319</c:v>
                </c:pt>
                <c:pt idx="485">
                  <c:v>43320</c:v>
                </c:pt>
                <c:pt idx="486">
                  <c:v>43321</c:v>
                </c:pt>
                <c:pt idx="487">
                  <c:v>43322</c:v>
                </c:pt>
                <c:pt idx="488">
                  <c:v>43325</c:v>
                </c:pt>
                <c:pt idx="489">
                  <c:v>43326</c:v>
                </c:pt>
                <c:pt idx="490">
                  <c:v>43327</c:v>
                </c:pt>
                <c:pt idx="491">
                  <c:v>43328</c:v>
                </c:pt>
                <c:pt idx="492">
                  <c:v>43329</c:v>
                </c:pt>
                <c:pt idx="493">
                  <c:v>43332</c:v>
                </c:pt>
                <c:pt idx="494">
                  <c:v>43333</c:v>
                </c:pt>
                <c:pt idx="495">
                  <c:v>43334</c:v>
                </c:pt>
                <c:pt idx="496">
                  <c:v>43335</c:v>
                </c:pt>
                <c:pt idx="497">
                  <c:v>43336</c:v>
                </c:pt>
                <c:pt idx="498">
                  <c:v>43339</c:v>
                </c:pt>
                <c:pt idx="499">
                  <c:v>43340</c:v>
                </c:pt>
                <c:pt idx="500">
                  <c:v>43341</c:v>
                </c:pt>
                <c:pt idx="501">
                  <c:v>43342</c:v>
                </c:pt>
                <c:pt idx="502">
                  <c:v>43343</c:v>
                </c:pt>
                <c:pt idx="503">
                  <c:v>43346</c:v>
                </c:pt>
                <c:pt idx="504">
                  <c:v>43347</c:v>
                </c:pt>
                <c:pt idx="505">
                  <c:v>43348</c:v>
                </c:pt>
                <c:pt idx="506">
                  <c:v>43349</c:v>
                </c:pt>
                <c:pt idx="507">
                  <c:v>43350</c:v>
                </c:pt>
                <c:pt idx="508">
                  <c:v>43353</c:v>
                </c:pt>
                <c:pt idx="509">
                  <c:v>43354</c:v>
                </c:pt>
                <c:pt idx="510">
                  <c:v>43355</c:v>
                </c:pt>
                <c:pt idx="511">
                  <c:v>43356</c:v>
                </c:pt>
                <c:pt idx="512">
                  <c:v>43357</c:v>
                </c:pt>
                <c:pt idx="513">
                  <c:v>43360</c:v>
                </c:pt>
                <c:pt idx="514">
                  <c:v>43361</c:v>
                </c:pt>
                <c:pt idx="515">
                  <c:v>43362</c:v>
                </c:pt>
                <c:pt idx="516">
                  <c:v>43363</c:v>
                </c:pt>
                <c:pt idx="517">
                  <c:v>43364</c:v>
                </c:pt>
                <c:pt idx="518">
                  <c:v>43371</c:v>
                </c:pt>
                <c:pt idx="519">
                  <c:v>43378</c:v>
                </c:pt>
                <c:pt idx="520">
                  <c:v>43385</c:v>
                </c:pt>
                <c:pt idx="521">
                  <c:v>43392</c:v>
                </c:pt>
                <c:pt idx="522">
                  <c:v>43399</c:v>
                </c:pt>
                <c:pt idx="523">
                  <c:v>43406</c:v>
                </c:pt>
                <c:pt idx="524">
                  <c:v>43413</c:v>
                </c:pt>
                <c:pt idx="525">
                  <c:v>43420</c:v>
                </c:pt>
                <c:pt idx="526">
                  <c:v>43427</c:v>
                </c:pt>
                <c:pt idx="527">
                  <c:v>43434</c:v>
                </c:pt>
                <c:pt idx="528">
                  <c:v>43441</c:v>
                </c:pt>
                <c:pt idx="529">
                  <c:v>43448</c:v>
                </c:pt>
                <c:pt idx="530">
                  <c:v>43455</c:v>
                </c:pt>
                <c:pt idx="531">
                  <c:v>43465</c:v>
                </c:pt>
                <c:pt idx="532">
                  <c:v>43472</c:v>
                </c:pt>
                <c:pt idx="533">
                  <c:v>43479</c:v>
                </c:pt>
                <c:pt idx="534">
                  <c:v>43486</c:v>
                </c:pt>
                <c:pt idx="535">
                  <c:v>43493</c:v>
                </c:pt>
                <c:pt idx="536">
                  <c:v>43500</c:v>
                </c:pt>
                <c:pt idx="537">
                  <c:v>43507</c:v>
                </c:pt>
                <c:pt idx="538">
                  <c:v>43514</c:v>
                </c:pt>
                <c:pt idx="539">
                  <c:v>43521</c:v>
                </c:pt>
                <c:pt idx="540">
                  <c:v>43528</c:v>
                </c:pt>
                <c:pt idx="541">
                  <c:v>43535</c:v>
                </c:pt>
                <c:pt idx="542">
                  <c:v>43542</c:v>
                </c:pt>
                <c:pt idx="543">
                  <c:v>43549</c:v>
                </c:pt>
                <c:pt idx="544">
                  <c:v>43556</c:v>
                </c:pt>
                <c:pt idx="545">
                  <c:v>43563</c:v>
                </c:pt>
                <c:pt idx="546">
                  <c:v>43570</c:v>
                </c:pt>
                <c:pt idx="547">
                  <c:v>43579</c:v>
                </c:pt>
                <c:pt idx="548">
                  <c:v>43584</c:v>
                </c:pt>
                <c:pt idx="549">
                  <c:v>43591</c:v>
                </c:pt>
                <c:pt idx="550">
                  <c:v>43598</c:v>
                </c:pt>
                <c:pt idx="551">
                  <c:v>43605</c:v>
                </c:pt>
                <c:pt idx="552">
                  <c:v>43612</c:v>
                </c:pt>
                <c:pt idx="553">
                  <c:v>43619</c:v>
                </c:pt>
                <c:pt idx="554">
                  <c:v>43626</c:v>
                </c:pt>
                <c:pt idx="555">
                  <c:v>43633</c:v>
                </c:pt>
                <c:pt idx="556">
                  <c:v>43640</c:v>
                </c:pt>
                <c:pt idx="557">
                  <c:v>43647</c:v>
                </c:pt>
                <c:pt idx="558">
                  <c:v>43654</c:v>
                </c:pt>
                <c:pt idx="559">
                  <c:v>43661</c:v>
                </c:pt>
                <c:pt idx="560">
                  <c:v>43668</c:v>
                </c:pt>
                <c:pt idx="561">
                  <c:v>43675</c:v>
                </c:pt>
                <c:pt idx="562">
                  <c:v>43682</c:v>
                </c:pt>
                <c:pt idx="563">
                  <c:v>43689</c:v>
                </c:pt>
                <c:pt idx="564">
                  <c:v>43696</c:v>
                </c:pt>
                <c:pt idx="565">
                  <c:v>43703</c:v>
                </c:pt>
                <c:pt idx="566">
                  <c:v>43710</c:v>
                </c:pt>
                <c:pt idx="567">
                  <c:v>43717</c:v>
                </c:pt>
                <c:pt idx="568">
                  <c:v>43724</c:v>
                </c:pt>
                <c:pt idx="569">
                  <c:v>43731</c:v>
                </c:pt>
                <c:pt idx="570">
                  <c:v>43738</c:v>
                </c:pt>
                <c:pt idx="571">
                  <c:v>43745</c:v>
                </c:pt>
                <c:pt idx="572">
                  <c:v>43752</c:v>
                </c:pt>
                <c:pt idx="573">
                  <c:v>43759</c:v>
                </c:pt>
                <c:pt idx="574">
                  <c:v>43766</c:v>
                </c:pt>
                <c:pt idx="575">
                  <c:v>43773</c:v>
                </c:pt>
                <c:pt idx="576">
                  <c:v>43780</c:v>
                </c:pt>
                <c:pt idx="577">
                  <c:v>43787</c:v>
                </c:pt>
                <c:pt idx="578">
                  <c:v>43794</c:v>
                </c:pt>
                <c:pt idx="579">
                  <c:v>43801</c:v>
                </c:pt>
                <c:pt idx="580">
                  <c:v>43808</c:v>
                </c:pt>
                <c:pt idx="581">
                  <c:v>43815</c:v>
                </c:pt>
                <c:pt idx="582">
                  <c:v>43822</c:v>
                </c:pt>
                <c:pt idx="583">
                  <c:v>43830</c:v>
                </c:pt>
                <c:pt idx="584">
                  <c:v>43837</c:v>
                </c:pt>
                <c:pt idx="585">
                  <c:v>43844</c:v>
                </c:pt>
                <c:pt idx="586">
                  <c:v>43851</c:v>
                </c:pt>
                <c:pt idx="587">
                  <c:v>43858</c:v>
                </c:pt>
                <c:pt idx="588">
                  <c:v>43865</c:v>
                </c:pt>
                <c:pt idx="589">
                  <c:v>43872</c:v>
                </c:pt>
                <c:pt idx="590">
                  <c:v>43879</c:v>
                </c:pt>
                <c:pt idx="591">
                  <c:v>43886</c:v>
                </c:pt>
                <c:pt idx="592">
                  <c:v>43893</c:v>
                </c:pt>
                <c:pt idx="593">
                  <c:v>43900</c:v>
                </c:pt>
                <c:pt idx="594">
                  <c:v>43907</c:v>
                </c:pt>
                <c:pt idx="595">
                  <c:v>43914</c:v>
                </c:pt>
                <c:pt idx="596">
                  <c:v>43921</c:v>
                </c:pt>
                <c:pt idx="597">
                  <c:v>43928</c:v>
                </c:pt>
                <c:pt idx="598">
                  <c:v>43937</c:v>
                </c:pt>
                <c:pt idx="599">
                  <c:v>43944</c:v>
                </c:pt>
                <c:pt idx="600">
                  <c:v>43951</c:v>
                </c:pt>
                <c:pt idx="601">
                  <c:v>43958</c:v>
                </c:pt>
                <c:pt idx="602">
                  <c:v>43965</c:v>
                </c:pt>
                <c:pt idx="603">
                  <c:v>43972</c:v>
                </c:pt>
                <c:pt idx="604">
                  <c:v>43979</c:v>
                </c:pt>
                <c:pt idx="605">
                  <c:v>43986</c:v>
                </c:pt>
                <c:pt idx="606">
                  <c:v>43993</c:v>
                </c:pt>
                <c:pt idx="607">
                  <c:v>44000</c:v>
                </c:pt>
                <c:pt idx="608">
                  <c:v>44007</c:v>
                </c:pt>
                <c:pt idx="609">
                  <c:v>44014</c:v>
                </c:pt>
                <c:pt idx="610">
                  <c:v>44021</c:v>
                </c:pt>
                <c:pt idx="611">
                  <c:v>44028</c:v>
                </c:pt>
                <c:pt idx="612">
                  <c:v>44035</c:v>
                </c:pt>
                <c:pt idx="613">
                  <c:v>44042</c:v>
                </c:pt>
                <c:pt idx="614">
                  <c:v>44049</c:v>
                </c:pt>
                <c:pt idx="615">
                  <c:v>44056</c:v>
                </c:pt>
                <c:pt idx="616">
                  <c:v>44063</c:v>
                </c:pt>
                <c:pt idx="617">
                  <c:v>44070</c:v>
                </c:pt>
                <c:pt idx="618">
                  <c:v>44077</c:v>
                </c:pt>
                <c:pt idx="619">
                  <c:v>44084</c:v>
                </c:pt>
                <c:pt idx="620">
                  <c:v>44091</c:v>
                </c:pt>
                <c:pt idx="621">
                  <c:v>44098</c:v>
                </c:pt>
                <c:pt idx="622">
                  <c:v>44105</c:v>
                </c:pt>
                <c:pt idx="623">
                  <c:v>44112</c:v>
                </c:pt>
                <c:pt idx="624">
                  <c:v>44119</c:v>
                </c:pt>
                <c:pt idx="625">
                  <c:v>44126</c:v>
                </c:pt>
                <c:pt idx="626">
                  <c:v>44133</c:v>
                </c:pt>
                <c:pt idx="627">
                  <c:v>44140</c:v>
                </c:pt>
                <c:pt idx="628">
                  <c:v>44147</c:v>
                </c:pt>
                <c:pt idx="629">
                  <c:v>44154</c:v>
                </c:pt>
                <c:pt idx="630">
                  <c:v>44161</c:v>
                </c:pt>
                <c:pt idx="631">
                  <c:v>44168</c:v>
                </c:pt>
                <c:pt idx="632">
                  <c:v>44175</c:v>
                </c:pt>
                <c:pt idx="633">
                  <c:v>44182</c:v>
                </c:pt>
                <c:pt idx="634">
                  <c:v>44189</c:v>
                </c:pt>
                <c:pt idx="635">
                  <c:v>44196</c:v>
                </c:pt>
                <c:pt idx="636">
                  <c:v>44203</c:v>
                </c:pt>
                <c:pt idx="637">
                  <c:v>44210</c:v>
                </c:pt>
                <c:pt idx="638">
                  <c:v>44217</c:v>
                </c:pt>
                <c:pt idx="639">
                  <c:v>44224</c:v>
                </c:pt>
                <c:pt idx="640">
                  <c:v>44231</c:v>
                </c:pt>
                <c:pt idx="641">
                  <c:v>44238</c:v>
                </c:pt>
                <c:pt idx="642">
                  <c:v>44245</c:v>
                </c:pt>
                <c:pt idx="643">
                  <c:v>44252</c:v>
                </c:pt>
                <c:pt idx="644">
                  <c:v>44259</c:v>
                </c:pt>
                <c:pt idx="645">
                  <c:v>44266</c:v>
                </c:pt>
                <c:pt idx="646">
                  <c:v>44273</c:v>
                </c:pt>
                <c:pt idx="647">
                  <c:v>44280</c:v>
                </c:pt>
                <c:pt idx="648">
                  <c:v>44287</c:v>
                </c:pt>
                <c:pt idx="649">
                  <c:v>44294</c:v>
                </c:pt>
                <c:pt idx="650">
                  <c:v>44301</c:v>
                </c:pt>
                <c:pt idx="651">
                  <c:v>44308</c:v>
                </c:pt>
                <c:pt idx="652">
                  <c:v>44315</c:v>
                </c:pt>
                <c:pt idx="653">
                  <c:v>44322</c:v>
                </c:pt>
                <c:pt idx="654">
                  <c:v>44329</c:v>
                </c:pt>
                <c:pt idx="655">
                  <c:v>44336</c:v>
                </c:pt>
                <c:pt idx="656">
                  <c:v>44343</c:v>
                </c:pt>
                <c:pt idx="657">
                  <c:v>44350</c:v>
                </c:pt>
                <c:pt idx="658">
                  <c:v>44357</c:v>
                </c:pt>
                <c:pt idx="659">
                  <c:v>44364</c:v>
                </c:pt>
                <c:pt idx="660">
                  <c:v>44371</c:v>
                </c:pt>
                <c:pt idx="661">
                  <c:v>44378</c:v>
                </c:pt>
                <c:pt idx="662">
                  <c:v>44385</c:v>
                </c:pt>
                <c:pt idx="663">
                  <c:v>44392</c:v>
                </c:pt>
                <c:pt idx="664">
                  <c:v>44399</c:v>
                </c:pt>
                <c:pt idx="665">
                  <c:v>44406</c:v>
                </c:pt>
                <c:pt idx="666">
                  <c:v>44413</c:v>
                </c:pt>
                <c:pt idx="667">
                  <c:v>44420</c:v>
                </c:pt>
                <c:pt idx="668">
                  <c:v>44427</c:v>
                </c:pt>
                <c:pt idx="669">
                  <c:v>44434</c:v>
                </c:pt>
                <c:pt idx="670">
                  <c:v>44441</c:v>
                </c:pt>
                <c:pt idx="671">
                  <c:v>44448</c:v>
                </c:pt>
                <c:pt idx="672">
                  <c:v>44455</c:v>
                </c:pt>
                <c:pt idx="673">
                  <c:v>44462</c:v>
                </c:pt>
                <c:pt idx="674">
                  <c:v>44469</c:v>
                </c:pt>
                <c:pt idx="675">
                  <c:v>44476</c:v>
                </c:pt>
                <c:pt idx="676">
                  <c:v>44483</c:v>
                </c:pt>
                <c:pt idx="677">
                  <c:v>44490</c:v>
                </c:pt>
                <c:pt idx="678">
                  <c:v>44497</c:v>
                </c:pt>
                <c:pt idx="679">
                  <c:v>44504</c:v>
                </c:pt>
                <c:pt idx="680">
                  <c:v>44511</c:v>
                </c:pt>
                <c:pt idx="681">
                  <c:v>44518</c:v>
                </c:pt>
                <c:pt idx="682">
                  <c:v>44525</c:v>
                </c:pt>
                <c:pt idx="683">
                  <c:v>44532</c:v>
                </c:pt>
                <c:pt idx="684">
                  <c:v>44539</c:v>
                </c:pt>
                <c:pt idx="685">
                  <c:v>44546</c:v>
                </c:pt>
                <c:pt idx="686">
                  <c:v>44553</c:v>
                </c:pt>
                <c:pt idx="687">
                  <c:v>44560</c:v>
                </c:pt>
                <c:pt idx="688">
                  <c:v>44567</c:v>
                </c:pt>
                <c:pt idx="689">
                  <c:v>44574</c:v>
                </c:pt>
                <c:pt idx="690">
                  <c:v>44581</c:v>
                </c:pt>
                <c:pt idx="691">
                  <c:v>44588</c:v>
                </c:pt>
                <c:pt idx="692">
                  <c:v>44595</c:v>
                </c:pt>
                <c:pt idx="693">
                  <c:v>44602</c:v>
                </c:pt>
                <c:pt idx="694">
                  <c:v>44609</c:v>
                </c:pt>
                <c:pt idx="695">
                  <c:v>44616</c:v>
                </c:pt>
                <c:pt idx="696">
                  <c:v>44623</c:v>
                </c:pt>
                <c:pt idx="697">
                  <c:v>44630</c:v>
                </c:pt>
                <c:pt idx="698">
                  <c:v>44637</c:v>
                </c:pt>
                <c:pt idx="699">
                  <c:v>44644</c:v>
                </c:pt>
                <c:pt idx="700">
                  <c:v>44651</c:v>
                </c:pt>
                <c:pt idx="701">
                  <c:v>44658</c:v>
                </c:pt>
                <c:pt idx="702">
                  <c:v>44665</c:v>
                </c:pt>
                <c:pt idx="703">
                  <c:v>44672</c:v>
                </c:pt>
                <c:pt idx="704">
                  <c:v>44679</c:v>
                </c:pt>
                <c:pt idx="705">
                  <c:v>44686</c:v>
                </c:pt>
                <c:pt idx="706">
                  <c:v>44693</c:v>
                </c:pt>
                <c:pt idx="707">
                  <c:v>44700</c:v>
                </c:pt>
                <c:pt idx="708">
                  <c:v>44707</c:v>
                </c:pt>
                <c:pt idx="709">
                  <c:v>44714</c:v>
                </c:pt>
                <c:pt idx="710">
                  <c:v>44721</c:v>
                </c:pt>
                <c:pt idx="711">
                  <c:v>44728</c:v>
                </c:pt>
                <c:pt idx="712">
                  <c:v>44735</c:v>
                </c:pt>
                <c:pt idx="713">
                  <c:v>44742</c:v>
                </c:pt>
                <c:pt idx="714">
                  <c:v>44749</c:v>
                </c:pt>
                <c:pt idx="715">
                  <c:v>44756</c:v>
                </c:pt>
                <c:pt idx="716">
                  <c:v>44763</c:v>
                </c:pt>
                <c:pt idx="717">
                  <c:v>44770</c:v>
                </c:pt>
                <c:pt idx="718">
                  <c:v>44777</c:v>
                </c:pt>
                <c:pt idx="719">
                  <c:v>44784</c:v>
                </c:pt>
                <c:pt idx="720">
                  <c:v>44791</c:v>
                </c:pt>
                <c:pt idx="721">
                  <c:v>44798</c:v>
                </c:pt>
                <c:pt idx="722">
                  <c:v>44805</c:v>
                </c:pt>
                <c:pt idx="723">
                  <c:v>44812</c:v>
                </c:pt>
                <c:pt idx="724">
                  <c:v>44819</c:v>
                </c:pt>
                <c:pt idx="725">
                  <c:v>44826</c:v>
                </c:pt>
                <c:pt idx="726">
                  <c:v>44833</c:v>
                </c:pt>
                <c:pt idx="727">
                  <c:v>44840</c:v>
                </c:pt>
                <c:pt idx="728">
                  <c:v>44847</c:v>
                </c:pt>
                <c:pt idx="729">
                  <c:v>44854</c:v>
                </c:pt>
                <c:pt idx="730">
                  <c:v>44861</c:v>
                </c:pt>
                <c:pt idx="731">
                  <c:v>44868</c:v>
                </c:pt>
                <c:pt idx="732">
                  <c:v>44875</c:v>
                </c:pt>
                <c:pt idx="733">
                  <c:v>44882</c:v>
                </c:pt>
                <c:pt idx="734">
                  <c:v>44889</c:v>
                </c:pt>
                <c:pt idx="735">
                  <c:v>44896</c:v>
                </c:pt>
                <c:pt idx="736">
                  <c:v>44903</c:v>
                </c:pt>
                <c:pt idx="737">
                  <c:v>44910</c:v>
                </c:pt>
                <c:pt idx="738">
                  <c:v>44917</c:v>
                </c:pt>
                <c:pt idx="739">
                  <c:v>44924</c:v>
                </c:pt>
                <c:pt idx="740">
                  <c:v>44931</c:v>
                </c:pt>
                <c:pt idx="741">
                  <c:v>44938</c:v>
                </c:pt>
                <c:pt idx="742">
                  <c:v>44945</c:v>
                </c:pt>
                <c:pt idx="743">
                  <c:v>44952</c:v>
                </c:pt>
                <c:pt idx="744">
                  <c:v>44959</c:v>
                </c:pt>
                <c:pt idx="745">
                  <c:v>44966</c:v>
                </c:pt>
                <c:pt idx="746">
                  <c:v>44973</c:v>
                </c:pt>
                <c:pt idx="747">
                  <c:v>44980</c:v>
                </c:pt>
                <c:pt idx="748">
                  <c:v>44987</c:v>
                </c:pt>
                <c:pt idx="749">
                  <c:v>44994</c:v>
                </c:pt>
                <c:pt idx="750">
                  <c:v>45001</c:v>
                </c:pt>
                <c:pt idx="751">
                  <c:v>45008</c:v>
                </c:pt>
                <c:pt idx="752">
                  <c:v>45015</c:v>
                </c:pt>
                <c:pt idx="753">
                  <c:v>45022</c:v>
                </c:pt>
                <c:pt idx="754">
                  <c:v>45029</c:v>
                </c:pt>
                <c:pt idx="755">
                  <c:v>45036</c:v>
                </c:pt>
                <c:pt idx="756">
                  <c:v>45043</c:v>
                </c:pt>
                <c:pt idx="757">
                  <c:v>45050</c:v>
                </c:pt>
                <c:pt idx="758">
                  <c:v>45057</c:v>
                </c:pt>
                <c:pt idx="759">
                  <c:v>45064</c:v>
                </c:pt>
                <c:pt idx="760">
                  <c:v>45071</c:v>
                </c:pt>
                <c:pt idx="761">
                  <c:v>45078</c:v>
                </c:pt>
                <c:pt idx="762">
                  <c:v>45085</c:v>
                </c:pt>
                <c:pt idx="763">
                  <c:v>45092</c:v>
                </c:pt>
                <c:pt idx="764">
                  <c:v>45099</c:v>
                </c:pt>
                <c:pt idx="765">
                  <c:v>45106</c:v>
                </c:pt>
                <c:pt idx="766">
                  <c:v>45113</c:v>
                </c:pt>
                <c:pt idx="767">
                  <c:v>45120</c:v>
                </c:pt>
                <c:pt idx="768">
                  <c:v>45127</c:v>
                </c:pt>
                <c:pt idx="769">
                  <c:v>45134</c:v>
                </c:pt>
                <c:pt idx="770">
                  <c:v>45141</c:v>
                </c:pt>
                <c:pt idx="771">
                  <c:v>45148</c:v>
                </c:pt>
                <c:pt idx="772">
                  <c:v>45155</c:v>
                </c:pt>
                <c:pt idx="773">
                  <c:v>45162</c:v>
                </c:pt>
                <c:pt idx="774">
                  <c:v>45169</c:v>
                </c:pt>
                <c:pt idx="775">
                  <c:v>45176</c:v>
                </c:pt>
                <c:pt idx="776">
                  <c:v>45183</c:v>
                </c:pt>
                <c:pt idx="777">
                  <c:v>45190</c:v>
                </c:pt>
                <c:pt idx="778">
                  <c:v>45197</c:v>
                </c:pt>
                <c:pt idx="779">
                  <c:v>45204</c:v>
                </c:pt>
                <c:pt idx="780">
                  <c:v>45211</c:v>
                </c:pt>
                <c:pt idx="781">
                  <c:v>45218</c:v>
                </c:pt>
                <c:pt idx="782">
                  <c:v>45225</c:v>
                </c:pt>
                <c:pt idx="783">
                  <c:v>45232</c:v>
                </c:pt>
                <c:pt idx="784">
                  <c:v>45239</c:v>
                </c:pt>
                <c:pt idx="785">
                  <c:v>45246</c:v>
                </c:pt>
                <c:pt idx="786">
                  <c:v>45253</c:v>
                </c:pt>
                <c:pt idx="787">
                  <c:v>45260</c:v>
                </c:pt>
                <c:pt idx="788">
                  <c:v>45267</c:v>
                </c:pt>
                <c:pt idx="789">
                  <c:v>45274</c:v>
                </c:pt>
                <c:pt idx="790">
                  <c:v>45281</c:v>
                </c:pt>
                <c:pt idx="791">
                  <c:v>45289</c:v>
                </c:pt>
                <c:pt idx="792">
                  <c:v>45296</c:v>
                </c:pt>
                <c:pt idx="793">
                  <c:v>45303</c:v>
                </c:pt>
                <c:pt idx="794">
                  <c:v>45310</c:v>
                </c:pt>
                <c:pt idx="795">
                  <c:v>45317</c:v>
                </c:pt>
                <c:pt idx="796">
                  <c:v>45324</c:v>
                </c:pt>
                <c:pt idx="797">
                  <c:v>45331</c:v>
                </c:pt>
                <c:pt idx="798">
                  <c:v>45338</c:v>
                </c:pt>
                <c:pt idx="799">
                  <c:v>45345</c:v>
                </c:pt>
                <c:pt idx="800">
                  <c:v>45352</c:v>
                </c:pt>
                <c:pt idx="801">
                  <c:v>45359</c:v>
                </c:pt>
                <c:pt idx="802">
                  <c:v>45366</c:v>
                </c:pt>
                <c:pt idx="803">
                  <c:v>45373</c:v>
                </c:pt>
                <c:pt idx="804">
                  <c:v>45384</c:v>
                </c:pt>
                <c:pt idx="805">
                  <c:v>45387</c:v>
                </c:pt>
                <c:pt idx="806">
                  <c:v>45394</c:v>
                </c:pt>
                <c:pt idx="807">
                  <c:v>45401</c:v>
                </c:pt>
                <c:pt idx="808">
                  <c:v>45408</c:v>
                </c:pt>
                <c:pt idx="809">
                  <c:v>45418</c:v>
                </c:pt>
                <c:pt idx="810">
                  <c:v>45425</c:v>
                </c:pt>
                <c:pt idx="811">
                  <c:v>45432</c:v>
                </c:pt>
                <c:pt idx="812">
                  <c:v>45439</c:v>
                </c:pt>
                <c:pt idx="813">
                  <c:v>45446</c:v>
                </c:pt>
                <c:pt idx="814">
                  <c:v>45453</c:v>
                </c:pt>
                <c:pt idx="815">
                  <c:v>45460</c:v>
                </c:pt>
                <c:pt idx="816">
                  <c:v>45467</c:v>
                </c:pt>
                <c:pt idx="817">
                  <c:v>45474</c:v>
                </c:pt>
                <c:pt idx="818">
                  <c:v>45481</c:v>
                </c:pt>
                <c:pt idx="819">
                  <c:v>45488</c:v>
                </c:pt>
                <c:pt idx="820">
                  <c:v>45495</c:v>
                </c:pt>
                <c:pt idx="821">
                  <c:v>45502</c:v>
                </c:pt>
                <c:pt idx="822">
                  <c:v>45509</c:v>
                </c:pt>
                <c:pt idx="823">
                  <c:v>45516</c:v>
                </c:pt>
                <c:pt idx="824">
                  <c:v>45523</c:v>
                </c:pt>
                <c:pt idx="825">
                  <c:v>45530</c:v>
                </c:pt>
                <c:pt idx="826">
                  <c:v>45537</c:v>
                </c:pt>
                <c:pt idx="827">
                  <c:v>45544</c:v>
                </c:pt>
                <c:pt idx="828">
                  <c:v>45551</c:v>
                </c:pt>
                <c:pt idx="829">
                  <c:v>45558</c:v>
                </c:pt>
                <c:pt idx="830">
                  <c:v>45565</c:v>
                </c:pt>
                <c:pt idx="831">
                  <c:v>45572</c:v>
                </c:pt>
                <c:pt idx="832">
                  <c:v>45579</c:v>
                </c:pt>
                <c:pt idx="833">
                  <c:v>45586</c:v>
                </c:pt>
                <c:pt idx="834">
                  <c:v>45593</c:v>
                </c:pt>
                <c:pt idx="835">
                  <c:v>45600</c:v>
                </c:pt>
                <c:pt idx="836">
                  <c:v>45607</c:v>
                </c:pt>
                <c:pt idx="837">
                  <c:v>45614</c:v>
                </c:pt>
                <c:pt idx="838">
                  <c:v>45621</c:v>
                </c:pt>
                <c:pt idx="839">
                  <c:v>45628</c:v>
                </c:pt>
                <c:pt idx="840">
                  <c:v>45635</c:v>
                </c:pt>
                <c:pt idx="841">
                  <c:v>45642</c:v>
                </c:pt>
                <c:pt idx="842">
                  <c:v>45649</c:v>
                </c:pt>
                <c:pt idx="843">
                  <c:v>45657</c:v>
                </c:pt>
                <c:pt idx="844">
                  <c:v>45664</c:v>
                </c:pt>
                <c:pt idx="845">
                  <c:v>45671</c:v>
                </c:pt>
                <c:pt idx="846">
                  <c:v>45678</c:v>
                </c:pt>
                <c:pt idx="847">
                  <c:v>45685</c:v>
                </c:pt>
                <c:pt idx="848">
                  <c:v>45692</c:v>
                </c:pt>
                <c:pt idx="849">
                  <c:v>45699</c:v>
                </c:pt>
                <c:pt idx="850">
                  <c:v>45706</c:v>
                </c:pt>
                <c:pt idx="851">
                  <c:v>45713</c:v>
                </c:pt>
                <c:pt idx="852">
                  <c:v>45720</c:v>
                </c:pt>
                <c:pt idx="853">
                  <c:v>45727</c:v>
                </c:pt>
                <c:pt idx="854">
                  <c:v>45734</c:v>
                </c:pt>
                <c:pt idx="855">
                  <c:v>45741</c:v>
                </c:pt>
                <c:pt idx="856">
                  <c:v>45748</c:v>
                </c:pt>
                <c:pt idx="857">
                  <c:v>45755</c:v>
                </c:pt>
                <c:pt idx="858">
                  <c:v>45762</c:v>
                </c:pt>
                <c:pt idx="859">
                  <c:v>45771</c:v>
                </c:pt>
                <c:pt idx="860">
                  <c:v>45779</c:v>
                </c:pt>
                <c:pt idx="861">
                  <c:v>45785</c:v>
                </c:pt>
                <c:pt idx="862">
                  <c:v>45792</c:v>
                </c:pt>
                <c:pt idx="863">
                  <c:v>45799</c:v>
                </c:pt>
                <c:pt idx="864">
                  <c:v>45806</c:v>
                </c:pt>
                <c:pt idx="865">
                  <c:v>45813</c:v>
                </c:pt>
                <c:pt idx="866">
                  <c:v>45820</c:v>
                </c:pt>
                <c:pt idx="867">
                  <c:v>45827</c:v>
                </c:pt>
                <c:pt idx="868">
                  <c:v>45834</c:v>
                </c:pt>
                <c:pt idx="869">
                  <c:v>45841</c:v>
                </c:pt>
                <c:pt idx="870">
                  <c:v>45848</c:v>
                </c:pt>
                <c:pt idx="871">
                  <c:v>45855</c:v>
                </c:pt>
                <c:pt idx="872">
                  <c:v>45862</c:v>
                </c:pt>
                <c:pt idx="873">
                  <c:v>45869</c:v>
                </c:pt>
                <c:pt idx="874">
                  <c:v>45876</c:v>
                </c:pt>
                <c:pt idx="875">
                  <c:v>45883</c:v>
                </c:pt>
                <c:pt idx="876">
                  <c:v>45890</c:v>
                </c:pt>
                <c:pt idx="877">
                  <c:v>45897</c:v>
                </c:pt>
                <c:pt idx="878">
                  <c:v>45904</c:v>
                </c:pt>
                <c:pt idx="879">
                  <c:v>45911</c:v>
                </c:pt>
                <c:pt idx="880">
                  <c:v>45918</c:v>
                </c:pt>
                <c:pt idx="881">
                  <c:v>45925</c:v>
                </c:pt>
                <c:pt idx="882">
                  <c:v>45932</c:v>
                </c:pt>
                <c:pt idx="883">
                  <c:v>45939</c:v>
                </c:pt>
                <c:pt idx="884">
                  <c:v>45946</c:v>
                </c:pt>
                <c:pt idx="885">
                  <c:v>45953</c:v>
                </c:pt>
                <c:pt idx="886">
                  <c:v>45960</c:v>
                </c:pt>
                <c:pt idx="887">
                  <c:v>45967</c:v>
                </c:pt>
                <c:pt idx="888">
                  <c:v>45974</c:v>
                </c:pt>
                <c:pt idx="889">
                  <c:v>45981</c:v>
                </c:pt>
                <c:pt idx="890">
                  <c:v>45988</c:v>
                </c:pt>
                <c:pt idx="891">
                  <c:v>45995</c:v>
                </c:pt>
                <c:pt idx="892">
                  <c:v>46002</c:v>
                </c:pt>
                <c:pt idx="893">
                  <c:v>46009</c:v>
                </c:pt>
                <c:pt idx="894">
                  <c:v>46020</c:v>
                </c:pt>
                <c:pt idx="895">
                  <c:v>46024</c:v>
                </c:pt>
                <c:pt idx="896">
                  <c:v>46030</c:v>
                </c:pt>
                <c:pt idx="897">
                  <c:v>46037</c:v>
                </c:pt>
                <c:pt idx="898">
                  <c:v>46044</c:v>
                </c:pt>
                <c:pt idx="899">
                  <c:v>46051</c:v>
                </c:pt>
                <c:pt idx="900">
                  <c:v>46058</c:v>
                </c:pt>
                <c:pt idx="901">
                  <c:v>46065</c:v>
                </c:pt>
                <c:pt idx="902">
                  <c:v>46072</c:v>
                </c:pt>
                <c:pt idx="903">
                  <c:v>46079</c:v>
                </c:pt>
                <c:pt idx="904">
                  <c:v>46086</c:v>
                </c:pt>
                <c:pt idx="905">
                  <c:v>46093</c:v>
                </c:pt>
                <c:pt idx="906">
                  <c:v>46100</c:v>
                </c:pt>
                <c:pt idx="907">
                  <c:v>46107</c:v>
                </c:pt>
                <c:pt idx="908">
                  <c:v>46114</c:v>
                </c:pt>
                <c:pt idx="909">
                  <c:v>46121</c:v>
                </c:pt>
                <c:pt idx="910">
                  <c:v>46128</c:v>
                </c:pt>
                <c:pt idx="911">
                  <c:v>46135</c:v>
                </c:pt>
                <c:pt idx="912">
                  <c:v>46142</c:v>
                </c:pt>
                <c:pt idx="913">
                  <c:v>46149</c:v>
                </c:pt>
                <c:pt idx="914">
                  <c:v>46156</c:v>
                </c:pt>
                <c:pt idx="915">
                  <c:v>46163</c:v>
                </c:pt>
                <c:pt idx="916">
                  <c:v>46170</c:v>
                </c:pt>
                <c:pt idx="917">
                  <c:v>46177</c:v>
                </c:pt>
                <c:pt idx="918">
                  <c:v>46184</c:v>
                </c:pt>
                <c:pt idx="919">
                  <c:v>46191</c:v>
                </c:pt>
                <c:pt idx="920">
                  <c:v>46198</c:v>
                </c:pt>
                <c:pt idx="921">
                  <c:v>46205</c:v>
                </c:pt>
                <c:pt idx="922">
                  <c:v>46212</c:v>
                </c:pt>
                <c:pt idx="923">
                  <c:v>46219</c:v>
                </c:pt>
                <c:pt idx="924">
                  <c:v>46226</c:v>
                </c:pt>
                <c:pt idx="925">
                  <c:v>46233</c:v>
                </c:pt>
                <c:pt idx="926">
                  <c:v>46240</c:v>
                </c:pt>
                <c:pt idx="927">
                  <c:v>46247</c:v>
                </c:pt>
                <c:pt idx="928">
                  <c:v>46254</c:v>
                </c:pt>
                <c:pt idx="929">
                  <c:v>46261</c:v>
                </c:pt>
                <c:pt idx="930">
                  <c:v>46268</c:v>
                </c:pt>
                <c:pt idx="931">
                  <c:v>46275</c:v>
                </c:pt>
                <c:pt idx="932">
                  <c:v>46282</c:v>
                </c:pt>
                <c:pt idx="933">
                  <c:v>46289</c:v>
                </c:pt>
                <c:pt idx="934">
                  <c:v>46296</c:v>
                </c:pt>
                <c:pt idx="935">
                  <c:v>46303</c:v>
                </c:pt>
                <c:pt idx="936">
                  <c:v>46310</c:v>
                </c:pt>
                <c:pt idx="937">
                  <c:v>46317</c:v>
                </c:pt>
                <c:pt idx="938">
                  <c:v>46324</c:v>
                </c:pt>
                <c:pt idx="939">
                  <c:v>46331</c:v>
                </c:pt>
                <c:pt idx="940">
                  <c:v>46338</c:v>
                </c:pt>
                <c:pt idx="941">
                  <c:v>46345</c:v>
                </c:pt>
                <c:pt idx="942">
                  <c:v>46352</c:v>
                </c:pt>
                <c:pt idx="943">
                  <c:v>46359</c:v>
                </c:pt>
                <c:pt idx="944">
                  <c:v>46366</c:v>
                </c:pt>
                <c:pt idx="945">
                  <c:v>46373</c:v>
                </c:pt>
                <c:pt idx="946">
                  <c:v>46380</c:v>
                </c:pt>
                <c:pt idx="947">
                  <c:v>46387</c:v>
                </c:pt>
                <c:pt idx="948">
                  <c:v>46394</c:v>
                </c:pt>
                <c:pt idx="949">
                  <c:v>46401</c:v>
                </c:pt>
                <c:pt idx="950">
                  <c:v>46408</c:v>
                </c:pt>
                <c:pt idx="951">
                  <c:v>46415</c:v>
                </c:pt>
                <c:pt idx="952">
                  <c:v>46422</c:v>
                </c:pt>
                <c:pt idx="953">
                  <c:v>46429</c:v>
                </c:pt>
                <c:pt idx="954">
                  <c:v>46436</c:v>
                </c:pt>
                <c:pt idx="955">
                  <c:v>46443</c:v>
                </c:pt>
                <c:pt idx="956">
                  <c:v>46450</c:v>
                </c:pt>
                <c:pt idx="957">
                  <c:v>46457</c:v>
                </c:pt>
                <c:pt idx="958">
                  <c:v>46464</c:v>
                </c:pt>
                <c:pt idx="959">
                  <c:v>46471</c:v>
                </c:pt>
                <c:pt idx="960">
                  <c:v>46478</c:v>
                </c:pt>
                <c:pt idx="961">
                  <c:v>46485</c:v>
                </c:pt>
                <c:pt idx="962">
                  <c:v>46492</c:v>
                </c:pt>
                <c:pt idx="963">
                  <c:v>46499</c:v>
                </c:pt>
                <c:pt idx="964">
                  <c:v>46506</c:v>
                </c:pt>
                <c:pt idx="965">
                  <c:v>46513</c:v>
                </c:pt>
                <c:pt idx="966">
                  <c:v>46520</c:v>
                </c:pt>
                <c:pt idx="967">
                  <c:v>46527</c:v>
                </c:pt>
                <c:pt idx="968">
                  <c:v>46534</c:v>
                </c:pt>
                <c:pt idx="969">
                  <c:v>46541</c:v>
                </c:pt>
                <c:pt idx="970">
                  <c:v>46548</c:v>
                </c:pt>
                <c:pt idx="971">
                  <c:v>46555</c:v>
                </c:pt>
                <c:pt idx="972">
                  <c:v>46562</c:v>
                </c:pt>
                <c:pt idx="973">
                  <c:v>46569</c:v>
                </c:pt>
                <c:pt idx="974">
                  <c:v>46576</c:v>
                </c:pt>
                <c:pt idx="975">
                  <c:v>46583</c:v>
                </c:pt>
                <c:pt idx="976">
                  <c:v>46590</c:v>
                </c:pt>
                <c:pt idx="977">
                  <c:v>46597</c:v>
                </c:pt>
                <c:pt idx="978">
                  <c:v>46604</c:v>
                </c:pt>
                <c:pt idx="979">
                  <c:v>46611</c:v>
                </c:pt>
                <c:pt idx="980">
                  <c:v>46618</c:v>
                </c:pt>
                <c:pt idx="981">
                  <c:v>46625</c:v>
                </c:pt>
                <c:pt idx="982">
                  <c:v>46632</c:v>
                </c:pt>
                <c:pt idx="983">
                  <c:v>46639</c:v>
                </c:pt>
                <c:pt idx="984">
                  <c:v>46646</c:v>
                </c:pt>
                <c:pt idx="985">
                  <c:v>46653</c:v>
                </c:pt>
                <c:pt idx="986">
                  <c:v>46660</c:v>
                </c:pt>
                <c:pt idx="987">
                  <c:v>46667</c:v>
                </c:pt>
                <c:pt idx="988">
                  <c:v>46674</c:v>
                </c:pt>
                <c:pt idx="989">
                  <c:v>46681</c:v>
                </c:pt>
                <c:pt idx="990">
                  <c:v>46688</c:v>
                </c:pt>
                <c:pt idx="991">
                  <c:v>46695</c:v>
                </c:pt>
                <c:pt idx="992">
                  <c:v>46702</c:v>
                </c:pt>
                <c:pt idx="993">
                  <c:v>46709</c:v>
                </c:pt>
                <c:pt idx="994">
                  <c:v>46716</c:v>
                </c:pt>
                <c:pt idx="995">
                  <c:v>46723</c:v>
                </c:pt>
                <c:pt idx="996">
                  <c:v>46730</c:v>
                </c:pt>
                <c:pt idx="997">
                  <c:v>46737</c:v>
                </c:pt>
                <c:pt idx="998">
                  <c:v>46744</c:v>
                </c:pt>
                <c:pt idx="999">
                  <c:v>46751</c:v>
                </c:pt>
                <c:pt idx="1000">
                  <c:v>46758</c:v>
                </c:pt>
                <c:pt idx="1001">
                  <c:v>46765</c:v>
                </c:pt>
                <c:pt idx="1002">
                  <c:v>46772</c:v>
                </c:pt>
                <c:pt idx="1003">
                  <c:v>46779</c:v>
                </c:pt>
                <c:pt idx="1004">
                  <c:v>46786</c:v>
                </c:pt>
                <c:pt idx="1005">
                  <c:v>46793</c:v>
                </c:pt>
                <c:pt idx="1006">
                  <c:v>46800</c:v>
                </c:pt>
                <c:pt idx="1007">
                  <c:v>46807</c:v>
                </c:pt>
                <c:pt idx="1008">
                  <c:v>46814</c:v>
                </c:pt>
                <c:pt idx="1009">
                  <c:v>46821</c:v>
                </c:pt>
                <c:pt idx="1010">
                  <c:v>46828</c:v>
                </c:pt>
                <c:pt idx="1011">
                  <c:v>46835</c:v>
                </c:pt>
                <c:pt idx="1012">
                  <c:v>46842</c:v>
                </c:pt>
                <c:pt idx="1013">
                  <c:v>46849</c:v>
                </c:pt>
                <c:pt idx="1014">
                  <c:v>46856</c:v>
                </c:pt>
                <c:pt idx="1015">
                  <c:v>46863</c:v>
                </c:pt>
                <c:pt idx="1016">
                  <c:v>46870</c:v>
                </c:pt>
                <c:pt idx="1017">
                  <c:v>46877</c:v>
                </c:pt>
                <c:pt idx="1018">
                  <c:v>46884</c:v>
                </c:pt>
                <c:pt idx="1019">
                  <c:v>46891</c:v>
                </c:pt>
                <c:pt idx="1020">
                  <c:v>46898</c:v>
                </c:pt>
                <c:pt idx="1021">
                  <c:v>46905</c:v>
                </c:pt>
                <c:pt idx="1022">
                  <c:v>46912</c:v>
                </c:pt>
                <c:pt idx="1023">
                  <c:v>46919</c:v>
                </c:pt>
                <c:pt idx="1024">
                  <c:v>46926</c:v>
                </c:pt>
                <c:pt idx="1025">
                  <c:v>46933</c:v>
                </c:pt>
                <c:pt idx="1026">
                  <c:v>46940</c:v>
                </c:pt>
                <c:pt idx="1027">
                  <c:v>46947</c:v>
                </c:pt>
                <c:pt idx="1028">
                  <c:v>46954</c:v>
                </c:pt>
                <c:pt idx="1029">
                  <c:v>46961</c:v>
                </c:pt>
                <c:pt idx="1030">
                  <c:v>46968</c:v>
                </c:pt>
                <c:pt idx="1031">
                  <c:v>46975</c:v>
                </c:pt>
                <c:pt idx="1032">
                  <c:v>46982</c:v>
                </c:pt>
                <c:pt idx="1033">
                  <c:v>46989</c:v>
                </c:pt>
                <c:pt idx="1034">
                  <c:v>46996</c:v>
                </c:pt>
                <c:pt idx="1035">
                  <c:v>47003</c:v>
                </c:pt>
                <c:pt idx="1036">
                  <c:v>47010</c:v>
                </c:pt>
                <c:pt idx="1037">
                  <c:v>47017</c:v>
                </c:pt>
                <c:pt idx="1038">
                  <c:v>47024</c:v>
                </c:pt>
                <c:pt idx="1039">
                  <c:v>47031</c:v>
                </c:pt>
                <c:pt idx="1040">
                  <c:v>47038</c:v>
                </c:pt>
                <c:pt idx="1041">
                  <c:v>47045</c:v>
                </c:pt>
                <c:pt idx="1042">
                  <c:v>47052</c:v>
                </c:pt>
                <c:pt idx="1043">
                  <c:v>47059</c:v>
                </c:pt>
                <c:pt idx="1044">
                  <c:v>47066</c:v>
                </c:pt>
                <c:pt idx="1045">
                  <c:v>47073</c:v>
                </c:pt>
                <c:pt idx="1046">
                  <c:v>47080</c:v>
                </c:pt>
                <c:pt idx="1047">
                  <c:v>47087</c:v>
                </c:pt>
                <c:pt idx="1048">
                  <c:v>47094</c:v>
                </c:pt>
                <c:pt idx="1049">
                  <c:v>47101</c:v>
                </c:pt>
                <c:pt idx="1050">
                  <c:v>47108</c:v>
                </c:pt>
                <c:pt idx="1051">
                  <c:v>47116</c:v>
                </c:pt>
                <c:pt idx="1052">
                  <c:v>47123</c:v>
                </c:pt>
                <c:pt idx="1053">
                  <c:v>47130</c:v>
                </c:pt>
                <c:pt idx="1054">
                  <c:v>47137</c:v>
                </c:pt>
                <c:pt idx="1055">
                  <c:v>47144</c:v>
                </c:pt>
                <c:pt idx="1056">
                  <c:v>47151</c:v>
                </c:pt>
                <c:pt idx="1057">
                  <c:v>47158</c:v>
                </c:pt>
                <c:pt idx="1058">
                  <c:v>47165</c:v>
                </c:pt>
                <c:pt idx="1059">
                  <c:v>47172</c:v>
                </c:pt>
                <c:pt idx="1060">
                  <c:v>47179</c:v>
                </c:pt>
                <c:pt idx="1061">
                  <c:v>47186</c:v>
                </c:pt>
                <c:pt idx="1062">
                  <c:v>47193</c:v>
                </c:pt>
                <c:pt idx="1063">
                  <c:v>47200</c:v>
                </c:pt>
                <c:pt idx="1064">
                  <c:v>47211</c:v>
                </c:pt>
                <c:pt idx="1065">
                  <c:v>47214</c:v>
                </c:pt>
                <c:pt idx="1066">
                  <c:v>47221</c:v>
                </c:pt>
                <c:pt idx="1067">
                  <c:v>47228</c:v>
                </c:pt>
                <c:pt idx="1068">
                  <c:v>47235</c:v>
                </c:pt>
                <c:pt idx="1069">
                  <c:v>47242</c:v>
                </c:pt>
                <c:pt idx="1070">
                  <c:v>47249</c:v>
                </c:pt>
                <c:pt idx="1071">
                  <c:v>47256</c:v>
                </c:pt>
                <c:pt idx="1072">
                  <c:v>47263</c:v>
                </c:pt>
                <c:pt idx="1073">
                  <c:v>47270</c:v>
                </c:pt>
                <c:pt idx="1074">
                  <c:v>47277</c:v>
                </c:pt>
                <c:pt idx="1075">
                  <c:v>47284</c:v>
                </c:pt>
                <c:pt idx="1076">
                  <c:v>47291</c:v>
                </c:pt>
                <c:pt idx="1077">
                  <c:v>47298</c:v>
                </c:pt>
                <c:pt idx="1078">
                  <c:v>47305</c:v>
                </c:pt>
                <c:pt idx="1079">
                  <c:v>47312</c:v>
                </c:pt>
                <c:pt idx="1080">
                  <c:v>47319</c:v>
                </c:pt>
                <c:pt idx="1081">
                  <c:v>47326</c:v>
                </c:pt>
                <c:pt idx="1082">
                  <c:v>47333</c:v>
                </c:pt>
                <c:pt idx="1083">
                  <c:v>47340</c:v>
                </c:pt>
                <c:pt idx="1084">
                  <c:v>47347</c:v>
                </c:pt>
                <c:pt idx="1085">
                  <c:v>47354</c:v>
                </c:pt>
                <c:pt idx="1086">
                  <c:v>47361</c:v>
                </c:pt>
                <c:pt idx="1087">
                  <c:v>47368</c:v>
                </c:pt>
                <c:pt idx="1088">
                  <c:v>47375</c:v>
                </c:pt>
                <c:pt idx="1089">
                  <c:v>47382</c:v>
                </c:pt>
                <c:pt idx="1090">
                  <c:v>47389</c:v>
                </c:pt>
                <c:pt idx="1091">
                  <c:v>47396</c:v>
                </c:pt>
                <c:pt idx="1092">
                  <c:v>47403</c:v>
                </c:pt>
                <c:pt idx="1093">
                  <c:v>47410</c:v>
                </c:pt>
                <c:pt idx="1094">
                  <c:v>47417</c:v>
                </c:pt>
                <c:pt idx="1095">
                  <c:v>47424</c:v>
                </c:pt>
                <c:pt idx="1096">
                  <c:v>47431</c:v>
                </c:pt>
                <c:pt idx="1097">
                  <c:v>47438</c:v>
                </c:pt>
                <c:pt idx="1098">
                  <c:v>47445</c:v>
                </c:pt>
                <c:pt idx="1099">
                  <c:v>47452</c:v>
                </c:pt>
                <c:pt idx="1100">
                  <c:v>47459</c:v>
                </c:pt>
                <c:pt idx="1101">
                  <c:v>47466</c:v>
                </c:pt>
                <c:pt idx="1102">
                  <c:v>47473</c:v>
                </c:pt>
                <c:pt idx="1103">
                  <c:v>47483</c:v>
                </c:pt>
                <c:pt idx="1104">
                  <c:v>47490</c:v>
                </c:pt>
                <c:pt idx="1105">
                  <c:v>47497</c:v>
                </c:pt>
                <c:pt idx="1106">
                  <c:v>47504</c:v>
                </c:pt>
                <c:pt idx="1107">
                  <c:v>47511</c:v>
                </c:pt>
                <c:pt idx="1108">
                  <c:v>47518</c:v>
                </c:pt>
                <c:pt idx="1109">
                  <c:v>47525</c:v>
                </c:pt>
                <c:pt idx="1110">
                  <c:v>47532</c:v>
                </c:pt>
                <c:pt idx="1111">
                  <c:v>47539</c:v>
                </c:pt>
                <c:pt idx="1112">
                  <c:v>47546</c:v>
                </c:pt>
                <c:pt idx="1113">
                  <c:v>47553</c:v>
                </c:pt>
                <c:pt idx="1114">
                  <c:v>47560</c:v>
                </c:pt>
                <c:pt idx="1115">
                  <c:v>47567</c:v>
                </c:pt>
                <c:pt idx="1116">
                  <c:v>47574</c:v>
                </c:pt>
                <c:pt idx="1117">
                  <c:v>47581</c:v>
                </c:pt>
                <c:pt idx="1118">
                  <c:v>47588</c:v>
                </c:pt>
                <c:pt idx="1119">
                  <c:v>47597</c:v>
                </c:pt>
                <c:pt idx="1120">
                  <c:v>47602</c:v>
                </c:pt>
                <c:pt idx="1121">
                  <c:v>47609</c:v>
                </c:pt>
                <c:pt idx="1122">
                  <c:v>47616</c:v>
                </c:pt>
                <c:pt idx="1123">
                  <c:v>47623</c:v>
                </c:pt>
                <c:pt idx="1124">
                  <c:v>47630</c:v>
                </c:pt>
                <c:pt idx="1125">
                  <c:v>47637</c:v>
                </c:pt>
                <c:pt idx="1126">
                  <c:v>47644</c:v>
                </c:pt>
                <c:pt idx="1127">
                  <c:v>47651</c:v>
                </c:pt>
                <c:pt idx="1128">
                  <c:v>47658</c:v>
                </c:pt>
                <c:pt idx="1129">
                  <c:v>47665</c:v>
                </c:pt>
                <c:pt idx="1130">
                  <c:v>47672</c:v>
                </c:pt>
                <c:pt idx="1131">
                  <c:v>47679</c:v>
                </c:pt>
                <c:pt idx="1132">
                  <c:v>47686</c:v>
                </c:pt>
                <c:pt idx="1133">
                  <c:v>47693</c:v>
                </c:pt>
                <c:pt idx="1134">
                  <c:v>47700</c:v>
                </c:pt>
                <c:pt idx="1135">
                  <c:v>47707</c:v>
                </c:pt>
                <c:pt idx="1136">
                  <c:v>47714</c:v>
                </c:pt>
                <c:pt idx="1137">
                  <c:v>47721</c:v>
                </c:pt>
                <c:pt idx="1138">
                  <c:v>47728</c:v>
                </c:pt>
                <c:pt idx="1139">
                  <c:v>47735</c:v>
                </c:pt>
                <c:pt idx="1140">
                  <c:v>47742</c:v>
                </c:pt>
                <c:pt idx="1141">
                  <c:v>47749</c:v>
                </c:pt>
                <c:pt idx="1142">
                  <c:v>47756</c:v>
                </c:pt>
                <c:pt idx="1143">
                  <c:v>47763</c:v>
                </c:pt>
                <c:pt idx="1144">
                  <c:v>47770</c:v>
                </c:pt>
                <c:pt idx="1145">
                  <c:v>47777</c:v>
                </c:pt>
                <c:pt idx="1146">
                  <c:v>47784</c:v>
                </c:pt>
                <c:pt idx="1147">
                  <c:v>47791</c:v>
                </c:pt>
                <c:pt idx="1148">
                  <c:v>47798</c:v>
                </c:pt>
                <c:pt idx="1149">
                  <c:v>47805</c:v>
                </c:pt>
                <c:pt idx="1150">
                  <c:v>47812</c:v>
                </c:pt>
                <c:pt idx="1151">
                  <c:v>47819</c:v>
                </c:pt>
                <c:pt idx="1152">
                  <c:v>47826</c:v>
                </c:pt>
                <c:pt idx="1153">
                  <c:v>47833</c:v>
                </c:pt>
                <c:pt idx="1154">
                  <c:v>47840</c:v>
                </c:pt>
                <c:pt idx="1155">
                  <c:v>47848</c:v>
                </c:pt>
                <c:pt idx="1156">
                  <c:v>47855</c:v>
                </c:pt>
                <c:pt idx="1157">
                  <c:v>47862</c:v>
                </c:pt>
                <c:pt idx="1158">
                  <c:v>47869</c:v>
                </c:pt>
                <c:pt idx="1159">
                  <c:v>47876</c:v>
                </c:pt>
                <c:pt idx="1160">
                  <c:v>47883</c:v>
                </c:pt>
                <c:pt idx="1161">
                  <c:v>47890</c:v>
                </c:pt>
                <c:pt idx="1162">
                  <c:v>47897</c:v>
                </c:pt>
                <c:pt idx="1163">
                  <c:v>47904</c:v>
                </c:pt>
                <c:pt idx="1164">
                  <c:v>47911</c:v>
                </c:pt>
                <c:pt idx="1165">
                  <c:v>47918</c:v>
                </c:pt>
                <c:pt idx="1166">
                  <c:v>47925</c:v>
                </c:pt>
                <c:pt idx="1167">
                  <c:v>47932</c:v>
                </c:pt>
                <c:pt idx="1168">
                  <c:v>47939</c:v>
                </c:pt>
                <c:pt idx="1169">
                  <c:v>47946</c:v>
                </c:pt>
                <c:pt idx="1170">
                  <c:v>47955</c:v>
                </c:pt>
                <c:pt idx="1171">
                  <c:v>47962</c:v>
                </c:pt>
                <c:pt idx="1172">
                  <c:v>47970</c:v>
                </c:pt>
                <c:pt idx="1173">
                  <c:v>47976</c:v>
                </c:pt>
                <c:pt idx="1174">
                  <c:v>47983</c:v>
                </c:pt>
                <c:pt idx="1175">
                  <c:v>47990</c:v>
                </c:pt>
                <c:pt idx="1176">
                  <c:v>47997</c:v>
                </c:pt>
                <c:pt idx="1177">
                  <c:v>48004</c:v>
                </c:pt>
                <c:pt idx="1178">
                  <c:v>48011</c:v>
                </c:pt>
                <c:pt idx="1179">
                  <c:v>48018</c:v>
                </c:pt>
                <c:pt idx="1180">
                  <c:v>48025</c:v>
                </c:pt>
                <c:pt idx="1181">
                  <c:v>48032</c:v>
                </c:pt>
                <c:pt idx="1182">
                  <c:v>48039</c:v>
                </c:pt>
                <c:pt idx="1183">
                  <c:v>48046</c:v>
                </c:pt>
                <c:pt idx="1184">
                  <c:v>48053</c:v>
                </c:pt>
                <c:pt idx="1185">
                  <c:v>48060</c:v>
                </c:pt>
                <c:pt idx="1186">
                  <c:v>48067</c:v>
                </c:pt>
                <c:pt idx="1187">
                  <c:v>48074</c:v>
                </c:pt>
                <c:pt idx="1188">
                  <c:v>48081</c:v>
                </c:pt>
                <c:pt idx="1189">
                  <c:v>48088</c:v>
                </c:pt>
                <c:pt idx="1190">
                  <c:v>48095</c:v>
                </c:pt>
                <c:pt idx="1191">
                  <c:v>48102</c:v>
                </c:pt>
                <c:pt idx="1192">
                  <c:v>48109</c:v>
                </c:pt>
                <c:pt idx="1193">
                  <c:v>48116</c:v>
                </c:pt>
                <c:pt idx="1194">
                  <c:v>48123</c:v>
                </c:pt>
                <c:pt idx="1195">
                  <c:v>48130</c:v>
                </c:pt>
                <c:pt idx="1196">
                  <c:v>48137</c:v>
                </c:pt>
                <c:pt idx="1197">
                  <c:v>48144</c:v>
                </c:pt>
                <c:pt idx="1198">
                  <c:v>48151</c:v>
                </c:pt>
                <c:pt idx="1199">
                  <c:v>48158</c:v>
                </c:pt>
                <c:pt idx="1200">
                  <c:v>48165</c:v>
                </c:pt>
                <c:pt idx="1201">
                  <c:v>48172</c:v>
                </c:pt>
                <c:pt idx="1202">
                  <c:v>48179</c:v>
                </c:pt>
                <c:pt idx="1203">
                  <c:v>48186</c:v>
                </c:pt>
                <c:pt idx="1204">
                  <c:v>48193</c:v>
                </c:pt>
                <c:pt idx="1205">
                  <c:v>48200</c:v>
                </c:pt>
                <c:pt idx="1206">
                  <c:v>48211</c:v>
                </c:pt>
                <c:pt idx="1207">
                  <c:v>48215</c:v>
                </c:pt>
                <c:pt idx="1208">
                  <c:v>48221</c:v>
                </c:pt>
                <c:pt idx="1209">
                  <c:v>48228</c:v>
                </c:pt>
                <c:pt idx="1210">
                  <c:v>48235</c:v>
                </c:pt>
                <c:pt idx="1211">
                  <c:v>48242</c:v>
                </c:pt>
                <c:pt idx="1212">
                  <c:v>48249</c:v>
                </c:pt>
                <c:pt idx="1213">
                  <c:v>48256</c:v>
                </c:pt>
                <c:pt idx="1214">
                  <c:v>48263</c:v>
                </c:pt>
                <c:pt idx="1215">
                  <c:v>48270</c:v>
                </c:pt>
                <c:pt idx="1216">
                  <c:v>48277</c:v>
                </c:pt>
                <c:pt idx="1217">
                  <c:v>48284</c:v>
                </c:pt>
                <c:pt idx="1218">
                  <c:v>48291</c:v>
                </c:pt>
                <c:pt idx="1219">
                  <c:v>48298</c:v>
                </c:pt>
                <c:pt idx="1220">
                  <c:v>48305</c:v>
                </c:pt>
                <c:pt idx="1221">
                  <c:v>48312</c:v>
                </c:pt>
                <c:pt idx="1222">
                  <c:v>48319</c:v>
                </c:pt>
                <c:pt idx="1223">
                  <c:v>48326</c:v>
                </c:pt>
                <c:pt idx="1224">
                  <c:v>48333</c:v>
                </c:pt>
                <c:pt idx="1225">
                  <c:v>48340</c:v>
                </c:pt>
                <c:pt idx="1226">
                  <c:v>48347</c:v>
                </c:pt>
                <c:pt idx="1227">
                  <c:v>48354</c:v>
                </c:pt>
                <c:pt idx="1228">
                  <c:v>48361</c:v>
                </c:pt>
                <c:pt idx="1229">
                  <c:v>48368</c:v>
                </c:pt>
                <c:pt idx="1230">
                  <c:v>48375</c:v>
                </c:pt>
                <c:pt idx="1231">
                  <c:v>48382</c:v>
                </c:pt>
                <c:pt idx="1232">
                  <c:v>48389</c:v>
                </c:pt>
                <c:pt idx="1233">
                  <c:v>48396</c:v>
                </c:pt>
                <c:pt idx="1234">
                  <c:v>48403</c:v>
                </c:pt>
                <c:pt idx="1235">
                  <c:v>48410</c:v>
                </c:pt>
                <c:pt idx="1236">
                  <c:v>48417</c:v>
                </c:pt>
                <c:pt idx="1237">
                  <c:v>48424</c:v>
                </c:pt>
                <c:pt idx="1238">
                  <c:v>48431</c:v>
                </c:pt>
                <c:pt idx="1239">
                  <c:v>48438</c:v>
                </c:pt>
                <c:pt idx="1240">
                  <c:v>48445</c:v>
                </c:pt>
                <c:pt idx="1241">
                  <c:v>48452</c:v>
                </c:pt>
                <c:pt idx="1242">
                  <c:v>48459</c:v>
                </c:pt>
                <c:pt idx="1243">
                  <c:v>48466</c:v>
                </c:pt>
                <c:pt idx="1244">
                  <c:v>48473</c:v>
                </c:pt>
                <c:pt idx="1245">
                  <c:v>48480</c:v>
                </c:pt>
                <c:pt idx="1246">
                  <c:v>48487</c:v>
                </c:pt>
                <c:pt idx="1247">
                  <c:v>48494</c:v>
                </c:pt>
                <c:pt idx="1248">
                  <c:v>48501</c:v>
                </c:pt>
                <c:pt idx="1249">
                  <c:v>48508</c:v>
                </c:pt>
                <c:pt idx="1250">
                  <c:v>48515</c:v>
                </c:pt>
                <c:pt idx="1251">
                  <c:v>48522</c:v>
                </c:pt>
                <c:pt idx="1252">
                  <c:v>48529</c:v>
                </c:pt>
                <c:pt idx="1253">
                  <c:v>48536</c:v>
                </c:pt>
                <c:pt idx="1254">
                  <c:v>48543</c:v>
                </c:pt>
                <c:pt idx="1255">
                  <c:v>48550</c:v>
                </c:pt>
                <c:pt idx="1256">
                  <c:v>48557</c:v>
                </c:pt>
                <c:pt idx="1257">
                  <c:v>48564</c:v>
                </c:pt>
                <c:pt idx="1258">
                  <c:v>48571</c:v>
                </c:pt>
                <c:pt idx="1259">
                  <c:v>48578</c:v>
                </c:pt>
                <c:pt idx="1260">
                  <c:v>48585</c:v>
                </c:pt>
                <c:pt idx="1261">
                  <c:v>48592</c:v>
                </c:pt>
                <c:pt idx="1262">
                  <c:v>48599</c:v>
                </c:pt>
                <c:pt idx="1263">
                  <c:v>48606</c:v>
                </c:pt>
                <c:pt idx="1264">
                  <c:v>48613</c:v>
                </c:pt>
                <c:pt idx="1265">
                  <c:v>48620</c:v>
                </c:pt>
                <c:pt idx="1266">
                  <c:v>48627</c:v>
                </c:pt>
                <c:pt idx="1267">
                  <c:v>48634</c:v>
                </c:pt>
                <c:pt idx="1268">
                  <c:v>48641</c:v>
                </c:pt>
                <c:pt idx="1269">
                  <c:v>48648</c:v>
                </c:pt>
                <c:pt idx="1270">
                  <c:v>48655</c:v>
                </c:pt>
                <c:pt idx="1271">
                  <c:v>48662</c:v>
                </c:pt>
                <c:pt idx="1272">
                  <c:v>48669</c:v>
                </c:pt>
                <c:pt idx="1273">
                  <c:v>48676</c:v>
                </c:pt>
                <c:pt idx="1274">
                  <c:v>48683</c:v>
                </c:pt>
                <c:pt idx="1275">
                  <c:v>48690</c:v>
                </c:pt>
                <c:pt idx="1276">
                  <c:v>48697</c:v>
                </c:pt>
                <c:pt idx="1277">
                  <c:v>48704</c:v>
                </c:pt>
                <c:pt idx="1278">
                  <c:v>48711</c:v>
                </c:pt>
                <c:pt idx="1279">
                  <c:v>48718</c:v>
                </c:pt>
                <c:pt idx="1280">
                  <c:v>48725</c:v>
                </c:pt>
                <c:pt idx="1281">
                  <c:v>48732</c:v>
                </c:pt>
                <c:pt idx="1282">
                  <c:v>48739</c:v>
                </c:pt>
                <c:pt idx="1283">
                  <c:v>48746</c:v>
                </c:pt>
                <c:pt idx="1284">
                  <c:v>48753</c:v>
                </c:pt>
                <c:pt idx="1285">
                  <c:v>48760</c:v>
                </c:pt>
                <c:pt idx="1286">
                  <c:v>48767</c:v>
                </c:pt>
                <c:pt idx="1287">
                  <c:v>48774</c:v>
                </c:pt>
                <c:pt idx="1288">
                  <c:v>48781</c:v>
                </c:pt>
                <c:pt idx="1289">
                  <c:v>48788</c:v>
                </c:pt>
                <c:pt idx="1290">
                  <c:v>48795</c:v>
                </c:pt>
                <c:pt idx="1291">
                  <c:v>48802</c:v>
                </c:pt>
                <c:pt idx="1292">
                  <c:v>48809</c:v>
                </c:pt>
                <c:pt idx="1293">
                  <c:v>48816</c:v>
                </c:pt>
                <c:pt idx="1294">
                  <c:v>48823</c:v>
                </c:pt>
                <c:pt idx="1295">
                  <c:v>48830</c:v>
                </c:pt>
                <c:pt idx="1296">
                  <c:v>48837</c:v>
                </c:pt>
                <c:pt idx="1297">
                  <c:v>48844</c:v>
                </c:pt>
                <c:pt idx="1298">
                  <c:v>48851</c:v>
                </c:pt>
                <c:pt idx="1299">
                  <c:v>48858</c:v>
                </c:pt>
                <c:pt idx="1300">
                  <c:v>48865</c:v>
                </c:pt>
                <c:pt idx="1301">
                  <c:v>48872</c:v>
                </c:pt>
                <c:pt idx="1302">
                  <c:v>48879</c:v>
                </c:pt>
                <c:pt idx="1303">
                  <c:v>48886</c:v>
                </c:pt>
                <c:pt idx="1304">
                  <c:v>48893</c:v>
                </c:pt>
                <c:pt idx="1305">
                  <c:v>48900</c:v>
                </c:pt>
                <c:pt idx="1306">
                  <c:v>48907</c:v>
                </c:pt>
                <c:pt idx="1307">
                  <c:v>48914</c:v>
                </c:pt>
                <c:pt idx="1308">
                  <c:v>48921</c:v>
                </c:pt>
                <c:pt idx="1309">
                  <c:v>48928</c:v>
                </c:pt>
                <c:pt idx="1310">
                  <c:v>48935</c:v>
                </c:pt>
                <c:pt idx="1311">
                  <c:v>48942</c:v>
                </c:pt>
                <c:pt idx="1312">
                  <c:v>48949</c:v>
                </c:pt>
                <c:pt idx="1313">
                  <c:v>48956</c:v>
                </c:pt>
                <c:pt idx="1314">
                  <c:v>48963</c:v>
                </c:pt>
                <c:pt idx="1315">
                  <c:v>48970</c:v>
                </c:pt>
                <c:pt idx="1316">
                  <c:v>48977</c:v>
                </c:pt>
                <c:pt idx="1317">
                  <c:v>48984</c:v>
                </c:pt>
                <c:pt idx="1318">
                  <c:v>48991</c:v>
                </c:pt>
                <c:pt idx="1319">
                  <c:v>48998</c:v>
                </c:pt>
                <c:pt idx="1320">
                  <c:v>49005</c:v>
                </c:pt>
                <c:pt idx="1321">
                  <c:v>49012</c:v>
                </c:pt>
                <c:pt idx="1322">
                  <c:v>49019</c:v>
                </c:pt>
                <c:pt idx="1323">
                  <c:v>49026</c:v>
                </c:pt>
                <c:pt idx="1324">
                  <c:v>49033</c:v>
                </c:pt>
                <c:pt idx="1325">
                  <c:v>49040</c:v>
                </c:pt>
                <c:pt idx="1326">
                  <c:v>49047</c:v>
                </c:pt>
                <c:pt idx="1327">
                  <c:v>49054</c:v>
                </c:pt>
                <c:pt idx="1328">
                  <c:v>49061</c:v>
                </c:pt>
                <c:pt idx="1329">
                  <c:v>49068</c:v>
                </c:pt>
                <c:pt idx="1330">
                  <c:v>49075</c:v>
                </c:pt>
                <c:pt idx="1331">
                  <c:v>49082</c:v>
                </c:pt>
                <c:pt idx="1332">
                  <c:v>49089</c:v>
                </c:pt>
                <c:pt idx="1333">
                  <c:v>49096</c:v>
                </c:pt>
                <c:pt idx="1334">
                  <c:v>49103</c:v>
                </c:pt>
                <c:pt idx="1335">
                  <c:v>49110</c:v>
                </c:pt>
                <c:pt idx="1336">
                  <c:v>49117</c:v>
                </c:pt>
                <c:pt idx="1337">
                  <c:v>49124</c:v>
                </c:pt>
                <c:pt idx="1338">
                  <c:v>49131</c:v>
                </c:pt>
                <c:pt idx="1339">
                  <c:v>49138</c:v>
                </c:pt>
                <c:pt idx="1340">
                  <c:v>49145</c:v>
                </c:pt>
                <c:pt idx="1341">
                  <c:v>49152</c:v>
                </c:pt>
                <c:pt idx="1342">
                  <c:v>49159</c:v>
                </c:pt>
                <c:pt idx="1343">
                  <c:v>49166</c:v>
                </c:pt>
                <c:pt idx="1344">
                  <c:v>49173</c:v>
                </c:pt>
                <c:pt idx="1345">
                  <c:v>49180</c:v>
                </c:pt>
                <c:pt idx="1346">
                  <c:v>49187</c:v>
                </c:pt>
                <c:pt idx="1347">
                  <c:v>49194</c:v>
                </c:pt>
                <c:pt idx="1348">
                  <c:v>49201</c:v>
                </c:pt>
                <c:pt idx="1349">
                  <c:v>49208</c:v>
                </c:pt>
                <c:pt idx="1350">
                  <c:v>49215</c:v>
                </c:pt>
                <c:pt idx="1351">
                  <c:v>49222</c:v>
                </c:pt>
                <c:pt idx="1352">
                  <c:v>49229</c:v>
                </c:pt>
                <c:pt idx="1353">
                  <c:v>49236</c:v>
                </c:pt>
                <c:pt idx="1354">
                  <c:v>49243</c:v>
                </c:pt>
                <c:pt idx="1355">
                  <c:v>49250</c:v>
                </c:pt>
                <c:pt idx="1356">
                  <c:v>49257</c:v>
                </c:pt>
                <c:pt idx="1357">
                  <c:v>49264</c:v>
                </c:pt>
                <c:pt idx="1358">
                  <c:v>49271</c:v>
                </c:pt>
                <c:pt idx="1359">
                  <c:v>49278</c:v>
                </c:pt>
                <c:pt idx="1360">
                  <c:v>49285</c:v>
                </c:pt>
                <c:pt idx="1361">
                  <c:v>49292</c:v>
                </c:pt>
                <c:pt idx="1362">
                  <c:v>49299</c:v>
                </c:pt>
                <c:pt idx="1363">
                  <c:v>49307</c:v>
                </c:pt>
                <c:pt idx="1364">
                  <c:v>49314</c:v>
                </c:pt>
                <c:pt idx="1365">
                  <c:v>49321</c:v>
                </c:pt>
                <c:pt idx="1366">
                  <c:v>49328</c:v>
                </c:pt>
                <c:pt idx="1367">
                  <c:v>49335</c:v>
                </c:pt>
                <c:pt idx="1368">
                  <c:v>49342</c:v>
                </c:pt>
                <c:pt idx="1369">
                  <c:v>49349</c:v>
                </c:pt>
                <c:pt idx="1370">
                  <c:v>49356</c:v>
                </c:pt>
                <c:pt idx="1371">
                  <c:v>49363</c:v>
                </c:pt>
                <c:pt idx="1372">
                  <c:v>49370</c:v>
                </c:pt>
                <c:pt idx="1373">
                  <c:v>49377</c:v>
                </c:pt>
                <c:pt idx="1374">
                  <c:v>49384</c:v>
                </c:pt>
                <c:pt idx="1375">
                  <c:v>49395</c:v>
                </c:pt>
                <c:pt idx="1376">
                  <c:v>49398</c:v>
                </c:pt>
                <c:pt idx="1377">
                  <c:v>49405</c:v>
                </c:pt>
                <c:pt idx="1378">
                  <c:v>49412</c:v>
                </c:pt>
                <c:pt idx="1379">
                  <c:v>49419</c:v>
                </c:pt>
                <c:pt idx="1380">
                  <c:v>49426</c:v>
                </c:pt>
                <c:pt idx="1381">
                  <c:v>49433</c:v>
                </c:pt>
                <c:pt idx="1382">
                  <c:v>49440</c:v>
                </c:pt>
                <c:pt idx="1383">
                  <c:v>49447</c:v>
                </c:pt>
                <c:pt idx="1384">
                  <c:v>49454</c:v>
                </c:pt>
                <c:pt idx="1385">
                  <c:v>49461</c:v>
                </c:pt>
                <c:pt idx="1386">
                  <c:v>49468</c:v>
                </c:pt>
                <c:pt idx="1387">
                  <c:v>49475</c:v>
                </c:pt>
                <c:pt idx="1388">
                  <c:v>49482</c:v>
                </c:pt>
                <c:pt idx="1389">
                  <c:v>49489</c:v>
                </c:pt>
                <c:pt idx="1390">
                  <c:v>49496</c:v>
                </c:pt>
                <c:pt idx="1391">
                  <c:v>49503</c:v>
                </c:pt>
                <c:pt idx="1392">
                  <c:v>49510</c:v>
                </c:pt>
                <c:pt idx="1393">
                  <c:v>49517</c:v>
                </c:pt>
                <c:pt idx="1394">
                  <c:v>49524</c:v>
                </c:pt>
                <c:pt idx="1395">
                  <c:v>49531</c:v>
                </c:pt>
                <c:pt idx="1396">
                  <c:v>49538</c:v>
                </c:pt>
                <c:pt idx="1397">
                  <c:v>49545</c:v>
                </c:pt>
                <c:pt idx="1398">
                  <c:v>49552</c:v>
                </c:pt>
                <c:pt idx="1399">
                  <c:v>49559</c:v>
                </c:pt>
                <c:pt idx="1400">
                  <c:v>49566</c:v>
                </c:pt>
                <c:pt idx="1401">
                  <c:v>49573</c:v>
                </c:pt>
                <c:pt idx="1402">
                  <c:v>49580</c:v>
                </c:pt>
                <c:pt idx="1403">
                  <c:v>49587</c:v>
                </c:pt>
                <c:pt idx="1404">
                  <c:v>49594</c:v>
                </c:pt>
                <c:pt idx="1405">
                  <c:v>49601</c:v>
                </c:pt>
                <c:pt idx="1406">
                  <c:v>49608</c:v>
                </c:pt>
                <c:pt idx="1407">
                  <c:v>49615</c:v>
                </c:pt>
                <c:pt idx="1408">
                  <c:v>49622</c:v>
                </c:pt>
                <c:pt idx="1409">
                  <c:v>49629</c:v>
                </c:pt>
                <c:pt idx="1410">
                  <c:v>49636</c:v>
                </c:pt>
                <c:pt idx="1411">
                  <c:v>49643</c:v>
                </c:pt>
                <c:pt idx="1412">
                  <c:v>49650</c:v>
                </c:pt>
                <c:pt idx="1413">
                  <c:v>49657</c:v>
                </c:pt>
                <c:pt idx="1414">
                  <c:v>49664</c:v>
                </c:pt>
                <c:pt idx="1415">
                  <c:v>49674</c:v>
                </c:pt>
                <c:pt idx="1416">
                  <c:v>49681</c:v>
                </c:pt>
                <c:pt idx="1417">
                  <c:v>49688</c:v>
                </c:pt>
                <c:pt idx="1418">
                  <c:v>49695</c:v>
                </c:pt>
                <c:pt idx="1419">
                  <c:v>49702</c:v>
                </c:pt>
                <c:pt idx="1420">
                  <c:v>49709</c:v>
                </c:pt>
                <c:pt idx="1421">
                  <c:v>49716</c:v>
                </c:pt>
                <c:pt idx="1422">
                  <c:v>49723</c:v>
                </c:pt>
                <c:pt idx="1423">
                  <c:v>49730</c:v>
                </c:pt>
                <c:pt idx="1424">
                  <c:v>49737</c:v>
                </c:pt>
                <c:pt idx="1425">
                  <c:v>49744</c:v>
                </c:pt>
                <c:pt idx="1426">
                  <c:v>49751</c:v>
                </c:pt>
                <c:pt idx="1427">
                  <c:v>49758</c:v>
                </c:pt>
                <c:pt idx="1428">
                  <c:v>49765</c:v>
                </c:pt>
                <c:pt idx="1429">
                  <c:v>49772</c:v>
                </c:pt>
                <c:pt idx="1430">
                  <c:v>49781</c:v>
                </c:pt>
                <c:pt idx="1431">
                  <c:v>49786</c:v>
                </c:pt>
                <c:pt idx="1432">
                  <c:v>49793</c:v>
                </c:pt>
                <c:pt idx="1433">
                  <c:v>49801</c:v>
                </c:pt>
                <c:pt idx="1434">
                  <c:v>49808</c:v>
                </c:pt>
                <c:pt idx="1435">
                  <c:v>49815</c:v>
                </c:pt>
                <c:pt idx="1436">
                  <c:v>49822</c:v>
                </c:pt>
                <c:pt idx="1437">
                  <c:v>49829</c:v>
                </c:pt>
                <c:pt idx="1438">
                  <c:v>49836</c:v>
                </c:pt>
                <c:pt idx="1439">
                  <c:v>49843</c:v>
                </c:pt>
                <c:pt idx="1440">
                  <c:v>49850</c:v>
                </c:pt>
                <c:pt idx="1441">
                  <c:v>49857</c:v>
                </c:pt>
                <c:pt idx="1442">
                  <c:v>49864</c:v>
                </c:pt>
                <c:pt idx="1443">
                  <c:v>49871</c:v>
                </c:pt>
                <c:pt idx="1444">
                  <c:v>49878</c:v>
                </c:pt>
                <c:pt idx="1445">
                  <c:v>49885</c:v>
                </c:pt>
                <c:pt idx="1446">
                  <c:v>49892</c:v>
                </c:pt>
                <c:pt idx="1447">
                  <c:v>49899</c:v>
                </c:pt>
                <c:pt idx="1448">
                  <c:v>49906</c:v>
                </c:pt>
                <c:pt idx="1449">
                  <c:v>49913</c:v>
                </c:pt>
                <c:pt idx="1450">
                  <c:v>49920</c:v>
                </c:pt>
                <c:pt idx="1451">
                  <c:v>49927</c:v>
                </c:pt>
                <c:pt idx="1452">
                  <c:v>49934</c:v>
                </c:pt>
                <c:pt idx="1453">
                  <c:v>49941</c:v>
                </c:pt>
                <c:pt idx="1454">
                  <c:v>49948</c:v>
                </c:pt>
                <c:pt idx="1455">
                  <c:v>49955</c:v>
                </c:pt>
                <c:pt idx="1456">
                  <c:v>49962</c:v>
                </c:pt>
                <c:pt idx="1457">
                  <c:v>49969</c:v>
                </c:pt>
                <c:pt idx="1458">
                  <c:v>49976</c:v>
                </c:pt>
                <c:pt idx="1459">
                  <c:v>49983</c:v>
                </c:pt>
                <c:pt idx="1460">
                  <c:v>49990</c:v>
                </c:pt>
                <c:pt idx="1461">
                  <c:v>49997</c:v>
                </c:pt>
                <c:pt idx="1462">
                  <c:v>50004</c:v>
                </c:pt>
                <c:pt idx="1463">
                  <c:v>50011</c:v>
                </c:pt>
                <c:pt idx="1464">
                  <c:v>50018</c:v>
                </c:pt>
                <c:pt idx="1465">
                  <c:v>50025</c:v>
                </c:pt>
                <c:pt idx="1466">
                  <c:v>50032</c:v>
                </c:pt>
                <c:pt idx="1467">
                  <c:v>50040</c:v>
                </c:pt>
                <c:pt idx="1468">
                  <c:v>50047</c:v>
                </c:pt>
                <c:pt idx="1469">
                  <c:v>50054</c:v>
                </c:pt>
                <c:pt idx="1470">
                  <c:v>50061</c:v>
                </c:pt>
                <c:pt idx="1471">
                  <c:v>50068</c:v>
                </c:pt>
                <c:pt idx="1472">
                  <c:v>50075</c:v>
                </c:pt>
                <c:pt idx="1473">
                  <c:v>50082</c:v>
                </c:pt>
                <c:pt idx="1474">
                  <c:v>50089</c:v>
                </c:pt>
                <c:pt idx="1475">
                  <c:v>50096</c:v>
                </c:pt>
                <c:pt idx="1476">
                  <c:v>50103</c:v>
                </c:pt>
                <c:pt idx="1477">
                  <c:v>50110</c:v>
                </c:pt>
                <c:pt idx="1478">
                  <c:v>50117</c:v>
                </c:pt>
                <c:pt idx="1479">
                  <c:v>50124</c:v>
                </c:pt>
                <c:pt idx="1480">
                  <c:v>50131</c:v>
                </c:pt>
                <c:pt idx="1481">
                  <c:v>50139</c:v>
                </c:pt>
                <c:pt idx="1482">
                  <c:v>50146</c:v>
                </c:pt>
                <c:pt idx="1483">
                  <c:v>50153</c:v>
                </c:pt>
                <c:pt idx="1484">
                  <c:v>50160</c:v>
                </c:pt>
                <c:pt idx="1485">
                  <c:v>50167</c:v>
                </c:pt>
                <c:pt idx="1486">
                  <c:v>50174</c:v>
                </c:pt>
                <c:pt idx="1487">
                  <c:v>50181</c:v>
                </c:pt>
                <c:pt idx="1488">
                  <c:v>50188</c:v>
                </c:pt>
                <c:pt idx="1489">
                  <c:v>50195</c:v>
                </c:pt>
                <c:pt idx="1490">
                  <c:v>50202</c:v>
                </c:pt>
                <c:pt idx="1491">
                  <c:v>50209</c:v>
                </c:pt>
                <c:pt idx="1492">
                  <c:v>50216</c:v>
                </c:pt>
                <c:pt idx="1493">
                  <c:v>50223</c:v>
                </c:pt>
                <c:pt idx="1494">
                  <c:v>50230</c:v>
                </c:pt>
                <c:pt idx="1495">
                  <c:v>50237</c:v>
                </c:pt>
                <c:pt idx="1496">
                  <c:v>50244</c:v>
                </c:pt>
                <c:pt idx="1497">
                  <c:v>50251</c:v>
                </c:pt>
                <c:pt idx="1498">
                  <c:v>50258</c:v>
                </c:pt>
                <c:pt idx="1499">
                  <c:v>50265</c:v>
                </c:pt>
                <c:pt idx="1500">
                  <c:v>50272</c:v>
                </c:pt>
                <c:pt idx="1501">
                  <c:v>50279</c:v>
                </c:pt>
                <c:pt idx="1502">
                  <c:v>50286</c:v>
                </c:pt>
                <c:pt idx="1503">
                  <c:v>50293</c:v>
                </c:pt>
                <c:pt idx="1504">
                  <c:v>50300</c:v>
                </c:pt>
                <c:pt idx="1505">
                  <c:v>50307</c:v>
                </c:pt>
                <c:pt idx="1506">
                  <c:v>50314</c:v>
                </c:pt>
                <c:pt idx="1507">
                  <c:v>50321</c:v>
                </c:pt>
                <c:pt idx="1508">
                  <c:v>50328</c:v>
                </c:pt>
                <c:pt idx="1509">
                  <c:v>50335</c:v>
                </c:pt>
                <c:pt idx="1510">
                  <c:v>50342</c:v>
                </c:pt>
                <c:pt idx="1511">
                  <c:v>50349</c:v>
                </c:pt>
                <c:pt idx="1512">
                  <c:v>50356</c:v>
                </c:pt>
                <c:pt idx="1513">
                  <c:v>50363</c:v>
                </c:pt>
                <c:pt idx="1514">
                  <c:v>50370</c:v>
                </c:pt>
                <c:pt idx="1515">
                  <c:v>50377</c:v>
                </c:pt>
                <c:pt idx="1516">
                  <c:v>50384</c:v>
                </c:pt>
                <c:pt idx="1517">
                  <c:v>50391</c:v>
                </c:pt>
                <c:pt idx="1518">
                  <c:v>50398</c:v>
                </c:pt>
                <c:pt idx="1519">
                  <c:v>50405</c:v>
                </c:pt>
                <c:pt idx="1520">
                  <c:v>50412</c:v>
                </c:pt>
                <c:pt idx="1521">
                  <c:v>50419</c:v>
                </c:pt>
                <c:pt idx="1522">
                  <c:v>50426</c:v>
                </c:pt>
                <c:pt idx="1523">
                  <c:v>50433</c:v>
                </c:pt>
                <c:pt idx="1524">
                  <c:v>50440</c:v>
                </c:pt>
                <c:pt idx="1525">
                  <c:v>50447</c:v>
                </c:pt>
                <c:pt idx="1526">
                  <c:v>50454</c:v>
                </c:pt>
                <c:pt idx="1527">
                  <c:v>50461</c:v>
                </c:pt>
                <c:pt idx="1528">
                  <c:v>50468</c:v>
                </c:pt>
                <c:pt idx="1529">
                  <c:v>50475</c:v>
                </c:pt>
                <c:pt idx="1530">
                  <c:v>50482</c:v>
                </c:pt>
                <c:pt idx="1531">
                  <c:v>50489</c:v>
                </c:pt>
                <c:pt idx="1532">
                  <c:v>50496</c:v>
                </c:pt>
                <c:pt idx="1533">
                  <c:v>50503</c:v>
                </c:pt>
                <c:pt idx="1534">
                  <c:v>50510</c:v>
                </c:pt>
                <c:pt idx="1535">
                  <c:v>50517</c:v>
                </c:pt>
                <c:pt idx="1536">
                  <c:v>50524</c:v>
                </c:pt>
                <c:pt idx="1537">
                  <c:v>50531</c:v>
                </c:pt>
                <c:pt idx="1538">
                  <c:v>50538</c:v>
                </c:pt>
                <c:pt idx="1539">
                  <c:v>50545</c:v>
                </c:pt>
                <c:pt idx="1540">
                  <c:v>50552</c:v>
                </c:pt>
                <c:pt idx="1541">
                  <c:v>50559</c:v>
                </c:pt>
                <c:pt idx="1542">
                  <c:v>50566</c:v>
                </c:pt>
                <c:pt idx="1543">
                  <c:v>50573</c:v>
                </c:pt>
                <c:pt idx="1544">
                  <c:v>50580</c:v>
                </c:pt>
                <c:pt idx="1545">
                  <c:v>50587</c:v>
                </c:pt>
                <c:pt idx="1546">
                  <c:v>50594</c:v>
                </c:pt>
                <c:pt idx="1547">
                  <c:v>50601</c:v>
                </c:pt>
                <c:pt idx="1548">
                  <c:v>50608</c:v>
                </c:pt>
                <c:pt idx="1549">
                  <c:v>50615</c:v>
                </c:pt>
                <c:pt idx="1550">
                  <c:v>50622</c:v>
                </c:pt>
                <c:pt idx="1551">
                  <c:v>50629</c:v>
                </c:pt>
                <c:pt idx="1552">
                  <c:v>50636</c:v>
                </c:pt>
                <c:pt idx="1553">
                  <c:v>50643</c:v>
                </c:pt>
                <c:pt idx="1554">
                  <c:v>50650</c:v>
                </c:pt>
                <c:pt idx="1555">
                  <c:v>50657</c:v>
                </c:pt>
                <c:pt idx="1556">
                  <c:v>50664</c:v>
                </c:pt>
                <c:pt idx="1557">
                  <c:v>50671</c:v>
                </c:pt>
                <c:pt idx="1558">
                  <c:v>50678</c:v>
                </c:pt>
                <c:pt idx="1559">
                  <c:v>50685</c:v>
                </c:pt>
                <c:pt idx="1560">
                  <c:v>50692</c:v>
                </c:pt>
                <c:pt idx="1561">
                  <c:v>50699</c:v>
                </c:pt>
                <c:pt idx="1562">
                  <c:v>50706</c:v>
                </c:pt>
                <c:pt idx="1563">
                  <c:v>50713</c:v>
                </c:pt>
                <c:pt idx="1564">
                  <c:v>50720</c:v>
                </c:pt>
                <c:pt idx="1565">
                  <c:v>50727</c:v>
                </c:pt>
                <c:pt idx="1566">
                  <c:v>50734</c:v>
                </c:pt>
                <c:pt idx="1567">
                  <c:v>50741</c:v>
                </c:pt>
                <c:pt idx="1568">
                  <c:v>50748</c:v>
                </c:pt>
                <c:pt idx="1569">
                  <c:v>50755</c:v>
                </c:pt>
                <c:pt idx="1570">
                  <c:v>50762</c:v>
                </c:pt>
                <c:pt idx="1571">
                  <c:v>50769</c:v>
                </c:pt>
                <c:pt idx="1572">
                  <c:v>50776</c:v>
                </c:pt>
                <c:pt idx="1573">
                  <c:v>50783</c:v>
                </c:pt>
                <c:pt idx="1574">
                  <c:v>50790</c:v>
                </c:pt>
                <c:pt idx="1575">
                  <c:v>50797</c:v>
                </c:pt>
                <c:pt idx="1576">
                  <c:v>50804</c:v>
                </c:pt>
                <c:pt idx="1577">
                  <c:v>50811</c:v>
                </c:pt>
                <c:pt idx="1578">
                  <c:v>50818</c:v>
                </c:pt>
                <c:pt idx="1579">
                  <c:v>50825</c:v>
                </c:pt>
                <c:pt idx="1580">
                  <c:v>50832</c:v>
                </c:pt>
                <c:pt idx="1581">
                  <c:v>50839</c:v>
                </c:pt>
                <c:pt idx="1582">
                  <c:v>50846</c:v>
                </c:pt>
                <c:pt idx="1583">
                  <c:v>50853</c:v>
                </c:pt>
                <c:pt idx="1584">
                  <c:v>50860</c:v>
                </c:pt>
                <c:pt idx="1585">
                  <c:v>50867</c:v>
                </c:pt>
                <c:pt idx="1586">
                  <c:v>50874</c:v>
                </c:pt>
                <c:pt idx="1587">
                  <c:v>50881</c:v>
                </c:pt>
                <c:pt idx="1588">
                  <c:v>50888</c:v>
                </c:pt>
                <c:pt idx="1589">
                  <c:v>50895</c:v>
                </c:pt>
                <c:pt idx="1590">
                  <c:v>50902</c:v>
                </c:pt>
                <c:pt idx="1591">
                  <c:v>50909</c:v>
                </c:pt>
                <c:pt idx="1592">
                  <c:v>50916</c:v>
                </c:pt>
                <c:pt idx="1593">
                  <c:v>50923</c:v>
                </c:pt>
                <c:pt idx="1594">
                  <c:v>50930</c:v>
                </c:pt>
                <c:pt idx="1595">
                  <c:v>50937</c:v>
                </c:pt>
                <c:pt idx="1596">
                  <c:v>50944</c:v>
                </c:pt>
                <c:pt idx="1597">
                  <c:v>50951</c:v>
                </c:pt>
                <c:pt idx="1598">
                  <c:v>50958</c:v>
                </c:pt>
                <c:pt idx="1599">
                  <c:v>50965</c:v>
                </c:pt>
                <c:pt idx="1600">
                  <c:v>50972</c:v>
                </c:pt>
                <c:pt idx="1601">
                  <c:v>50979</c:v>
                </c:pt>
                <c:pt idx="1602">
                  <c:v>50986</c:v>
                </c:pt>
                <c:pt idx="1603">
                  <c:v>50993</c:v>
                </c:pt>
                <c:pt idx="1604">
                  <c:v>51000</c:v>
                </c:pt>
                <c:pt idx="1605">
                  <c:v>51007</c:v>
                </c:pt>
                <c:pt idx="1606">
                  <c:v>51014</c:v>
                </c:pt>
                <c:pt idx="1607">
                  <c:v>51021</c:v>
                </c:pt>
                <c:pt idx="1608">
                  <c:v>51028</c:v>
                </c:pt>
                <c:pt idx="1609">
                  <c:v>51035</c:v>
                </c:pt>
                <c:pt idx="1610">
                  <c:v>51042</c:v>
                </c:pt>
                <c:pt idx="1611">
                  <c:v>51049</c:v>
                </c:pt>
                <c:pt idx="1612">
                  <c:v>51056</c:v>
                </c:pt>
                <c:pt idx="1613">
                  <c:v>51063</c:v>
                </c:pt>
                <c:pt idx="1614">
                  <c:v>51070</c:v>
                </c:pt>
                <c:pt idx="1615">
                  <c:v>51077</c:v>
                </c:pt>
                <c:pt idx="1616">
                  <c:v>51084</c:v>
                </c:pt>
                <c:pt idx="1617">
                  <c:v>51091</c:v>
                </c:pt>
                <c:pt idx="1618">
                  <c:v>51098</c:v>
                </c:pt>
                <c:pt idx="1619">
                  <c:v>51105</c:v>
                </c:pt>
                <c:pt idx="1620">
                  <c:v>51112</c:v>
                </c:pt>
                <c:pt idx="1621">
                  <c:v>51119</c:v>
                </c:pt>
                <c:pt idx="1622">
                  <c:v>51126</c:v>
                </c:pt>
                <c:pt idx="1623">
                  <c:v>51133</c:v>
                </c:pt>
                <c:pt idx="1624">
                  <c:v>51140</c:v>
                </c:pt>
                <c:pt idx="1625">
                  <c:v>51147</c:v>
                </c:pt>
                <c:pt idx="1626">
                  <c:v>51154</c:v>
                </c:pt>
                <c:pt idx="1627">
                  <c:v>51161</c:v>
                </c:pt>
                <c:pt idx="1628">
                  <c:v>51168</c:v>
                </c:pt>
                <c:pt idx="1629">
                  <c:v>51175</c:v>
                </c:pt>
                <c:pt idx="1630">
                  <c:v>51182</c:v>
                </c:pt>
                <c:pt idx="1631">
                  <c:v>51189</c:v>
                </c:pt>
                <c:pt idx="1632">
                  <c:v>51196</c:v>
                </c:pt>
                <c:pt idx="1633">
                  <c:v>51203</c:v>
                </c:pt>
                <c:pt idx="1634">
                  <c:v>51210</c:v>
                </c:pt>
                <c:pt idx="1635">
                  <c:v>51217</c:v>
                </c:pt>
                <c:pt idx="1636">
                  <c:v>51224</c:v>
                </c:pt>
                <c:pt idx="1637">
                  <c:v>51231</c:v>
                </c:pt>
                <c:pt idx="1638">
                  <c:v>51238</c:v>
                </c:pt>
                <c:pt idx="1639">
                  <c:v>51245</c:v>
                </c:pt>
                <c:pt idx="1640">
                  <c:v>51252</c:v>
                </c:pt>
                <c:pt idx="1641">
                  <c:v>51260</c:v>
                </c:pt>
                <c:pt idx="1642">
                  <c:v>51267</c:v>
                </c:pt>
                <c:pt idx="1643">
                  <c:v>51274</c:v>
                </c:pt>
                <c:pt idx="1644">
                  <c:v>51281</c:v>
                </c:pt>
                <c:pt idx="1645">
                  <c:v>51288</c:v>
                </c:pt>
                <c:pt idx="1646">
                  <c:v>51295</c:v>
                </c:pt>
                <c:pt idx="1647">
                  <c:v>51302</c:v>
                </c:pt>
                <c:pt idx="1648">
                  <c:v>51309</c:v>
                </c:pt>
                <c:pt idx="1649">
                  <c:v>51316</c:v>
                </c:pt>
                <c:pt idx="1650">
                  <c:v>51323</c:v>
                </c:pt>
                <c:pt idx="1651">
                  <c:v>51330</c:v>
                </c:pt>
                <c:pt idx="1652">
                  <c:v>51337</c:v>
                </c:pt>
                <c:pt idx="1653">
                  <c:v>51344</c:v>
                </c:pt>
                <c:pt idx="1654">
                  <c:v>51351</c:v>
                </c:pt>
                <c:pt idx="1655">
                  <c:v>51358</c:v>
                </c:pt>
                <c:pt idx="1656">
                  <c:v>51365</c:v>
                </c:pt>
                <c:pt idx="1657">
                  <c:v>51372</c:v>
                </c:pt>
                <c:pt idx="1658">
                  <c:v>51379</c:v>
                </c:pt>
                <c:pt idx="1659">
                  <c:v>51386</c:v>
                </c:pt>
                <c:pt idx="1660">
                  <c:v>51393</c:v>
                </c:pt>
                <c:pt idx="1661">
                  <c:v>51400</c:v>
                </c:pt>
                <c:pt idx="1662">
                  <c:v>51407</c:v>
                </c:pt>
                <c:pt idx="1663">
                  <c:v>51414</c:v>
                </c:pt>
                <c:pt idx="1664">
                  <c:v>51421</c:v>
                </c:pt>
                <c:pt idx="1665">
                  <c:v>51428</c:v>
                </c:pt>
                <c:pt idx="1666">
                  <c:v>51435</c:v>
                </c:pt>
                <c:pt idx="1667">
                  <c:v>51442</c:v>
                </c:pt>
                <c:pt idx="1668">
                  <c:v>51449</c:v>
                </c:pt>
                <c:pt idx="1669">
                  <c:v>51456</c:v>
                </c:pt>
                <c:pt idx="1670">
                  <c:v>51463</c:v>
                </c:pt>
                <c:pt idx="1671">
                  <c:v>51470</c:v>
                </c:pt>
                <c:pt idx="1672">
                  <c:v>51477</c:v>
                </c:pt>
                <c:pt idx="1673">
                  <c:v>51484</c:v>
                </c:pt>
                <c:pt idx="1674">
                  <c:v>51491</c:v>
                </c:pt>
                <c:pt idx="1675">
                  <c:v>51501</c:v>
                </c:pt>
                <c:pt idx="1676">
                  <c:v>51508</c:v>
                </c:pt>
                <c:pt idx="1677">
                  <c:v>51515</c:v>
                </c:pt>
                <c:pt idx="1678">
                  <c:v>51522</c:v>
                </c:pt>
                <c:pt idx="1679">
                  <c:v>51529</c:v>
                </c:pt>
                <c:pt idx="1680">
                  <c:v>51536</c:v>
                </c:pt>
                <c:pt idx="1681">
                  <c:v>51543</c:v>
                </c:pt>
                <c:pt idx="1682">
                  <c:v>51550</c:v>
                </c:pt>
                <c:pt idx="1683">
                  <c:v>51557</c:v>
                </c:pt>
                <c:pt idx="1684">
                  <c:v>51564</c:v>
                </c:pt>
                <c:pt idx="1685">
                  <c:v>51571</c:v>
                </c:pt>
                <c:pt idx="1686">
                  <c:v>51578</c:v>
                </c:pt>
                <c:pt idx="1687">
                  <c:v>51585</c:v>
                </c:pt>
                <c:pt idx="1688">
                  <c:v>51592</c:v>
                </c:pt>
                <c:pt idx="1689">
                  <c:v>51599</c:v>
                </c:pt>
                <c:pt idx="1690">
                  <c:v>51606</c:v>
                </c:pt>
                <c:pt idx="1691">
                  <c:v>51615</c:v>
                </c:pt>
                <c:pt idx="1692">
                  <c:v>51620</c:v>
                </c:pt>
                <c:pt idx="1693">
                  <c:v>51627</c:v>
                </c:pt>
                <c:pt idx="1694">
                  <c:v>51634</c:v>
                </c:pt>
                <c:pt idx="1695">
                  <c:v>51641</c:v>
                </c:pt>
                <c:pt idx="1696">
                  <c:v>51648</c:v>
                </c:pt>
                <c:pt idx="1697">
                  <c:v>51655</c:v>
                </c:pt>
                <c:pt idx="1698">
                  <c:v>51662</c:v>
                </c:pt>
                <c:pt idx="1699">
                  <c:v>51669</c:v>
                </c:pt>
                <c:pt idx="1700">
                  <c:v>51676</c:v>
                </c:pt>
                <c:pt idx="1701">
                  <c:v>51683</c:v>
                </c:pt>
                <c:pt idx="1702">
                  <c:v>51690</c:v>
                </c:pt>
                <c:pt idx="1703">
                  <c:v>51697</c:v>
                </c:pt>
                <c:pt idx="1704">
                  <c:v>51704</c:v>
                </c:pt>
                <c:pt idx="1705">
                  <c:v>51711</c:v>
                </c:pt>
                <c:pt idx="1706">
                  <c:v>51718</c:v>
                </c:pt>
                <c:pt idx="1707">
                  <c:v>51725</c:v>
                </c:pt>
                <c:pt idx="1708">
                  <c:v>51732</c:v>
                </c:pt>
                <c:pt idx="1709">
                  <c:v>51739</c:v>
                </c:pt>
                <c:pt idx="1710">
                  <c:v>51746</c:v>
                </c:pt>
                <c:pt idx="1711">
                  <c:v>51753</c:v>
                </c:pt>
                <c:pt idx="1712">
                  <c:v>51760</c:v>
                </c:pt>
                <c:pt idx="1713">
                  <c:v>51767</c:v>
                </c:pt>
                <c:pt idx="1714">
                  <c:v>51774</c:v>
                </c:pt>
                <c:pt idx="1715">
                  <c:v>51781</c:v>
                </c:pt>
                <c:pt idx="1716">
                  <c:v>51788</c:v>
                </c:pt>
                <c:pt idx="1717">
                  <c:v>51795</c:v>
                </c:pt>
                <c:pt idx="1718">
                  <c:v>51802</c:v>
                </c:pt>
                <c:pt idx="1719">
                  <c:v>51809</c:v>
                </c:pt>
                <c:pt idx="1720">
                  <c:v>51816</c:v>
                </c:pt>
                <c:pt idx="1721">
                  <c:v>51823</c:v>
                </c:pt>
                <c:pt idx="1722">
                  <c:v>51830</c:v>
                </c:pt>
                <c:pt idx="1723">
                  <c:v>51837</c:v>
                </c:pt>
                <c:pt idx="1724">
                  <c:v>51844</c:v>
                </c:pt>
                <c:pt idx="1725">
                  <c:v>51851</c:v>
                </c:pt>
                <c:pt idx="1726">
                  <c:v>51858</c:v>
                </c:pt>
                <c:pt idx="1727">
                  <c:v>51866</c:v>
                </c:pt>
                <c:pt idx="1728">
                  <c:v>51873</c:v>
                </c:pt>
                <c:pt idx="1729">
                  <c:v>51880</c:v>
                </c:pt>
                <c:pt idx="1730">
                  <c:v>51887</c:v>
                </c:pt>
                <c:pt idx="1731">
                  <c:v>51894</c:v>
                </c:pt>
                <c:pt idx="1732">
                  <c:v>51901</c:v>
                </c:pt>
                <c:pt idx="1733">
                  <c:v>51908</c:v>
                </c:pt>
                <c:pt idx="1734">
                  <c:v>51915</c:v>
                </c:pt>
                <c:pt idx="1735">
                  <c:v>51922</c:v>
                </c:pt>
                <c:pt idx="1736">
                  <c:v>51929</c:v>
                </c:pt>
                <c:pt idx="1737">
                  <c:v>51936</c:v>
                </c:pt>
                <c:pt idx="1738">
                  <c:v>51943</c:v>
                </c:pt>
                <c:pt idx="1739">
                  <c:v>51950</c:v>
                </c:pt>
                <c:pt idx="1740">
                  <c:v>51957</c:v>
                </c:pt>
                <c:pt idx="1741">
                  <c:v>51966</c:v>
                </c:pt>
                <c:pt idx="1742">
                  <c:v>51973</c:v>
                </c:pt>
                <c:pt idx="1743">
                  <c:v>51980</c:v>
                </c:pt>
                <c:pt idx="1744">
                  <c:v>51988</c:v>
                </c:pt>
                <c:pt idx="1745">
                  <c:v>51994</c:v>
                </c:pt>
                <c:pt idx="1746">
                  <c:v>52001</c:v>
                </c:pt>
                <c:pt idx="1747">
                  <c:v>52008</c:v>
                </c:pt>
                <c:pt idx="1748">
                  <c:v>52015</c:v>
                </c:pt>
                <c:pt idx="1749">
                  <c:v>52022</c:v>
                </c:pt>
                <c:pt idx="1750">
                  <c:v>52029</c:v>
                </c:pt>
                <c:pt idx="1751">
                  <c:v>52036</c:v>
                </c:pt>
                <c:pt idx="1752">
                  <c:v>52043</c:v>
                </c:pt>
                <c:pt idx="1753">
                  <c:v>52050</c:v>
                </c:pt>
                <c:pt idx="1754">
                  <c:v>52057</c:v>
                </c:pt>
                <c:pt idx="1755">
                  <c:v>52064</c:v>
                </c:pt>
                <c:pt idx="1756">
                  <c:v>52071</c:v>
                </c:pt>
                <c:pt idx="1757">
                  <c:v>52078</c:v>
                </c:pt>
                <c:pt idx="1758">
                  <c:v>52085</c:v>
                </c:pt>
                <c:pt idx="1759">
                  <c:v>52092</c:v>
                </c:pt>
                <c:pt idx="1760">
                  <c:v>52099</c:v>
                </c:pt>
                <c:pt idx="1761">
                  <c:v>52106</c:v>
                </c:pt>
                <c:pt idx="1762">
                  <c:v>52113</c:v>
                </c:pt>
                <c:pt idx="1763">
                  <c:v>52120</c:v>
                </c:pt>
                <c:pt idx="1764">
                  <c:v>52127</c:v>
                </c:pt>
                <c:pt idx="1765">
                  <c:v>52134</c:v>
                </c:pt>
                <c:pt idx="1766">
                  <c:v>52141</c:v>
                </c:pt>
                <c:pt idx="1767">
                  <c:v>52148</c:v>
                </c:pt>
                <c:pt idx="1768">
                  <c:v>52155</c:v>
                </c:pt>
                <c:pt idx="1769">
                  <c:v>52162</c:v>
                </c:pt>
                <c:pt idx="1770">
                  <c:v>52169</c:v>
                </c:pt>
                <c:pt idx="1771">
                  <c:v>52176</c:v>
                </c:pt>
                <c:pt idx="1772">
                  <c:v>52183</c:v>
                </c:pt>
                <c:pt idx="1773">
                  <c:v>52190</c:v>
                </c:pt>
                <c:pt idx="1774">
                  <c:v>52197</c:v>
                </c:pt>
                <c:pt idx="1775">
                  <c:v>52204</c:v>
                </c:pt>
                <c:pt idx="1776">
                  <c:v>52211</c:v>
                </c:pt>
                <c:pt idx="1777">
                  <c:v>52218</c:v>
                </c:pt>
                <c:pt idx="1778">
                  <c:v>52229</c:v>
                </c:pt>
                <c:pt idx="1779">
                  <c:v>52233</c:v>
                </c:pt>
                <c:pt idx="1780">
                  <c:v>52239</c:v>
                </c:pt>
                <c:pt idx="1781">
                  <c:v>52246</c:v>
                </c:pt>
                <c:pt idx="1782">
                  <c:v>52253</c:v>
                </c:pt>
                <c:pt idx="1783">
                  <c:v>52260</c:v>
                </c:pt>
                <c:pt idx="1784">
                  <c:v>52267</c:v>
                </c:pt>
                <c:pt idx="1785">
                  <c:v>52274</c:v>
                </c:pt>
                <c:pt idx="1786">
                  <c:v>52281</c:v>
                </c:pt>
                <c:pt idx="1787">
                  <c:v>52288</c:v>
                </c:pt>
                <c:pt idx="1788">
                  <c:v>52295</c:v>
                </c:pt>
                <c:pt idx="1789">
                  <c:v>52302</c:v>
                </c:pt>
                <c:pt idx="1790">
                  <c:v>52309</c:v>
                </c:pt>
                <c:pt idx="1791">
                  <c:v>52316</c:v>
                </c:pt>
                <c:pt idx="1792">
                  <c:v>52323</c:v>
                </c:pt>
                <c:pt idx="1793">
                  <c:v>52330</c:v>
                </c:pt>
                <c:pt idx="1794">
                  <c:v>52337</c:v>
                </c:pt>
                <c:pt idx="1795">
                  <c:v>52344</c:v>
                </c:pt>
                <c:pt idx="1796">
                  <c:v>52351</c:v>
                </c:pt>
                <c:pt idx="1797">
                  <c:v>52358</c:v>
                </c:pt>
                <c:pt idx="1798">
                  <c:v>52365</c:v>
                </c:pt>
                <c:pt idx="1799">
                  <c:v>52372</c:v>
                </c:pt>
                <c:pt idx="1800">
                  <c:v>52379</c:v>
                </c:pt>
                <c:pt idx="1801">
                  <c:v>52386</c:v>
                </c:pt>
                <c:pt idx="1802">
                  <c:v>52393</c:v>
                </c:pt>
                <c:pt idx="1803">
                  <c:v>52400</c:v>
                </c:pt>
                <c:pt idx="1804">
                  <c:v>52407</c:v>
                </c:pt>
                <c:pt idx="1805">
                  <c:v>52414</c:v>
                </c:pt>
                <c:pt idx="1806">
                  <c:v>52421</c:v>
                </c:pt>
                <c:pt idx="1807">
                  <c:v>52428</c:v>
                </c:pt>
                <c:pt idx="1808">
                  <c:v>52435</c:v>
                </c:pt>
                <c:pt idx="1809">
                  <c:v>52442</c:v>
                </c:pt>
                <c:pt idx="1810">
                  <c:v>52449</c:v>
                </c:pt>
                <c:pt idx="1811">
                  <c:v>52456</c:v>
                </c:pt>
                <c:pt idx="1812">
                  <c:v>52463</c:v>
                </c:pt>
                <c:pt idx="1813">
                  <c:v>52470</c:v>
                </c:pt>
                <c:pt idx="1814">
                  <c:v>52477</c:v>
                </c:pt>
                <c:pt idx="1815">
                  <c:v>52484</c:v>
                </c:pt>
                <c:pt idx="1816">
                  <c:v>52491</c:v>
                </c:pt>
                <c:pt idx="1817">
                  <c:v>52498</c:v>
                </c:pt>
                <c:pt idx="1818">
                  <c:v>52505</c:v>
                </c:pt>
                <c:pt idx="1819">
                  <c:v>52512</c:v>
                </c:pt>
                <c:pt idx="1820">
                  <c:v>52519</c:v>
                </c:pt>
                <c:pt idx="1821">
                  <c:v>52526</c:v>
                </c:pt>
                <c:pt idx="1822">
                  <c:v>52533</c:v>
                </c:pt>
                <c:pt idx="1823">
                  <c:v>52540</c:v>
                </c:pt>
                <c:pt idx="1824">
                  <c:v>52547</c:v>
                </c:pt>
                <c:pt idx="1825">
                  <c:v>52554</c:v>
                </c:pt>
                <c:pt idx="1826">
                  <c:v>52561</c:v>
                </c:pt>
                <c:pt idx="1827">
                  <c:v>52568</c:v>
                </c:pt>
                <c:pt idx="1828">
                  <c:v>52575</c:v>
                </c:pt>
                <c:pt idx="1829">
                  <c:v>52582</c:v>
                </c:pt>
                <c:pt idx="1830">
                  <c:v>52589</c:v>
                </c:pt>
                <c:pt idx="1831">
                  <c:v>52596</c:v>
                </c:pt>
                <c:pt idx="1832">
                  <c:v>52603</c:v>
                </c:pt>
                <c:pt idx="1833">
                  <c:v>52610</c:v>
                </c:pt>
                <c:pt idx="1834">
                  <c:v>52617</c:v>
                </c:pt>
                <c:pt idx="1835">
                  <c:v>52624</c:v>
                </c:pt>
                <c:pt idx="1836">
                  <c:v>52631</c:v>
                </c:pt>
                <c:pt idx="1837">
                  <c:v>52638</c:v>
                </c:pt>
                <c:pt idx="1838">
                  <c:v>52645</c:v>
                </c:pt>
                <c:pt idx="1839">
                  <c:v>52652</c:v>
                </c:pt>
                <c:pt idx="1840">
                  <c:v>52659</c:v>
                </c:pt>
                <c:pt idx="1841">
                  <c:v>52666</c:v>
                </c:pt>
                <c:pt idx="1842">
                  <c:v>52673</c:v>
                </c:pt>
                <c:pt idx="1843">
                  <c:v>52680</c:v>
                </c:pt>
                <c:pt idx="1844">
                  <c:v>52687</c:v>
                </c:pt>
                <c:pt idx="1845">
                  <c:v>52694</c:v>
                </c:pt>
                <c:pt idx="1846">
                  <c:v>52701</c:v>
                </c:pt>
                <c:pt idx="1847">
                  <c:v>52708</c:v>
                </c:pt>
                <c:pt idx="1848">
                  <c:v>52715</c:v>
                </c:pt>
                <c:pt idx="1849">
                  <c:v>52722</c:v>
                </c:pt>
                <c:pt idx="1850">
                  <c:v>52729</c:v>
                </c:pt>
                <c:pt idx="1851">
                  <c:v>52736</c:v>
                </c:pt>
                <c:pt idx="1852">
                  <c:v>52743</c:v>
                </c:pt>
                <c:pt idx="1853">
                  <c:v>52750</c:v>
                </c:pt>
                <c:pt idx="1854">
                  <c:v>52757</c:v>
                </c:pt>
                <c:pt idx="1855">
                  <c:v>52764</c:v>
                </c:pt>
                <c:pt idx="1856">
                  <c:v>52771</c:v>
                </c:pt>
                <c:pt idx="1857">
                  <c:v>52778</c:v>
                </c:pt>
                <c:pt idx="1858">
                  <c:v>52785</c:v>
                </c:pt>
                <c:pt idx="1859">
                  <c:v>52792</c:v>
                </c:pt>
                <c:pt idx="1860">
                  <c:v>52799</c:v>
                </c:pt>
                <c:pt idx="1861">
                  <c:v>52806</c:v>
                </c:pt>
                <c:pt idx="1862">
                  <c:v>52813</c:v>
                </c:pt>
                <c:pt idx="1863">
                  <c:v>52820</c:v>
                </c:pt>
                <c:pt idx="1864">
                  <c:v>52827</c:v>
                </c:pt>
                <c:pt idx="1865">
                  <c:v>52834</c:v>
                </c:pt>
                <c:pt idx="1866">
                  <c:v>52841</c:v>
                </c:pt>
                <c:pt idx="1867">
                  <c:v>52848</c:v>
                </c:pt>
                <c:pt idx="1868">
                  <c:v>52855</c:v>
                </c:pt>
                <c:pt idx="1869">
                  <c:v>52862</c:v>
                </c:pt>
                <c:pt idx="1870">
                  <c:v>52869</c:v>
                </c:pt>
                <c:pt idx="1871">
                  <c:v>52876</c:v>
                </c:pt>
                <c:pt idx="1872">
                  <c:v>52883</c:v>
                </c:pt>
                <c:pt idx="1873">
                  <c:v>52890</c:v>
                </c:pt>
                <c:pt idx="1874">
                  <c:v>52897</c:v>
                </c:pt>
                <c:pt idx="1875">
                  <c:v>52904</c:v>
                </c:pt>
                <c:pt idx="1876">
                  <c:v>52911</c:v>
                </c:pt>
                <c:pt idx="1877">
                  <c:v>52918</c:v>
                </c:pt>
                <c:pt idx="1878">
                  <c:v>52925</c:v>
                </c:pt>
                <c:pt idx="1879">
                  <c:v>52932</c:v>
                </c:pt>
                <c:pt idx="1880">
                  <c:v>52939</c:v>
                </c:pt>
                <c:pt idx="1881">
                  <c:v>52946</c:v>
                </c:pt>
                <c:pt idx="1882">
                  <c:v>52953</c:v>
                </c:pt>
                <c:pt idx="1883">
                  <c:v>52960</c:v>
                </c:pt>
                <c:pt idx="1884">
                  <c:v>52967</c:v>
                </c:pt>
                <c:pt idx="1885">
                  <c:v>52974</c:v>
                </c:pt>
                <c:pt idx="1886">
                  <c:v>52981</c:v>
                </c:pt>
                <c:pt idx="1887">
                  <c:v>52988</c:v>
                </c:pt>
                <c:pt idx="1888">
                  <c:v>52995</c:v>
                </c:pt>
                <c:pt idx="1889">
                  <c:v>53002</c:v>
                </c:pt>
                <c:pt idx="1890">
                  <c:v>53009</c:v>
                </c:pt>
                <c:pt idx="1891">
                  <c:v>53016</c:v>
                </c:pt>
                <c:pt idx="1892">
                  <c:v>53023</c:v>
                </c:pt>
                <c:pt idx="1893">
                  <c:v>53030</c:v>
                </c:pt>
                <c:pt idx="1894">
                  <c:v>53037</c:v>
                </c:pt>
                <c:pt idx="1895">
                  <c:v>53044</c:v>
                </c:pt>
                <c:pt idx="1896">
                  <c:v>53051</c:v>
                </c:pt>
                <c:pt idx="1897">
                  <c:v>53058</c:v>
                </c:pt>
                <c:pt idx="1898">
                  <c:v>53065</c:v>
                </c:pt>
                <c:pt idx="1899">
                  <c:v>53072</c:v>
                </c:pt>
                <c:pt idx="1900">
                  <c:v>53079</c:v>
                </c:pt>
                <c:pt idx="1901">
                  <c:v>53086</c:v>
                </c:pt>
                <c:pt idx="1902">
                  <c:v>53093</c:v>
                </c:pt>
                <c:pt idx="1903">
                  <c:v>53100</c:v>
                </c:pt>
                <c:pt idx="1904">
                  <c:v>53107</c:v>
                </c:pt>
                <c:pt idx="1905">
                  <c:v>53114</c:v>
                </c:pt>
                <c:pt idx="1906">
                  <c:v>53121</c:v>
                </c:pt>
                <c:pt idx="1907">
                  <c:v>53128</c:v>
                </c:pt>
                <c:pt idx="1908">
                  <c:v>53135</c:v>
                </c:pt>
                <c:pt idx="1909">
                  <c:v>53142</c:v>
                </c:pt>
                <c:pt idx="1910">
                  <c:v>53149</c:v>
                </c:pt>
                <c:pt idx="1911">
                  <c:v>53156</c:v>
                </c:pt>
                <c:pt idx="1912">
                  <c:v>53163</c:v>
                </c:pt>
                <c:pt idx="1913">
                  <c:v>53170</c:v>
                </c:pt>
                <c:pt idx="1914">
                  <c:v>53177</c:v>
                </c:pt>
                <c:pt idx="1915">
                  <c:v>53184</c:v>
                </c:pt>
                <c:pt idx="1916">
                  <c:v>53191</c:v>
                </c:pt>
                <c:pt idx="1917">
                  <c:v>53198</c:v>
                </c:pt>
                <c:pt idx="1918">
                  <c:v>53205</c:v>
                </c:pt>
                <c:pt idx="1919">
                  <c:v>53212</c:v>
                </c:pt>
                <c:pt idx="1920">
                  <c:v>53219</c:v>
                </c:pt>
                <c:pt idx="1921">
                  <c:v>53226</c:v>
                </c:pt>
                <c:pt idx="1922">
                  <c:v>53233</c:v>
                </c:pt>
                <c:pt idx="1923">
                  <c:v>53240</c:v>
                </c:pt>
                <c:pt idx="1924">
                  <c:v>53247</c:v>
                </c:pt>
                <c:pt idx="1925">
                  <c:v>53254</c:v>
                </c:pt>
                <c:pt idx="1926">
                  <c:v>53261</c:v>
                </c:pt>
                <c:pt idx="1927">
                  <c:v>53268</c:v>
                </c:pt>
                <c:pt idx="1928">
                  <c:v>53275</c:v>
                </c:pt>
                <c:pt idx="1929">
                  <c:v>53282</c:v>
                </c:pt>
                <c:pt idx="1930">
                  <c:v>53289</c:v>
                </c:pt>
                <c:pt idx="1931">
                  <c:v>53296</c:v>
                </c:pt>
                <c:pt idx="1932">
                  <c:v>53303</c:v>
                </c:pt>
                <c:pt idx="1933">
                  <c:v>53310</c:v>
                </c:pt>
                <c:pt idx="1934">
                  <c:v>53317</c:v>
                </c:pt>
                <c:pt idx="1935">
                  <c:v>53325</c:v>
                </c:pt>
                <c:pt idx="1936">
                  <c:v>53332</c:v>
                </c:pt>
                <c:pt idx="1937">
                  <c:v>53339</c:v>
                </c:pt>
                <c:pt idx="1938">
                  <c:v>53346</c:v>
                </c:pt>
                <c:pt idx="1939">
                  <c:v>53353</c:v>
                </c:pt>
                <c:pt idx="1940">
                  <c:v>53360</c:v>
                </c:pt>
                <c:pt idx="1941">
                  <c:v>53367</c:v>
                </c:pt>
                <c:pt idx="1942">
                  <c:v>53374</c:v>
                </c:pt>
                <c:pt idx="1943">
                  <c:v>53381</c:v>
                </c:pt>
                <c:pt idx="1944">
                  <c:v>53388</c:v>
                </c:pt>
                <c:pt idx="1945">
                  <c:v>53395</c:v>
                </c:pt>
                <c:pt idx="1946">
                  <c:v>53402</c:v>
                </c:pt>
                <c:pt idx="1947">
                  <c:v>53413</c:v>
                </c:pt>
                <c:pt idx="1948">
                  <c:v>53416</c:v>
                </c:pt>
                <c:pt idx="1949">
                  <c:v>53423</c:v>
                </c:pt>
                <c:pt idx="1950">
                  <c:v>53430</c:v>
                </c:pt>
                <c:pt idx="1951">
                  <c:v>53437</c:v>
                </c:pt>
                <c:pt idx="1952">
                  <c:v>53444</c:v>
                </c:pt>
                <c:pt idx="1953">
                  <c:v>53451</c:v>
                </c:pt>
                <c:pt idx="1954">
                  <c:v>53458</c:v>
                </c:pt>
                <c:pt idx="1955">
                  <c:v>53465</c:v>
                </c:pt>
                <c:pt idx="1956">
                  <c:v>53472</c:v>
                </c:pt>
                <c:pt idx="1957">
                  <c:v>53479</c:v>
                </c:pt>
                <c:pt idx="1958">
                  <c:v>53486</c:v>
                </c:pt>
                <c:pt idx="1959">
                  <c:v>53493</c:v>
                </c:pt>
                <c:pt idx="1960">
                  <c:v>53500</c:v>
                </c:pt>
                <c:pt idx="1961">
                  <c:v>53507</c:v>
                </c:pt>
                <c:pt idx="1962">
                  <c:v>53514</c:v>
                </c:pt>
                <c:pt idx="1963">
                  <c:v>53521</c:v>
                </c:pt>
                <c:pt idx="1964">
                  <c:v>53528</c:v>
                </c:pt>
                <c:pt idx="1965">
                  <c:v>53535</c:v>
                </c:pt>
                <c:pt idx="1966">
                  <c:v>53542</c:v>
                </c:pt>
                <c:pt idx="1967">
                  <c:v>53549</c:v>
                </c:pt>
                <c:pt idx="1968">
                  <c:v>53556</c:v>
                </c:pt>
                <c:pt idx="1969">
                  <c:v>53563</c:v>
                </c:pt>
                <c:pt idx="1970">
                  <c:v>53570</c:v>
                </c:pt>
                <c:pt idx="1971">
                  <c:v>53577</c:v>
                </c:pt>
                <c:pt idx="1972">
                  <c:v>53584</c:v>
                </c:pt>
                <c:pt idx="1973">
                  <c:v>53591</c:v>
                </c:pt>
                <c:pt idx="1974">
                  <c:v>53598</c:v>
                </c:pt>
                <c:pt idx="1975">
                  <c:v>53605</c:v>
                </c:pt>
                <c:pt idx="1976">
                  <c:v>53612</c:v>
                </c:pt>
                <c:pt idx="1977">
                  <c:v>53619</c:v>
                </c:pt>
                <c:pt idx="1978">
                  <c:v>53626</c:v>
                </c:pt>
                <c:pt idx="1979">
                  <c:v>53633</c:v>
                </c:pt>
                <c:pt idx="1980">
                  <c:v>53640</c:v>
                </c:pt>
                <c:pt idx="1981">
                  <c:v>53647</c:v>
                </c:pt>
                <c:pt idx="1982">
                  <c:v>53654</c:v>
                </c:pt>
                <c:pt idx="1983">
                  <c:v>53661</c:v>
                </c:pt>
                <c:pt idx="1984">
                  <c:v>53668</c:v>
                </c:pt>
                <c:pt idx="1985">
                  <c:v>53675</c:v>
                </c:pt>
                <c:pt idx="1986">
                  <c:v>53682</c:v>
                </c:pt>
                <c:pt idx="1987">
                  <c:v>53692</c:v>
                </c:pt>
                <c:pt idx="1988">
                  <c:v>53699</c:v>
                </c:pt>
                <c:pt idx="1989">
                  <c:v>53706</c:v>
                </c:pt>
                <c:pt idx="1990">
                  <c:v>53713</c:v>
                </c:pt>
                <c:pt idx="1991">
                  <c:v>53720</c:v>
                </c:pt>
                <c:pt idx="1992">
                  <c:v>53727</c:v>
                </c:pt>
                <c:pt idx="1993">
                  <c:v>53734</c:v>
                </c:pt>
                <c:pt idx="1994">
                  <c:v>53741</c:v>
                </c:pt>
                <c:pt idx="1995">
                  <c:v>53748</c:v>
                </c:pt>
                <c:pt idx="1996">
                  <c:v>53755</c:v>
                </c:pt>
                <c:pt idx="1997">
                  <c:v>53762</c:v>
                </c:pt>
                <c:pt idx="1998">
                  <c:v>53769</c:v>
                </c:pt>
                <c:pt idx="1999">
                  <c:v>53776</c:v>
                </c:pt>
                <c:pt idx="2000">
                  <c:v>53783</c:v>
                </c:pt>
                <c:pt idx="2001">
                  <c:v>53790</c:v>
                </c:pt>
                <c:pt idx="2002">
                  <c:v>53799</c:v>
                </c:pt>
                <c:pt idx="2003">
                  <c:v>53804</c:v>
                </c:pt>
                <c:pt idx="2004">
                  <c:v>53811</c:v>
                </c:pt>
                <c:pt idx="2005">
                  <c:v>53818</c:v>
                </c:pt>
                <c:pt idx="2006">
                  <c:v>53825</c:v>
                </c:pt>
                <c:pt idx="2007">
                  <c:v>53832</c:v>
                </c:pt>
                <c:pt idx="2008">
                  <c:v>53839</c:v>
                </c:pt>
                <c:pt idx="2009">
                  <c:v>53846</c:v>
                </c:pt>
                <c:pt idx="2010">
                  <c:v>53853</c:v>
                </c:pt>
                <c:pt idx="2011">
                  <c:v>53860</c:v>
                </c:pt>
                <c:pt idx="2012">
                  <c:v>53867</c:v>
                </c:pt>
                <c:pt idx="2013">
                  <c:v>53874</c:v>
                </c:pt>
                <c:pt idx="2014">
                  <c:v>53881</c:v>
                </c:pt>
                <c:pt idx="2015">
                  <c:v>53888</c:v>
                </c:pt>
                <c:pt idx="2016">
                  <c:v>53895</c:v>
                </c:pt>
                <c:pt idx="2017">
                  <c:v>53902</c:v>
                </c:pt>
                <c:pt idx="2018">
                  <c:v>53909</c:v>
                </c:pt>
                <c:pt idx="2019">
                  <c:v>53916</c:v>
                </c:pt>
                <c:pt idx="2020">
                  <c:v>53923</c:v>
                </c:pt>
                <c:pt idx="2021">
                  <c:v>53930</c:v>
                </c:pt>
                <c:pt idx="2022">
                  <c:v>53937</c:v>
                </c:pt>
                <c:pt idx="2023">
                  <c:v>53944</c:v>
                </c:pt>
                <c:pt idx="2024">
                  <c:v>53951</c:v>
                </c:pt>
                <c:pt idx="2025">
                  <c:v>53958</c:v>
                </c:pt>
                <c:pt idx="2026">
                  <c:v>53965</c:v>
                </c:pt>
                <c:pt idx="2027">
                  <c:v>53972</c:v>
                </c:pt>
                <c:pt idx="2028">
                  <c:v>53979</c:v>
                </c:pt>
                <c:pt idx="2029">
                  <c:v>53986</c:v>
                </c:pt>
                <c:pt idx="2030">
                  <c:v>53993</c:v>
                </c:pt>
                <c:pt idx="2031">
                  <c:v>54000</c:v>
                </c:pt>
                <c:pt idx="2032">
                  <c:v>54007</c:v>
                </c:pt>
                <c:pt idx="2033">
                  <c:v>54014</c:v>
                </c:pt>
                <c:pt idx="2034">
                  <c:v>54021</c:v>
                </c:pt>
                <c:pt idx="2035">
                  <c:v>54028</c:v>
                </c:pt>
                <c:pt idx="2036">
                  <c:v>54035</c:v>
                </c:pt>
                <c:pt idx="2037">
                  <c:v>54042</c:v>
                </c:pt>
                <c:pt idx="2038">
                  <c:v>54049</c:v>
                </c:pt>
                <c:pt idx="2039">
                  <c:v>54057</c:v>
                </c:pt>
                <c:pt idx="2040">
                  <c:v>54064</c:v>
                </c:pt>
                <c:pt idx="2041">
                  <c:v>54071</c:v>
                </c:pt>
                <c:pt idx="2042">
                  <c:v>54078</c:v>
                </c:pt>
                <c:pt idx="2043">
                  <c:v>54085</c:v>
                </c:pt>
                <c:pt idx="2044">
                  <c:v>54092</c:v>
                </c:pt>
                <c:pt idx="2045">
                  <c:v>54099</c:v>
                </c:pt>
                <c:pt idx="2046">
                  <c:v>54106</c:v>
                </c:pt>
                <c:pt idx="2047">
                  <c:v>54113</c:v>
                </c:pt>
                <c:pt idx="2048">
                  <c:v>54120</c:v>
                </c:pt>
                <c:pt idx="2049">
                  <c:v>54127</c:v>
                </c:pt>
                <c:pt idx="2050">
                  <c:v>54134</c:v>
                </c:pt>
                <c:pt idx="2051">
                  <c:v>54141</c:v>
                </c:pt>
                <c:pt idx="2052">
                  <c:v>54148</c:v>
                </c:pt>
                <c:pt idx="2053">
                  <c:v>54157</c:v>
                </c:pt>
                <c:pt idx="2054">
                  <c:v>54164</c:v>
                </c:pt>
                <c:pt idx="2055">
                  <c:v>54171</c:v>
                </c:pt>
                <c:pt idx="2056">
                  <c:v>54178</c:v>
                </c:pt>
                <c:pt idx="2057">
                  <c:v>54185</c:v>
                </c:pt>
                <c:pt idx="2058">
                  <c:v>54192</c:v>
                </c:pt>
                <c:pt idx="2059">
                  <c:v>54199</c:v>
                </c:pt>
                <c:pt idx="2060">
                  <c:v>54206</c:v>
                </c:pt>
                <c:pt idx="2061">
                  <c:v>54213</c:v>
                </c:pt>
                <c:pt idx="2062">
                  <c:v>54220</c:v>
                </c:pt>
                <c:pt idx="2063">
                  <c:v>54227</c:v>
                </c:pt>
                <c:pt idx="2064">
                  <c:v>54234</c:v>
                </c:pt>
                <c:pt idx="2065">
                  <c:v>54241</c:v>
                </c:pt>
                <c:pt idx="2066">
                  <c:v>54248</c:v>
                </c:pt>
                <c:pt idx="2067">
                  <c:v>54255</c:v>
                </c:pt>
                <c:pt idx="2068">
                  <c:v>54262</c:v>
                </c:pt>
                <c:pt idx="2069">
                  <c:v>54269</c:v>
                </c:pt>
                <c:pt idx="2070">
                  <c:v>54276</c:v>
                </c:pt>
                <c:pt idx="2071">
                  <c:v>54283</c:v>
                </c:pt>
                <c:pt idx="2072">
                  <c:v>54290</c:v>
                </c:pt>
                <c:pt idx="2073">
                  <c:v>54297</c:v>
                </c:pt>
                <c:pt idx="2074">
                  <c:v>54304</c:v>
                </c:pt>
                <c:pt idx="2075">
                  <c:v>54311</c:v>
                </c:pt>
                <c:pt idx="2076">
                  <c:v>54318</c:v>
                </c:pt>
                <c:pt idx="2077">
                  <c:v>54325</c:v>
                </c:pt>
                <c:pt idx="2078">
                  <c:v>54332</c:v>
                </c:pt>
                <c:pt idx="2079">
                  <c:v>54339</c:v>
                </c:pt>
                <c:pt idx="2080">
                  <c:v>54346</c:v>
                </c:pt>
                <c:pt idx="2081">
                  <c:v>54353</c:v>
                </c:pt>
                <c:pt idx="2082">
                  <c:v>54360</c:v>
                </c:pt>
                <c:pt idx="2083">
                  <c:v>54367</c:v>
                </c:pt>
                <c:pt idx="2084">
                  <c:v>54374</c:v>
                </c:pt>
                <c:pt idx="2085">
                  <c:v>54381</c:v>
                </c:pt>
                <c:pt idx="2086">
                  <c:v>54388</c:v>
                </c:pt>
                <c:pt idx="2087">
                  <c:v>54395</c:v>
                </c:pt>
                <c:pt idx="2088">
                  <c:v>54402</c:v>
                </c:pt>
                <c:pt idx="2089">
                  <c:v>54409</c:v>
                </c:pt>
                <c:pt idx="2090">
                  <c:v>54416</c:v>
                </c:pt>
                <c:pt idx="2091">
                  <c:v>54423</c:v>
                </c:pt>
                <c:pt idx="2092">
                  <c:v>54430</c:v>
                </c:pt>
                <c:pt idx="2093">
                  <c:v>54437</c:v>
                </c:pt>
                <c:pt idx="2094">
                  <c:v>54444</c:v>
                </c:pt>
                <c:pt idx="2095">
                  <c:v>54451</c:v>
                </c:pt>
                <c:pt idx="2096">
                  <c:v>54458</c:v>
                </c:pt>
                <c:pt idx="2097">
                  <c:v>54465</c:v>
                </c:pt>
                <c:pt idx="2098">
                  <c:v>54472</c:v>
                </c:pt>
                <c:pt idx="2099">
                  <c:v>54479</c:v>
                </c:pt>
                <c:pt idx="2100">
                  <c:v>54486</c:v>
                </c:pt>
                <c:pt idx="2101">
                  <c:v>54493</c:v>
                </c:pt>
                <c:pt idx="2102">
                  <c:v>54500</c:v>
                </c:pt>
                <c:pt idx="2103">
                  <c:v>54507</c:v>
                </c:pt>
                <c:pt idx="2104">
                  <c:v>54514</c:v>
                </c:pt>
                <c:pt idx="2105">
                  <c:v>54521</c:v>
                </c:pt>
                <c:pt idx="2106">
                  <c:v>54528</c:v>
                </c:pt>
                <c:pt idx="2107">
                  <c:v>54535</c:v>
                </c:pt>
                <c:pt idx="2108">
                  <c:v>54542</c:v>
                </c:pt>
                <c:pt idx="2109">
                  <c:v>54549</c:v>
                </c:pt>
                <c:pt idx="2110">
                  <c:v>54556</c:v>
                </c:pt>
                <c:pt idx="2111">
                  <c:v>54563</c:v>
                </c:pt>
                <c:pt idx="2112">
                  <c:v>54570</c:v>
                </c:pt>
                <c:pt idx="2113">
                  <c:v>54577</c:v>
                </c:pt>
                <c:pt idx="2114">
                  <c:v>54584</c:v>
                </c:pt>
                <c:pt idx="2115">
                  <c:v>54591</c:v>
                </c:pt>
                <c:pt idx="2116">
                  <c:v>54598</c:v>
                </c:pt>
                <c:pt idx="2117">
                  <c:v>54605</c:v>
                </c:pt>
                <c:pt idx="2118">
                  <c:v>54612</c:v>
                </c:pt>
                <c:pt idx="2119">
                  <c:v>54619</c:v>
                </c:pt>
                <c:pt idx="2120">
                  <c:v>54626</c:v>
                </c:pt>
                <c:pt idx="2121">
                  <c:v>54633</c:v>
                </c:pt>
                <c:pt idx="2122">
                  <c:v>54640</c:v>
                </c:pt>
                <c:pt idx="2123">
                  <c:v>54647</c:v>
                </c:pt>
                <c:pt idx="2124">
                  <c:v>54654</c:v>
                </c:pt>
                <c:pt idx="2125">
                  <c:v>54661</c:v>
                </c:pt>
                <c:pt idx="2126">
                  <c:v>54668</c:v>
                </c:pt>
                <c:pt idx="2127">
                  <c:v>54675</c:v>
                </c:pt>
                <c:pt idx="2128">
                  <c:v>54682</c:v>
                </c:pt>
                <c:pt idx="2129">
                  <c:v>54689</c:v>
                </c:pt>
                <c:pt idx="2130">
                  <c:v>54696</c:v>
                </c:pt>
                <c:pt idx="2131">
                  <c:v>54703</c:v>
                </c:pt>
                <c:pt idx="2132">
                  <c:v>54710</c:v>
                </c:pt>
                <c:pt idx="2133">
                  <c:v>54717</c:v>
                </c:pt>
                <c:pt idx="2134">
                  <c:v>54724</c:v>
                </c:pt>
                <c:pt idx="2135">
                  <c:v>54731</c:v>
                </c:pt>
                <c:pt idx="2136">
                  <c:v>54738</c:v>
                </c:pt>
                <c:pt idx="2137">
                  <c:v>54745</c:v>
                </c:pt>
                <c:pt idx="2138">
                  <c:v>54752</c:v>
                </c:pt>
                <c:pt idx="2139">
                  <c:v>54759</c:v>
                </c:pt>
                <c:pt idx="2140">
                  <c:v>54766</c:v>
                </c:pt>
                <c:pt idx="2141">
                  <c:v>54773</c:v>
                </c:pt>
                <c:pt idx="2142">
                  <c:v>54780</c:v>
                </c:pt>
                <c:pt idx="2143">
                  <c:v>54787</c:v>
                </c:pt>
                <c:pt idx="2144">
                  <c:v>54794</c:v>
                </c:pt>
                <c:pt idx="2145">
                  <c:v>54801</c:v>
                </c:pt>
                <c:pt idx="2146">
                  <c:v>54808</c:v>
                </c:pt>
                <c:pt idx="2147">
                  <c:v>54815</c:v>
                </c:pt>
                <c:pt idx="2148">
                  <c:v>54822</c:v>
                </c:pt>
                <c:pt idx="2149">
                  <c:v>54829</c:v>
                </c:pt>
                <c:pt idx="2150">
                  <c:v>54836</c:v>
                </c:pt>
                <c:pt idx="2151">
                  <c:v>54843</c:v>
                </c:pt>
                <c:pt idx="2152">
                  <c:v>54850</c:v>
                </c:pt>
                <c:pt idx="2153">
                  <c:v>54857</c:v>
                </c:pt>
                <c:pt idx="2154">
                  <c:v>54864</c:v>
                </c:pt>
                <c:pt idx="2155">
                  <c:v>54871</c:v>
                </c:pt>
                <c:pt idx="2156">
                  <c:v>54878</c:v>
                </c:pt>
                <c:pt idx="2157">
                  <c:v>54885</c:v>
                </c:pt>
                <c:pt idx="2158">
                  <c:v>54892</c:v>
                </c:pt>
                <c:pt idx="2159">
                  <c:v>54899</c:v>
                </c:pt>
                <c:pt idx="2160">
                  <c:v>54906</c:v>
                </c:pt>
                <c:pt idx="2161">
                  <c:v>54913</c:v>
                </c:pt>
                <c:pt idx="2162">
                  <c:v>54920</c:v>
                </c:pt>
                <c:pt idx="2163">
                  <c:v>54927</c:v>
                </c:pt>
                <c:pt idx="2164">
                  <c:v>54934</c:v>
                </c:pt>
                <c:pt idx="2165">
                  <c:v>54941</c:v>
                </c:pt>
                <c:pt idx="2166">
                  <c:v>54948</c:v>
                </c:pt>
                <c:pt idx="2167">
                  <c:v>54955</c:v>
                </c:pt>
                <c:pt idx="2168">
                  <c:v>54962</c:v>
                </c:pt>
                <c:pt idx="2169">
                  <c:v>54969</c:v>
                </c:pt>
                <c:pt idx="2170">
                  <c:v>54976</c:v>
                </c:pt>
                <c:pt idx="2171">
                  <c:v>54983</c:v>
                </c:pt>
                <c:pt idx="2172">
                  <c:v>54990</c:v>
                </c:pt>
                <c:pt idx="2173">
                  <c:v>54997</c:v>
                </c:pt>
                <c:pt idx="2174">
                  <c:v>55004</c:v>
                </c:pt>
                <c:pt idx="2175">
                  <c:v>55011</c:v>
                </c:pt>
                <c:pt idx="2176">
                  <c:v>55018</c:v>
                </c:pt>
                <c:pt idx="2177">
                  <c:v>55025</c:v>
                </c:pt>
                <c:pt idx="2178">
                  <c:v>55032</c:v>
                </c:pt>
                <c:pt idx="2179">
                  <c:v>55039</c:v>
                </c:pt>
                <c:pt idx="2180">
                  <c:v>55046</c:v>
                </c:pt>
                <c:pt idx="2181">
                  <c:v>55053</c:v>
                </c:pt>
                <c:pt idx="2182">
                  <c:v>55060</c:v>
                </c:pt>
                <c:pt idx="2183">
                  <c:v>55067</c:v>
                </c:pt>
                <c:pt idx="2184">
                  <c:v>55074</c:v>
                </c:pt>
                <c:pt idx="2185">
                  <c:v>55081</c:v>
                </c:pt>
                <c:pt idx="2186">
                  <c:v>55088</c:v>
                </c:pt>
                <c:pt idx="2187">
                  <c:v>55095</c:v>
                </c:pt>
                <c:pt idx="2188">
                  <c:v>55102</c:v>
                </c:pt>
                <c:pt idx="2189">
                  <c:v>55109</c:v>
                </c:pt>
                <c:pt idx="2190">
                  <c:v>55116</c:v>
                </c:pt>
                <c:pt idx="2191">
                  <c:v>55123</c:v>
                </c:pt>
                <c:pt idx="2192">
                  <c:v>55130</c:v>
                </c:pt>
                <c:pt idx="2193">
                  <c:v>55137</c:v>
                </c:pt>
                <c:pt idx="2194">
                  <c:v>55144</c:v>
                </c:pt>
                <c:pt idx="2195">
                  <c:v>55151</c:v>
                </c:pt>
                <c:pt idx="2196">
                  <c:v>55158</c:v>
                </c:pt>
                <c:pt idx="2197">
                  <c:v>55165</c:v>
                </c:pt>
                <c:pt idx="2198">
                  <c:v>55172</c:v>
                </c:pt>
                <c:pt idx="2199">
                  <c:v>55179</c:v>
                </c:pt>
                <c:pt idx="2200">
                  <c:v>55186</c:v>
                </c:pt>
                <c:pt idx="2201">
                  <c:v>55193</c:v>
                </c:pt>
                <c:pt idx="2202">
                  <c:v>55200</c:v>
                </c:pt>
                <c:pt idx="2203">
                  <c:v>55207</c:v>
                </c:pt>
                <c:pt idx="2204">
                  <c:v>55214</c:v>
                </c:pt>
                <c:pt idx="2205">
                  <c:v>55221</c:v>
                </c:pt>
                <c:pt idx="2206">
                  <c:v>55228</c:v>
                </c:pt>
                <c:pt idx="2207">
                  <c:v>55235</c:v>
                </c:pt>
                <c:pt idx="2208">
                  <c:v>55242</c:v>
                </c:pt>
                <c:pt idx="2209">
                  <c:v>55249</c:v>
                </c:pt>
                <c:pt idx="2210">
                  <c:v>55256</c:v>
                </c:pt>
                <c:pt idx="2211">
                  <c:v>55263</c:v>
                </c:pt>
                <c:pt idx="2212">
                  <c:v>55270</c:v>
                </c:pt>
                <c:pt idx="2213">
                  <c:v>55277</c:v>
                </c:pt>
                <c:pt idx="2214">
                  <c:v>55284</c:v>
                </c:pt>
                <c:pt idx="2215">
                  <c:v>55291</c:v>
                </c:pt>
                <c:pt idx="2216">
                  <c:v>55298</c:v>
                </c:pt>
                <c:pt idx="2217">
                  <c:v>55305</c:v>
                </c:pt>
                <c:pt idx="2218">
                  <c:v>55312</c:v>
                </c:pt>
                <c:pt idx="2219">
                  <c:v>55319</c:v>
                </c:pt>
                <c:pt idx="2220">
                  <c:v>55326</c:v>
                </c:pt>
                <c:pt idx="2221">
                  <c:v>55333</c:v>
                </c:pt>
                <c:pt idx="2222">
                  <c:v>55340</c:v>
                </c:pt>
                <c:pt idx="2223">
                  <c:v>55347</c:v>
                </c:pt>
                <c:pt idx="2224">
                  <c:v>55354</c:v>
                </c:pt>
                <c:pt idx="2225">
                  <c:v>55361</c:v>
                </c:pt>
                <c:pt idx="2226">
                  <c:v>55368</c:v>
                </c:pt>
                <c:pt idx="2227">
                  <c:v>55375</c:v>
                </c:pt>
                <c:pt idx="2228">
                  <c:v>55382</c:v>
                </c:pt>
                <c:pt idx="2229">
                  <c:v>55389</c:v>
                </c:pt>
                <c:pt idx="2230">
                  <c:v>55396</c:v>
                </c:pt>
                <c:pt idx="2231">
                  <c:v>55403</c:v>
                </c:pt>
                <c:pt idx="2232">
                  <c:v>55410</c:v>
                </c:pt>
                <c:pt idx="2233">
                  <c:v>55417</c:v>
                </c:pt>
                <c:pt idx="2234">
                  <c:v>55424</c:v>
                </c:pt>
                <c:pt idx="2235">
                  <c:v>55431</c:v>
                </c:pt>
                <c:pt idx="2236">
                  <c:v>55438</c:v>
                </c:pt>
                <c:pt idx="2237">
                  <c:v>55445</c:v>
                </c:pt>
                <c:pt idx="2238">
                  <c:v>55452</c:v>
                </c:pt>
                <c:pt idx="2239">
                  <c:v>55459</c:v>
                </c:pt>
                <c:pt idx="2240">
                  <c:v>55466</c:v>
                </c:pt>
                <c:pt idx="2241">
                  <c:v>55473</c:v>
                </c:pt>
                <c:pt idx="2242">
                  <c:v>55480</c:v>
                </c:pt>
                <c:pt idx="2243">
                  <c:v>55487</c:v>
                </c:pt>
                <c:pt idx="2244">
                  <c:v>55494</c:v>
                </c:pt>
                <c:pt idx="2245">
                  <c:v>55501</c:v>
                </c:pt>
                <c:pt idx="2246">
                  <c:v>55508</c:v>
                </c:pt>
                <c:pt idx="2247">
                  <c:v>55516</c:v>
                </c:pt>
                <c:pt idx="2248">
                  <c:v>55523</c:v>
                </c:pt>
                <c:pt idx="2249">
                  <c:v>55530</c:v>
                </c:pt>
                <c:pt idx="2250">
                  <c:v>55537</c:v>
                </c:pt>
                <c:pt idx="2251">
                  <c:v>55544</c:v>
                </c:pt>
                <c:pt idx="2252">
                  <c:v>55551</c:v>
                </c:pt>
                <c:pt idx="2253">
                  <c:v>55558</c:v>
                </c:pt>
                <c:pt idx="2254">
                  <c:v>55565</c:v>
                </c:pt>
                <c:pt idx="2255">
                  <c:v>55572</c:v>
                </c:pt>
                <c:pt idx="2256">
                  <c:v>55579</c:v>
                </c:pt>
                <c:pt idx="2257">
                  <c:v>55586</c:v>
                </c:pt>
                <c:pt idx="2258">
                  <c:v>55593</c:v>
                </c:pt>
                <c:pt idx="2259">
                  <c:v>55600</c:v>
                </c:pt>
                <c:pt idx="2260">
                  <c:v>55607</c:v>
                </c:pt>
                <c:pt idx="2261">
                  <c:v>55614</c:v>
                </c:pt>
                <c:pt idx="2262">
                  <c:v>55621</c:v>
                </c:pt>
                <c:pt idx="2263">
                  <c:v>55632</c:v>
                </c:pt>
                <c:pt idx="2264">
                  <c:v>55635</c:v>
                </c:pt>
                <c:pt idx="2265">
                  <c:v>55645</c:v>
                </c:pt>
                <c:pt idx="2266">
                  <c:v>55652</c:v>
                </c:pt>
                <c:pt idx="2267">
                  <c:v>55659</c:v>
                </c:pt>
                <c:pt idx="2268">
                  <c:v>55666</c:v>
                </c:pt>
                <c:pt idx="2269">
                  <c:v>55673</c:v>
                </c:pt>
                <c:pt idx="2270">
                  <c:v>55680</c:v>
                </c:pt>
                <c:pt idx="2271">
                  <c:v>55687</c:v>
                </c:pt>
                <c:pt idx="2272">
                  <c:v>55694</c:v>
                </c:pt>
                <c:pt idx="2273">
                  <c:v>55701</c:v>
                </c:pt>
                <c:pt idx="2274">
                  <c:v>55708</c:v>
                </c:pt>
                <c:pt idx="2275">
                  <c:v>55715</c:v>
                </c:pt>
                <c:pt idx="2276">
                  <c:v>55722</c:v>
                </c:pt>
                <c:pt idx="2277">
                  <c:v>55729</c:v>
                </c:pt>
                <c:pt idx="2278">
                  <c:v>55736</c:v>
                </c:pt>
                <c:pt idx="2279">
                  <c:v>55743</c:v>
                </c:pt>
                <c:pt idx="2280">
                  <c:v>55750</c:v>
                </c:pt>
                <c:pt idx="2281">
                  <c:v>55757</c:v>
                </c:pt>
                <c:pt idx="2282">
                  <c:v>55764</c:v>
                </c:pt>
                <c:pt idx="2283">
                  <c:v>55771</c:v>
                </c:pt>
                <c:pt idx="2284">
                  <c:v>55778</c:v>
                </c:pt>
                <c:pt idx="2285">
                  <c:v>55785</c:v>
                </c:pt>
                <c:pt idx="2286">
                  <c:v>55792</c:v>
                </c:pt>
                <c:pt idx="2287">
                  <c:v>55799</c:v>
                </c:pt>
                <c:pt idx="2288">
                  <c:v>55806</c:v>
                </c:pt>
                <c:pt idx="2289">
                  <c:v>55813</c:v>
                </c:pt>
                <c:pt idx="2290">
                  <c:v>55820</c:v>
                </c:pt>
                <c:pt idx="2291">
                  <c:v>55827</c:v>
                </c:pt>
                <c:pt idx="2292">
                  <c:v>55834</c:v>
                </c:pt>
                <c:pt idx="2293">
                  <c:v>55841</c:v>
                </c:pt>
                <c:pt idx="2294">
                  <c:v>55848</c:v>
                </c:pt>
                <c:pt idx="2295">
                  <c:v>55855</c:v>
                </c:pt>
                <c:pt idx="2296">
                  <c:v>55862</c:v>
                </c:pt>
                <c:pt idx="2297">
                  <c:v>55869</c:v>
                </c:pt>
                <c:pt idx="2298">
                  <c:v>55876</c:v>
                </c:pt>
                <c:pt idx="2299">
                  <c:v>55884</c:v>
                </c:pt>
                <c:pt idx="2300">
                  <c:v>55891</c:v>
                </c:pt>
                <c:pt idx="2301">
                  <c:v>55898</c:v>
                </c:pt>
                <c:pt idx="2302">
                  <c:v>55905</c:v>
                </c:pt>
                <c:pt idx="2303">
                  <c:v>55912</c:v>
                </c:pt>
                <c:pt idx="2304">
                  <c:v>55919</c:v>
                </c:pt>
                <c:pt idx="2305">
                  <c:v>55926</c:v>
                </c:pt>
                <c:pt idx="2306">
                  <c:v>55933</c:v>
                </c:pt>
                <c:pt idx="2307">
                  <c:v>55940</c:v>
                </c:pt>
                <c:pt idx="2308">
                  <c:v>55947</c:v>
                </c:pt>
                <c:pt idx="2309">
                  <c:v>55954</c:v>
                </c:pt>
                <c:pt idx="2310">
                  <c:v>55961</c:v>
                </c:pt>
                <c:pt idx="2311">
                  <c:v>55968</c:v>
                </c:pt>
                <c:pt idx="2312">
                  <c:v>55975</c:v>
                </c:pt>
                <c:pt idx="2313">
                  <c:v>55984</c:v>
                </c:pt>
                <c:pt idx="2314">
                  <c:v>55991</c:v>
                </c:pt>
                <c:pt idx="2315">
                  <c:v>55998</c:v>
                </c:pt>
                <c:pt idx="2316">
                  <c:v>56006</c:v>
                </c:pt>
                <c:pt idx="2317">
                  <c:v>56012</c:v>
                </c:pt>
                <c:pt idx="2318">
                  <c:v>56019</c:v>
                </c:pt>
                <c:pt idx="2319">
                  <c:v>56026</c:v>
                </c:pt>
                <c:pt idx="2320">
                  <c:v>56033</c:v>
                </c:pt>
                <c:pt idx="2321">
                  <c:v>56040</c:v>
                </c:pt>
                <c:pt idx="2322">
                  <c:v>56047</c:v>
                </c:pt>
                <c:pt idx="2323">
                  <c:v>56054</c:v>
                </c:pt>
                <c:pt idx="2324">
                  <c:v>56061</c:v>
                </c:pt>
                <c:pt idx="2325">
                  <c:v>56068</c:v>
                </c:pt>
                <c:pt idx="2326">
                  <c:v>56075</c:v>
                </c:pt>
                <c:pt idx="2327">
                  <c:v>56082</c:v>
                </c:pt>
                <c:pt idx="2328">
                  <c:v>56089</c:v>
                </c:pt>
                <c:pt idx="2329">
                  <c:v>56096</c:v>
                </c:pt>
                <c:pt idx="2330">
                  <c:v>56103</c:v>
                </c:pt>
                <c:pt idx="2331">
                  <c:v>56110</c:v>
                </c:pt>
                <c:pt idx="2332">
                  <c:v>56117</c:v>
                </c:pt>
                <c:pt idx="2333">
                  <c:v>56124</c:v>
                </c:pt>
                <c:pt idx="2334">
                  <c:v>56131</c:v>
                </c:pt>
                <c:pt idx="2335">
                  <c:v>56138</c:v>
                </c:pt>
                <c:pt idx="2336">
                  <c:v>56145</c:v>
                </c:pt>
                <c:pt idx="2337">
                  <c:v>56152</c:v>
                </c:pt>
                <c:pt idx="2338">
                  <c:v>56159</c:v>
                </c:pt>
                <c:pt idx="2339">
                  <c:v>56166</c:v>
                </c:pt>
                <c:pt idx="2340">
                  <c:v>56173</c:v>
                </c:pt>
                <c:pt idx="2341">
                  <c:v>56180</c:v>
                </c:pt>
                <c:pt idx="2342">
                  <c:v>56187</c:v>
                </c:pt>
                <c:pt idx="2343">
                  <c:v>56194</c:v>
                </c:pt>
                <c:pt idx="2344">
                  <c:v>56201</c:v>
                </c:pt>
                <c:pt idx="2345">
                  <c:v>56208</c:v>
                </c:pt>
                <c:pt idx="2346">
                  <c:v>56215</c:v>
                </c:pt>
                <c:pt idx="2347">
                  <c:v>56222</c:v>
                </c:pt>
                <c:pt idx="2348">
                  <c:v>56229</c:v>
                </c:pt>
                <c:pt idx="2349">
                  <c:v>56236</c:v>
                </c:pt>
                <c:pt idx="2350">
                  <c:v>56247</c:v>
                </c:pt>
                <c:pt idx="2351">
                  <c:v>56251</c:v>
                </c:pt>
                <c:pt idx="2352">
                  <c:v>56257</c:v>
                </c:pt>
                <c:pt idx="2353">
                  <c:v>56264</c:v>
                </c:pt>
                <c:pt idx="2354">
                  <c:v>56271</c:v>
                </c:pt>
                <c:pt idx="2355">
                  <c:v>56278</c:v>
                </c:pt>
                <c:pt idx="2356">
                  <c:v>56285</c:v>
                </c:pt>
                <c:pt idx="2357">
                  <c:v>56292</c:v>
                </c:pt>
                <c:pt idx="2358">
                  <c:v>56299</c:v>
                </c:pt>
                <c:pt idx="2359">
                  <c:v>56306</c:v>
                </c:pt>
                <c:pt idx="2360">
                  <c:v>56313</c:v>
                </c:pt>
                <c:pt idx="2361">
                  <c:v>56320</c:v>
                </c:pt>
                <c:pt idx="2362">
                  <c:v>56327</c:v>
                </c:pt>
                <c:pt idx="2363">
                  <c:v>56334</c:v>
                </c:pt>
                <c:pt idx="2364">
                  <c:v>56341</c:v>
                </c:pt>
                <c:pt idx="2365">
                  <c:v>56348</c:v>
                </c:pt>
                <c:pt idx="2366">
                  <c:v>56355</c:v>
                </c:pt>
                <c:pt idx="2367">
                  <c:v>56362</c:v>
                </c:pt>
                <c:pt idx="2368">
                  <c:v>56369</c:v>
                </c:pt>
                <c:pt idx="2369">
                  <c:v>56376</c:v>
                </c:pt>
                <c:pt idx="2370">
                  <c:v>56383</c:v>
                </c:pt>
                <c:pt idx="2371">
                  <c:v>56390</c:v>
                </c:pt>
                <c:pt idx="2372">
                  <c:v>56397</c:v>
                </c:pt>
                <c:pt idx="2373">
                  <c:v>56404</c:v>
                </c:pt>
                <c:pt idx="2374">
                  <c:v>56411</c:v>
                </c:pt>
                <c:pt idx="2375">
                  <c:v>56418</c:v>
                </c:pt>
                <c:pt idx="2376">
                  <c:v>56425</c:v>
                </c:pt>
                <c:pt idx="2377">
                  <c:v>56432</c:v>
                </c:pt>
                <c:pt idx="2378">
                  <c:v>56439</c:v>
                </c:pt>
                <c:pt idx="2379">
                  <c:v>56446</c:v>
                </c:pt>
                <c:pt idx="2380">
                  <c:v>56453</c:v>
                </c:pt>
                <c:pt idx="2381">
                  <c:v>56460</c:v>
                </c:pt>
                <c:pt idx="2382">
                  <c:v>56467</c:v>
                </c:pt>
                <c:pt idx="2383">
                  <c:v>56474</c:v>
                </c:pt>
                <c:pt idx="2384">
                  <c:v>56481</c:v>
                </c:pt>
                <c:pt idx="2385">
                  <c:v>56488</c:v>
                </c:pt>
                <c:pt idx="2386">
                  <c:v>56495</c:v>
                </c:pt>
                <c:pt idx="2387">
                  <c:v>56502</c:v>
                </c:pt>
                <c:pt idx="2388">
                  <c:v>56509</c:v>
                </c:pt>
                <c:pt idx="2389">
                  <c:v>56516</c:v>
                </c:pt>
                <c:pt idx="2390">
                  <c:v>56523</c:v>
                </c:pt>
                <c:pt idx="2391">
                  <c:v>56530</c:v>
                </c:pt>
                <c:pt idx="2392">
                  <c:v>56537</c:v>
                </c:pt>
                <c:pt idx="2393">
                  <c:v>56544</c:v>
                </c:pt>
                <c:pt idx="2394">
                  <c:v>56551</c:v>
                </c:pt>
                <c:pt idx="2395">
                  <c:v>56558</c:v>
                </c:pt>
                <c:pt idx="2396">
                  <c:v>56565</c:v>
                </c:pt>
                <c:pt idx="2397">
                  <c:v>56572</c:v>
                </c:pt>
                <c:pt idx="2398">
                  <c:v>56579</c:v>
                </c:pt>
                <c:pt idx="2399">
                  <c:v>56586</c:v>
                </c:pt>
                <c:pt idx="2400">
                  <c:v>56593</c:v>
                </c:pt>
                <c:pt idx="2401">
                  <c:v>56600</c:v>
                </c:pt>
                <c:pt idx="2402">
                  <c:v>56607</c:v>
                </c:pt>
                <c:pt idx="2403">
                  <c:v>56614</c:v>
                </c:pt>
                <c:pt idx="2404">
                  <c:v>56621</c:v>
                </c:pt>
                <c:pt idx="2405">
                  <c:v>56628</c:v>
                </c:pt>
                <c:pt idx="2406">
                  <c:v>56635</c:v>
                </c:pt>
                <c:pt idx="2407">
                  <c:v>56642</c:v>
                </c:pt>
                <c:pt idx="2408">
                  <c:v>56649</c:v>
                </c:pt>
                <c:pt idx="2409">
                  <c:v>56656</c:v>
                </c:pt>
                <c:pt idx="2410">
                  <c:v>56663</c:v>
                </c:pt>
                <c:pt idx="2411">
                  <c:v>56670</c:v>
                </c:pt>
                <c:pt idx="2412">
                  <c:v>56677</c:v>
                </c:pt>
                <c:pt idx="2413">
                  <c:v>56684</c:v>
                </c:pt>
                <c:pt idx="2414">
                  <c:v>56691</c:v>
                </c:pt>
                <c:pt idx="2415">
                  <c:v>56698</c:v>
                </c:pt>
                <c:pt idx="2416">
                  <c:v>56705</c:v>
                </c:pt>
                <c:pt idx="2417">
                  <c:v>56712</c:v>
                </c:pt>
                <c:pt idx="2418">
                  <c:v>56719</c:v>
                </c:pt>
                <c:pt idx="2419">
                  <c:v>56726</c:v>
                </c:pt>
                <c:pt idx="2420">
                  <c:v>56733</c:v>
                </c:pt>
                <c:pt idx="2421">
                  <c:v>56740</c:v>
                </c:pt>
                <c:pt idx="2422">
                  <c:v>56747</c:v>
                </c:pt>
                <c:pt idx="2423">
                  <c:v>56754</c:v>
                </c:pt>
                <c:pt idx="2424">
                  <c:v>56761</c:v>
                </c:pt>
                <c:pt idx="2425">
                  <c:v>56768</c:v>
                </c:pt>
                <c:pt idx="2426">
                  <c:v>56775</c:v>
                </c:pt>
                <c:pt idx="2427">
                  <c:v>56782</c:v>
                </c:pt>
                <c:pt idx="2428">
                  <c:v>56789</c:v>
                </c:pt>
                <c:pt idx="2429">
                  <c:v>56796</c:v>
                </c:pt>
                <c:pt idx="2430">
                  <c:v>56803</c:v>
                </c:pt>
                <c:pt idx="2431">
                  <c:v>56810</c:v>
                </c:pt>
                <c:pt idx="2432">
                  <c:v>56817</c:v>
                </c:pt>
                <c:pt idx="2433">
                  <c:v>56824</c:v>
                </c:pt>
                <c:pt idx="2434">
                  <c:v>56831</c:v>
                </c:pt>
                <c:pt idx="2435">
                  <c:v>56838</c:v>
                </c:pt>
                <c:pt idx="2436">
                  <c:v>56845</c:v>
                </c:pt>
                <c:pt idx="2437">
                  <c:v>56852</c:v>
                </c:pt>
                <c:pt idx="2438">
                  <c:v>56859</c:v>
                </c:pt>
                <c:pt idx="2439">
                  <c:v>56866</c:v>
                </c:pt>
                <c:pt idx="2440">
                  <c:v>56873</c:v>
                </c:pt>
                <c:pt idx="2441">
                  <c:v>56880</c:v>
                </c:pt>
                <c:pt idx="2442">
                  <c:v>56887</c:v>
                </c:pt>
                <c:pt idx="2443">
                  <c:v>56894</c:v>
                </c:pt>
                <c:pt idx="2444">
                  <c:v>56901</c:v>
                </c:pt>
                <c:pt idx="2445">
                  <c:v>56908</c:v>
                </c:pt>
                <c:pt idx="2446">
                  <c:v>56915</c:v>
                </c:pt>
                <c:pt idx="2447">
                  <c:v>56922</c:v>
                </c:pt>
                <c:pt idx="2448">
                  <c:v>56929</c:v>
                </c:pt>
                <c:pt idx="2449">
                  <c:v>56936</c:v>
                </c:pt>
                <c:pt idx="2450">
                  <c:v>56943</c:v>
                </c:pt>
                <c:pt idx="2451">
                  <c:v>56950</c:v>
                </c:pt>
                <c:pt idx="2452">
                  <c:v>56957</c:v>
                </c:pt>
                <c:pt idx="2453">
                  <c:v>56964</c:v>
                </c:pt>
                <c:pt idx="2454">
                  <c:v>56971</c:v>
                </c:pt>
                <c:pt idx="2455">
                  <c:v>56978</c:v>
                </c:pt>
                <c:pt idx="2456">
                  <c:v>56985</c:v>
                </c:pt>
                <c:pt idx="2457">
                  <c:v>56992</c:v>
                </c:pt>
                <c:pt idx="2458">
                  <c:v>56999</c:v>
                </c:pt>
                <c:pt idx="2459">
                  <c:v>57006</c:v>
                </c:pt>
                <c:pt idx="2460">
                  <c:v>57013</c:v>
                </c:pt>
                <c:pt idx="2461">
                  <c:v>57020</c:v>
                </c:pt>
                <c:pt idx="2462">
                  <c:v>57027</c:v>
                </c:pt>
                <c:pt idx="2463">
                  <c:v>57034</c:v>
                </c:pt>
                <c:pt idx="2464">
                  <c:v>57041</c:v>
                </c:pt>
                <c:pt idx="2465">
                  <c:v>57048</c:v>
                </c:pt>
                <c:pt idx="2466">
                  <c:v>57055</c:v>
                </c:pt>
                <c:pt idx="2467">
                  <c:v>57062</c:v>
                </c:pt>
                <c:pt idx="2468">
                  <c:v>57069</c:v>
                </c:pt>
                <c:pt idx="2469">
                  <c:v>57076</c:v>
                </c:pt>
                <c:pt idx="2470">
                  <c:v>57083</c:v>
                </c:pt>
                <c:pt idx="2471">
                  <c:v>57090</c:v>
                </c:pt>
                <c:pt idx="2472">
                  <c:v>57097</c:v>
                </c:pt>
                <c:pt idx="2473">
                  <c:v>57104</c:v>
                </c:pt>
                <c:pt idx="2474">
                  <c:v>57111</c:v>
                </c:pt>
                <c:pt idx="2475">
                  <c:v>57118</c:v>
                </c:pt>
                <c:pt idx="2476">
                  <c:v>57125</c:v>
                </c:pt>
                <c:pt idx="2477">
                  <c:v>57132</c:v>
                </c:pt>
                <c:pt idx="2478">
                  <c:v>57139</c:v>
                </c:pt>
                <c:pt idx="2479">
                  <c:v>57146</c:v>
                </c:pt>
                <c:pt idx="2480">
                  <c:v>57153</c:v>
                </c:pt>
                <c:pt idx="2481">
                  <c:v>57160</c:v>
                </c:pt>
                <c:pt idx="2482">
                  <c:v>57167</c:v>
                </c:pt>
                <c:pt idx="2483">
                  <c:v>57174</c:v>
                </c:pt>
                <c:pt idx="2484">
                  <c:v>57181</c:v>
                </c:pt>
                <c:pt idx="2485">
                  <c:v>57188</c:v>
                </c:pt>
                <c:pt idx="2486">
                  <c:v>57195</c:v>
                </c:pt>
                <c:pt idx="2487">
                  <c:v>57202</c:v>
                </c:pt>
                <c:pt idx="2488">
                  <c:v>57209</c:v>
                </c:pt>
                <c:pt idx="2489">
                  <c:v>57216</c:v>
                </c:pt>
                <c:pt idx="2490">
                  <c:v>57223</c:v>
                </c:pt>
                <c:pt idx="2491">
                  <c:v>57230</c:v>
                </c:pt>
                <c:pt idx="2492">
                  <c:v>57237</c:v>
                </c:pt>
                <c:pt idx="2493">
                  <c:v>57244</c:v>
                </c:pt>
                <c:pt idx="2494">
                  <c:v>57251</c:v>
                </c:pt>
                <c:pt idx="2495">
                  <c:v>57258</c:v>
                </c:pt>
                <c:pt idx="2496">
                  <c:v>57265</c:v>
                </c:pt>
                <c:pt idx="2497">
                  <c:v>57272</c:v>
                </c:pt>
                <c:pt idx="2498">
                  <c:v>57279</c:v>
                </c:pt>
                <c:pt idx="2499">
                  <c:v>57286</c:v>
                </c:pt>
                <c:pt idx="2500">
                  <c:v>57293</c:v>
                </c:pt>
                <c:pt idx="2501">
                  <c:v>57300</c:v>
                </c:pt>
                <c:pt idx="2502">
                  <c:v>57307</c:v>
                </c:pt>
                <c:pt idx="2503">
                  <c:v>57314</c:v>
                </c:pt>
                <c:pt idx="2504">
                  <c:v>57321</c:v>
                </c:pt>
                <c:pt idx="2505">
                  <c:v>57328</c:v>
                </c:pt>
                <c:pt idx="2506">
                  <c:v>57335</c:v>
                </c:pt>
                <c:pt idx="2507">
                  <c:v>57343</c:v>
                </c:pt>
                <c:pt idx="2508">
                  <c:v>57350</c:v>
                </c:pt>
                <c:pt idx="2509">
                  <c:v>57357</c:v>
                </c:pt>
                <c:pt idx="2510">
                  <c:v>57364</c:v>
                </c:pt>
                <c:pt idx="2511">
                  <c:v>57371</c:v>
                </c:pt>
                <c:pt idx="2512">
                  <c:v>57378</c:v>
                </c:pt>
                <c:pt idx="2513">
                  <c:v>57385</c:v>
                </c:pt>
                <c:pt idx="2514">
                  <c:v>57392</c:v>
                </c:pt>
                <c:pt idx="2515">
                  <c:v>57399</c:v>
                </c:pt>
                <c:pt idx="2516">
                  <c:v>57406</c:v>
                </c:pt>
                <c:pt idx="2517">
                  <c:v>57413</c:v>
                </c:pt>
                <c:pt idx="2518">
                  <c:v>57420</c:v>
                </c:pt>
                <c:pt idx="2519">
                  <c:v>57427</c:v>
                </c:pt>
                <c:pt idx="2520">
                  <c:v>57434</c:v>
                </c:pt>
                <c:pt idx="2521">
                  <c:v>57441</c:v>
                </c:pt>
                <c:pt idx="2522">
                  <c:v>57448</c:v>
                </c:pt>
                <c:pt idx="2523">
                  <c:v>57459</c:v>
                </c:pt>
                <c:pt idx="2524">
                  <c:v>57462</c:v>
                </c:pt>
                <c:pt idx="2525">
                  <c:v>57469</c:v>
                </c:pt>
                <c:pt idx="2526">
                  <c:v>57476</c:v>
                </c:pt>
                <c:pt idx="2527">
                  <c:v>57483</c:v>
                </c:pt>
                <c:pt idx="2528">
                  <c:v>57490</c:v>
                </c:pt>
                <c:pt idx="2529">
                  <c:v>57497</c:v>
                </c:pt>
                <c:pt idx="2530">
                  <c:v>57504</c:v>
                </c:pt>
                <c:pt idx="2531">
                  <c:v>57511</c:v>
                </c:pt>
                <c:pt idx="2532">
                  <c:v>57518</c:v>
                </c:pt>
                <c:pt idx="2533">
                  <c:v>57525</c:v>
                </c:pt>
                <c:pt idx="2534">
                  <c:v>57532</c:v>
                </c:pt>
                <c:pt idx="2535">
                  <c:v>57539</c:v>
                </c:pt>
                <c:pt idx="2536">
                  <c:v>57546</c:v>
                </c:pt>
                <c:pt idx="2537">
                  <c:v>57553</c:v>
                </c:pt>
                <c:pt idx="2538">
                  <c:v>57560</c:v>
                </c:pt>
                <c:pt idx="2539">
                  <c:v>57567</c:v>
                </c:pt>
                <c:pt idx="2540">
                  <c:v>57574</c:v>
                </c:pt>
                <c:pt idx="2541">
                  <c:v>57581</c:v>
                </c:pt>
                <c:pt idx="2542">
                  <c:v>57588</c:v>
                </c:pt>
                <c:pt idx="2543">
                  <c:v>57595</c:v>
                </c:pt>
                <c:pt idx="2544">
                  <c:v>57602</c:v>
                </c:pt>
                <c:pt idx="2545">
                  <c:v>57609</c:v>
                </c:pt>
                <c:pt idx="2546">
                  <c:v>57616</c:v>
                </c:pt>
                <c:pt idx="2547">
                  <c:v>57623</c:v>
                </c:pt>
                <c:pt idx="2548">
                  <c:v>57630</c:v>
                </c:pt>
                <c:pt idx="2549">
                  <c:v>57637</c:v>
                </c:pt>
                <c:pt idx="2550">
                  <c:v>57644</c:v>
                </c:pt>
                <c:pt idx="2551">
                  <c:v>57651</c:v>
                </c:pt>
                <c:pt idx="2552">
                  <c:v>57658</c:v>
                </c:pt>
                <c:pt idx="2553">
                  <c:v>57665</c:v>
                </c:pt>
                <c:pt idx="2554">
                  <c:v>57672</c:v>
                </c:pt>
                <c:pt idx="2555">
                  <c:v>57679</c:v>
                </c:pt>
                <c:pt idx="2556">
                  <c:v>57686</c:v>
                </c:pt>
                <c:pt idx="2557">
                  <c:v>57693</c:v>
                </c:pt>
                <c:pt idx="2558">
                  <c:v>57700</c:v>
                </c:pt>
                <c:pt idx="2559">
                  <c:v>57710</c:v>
                </c:pt>
                <c:pt idx="2560">
                  <c:v>57717</c:v>
                </c:pt>
                <c:pt idx="2561">
                  <c:v>57724</c:v>
                </c:pt>
                <c:pt idx="2562">
                  <c:v>57731</c:v>
                </c:pt>
                <c:pt idx="2563">
                  <c:v>57738</c:v>
                </c:pt>
                <c:pt idx="2564">
                  <c:v>57745</c:v>
                </c:pt>
                <c:pt idx="2565">
                  <c:v>57752</c:v>
                </c:pt>
                <c:pt idx="2566">
                  <c:v>57759</c:v>
                </c:pt>
                <c:pt idx="2567">
                  <c:v>57766</c:v>
                </c:pt>
                <c:pt idx="2568">
                  <c:v>57773</c:v>
                </c:pt>
                <c:pt idx="2569">
                  <c:v>57780</c:v>
                </c:pt>
                <c:pt idx="2570">
                  <c:v>57787</c:v>
                </c:pt>
                <c:pt idx="2571">
                  <c:v>57794</c:v>
                </c:pt>
                <c:pt idx="2572">
                  <c:v>57801</c:v>
                </c:pt>
                <c:pt idx="2573">
                  <c:v>57808</c:v>
                </c:pt>
                <c:pt idx="2574">
                  <c:v>57817</c:v>
                </c:pt>
                <c:pt idx="2575">
                  <c:v>57822</c:v>
                </c:pt>
                <c:pt idx="2576">
                  <c:v>57829</c:v>
                </c:pt>
                <c:pt idx="2577">
                  <c:v>57836</c:v>
                </c:pt>
                <c:pt idx="2578">
                  <c:v>57843</c:v>
                </c:pt>
                <c:pt idx="2579">
                  <c:v>57850</c:v>
                </c:pt>
                <c:pt idx="2580">
                  <c:v>57857</c:v>
                </c:pt>
                <c:pt idx="2581">
                  <c:v>57864</c:v>
                </c:pt>
                <c:pt idx="2582">
                  <c:v>57871</c:v>
                </c:pt>
                <c:pt idx="2583">
                  <c:v>57878</c:v>
                </c:pt>
                <c:pt idx="2584">
                  <c:v>57885</c:v>
                </c:pt>
                <c:pt idx="2585">
                  <c:v>57892</c:v>
                </c:pt>
                <c:pt idx="2586">
                  <c:v>57899</c:v>
                </c:pt>
                <c:pt idx="2587">
                  <c:v>57906</c:v>
                </c:pt>
                <c:pt idx="2588">
                  <c:v>57913</c:v>
                </c:pt>
                <c:pt idx="2589">
                  <c:v>57920</c:v>
                </c:pt>
                <c:pt idx="2590">
                  <c:v>57927</c:v>
                </c:pt>
                <c:pt idx="2591">
                  <c:v>57934</c:v>
                </c:pt>
                <c:pt idx="2592">
                  <c:v>57941</c:v>
                </c:pt>
                <c:pt idx="2593">
                  <c:v>57948</c:v>
                </c:pt>
                <c:pt idx="2594">
                  <c:v>57955</c:v>
                </c:pt>
                <c:pt idx="2595">
                  <c:v>57962</c:v>
                </c:pt>
                <c:pt idx="2596">
                  <c:v>57969</c:v>
                </c:pt>
                <c:pt idx="2597">
                  <c:v>57976</c:v>
                </c:pt>
                <c:pt idx="2598">
                  <c:v>57983</c:v>
                </c:pt>
                <c:pt idx="2599">
                  <c:v>57990</c:v>
                </c:pt>
                <c:pt idx="2600">
                  <c:v>57997</c:v>
                </c:pt>
                <c:pt idx="2601">
                  <c:v>58004</c:v>
                </c:pt>
                <c:pt idx="2602">
                  <c:v>58011</c:v>
                </c:pt>
                <c:pt idx="2603">
                  <c:v>58018</c:v>
                </c:pt>
                <c:pt idx="2604">
                  <c:v>58025</c:v>
                </c:pt>
                <c:pt idx="2605">
                  <c:v>58032</c:v>
                </c:pt>
                <c:pt idx="2606">
                  <c:v>58039</c:v>
                </c:pt>
                <c:pt idx="2607">
                  <c:v>58046</c:v>
                </c:pt>
                <c:pt idx="2608">
                  <c:v>58053</c:v>
                </c:pt>
                <c:pt idx="2609">
                  <c:v>58060</c:v>
                </c:pt>
                <c:pt idx="2610">
                  <c:v>58067</c:v>
                </c:pt>
                <c:pt idx="2611">
                  <c:v>58075</c:v>
                </c:pt>
                <c:pt idx="2612">
                  <c:v>58082</c:v>
                </c:pt>
                <c:pt idx="2613">
                  <c:v>58089</c:v>
                </c:pt>
                <c:pt idx="2614">
                  <c:v>58096</c:v>
                </c:pt>
                <c:pt idx="2615">
                  <c:v>58103</c:v>
                </c:pt>
                <c:pt idx="2616">
                  <c:v>58110</c:v>
                </c:pt>
                <c:pt idx="2617">
                  <c:v>58117</c:v>
                </c:pt>
                <c:pt idx="2618">
                  <c:v>58124</c:v>
                </c:pt>
                <c:pt idx="2619">
                  <c:v>58131</c:v>
                </c:pt>
                <c:pt idx="2620">
                  <c:v>58138</c:v>
                </c:pt>
                <c:pt idx="2621">
                  <c:v>58145</c:v>
                </c:pt>
                <c:pt idx="2622">
                  <c:v>58152</c:v>
                </c:pt>
                <c:pt idx="2623">
                  <c:v>58159</c:v>
                </c:pt>
                <c:pt idx="2624">
                  <c:v>58168</c:v>
                </c:pt>
                <c:pt idx="2625">
                  <c:v>58175</c:v>
                </c:pt>
                <c:pt idx="2626">
                  <c:v>58182</c:v>
                </c:pt>
                <c:pt idx="2627">
                  <c:v>58189</c:v>
                </c:pt>
                <c:pt idx="2628">
                  <c:v>58197</c:v>
                </c:pt>
                <c:pt idx="2629">
                  <c:v>58203</c:v>
                </c:pt>
                <c:pt idx="2630">
                  <c:v>58210</c:v>
                </c:pt>
                <c:pt idx="2631">
                  <c:v>58217</c:v>
                </c:pt>
                <c:pt idx="2632">
                  <c:v>58224</c:v>
                </c:pt>
                <c:pt idx="2633">
                  <c:v>58231</c:v>
                </c:pt>
                <c:pt idx="2634">
                  <c:v>58238</c:v>
                </c:pt>
                <c:pt idx="2635">
                  <c:v>58245</c:v>
                </c:pt>
                <c:pt idx="2636">
                  <c:v>58252</c:v>
                </c:pt>
                <c:pt idx="2637">
                  <c:v>58259</c:v>
                </c:pt>
                <c:pt idx="2638">
                  <c:v>58266</c:v>
                </c:pt>
                <c:pt idx="2639">
                  <c:v>58273</c:v>
                </c:pt>
                <c:pt idx="2640">
                  <c:v>58280</c:v>
                </c:pt>
                <c:pt idx="2641">
                  <c:v>58287</c:v>
                </c:pt>
                <c:pt idx="2642">
                  <c:v>58294</c:v>
                </c:pt>
                <c:pt idx="2643">
                  <c:v>58301</c:v>
                </c:pt>
                <c:pt idx="2644">
                  <c:v>58308</c:v>
                </c:pt>
                <c:pt idx="2645">
                  <c:v>58315</c:v>
                </c:pt>
                <c:pt idx="2646">
                  <c:v>58322</c:v>
                </c:pt>
                <c:pt idx="2647">
                  <c:v>58329</c:v>
                </c:pt>
                <c:pt idx="2648">
                  <c:v>58336</c:v>
                </c:pt>
                <c:pt idx="2649">
                  <c:v>58343</c:v>
                </c:pt>
                <c:pt idx="2650">
                  <c:v>58350</c:v>
                </c:pt>
                <c:pt idx="2651">
                  <c:v>58357</c:v>
                </c:pt>
                <c:pt idx="2652">
                  <c:v>58364</c:v>
                </c:pt>
                <c:pt idx="2653">
                  <c:v>58371</c:v>
                </c:pt>
                <c:pt idx="2654">
                  <c:v>58378</c:v>
                </c:pt>
                <c:pt idx="2655">
                  <c:v>58385</c:v>
                </c:pt>
                <c:pt idx="2656">
                  <c:v>58392</c:v>
                </c:pt>
                <c:pt idx="2657">
                  <c:v>58399</c:v>
                </c:pt>
                <c:pt idx="2658">
                  <c:v>58406</c:v>
                </c:pt>
                <c:pt idx="2659">
                  <c:v>58413</c:v>
                </c:pt>
                <c:pt idx="2660">
                  <c:v>58420</c:v>
                </c:pt>
                <c:pt idx="2661">
                  <c:v>58427</c:v>
                </c:pt>
                <c:pt idx="2662">
                  <c:v>58438</c:v>
                </c:pt>
                <c:pt idx="2663">
                  <c:v>58442</c:v>
                </c:pt>
                <c:pt idx="2664">
                  <c:v>58448</c:v>
                </c:pt>
                <c:pt idx="2665">
                  <c:v>58455</c:v>
                </c:pt>
                <c:pt idx="2666">
                  <c:v>58462</c:v>
                </c:pt>
                <c:pt idx="2667">
                  <c:v>58469</c:v>
                </c:pt>
                <c:pt idx="2668">
                  <c:v>58476</c:v>
                </c:pt>
                <c:pt idx="2669">
                  <c:v>58483</c:v>
                </c:pt>
                <c:pt idx="2670">
                  <c:v>58490</c:v>
                </c:pt>
                <c:pt idx="2671">
                  <c:v>58497</c:v>
                </c:pt>
                <c:pt idx="2672">
                  <c:v>58504</c:v>
                </c:pt>
                <c:pt idx="2673">
                  <c:v>58511</c:v>
                </c:pt>
                <c:pt idx="2674">
                  <c:v>58518</c:v>
                </c:pt>
                <c:pt idx="2675">
                  <c:v>58525</c:v>
                </c:pt>
                <c:pt idx="2676">
                  <c:v>58532</c:v>
                </c:pt>
                <c:pt idx="2677">
                  <c:v>58539</c:v>
                </c:pt>
                <c:pt idx="2678">
                  <c:v>58546</c:v>
                </c:pt>
                <c:pt idx="2679">
                  <c:v>58553</c:v>
                </c:pt>
                <c:pt idx="2680">
                  <c:v>58560</c:v>
                </c:pt>
                <c:pt idx="2681">
                  <c:v>58567</c:v>
                </c:pt>
                <c:pt idx="2682">
                  <c:v>58574</c:v>
                </c:pt>
                <c:pt idx="2683">
                  <c:v>58581</c:v>
                </c:pt>
                <c:pt idx="2684">
                  <c:v>58588</c:v>
                </c:pt>
                <c:pt idx="2685">
                  <c:v>58595</c:v>
                </c:pt>
                <c:pt idx="2686">
                  <c:v>58602</c:v>
                </c:pt>
                <c:pt idx="2687">
                  <c:v>58609</c:v>
                </c:pt>
                <c:pt idx="2688">
                  <c:v>58616</c:v>
                </c:pt>
                <c:pt idx="2689">
                  <c:v>58623</c:v>
                </c:pt>
                <c:pt idx="2690">
                  <c:v>58630</c:v>
                </c:pt>
                <c:pt idx="2691">
                  <c:v>58637</c:v>
                </c:pt>
                <c:pt idx="2692">
                  <c:v>58644</c:v>
                </c:pt>
                <c:pt idx="2693">
                  <c:v>58651</c:v>
                </c:pt>
                <c:pt idx="2694">
                  <c:v>58658</c:v>
                </c:pt>
                <c:pt idx="2695">
                  <c:v>58665</c:v>
                </c:pt>
                <c:pt idx="2696">
                  <c:v>58672</c:v>
                </c:pt>
                <c:pt idx="2697">
                  <c:v>58679</c:v>
                </c:pt>
                <c:pt idx="2698">
                  <c:v>58686</c:v>
                </c:pt>
                <c:pt idx="2699">
                  <c:v>58693</c:v>
                </c:pt>
                <c:pt idx="2700">
                  <c:v>58700</c:v>
                </c:pt>
                <c:pt idx="2701">
                  <c:v>58707</c:v>
                </c:pt>
                <c:pt idx="2702">
                  <c:v>58714</c:v>
                </c:pt>
                <c:pt idx="2703">
                  <c:v>58721</c:v>
                </c:pt>
                <c:pt idx="2704">
                  <c:v>58728</c:v>
                </c:pt>
                <c:pt idx="2705">
                  <c:v>58735</c:v>
                </c:pt>
                <c:pt idx="2706">
                  <c:v>58742</c:v>
                </c:pt>
                <c:pt idx="2707">
                  <c:v>58749</c:v>
                </c:pt>
                <c:pt idx="2708">
                  <c:v>58756</c:v>
                </c:pt>
                <c:pt idx="2709">
                  <c:v>58763</c:v>
                </c:pt>
                <c:pt idx="2710">
                  <c:v>58770</c:v>
                </c:pt>
                <c:pt idx="2711">
                  <c:v>58777</c:v>
                </c:pt>
                <c:pt idx="2712">
                  <c:v>58784</c:v>
                </c:pt>
                <c:pt idx="2713">
                  <c:v>58791</c:v>
                </c:pt>
                <c:pt idx="2714">
                  <c:v>58798</c:v>
                </c:pt>
                <c:pt idx="2715">
                  <c:v>58805</c:v>
                </c:pt>
                <c:pt idx="2716">
                  <c:v>58812</c:v>
                </c:pt>
                <c:pt idx="2717">
                  <c:v>58819</c:v>
                </c:pt>
                <c:pt idx="2718">
                  <c:v>58826</c:v>
                </c:pt>
                <c:pt idx="2719">
                  <c:v>58833</c:v>
                </c:pt>
                <c:pt idx="2720">
                  <c:v>58840</c:v>
                </c:pt>
                <c:pt idx="2721">
                  <c:v>58847</c:v>
                </c:pt>
                <c:pt idx="2722">
                  <c:v>58854</c:v>
                </c:pt>
                <c:pt idx="2723">
                  <c:v>58861</c:v>
                </c:pt>
                <c:pt idx="2724">
                  <c:v>58868</c:v>
                </c:pt>
                <c:pt idx="2725">
                  <c:v>58875</c:v>
                </c:pt>
                <c:pt idx="2726">
                  <c:v>58882</c:v>
                </c:pt>
                <c:pt idx="2727">
                  <c:v>58889</c:v>
                </c:pt>
                <c:pt idx="2728">
                  <c:v>58896</c:v>
                </c:pt>
                <c:pt idx="2729">
                  <c:v>58903</c:v>
                </c:pt>
                <c:pt idx="2730">
                  <c:v>58910</c:v>
                </c:pt>
                <c:pt idx="2731">
                  <c:v>58917</c:v>
                </c:pt>
                <c:pt idx="2732">
                  <c:v>58924</c:v>
                </c:pt>
                <c:pt idx="2733">
                  <c:v>58931</c:v>
                </c:pt>
                <c:pt idx="2734">
                  <c:v>58938</c:v>
                </c:pt>
                <c:pt idx="2735">
                  <c:v>58945</c:v>
                </c:pt>
                <c:pt idx="2736">
                  <c:v>58952</c:v>
                </c:pt>
                <c:pt idx="2737">
                  <c:v>58959</c:v>
                </c:pt>
                <c:pt idx="2738">
                  <c:v>58966</c:v>
                </c:pt>
                <c:pt idx="2739">
                  <c:v>58973</c:v>
                </c:pt>
                <c:pt idx="2740">
                  <c:v>58980</c:v>
                </c:pt>
                <c:pt idx="2741">
                  <c:v>58987</c:v>
                </c:pt>
                <c:pt idx="2742">
                  <c:v>58994</c:v>
                </c:pt>
                <c:pt idx="2743">
                  <c:v>59001</c:v>
                </c:pt>
                <c:pt idx="2744">
                  <c:v>59008</c:v>
                </c:pt>
                <c:pt idx="2745">
                  <c:v>59015</c:v>
                </c:pt>
                <c:pt idx="2746">
                  <c:v>59022</c:v>
                </c:pt>
                <c:pt idx="2747">
                  <c:v>59029</c:v>
                </c:pt>
                <c:pt idx="2748">
                  <c:v>59036</c:v>
                </c:pt>
                <c:pt idx="2749">
                  <c:v>59043</c:v>
                </c:pt>
                <c:pt idx="2750">
                  <c:v>59050</c:v>
                </c:pt>
                <c:pt idx="2751">
                  <c:v>59057</c:v>
                </c:pt>
                <c:pt idx="2752">
                  <c:v>59064</c:v>
                </c:pt>
                <c:pt idx="2753">
                  <c:v>59071</c:v>
                </c:pt>
                <c:pt idx="2754">
                  <c:v>59078</c:v>
                </c:pt>
                <c:pt idx="2755">
                  <c:v>59085</c:v>
                </c:pt>
                <c:pt idx="2756">
                  <c:v>59092</c:v>
                </c:pt>
                <c:pt idx="2757">
                  <c:v>59099</c:v>
                </c:pt>
                <c:pt idx="2758">
                  <c:v>59106</c:v>
                </c:pt>
                <c:pt idx="2759">
                  <c:v>59113</c:v>
                </c:pt>
                <c:pt idx="2760">
                  <c:v>59120</c:v>
                </c:pt>
                <c:pt idx="2761">
                  <c:v>59127</c:v>
                </c:pt>
                <c:pt idx="2762">
                  <c:v>59134</c:v>
                </c:pt>
                <c:pt idx="2763">
                  <c:v>59141</c:v>
                </c:pt>
                <c:pt idx="2764">
                  <c:v>59148</c:v>
                </c:pt>
                <c:pt idx="2765">
                  <c:v>59155</c:v>
                </c:pt>
                <c:pt idx="2766">
                  <c:v>59162</c:v>
                </c:pt>
                <c:pt idx="2767">
                  <c:v>59169</c:v>
                </c:pt>
                <c:pt idx="2768">
                  <c:v>59176</c:v>
                </c:pt>
                <c:pt idx="2769">
                  <c:v>59183</c:v>
                </c:pt>
                <c:pt idx="2770">
                  <c:v>59190</c:v>
                </c:pt>
                <c:pt idx="2771">
                  <c:v>59197</c:v>
                </c:pt>
                <c:pt idx="2772">
                  <c:v>59204</c:v>
                </c:pt>
                <c:pt idx="2773">
                  <c:v>59211</c:v>
                </c:pt>
                <c:pt idx="2774">
                  <c:v>59218</c:v>
                </c:pt>
                <c:pt idx="2775">
                  <c:v>59225</c:v>
                </c:pt>
                <c:pt idx="2776">
                  <c:v>59232</c:v>
                </c:pt>
                <c:pt idx="2777">
                  <c:v>59239</c:v>
                </c:pt>
                <c:pt idx="2778">
                  <c:v>59246</c:v>
                </c:pt>
                <c:pt idx="2779">
                  <c:v>59253</c:v>
                </c:pt>
                <c:pt idx="2780">
                  <c:v>59260</c:v>
                </c:pt>
                <c:pt idx="2781">
                  <c:v>59267</c:v>
                </c:pt>
                <c:pt idx="2782">
                  <c:v>59274</c:v>
                </c:pt>
                <c:pt idx="2783">
                  <c:v>59281</c:v>
                </c:pt>
                <c:pt idx="2784">
                  <c:v>59288</c:v>
                </c:pt>
                <c:pt idx="2785">
                  <c:v>59295</c:v>
                </c:pt>
                <c:pt idx="2786">
                  <c:v>59302</c:v>
                </c:pt>
                <c:pt idx="2787">
                  <c:v>59309</c:v>
                </c:pt>
                <c:pt idx="2788">
                  <c:v>59316</c:v>
                </c:pt>
                <c:pt idx="2789">
                  <c:v>59323</c:v>
                </c:pt>
                <c:pt idx="2790">
                  <c:v>59330</c:v>
                </c:pt>
                <c:pt idx="2791">
                  <c:v>59337</c:v>
                </c:pt>
                <c:pt idx="2792">
                  <c:v>59344</c:v>
                </c:pt>
                <c:pt idx="2793">
                  <c:v>59351</c:v>
                </c:pt>
                <c:pt idx="2794">
                  <c:v>59358</c:v>
                </c:pt>
                <c:pt idx="2795">
                  <c:v>59365</c:v>
                </c:pt>
                <c:pt idx="2796">
                  <c:v>59372</c:v>
                </c:pt>
                <c:pt idx="2797">
                  <c:v>59379</c:v>
                </c:pt>
                <c:pt idx="2798">
                  <c:v>59386</c:v>
                </c:pt>
                <c:pt idx="2799">
                  <c:v>59393</c:v>
                </c:pt>
                <c:pt idx="2800">
                  <c:v>59400</c:v>
                </c:pt>
                <c:pt idx="2801">
                  <c:v>59407</c:v>
                </c:pt>
                <c:pt idx="2802">
                  <c:v>59414</c:v>
                </c:pt>
                <c:pt idx="2803">
                  <c:v>59421</c:v>
                </c:pt>
                <c:pt idx="2804">
                  <c:v>59428</c:v>
                </c:pt>
                <c:pt idx="2805">
                  <c:v>59435</c:v>
                </c:pt>
                <c:pt idx="2806">
                  <c:v>59442</c:v>
                </c:pt>
                <c:pt idx="2807">
                  <c:v>59449</c:v>
                </c:pt>
                <c:pt idx="2808">
                  <c:v>59456</c:v>
                </c:pt>
                <c:pt idx="2809">
                  <c:v>59463</c:v>
                </c:pt>
                <c:pt idx="2810">
                  <c:v>59470</c:v>
                </c:pt>
                <c:pt idx="2811">
                  <c:v>59477</c:v>
                </c:pt>
                <c:pt idx="2812">
                  <c:v>59484</c:v>
                </c:pt>
                <c:pt idx="2813">
                  <c:v>59491</c:v>
                </c:pt>
                <c:pt idx="2814">
                  <c:v>59498</c:v>
                </c:pt>
                <c:pt idx="2815">
                  <c:v>59505</c:v>
                </c:pt>
                <c:pt idx="2816">
                  <c:v>59512</c:v>
                </c:pt>
                <c:pt idx="2817">
                  <c:v>59519</c:v>
                </c:pt>
                <c:pt idx="2818">
                  <c:v>59526</c:v>
                </c:pt>
                <c:pt idx="2819">
                  <c:v>59534</c:v>
                </c:pt>
                <c:pt idx="2820">
                  <c:v>59541</c:v>
                </c:pt>
                <c:pt idx="2821">
                  <c:v>59548</c:v>
                </c:pt>
                <c:pt idx="2822">
                  <c:v>59555</c:v>
                </c:pt>
                <c:pt idx="2823">
                  <c:v>59562</c:v>
                </c:pt>
                <c:pt idx="2824">
                  <c:v>59569</c:v>
                </c:pt>
                <c:pt idx="2825">
                  <c:v>59576</c:v>
                </c:pt>
                <c:pt idx="2826">
                  <c:v>59583</c:v>
                </c:pt>
                <c:pt idx="2827">
                  <c:v>59590</c:v>
                </c:pt>
                <c:pt idx="2828">
                  <c:v>59597</c:v>
                </c:pt>
                <c:pt idx="2829">
                  <c:v>59604</c:v>
                </c:pt>
                <c:pt idx="2830">
                  <c:v>59611</c:v>
                </c:pt>
                <c:pt idx="2831">
                  <c:v>59618</c:v>
                </c:pt>
                <c:pt idx="2832">
                  <c:v>59625</c:v>
                </c:pt>
                <c:pt idx="2833">
                  <c:v>59632</c:v>
                </c:pt>
                <c:pt idx="2834">
                  <c:v>59643</c:v>
                </c:pt>
                <c:pt idx="2835">
                  <c:v>59646</c:v>
                </c:pt>
                <c:pt idx="2836">
                  <c:v>59653</c:v>
                </c:pt>
                <c:pt idx="2837">
                  <c:v>59660</c:v>
                </c:pt>
                <c:pt idx="2838">
                  <c:v>59667</c:v>
                </c:pt>
                <c:pt idx="2839">
                  <c:v>59674</c:v>
                </c:pt>
                <c:pt idx="2840">
                  <c:v>59681</c:v>
                </c:pt>
                <c:pt idx="2841">
                  <c:v>59688</c:v>
                </c:pt>
                <c:pt idx="2842">
                  <c:v>59695</c:v>
                </c:pt>
                <c:pt idx="2843">
                  <c:v>59702</c:v>
                </c:pt>
                <c:pt idx="2844">
                  <c:v>59709</c:v>
                </c:pt>
                <c:pt idx="2845">
                  <c:v>59716</c:v>
                </c:pt>
                <c:pt idx="2846">
                  <c:v>59723</c:v>
                </c:pt>
                <c:pt idx="2847">
                  <c:v>59730</c:v>
                </c:pt>
                <c:pt idx="2848">
                  <c:v>59737</c:v>
                </c:pt>
                <c:pt idx="2849">
                  <c:v>59744</c:v>
                </c:pt>
                <c:pt idx="2850">
                  <c:v>59751</c:v>
                </c:pt>
                <c:pt idx="2851">
                  <c:v>59758</c:v>
                </c:pt>
                <c:pt idx="2852">
                  <c:v>59765</c:v>
                </c:pt>
                <c:pt idx="2853">
                  <c:v>59772</c:v>
                </c:pt>
                <c:pt idx="2854">
                  <c:v>59779</c:v>
                </c:pt>
                <c:pt idx="2855">
                  <c:v>59786</c:v>
                </c:pt>
                <c:pt idx="2856">
                  <c:v>59793</c:v>
                </c:pt>
                <c:pt idx="2857">
                  <c:v>59800</c:v>
                </c:pt>
                <c:pt idx="2858">
                  <c:v>59807</c:v>
                </c:pt>
                <c:pt idx="2859">
                  <c:v>59814</c:v>
                </c:pt>
                <c:pt idx="2860">
                  <c:v>59821</c:v>
                </c:pt>
                <c:pt idx="2861">
                  <c:v>59828</c:v>
                </c:pt>
                <c:pt idx="2862">
                  <c:v>59835</c:v>
                </c:pt>
                <c:pt idx="2863">
                  <c:v>59842</c:v>
                </c:pt>
                <c:pt idx="2864">
                  <c:v>59849</c:v>
                </c:pt>
                <c:pt idx="2865">
                  <c:v>59856</c:v>
                </c:pt>
                <c:pt idx="2866">
                  <c:v>59863</c:v>
                </c:pt>
                <c:pt idx="2867">
                  <c:v>59870</c:v>
                </c:pt>
                <c:pt idx="2868">
                  <c:v>59877</c:v>
                </c:pt>
                <c:pt idx="2869">
                  <c:v>59884</c:v>
                </c:pt>
                <c:pt idx="2870">
                  <c:v>59891</c:v>
                </c:pt>
                <c:pt idx="2871">
                  <c:v>59901</c:v>
                </c:pt>
                <c:pt idx="2872">
                  <c:v>59908</c:v>
                </c:pt>
                <c:pt idx="2873">
                  <c:v>59915</c:v>
                </c:pt>
                <c:pt idx="2874">
                  <c:v>59922</c:v>
                </c:pt>
                <c:pt idx="2875">
                  <c:v>59929</c:v>
                </c:pt>
                <c:pt idx="2876">
                  <c:v>59936</c:v>
                </c:pt>
                <c:pt idx="2877">
                  <c:v>59943</c:v>
                </c:pt>
                <c:pt idx="2878">
                  <c:v>59950</c:v>
                </c:pt>
                <c:pt idx="2879">
                  <c:v>59957</c:v>
                </c:pt>
                <c:pt idx="2880">
                  <c:v>59964</c:v>
                </c:pt>
                <c:pt idx="2881">
                  <c:v>59971</c:v>
                </c:pt>
                <c:pt idx="2882">
                  <c:v>59978</c:v>
                </c:pt>
                <c:pt idx="2883">
                  <c:v>59985</c:v>
                </c:pt>
                <c:pt idx="2884">
                  <c:v>59992</c:v>
                </c:pt>
                <c:pt idx="2885">
                  <c:v>60001</c:v>
                </c:pt>
                <c:pt idx="2886">
                  <c:v>60006</c:v>
                </c:pt>
                <c:pt idx="2887">
                  <c:v>60013</c:v>
                </c:pt>
                <c:pt idx="2888">
                  <c:v>60020</c:v>
                </c:pt>
                <c:pt idx="2889">
                  <c:v>60028</c:v>
                </c:pt>
                <c:pt idx="2890">
                  <c:v>60035</c:v>
                </c:pt>
                <c:pt idx="2891">
                  <c:v>60042</c:v>
                </c:pt>
                <c:pt idx="2892">
                  <c:v>60049</c:v>
                </c:pt>
                <c:pt idx="2893">
                  <c:v>60056</c:v>
                </c:pt>
                <c:pt idx="2894">
                  <c:v>60063</c:v>
                </c:pt>
                <c:pt idx="2895">
                  <c:v>60070</c:v>
                </c:pt>
                <c:pt idx="2896">
                  <c:v>60077</c:v>
                </c:pt>
                <c:pt idx="2897">
                  <c:v>60084</c:v>
                </c:pt>
                <c:pt idx="2898">
                  <c:v>60091</c:v>
                </c:pt>
                <c:pt idx="2899">
                  <c:v>60098</c:v>
                </c:pt>
                <c:pt idx="2900">
                  <c:v>60105</c:v>
                </c:pt>
                <c:pt idx="2901">
                  <c:v>60112</c:v>
                </c:pt>
                <c:pt idx="2902">
                  <c:v>60119</c:v>
                </c:pt>
                <c:pt idx="2903">
                  <c:v>60126</c:v>
                </c:pt>
                <c:pt idx="2904">
                  <c:v>60133</c:v>
                </c:pt>
                <c:pt idx="2905">
                  <c:v>60140</c:v>
                </c:pt>
                <c:pt idx="2906">
                  <c:v>60147</c:v>
                </c:pt>
                <c:pt idx="2907">
                  <c:v>60154</c:v>
                </c:pt>
                <c:pt idx="2908">
                  <c:v>60161</c:v>
                </c:pt>
                <c:pt idx="2909">
                  <c:v>60168</c:v>
                </c:pt>
                <c:pt idx="2910">
                  <c:v>60175</c:v>
                </c:pt>
                <c:pt idx="2911">
                  <c:v>60182</c:v>
                </c:pt>
                <c:pt idx="2912">
                  <c:v>60189</c:v>
                </c:pt>
                <c:pt idx="2913">
                  <c:v>60196</c:v>
                </c:pt>
                <c:pt idx="2914">
                  <c:v>60203</c:v>
                </c:pt>
                <c:pt idx="2915">
                  <c:v>60210</c:v>
                </c:pt>
                <c:pt idx="2916">
                  <c:v>60217</c:v>
                </c:pt>
                <c:pt idx="2917">
                  <c:v>60224</c:v>
                </c:pt>
                <c:pt idx="2918">
                  <c:v>60231</c:v>
                </c:pt>
                <c:pt idx="2919">
                  <c:v>60238</c:v>
                </c:pt>
                <c:pt idx="2920">
                  <c:v>60245</c:v>
                </c:pt>
                <c:pt idx="2921">
                  <c:v>60252</c:v>
                </c:pt>
                <c:pt idx="2922">
                  <c:v>60259</c:v>
                </c:pt>
                <c:pt idx="2923">
                  <c:v>60267</c:v>
                </c:pt>
                <c:pt idx="2924">
                  <c:v>60274</c:v>
                </c:pt>
                <c:pt idx="2925">
                  <c:v>60281</c:v>
                </c:pt>
                <c:pt idx="2926">
                  <c:v>60288</c:v>
                </c:pt>
                <c:pt idx="2927">
                  <c:v>60295</c:v>
                </c:pt>
                <c:pt idx="2928">
                  <c:v>60302</c:v>
                </c:pt>
                <c:pt idx="2929">
                  <c:v>60309</c:v>
                </c:pt>
                <c:pt idx="2930">
                  <c:v>60316</c:v>
                </c:pt>
                <c:pt idx="2931">
                  <c:v>60323</c:v>
                </c:pt>
                <c:pt idx="2932">
                  <c:v>60330</c:v>
                </c:pt>
                <c:pt idx="2933">
                  <c:v>60337</c:v>
                </c:pt>
                <c:pt idx="2934">
                  <c:v>60344</c:v>
                </c:pt>
                <c:pt idx="2935">
                  <c:v>60351</c:v>
                </c:pt>
                <c:pt idx="2936">
                  <c:v>60359</c:v>
                </c:pt>
                <c:pt idx="2937">
                  <c:v>60366</c:v>
                </c:pt>
                <c:pt idx="2938">
                  <c:v>60373</c:v>
                </c:pt>
                <c:pt idx="2939">
                  <c:v>60380</c:v>
                </c:pt>
                <c:pt idx="2940">
                  <c:v>60387</c:v>
                </c:pt>
                <c:pt idx="2941">
                  <c:v>60394</c:v>
                </c:pt>
                <c:pt idx="2942">
                  <c:v>60401</c:v>
                </c:pt>
                <c:pt idx="2943">
                  <c:v>60408</c:v>
                </c:pt>
                <c:pt idx="2944">
                  <c:v>60415</c:v>
                </c:pt>
                <c:pt idx="2945">
                  <c:v>60422</c:v>
                </c:pt>
                <c:pt idx="2946">
                  <c:v>60429</c:v>
                </c:pt>
                <c:pt idx="2947">
                  <c:v>60436</c:v>
                </c:pt>
                <c:pt idx="2948">
                  <c:v>60443</c:v>
                </c:pt>
                <c:pt idx="2949">
                  <c:v>60450</c:v>
                </c:pt>
                <c:pt idx="2950">
                  <c:v>60457</c:v>
                </c:pt>
                <c:pt idx="2951">
                  <c:v>60464</c:v>
                </c:pt>
                <c:pt idx="2952">
                  <c:v>60471</c:v>
                </c:pt>
                <c:pt idx="2953">
                  <c:v>60478</c:v>
                </c:pt>
                <c:pt idx="2954">
                  <c:v>60485</c:v>
                </c:pt>
                <c:pt idx="2955">
                  <c:v>60492</c:v>
                </c:pt>
                <c:pt idx="2956">
                  <c:v>60499</c:v>
                </c:pt>
                <c:pt idx="2957">
                  <c:v>60506</c:v>
                </c:pt>
                <c:pt idx="2958">
                  <c:v>60513</c:v>
                </c:pt>
                <c:pt idx="2959">
                  <c:v>60520</c:v>
                </c:pt>
                <c:pt idx="2960">
                  <c:v>60527</c:v>
                </c:pt>
                <c:pt idx="2961">
                  <c:v>60534</c:v>
                </c:pt>
                <c:pt idx="2962">
                  <c:v>60541</c:v>
                </c:pt>
                <c:pt idx="2963">
                  <c:v>60548</c:v>
                </c:pt>
                <c:pt idx="2964">
                  <c:v>60555</c:v>
                </c:pt>
                <c:pt idx="2965">
                  <c:v>60562</c:v>
                </c:pt>
                <c:pt idx="2966">
                  <c:v>60569</c:v>
                </c:pt>
                <c:pt idx="2967">
                  <c:v>60576</c:v>
                </c:pt>
                <c:pt idx="2968">
                  <c:v>60583</c:v>
                </c:pt>
                <c:pt idx="2969">
                  <c:v>60590</c:v>
                </c:pt>
                <c:pt idx="2970">
                  <c:v>60597</c:v>
                </c:pt>
                <c:pt idx="2971">
                  <c:v>60604</c:v>
                </c:pt>
                <c:pt idx="2972">
                  <c:v>60611</c:v>
                </c:pt>
                <c:pt idx="2973">
                  <c:v>60618</c:v>
                </c:pt>
                <c:pt idx="2974">
                  <c:v>60625</c:v>
                </c:pt>
                <c:pt idx="2975">
                  <c:v>60632</c:v>
                </c:pt>
                <c:pt idx="2976">
                  <c:v>60639</c:v>
                </c:pt>
                <c:pt idx="2977">
                  <c:v>60646</c:v>
                </c:pt>
                <c:pt idx="2978">
                  <c:v>60653</c:v>
                </c:pt>
                <c:pt idx="2979">
                  <c:v>60660</c:v>
                </c:pt>
                <c:pt idx="2980">
                  <c:v>60667</c:v>
                </c:pt>
                <c:pt idx="2981">
                  <c:v>60674</c:v>
                </c:pt>
                <c:pt idx="2982">
                  <c:v>60681</c:v>
                </c:pt>
                <c:pt idx="2983">
                  <c:v>60688</c:v>
                </c:pt>
                <c:pt idx="2984">
                  <c:v>60695</c:v>
                </c:pt>
                <c:pt idx="2985">
                  <c:v>60702</c:v>
                </c:pt>
                <c:pt idx="2986">
                  <c:v>60709</c:v>
                </c:pt>
                <c:pt idx="2987">
                  <c:v>60716</c:v>
                </c:pt>
                <c:pt idx="2988">
                  <c:v>60723</c:v>
                </c:pt>
                <c:pt idx="2989">
                  <c:v>60730</c:v>
                </c:pt>
                <c:pt idx="2990">
                  <c:v>60737</c:v>
                </c:pt>
                <c:pt idx="2991">
                  <c:v>60744</c:v>
                </c:pt>
                <c:pt idx="2992">
                  <c:v>60751</c:v>
                </c:pt>
                <c:pt idx="2993">
                  <c:v>60758</c:v>
                </c:pt>
                <c:pt idx="2994">
                  <c:v>60765</c:v>
                </c:pt>
                <c:pt idx="2995">
                  <c:v>60772</c:v>
                </c:pt>
                <c:pt idx="2996">
                  <c:v>60779</c:v>
                </c:pt>
                <c:pt idx="2997">
                  <c:v>60786</c:v>
                </c:pt>
                <c:pt idx="2998">
                  <c:v>60793</c:v>
                </c:pt>
                <c:pt idx="2999">
                  <c:v>60800</c:v>
                </c:pt>
                <c:pt idx="3000">
                  <c:v>60807</c:v>
                </c:pt>
                <c:pt idx="3001">
                  <c:v>60814</c:v>
                </c:pt>
                <c:pt idx="3002">
                  <c:v>60821</c:v>
                </c:pt>
                <c:pt idx="3003">
                  <c:v>60828</c:v>
                </c:pt>
                <c:pt idx="3004">
                  <c:v>60835</c:v>
                </c:pt>
                <c:pt idx="3005">
                  <c:v>60842</c:v>
                </c:pt>
                <c:pt idx="3006">
                  <c:v>60849</c:v>
                </c:pt>
                <c:pt idx="3007">
                  <c:v>60856</c:v>
                </c:pt>
                <c:pt idx="3008">
                  <c:v>60863</c:v>
                </c:pt>
                <c:pt idx="3009">
                  <c:v>60870</c:v>
                </c:pt>
                <c:pt idx="3010">
                  <c:v>60877</c:v>
                </c:pt>
                <c:pt idx="3011">
                  <c:v>60884</c:v>
                </c:pt>
                <c:pt idx="3012">
                  <c:v>60891</c:v>
                </c:pt>
                <c:pt idx="3013">
                  <c:v>60898</c:v>
                </c:pt>
                <c:pt idx="3014">
                  <c:v>60905</c:v>
                </c:pt>
                <c:pt idx="3015">
                  <c:v>60912</c:v>
                </c:pt>
                <c:pt idx="3016">
                  <c:v>60919</c:v>
                </c:pt>
                <c:pt idx="3017">
                  <c:v>60926</c:v>
                </c:pt>
                <c:pt idx="3018">
                  <c:v>60933</c:v>
                </c:pt>
                <c:pt idx="3019">
                  <c:v>60940</c:v>
                </c:pt>
                <c:pt idx="3020">
                  <c:v>60947</c:v>
                </c:pt>
                <c:pt idx="3021">
                  <c:v>60954</c:v>
                </c:pt>
                <c:pt idx="3022">
                  <c:v>60961</c:v>
                </c:pt>
                <c:pt idx="3023">
                  <c:v>60968</c:v>
                </c:pt>
                <c:pt idx="3024">
                  <c:v>60975</c:v>
                </c:pt>
                <c:pt idx="3025">
                  <c:v>60982</c:v>
                </c:pt>
                <c:pt idx="3026">
                  <c:v>60989</c:v>
                </c:pt>
                <c:pt idx="3027">
                  <c:v>60996</c:v>
                </c:pt>
                <c:pt idx="3028">
                  <c:v>61003</c:v>
                </c:pt>
                <c:pt idx="3029">
                  <c:v>61010</c:v>
                </c:pt>
                <c:pt idx="3030">
                  <c:v>61017</c:v>
                </c:pt>
                <c:pt idx="3031">
                  <c:v>61024</c:v>
                </c:pt>
                <c:pt idx="3032">
                  <c:v>61031</c:v>
                </c:pt>
                <c:pt idx="3033">
                  <c:v>61038</c:v>
                </c:pt>
                <c:pt idx="3034">
                  <c:v>61045</c:v>
                </c:pt>
                <c:pt idx="3035">
                  <c:v>61052</c:v>
                </c:pt>
                <c:pt idx="3036">
                  <c:v>61059</c:v>
                </c:pt>
                <c:pt idx="3037">
                  <c:v>61066</c:v>
                </c:pt>
                <c:pt idx="3038">
                  <c:v>61073</c:v>
                </c:pt>
                <c:pt idx="3039">
                  <c:v>61080</c:v>
                </c:pt>
                <c:pt idx="3040">
                  <c:v>61087</c:v>
                </c:pt>
                <c:pt idx="3041">
                  <c:v>61094</c:v>
                </c:pt>
                <c:pt idx="3042">
                  <c:v>61101</c:v>
                </c:pt>
                <c:pt idx="3043">
                  <c:v>61108</c:v>
                </c:pt>
                <c:pt idx="3044">
                  <c:v>61115</c:v>
                </c:pt>
                <c:pt idx="3045">
                  <c:v>61122</c:v>
                </c:pt>
                <c:pt idx="3046">
                  <c:v>61129</c:v>
                </c:pt>
                <c:pt idx="3047">
                  <c:v>61136</c:v>
                </c:pt>
                <c:pt idx="3048">
                  <c:v>61143</c:v>
                </c:pt>
                <c:pt idx="3049">
                  <c:v>61150</c:v>
                </c:pt>
                <c:pt idx="3050">
                  <c:v>61157</c:v>
                </c:pt>
                <c:pt idx="3051">
                  <c:v>61164</c:v>
                </c:pt>
                <c:pt idx="3052">
                  <c:v>61171</c:v>
                </c:pt>
                <c:pt idx="3053">
                  <c:v>61178</c:v>
                </c:pt>
                <c:pt idx="3054">
                  <c:v>61185</c:v>
                </c:pt>
                <c:pt idx="3055">
                  <c:v>61192</c:v>
                </c:pt>
                <c:pt idx="3056">
                  <c:v>61199</c:v>
                </c:pt>
                <c:pt idx="3057">
                  <c:v>61206</c:v>
                </c:pt>
                <c:pt idx="3058">
                  <c:v>61213</c:v>
                </c:pt>
                <c:pt idx="3059">
                  <c:v>61220</c:v>
                </c:pt>
                <c:pt idx="3060">
                  <c:v>61227</c:v>
                </c:pt>
                <c:pt idx="3061">
                  <c:v>61234</c:v>
                </c:pt>
                <c:pt idx="3062">
                  <c:v>61241</c:v>
                </c:pt>
                <c:pt idx="3063">
                  <c:v>61248</c:v>
                </c:pt>
                <c:pt idx="3064">
                  <c:v>61255</c:v>
                </c:pt>
                <c:pt idx="3065">
                  <c:v>61262</c:v>
                </c:pt>
                <c:pt idx="3066">
                  <c:v>61269</c:v>
                </c:pt>
                <c:pt idx="3067">
                  <c:v>61276</c:v>
                </c:pt>
                <c:pt idx="3068">
                  <c:v>61283</c:v>
                </c:pt>
                <c:pt idx="3069">
                  <c:v>61290</c:v>
                </c:pt>
                <c:pt idx="3070">
                  <c:v>61297</c:v>
                </c:pt>
                <c:pt idx="3071">
                  <c:v>61304</c:v>
                </c:pt>
                <c:pt idx="3072">
                  <c:v>61311</c:v>
                </c:pt>
                <c:pt idx="3073">
                  <c:v>61318</c:v>
                </c:pt>
                <c:pt idx="3074">
                  <c:v>61325</c:v>
                </c:pt>
                <c:pt idx="3075">
                  <c:v>61332</c:v>
                </c:pt>
                <c:pt idx="3076">
                  <c:v>61339</c:v>
                </c:pt>
                <c:pt idx="3077">
                  <c:v>61346</c:v>
                </c:pt>
                <c:pt idx="3078">
                  <c:v>61353</c:v>
                </c:pt>
                <c:pt idx="3079">
                  <c:v>61360</c:v>
                </c:pt>
                <c:pt idx="3080">
                  <c:v>61367</c:v>
                </c:pt>
                <c:pt idx="3081">
                  <c:v>61374</c:v>
                </c:pt>
                <c:pt idx="3082">
                  <c:v>61381</c:v>
                </c:pt>
                <c:pt idx="3083">
                  <c:v>61388</c:v>
                </c:pt>
                <c:pt idx="3084">
                  <c:v>61395</c:v>
                </c:pt>
                <c:pt idx="3085">
                  <c:v>61402</c:v>
                </c:pt>
                <c:pt idx="3086">
                  <c:v>61409</c:v>
                </c:pt>
                <c:pt idx="3087">
                  <c:v>61416</c:v>
                </c:pt>
                <c:pt idx="3088">
                  <c:v>61423</c:v>
                </c:pt>
                <c:pt idx="3089">
                  <c:v>61430</c:v>
                </c:pt>
                <c:pt idx="3090">
                  <c:v>61437</c:v>
                </c:pt>
                <c:pt idx="3091">
                  <c:v>61444</c:v>
                </c:pt>
                <c:pt idx="3092">
                  <c:v>61451</c:v>
                </c:pt>
                <c:pt idx="3093">
                  <c:v>61458</c:v>
                </c:pt>
                <c:pt idx="3094">
                  <c:v>61465</c:v>
                </c:pt>
                <c:pt idx="3095">
                  <c:v>61472</c:v>
                </c:pt>
                <c:pt idx="3096">
                  <c:v>61479</c:v>
                </c:pt>
                <c:pt idx="3097">
                  <c:v>61487</c:v>
                </c:pt>
                <c:pt idx="3098">
                  <c:v>61494</c:v>
                </c:pt>
                <c:pt idx="3099">
                  <c:v>61501</c:v>
                </c:pt>
                <c:pt idx="3100">
                  <c:v>61508</c:v>
                </c:pt>
                <c:pt idx="3101">
                  <c:v>61515</c:v>
                </c:pt>
                <c:pt idx="3102">
                  <c:v>61522</c:v>
                </c:pt>
                <c:pt idx="3103">
                  <c:v>61529</c:v>
                </c:pt>
                <c:pt idx="3104">
                  <c:v>61536</c:v>
                </c:pt>
                <c:pt idx="3105">
                  <c:v>61543</c:v>
                </c:pt>
                <c:pt idx="3106">
                  <c:v>61550</c:v>
                </c:pt>
                <c:pt idx="3107">
                  <c:v>61557</c:v>
                </c:pt>
                <c:pt idx="3108">
                  <c:v>61564</c:v>
                </c:pt>
                <c:pt idx="3109">
                  <c:v>61571</c:v>
                </c:pt>
                <c:pt idx="3110">
                  <c:v>61578</c:v>
                </c:pt>
                <c:pt idx="3111">
                  <c:v>61585</c:v>
                </c:pt>
                <c:pt idx="3112">
                  <c:v>61592</c:v>
                </c:pt>
                <c:pt idx="3113">
                  <c:v>61599</c:v>
                </c:pt>
                <c:pt idx="3114">
                  <c:v>61606</c:v>
                </c:pt>
                <c:pt idx="3115">
                  <c:v>61613</c:v>
                </c:pt>
                <c:pt idx="3116">
                  <c:v>61620</c:v>
                </c:pt>
                <c:pt idx="3117">
                  <c:v>61627</c:v>
                </c:pt>
                <c:pt idx="3118">
                  <c:v>61634</c:v>
                </c:pt>
                <c:pt idx="3119">
                  <c:v>61641</c:v>
                </c:pt>
                <c:pt idx="3120">
                  <c:v>61648</c:v>
                </c:pt>
                <c:pt idx="3121">
                  <c:v>61655</c:v>
                </c:pt>
                <c:pt idx="3122">
                  <c:v>61662</c:v>
                </c:pt>
                <c:pt idx="3123">
                  <c:v>61669</c:v>
                </c:pt>
                <c:pt idx="3124">
                  <c:v>61676</c:v>
                </c:pt>
                <c:pt idx="3125">
                  <c:v>61683</c:v>
                </c:pt>
                <c:pt idx="3126">
                  <c:v>61690</c:v>
                </c:pt>
                <c:pt idx="3127">
                  <c:v>61697</c:v>
                </c:pt>
                <c:pt idx="3128">
                  <c:v>61704</c:v>
                </c:pt>
                <c:pt idx="3129">
                  <c:v>61711</c:v>
                </c:pt>
                <c:pt idx="3130">
                  <c:v>61718</c:v>
                </c:pt>
                <c:pt idx="3131">
                  <c:v>61728</c:v>
                </c:pt>
                <c:pt idx="3132">
                  <c:v>61735</c:v>
                </c:pt>
                <c:pt idx="3133">
                  <c:v>61742</c:v>
                </c:pt>
                <c:pt idx="3134">
                  <c:v>61749</c:v>
                </c:pt>
                <c:pt idx="3135">
                  <c:v>61756</c:v>
                </c:pt>
                <c:pt idx="3136">
                  <c:v>61763</c:v>
                </c:pt>
                <c:pt idx="3137">
                  <c:v>61770</c:v>
                </c:pt>
                <c:pt idx="3138">
                  <c:v>61777</c:v>
                </c:pt>
                <c:pt idx="3139">
                  <c:v>61784</c:v>
                </c:pt>
                <c:pt idx="3140">
                  <c:v>61791</c:v>
                </c:pt>
                <c:pt idx="3141">
                  <c:v>61798</c:v>
                </c:pt>
                <c:pt idx="3142">
                  <c:v>61805</c:v>
                </c:pt>
                <c:pt idx="3143">
                  <c:v>61812</c:v>
                </c:pt>
                <c:pt idx="3144">
                  <c:v>61819</c:v>
                </c:pt>
                <c:pt idx="3145">
                  <c:v>61826</c:v>
                </c:pt>
                <c:pt idx="3146">
                  <c:v>61835</c:v>
                </c:pt>
                <c:pt idx="3147">
                  <c:v>61840</c:v>
                </c:pt>
                <c:pt idx="3148">
                  <c:v>61847</c:v>
                </c:pt>
                <c:pt idx="3149">
                  <c:v>61854</c:v>
                </c:pt>
                <c:pt idx="3150">
                  <c:v>61861</c:v>
                </c:pt>
                <c:pt idx="3151">
                  <c:v>61868</c:v>
                </c:pt>
                <c:pt idx="3152">
                  <c:v>61875</c:v>
                </c:pt>
                <c:pt idx="3153">
                  <c:v>61882</c:v>
                </c:pt>
                <c:pt idx="3154">
                  <c:v>61889</c:v>
                </c:pt>
                <c:pt idx="3155">
                  <c:v>61896</c:v>
                </c:pt>
                <c:pt idx="3156">
                  <c:v>61903</c:v>
                </c:pt>
                <c:pt idx="3157">
                  <c:v>61910</c:v>
                </c:pt>
                <c:pt idx="3158">
                  <c:v>61917</c:v>
                </c:pt>
                <c:pt idx="3159">
                  <c:v>61924</c:v>
                </c:pt>
                <c:pt idx="3160">
                  <c:v>61931</c:v>
                </c:pt>
                <c:pt idx="3161">
                  <c:v>61938</c:v>
                </c:pt>
                <c:pt idx="3162">
                  <c:v>61945</c:v>
                </c:pt>
                <c:pt idx="3163">
                  <c:v>61952</c:v>
                </c:pt>
                <c:pt idx="3164">
                  <c:v>61959</c:v>
                </c:pt>
                <c:pt idx="3165">
                  <c:v>61966</c:v>
                </c:pt>
                <c:pt idx="3166">
                  <c:v>61973</c:v>
                </c:pt>
                <c:pt idx="3167">
                  <c:v>61980</c:v>
                </c:pt>
                <c:pt idx="3168">
                  <c:v>61987</c:v>
                </c:pt>
                <c:pt idx="3169">
                  <c:v>61994</c:v>
                </c:pt>
                <c:pt idx="3170">
                  <c:v>62001</c:v>
                </c:pt>
                <c:pt idx="3171">
                  <c:v>62008</c:v>
                </c:pt>
                <c:pt idx="3172">
                  <c:v>62015</c:v>
                </c:pt>
                <c:pt idx="3173">
                  <c:v>62022</c:v>
                </c:pt>
                <c:pt idx="3174">
                  <c:v>62029</c:v>
                </c:pt>
                <c:pt idx="3175">
                  <c:v>62036</c:v>
                </c:pt>
                <c:pt idx="3176">
                  <c:v>62043</c:v>
                </c:pt>
                <c:pt idx="3177">
                  <c:v>62050</c:v>
                </c:pt>
                <c:pt idx="3178">
                  <c:v>62057</c:v>
                </c:pt>
                <c:pt idx="3179">
                  <c:v>62064</c:v>
                </c:pt>
                <c:pt idx="3180">
                  <c:v>62071</c:v>
                </c:pt>
                <c:pt idx="3181">
                  <c:v>62078</c:v>
                </c:pt>
                <c:pt idx="3182">
                  <c:v>62085</c:v>
                </c:pt>
                <c:pt idx="3183">
                  <c:v>62093</c:v>
                </c:pt>
                <c:pt idx="3184">
                  <c:v>62100</c:v>
                </c:pt>
                <c:pt idx="3185">
                  <c:v>62107</c:v>
                </c:pt>
                <c:pt idx="3186">
                  <c:v>62114</c:v>
                </c:pt>
                <c:pt idx="3187">
                  <c:v>62121</c:v>
                </c:pt>
                <c:pt idx="3188">
                  <c:v>62128</c:v>
                </c:pt>
                <c:pt idx="3189">
                  <c:v>62135</c:v>
                </c:pt>
                <c:pt idx="3190">
                  <c:v>62142</c:v>
                </c:pt>
                <c:pt idx="3191">
                  <c:v>62149</c:v>
                </c:pt>
                <c:pt idx="3192">
                  <c:v>62156</c:v>
                </c:pt>
                <c:pt idx="3193">
                  <c:v>62163</c:v>
                </c:pt>
                <c:pt idx="3194">
                  <c:v>62170</c:v>
                </c:pt>
                <c:pt idx="3195">
                  <c:v>62177</c:v>
                </c:pt>
                <c:pt idx="3196">
                  <c:v>62186</c:v>
                </c:pt>
                <c:pt idx="3197">
                  <c:v>62193</c:v>
                </c:pt>
                <c:pt idx="3198">
                  <c:v>62200</c:v>
                </c:pt>
                <c:pt idx="3199">
                  <c:v>62207</c:v>
                </c:pt>
                <c:pt idx="3200">
                  <c:v>62215</c:v>
                </c:pt>
                <c:pt idx="3201">
                  <c:v>62221</c:v>
                </c:pt>
                <c:pt idx="3202">
                  <c:v>62228</c:v>
                </c:pt>
                <c:pt idx="3203">
                  <c:v>62235</c:v>
                </c:pt>
                <c:pt idx="3204">
                  <c:v>62242</c:v>
                </c:pt>
                <c:pt idx="3205">
                  <c:v>62249</c:v>
                </c:pt>
                <c:pt idx="3206">
                  <c:v>62256</c:v>
                </c:pt>
                <c:pt idx="3207">
                  <c:v>62263</c:v>
                </c:pt>
                <c:pt idx="3208">
                  <c:v>62270</c:v>
                </c:pt>
                <c:pt idx="3209">
                  <c:v>62277</c:v>
                </c:pt>
                <c:pt idx="3210">
                  <c:v>62284</c:v>
                </c:pt>
                <c:pt idx="3211">
                  <c:v>62291</c:v>
                </c:pt>
                <c:pt idx="3212">
                  <c:v>62298</c:v>
                </c:pt>
                <c:pt idx="3213">
                  <c:v>62305</c:v>
                </c:pt>
                <c:pt idx="3214">
                  <c:v>62312</c:v>
                </c:pt>
                <c:pt idx="3215">
                  <c:v>62319</c:v>
                </c:pt>
                <c:pt idx="3216">
                  <c:v>62326</c:v>
                </c:pt>
                <c:pt idx="3217">
                  <c:v>62333</c:v>
                </c:pt>
                <c:pt idx="3218">
                  <c:v>62340</c:v>
                </c:pt>
                <c:pt idx="3219">
                  <c:v>62347</c:v>
                </c:pt>
                <c:pt idx="3220">
                  <c:v>62354</c:v>
                </c:pt>
                <c:pt idx="3221">
                  <c:v>62361</c:v>
                </c:pt>
                <c:pt idx="3222">
                  <c:v>62368</c:v>
                </c:pt>
                <c:pt idx="3223">
                  <c:v>62375</c:v>
                </c:pt>
                <c:pt idx="3224">
                  <c:v>62382</c:v>
                </c:pt>
                <c:pt idx="3225">
                  <c:v>62389</c:v>
                </c:pt>
                <c:pt idx="3226">
                  <c:v>62396</c:v>
                </c:pt>
                <c:pt idx="3227">
                  <c:v>62403</c:v>
                </c:pt>
                <c:pt idx="3228">
                  <c:v>62410</c:v>
                </c:pt>
                <c:pt idx="3229">
                  <c:v>62417</c:v>
                </c:pt>
                <c:pt idx="3230">
                  <c:v>62424</c:v>
                </c:pt>
                <c:pt idx="3231">
                  <c:v>62431</c:v>
                </c:pt>
                <c:pt idx="3232">
                  <c:v>62438</c:v>
                </c:pt>
                <c:pt idx="3233">
                  <c:v>62445</c:v>
                </c:pt>
                <c:pt idx="3234">
                  <c:v>62456</c:v>
                </c:pt>
                <c:pt idx="3235">
                  <c:v>62460</c:v>
                </c:pt>
                <c:pt idx="3236">
                  <c:v>62466</c:v>
                </c:pt>
                <c:pt idx="3237">
                  <c:v>62473</c:v>
                </c:pt>
                <c:pt idx="3238">
                  <c:v>62480</c:v>
                </c:pt>
                <c:pt idx="3239">
                  <c:v>62487</c:v>
                </c:pt>
                <c:pt idx="3240">
                  <c:v>62494</c:v>
                </c:pt>
                <c:pt idx="3241">
                  <c:v>62501</c:v>
                </c:pt>
                <c:pt idx="3242">
                  <c:v>62508</c:v>
                </c:pt>
                <c:pt idx="3243">
                  <c:v>62515</c:v>
                </c:pt>
                <c:pt idx="3244">
                  <c:v>62522</c:v>
                </c:pt>
                <c:pt idx="3245">
                  <c:v>62529</c:v>
                </c:pt>
                <c:pt idx="3246">
                  <c:v>62536</c:v>
                </c:pt>
                <c:pt idx="3247">
                  <c:v>62543</c:v>
                </c:pt>
                <c:pt idx="3248">
                  <c:v>62550</c:v>
                </c:pt>
                <c:pt idx="3249">
                  <c:v>62557</c:v>
                </c:pt>
                <c:pt idx="3250">
                  <c:v>62564</c:v>
                </c:pt>
                <c:pt idx="3251">
                  <c:v>62571</c:v>
                </c:pt>
                <c:pt idx="3252">
                  <c:v>62578</c:v>
                </c:pt>
                <c:pt idx="3253">
                  <c:v>62585</c:v>
                </c:pt>
                <c:pt idx="3254">
                  <c:v>62592</c:v>
                </c:pt>
                <c:pt idx="3255">
                  <c:v>62599</c:v>
                </c:pt>
                <c:pt idx="3256">
                  <c:v>62606</c:v>
                </c:pt>
                <c:pt idx="3257">
                  <c:v>62613</c:v>
                </c:pt>
                <c:pt idx="3258">
                  <c:v>62620</c:v>
                </c:pt>
                <c:pt idx="3259">
                  <c:v>62627</c:v>
                </c:pt>
                <c:pt idx="3260">
                  <c:v>62634</c:v>
                </c:pt>
                <c:pt idx="3261">
                  <c:v>62641</c:v>
                </c:pt>
                <c:pt idx="3262">
                  <c:v>62648</c:v>
                </c:pt>
                <c:pt idx="3263">
                  <c:v>62655</c:v>
                </c:pt>
                <c:pt idx="3264">
                  <c:v>62662</c:v>
                </c:pt>
                <c:pt idx="3265">
                  <c:v>62669</c:v>
                </c:pt>
                <c:pt idx="3266">
                  <c:v>62676</c:v>
                </c:pt>
                <c:pt idx="3267">
                  <c:v>62683</c:v>
                </c:pt>
                <c:pt idx="3268">
                  <c:v>62690</c:v>
                </c:pt>
                <c:pt idx="3269">
                  <c:v>62697</c:v>
                </c:pt>
                <c:pt idx="3270">
                  <c:v>62704</c:v>
                </c:pt>
                <c:pt idx="3271">
                  <c:v>62711</c:v>
                </c:pt>
                <c:pt idx="3272">
                  <c:v>62718</c:v>
                </c:pt>
                <c:pt idx="3273">
                  <c:v>62725</c:v>
                </c:pt>
                <c:pt idx="3274">
                  <c:v>62732</c:v>
                </c:pt>
                <c:pt idx="3275">
                  <c:v>62739</c:v>
                </c:pt>
                <c:pt idx="3276">
                  <c:v>62746</c:v>
                </c:pt>
                <c:pt idx="3277">
                  <c:v>62753</c:v>
                </c:pt>
                <c:pt idx="3278">
                  <c:v>62760</c:v>
                </c:pt>
                <c:pt idx="3279">
                  <c:v>62767</c:v>
                </c:pt>
                <c:pt idx="3280">
                  <c:v>62774</c:v>
                </c:pt>
                <c:pt idx="3281">
                  <c:v>62781</c:v>
                </c:pt>
                <c:pt idx="3282">
                  <c:v>62788</c:v>
                </c:pt>
                <c:pt idx="3283">
                  <c:v>62795</c:v>
                </c:pt>
                <c:pt idx="3284">
                  <c:v>62802</c:v>
                </c:pt>
                <c:pt idx="3285">
                  <c:v>62809</c:v>
                </c:pt>
                <c:pt idx="3286">
                  <c:v>62816</c:v>
                </c:pt>
                <c:pt idx="3287">
                  <c:v>62823</c:v>
                </c:pt>
                <c:pt idx="3288">
                  <c:v>62830</c:v>
                </c:pt>
                <c:pt idx="3289">
                  <c:v>62837</c:v>
                </c:pt>
                <c:pt idx="3290">
                  <c:v>62844</c:v>
                </c:pt>
                <c:pt idx="3291">
                  <c:v>62851</c:v>
                </c:pt>
                <c:pt idx="3292">
                  <c:v>62858</c:v>
                </c:pt>
                <c:pt idx="3293">
                  <c:v>62865</c:v>
                </c:pt>
                <c:pt idx="3294">
                  <c:v>62872</c:v>
                </c:pt>
                <c:pt idx="3295">
                  <c:v>62879</c:v>
                </c:pt>
                <c:pt idx="3296">
                  <c:v>62886</c:v>
                </c:pt>
                <c:pt idx="3297">
                  <c:v>62893</c:v>
                </c:pt>
                <c:pt idx="3298">
                  <c:v>62900</c:v>
                </c:pt>
                <c:pt idx="3299">
                  <c:v>62907</c:v>
                </c:pt>
                <c:pt idx="3300">
                  <c:v>62914</c:v>
                </c:pt>
                <c:pt idx="3301">
                  <c:v>62921</c:v>
                </c:pt>
                <c:pt idx="3302">
                  <c:v>62928</c:v>
                </c:pt>
                <c:pt idx="3303">
                  <c:v>62935</c:v>
                </c:pt>
                <c:pt idx="3304">
                  <c:v>62942</c:v>
                </c:pt>
                <c:pt idx="3305">
                  <c:v>62949</c:v>
                </c:pt>
                <c:pt idx="3306">
                  <c:v>62956</c:v>
                </c:pt>
                <c:pt idx="3307">
                  <c:v>62963</c:v>
                </c:pt>
                <c:pt idx="3308">
                  <c:v>62970</c:v>
                </c:pt>
                <c:pt idx="3309">
                  <c:v>62977</c:v>
                </c:pt>
                <c:pt idx="3310">
                  <c:v>62984</c:v>
                </c:pt>
                <c:pt idx="3311">
                  <c:v>62991</c:v>
                </c:pt>
                <c:pt idx="3312">
                  <c:v>62998</c:v>
                </c:pt>
                <c:pt idx="3313">
                  <c:v>63005</c:v>
                </c:pt>
                <c:pt idx="3314">
                  <c:v>63012</c:v>
                </c:pt>
                <c:pt idx="3315">
                  <c:v>63019</c:v>
                </c:pt>
                <c:pt idx="3316">
                  <c:v>63026</c:v>
                </c:pt>
                <c:pt idx="3317">
                  <c:v>63033</c:v>
                </c:pt>
                <c:pt idx="3318">
                  <c:v>63040</c:v>
                </c:pt>
                <c:pt idx="3319">
                  <c:v>63047</c:v>
                </c:pt>
                <c:pt idx="3320">
                  <c:v>63054</c:v>
                </c:pt>
                <c:pt idx="3321">
                  <c:v>63061</c:v>
                </c:pt>
                <c:pt idx="3322">
                  <c:v>63068</c:v>
                </c:pt>
                <c:pt idx="3323">
                  <c:v>63075</c:v>
                </c:pt>
                <c:pt idx="3324">
                  <c:v>63082</c:v>
                </c:pt>
                <c:pt idx="3325">
                  <c:v>63089</c:v>
                </c:pt>
                <c:pt idx="3326">
                  <c:v>63096</c:v>
                </c:pt>
                <c:pt idx="3327">
                  <c:v>63103</c:v>
                </c:pt>
                <c:pt idx="3328">
                  <c:v>63110</c:v>
                </c:pt>
                <c:pt idx="3329">
                  <c:v>63117</c:v>
                </c:pt>
                <c:pt idx="3330">
                  <c:v>63124</c:v>
                </c:pt>
                <c:pt idx="3331">
                  <c:v>63131</c:v>
                </c:pt>
                <c:pt idx="3332">
                  <c:v>63138</c:v>
                </c:pt>
                <c:pt idx="3333">
                  <c:v>63145</c:v>
                </c:pt>
                <c:pt idx="3334">
                  <c:v>63152</c:v>
                </c:pt>
                <c:pt idx="3335">
                  <c:v>63159</c:v>
                </c:pt>
                <c:pt idx="3336">
                  <c:v>63166</c:v>
                </c:pt>
                <c:pt idx="3337">
                  <c:v>63173</c:v>
                </c:pt>
                <c:pt idx="3338">
                  <c:v>63180</c:v>
                </c:pt>
                <c:pt idx="3339">
                  <c:v>63187</c:v>
                </c:pt>
                <c:pt idx="3340">
                  <c:v>63194</c:v>
                </c:pt>
                <c:pt idx="3341">
                  <c:v>63201</c:v>
                </c:pt>
                <c:pt idx="3342">
                  <c:v>63208</c:v>
                </c:pt>
                <c:pt idx="3343">
                  <c:v>63215</c:v>
                </c:pt>
                <c:pt idx="3344">
                  <c:v>63222</c:v>
                </c:pt>
                <c:pt idx="3345">
                  <c:v>63229</c:v>
                </c:pt>
                <c:pt idx="3346">
                  <c:v>63236</c:v>
                </c:pt>
                <c:pt idx="3347">
                  <c:v>63243</c:v>
                </c:pt>
                <c:pt idx="3348">
                  <c:v>63250</c:v>
                </c:pt>
                <c:pt idx="3349">
                  <c:v>63257</c:v>
                </c:pt>
                <c:pt idx="3350">
                  <c:v>63264</c:v>
                </c:pt>
                <c:pt idx="3351">
                  <c:v>63271</c:v>
                </c:pt>
                <c:pt idx="3352">
                  <c:v>63278</c:v>
                </c:pt>
                <c:pt idx="3353">
                  <c:v>63285</c:v>
                </c:pt>
                <c:pt idx="3354">
                  <c:v>63292</c:v>
                </c:pt>
                <c:pt idx="3355">
                  <c:v>63299</c:v>
                </c:pt>
                <c:pt idx="3356">
                  <c:v>63306</c:v>
                </c:pt>
                <c:pt idx="3357">
                  <c:v>63313</c:v>
                </c:pt>
                <c:pt idx="3358">
                  <c:v>63320</c:v>
                </c:pt>
                <c:pt idx="3359">
                  <c:v>63327</c:v>
                </c:pt>
                <c:pt idx="3360">
                  <c:v>63334</c:v>
                </c:pt>
                <c:pt idx="3361">
                  <c:v>63341</c:v>
                </c:pt>
                <c:pt idx="3362">
                  <c:v>63348</c:v>
                </c:pt>
                <c:pt idx="3363">
                  <c:v>63355</c:v>
                </c:pt>
                <c:pt idx="3364">
                  <c:v>63362</c:v>
                </c:pt>
                <c:pt idx="3365">
                  <c:v>63369</c:v>
                </c:pt>
                <c:pt idx="3366">
                  <c:v>63376</c:v>
                </c:pt>
                <c:pt idx="3367">
                  <c:v>63383</c:v>
                </c:pt>
                <c:pt idx="3368">
                  <c:v>63390</c:v>
                </c:pt>
                <c:pt idx="3369">
                  <c:v>63397</c:v>
                </c:pt>
                <c:pt idx="3370">
                  <c:v>63404</c:v>
                </c:pt>
                <c:pt idx="3371">
                  <c:v>63411</c:v>
                </c:pt>
                <c:pt idx="3372">
                  <c:v>63418</c:v>
                </c:pt>
                <c:pt idx="3373">
                  <c:v>63425</c:v>
                </c:pt>
                <c:pt idx="3374">
                  <c:v>63432</c:v>
                </c:pt>
                <c:pt idx="3375">
                  <c:v>63439</c:v>
                </c:pt>
                <c:pt idx="3376">
                  <c:v>63446</c:v>
                </c:pt>
                <c:pt idx="3377">
                  <c:v>63453</c:v>
                </c:pt>
                <c:pt idx="3378">
                  <c:v>63460</c:v>
                </c:pt>
                <c:pt idx="3379">
                  <c:v>63467</c:v>
                </c:pt>
                <c:pt idx="3380">
                  <c:v>63474</c:v>
                </c:pt>
                <c:pt idx="3381">
                  <c:v>63481</c:v>
                </c:pt>
                <c:pt idx="3382">
                  <c:v>63488</c:v>
                </c:pt>
                <c:pt idx="3383">
                  <c:v>63495</c:v>
                </c:pt>
                <c:pt idx="3384">
                  <c:v>63502</c:v>
                </c:pt>
                <c:pt idx="3385">
                  <c:v>63509</c:v>
                </c:pt>
                <c:pt idx="3386">
                  <c:v>63516</c:v>
                </c:pt>
                <c:pt idx="3387">
                  <c:v>63523</c:v>
                </c:pt>
                <c:pt idx="3388">
                  <c:v>63530</c:v>
                </c:pt>
                <c:pt idx="3389">
                  <c:v>63537</c:v>
                </c:pt>
                <c:pt idx="3390">
                  <c:v>63544</c:v>
                </c:pt>
                <c:pt idx="3391">
                  <c:v>63552</c:v>
                </c:pt>
                <c:pt idx="3392">
                  <c:v>63559</c:v>
                </c:pt>
                <c:pt idx="3393">
                  <c:v>63566</c:v>
                </c:pt>
                <c:pt idx="3394">
                  <c:v>63573</c:v>
                </c:pt>
                <c:pt idx="3395">
                  <c:v>63580</c:v>
                </c:pt>
                <c:pt idx="3396">
                  <c:v>63587</c:v>
                </c:pt>
                <c:pt idx="3397">
                  <c:v>63594</c:v>
                </c:pt>
                <c:pt idx="3398">
                  <c:v>63601</c:v>
                </c:pt>
                <c:pt idx="3399">
                  <c:v>63608</c:v>
                </c:pt>
                <c:pt idx="3400">
                  <c:v>63615</c:v>
                </c:pt>
                <c:pt idx="3401">
                  <c:v>63622</c:v>
                </c:pt>
                <c:pt idx="3402">
                  <c:v>63629</c:v>
                </c:pt>
                <c:pt idx="3403">
                  <c:v>63636</c:v>
                </c:pt>
                <c:pt idx="3404">
                  <c:v>63643</c:v>
                </c:pt>
                <c:pt idx="3405">
                  <c:v>63650</c:v>
                </c:pt>
                <c:pt idx="3406">
                  <c:v>63661</c:v>
                </c:pt>
                <c:pt idx="3407">
                  <c:v>63664</c:v>
                </c:pt>
                <c:pt idx="3408">
                  <c:v>63671</c:v>
                </c:pt>
                <c:pt idx="3409">
                  <c:v>63678</c:v>
                </c:pt>
                <c:pt idx="3410">
                  <c:v>63685</c:v>
                </c:pt>
                <c:pt idx="3411">
                  <c:v>63692</c:v>
                </c:pt>
                <c:pt idx="3412">
                  <c:v>63699</c:v>
                </c:pt>
                <c:pt idx="3413">
                  <c:v>63706</c:v>
                </c:pt>
                <c:pt idx="3414">
                  <c:v>63713</c:v>
                </c:pt>
                <c:pt idx="3415">
                  <c:v>63720</c:v>
                </c:pt>
                <c:pt idx="3416">
                  <c:v>63727</c:v>
                </c:pt>
                <c:pt idx="3417">
                  <c:v>63734</c:v>
                </c:pt>
                <c:pt idx="3418">
                  <c:v>63741</c:v>
                </c:pt>
                <c:pt idx="3419">
                  <c:v>63748</c:v>
                </c:pt>
                <c:pt idx="3420">
                  <c:v>63755</c:v>
                </c:pt>
                <c:pt idx="3421">
                  <c:v>63762</c:v>
                </c:pt>
                <c:pt idx="3422">
                  <c:v>63769</c:v>
                </c:pt>
                <c:pt idx="3423">
                  <c:v>63776</c:v>
                </c:pt>
                <c:pt idx="3424">
                  <c:v>63783</c:v>
                </c:pt>
                <c:pt idx="3425">
                  <c:v>63790</c:v>
                </c:pt>
                <c:pt idx="3426">
                  <c:v>63797</c:v>
                </c:pt>
                <c:pt idx="3427">
                  <c:v>63804</c:v>
                </c:pt>
                <c:pt idx="3428">
                  <c:v>63811</c:v>
                </c:pt>
                <c:pt idx="3429">
                  <c:v>63818</c:v>
                </c:pt>
                <c:pt idx="3430">
                  <c:v>63825</c:v>
                </c:pt>
                <c:pt idx="3431">
                  <c:v>63832</c:v>
                </c:pt>
                <c:pt idx="3432">
                  <c:v>63839</c:v>
                </c:pt>
                <c:pt idx="3433">
                  <c:v>63846</c:v>
                </c:pt>
                <c:pt idx="3434">
                  <c:v>63853</c:v>
                </c:pt>
                <c:pt idx="3435">
                  <c:v>63860</c:v>
                </c:pt>
                <c:pt idx="3436">
                  <c:v>63867</c:v>
                </c:pt>
                <c:pt idx="3437">
                  <c:v>63874</c:v>
                </c:pt>
                <c:pt idx="3438">
                  <c:v>63881</c:v>
                </c:pt>
                <c:pt idx="3439">
                  <c:v>63888</c:v>
                </c:pt>
                <c:pt idx="3440">
                  <c:v>63895</c:v>
                </c:pt>
                <c:pt idx="3441">
                  <c:v>63902</c:v>
                </c:pt>
                <c:pt idx="3442">
                  <c:v>63909</c:v>
                </c:pt>
                <c:pt idx="3443">
                  <c:v>63919</c:v>
                </c:pt>
                <c:pt idx="3444">
                  <c:v>63926</c:v>
                </c:pt>
                <c:pt idx="3445">
                  <c:v>63933</c:v>
                </c:pt>
                <c:pt idx="3446">
                  <c:v>63940</c:v>
                </c:pt>
                <c:pt idx="3447">
                  <c:v>63947</c:v>
                </c:pt>
                <c:pt idx="3448">
                  <c:v>63954</c:v>
                </c:pt>
                <c:pt idx="3449">
                  <c:v>63961</c:v>
                </c:pt>
                <c:pt idx="3450">
                  <c:v>63968</c:v>
                </c:pt>
                <c:pt idx="3451">
                  <c:v>63975</c:v>
                </c:pt>
                <c:pt idx="3452">
                  <c:v>63982</c:v>
                </c:pt>
                <c:pt idx="3453">
                  <c:v>63989</c:v>
                </c:pt>
                <c:pt idx="3454">
                  <c:v>63996</c:v>
                </c:pt>
                <c:pt idx="3455">
                  <c:v>64003</c:v>
                </c:pt>
                <c:pt idx="3456">
                  <c:v>64010</c:v>
                </c:pt>
                <c:pt idx="3457">
                  <c:v>64019</c:v>
                </c:pt>
                <c:pt idx="3458">
                  <c:v>64024</c:v>
                </c:pt>
                <c:pt idx="3459">
                  <c:v>64031</c:v>
                </c:pt>
                <c:pt idx="3460">
                  <c:v>64038</c:v>
                </c:pt>
                <c:pt idx="3461">
                  <c:v>64045</c:v>
                </c:pt>
                <c:pt idx="3462">
                  <c:v>64052</c:v>
                </c:pt>
                <c:pt idx="3463">
                  <c:v>64059</c:v>
                </c:pt>
                <c:pt idx="3464">
                  <c:v>64066</c:v>
                </c:pt>
                <c:pt idx="3465">
                  <c:v>64073</c:v>
                </c:pt>
                <c:pt idx="3466">
                  <c:v>64080</c:v>
                </c:pt>
                <c:pt idx="3467">
                  <c:v>64087</c:v>
                </c:pt>
                <c:pt idx="3468">
                  <c:v>64094</c:v>
                </c:pt>
                <c:pt idx="3469">
                  <c:v>64101</c:v>
                </c:pt>
                <c:pt idx="3470">
                  <c:v>64108</c:v>
                </c:pt>
                <c:pt idx="3471">
                  <c:v>64115</c:v>
                </c:pt>
                <c:pt idx="3472">
                  <c:v>64122</c:v>
                </c:pt>
                <c:pt idx="3473">
                  <c:v>64129</c:v>
                </c:pt>
                <c:pt idx="3474">
                  <c:v>64136</c:v>
                </c:pt>
                <c:pt idx="3475">
                  <c:v>64143</c:v>
                </c:pt>
                <c:pt idx="3476">
                  <c:v>64150</c:v>
                </c:pt>
                <c:pt idx="3477">
                  <c:v>64157</c:v>
                </c:pt>
                <c:pt idx="3478">
                  <c:v>64164</c:v>
                </c:pt>
                <c:pt idx="3479">
                  <c:v>64171</c:v>
                </c:pt>
                <c:pt idx="3480">
                  <c:v>64178</c:v>
                </c:pt>
                <c:pt idx="3481">
                  <c:v>64185</c:v>
                </c:pt>
                <c:pt idx="3482">
                  <c:v>64192</c:v>
                </c:pt>
                <c:pt idx="3483">
                  <c:v>64199</c:v>
                </c:pt>
                <c:pt idx="3484">
                  <c:v>64206</c:v>
                </c:pt>
                <c:pt idx="3485">
                  <c:v>64213</c:v>
                </c:pt>
                <c:pt idx="3486">
                  <c:v>64220</c:v>
                </c:pt>
                <c:pt idx="3487">
                  <c:v>64227</c:v>
                </c:pt>
                <c:pt idx="3488">
                  <c:v>64234</c:v>
                </c:pt>
                <c:pt idx="3489">
                  <c:v>64241</c:v>
                </c:pt>
                <c:pt idx="3490">
                  <c:v>64248</c:v>
                </c:pt>
                <c:pt idx="3491">
                  <c:v>64255</c:v>
                </c:pt>
                <c:pt idx="3492">
                  <c:v>64262</c:v>
                </c:pt>
                <c:pt idx="3493">
                  <c:v>64269</c:v>
                </c:pt>
                <c:pt idx="3494">
                  <c:v>64276</c:v>
                </c:pt>
                <c:pt idx="3495">
                  <c:v>64284</c:v>
                </c:pt>
                <c:pt idx="3496">
                  <c:v>64291</c:v>
                </c:pt>
                <c:pt idx="3497">
                  <c:v>64298</c:v>
                </c:pt>
                <c:pt idx="3498">
                  <c:v>64305</c:v>
                </c:pt>
                <c:pt idx="3499">
                  <c:v>64312</c:v>
                </c:pt>
                <c:pt idx="3500">
                  <c:v>64319</c:v>
                </c:pt>
                <c:pt idx="3501">
                  <c:v>64326</c:v>
                </c:pt>
                <c:pt idx="3502">
                  <c:v>64333</c:v>
                </c:pt>
                <c:pt idx="3503">
                  <c:v>64340</c:v>
                </c:pt>
                <c:pt idx="3504">
                  <c:v>64347</c:v>
                </c:pt>
                <c:pt idx="3505">
                  <c:v>64354</c:v>
                </c:pt>
                <c:pt idx="3506">
                  <c:v>64361</c:v>
                </c:pt>
                <c:pt idx="3507">
                  <c:v>64368</c:v>
                </c:pt>
                <c:pt idx="3508">
                  <c:v>64375</c:v>
                </c:pt>
                <c:pt idx="3509">
                  <c:v>64382</c:v>
                </c:pt>
                <c:pt idx="3510">
                  <c:v>64389</c:v>
                </c:pt>
                <c:pt idx="3511">
                  <c:v>64398</c:v>
                </c:pt>
                <c:pt idx="3512">
                  <c:v>64405</c:v>
                </c:pt>
                <c:pt idx="3513">
                  <c:v>64412</c:v>
                </c:pt>
                <c:pt idx="3514">
                  <c:v>64419</c:v>
                </c:pt>
                <c:pt idx="3515">
                  <c:v>64426</c:v>
                </c:pt>
                <c:pt idx="3516">
                  <c:v>64433</c:v>
                </c:pt>
                <c:pt idx="3517">
                  <c:v>64440</c:v>
                </c:pt>
                <c:pt idx="3518">
                  <c:v>64447</c:v>
                </c:pt>
                <c:pt idx="3519">
                  <c:v>64454</c:v>
                </c:pt>
                <c:pt idx="3520">
                  <c:v>64461</c:v>
                </c:pt>
                <c:pt idx="3521">
                  <c:v>64468</c:v>
                </c:pt>
                <c:pt idx="3522">
                  <c:v>64475</c:v>
                </c:pt>
                <c:pt idx="3523">
                  <c:v>64482</c:v>
                </c:pt>
                <c:pt idx="3524">
                  <c:v>64489</c:v>
                </c:pt>
                <c:pt idx="3525">
                  <c:v>64496</c:v>
                </c:pt>
                <c:pt idx="3526">
                  <c:v>64503</c:v>
                </c:pt>
                <c:pt idx="3527">
                  <c:v>64510</c:v>
                </c:pt>
                <c:pt idx="3528">
                  <c:v>64517</c:v>
                </c:pt>
                <c:pt idx="3529">
                  <c:v>64524</c:v>
                </c:pt>
                <c:pt idx="3530">
                  <c:v>64531</c:v>
                </c:pt>
                <c:pt idx="3531">
                  <c:v>64538</c:v>
                </c:pt>
                <c:pt idx="3532">
                  <c:v>64545</c:v>
                </c:pt>
                <c:pt idx="3533">
                  <c:v>64552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-3.9801936177585873E-4</c:v>
                </c:pt>
                <c:pt idx="1">
                  <c:v>-3.9801980187714747E-4</c:v>
                </c:pt>
                <c:pt idx="2">
                  <c:v>-3.9801980175724339E-4</c:v>
                </c:pt>
                <c:pt idx="3">
                  <c:v>-3.9801980183717944E-4</c:v>
                </c:pt>
                <c:pt idx="4">
                  <c:v>-3.9801980183717944E-4</c:v>
                </c:pt>
                <c:pt idx="5">
                  <c:v>-3.9801936177585873E-4</c:v>
                </c:pt>
                <c:pt idx="6">
                  <c:v>-3.9801980179721141E-4</c:v>
                </c:pt>
                <c:pt idx="7">
                  <c:v>-3.9801980183717944E-4</c:v>
                </c:pt>
                <c:pt idx="8">
                  <c:v>-3.9801980183717944E-4</c:v>
                </c:pt>
                <c:pt idx="9">
                  <c:v>-3.9801980183717944E-4</c:v>
                </c:pt>
                <c:pt idx="10">
                  <c:v>-3.980193617891814E-4</c:v>
                </c:pt>
                <c:pt idx="11">
                  <c:v>-3.9801980183717944E-4</c:v>
                </c:pt>
                <c:pt idx="12">
                  <c:v>-3.9801980183717944E-4</c:v>
                </c:pt>
                <c:pt idx="13">
                  <c:v>-3.9801980179721141E-4</c:v>
                </c:pt>
                <c:pt idx="14">
                  <c:v>-3.9801980187714747E-4</c:v>
                </c:pt>
                <c:pt idx="15">
                  <c:v>-3.9801936177585873E-4</c:v>
                </c:pt>
                <c:pt idx="16">
                  <c:v>-3.9801980179721141E-4</c:v>
                </c:pt>
                <c:pt idx="17">
                  <c:v>-3.9801980183717944E-4</c:v>
                </c:pt>
                <c:pt idx="18">
                  <c:v>-3.9801980183717944E-4</c:v>
                </c:pt>
                <c:pt idx="19">
                  <c:v>-3.9801980187714747E-4</c:v>
                </c:pt>
                <c:pt idx="20">
                  <c:v>-3.9801936176253605E-4</c:v>
                </c:pt>
                <c:pt idx="21">
                  <c:v>-3.9801980187714747E-4</c:v>
                </c:pt>
                <c:pt idx="22">
                  <c:v>-3.9801980183717944E-4</c:v>
                </c:pt>
                <c:pt idx="23">
                  <c:v>-3.9801980183717944E-4</c:v>
                </c:pt>
                <c:pt idx="24">
                  <c:v>-3.9801980179721141E-4</c:v>
                </c:pt>
                <c:pt idx="25">
                  <c:v>-3.9801936177585873E-4</c:v>
                </c:pt>
                <c:pt idx="26">
                  <c:v>-3.9801980183717944E-4</c:v>
                </c:pt>
                <c:pt idx="27">
                  <c:v>-3.9801980183717944E-4</c:v>
                </c:pt>
                <c:pt idx="28">
                  <c:v>-3.9801980179721141E-4</c:v>
                </c:pt>
                <c:pt idx="29">
                  <c:v>-3.9801980183717944E-4</c:v>
                </c:pt>
                <c:pt idx="30">
                  <c:v>-3.9801936176253605E-4</c:v>
                </c:pt>
                <c:pt idx="31">
                  <c:v>-3.9801980187714747E-4</c:v>
                </c:pt>
                <c:pt idx="32">
                  <c:v>-3.9801980179721141E-4</c:v>
                </c:pt>
                <c:pt idx="33">
                  <c:v>-3.9801980183717944E-4</c:v>
                </c:pt>
                <c:pt idx="34">
                  <c:v>-3.9801980187714747E-4</c:v>
                </c:pt>
                <c:pt idx="35">
                  <c:v>-3.9801936176253605E-4</c:v>
                </c:pt>
                <c:pt idx="36">
                  <c:v>-3.9801980183717944E-4</c:v>
                </c:pt>
                <c:pt idx="37">
                  <c:v>-3.9801980187714747E-4</c:v>
                </c:pt>
                <c:pt idx="38">
                  <c:v>-3.9801980183717944E-4</c:v>
                </c:pt>
                <c:pt idx="39">
                  <c:v>-3.9801980179721141E-4</c:v>
                </c:pt>
                <c:pt idx="40">
                  <c:v>-3.980193617891814E-4</c:v>
                </c:pt>
                <c:pt idx="41">
                  <c:v>-3.9801980183717944E-4</c:v>
                </c:pt>
                <c:pt idx="42">
                  <c:v>-3.9801980179721141E-4</c:v>
                </c:pt>
                <c:pt idx="43">
                  <c:v>-3.9801980183717944E-4</c:v>
                </c:pt>
                <c:pt idx="44">
                  <c:v>-3.9801980187714747E-4</c:v>
                </c:pt>
                <c:pt idx="45">
                  <c:v>-3.980193617891814E-4</c:v>
                </c:pt>
                <c:pt idx="46">
                  <c:v>-3.9801980179721141E-4</c:v>
                </c:pt>
                <c:pt idx="47">
                  <c:v>-3.9801980183717944E-4</c:v>
                </c:pt>
                <c:pt idx="48">
                  <c:v>-3.9801980187714747E-4</c:v>
                </c:pt>
                <c:pt idx="49">
                  <c:v>-3.9801980183717944E-4</c:v>
                </c:pt>
                <c:pt idx="50">
                  <c:v>-3.980193617891814E-4</c:v>
                </c:pt>
                <c:pt idx="51">
                  <c:v>-3.9801980179721141E-4</c:v>
                </c:pt>
                <c:pt idx="52">
                  <c:v>-3.9801980183717944E-4</c:v>
                </c:pt>
                <c:pt idx="53">
                  <c:v>-3.9801980179721141E-4</c:v>
                </c:pt>
                <c:pt idx="54">
                  <c:v>-3.9801980183717944E-4</c:v>
                </c:pt>
                <c:pt idx="55">
                  <c:v>-3.9801936176253605E-4</c:v>
                </c:pt>
                <c:pt idx="56">
                  <c:v>-3.9801980187714747E-4</c:v>
                </c:pt>
                <c:pt idx="57">
                  <c:v>-3.9801980183717944E-4</c:v>
                </c:pt>
                <c:pt idx="58">
                  <c:v>-3.9801980179721141E-4</c:v>
                </c:pt>
                <c:pt idx="59">
                  <c:v>-3.9801980183717944E-4</c:v>
                </c:pt>
                <c:pt idx="60">
                  <c:v>-3.9801936177585873E-4</c:v>
                </c:pt>
                <c:pt idx="61">
                  <c:v>-3.9801980187714747E-4</c:v>
                </c:pt>
                <c:pt idx="62">
                  <c:v>-3.9801980179721141E-4</c:v>
                </c:pt>
                <c:pt idx="63">
                  <c:v>-3.9987260898488586E-4</c:v>
                </c:pt>
                <c:pt idx="64">
                  <c:v>-4.0361590381898793E-4</c:v>
                </c:pt>
                <c:pt idx="65">
                  <c:v>-4.1127889981673604E-4</c:v>
                </c:pt>
                <c:pt idx="66">
                  <c:v>-4.1910588068017063E-4</c:v>
                </c:pt>
                <c:pt idx="67">
                  <c:v>-4.2309374336024774E-4</c:v>
                </c:pt>
                <c:pt idx="68">
                  <c:v>-4.271222208318548E-4</c:v>
                </c:pt>
                <c:pt idx="69">
                  <c:v>-4.3118854694768061E-4</c:v>
                </c:pt>
                <c:pt idx="70">
                  <c:v>-4.4151858915930653E-4</c:v>
                </c:pt>
                <c:pt idx="71">
                  <c:v>-4.5199109047544539E-4</c:v>
                </c:pt>
                <c:pt idx="72">
                  <c:v>-4.5622641812403941E-4</c:v>
                </c:pt>
                <c:pt idx="73">
                  <c:v>-4.6048023090605739E-4</c:v>
                </c:pt>
                <c:pt idx="74">
                  <c:v>-4.6903503170714345E-4</c:v>
                </c:pt>
                <c:pt idx="75">
                  <c:v>-4.7762500962278409E-4</c:v>
                </c:pt>
                <c:pt idx="76">
                  <c:v>-4.8192975494298906E-4</c:v>
                </c:pt>
                <c:pt idx="77">
                  <c:v>-4.8623638823297455E-4</c:v>
                </c:pt>
                <c:pt idx="78">
                  <c:v>-4.9054214314558919E-4</c:v>
                </c:pt>
                <c:pt idx="79">
                  <c:v>-4.9913620187691521E-4</c:v>
                </c:pt>
                <c:pt idx="80">
                  <c:v>-5.0770105471720228E-4</c:v>
                </c:pt>
                <c:pt idx="81">
                  <c:v>-5.1196092457406195E-4</c:v>
                </c:pt>
                <c:pt idx="82">
                  <c:v>-5.1620331873003522E-4</c:v>
                </c:pt>
                <c:pt idx="83">
                  <c:v>-5.2042547099784287E-4</c:v>
                </c:pt>
                <c:pt idx="84">
                  <c:v>-5.2878769492448185E-4</c:v>
                </c:pt>
                <c:pt idx="85">
                  <c:v>-5.3705633716205625E-4</c:v>
                </c:pt>
                <c:pt idx="86">
                  <c:v>-5.41135786860103E-4</c:v>
                </c:pt>
                <c:pt idx="87">
                  <c:v>-5.4517839738643659E-4</c:v>
                </c:pt>
                <c:pt idx="88">
                  <c:v>-5.4918140259374582E-4</c:v>
                </c:pt>
                <c:pt idx="89">
                  <c:v>-5.5704070193840494E-4</c:v>
                </c:pt>
                <c:pt idx="90">
                  <c:v>-5.6474204516820947E-4</c:v>
                </c:pt>
                <c:pt idx="91">
                  <c:v>-5.6850553009191174E-4</c:v>
                </c:pt>
                <c:pt idx="92">
                  <c:v>-5.7221281249297817E-4</c:v>
                </c:pt>
                <c:pt idx="93">
                  <c:v>-5.7586112594432137E-4</c:v>
                </c:pt>
                <c:pt idx="94">
                  <c:v>-5.8294641500644673E-4</c:v>
                </c:pt>
                <c:pt idx="95">
                  <c:v>-5.8980936686658936E-4</c:v>
                </c:pt>
                <c:pt idx="96">
                  <c:v>-5.9312134272015982E-4</c:v>
                </c:pt>
                <c:pt idx="97">
                  <c:v>-5.9635775242039557E-4</c:v>
                </c:pt>
                <c:pt idx="98">
                  <c:v>-5.9951582974004936E-4</c:v>
                </c:pt>
                <c:pt idx="99">
                  <c:v>-6.0555602680256726E-4</c:v>
                </c:pt>
                <c:pt idx="100">
                  <c:v>-6.1130949106757981E-4</c:v>
                </c:pt>
                <c:pt idx="101">
                  <c:v>-6.1403441323548691E-4</c:v>
                </c:pt>
                <c:pt idx="102">
                  <c:v>-6.1666440581920057E-4</c:v>
                </c:pt>
                <c:pt idx="103">
                  <c:v>-6.1919670251153747E-4</c:v>
                </c:pt>
                <c:pt idx="104">
                  <c:v>-6.2392073061356967E-4</c:v>
                </c:pt>
                <c:pt idx="105">
                  <c:v>-6.2829360626182051E-4</c:v>
                </c:pt>
                <c:pt idx="106">
                  <c:v>-6.3029593044827692E-4</c:v>
                </c:pt>
                <c:pt idx="107">
                  <c:v>-6.3218396141984101E-4</c:v>
                </c:pt>
                <c:pt idx="108">
                  <c:v>-6.3395493302920158E-4</c:v>
                </c:pt>
                <c:pt idx="109">
                  <c:v>-6.3709171979287049E-4</c:v>
                </c:pt>
                <c:pt idx="110">
                  <c:v>-6.3981290149950354E-4</c:v>
                </c:pt>
                <c:pt idx="111">
                  <c:v>-6.4095708296907361E-4</c:v>
                </c:pt>
                <c:pt idx="112">
                  <c:v>-6.4196760799273278E-4</c:v>
                </c:pt>
                <c:pt idx="113">
                  <c:v>-6.428417099435535E-4</c:v>
                </c:pt>
                <c:pt idx="114">
                  <c:v>-6.4412018764059553E-4</c:v>
                </c:pt>
                <c:pt idx="115">
                  <c:v>-6.4491856515136448E-4</c:v>
                </c:pt>
                <c:pt idx="116">
                  <c:v>-6.4506905964822892E-4</c:v>
                </c:pt>
                <c:pt idx="117">
                  <c:v>-6.4506653406848358E-4</c:v>
                </c:pt>
                <c:pt idx="118">
                  <c:v>-6.4490822198504105E-4</c:v>
                </c:pt>
                <c:pt idx="119">
                  <c:v>-6.4405732664418736E-4</c:v>
                </c:pt>
                <c:pt idx="120">
                  <c:v>-6.4266178586791511E-4</c:v>
                </c:pt>
                <c:pt idx="121">
                  <c:v>-6.4168304865663828E-4</c:v>
                </c:pt>
                <c:pt idx="122">
                  <c:v>-6.405319278979249E-4</c:v>
                </c:pt>
                <c:pt idx="123">
                  <c:v>-6.3920565720465561E-4</c:v>
                </c:pt>
                <c:pt idx="124">
                  <c:v>-6.3595432838514654E-4</c:v>
                </c:pt>
                <c:pt idx="125">
                  <c:v>-6.3209375126049849E-4</c:v>
                </c:pt>
                <c:pt idx="126">
                  <c:v>-6.3093318413809385E-4</c:v>
                </c:pt>
                <c:pt idx="127">
                  <c:v>-6.3078708408603745E-4</c:v>
                </c:pt>
                <c:pt idx="128">
                  <c:v>-6.3063381840589017E-4</c:v>
                </c:pt>
                <c:pt idx="129">
                  <c:v>-6.3030477340131341E-4</c:v>
                </c:pt>
                <c:pt idx="130">
                  <c:v>-6.2995900044438002E-4</c:v>
                </c:pt>
                <c:pt idx="131">
                  <c:v>-6.2977733208402498E-4</c:v>
                </c:pt>
                <c:pt idx="132">
                  <c:v>-6.2959146819974166E-4</c:v>
                </c:pt>
                <c:pt idx="133">
                  <c:v>-6.294019036356957E-4</c:v>
                </c:pt>
                <c:pt idx="134">
                  <c:v>-6.2901181546060059E-4</c:v>
                </c:pt>
                <c:pt idx="135">
                  <c:v>-6.2861654006152179E-4</c:v>
                </c:pt>
                <c:pt idx="136">
                  <c:v>-6.2841589775874951E-4</c:v>
                </c:pt>
                <c:pt idx="137">
                  <c:v>-6.2821452492034524E-4</c:v>
                </c:pt>
                <c:pt idx="138">
                  <c:v>-6.2801291631053857E-4</c:v>
                </c:pt>
                <c:pt idx="139">
                  <c:v>-6.2761029488100917E-4</c:v>
                </c:pt>
                <c:pt idx="140">
                  <c:v>-6.272140263563486E-4</c:v>
                </c:pt>
                <c:pt idx="141">
                  <c:v>-6.27018664909329E-4</c:v>
                </c:pt>
                <c:pt idx="142">
                  <c:v>-6.2682603783503765E-4</c:v>
                </c:pt>
                <c:pt idx="143">
                  <c:v>-6.2663664009754427E-4</c:v>
                </c:pt>
                <c:pt idx="144">
                  <c:v>-6.2626999475678957E-4</c:v>
                </c:pt>
                <c:pt idx="145">
                  <c:v>-6.2592124291604989E-4</c:v>
                </c:pt>
                <c:pt idx="146">
                  <c:v>-6.2575541716292093E-4</c:v>
                </c:pt>
                <c:pt idx="147">
                  <c:v>-6.2559579065091242E-4</c:v>
                </c:pt>
                <c:pt idx="148">
                  <c:v>-6.2516506536347549E-4</c:v>
                </c:pt>
                <c:pt idx="149">
                  <c:v>-6.247959381866508E-4</c:v>
                </c:pt>
                <c:pt idx="150">
                  <c:v>-6.2469356703509504E-4</c:v>
                </c:pt>
                <c:pt idx="151">
                  <c:v>-6.2460135527686589E-4</c:v>
                </c:pt>
                <c:pt idx="152">
                  <c:v>-6.2445218811824077E-4</c:v>
                </c:pt>
                <c:pt idx="153">
                  <c:v>-6.2434400161848203E-4</c:v>
                </c:pt>
                <c:pt idx="154">
                  <c:v>-6.2431001144780396E-4</c:v>
                </c:pt>
                <c:pt idx="155">
                  <c:v>-6.2428915065471102E-4</c:v>
                </c:pt>
                <c:pt idx="156">
                  <c:v>-6.2428191416330492E-4</c:v>
                </c:pt>
                <c:pt idx="157">
                  <c:v>-6.2433465142786027E-4</c:v>
                </c:pt>
                <c:pt idx="158">
                  <c:v>-6.2446742089328211E-4</c:v>
                </c:pt>
                <c:pt idx="159">
                  <c:v>-6.2455232521685389E-4</c:v>
                </c:pt>
                <c:pt idx="160">
                  <c:v>-6.2465431863056864E-4</c:v>
                </c:pt>
                <c:pt idx="161">
                  <c:v>-6.2491666007247204E-4</c:v>
                </c:pt>
                <c:pt idx="162">
                  <c:v>-6.2524308534595008E-4</c:v>
                </c:pt>
                <c:pt idx="163">
                  <c:v>-6.2543795007030667E-4</c:v>
                </c:pt>
                <c:pt idx="164">
                  <c:v>-6.2565287418880899E-4</c:v>
                </c:pt>
                <c:pt idx="165">
                  <c:v>-6.2588835246568664E-4</c:v>
                </c:pt>
                <c:pt idx="166">
                  <c:v>-6.2642920818589687E-4</c:v>
                </c:pt>
                <c:pt idx="167">
                  <c:v>-6.2704570819693828E-4</c:v>
                </c:pt>
                <c:pt idx="168">
                  <c:v>-6.2739138264600314E-4</c:v>
                </c:pt>
                <c:pt idx="169">
                  <c:v>-6.2776058127766987E-4</c:v>
                </c:pt>
                <c:pt idx="170">
                  <c:v>-6.2815379925584836E-4</c:v>
                </c:pt>
                <c:pt idx="171">
                  <c:v>-6.2902167516032392E-4</c:v>
                </c:pt>
                <c:pt idx="172">
                  <c:v>-6.2997676311571382E-4</c:v>
                </c:pt>
                <c:pt idx="173">
                  <c:v>-6.3049750216759293E-4</c:v>
                </c:pt>
                <c:pt idx="174">
                  <c:v>-6.3104523031043414E-4</c:v>
                </c:pt>
                <c:pt idx="175">
                  <c:v>-6.3162044266817929E-4</c:v>
                </c:pt>
                <c:pt idx="176">
                  <c:v>-6.3286384385019545E-4</c:v>
                </c:pt>
                <c:pt idx="177">
                  <c:v>-6.3420603400921038E-4</c:v>
                </c:pt>
                <c:pt idx="178">
                  <c:v>-6.3492609230220154E-4</c:v>
                </c:pt>
                <c:pt idx="179">
                  <c:v>-6.3567660471441911E-4</c:v>
                </c:pt>
                <c:pt idx="180">
                  <c:v>-6.3645806636980495E-4</c:v>
                </c:pt>
                <c:pt idx="181">
                  <c:v>-6.3812549725650314E-4</c:v>
                </c:pt>
                <c:pt idx="182">
                  <c:v>-6.3990330430474529E-4</c:v>
                </c:pt>
                <c:pt idx="183">
                  <c:v>-6.4084693659705039E-4</c:v>
                </c:pt>
                <c:pt idx="184">
                  <c:v>-6.4182448815675031E-4</c:v>
                </c:pt>
                <c:pt idx="185">
                  <c:v>-6.4283645378804266E-4</c:v>
                </c:pt>
                <c:pt idx="186">
                  <c:v>-6.4497641823368923E-4</c:v>
                </c:pt>
                <c:pt idx="187">
                  <c:v>-6.4723835754953996E-4</c:v>
                </c:pt>
                <c:pt idx="188">
                  <c:v>-6.48429818759233E-4</c:v>
                </c:pt>
                <c:pt idx="189">
                  <c:v>-6.496537932410007E-4</c:v>
                </c:pt>
                <c:pt idx="190">
                  <c:v>-6.5089114977823215E-4</c:v>
                </c:pt>
                <c:pt idx="191">
                  <c:v>-6.5339350841853161E-4</c:v>
                </c:pt>
                <c:pt idx="192">
                  <c:v>-6.5592741182562975E-4</c:v>
                </c:pt>
                <c:pt idx="193">
                  <c:v>-6.5720852783890393E-4</c:v>
                </c:pt>
                <c:pt idx="194">
                  <c:v>-6.5849860072741961E-4</c:v>
                </c:pt>
                <c:pt idx="195">
                  <c:v>-6.5979769903634633E-4</c:v>
                </c:pt>
                <c:pt idx="196">
                  <c:v>-6.624251025577621E-4</c:v>
                </c:pt>
                <c:pt idx="197">
                  <c:v>-6.6508571154422214E-4</c:v>
                </c:pt>
                <c:pt idx="198">
                  <c:v>-6.664309612158803E-4</c:v>
                </c:pt>
                <c:pt idx="199">
                  <c:v>-6.6778564633995785E-4</c:v>
                </c:pt>
                <c:pt idx="200">
                  <c:v>-6.6914983510191206E-4</c:v>
                </c:pt>
                <c:pt idx="201">
                  <c:v>-6.7190897914848335E-4</c:v>
                </c:pt>
                <c:pt idx="202">
                  <c:v>-6.7470299367489162E-4</c:v>
                </c:pt>
                <c:pt idx="203">
                  <c:v>-6.7611572604597825E-4</c:v>
                </c:pt>
                <c:pt idx="204">
                  <c:v>-6.7753837208694989E-4</c:v>
                </c:pt>
                <c:pt idx="205">
                  <c:v>-6.7897100014313594E-4</c:v>
                </c:pt>
                <c:pt idx="206">
                  <c:v>-6.8186858035890197E-4</c:v>
                </c:pt>
                <c:pt idx="207">
                  <c:v>-6.8480270058568493E-4</c:v>
                </c:pt>
                <c:pt idx="208">
                  <c:v>-6.8628626441746832E-4</c:v>
                </c:pt>
                <c:pt idx="209">
                  <c:v>-6.8778022029647445E-4</c:v>
                </c:pt>
                <c:pt idx="210">
                  <c:v>-6.8928463680784091E-4</c:v>
                </c:pt>
                <c:pt idx="211">
                  <c:v>-6.9232734831725651E-4</c:v>
                </c:pt>
                <c:pt idx="212">
                  <c:v>-6.9540827452474474E-4</c:v>
                </c:pt>
                <c:pt idx="213">
                  <c:v>-6.9696601873836528E-4</c:v>
                </c:pt>
                <c:pt idx="214">
                  <c:v>-6.9853463341651434E-4</c:v>
                </c:pt>
                <c:pt idx="215">
                  <c:v>-7.0011418706439343E-4</c:v>
                </c:pt>
                <c:pt idx="216">
                  <c:v>-7.0330872520507626E-4</c:v>
                </c:pt>
                <c:pt idx="217">
                  <c:v>-7.0654315782014976E-4</c:v>
                </c:pt>
                <c:pt idx="218">
                  <c:v>-7.0817843129677982E-4</c:v>
                </c:pt>
                <c:pt idx="219">
                  <c:v>-7.0982505365524418E-4</c:v>
                </c:pt>
                <c:pt idx="220">
                  <c:v>-7.1148309344071237E-4</c:v>
                </c:pt>
                <c:pt idx="221">
                  <c:v>-7.1483615307066373E-4</c:v>
                </c:pt>
                <c:pt idx="222">
                  <c:v>-7.1823079276001067E-4</c:v>
                </c:pt>
                <c:pt idx="223">
                  <c:v>-7.199469443408546E-4</c:v>
                </c:pt>
                <c:pt idx="224">
                  <c:v>-7.2167492334074268E-4</c:v>
                </c:pt>
                <c:pt idx="225">
                  <c:v>-7.2341479818494037E-4</c:v>
                </c:pt>
                <c:pt idx="226">
                  <c:v>-7.2693307402893481E-4</c:v>
                </c:pt>
                <c:pt idx="227">
                  <c:v>-7.3049462159247014E-4</c:v>
                </c:pt>
                <c:pt idx="228">
                  <c:v>-7.3229500027860439E-4</c:v>
                </c:pt>
                <c:pt idx="229">
                  <c:v>-7.3410768472115251E-4</c:v>
                </c:pt>
                <c:pt idx="230">
                  <c:v>-7.3593274350525206E-4</c:v>
                </c:pt>
                <c:pt idx="231">
                  <c:v>-7.3962293016816005E-4</c:v>
                </c:pt>
                <c:pt idx="232">
                  <c:v>-7.4335808664560687E-4</c:v>
                </c:pt>
                <c:pt idx="233">
                  <c:v>-7.4524604131820382E-4</c:v>
                </c:pt>
                <c:pt idx="234">
                  <c:v>-7.4714678020448844E-4</c:v>
                </c:pt>
                <c:pt idx="235">
                  <c:v>-7.4906037168975814E-4</c:v>
                </c:pt>
                <c:pt idx="236">
                  <c:v>-7.5292916356328732E-4</c:v>
                </c:pt>
                <c:pt idx="237">
                  <c:v>-7.5684463020753157E-4</c:v>
                </c:pt>
                <c:pt idx="238">
                  <c:v>-7.5882350978773161E-4</c:v>
                </c:pt>
                <c:pt idx="239">
                  <c:v>-7.60815651879021E-4</c:v>
                </c:pt>
                <c:pt idx="240">
                  <c:v>-7.6282112514647338E-4</c:v>
                </c:pt>
                <c:pt idx="241">
                  <c:v>-7.6687521618268306E-4</c:v>
                </c:pt>
                <c:pt idx="242">
                  <c:v>-7.709776945663549E-4</c:v>
                </c:pt>
                <c:pt idx="243">
                  <c:v>-7.7305084785539435E-4</c:v>
                </c:pt>
                <c:pt idx="244">
                  <c:v>-7.7513774215276499E-4</c:v>
                </c:pt>
                <c:pt idx="245">
                  <c:v>-7.7723844600363634E-4</c:v>
                </c:pt>
                <c:pt idx="246">
                  <c:v>-7.814845301279405E-4</c:v>
                </c:pt>
                <c:pt idx="247">
                  <c:v>-7.8578072197021953E-4</c:v>
                </c:pt>
                <c:pt idx="248">
                  <c:v>-7.8795149788923879E-4</c:v>
                </c:pt>
                <c:pt idx="249">
                  <c:v>-7.9013649331383107E-4</c:v>
                </c:pt>
                <c:pt idx="250">
                  <c:v>-7.9233577658932575E-4</c:v>
                </c:pt>
                <c:pt idx="251">
                  <c:v>-7.9678054735410342E-4</c:v>
                </c:pt>
                <c:pt idx="252">
                  <c:v>-8.0127715458733206E-4</c:v>
                </c:pt>
                <c:pt idx="253">
                  <c:v>-8.0354890213740759E-4</c:v>
                </c:pt>
                <c:pt idx="254">
                  <c:v>-8.0583534749045782E-4</c:v>
                </c:pt>
                <c:pt idx="255">
                  <c:v>-8.0808389343989262E-4</c:v>
                </c:pt>
                <c:pt idx="256">
                  <c:v>-8.1167152417904731E-4</c:v>
                </c:pt>
                <c:pt idx="257">
                  <c:v>-8.1423350258180704E-4</c:v>
                </c:pt>
                <c:pt idx="258">
                  <c:v>-8.1499045748056886E-4</c:v>
                </c:pt>
                <c:pt idx="259">
                  <c:v>-8.1542846339210939E-4</c:v>
                </c:pt>
                <c:pt idx="260">
                  <c:v>-8.155441348245418E-4</c:v>
                </c:pt>
                <c:pt idx="261">
                  <c:v>-8.1468226054592918E-4</c:v>
                </c:pt>
                <c:pt idx="262">
                  <c:v>-8.1271577427877162E-4</c:v>
                </c:pt>
                <c:pt idx="263">
                  <c:v>-8.1116899665278908E-4</c:v>
                </c:pt>
                <c:pt idx="264">
                  <c:v>-8.0927957399445916E-4</c:v>
                </c:pt>
                <c:pt idx="265">
                  <c:v>-8.0704412081189503E-4</c:v>
                </c:pt>
                <c:pt idx="266">
                  <c:v>-8.0140106993198401E-4</c:v>
                </c:pt>
                <c:pt idx="267">
                  <c:v>-7.9457430083529346E-4</c:v>
                </c:pt>
                <c:pt idx="268">
                  <c:v>-7.9055791832871591E-4</c:v>
                </c:pt>
                <c:pt idx="269">
                  <c:v>-7.861751944648887E-4</c:v>
                </c:pt>
                <c:pt idx="270">
                  <c:v>-7.8142274391179711E-4</c:v>
                </c:pt>
                <c:pt idx="271">
                  <c:v>-7.706668458062893E-4</c:v>
                </c:pt>
                <c:pt idx="272">
                  <c:v>-7.5864797376201665E-4</c:v>
                </c:pt>
                <c:pt idx="273">
                  <c:v>-7.5199611333953698E-4</c:v>
                </c:pt>
                <c:pt idx="274">
                  <c:v>-7.4495421523490535E-4</c:v>
                </c:pt>
                <c:pt idx="275">
                  <c:v>-7.3751889455575537E-4</c:v>
                </c:pt>
                <c:pt idx="276">
                  <c:v>-7.213184730714417E-4</c:v>
                </c:pt>
                <c:pt idx="277">
                  <c:v>-7.0390757766602974E-4</c:v>
                </c:pt>
                <c:pt idx="278">
                  <c:v>-6.9524839577450592E-4</c:v>
                </c:pt>
                <c:pt idx="279">
                  <c:v>-6.8697680060569866E-4</c:v>
                </c:pt>
                <c:pt idx="280">
                  <c:v>-6.7909736086502193E-4</c:v>
                </c:pt>
                <c:pt idx="281">
                  <c:v>-6.646672808008347E-4</c:v>
                </c:pt>
                <c:pt idx="282">
                  <c:v>-6.5159252369717535E-4</c:v>
                </c:pt>
                <c:pt idx="283">
                  <c:v>-6.4574238700210174E-4</c:v>
                </c:pt>
                <c:pt idx="284">
                  <c:v>-6.4031181628898537E-4</c:v>
                </c:pt>
                <c:pt idx="285">
                  <c:v>-6.3530537974365586E-4</c:v>
                </c:pt>
                <c:pt idx="286">
                  <c:v>-6.2672803885277517E-4</c:v>
                </c:pt>
                <c:pt idx="287">
                  <c:v>-6.1961234547158739E-4</c:v>
                </c:pt>
                <c:pt idx="288">
                  <c:v>-6.1679510686918348E-4</c:v>
                </c:pt>
                <c:pt idx="289">
                  <c:v>-6.1442941306832921E-4</c:v>
                </c:pt>
                <c:pt idx="290">
                  <c:v>-6.1251983265453447E-4</c:v>
                </c:pt>
                <c:pt idx="291">
                  <c:v>-6.1024285678001888E-4</c:v>
                </c:pt>
                <c:pt idx="292">
                  <c:v>-6.0953401134433705E-4</c:v>
                </c:pt>
                <c:pt idx="293">
                  <c:v>-6.0997352341107813E-4</c:v>
                </c:pt>
                <c:pt idx="294">
                  <c:v>-6.1089655889912109E-4</c:v>
                </c:pt>
                <c:pt idx="295">
                  <c:v>-6.1230768671372005E-4</c:v>
                </c:pt>
                <c:pt idx="296">
                  <c:v>-6.1677870107246235E-4</c:v>
                </c:pt>
                <c:pt idx="297">
                  <c:v>-6.2292448651302124E-4</c:v>
                </c:pt>
                <c:pt idx="298">
                  <c:v>-6.2671537031988578E-4</c:v>
                </c:pt>
                <c:pt idx="299">
                  <c:v>-6.303731836121429E-4</c:v>
                </c:pt>
                <c:pt idx="300">
                  <c:v>-6.337666060751701E-4</c:v>
                </c:pt>
                <c:pt idx="301">
                  <c:v>-6.3965753629879885E-4</c:v>
                </c:pt>
                <c:pt idx="302">
                  <c:v>-6.4464248579199079E-4</c:v>
                </c:pt>
                <c:pt idx="303">
                  <c:v>-6.4667352760672259E-4</c:v>
                </c:pt>
                <c:pt idx="304">
                  <c:v>-6.4842400792741728E-4</c:v>
                </c:pt>
                <c:pt idx="305">
                  <c:v>-6.4989123158998297E-4</c:v>
                </c:pt>
                <c:pt idx="306">
                  <c:v>-6.5186683415152658E-4</c:v>
                </c:pt>
                <c:pt idx="307">
                  <c:v>-6.5287365745625436E-4</c:v>
                </c:pt>
                <c:pt idx="308">
                  <c:v>-6.5288417108622099E-4</c:v>
                </c:pt>
                <c:pt idx="309">
                  <c:v>-6.5259525731331536E-4</c:v>
                </c:pt>
                <c:pt idx="310">
                  <c:v>-6.5200422109334966E-4</c:v>
                </c:pt>
                <c:pt idx="311">
                  <c:v>-6.4980042493445467E-4</c:v>
                </c:pt>
                <c:pt idx="312">
                  <c:v>-6.4656494822123989E-4</c:v>
                </c:pt>
                <c:pt idx="313">
                  <c:v>-6.4442287238453133E-4</c:v>
                </c:pt>
                <c:pt idx="314">
                  <c:v>-6.4196250335601945E-4</c:v>
                </c:pt>
                <c:pt idx="315">
                  <c:v>-6.3918114569183615E-4</c:v>
                </c:pt>
                <c:pt idx="316">
                  <c:v>-6.325338820589721E-4</c:v>
                </c:pt>
                <c:pt idx="317">
                  <c:v>-6.2479192827424868E-4</c:v>
                </c:pt>
                <c:pt idx="318">
                  <c:v>-6.2036520140917872E-4</c:v>
                </c:pt>
                <c:pt idx="319">
                  <c:v>-6.1560131540350227E-4</c:v>
                </c:pt>
                <c:pt idx="320">
                  <c:v>-6.1059465004120739E-4</c:v>
                </c:pt>
                <c:pt idx="321">
                  <c:v>-6.0119494120325356E-4</c:v>
                </c:pt>
                <c:pt idx="322">
                  <c:v>-5.9261718148739817E-4</c:v>
                </c:pt>
                <c:pt idx="323">
                  <c:v>-5.8874377744988493E-4</c:v>
                </c:pt>
                <c:pt idx="324">
                  <c:v>-5.8512356460038717E-4</c:v>
                </c:pt>
                <c:pt idx="325">
                  <c:v>-5.8175894569689746E-4</c:v>
                </c:pt>
                <c:pt idx="326">
                  <c:v>-5.7348606126339519E-4</c:v>
                </c:pt>
                <c:pt idx="327">
                  <c:v>-5.670732710605364E-4</c:v>
                </c:pt>
                <c:pt idx="328">
                  <c:v>-5.655650922786748E-4</c:v>
                </c:pt>
                <c:pt idx="329">
                  <c:v>-5.6317642178727034E-4</c:v>
                </c:pt>
                <c:pt idx="330">
                  <c:v>-5.6219451781913676E-4</c:v>
                </c:pt>
                <c:pt idx="331">
                  <c:v>-5.6237128721825513E-4</c:v>
                </c:pt>
                <c:pt idx="332">
                  <c:v>-5.6283729149342321E-4</c:v>
                </c:pt>
                <c:pt idx="333">
                  <c:v>-5.6474454514177097E-4</c:v>
                </c:pt>
                <c:pt idx="334">
                  <c:v>-5.6764171611156655E-4</c:v>
                </c:pt>
                <c:pt idx="335">
                  <c:v>-5.6958993869482555E-4</c:v>
                </c:pt>
                <c:pt idx="336">
                  <c:v>-5.7184181362135433E-4</c:v>
                </c:pt>
                <c:pt idx="337">
                  <c:v>-5.7439974376904956E-4</c:v>
                </c:pt>
                <c:pt idx="338">
                  <c:v>-5.805468668729219E-4</c:v>
                </c:pt>
                <c:pt idx="339">
                  <c:v>-5.8656900744580298E-4</c:v>
                </c:pt>
                <c:pt idx="340">
                  <c:v>-5.8804295544945262E-4</c:v>
                </c:pt>
                <c:pt idx="341">
                  <c:v>-5.8937238533562919E-4</c:v>
                </c:pt>
                <c:pt idx="342">
                  <c:v>-5.9055604386681892E-4</c:v>
                </c:pt>
                <c:pt idx="343">
                  <c:v>-5.9243021503174731E-4</c:v>
                </c:pt>
                <c:pt idx="344">
                  <c:v>-5.9380789909191378E-4</c:v>
                </c:pt>
                <c:pt idx="345">
                  <c:v>-5.9424390204565469E-4</c:v>
                </c:pt>
                <c:pt idx="346">
                  <c:v>-5.9452661409942209E-4</c:v>
                </c:pt>
                <c:pt idx="347">
                  <c:v>-5.946547821356063E-4</c:v>
                </c:pt>
                <c:pt idx="348">
                  <c:v>-5.9438872354711236E-4</c:v>
                </c:pt>
                <c:pt idx="349">
                  <c:v>-5.9359694831506715E-4</c:v>
                </c:pt>
                <c:pt idx="350">
                  <c:v>-5.9293359718104455E-4</c:v>
                </c:pt>
                <c:pt idx="351">
                  <c:v>-5.9210818240451601E-4</c:v>
                </c:pt>
                <c:pt idx="352">
                  <c:v>-5.9111945090783991E-4</c:v>
                </c:pt>
                <c:pt idx="353">
                  <c:v>-5.8859036981662172E-4</c:v>
                </c:pt>
                <c:pt idx="354">
                  <c:v>-5.8550629153053535E-4</c:v>
                </c:pt>
                <c:pt idx="355">
                  <c:v>-5.8368217723092641E-4</c:v>
                </c:pt>
                <c:pt idx="356">
                  <c:v>-5.8168722646634308E-4</c:v>
                </c:pt>
                <c:pt idx="357">
                  <c:v>-5.7952018631901581E-4</c:v>
                </c:pt>
                <c:pt idx="358">
                  <c:v>-5.7460529053532383E-4</c:v>
                </c:pt>
                <c:pt idx="359">
                  <c:v>-5.6910606463400626E-4</c:v>
                </c:pt>
                <c:pt idx="360">
                  <c:v>-5.6605977789114803E-4</c:v>
                </c:pt>
                <c:pt idx="361">
                  <c:v>-5.5799255084476584E-4</c:v>
                </c:pt>
                <c:pt idx="362">
                  <c:v>-5.4566003607536828E-4</c:v>
                </c:pt>
                <c:pt idx="363">
                  <c:v>-5.242078160883068E-4</c:v>
                </c:pt>
                <c:pt idx="364">
                  <c:v>-5.0601024990104548E-4</c:v>
                </c:pt>
                <c:pt idx="365">
                  <c:v>-4.9855742610294129E-4</c:v>
                </c:pt>
                <c:pt idx="366">
                  <c:v>-4.9210427321089156E-4</c:v>
                </c:pt>
                <c:pt idx="367">
                  <c:v>-4.8665870197694971E-4</c:v>
                </c:pt>
                <c:pt idx="368">
                  <c:v>-4.7916508194578711E-4</c:v>
                </c:pt>
                <c:pt idx="369">
                  <c:v>-4.7511045178083577E-4</c:v>
                </c:pt>
                <c:pt idx="370">
                  <c:v>-4.7482145207666804E-4</c:v>
                </c:pt>
                <c:pt idx="371">
                  <c:v>-4.7558749926235322E-4</c:v>
                </c:pt>
                <c:pt idx="372">
                  <c:v>-4.7741650397004065E-4</c:v>
                </c:pt>
                <c:pt idx="373">
                  <c:v>-4.84656607047107E-4</c:v>
                </c:pt>
                <c:pt idx="374">
                  <c:v>-4.9552031506028271E-4</c:v>
                </c:pt>
                <c:pt idx="375">
                  <c:v>-5.0278276977788749E-4</c:v>
                </c:pt>
                <c:pt idx="376">
                  <c:v>-5.1115564668968716E-4</c:v>
                </c:pt>
                <c:pt idx="377">
                  <c:v>-5.2064685662767118E-4</c:v>
                </c:pt>
                <c:pt idx="378">
                  <c:v>-5.433957869538375E-4</c:v>
                </c:pt>
                <c:pt idx="379">
                  <c:v>-5.6995324140274306E-4</c:v>
                </c:pt>
                <c:pt idx="380">
                  <c:v>-5.8515477715292974E-4</c:v>
                </c:pt>
                <c:pt idx="381">
                  <c:v>-5.9911317878746928E-4</c:v>
                </c:pt>
                <c:pt idx="382">
                  <c:v>-6.1083351644786177E-4</c:v>
                </c:pt>
                <c:pt idx="383">
                  <c:v>-6.3316584402173248E-4</c:v>
                </c:pt>
                <c:pt idx="384">
                  <c:v>-6.5437878272067707E-4</c:v>
                </c:pt>
                <c:pt idx="385">
                  <c:v>-6.6441669662076208E-4</c:v>
                </c:pt>
                <c:pt idx="386">
                  <c:v>-6.7410949698309963E-4</c:v>
                </c:pt>
                <c:pt idx="387">
                  <c:v>-6.834543075084909E-4</c:v>
                </c:pt>
                <c:pt idx="388">
                  <c:v>-7.0096821571219436E-4</c:v>
                </c:pt>
                <c:pt idx="389">
                  <c:v>-7.1729612433735213E-4</c:v>
                </c:pt>
                <c:pt idx="390">
                  <c:v>-7.2485784083031746E-4</c:v>
                </c:pt>
                <c:pt idx="391">
                  <c:v>-7.3205430977107966E-4</c:v>
                </c:pt>
                <c:pt idx="392">
                  <c:v>-7.5104358093458501E-4</c:v>
                </c:pt>
                <c:pt idx="393">
                  <c:v>-7.6740184942636347E-4</c:v>
                </c:pt>
                <c:pt idx="394">
                  <c:v>-7.7196104824484024E-4</c:v>
                </c:pt>
                <c:pt idx="395">
                  <c:v>-7.7613198915749138E-4</c:v>
                </c:pt>
                <c:pt idx="396">
                  <c:v>-7.8316359204411157E-4</c:v>
                </c:pt>
                <c:pt idx="397">
                  <c:v>-7.8887564580742975E-4</c:v>
                </c:pt>
                <c:pt idx="398">
                  <c:v>-7.9106215182367379E-4</c:v>
                </c:pt>
                <c:pt idx="399">
                  <c:v>-7.9284314189909111E-4</c:v>
                </c:pt>
                <c:pt idx="400">
                  <c:v>-7.9421573981441895E-4</c:v>
                </c:pt>
                <c:pt idx="401">
                  <c:v>-7.9558348836883397E-4</c:v>
                </c:pt>
                <c:pt idx="402">
                  <c:v>-7.9548624499548026E-4</c:v>
                </c:pt>
                <c:pt idx="403">
                  <c:v>-7.9478269957355963E-4</c:v>
                </c:pt>
                <c:pt idx="404">
                  <c:v>-7.9390355006037083E-4</c:v>
                </c:pt>
                <c:pt idx="405">
                  <c:v>-7.9284763834230887E-4</c:v>
                </c:pt>
                <c:pt idx="406">
                  <c:v>-7.9013908305558544E-4</c:v>
                </c:pt>
                <c:pt idx="407">
                  <c:v>-7.8683320774874943E-4</c:v>
                </c:pt>
                <c:pt idx="408">
                  <c:v>-7.8487611350208653E-4</c:v>
                </c:pt>
                <c:pt idx="409">
                  <c:v>-7.8273530836892036E-4</c:v>
                </c:pt>
                <c:pt idx="410">
                  <c:v>-7.8040963427561394E-4</c:v>
                </c:pt>
                <c:pt idx="411">
                  <c:v>-7.7513459653566485E-4</c:v>
                </c:pt>
                <c:pt idx="412">
                  <c:v>-7.6760057178493213E-4</c:v>
                </c:pt>
                <c:pt idx="413">
                  <c:v>-7.6250848615178057E-4</c:v>
                </c:pt>
                <c:pt idx="414">
                  <c:v>-7.5885630171690366E-4</c:v>
                </c:pt>
                <c:pt idx="415">
                  <c:v>-7.5090132333421877E-4</c:v>
                </c:pt>
                <c:pt idx="416">
                  <c:v>-7.4229464347208562E-4</c:v>
                </c:pt>
                <c:pt idx="417">
                  <c:v>-7.3766020807664034E-4</c:v>
                </c:pt>
                <c:pt idx="418">
                  <c:v>-7.3282584812428553E-4</c:v>
                </c:pt>
                <c:pt idx="419">
                  <c:v>-7.2779040550141616E-4</c:v>
                </c:pt>
                <c:pt idx="420">
                  <c:v>-7.1704202586175825E-4</c:v>
                </c:pt>
                <c:pt idx="421">
                  <c:v>-7.0600316656843631E-4</c:v>
                </c:pt>
                <c:pt idx="422">
                  <c:v>-7.0089665107797572E-4</c:v>
                </c:pt>
                <c:pt idx="423">
                  <c:v>-6.958453819549959E-4</c:v>
                </c:pt>
                <c:pt idx="424">
                  <c:v>-6.908498966495813E-4</c:v>
                </c:pt>
                <c:pt idx="425">
                  <c:v>-6.8104627221732272E-4</c:v>
                </c:pt>
                <c:pt idx="426">
                  <c:v>-6.7143654688184284E-4</c:v>
                </c:pt>
                <c:pt idx="427">
                  <c:v>-6.6672804513334682E-4</c:v>
                </c:pt>
                <c:pt idx="428">
                  <c:v>-6.6207855298205942E-4</c:v>
                </c:pt>
                <c:pt idx="429">
                  <c:v>-6.5748860783809704E-4</c:v>
                </c:pt>
                <c:pt idx="430">
                  <c:v>-6.4850872774524504E-4</c:v>
                </c:pt>
                <c:pt idx="431">
                  <c:v>-6.3973505029402133E-4</c:v>
                </c:pt>
                <c:pt idx="432">
                  <c:v>-6.3545090469574461E-4</c:v>
                </c:pt>
                <c:pt idx="433">
                  <c:v>-6.3122953164462814E-4</c:v>
                </c:pt>
                <c:pt idx="434">
                  <c:v>-6.2707146895046861E-4</c:v>
                </c:pt>
                <c:pt idx="435">
                  <c:v>-6.1896800146676867E-4</c:v>
                </c:pt>
                <c:pt idx="436">
                  <c:v>-6.1108307266355411E-4</c:v>
                </c:pt>
                <c:pt idx="437">
                  <c:v>-6.0724962522407111E-4</c:v>
                </c:pt>
                <c:pt idx="438">
                  <c:v>-6.0348271360144423E-4</c:v>
                </c:pt>
                <c:pt idx="439">
                  <c:v>-5.9978287560547017E-4</c:v>
                </c:pt>
                <c:pt idx="440">
                  <c:v>-5.9260848994657778E-4</c:v>
                </c:pt>
                <c:pt idx="441">
                  <c:v>-5.8566500956924727E-4</c:v>
                </c:pt>
                <c:pt idx="442">
                  <c:v>-5.8230860249697258E-4</c:v>
                </c:pt>
                <c:pt idx="443">
                  <c:v>-5.7902249467112199E-4</c:v>
                </c:pt>
                <c:pt idx="444">
                  <c:v>-5.7590499045634402E-4</c:v>
                </c:pt>
                <c:pt idx="445">
                  <c:v>-5.7029215144943635E-4</c:v>
                </c:pt>
                <c:pt idx="446">
                  <c:v>-5.6516034200537746E-4</c:v>
                </c:pt>
                <c:pt idx="447">
                  <c:v>-5.6283602922313491E-4</c:v>
                </c:pt>
                <c:pt idx="448">
                  <c:v>-5.6065840154495561E-4</c:v>
                </c:pt>
                <c:pt idx="449">
                  <c:v>-5.5862843211240687E-4</c:v>
                </c:pt>
                <c:pt idx="450">
                  <c:v>-5.5506469549992943E-4</c:v>
                </c:pt>
                <c:pt idx="451">
                  <c:v>-5.5200459275539515E-4</c:v>
                </c:pt>
                <c:pt idx="452">
                  <c:v>-5.5072750651863345E-4</c:v>
                </c:pt>
                <c:pt idx="453">
                  <c:v>-5.4960391561831301E-4</c:v>
                </c:pt>
                <c:pt idx="454">
                  <c:v>-5.4863479271638482E-4</c:v>
                </c:pt>
                <c:pt idx="455">
                  <c:v>-5.472154723751288E-4</c:v>
                </c:pt>
                <c:pt idx="456">
                  <c:v>-5.4632243728924834E-4</c:v>
                </c:pt>
                <c:pt idx="457">
                  <c:v>-5.4614024678656392E-4</c:v>
                </c:pt>
                <c:pt idx="458">
                  <c:v>-5.4611836125317836E-4</c:v>
                </c:pt>
                <c:pt idx="459">
                  <c:v>-5.4625775343097871E-4</c:v>
                </c:pt>
                <c:pt idx="460">
                  <c:v>-5.4707816343757543E-4</c:v>
                </c:pt>
                <c:pt idx="461">
                  <c:v>-5.484475572492542E-4</c:v>
                </c:pt>
                <c:pt idx="462">
                  <c:v>-5.4940793090985096E-4</c:v>
                </c:pt>
                <c:pt idx="463">
                  <c:v>-5.5053541945238038E-4</c:v>
                </c:pt>
                <c:pt idx="464">
                  <c:v>-5.518309956187295E-4</c:v>
                </c:pt>
                <c:pt idx="465">
                  <c:v>-5.5498644857099322E-4</c:v>
                </c:pt>
                <c:pt idx="466">
                  <c:v>-5.5869263399621616E-4</c:v>
                </c:pt>
                <c:pt idx="467">
                  <c:v>-5.6071699635396044E-4</c:v>
                </c:pt>
                <c:pt idx="468">
                  <c:v>-5.6278835068201971E-4</c:v>
                </c:pt>
                <c:pt idx="469">
                  <c:v>-5.6490691844324203E-4</c:v>
                </c:pt>
                <c:pt idx="470">
                  <c:v>-5.6930164108237591E-4</c:v>
                </c:pt>
                <c:pt idx="471">
                  <c:v>-5.7385776031093627E-4</c:v>
                </c:pt>
                <c:pt idx="472">
                  <c:v>-5.7621572225663442E-4</c:v>
                </c:pt>
                <c:pt idx="473">
                  <c:v>-5.7862222817117726E-4</c:v>
                </c:pt>
                <c:pt idx="474">
                  <c:v>-5.8107749995706115E-4</c:v>
                </c:pt>
                <c:pt idx="475">
                  <c:v>-5.8615075057666388E-4</c:v>
                </c:pt>
                <c:pt idx="476">
                  <c:v>-5.9139068014690821E-4</c:v>
                </c:pt>
                <c:pt idx="477">
                  <c:v>-5.9409310714908514E-4</c:v>
                </c:pt>
                <c:pt idx="478">
                  <c:v>-5.9684563051831674E-4</c:v>
                </c:pt>
                <c:pt idx="479">
                  <c:v>-5.9964847187732317E-4</c:v>
                </c:pt>
                <c:pt idx="480">
                  <c:v>-6.0542197208857118E-4</c:v>
                </c:pt>
                <c:pt idx="481">
                  <c:v>-6.1136745286294314E-4</c:v>
                </c:pt>
                <c:pt idx="482">
                  <c:v>-6.1442521078980405E-4</c:v>
                </c:pt>
                <c:pt idx="483">
                  <c:v>-6.1753461708224933E-4</c:v>
                </c:pt>
                <c:pt idx="484">
                  <c:v>-6.2069589376267942E-4</c:v>
                </c:pt>
                <c:pt idx="485">
                  <c:v>-6.2719136411093501E-4</c:v>
                </c:pt>
                <c:pt idx="486">
                  <c:v>-6.3386413817756448E-4</c:v>
                </c:pt>
                <c:pt idx="487">
                  <c:v>-6.3724654824959259E-4</c:v>
                </c:pt>
                <c:pt idx="488">
                  <c:v>-6.404739632248635E-4</c:v>
                </c:pt>
                <c:pt idx="489">
                  <c:v>-6.43503754802488E-4</c:v>
                </c:pt>
                <c:pt idx="490">
                  <c:v>-6.4889741123064226E-4</c:v>
                </c:pt>
                <c:pt idx="491">
                  <c:v>-6.5362263641510765E-4</c:v>
                </c:pt>
                <c:pt idx="492">
                  <c:v>-6.55646272473831E-4</c:v>
                </c:pt>
                <c:pt idx="493">
                  <c:v>-6.5746506946684491E-4</c:v>
                </c:pt>
                <c:pt idx="494">
                  <c:v>-6.5907782483609623E-4</c:v>
                </c:pt>
                <c:pt idx="495">
                  <c:v>-6.6160930127789896E-4</c:v>
                </c:pt>
                <c:pt idx="496">
                  <c:v>-6.6344437795518019E-4</c:v>
                </c:pt>
                <c:pt idx="497">
                  <c:v>-6.640088859954929E-4</c:v>
                </c:pt>
                <c:pt idx="498">
                  <c:v>-6.6436013662407589E-4</c:v>
                </c:pt>
                <c:pt idx="499">
                  <c:v>-6.6449692736281207E-4</c:v>
                </c:pt>
                <c:pt idx="500">
                  <c:v>-6.6404840415756894E-4</c:v>
                </c:pt>
                <c:pt idx="501">
                  <c:v>-6.6287543798004833E-4</c:v>
                </c:pt>
                <c:pt idx="502">
                  <c:v>-6.6192188945990438E-4</c:v>
                </c:pt>
                <c:pt idx="503">
                  <c:v>-6.6074666526194648E-4</c:v>
                </c:pt>
                <c:pt idx="504">
                  <c:v>-6.5934856262828134E-4</c:v>
                </c:pt>
                <c:pt idx="505">
                  <c:v>-6.5580222190053661E-4</c:v>
                </c:pt>
                <c:pt idx="506">
                  <c:v>-6.5150331637564562E-4</c:v>
                </c:pt>
                <c:pt idx="507">
                  <c:v>-6.4897278263309488E-4</c:v>
                </c:pt>
                <c:pt idx="508">
                  <c:v>-6.4621215482674188E-4</c:v>
                </c:pt>
                <c:pt idx="509">
                  <c:v>-6.4322023023866137E-4</c:v>
                </c:pt>
                <c:pt idx="510">
                  <c:v>-6.3680159558821003E-4</c:v>
                </c:pt>
                <c:pt idx="511">
                  <c:v>-6.3033036490356409E-4</c:v>
                </c:pt>
                <c:pt idx="512">
                  <c:v>-6.2708584856796534E-4</c:v>
                </c:pt>
                <c:pt idx="513">
                  <c:v>-6.2383639937824142E-4</c:v>
                </c:pt>
                <c:pt idx="514">
                  <c:v>-6.205820634974657E-4</c:v>
                </c:pt>
                <c:pt idx="515">
                  <c:v>-6.1405628856370242E-4</c:v>
                </c:pt>
                <c:pt idx="516">
                  <c:v>-6.075167847985341E-4</c:v>
                </c:pt>
                <c:pt idx="517">
                  <c:v>-6.0423871346415581E-4</c:v>
                </c:pt>
                <c:pt idx="518">
                  <c:v>-5.8116580068379164E-4</c:v>
                </c:pt>
                <c:pt idx="519">
                  <c:v>-5.5788304715864712E-4</c:v>
                </c:pt>
                <c:pt idx="520">
                  <c:v>-5.3440639030011283E-4</c:v>
                </c:pt>
                <c:pt idx="521">
                  <c:v>-5.107517672398032E-4</c:v>
                </c:pt>
                <c:pt idx="522">
                  <c:v>-4.8693511522923671E-4</c:v>
                </c:pt>
                <c:pt idx="523">
                  <c:v>-4.6297237140002778E-4</c:v>
                </c:pt>
                <c:pt idx="524">
                  <c:v>-4.3887947296372687E-4</c:v>
                </c:pt>
                <c:pt idx="525">
                  <c:v>-4.1467235713188444E-4</c:v>
                </c:pt>
                <c:pt idx="526">
                  <c:v>-3.9036696115601899E-4</c:v>
                </c:pt>
                <c:pt idx="527">
                  <c:v>-3.6597922220771295E-4</c:v>
                </c:pt>
                <c:pt idx="528">
                  <c:v>-3.4152507753848482E-4</c:v>
                </c:pt>
                <c:pt idx="529">
                  <c:v>-3.1702046431991704E-4</c:v>
                </c:pt>
                <c:pt idx="530">
                  <c:v>-2.8546602357959472E-4</c:v>
                </c:pt>
                <c:pt idx="531">
                  <c:v>-2.6090589968497113E-4</c:v>
                </c:pt>
                <c:pt idx="532">
                  <c:v>-2.3985527056513689E-4</c:v>
                </c:pt>
                <c:pt idx="533">
                  <c:v>-2.153113538660989E-4</c:v>
                </c:pt>
                <c:pt idx="534">
                  <c:v>-1.9079893165407924E-4</c:v>
                </c:pt>
                <c:pt idx="535">
                  <c:v>-1.6633394118059641E-4</c:v>
                </c:pt>
                <c:pt idx="536">
                  <c:v>-1.4193231953729679E-4</c:v>
                </c:pt>
                <c:pt idx="537">
                  <c:v>-1.1761000421550705E-4</c:v>
                </c:pt>
                <c:pt idx="538">
                  <c:v>-9.3382932346841585E-5</c:v>
                </c:pt>
                <c:pt idx="539">
                  <c:v>-6.92670411828189E-5</c:v>
                </c:pt>
                <c:pt idx="540">
                  <c:v>-4.5278268054893545E-5</c:v>
                </c:pt>
                <c:pt idx="541">
                  <c:v>-2.143255029452007E-5</c:v>
                </c:pt>
                <c:pt idx="542">
                  <c:v>2.2541750066551458E-6</c:v>
                </c:pt>
                <c:pt idx="543">
                  <c:v>2.5765970397273463E-5</c:v>
                </c:pt>
                <c:pt idx="544">
                  <c:v>4.9086898625816389E-5</c:v>
                </c:pt>
                <c:pt idx="545">
                  <c:v>7.2201022280893312E-5</c:v>
                </c:pt>
                <c:pt idx="546">
                  <c:v>9.5092404350793913E-5</c:v>
                </c:pt>
                <c:pt idx="547">
                  <c:v>1.2737466055234847E-4</c:v>
                </c:pt>
                <c:pt idx="548">
                  <c:v>1.4332120618298916E-4</c:v>
                </c:pt>
                <c:pt idx="549">
                  <c:v>1.6227072677565957E-4</c:v>
                </c:pt>
                <c:pt idx="550">
                  <c:v>1.8411176871069301E-4</c:v>
                </c:pt>
                <c:pt idx="551">
                  <c:v>2.0565038248321343E-4</c:v>
                </c:pt>
                <c:pt idx="552">
                  <c:v>2.2687063044202205E-4</c:v>
                </c:pt>
                <c:pt idx="553">
                  <c:v>2.4775657557540853E-4</c:v>
                </c:pt>
                <c:pt idx="554">
                  <c:v>2.6829228031211017E-4</c:v>
                </c:pt>
                <c:pt idx="555">
                  <c:v>2.8846180764041662E-4</c:v>
                </c:pt>
                <c:pt idx="556">
                  <c:v>3.0824921998906518E-4</c:v>
                </c:pt>
                <c:pt idx="557">
                  <c:v>3.276385801864734E-4</c:v>
                </c:pt>
                <c:pt idx="558">
                  <c:v>3.4661395066137857E-4</c:v>
                </c:pt>
                <c:pt idx="559">
                  <c:v>3.6515939424219823E-4</c:v>
                </c:pt>
                <c:pt idx="560">
                  <c:v>3.8325897367741391E-4</c:v>
                </c:pt>
                <c:pt idx="561">
                  <c:v>4.0089675139576286E-4</c:v>
                </c:pt>
                <c:pt idx="562">
                  <c:v>4.1805679030559872E-4</c:v>
                </c:pt>
                <c:pt idx="563">
                  <c:v>4.3472315283565877E-4</c:v>
                </c:pt>
                <c:pt idx="564">
                  <c:v>4.5087990181436055E-4</c:v>
                </c:pt>
                <c:pt idx="565">
                  <c:v>4.6651109991024953E-4</c:v>
                </c:pt>
                <c:pt idx="566">
                  <c:v>4.8160080963199903E-4</c:v>
                </c:pt>
                <c:pt idx="567">
                  <c:v>4.961330936481545E-4</c:v>
                </c:pt>
                <c:pt idx="568">
                  <c:v>5.1014948785343961E-4</c:v>
                </c:pt>
                <c:pt idx="569">
                  <c:v>5.2428828758444013E-4</c:v>
                </c:pt>
                <c:pt idx="570">
                  <c:v>5.3873911531887586E-4</c:v>
                </c:pt>
                <c:pt idx="571">
                  <c:v>5.5350866234427087E-4</c:v>
                </c:pt>
                <c:pt idx="572">
                  <c:v>5.6860361978827711E-4</c:v>
                </c:pt>
                <c:pt idx="573">
                  <c:v>5.8403067909829076E-4</c:v>
                </c:pt>
                <c:pt idx="574">
                  <c:v>5.9979653172170799E-4</c:v>
                </c:pt>
                <c:pt idx="575">
                  <c:v>6.1590786886611681E-4</c:v>
                </c:pt>
                <c:pt idx="576">
                  <c:v>6.3237138189897735E-4</c:v>
                </c:pt>
                <c:pt idx="577">
                  <c:v>6.4919376218774971E-4</c:v>
                </c:pt>
                <c:pt idx="578">
                  <c:v>6.6638170109989403E-4</c:v>
                </c:pt>
                <c:pt idx="579">
                  <c:v>6.8394188992293437E-4</c:v>
                </c:pt>
                <c:pt idx="580">
                  <c:v>7.0188102018420295E-4</c:v>
                </c:pt>
                <c:pt idx="581">
                  <c:v>7.2020578301135174E-4</c:v>
                </c:pt>
                <c:pt idx="582">
                  <c:v>7.4707052019284959E-4</c:v>
                </c:pt>
                <c:pt idx="583">
                  <c:v>7.6635980406969395E-4</c:v>
                </c:pt>
                <c:pt idx="584">
                  <c:v>7.8038312012473909E-4</c:v>
                </c:pt>
                <c:pt idx="585">
                  <c:v>8.0037678764632858E-4</c:v>
                </c:pt>
                <c:pt idx="586">
                  <c:v>8.2079050052641378E-4</c:v>
                </c:pt>
                <c:pt idx="587">
                  <c:v>8.4163095021239087E-4</c:v>
                </c:pt>
                <c:pt idx="588">
                  <c:v>8.6290482799178392E-4</c:v>
                </c:pt>
                <c:pt idx="589">
                  <c:v>8.8461882539192516E-4</c:v>
                </c:pt>
                <c:pt idx="590">
                  <c:v>9.0677963370033865E-4</c:v>
                </c:pt>
                <c:pt idx="591">
                  <c:v>9.2939394436442058E-4</c:v>
                </c:pt>
                <c:pt idx="592">
                  <c:v>9.5246844859175894E-4</c:v>
                </c:pt>
                <c:pt idx="593">
                  <c:v>9.760098380695581E-4</c:v>
                </c:pt>
                <c:pt idx="594">
                  <c:v>1.0000248040054061E-3</c:v>
                </c:pt>
                <c:pt idx="595">
                  <c:v>1.024520037926635E-3</c:v>
                </c:pt>
                <c:pt idx="596">
                  <c:v>1.0495022311207691E-3</c:v>
                </c:pt>
                <c:pt idx="597">
                  <c:v>1.0823652529126093E-3</c:v>
                </c:pt>
                <c:pt idx="598">
                  <c:v>1.1160250144826023E-3</c:v>
                </c:pt>
                <c:pt idx="599">
                  <c:v>1.142800971773994E-3</c:v>
                </c:pt>
                <c:pt idx="600">
                  <c:v>1.1740361892265128E-3</c:v>
                </c:pt>
                <c:pt idx="601">
                  <c:v>1.1979122239758055E-3</c:v>
                </c:pt>
                <c:pt idx="602">
                  <c:v>1.2262609014612735E-3</c:v>
                </c:pt>
                <c:pt idx="603">
                  <c:v>1.2551472020927434E-3</c:v>
                </c:pt>
                <c:pt idx="604">
                  <c:v>1.2845778170778033E-3</c:v>
                </c:pt>
                <c:pt idx="605">
                  <c:v>1.3145594377839132E-3</c:v>
                </c:pt>
                <c:pt idx="606">
                  <c:v>1.3450987558183414E-3</c:v>
                </c:pt>
                <c:pt idx="607">
                  <c:v>1.3762024626284841E-3</c:v>
                </c:pt>
                <c:pt idx="608">
                  <c:v>1.4078772495818015E-3</c:v>
                </c:pt>
                <c:pt idx="609">
                  <c:v>1.4401298082056257E-3</c:v>
                </c:pt>
                <c:pt idx="610">
                  <c:v>1.4729668299473531E-3</c:v>
                </c:pt>
                <c:pt idx="611">
                  <c:v>1.5063950064142517E-3</c:v>
                </c:pt>
                <c:pt idx="612">
                  <c:v>1.5404210288139097E-3</c:v>
                </c:pt>
                <c:pt idx="613">
                  <c:v>1.5750515889134675E-3</c:v>
                </c:pt>
                <c:pt idx="614">
                  <c:v>1.6102933780803852E-3</c:v>
                </c:pt>
                <c:pt idx="615">
                  <c:v>1.6461530877620589E-3</c:v>
                </c:pt>
                <c:pt idx="616">
                  <c:v>1.682637409485821E-3</c:v>
                </c:pt>
                <c:pt idx="617">
                  <c:v>1.7197530348589396E-3</c:v>
                </c:pt>
                <c:pt idx="618">
                  <c:v>1.757506655328811E-3</c:v>
                </c:pt>
                <c:pt idx="619">
                  <c:v>1.7959031792091906E-3</c:v>
                </c:pt>
                <c:pt idx="620">
                  <c:v>1.8346514255007662E-3</c:v>
                </c:pt>
                <c:pt idx="621">
                  <c:v>1.8735230812350068E-3</c:v>
                </c:pt>
                <c:pt idx="622">
                  <c:v>1.9125147972509637E-3</c:v>
                </c:pt>
                <c:pt idx="623">
                  <c:v>1.9516232243077525E-3</c:v>
                </c:pt>
                <c:pt idx="624">
                  <c:v>1.9908450132444244E-3</c:v>
                </c:pt>
                <c:pt idx="625">
                  <c:v>2.0301768148200949E-3</c:v>
                </c:pt>
                <c:pt idx="626">
                  <c:v>2.0696152797938794E-3</c:v>
                </c:pt>
                <c:pt idx="627">
                  <c:v>2.1091570590048292E-3</c:v>
                </c:pt>
                <c:pt idx="628">
                  <c:v>2.1487988032919958E-3</c:v>
                </c:pt>
                <c:pt idx="629">
                  <c:v>2.1885371632546224E-3</c:v>
                </c:pt>
                <c:pt idx="630">
                  <c:v>2.2283687898916327E-3</c:v>
                </c:pt>
                <c:pt idx="631">
                  <c:v>2.2682903338022697E-3</c:v>
                </c:pt>
                <c:pt idx="632">
                  <c:v>2.3082984459055211E-3</c:v>
                </c:pt>
                <c:pt idx="633">
                  <c:v>2.3483897769605022E-3</c:v>
                </c:pt>
                <c:pt idx="634">
                  <c:v>2.3943060454278964E-3</c:v>
                </c:pt>
                <c:pt idx="635">
                  <c:v>2.434564424778074E-3</c:v>
                </c:pt>
                <c:pt idx="636">
                  <c:v>2.4691295915069134E-3</c:v>
                </c:pt>
                <c:pt idx="637">
                  <c:v>2.5095203060399029E-3</c:v>
                </c:pt>
                <c:pt idx="638">
                  <c:v>2.5499774934001351E-3</c:v>
                </c:pt>
                <c:pt idx="639">
                  <c:v>2.5904978043467253E-3</c:v>
                </c:pt>
                <c:pt idx="640">
                  <c:v>2.6310778896387887E-3</c:v>
                </c:pt>
                <c:pt idx="641">
                  <c:v>2.6717144000354409E-3</c:v>
                </c:pt>
                <c:pt idx="642">
                  <c:v>2.7124039863757332E-3</c:v>
                </c:pt>
                <c:pt idx="643">
                  <c:v>2.7531432993388449E-3</c:v>
                </c:pt>
                <c:pt idx="644">
                  <c:v>2.7939289897638275E-3</c:v>
                </c:pt>
                <c:pt idx="645">
                  <c:v>2.8347577083298603E-3</c:v>
                </c:pt>
                <c:pt idx="646">
                  <c:v>2.8756261058759947E-3</c:v>
                </c:pt>
                <c:pt idx="647">
                  <c:v>2.916530833161346E-3</c:v>
                </c:pt>
                <c:pt idx="648">
                  <c:v>2.9691706177725763E-3</c:v>
                </c:pt>
                <c:pt idx="649">
                  <c:v>2.9984358798262889E-3</c:v>
                </c:pt>
                <c:pt idx="650">
                  <c:v>3.0394295007241112E-3</c:v>
                </c:pt>
                <c:pt idx="651">
                  <c:v>3.080446054397612E-3</c:v>
                </c:pt>
                <c:pt idx="652">
                  <c:v>3.1214821915259705E-3</c:v>
                </c:pt>
                <c:pt idx="653">
                  <c:v>3.1625345629482382E-3</c:v>
                </c:pt>
                <c:pt idx="654">
                  <c:v>3.2035998193435944E-3</c:v>
                </c:pt>
                <c:pt idx="655">
                  <c:v>3.2446746114711544E-3</c:v>
                </c:pt>
                <c:pt idx="656">
                  <c:v>3.2857555901699698E-3</c:v>
                </c:pt>
                <c:pt idx="657">
                  <c:v>3.3268394059593476E-3</c:v>
                </c:pt>
                <c:pt idx="658">
                  <c:v>3.3679227097582753E-3</c:v>
                </c:pt>
                <c:pt idx="659">
                  <c:v>3.4090021523258685E-3</c:v>
                </c:pt>
                <c:pt idx="660">
                  <c:v>3.4500743843413062E-3</c:v>
                </c:pt>
                <c:pt idx="661">
                  <c:v>3.4911360564837679E-3</c:v>
                </c:pt>
                <c:pt idx="662">
                  <c:v>3.532183819672241E-3</c:v>
                </c:pt>
                <c:pt idx="663">
                  <c:v>3.5732143244260328E-3</c:v>
                </c:pt>
                <c:pt idx="664">
                  <c:v>3.6142242216641307E-3</c:v>
                </c:pt>
                <c:pt idx="665">
                  <c:v>3.655210161985778E-3</c:v>
                </c:pt>
                <c:pt idx="666">
                  <c:v>3.696168796230026E-3</c:v>
                </c:pt>
                <c:pt idx="667">
                  <c:v>3.7370967749961181E-3</c:v>
                </c:pt>
                <c:pt idx="668">
                  <c:v>3.7779907491231057E-3</c:v>
                </c:pt>
                <c:pt idx="669">
                  <c:v>3.8188473693701042E-3</c:v>
                </c:pt>
                <c:pt idx="670">
                  <c:v>3.8596632863363567E-3</c:v>
                </c:pt>
                <c:pt idx="671">
                  <c:v>3.9004351507809787E-3</c:v>
                </c:pt>
                <c:pt idx="672">
                  <c:v>3.941265956557416E-3</c:v>
                </c:pt>
                <c:pt idx="673">
                  <c:v>3.9822936798561415E-3</c:v>
                </c:pt>
                <c:pt idx="674">
                  <c:v>4.0235195613647079E-3</c:v>
                </c:pt>
                <c:pt idx="675">
                  <c:v>4.0649440087570099E-3</c:v>
                </c:pt>
                <c:pt idx="676">
                  <c:v>4.1065674301865585E-3</c:v>
                </c:pt>
                <c:pt idx="677">
                  <c:v>4.1483902332473122E-3</c:v>
                </c:pt>
                <c:pt idx="678">
                  <c:v>4.1904128258529738E-3</c:v>
                </c:pt>
                <c:pt idx="679">
                  <c:v>4.2326356159971823E-3</c:v>
                </c:pt>
                <c:pt idx="680">
                  <c:v>4.2750590113538323E-3</c:v>
                </c:pt>
                <c:pt idx="681">
                  <c:v>4.3176834198366265E-3</c:v>
                </c:pt>
                <c:pt idx="682">
                  <c:v>4.3605092492793318E-3</c:v>
                </c:pt>
                <c:pt idx="683">
                  <c:v>4.403536907595651E-3</c:v>
                </c:pt>
                <c:pt idx="684">
                  <c:v>4.4467668024594786E-3</c:v>
                </c:pt>
                <c:pt idx="685">
                  <c:v>4.4901993419443897E-3</c:v>
                </c:pt>
                <c:pt idx="686">
                  <c:v>4.5338349337242789E-3</c:v>
                </c:pt>
                <c:pt idx="687">
                  <c:v>4.5776739857927851E-3</c:v>
                </c:pt>
                <c:pt idx="688">
                  <c:v>4.6217169059037388E-3</c:v>
                </c:pt>
                <c:pt idx="689">
                  <c:v>4.6659641019708431E-3</c:v>
                </c:pt>
                <c:pt idx="690">
                  <c:v>4.7104159817479285E-3</c:v>
                </c:pt>
                <c:pt idx="691">
                  <c:v>4.75507295330857E-3</c:v>
                </c:pt>
                <c:pt idx="692">
                  <c:v>4.7999354241667902E-3</c:v>
                </c:pt>
                <c:pt idx="693">
                  <c:v>4.8450038024761E-3</c:v>
                </c:pt>
                <c:pt idx="694">
                  <c:v>4.89027849599033E-3</c:v>
                </c:pt>
                <c:pt idx="695">
                  <c:v>4.9357599125432472E-3</c:v>
                </c:pt>
                <c:pt idx="696">
                  <c:v>4.9814484600485542E-3</c:v>
                </c:pt>
                <c:pt idx="697">
                  <c:v>5.0273445462600819E-3</c:v>
                </c:pt>
                <c:pt idx="698">
                  <c:v>5.0734485790915329E-3</c:v>
                </c:pt>
                <c:pt idx="699">
                  <c:v>5.1197609664566102E-3</c:v>
                </c:pt>
                <c:pt idx="700">
                  <c:v>5.1662821161091443E-3</c:v>
                </c:pt>
                <c:pt idx="701">
                  <c:v>5.2130124360427743E-3</c:v>
                </c:pt>
                <c:pt idx="702">
                  <c:v>5.2734022844447281E-3</c:v>
                </c:pt>
                <c:pt idx="703">
                  <c:v>5.3071022178485805E-3</c:v>
                </c:pt>
                <c:pt idx="704">
                  <c:v>5.3544624955481623E-3</c:v>
                </c:pt>
                <c:pt idx="705">
                  <c:v>5.4020335747839709E-3</c:v>
                </c:pt>
                <c:pt idx="706">
                  <c:v>5.4498158637095173E-3</c:v>
                </c:pt>
                <c:pt idx="707">
                  <c:v>5.497809769838824E-3</c:v>
                </c:pt>
                <c:pt idx="708">
                  <c:v>5.5460157013254019E-3</c:v>
                </c:pt>
                <c:pt idx="709">
                  <c:v>5.5944340658431457E-3</c:v>
                </c:pt>
                <c:pt idx="710">
                  <c:v>5.6430652713856944E-3</c:v>
                </c:pt>
                <c:pt idx="711">
                  <c:v>5.6919097257068785E-3</c:v>
                </c:pt>
                <c:pt idx="712">
                  <c:v>5.7409678367204009E-3</c:v>
                </c:pt>
                <c:pt idx="713">
                  <c:v>5.7902400123399644E-3</c:v>
                </c:pt>
                <c:pt idx="714">
                  <c:v>5.8397266603993359E-3</c:v>
                </c:pt>
                <c:pt idx="715">
                  <c:v>5.8894281887322819E-3</c:v>
                </c:pt>
                <c:pt idx="716">
                  <c:v>5.9393450051725694E-3</c:v>
                </c:pt>
                <c:pt idx="717">
                  <c:v>5.9894775177937731E-3</c:v>
                </c:pt>
                <c:pt idx="718">
                  <c:v>6.0398261341898518E-3</c:v>
                </c:pt>
                <c:pt idx="719">
                  <c:v>6.0903912624343803E-3</c:v>
                </c:pt>
                <c:pt idx="720">
                  <c:v>6.1411733102811894E-3</c:v>
                </c:pt>
                <c:pt idx="721">
                  <c:v>6.1921726856439818E-3</c:v>
                </c:pt>
                <c:pt idx="722">
                  <c:v>6.2433897964364604E-3</c:v>
                </c:pt>
                <c:pt idx="723">
                  <c:v>6.2948250504923919E-3</c:v>
                </c:pt>
                <c:pt idx="724">
                  <c:v>6.3463967339760785E-3</c:v>
                </c:pt>
                <c:pt idx="725">
                  <c:v>6.3979265847624589E-3</c:v>
                </c:pt>
                <c:pt idx="726">
                  <c:v>6.4494053416197517E-3</c:v>
                </c:pt>
                <c:pt idx="727">
                  <c:v>6.5008300330848812E-3</c:v>
                </c:pt>
                <c:pt idx="728">
                  <c:v>6.5521976876148358E-3</c:v>
                </c:pt>
                <c:pt idx="729">
                  <c:v>6.6035053337465399E-3</c:v>
                </c:pt>
                <c:pt idx="730">
                  <c:v>6.654750000016918E-3</c:v>
                </c:pt>
                <c:pt idx="731">
                  <c:v>6.7059287148030222E-3</c:v>
                </c:pt>
                <c:pt idx="732">
                  <c:v>6.7570385068016492E-3</c:v>
                </c:pt>
                <c:pt idx="733">
                  <c:v>6.8080764042299791E-3</c:v>
                </c:pt>
                <c:pt idx="734">
                  <c:v>6.8590394358647444E-3</c:v>
                </c:pt>
                <c:pt idx="735">
                  <c:v>6.9099246300030615E-3</c:v>
                </c:pt>
                <c:pt idx="736">
                  <c:v>6.9607290153417267E-3</c:v>
                </c:pt>
                <c:pt idx="737">
                  <c:v>7.0114496202577925E-3</c:v>
                </c:pt>
                <c:pt idx="738">
                  <c:v>7.0693096256047028E-3</c:v>
                </c:pt>
                <c:pt idx="739">
                  <c:v>7.1126276025701429E-3</c:v>
                </c:pt>
                <c:pt idx="740">
                  <c:v>7.1630790370402764E-3</c:v>
                </c:pt>
                <c:pt idx="741">
                  <c:v>7.2134348049956998E-3</c:v>
                </c:pt>
                <c:pt idx="742">
                  <c:v>7.2636919349733375E-3</c:v>
                </c:pt>
                <c:pt idx="743">
                  <c:v>7.313847455430178E-3</c:v>
                </c:pt>
                <c:pt idx="744">
                  <c:v>7.3638983949031456E-3</c:v>
                </c:pt>
                <c:pt idx="745">
                  <c:v>7.4138417817692925E-3</c:v>
                </c:pt>
                <c:pt idx="746">
                  <c:v>7.4636746444856072E-3</c:v>
                </c:pt>
                <c:pt idx="747">
                  <c:v>7.5133940116689502E-3</c:v>
                </c:pt>
                <c:pt idx="748">
                  <c:v>7.5629969117763096E-3</c:v>
                </c:pt>
                <c:pt idx="749">
                  <c:v>7.6124803731847379E-3</c:v>
                </c:pt>
                <c:pt idx="750">
                  <c:v>7.6618414242712873E-3</c:v>
                </c:pt>
                <c:pt idx="751">
                  <c:v>7.7110770937327544E-3</c:v>
                </c:pt>
                <c:pt idx="752">
                  <c:v>7.7601844099461914E-3</c:v>
                </c:pt>
                <c:pt idx="753">
                  <c:v>7.8231290050023716E-3</c:v>
                </c:pt>
                <c:pt idx="754">
                  <c:v>7.8580020964569286E-3</c:v>
                </c:pt>
                <c:pt idx="755">
                  <c:v>7.9067065235882694E-3</c:v>
                </c:pt>
                <c:pt idx="756">
                  <c:v>7.9621968311371916E-3</c:v>
                </c:pt>
                <c:pt idx="757">
                  <c:v>8.0036916882875175E-3</c:v>
                </c:pt>
                <c:pt idx="758">
                  <c:v>8.0519664826894655E-3</c:v>
                </c:pt>
                <c:pt idx="759">
                  <c:v>8.1000921230423018E-3</c:v>
                </c:pt>
                <c:pt idx="760">
                  <c:v>8.1480656378030147E-3</c:v>
                </c:pt>
                <c:pt idx="761">
                  <c:v>8.1958840554285928E-3</c:v>
                </c:pt>
                <c:pt idx="762">
                  <c:v>8.2435444044559603E-3</c:v>
                </c:pt>
                <c:pt idx="763">
                  <c:v>8.2910437131822334E-3</c:v>
                </c:pt>
                <c:pt idx="764">
                  <c:v>8.3383790102242727E-3</c:v>
                </c:pt>
                <c:pt idx="765">
                  <c:v>8.3855473239591305E-3</c:v>
                </c:pt>
                <c:pt idx="766">
                  <c:v>8.432545682843795E-3</c:v>
                </c:pt>
                <c:pt idx="767">
                  <c:v>8.4793711152553186E-3</c:v>
                </c:pt>
                <c:pt idx="768">
                  <c:v>8.5260206497306257E-3</c:v>
                </c:pt>
                <c:pt idx="769">
                  <c:v>8.5724913146467685E-3</c:v>
                </c:pt>
                <c:pt idx="770">
                  <c:v>8.6187801385406715E-3</c:v>
                </c:pt>
                <c:pt idx="771">
                  <c:v>8.6648841497094509E-3</c:v>
                </c:pt>
                <c:pt idx="772">
                  <c:v>8.710800376690031E-3</c:v>
                </c:pt>
                <c:pt idx="773">
                  <c:v>8.7565258479394004E-3</c:v>
                </c:pt>
                <c:pt idx="774">
                  <c:v>8.8020575918346111E-3</c:v>
                </c:pt>
                <c:pt idx="775">
                  <c:v>8.8473926368326516E-3</c:v>
                </c:pt>
                <c:pt idx="776">
                  <c:v>8.8925584379317968E-3</c:v>
                </c:pt>
                <c:pt idx="777">
                  <c:v>8.9376594849888136E-3</c:v>
                </c:pt>
                <c:pt idx="778">
                  <c:v>8.9827038513057289E-3</c:v>
                </c:pt>
                <c:pt idx="779">
                  <c:v>9.0276901679775534E-3</c:v>
                </c:pt>
                <c:pt idx="780">
                  <c:v>9.0726170660992977E-3</c:v>
                </c:pt>
                <c:pt idx="781">
                  <c:v>9.1174831769258446E-3</c:v>
                </c:pt>
                <c:pt idx="782">
                  <c:v>9.1622871314722687E-3</c:v>
                </c:pt>
                <c:pt idx="783">
                  <c:v>9.2070275609934527E-3</c:v>
                </c:pt>
                <c:pt idx="784">
                  <c:v>9.2517030965844071E-3</c:v>
                </c:pt>
                <c:pt idx="785">
                  <c:v>9.2963123694200789E-3</c:v>
                </c:pt>
                <c:pt idx="786">
                  <c:v>9.3408540105155424E-3</c:v>
                </c:pt>
                <c:pt idx="787">
                  <c:v>9.3853266512056166E-3</c:v>
                </c:pt>
                <c:pt idx="788">
                  <c:v>9.429728922505376E-3</c:v>
                </c:pt>
                <c:pt idx="789">
                  <c:v>9.4740594555897673E-3</c:v>
                </c:pt>
                <c:pt idx="790">
                  <c:v>9.5309482410321777E-3</c:v>
                </c:pt>
                <c:pt idx="791">
                  <c:v>9.575109660753256E-3</c:v>
                </c:pt>
                <c:pt idx="792">
                  <c:v>9.6129016806667522E-3</c:v>
                </c:pt>
                <c:pt idx="793">
                  <c:v>9.6569204299523648E-3</c:v>
                </c:pt>
                <c:pt idx="794">
                  <c:v>9.7008604012138733E-3</c:v>
                </c:pt>
                <c:pt idx="795">
                  <c:v>9.7447202254663523E-3</c:v>
                </c:pt>
                <c:pt idx="796">
                  <c:v>9.7884985338847486E-3</c:v>
                </c:pt>
                <c:pt idx="797">
                  <c:v>9.8321939576440087E-3</c:v>
                </c:pt>
                <c:pt idx="798">
                  <c:v>9.8758051278391434E-3</c:v>
                </c:pt>
                <c:pt idx="799">
                  <c:v>9.9193306756450994E-3</c:v>
                </c:pt>
                <c:pt idx="800">
                  <c:v>9.9627692321568873E-3</c:v>
                </c:pt>
                <c:pt idx="801">
                  <c:v>1.0006119428549454E-2</c:v>
                </c:pt>
                <c:pt idx="802">
                  <c:v>1.0049379895837873E-2</c:v>
                </c:pt>
                <c:pt idx="803">
                  <c:v>1.0092549265277029E-2</c:v>
                </c:pt>
                <c:pt idx="804">
                  <c:v>1.0147916679210667E-2</c:v>
                </c:pt>
                <c:pt idx="805">
                  <c:v>1.0178609235067526E-2</c:v>
                </c:pt>
                <c:pt idx="806">
                  <c:v>1.0221497097688825E-2</c:v>
                </c:pt>
                <c:pt idx="807">
                  <c:v>1.0264288386920839E-2</c:v>
                </c:pt>
                <c:pt idx="808">
                  <c:v>1.0310174855305831E-2</c:v>
                </c:pt>
                <c:pt idx="809">
                  <c:v>1.0355652445079855E-2</c:v>
                </c:pt>
                <c:pt idx="810">
                  <c:v>1.03981313063084E-2</c:v>
                </c:pt>
                <c:pt idx="811">
                  <c:v>1.0440507923084041E-2</c:v>
                </c:pt>
                <c:pt idx="812">
                  <c:v>1.0482780926661661E-2</c:v>
                </c:pt>
                <c:pt idx="813">
                  <c:v>1.0524948948056334E-2</c:v>
                </c:pt>
                <c:pt idx="814">
                  <c:v>1.0567010618363071E-2</c:v>
                </c:pt>
                <c:pt idx="815">
                  <c:v>1.0608964568756818E-2</c:v>
                </c:pt>
                <c:pt idx="816">
                  <c:v>1.0650809430332586E-2</c:v>
                </c:pt>
                <c:pt idx="817">
                  <c:v>1.0692543834265322E-2</c:v>
                </c:pt>
                <c:pt idx="818">
                  <c:v>1.0734166411650037E-2</c:v>
                </c:pt>
                <c:pt idx="819">
                  <c:v>1.077567579358174E-2</c:v>
                </c:pt>
                <c:pt idx="820">
                  <c:v>1.081707061123538E-2</c:v>
                </c:pt>
                <c:pt idx="821">
                  <c:v>1.0858349495705966E-2</c:v>
                </c:pt>
                <c:pt idx="822">
                  <c:v>1.0899511078088508E-2</c:v>
                </c:pt>
                <c:pt idx="823">
                  <c:v>1.0940553989557955E-2</c:v>
                </c:pt>
                <c:pt idx="824">
                  <c:v>1.098147686112938E-2</c:v>
                </c:pt>
                <c:pt idx="825">
                  <c:v>1.1022278324057666E-2</c:v>
                </c:pt>
                <c:pt idx="826">
                  <c:v>1.1062957009357888E-2</c:v>
                </c:pt>
                <c:pt idx="827">
                  <c:v>1.1103511548204992E-2</c:v>
                </c:pt>
                <c:pt idx="828">
                  <c:v>1.1143931284003372E-2</c:v>
                </c:pt>
                <c:pt idx="829">
                  <c:v>1.1184109820421284E-2</c:v>
                </c:pt>
                <c:pt idx="830">
                  <c:v>1.1224014692148288E-2</c:v>
                </c:pt>
                <c:pt idx="831">
                  <c:v>1.1263643155698944E-2</c:v>
                </c:pt>
                <c:pt idx="832">
                  <c:v>1.1302992467507877E-2</c:v>
                </c:pt>
                <c:pt idx="833">
                  <c:v>1.1342059884169586E-2</c:v>
                </c:pt>
                <c:pt idx="834">
                  <c:v>1.1380842662038759E-2</c:v>
                </c:pt>
                <c:pt idx="835">
                  <c:v>1.1419338057629957E-2</c:v>
                </c:pt>
                <c:pt idx="836">
                  <c:v>1.1457543327457742E-2</c:v>
                </c:pt>
                <c:pt idx="837">
                  <c:v>1.1495455727956738E-2</c:v>
                </c:pt>
                <c:pt idx="838">
                  <c:v>1.1533072515561571E-2</c:v>
                </c:pt>
                <c:pt idx="839">
                  <c:v>1.1570390946866738E-2</c:v>
                </c:pt>
                <c:pt idx="840">
                  <c:v>1.1607408278306863E-2</c:v>
                </c:pt>
                <c:pt idx="841">
                  <c:v>1.1644121766396509E-2</c:v>
                </c:pt>
                <c:pt idx="842">
                  <c:v>1.169641497615892E-2</c:v>
                </c:pt>
                <c:pt idx="843">
                  <c:v>1.1732381458644525E-2</c:v>
                </c:pt>
                <c:pt idx="844">
                  <c:v>1.1757498313267334E-2</c:v>
                </c:pt>
                <c:pt idx="845">
                  <c:v>1.1792923794535781E-2</c:v>
                </c:pt>
                <c:pt idx="846">
                  <c:v>1.1828031322860255E-2</c:v>
                </c:pt>
                <c:pt idx="847">
                  <c:v>1.1862818154755317E-2</c:v>
                </c:pt>
                <c:pt idx="848">
                  <c:v>1.1897281546575655E-2</c:v>
                </c:pt>
                <c:pt idx="849">
                  <c:v>1.1931418754915768E-2</c:v>
                </c:pt>
                <c:pt idx="850">
                  <c:v>1.196522703621028E-2</c:v>
                </c:pt>
                <c:pt idx="851">
                  <c:v>1.1998703646973752E-2</c:v>
                </c:pt>
                <c:pt idx="852">
                  <c:v>1.2031845843560873E-2</c:v>
                </c:pt>
                <c:pt idx="853">
                  <c:v>1.2064650882566141E-2</c:v>
                </c:pt>
                <c:pt idx="854">
                  <c:v>1.2097116020344245E-2</c:v>
                </c:pt>
                <c:pt idx="855">
                  <c:v>1.2129238513569618E-2</c:v>
                </c:pt>
                <c:pt idx="856">
                  <c:v>1.2161015618517013E-2</c:v>
                </c:pt>
                <c:pt idx="857">
                  <c:v>1.219244459170099E-2</c:v>
                </c:pt>
                <c:pt idx="858">
                  <c:v>1.2233161388483182E-2</c:v>
                </c:pt>
                <c:pt idx="859">
                  <c:v>1.2271644190660069E-2</c:v>
                </c:pt>
                <c:pt idx="860">
                  <c:v>1.2306087096947138E-2</c:v>
                </c:pt>
                <c:pt idx="861">
                  <c:v>1.2331610016005357E-2</c:v>
                </c:pt>
                <c:pt idx="862">
                  <c:v>1.2361049174796079E-2</c:v>
                </c:pt>
                <c:pt idx="863">
                  <c:v>1.2390122173044915E-2</c:v>
                </c:pt>
                <c:pt idx="864">
                  <c:v>1.2418826267106553E-2</c:v>
                </c:pt>
                <c:pt idx="865">
                  <c:v>1.2447158713495554E-2</c:v>
                </c:pt>
                <c:pt idx="866">
                  <c:v>1.247511676872648E-2</c:v>
                </c:pt>
                <c:pt idx="867">
                  <c:v>1.2502697689233955E-2</c:v>
                </c:pt>
                <c:pt idx="868">
                  <c:v>1.2529898731532541E-2</c:v>
                </c:pt>
                <c:pt idx="869">
                  <c:v>1.2556717151976926E-2</c:v>
                </c:pt>
                <c:pt idx="870">
                  <c:v>1.2583150207241545E-2</c:v>
                </c:pt>
                <c:pt idx="871">
                  <c:v>1.2609195153761021E-2</c:v>
                </c:pt>
                <c:pt idx="872">
                  <c:v>1.2634849247810109E-2</c:v>
                </c:pt>
                <c:pt idx="873">
                  <c:v>1.2660109746063242E-2</c:v>
                </c:pt>
                <c:pt idx="874">
                  <c:v>1.268497390503498E-2</c:v>
                </c:pt>
                <c:pt idx="875">
                  <c:v>1.2709438981080012E-2</c:v>
                </c:pt>
                <c:pt idx="876">
                  <c:v>1.2733502230632965E-2</c:v>
                </c:pt>
                <c:pt idx="877">
                  <c:v>1.275716091036827E-2</c:v>
                </c:pt>
                <c:pt idx="878">
                  <c:v>1.2780412276640618E-2</c:v>
                </c:pt>
                <c:pt idx="879">
                  <c:v>1.2803254136963815E-2</c:v>
                </c:pt>
                <c:pt idx="880">
                  <c:v>1.2825775469682554E-2</c:v>
                </c:pt>
                <c:pt idx="881">
                  <c:v>1.2848044681597059E-2</c:v>
                </c:pt>
                <c:pt idx="882">
                  <c:v>1.2870060408118889E-2</c:v>
                </c:pt>
                <c:pt idx="883">
                  <c:v>1.2891821284899407E-2</c:v>
                </c:pt>
                <c:pt idx="884">
                  <c:v>1.2913325947589982E-2</c:v>
                </c:pt>
                <c:pt idx="885">
                  <c:v>1.2934573031682106E-2</c:v>
                </c:pt>
                <c:pt idx="886">
                  <c:v>1.2955561172987018E-2</c:v>
                </c:pt>
                <c:pt idx="887">
                  <c:v>1.2976289006836339E-2</c:v>
                </c:pt>
                <c:pt idx="888">
                  <c:v>1.2996755169121244E-2</c:v>
                </c:pt>
                <c:pt idx="889">
                  <c:v>1.3016958295333225E-2</c:v>
                </c:pt>
                <c:pt idx="890">
                  <c:v>1.3036897021043714E-2</c:v>
                </c:pt>
                <c:pt idx="891">
                  <c:v>1.3056569981904076E-2</c:v>
                </c:pt>
                <c:pt idx="892">
                  <c:v>1.3075975813565677E-2</c:v>
                </c:pt>
                <c:pt idx="893">
                  <c:v>1.3095113151599946E-2</c:v>
                </c:pt>
                <c:pt idx="894">
                  <c:v>1.3120891764524245E-2</c:v>
                </c:pt>
                <c:pt idx="895">
                  <c:v>1.313521127737971E-2</c:v>
                </c:pt>
                <c:pt idx="896">
                  <c:v>1.3150900560212619E-2</c:v>
                </c:pt>
                <c:pt idx="897">
                  <c:v>1.3168950279931479E-2</c:v>
                </c:pt>
                <c:pt idx="898">
                  <c:v>1.3186724684119966E-2</c:v>
                </c:pt>
                <c:pt idx="899">
                  <c:v>1.3204222408349509E-2</c:v>
                </c:pt>
                <c:pt idx="900">
                  <c:v>1.3221442088271473E-2</c:v>
                </c:pt>
                <c:pt idx="901">
                  <c:v>1.3238382359537226E-2</c:v>
                </c:pt>
                <c:pt idx="902">
                  <c:v>1.3255041857718197E-2</c:v>
                </c:pt>
                <c:pt idx="903">
                  <c:v>1.3271419218465752E-2</c:v>
                </c:pt>
                <c:pt idx="904">
                  <c:v>1.3287513077351321E-2</c:v>
                </c:pt>
                <c:pt idx="905">
                  <c:v>1.3303322070026269E-2</c:v>
                </c:pt>
                <c:pt idx="906">
                  <c:v>1.3318844832062027E-2</c:v>
                </c:pt>
                <c:pt idx="907">
                  <c:v>1.3334079999189896E-2</c:v>
                </c:pt>
                <c:pt idx="908">
                  <c:v>1.3353243286786665E-2</c:v>
                </c:pt>
                <c:pt idx="909">
                  <c:v>1.3363682090847817E-2</c:v>
                </c:pt>
                <c:pt idx="910">
                  <c:v>1.33780462866806E-2</c:v>
                </c:pt>
                <c:pt idx="911">
                  <c:v>1.3392117429971151E-2</c:v>
                </c:pt>
                <c:pt idx="912">
                  <c:v>1.3407838146619611E-2</c:v>
                </c:pt>
                <c:pt idx="913">
                  <c:v>1.3419375101610953E-2</c:v>
                </c:pt>
                <c:pt idx="914">
                  <c:v>1.3432558901183E-2</c:v>
                </c:pt>
                <c:pt idx="915">
                  <c:v>1.3445444190738343E-2</c:v>
                </c:pt>
                <c:pt idx="916">
                  <c:v>1.3458029605848409E-2</c:v>
                </c:pt>
                <c:pt idx="917">
                  <c:v>1.3470313782324439E-2</c:v>
                </c:pt>
                <c:pt idx="918">
                  <c:v>1.3482295355498053E-2</c:v>
                </c:pt>
                <c:pt idx="919">
                  <c:v>1.3493972961260425E-2</c:v>
                </c:pt>
                <c:pt idx="920">
                  <c:v>1.350534523510305E-2</c:v>
                </c:pt>
                <c:pt idx="921">
                  <c:v>1.3516410812677293E-2</c:v>
                </c:pt>
                <c:pt idx="922">
                  <c:v>1.352716832963452E-2</c:v>
                </c:pt>
                <c:pt idx="923">
                  <c:v>1.3537616421546161E-2</c:v>
                </c:pt>
                <c:pt idx="924">
                  <c:v>1.3547753724063583E-2</c:v>
                </c:pt>
                <c:pt idx="925">
                  <c:v>1.355757887283815E-2</c:v>
                </c:pt>
                <c:pt idx="926">
                  <c:v>1.3567090503521229E-2</c:v>
                </c:pt>
                <c:pt idx="927">
                  <c:v>1.3576287251684249E-2</c:v>
                </c:pt>
                <c:pt idx="928">
                  <c:v>1.3585167753058514E-2</c:v>
                </c:pt>
                <c:pt idx="929">
                  <c:v>1.3593730643135515E-2</c:v>
                </c:pt>
                <c:pt idx="930">
                  <c:v>1.3601974557646557E-2</c:v>
                </c:pt>
                <c:pt idx="931">
                  <c:v>1.3609899023849792E-2</c:v>
                </c:pt>
                <c:pt idx="932">
                  <c:v>1.3617651064299352E-2</c:v>
                </c:pt>
                <c:pt idx="933">
                  <c:v>1.3625344263257233E-2</c:v>
                </c:pt>
                <c:pt idx="934">
                  <c:v>1.3632979265807421E-2</c:v>
                </c:pt>
                <c:pt idx="935">
                  <c:v>1.3640556716794094E-2</c:v>
                </c:pt>
                <c:pt idx="936">
                  <c:v>1.3648077261221303E-2</c:v>
                </c:pt>
                <c:pt idx="937">
                  <c:v>1.3655541544173033E-2</c:v>
                </c:pt>
                <c:pt idx="938">
                  <c:v>1.3662950210573399E-2</c:v>
                </c:pt>
                <c:pt idx="939">
                  <c:v>1.3670303905346515E-2</c:v>
                </c:pt>
                <c:pt idx="940">
                  <c:v>1.3677603273576366E-2</c:v>
                </c:pt>
                <c:pt idx="941">
                  <c:v>1.3684848960187068E-2</c:v>
                </c:pt>
                <c:pt idx="942">
                  <c:v>1.369204161018267E-2</c:v>
                </c:pt>
                <c:pt idx="943">
                  <c:v>1.3699181868567223E-2</c:v>
                </c:pt>
                <c:pt idx="944">
                  <c:v>1.3706270380344776E-2</c:v>
                </c:pt>
                <c:pt idx="945">
                  <c:v>1.3713307790359508E-2</c:v>
                </c:pt>
                <c:pt idx="946">
                  <c:v>1.3721288798613784E-2</c:v>
                </c:pt>
                <c:pt idx="947">
                  <c:v>1.3728218877044895E-2</c:v>
                </c:pt>
                <c:pt idx="948">
                  <c:v>1.373411986042683E-2</c:v>
                </c:pt>
                <c:pt idx="949">
                  <c:v>1.3740959313670587E-2</c:v>
                </c:pt>
                <c:pt idx="950">
                  <c:v>1.3747750890171773E-2</c:v>
                </c:pt>
                <c:pt idx="951">
                  <c:v>1.3754495234934438E-2</c:v>
                </c:pt>
                <c:pt idx="952">
                  <c:v>1.3761192992882698E-2</c:v>
                </c:pt>
                <c:pt idx="953">
                  <c:v>1.3767844809100538E-2</c:v>
                </c:pt>
                <c:pt idx="954">
                  <c:v>1.3774451328512072E-2</c:v>
                </c:pt>
                <c:pt idx="955">
                  <c:v>1.378101319612135E-2</c:v>
                </c:pt>
                <c:pt idx="956">
                  <c:v>1.3787531056932423E-2</c:v>
                </c:pt>
                <c:pt idx="957">
                  <c:v>1.3794005555789468E-2</c:v>
                </c:pt>
                <c:pt idx="958">
                  <c:v>1.3800437337856408E-2</c:v>
                </c:pt>
                <c:pt idx="959">
                  <c:v>1.3808645042292511E-2</c:v>
                </c:pt>
                <c:pt idx="960">
                  <c:v>1.3813175331396366E-2</c:v>
                </c:pt>
                <c:pt idx="961">
                  <c:v>1.3819482832797547E-2</c:v>
                </c:pt>
                <c:pt idx="962">
                  <c:v>1.3825750197264952E-2</c:v>
                </c:pt>
                <c:pt idx="963">
                  <c:v>1.3831978069802631E-2</c:v>
                </c:pt>
                <c:pt idx="964">
                  <c:v>1.3838167095414633E-2</c:v>
                </c:pt>
                <c:pt idx="965">
                  <c:v>1.3844317919105009E-2</c:v>
                </c:pt>
                <c:pt idx="966">
                  <c:v>1.3850431185717937E-2</c:v>
                </c:pt>
                <c:pt idx="967">
                  <c:v>1.3856507540497276E-2</c:v>
                </c:pt>
                <c:pt idx="968">
                  <c:v>1.3862547628127331E-2</c:v>
                </c:pt>
                <c:pt idx="969">
                  <c:v>1.386855209385196E-2</c:v>
                </c:pt>
                <c:pt idx="970">
                  <c:v>1.3874521582435406E-2</c:v>
                </c:pt>
                <c:pt idx="971">
                  <c:v>1.3880456739041591E-2</c:v>
                </c:pt>
                <c:pt idx="972">
                  <c:v>1.3886358208594629E-2</c:v>
                </c:pt>
                <c:pt idx="973">
                  <c:v>1.389222663609857E-2</c:v>
                </c:pt>
                <c:pt idx="974">
                  <c:v>1.3898062666477529E-2</c:v>
                </c:pt>
                <c:pt idx="975">
                  <c:v>1.3903866944815491E-2</c:v>
                </c:pt>
                <c:pt idx="976">
                  <c:v>1.390964011603657E-2</c:v>
                </c:pt>
                <c:pt idx="977">
                  <c:v>1.3915382825064881E-2</c:v>
                </c:pt>
                <c:pt idx="978">
                  <c:v>1.3921095716984411E-2</c:v>
                </c:pt>
                <c:pt idx="979">
                  <c:v>1.3926779436799208E-2</c:v>
                </c:pt>
                <c:pt idx="980">
                  <c:v>1.3932434629433388E-2</c:v>
                </c:pt>
                <c:pt idx="981">
                  <c:v>1.3938061939891E-2</c:v>
                </c:pt>
                <c:pt idx="982">
                  <c:v>1.3943662013096159E-2</c:v>
                </c:pt>
                <c:pt idx="983">
                  <c:v>1.394923549413285E-2</c:v>
                </c:pt>
                <c:pt idx="984">
                  <c:v>1.3954783027925188E-2</c:v>
                </c:pt>
                <c:pt idx="985">
                  <c:v>1.396030525955716E-2</c:v>
                </c:pt>
                <c:pt idx="986">
                  <c:v>1.3965802833952878E-2</c:v>
                </c:pt>
                <c:pt idx="987">
                  <c:v>1.3971276396036458E-2</c:v>
                </c:pt>
                <c:pt idx="988">
                  <c:v>1.397672659081195E-2</c:v>
                </c:pt>
                <c:pt idx="989">
                  <c:v>1.3982154063443275E-2</c:v>
                </c:pt>
                <c:pt idx="990">
                  <c:v>1.3987559458694676E-2</c:v>
                </c:pt>
                <c:pt idx="991">
                  <c:v>1.3992943421570203E-2</c:v>
                </c:pt>
                <c:pt idx="992">
                  <c:v>1.3998306597233778E-2</c:v>
                </c:pt>
                <c:pt idx="993">
                  <c:v>1.400364963052958E-2</c:v>
                </c:pt>
                <c:pt idx="994">
                  <c:v>1.4008973166461658E-2</c:v>
                </c:pt>
                <c:pt idx="995">
                  <c:v>1.4014277850034063E-2</c:v>
                </c:pt>
                <c:pt idx="996">
                  <c:v>1.4019564326250844E-2</c:v>
                </c:pt>
                <c:pt idx="997">
                  <c:v>1.4024833240116052E-2</c:v>
                </c:pt>
                <c:pt idx="998">
                  <c:v>1.4030085236473866E-2</c:v>
                </c:pt>
                <c:pt idx="999">
                  <c:v>1.4035320960568143E-2</c:v>
                </c:pt>
                <c:pt idx="1000">
                  <c:v>1.4040541057163125E-2</c:v>
                </c:pt>
                <c:pt idx="1001">
                  <c:v>1.4045746171262863E-2</c:v>
                </c:pt>
                <c:pt idx="1002">
                  <c:v>1.4050936948031278E-2</c:v>
                </c:pt>
                <c:pt idx="1003">
                  <c:v>1.4056114032232614E-2</c:v>
                </c:pt>
                <c:pt idx="1004">
                  <c:v>1.4061278069030791E-2</c:v>
                </c:pt>
                <c:pt idx="1005">
                  <c:v>1.4066429703269989E-2</c:v>
                </c:pt>
                <c:pt idx="1006">
                  <c:v>1.4071569580114129E-2</c:v>
                </c:pt>
                <c:pt idx="1007">
                  <c:v>1.407669834440739E-2</c:v>
                </c:pt>
                <c:pt idx="1008">
                  <c:v>1.4081816641153821E-2</c:v>
                </c:pt>
                <c:pt idx="1009">
                  <c:v>1.408692511543741E-2</c:v>
                </c:pt>
                <c:pt idx="1010">
                  <c:v>1.4092024412102333E-2</c:v>
                </c:pt>
                <c:pt idx="1011">
                  <c:v>1.4097115176232577E-2</c:v>
                </c:pt>
                <c:pt idx="1012">
                  <c:v>1.4102198052832193E-2</c:v>
                </c:pt>
                <c:pt idx="1013">
                  <c:v>1.4107273686825295E-2</c:v>
                </c:pt>
                <c:pt idx="1014">
                  <c:v>1.4113789897756135E-2</c:v>
                </c:pt>
                <c:pt idx="1015">
                  <c:v>1.4117405806928218E-2</c:v>
                </c:pt>
                <c:pt idx="1016">
                  <c:v>1.4123185726910847E-2</c:v>
                </c:pt>
                <c:pt idx="1017">
                  <c:v>1.4127516696653686E-2</c:v>
                </c:pt>
                <c:pt idx="1018">
                  <c:v>1.4132565792595031E-2</c:v>
                </c:pt>
                <c:pt idx="1019">
                  <c:v>1.4137611515794291E-2</c:v>
                </c:pt>
                <c:pt idx="1020">
                  <c:v>1.4142654511415387E-2</c:v>
                </c:pt>
                <c:pt idx="1021">
                  <c:v>1.4147695424302498E-2</c:v>
                </c:pt>
                <c:pt idx="1022">
                  <c:v>1.415273489953961E-2</c:v>
                </c:pt>
                <c:pt idx="1023">
                  <c:v>1.4157773582050837E-2</c:v>
                </c:pt>
                <c:pt idx="1024">
                  <c:v>1.4162812116840229E-2</c:v>
                </c:pt>
                <c:pt idx="1025">
                  <c:v>1.4167851148911836E-2</c:v>
                </c:pt>
                <c:pt idx="1026">
                  <c:v>1.417289132326971E-2</c:v>
                </c:pt>
                <c:pt idx="1027">
                  <c:v>1.4177933284917899E-2</c:v>
                </c:pt>
                <c:pt idx="1028">
                  <c:v>1.4182977678780517E-2</c:v>
                </c:pt>
                <c:pt idx="1029">
                  <c:v>1.418802514978168E-2</c:v>
                </c:pt>
                <c:pt idx="1030">
                  <c:v>1.4193076343085309E-2</c:v>
                </c:pt>
                <c:pt idx="1031">
                  <c:v>1.4198131903615518E-2</c:v>
                </c:pt>
                <c:pt idx="1032">
                  <c:v>1.4203192476376358E-2</c:v>
                </c:pt>
                <c:pt idx="1033">
                  <c:v>1.4208258706212007E-2</c:v>
                </c:pt>
                <c:pt idx="1034">
                  <c:v>1.4213331238286386E-2</c:v>
                </c:pt>
                <c:pt idx="1035">
                  <c:v>1.4218410717523611E-2</c:v>
                </c:pt>
                <c:pt idx="1036">
                  <c:v>1.4223479615544932E-2</c:v>
                </c:pt>
                <c:pt idx="1037">
                  <c:v>1.4228474571034155E-2</c:v>
                </c:pt>
                <c:pt idx="1038">
                  <c:v>1.4233390021720638E-2</c:v>
                </c:pt>
                <c:pt idx="1039">
                  <c:v>1.4238226053935321E-2</c:v>
                </c:pt>
                <c:pt idx="1040">
                  <c:v>1.424298275376934E-2</c:v>
                </c:pt>
                <c:pt idx="1041">
                  <c:v>1.4247660207633572E-2</c:v>
                </c:pt>
                <c:pt idx="1042">
                  <c:v>1.4252258501619153E-2</c:v>
                </c:pt>
                <c:pt idx="1043">
                  <c:v>1.4256777721737279E-2</c:v>
                </c:pt>
                <c:pt idx="1044">
                  <c:v>1.4261217954558703E-2</c:v>
                </c:pt>
                <c:pt idx="1045">
                  <c:v>1.4265579286014685E-2</c:v>
                </c:pt>
                <c:pt idx="1046">
                  <c:v>1.4269861802356232E-2</c:v>
                </c:pt>
                <c:pt idx="1047">
                  <c:v>1.4274065589994223E-2</c:v>
                </c:pt>
                <c:pt idx="1048">
                  <c:v>1.4278190734859919E-2</c:v>
                </c:pt>
                <c:pt idx="1049">
                  <c:v>1.4282237323284264E-2</c:v>
                </c:pt>
                <c:pt idx="1050">
                  <c:v>1.4287324788773148E-2</c:v>
                </c:pt>
                <c:pt idx="1051">
                  <c:v>1.4291192143289777E-2</c:v>
                </c:pt>
                <c:pt idx="1052">
                  <c:v>1.4294444716300703E-2</c:v>
                </c:pt>
                <c:pt idx="1053">
                  <c:v>1.4298166774961985E-2</c:v>
                </c:pt>
                <c:pt idx="1054">
                  <c:v>1.4301810720587227E-2</c:v>
                </c:pt>
                <c:pt idx="1055">
                  <c:v>1.4305376639267564E-2</c:v>
                </c:pt>
                <c:pt idx="1056">
                  <c:v>1.4308864617254002E-2</c:v>
                </c:pt>
                <c:pt idx="1057">
                  <c:v>1.4312274740797548E-2</c:v>
                </c:pt>
                <c:pt idx="1058">
                  <c:v>1.4315607096069272E-2</c:v>
                </c:pt>
                <c:pt idx="1059">
                  <c:v>1.4318861769320179E-2</c:v>
                </c:pt>
                <c:pt idx="1060">
                  <c:v>1.4322038846721341E-2</c:v>
                </c:pt>
                <c:pt idx="1061">
                  <c:v>1.4325138414443828E-2</c:v>
                </c:pt>
                <c:pt idx="1062">
                  <c:v>1.4328160558738645E-2</c:v>
                </c:pt>
                <c:pt idx="1063">
                  <c:v>1.4331105365776864E-2</c:v>
                </c:pt>
                <c:pt idx="1064">
                  <c:v>1.4334778046736218E-2</c:v>
                </c:pt>
                <c:pt idx="1065">
                  <c:v>1.433676331308753E-2</c:v>
                </c:pt>
                <c:pt idx="1066">
                  <c:v>1.4339476625702119E-2</c:v>
                </c:pt>
                <c:pt idx="1067">
                  <c:v>1.4342112945984198E-2</c:v>
                </c:pt>
                <c:pt idx="1068">
                  <c:v>1.4345031717528656E-2</c:v>
                </c:pt>
                <c:pt idx="1069">
                  <c:v>1.4347154954075236E-2</c:v>
                </c:pt>
                <c:pt idx="1070">
                  <c:v>1.4349560814306273E-2</c:v>
                </c:pt>
                <c:pt idx="1071">
                  <c:v>1.4351890027048952E-2</c:v>
                </c:pt>
                <c:pt idx="1072">
                  <c:v>1.4354142678474346E-2</c:v>
                </c:pt>
                <c:pt idx="1073">
                  <c:v>1.4356318854673589E-2</c:v>
                </c:pt>
                <c:pt idx="1074">
                  <c:v>1.4358418641977622E-2</c:v>
                </c:pt>
                <c:pt idx="1075">
                  <c:v>1.4360442126557516E-2</c:v>
                </c:pt>
                <c:pt idx="1076">
                  <c:v>1.4362389394584341E-2</c:v>
                </c:pt>
                <c:pt idx="1077">
                  <c:v>1.4364260532309103E-2</c:v>
                </c:pt>
                <c:pt idx="1078">
                  <c:v>1.4366055625902874E-2</c:v>
                </c:pt>
                <c:pt idx="1079">
                  <c:v>1.4367774761616658E-2</c:v>
                </c:pt>
                <c:pt idx="1080">
                  <c:v>1.4369418025701464E-2</c:v>
                </c:pt>
                <c:pt idx="1081">
                  <c:v>1.4370985504248424E-2</c:v>
                </c:pt>
                <c:pt idx="1082">
                  <c:v>1.4372477283508545E-2</c:v>
                </c:pt>
                <c:pt idx="1083">
                  <c:v>1.4373893449732833E-2</c:v>
                </c:pt>
                <c:pt idx="1084">
                  <c:v>1.4375234089012423E-2</c:v>
                </c:pt>
                <c:pt idx="1085">
                  <c:v>1.4376499287758193E-2</c:v>
                </c:pt>
                <c:pt idx="1086">
                  <c:v>1.4377689132141214E-2</c:v>
                </c:pt>
                <c:pt idx="1087">
                  <c:v>1.4378803708172683E-2</c:v>
                </c:pt>
                <c:pt idx="1088">
                  <c:v>1.4379843102183543E-2</c:v>
                </c:pt>
                <c:pt idx="1089">
                  <c:v>1.43808074004248E-2</c:v>
                </c:pt>
                <c:pt idx="1090">
                  <c:v>1.4381696689067525E-2</c:v>
                </c:pt>
                <c:pt idx="1091">
                  <c:v>1.4382511054282787E-2</c:v>
                </c:pt>
                <c:pt idx="1092">
                  <c:v>1.438325058240153E-2</c:v>
                </c:pt>
                <c:pt idx="1093">
                  <c:v>1.4383915359434951E-2</c:v>
                </c:pt>
                <c:pt idx="1094">
                  <c:v>1.4384505471793929E-2</c:v>
                </c:pt>
                <c:pt idx="1095">
                  <c:v>1.4385021005569598E-2</c:v>
                </c:pt>
                <c:pt idx="1096">
                  <c:v>1.4385462047012965E-2</c:v>
                </c:pt>
                <c:pt idx="1097">
                  <c:v>1.4385828682295099E-2</c:v>
                </c:pt>
                <c:pt idx="1098">
                  <c:v>1.4386120997667007E-2</c:v>
                </c:pt>
                <c:pt idx="1099">
                  <c:v>1.4386339079299759E-2</c:v>
                </c:pt>
                <c:pt idx="1100">
                  <c:v>1.4386483013524298E-2</c:v>
                </c:pt>
                <c:pt idx="1101">
                  <c:v>1.4386552886351822E-2</c:v>
                </c:pt>
                <c:pt idx="1102">
                  <c:v>1.4386534036789911E-2</c:v>
                </c:pt>
                <c:pt idx="1103">
                  <c:v>1.4386434950450777E-2</c:v>
                </c:pt>
                <c:pt idx="1104">
                  <c:v>1.4386291294723463E-2</c:v>
                </c:pt>
                <c:pt idx="1105">
                  <c:v>1.438605526057124E-2</c:v>
                </c:pt>
                <c:pt idx="1106">
                  <c:v>1.4385745608587186E-2</c:v>
                </c:pt>
                <c:pt idx="1107">
                  <c:v>1.43853624247825E-2</c:v>
                </c:pt>
                <c:pt idx="1108">
                  <c:v>1.4384905795488123E-2</c:v>
                </c:pt>
                <c:pt idx="1109">
                  <c:v>1.4384375806955063E-2</c:v>
                </c:pt>
                <c:pt idx="1110">
                  <c:v>1.4383772545274454E-2</c:v>
                </c:pt>
                <c:pt idx="1111">
                  <c:v>1.4383096096617365E-2</c:v>
                </c:pt>
                <c:pt idx="1112">
                  <c:v>1.4382346547474611E-2</c:v>
                </c:pt>
                <c:pt idx="1113">
                  <c:v>1.4381523983777456E-2</c:v>
                </c:pt>
                <c:pt idx="1114">
                  <c:v>1.4380628491776903E-2</c:v>
                </c:pt>
                <c:pt idx="1115">
                  <c:v>1.4379660157803897E-2</c:v>
                </c:pt>
                <c:pt idx="1116">
                  <c:v>1.4378619067949572E-2</c:v>
                </c:pt>
                <c:pt idx="1117">
                  <c:v>1.4377505308544869E-2</c:v>
                </c:pt>
                <c:pt idx="1118">
                  <c:v>1.4376318965680923E-2</c:v>
                </c:pt>
                <c:pt idx="1119">
                  <c:v>1.4375071928034444E-2</c:v>
                </c:pt>
                <c:pt idx="1120">
                  <c:v>1.437353278983089E-2</c:v>
                </c:pt>
                <c:pt idx="1121">
                  <c:v>1.4372325298763755E-2</c:v>
                </c:pt>
                <c:pt idx="1122">
                  <c:v>1.4370849484333093E-2</c:v>
                </c:pt>
                <c:pt idx="1123">
                  <c:v>1.4369301517618283E-2</c:v>
                </c:pt>
                <c:pt idx="1124">
                  <c:v>1.4367681484790396E-2</c:v>
                </c:pt>
                <c:pt idx="1125">
                  <c:v>1.4365989471940566E-2</c:v>
                </c:pt>
                <c:pt idx="1126">
                  <c:v>1.4364225565399735E-2</c:v>
                </c:pt>
                <c:pt idx="1127">
                  <c:v>1.4362389851338975E-2</c:v>
                </c:pt>
                <c:pt idx="1128">
                  <c:v>1.4360482415929354E-2</c:v>
                </c:pt>
                <c:pt idx="1129">
                  <c:v>1.435850334542188E-2</c:v>
                </c:pt>
                <c:pt idx="1130">
                  <c:v>1.4356452726067559E-2</c:v>
                </c:pt>
                <c:pt idx="1131">
                  <c:v>1.4354330644037461E-2</c:v>
                </c:pt>
                <c:pt idx="1132">
                  <c:v>1.4352137185582592E-2</c:v>
                </c:pt>
                <c:pt idx="1133">
                  <c:v>1.4349872436874023E-2</c:v>
                </c:pt>
                <c:pt idx="1134">
                  <c:v>1.4347536484082823E-2</c:v>
                </c:pt>
                <c:pt idx="1135">
                  <c:v>1.434512941346E-2</c:v>
                </c:pt>
                <c:pt idx="1136">
                  <c:v>1.434265131125656E-2</c:v>
                </c:pt>
                <c:pt idx="1137">
                  <c:v>1.4340102263643573E-2</c:v>
                </c:pt>
                <c:pt idx="1138">
                  <c:v>1.4337482356792108E-2</c:v>
                </c:pt>
                <c:pt idx="1139">
                  <c:v>1.4334791676953174E-2</c:v>
                </c:pt>
                <c:pt idx="1140">
                  <c:v>1.4332030310457711E-2</c:v>
                </c:pt>
                <c:pt idx="1141">
                  <c:v>1.4329198343316918E-2</c:v>
                </c:pt>
                <c:pt idx="1142">
                  <c:v>1.4326295861861738E-2</c:v>
                </c:pt>
                <c:pt idx="1143">
                  <c:v>1.4323322952183304E-2</c:v>
                </c:pt>
                <c:pt idx="1144">
                  <c:v>1.4320279700692495E-2</c:v>
                </c:pt>
                <c:pt idx="1145">
                  <c:v>1.431716619340051E-2</c:v>
                </c:pt>
                <c:pt idx="1146">
                  <c:v>1.4313982516638291E-2</c:v>
                </c:pt>
                <c:pt idx="1147">
                  <c:v>1.4310728756576907E-2</c:v>
                </c:pt>
                <c:pt idx="1148">
                  <c:v>1.4307404999467366E-2</c:v>
                </c:pt>
                <c:pt idx="1149">
                  <c:v>1.4304011331480737E-2</c:v>
                </c:pt>
                <c:pt idx="1150">
                  <c:v>1.4300547838788091E-2</c:v>
                </c:pt>
                <c:pt idx="1151">
                  <c:v>1.4297014607640435E-2</c:v>
                </c:pt>
                <c:pt idx="1152">
                  <c:v>1.4293411724288774E-2</c:v>
                </c:pt>
                <c:pt idx="1153">
                  <c:v>1.4289739274904179E-2</c:v>
                </c:pt>
                <c:pt idx="1154">
                  <c:v>1.428493873645742E-2</c:v>
                </c:pt>
                <c:pt idx="1155">
                  <c:v>1.4281097395745235E-2</c:v>
                </c:pt>
                <c:pt idx="1156">
                  <c:v>1.4277745364399408E-2</c:v>
                </c:pt>
                <c:pt idx="1157">
                  <c:v>1.4273785631377933E-2</c:v>
                </c:pt>
                <c:pt idx="1158">
                  <c:v>1.4269756775728837E-2</c:v>
                </c:pt>
                <c:pt idx="1159">
                  <c:v>1.4265658883543253E-2</c:v>
                </c:pt>
                <c:pt idx="1160">
                  <c:v>1.4261492041152124E-2</c:v>
                </c:pt>
                <c:pt idx="1161">
                  <c:v>1.4257256334886392E-2</c:v>
                </c:pt>
                <c:pt idx="1162">
                  <c:v>1.425295185067732E-2</c:v>
                </c:pt>
                <c:pt idx="1163">
                  <c:v>1.4248578674935786E-2</c:v>
                </c:pt>
                <c:pt idx="1164">
                  <c:v>1.4244136893912795E-2</c:v>
                </c:pt>
                <c:pt idx="1165">
                  <c:v>1.4239626593619548E-2</c:v>
                </c:pt>
                <c:pt idx="1166">
                  <c:v>1.4235047860386985E-2</c:v>
                </c:pt>
                <c:pt idx="1167">
                  <c:v>1.4230400780386177E-2</c:v>
                </c:pt>
                <c:pt idx="1168">
                  <c:v>1.422568543986813E-2</c:v>
                </c:pt>
                <c:pt idx="1169">
                  <c:v>1.4220644656557369E-2</c:v>
                </c:pt>
                <c:pt idx="1170">
                  <c:v>1.421324744075747E-2</c:v>
                </c:pt>
                <c:pt idx="1171">
                  <c:v>1.4208289016446329E-2</c:v>
                </c:pt>
                <c:pt idx="1172">
                  <c:v>1.4202539149064108E-2</c:v>
                </c:pt>
                <c:pt idx="1173">
                  <c:v>1.4198168654777632E-2</c:v>
                </c:pt>
                <c:pt idx="1174">
                  <c:v>1.4193006889922088E-2</c:v>
                </c:pt>
                <c:pt idx="1175">
                  <c:v>1.4187777517227218E-2</c:v>
                </c:pt>
                <c:pt idx="1176">
                  <c:v>1.4182480623023963E-2</c:v>
                </c:pt>
                <c:pt idx="1177">
                  <c:v>1.4177116293403458E-2</c:v>
                </c:pt>
                <c:pt idx="1178">
                  <c:v>1.4171684614696645E-2</c:v>
                </c:pt>
                <c:pt idx="1179">
                  <c:v>1.4166185673074594E-2</c:v>
                </c:pt>
                <c:pt idx="1180">
                  <c:v>1.4160619554788312E-2</c:v>
                </c:pt>
                <c:pt idx="1181">
                  <c:v>1.4154986345848997E-2</c:v>
                </c:pt>
                <c:pt idx="1182">
                  <c:v>1.4149286132747463E-2</c:v>
                </c:pt>
                <c:pt idx="1183">
                  <c:v>1.4143519001574845E-2</c:v>
                </c:pt>
                <c:pt idx="1184">
                  <c:v>1.4137685038502212E-2</c:v>
                </c:pt>
                <c:pt idx="1185">
                  <c:v>1.4131784329780572E-2</c:v>
                </c:pt>
                <c:pt idx="1186">
                  <c:v>1.4125816961660931E-2</c:v>
                </c:pt>
                <c:pt idx="1187">
                  <c:v>1.4119783020314358E-2</c:v>
                </c:pt>
                <c:pt idx="1188">
                  <c:v>1.4113682591911925E-2</c:v>
                </c:pt>
                <c:pt idx="1189">
                  <c:v>1.4107515762784573E-2</c:v>
                </c:pt>
                <c:pt idx="1190">
                  <c:v>1.4101282619023436E-2</c:v>
                </c:pt>
                <c:pt idx="1191">
                  <c:v>1.4094983335368738E-2</c:v>
                </c:pt>
                <c:pt idx="1192">
                  <c:v>1.4088632728848083E-2</c:v>
                </c:pt>
                <c:pt idx="1193">
                  <c:v>1.408224224942245E-2</c:v>
                </c:pt>
                <c:pt idx="1194">
                  <c:v>1.4075812116516317E-2</c:v>
                </c:pt>
                <c:pt idx="1195">
                  <c:v>1.4069342549314356E-2</c:v>
                </c:pt>
                <c:pt idx="1196">
                  <c:v>1.4062833767241045E-2</c:v>
                </c:pt>
                <c:pt idx="1197">
                  <c:v>1.4056285989401118E-2</c:v>
                </c:pt>
                <c:pt idx="1198">
                  <c:v>1.4049699435219054E-2</c:v>
                </c:pt>
                <c:pt idx="1199">
                  <c:v>1.4043074323959459E-2</c:v>
                </c:pt>
                <c:pt idx="1200">
                  <c:v>1.4036410874966876E-2</c:v>
                </c:pt>
                <c:pt idx="1201">
                  <c:v>1.4029709307346039E-2</c:v>
                </c:pt>
                <c:pt idx="1202">
                  <c:v>1.4022969840601363E-2</c:v>
                </c:pt>
                <c:pt idx="1203">
                  <c:v>1.4016192693837581E-2</c:v>
                </c:pt>
                <c:pt idx="1204">
                  <c:v>1.400937808655911E-2</c:v>
                </c:pt>
                <c:pt idx="1205">
                  <c:v>1.4002526237790747E-2</c:v>
                </c:pt>
                <c:pt idx="1206">
                  <c:v>1.3993439988637668E-2</c:v>
                </c:pt>
                <c:pt idx="1207">
                  <c:v>1.3987719320178726E-2</c:v>
                </c:pt>
                <c:pt idx="1208">
                  <c:v>1.3981749436631219E-2</c:v>
                </c:pt>
                <c:pt idx="1209">
                  <c:v>1.3974750815428649E-2</c:v>
                </c:pt>
                <c:pt idx="1210">
                  <c:v>1.3967716049378964E-2</c:v>
                </c:pt>
                <c:pt idx="1211">
                  <c:v>1.3960645357666834E-2</c:v>
                </c:pt>
                <c:pt idx="1212">
                  <c:v>1.3953538959716738E-2</c:v>
                </c:pt>
                <c:pt idx="1213">
                  <c:v>1.3946397074713346E-2</c:v>
                </c:pt>
                <c:pt idx="1214">
                  <c:v>1.3939219921921264E-2</c:v>
                </c:pt>
                <c:pt idx="1215">
                  <c:v>1.3932007720764972E-2</c:v>
                </c:pt>
                <c:pt idx="1216">
                  <c:v>1.3924760690349203E-2</c:v>
                </c:pt>
                <c:pt idx="1217">
                  <c:v>1.3917479050098436E-2</c:v>
                </c:pt>
                <c:pt idx="1218">
                  <c:v>1.3910163019357213E-2</c:v>
                </c:pt>
                <c:pt idx="1219">
                  <c:v>1.3900706513778616E-2</c:v>
                </c:pt>
                <c:pt idx="1220">
                  <c:v>1.3895428663142084E-2</c:v>
                </c:pt>
                <c:pt idx="1221">
                  <c:v>1.3888010776357262E-2</c:v>
                </c:pt>
                <c:pt idx="1222">
                  <c:v>1.3880559376140411E-2</c:v>
                </c:pt>
                <c:pt idx="1223">
                  <c:v>1.3873074681756137E-2</c:v>
                </c:pt>
                <c:pt idx="1224">
                  <c:v>1.3865556912548982E-2</c:v>
                </c:pt>
                <c:pt idx="1225">
                  <c:v>1.3858006287783553E-2</c:v>
                </c:pt>
                <c:pt idx="1226">
                  <c:v>1.3850423026804393E-2</c:v>
                </c:pt>
                <c:pt idx="1227">
                  <c:v>1.3842807348796171E-2</c:v>
                </c:pt>
                <c:pt idx="1228">
                  <c:v>1.3835159473103431E-2</c:v>
                </c:pt>
                <c:pt idx="1229">
                  <c:v>1.3827479619070715E-2</c:v>
                </c:pt>
                <c:pt idx="1230">
                  <c:v>1.3819768005962629E-2</c:v>
                </c:pt>
                <c:pt idx="1231">
                  <c:v>1.3812024852963845E-2</c:v>
                </c:pt>
                <c:pt idx="1232">
                  <c:v>1.3804250379498839E-2</c:v>
                </c:pt>
                <c:pt idx="1233">
                  <c:v>1.3796444804752284E-2</c:v>
                </c:pt>
                <c:pt idx="1234">
                  <c:v>1.378860834806872E-2</c:v>
                </c:pt>
                <c:pt idx="1235">
                  <c:v>1.3780741228712756E-2</c:v>
                </c:pt>
                <c:pt idx="1236">
                  <c:v>1.3772843666028933E-2</c:v>
                </c:pt>
                <c:pt idx="1237">
                  <c:v>1.3764915879281858E-2</c:v>
                </c:pt>
                <c:pt idx="1238">
                  <c:v>1.3756958087656201E-2</c:v>
                </c:pt>
                <c:pt idx="1239">
                  <c:v>1.3748970510656378E-2</c:v>
                </c:pt>
                <c:pt idx="1240">
                  <c:v>1.3740953367387121E-2</c:v>
                </c:pt>
                <c:pt idx="1241">
                  <c:v>1.3732906877192974E-2</c:v>
                </c:pt>
                <c:pt idx="1242">
                  <c:v>1.372483125941848E-2</c:v>
                </c:pt>
                <c:pt idx="1243">
                  <c:v>1.3716726733168372E-2</c:v>
                </c:pt>
                <c:pt idx="1244">
                  <c:v>1.3708593518027001E-2</c:v>
                </c:pt>
                <c:pt idx="1245">
                  <c:v>1.3700431833099103E-2</c:v>
                </c:pt>
                <c:pt idx="1246">
                  <c:v>1.3692241897649282E-2</c:v>
                </c:pt>
                <c:pt idx="1247">
                  <c:v>1.3684023931022082E-2</c:v>
                </c:pt>
                <c:pt idx="1248">
                  <c:v>1.3675778152562046E-2</c:v>
                </c:pt>
                <c:pt idx="1249">
                  <c:v>1.3667504781453843E-2</c:v>
                </c:pt>
                <c:pt idx="1250">
                  <c:v>1.3659204037042016E-2</c:v>
                </c:pt>
                <c:pt idx="1251">
                  <c:v>1.3650876138591173E-2</c:v>
                </c:pt>
                <c:pt idx="1252">
                  <c:v>1.3642521305445854E-2</c:v>
                </c:pt>
                <c:pt idx="1253">
                  <c:v>1.3634139756790731E-2</c:v>
                </c:pt>
                <c:pt idx="1254">
                  <c:v>1.3625731712050282E-2</c:v>
                </c:pt>
                <c:pt idx="1255">
                  <c:v>1.3617297390409178E-2</c:v>
                </c:pt>
                <c:pt idx="1256">
                  <c:v>1.3608837011211961E-2</c:v>
                </c:pt>
                <c:pt idx="1257">
                  <c:v>1.3600350793723237E-2</c:v>
                </c:pt>
                <c:pt idx="1258">
                  <c:v>1.3591838957207614E-2</c:v>
                </c:pt>
                <c:pt idx="1259">
                  <c:v>1.3583301721009633E-2</c:v>
                </c:pt>
                <c:pt idx="1260">
                  <c:v>1.3574739304313965E-2</c:v>
                </c:pt>
                <c:pt idx="1261">
                  <c:v>1.3566151926625025E-2</c:v>
                </c:pt>
                <c:pt idx="1262">
                  <c:v>1.3557539806967611E-2</c:v>
                </c:pt>
                <c:pt idx="1263">
                  <c:v>1.3548903164846138E-2</c:v>
                </c:pt>
                <c:pt idx="1264">
                  <c:v>1.3540242219445275E-2</c:v>
                </c:pt>
                <c:pt idx="1265">
                  <c:v>1.3531557190029631E-2</c:v>
                </c:pt>
                <c:pt idx="1266">
                  <c:v>1.3522848296023682E-2</c:v>
                </c:pt>
                <c:pt idx="1267">
                  <c:v>1.3514115756452227E-2</c:v>
                </c:pt>
                <c:pt idx="1268">
                  <c:v>1.3505359790899618E-2</c:v>
                </c:pt>
                <c:pt idx="1269">
                  <c:v>1.3496580618550524E-2</c:v>
                </c:pt>
                <c:pt idx="1270">
                  <c:v>1.3487778458589617E-2</c:v>
                </c:pt>
                <c:pt idx="1271">
                  <c:v>1.3478953530441373E-2</c:v>
                </c:pt>
                <c:pt idx="1272">
                  <c:v>1.3470106053290465E-2</c:v>
                </c:pt>
                <c:pt idx="1273">
                  <c:v>1.346123624656137E-2</c:v>
                </c:pt>
                <c:pt idx="1274">
                  <c:v>1.344979975129057E-2</c:v>
                </c:pt>
                <c:pt idx="1275">
                  <c:v>1.3443430521187238E-2</c:v>
                </c:pt>
                <c:pt idx="1276">
                  <c:v>1.3434495041151351E-2</c:v>
                </c:pt>
                <c:pt idx="1277">
                  <c:v>1.3425538108595703E-2</c:v>
                </c:pt>
                <c:pt idx="1278">
                  <c:v>1.3416559942864836E-2</c:v>
                </c:pt>
                <c:pt idx="1279">
                  <c:v>1.3407560763143422E-2</c:v>
                </c:pt>
                <c:pt idx="1280">
                  <c:v>1.3398540788855939E-2</c:v>
                </c:pt>
                <c:pt idx="1281">
                  <c:v>1.3389500239187058E-2</c:v>
                </c:pt>
                <c:pt idx="1282">
                  <c:v>1.338043933348132E-2</c:v>
                </c:pt>
                <c:pt idx="1283">
                  <c:v>1.3371358291003332E-2</c:v>
                </c:pt>
                <c:pt idx="1284">
                  <c:v>1.3362257331017702E-2</c:v>
                </c:pt>
                <c:pt idx="1285">
                  <c:v>1.335313667286897E-2</c:v>
                </c:pt>
                <c:pt idx="1286">
                  <c:v>1.3343996535821745E-2</c:v>
                </c:pt>
                <c:pt idx="1287">
                  <c:v>1.3334837139060696E-2</c:v>
                </c:pt>
                <c:pt idx="1288">
                  <c:v>1.3325658702090237E-2</c:v>
                </c:pt>
                <c:pt idx="1289">
                  <c:v>1.3316461444015104E-2</c:v>
                </c:pt>
                <c:pt idx="1290">
                  <c:v>1.3307245584179839E-2</c:v>
                </c:pt>
                <c:pt idx="1291">
                  <c:v>1.3298011341928984E-2</c:v>
                </c:pt>
                <c:pt idx="1292">
                  <c:v>1.3288758936447209E-2</c:v>
                </c:pt>
                <c:pt idx="1293">
                  <c:v>1.3279488587079058E-2</c:v>
                </c:pt>
                <c:pt idx="1294">
                  <c:v>1.3270200513169073E-2</c:v>
                </c:pt>
                <c:pt idx="1295">
                  <c:v>1.3260894933981859E-2</c:v>
                </c:pt>
                <c:pt idx="1296">
                  <c:v>1.3251572068702089E-2</c:v>
                </c:pt>
                <c:pt idx="1297">
                  <c:v>1.3242232136674303E-2</c:v>
                </c:pt>
                <c:pt idx="1298">
                  <c:v>1.3232875357243046E-2</c:v>
                </c:pt>
                <c:pt idx="1299">
                  <c:v>1.3223501949672922E-2</c:v>
                </c:pt>
                <c:pt idx="1300">
                  <c:v>1.3214112133228539E-2</c:v>
                </c:pt>
                <c:pt idx="1301">
                  <c:v>1.3204706127174504E-2</c:v>
                </c:pt>
                <c:pt idx="1302">
                  <c:v>1.3195284150935294E-2</c:v>
                </c:pt>
                <c:pt idx="1303">
                  <c:v>1.3185846423535708E-2</c:v>
                </c:pt>
                <c:pt idx="1304">
                  <c:v>1.3176393164560096E-2</c:v>
                </c:pt>
                <c:pt idx="1305">
                  <c:v>1.3166924593113194E-2</c:v>
                </c:pt>
                <c:pt idx="1306">
                  <c:v>1.3157440928539543E-2</c:v>
                </c:pt>
                <c:pt idx="1307">
                  <c:v>1.3147942390103751E-2</c:v>
                </c:pt>
                <c:pt idx="1308">
                  <c:v>1.3138429197150359E-2</c:v>
                </c:pt>
                <c:pt idx="1309">
                  <c:v>1.3128901568864038E-2</c:v>
                </c:pt>
                <c:pt idx="1310">
                  <c:v>1.3117995456290998E-2</c:v>
                </c:pt>
                <c:pt idx="1311">
                  <c:v>1.3109803883750715E-2</c:v>
                </c:pt>
                <c:pt idx="1312">
                  <c:v>1.310023426537299E-2</c:v>
                </c:pt>
                <c:pt idx="1313">
                  <c:v>1.309065108896057E-2</c:v>
                </c:pt>
                <c:pt idx="1314">
                  <c:v>1.3081054573698125E-2</c:v>
                </c:pt>
                <c:pt idx="1315">
                  <c:v>1.3071444938930199E-2</c:v>
                </c:pt>
                <c:pt idx="1316">
                  <c:v>1.3061822403841461E-2</c:v>
                </c:pt>
                <c:pt idx="1317">
                  <c:v>1.3052187187776454E-2</c:v>
                </c:pt>
                <c:pt idx="1318">
                  <c:v>1.304253951007972E-2</c:v>
                </c:pt>
                <c:pt idx="1319">
                  <c:v>1.3032879589935931E-2</c:v>
                </c:pt>
                <c:pt idx="1320">
                  <c:v>1.3023207646769563E-2</c:v>
                </c:pt>
                <c:pt idx="1321">
                  <c:v>1.3013523899845225E-2</c:v>
                </c:pt>
                <c:pt idx="1322">
                  <c:v>1.300382856826765E-2</c:v>
                </c:pt>
                <c:pt idx="1323">
                  <c:v>1.2994121871461317E-2</c:v>
                </c:pt>
                <c:pt idx="1324">
                  <c:v>1.2984404028770768E-2</c:v>
                </c:pt>
                <c:pt idx="1325">
                  <c:v>1.2971893634770026E-2</c:v>
                </c:pt>
                <c:pt idx="1326">
                  <c:v>1.2964935782635578E-2</c:v>
                </c:pt>
                <c:pt idx="1327">
                  <c:v>1.2955185817880022E-2</c:v>
                </c:pt>
                <c:pt idx="1328">
                  <c:v>1.294403043965886E-2</c:v>
                </c:pt>
                <c:pt idx="1329">
                  <c:v>1.2935655301156146E-2</c:v>
                </c:pt>
                <c:pt idx="1330">
                  <c:v>1.2925875187796976E-2</c:v>
                </c:pt>
                <c:pt idx="1331">
                  <c:v>1.2916085463485771E-2</c:v>
                </c:pt>
                <c:pt idx="1332">
                  <c:v>1.2906286347567075E-2</c:v>
                </c:pt>
                <c:pt idx="1333">
                  <c:v>1.2896478059305494E-2</c:v>
                </c:pt>
                <c:pt idx="1334">
                  <c:v>1.2886660817965634E-2</c:v>
                </c:pt>
                <c:pt idx="1335">
                  <c:v>1.2876834842812102E-2</c:v>
                </c:pt>
                <c:pt idx="1336">
                  <c:v>1.2867000353189439E-2</c:v>
                </c:pt>
                <c:pt idx="1337">
                  <c:v>1.2857157568362254E-2</c:v>
                </c:pt>
                <c:pt idx="1338">
                  <c:v>1.2847306707675088E-2</c:v>
                </c:pt>
                <c:pt idx="1339">
                  <c:v>1.2837447990312612E-2</c:v>
                </c:pt>
                <c:pt idx="1340">
                  <c:v>1.2827581635619367E-2</c:v>
                </c:pt>
                <c:pt idx="1341">
                  <c:v>1.2817707862780026E-2</c:v>
                </c:pt>
                <c:pt idx="1342">
                  <c:v>1.2807826891299001E-2</c:v>
                </c:pt>
                <c:pt idx="1343">
                  <c:v>1.2797938940281028E-2</c:v>
                </c:pt>
                <c:pt idx="1344">
                  <c:v>1.278804422907065E-2</c:v>
                </c:pt>
                <c:pt idx="1345">
                  <c:v>1.2778142976932472E-2</c:v>
                </c:pt>
                <c:pt idx="1346">
                  <c:v>1.2768235403211037E-2</c:v>
                </c:pt>
                <c:pt idx="1347">
                  <c:v>1.2758321727170951E-2</c:v>
                </c:pt>
                <c:pt idx="1348">
                  <c:v>1.2748402167996886E-2</c:v>
                </c:pt>
                <c:pt idx="1349">
                  <c:v>1.2738476945193256E-2</c:v>
                </c:pt>
                <c:pt idx="1350">
                  <c:v>1.2728546277864794E-2</c:v>
                </c:pt>
                <c:pt idx="1351">
                  <c:v>1.2718610385356044E-2</c:v>
                </c:pt>
                <c:pt idx="1352">
                  <c:v>1.2708669486931612E-2</c:v>
                </c:pt>
                <c:pt idx="1353">
                  <c:v>1.269872380193604E-2</c:v>
                </c:pt>
                <c:pt idx="1354">
                  <c:v>1.2688773549554E-2</c:v>
                </c:pt>
                <c:pt idx="1355">
                  <c:v>1.2678818949289905E-2</c:v>
                </c:pt>
                <c:pt idx="1356">
                  <c:v>1.2668860220168554E-2</c:v>
                </c:pt>
                <c:pt idx="1357">
                  <c:v>1.2658897581614426E-2</c:v>
                </c:pt>
                <c:pt idx="1358">
                  <c:v>1.2648931252972062E-2</c:v>
                </c:pt>
                <c:pt idx="1359">
                  <c:v>1.2638961453266262E-2</c:v>
                </c:pt>
                <c:pt idx="1360">
                  <c:v>1.2628988402081376E-2</c:v>
                </c:pt>
                <c:pt idx="1361">
                  <c:v>1.2619012318602074E-2</c:v>
                </c:pt>
                <c:pt idx="1362">
                  <c:v>1.2606181822736318E-2</c:v>
                </c:pt>
                <c:pt idx="1363">
                  <c:v>1.2596199631742522E-2</c:v>
                </c:pt>
                <c:pt idx="1364">
                  <c:v>1.2587641619683509E-2</c:v>
                </c:pt>
                <c:pt idx="1365">
                  <c:v>1.2577655309824465E-2</c:v>
                </c:pt>
                <c:pt idx="1366">
                  <c:v>1.2567667095328972E-2</c:v>
                </c:pt>
                <c:pt idx="1367">
                  <c:v>1.2557677195701444E-2</c:v>
                </c:pt>
                <c:pt idx="1368">
                  <c:v>1.2547685830046618E-2</c:v>
                </c:pt>
                <c:pt idx="1369">
                  <c:v>1.2537693217709034E-2</c:v>
                </c:pt>
                <c:pt idx="1370">
                  <c:v>1.2527699578033236E-2</c:v>
                </c:pt>
                <c:pt idx="1371">
                  <c:v>1.2517705130283829E-2</c:v>
                </c:pt>
                <c:pt idx="1372">
                  <c:v>1.2507710093645485E-2</c:v>
                </c:pt>
                <c:pt idx="1373">
                  <c:v>1.249771468738281E-2</c:v>
                </c:pt>
                <c:pt idx="1374">
                  <c:v>1.2487719131000219E-2</c:v>
                </c:pt>
                <c:pt idx="1375">
                  <c:v>1.2474867833374148E-2</c:v>
                </c:pt>
                <c:pt idx="1376">
                  <c:v>1.2467728444454096E-2</c:v>
                </c:pt>
                <c:pt idx="1377">
                  <c:v>1.2457733753059586E-2</c:v>
                </c:pt>
                <c:pt idx="1378">
                  <c:v>1.2447739788443712E-2</c:v>
                </c:pt>
                <c:pt idx="1379">
                  <c:v>1.2437746770030955E-2</c:v>
                </c:pt>
                <c:pt idx="1380">
                  <c:v>1.2426327617527377E-2</c:v>
                </c:pt>
                <c:pt idx="1381">
                  <c:v>1.241776444895315E-2</c:v>
                </c:pt>
                <c:pt idx="1382">
                  <c:v>1.2407775584817315E-2</c:v>
                </c:pt>
                <c:pt idx="1383">
                  <c:v>1.2397788544102895E-2</c:v>
                </c:pt>
                <c:pt idx="1384">
                  <c:v>1.2387803545834686E-2</c:v>
                </c:pt>
                <c:pt idx="1385">
                  <c:v>1.237782080959704E-2</c:v>
                </c:pt>
                <c:pt idx="1386">
                  <c:v>1.2367840554494691E-2</c:v>
                </c:pt>
                <c:pt idx="1387">
                  <c:v>1.2357862999872182E-2</c:v>
                </c:pt>
                <c:pt idx="1388">
                  <c:v>1.2347888365074056E-2</c:v>
                </c:pt>
                <c:pt idx="1389">
                  <c:v>1.2337916869284982E-2</c:v>
                </c:pt>
                <c:pt idx="1390">
                  <c:v>1.2327948731769567E-2</c:v>
                </c:pt>
                <c:pt idx="1391">
                  <c:v>1.2317984171872354E-2</c:v>
                </c:pt>
                <c:pt idx="1392">
                  <c:v>1.2308023409017821E-2</c:v>
                </c:pt>
                <c:pt idx="1393">
                  <c:v>1.2298066662230767E-2</c:v>
                </c:pt>
                <c:pt idx="1394">
                  <c:v>1.2288114150935669E-2</c:v>
                </c:pt>
                <c:pt idx="1395">
                  <c:v>1.2278166094397136E-2</c:v>
                </c:pt>
                <c:pt idx="1396">
                  <c:v>1.2268222711959709E-2</c:v>
                </c:pt>
                <c:pt idx="1397">
                  <c:v>1.2258284222887994E-2</c:v>
                </c:pt>
                <c:pt idx="1398">
                  <c:v>1.2248350846366662E-2</c:v>
                </c:pt>
                <c:pt idx="1399">
                  <c:v>1.2238422801740256E-2</c:v>
                </c:pt>
                <c:pt idx="1400">
                  <c:v>1.2228500308433254E-2</c:v>
                </c:pt>
                <c:pt idx="1401">
                  <c:v>1.2218583585550391E-2</c:v>
                </c:pt>
                <c:pt idx="1402">
                  <c:v>1.2208672852356273E-2</c:v>
                </c:pt>
                <c:pt idx="1403">
                  <c:v>1.2198768328275378E-2</c:v>
                </c:pt>
                <c:pt idx="1404">
                  <c:v>1.2188870232572313E-2</c:v>
                </c:pt>
                <c:pt idx="1405">
                  <c:v>1.2178978784511685E-2</c:v>
                </c:pt>
                <c:pt idx="1406">
                  <c:v>1.2169094203278163E-2</c:v>
                </c:pt>
                <c:pt idx="1407">
                  <c:v>1.2159216708296228E-2</c:v>
                </c:pt>
                <c:pt idx="1408">
                  <c:v>1.2149346518830484E-2</c:v>
                </c:pt>
                <c:pt idx="1409">
                  <c:v>1.2139483854065602E-2</c:v>
                </c:pt>
                <c:pt idx="1410">
                  <c:v>1.2129628933346126E-2</c:v>
                </c:pt>
                <c:pt idx="1411">
                  <c:v>1.2119781976016597E-2</c:v>
                </c:pt>
                <c:pt idx="1412">
                  <c:v>1.2109943201341622E-2</c:v>
                </c:pt>
                <c:pt idx="1413">
                  <c:v>1.2100112828505871E-2</c:v>
                </c:pt>
                <c:pt idx="1414">
                  <c:v>1.2087486476302089E-2</c:v>
                </c:pt>
                <c:pt idx="1415">
                  <c:v>1.2077676131365678E-2</c:v>
                </c:pt>
                <c:pt idx="1416">
                  <c:v>1.206927451660178E-2</c:v>
                </c:pt>
                <c:pt idx="1417">
                  <c:v>1.2059481287893803E-2</c:v>
                </c:pt>
                <c:pt idx="1418">
                  <c:v>1.2049697588762953E-2</c:v>
                </c:pt>
                <c:pt idx="1419">
                  <c:v>1.2039923638473837E-2</c:v>
                </c:pt>
                <c:pt idx="1420">
                  <c:v>1.2030159656690742E-2</c:v>
                </c:pt>
                <c:pt idx="1421">
                  <c:v>1.2020405862278594E-2</c:v>
                </c:pt>
                <c:pt idx="1422">
                  <c:v>1.2010662474661871E-2</c:v>
                </c:pt>
                <c:pt idx="1423">
                  <c:v>1.200092971310518E-2</c:v>
                </c:pt>
                <c:pt idx="1424">
                  <c:v>1.1991207797112935E-2</c:v>
                </c:pt>
                <c:pt idx="1425">
                  <c:v>1.1981496945629999E-2</c:v>
                </c:pt>
                <c:pt idx="1426">
                  <c:v>1.1971797378160787E-2</c:v>
                </c:pt>
                <c:pt idx="1427">
                  <c:v>1.1962109313889968E-2</c:v>
                </c:pt>
                <c:pt idx="1428">
                  <c:v>1.1952432972162086E-2</c:v>
                </c:pt>
                <c:pt idx="1429">
                  <c:v>1.1942768572321683E-2</c:v>
                </c:pt>
                <c:pt idx="1430">
                  <c:v>1.1929378805639601E-2</c:v>
                </c:pt>
                <c:pt idx="1431">
                  <c:v>1.1923476475041994E-2</c:v>
                </c:pt>
                <c:pt idx="1432">
                  <c:v>1.1913359191511042E-2</c:v>
                </c:pt>
                <c:pt idx="1433">
                  <c:v>1.1902862344399523E-2</c:v>
                </c:pt>
                <c:pt idx="1434">
                  <c:v>1.1893262823301498E-2</c:v>
                </c:pt>
                <c:pt idx="1435">
                  <c:v>1.1883676591093462E-2</c:v>
                </c:pt>
                <c:pt idx="1436">
                  <c:v>1.1874103867119956E-2</c:v>
                </c:pt>
                <c:pt idx="1437">
                  <c:v>1.186454487040578E-2</c:v>
                </c:pt>
                <c:pt idx="1438">
                  <c:v>1.1854999820455348E-2</c:v>
                </c:pt>
                <c:pt idx="1439">
                  <c:v>1.1845468936533265E-2</c:v>
                </c:pt>
                <c:pt idx="1440">
                  <c:v>1.1835952437824204E-2</c:v>
                </c:pt>
                <c:pt idx="1441">
                  <c:v>1.1826450543672706E-2</c:v>
                </c:pt>
                <c:pt idx="1442">
                  <c:v>1.181696347350325E-2</c:v>
                </c:pt>
                <c:pt idx="1443">
                  <c:v>1.180749144642057E-2</c:v>
                </c:pt>
                <c:pt idx="1444">
                  <c:v>1.1798034681689273E-2</c:v>
                </c:pt>
                <c:pt idx="1445">
                  <c:v>1.1788593398733838E-2</c:v>
                </c:pt>
                <c:pt idx="1446">
                  <c:v>1.1779167816658997E-2</c:v>
                </c:pt>
                <c:pt idx="1447">
                  <c:v>1.1769758154889232E-2</c:v>
                </c:pt>
                <c:pt idx="1448">
                  <c:v>1.1760364632769083E-2</c:v>
                </c:pt>
                <c:pt idx="1449">
                  <c:v>1.1750987469403285E-2</c:v>
                </c:pt>
                <c:pt idx="1450">
                  <c:v>1.174162688413638E-2</c:v>
                </c:pt>
                <c:pt idx="1451">
                  <c:v>1.1732283096392848E-2</c:v>
                </c:pt>
                <c:pt idx="1452">
                  <c:v>1.1722954395461116E-2</c:v>
                </c:pt>
                <c:pt idx="1453">
                  <c:v>1.1713629503962153E-2</c:v>
                </c:pt>
                <c:pt idx="1454">
                  <c:v>1.170430665514921E-2</c:v>
                </c:pt>
                <c:pt idx="1455">
                  <c:v>1.1694986009533892E-2</c:v>
                </c:pt>
                <c:pt idx="1456">
                  <c:v>1.1685667727707738E-2</c:v>
                </c:pt>
                <c:pt idx="1457">
                  <c:v>1.1676351970182353E-2</c:v>
                </c:pt>
                <c:pt idx="1458">
                  <c:v>1.1667038897549276E-2</c:v>
                </c:pt>
                <c:pt idx="1459">
                  <c:v>1.1657728670320111E-2</c:v>
                </c:pt>
                <c:pt idx="1460">
                  <c:v>1.1648421449166335E-2</c:v>
                </c:pt>
                <c:pt idx="1461">
                  <c:v>1.163911739443968E-2</c:v>
                </c:pt>
                <c:pt idx="1462">
                  <c:v>1.1629816666891557E-2</c:v>
                </c:pt>
                <c:pt idx="1463">
                  <c:v>1.1620519427113507E-2</c:v>
                </c:pt>
                <c:pt idx="1464">
                  <c:v>1.1611225835377326E-2</c:v>
                </c:pt>
                <c:pt idx="1465">
                  <c:v>1.1601936052514361E-2</c:v>
                </c:pt>
                <c:pt idx="1466">
                  <c:v>1.158734590366528E-2</c:v>
                </c:pt>
                <c:pt idx="1467">
                  <c:v>1.1578066651978247E-2</c:v>
                </c:pt>
                <c:pt idx="1468">
                  <c:v>1.1571813262838404E-2</c:v>
                </c:pt>
                <c:pt idx="1469">
                  <c:v>1.1562541027059225E-2</c:v>
                </c:pt>
                <c:pt idx="1470">
                  <c:v>1.1553273449473878E-2</c:v>
                </c:pt>
                <c:pt idx="1471">
                  <c:v>1.1544010690647255E-2</c:v>
                </c:pt>
                <c:pt idx="1472">
                  <c:v>1.1534752911144253E-2</c:v>
                </c:pt>
                <c:pt idx="1473">
                  <c:v>1.1525500271529765E-2</c:v>
                </c:pt>
                <c:pt idx="1474">
                  <c:v>1.1516252932395332E-2</c:v>
                </c:pt>
                <c:pt idx="1475">
                  <c:v>1.1507011054252558E-2</c:v>
                </c:pt>
                <c:pt idx="1476">
                  <c:v>1.1497774797719629E-2</c:v>
                </c:pt>
                <c:pt idx="1477">
                  <c:v>1.1488544323281502E-2</c:v>
                </c:pt>
                <c:pt idx="1478">
                  <c:v>1.1479319791609655E-2</c:v>
                </c:pt>
                <c:pt idx="1479">
                  <c:v>1.1470101363189045E-2</c:v>
                </c:pt>
                <c:pt idx="1480">
                  <c:v>1.1456578445123711E-2</c:v>
                </c:pt>
                <c:pt idx="1481">
                  <c:v>1.1448690310178478E-2</c:v>
                </c:pt>
                <c:pt idx="1482">
                  <c:v>1.143949364954544E-2</c:v>
                </c:pt>
                <c:pt idx="1483">
                  <c:v>1.1430303779320639E-2</c:v>
                </c:pt>
                <c:pt idx="1484">
                  <c:v>1.1419809591481922E-2</c:v>
                </c:pt>
                <c:pt idx="1485">
                  <c:v>1.1411945052781647E-2</c:v>
                </c:pt>
                <c:pt idx="1486">
                  <c:v>1.1402776517410729E-2</c:v>
                </c:pt>
                <c:pt idx="1487">
                  <c:v>1.1393615414894143E-2</c:v>
                </c:pt>
                <c:pt idx="1488">
                  <c:v>1.138446190558362E-2</c:v>
                </c:pt>
                <c:pt idx="1489">
                  <c:v>1.1375316150230574E-2</c:v>
                </c:pt>
                <c:pt idx="1490">
                  <c:v>1.13661783091068E-2</c:v>
                </c:pt>
                <c:pt idx="1491">
                  <c:v>1.135704854296371E-2</c:v>
                </c:pt>
                <c:pt idx="1492">
                  <c:v>1.1347927012392844E-2</c:v>
                </c:pt>
                <c:pt idx="1493">
                  <c:v>1.1338813877825871E-2</c:v>
                </c:pt>
                <c:pt idx="1494">
                  <c:v>1.1329709299854329E-2</c:v>
                </c:pt>
                <c:pt idx="1495">
                  <c:v>1.132061343906976E-2</c:v>
                </c:pt>
                <c:pt idx="1496">
                  <c:v>1.1311526456063703E-2</c:v>
                </c:pt>
                <c:pt idx="1497">
                  <c:v>1.1302448511267826E-2</c:v>
                </c:pt>
                <c:pt idx="1498">
                  <c:v>1.1293379765353606E-2</c:v>
                </c:pt>
                <c:pt idx="1499">
                  <c:v>1.128432037875271E-2</c:v>
                </c:pt>
                <c:pt idx="1500">
                  <c:v>1.1275270512136615E-2</c:v>
                </c:pt>
                <c:pt idx="1501">
                  <c:v>1.1266230326016924E-2</c:v>
                </c:pt>
                <c:pt idx="1502">
                  <c:v>1.1257199980905241E-2</c:v>
                </c:pt>
                <c:pt idx="1503">
                  <c:v>1.1248179637473044E-2</c:v>
                </c:pt>
                <c:pt idx="1504">
                  <c:v>1.1239169456072062E-2</c:v>
                </c:pt>
                <c:pt idx="1505">
                  <c:v>1.1230169597533646E-2</c:v>
                </c:pt>
                <c:pt idx="1506">
                  <c:v>1.122118022212959E-2</c:v>
                </c:pt>
                <c:pt idx="1507">
                  <c:v>1.1212201490691243E-2</c:v>
                </c:pt>
                <c:pt idx="1508">
                  <c:v>1.1203233563570336E-2</c:v>
                </c:pt>
                <c:pt idx="1509">
                  <c:v>1.1194276601358411E-2</c:v>
                </c:pt>
                <c:pt idx="1510">
                  <c:v>1.1185330764647006E-2</c:v>
                </c:pt>
                <c:pt idx="1511">
                  <c:v>1.1176396213947726E-2</c:v>
                </c:pt>
                <c:pt idx="1512">
                  <c:v>1.1167473109852111E-2</c:v>
                </c:pt>
                <c:pt idx="1513">
                  <c:v>1.1158561612951701E-2</c:v>
                </c:pt>
                <c:pt idx="1514">
                  <c:v>1.1149661883678164E-2</c:v>
                </c:pt>
                <c:pt idx="1515">
                  <c:v>1.1140774082782912E-2</c:v>
                </c:pt>
                <c:pt idx="1516">
                  <c:v>1.1131898370617677E-2</c:v>
                </c:pt>
                <c:pt idx="1517">
                  <c:v>1.1123034907773999E-2</c:v>
                </c:pt>
                <c:pt idx="1518">
                  <c:v>1.111292044122969E-2</c:v>
                </c:pt>
                <c:pt idx="1519">
                  <c:v>1.1104083767756734E-2</c:v>
                </c:pt>
                <c:pt idx="1520">
                  <c:v>1.109651962124758E-2</c:v>
                </c:pt>
                <c:pt idx="1521">
                  <c:v>1.1087706761365723E-2</c:v>
                </c:pt>
                <c:pt idx="1522">
                  <c:v>1.1078906953763124E-2</c:v>
                </c:pt>
                <c:pt idx="1523">
                  <c:v>1.1070120358871449E-2</c:v>
                </c:pt>
                <c:pt idx="1524">
                  <c:v>1.1061347137202304E-2</c:v>
                </c:pt>
                <c:pt idx="1525">
                  <c:v>1.1052587449347229E-2</c:v>
                </c:pt>
                <c:pt idx="1526">
                  <c:v>1.1043841455817827E-2</c:v>
                </c:pt>
                <c:pt idx="1527">
                  <c:v>1.1035109317125702E-2</c:v>
                </c:pt>
                <c:pt idx="1528">
                  <c:v>1.1026391194022267E-2</c:v>
                </c:pt>
                <c:pt idx="1529">
                  <c:v>1.101768724693919E-2</c:v>
                </c:pt>
                <c:pt idx="1530">
                  <c:v>1.1008997636308138E-2</c:v>
                </c:pt>
                <c:pt idx="1531">
                  <c:v>1.1000322522880523E-2</c:v>
                </c:pt>
                <c:pt idx="1532">
                  <c:v>1.0991662067167951E-2</c:v>
                </c:pt>
                <c:pt idx="1533">
                  <c:v>1.0983016429682024E-2</c:v>
                </c:pt>
                <c:pt idx="1534">
                  <c:v>1.0974385770934347E-2</c:v>
                </c:pt>
                <c:pt idx="1535">
                  <c:v>1.0963311477771853E-2</c:v>
                </c:pt>
                <c:pt idx="1536">
                  <c:v>1.0957170032179775E-2</c:v>
                </c:pt>
                <c:pt idx="1537">
                  <c:v>1.0948585273116151E-2</c:v>
                </c:pt>
                <c:pt idx="1538">
                  <c:v>1.0940016135156938E-2</c:v>
                </c:pt>
                <c:pt idx="1539">
                  <c:v>1.0931462778653867E-2</c:v>
                </c:pt>
                <c:pt idx="1540">
                  <c:v>1.0922925364358349E-2</c:v>
                </c:pt>
                <c:pt idx="1541">
                  <c:v>1.0914404052622118E-2</c:v>
                </c:pt>
                <c:pt idx="1542">
                  <c:v>1.090589900427652E-2</c:v>
                </c:pt>
                <c:pt idx="1543">
                  <c:v>1.0897410379593353E-2</c:v>
                </c:pt>
                <c:pt idx="1544">
                  <c:v>1.0888938339244092E-2</c:v>
                </c:pt>
                <c:pt idx="1545">
                  <c:v>1.0880483043900213E-2</c:v>
                </c:pt>
                <c:pt idx="1546">
                  <c:v>1.0872044653833512E-2</c:v>
                </c:pt>
                <c:pt idx="1547">
                  <c:v>1.0863623329875338E-2</c:v>
                </c:pt>
                <c:pt idx="1548">
                  <c:v>1.0855219232377422E-2</c:v>
                </c:pt>
                <c:pt idx="1549">
                  <c:v>1.0846832522091177E-2</c:v>
                </c:pt>
                <c:pt idx="1550">
                  <c:v>1.0838463359288397E-2</c:v>
                </c:pt>
                <c:pt idx="1551">
                  <c:v>1.0830111904880368E-2</c:v>
                </c:pt>
                <c:pt idx="1552">
                  <c:v>1.0821778319138886E-2</c:v>
                </c:pt>
                <c:pt idx="1553">
                  <c:v>1.0813462762735426E-2</c:v>
                </c:pt>
                <c:pt idx="1554">
                  <c:v>1.0805165396261529E-2</c:v>
                </c:pt>
                <c:pt idx="1555">
                  <c:v>1.0796886380148862E-2</c:v>
                </c:pt>
                <c:pt idx="1556">
                  <c:v>1.0788625875068902E-2</c:v>
                </c:pt>
                <c:pt idx="1557">
                  <c:v>1.0780384041453317E-2</c:v>
                </c:pt>
                <c:pt idx="1558">
                  <c:v>1.0772161039973582E-2</c:v>
                </c:pt>
                <c:pt idx="1559">
                  <c:v>1.0763957031141302E-2</c:v>
                </c:pt>
                <c:pt idx="1560">
                  <c:v>1.0755772175468081E-2</c:v>
                </c:pt>
                <c:pt idx="1561">
                  <c:v>1.0747606633625395E-2</c:v>
                </c:pt>
                <c:pt idx="1562">
                  <c:v>1.0739460565964976E-2</c:v>
                </c:pt>
                <c:pt idx="1563">
                  <c:v>1.0731334133238235E-2</c:v>
                </c:pt>
                <c:pt idx="1564">
                  <c:v>1.0723227495876841E-2</c:v>
                </c:pt>
                <c:pt idx="1565">
                  <c:v>1.0715140814632207E-2</c:v>
                </c:pt>
                <c:pt idx="1566">
                  <c:v>1.0707074249696191E-2</c:v>
                </c:pt>
                <c:pt idx="1567">
                  <c:v>1.0699027961980079E-2</c:v>
                </c:pt>
                <c:pt idx="1568">
                  <c:v>1.0691002111755665E-2</c:v>
                </c:pt>
                <c:pt idx="1569">
                  <c:v>1.0682996859854299E-2</c:v>
                </c:pt>
                <c:pt idx="1570">
                  <c:v>1.0675012366627712E-2</c:v>
                </c:pt>
                <c:pt idx="1571">
                  <c:v>1.0667048792667444E-2</c:v>
                </c:pt>
                <c:pt idx="1572">
                  <c:v>1.0659106298565035E-2</c:v>
                </c:pt>
                <c:pt idx="1573">
                  <c:v>1.0651185044912026E-2</c:v>
                </c:pt>
                <c:pt idx="1574">
                  <c:v>1.0643285192140084E-2</c:v>
                </c:pt>
                <c:pt idx="1575">
                  <c:v>1.0635406900920685E-2</c:v>
                </c:pt>
                <c:pt idx="1576">
                  <c:v>1.0627550331685498E-2</c:v>
                </c:pt>
                <c:pt idx="1577">
                  <c:v>1.0619715645105998E-2</c:v>
                </c:pt>
                <c:pt idx="1578">
                  <c:v>1.061190300169379E-2</c:v>
                </c:pt>
                <c:pt idx="1579">
                  <c:v>1.0604112562040413E-2</c:v>
                </c:pt>
                <c:pt idx="1580">
                  <c:v>1.0596344486657472E-2</c:v>
                </c:pt>
                <c:pt idx="1581">
                  <c:v>1.0588598935976634E-2</c:v>
                </c:pt>
                <c:pt idx="1582">
                  <c:v>1.0580876070829248E-2</c:v>
                </c:pt>
                <c:pt idx="1583">
                  <c:v>1.057317605148711E-2</c:v>
                </c:pt>
                <c:pt idx="1584">
                  <c:v>1.0565499038701631E-2</c:v>
                </c:pt>
                <c:pt idx="1585">
                  <c:v>1.0555662657552034E-2</c:v>
                </c:pt>
                <c:pt idx="1586">
                  <c:v>1.0550214674767133E-2</c:v>
                </c:pt>
                <c:pt idx="1587">
                  <c:v>1.0542607644801194E-2</c:v>
                </c:pt>
                <c:pt idx="1588">
                  <c:v>1.0535024263438331E-2</c:v>
                </c:pt>
                <c:pt idx="1589">
                  <c:v>1.0527464691350019E-2</c:v>
                </c:pt>
                <c:pt idx="1590">
                  <c:v>1.05199290891278E-2</c:v>
                </c:pt>
                <c:pt idx="1591">
                  <c:v>1.051241761720334E-2</c:v>
                </c:pt>
                <c:pt idx="1592">
                  <c:v>1.0504930436248117E-2</c:v>
                </c:pt>
                <c:pt idx="1593">
                  <c:v>1.0497467706693797E-2</c:v>
                </c:pt>
                <c:pt idx="1594">
                  <c:v>1.0490029589211858E-2</c:v>
                </c:pt>
                <c:pt idx="1595">
                  <c:v>1.0482616244313903E-2</c:v>
                </c:pt>
                <c:pt idx="1596">
                  <c:v>1.0475227832591472E-2</c:v>
                </c:pt>
                <c:pt idx="1597">
                  <c:v>1.0467864514396297E-2</c:v>
                </c:pt>
                <c:pt idx="1598">
                  <c:v>1.0460526450559726E-2</c:v>
                </c:pt>
                <c:pt idx="1599">
                  <c:v>1.0453213801513428E-2</c:v>
                </c:pt>
                <c:pt idx="1600">
                  <c:v>1.044592672768907E-2</c:v>
                </c:pt>
                <c:pt idx="1601">
                  <c:v>1.0438665389918E-2</c:v>
                </c:pt>
                <c:pt idx="1602">
                  <c:v>1.0431429948551951E-2</c:v>
                </c:pt>
                <c:pt idx="1603">
                  <c:v>1.0424220564182463E-2</c:v>
                </c:pt>
                <c:pt idx="1604">
                  <c:v>1.0417037397401074E-2</c:v>
                </c:pt>
                <c:pt idx="1605">
                  <c:v>1.0409880608639455E-2</c:v>
                </c:pt>
                <c:pt idx="1606">
                  <c:v>1.0402750358569079E-2</c:v>
                </c:pt>
                <c:pt idx="1607">
                  <c:v>1.0395646807701553E-2</c:v>
                </c:pt>
                <c:pt idx="1608">
                  <c:v>1.0388570116708351E-2</c:v>
                </c:pt>
                <c:pt idx="1609">
                  <c:v>1.0381520445941206E-2</c:v>
                </c:pt>
                <c:pt idx="1610">
                  <c:v>1.0374497956151529E-2</c:v>
                </c:pt>
                <c:pt idx="1611">
                  <c:v>1.0367502807691054E-2</c:v>
                </c:pt>
                <c:pt idx="1612">
                  <c:v>1.0360535161231255E-2</c:v>
                </c:pt>
                <c:pt idx="1613">
                  <c:v>1.0353595177283736E-2</c:v>
                </c:pt>
                <c:pt idx="1614">
                  <c:v>1.0346683016519975E-2</c:v>
                </c:pt>
                <c:pt idx="1615">
                  <c:v>1.0339798839371639E-2</c:v>
                </c:pt>
                <c:pt idx="1616">
                  <c:v>1.0332942806350331E-2</c:v>
                </c:pt>
                <c:pt idx="1617">
                  <c:v>1.0326115078127529E-2</c:v>
                </c:pt>
                <c:pt idx="1618">
                  <c:v>1.0319315815214836E-2</c:v>
                </c:pt>
                <c:pt idx="1619">
                  <c:v>1.0312545178203791E-2</c:v>
                </c:pt>
                <c:pt idx="1620">
                  <c:v>1.0305803327526064E-2</c:v>
                </c:pt>
                <c:pt idx="1621">
                  <c:v>1.029909042385313E-2</c:v>
                </c:pt>
                <c:pt idx="1622">
                  <c:v>1.0291454185251681E-2</c:v>
                </c:pt>
                <c:pt idx="1623">
                  <c:v>1.0285752099647993E-2</c:v>
                </c:pt>
                <c:pt idx="1624">
                  <c:v>1.0279127000218935E-2</c:v>
                </c:pt>
                <c:pt idx="1625">
                  <c:v>1.0272531489921022E-2</c:v>
                </c:pt>
                <c:pt idx="1626">
                  <c:v>1.0265965729345794E-2</c:v>
                </c:pt>
                <c:pt idx="1627">
                  <c:v>1.0259429879164728E-2</c:v>
                </c:pt>
                <c:pt idx="1628">
                  <c:v>1.0252924099649618E-2</c:v>
                </c:pt>
                <c:pt idx="1629">
                  <c:v>1.0246448551631815E-2</c:v>
                </c:pt>
                <c:pt idx="1630">
                  <c:v>1.0240003395542985E-2</c:v>
                </c:pt>
                <c:pt idx="1631">
                  <c:v>1.0233588791974668E-2</c:v>
                </c:pt>
                <c:pt idx="1632">
                  <c:v>1.0227204901358533E-2</c:v>
                </c:pt>
                <c:pt idx="1633">
                  <c:v>1.0220851884525928E-2</c:v>
                </c:pt>
                <c:pt idx="1634">
                  <c:v>1.0214529901668712E-2</c:v>
                </c:pt>
                <c:pt idx="1635">
                  <c:v>1.0208239113618234E-2</c:v>
                </c:pt>
                <c:pt idx="1636">
                  <c:v>1.0200197053080728E-2</c:v>
                </c:pt>
                <c:pt idx="1637">
                  <c:v>1.0195751763903971E-2</c:v>
                </c:pt>
                <c:pt idx="1638">
                  <c:v>1.0189555523263394E-2</c:v>
                </c:pt>
                <c:pt idx="1639">
                  <c:v>1.0183391119555907E-2</c:v>
                </c:pt>
                <c:pt idx="1640">
                  <c:v>1.0176965839088226E-2</c:v>
                </c:pt>
                <c:pt idx="1641">
                  <c:v>1.0170289635658136E-2</c:v>
                </c:pt>
                <c:pt idx="1642">
                  <c:v>1.0164226336115689E-2</c:v>
                </c:pt>
                <c:pt idx="1643">
                  <c:v>1.0158195538654269E-2</c:v>
                </c:pt>
                <c:pt idx="1644">
                  <c:v>1.0152197403865415E-2</c:v>
                </c:pt>
                <c:pt idx="1645">
                  <c:v>1.0146232092180796E-2</c:v>
                </c:pt>
                <c:pt idx="1646">
                  <c:v>1.0140299764271887E-2</c:v>
                </c:pt>
                <c:pt idx="1647">
                  <c:v>1.0134400580570357E-2</c:v>
                </c:pt>
                <c:pt idx="1648">
                  <c:v>1.0128534701827618E-2</c:v>
                </c:pt>
                <c:pt idx="1649">
                  <c:v>1.0122702288395402E-2</c:v>
                </c:pt>
                <c:pt idx="1650">
                  <c:v>1.0116903500945185E-2</c:v>
                </c:pt>
                <c:pt idx="1651">
                  <c:v>1.011113849998857E-2</c:v>
                </c:pt>
                <c:pt idx="1652">
                  <c:v>1.0105407446117098E-2</c:v>
                </c:pt>
                <c:pt idx="1653">
                  <c:v>1.0099710499842374E-2</c:v>
                </c:pt>
                <c:pt idx="1654">
                  <c:v>1.0094047821676E-2</c:v>
                </c:pt>
                <c:pt idx="1655">
                  <c:v>1.0088419572289453E-2</c:v>
                </c:pt>
                <c:pt idx="1656">
                  <c:v>1.0082825912114401E-2</c:v>
                </c:pt>
                <c:pt idx="1657">
                  <c:v>1.0077267001742385E-2</c:v>
                </c:pt>
                <c:pt idx="1658">
                  <c:v>1.0071743001764943E-2</c:v>
                </c:pt>
                <c:pt idx="1659">
                  <c:v>1.0066254072773617E-2</c:v>
                </c:pt>
                <c:pt idx="1660">
                  <c:v>1.0060800375200074E-2</c:v>
                </c:pt>
                <c:pt idx="1661">
                  <c:v>1.005538206971579E-2</c:v>
                </c:pt>
                <c:pt idx="1662">
                  <c:v>1.0049999316752434E-2</c:v>
                </c:pt>
                <c:pt idx="1663">
                  <c:v>1.0044652276901544E-2</c:v>
                </c:pt>
                <c:pt idx="1664">
                  <c:v>1.0039341110914535E-2</c:v>
                </c:pt>
                <c:pt idx="1665">
                  <c:v>1.0034065978983264E-2</c:v>
                </c:pt>
                <c:pt idx="1666">
                  <c:v>1.0028827042019017E-2</c:v>
                </c:pt>
                <c:pt idx="1667">
                  <c:v>1.002362446029359E-2</c:v>
                </c:pt>
                <c:pt idx="1668">
                  <c:v>1.0018458394478458E-2</c:v>
                </c:pt>
                <c:pt idx="1669">
                  <c:v>1.0013329005085225E-2</c:v>
                </c:pt>
                <c:pt idx="1670">
                  <c:v>1.0008236452785368E-2</c:v>
                </c:pt>
                <c:pt idx="1671">
                  <c:v>1.0003180898090491E-2</c:v>
                </c:pt>
                <c:pt idx="1672">
                  <c:v>9.9981625014322617E-3</c:v>
                </c:pt>
                <c:pt idx="1673">
                  <c:v>9.9931814234821559E-3</c:v>
                </c:pt>
                <c:pt idx="1674">
                  <c:v>9.9868322743557059E-3</c:v>
                </c:pt>
                <c:pt idx="1675">
                  <c:v>9.9819370991305334E-3</c:v>
                </c:pt>
                <c:pt idx="1676">
                  <c:v>9.9777713509840993E-3</c:v>
                </c:pt>
                <c:pt idx="1677">
                  <c:v>9.9729465893538816E-3</c:v>
                </c:pt>
                <c:pt idx="1678">
                  <c:v>9.9681599720913283E-3</c:v>
                </c:pt>
                <c:pt idx="1679">
                  <c:v>9.9634116597080435E-3</c:v>
                </c:pt>
                <c:pt idx="1680">
                  <c:v>9.9587018127955673E-3</c:v>
                </c:pt>
                <c:pt idx="1681">
                  <c:v>9.9540305920253758E-3</c:v>
                </c:pt>
                <c:pt idx="1682">
                  <c:v>9.9493981577492008E-3</c:v>
                </c:pt>
                <c:pt idx="1683">
                  <c:v>9.9448046706385185E-3</c:v>
                </c:pt>
                <c:pt idx="1684">
                  <c:v>9.9402502912049329E-3</c:v>
                </c:pt>
                <c:pt idx="1685">
                  <c:v>9.9357351801199201E-3</c:v>
                </c:pt>
                <c:pt idx="1686">
                  <c:v>9.931259497735212E-3</c:v>
                </c:pt>
                <c:pt idx="1687">
                  <c:v>9.9268234048022208E-3</c:v>
                </c:pt>
                <c:pt idx="1688">
                  <c:v>9.9224270615927423E-3</c:v>
                </c:pt>
                <c:pt idx="1689">
                  <c:v>9.9180706290180609E-3</c:v>
                </c:pt>
                <c:pt idx="1690">
                  <c:v>9.9137542673499723E-3</c:v>
                </c:pt>
                <c:pt idx="1691">
                  <c:v>9.9079308148830592E-3</c:v>
                </c:pt>
                <c:pt idx="1692">
                  <c:v>9.9046406007285981E-3</c:v>
                </c:pt>
                <c:pt idx="1693">
                  <c:v>9.9010472141802808E-3</c:v>
                </c:pt>
                <c:pt idx="1694">
                  <c:v>9.8968927421339004E-3</c:v>
                </c:pt>
                <c:pt idx="1695">
                  <c:v>9.8927791439518131E-3</c:v>
                </c:pt>
                <c:pt idx="1696">
                  <c:v>9.888706580065687E-3</c:v>
                </c:pt>
                <c:pt idx="1697">
                  <c:v>9.8846752109871261E-3</c:v>
                </c:pt>
                <c:pt idx="1698">
                  <c:v>9.8806851973876064E-3</c:v>
                </c:pt>
                <c:pt idx="1699">
                  <c:v>9.8767366998586681E-3</c:v>
                </c:pt>
                <c:pt idx="1700">
                  <c:v>9.872829878831979E-3</c:v>
                </c:pt>
                <c:pt idx="1701">
                  <c:v>9.8689648948990794E-3</c:v>
                </c:pt>
                <c:pt idx="1702">
                  <c:v>9.8651419086515091E-3</c:v>
                </c:pt>
                <c:pt idx="1703">
                  <c:v>9.8613610806008722E-3</c:v>
                </c:pt>
                <c:pt idx="1704">
                  <c:v>9.8576225712587728E-3</c:v>
                </c:pt>
                <c:pt idx="1705">
                  <c:v>9.853926541296687E-3</c:v>
                </c:pt>
                <c:pt idx="1706">
                  <c:v>9.8502731511462827E-3</c:v>
                </c:pt>
                <c:pt idx="1707">
                  <c:v>9.846662561558972E-3</c:v>
                </c:pt>
                <c:pt idx="1708">
                  <c:v>9.8430949328065509E-3</c:v>
                </c:pt>
                <c:pt idx="1709">
                  <c:v>9.8395704256404315E-3</c:v>
                </c:pt>
                <c:pt idx="1710">
                  <c:v>9.8360892004922817E-3</c:v>
                </c:pt>
                <c:pt idx="1711">
                  <c:v>9.8326514180335778E-3</c:v>
                </c:pt>
                <c:pt idx="1712">
                  <c:v>9.8292543979283664E-3</c:v>
                </c:pt>
                <c:pt idx="1713">
                  <c:v>9.8258662621564241E-3</c:v>
                </c:pt>
                <c:pt idx="1714">
                  <c:v>9.8224779251054883E-3</c:v>
                </c:pt>
                <c:pt idx="1715">
                  <c:v>9.8190894128347139E-3</c:v>
                </c:pt>
                <c:pt idx="1716">
                  <c:v>9.8157007511634475E-3</c:v>
                </c:pt>
                <c:pt idx="1717">
                  <c:v>9.8123119658310998E-3</c:v>
                </c:pt>
                <c:pt idx="1718">
                  <c:v>9.8089230827369533E-3</c:v>
                </c:pt>
                <c:pt idx="1719">
                  <c:v>9.8055341276204189E-3</c:v>
                </c:pt>
                <c:pt idx="1720">
                  <c:v>9.8021451263807791E-3</c:v>
                </c:pt>
                <c:pt idx="1721">
                  <c:v>9.7987561049173166E-3</c:v>
                </c:pt>
                <c:pt idx="1722">
                  <c:v>9.7953670889694422E-3</c:v>
                </c:pt>
                <c:pt idx="1723">
                  <c:v>9.7919781044364385E-3</c:v>
                </c:pt>
                <c:pt idx="1724">
                  <c:v>9.7885891771376521E-3</c:v>
                </c:pt>
                <c:pt idx="1725">
                  <c:v>9.7852003328924297E-3</c:v>
                </c:pt>
                <c:pt idx="1726">
                  <c:v>9.7806250349385948E-3</c:v>
                </c:pt>
                <c:pt idx="1727">
                  <c:v>9.7772363160064657E-3</c:v>
                </c:pt>
                <c:pt idx="1728">
                  <c:v>9.7745505084301243E-3</c:v>
                </c:pt>
                <c:pt idx="1729">
                  <c:v>9.7711622835294776E-3</c:v>
                </c:pt>
                <c:pt idx="1730">
                  <c:v>9.7677742744561868E-3</c:v>
                </c:pt>
                <c:pt idx="1731">
                  <c:v>9.7643865071894709E-3</c:v>
                </c:pt>
                <c:pt idx="1732">
                  <c:v>9.7609990075486763E-3</c:v>
                </c:pt>
                <c:pt idx="1733">
                  <c:v>9.7576118012732138E-3</c:v>
                </c:pt>
                <c:pt idx="1734">
                  <c:v>9.754224914262366E-3</c:v>
                </c:pt>
                <c:pt idx="1735">
                  <c:v>9.7508383724154157E-3</c:v>
                </c:pt>
                <c:pt idx="1736">
                  <c:v>9.7474522013918374E-3</c:v>
                </c:pt>
                <c:pt idx="1737">
                  <c:v>9.744066427250786E-3</c:v>
                </c:pt>
                <c:pt idx="1738">
                  <c:v>9.7406810756517359E-3</c:v>
                </c:pt>
                <c:pt idx="1739">
                  <c:v>9.737296172573906E-3</c:v>
                </c:pt>
                <c:pt idx="1740">
                  <c:v>9.7334711583325628E-3</c:v>
                </c:pt>
                <c:pt idx="1741">
                  <c:v>9.7285943759306548E-3</c:v>
                </c:pt>
                <c:pt idx="1742">
                  <c:v>9.7252112852430628E-3</c:v>
                </c:pt>
                <c:pt idx="1743">
                  <c:v>9.7218287611422483E-3</c:v>
                </c:pt>
                <c:pt idx="1744">
                  <c:v>9.7179637461941581E-3</c:v>
                </c:pt>
                <c:pt idx="1745">
                  <c:v>9.7150655158984023E-3</c:v>
                </c:pt>
                <c:pt idx="1746">
                  <c:v>9.7116848463940642E-3</c:v>
                </c:pt>
                <c:pt idx="1747">
                  <c:v>9.7083048469137623E-3</c:v>
                </c:pt>
                <c:pt idx="1748">
                  <c:v>9.7049255430370351E-3</c:v>
                </c:pt>
                <c:pt idx="1749">
                  <c:v>9.7015469607431015E-3</c:v>
                </c:pt>
                <c:pt idx="1750">
                  <c:v>9.6981691259312441E-3</c:v>
                </c:pt>
                <c:pt idx="1751">
                  <c:v>9.6947920641810015E-3</c:v>
                </c:pt>
                <c:pt idx="1752">
                  <c:v>9.6914158016314644E-3</c:v>
                </c:pt>
                <c:pt idx="1753">
                  <c:v>9.6880403638621715E-3</c:v>
                </c:pt>
                <c:pt idx="1754">
                  <c:v>9.6846657769322775E-3</c:v>
                </c:pt>
                <c:pt idx="1755">
                  <c:v>9.681292066501257E-3</c:v>
                </c:pt>
                <c:pt idx="1756">
                  <c:v>9.6779192585483287E-3</c:v>
                </c:pt>
                <c:pt idx="1757">
                  <c:v>9.6745473788129033E-3</c:v>
                </c:pt>
                <c:pt idx="1758">
                  <c:v>9.6711764531143274E-3</c:v>
                </c:pt>
                <c:pt idx="1759">
                  <c:v>9.6678065073518837E-3</c:v>
                </c:pt>
                <c:pt idx="1760">
                  <c:v>9.664437567344919E-3</c:v>
                </c:pt>
                <c:pt idx="1761">
                  <c:v>9.6610696589127798E-3</c:v>
                </c:pt>
                <c:pt idx="1762">
                  <c:v>9.6577028078748128E-3</c:v>
                </c:pt>
                <c:pt idx="1763">
                  <c:v>9.6543370401303008E-3</c:v>
                </c:pt>
                <c:pt idx="1764">
                  <c:v>9.6509723814186543E-3</c:v>
                </c:pt>
                <c:pt idx="1765">
                  <c:v>9.6476088577190922E-3</c:v>
                </c:pt>
                <c:pt idx="1766">
                  <c:v>9.6442464946910889E-3</c:v>
                </c:pt>
                <c:pt idx="1767">
                  <c:v>9.6408853182339271E-3</c:v>
                </c:pt>
                <c:pt idx="1768">
                  <c:v>9.6375253542468897E-3</c:v>
                </c:pt>
                <c:pt idx="1769">
                  <c:v>9.6341666285493233E-3</c:v>
                </c:pt>
                <c:pt idx="1770">
                  <c:v>9.6308091669605744E-3</c:v>
                </c:pt>
                <c:pt idx="1771">
                  <c:v>9.6274529952200538E-3</c:v>
                </c:pt>
                <c:pt idx="1772">
                  <c:v>9.6240981393069802E-3</c:v>
                </c:pt>
                <c:pt idx="1773">
                  <c:v>9.6207446249607642E-3</c:v>
                </c:pt>
                <c:pt idx="1774">
                  <c:v>9.6173924780806885E-3</c:v>
                </c:pt>
                <c:pt idx="1775">
                  <c:v>9.6140417245660359E-3</c:v>
                </c:pt>
                <c:pt idx="1776">
                  <c:v>9.6106923899963448E-3</c:v>
                </c:pt>
                <c:pt idx="1777">
                  <c:v>9.6073445005107061E-3</c:v>
                </c:pt>
                <c:pt idx="1778">
                  <c:v>9.6029313721279763E-3</c:v>
                </c:pt>
                <c:pt idx="1779">
                  <c:v>9.6001754372476711E-3</c:v>
                </c:pt>
                <c:pt idx="1780">
                  <c:v>9.5973097599522106E-3</c:v>
                </c:pt>
                <c:pt idx="1781">
                  <c:v>9.5939679084366958E-3</c:v>
                </c:pt>
                <c:pt idx="1782">
                  <c:v>9.5906276311819028E-3</c:v>
                </c:pt>
                <c:pt idx="1783">
                  <c:v>9.5872889538473061E-3</c:v>
                </c:pt>
                <c:pt idx="1784">
                  <c:v>9.5839519023321884E-3</c:v>
                </c:pt>
                <c:pt idx="1785">
                  <c:v>9.5806165024558965E-3</c:v>
                </c:pt>
                <c:pt idx="1786">
                  <c:v>9.5772827800377769E-3</c:v>
                </c:pt>
                <c:pt idx="1787">
                  <c:v>9.5739507608971763E-3</c:v>
                </c:pt>
                <c:pt idx="1788">
                  <c:v>9.5706204707735054E-3</c:v>
                </c:pt>
                <c:pt idx="1789">
                  <c:v>9.567291935725919E-3</c:v>
                </c:pt>
                <c:pt idx="1790">
                  <c:v>9.5639651814938276E-3</c:v>
                </c:pt>
                <c:pt idx="1791">
                  <c:v>9.5596905843375879E-3</c:v>
                </c:pt>
                <c:pt idx="1792">
                  <c:v>9.5573171188334527E-3</c:v>
                </c:pt>
                <c:pt idx="1793">
                  <c:v>9.5539958619639265E-3</c:v>
                </c:pt>
                <c:pt idx="1794">
                  <c:v>9.550676489267218E-3</c:v>
                </c:pt>
                <c:pt idx="1795">
                  <c:v>9.54735902664261E-3</c:v>
                </c:pt>
                <c:pt idx="1796">
                  <c:v>9.5435700125801048E-3</c:v>
                </c:pt>
                <c:pt idx="1797">
                  <c:v>9.5407299344874019E-3</c:v>
                </c:pt>
                <c:pt idx="1798">
                  <c:v>9.5374183567553672E-3</c:v>
                </c:pt>
                <c:pt idx="1799">
                  <c:v>9.5341087923728196E-3</c:v>
                </c:pt>
                <c:pt idx="1800">
                  <c:v>9.5308012670791697E-3</c:v>
                </c:pt>
                <c:pt idx="1801">
                  <c:v>9.5274958068536364E-3</c:v>
                </c:pt>
                <c:pt idx="1802">
                  <c:v>9.5241924374356302E-3</c:v>
                </c:pt>
                <c:pt idx="1803">
                  <c:v>9.5208911845645616E-3</c:v>
                </c:pt>
                <c:pt idx="1804">
                  <c:v>9.5175920742995856E-3</c:v>
                </c:pt>
                <c:pt idx="1805">
                  <c:v>9.5142951323001768E-3</c:v>
                </c:pt>
                <c:pt idx="1806">
                  <c:v>9.5110003845455537E-3</c:v>
                </c:pt>
                <c:pt idx="1807">
                  <c:v>9.5077078566951911E-3</c:v>
                </c:pt>
                <c:pt idx="1808">
                  <c:v>9.5044175748881798E-3</c:v>
                </c:pt>
                <c:pt idx="1809">
                  <c:v>9.5011295644642502E-3</c:v>
                </c:pt>
                <c:pt idx="1810">
                  <c:v>9.4978438518023012E-3</c:v>
                </c:pt>
                <c:pt idx="1811">
                  <c:v>9.4945604624019353E-3</c:v>
                </c:pt>
                <c:pt idx="1812">
                  <c:v>9.4912794221624353E-3</c:v>
                </c:pt>
                <c:pt idx="1813">
                  <c:v>9.4880007569031477E-3</c:v>
                </c:pt>
                <c:pt idx="1814">
                  <c:v>9.4847244925233554E-3</c:v>
                </c:pt>
                <c:pt idx="1815">
                  <c:v>9.481450654922341E-3</c:v>
                </c:pt>
                <c:pt idx="1816">
                  <c:v>9.478179269679643E-3</c:v>
                </c:pt>
                <c:pt idx="1817">
                  <c:v>9.4749103629343523E-3</c:v>
                </c:pt>
                <c:pt idx="1818">
                  <c:v>9.4716439602660074E-3</c:v>
                </c:pt>
                <c:pt idx="1819">
                  <c:v>9.4683800876538271E-3</c:v>
                </c:pt>
                <c:pt idx="1820">
                  <c:v>9.465118770837222E-3</c:v>
                </c:pt>
                <c:pt idx="1821">
                  <c:v>9.4618600358753469E-3</c:v>
                </c:pt>
                <c:pt idx="1822">
                  <c:v>9.4586039083477402E-3</c:v>
                </c:pt>
                <c:pt idx="1823">
                  <c:v>9.4553504142336209E-3</c:v>
                </c:pt>
                <c:pt idx="1824">
                  <c:v>9.4520995792723994E-3</c:v>
                </c:pt>
                <c:pt idx="1825">
                  <c:v>9.4488514293633585E-3</c:v>
                </c:pt>
                <c:pt idx="1826">
                  <c:v>9.445605990405781E-3</c:v>
                </c:pt>
                <c:pt idx="1827">
                  <c:v>9.4423632880591413E-3</c:v>
                </c:pt>
                <c:pt idx="1828">
                  <c:v>9.4391233482227221E-3</c:v>
                </c:pt>
                <c:pt idx="1829">
                  <c:v>9.4358861967958063E-3</c:v>
                </c:pt>
                <c:pt idx="1830">
                  <c:v>9.4321900427729588E-3</c:v>
                </c:pt>
                <c:pt idx="1831">
                  <c:v>9.4289589534568563E-3</c:v>
                </c:pt>
                <c:pt idx="1832">
                  <c:v>9.4261917313254173E-3</c:v>
                </c:pt>
                <c:pt idx="1833">
                  <c:v>9.4229659917299813E-3</c:v>
                </c:pt>
                <c:pt idx="1834">
                  <c:v>9.4197431697207179E-3</c:v>
                </c:pt>
                <c:pt idx="1835">
                  <c:v>9.4165232911969099E-3</c:v>
                </c:pt>
                <c:pt idx="1836">
                  <c:v>9.4133063817380958E-3</c:v>
                </c:pt>
                <c:pt idx="1837">
                  <c:v>9.4100924674833664E-3</c:v>
                </c:pt>
                <c:pt idx="1838">
                  <c:v>9.4068815740921963E-3</c:v>
                </c:pt>
                <c:pt idx="1839">
                  <c:v>9.4036737273839321E-3</c:v>
                </c:pt>
                <c:pt idx="1840">
                  <c:v>9.4004689532578567E-3</c:v>
                </c:pt>
                <c:pt idx="1841">
                  <c:v>9.3972672775333166E-3</c:v>
                </c:pt>
                <c:pt idx="1842">
                  <c:v>9.3940687261095945E-3</c:v>
                </c:pt>
                <c:pt idx="1843">
                  <c:v>9.3908733246461651E-3</c:v>
                </c:pt>
                <c:pt idx="1844">
                  <c:v>9.387681099122247E-3</c:v>
                </c:pt>
                <c:pt idx="1845">
                  <c:v>9.384492075437123E-3</c:v>
                </c:pt>
                <c:pt idx="1846">
                  <c:v>9.3803966481598167E-3</c:v>
                </c:pt>
                <c:pt idx="1847">
                  <c:v>9.3781237364609638E-3</c:v>
                </c:pt>
                <c:pt idx="1848">
                  <c:v>9.3749444728885578E-3</c:v>
                </c:pt>
                <c:pt idx="1849">
                  <c:v>9.3717685144323326E-3</c:v>
                </c:pt>
                <c:pt idx="1850">
                  <c:v>9.3685958869116348E-3</c:v>
                </c:pt>
                <c:pt idx="1851">
                  <c:v>9.3654266161458111E-3</c:v>
                </c:pt>
                <c:pt idx="1852">
                  <c:v>9.3622607279542081E-3</c:v>
                </c:pt>
                <c:pt idx="1853">
                  <c:v>9.3590982482361085E-3</c:v>
                </c:pt>
                <c:pt idx="1854">
                  <c:v>9.3559392027309229E-3</c:v>
                </c:pt>
                <c:pt idx="1855">
                  <c:v>9.3527836172579981E-3</c:v>
                </c:pt>
                <c:pt idx="1856">
                  <c:v>9.3496315177965528E-3</c:v>
                </c:pt>
                <c:pt idx="1857">
                  <c:v>9.3464829300859975E-3</c:v>
                </c:pt>
                <c:pt idx="1858">
                  <c:v>9.343337879945679E-3</c:v>
                </c:pt>
                <c:pt idx="1859">
                  <c:v>9.3401963932748799E-3</c:v>
                </c:pt>
                <c:pt idx="1860">
                  <c:v>9.3370584958130109E-3</c:v>
                </c:pt>
                <c:pt idx="1861">
                  <c:v>9.3339242135392908E-3</c:v>
                </c:pt>
                <c:pt idx="1862">
                  <c:v>9.330793572113194E-3</c:v>
                </c:pt>
                <c:pt idx="1863">
                  <c:v>9.3276665975139395E-3</c:v>
                </c:pt>
                <c:pt idx="1864">
                  <c:v>9.3245433155608737E-3</c:v>
                </c:pt>
                <c:pt idx="1865">
                  <c:v>9.3214237519934073E-3</c:v>
                </c:pt>
                <c:pt idx="1866">
                  <c:v>9.3183079327907592E-3</c:v>
                </c:pt>
                <c:pt idx="1867">
                  <c:v>9.3151958836124038E-3</c:v>
                </c:pt>
                <c:pt idx="1868">
                  <c:v>9.3120876303576239E-3</c:v>
                </c:pt>
                <c:pt idx="1869">
                  <c:v>9.3089831990056382E-3</c:v>
                </c:pt>
                <c:pt idx="1870">
                  <c:v>9.3058826152159213E-3</c:v>
                </c:pt>
                <c:pt idx="1871">
                  <c:v>9.3027859048877559E-3</c:v>
                </c:pt>
                <c:pt idx="1872">
                  <c:v>9.2996930938404887E-3</c:v>
                </c:pt>
                <c:pt idx="1873">
                  <c:v>9.2966042078934663E-3</c:v>
                </c:pt>
                <c:pt idx="1874">
                  <c:v>9.2935192729459715E-3</c:v>
                </c:pt>
                <c:pt idx="1875">
                  <c:v>9.2904383148173508E-3</c:v>
                </c:pt>
                <c:pt idx="1876">
                  <c:v>9.2873613593269511E-3</c:v>
                </c:pt>
                <c:pt idx="1877">
                  <c:v>9.2842884322941188E-3</c:v>
                </c:pt>
                <c:pt idx="1878">
                  <c:v>9.2812195594582647E-3</c:v>
                </c:pt>
                <c:pt idx="1879">
                  <c:v>9.2781547668785436E-3</c:v>
                </c:pt>
                <c:pt idx="1880">
                  <c:v>9.2750940802144299E-3</c:v>
                </c:pt>
                <c:pt idx="1881">
                  <c:v>9.2720375254451426E-3</c:v>
                </c:pt>
                <c:pt idx="1882">
                  <c:v>9.2685494123667667E-3</c:v>
                </c:pt>
                <c:pt idx="1883">
                  <c:v>9.2659369144687531E-3</c:v>
                </c:pt>
                <c:pt idx="1884">
                  <c:v>9.2628929101401525E-3</c:v>
                </c:pt>
                <c:pt idx="1885">
                  <c:v>9.2598531408238927E-3</c:v>
                </c:pt>
                <c:pt idx="1886">
                  <c:v>9.2568176325791285E-3</c:v>
                </c:pt>
                <c:pt idx="1887">
                  <c:v>9.2537864111452706E-3</c:v>
                </c:pt>
                <c:pt idx="1888">
                  <c:v>9.2507595023416656E-3</c:v>
                </c:pt>
                <c:pt idx="1889">
                  <c:v>9.2477369319876601E-3</c:v>
                </c:pt>
                <c:pt idx="1890">
                  <c:v>9.244718726062473E-3</c:v>
                </c:pt>
                <c:pt idx="1891">
                  <c:v>9.2417049103055149E-3</c:v>
                </c:pt>
                <c:pt idx="1892">
                  <c:v>9.2386955104561963E-3</c:v>
                </c:pt>
                <c:pt idx="1893">
                  <c:v>9.235690552493736E-3</c:v>
                </c:pt>
                <c:pt idx="1894">
                  <c:v>9.2326900621575447E-3</c:v>
                </c:pt>
                <c:pt idx="1895">
                  <c:v>9.229694065266969E-3</c:v>
                </c:pt>
                <c:pt idx="1896">
                  <c:v>9.2267025878012277E-3</c:v>
                </c:pt>
                <c:pt idx="1897">
                  <c:v>9.222863084685784E-3</c:v>
                </c:pt>
                <c:pt idx="1898">
                  <c:v>9.2207332941818265E-3</c:v>
                </c:pt>
                <c:pt idx="1899">
                  <c:v>9.2177555296668601E-3</c:v>
                </c:pt>
                <c:pt idx="1900">
                  <c:v>9.2143580322634477E-3</c:v>
                </c:pt>
                <c:pt idx="1901">
                  <c:v>9.2118138946428729E-3</c:v>
                </c:pt>
                <c:pt idx="1902">
                  <c:v>9.2088500756926095E-3</c:v>
                </c:pt>
                <c:pt idx="1903">
                  <c:v>9.2058909569026071E-3</c:v>
                </c:pt>
                <c:pt idx="1904">
                  <c:v>9.2029365641721483E-3</c:v>
                </c:pt>
                <c:pt idx="1905">
                  <c:v>9.19998692332058E-3</c:v>
                </c:pt>
                <c:pt idx="1906">
                  <c:v>9.1970420601672487E-3</c:v>
                </c:pt>
                <c:pt idx="1907">
                  <c:v>9.194102000451565E-3</c:v>
                </c:pt>
                <c:pt idx="1908">
                  <c:v>9.1911667701527477E-3</c:v>
                </c:pt>
                <c:pt idx="1909">
                  <c:v>9.1882363950102075E-3</c:v>
                </c:pt>
                <c:pt idx="1910">
                  <c:v>9.185310900923227E-3</c:v>
                </c:pt>
                <c:pt idx="1911">
                  <c:v>9.1823903136312168E-3</c:v>
                </c:pt>
                <c:pt idx="1912">
                  <c:v>9.1794746591933318E-3</c:v>
                </c:pt>
                <c:pt idx="1913">
                  <c:v>9.1765639631091744E-3</c:v>
                </c:pt>
                <c:pt idx="1914">
                  <c:v>9.1736582515178355E-3</c:v>
                </c:pt>
                <c:pt idx="1915">
                  <c:v>9.1707575500787897E-3</c:v>
                </c:pt>
                <c:pt idx="1916">
                  <c:v>9.1678618846913196E-3</c:v>
                </c:pt>
                <c:pt idx="1917">
                  <c:v>9.1649712811747719E-3</c:v>
                </c:pt>
                <c:pt idx="1918">
                  <c:v>9.1620857653484933E-3</c:v>
                </c:pt>
                <c:pt idx="1919">
                  <c:v>9.1592053631117665E-3</c:v>
                </c:pt>
                <c:pt idx="1920">
                  <c:v>9.1563301002040021E-3</c:v>
                </c:pt>
                <c:pt idx="1921">
                  <c:v>9.1534600025244828E-3</c:v>
                </c:pt>
                <c:pt idx="1922">
                  <c:v>9.1505950958925553E-3</c:v>
                </c:pt>
                <c:pt idx="1923">
                  <c:v>9.1477354062075023E-3</c:v>
                </c:pt>
                <c:pt idx="1924">
                  <c:v>9.1448809592087343E-3</c:v>
                </c:pt>
                <c:pt idx="1925">
                  <c:v>9.1420317807155982E-3</c:v>
                </c:pt>
                <c:pt idx="1926">
                  <c:v>9.1391878967073126E-3</c:v>
                </c:pt>
                <c:pt idx="1927">
                  <c:v>9.136349332843352E-3</c:v>
                </c:pt>
                <c:pt idx="1928">
                  <c:v>9.1335161150229993E-3</c:v>
                </c:pt>
                <c:pt idx="1929">
                  <c:v>9.1306882692254732E-3</c:v>
                </c:pt>
                <c:pt idx="1930">
                  <c:v>9.127865820950376E-3</c:v>
                </c:pt>
                <c:pt idx="1931">
                  <c:v>9.1250487964167348E-3</c:v>
                </c:pt>
                <c:pt idx="1932">
                  <c:v>9.1222372212040881E-3</c:v>
                </c:pt>
                <c:pt idx="1933">
                  <c:v>9.1194311212916546E-3</c:v>
                </c:pt>
                <c:pt idx="1934">
                  <c:v>9.1158313652783818E-3</c:v>
                </c:pt>
                <c:pt idx="1935">
                  <c:v>9.1130378771975273E-3</c:v>
                </c:pt>
                <c:pt idx="1936">
                  <c:v>9.1106478832347904E-3</c:v>
                </c:pt>
                <c:pt idx="1937">
                  <c:v>9.1078647415976377E-3</c:v>
                </c:pt>
                <c:pt idx="1938">
                  <c:v>9.1050872081144263E-3</c:v>
                </c:pt>
                <c:pt idx="1939">
                  <c:v>9.1023153086045028E-3</c:v>
                </c:pt>
                <c:pt idx="1940">
                  <c:v>9.0995490688072778E-3</c:v>
                </c:pt>
                <c:pt idx="1941">
                  <c:v>9.0967885145420979E-3</c:v>
                </c:pt>
                <c:pt idx="1942">
                  <c:v>9.0940336718681181E-3</c:v>
                </c:pt>
                <c:pt idx="1943">
                  <c:v>9.0912845664448128E-3</c:v>
                </c:pt>
                <c:pt idx="1944">
                  <c:v>9.0885412240115926E-3</c:v>
                </c:pt>
                <c:pt idx="1945">
                  <c:v>9.0858036706276124E-3</c:v>
                </c:pt>
                <c:pt idx="1946">
                  <c:v>9.0830719320322828E-3</c:v>
                </c:pt>
                <c:pt idx="1947">
                  <c:v>9.079568282421846E-3</c:v>
                </c:pt>
                <c:pt idx="1948">
                  <c:v>9.077626002564898E-3</c:v>
                </c:pt>
                <c:pt idx="1949">
                  <c:v>9.0749118632516002E-3</c:v>
                </c:pt>
                <c:pt idx="1950">
                  <c:v>9.0722036421642116E-3</c:v>
                </c:pt>
                <c:pt idx="1951">
                  <c:v>9.0695013649622069E-3</c:v>
                </c:pt>
                <c:pt idx="1952">
                  <c:v>9.0664203596713122E-3</c:v>
                </c:pt>
                <c:pt idx="1953">
                  <c:v>9.0641147458114801E-3</c:v>
                </c:pt>
                <c:pt idx="1954">
                  <c:v>9.0614304555813874E-3</c:v>
                </c:pt>
                <c:pt idx="1955">
                  <c:v>9.0587522125940012E-3</c:v>
                </c:pt>
                <c:pt idx="1956">
                  <c:v>9.0560800427486043E-3</c:v>
                </c:pt>
                <c:pt idx="1957">
                  <c:v>9.0534139718645434E-3</c:v>
                </c:pt>
                <c:pt idx="1958">
                  <c:v>9.0507540257611652E-3</c:v>
                </c:pt>
                <c:pt idx="1959">
                  <c:v>9.0481002303377522E-3</c:v>
                </c:pt>
                <c:pt idx="1960">
                  <c:v>9.0454526114136513E-3</c:v>
                </c:pt>
                <c:pt idx="1961">
                  <c:v>9.0428111948082091E-3</c:v>
                </c:pt>
                <c:pt idx="1962">
                  <c:v>9.0401760063407721E-3</c:v>
                </c:pt>
                <c:pt idx="1963">
                  <c:v>9.0375470718306872E-3</c:v>
                </c:pt>
                <c:pt idx="1964">
                  <c:v>9.0349244170973009E-3</c:v>
                </c:pt>
                <c:pt idx="1965">
                  <c:v>9.032308068119832E-3</c:v>
                </c:pt>
                <c:pt idx="1966">
                  <c:v>9.029698050477819E-3</c:v>
                </c:pt>
                <c:pt idx="1967">
                  <c:v>9.0270943903103529E-3</c:v>
                </c:pt>
                <c:pt idx="1968">
                  <c:v>9.024497113196972E-3</c:v>
                </c:pt>
                <c:pt idx="1969">
                  <c:v>9.0219062451168952E-3</c:v>
                </c:pt>
                <c:pt idx="1970">
                  <c:v>9.0193218118095331E-3</c:v>
                </c:pt>
                <c:pt idx="1971">
                  <c:v>9.0167438392541044E-3</c:v>
                </c:pt>
                <c:pt idx="1972">
                  <c:v>9.0141695884415896E-3</c:v>
                </c:pt>
                <c:pt idx="1973">
                  <c:v>9.0115893708020423E-3</c:v>
                </c:pt>
                <c:pt idx="1974">
                  <c:v>9.0090023176703227E-3</c:v>
                </c:pt>
                <c:pt idx="1975">
                  <c:v>9.006408421052825E-3</c:v>
                </c:pt>
                <c:pt idx="1976">
                  <c:v>9.0038076724763272E-3</c:v>
                </c:pt>
                <c:pt idx="1977">
                  <c:v>9.0012000640271594E-3</c:v>
                </c:pt>
                <c:pt idx="1978">
                  <c:v>8.9985855873120357E-3</c:v>
                </c:pt>
                <c:pt idx="1979">
                  <c:v>8.9959642342574142E-3</c:v>
                </c:pt>
                <c:pt idx="1980">
                  <c:v>8.9933359964700088E-3</c:v>
                </c:pt>
                <c:pt idx="1981">
                  <c:v>8.9907008659562138E-3</c:v>
                </c:pt>
                <c:pt idx="1982">
                  <c:v>8.9880588344826151E-3</c:v>
                </c:pt>
                <c:pt idx="1983">
                  <c:v>8.9854098937358629E-3</c:v>
                </c:pt>
                <c:pt idx="1984">
                  <c:v>8.9827540356424151E-3</c:v>
                </c:pt>
                <c:pt idx="1985">
                  <c:v>8.980091251968858E-3</c:v>
                </c:pt>
                <c:pt idx="1986">
                  <c:v>8.976657483339423E-3</c:v>
                </c:pt>
                <c:pt idx="1987">
                  <c:v>8.9739788389131547E-3</c:v>
                </c:pt>
                <c:pt idx="1988">
                  <c:v>8.9716773247339177E-3</c:v>
                </c:pt>
                <c:pt idx="1989">
                  <c:v>8.9689857620811608E-3</c:v>
                </c:pt>
                <c:pt idx="1990">
                  <c:v>8.966287231482184E-3</c:v>
                </c:pt>
                <c:pt idx="1991">
                  <c:v>8.9635817251032535E-3</c:v>
                </c:pt>
                <c:pt idx="1992">
                  <c:v>8.9608692345510832E-3</c:v>
                </c:pt>
                <c:pt idx="1993">
                  <c:v>8.9581497516721953E-3</c:v>
                </c:pt>
                <c:pt idx="1994">
                  <c:v>8.9554232682331758E-3</c:v>
                </c:pt>
                <c:pt idx="1995">
                  <c:v>8.9526897760006108E-3</c:v>
                </c:pt>
                <c:pt idx="1996">
                  <c:v>8.9499492669009584E-3</c:v>
                </c:pt>
                <c:pt idx="1997">
                  <c:v>8.9472017327008047E-3</c:v>
                </c:pt>
                <c:pt idx="1998">
                  <c:v>8.9444471652466717E-3</c:v>
                </c:pt>
                <c:pt idx="1999">
                  <c:v>8.9416855561452735E-3</c:v>
                </c:pt>
                <c:pt idx="2000">
                  <c:v>8.9389168974030042E-3</c:v>
                </c:pt>
                <c:pt idx="2001">
                  <c:v>8.9361411806265778E-3</c:v>
                </c:pt>
                <c:pt idx="2002">
                  <c:v>8.9323851861777825E-3</c:v>
                </c:pt>
                <c:pt idx="2003">
                  <c:v>8.9305685407570223E-3</c:v>
                </c:pt>
                <c:pt idx="2004">
                  <c:v>8.927371459677147E-3</c:v>
                </c:pt>
                <c:pt idx="2005">
                  <c:v>8.9249675708291676E-3</c:v>
                </c:pt>
                <c:pt idx="2006">
                  <c:v>8.9221564415797872E-3</c:v>
                </c:pt>
                <c:pt idx="2007">
                  <c:v>8.9193382052954462E-3</c:v>
                </c:pt>
                <c:pt idx="2008">
                  <c:v>8.9165128536627947E-3</c:v>
                </c:pt>
                <c:pt idx="2009">
                  <c:v>8.9136803786082908E-3</c:v>
                </c:pt>
                <c:pt idx="2010">
                  <c:v>8.9108407718185845E-3</c:v>
                </c:pt>
                <c:pt idx="2011">
                  <c:v>8.9079940250602618E-3</c:v>
                </c:pt>
                <c:pt idx="2012">
                  <c:v>8.9051401303397171E-3</c:v>
                </c:pt>
                <c:pt idx="2013">
                  <c:v>8.9022790793436002E-3</c:v>
                </c:pt>
                <c:pt idx="2014">
                  <c:v>8.8994108638384972E-3</c:v>
                </c:pt>
                <c:pt idx="2015">
                  <c:v>8.8965354756709303E-3</c:v>
                </c:pt>
                <c:pt idx="2016">
                  <c:v>8.8936529066074854E-3</c:v>
                </c:pt>
                <c:pt idx="2017">
                  <c:v>8.8907631484147487E-3</c:v>
                </c:pt>
                <c:pt idx="2018">
                  <c:v>8.8878661930991143E-3</c:v>
                </c:pt>
                <c:pt idx="2019">
                  <c:v>8.8849620321873601E-3</c:v>
                </c:pt>
                <c:pt idx="2020">
                  <c:v>8.8820506576858804E-3</c:v>
                </c:pt>
                <c:pt idx="2021">
                  <c:v>8.8791320613612612E-3</c:v>
                </c:pt>
                <c:pt idx="2022">
                  <c:v>8.8762062349001525E-3</c:v>
                </c:pt>
                <c:pt idx="2023">
                  <c:v>8.8732731702290124E-3</c:v>
                </c:pt>
                <c:pt idx="2024">
                  <c:v>8.870332859114427E-3</c:v>
                </c:pt>
                <c:pt idx="2025">
                  <c:v>8.8673852934029185E-3</c:v>
                </c:pt>
                <c:pt idx="2026">
                  <c:v>8.8644304647811367E-3</c:v>
                </c:pt>
                <c:pt idx="2027">
                  <c:v>8.8614683650956039E-3</c:v>
                </c:pt>
                <c:pt idx="2028">
                  <c:v>8.858498986192842E-3</c:v>
                </c:pt>
                <c:pt idx="2029">
                  <c:v>8.8555223199193733E-3</c:v>
                </c:pt>
                <c:pt idx="2030">
                  <c:v>8.8525383579618477E-3</c:v>
                </c:pt>
                <c:pt idx="2031">
                  <c:v>8.8495470921667874E-3</c:v>
                </c:pt>
                <c:pt idx="2032">
                  <c:v>8.8465485144606504E-3</c:v>
                </c:pt>
                <c:pt idx="2033">
                  <c:v>8.8435426163702147E-3</c:v>
                </c:pt>
                <c:pt idx="2034">
                  <c:v>8.8405293899018744E-3</c:v>
                </c:pt>
                <c:pt idx="2035">
                  <c:v>8.8375088269021518E-3</c:v>
                </c:pt>
                <c:pt idx="2036">
                  <c:v>8.8344809189777607E-3</c:v>
                </c:pt>
                <c:pt idx="2037">
                  <c:v>8.8314456580551592E-3</c:v>
                </c:pt>
                <c:pt idx="2038">
                  <c:v>8.8273131891281054E-3</c:v>
                </c:pt>
                <c:pt idx="2039">
                  <c:v>8.8242598870635902E-3</c:v>
                </c:pt>
                <c:pt idx="2040">
                  <c:v>8.8218583056232092E-3</c:v>
                </c:pt>
                <c:pt idx="2041">
                  <c:v>8.8187924949778562E-3</c:v>
                </c:pt>
                <c:pt idx="2042">
                  <c:v>8.8157192891280545E-3</c:v>
                </c:pt>
                <c:pt idx="2043">
                  <c:v>8.812638679920326E-3</c:v>
                </c:pt>
                <c:pt idx="2044">
                  <c:v>8.8095506591212569E-3</c:v>
                </c:pt>
                <c:pt idx="2045">
                  <c:v>8.8064552185773692E-3</c:v>
                </c:pt>
                <c:pt idx="2046">
                  <c:v>8.8033523500552491E-3</c:v>
                </c:pt>
                <c:pt idx="2047">
                  <c:v>8.8002420454813546E-3</c:v>
                </c:pt>
                <c:pt idx="2048">
                  <c:v>8.7971242964623997E-3</c:v>
                </c:pt>
                <c:pt idx="2049">
                  <c:v>8.7939990949248426E-3</c:v>
                </c:pt>
                <c:pt idx="2050">
                  <c:v>8.7908664326352692E-3</c:v>
                </c:pt>
                <c:pt idx="2051">
                  <c:v>8.7877263014402018E-3</c:v>
                </c:pt>
                <c:pt idx="2052">
                  <c:v>8.7841064872797858E-3</c:v>
                </c:pt>
                <c:pt idx="2053">
                  <c:v>8.7796173247500775E-3</c:v>
                </c:pt>
                <c:pt idx="2054">
                  <c:v>8.7764504518261788E-3</c:v>
                </c:pt>
                <c:pt idx="2055">
                  <c:v>8.7732760725067749E-3</c:v>
                </c:pt>
                <c:pt idx="2056">
                  <c:v>8.7696390082570019E-3</c:v>
                </c:pt>
                <c:pt idx="2057">
                  <c:v>8.7669047617477958E-3</c:v>
                </c:pt>
                <c:pt idx="2058">
                  <c:v>8.7637078139213287E-3</c:v>
                </c:pt>
                <c:pt idx="2059">
                  <c:v>8.7605033270055088E-3</c:v>
                </c:pt>
                <c:pt idx="2060">
                  <c:v>8.7572912926070501E-3</c:v>
                </c:pt>
                <c:pt idx="2061">
                  <c:v>8.7540717026524106E-3</c:v>
                </c:pt>
                <c:pt idx="2062">
                  <c:v>8.7508445489081765E-3</c:v>
                </c:pt>
                <c:pt idx="2063">
                  <c:v>8.7476098231409338E-3</c:v>
                </c:pt>
                <c:pt idx="2064">
                  <c:v>8.7443675171972046E-3</c:v>
                </c:pt>
                <c:pt idx="2065">
                  <c:v>8.741117622843575E-3</c:v>
                </c:pt>
                <c:pt idx="2066">
                  <c:v>8.737860131926567E-3</c:v>
                </c:pt>
                <c:pt idx="2067">
                  <c:v>8.7345950362927027E-3</c:v>
                </c:pt>
                <c:pt idx="2068">
                  <c:v>8.7313223276286323E-3</c:v>
                </c:pt>
                <c:pt idx="2069">
                  <c:v>8.7280419977009416E-3</c:v>
                </c:pt>
                <c:pt idx="2070">
                  <c:v>8.724754038595961E-3</c:v>
                </c:pt>
                <c:pt idx="2071">
                  <c:v>8.7214584416805963E-3</c:v>
                </c:pt>
                <c:pt idx="2072">
                  <c:v>8.7181551992809858E-3</c:v>
                </c:pt>
                <c:pt idx="2073">
                  <c:v>8.7148443026840994E-3</c:v>
                </c:pt>
                <c:pt idx="2074">
                  <c:v>8.7115257439762672E-3</c:v>
                </c:pt>
                <c:pt idx="2075">
                  <c:v>8.7081995150040115E-3</c:v>
                </c:pt>
                <c:pt idx="2076">
                  <c:v>8.7048656074539821E-3</c:v>
                </c:pt>
                <c:pt idx="2077">
                  <c:v>8.7015240130927651E-3</c:v>
                </c:pt>
                <c:pt idx="2078">
                  <c:v>8.6981747238468188E-3</c:v>
                </c:pt>
                <c:pt idx="2079">
                  <c:v>8.694817731402793E-3</c:v>
                </c:pt>
                <c:pt idx="2080">
                  <c:v>8.691453027687146E-3</c:v>
                </c:pt>
                <c:pt idx="2081">
                  <c:v>8.6880806043065917E-3</c:v>
                </c:pt>
                <c:pt idx="2082">
                  <c:v>8.6847004533474603E-3</c:v>
                </c:pt>
                <c:pt idx="2083">
                  <c:v>8.6813125664164659E-3</c:v>
                </c:pt>
                <c:pt idx="2084">
                  <c:v>8.6779169352801944E-3</c:v>
                </c:pt>
                <c:pt idx="2085">
                  <c:v>8.674513551865104E-3</c:v>
                </c:pt>
                <c:pt idx="2086">
                  <c:v>8.6711024079377808E-3</c:v>
                </c:pt>
                <c:pt idx="2087">
                  <c:v>8.6676834952648107E-3</c:v>
                </c:pt>
                <c:pt idx="2088">
                  <c:v>8.6642568056927161E-3</c:v>
                </c:pt>
                <c:pt idx="2089">
                  <c:v>8.6608223309880827E-3</c:v>
                </c:pt>
                <c:pt idx="2090">
                  <c:v>8.6568876736681233E-3</c:v>
                </c:pt>
                <c:pt idx="2091">
                  <c:v>8.653436488970101E-3</c:v>
                </c:pt>
                <c:pt idx="2092">
                  <c:v>8.6504721141444918E-3</c:v>
                </c:pt>
                <c:pt idx="2093">
                  <c:v>8.6470064170551808E-3</c:v>
                </c:pt>
                <c:pt idx="2094">
                  <c:v>8.6435328938261335E-3</c:v>
                </c:pt>
                <c:pt idx="2095">
                  <c:v>8.6400515363038721E-3</c:v>
                </c:pt>
                <c:pt idx="2096">
                  <c:v>8.6365623362549826E-3</c:v>
                </c:pt>
                <c:pt idx="2097">
                  <c:v>8.6330652856059231E-3</c:v>
                </c:pt>
                <c:pt idx="2098">
                  <c:v>8.6295603759634076E-3</c:v>
                </c:pt>
                <c:pt idx="2099">
                  <c:v>8.6260475992538943E-3</c:v>
                </c:pt>
                <c:pt idx="2100">
                  <c:v>8.6225269472439692E-3</c:v>
                </c:pt>
                <c:pt idx="2101">
                  <c:v>8.6189984118600904E-3</c:v>
                </c:pt>
                <c:pt idx="2102">
                  <c:v>8.615461984708972E-3</c:v>
                </c:pt>
                <c:pt idx="2103">
                  <c:v>8.6119176576371359E-3</c:v>
                </c:pt>
                <c:pt idx="2104">
                  <c:v>8.6083654225710404E-3</c:v>
                </c:pt>
                <c:pt idx="2105">
                  <c:v>8.6048052712772716E-3</c:v>
                </c:pt>
                <c:pt idx="2106">
                  <c:v>8.6002162884835087E-3</c:v>
                </c:pt>
                <c:pt idx="2107">
                  <c:v>8.5976611869931219E-3</c:v>
                </c:pt>
                <c:pt idx="2108">
                  <c:v>8.5940772376158492E-3</c:v>
                </c:pt>
                <c:pt idx="2109">
                  <c:v>8.5904853392371194E-3</c:v>
                </c:pt>
                <c:pt idx="2110">
                  <c:v>8.5868854835435826E-3</c:v>
                </c:pt>
                <c:pt idx="2111">
                  <c:v>8.5832776624616969E-3</c:v>
                </c:pt>
                <c:pt idx="2112">
                  <c:v>8.5796618677580483E-3</c:v>
                </c:pt>
                <c:pt idx="2113">
                  <c:v>8.5760380911992229E-3</c:v>
                </c:pt>
                <c:pt idx="2114">
                  <c:v>8.5724063244718707E-3</c:v>
                </c:pt>
                <c:pt idx="2115">
                  <c:v>8.5687665596623219E-3</c:v>
                </c:pt>
                <c:pt idx="2116">
                  <c:v>8.5651187882973545E-3</c:v>
                </c:pt>
                <c:pt idx="2117">
                  <c:v>8.5614630023034266E-3</c:v>
                </c:pt>
                <c:pt idx="2118">
                  <c:v>8.5577991936069964E-3</c:v>
                </c:pt>
                <c:pt idx="2119">
                  <c:v>8.5541273538147777E-3</c:v>
                </c:pt>
                <c:pt idx="2120">
                  <c:v>8.5504474747732928E-3</c:v>
                </c:pt>
                <c:pt idx="2121">
                  <c:v>8.5467595483290637E-3</c:v>
                </c:pt>
                <c:pt idx="2122">
                  <c:v>8.5430635662486765E-3</c:v>
                </c:pt>
                <c:pt idx="2123">
                  <c:v>8.5393595203786532E-3</c:v>
                </c:pt>
                <c:pt idx="2124">
                  <c:v>8.53564740248558E-3</c:v>
                </c:pt>
                <c:pt idx="2125">
                  <c:v>8.5319272043360428E-3</c:v>
                </c:pt>
                <c:pt idx="2126">
                  <c:v>8.5281989177765638E-3</c:v>
                </c:pt>
                <c:pt idx="2127">
                  <c:v>8.5244625347336012E-3</c:v>
                </c:pt>
                <c:pt idx="2128">
                  <c:v>8.5207180468138688E-3</c:v>
                </c:pt>
                <c:pt idx="2129">
                  <c:v>8.5169654458638888E-3</c:v>
                </c:pt>
                <c:pt idx="2130">
                  <c:v>8.5132047238101194E-3</c:v>
                </c:pt>
                <c:pt idx="2131">
                  <c:v>8.5094358722592744E-3</c:v>
                </c:pt>
                <c:pt idx="2132">
                  <c:v>8.5056588832177482E-3</c:v>
                </c:pt>
                <c:pt idx="2133">
                  <c:v>8.5018737483721907E-3</c:v>
                </c:pt>
                <c:pt idx="2134">
                  <c:v>8.4980804594891879E-3</c:v>
                </c:pt>
                <c:pt idx="2135">
                  <c:v>8.494279008415262E-3</c:v>
                </c:pt>
                <c:pt idx="2136">
                  <c:v>8.490469386996935E-3</c:v>
                </c:pt>
                <c:pt idx="2137">
                  <c:v>8.486651587000793E-3</c:v>
                </c:pt>
                <c:pt idx="2138">
                  <c:v>8.4828256001934221E-3</c:v>
                </c:pt>
                <c:pt idx="2139">
                  <c:v>8.4789914184213444E-3</c:v>
                </c:pt>
                <c:pt idx="2140">
                  <c:v>8.475149033531082E-3</c:v>
                </c:pt>
                <c:pt idx="2141">
                  <c:v>8.4712984372892208E-3</c:v>
                </c:pt>
                <c:pt idx="2142">
                  <c:v>8.4674396215422831E-3</c:v>
                </c:pt>
                <c:pt idx="2143">
                  <c:v>8.4635725778969828E-3</c:v>
                </c:pt>
                <c:pt idx="2144">
                  <c:v>8.4596972984396501E-3</c:v>
                </c:pt>
                <c:pt idx="2145">
                  <c:v>8.455813774776999E-3</c:v>
                </c:pt>
                <c:pt idx="2146">
                  <c:v>8.4519219986756156E-3</c:v>
                </c:pt>
                <c:pt idx="2147">
                  <c:v>8.4480219621418939E-3</c:v>
                </c:pt>
                <c:pt idx="2148">
                  <c:v>8.4441136567825481E-3</c:v>
                </c:pt>
                <c:pt idx="2149">
                  <c:v>8.4401970746039723E-3</c:v>
                </c:pt>
                <c:pt idx="2150">
                  <c:v>8.4362722070530083E-3</c:v>
                </c:pt>
                <c:pt idx="2151">
                  <c:v>8.4323390464557946E-3</c:v>
                </c:pt>
                <c:pt idx="2152">
                  <c:v>8.4283975841792369E-3</c:v>
                </c:pt>
                <c:pt idx="2153">
                  <c:v>8.4244478121497934E-3</c:v>
                </c:pt>
                <c:pt idx="2154">
                  <c:v>8.4204897222139863E-3</c:v>
                </c:pt>
                <c:pt idx="2155">
                  <c:v>8.4165233062183376E-3</c:v>
                </c:pt>
                <c:pt idx="2156">
                  <c:v>8.4125485558494972E-3</c:v>
                </c:pt>
                <c:pt idx="2157">
                  <c:v>8.4074259030675336E-3</c:v>
                </c:pt>
                <c:pt idx="2158">
                  <c:v>8.4045740193783303E-3</c:v>
                </c:pt>
                <c:pt idx="2159">
                  <c:v>8.4005742169690478E-3</c:v>
                </c:pt>
                <c:pt idx="2160">
                  <c:v>8.3965660474127901E-3</c:v>
                </c:pt>
                <c:pt idx="2161">
                  <c:v>8.3925495024761432E-3</c:v>
                </c:pt>
                <c:pt idx="2162">
                  <c:v>8.3885245740855652E-3</c:v>
                </c:pt>
                <c:pt idx="2163">
                  <c:v>8.3844912540076422E-3</c:v>
                </c:pt>
                <c:pt idx="2164">
                  <c:v>8.3804495340089602E-3</c:v>
                </c:pt>
                <c:pt idx="2165">
                  <c:v>8.3763994059360414E-3</c:v>
                </c:pt>
                <c:pt idx="2166">
                  <c:v>8.3723408615554717E-3</c:v>
                </c:pt>
                <c:pt idx="2167">
                  <c:v>8.3682738927937095E-3</c:v>
                </c:pt>
                <c:pt idx="2168">
                  <c:v>8.3641984910975964E-3</c:v>
                </c:pt>
                <c:pt idx="2169">
                  <c:v>8.360114648873207E-3</c:v>
                </c:pt>
                <c:pt idx="2170">
                  <c:v>8.3560223573275749E-3</c:v>
                </c:pt>
                <c:pt idx="2171">
                  <c:v>8.3519216085470305E-3</c:v>
                </c:pt>
                <c:pt idx="2172">
                  <c:v>8.3478123942981597E-3</c:v>
                </c:pt>
                <c:pt idx="2173">
                  <c:v>8.3436947064274847E-3</c:v>
                </c:pt>
                <c:pt idx="2174">
                  <c:v>8.3395685367015915E-3</c:v>
                </c:pt>
                <c:pt idx="2175">
                  <c:v>8.3354338768071301E-3</c:v>
                </c:pt>
                <c:pt idx="2176">
                  <c:v>8.3312907186705587E-3</c:v>
                </c:pt>
                <c:pt idx="2177">
                  <c:v>8.3271390542183354E-3</c:v>
                </c:pt>
                <c:pt idx="2178">
                  <c:v>8.3229788749772382E-3</c:v>
                </c:pt>
                <c:pt idx="2179">
                  <c:v>8.3188101729536612E-3</c:v>
                </c:pt>
                <c:pt idx="2180">
                  <c:v>8.3146329399141905E-3</c:v>
                </c:pt>
                <c:pt idx="2181">
                  <c:v>8.3104471675454761E-3</c:v>
                </c:pt>
                <c:pt idx="2182">
                  <c:v>8.3062528477739761E-3</c:v>
                </c:pt>
                <c:pt idx="2183">
                  <c:v>8.3020499723662766E-3</c:v>
                </c:pt>
                <c:pt idx="2184">
                  <c:v>8.2978385331688997E-3</c:v>
                </c:pt>
                <c:pt idx="2185">
                  <c:v>8.2936185218684955E-3</c:v>
                </c:pt>
                <c:pt idx="2186">
                  <c:v>8.2893899303115859E-3</c:v>
                </c:pt>
                <c:pt idx="2187">
                  <c:v>8.2851527504246292E-3</c:v>
                </c:pt>
                <c:pt idx="2188">
                  <c:v>8.2809069738942753E-3</c:v>
                </c:pt>
                <c:pt idx="2189">
                  <c:v>8.2766525924871104E-3</c:v>
                </c:pt>
                <c:pt idx="2190">
                  <c:v>8.2723895981295925E-3</c:v>
                </c:pt>
                <c:pt idx="2191">
                  <c:v>8.2681179825083717E-3</c:v>
                </c:pt>
                <c:pt idx="2192">
                  <c:v>8.2638377374699701E-3</c:v>
                </c:pt>
                <c:pt idx="2193">
                  <c:v>8.2595488548609097E-3</c:v>
                </c:pt>
                <c:pt idx="2194">
                  <c:v>8.2546366875480004E-3</c:v>
                </c:pt>
                <c:pt idx="2195">
                  <c:v>8.2509451440770931E-3</c:v>
                </c:pt>
                <c:pt idx="2196">
                  <c:v>8.246630299435509E-3</c:v>
                </c:pt>
                <c:pt idx="2197">
                  <c:v>8.2423067843695463E-3</c:v>
                </c:pt>
                <c:pt idx="2198">
                  <c:v>8.2379745908056634E-3</c:v>
                </c:pt>
                <c:pt idx="2199">
                  <c:v>8.2336337103505741E-3</c:v>
                </c:pt>
                <c:pt idx="2200">
                  <c:v>8.2292841350106727E-3</c:v>
                </c:pt>
                <c:pt idx="2201">
                  <c:v>8.224925856392673E-3</c:v>
                </c:pt>
                <c:pt idx="2202">
                  <c:v>8.2205588665029694E-3</c:v>
                </c:pt>
                <c:pt idx="2203">
                  <c:v>8.2161831570282118E-3</c:v>
                </c:pt>
                <c:pt idx="2204">
                  <c:v>8.2117987196550501E-3</c:v>
                </c:pt>
                <c:pt idx="2205">
                  <c:v>8.2074055463898787E-3</c:v>
                </c:pt>
                <c:pt idx="2206">
                  <c:v>8.2030036289193475E-3</c:v>
                </c:pt>
                <c:pt idx="2207">
                  <c:v>8.1985929590899786E-3</c:v>
                </c:pt>
                <c:pt idx="2208">
                  <c:v>8.1929092241672663E-3</c:v>
                </c:pt>
                <c:pt idx="2209">
                  <c:v>8.1897453296608802E-3</c:v>
                </c:pt>
                <c:pt idx="2210">
                  <c:v>8.1853083535143867E-3</c:v>
                </c:pt>
                <c:pt idx="2211">
                  <c:v>8.1808625923152078E-3</c:v>
                </c:pt>
                <c:pt idx="2212">
                  <c:v>8.1757709544838519E-3</c:v>
                </c:pt>
                <c:pt idx="2213">
                  <c:v>8.1719446815853303E-3</c:v>
                </c:pt>
                <c:pt idx="2214">
                  <c:v>8.1674725157476757E-3</c:v>
                </c:pt>
                <c:pt idx="2215">
                  <c:v>8.162991531843744E-3</c:v>
                </c:pt>
                <c:pt idx="2216">
                  <c:v>8.1585017219598654E-3</c:v>
                </c:pt>
                <c:pt idx="2217">
                  <c:v>8.1540030776228178E-3</c:v>
                </c:pt>
                <c:pt idx="2218">
                  <c:v>8.1494955908389954E-3</c:v>
                </c:pt>
                <c:pt idx="2219">
                  <c:v>8.1449792532151122E-3</c:v>
                </c:pt>
                <c:pt idx="2220">
                  <c:v>8.1404540567575623E-3</c:v>
                </c:pt>
                <c:pt idx="2221">
                  <c:v>8.1359199932329318E-3</c:v>
                </c:pt>
                <c:pt idx="2222">
                  <c:v>8.1313770542479347E-3</c:v>
                </c:pt>
                <c:pt idx="2223">
                  <c:v>8.1268252318089651E-3</c:v>
                </c:pt>
                <c:pt idx="2224">
                  <c:v>8.1222645176826092E-3</c:v>
                </c:pt>
                <c:pt idx="2225">
                  <c:v>8.1176949036354529E-3</c:v>
                </c:pt>
                <c:pt idx="2226">
                  <c:v>8.1131163814340823E-3</c:v>
                </c:pt>
                <c:pt idx="2227">
                  <c:v>8.1085289429250196E-3</c:v>
                </c:pt>
                <c:pt idx="2228">
                  <c:v>8.1039325800347228E-3</c:v>
                </c:pt>
                <c:pt idx="2229">
                  <c:v>8.099327284369906E-3</c:v>
                </c:pt>
                <c:pt idx="2230">
                  <c:v>8.0947130477770912E-3</c:v>
                </c:pt>
                <c:pt idx="2231">
                  <c:v>8.0900898621028006E-3</c:v>
                </c:pt>
                <c:pt idx="2232">
                  <c:v>8.0854577191935562E-3</c:v>
                </c:pt>
                <c:pt idx="2233">
                  <c:v>8.0808166106560719E-3</c:v>
                </c:pt>
                <c:pt idx="2234">
                  <c:v>8.0761665285766782E-3</c:v>
                </c:pt>
                <c:pt idx="2235">
                  <c:v>8.0715074645620888E-3</c:v>
                </c:pt>
                <c:pt idx="2236">
                  <c:v>8.066839410538762E-3</c:v>
                </c:pt>
                <c:pt idx="2237">
                  <c:v>8.0621623581134116E-3</c:v>
                </c:pt>
                <c:pt idx="2238">
                  <c:v>8.0574762993723681E-3</c:v>
                </c:pt>
                <c:pt idx="2239">
                  <c:v>8.0527812258424092E-3</c:v>
                </c:pt>
                <c:pt idx="2240">
                  <c:v>8.0480771294499931E-3</c:v>
                </c:pt>
                <c:pt idx="2241">
                  <c:v>8.0433640020416419E-3</c:v>
                </c:pt>
                <c:pt idx="2242">
                  <c:v>8.0386418353839417E-3</c:v>
                </c:pt>
                <c:pt idx="2243">
                  <c:v>8.0339106212434785E-3</c:v>
                </c:pt>
                <c:pt idx="2244">
                  <c:v>8.0291703514667745E-3</c:v>
                </c:pt>
                <c:pt idx="2245">
                  <c:v>8.0244210179003517E-3</c:v>
                </c:pt>
                <c:pt idx="2246">
                  <c:v>8.0183014002876973E-3</c:v>
                </c:pt>
                <c:pt idx="2247">
                  <c:v>8.0135313184381829E-3</c:v>
                </c:pt>
                <c:pt idx="2248">
                  <c:v>8.0094354416804237E-3</c:v>
                </c:pt>
                <c:pt idx="2249">
                  <c:v>8.0046484705409426E-3</c:v>
                </c:pt>
                <c:pt idx="2250">
                  <c:v>7.9998523933255683E-3</c:v>
                </c:pt>
                <c:pt idx="2251">
                  <c:v>7.9950472019607588E-3</c:v>
                </c:pt>
                <c:pt idx="2252">
                  <c:v>7.9902328881331641E-3</c:v>
                </c:pt>
                <c:pt idx="2253">
                  <c:v>7.9854094437692424E-3</c:v>
                </c:pt>
                <c:pt idx="2254">
                  <c:v>7.9805768605556437E-3</c:v>
                </c:pt>
                <c:pt idx="2255">
                  <c:v>7.9757351304188262E-3</c:v>
                </c:pt>
                <c:pt idx="2256">
                  <c:v>7.9708842449655037E-3</c:v>
                </c:pt>
                <c:pt idx="2257">
                  <c:v>7.9660241962820066E-3</c:v>
                </c:pt>
                <c:pt idx="2258">
                  <c:v>7.9611549759750488E-3</c:v>
                </c:pt>
                <c:pt idx="2259">
                  <c:v>7.9562765758911524E-3</c:v>
                </c:pt>
                <c:pt idx="2260">
                  <c:v>7.9513889877969035E-3</c:v>
                </c:pt>
                <c:pt idx="2261">
                  <c:v>7.9464922035388241E-3</c:v>
                </c:pt>
                <c:pt idx="2262">
                  <c:v>7.9415862149634364E-3</c:v>
                </c:pt>
                <c:pt idx="2263">
                  <c:v>7.9352649772701511E-3</c:v>
                </c:pt>
                <c:pt idx="2264">
                  <c:v>7.9314818416253985E-3</c:v>
                </c:pt>
                <c:pt idx="2265">
                  <c:v>7.9261073797098902E-3</c:v>
                </c:pt>
                <c:pt idx="2266">
                  <c:v>7.9211631714670716E-3</c:v>
                </c:pt>
                <c:pt idx="2267">
                  <c:v>7.9162097166207701E-3</c:v>
                </c:pt>
                <c:pt idx="2268">
                  <c:v>7.9112470070175078E-3</c:v>
                </c:pt>
                <c:pt idx="2269">
                  <c:v>7.9062750345837429E-3</c:v>
                </c:pt>
                <c:pt idx="2270">
                  <c:v>7.9012937909261893E-3</c:v>
                </c:pt>
                <c:pt idx="2271">
                  <c:v>7.8963032680512413E-3</c:v>
                </c:pt>
                <c:pt idx="2272">
                  <c:v>7.8913034576455487E-3</c:v>
                </c:pt>
                <c:pt idx="2273">
                  <c:v>7.8862943514756978E-3</c:v>
                </c:pt>
                <c:pt idx="2274">
                  <c:v>7.8812759414681466E-3</c:v>
                </c:pt>
                <c:pt idx="2275">
                  <c:v>7.8762482193894812E-3</c:v>
                </c:pt>
                <c:pt idx="2276">
                  <c:v>7.8712111769263515E-3</c:v>
                </c:pt>
                <c:pt idx="2277">
                  <c:v>7.8661648060851519E-3</c:v>
                </c:pt>
                <c:pt idx="2278">
                  <c:v>7.8611090983926601E-3</c:v>
                </c:pt>
                <c:pt idx="2279">
                  <c:v>7.8560440459352066E-3</c:v>
                </c:pt>
                <c:pt idx="2280">
                  <c:v>7.8509696403195051E-3</c:v>
                </c:pt>
                <c:pt idx="2281">
                  <c:v>7.8458858734720138E-3</c:v>
                </c:pt>
                <c:pt idx="2282">
                  <c:v>7.8407927371593189E-3</c:v>
                </c:pt>
                <c:pt idx="2283">
                  <c:v>7.8356902231480063E-3</c:v>
                </c:pt>
                <c:pt idx="2284">
                  <c:v>7.8305783233645343E-3</c:v>
                </c:pt>
                <c:pt idx="2285">
                  <c:v>7.8254570293356807E-3</c:v>
                </c:pt>
                <c:pt idx="2286">
                  <c:v>7.8203263331477757E-3</c:v>
                </c:pt>
                <c:pt idx="2287">
                  <c:v>7.8151862264874694E-3</c:v>
                </c:pt>
                <c:pt idx="2288">
                  <c:v>7.8100367011213478E-3</c:v>
                </c:pt>
                <c:pt idx="2289">
                  <c:v>7.8048777489758692E-3</c:v>
                </c:pt>
                <c:pt idx="2290">
                  <c:v>7.7997093616577473E-3</c:v>
                </c:pt>
                <c:pt idx="2291">
                  <c:v>7.7945315312533126E-3</c:v>
                </c:pt>
                <c:pt idx="2292">
                  <c:v>7.7893442493692788E-3</c:v>
                </c:pt>
                <c:pt idx="2293">
                  <c:v>7.7841475077722322E-3</c:v>
                </c:pt>
                <c:pt idx="2294">
                  <c:v>7.7789412983086947E-3</c:v>
                </c:pt>
                <c:pt idx="2295">
                  <c:v>7.7737256129051246E-3</c:v>
                </c:pt>
                <c:pt idx="2296">
                  <c:v>7.7685004432481719E-3</c:v>
                </c:pt>
                <c:pt idx="2297">
                  <c:v>7.7632657811044226E-3</c:v>
                </c:pt>
                <c:pt idx="2298">
                  <c:v>7.7559382349612349E-3</c:v>
                </c:pt>
                <c:pt idx="2299">
                  <c:v>7.7506802591464918E-3</c:v>
                </c:pt>
                <c:pt idx="2300">
                  <c:v>7.7467520966845171E-3</c:v>
                </c:pt>
                <c:pt idx="2301">
                  <c:v>7.7414780215878665E-3</c:v>
                </c:pt>
                <c:pt idx="2302">
                  <c:v>7.7361944116383086E-3</c:v>
                </c:pt>
                <c:pt idx="2303">
                  <c:v>7.7309012590820458E-3</c:v>
                </c:pt>
                <c:pt idx="2304">
                  <c:v>7.7255985555257922E-3</c:v>
                </c:pt>
                <c:pt idx="2305">
                  <c:v>7.7202862927361338E-3</c:v>
                </c:pt>
                <c:pt idx="2306">
                  <c:v>7.7149644626395286E-3</c:v>
                </c:pt>
                <c:pt idx="2307">
                  <c:v>7.7096330570025629E-3</c:v>
                </c:pt>
                <c:pt idx="2308">
                  <c:v>7.7042920675118864E-3</c:v>
                </c:pt>
                <c:pt idx="2309">
                  <c:v>7.6989414860939576E-3</c:v>
                </c:pt>
                <c:pt idx="2310">
                  <c:v>7.6935813045952983E-3</c:v>
                </c:pt>
                <c:pt idx="2311">
                  <c:v>7.6882115146226226E-3</c:v>
                </c:pt>
                <c:pt idx="2312">
                  <c:v>7.6816209682259995E-3</c:v>
                </c:pt>
                <c:pt idx="2313">
                  <c:v>7.674359305962497E-3</c:v>
                </c:pt>
                <c:pt idx="2314">
                  <c:v>7.6689551334929718E-3</c:v>
                </c:pt>
                <c:pt idx="2315">
                  <c:v>7.6635413152192911E-3</c:v>
                </c:pt>
                <c:pt idx="2316">
                  <c:v>7.6573422727399532E-3</c:v>
                </c:pt>
                <c:pt idx="2317">
                  <c:v>7.6526847085656158E-3</c:v>
                </c:pt>
                <c:pt idx="2318">
                  <c:v>7.6472419036388573E-3</c:v>
                </c:pt>
                <c:pt idx="2319">
                  <c:v>7.6417894200542236E-3</c:v>
                </c:pt>
                <c:pt idx="2320">
                  <c:v>7.6363272497381729E-3</c:v>
                </c:pt>
                <c:pt idx="2321">
                  <c:v>7.6308553844572913E-3</c:v>
                </c:pt>
                <c:pt idx="2322">
                  <c:v>7.6253738158182927E-3</c:v>
                </c:pt>
                <c:pt idx="2323">
                  <c:v>7.6198825359075073E-3</c:v>
                </c:pt>
                <c:pt idx="2324">
                  <c:v>7.6143815363316492E-3</c:v>
                </c:pt>
                <c:pt idx="2325">
                  <c:v>7.6088708089372403E-3</c:v>
                </c:pt>
                <c:pt idx="2326">
                  <c:v>7.6033503455708029E-3</c:v>
                </c:pt>
                <c:pt idx="2327">
                  <c:v>7.597820138078859E-3</c:v>
                </c:pt>
                <c:pt idx="2328">
                  <c:v>7.5922801781480587E-3</c:v>
                </c:pt>
                <c:pt idx="2329">
                  <c:v>7.5867304576249239E-3</c:v>
                </c:pt>
                <c:pt idx="2330">
                  <c:v>7.5811709682760409E-3</c:v>
                </c:pt>
                <c:pt idx="2331">
                  <c:v>7.5756017020278676E-3</c:v>
                </c:pt>
                <c:pt idx="2332">
                  <c:v>7.5700226505670543E-3</c:v>
                </c:pt>
                <c:pt idx="2333">
                  <c:v>7.5644338057401228E-3</c:v>
                </c:pt>
                <c:pt idx="2334">
                  <c:v>7.5588351593935954E-3</c:v>
                </c:pt>
                <c:pt idx="2335">
                  <c:v>7.553226703214122E-3</c:v>
                </c:pt>
                <c:pt idx="2336">
                  <c:v>7.5476084290482248E-3</c:v>
                </c:pt>
                <c:pt idx="2337">
                  <c:v>7.5419803288223619E-3</c:v>
                </c:pt>
                <c:pt idx="2338">
                  <c:v>7.5363423942231833E-3</c:v>
                </c:pt>
                <c:pt idx="2339">
                  <c:v>7.530694617017275E-3</c:v>
                </c:pt>
                <c:pt idx="2340">
                  <c:v>7.5250369890511593E-3</c:v>
                </c:pt>
                <c:pt idx="2341">
                  <c:v>7.519369502091422E-3</c:v>
                </c:pt>
                <c:pt idx="2342">
                  <c:v>7.5136921481444574E-3</c:v>
                </c:pt>
                <c:pt idx="2343">
                  <c:v>7.5080049187370435E-3</c:v>
                </c:pt>
                <c:pt idx="2344">
                  <c:v>7.5023078058755743E-3</c:v>
                </c:pt>
                <c:pt idx="2345">
                  <c:v>7.496600801166764E-3</c:v>
                </c:pt>
                <c:pt idx="2346">
                  <c:v>7.4908838966969427E-3</c:v>
                </c:pt>
                <c:pt idx="2347">
                  <c:v>7.4851570839928883E-3</c:v>
                </c:pt>
                <c:pt idx="2348">
                  <c:v>7.4794203549011229E-3</c:v>
                </c:pt>
                <c:pt idx="2349">
                  <c:v>7.4736737014280408E-3</c:v>
                </c:pt>
                <c:pt idx="2350">
                  <c:v>7.4659361727302809E-3</c:v>
                </c:pt>
                <c:pt idx="2351">
                  <c:v>7.4613259863376413E-3</c:v>
                </c:pt>
                <c:pt idx="2352">
                  <c:v>7.4563741116673299E-3</c:v>
                </c:pt>
                <c:pt idx="2353">
                  <c:v>7.4505876780950331E-3</c:v>
                </c:pt>
                <c:pt idx="2354">
                  <c:v>7.4447912789743498E-3</c:v>
                </c:pt>
                <c:pt idx="2355">
                  <c:v>7.4389849061518021E-3</c:v>
                </c:pt>
                <c:pt idx="2356">
                  <c:v>7.4331685514739121E-3</c:v>
                </c:pt>
                <c:pt idx="2357">
                  <c:v>7.4273422067072659E-3</c:v>
                </c:pt>
                <c:pt idx="2358">
                  <c:v>7.4215058636184494E-3</c:v>
                </c:pt>
                <c:pt idx="2359">
                  <c:v>7.4156595139740489E-3</c:v>
                </c:pt>
                <c:pt idx="2360">
                  <c:v>7.4098031497005223E-3</c:v>
                </c:pt>
                <c:pt idx="2361">
                  <c:v>7.4039367625644559E-3</c:v>
                </c:pt>
                <c:pt idx="2362">
                  <c:v>7.3980603443324355E-3</c:v>
                </c:pt>
                <c:pt idx="2363">
                  <c:v>7.3904901967836167E-3</c:v>
                </c:pt>
                <c:pt idx="2364">
                  <c:v>7.3862773819666216E-3</c:v>
                </c:pt>
                <c:pt idx="2365">
                  <c:v>7.3803708212061281E-3</c:v>
                </c:pt>
                <c:pt idx="2366">
                  <c:v>7.3744541967357691E-3</c:v>
                </c:pt>
                <c:pt idx="2367">
                  <c:v>7.3685275000823225E-3</c:v>
                </c:pt>
                <c:pt idx="2368">
                  <c:v>7.3617417889693115E-3</c:v>
                </c:pt>
                <c:pt idx="2369">
                  <c:v>7.3566438580119353E-3</c:v>
                </c:pt>
                <c:pt idx="2370">
                  <c:v>7.3506868960482308E-3</c:v>
                </c:pt>
                <c:pt idx="2371">
                  <c:v>7.344719829207591E-3</c:v>
                </c:pt>
                <c:pt idx="2372">
                  <c:v>7.3387426494164743E-3</c:v>
                </c:pt>
                <c:pt idx="2373">
                  <c:v>7.3327553483615304E-3</c:v>
                </c:pt>
                <c:pt idx="2374">
                  <c:v>7.3267579178093456E-3</c:v>
                </c:pt>
                <c:pt idx="2375">
                  <c:v>7.3207503496863779E-3</c:v>
                </c:pt>
                <c:pt idx="2376">
                  <c:v>7.3147326355993414E-3</c:v>
                </c:pt>
                <c:pt idx="2377">
                  <c:v>7.3087047675546302E-3</c:v>
                </c:pt>
                <c:pt idx="2378">
                  <c:v>7.3026667373188303E-3</c:v>
                </c:pt>
                <c:pt idx="2379">
                  <c:v>7.2966185366585279E-3</c:v>
                </c:pt>
                <c:pt idx="2380">
                  <c:v>7.2905601573403089E-3</c:v>
                </c:pt>
                <c:pt idx="2381">
                  <c:v>7.2844915912106956E-3</c:v>
                </c:pt>
                <c:pt idx="2382">
                  <c:v>7.2784128300362738E-3</c:v>
                </c:pt>
                <c:pt idx="2383">
                  <c:v>7.2723238657435019E-3</c:v>
                </c:pt>
                <c:pt idx="2384">
                  <c:v>7.2662246899390937E-3</c:v>
                </c:pt>
                <c:pt idx="2385">
                  <c:v>7.2601152945495073E-3</c:v>
                </c:pt>
                <c:pt idx="2386">
                  <c:v>7.2539956715012011E-3</c:v>
                </c:pt>
                <c:pt idx="2387">
                  <c:v>7.2478658123209527E-3</c:v>
                </c:pt>
                <c:pt idx="2388">
                  <c:v>7.2417257089352205E-3</c:v>
                </c:pt>
                <c:pt idx="2389">
                  <c:v>7.2355753531905265E-3</c:v>
                </c:pt>
                <c:pt idx="2390">
                  <c:v>7.2294147368534567E-3</c:v>
                </c:pt>
                <c:pt idx="2391">
                  <c:v>7.2232438516905972E-3</c:v>
                </c:pt>
                <c:pt idx="2392">
                  <c:v>7.2170626895484702E-3</c:v>
                </c:pt>
                <c:pt idx="2393">
                  <c:v>7.2108712422735977E-3</c:v>
                </c:pt>
                <c:pt idx="2394">
                  <c:v>7.2046695017125018E-3</c:v>
                </c:pt>
                <c:pt idx="2395">
                  <c:v>7.1984574593120243E-3</c:v>
                </c:pt>
                <c:pt idx="2396">
                  <c:v>7.1922351073983037E-3</c:v>
                </c:pt>
                <c:pt idx="2397">
                  <c:v>7.1860024374181819E-3</c:v>
                </c:pt>
                <c:pt idx="2398">
                  <c:v>7.1797594412181809E-3</c:v>
                </c:pt>
                <c:pt idx="2399">
                  <c:v>7.1735061108046949E-3</c:v>
                </c:pt>
                <c:pt idx="2400">
                  <c:v>7.1672424377045019E-3</c:v>
                </c:pt>
                <c:pt idx="2401">
                  <c:v>7.160968413923996E-3</c:v>
                </c:pt>
                <c:pt idx="2402">
                  <c:v>7.1537854161274339E-3</c:v>
                </c:pt>
                <c:pt idx="2403">
                  <c:v>7.1474891845113575E-3</c:v>
                </c:pt>
                <c:pt idx="2404">
                  <c:v>7.1420841560065895E-3</c:v>
                </c:pt>
                <c:pt idx="2405">
                  <c:v>7.1357686471706927E-3</c:v>
                </c:pt>
                <c:pt idx="2406">
                  <c:v>7.1294427467272214E-3</c:v>
                </c:pt>
                <c:pt idx="2407">
                  <c:v>7.1231064462029536E-3</c:v>
                </c:pt>
                <c:pt idx="2408">
                  <c:v>7.1167597376842195E-3</c:v>
                </c:pt>
                <c:pt idx="2409">
                  <c:v>7.1104026126977971E-3</c:v>
                </c:pt>
                <c:pt idx="2410">
                  <c:v>7.1040350633300164E-3</c:v>
                </c:pt>
                <c:pt idx="2411">
                  <c:v>7.0976570811875916E-3</c:v>
                </c:pt>
                <c:pt idx="2412">
                  <c:v>7.0912686581170448E-3</c:v>
                </c:pt>
                <c:pt idx="2413">
                  <c:v>7.0848697858849619E-3</c:v>
                </c:pt>
                <c:pt idx="2414">
                  <c:v>7.078460456337865E-3</c:v>
                </c:pt>
                <c:pt idx="2415">
                  <c:v>7.0720406614022124E-3</c:v>
                </c:pt>
                <c:pt idx="2416">
                  <c:v>7.065610392684718E-3</c:v>
                </c:pt>
                <c:pt idx="2417">
                  <c:v>7.0591696420319039E-3</c:v>
                </c:pt>
                <c:pt idx="2418">
                  <c:v>7.0508732618090875E-3</c:v>
                </c:pt>
                <c:pt idx="2419">
                  <c:v>7.046256662386341E-3</c:v>
                </c:pt>
                <c:pt idx="2420">
                  <c:v>7.0397844168468282E-3</c:v>
                </c:pt>
                <c:pt idx="2421">
                  <c:v>7.0333016566781481E-3</c:v>
                </c:pt>
                <c:pt idx="2422">
                  <c:v>7.0268083736468867E-3</c:v>
                </c:pt>
                <c:pt idx="2423">
                  <c:v>7.020304559439694E-3</c:v>
                </c:pt>
                <c:pt idx="2424">
                  <c:v>7.0137902060629642E-3</c:v>
                </c:pt>
                <c:pt idx="2425">
                  <c:v>7.0072653051234113E-3</c:v>
                </c:pt>
                <c:pt idx="2426">
                  <c:v>7.0007298486274294E-3</c:v>
                </c:pt>
                <c:pt idx="2427">
                  <c:v>6.9941838281817326E-3</c:v>
                </c:pt>
                <c:pt idx="2428">
                  <c:v>6.9876272356328428E-3</c:v>
                </c:pt>
                <c:pt idx="2429">
                  <c:v>6.9810600629072184E-3</c:v>
                </c:pt>
                <c:pt idx="2430">
                  <c:v>6.9744823016915092E-3</c:v>
                </c:pt>
                <c:pt idx="2431">
                  <c:v>6.9678939438322374E-3</c:v>
                </c:pt>
                <c:pt idx="2432">
                  <c:v>6.961294981095989E-3</c:v>
                </c:pt>
                <c:pt idx="2433">
                  <c:v>6.9546854053292861E-3</c:v>
                </c:pt>
                <c:pt idx="2434">
                  <c:v>6.9480652082187788E-3</c:v>
                </c:pt>
                <c:pt idx="2435">
                  <c:v>6.9414343818507973E-3</c:v>
                </c:pt>
                <c:pt idx="2436">
                  <c:v>6.9347929177521195E-3</c:v>
                </c:pt>
                <c:pt idx="2437">
                  <c:v>6.9281408078492035E-3</c:v>
                </c:pt>
                <c:pt idx="2438">
                  <c:v>6.9214780438286994E-3</c:v>
                </c:pt>
                <c:pt idx="2439">
                  <c:v>6.9148046176970013E-3</c:v>
                </c:pt>
                <c:pt idx="2440">
                  <c:v>6.9081205210608232E-3</c:v>
                </c:pt>
                <c:pt idx="2441">
                  <c:v>6.9014257458466233E-3</c:v>
                </c:pt>
                <c:pt idx="2442">
                  <c:v>6.8947202837410515E-3</c:v>
                </c:pt>
                <c:pt idx="2443">
                  <c:v>6.8880041266705661E-3</c:v>
                </c:pt>
                <c:pt idx="2444">
                  <c:v>6.881277266481689E-3</c:v>
                </c:pt>
                <c:pt idx="2445">
                  <c:v>6.8745396947011983E-3</c:v>
                </c:pt>
                <c:pt idx="2446">
                  <c:v>6.8677914034953602E-3</c:v>
                </c:pt>
                <c:pt idx="2447">
                  <c:v>6.8610323843909526E-3</c:v>
                </c:pt>
                <c:pt idx="2448">
                  <c:v>6.8542626292344977E-3</c:v>
                </c:pt>
                <c:pt idx="2449">
                  <c:v>6.8474821299524535E-3</c:v>
                </c:pt>
                <c:pt idx="2450">
                  <c:v>6.8406908783114062E-3</c:v>
                </c:pt>
                <c:pt idx="2451">
                  <c:v>6.8338888660779418E-3</c:v>
                </c:pt>
                <c:pt idx="2452">
                  <c:v>6.8270760850186463E-3</c:v>
                </c:pt>
                <c:pt idx="2453">
                  <c:v>6.8202525269001057E-3</c:v>
                </c:pt>
                <c:pt idx="2454">
                  <c:v>6.8134181837287144E-3</c:v>
                </c:pt>
                <c:pt idx="2455">
                  <c:v>6.8065730471911223E-3</c:v>
                </c:pt>
                <c:pt idx="2456">
                  <c:v>6.7997171090539155E-3</c:v>
                </c:pt>
                <c:pt idx="2457">
                  <c:v>6.7928503610836799E-3</c:v>
                </c:pt>
                <c:pt idx="2458">
                  <c:v>6.7859727952068738E-3</c:v>
                </c:pt>
                <c:pt idx="2459">
                  <c:v>6.7790844031900832E-3</c:v>
                </c:pt>
                <c:pt idx="2460">
                  <c:v>6.7721851767998942E-3</c:v>
                </c:pt>
                <c:pt idx="2461">
                  <c:v>6.7652751078028928E-3</c:v>
                </c:pt>
                <c:pt idx="2462">
                  <c:v>6.7583541881255371E-3</c:v>
                </c:pt>
                <c:pt idx="2463">
                  <c:v>6.7514224093745412E-3</c:v>
                </c:pt>
                <c:pt idx="2464">
                  <c:v>6.7444797636362352E-3</c:v>
                </c:pt>
                <c:pt idx="2465">
                  <c:v>6.7375262425173332E-3</c:v>
                </c:pt>
                <c:pt idx="2466">
                  <c:v>6.7305618378643572E-3</c:v>
                </c:pt>
                <c:pt idx="2467">
                  <c:v>6.7235865414438933E-3</c:v>
                </c:pt>
                <c:pt idx="2468">
                  <c:v>6.7146022857844656E-3</c:v>
                </c:pt>
                <c:pt idx="2469">
                  <c:v>6.7096032406066541E-3</c:v>
                </c:pt>
                <c:pt idx="2470">
                  <c:v>6.702595219802987E-3</c:v>
                </c:pt>
                <c:pt idx="2471">
                  <c:v>6.6955762744580483E-3</c:v>
                </c:pt>
                <c:pt idx="2472">
                  <c:v>6.6875412352640495E-3</c:v>
                </c:pt>
                <c:pt idx="2473">
                  <c:v>6.6815055775304444E-3</c:v>
                </c:pt>
                <c:pt idx="2474">
                  <c:v>6.6744538094010153E-3</c:v>
                </c:pt>
                <c:pt idx="2475">
                  <c:v>6.667391084036467E-3</c:v>
                </c:pt>
                <c:pt idx="2476">
                  <c:v>6.6603173932033854E-3</c:v>
                </c:pt>
                <c:pt idx="2477">
                  <c:v>6.6532327286683568E-3</c:v>
                </c:pt>
                <c:pt idx="2478">
                  <c:v>6.646137082118031E-3</c:v>
                </c:pt>
                <c:pt idx="2479">
                  <c:v>6.6390304456387383E-3</c:v>
                </c:pt>
                <c:pt idx="2480">
                  <c:v>6.6319128107572567E-3</c:v>
                </c:pt>
                <c:pt idx="2481">
                  <c:v>6.6247841694799803E-3</c:v>
                </c:pt>
                <c:pt idx="2482">
                  <c:v>6.617644513413623E-3</c:v>
                </c:pt>
                <c:pt idx="2483">
                  <c:v>6.6104938344846431E-3</c:v>
                </c:pt>
                <c:pt idx="2484">
                  <c:v>6.6033321245395626E-3</c:v>
                </c:pt>
                <c:pt idx="2485">
                  <c:v>6.5961593752650316E-3</c:v>
                </c:pt>
                <c:pt idx="2486">
                  <c:v>6.5889755785875082E-3</c:v>
                </c:pt>
                <c:pt idx="2487">
                  <c:v>6.5817807261137062E-3</c:v>
                </c:pt>
                <c:pt idx="2488">
                  <c:v>6.5745748099299561E-3</c:v>
                </c:pt>
                <c:pt idx="2489">
                  <c:v>6.5673578216429718E-3</c:v>
                </c:pt>
                <c:pt idx="2490">
                  <c:v>6.5601297530992753E-3</c:v>
                </c:pt>
                <c:pt idx="2491">
                  <c:v>6.5528905960654527E-3</c:v>
                </c:pt>
                <c:pt idx="2492">
                  <c:v>6.5456454248824514E-3</c:v>
                </c:pt>
                <c:pt idx="2493">
                  <c:v>6.5384120828770875E-3</c:v>
                </c:pt>
                <c:pt idx="2494">
                  <c:v>6.5311921910726767E-3</c:v>
                </c:pt>
                <c:pt idx="2495">
                  <c:v>6.5239857877585905E-3</c:v>
                </c:pt>
                <c:pt idx="2496">
                  <c:v>6.5167929120235613E-3</c:v>
                </c:pt>
                <c:pt idx="2497">
                  <c:v>6.5096136025566409E-3</c:v>
                </c:pt>
                <c:pt idx="2498">
                  <c:v>6.5024478978870093E-3</c:v>
                </c:pt>
                <c:pt idx="2499">
                  <c:v>6.4952958369435265E-3</c:v>
                </c:pt>
                <c:pt idx="2500">
                  <c:v>6.4881574582553725E-3</c:v>
                </c:pt>
                <c:pt idx="2501">
                  <c:v>6.4810328007514073E-3</c:v>
                </c:pt>
                <c:pt idx="2502">
                  <c:v>6.4739219031206829E-3</c:v>
                </c:pt>
                <c:pt idx="2503">
                  <c:v>6.4668248039723153E-3</c:v>
                </c:pt>
                <c:pt idx="2504">
                  <c:v>6.4597415421552284E-3</c:v>
                </c:pt>
                <c:pt idx="2505">
                  <c:v>6.4526721563584744E-3</c:v>
                </c:pt>
                <c:pt idx="2506">
                  <c:v>6.4436033975745488E-3</c:v>
                </c:pt>
                <c:pt idx="2507">
                  <c:v>6.4365658738907428E-3</c:v>
                </c:pt>
                <c:pt idx="2508">
                  <c:v>6.4305448546875255E-3</c:v>
                </c:pt>
                <c:pt idx="2509">
                  <c:v>6.4235333678563933E-3</c:v>
                </c:pt>
                <c:pt idx="2510">
                  <c:v>6.4165359562462498E-3</c:v>
                </c:pt>
                <c:pt idx="2511">
                  <c:v>6.409552658466211E-3</c:v>
                </c:pt>
                <c:pt idx="2512">
                  <c:v>6.402583513445137E-3</c:v>
                </c:pt>
                <c:pt idx="2513">
                  <c:v>6.3956285597921436E-3</c:v>
                </c:pt>
                <c:pt idx="2514">
                  <c:v>6.3886878362762189E-3</c:v>
                </c:pt>
                <c:pt idx="2515">
                  <c:v>6.3817613815064789E-3</c:v>
                </c:pt>
                <c:pt idx="2516">
                  <c:v>6.3748492344117835E-3</c:v>
                </c:pt>
                <c:pt idx="2517">
                  <c:v>6.3679514336012488E-3</c:v>
                </c:pt>
                <c:pt idx="2518">
                  <c:v>6.3610680177639267E-3</c:v>
                </c:pt>
                <c:pt idx="2519">
                  <c:v>6.3541990257487413E-3</c:v>
                </c:pt>
                <c:pt idx="2520">
                  <c:v>6.3473444963246806E-3</c:v>
                </c:pt>
                <c:pt idx="2521">
                  <c:v>6.3405044679409883E-3</c:v>
                </c:pt>
                <c:pt idx="2522">
                  <c:v>6.3336789795265247E-3</c:v>
                </c:pt>
                <c:pt idx="2523">
                  <c:v>6.3249247788021989E-3</c:v>
                </c:pt>
                <c:pt idx="2524">
                  <c:v>6.3191020742436876E-3</c:v>
                </c:pt>
                <c:pt idx="2525">
                  <c:v>6.3132901413887055E-3</c:v>
                </c:pt>
                <c:pt idx="2526">
                  <c:v>6.3065232001413563E-3</c:v>
                </c:pt>
                <c:pt idx="2527">
                  <c:v>6.2997709924683676E-3</c:v>
                </c:pt>
                <c:pt idx="2528">
                  <c:v>6.2930335570587914E-3</c:v>
                </c:pt>
                <c:pt idx="2529">
                  <c:v>6.2863109327615518E-3</c:v>
                </c:pt>
                <c:pt idx="2530">
                  <c:v>6.2796031582657008E-3</c:v>
                </c:pt>
                <c:pt idx="2531">
                  <c:v>6.2729102722602903E-3</c:v>
                </c:pt>
                <c:pt idx="2532">
                  <c:v>6.2662323135143083E-3</c:v>
                </c:pt>
                <c:pt idx="2533">
                  <c:v>6.2595693206368708E-3</c:v>
                </c:pt>
                <c:pt idx="2534">
                  <c:v>6.2529213325568378E-3</c:v>
                </c:pt>
                <c:pt idx="2535">
                  <c:v>6.2462883878833253E-3</c:v>
                </c:pt>
                <c:pt idx="2536">
                  <c:v>6.2396705253853213E-3</c:v>
                </c:pt>
                <c:pt idx="2537">
                  <c:v>6.2330677836719417E-3</c:v>
                </c:pt>
                <c:pt idx="2538">
                  <c:v>6.2264802016720466E-3</c:v>
                </c:pt>
                <c:pt idx="2539">
                  <c:v>6.219907817994752E-3</c:v>
                </c:pt>
                <c:pt idx="2540">
                  <c:v>6.2133506714090458E-3</c:v>
                </c:pt>
                <c:pt idx="2541">
                  <c:v>6.2068088006039801E-3</c:v>
                </c:pt>
                <c:pt idx="2542">
                  <c:v>6.2002822443485428E-3</c:v>
                </c:pt>
                <c:pt idx="2543">
                  <c:v>6.1937710413317859E-3</c:v>
                </c:pt>
                <c:pt idx="2544">
                  <c:v>6.1872752302427614E-3</c:v>
                </c:pt>
                <c:pt idx="2545">
                  <c:v>6.1807948499303933E-3</c:v>
                </c:pt>
                <c:pt idx="2546">
                  <c:v>6.1743299391636697E-3</c:v>
                </c:pt>
                <c:pt idx="2547">
                  <c:v>6.1678805364717704E-3</c:v>
                </c:pt>
                <c:pt idx="2548">
                  <c:v>6.1614466807036194E-3</c:v>
                </c:pt>
                <c:pt idx="2549">
                  <c:v>6.1550284105482689E-3</c:v>
                </c:pt>
                <c:pt idx="2550">
                  <c:v>6.1486257647747067E-3</c:v>
                </c:pt>
                <c:pt idx="2551">
                  <c:v>6.1422387820719848E-3</c:v>
                </c:pt>
                <c:pt idx="2552">
                  <c:v>6.1358675012090913E-3</c:v>
                </c:pt>
                <c:pt idx="2553">
                  <c:v>6.1295119608750781E-3</c:v>
                </c:pt>
                <c:pt idx="2554">
                  <c:v>6.1231721998389332E-3</c:v>
                </c:pt>
                <c:pt idx="2555">
                  <c:v>6.1168482567897087E-3</c:v>
                </c:pt>
                <c:pt idx="2556">
                  <c:v>6.1105401704963924E-3</c:v>
                </c:pt>
                <c:pt idx="2557">
                  <c:v>6.1042479798079086E-3</c:v>
                </c:pt>
                <c:pt idx="2558">
                  <c:v>6.0961814390925184E-3</c:v>
                </c:pt>
                <c:pt idx="2559">
                  <c:v>6.0899257261848305E-3</c:v>
                </c:pt>
                <c:pt idx="2560">
                  <c:v>6.0845764378925082E-3</c:v>
                </c:pt>
                <c:pt idx="2561">
                  <c:v>6.0783505122774528E-3</c:v>
                </c:pt>
                <c:pt idx="2562">
                  <c:v>6.0721406813080137E-3</c:v>
                </c:pt>
                <c:pt idx="2563">
                  <c:v>6.0659469837531788E-3</c:v>
                </c:pt>
                <c:pt idx="2564">
                  <c:v>6.0597694583819361E-3</c:v>
                </c:pt>
                <c:pt idx="2565">
                  <c:v>6.0536081437234657E-3</c:v>
                </c:pt>
                <c:pt idx="2566">
                  <c:v>6.0474630786266914E-3</c:v>
                </c:pt>
                <c:pt idx="2567">
                  <c:v>6.0413343018606014E-3</c:v>
                </c:pt>
                <c:pt idx="2568">
                  <c:v>6.0352218521142476E-3</c:v>
                </c:pt>
                <c:pt idx="2569">
                  <c:v>6.0291257681566179E-3</c:v>
                </c:pt>
                <c:pt idx="2570">
                  <c:v>6.0230460885968284E-3</c:v>
                </c:pt>
                <c:pt idx="2571">
                  <c:v>6.0169828522038671E-3</c:v>
                </c:pt>
                <c:pt idx="2572">
                  <c:v>6.0109360978266579E-3</c:v>
                </c:pt>
                <c:pt idx="2573">
                  <c:v>6.004905864154253E-3</c:v>
                </c:pt>
                <c:pt idx="2574">
                  <c:v>5.9964199705664356E-3</c:v>
                </c:pt>
                <c:pt idx="2575">
                  <c:v>5.9928951136001274E-3</c:v>
                </c:pt>
                <c:pt idx="2576">
                  <c:v>5.9860616861762139E-3</c:v>
                </c:pt>
                <c:pt idx="2577">
                  <c:v>5.9809509104535863E-3</c:v>
                </c:pt>
                <c:pt idx="2578">
                  <c:v>5.9750038609607259E-3</c:v>
                </c:pt>
                <c:pt idx="2579">
                  <c:v>5.9690735645467896E-3</c:v>
                </c:pt>
                <c:pt idx="2580">
                  <c:v>5.9631600599008294E-3</c:v>
                </c:pt>
                <c:pt idx="2581">
                  <c:v>5.9572633857918333E-3</c:v>
                </c:pt>
                <c:pt idx="2582">
                  <c:v>5.9513835809088533E-3</c:v>
                </c:pt>
                <c:pt idx="2583">
                  <c:v>5.9455206839409414E-3</c:v>
                </c:pt>
                <c:pt idx="2584">
                  <c:v>5.9396747335771494E-3</c:v>
                </c:pt>
                <c:pt idx="2585">
                  <c:v>5.9338457687463375E-3</c:v>
                </c:pt>
                <c:pt idx="2586">
                  <c:v>5.9280338280576217E-3</c:v>
                </c:pt>
                <c:pt idx="2587">
                  <c:v>5.9222389501201178E-3</c:v>
                </c:pt>
                <c:pt idx="2588">
                  <c:v>5.9164611739426221E-3</c:v>
                </c:pt>
                <c:pt idx="2589">
                  <c:v>5.9107005379743782E-3</c:v>
                </c:pt>
                <c:pt idx="2590">
                  <c:v>5.9049570810643104E-3</c:v>
                </c:pt>
                <c:pt idx="2591">
                  <c:v>5.8992308419814066E-3</c:v>
                </c:pt>
                <c:pt idx="2592">
                  <c:v>5.8935218594946548E-3</c:v>
                </c:pt>
                <c:pt idx="2593">
                  <c:v>5.8878301721332349E-3</c:v>
                </c:pt>
                <c:pt idx="2594">
                  <c:v>5.882155818826007E-3</c:v>
                </c:pt>
                <c:pt idx="2595">
                  <c:v>5.8764988381820871E-3</c:v>
                </c:pt>
                <c:pt idx="2596">
                  <c:v>5.8708592689704631E-3</c:v>
                </c:pt>
                <c:pt idx="2597">
                  <c:v>5.865237149960123E-3</c:v>
                </c:pt>
                <c:pt idx="2598">
                  <c:v>5.8596325198401189E-3</c:v>
                </c:pt>
                <c:pt idx="2599">
                  <c:v>5.8540454172995027E-3</c:v>
                </c:pt>
                <c:pt idx="2600">
                  <c:v>5.8484758811072624E-3</c:v>
                </c:pt>
                <c:pt idx="2601">
                  <c:v>5.842923950032386E-3</c:v>
                </c:pt>
                <c:pt idx="2602">
                  <c:v>5.8373896626839894E-3</c:v>
                </c:pt>
                <c:pt idx="2603">
                  <c:v>5.8318730579909328E-3</c:v>
                </c:pt>
                <c:pt idx="2604">
                  <c:v>5.826374174482396E-3</c:v>
                </c:pt>
                <c:pt idx="2605">
                  <c:v>5.8208930510073031E-3</c:v>
                </c:pt>
                <c:pt idx="2606">
                  <c:v>5.8154297262547061E-3</c:v>
                </c:pt>
                <c:pt idx="2607">
                  <c:v>5.8099842389136569E-3</c:v>
                </c:pt>
                <c:pt idx="2608">
                  <c:v>5.8045566278330796E-3</c:v>
                </c:pt>
                <c:pt idx="2609">
                  <c:v>5.7991469316220901E-3</c:v>
                </c:pt>
                <c:pt idx="2610">
                  <c:v>5.7915432399457956E-3</c:v>
                </c:pt>
                <c:pt idx="2611">
                  <c:v>5.7861770403278001E-3</c:v>
                </c:pt>
                <c:pt idx="2612">
                  <c:v>5.7822620911363032E-3</c:v>
                </c:pt>
                <c:pt idx="2613">
                  <c:v>5.7769270264262929E-3</c:v>
                </c:pt>
                <c:pt idx="2614">
                  <c:v>5.7716100758664624E-3</c:v>
                </c:pt>
                <c:pt idx="2615">
                  <c:v>5.7663112779859915E-3</c:v>
                </c:pt>
                <c:pt idx="2616">
                  <c:v>5.7610306717936766E-3</c:v>
                </c:pt>
                <c:pt idx="2617">
                  <c:v>5.7557682957387613E-3</c:v>
                </c:pt>
                <c:pt idx="2618">
                  <c:v>5.7505241888300418E-3</c:v>
                </c:pt>
                <c:pt idx="2619">
                  <c:v>5.745298389516762E-3</c:v>
                </c:pt>
                <c:pt idx="2620">
                  <c:v>5.7400909367277819E-3</c:v>
                </c:pt>
                <c:pt idx="2621">
                  <c:v>5.7349018691521536E-3</c:v>
                </c:pt>
                <c:pt idx="2622">
                  <c:v>5.729731225558865E-3</c:v>
                </c:pt>
                <c:pt idx="2623">
                  <c:v>5.7232927366648312E-3</c:v>
                </c:pt>
                <c:pt idx="2624">
                  <c:v>5.716520155321092E-3</c:v>
                </c:pt>
                <c:pt idx="2625">
                  <c:v>5.711415627480676E-3</c:v>
                </c:pt>
                <c:pt idx="2626">
                  <c:v>5.7063297007609037E-3</c:v>
                </c:pt>
                <c:pt idx="2627">
                  <c:v>5.7012624136909551E-3</c:v>
                </c:pt>
                <c:pt idx="2628">
                  <c:v>5.6954941021825078E-3</c:v>
                </c:pt>
                <c:pt idx="2629">
                  <c:v>5.6911839134166087E-3</c:v>
                </c:pt>
                <c:pt idx="2630">
                  <c:v>5.6861727776702509E-3</c:v>
                </c:pt>
                <c:pt idx="2631">
                  <c:v>5.6811804367296048E-3</c:v>
                </c:pt>
                <c:pt idx="2632">
                  <c:v>5.6762069290439143E-3</c:v>
                </c:pt>
                <c:pt idx="2633">
                  <c:v>5.6712522934621035E-3</c:v>
                </c:pt>
                <c:pt idx="2634">
                  <c:v>5.6663165686732242E-3</c:v>
                </c:pt>
                <c:pt idx="2635">
                  <c:v>5.6613997933663285E-3</c:v>
                </c:pt>
                <c:pt idx="2636">
                  <c:v>5.6565020063104043E-3</c:v>
                </c:pt>
                <c:pt idx="2637">
                  <c:v>5.6516232463543759E-3</c:v>
                </c:pt>
                <c:pt idx="2638">
                  <c:v>5.6467635519474868E-3</c:v>
                </c:pt>
                <c:pt idx="2639">
                  <c:v>5.6419229620985334E-3</c:v>
                </c:pt>
                <c:pt idx="2640">
                  <c:v>5.6371015154166315E-3</c:v>
                </c:pt>
                <c:pt idx="2641">
                  <c:v>5.6322992505908331E-3</c:v>
                </c:pt>
                <c:pt idx="2642">
                  <c:v>5.6275162065499984E-3</c:v>
                </c:pt>
                <c:pt idx="2643">
                  <c:v>5.6227524217433711E-3</c:v>
                </c:pt>
                <c:pt idx="2644">
                  <c:v>5.6180079350198753E-3</c:v>
                </c:pt>
                <c:pt idx="2645">
                  <c:v>5.613282785148499E-3</c:v>
                </c:pt>
                <c:pt idx="2646">
                  <c:v>5.6085770108182942E-3</c:v>
                </c:pt>
                <c:pt idx="2647">
                  <c:v>5.6038906507982489E-3</c:v>
                </c:pt>
                <c:pt idx="2648">
                  <c:v>5.5992237437774151E-3</c:v>
                </c:pt>
                <c:pt idx="2649">
                  <c:v>5.5945763285247807E-3</c:v>
                </c:pt>
                <c:pt idx="2650">
                  <c:v>5.5899484436494618E-3</c:v>
                </c:pt>
                <c:pt idx="2651">
                  <c:v>5.5853401280003823E-3</c:v>
                </c:pt>
                <c:pt idx="2652">
                  <c:v>5.5807514203465303E-3</c:v>
                </c:pt>
                <c:pt idx="2653">
                  <c:v>5.5761823592970217E-3</c:v>
                </c:pt>
                <c:pt idx="2654">
                  <c:v>5.5716329835409084E-3</c:v>
                </c:pt>
                <c:pt idx="2655">
                  <c:v>5.5671033320869867E-3</c:v>
                </c:pt>
                <c:pt idx="2656">
                  <c:v>5.5625934433845003E-3</c:v>
                </c:pt>
                <c:pt idx="2657">
                  <c:v>5.5581033562024373E-3</c:v>
                </c:pt>
                <c:pt idx="2658">
                  <c:v>5.5536331093897218E-3</c:v>
                </c:pt>
                <c:pt idx="2659">
                  <c:v>5.5491827415554695E-3</c:v>
                </c:pt>
                <c:pt idx="2660">
                  <c:v>5.5447522915486047E-3</c:v>
                </c:pt>
                <c:pt idx="2661">
                  <c:v>5.5403417978983072E-3</c:v>
                </c:pt>
                <c:pt idx="2662">
                  <c:v>5.5344307097193735E-3</c:v>
                </c:pt>
                <c:pt idx="2663">
                  <c:v>5.5309581208629055E-3</c:v>
                </c:pt>
                <c:pt idx="2664">
                  <c:v>5.5272304434961228E-3</c:v>
                </c:pt>
                <c:pt idx="2665">
                  <c:v>5.5229001632017827E-3</c:v>
                </c:pt>
                <c:pt idx="2666">
                  <c:v>5.5185900330290139E-3</c:v>
                </c:pt>
                <c:pt idx="2667">
                  <c:v>5.5143000917468044E-3</c:v>
                </c:pt>
                <c:pt idx="2668">
                  <c:v>5.5100303779642701E-3</c:v>
                </c:pt>
                <c:pt idx="2669">
                  <c:v>5.5057809305303351E-3</c:v>
                </c:pt>
                <c:pt idx="2670">
                  <c:v>5.5015517882139875E-3</c:v>
                </c:pt>
                <c:pt idx="2671">
                  <c:v>5.497342989544407E-3</c:v>
                </c:pt>
                <c:pt idx="2672">
                  <c:v>5.4931545735303899E-3</c:v>
                </c:pt>
                <c:pt idx="2673">
                  <c:v>5.4889865787011161E-3</c:v>
                </c:pt>
                <c:pt idx="2674">
                  <c:v>5.4848390438255734E-3</c:v>
                </c:pt>
                <c:pt idx="2675">
                  <c:v>5.48071200767275E-3</c:v>
                </c:pt>
                <c:pt idx="2676">
                  <c:v>5.4766055089316978E-3</c:v>
                </c:pt>
                <c:pt idx="2677">
                  <c:v>5.4725195862914688E-3</c:v>
                </c:pt>
                <c:pt idx="2678">
                  <c:v>5.4672965539648288E-3</c:v>
                </c:pt>
                <c:pt idx="2679">
                  <c:v>5.4644096243894325E-3</c:v>
                </c:pt>
                <c:pt idx="2680">
                  <c:v>5.4603856627455372E-3</c:v>
                </c:pt>
                <c:pt idx="2681">
                  <c:v>5.456382432118545E-3</c:v>
                </c:pt>
                <c:pt idx="2682">
                  <c:v>5.4523999711175719E-3</c:v>
                </c:pt>
                <c:pt idx="2683">
                  <c:v>5.448438318751414E-3</c:v>
                </c:pt>
                <c:pt idx="2684">
                  <c:v>5.4444975137091234E-3</c:v>
                </c:pt>
                <c:pt idx="2685">
                  <c:v>5.4405775945198798E-3</c:v>
                </c:pt>
                <c:pt idx="2686">
                  <c:v>5.4366786001924794E-3</c:v>
                </c:pt>
                <c:pt idx="2687">
                  <c:v>5.4328005692561021E-3</c:v>
                </c:pt>
                <c:pt idx="2688">
                  <c:v>5.4289435403997999E-3</c:v>
                </c:pt>
                <c:pt idx="2689">
                  <c:v>5.4251075525524328E-3</c:v>
                </c:pt>
                <c:pt idx="2690">
                  <c:v>5.4212926443231169E-3</c:v>
                </c:pt>
                <c:pt idx="2691">
                  <c:v>5.417498854400904E-3</c:v>
                </c:pt>
                <c:pt idx="2692">
                  <c:v>5.4137262216347182E-3</c:v>
                </c:pt>
                <c:pt idx="2693">
                  <c:v>5.4099747846336754E-3</c:v>
                </c:pt>
                <c:pt idx="2694">
                  <c:v>5.4062445822466998E-3</c:v>
                </c:pt>
                <c:pt idx="2695">
                  <c:v>5.4025356530829072E-3</c:v>
                </c:pt>
                <c:pt idx="2696">
                  <c:v>5.3988480359912216E-3</c:v>
                </c:pt>
                <c:pt idx="2697">
                  <c:v>5.3951817695807591E-3</c:v>
                </c:pt>
                <c:pt idx="2698">
                  <c:v>5.3915368926205076E-3</c:v>
                </c:pt>
                <c:pt idx="2699">
                  <c:v>5.3879134438794551E-3</c:v>
                </c:pt>
                <c:pt idx="2700">
                  <c:v>5.3843114621265897E-3</c:v>
                </c:pt>
                <c:pt idx="2701">
                  <c:v>5.3807309859710273E-3</c:v>
                </c:pt>
                <c:pt idx="2702">
                  <c:v>5.3771720541018198E-3</c:v>
                </c:pt>
                <c:pt idx="2703">
                  <c:v>5.3736347054478273E-3</c:v>
                </c:pt>
                <c:pt idx="2704">
                  <c:v>5.3701189786181658E-3</c:v>
                </c:pt>
                <c:pt idx="2705">
                  <c:v>5.3666249123818233E-3</c:v>
                </c:pt>
                <c:pt idx="2706">
                  <c:v>5.3631525455077877E-3</c:v>
                </c:pt>
                <c:pt idx="2707">
                  <c:v>5.359701916445303E-3</c:v>
                </c:pt>
                <c:pt idx="2708">
                  <c:v>5.3562730642831013E-3</c:v>
                </c:pt>
                <c:pt idx="2709">
                  <c:v>5.3528660277102347E-3</c:v>
                </c:pt>
                <c:pt idx="2710">
                  <c:v>5.3494808451759468E-3</c:v>
                </c:pt>
                <c:pt idx="2711">
                  <c:v>5.3461175556890339E-3</c:v>
                </c:pt>
                <c:pt idx="2712">
                  <c:v>5.3427761978586119E-3</c:v>
                </c:pt>
                <c:pt idx="2713">
                  <c:v>5.3394568103737328E-3</c:v>
                </c:pt>
                <c:pt idx="2714">
                  <c:v>5.3361594320833206E-3</c:v>
                </c:pt>
                <c:pt idx="2715">
                  <c:v>5.3328841015964912E-3</c:v>
                </c:pt>
                <c:pt idx="2716">
                  <c:v>5.3296308577621687E-3</c:v>
                </c:pt>
                <c:pt idx="2717">
                  <c:v>5.3263997392694051E-3</c:v>
                </c:pt>
                <c:pt idx="2718">
                  <c:v>5.3231907848072524E-3</c:v>
                </c:pt>
                <c:pt idx="2719">
                  <c:v>5.3200040330647624E-3</c:v>
                </c:pt>
                <c:pt idx="2720">
                  <c:v>5.3168395228908594E-3</c:v>
                </c:pt>
                <c:pt idx="2721">
                  <c:v>5.3136972929745951E-3</c:v>
                </c:pt>
                <c:pt idx="2722">
                  <c:v>5.3105773819250857E-3</c:v>
                </c:pt>
                <c:pt idx="2723">
                  <c:v>5.3074798286711911E-3</c:v>
                </c:pt>
                <c:pt idx="2724">
                  <c:v>5.3044046718220272E-3</c:v>
                </c:pt>
                <c:pt idx="2725">
                  <c:v>5.3013519500666462E-3</c:v>
                </c:pt>
                <c:pt idx="2726">
                  <c:v>5.2983217021740359E-3</c:v>
                </c:pt>
                <c:pt idx="2727">
                  <c:v>5.2953139669931204E-3</c:v>
                </c:pt>
                <c:pt idx="2728">
                  <c:v>5.2923287831330157E-3</c:v>
                </c:pt>
                <c:pt idx="2729">
                  <c:v>5.288523888573593E-3</c:v>
                </c:pt>
                <c:pt idx="2730">
                  <c:v>5.2864262242913185E-3</c:v>
                </c:pt>
                <c:pt idx="2731">
                  <c:v>5.283508926847702E-3</c:v>
                </c:pt>
                <c:pt idx="2732">
                  <c:v>5.2806143357209123E-3</c:v>
                </c:pt>
                <c:pt idx="2733">
                  <c:v>5.2777424894401292E-3</c:v>
                </c:pt>
                <c:pt idx="2734">
                  <c:v>5.274893427014149E-3</c:v>
                </c:pt>
                <c:pt idx="2735">
                  <c:v>5.2720671868922153E-3</c:v>
                </c:pt>
                <c:pt idx="2736">
                  <c:v>5.2692638080831244E-3</c:v>
                </c:pt>
                <c:pt idx="2737">
                  <c:v>5.2664833289561841E-3</c:v>
                </c:pt>
                <c:pt idx="2738">
                  <c:v>5.2637257886800626E-3</c:v>
                </c:pt>
                <c:pt idx="2739">
                  <c:v>5.2609912257839397E-3</c:v>
                </c:pt>
                <c:pt idx="2740">
                  <c:v>5.2582796788769315E-3</c:v>
                </c:pt>
                <c:pt idx="2741">
                  <c:v>5.2555911868079619E-3</c:v>
                </c:pt>
                <c:pt idx="2742">
                  <c:v>5.2529257882660829E-3</c:v>
                </c:pt>
                <c:pt idx="2743">
                  <c:v>5.2502835221002186E-3</c:v>
                </c:pt>
                <c:pt idx="2744">
                  <c:v>5.247664426919485E-3</c:v>
                </c:pt>
                <c:pt idx="2745">
                  <c:v>5.2450685414129339E-3</c:v>
                </c:pt>
                <c:pt idx="2746">
                  <c:v>5.2424959043495534E-3</c:v>
                </c:pt>
                <c:pt idx="2747">
                  <c:v>5.2399465546582036E-3</c:v>
                </c:pt>
                <c:pt idx="2748">
                  <c:v>5.2374205307081922E-3</c:v>
                </c:pt>
                <c:pt idx="2749">
                  <c:v>5.2349178715083156E-3</c:v>
                </c:pt>
                <c:pt idx="2750">
                  <c:v>5.2324386157476255E-3</c:v>
                </c:pt>
                <c:pt idx="2751">
                  <c:v>5.2299828020352379E-3</c:v>
                </c:pt>
                <c:pt idx="2752">
                  <c:v>5.2275504691401409E-3</c:v>
                </c:pt>
                <c:pt idx="2753">
                  <c:v>5.2251416558313224E-3</c:v>
                </c:pt>
                <c:pt idx="2754">
                  <c:v>5.2227564008777705E-3</c:v>
                </c:pt>
                <c:pt idx="2755">
                  <c:v>5.2203947428886011E-3</c:v>
                </c:pt>
                <c:pt idx="2756">
                  <c:v>5.2180567206328021E-3</c:v>
                </c:pt>
                <c:pt idx="2757">
                  <c:v>5.2157423730392338E-3</c:v>
                </c:pt>
                <c:pt idx="2758">
                  <c:v>5.2134517385571399E-3</c:v>
                </c:pt>
                <c:pt idx="2759">
                  <c:v>5.2111848560354446E-3</c:v>
                </c:pt>
                <c:pt idx="2760">
                  <c:v>5.2089417642431357E-3</c:v>
                </c:pt>
                <c:pt idx="2761">
                  <c:v>5.2067225017093932E-3</c:v>
                </c:pt>
                <c:pt idx="2762">
                  <c:v>5.2045271074430133E-3</c:v>
                </c:pt>
                <c:pt idx="2763">
                  <c:v>5.2023556199731757E-3</c:v>
                </c:pt>
                <c:pt idx="2764">
                  <c:v>5.2002080782287408E-3</c:v>
                </c:pt>
                <c:pt idx="2765">
                  <c:v>5.1980845207388882E-3</c:v>
                </c:pt>
                <c:pt idx="2766">
                  <c:v>5.1956870161440349E-3</c:v>
                </c:pt>
                <c:pt idx="2767">
                  <c:v>5.1939095135988822E-3</c:v>
                </c:pt>
                <c:pt idx="2768">
                  <c:v>5.1918581414867049E-3</c:v>
                </c:pt>
                <c:pt idx="2769">
                  <c:v>5.189830908625126E-3</c:v>
                </c:pt>
                <c:pt idx="2770">
                  <c:v>5.1878278537031974E-3</c:v>
                </c:pt>
                <c:pt idx="2771">
                  <c:v>5.1858490154899073E-3</c:v>
                </c:pt>
                <c:pt idx="2772">
                  <c:v>5.1838944326743075E-3</c:v>
                </c:pt>
                <c:pt idx="2773">
                  <c:v>5.1819641440253861E-3</c:v>
                </c:pt>
                <c:pt idx="2774">
                  <c:v>5.1800581883121311E-3</c:v>
                </c:pt>
                <c:pt idx="2775">
                  <c:v>5.1781766042235944E-3</c:v>
                </c:pt>
                <c:pt idx="2776">
                  <c:v>5.1763194305287641E-3</c:v>
                </c:pt>
                <c:pt idx="2777">
                  <c:v>5.17448670575682E-3</c:v>
                </c:pt>
                <c:pt idx="2778">
                  <c:v>5.1726784689165584E-3</c:v>
                </c:pt>
                <c:pt idx="2779">
                  <c:v>5.1703896373922476E-3</c:v>
                </c:pt>
                <c:pt idx="2780">
                  <c:v>5.169135613547482E-3</c:v>
                </c:pt>
                <c:pt idx="2781">
                  <c:v>5.1674010724767072E-3</c:v>
                </c:pt>
                <c:pt idx="2782">
                  <c:v>5.1656911740938227E-3</c:v>
                </c:pt>
                <c:pt idx="2783">
                  <c:v>5.1640059572477526E-3</c:v>
                </c:pt>
                <c:pt idx="2784">
                  <c:v>5.1621102669230368E-3</c:v>
                </c:pt>
                <c:pt idx="2785">
                  <c:v>5.1607097228423271E-3</c:v>
                </c:pt>
                <c:pt idx="2786">
                  <c:v>5.1590987826610757E-3</c:v>
                </c:pt>
                <c:pt idx="2787">
                  <c:v>5.1575126789327186E-3</c:v>
                </c:pt>
                <c:pt idx="2788">
                  <c:v>5.1559514501864356E-3</c:v>
                </c:pt>
                <c:pt idx="2789">
                  <c:v>5.154415135431023E-3</c:v>
                </c:pt>
                <c:pt idx="2790">
                  <c:v>5.1529037731956606E-3</c:v>
                </c:pt>
                <c:pt idx="2791">
                  <c:v>5.1514174022493364E-3</c:v>
                </c:pt>
                <c:pt idx="2792">
                  <c:v>5.1499560612811024E-3</c:v>
                </c:pt>
                <c:pt idx="2793">
                  <c:v>5.1485197891398826E-3</c:v>
                </c:pt>
                <c:pt idx="2794">
                  <c:v>5.147108624434793E-3</c:v>
                </c:pt>
                <c:pt idx="2795">
                  <c:v>5.1457226058548855E-3</c:v>
                </c:pt>
                <c:pt idx="2796">
                  <c:v>5.1443617724089563E-3</c:v>
                </c:pt>
                <c:pt idx="2797">
                  <c:v>5.1430261624663132E-3</c:v>
                </c:pt>
                <c:pt idx="2798">
                  <c:v>5.1417158150357523E-3</c:v>
                </c:pt>
                <c:pt idx="2799">
                  <c:v>5.1404307685665174E-3</c:v>
                </c:pt>
                <c:pt idx="2800">
                  <c:v>5.1391710621473408E-3</c:v>
                </c:pt>
                <c:pt idx="2801">
                  <c:v>5.1379367342274662E-3</c:v>
                </c:pt>
                <c:pt idx="2802">
                  <c:v>5.1367278235758818E-3</c:v>
                </c:pt>
                <c:pt idx="2803">
                  <c:v>5.1355443691214475E-3</c:v>
                </c:pt>
                <c:pt idx="2804">
                  <c:v>5.1343864093134073E-3</c:v>
                </c:pt>
                <c:pt idx="2805">
                  <c:v>5.1332539831605573E-3</c:v>
                </c:pt>
                <c:pt idx="2806">
                  <c:v>5.1321471291121412E-3</c:v>
                </c:pt>
                <c:pt idx="2807">
                  <c:v>5.1310658860170832E-3</c:v>
                </c:pt>
                <c:pt idx="2808">
                  <c:v>5.1300102927243074E-3</c:v>
                </c:pt>
                <c:pt idx="2809">
                  <c:v>5.1289803876830575E-3</c:v>
                </c:pt>
                <c:pt idx="2810">
                  <c:v>5.1279762099820658E-3</c:v>
                </c:pt>
                <c:pt idx="2811">
                  <c:v>5.1269977980705761E-3</c:v>
                </c:pt>
                <c:pt idx="2812">
                  <c:v>5.1260451907975124E-3</c:v>
                </c:pt>
                <c:pt idx="2813">
                  <c:v>5.1251184267719907E-3</c:v>
                </c:pt>
                <c:pt idx="2814">
                  <c:v>5.1242175449228711E-3</c:v>
                </c:pt>
                <c:pt idx="2815">
                  <c:v>5.1233425837793334E-3</c:v>
                </c:pt>
                <c:pt idx="2816">
                  <c:v>5.1224935823501738E-3</c:v>
                </c:pt>
                <c:pt idx="2817">
                  <c:v>5.1216705789247641E-3</c:v>
                </c:pt>
                <c:pt idx="2818">
                  <c:v>5.1206506957868214E-3</c:v>
                </c:pt>
                <c:pt idx="2819">
                  <c:v>5.1198872624702574E-3</c:v>
                </c:pt>
                <c:pt idx="2820">
                  <c:v>5.1192536835209523E-3</c:v>
                </c:pt>
                <c:pt idx="2821">
                  <c:v>5.1185387998486931E-3</c:v>
                </c:pt>
                <c:pt idx="2822">
                  <c:v>5.1178501137805199E-3</c:v>
                </c:pt>
                <c:pt idx="2823">
                  <c:v>5.1171876637656766E-3</c:v>
                </c:pt>
                <c:pt idx="2824">
                  <c:v>5.1165514886530872E-3</c:v>
                </c:pt>
                <c:pt idx="2825">
                  <c:v>5.1159416271318037E-3</c:v>
                </c:pt>
                <c:pt idx="2826">
                  <c:v>5.1153581181306862E-3</c:v>
                </c:pt>
                <c:pt idx="2827">
                  <c:v>5.1148010000989785E-3</c:v>
                </c:pt>
                <c:pt idx="2828">
                  <c:v>5.1142703118856048E-3</c:v>
                </c:pt>
                <c:pt idx="2829">
                  <c:v>5.1137660922595529E-3</c:v>
                </c:pt>
                <c:pt idx="2830">
                  <c:v>5.1132883799098749E-3</c:v>
                </c:pt>
                <c:pt idx="2831">
                  <c:v>5.1128372136055589E-3</c:v>
                </c:pt>
                <c:pt idx="2832">
                  <c:v>5.1124126318757845E-3</c:v>
                </c:pt>
                <c:pt idx="2833">
                  <c:v>5.1120146738092842E-3</c:v>
                </c:pt>
                <c:pt idx="2834">
                  <c:v>5.1115421958325413E-3</c:v>
                </c:pt>
                <c:pt idx="2835">
                  <c:v>5.1112987827828249E-3</c:v>
                </c:pt>
                <c:pt idx="2836">
                  <c:v>5.1109377046554272E-3</c:v>
                </c:pt>
                <c:pt idx="2837">
                  <c:v>5.110689850518213E-3</c:v>
                </c:pt>
                <c:pt idx="2838">
                  <c:v>5.1104255906242457E-3</c:v>
                </c:pt>
                <c:pt idx="2839">
                  <c:v>5.1101881866877363E-3</c:v>
                </c:pt>
                <c:pt idx="2840">
                  <c:v>5.1099776771579286E-3</c:v>
                </c:pt>
                <c:pt idx="2841">
                  <c:v>5.1097941011235548E-3</c:v>
                </c:pt>
                <c:pt idx="2842">
                  <c:v>5.1096374970338587E-3</c:v>
                </c:pt>
                <c:pt idx="2843">
                  <c:v>5.1095079036578284E-3</c:v>
                </c:pt>
                <c:pt idx="2844">
                  <c:v>5.1094053598443878E-3</c:v>
                </c:pt>
                <c:pt idx="2845">
                  <c:v>5.109329904282589E-3</c:v>
                </c:pt>
                <c:pt idx="2846">
                  <c:v>5.109281575661484E-3</c:v>
                </c:pt>
                <c:pt idx="2847">
                  <c:v>5.1092604126701247E-3</c:v>
                </c:pt>
                <c:pt idx="2848">
                  <c:v>5.1092664541574351E-3</c:v>
                </c:pt>
                <c:pt idx="2849">
                  <c:v>5.1092997388124672E-3</c:v>
                </c:pt>
                <c:pt idx="2850">
                  <c:v>5.109360305244337E-3</c:v>
                </c:pt>
                <c:pt idx="2851">
                  <c:v>5.1094481923019686E-3</c:v>
                </c:pt>
                <c:pt idx="2852">
                  <c:v>5.1095634387543498E-3</c:v>
                </c:pt>
                <c:pt idx="2853">
                  <c:v>5.1097060832105967E-3</c:v>
                </c:pt>
                <c:pt idx="2854">
                  <c:v>5.1098761645196333E-3</c:v>
                </c:pt>
                <c:pt idx="2855">
                  <c:v>5.1100737212905756E-3</c:v>
                </c:pt>
                <c:pt idx="2856">
                  <c:v>5.1102987923723475E-3</c:v>
                </c:pt>
                <c:pt idx="2857">
                  <c:v>5.1105514163740651E-3</c:v>
                </c:pt>
                <c:pt idx="2858">
                  <c:v>5.1108316321446523E-3</c:v>
                </c:pt>
                <c:pt idx="2859">
                  <c:v>5.1111394783731612E-3</c:v>
                </c:pt>
                <c:pt idx="2860">
                  <c:v>5.1114749937486437E-3</c:v>
                </c:pt>
                <c:pt idx="2861">
                  <c:v>5.1118382169601517E-3</c:v>
                </c:pt>
                <c:pt idx="2862">
                  <c:v>5.1122291868566094E-3</c:v>
                </c:pt>
                <c:pt idx="2863">
                  <c:v>5.1126479421270687E-3</c:v>
                </c:pt>
                <c:pt idx="2864">
                  <c:v>5.1130945214605816E-3</c:v>
                </c:pt>
                <c:pt idx="2865">
                  <c:v>5.1135689636261361E-3</c:v>
                </c:pt>
                <c:pt idx="2866">
                  <c:v>5.1140713073927202E-3</c:v>
                </c:pt>
                <c:pt idx="2867">
                  <c:v>5.1146015914493859E-3</c:v>
                </c:pt>
                <c:pt idx="2868">
                  <c:v>5.1151598544851851E-3</c:v>
                </c:pt>
                <c:pt idx="2869">
                  <c:v>5.1157461352691058E-3</c:v>
                </c:pt>
                <c:pt idx="2870">
                  <c:v>5.1165411560383234E-3</c:v>
                </c:pt>
                <c:pt idx="2871">
                  <c:v>5.1171916227588099E-3</c:v>
                </c:pt>
                <c:pt idx="2872">
                  <c:v>5.1177715654127098E-3</c:v>
                </c:pt>
                <c:pt idx="2873">
                  <c:v>5.1184743322973958E-3</c:v>
                </c:pt>
                <c:pt idx="2874">
                  <c:v>5.1192053160509232E-3</c:v>
                </c:pt>
                <c:pt idx="2875">
                  <c:v>5.1199645555222162E-3</c:v>
                </c:pt>
                <c:pt idx="2876">
                  <c:v>5.1207520893203906E-3</c:v>
                </c:pt>
                <c:pt idx="2877">
                  <c:v>5.1215679562144345E-3</c:v>
                </c:pt>
                <c:pt idx="2878">
                  <c:v>5.1224121950532719E-3</c:v>
                </c:pt>
                <c:pt idx="2879">
                  <c:v>5.1232848444460188E-3</c:v>
                </c:pt>
                <c:pt idx="2880">
                  <c:v>5.1241859430817271E-3</c:v>
                </c:pt>
                <c:pt idx="2881">
                  <c:v>5.1251155298093209E-3</c:v>
                </c:pt>
                <c:pt idx="2882">
                  <c:v>5.1260736432379161E-3</c:v>
                </c:pt>
                <c:pt idx="2883">
                  <c:v>5.1270603222164368E-3</c:v>
                </c:pt>
                <c:pt idx="2884">
                  <c:v>5.1280756054339349E-3</c:v>
                </c:pt>
                <c:pt idx="2885">
                  <c:v>5.1296489923480237E-3</c:v>
                </c:pt>
                <c:pt idx="2886">
                  <c:v>5.1301921395019434E-3</c:v>
                </c:pt>
                <c:pt idx="2887">
                  <c:v>5.1312934677305577E-3</c:v>
                </c:pt>
                <c:pt idx="2888">
                  <c:v>5.1325420375381015E-3</c:v>
                </c:pt>
                <c:pt idx="2889">
                  <c:v>5.1337503485093805E-3</c:v>
                </c:pt>
                <c:pt idx="2890">
                  <c:v>5.1349421929725025E-3</c:v>
                </c:pt>
                <c:pt idx="2891">
                  <c:v>5.136162918413234E-3</c:v>
                </c:pt>
                <c:pt idx="2892">
                  <c:v>5.1374125634406909E-3</c:v>
                </c:pt>
                <c:pt idx="2893">
                  <c:v>5.138691166743925E-3</c:v>
                </c:pt>
                <c:pt idx="2894">
                  <c:v>5.1399987672517966E-3</c:v>
                </c:pt>
                <c:pt idx="2895">
                  <c:v>5.1413354033336134E-3</c:v>
                </c:pt>
                <c:pt idx="2896">
                  <c:v>5.1427011141580437E-3</c:v>
                </c:pt>
                <c:pt idx="2897">
                  <c:v>5.1440959380943951E-3</c:v>
                </c:pt>
                <c:pt idx="2898">
                  <c:v>5.145519914071528E-3</c:v>
                </c:pt>
                <c:pt idx="2899">
                  <c:v>5.1469730806985581E-3</c:v>
                </c:pt>
                <c:pt idx="2900">
                  <c:v>5.1484554767444735E-3</c:v>
                </c:pt>
                <c:pt idx="2901">
                  <c:v>5.1499671409782621E-3</c:v>
                </c:pt>
                <c:pt idx="2902">
                  <c:v>5.1515081122488482E-3</c:v>
                </c:pt>
                <c:pt idx="2903">
                  <c:v>5.1530784289255394E-3</c:v>
                </c:pt>
                <c:pt idx="2904">
                  <c:v>5.1546781300970679E-3</c:v>
                </c:pt>
                <c:pt idx="2905">
                  <c:v>5.1563072542926136E-3</c:v>
                </c:pt>
                <c:pt idx="2906">
                  <c:v>5.1579658403611006E-3</c:v>
                </c:pt>
                <c:pt idx="2907">
                  <c:v>5.1596539269915809E-3</c:v>
                </c:pt>
                <c:pt idx="2908">
                  <c:v>5.1613715528731063E-3</c:v>
                </c:pt>
                <c:pt idx="2909">
                  <c:v>5.163118756774665E-3</c:v>
                </c:pt>
                <c:pt idx="2910">
                  <c:v>5.164895577465245E-3</c:v>
                </c:pt>
                <c:pt idx="2911">
                  <c:v>5.1667020535539621E-3</c:v>
                </c:pt>
                <c:pt idx="2912">
                  <c:v>5.1685382238897404E-3</c:v>
                </c:pt>
                <c:pt idx="2913">
                  <c:v>5.1704041270816958E-3</c:v>
                </c:pt>
                <c:pt idx="2914">
                  <c:v>5.1722998019787525E-3</c:v>
                </c:pt>
                <c:pt idx="2915">
                  <c:v>5.1742252873498984E-3</c:v>
                </c:pt>
                <c:pt idx="2916">
                  <c:v>5.1761806218042494E-3</c:v>
                </c:pt>
                <c:pt idx="2917">
                  <c:v>5.1781658440308576E-3</c:v>
                </c:pt>
                <c:pt idx="2918">
                  <c:v>5.1801809929585829E-3</c:v>
                </c:pt>
                <c:pt idx="2919">
                  <c:v>5.1822261071166054E-3</c:v>
                </c:pt>
                <c:pt idx="2920">
                  <c:v>5.1843012252739129E-3</c:v>
                </c:pt>
                <c:pt idx="2921">
                  <c:v>5.1864063863593657E-3</c:v>
                </c:pt>
                <c:pt idx="2922">
                  <c:v>5.1897752883167669E-3</c:v>
                </c:pt>
                <c:pt idx="2923">
                  <c:v>5.1919578800241339E-3</c:v>
                </c:pt>
                <c:pt idx="2924">
                  <c:v>5.1936104803473881E-3</c:v>
                </c:pt>
                <c:pt idx="2925">
                  <c:v>5.1958448995303996E-3</c:v>
                </c:pt>
                <c:pt idx="2926">
                  <c:v>5.1981095670772248E-3</c:v>
                </c:pt>
                <c:pt idx="2927">
                  <c:v>5.2004045217834971E-3</c:v>
                </c:pt>
                <c:pt idx="2928">
                  <c:v>5.2027298023382684E-3</c:v>
                </c:pt>
                <c:pt idx="2929">
                  <c:v>5.2050854474838815E-3</c:v>
                </c:pt>
                <c:pt idx="2930">
                  <c:v>5.2074714959626789E-3</c:v>
                </c:pt>
                <c:pt idx="2931">
                  <c:v>5.209887986490358E-3</c:v>
                </c:pt>
                <c:pt idx="2932">
                  <c:v>5.2123349578092615E-3</c:v>
                </c:pt>
                <c:pt idx="2933">
                  <c:v>5.2148124486350866E-3</c:v>
                </c:pt>
                <c:pt idx="2934">
                  <c:v>5.2173204977368215E-3</c:v>
                </c:pt>
                <c:pt idx="2935">
                  <c:v>5.2208805865738839E-3</c:v>
                </c:pt>
                <c:pt idx="2936">
                  <c:v>5.2230921496665417E-3</c:v>
                </c:pt>
                <c:pt idx="2937">
                  <c:v>5.2257008012013273E-3</c:v>
                </c:pt>
                <c:pt idx="2938">
                  <c:v>5.228340176159918E-3</c:v>
                </c:pt>
                <c:pt idx="2939">
                  <c:v>5.2310103129116214E-3</c:v>
                </c:pt>
                <c:pt idx="2940">
                  <c:v>5.2340996154853769E-3</c:v>
                </c:pt>
                <c:pt idx="2941">
                  <c:v>5.2364430279094876E-3</c:v>
                </c:pt>
                <c:pt idx="2942">
                  <c:v>5.239205683373882E-3</c:v>
                </c:pt>
                <c:pt idx="2943">
                  <c:v>5.2419992557872774E-3</c:v>
                </c:pt>
                <c:pt idx="2944">
                  <c:v>5.2448237839186618E-3</c:v>
                </c:pt>
                <c:pt idx="2945">
                  <c:v>5.247679306457087E-3</c:v>
                </c:pt>
                <c:pt idx="2946">
                  <c:v>5.2505658620916051E-3</c:v>
                </c:pt>
                <c:pt idx="2947">
                  <c:v>5.2534834897510763E-3</c:v>
                </c:pt>
                <c:pt idx="2948">
                  <c:v>5.2564322280446163E-3</c:v>
                </c:pt>
                <c:pt idx="2949">
                  <c:v>5.2594121155813411E-3</c:v>
                </c:pt>
                <c:pt idx="2950">
                  <c:v>5.262423191370047E-3</c:v>
                </c:pt>
                <c:pt idx="2951">
                  <c:v>5.2654654938599776E-3</c:v>
                </c:pt>
                <c:pt idx="2952">
                  <c:v>5.2685390619799932E-3</c:v>
                </c:pt>
                <c:pt idx="2953">
                  <c:v>5.2716439342592736E-3</c:v>
                </c:pt>
                <c:pt idx="2954">
                  <c:v>5.2747801497066149E-3</c:v>
                </c:pt>
                <c:pt idx="2955">
                  <c:v>5.2779477468511971E-3</c:v>
                </c:pt>
                <c:pt idx="2956">
                  <c:v>5.281146764382072E-3</c:v>
                </c:pt>
                <c:pt idx="2957">
                  <c:v>5.2843772412280998E-3</c:v>
                </c:pt>
                <c:pt idx="2958">
                  <c:v>5.2876392159184604E-3</c:v>
                </c:pt>
                <c:pt idx="2959">
                  <c:v>5.2909327273020779E-3</c:v>
                </c:pt>
                <c:pt idx="2960">
                  <c:v>5.2942578140680041E-3</c:v>
                </c:pt>
                <c:pt idx="2961">
                  <c:v>5.2976145149852272E-3</c:v>
                </c:pt>
                <c:pt idx="2962">
                  <c:v>5.301002868742799E-3</c:v>
                </c:pt>
                <c:pt idx="2963">
                  <c:v>5.3044229141896437E-3</c:v>
                </c:pt>
                <c:pt idx="2964">
                  <c:v>5.3078746898549412E-3</c:v>
                </c:pt>
                <c:pt idx="2965">
                  <c:v>5.3113582345076793E-3</c:v>
                </c:pt>
                <c:pt idx="2966">
                  <c:v>5.3148735870767183E-3</c:v>
                </c:pt>
                <c:pt idx="2967">
                  <c:v>5.318420786091238E-3</c:v>
                </c:pt>
                <c:pt idx="2968">
                  <c:v>5.3219998703202265E-3</c:v>
                </c:pt>
                <c:pt idx="2969">
                  <c:v>5.3256108786126077E-3</c:v>
                </c:pt>
                <c:pt idx="2970">
                  <c:v>5.3292538494975616E-3</c:v>
                </c:pt>
                <c:pt idx="2971">
                  <c:v>5.3329288219039483E-3</c:v>
                </c:pt>
                <c:pt idx="2972">
                  <c:v>5.3366358344408837E-3</c:v>
                </c:pt>
                <c:pt idx="2973">
                  <c:v>5.3403749258773558E-3</c:v>
                </c:pt>
                <c:pt idx="2974">
                  <c:v>5.3446875032125973E-3</c:v>
                </c:pt>
                <c:pt idx="2975">
                  <c:v>5.3484954656379813E-3</c:v>
                </c:pt>
                <c:pt idx="2976">
                  <c:v>5.3517850608741924E-3</c:v>
                </c:pt>
                <c:pt idx="2977">
                  <c:v>5.3556528551990112E-3</c:v>
                </c:pt>
                <c:pt idx="2978">
                  <c:v>5.3595529221084348E-3</c:v>
                </c:pt>
                <c:pt idx="2979">
                  <c:v>5.363485300291515E-3</c:v>
                </c:pt>
                <c:pt idx="2980">
                  <c:v>5.3674500284373039E-3</c:v>
                </c:pt>
                <c:pt idx="2981">
                  <c:v>5.3714471453147894E-3</c:v>
                </c:pt>
                <c:pt idx="2982">
                  <c:v>5.3754766896929596E-3</c:v>
                </c:pt>
                <c:pt idx="2983">
                  <c:v>5.3795387003408024E-3</c:v>
                </c:pt>
                <c:pt idx="2984">
                  <c:v>5.3836332158674338E-3</c:v>
                </c:pt>
                <c:pt idx="2985">
                  <c:v>5.3877602750418419E-3</c:v>
                </c:pt>
                <c:pt idx="2986">
                  <c:v>5.3919199167129506E-3</c:v>
                </c:pt>
                <c:pt idx="2987">
                  <c:v>5.3961121794099398E-3</c:v>
                </c:pt>
                <c:pt idx="2988">
                  <c:v>5.4003371019817337E-3</c:v>
                </c:pt>
                <c:pt idx="2989">
                  <c:v>5.4058171976389957E-3</c:v>
                </c:pt>
                <c:pt idx="2990">
                  <c:v>5.4088850816658152E-3</c:v>
                </c:pt>
                <c:pt idx="2991">
                  <c:v>5.4132082162361428E-3</c:v>
                </c:pt>
                <c:pt idx="2992">
                  <c:v>5.417564165597355E-3</c:v>
                </c:pt>
                <c:pt idx="2993">
                  <c:v>5.4219529683585677E-3</c:v>
                </c:pt>
                <c:pt idx="2994">
                  <c:v>5.4263746634486409E-3</c:v>
                </c:pt>
                <c:pt idx="2995">
                  <c:v>5.4308292895566268E-3</c:v>
                </c:pt>
                <c:pt idx="2996">
                  <c:v>5.4353168852916411E-3</c:v>
                </c:pt>
                <c:pt idx="2997">
                  <c:v>5.4398374895825441E-3</c:v>
                </c:pt>
                <c:pt idx="2998">
                  <c:v>5.4443911408785794E-3</c:v>
                </c:pt>
                <c:pt idx="2999">
                  <c:v>5.4489778781885434E-3</c:v>
                </c:pt>
                <c:pt idx="3000">
                  <c:v>5.4535977401215519E-3</c:v>
                </c:pt>
                <c:pt idx="3001">
                  <c:v>5.4582507653666568E-3</c:v>
                </c:pt>
                <c:pt idx="3002">
                  <c:v>5.4629369927727822E-3</c:v>
                </c:pt>
                <c:pt idx="3003">
                  <c:v>5.4676564610289802E-3</c:v>
                </c:pt>
                <c:pt idx="3004">
                  <c:v>5.4724092088243026E-3</c:v>
                </c:pt>
                <c:pt idx="3005">
                  <c:v>5.4771952748478014E-3</c:v>
                </c:pt>
                <c:pt idx="3006">
                  <c:v>5.4820146979484008E-3</c:v>
                </c:pt>
                <c:pt idx="3007">
                  <c:v>5.4868675166552805E-3</c:v>
                </c:pt>
                <c:pt idx="3008">
                  <c:v>5.4917537700571728E-3</c:v>
                </c:pt>
                <c:pt idx="3009">
                  <c:v>5.4966734965233854E-3</c:v>
                </c:pt>
                <c:pt idx="3010">
                  <c:v>5.5016267349827785E-3</c:v>
                </c:pt>
                <c:pt idx="3011">
                  <c:v>5.5066135241244041E-3</c:v>
                </c:pt>
                <c:pt idx="3012">
                  <c:v>5.5116169852897912E-3</c:v>
                </c:pt>
                <c:pt idx="3013">
                  <c:v>5.5166150074459352E-3</c:v>
                </c:pt>
                <c:pt idx="3014">
                  <c:v>5.5216074363162448E-3</c:v>
                </c:pt>
                <c:pt idx="3015">
                  <c:v>5.5265942506377286E-3</c:v>
                </c:pt>
                <c:pt idx="3016">
                  <c:v>5.531575428987523E-3</c:v>
                </c:pt>
                <c:pt idx="3017">
                  <c:v>5.5365509501026366E-3</c:v>
                </c:pt>
                <c:pt idx="3018">
                  <c:v>5.5415207928000143E-3</c:v>
                </c:pt>
                <c:pt idx="3019">
                  <c:v>5.5464849357367285E-3</c:v>
                </c:pt>
                <c:pt idx="3020">
                  <c:v>5.5514433575698519E-3</c:v>
                </c:pt>
                <c:pt idx="3021">
                  <c:v>5.556396037036393E-3</c:v>
                </c:pt>
                <c:pt idx="3022">
                  <c:v>5.5613429528733604E-3</c:v>
                </c:pt>
                <c:pt idx="3023">
                  <c:v>5.566284083817763E-3</c:v>
                </c:pt>
                <c:pt idx="3024">
                  <c:v>5.5712194085266731E-3</c:v>
                </c:pt>
                <c:pt idx="3025">
                  <c:v>5.5761489056571634E-3</c:v>
                </c:pt>
                <c:pt idx="3026">
                  <c:v>5.5810725540261785E-3</c:v>
                </c:pt>
                <c:pt idx="3027">
                  <c:v>5.5859903323707272E-3</c:v>
                </c:pt>
                <c:pt idx="3028">
                  <c:v>5.5909022193478819E-3</c:v>
                </c:pt>
                <c:pt idx="3029">
                  <c:v>5.5958081936147153E-3</c:v>
                </c:pt>
                <c:pt idx="3030">
                  <c:v>5.6007082339082359E-3</c:v>
                </c:pt>
                <c:pt idx="3031">
                  <c:v>5.6056023190453885E-3</c:v>
                </c:pt>
                <c:pt idx="3032">
                  <c:v>5.6104904276832457E-3</c:v>
                </c:pt>
                <c:pt idx="3033">
                  <c:v>5.6153725383989439E-3</c:v>
                </c:pt>
                <c:pt idx="3034">
                  <c:v>5.6202486300893639E-3</c:v>
                </c:pt>
                <c:pt idx="3035">
                  <c:v>5.6251186813316423E-3</c:v>
                </c:pt>
                <c:pt idx="3036">
                  <c:v>5.6299826710226597E-3</c:v>
                </c:pt>
                <c:pt idx="3037">
                  <c:v>5.6348405776596167E-3</c:v>
                </c:pt>
                <c:pt idx="3038">
                  <c:v>5.6396923799795218E-3</c:v>
                </c:pt>
                <c:pt idx="3039">
                  <c:v>5.6445380569591919E-3</c:v>
                </c:pt>
                <c:pt idx="3040">
                  <c:v>5.6507591777776867E-3</c:v>
                </c:pt>
                <c:pt idx="3041">
                  <c:v>5.6542109488066927E-3</c:v>
                </c:pt>
                <c:pt idx="3042">
                  <c:v>5.6590381213084129E-3</c:v>
                </c:pt>
                <c:pt idx="3043">
                  <c:v>5.6638590831781244E-3</c:v>
                </c:pt>
                <c:pt idx="3044">
                  <c:v>5.6686738129929637E-3</c:v>
                </c:pt>
                <c:pt idx="3045">
                  <c:v>5.6734822895698755E-3</c:v>
                </c:pt>
                <c:pt idx="3046">
                  <c:v>5.6782844916458686E-3</c:v>
                </c:pt>
                <c:pt idx="3047">
                  <c:v>5.6830803977980793E-3</c:v>
                </c:pt>
                <c:pt idx="3048">
                  <c:v>5.6878699867635163E-3</c:v>
                </c:pt>
                <c:pt idx="3049">
                  <c:v>5.6926532373591243E-3</c:v>
                </c:pt>
                <c:pt idx="3050">
                  <c:v>5.6974301282419759E-3</c:v>
                </c:pt>
                <c:pt idx="3051">
                  <c:v>5.7022006382290158E-3</c:v>
                </c:pt>
                <c:pt idx="3052">
                  <c:v>5.7069647458174444E-3</c:v>
                </c:pt>
                <c:pt idx="3053">
                  <c:v>5.7117224299041425E-3</c:v>
                </c:pt>
                <c:pt idx="3054">
                  <c:v>5.7164736690662465E-3</c:v>
                </c:pt>
                <c:pt idx="3055">
                  <c:v>5.7212184421207013E-3</c:v>
                </c:pt>
                <c:pt idx="3056">
                  <c:v>5.7259567277245793E-3</c:v>
                </c:pt>
                <c:pt idx="3057">
                  <c:v>5.7306885044550171E-3</c:v>
                </c:pt>
                <c:pt idx="3058">
                  <c:v>5.7354137512888315E-3</c:v>
                </c:pt>
                <c:pt idx="3059">
                  <c:v>5.740132446883095E-3</c:v>
                </c:pt>
                <c:pt idx="3060">
                  <c:v>5.7448445698948802E-3</c:v>
                </c:pt>
                <c:pt idx="3061">
                  <c:v>5.7495500989013237E-3</c:v>
                </c:pt>
                <c:pt idx="3062">
                  <c:v>5.7542490127993062E-3</c:v>
                </c:pt>
                <c:pt idx="3063">
                  <c:v>5.7589412902459003E-3</c:v>
                </c:pt>
                <c:pt idx="3064">
                  <c:v>5.7636269099781146E-3</c:v>
                </c:pt>
                <c:pt idx="3065">
                  <c:v>5.7683058505730855E-3</c:v>
                </c:pt>
                <c:pt idx="3066">
                  <c:v>5.77297809100763E-3</c:v>
                </c:pt>
                <c:pt idx="3067">
                  <c:v>5.7776436097789485E-3</c:v>
                </c:pt>
                <c:pt idx="3068">
                  <c:v>5.7823023856240496E-3</c:v>
                </c:pt>
                <c:pt idx="3069">
                  <c:v>5.7869543972000059E-3</c:v>
                </c:pt>
                <c:pt idx="3070">
                  <c:v>5.7915996234036982E-3</c:v>
                </c:pt>
                <c:pt idx="3071">
                  <c:v>5.7962380428122628E-3</c:v>
                </c:pt>
                <c:pt idx="3072">
                  <c:v>5.8008696341627086E-3</c:v>
                </c:pt>
                <c:pt idx="3073">
                  <c:v>5.8054943761920441E-3</c:v>
                </c:pt>
                <c:pt idx="3074">
                  <c:v>5.810112247637278E-3</c:v>
                </c:pt>
                <c:pt idx="3075">
                  <c:v>5.8147232271554827E-3</c:v>
                </c:pt>
                <c:pt idx="3076">
                  <c:v>5.819327293403731E-3</c:v>
                </c:pt>
                <c:pt idx="3077">
                  <c:v>5.8239244251989675E-3</c:v>
                </c:pt>
                <c:pt idx="3078">
                  <c:v>5.8291697715961988E-3</c:v>
                </c:pt>
                <c:pt idx="3079">
                  <c:v>5.8330978001386313E-3</c:v>
                </c:pt>
                <c:pt idx="3080">
                  <c:v>5.8376740006771399E-3</c:v>
                </c:pt>
                <c:pt idx="3081">
                  <c:v>5.8422431817106713E-3</c:v>
                </c:pt>
                <c:pt idx="3082">
                  <c:v>5.8468053217364258E-3</c:v>
                </c:pt>
                <c:pt idx="3083">
                  <c:v>5.8513603994914121E-3</c:v>
                </c:pt>
                <c:pt idx="3084">
                  <c:v>5.8559083937126388E-3</c:v>
                </c:pt>
                <c:pt idx="3085">
                  <c:v>5.8604492833769228E-3</c:v>
                </c:pt>
                <c:pt idx="3086">
                  <c:v>5.8649830466617203E-3</c:v>
                </c:pt>
                <c:pt idx="3087">
                  <c:v>5.8695096627037202E-3</c:v>
                </c:pt>
                <c:pt idx="3088">
                  <c:v>5.874029110080059E-3</c:v>
                </c:pt>
                <c:pt idx="3089">
                  <c:v>5.8785413674478093E-3</c:v>
                </c:pt>
                <c:pt idx="3090">
                  <c:v>5.8830464136239158E-3</c:v>
                </c:pt>
                <c:pt idx="3091">
                  <c:v>5.887544227265451E-3</c:v>
                </c:pt>
                <c:pt idx="3092">
                  <c:v>5.8920347871094236E-3</c:v>
                </c:pt>
                <c:pt idx="3093">
                  <c:v>5.8965180718129062E-3</c:v>
                </c:pt>
                <c:pt idx="3094">
                  <c:v>5.9009940601129074E-3</c:v>
                </c:pt>
                <c:pt idx="3095">
                  <c:v>5.9067381468391744E-3</c:v>
                </c:pt>
                <c:pt idx="3096">
                  <c:v>5.9102909441355322E-3</c:v>
                </c:pt>
                <c:pt idx="3097">
                  <c:v>5.9150137135510761E-3</c:v>
                </c:pt>
                <c:pt idx="3098">
                  <c:v>5.9194592472522345E-3</c:v>
                </c:pt>
                <c:pt idx="3099">
                  <c:v>5.9238973749575763E-3</c:v>
                </c:pt>
                <c:pt idx="3100">
                  <c:v>5.9283280756439183E-3</c:v>
                </c:pt>
                <c:pt idx="3101">
                  <c:v>5.9327513277285249E-3</c:v>
                </c:pt>
                <c:pt idx="3102">
                  <c:v>5.9371671102681489E-3</c:v>
                </c:pt>
                <c:pt idx="3103">
                  <c:v>5.9415754015201827E-3</c:v>
                </c:pt>
                <c:pt idx="3104">
                  <c:v>5.9459761807012512E-3</c:v>
                </c:pt>
                <c:pt idx="3105">
                  <c:v>5.9503694261486828E-3</c:v>
                </c:pt>
                <c:pt idx="3106">
                  <c:v>5.9547551167593582E-3</c:v>
                </c:pt>
                <c:pt idx="3107">
                  <c:v>5.95913323119035E-3</c:v>
                </c:pt>
                <c:pt idx="3108">
                  <c:v>5.9635037481786668E-3</c:v>
                </c:pt>
                <c:pt idx="3109">
                  <c:v>5.9678666463014451E-3</c:v>
                </c:pt>
                <c:pt idx="3110">
                  <c:v>5.9722219043756297E-3</c:v>
                </c:pt>
                <c:pt idx="3111">
                  <c:v>5.9765695012981013E-3</c:v>
                </c:pt>
                <c:pt idx="3112">
                  <c:v>5.9809094154061881E-3</c:v>
                </c:pt>
                <c:pt idx="3113">
                  <c:v>5.9852416256767071E-3</c:v>
                </c:pt>
                <c:pt idx="3114">
                  <c:v>5.9895661107667308E-3</c:v>
                </c:pt>
                <c:pt idx="3115">
                  <c:v>5.9938828494132679E-3</c:v>
                </c:pt>
                <c:pt idx="3116">
                  <c:v>5.9981918201934548E-3</c:v>
                </c:pt>
                <c:pt idx="3117">
                  <c:v>6.0024930020041722E-3</c:v>
                </c:pt>
                <c:pt idx="3118">
                  <c:v>6.0067863734225568E-3</c:v>
                </c:pt>
                <c:pt idx="3119">
                  <c:v>6.0110719131856172E-3</c:v>
                </c:pt>
                <c:pt idx="3120">
                  <c:v>6.0153496000303619E-3</c:v>
                </c:pt>
                <c:pt idx="3121">
                  <c:v>6.0196194126138636E-3</c:v>
                </c:pt>
                <c:pt idx="3122">
                  <c:v>6.0238813297530669E-3</c:v>
                </c:pt>
                <c:pt idx="3123">
                  <c:v>6.0281353301050444E-3</c:v>
                </c:pt>
                <c:pt idx="3124">
                  <c:v>6.0323813924068048E-3</c:v>
                </c:pt>
                <c:pt idx="3125">
                  <c:v>6.0366194953154206E-3</c:v>
                </c:pt>
                <c:pt idx="3126">
                  <c:v>6.0408496174879645E-3</c:v>
                </c:pt>
                <c:pt idx="3127">
                  <c:v>6.045071737821317E-3</c:v>
                </c:pt>
                <c:pt idx="3128">
                  <c:v>6.0492858348126788E-3</c:v>
                </c:pt>
                <c:pt idx="3129">
                  <c:v>6.0534918874388666E-3</c:v>
                </c:pt>
                <c:pt idx="3130">
                  <c:v>6.0588878145040326E-3</c:v>
                </c:pt>
                <c:pt idx="3131">
                  <c:v>6.0630753995827291E-3</c:v>
                </c:pt>
                <c:pt idx="3132">
                  <c:v>6.0666583006785402E-3</c:v>
                </c:pt>
                <c:pt idx="3133">
                  <c:v>6.070830799105309E-3</c:v>
                </c:pt>
                <c:pt idx="3134">
                  <c:v>6.0749951434946325E-3</c:v>
                </c:pt>
                <c:pt idx="3135">
                  <c:v>6.0791513126634555E-3</c:v>
                </c:pt>
                <c:pt idx="3136">
                  <c:v>6.0832992853487866E-3</c:v>
                </c:pt>
                <c:pt idx="3137">
                  <c:v>6.0874390399678902E-3</c:v>
                </c:pt>
                <c:pt idx="3138">
                  <c:v>6.091570555577519E-3</c:v>
                </c:pt>
                <c:pt idx="3139">
                  <c:v>6.0956938106748737E-3</c:v>
                </c:pt>
                <c:pt idx="3140">
                  <c:v>6.0998087839969628E-3</c:v>
                </c:pt>
                <c:pt idx="3141">
                  <c:v>6.103915454360731E-3</c:v>
                </c:pt>
                <c:pt idx="3142">
                  <c:v>6.1080138004232509E-3</c:v>
                </c:pt>
                <c:pt idx="3143">
                  <c:v>6.1121038009215312E-3</c:v>
                </c:pt>
                <c:pt idx="3144">
                  <c:v>6.1161854344327082E-3</c:v>
                </c:pt>
                <c:pt idx="3145">
                  <c:v>6.1202586798536629E-3</c:v>
                </c:pt>
                <c:pt idx="3146">
                  <c:v>6.1261671981682753E-3</c:v>
                </c:pt>
                <c:pt idx="3147">
                  <c:v>6.1283799209732592E-3</c:v>
                </c:pt>
                <c:pt idx="3148">
                  <c:v>6.1330054619634922E-3</c:v>
                </c:pt>
                <c:pt idx="3149">
                  <c:v>6.136467353936581E-3</c:v>
                </c:pt>
                <c:pt idx="3150">
                  <c:v>6.1404983391621926E-3</c:v>
                </c:pt>
                <c:pt idx="3151">
                  <c:v>6.1445208083998892E-3</c:v>
                </c:pt>
                <c:pt idx="3152">
                  <c:v>6.1485347405465518E-3</c:v>
                </c:pt>
                <c:pt idx="3153">
                  <c:v>6.1525401140993807E-3</c:v>
                </c:pt>
                <c:pt idx="3154">
                  <c:v>6.1565369080351928E-3</c:v>
                </c:pt>
                <c:pt idx="3155">
                  <c:v>6.1605251008511885E-3</c:v>
                </c:pt>
                <c:pt idx="3156">
                  <c:v>6.1645046712044405E-3</c:v>
                </c:pt>
                <c:pt idx="3157">
                  <c:v>6.1684755980717654E-3</c:v>
                </c:pt>
                <c:pt idx="3158">
                  <c:v>6.1724378599503638E-3</c:v>
                </c:pt>
                <c:pt idx="3159">
                  <c:v>6.1763914356571803E-3</c:v>
                </c:pt>
                <c:pt idx="3160">
                  <c:v>6.1803363038492876E-3</c:v>
                </c:pt>
                <c:pt idx="3161">
                  <c:v>6.1842724432636942E-3</c:v>
                </c:pt>
                <c:pt idx="3162">
                  <c:v>6.1881998326374088E-3</c:v>
                </c:pt>
                <c:pt idx="3163">
                  <c:v>6.1921184505475679E-3</c:v>
                </c:pt>
                <c:pt idx="3164">
                  <c:v>6.1960282758910523E-3</c:v>
                </c:pt>
                <c:pt idx="3165">
                  <c:v>6.1999292873249345E-3</c:v>
                </c:pt>
                <c:pt idx="3166">
                  <c:v>6.2038214634263511E-3</c:v>
                </c:pt>
                <c:pt idx="3167">
                  <c:v>6.2077047830921828E-3</c:v>
                </c:pt>
                <c:pt idx="3168">
                  <c:v>6.211579224899566E-3</c:v>
                </c:pt>
                <c:pt idx="3169">
                  <c:v>6.2154447675855096E-3</c:v>
                </c:pt>
                <c:pt idx="3170">
                  <c:v>6.219301389966958E-3</c:v>
                </c:pt>
                <c:pt idx="3171">
                  <c:v>6.223149070700984E-3</c:v>
                </c:pt>
                <c:pt idx="3172">
                  <c:v>6.226987788364724E-3</c:v>
                </c:pt>
                <c:pt idx="3173">
                  <c:v>6.2308175218550588E-3</c:v>
                </c:pt>
                <c:pt idx="3174">
                  <c:v>6.2346382498290609E-3</c:v>
                </c:pt>
                <c:pt idx="3175">
                  <c:v>6.2384499509438029E-3</c:v>
                </c:pt>
                <c:pt idx="3176">
                  <c:v>6.2422526040162296E-3</c:v>
                </c:pt>
                <c:pt idx="3177">
                  <c:v>6.2460461876234774E-3</c:v>
                </c:pt>
                <c:pt idx="3178">
                  <c:v>6.249830680582491E-3</c:v>
                </c:pt>
                <c:pt idx="3179">
                  <c:v>6.253606061550343E-3</c:v>
                </c:pt>
                <c:pt idx="3180">
                  <c:v>6.257372309184106E-3</c:v>
                </c:pt>
                <c:pt idx="3181">
                  <c:v>6.2611294023806607E-3</c:v>
                </c:pt>
                <c:pt idx="3182">
                  <c:v>6.2665897737623766E-3</c:v>
                </c:pt>
                <c:pt idx="3183">
                  <c:v>6.2703246756967701E-3</c:v>
                </c:pt>
                <c:pt idx="3184">
                  <c:v>6.2728775738563058E-3</c:v>
                </c:pt>
                <c:pt idx="3185">
                  <c:v>6.276596514211974E-3</c:v>
                </c:pt>
                <c:pt idx="3186">
                  <c:v>6.2803061905380986E-3</c:v>
                </c:pt>
                <c:pt idx="3187">
                  <c:v>6.2840065815716883E-3</c:v>
                </c:pt>
                <c:pt idx="3188">
                  <c:v>6.2876976659698158E-3</c:v>
                </c:pt>
                <c:pt idx="3189">
                  <c:v>6.2913794224694897E-3</c:v>
                </c:pt>
                <c:pt idx="3190">
                  <c:v>6.2950518298077185E-3</c:v>
                </c:pt>
                <c:pt idx="3191">
                  <c:v>6.2987148666415749E-3</c:v>
                </c:pt>
                <c:pt idx="3192">
                  <c:v>6.3023685116281314E-3</c:v>
                </c:pt>
                <c:pt idx="3193">
                  <c:v>6.3060127436642688E-3</c:v>
                </c:pt>
                <c:pt idx="3194">
                  <c:v>6.3096475414869957E-3</c:v>
                </c:pt>
                <c:pt idx="3195">
                  <c:v>6.3145282687333548E-3</c:v>
                </c:pt>
                <c:pt idx="3196">
                  <c:v>6.3189506941352391E-3</c:v>
                </c:pt>
                <c:pt idx="3197">
                  <c:v>6.3225516239295843E-3</c:v>
                </c:pt>
                <c:pt idx="3198">
                  <c:v>6.3261430221484005E-3</c:v>
                </c:pt>
                <c:pt idx="3199">
                  <c:v>6.3297248672888884E-3</c:v>
                </c:pt>
                <c:pt idx="3200">
                  <c:v>6.333806680016707E-3</c:v>
                </c:pt>
                <c:pt idx="3201">
                  <c:v>6.3368598138424659E-3</c:v>
                </c:pt>
                <c:pt idx="3202">
                  <c:v>6.3404128724098285E-3</c:v>
                </c:pt>
                <c:pt idx="3203">
                  <c:v>6.3439562930067694E-3</c:v>
                </c:pt>
                <c:pt idx="3204">
                  <c:v>6.3474900542104251E-3</c:v>
                </c:pt>
                <c:pt idx="3205">
                  <c:v>6.3510141347578042E-3</c:v>
                </c:pt>
                <c:pt idx="3206">
                  <c:v>6.3545285133059792E-3</c:v>
                </c:pt>
                <c:pt idx="3207">
                  <c:v>6.3580331685120228E-3</c:v>
                </c:pt>
                <c:pt idx="3208">
                  <c:v>6.3615280793527518E-3</c:v>
                </c:pt>
                <c:pt idx="3209">
                  <c:v>6.3650132242454305E-3</c:v>
                </c:pt>
                <c:pt idx="3210">
                  <c:v>6.3684885820070036E-3</c:v>
                </c:pt>
                <c:pt idx="3211">
                  <c:v>6.3719541314544159E-3</c:v>
                </c:pt>
                <c:pt idx="3212">
                  <c:v>6.3754098510848678E-3</c:v>
                </c:pt>
                <c:pt idx="3213">
                  <c:v>6.3788557198751761E-3</c:v>
                </c:pt>
                <c:pt idx="3214">
                  <c:v>6.3822917162426052E-3</c:v>
                </c:pt>
                <c:pt idx="3215">
                  <c:v>6.3857178191639719E-3</c:v>
                </c:pt>
                <c:pt idx="3216">
                  <c:v>6.3891340072164127E-3</c:v>
                </c:pt>
                <c:pt idx="3217">
                  <c:v>6.3925402591369362E-3</c:v>
                </c:pt>
                <c:pt idx="3218">
                  <c:v>6.3959365535826151E-3</c:v>
                </c:pt>
                <c:pt idx="3219">
                  <c:v>6.3993228693703941E-3</c:v>
                </c:pt>
                <c:pt idx="3220">
                  <c:v>6.4026991851573456E-3</c:v>
                </c:pt>
                <c:pt idx="3221">
                  <c:v>6.4060654796005423E-3</c:v>
                </c:pt>
                <c:pt idx="3222">
                  <c:v>6.4094217315169288E-3</c:v>
                </c:pt>
                <c:pt idx="3223">
                  <c:v>6.4127679195635778E-3</c:v>
                </c:pt>
                <c:pt idx="3224">
                  <c:v>6.4161040224774979E-3</c:v>
                </c:pt>
                <c:pt idx="3225">
                  <c:v>6.4194300189157616E-3</c:v>
                </c:pt>
                <c:pt idx="3226">
                  <c:v>6.4227458876153776E-3</c:v>
                </c:pt>
                <c:pt idx="3227">
                  <c:v>6.4260516073133545E-3</c:v>
                </c:pt>
                <c:pt idx="3228">
                  <c:v>6.4293471568266369E-3</c:v>
                </c:pt>
                <c:pt idx="3229">
                  <c:v>6.4326325145724894E-3</c:v>
                </c:pt>
                <c:pt idx="3230">
                  <c:v>6.4359076594477926E-3</c:v>
                </c:pt>
                <c:pt idx="3231">
                  <c:v>6.4391725701895552E-3</c:v>
                </c:pt>
                <c:pt idx="3232">
                  <c:v>6.4424272255347859E-3</c:v>
                </c:pt>
                <c:pt idx="3233">
                  <c:v>6.445671604060621E-3</c:v>
                </c:pt>
                <c:pt idx="3234">
                  <c:v>6.4501159694962951E-3</c:v>
                </c:pt>
                <c:pt idx="3235">
                  <c:v>6.4525891394051627E-3</c:v>
                </c:pt>
                <c:pt idx="3236">
                  <c:v>6.4553428663316481E-3</c:v>
                </c:pt>
                <c:pt idx="3237">
                  <c:v>6.4585459250299238E-3</c:v>
                </c:pt>
                <c:pt idx="3238">
                  <c:v>6.461738600433975E-3</c:v>
                </c:pt>
                <c:pt idx="3239">
                  <c:v>6.4649208715206186E-3</c:v>
                </c:pt>
                <c:pt idx="3240">
                  <c:v>6.4680927167071189E-3</c:v>
                </c:pt>
                <c:pt idx="3241">
                  <c:v>6.4712541149702929E-3</c:v>
                </c:pt>
                <c:pt idx="3242">
                  <c:v>6.4744050448073409E-3</c:v>
                </c:pt>
                <c:pt idx="3243">
                  <c:v>6.4775454850352077E-3</c:v>
                </c:pt>
                <c:pt idx="3244">
                  <c:v>6.4806754143109657E-3</c:v>
                </c:pt>
                <c:pt idx="3245">
                  <c:v>6.4837948113716237E-3</c:v>
                </c:pt>
                <c:pt idx="3246">
                  <c:v>6.4869036549541903E-3</c:v>
                </c:pt>
                <c:pt idx="3247">
                  <c:v>6.490001923715738E-3</c:v>
                </c:pt>
                <c:pt idx="3248">
                  <c:v>6.4930895966330837E-3</c:v>
                </c:pt>
                <c:pt idx="3249">
                  <c:v>6.4961666519636196E-3</c:v>
                </c:pt>
                <c:pt idx="3250">
                  <c:v>6.5001072307868668E-3</c:v>
                </c:pt>
                <c:pt idx="3251">
                  <c:v>6.5022888255317213E-3</c:v>
                </c:pt>
                <c:pt idx="3252">
                  <c:v>6.5057680386892969E-3</c:v>
                </c:pt>
                <c:pt idx="3253">
                  <c:v>6.5083682741562399E-3</c:v>
                </c:pt>
                <c:pt idx="3254">
                  <c:v>6.5113919234072171E-3</c:v>
                </c:pt>
                <c:pt idx="3255">
                  <c:v>6.5144048275733724E-3</c:v>
                </c:pt>
                <c:pt idx="3256">
                  <c:v>6.5174069653917144E-3</c:v>
                </c:pt>
                <c:pt idx="3257">
                  <c:v>6.5203983155992518E-3</c:v>
                </c:pt>
                <c:pt idx="3258">
                  <c:v>6.523378856773121E-3</c:v>
                </c:pt>
                <c:pt idx="3259">
                  <c:v>6.5263485676503308E-3</c:v>
                </c:pt>
                <c:pt idx="3260">
                  <c:v>6.5293074270478257E-3</c:v>
                </c:pt>
                <c:pt idx="3261">
                  <c:v>6.5322554136226785E-3</c:v>
                </c:pt>
                <c:pt idx="3262">
                  <c:v>6.5351925061118976E-3</c:v>
                </c:pt>
                <c:pt idx="3263">
                  <c:v>6.5381186831725557E-3</c:v>
                </c:pt>
                <c:pt idx="3264">
                  <c:v>6.5410339237015336E-3</c:v>
                </c:pt>
                <c:pt idx="3265">
                  <c:v>6.5439382060361595E-3</c:v>
                </c:pt>
                <c:pt idx="3266">
                  <c:v>6.5468315092331864E-3</c:v>
                </c:pt>
                <c:pt idx="3267">
                  <c:v>6.5497138118697507E-3</c:v>
                </c:pt>
                <c:pt idx="3268">
                  <c:v>6.552585092682861E-3</c:v>
                </c:pt>
                <c:pt idx="3269">
                  <c:v>6.5554453304095262E-3</c:v>
                </c:pt>
                <c:pt idx="3270">
                  <c:v>6.5582945035469464E-3</c:v>
                </c:pt>
                <c:pt idx="3271">
                  <c:v>6.5611325911518747E-3</c:v>
                </c:pt>
                <c:pt idx="3272">
                  <c:v>6.5639595718014476E-3</c:v>
                </c:pt>
                <c:pt idx="3273">
                  <c:v>6.5667754239928655E-3</c:v>
                </c:pt>
                <c:pt idx="3274">
                  <c:v>6.5695801266230092E-3</c:v>
                </c:pt>
                <c:pt idx="3275">
                  <c:v>6.5723736585887593E-3</c:v>
                </c:pt>
                <c:pt idx="3276">
                  <c:v>6.5751559983073804E-3</c:v>
                </c:pt>
                <c:pt idx="3277">
                  <c:v>6.5779271245958171E-3</c:v>
                </c:pt>
                <c:pt idx="3278">
                  <c:v>6.580687016191078E-3</c:v>
                </c:pt>
                <c:pt idx="3279">
                  <c:v>6.5834356517502357E-3</c:v>
                </c:pt>
                <c:pt idx="3280">
                  <c:v>6.5861730100902349E-3</c:v>
                </c:pt>
                <c:pt idx="3281">
                  <c:v>6.5888990697082761E-3</c:v>
                </c:pt>
                <c:pt idx="3282">
                  <c:v>6.591613809581176E-3</c:v>
                </c:pt>
                <c:pt idx="3283">
                  <c:v>6.5943172081261991E-3</c:v>
                </c:pt>
                <c:pt idx="3284">
                  <c:v>6.5970092444000983E-3</c:v>
                </c:pt>
                <c:pt idx="3285">
                  <c:v>6.5996898968201378E-3</c:v>
                </c:pt>
                <c:pt idx="3286">
                  <c:v>6.6027395331236249E-3</c:v>
                </c:pt>
                <c:pt idx="3287">
                  <c:v>6.6053957201539504E-3</c:v>
                </c:pt>
                <c:pt idx="3288">
                  <c:v>6.6076633389666739E-3</c:v>
                </c:pt>
                <c:pt idx="3289">
                  <c:v>6.6102982436611057E-3</c:v>
                </c:pt>
                <c:pt idx="3290">
                  <c:v>6.6129216581067851E-3</c:v>
                </c:pt>
                <c:pt idx="3291">
                  <c:v>6.6155335611206567E-3</c:v>
                </c:pt>
                <c:pt idx="3292">
                  <c:v>6.6181339312798571E-3</c:v>
                </c:pt>
                <c:pt idx="3293">
                  <c:v>6.6207227474812669E-3</c:v>
                </c:pt>
                <c:pt idx="3294">
                  <c:v>6.6232999883819588E-3</c:v>
                </c:pt>
                <c:pt idx="3295">
                  <c:v>6.6258656326390053E-3</c:v>
                </c:pt>
                <c:pt idx="3296">
                  <c:v>6.628419658909479E-3</c:v>
                </c:pt>
                <c:pt idx="3297">
                  <c:v>6.6309620460902607E-3</c:v>
                </c:pt>
                <c:pt idx="3298">
                  <c:v>6.633492772838423E-3</c:v>
                </c:pt>
                <c:pt idx="3299">
                  <c:v>6.6360118177311023E-3</c:v>
                </c:pt>
                <c:pt idx="3300">
                  <c:v>6.6385191594253712E-3</c:v>
                </c:pt>
                <c:pt idx="3301">
                  <c:v>6.6417256541750902E-3</c:v>
                </c:pt>
                <c:pt idx="3302">
                  <c:v>6.6434986488062009E-3</c:v>
                </c:pt>
                <c:pt idx="3303">
                  <c:v>6.6459707537269708E-3</c:v>
                </c:pt>
                <c:pt idx="3304">
                  <c:v>6.6484310704773009E-3</c:v>
                </c:pt>
                <c:pt idx="3305">
                  <c:v>6.6508795777142637E-3</c:v>
                </c:pt>
                <c:pt idx="3306">
                  <c:v>6.653316254094932E-3</c:v>
                </c:pt>
                <c:pt idx="3307">
                  <c:v>6.6557410784362503E-3</c:v>
                </c:pt>
                <c:pt idx="3308">
                  <c:v>6.6581540293952912E-3</c:v>
                </c:pt>
                <c:pt idx="3309">
                  <c:v>6.6605550857889995E-3</c:v>
                </c:pt>
                <c:pt idx="3310">
                  <c:v>6.6629442260346394E-3</c:v>
                </c:pt>
                <c:pt idx="3311">
                  <c:v>6.665321429188964E-3</c:v>
                </c:pt>
                <c:pt idx="3312">
                  <c:v>6.6676866738291096E-3</c:v>
                </c:pt>
                <c:pt idx="3313">
                  <c:v>6.6700399386121489E-3</c:v>
                </c:pt>
                <c:pt idx="3314">
                  <c:v>6.6723812023550266E-3</c:v>
                </c:pt>
                <c:pt idx="3315">
                  <c:v>6.6747104437947513E-3</c:v>
                </c:pt>
                <c:pt idx="3316">
                  <c:v>6.6770276414285235E-3</c:v>
                </c:pt>
                <c:pt idx="3317">
                  <c:v>6.6793327740732877E-3</c:v>
                </c:pt>
                <c:pt idx="3318">
                  <c:v>6.6816258205459889E-3</c:v>
                </c:pt>
                <c:pt idx="3319">
                  <c:v>6.6839067595036994E-3</c:v>
                </c:pt>
                <c:pt idx="3320">
                  <c:v>6.6861755696034919E-3</c:v>
                </c:pt>
                <c:pt idx="3321">
                  <c:v>6.688432229582375E-3</c:v>
                </c:pt>
                <c:pt idx="3322">
                  <c:v>6.6906767180974214E-3</c:v>
                </c:pt>
                <c:pt idx="3323">
                  <c:v>6.6929090139655756E-3</c:v>
                </c:pt>
                <c:pt idx="3324">
                  <c:v>6.6951290959238463E-3</c:v>
                </c:pt>
                <c:pt idx="3325">
                  <c:v>6.6973369425493701E-3</c:v>
                </c:pt>
                <c:pt idx="3326">
                  <c:v>6.6995325325791555E-3</c:v>
                </c:pt>
                <c:pt idx="3327">
                  <c:v>6.7017158449100833E-3</c:v>
                </c:pt>
                <c:pt idx="3328">
                  <c:v>6.703886858039354E-3</c:v>
                </c:pt>
                <c:pt idx="3329">
                  <c:v>6.7060455507839123E-3</c:v>
                </c:pt>
                <c:pt idx="3330">
                  <c:v>6.7081919017208946E-3</c:v>
                </c:pt>
                <c:pt idx="3331">
                  <c:v>6.7103258896672457E-3</c:v>
                </c:pt>
                <c:pt idx="3332">
                  <c:v>6.7124474933599743E-3</c:v>
                </c:pt>
                <c:pt idx="3333">
                  <c:v>6.7145566915360888E-3</c:v>
                </c:pt>
                <c:pt idx="3334">
                  <c:v>6.716653462852662E-3</c:v>
                </c:pt>
                <c:pt idx="3335">
                  <c:v>6.7187377858868302E-3</c:v>
                </c:pt>
                <c:pt idx="3336">
                  <c:v>6.7208096396154104E-3</c:v>
                </c:pt>
                <c:pt idx="3337">
                  <c:v>6.7228690026155391E-3</c:v>
                </c:pt>
                <c:pt idx="3338">
                  <c:v>6.7252072382206762E-3</c:v>
                </c:pt>
                <c:pt idx="3339">
                  <c:v>6.7269501712186042E-3</c:v>
                </c:pt>
                <c:pt idx="3340">
                  <c:v>6.7289719342955578E-3</c:v>
                </c:pt>
                <c:pt idx="3341">
                  <c:v>6.7309811215121584E-3</c:v>
                </c:pt>
                <c:pt idx="3342">
                  <c:v>6.7329777114455425E-3</c:v>
                </c:pt>
                <c:pt idx="3343">
                  <c:v>6.7349616829925907E-3</c:v>
                </c:pt>
                <c:pt idx="3344">
                  <c:v>6.7369330148103757E-3</c:v>
                </c:pt>
                <c:pt idx="3345">
                  <c:v>6.738891685635906E-3</c:v>
                </c:pt>
                <c:pt idx="3346">
                  <c:v>6.7408376741262543E-3</c:v>
                </c:pt>
                <c:pt idx="3347">
                  <c:v>6.7427709589384932E-3</c:v>
                </c:pt>
                <c:pt idx="3348">
                  <c:v>6.7446915189695034E-3</c:v>
                </c:pt>
                <c:pt idx="3349">
                  <c:v>6.7465993327964213E-3</c:v>
                </c:pt>
                <c:pt idx="3350">
                  <c:v>6.7484943789963836E-3</c:v>
                </c:pt>
                <c:pt idx="3351">
                  <c:v>6.7509120725617322E-3</c:v>
                </c:pt>
                <c:pt idx="3352">
                  <c:v>6.7522460841029641E-3</c:v>
                </c:pt>
                <c:pt idx="3353">
                  <c:v>6.7541027003237275E-3</c:v>
                </c:pt>
                <c:pt idx="3354">
                  <c:v>6.7559464637856337E-3</c:v>
                </c:pt>
                <c:pt idx="3355">
                  <c:v>6.7577773534654995E-3</c:v>
                </c:pt>
                <c:pt idx="3356">
                  <c:v>6.7598540075142211E-3</c:v>
                </c:pt>
                <c:pt idx="3357">
                  <c:v>6.7614004258675919E-3</c:v>
                </c:pt>
                <c:pt idx="3358">
                  <c:v>6.7631925659838998E-3</c:v>
                </c:pt>
                <c:pt idx="3359">
                  <c:v>6.7649717471063298E-3</c:v>
                </c:pt>
                <c:pt idx="3360">
                  <c:v>6.7667379478120182E-3</c:v>
                </c:pt>
                <c:pt idx="3361">
                  <c:v>6.7684911469978459E-3</c:v>
                </c:pt>
                <c:pt idx="3362">
                  <c:v>6.7702313230810773E-3</c:v>
                </c:pt>
                <c:pt idx="3363">
                  <c:v>6.7719584551184653E-3</c:v>
                </c:pt>
                <c:pt idx="3364">
                  <c:v>6.7736725215272742E-3</c:v>
                </c:pt>
                <c:pt idx="3365">
                  <c:v>6.7753735012043848E-3</c:v>
                </c:pt>
                <c:pt idx="3366">
                  <c:v>6.7770613728068696E-3</c:v>
                </c:pt>
                <c:pt idx="3367">
                  <c:v>6.7787361149118652E-3</c:v>
                </c:pt>
                <c:pt idx="3368">
                  <c:v>6.7803977064162524E-3</c:v>
                </c:pt>
                <c:pt idx="3369">
                  <c:v>6.7820461261369758E-3</c:v>
                </c:pt>
                <c:pt idx="3370">
                  <c:v>6.7836813524113637E-3</c:v>
                </c:pt>
                <c:pt idx="3371">
                  <c:v>6.785303364216233E-3</c:v>
                </c:pt>
                <c:pt idx="3372">
                  <c:v>6.7869121402885924E-3</c:v>
                </c:pt>
                <c:pt idx="3373">
                  <c:v>6.7885076592855143E-3</c:v>
                </c:pt>
                <c:pt idx="3374">
                  <c:v>6.7900898997041992E-3</c:v>
                </c:pt>
                <c:pt idx="3375">
                  <c:v>6.7916588406014E-3</c:v>
                </c:pt>
                <c:pt idx="3376">
                  <c:v>6.7932144603943811E-3</c:v>
                </c:pt>
                <c:pt idx="3377">
                  <c:v>6.7947567380599594E-3</c:v>
                </c:pt>
                <c:pt idx="3378">
                  <c:v>6.7962856520953352E-3</c:v>
                </c:pt>
                <c:pt idx="3379">
                  <c:v>6.7978011814773254E-3</c:v>
                </c:pt>
                <c:pt idx="3380">
                  <c:v>6.7993033046231943E-3</c:v>
                </c:pt>
                <c:pt idx="3381">
                  <c:v>6.8007920003498867E-3</c:v>
                </c:pt>
                <c:pt idx="3382">
                  <c:v>6.8022672473944112E-3</c:v>
                </c:pt>
                <c:pt idx="3383">
                  <c:v>6.8037290244138404E-3</c:v>
                </c:pt>
                <c:pt idx="3384">
                  <c:v>6.805177310305055E-3</c:v>
                </c:pt>
                <c:pt idx="3385">
                  <c:v>6.8066120834853194E-3</c:v>
                </c:pt>
                <c:pt idx="3386">
                  <c:v>6.8080333228515144E-3</c:v>
                </c:pt>
                <c:pt idx="3387">
                  <c:v>6.8094410071406486E-3</c:v>
                </c:pt>
                <c:pt idx="3388">
                  <c:v>6.8108351149298585E-3</c:v>
                </c:pt>
                <c:pt idx="3389">
                  <c:v>6.8122156250360888E-3</c:v>
                </c:pt>
                <c:pt idx="3390">
                  <c:v>6.8139705520398053E-3</c:v>
                </c:pt>
                <c:pt idx="3391">
                  <c:v>6.8153199017118027E-3</c:v>
                </c:pt>
                <c:pt idx="3392">
                  <c:v>6.816465609720268E-3</c:v>
                </c:pt>
                <c:pt idx="3393">
                  <c:v>6.8177895597099081E-3</c:v>
                </c:pt>
                <c:pt idx="3394">
                  <c:v>6.8190998025041694E-3</c:v>
                </c:pt>
                <c:pt idx="3395">
                  <c:v>6.8203963167601245E-3</c:v>
                </c:pt>
                <c:pt idx="3396">
                  <c:v>6.8216790812147821E-3</c:v>
                </c:pt>
                <c:pt idx="3397">
                  <c:v>6.8229480747650229E-3</c:v>
                </c:pt>
                <c:pt idx="3398">
                  <c:v>6.8242032758281113E-3</c:v>
                </c:pt>
                <c:pt idx="3399">
                  <c:v>6.825444663300928E-3</c:v>
                </c:pt>
                <c:pt idx="3400">
                  <c:v>6.8266722158405457E-3</c:v>
                </c:pt>
                <c:pt idx="3401">
                  <c:v>6.8278859122639091E-3</c:v>
                </c:pt>
                <c:pt idx="3402">
                  <c:v>6.8290857310682185E-3</c:v>
                </c:pt>
                <c:pt idx="3403">
                  <c:v>6.8302716511503547E-3</c:v>
                </c:pt>
                <c:pt idx="3404">
                  <c:v>6.8314436511673904E-3</c:v>
                </c:pt>
                <c:pt idx="3405">
                  <c:v>6.8326017098563341E-3</c:v>
                </c:pt>
                <c:pt idx="3406">
                  <c:v>6.8340701227675993E-3</c:v>
                </c:pt>
                <c:pt idx="3407">
                  <c:v>6.8348759177982998E-3</c:v>
                </c:pt>
                <c:pt idx="3408">
                  <c:v>6.8361503238190124E-3</c:v>
                </c:pt>
                <c:pt idx="3409">
                  <c:v>6.8370941048723211E-3</c:v>
                </c:pt>
                <c:pt idx="3410">
                  <c:v>6.838182137336446E-3</c:v>
                </c:pt>
                <c:pt idx="3411">
                  <c:v>6.8392561007346586E-3</c:v>
                </c:pt>
                <c:pt idx="3412">
                  <c:v>6.8403159738039676E-3</c:v>
                </c:pt>
                <c:pt idx="3413">
                  <c:v>6.8413617351215095E-3</c:v>
                </c:pt>
                <c:pt idx="3414">
                  <c:v>6.8423933635841649E-3</c:v>
                </c:pt>
                <c:pt idx="3415">
                  <c:v>6.8434108376891345E-3</c:v>
                </c:pt>
                <c:pt idx="3416">
                  <c:v>6.8444141362533628E-3</c:v>
                </c:pt>
                <c:pt idx="3417">
                  <c:v>6.8454032380937946E-3</c:v>
                </c:pt>
                <c:pt idx="3418">
                  <c:v>6.8463781217875663E-3</c:v>
                </c:pt>
                <c:pt idx="3419">
                  <c:v>6.8473387660716867E-3</c:v>
                </c:pt>
                <c:pt idx="3420">
                  <c:v>6.8482851496032282E-3</c:v>
                </c:pt>
                <c:pt idx="3421">
                  <c:v>6.8492172512790717E-3</c:v>
                </c:pt>
                <c:pt idx="3422">
                  <c:v>6.8501350496763536E-3</c:v>
                </c:pt>
                <c:pt idx="3423">
                  <c:v>6.8510385234521465E-3</c:v>
                </c:pt>
                <c:pt idx="3424">
                  <c:v>6.8519276515033312E-3</c:v>
                </c:pt>
                <c:pt idx="3425">
                  <c:v>6.8528024124070441E-3</c:v>
                </c:pt>
                <c:pt idx="3426">
                  <c:v>6.853662784820358E-3</c:v>
                </c:pt>
                <c:pt idx="3427">
                  <c:v>6.8545087475602173E-3</c:v>
                </c:pt>
                <c:pt idx="3428">
                  <c:v>6.8553402792836948E-3</c:v>
                </c:pt>
                <c:pt idx="3429">
                  <c:v>6.8561573588077351E-3</c:v>
                </c:pt>
                <c:pt idx="3430">
                  <c:v>6.8569599647094748E-3</c:v>
                </c:pt>
                <c:pt idx="3431">
                  <c:v>6.8577480757259224E-3</c:v>
                </c:pt>
                <c:pt idx="3432">
                  <c:v>6.8585216705940866E-3</c:v>
                </c:pt>
                <c:pt idx="3433">
                  <c:v>6.8592807282108481E-3</c:v>
                </c:pt>
                <c:pt idx="3434">
                  <c:v>6.8600252269135353E-3</c:v>
                </c:pt>
                <c:pt idx="3435">
                  <c:v>6.8607551456789651E-3</c:v>
                </c:pt>
                <c:pt idx="3436">
                  <c:v>6.8614704631642098E-3</c:v>
                </c:pt>
                <c:pt idx="3437">
                  <c:v>6.8621711580263423E-3</c:v>
                </c:pt>
                <c:pt idx="3438">
                  <c:v>6.862857209002371E-3</c:v>
                </c:pt>
                <c:pt idx="3439">
                  <c:v>6.8635285948293046E-3</c:v>
                </c:pt>
                <c:pt idx="3440">
                  <c:v>6.8641852943240877E-3</c:v>
                </c:pt>
                <c:pt idx="3441">
                  <c:v>6.8648272859039849E-3</c:v>
                </c:pt>
                <c:pt idx="3442">
                  <c:v>6.8656310581527435E-3</c:v>
                </c:pt>
                <c:pt idx="3443">
                  <c:v>6.8662393522078702E-3</c:v>
                </c:pt>
                <c:pt idx="3444">
                  <c:v>6.8667489860629871E-3</c:v>
                </c:pt>
                <c:pt idx="3445">
                  <c:v>6.8673298189647625E-3</c:v>
                </c:pt>
                <c:pt idx="3446">
                  <c:v>6.8678958345191887E-3</c:v>
                </c:pt>
                <c:pt idx="3447">
                  <c:v>6.8684470117030827E-3</c:v>
                </c:pt>
                <c:pt idx="3448">
                  <c:v>6.8689833290136448E-3</c:v>
                </c:pt>
                <c:pt idx="3449">
                  <c:v>6.8695047652678198E-3</c:v>
                </c:pt>
                <c:pt idx="3450">
                  <c:v>6.8700112991226803E-3</c:v>
                </c:pt>
                <c:pt idx="3451">
                  <c:v>6.8705029093951708E-3</c:v>
                </c:pt>
                <c:pt idx="3452">
                  <c:v>6.870979574662428E-3</c:v>
                </c:pt>
                <c:pt idx="3453">
                  <c:v>6.8714412735815245E-3</c:v>
                </c:pt>
                <c:pt idx="3454">
                  <c:v>6.8718879851292769E-3</c:v>
                </c:pt>
                <c:pt idx="3455">
                  <c:v>6.8723196878828219E-3</c:v>
                </c:pt>
                <c:pt idx="3456">
                  <c:v>6.872736360499232E-3</c:v>
                </c:pt>
                <c:pt idx="3457">
                  <c:v>6.8734366191769425E-3</c:v>
                </c:pt>
                <c:pt idx="3458">
                  <c:v>6.873524530188746E-3</c:v>
                </c:pt>
                <c:pt idx="3459">
                  <c:v>6.8738959848158032E-3</c:v>
                </c:pt>
                <c:pt idx="3460">
                  <c:v>6.8743019946815309E-3</c:v>
                </c:pt>
                <c:pt idx="3461">
                  <c:v>6.8745935269998171E-3</c:v>
                </c:pt>
                <c:pt idx="3462">
                  <c:v>6.8749195719508549E-3</c:v>
                </c:pt>
                <c:pt idx="3463">
                  <c:v>6.8752304378438822E-3</c:v>
                </c:pt>
                <c:pt idx="3464">
                  <c:v>6.8755261032560355E-3</c:v>
                </c:pt>
                <c:pt idx="3465">
                  <c:v>6.8758065470042595E-3</c:v>
                </c:pt>
                <c:pt idx="3466">
                  <c:v>6.8760717478255629E-3</c:v>
                </c:pt>
                <c:pt idx="3467">
                  <c:v>6.8763216843770181E-3</c:v>
                </c:pt>
                <c:pt idx="3468">
                  <c:v>6.8765563353156978E-3</c:v>
                </c:pt>
                <c:pt idx="3469">
                  <c:v>6.8767756794585466E-3</c:v>
                </c:pt>
                <c:pt idx="3470">
                  <c:v>6.8769796954626372E-3</c:v>
                </c:pt>
                <c:pt idx="3471">
                  <c:v>6.8771683620649782E-3</c:v>
                </c:pt>
                <c:pt idx="3472">
                  <c:v>6.8773416579226421E-3</c:v>
                </c:pt>
                <c:pt idx="3473">
                  <c:v>6.8774995617726375E-3</c:v>
                </c:pt>
                <c:pt idx="3474">
                  <c:v>6.8776420523519732E-3</c:v>
                </c:pt>
                <c:pt idx="3475">
                  <c:v>6.8777691084775938E-3</c:v>
                </c:pt>
                <c:pt idx="3476">
                  <c:v>6.8778807086466998E-3</c:v>
                </c:pt>
                <c:pt idx="3477">
                  <c:v>6.8779768315962997E-3</c:v>
                </c:pt>
                <c:pt idx="3478">
                  <c:v>6.8780574562232744E-3</c:v>
                </c:pt>
                <c:pt idx="3479">
                  <c:v>6.8781225610248242E-3</c:v>
                </c:pt>
                <c:pt idx="3480">
                  <c:v>6.87817212489783E-3</c:v>
                </c:pt>
                <c:pt idx="3481">
                  <c:v>6.8782061265793004E-3</c:v>
                </c:pt>
                <c:pt idx="3482">
                  <c:v>6.8782245444864998E-3</c:v>
                </c:pt>
                <c:pt idx="3483">
                  <c:v>6.8782273575163089E-3</c:v>
                </c:pt>
                <c:pt idx="3484">
                  <c:v>6.8782145444856724E-3</c:v>
                </c:pt>
                <c:pt idx="3485">
                  <c:v>6.8781860838917908E-3</c:v>
                </c:pt>
                <c:pt idx="3486">
                  <c:v>6.8781419547114808E-3</c:v>
                </c:pt>
                <c:pt idx="3487">
                  <c:v>6.878082135441943E-3</c:v>
                </c:pt>
                <c:pt idx="3488">
                  <c:v>6.878006604820186E-3</c:v>
                </c:pt>
                <c:pt idx="3489">
                  <c:v>6.8779153415832184E-3</c:v>
                </c:pt>
                <c:pt idx="3490">
                  <c:v>6.8778083245479849E-3</c:v>
                </c:pt>
                <c:pt idx="3491">
                  <c:v>6.8776855322116859E-3</c:v>
                </c:pt>
                <c:pt idx="3492">
                  <c:v>6.8775469435511383E-3</c:v>
                </c:pt>
                <c:pt idx="3493">
                  <c:v>6.8773925369836064E-3</c:v>
                </c:pt>
                <c:pt idx="3494">
                  <c:v>6.8772757433421816E-3</c:v>
                </c:pt>
                <c:pt idx="3495">
                  <c:v>6.8770828261399686E-3</c:v>
                </c:pt>
                <c:pt idx="3496">
                  <c:v>6.8768040450883916E-3</c:v>
                </c:pt>
                <c:pt idx="3497">
                  <c:v>6.8765838811213342E-3</c:v>
                </c:pt>
                <c:pt idx="3498">
                  <c:v>6.8763477898947656E-3</c:v>
                </c:pt>
                <c:pt idx="3499">
                  <c:v>6.8760957501456943E-3</c:v>
                </c:pt>
                <c:pt idx="3500">
                  <c:v>6.8758277406910651E-3</c:v>
                </c:pt>
                <c:pt idx="3501">
                  <c:v>6.8755437399481423E-3</c:v>
                </c:pt>
                <c:pt idx="3502">
                  <c:v>6.8752437269736788E-3</c:v>
                </c:pt>
                <c:pt idx="3503">
                  <c:v>6.8749276802648751E-3</c:v>
                </c:pt>
                <c:pt idx="3504">
                  <c:v>6.8745955785587398E-3</c:v>
                </c:pt>
                <c:pt idx="3505">
                  <c:v>6.8742474005922816E-3</c:v>
                </c:pt>
                <c:pt idx="3506">
                  <c:v>6.873883125182445E-3</c:v>
                </c:pt>
                <c:pt idx="3507">
                  <c:v>6.8735027309063668E-3</c:v>
                </c:pt>
                <c:pt idx="3508">
                  <c:v>6.8731061965010554E-3</c:v>
                </c:pt>
                <c:pt idx="3509">
                  <c:v>6.8726935007035195E-3</c:v>
                </c:pt>
                <c:pt idx="3510">
                  <c:v>6.8724011526057893E-3</c:v>
                </c:pt>
                <c:pt idx="3511">
                  <c:v>6.871557923391336E-3</c:v>
                </c:pt>
                <c:pt idx="3512">
                  <c:v>6.8710187807408118E-3</c:v>
                </c:pt>
                <c:pt idx="3513">
                  <c:v>6.870600486861278E-3</c:v>
                </c:pt>
                <c:pt idx="3514">
                  <c:v>6.8700973592417114E-3</c:v>
                </c:pt>
                <c:pt idx="3515">
                  <c:v>6.8695779303418192E-3</c:v>
                </c:pt>
                <c:pt idx="3516">
                  <c:v>6.86904217889861E-3</c:v>
                </c:pt>
                <c:pt idx="3517">
                  <c:v>6.8684900834892204E-3</c:v>
                </c:pt>
                <c:pt idx="3518">
                  <c:v>6.8679216230105311E-3</c:v>
                </c:pt>
                <c:pt idx="3519">
                  <c:v>6.8673367759597426E-3</c:v>
                </c:pt>
                <c:pt idx="3520">
                  <c:v>6.8667355212337355E-3</c:v>
                </c:pt>
                <c:pt idx="3521">
                  <c:v>6.8661178375695187E-3</c:v>
                </c:pt>
                <c:pt idx="3522">
                  <c:v>6.8654837034642924E-3</c:v>
                </c:pt>
                <c:pt idx="3523">
                  <c:v>6.8648330978948735E-3</c:v>
                </c:pt>
                <c:pt idx="3524">
                  <c:v>6.8641659993584625E-3</c:v>
                </c:pt>
                <c:pt idx="3525">
                  <c:v>6.863482386592068E-3</c:v>
                </c:pt>
                <c:pt idx="3526">
                  <c:v>6.8627822384126347E-3</c:v>
                </c:pt>
                <c:pt idx="3527">
                  <c:v>6.8620655335571712E-3</c:v>
                </c:pt>
                <c:pt idx="3528">
                  <c:v>6.861332250602814E-3</c:v>
                </c:pt>
                <c:pt idx="3529">
                  <c:v>6.8605823682865719E-3</c:v>
                </c:pt>
                <c:pt idx="3530">
                  <c:v>6.8598158653454533E-3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030208"/>
        <c:axId val="448031744"/>
      </c:lineChart>
      <c:dateAx>
        <c:axId val="448030208"/>
        <c:scaling>
          <c:orientation val="minMax"/>
          <c:max val="44315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031744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48031744"/>
        <c:scaling>
          <c:orientation val="minMax"/>
          <c:max val="8.0000000000000002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4803020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10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  <sheetName val="EUR_Market"/>
    </sheetNames>
    <sheetDataSet>
      <sheetData sheetId="0">
        <row r="7">
          <cell r="D7">
            <v>535</v>
          </cell>
        </row>
      </sheetData>
      <sheetData sheetId="1">
        <row r="4">
          <cell r="E4" t="str">
            <v>EoniaShare#0010</v>
          </cell>
        </row>
        <row r="14">
          <cell r="E14" t="str">
            <v>EoniaSplit#0000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TriggerCounter" refersTo="='General Settings'!$D$7"/>
    </definedNames>
    <sheetDataSet>
      <sheetData sheetId="0">
        <row r="7">
          <cell r="D7">
            <v>86</v>
          </cell>
        </row>
      </sheetData>
      <sheetData sheetId="1"/>
      <sheetData sheetId="2">
        <row r="7">
          <cell r="D7" t="str">
            <v>EUR6M#0002</v>
          </cell>
        </row>
      </sheetData>
      <sheetData sheetId="3">
        <row r="7">
          <cell r="D7" t="str">
            <v>D</v>
          </cell>
        </row>
      </sheetData>
      <sheetData sheetId="4">
        <row r="7">
          <cell r="D7" t="str">
            <v>6F</v>
          </cell>
        </row>
      </sheetData>
      <sheetData sheetId="5"/>
      <sheetData sheetId="6">
        <row r="7">
          <cell r="D7" t="b">
            <v>1</v>
          </cell>
        </row>
      </sheetData>
      <sheetData sheetId="7">
        <row r="7">
          <cell r="D7" t="str">
            <v>H7</v>
          </cell>
        </row>
      </sheetData>
      <sheetData sheetId="8">
        <row r="7">
          <cell r="D7" t="str">
            <v>X6</v>
          </cell>
        </row>
      </sheetData>
      <sheetData sheetId="9"/>
      <sheetData sheetId="10">
        <row r="7">
          <cell r="D7" t="str">
            <v>3E</v>
          </cell>
        </row>
      </sheetData>
      <sheetData sheetId="11">
        <row r="7">
          <cell r="D7" t="str">
            <v>6E</v>
          </cell>
        </row>
      </sheetData>
      <sheetData sheetId="12">
        <row r="7">
          <cell r="D7" t="str">
            <v>6E</v>
          </cell>
        </row>
      </sheetData>
      <sheetData sheetId="13">
        <row r="7">
          <cell r="D7" t="str">
            <v>12E</v>
          </cell>
        </row>
      </sheetData>
      <sheetData sheetId="14">
        <row r="7">
          <cell r="D7" t="str">
            <v>1E</v>
          </cell>
        </row>
      </sheetData>
      <sheetData sheetId="15">
        <row r="7">
          <cell r="D7" t="str">
            <v>1E</v>
          </cell>
        </row>
      </sheetData>
      <sheetData sheetId="16">
        <row r="7">
          <cell r="D7" t="str">
            <v>3E</v>
          </cell>
        </row>
      </sheetData>
      <sheetData sheetId="17">
        <row r="7">
          <cell r="D7" t="str">
            <v>6E</v>
          </cell>
        </row>
      </sheetData>
      <sheetData sheetId="18">
        <row r="7">
          <cell r="D7" t="str">
            <v>EUR1F3Y_Quote</v>
          </cell>
        </row>
      </sheetData>
      <sheetData sheetId="19">
        <row r="7">
          <cell r="D7">
            <v>12</v>
          </cell>
        </row>
      </sheetData>
      <sheetData sheetId="20">
        <row r="7">
          <cell r="D7" t="str">
            <v>X6</v>
          </cell>
        </row>
      </sheetData>
      <sheetData sheetId="21">
        <row r="7">
          <cell r="D7" t="str">
            <v>3E</v>
          </cell>
        </row>
      </sheetData>
      <sheetData sheetId="22">
        <row r="7">
          <cell r="D7" t="str">
            <v>1E</v>
          </cell>
        </row>
      </sheetData>
      <sheetData sheetId="23">
        <row r="7">
          <cell r="D7" t="str">
            <v>3E</v>
          </cell>
        </row>
      </sheetData>
      <sheetData sheetId="24">
        <row r="7">
          <cell r="D7" t="str">
            <v>6E</v>
          </cell>
        </row>
      </sheetData>
      <sheetData sheetId="25">
        <row r="7">
          <cell r="D7" t="str">
            <v>12E</v>
          </cell>
        </row>
      </sheetData>
      <sheetData sheetId="26">
        <row r="7">
          <cell r="D7">
            <v>42620</v>
          </cell>
        </row>
      </sheetData>
      <sheetData sheetId="27">
        <row r="7">
          <cell r="D7">
            <v>42620</v>
          </cell>
        </row>
      </sheetData>
      <sheetData sheetId="28">
        <row r="7">
          <cell r="D7">
            <v>42621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workbookViewId="0">
      <selection activeCell="D8" sqref="D8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16 2015 12:34:36</v>
      </c>
    </row>
    <row r="2" spans="2:14" ht="19.5" x14ac:dyDescent="0.35">
      <c r="B2" s="2" t="s">
        <v>19</v>
      </c>
      <c r="C2" s="3"/>
      <c r="D2" s="3"/>
      <c r="E2" s="4"/>
      <c r="G2" s="34" t="s">
        <v>141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>
        <v>42625.377604166664</v>
      </c>
      <c r="E4" s="8"/>
      <c r="G4" s="6"/>
      <c r="H4" s="121" t="s">
        <v>142</v>
      </c>
      <c r="I4" s="37" t="str">
        <f>Currency&amp;"ON"</f>
        <v>EURON</v>
      </c>
      <c r="J4" s="37" t="str">
        <f>Currency&amp;"1M"</f>
        <v>EUR1M</v>
      </c>
      <c r="K4" s="37" t="str">
        <f>Currency&amp;"3M"</f>
        <v>EUR3M</v>
      </c>
      <c r="L4" s="37" t="str">
        <f>Currency&amp;"6M"</f>
        <v>EUR6M</v>
      </c>
      <c r="M4" s="37" t="str">
        <f>Currency&amp;"1Y"</f>
        <v>EUR1Y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44</v>
      </c>
      <c r="J5" s="23">
        <f>COUNTA(_xll.ohPack(_xll.ohFilter(Check1M,Flag1M)))</f>
        <v>19</v>
      </c>
      <c r="K5" s="23">
        <f>COUNTA(_xll.ohPack(_xll.ohFilter(Check3M,Flag3M)))</f>
        <v>66</v>
      </c>
      <c r="L5" s="23">
        <f>COUNTA(_xll.ohPack(_xll.ohFilter(Check6M,Flag6M)))</f>
        <v>379</v>
      </c>
      <c r="M5" s="23">
        <f>COUNTA(_xll.ohPack(_xll.ohFilter(Check1Y,Flag1Y)))</f>
        <v>13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42625</v>
      </c>
      <c r="E6" s="8"/>
      <c r="G6" s="6"/>
      <c r="H6" s="29" t="s">
        <v>24</v>
      </c>
      <c r="I6" s="17">
        <f>COUNTIF(CheckON,TRUE)</f>
        <v>43</v>
      </c>
      <c r="J6" s="17">
        <f>COUNTIF(Check1M,"=TRUE")</f>
        <v>19</v>
      </c>
      <c r="K6" s="17">
        <f>COUNTIF(Check3M,TRUE)</f>
        <v>54</v>
      </c>
      <c r="L6" s="17">
        <f>COUNTIF(Check6M,TRUE)</f>
        <v>379</v>
      </c>
      <c r="M6" s="17">
        <f>COUNTIF(Check1Y,TRUE)</f>
        <v>13</v>
      </c>
      <c r="N6" s="8"/>
    </row>
    <row r="7" spans="2:14" s="1" customFormat="1" ht="11.25" customHeight="1" x14ac:dyDescent="0.2">
      <c r="B7" s="6"/>
      <c r="C7" s="28" t="s">
        <v>21</v>
      </c>
      <c r="D7" s="10">
        <f>[2]!TriggerCounter</f>
        <v>86</v>
      </c>
      <c r="E7" s="8"/>
      <c r="G7" s="24"/>
      <c r="H7" s="26" t="s">
        <v>25</v>
      </c>
      <c r="I7" s="108">
        <f>I5-I6</f>
        <v>1</v>
      </c>
      <c r="J7" s="108">
        <f>J5-J6</f>
        <v>0</v>
      </c>
      <c r="K7" s="108">
        <f>K5-K6</f>
        <v>12</v>
      </c>
      <c r="L7" s="108">
        <f>L5-L6</f>
        <v>0</v>
      </c>
      <c r="M7" s="108">
        <f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147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149</v>
      </c>
      <c r="J13" s="22" t="s">
        <v>150</v>
      </c>
      <c r="K13" s="22" t="s">
        <v>150</v>
      </c>
      <c r="L13" s="22" t="s">
        <v>150</v>
      </c>
      <c r="M13" s="22" t="s">
        <v>150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148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Eonia</v>
      </c>
      <c r="J15" s="47" t="str">
        <f>PROPER(Currency)&amp;J13&amp;J12</f>
        <v>Euribor1M</v>
      </c>
      <c r="K15" s="47" t="str">
        <f>PROPER(Currency)&amp;K13&amp;K12</f>
        <v>Euribor3M</v>
      </c>
      <c r="L15" s="47" t="str">
        <f>PROPER(Currency)&amp;L13&amp;L12</f>
        <v>Euribor6M</v>
      </c>
      <c r="M15" s="47" t="str">
        <f>PROPER(Currency)&amp;M13&amp;M12</f>
        <v>Euribor1Y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obj_007d0#0000</v>
      </c>
      <c r="K21" s="47" t="str">
        <f>_xll.qlIborIndex(,K13,"1D",K16,Currency,Calendar,K17,K18,K19,K4,Permanent,Trigger,ObjectOverwrite)</f>
        <v>obj_007c6#0000</v>
      </c>
      <c r="L21" s="47" t="str">
        <f>_xll.qlIborIndex(,L13,"1D",L16,Currency,Calendar,L17,L18,L19,L4,Permanent,Trigger,ObjectOverwrite)</f>
        <v>obj_007cd#0000</v>
      </c>
      <c r="M21" s="47" t="str">
        <f>_xll.qlIborIndex(,M13,"1D",M16,Currency,Calendar,M17,M18,M19,M4,Permanent,Trigger,ObjectOverwrite)</f>
        <v>obj_007ce#0000</v>
      </c>
      <c r="N21" s="8"/>
    </row>
    <row r="22" spans="1:14" ht="11.25" customHeight="1" x14ac:dyDescent="0.25">
      <c r="B22" s="6"/>
      <c r="C22" s="27" t="s">
        <v>157</v>
      </c>
      <c r="D22" s="111">
        <v>5.0000000000000001E-4</v>
      </c>
      <c r="E22" s="8"/>
      <c r="G22" s="6"/>
      <c r="H22" s="27" t="s">
        <v>34</v>
      </c>
      <c r="I22" s="45"/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23">
        <f>_xll.qlInterestRateIndexFixingDays(ONIndex1Y,Trigger)</f>
        <v>2</v>
      </c>
      <c r="N22" s="8"/>
    </row>
    <row r="23" spans="1:14" ht="11.25" customHeight="1" x14ac:dyDescent="0.25">
      <c r="B23" s="6"/>
      <c r="C23" s="32" t="s">
        <v>53</v>
      </c>
      <c r="D23" s="113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130</v>
      </c>
      <c r="D24" s="119">
        <v>5.0000000000000001E-4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32" t="s">
        <v>130</v>
      </c>
      <c r="D25" s="120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1.25" customHeight="1" thickBot="1" x14ac:dyDescent="0.3">
      <c r="B26" s="6"/>
      <c r="C26" s="27" t="s">
        <v>144</v>
      </c>
      <c r="D26" s="119">
        <v>5.0000000000000001E-4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145</v>
      </c>
      <c r="D27" s="112">
        <v>5.0000000000000002E-5</v>
      </c>
      <c r="E27" s="8"/>
    </row>
    <row r="28" spans="1:14" ht="11.25" customHeight="1" x14ac:dyDescent="0.25">
      <c r="B28" s="6"/>
      <c r="C28" s="29" t="s">
        <v>131</v>
      </c>
      <c r="D28" s="112">
        <v>5.0000000000000001E-4</v>
      </c>
      <c r="E28" s="8"/>
    </row>
    <row r="29" spans="1:14" ht="11.25" customHeight="1" x14ac:dyDescent="0.25">
      <c r="B29" s="6"/>
      <c r="C29" s="32" t="s">
        <v>132</v>
      </c>
      <c r="D29" s="113">
        <v>5.0000000000000001E-4</v>
      </c>
      <c r="E29" s="8"/>
    </row>
    <row r="30" spans="1:14" ht="11.25" customHeight="1" x14ac:dyDescent="0.25">
      <c r="B30" s="6"/>
      <c r="C30" s="27" t="s">
        <v>139</v>
      </c>
      <c r="D30" s="111">
        <v>5.0000000000000001E-4</v>
      </c>
      <c r="E30" s="8"/>
    </row>
    <row r="31" spans="1:14" ht="11.25" customHeight="1" x14ac:dyDescent="0.25">
      <c r="B31" s="6"/>
      <c r="C31" s="29" t="s">
        <v>156</v>
      </c>
      <c r="D31" s="112">
        <v>4.0000000000000002E-4</v>
      </c>
      <c r="E31" s="8"/>
    </row>
    <row r="32" spans="1:14" ht="11.25" customHeight="1" x14ac:dyDescent="0.25">
      <c r="B32" s="6"/>
      <c r="C32" s="32" t="s">
        <v>158</v>
      </c>
      <c r="D32" s="113">
        <v>5.0000000000000001E-4</v>
      </c>
      <c r="E32" s="8"/>
    </row>
    <row r="33" spans="2:5" ht="11.25" customHeight="1" x14ac:dyDescent="0.25">
      <c r="B33" s="6"/>
      <c r="C33" s="26" t="s">
        <v>140</v>
      </c>
      <c r="D33" s="166">
        <v>5.0000000000000001E-4</v>
      </c>
      <c r="E33" s="8"/>
    </row>
    <row r="34" spans="2:5" ht="14.25" thickBot="1" x14ac:dyDescent="0.3">
      <c r="B34" s="11"/>
      <c r="C34" s="12"/>
      <c r="D34" s="12"/>
      <c r="E34" s="13"/>
    </row>
  </sheetData>
  <conditionalFormatting sqref="I7:M7">
    <cfRule type="cellIs" dxfId="20" priority="1" operator="notEqual">
      <formula>0</formula>
    </cfRule>
    <cfRule type="cellIs" dxfId="19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M3570"/>
  <sheetViews>
    <sheetView showGridLines="0" tabSelected="1" topLeftCell="A17" zoomScaleNormal="100" zoomScaleSheetLayoutView="110" workbookViewId="0">
      <selection activeCell="F45" sqref="F45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5.140625" style="62" bestFit="1" customWidth="1"/>
    <col min="22" max="23" width="19.28515625" style="62" bestFit="1" customWidth="1"/>
    <col min="24" max="24" width="12" style="62" bestFit="1" customWidth="1"/>
    <col min="25" max="25" width="6" style="63" bestFit="1" customWidth="1"/>
    <col min="26" max="26" width="13.140625" style="63" bestFit="1" customWidth="1"/>
    <col min="27" max="27" width="17.28515625" style="63" bestFit="1" customWidth="1"/>
    <col min="28" max="28" width="17.28515625" style="63" customWidth="1"/>
    <col min="29" max="29" width="11" style="62" bestFit="1" customWidth="1"/>
    <col min="30" max="30" width="2.7109375" style="62" customWidth="1"/>
    <col min="31" max="31" width="18.28515625" style="62" hidden="1" customWidth="1" outlineLevel="1"/>
    <col min="32" max="33" width="19.85546875" style="62" hidden="1" customWidth="1" outlineLevel="1"/>
    <col min="34" max="34" width="2.85546875" style="62" hidden="1" customWidth="1" outlineLevel="1"/>
    <col min="35" max="35" width="10" style="62" hidden="1" customWidth="1" outlineLevel="1"/>
    <col min="36" max="36" width="15.140625" style="62" hidden="1" customWidth="1" outlineLevel="1"/>
    <col min="37" max="37" width="2.7109375" style="62" hidden="1" customWidth="1" outlineLevel="1"/>
    <col min="38" max="38" width="20.7109375" style="62" hidden="1" customWidth="1" outlineLevel="1"/>
    <col min="39" max="39" width="9.140625" style="62" collapsed="1"/>
    <col min="40" max="40" width="9.140625" style="62"/>
    <col min="41" max="41" width="5.5703125" style="62" customWidth="1"/>
    <col min="42" max="42" width="13.140625" style="62" bestFit="1" customWidth="1"/>
    <col min="43" max="44" width="17.28515625" style="62" bestFit="1" customWidth="1"/>
    <col min="45" max="16384" width="9.140625" style="62"/>
  </cols>
  <sheetData>
    <row r="1" spans="1:30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30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3"/>
      <c r="X2" s="63"/>
      <c r="Y2" s="61"/>
      <c r="Z2" s="62"/>
      <c r="AA2" s="62"/>
      <c r="AB2" s="62"/>
    </row>
    <row r="3" spans="1:30" ht="12" hidden="1" outlineLevel="1" x14ac:dyDescent="0.25">
      <c r="A3" s="19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42613</v>
      </c>
      <c r="E3" s="73">
        <f t="shared" ref="E3:E9" si="0">EDATE(SettlementDate,$B3)</f>
        <v>42992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-4.3820098053348744E-3</v>
      </c>
      <c r="H3" s="53">
        <f>IF(G3&gt;=0,ROUNDDOWN(G3*10,2)/10,ROUNDUP(G3*10,2)/10)</f>
        <v>-5.0000000000000001E-3</v>
      </c>
      <c r="I3" s="82">
        <f>MAX(_xll.ohPack(Data!$F$4:INDEX(FwdON,MATCH(E3+1,SettlementDates,1),1)))</f>
        <v>-3.2704943904393602E-3</v>
      </c>
      <c r="J3" s="53">
        <f t="shared" ref="J3:J9" si="2">IF(I3-G3&gt;1%,(QUOTIENT(I3*10000,50)+1)*0.5%,(QUOTIENT(I3*10000,10)+1)*0.1%)</f>
        <v>-2E-3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3"/>
      <c r="X3" s="63"/>
      <c r="Y3" s="61"/>
      <c r="Z3" s="62"/>
      <c r="AA3" s="62"/>
      <c r="AB3" s="62"/>
    </row>
    <row r="4" spans="1:30" ht="12" hidden="1" customHeight="1" outlineLevel="1" x14ac:dyDescent="0.25">
      <c r="A4" s="19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43357</v>
      </c>
      <c r="F4" s="77">
        <f t="shared" si="1"/>
        <v>3</v>
      </c>
      <c r="G4" s="83">
        <f>MIN(_xll.ohPack(Data!$F$4:INDEX(FwdON,MATCH(E4+1,SettlementDates,1),1)))</f>
        <v>-4.531949266262103E-3</v>
      </c>
      <c r="H4" s="54">
        <f t="shared" ref="H4:H9" si="4">IF(G4&gt;=0,ROUNDDOWN(G4*10,2)/10,ROUNDUP(G4*10,2)/10)</f>
        <v>-5.0000000000000001E-3</v>
      </c>
      <c r="I4" s="83">
        <f>MAX(_xll.ohPack(Data!$F$4:INDEX(FwdON,MATCH(E4+1,SettlementDates,1),1)))</f>
        <v>-3.2704943904393602E-3</v>
      </c>
      <c r="J4" s="54">
        <f t="shared" si="2"/>
        <v>-2E-3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3"/>
      <c r="X4" s="63"/>
      <c r="Y4" s="61"/>
      <c r="Z4" s="62"/>
      <c r="AA4" s="62"/>
      <c r="AB4" s="62"/>
      <c r="AD4" s="64"/>
    </row>
    <row r="5" spans="1:30" ht="12" hidden="1" outlineLevel="1" x14ac:dyDescent="0.25">
      <c r="A5" s="196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43722</v>
      </c>
      <c r="F5" s="77">
        <f t="shared" si="1"/>
        <v>6</v>
      </c>
      <c r="G5" s="83">
        <f>MIN(_xll.ohPack(Data!$F$4:INDEX(FwdON,MATCH(E5+1,SettlementDates,1),1)))</f>
        <v>-4.531949266262103E-3</v>
      </c>
      <c r="H5" s="54">
        <f t="shared" si="4"/>
        <v>-5.0000000000000001E-3</v>
      </c>
      <c r="I5" s="83">
        <f>MAX(_xll.ohPack(Data!$F$4:INDEX(FwdON,MATCH(E5+1,SettlementDates,1),1)))</f>
        <v>-3.2704943904393602E-3</v>
      </c>
      <c r="J5" s="54">
        <f t="shared" si="2"/>
        <v>-2E-3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3"/>
      <c r="X5" s="63"/>
      <c r="Y5" s="61"/>
      <c r="Z5" s="62"/>
      <c r="AA5" s="62"/>
      <c r="AB5" s="62"/>
    </row>
    <row r="6" spans="1:30" ht="12" hidden="1" outlineLevel="1" x14ac:dyDescent="0.25">
      <c r="A6" s="196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46279</v>
      </c>
      <c r="F6" s="77">
        <f t="shared" si="1"/>
        <v>6</v>
      </c>
      <c r="G6" s="83">
        <f>MIN(_xll.ohPack(Data!$F$4:INDEX(FwdON,MATCH(E6+1,SettlementDates,1),1)))</f>
        <v>-4.531949266262103E-3</v>
      </c>
      <c r="H6" s="54">
        <f t="shared" si="4"/>
        <v>-5.0000000000000001E-3</v>
      </c>
      <c r="I6" s="83">
        <f>MAX(_xll.ohPack(Data!$F$4:INDEX(FwdON,MATCH(E6+1,SettlementDates,1),1)))</f>
        <v>1.08713571588126E-2</v>
      </c>
      <c r="J6" s="54">
        <f t="shared" si="2"/>
        <v>1.4999999999999999E-2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3"/>
      <c r="X6" s="63"/>
      <c r="Y6" s="61"/>
      <c r="Z6" s="62"/>
      <c r="AA6" s="62"/>
      <c r="AB6" s="62"/>
    </row>
    <row r="7" spans="1:30" ht="12" hidden="1" outlineLevel="1" x14ac:dyDescent="0.25">
      <c r="A7" s="19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49932</v>
      </c>
      <c r="F7" s="77">
        <f t="shared" si="1"/>
        <v>12</v>
      </c>
      <c r="G7" s="83">
        <f>MIN(_xll.ohPack(Data!$F$4:INDEX(FwdON,MATCH(E7+1,SettlementDates,1),1)))</f>
        <v>-4.531949266262103E-3</v>
      </c>
      <c r="H7" s="54">
        <f t="shared" si="4"/>
        <v>-5.0000000000000001E-3</v>
      </c>
      <c r="I7" s="83">
        <f>MAX(_xll.ohPack(Data!$F$4:INDEX(FwdON,MATCH(E7+1,SettlementDates,1),1)))</f>
        <v>1.3012467532691474E-2</v>
      </c>
      <c r="J7" s="54">
        <f t="shared" si="2"/>
        <v>1.4999999999999999E-2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3"/>
      <c r="X7" s="63"/>
      <c r="Y7" s="61"/>
      <c r="Z7" s="62"/>
      <c r="AA7" s="62"/>
      <c r="AB7" s="62"/>
    </row>
    <row r="8" spans="1:30" ht="12" hidden="1" outlineLevel="1" x14ac:dyDescent="0.25">
      <c r="A8" s="19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53584</v>
      </c>
      <c r="F8" s="77">
        <f t="shared" si="1"/>
        <v>36</v>
      </c>
      <c r="G8" s="83">
        <f>MIN(_xll.ohPack(Data!$F$4:INDEX(FwdON,MATCH(E8+1,SettlementDates,1),1)))</f>
        <v>-4.531949266262103E-3</v>
      </c>
      <c r="H8" s="54">
        <f t="shared" si="4"/>
        <v>-5.0000000000000001E-3</v>
      </c>
      <c r="I8" s="83">
        <f>MAX(_xll.ohPack(Data!$F$4:INDEX(FwdON,MATCH(E8+1,SettlementDates,1),1)))</f>
        <v>1.3012467532691474E-2</v>
      </c>
      <c r="J8" s="54">
        <f t="shared" si="2"/>
        <v>1.4999999999999999E-2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3"/>
      <c r="X8" s="63"/>
      <c r="Y8" s="61"/>
      <c r="Z8" s="62"/>
      <c r="AA8" s="62"/>
      <c r="AB8" s="62"/>
    </row>
    <row r="9" spans="1:30" ht="12" hidden="1" outlineLevel="1" x14ac:dyDescent="0.25">
      <c r="A9" s="19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64542</v>
      </c>
      <c r="F9" s="77">
        <f t="shared" si="1"/>
        <v>60</v>
      </c>
      <c r="G9" s="84">
        <f>MIN(_xll.ohPack(Data!$F$4:INDEX(FwdON,MATCH(E9+1,SettlementDates,1),1)))</f>
        <v>-4.531949266262103E-3</v>
      </c>
      <c r="H9" s="55">
        <f t="shared" si="4"/>
        <v>-5.0000000000000001E-3</v>
      </c>
      <c r="I9" s="84">
        <f>MAX(_xll.ohPack(Data!$F$4:INDEX(FwdON,MATCH(E9+1,SettlementDates,1),1)))</f>
        <v>1.3012467532691474E-2</v>
      </c>
      <c r="J9" s="55">
        <f t="shared" si="2"/>
        <v>1.4999999999999999E-2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3"/>
      <c r="X9" s="63"/>
      <c r="Y9" s="61"/>
      <c r="Z9" s="62"/>
      <c r="AA9" s="62"/>
      <c r="AB9" s="62"/>
    </row>
    <row r="10" spans="1:30" ht="12" hidden="1" customHeight="1" outlineLevel="1" x14ac:dyDescent="0.25">
      <c r="A10" s="195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3"/>
      <c r="X10" s="63"/>
      <c r="Y10" s="61"/>
      <c r="Z10" s="62"/>
      <c r="AA10" s="62"/>
      <c r="AB10" s="62"/>
    </row>
    <row r="11" spans="1:30" ht="12" hidden="1" outlineLevel="1" x14ac:dyDescent="0.25">
      <c r="A11" s="196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3"/>
      <c r="X11" s="63"/>
      <c r="Y11" s="61"/>
      <c r="Z11" s="62"/>
      <c r="AA11" s="62"/>
      <c r="AB11" s="62"/>
    </row>
    <row r="12" spans="1:30" ht="12" hidden="1" outlineLevel="1" x14ac:dyDescent="0.25">
      <c r="A12" s="196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3"/>
      <c r="X12" s="63"/>
      <c r="Y12" s="61"/>
      <c r="Z12" s="62"/>
      <c r="AA12" s="62"/>
      <c r="AB12" s="62"/>
    </row>
    <row r="13" spans="1:30" ht="12" hidden="1" outlineLevel="1" x14ac:dyDescent="0.25">
      <c r="A13" s="196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3"/>
      <c r="X13" s="63"/>
      <c r="Y13" s="61"/>
      <c r="Z13" s="62"/>
      <c r="AA13" s="62"/>
      <c r="AB13" s="62"/>
    </row>
    <row r="14" spans="1:30" ht="12" hidden="1" outlineLevel="1" x14ac:dyDescent="0.25">
      <c r="A14" s="196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3"/>
      <c r="X14" s="63"/>
      <c r="Y14" s="61"/>
      <c r="Z14" s="62"/>
      <c r="AA14" s="62"/>
      <c r="AB14" s="62"/>
    </row>
    <row r="15" spans="1:30" ht="12" hidden="1" outlineLevel="1" x14ac:dyDescent="0.25">
      <c r="A15" s="196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3"/>
      <c r="X15" s="63"/>
      <c r="Y15" s="61"/>
      <c r="Z15" s="62"/>
      <c r="AA15" s="62"/>
      <c r="AB15" s="62"/>
    </row>
    <row r="16" spans="1:30" ht="12" hidden="1" outlineLevel="1" x14ac:dyDescent="0.25">
      <c r="A16" s="197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3"/>
      <c r="X16" s="63"/>
      <c r="Y16" s="61"/>
      <c r="Z16" s="62"/>
      <c r="AA16" s="62"/>
      <c r="AB16" s="62"/>
    </row>
    <row r="17" spans="3:38" collapsed="1" x14ac:dyDescent="0.2">
      <c r="P17" s="63"/>
      <c r="Q17" s="63"/>
      <c r="S17" s="63"/>
      <c r="T17" s="63"/>
      <c r="U17" s="63"/>
      <c r="V17" s="63"/>
      <c r="W17" s="63"/>
      <c r="X17" s="63"/>
      <c r="AC17" s="63"/>
    </row>
    <row r="18" spans="3:38" x14ac:dyDescent="0.2">
      <c r="C18" s="62"/>
      <c r="M18" s="109" t="s">
        <v>143</v>
      </c>
      <c r="P18" s="63"/>
      <c r="Q18" s="63"/>
      <c r="S18" s="63"/>
      <c r="T18" s="63"/>
      <c r="X18" s="63"/>
      <c r="AC18" s="63"/>
      <c r="AE18" s="61"/>
      <c r="AF18" s="61"/>
      <c r="AG18" s="61"/>
    </row>
    <row r="19" spans="3:38" x14ac:dyDescent="0.2">
      <c r="M19" s="101"/>
      <c r="P19" s="63"/>
      <c r="Q19" s="63"/>
      <c r="S19" s="63"/>
      <c r="T19" s="63"/>
      <c r="X19" s="63"/>
      <c r="AC19" s="63"/>
      <c r="AE19" s="85"/>
      <c r="AF19" s="85"/>
      <c r="AG19" s="85"/>
    </row>
    <row r="20" spans="3:38" x14ac:dyDescent="0.2">
      <c r="P20" s="63"/>
      <c r="Q20" s="63"/>
      <c r="S20" s="63"/>
      <c r="T20" s="63"/>
      <c r="U20" s="63"/>
      <c r="V20" s="63"/>
      <c r="W20" s="63"/>
      <c r="X20" s="63"/>
      <c r="AC20" s="63"/>
    </row>
    <row r="21" spans="3:38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2"/>
    </row>
    <row r="22" spans="3:38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160</v>
      </c>
      <c r="V22" s="191" t="s">
        <v>167</v>
      </c>
      <c r="W22" s="191" t="s">
        <v>168</v>
      </c>
      <c r="X22" s="99" t="s">
        <v>0</v>
      </c>
      <c r="Y22" s="99" t="s">
        <v>100</v>
      </c>
      <c r="Z22" s="102" t="s">
        <v>161</v>
      </c>
      <c r="AA22" s="102" t="s">
        <v>165</v>
      </c>
      <c r="AB22" s="102" t="s">
        <v>166</v>
      </c>
      <c r="AC22" s="102" t="s">
        <v>59</v>
      </c>
      <c r="AE22" s="192" t="s">
        <v>162</v>
      </c>
      <c r="AF22" s="192" t="s">
        <v>163</v>
      </c>
      <c r="AG22" s="192" t="s">
        <v>164</v>
      </c>
      <c r="AI22" s="103" t="s">
        <v>96</v>
      </c>
      <c r="AJ22" s="104" t="s">
        <v>107</v>
      </c>
      <c r="AL22" s="104" t="s">
        <v>159</v>
      </c>
    </row>
    <row r="23" spans="3:38" x14ac:dyDescent="0.2">
      <c r="J23" s="62"/>
      <c r="K23" s="62"/>
      <c r="L23" s="62"/>
      <c r="M23" s="93" t="s">
        <v>152</v>
      </c>
      <c r="N23" s="93" t="s">
        <v>53</v>
      </c>
      <c r="O23" s="93" t="str">
        <f>_xll.qlECBNextCode(SettlementDate,Trigger)</f>
        <v>OCT16</v>
      </c>
      <c r="P23" s="93" t="str">
        <f t="shared" ref="P23:P33" si="5">Currency&amp;M23&amp;N23&amp;O23&amp;QuoteSuffix</f>
        <v>EURECBOISOCT16_Quote</v>
      </c>
      <c r="Q23" s="168"/>
      <c r="R23" s="105">
        <f>_xll.qlCalendarAdvance(Calendar,S23,"-2D","f",,Trigger)</f>
        <v>42667</v>
      </c>
      <c r="S23" s="105">
        <f>_xll.qlECBdate(O23,,Trigger)</f>
        <v>42669</v>
      </c>
      <c r="T23" s="105">
        <f>_xll.qlECBNextDate(S23,Trigger)</f>
        <v>42718</v>
      </c>
      <c r="U23" s="185">
        <f>_xll.qlOvernightIndexedSwapFairRate(AE23,_xll.ohTrigger(Trigger,TriggerON,InterestRatesTrigger))</f>
        <v>-3.559999999999505E-3</v>
      </c>
      <c r="V23" s="96">
        <f>_xll.qlOvernightIndexedSwapFairRate(AF23,_xll.ohTrigger(Trigger,TriggerON,InterestRatesTrigger))</f>
        <v>-3.559999999999505E-3</v>
      </c>
      <c r="W23" s="188">
        <f>_xll.qlOvernightIndexedSwapFairRate(AG23,_xll.ohTrigger(Trigger,TriggerON,InterestRatesTrigger))</f>
        <v>-3.559999999999505E-3</v>
      </c>
      <c r="X23" s="188">
        <f>_xll.qlQuoteValue(P23,_xll.ohTrigger(Trigger,TriggerON,InterestRatesTrigger))</f>
        <v>-3.5599999999999998E-3</v>
      </c>
      <c r="Y23" s="96" t="b">
        <f t="shared" ref="Y23:Y33" si="6">NOT(ISERROR(X23))</f>
        <v>1</v>
      </c>
      <c r="Z23" s="169">
        <f>(U23-X23)*10000</f>
        <v>4.9482987152238422E-12</v>
      </c>
      <c r="AA23" s="169">
        <f>(V23-X23)*10000</f>
        <v>4.9482987152238422E-12</v>
      </c>
      <c r="AB23" s="169">
        <f>(W23-X23)*10000</f>
        <v>4.9482987152238422E-12</v>
      </c>
      <c r="AC23" s="50" t="b">
        <f>ABS(Z23/10000)&lt;=ABS('General Settings'!$D$22)</f>
        <v>1</v>
      </c>
      <c r="AE23" s="52" t="str">
        <f>_xll.qlMakeDatedOIS(,S23,T23,IndexON,,DayCountConv,,Permanent,Trigger,ObjectOverwrite)</f>
        <v>obj_007d9#0000</v>
      </c>
      <c r="AF23" s="52" t="str">
        <f>_xll.qlMakeDatedOIS(,S23,T23,[1]Euribor!$E$4,,DayCountConv,,Permanent,Trigger,ObjectOverwrite)</f>
        <v>obj_005bc#0001</v>
      </c>
      <c r="AG23" s="52" t="str">
        <f>_xll.qlMakeDatedOIS(,S23,T23,[1]Euribor!$E$14,,DayCountConv,,Permanent,Trigger,ObjectOverwrite)</f>
        <v>obj_005c7#0001</v>
      </c>
      <c r="AI23" s="68" t="s">
        <v>97</v>
      </c>
      <c r="AJ23" s="51" t="s">
        <v>98</v>
      </c>
      <c r="AL23" s="52" t="str">
        <f t="array" ref="AL23:AL69">_xll.ohGroupList("EUROIS_instruments",TriggerON)</f>
        <v>EUROND_Quote</v>
      </c>
    </row>
    <row r="24" spans="3:38" x14ac:dyDescent="0.2">
      <c r="M24" s="94" t="s">
        <v>152</v>
      </c>
      <c r="N24" s="94" t="s">
        <v>53</v>
      </c>
      <c r="O24" s="94" t="str">
        <f>_xll.qlECBNextCode(S23,Trigger)</f>
        <v>DEC16</v>
      </c>
      <c r="P24" s="94" t="str">
        <f t="shared" si="5"/>
        <v>EURECBOISDEC16_Quote</v>
      </c>
      <c r="Q24" s="170"/>
      <c r="R24" s="106">
        <f>_xll.qlCalendarAdvance(Calendar,S24,"-2D","f",,Trigger)</f>
        <v>42716</v>
      </c>
      <c r="S24" s="106">
        <f>_xll.qlECBdate(O24,,Trigger)</f>
        <v>42718</v>
      </c>
      <c r="T24" s="106">
        <f>_xll.qlECBNextDate(S24,Trigger)</f>
        <v>42760</v>
      </c>
      <c r="U24" s="186">
        <f>_xll.qlOvernightIndexedSwapFairRate(AE24,_xll.ohTrigger(Trigger,TriggerON,InterestRatesTrigger))</f>
        <v>-3.7399999999993788E-3</v>
      </c>
      <c r="V24" s="97">
        <f>_xll.qlOvernightIndexedSwapFairRate(AF24,_xll.ohTrigger(Trigger,TriggerON,InterestRatesTrigger))</f>
        <v>-3.7399999999993788E-3</v>
      </c>
      <c r="W24" s="189">
        <f>_xll.qlOvernightIndexedSwapFairRate(AG24,_xll.ohTrigger(Trigger,TriggerON,InterestRatesTrigger))</f>
        <v>-3.7399999999993788E-3</v>
      </c>
      <c r="X24" s="189">
        <f>_xll.qlQuoteValue(P24,_xll.ohTrigger(Trigger,TriggerON,InterestRatesTrigger))</f>
        <v>-3.7399999999999998E-3</v>
      </c>
      <c r="Y24" s="97" t="b">
        <f t="shared" si="6"/>
        <v>1</v>
      </c>
      <c r="Z24" s="132">
        <f t="shared" ref="Z24:Z69" si="7">(U24-X24)*10000</f>
        <v>6.2103100439969694E-12</v>
      </c>
      <c r="AA24" s="132">
        <f t="shared" ref="AA24:AA69" si="8">(V24-X24)*10000</f>
        <v>6.2103100439969694E-12</v>
      </c>
      <c r="AB24" s="132">
        <f t="shared" ref="AB24:AB69" si="9">(W24-X24)*10000</f>
        <v>6.2103100439969694E-12</v>
      </c>
      <c r="AC24" s="50" t="b">
        <f>ABS(Z24/10000)&lt;=ABS('General Settings'!$D$22)</f>
        <v>1</v>
      </c>
      <c r="AE24" s="50" t="str">
        <f>_xll.qlMakeDatedOIS(,S24,T24,IndexON,,DayCountConv,,Permanent,Trigger,ObjectOverwrite)</f>
        <v>obj_007da#0000</v>
      </c>
      <c r="AF24" s="50" t="str">
        <f>_xll.qlMakeDatedOIS(,S24,T24,[1]Euribor!$E$4,,DayCountConv,,Permanent,Trigger,ObjectOverwrite)</f>
        <v>obj_005c4#0001</v>
      </c>
      <c r="AG24" s="50" t="str">
        <f>_xll.qlMakeDatedOIS(,S24,T24,[1]Euribor!$E$14,,DayCountConv,,Permanent,Trigger,ObjectOverwrite)</f>
        <v>obj_005c1#0001</v>
      </c>
      <c r="AL24" s="50" t="str">
        <v>EURTND_Quote</v>
      </c>
    </row>
    <row r="25" spans="3:38" x14ac:dyDescent="0.2">
      <c r="M25" s="94" t="s">
        <v>152</v>
      </c>
      <c r="N25" s="94" t="s">
        <v>53</v>
      </c>
      <c r="O25" s="94" t="str">
        <f>_xll.qlECBNextCode(S24,Trigger)</f>
        <v>JAN17</v>
      </c>
      <c r="P25" s="94" t="str">
        <f t="shared" si="5"/>
        <v>EURECBOISJAN17_Quote</v>
      </c>
      <c r="Q25" s="170"/>
      <c r="R25" s="106">
        <f>_xll.qlCalendarAdvance(Calendar,S25,"-2D","f",,Trigger)</f>
        <v>42758</v>
      </c>
      <c r="S25" s="106">
        <f>_xll.qlECBdate(O25,,Trigger)</f>
        <v>42760</v>
      </c>
      <c r="T25" s="106">
        <f>_xll.qlECBNextDate(S25,Trigger)</f>
        <v>42809</v>
      </c>
      <c r="U25" s="186">
        <f>_xll.qlOvernightIndexedSwapFairRate(AE25,_xll.ohTrigger(Trigger,TriggerON,InterestRatesTrigger))</f>
        <v>-3.8400000000000348E-3</v>
      </c>
      <c r="V25" s="97">
        <f>_xll.qlOvernightIndexedSwapFairRate(AF25,_xll.ohTrigger(Trigger,TriggerON,InterestRatesTrigger))</f>
        <v>-3.8400000000000348E-3</v>
      </c>
      <c r="W25" s="189">
        <f>_xll.qlOvernightIndexedSwapFairRate(AG25,_xll.ohTrigger(Trigger,TriggerON,InterestRatesTrigger))</f>
        <v>-3.8400000000000348E-3</v>
      </c>
      <c r="X25" s="189">
        <f>_xll.qlQuoteValue(P25,_xll.ohTrigger(Trigger,TriggerON,InterestRatesTrigger))</f>
        <v>-3.8400000000000001E-3</v>
      </c>
      <c r="Y25" s="97" t="b">
        <f t="shared" si="6"/>
        <v>1</v>
      </c>
      <c r="Z25" s="132">
        <f t="shared" si="7"/>
        <v>-3.4694469519536142E-13</v>
      </c>
      <c r="AA25" s="132">
        <f t="shared" si="8"/>
        <v>-3.4694469519536142E-13</v>
      </c>
      <c r="AB25" s="132">
        <f t="shared" si="9"/>
        <v>-3.4694469519536142E-13</v>
      </c>
      <c r="AC25" s="50" t="b">
        <f>ABS(Z25/10000)&lt;=ABS('General Settings'!$D$22)</f>
        <v>1</v>
      </c>
      <c r="AE25" s="50" t="str">
        <f>_xll.qlMakeDatedOIS(,S25,T25,IndexON,,DayCountConv,,Permanent,Trigger,ObjectOverwrite)</f>
        <v>obj_007dc#0000</v>
      </c>
      <c r="AF25" s="50" t="str">
        <f>_xll.qlMakeDatedOIS(,S25,T25,[1]Euribor!$E$4,,DayCountConv,,Permanent,Trigger,ObjectOverwrite)</f>
        <v>obj_005c5#0001</v>
      </c>
      <c r="AG25" s="50" t="str">
        <f>_xll.qlMakeDatedOIS(,S25,T25,[1]Euribor!$E$14,,DayCountConv,,Permanent,Trigger,ObjectOverwrite)</f>
        <v>obj_005c0#0001</v>
      </c>
      <c r="AL25" s="50" t="str">
        <v>EUREONSW_Quote</v>
      </c>
    </row>
    <row r="26" spans="3:38" x14ac:dyDescent="0.2">
      <c r="M26" s="94" t="s">
        <v>152</v>
      </c>
      <c r="N26" s="94" t="s">
        <v>53</v>
      </c>
      <c r="O26" s="94" t="str">
        <f>_xll.qlECBNextCode(S25,Trigger)</f>
        <v>MAR17</v>
      </c>
      <c r="P26" s="94" t="str">
        <f t="shared" si="5"/>
        <v>EURECBOISMAR17_Quote</v>
      </c>
      <c r="Q26" s="170"/>
      <c r="R26" s="106">
        <f>_xll.qlCalendarAdvance(Calendar,S26,"-2D","f",,Trigger)</f>
        <v>42807</v>
      </c>
      <c r="S26" s="106">
        <f>_xll.qlECBdate(O26,,Trigger)</f>
        <v>42809</v>
      </c>
      <c r="T26" s="106">
        <f>_xll.qlECBNextDate(S26,Trigger)</f>
        <v>42858</v>
      </c>
      <c r="U26" s="186">
        <f>_xll.qlOvernightIndexedSwapFairRate(AE26,_xll.ohTrigger(Trigger,TriggerON,InterestRatesTrigger))</f>
        <v>-3.9499999999993681E-3</v>
      </c>
      <c r="V26" s="97">
        <f>_xll.qlOvernightIndexedSwapFairRate(AF26,_xll.ohTrigger(Trigger,TriggerON,InterestRatesTrigger))</f>
        <v>-3.9499999999993681E-3</v>
      </c>
      <c r="W26" s="189">
        <f>_xll.qlOvernightIndexedSwapFairRate(AG26,_xll.ohTrigger(Trigger,TriggerON,InterestRatesTrigger))</f>
        <v>-3.9499999999993681E-3</v>
      </c>
      <c r="X26" s="189">
        <f>_xll.qlQuoteValue(P26,_xll.ohTrigger(Trigger,TriggerON,InterestRatesTrigger))</f>
        <v>-3.9500000000000004E-3</v>
      </c>
      <c r="Y26" s="97" t="b">
        <f t="shared" si="6"/>
        <v>1</v>
      </c>
      <c r="Z26" s="132">
        <f t="shared" si="7"/>
        <v>6.3230670699354619E-12</v>
      </c>
      <c r="AA26" s="132">
        <f t="shared" si="8"/>
        <v>6.3230670699354619E-12</v>
      </c>
      <c r="AB26" s="132">
        <f t="shared" si="9"/>
        <v>6.3230670699354619E-12</v>
      </c>
      <c r="AC26" s="50" t="b">
        <f>ABS(Z26/10000)&lt;=ABS('General Settings'!$D$22)</f>
        <v>1</v>
      </c>
      <c r="AE26" s="50" t="str">
        <f>_xll.qlMakeDatedOIS(,S26,T26,IndexON,,DayCountConv,,Permanent,Trigger,ObjectOverwrite)</f>
        <v>obj_007de#0000</v>
      </c>
      <c r="AF26" s="50" t="str">
        <f>_xll.qlMakeDatedOIS(,S26,T26,[1]Euribor!$E$4,,DayCountConv,,Permanent,Trigger,ObjectOverwrite)</f>
        <v>obj_005c2#0001</v>
      </c>
      <c r="AG26" s="50" t="str">
        <f>_xll.qlMakeDatedOIS(,S26,T26,[1]Euribor!$E$14,,DayCountConv,,Permanent,Trigger,ObjectOverwrite)</f>
        <v>obj_005bd#0001</v>
      </c>
      <c r="AL26" s="50" t="str">
        <v>EUREON2W_Quote</v>
      </c>
    </row>
    <row r="27" spans="3:38" x14ac:dyDescent="0.2">
      <c r="M27" s="94" t="s">
        <v>152</v>
      </c>
      <c r="N27" s="94" t="s">
        <v>53</v>
      </c>
      <c r="O27" s="94" t="str">
        <f>_xll.qlECBNextCode(S26,Trigger)</f>
        <v>MAY17</v>
      </c>
      <c r="P27" s="94" t="str">
        <f t="shared" si="5"/>
        <v>EURECBOISMAY17_Quote</v>
      </c>
      <c r="Q27" s="170"/>
      <c r="R27" s="106">
        <f>_xll.qlCalendarAdvance(Calendar,S27,"-2D","f",,Trigger)</f>
        <v>42853</v>
      </c>
      <c r="S27" s="106">
        <f>_xll.qlECBdate(O27,,Trigger)</f>
        <v>42858</v>
      </c>
      <c r="T27" s="106">
        <f>_xll.qlECBNextDate(S27,Trigger)</f>
        <v>42900</v>
      </c>
      <c r="U27" s="186">
        <f>_xll.qlOvernightIndexedSwapFairRate(AE27,_xll.ohTrigger(Trigger,TriggerON,InterestRatesTrigger))</f>
        <v>-4.0899999999997683E-3</v>
      </c>
      <c r="V27" s="97">
        <f>_xll.qlOvernightIndexedSwapFairRate(AF27,_xll.ohTrigger(Trigger,TriggerON,InterestRatesTrigger))</f>
        <v>-4.0899999999997683E-3</v>
      </c>
      <c r="W27" s="189">
        <f>_xll.qlOvernightIndexedSwapFairRate(AG27,_xll.ohTrigger(Trigger,TriggerON,InterestRatesTrigger))</f>
        <v>-4.0899999999997683E-3</v>
      </c>
      <c r="X27" s="189">
        <f>_xll.qlQuoteValue(P27,_xll.ohTrigger(Trigger,TriggerON,InterestRatesTrigger))</f>
        <v>-4.0899999999999999E-3</v>
      </c>
      <c r="Y27" s="97" t="b">
        <f t="shared" si="6"/>
        <v>1</v>
      </c>
      <c r="Z27" s="132">
        <f t="shared" si="7"/>
        <v>2.3158558404290375E-12</v>
      </c>
      <c r="AA27" s="132">
        <f t="shared" si="8"/>
        <v>2.3158558404290375E-12</v>
      </c>
      <c r="AB27" s="132">
        <f t="shared" si="9"/>
        <v>2.3158558404290375E-12</v>
      </c>
      <c r="AC27" s="50" t="b">
        <f>ABS(Z27/10000)&lt;=ABS('General Settings'!$D$22)</f>
        <v>1</v>
      </c>
      <c r="AE27" s="50" t="str">
        <f>_xll.qlMakeDatedOIS(,S27,T27,IndexON,,DayCountConv,,Permanent,Trigger,ObjectOverwrite)</f>
        <v>obj_007df#0000</v>
      </c>
      <c r="AF27" s="50" t="str">
        <f>_xll.qlMakeDatedOIS(,S27,T27,[1]Euribor!$E$4,,DayCountConv,,Permanent,Trigger,ObjectOverwrite)</f>
        <v>obj_005c3#0001</v>
      </c>
      <c r="AG27" s="50" t="str">
        <f>_xll.qlMakeDatedOIS(,S27,T27,[1]Euribor!$E$14,,DayCountConv,,Permanent,Trigger,ObjectOverwrite)</f>
        <v>obj_005ca#0001</v>
      </c>
      <c r="AL27" s="50" t="str">
        <v>EUREON3W_Quote</v>
      </c>
    </row>
    <row r="28" spans="3:38" x14ac:dyDescent="0.2">
      <c r="M28" s="94" t="s">
        <v>152</v>
      </c>
      <c r="N28" s="94" t="s">
        <v>53</v>
      </c>
      <c r="O28" s="94" t="str">
        <f>_xll.qlECBNextCode(S27,Trigger)</f>
        <v>JUN17</v>
      </c>
      <c r="P28" s="94" t="str">
        <f t="shared" si="5"/>
        <v>EURECBOISJUN17_Quote</v>
      </c>
      <c r="Q28" s="170"/>
      <c r="R28" s="106">
        <f>_xll.qlCalendarAdvance(Calendar,S28,"-2D","f",,Trigger)</f>
        <v>42898</v>
      </c>
      <c r="S28" s="106">
        <f>_xll.qlECBdate(O28,,Trigger)</f>
        <v>42900</v>
      </c>
      <c r="T28" s="106">
        <f>_xll.qlECBNextDate(S28,Trigger)</f>
        <v>42942</v>
      </c>
      <c r="U28" s="186">
        <f>_xll.qlOvernightIndexedSwapFairRate(AE28,_xll.ohTrigger(Trigger,TriggerON,InterestRatesTrigger))</f>
        <v>-4.1999999999999182E-3</v>
      </c>
      <c r="V28" s="97">
        <f>_xll.qlOvernightIndexedSwapFairRate(AF28,_xll.ohTrigger(Trigger,TriggerON,InterestRatesTrigger))</f>
        <v>-4.1999999999999182E-3</v>
      </c>
      <c r="W28" s="189">
        <f>_xll.qlOvernightIndexedSwapFairRate(AG28,_xll.ohTrigger(Trigger,TriggerON,InterestRatesTrigger))</f>
        <v>-4.1999999999999182E-3</v>
      </c>
      <c r="X28" s="189">
        <f>_xll.qlQuoteValue(P28,_xll.ohTrigger(Trigger,TriggerON,InterestRatesTrigger))</f>
        <v>-4.2000000000000006E-3</v>
      </c>
      <c r="Y28" s="97" t="b">
        <f t="shared" si="6"/>
        <v>1</v>
      </c>
      <c r="Z28" s="132">
        <f t="shared" si="7"/>
        <v>8.2399365108898337E-13</v>
      </c>
      <c r="AA28" s="132">
        <f t="shared" si="8"/>
        <v>8.2399365108898337E-13</v>
      </c>
      <c r="AB28" s="132">
        <f t="shared" si="9"/>
        <v>8.2399365108898337E-13</v>
      </c>
      <c r="AC28" s="50" t="b">
        <f>ABS(Z28/10000)&lt;=ABS('General Settings'!$D$22)</f>
        <v>1</v>
      </c>
      <c r="AE28" s="50" t="str">
        <f>_xll.qlMakeDatedOIS(,S28,T28,IndexON,,DayCountConv,,Permanent,Trigger,ObjectOverwrite)</f>
        <v>obj_007e1#0000</v>
      </c>
      <c r="AF28" s="50" t="str">
        <f>_xll.qlMakeDatedOIS(,S28,T28,[1]Euribor!$E$4,,DayCountConv,,Permanent,Trigger,ObjectOverwrite)</f>
        <v>obj_005be#0001</v>
      </c>
      <c r="AG28" s="50" t="str">
        <f>_xll.qlMakeDatedOIS(,S28,T28,[1]Euribor!$E$14,,DayCountConv,,Permanent,Trigger,ObjectOverwrite)</f>
        <v>obj_005c8#0001</v>
      </c>
      <c r="AL28" s="50" t="str">
        <v>EUREON1M_Quote</v>
      </c>
    </row>
    <row r="29" spans="3:38" x14ac:dyDescent="0.2">
      <c r="M29" s="94" t="s">
        <v>152</v>
      </c>
      <c r="N29" s="94" t="s">
        <v>53</v>
      </c>
      <c r="O29" s="94" t="str">
        <f>_xll.qlECBNextCode(S28,Trigger)</f>
        <v>JUL17</v>
      </c>
      <c r="P29" s="94" t="str">
        <f t="shared" si="5"/>
        <v>EURECBOISJUL17_Quote</v>
      </c>
      <c r="Q29" s="170"/>
      <c r="R29" s="106">
        <f>_xll.qlCalendarAdvance(Calendar,S29,"-2D","f",,Trigger)</f>
        <v>42940</v>
      </c>
      <c r="S29" s="106">
        <f>_xll.qlECBdate(O29,,Trigger)</f>
        <v>42942</v>
      </c>
      <c r="T29" s="106">
        <f>_xll.qlECBNextDate(S29,Trigger)</f>
        <v>42991</v>
      </c>
      <c r="U29" s="186">
        <f>_xll.qlOvernightIndexedSwapFairRate(AE29,_xll.ohTrigger(Trigger,TriggerON,InterestRatesTrigger))</f>
        <v>-4.2899999999993117E-3</v>
      </c>
      <c r="V29" s="97">
        <f>_xll.qlOvernightIndexedSwapFairRate(AF29,_xll.ohTrigger(Trigger,TriggerON,InterestRatesTrigger))</f>
        <v>-4.2899999999993117E-3</v>
      </c>
      <c r="W29" s="189">
        <f>_xll.qlOvernightIndexedSwapFairRate(AG29,_xll.ohTrigger(Trigger,TriggerON,InterestRatesTrigger))</f>
        <v>-4.2899999999993117E-3</v>
      </c>
      <c r="X29" s="189">
        <f>_xll.qlQuoteValue(P29,_xll.ohTrigger(Trigger,TriggerON,InterestRatesTrigger))</f>
        <v>-4.2900000000000004E-3</v>
      </c>
      <c r="Y29" s="97" t="b">
        <f t="shared" si="6"/>
        <v>1</v>
      </c>
      <c r="Z29" s="132">
        <f t="shared" si="7"/>
        <v>6.8868521996279242E-12</v>
      </c>
      <c r="AA29" s="132">
        <f t="shared" si="8"/>
        <v>6.8868521996279242E-12</v>
      </c>
      <c r="AB29" s="132">
        <f t="shared" si="9"/>
        <v>6.8868521996279242E-12</v>
      </c>
      <c r="AC29" s="50" t="b">
        <f>ABS(Z29/10000)&lt;=ABS('General Settings'!$D$22)</f>
        <v>1</v>
      </c>
      <c r="AE29" s="50" t="str">
        <f>_xll.qlMakeDatedOIS(,S29,T29,IndexON,,DayCountConv,,Permanent,Trigger,ObjectOverwrite)</f>
        <v>obj_007e0#0000</v>
      </c>
      <c r="AF29" s="50" t="str">
        <f>_xll.qlMakeDatedOIS(,S29,T29,[1]Euribor!$E$4,,DayCountConv,,Permanent,Trigger,ObjectOverwrite)</f>
        <v>obj_005cb#0001</v>
      </c>
      <c r="AG29" s="50" t="str">
        <f>_xll.qlMakeDatedOIS(,S29,T29,[1]Euribor!$E$14,,DayCountConv,,Permanent,Trigger,ObjectOverwrite)</f>
        <v>obj_005bf#0001</v>
      </c>
      <c r="AL29" s="50" t="str">
        <v>STUB_Quote</v>
      </c>
    </row>
    <row r="30" spans="3:38" x14ac:dyDescent="0.2">
      <c r="M30" s="94" t="s">
        <v>152</v>
      </c>
      <c r="N30" s="94" t="s">
        <v>53</v>
      </c>
      <c r="O30" s="94" t="str">
        <f>_xll.qlECBNextCode(S29,Trigger)</f>
        <v>SEP17</v>
      </c>
      <c r="P30" s="94" t="str">
        <f t="shared" si="5"/>
        <v>EURECBOISSEP17_Quote</v>
      </c>
      <c r="Q30" s="170"/>
      <c r="R30" s="106">
        <f>_xll.qlCalendarAdvance(Calendar,S30,"-2D","f",,Trigger)</f>
        <v>42989</v>
      </c>
      <c r="S30" s="106">
        <f>_xll.qlECBdate(O30,,Trigger)</f>
        <v>42991</v>
      </c>
      <c r="T30" s="106" t="e">
        <f>_xll.qlECBNextDate(S30,Trigger)</f>
        <v>#NUM!</v>
      </c>
      <c r="U30" s="186" t="e">
        <f>_xll.qlOvernightIndexedSwapFairRate(AE30,_xll.ohTrigger(Trigger,TriggerON,InterestRatesTrigger))</f>
        <v>#VALUE!</v>
      </c>
      <c r="V30" s="97" t="e">
        <f>_xll.qlOvernightIndexedSwapFairRate(AF30,_xll.ohTrigger(Trigger,TriggerON,InterestRatesTrigger))</f>
        <v>#VALUE!</v>
      </c>
      <c r="W30" s="189" t="e">
        <f>_xll.qlOvernightIndexedSwapFairRate(AG30,_xll.ohTrigger(Trigger,TriggerON,InterestRatesTrigger))</f>
        <v>#VALUE!</v>
      </c>
      <c r="X30" s="189">
        <f>_xll.qlQuoteValue(P30,_xll.ohTrigger(Trigger,TriggerON,InterestRatesTrigger))</f>
        <v>-4.3600000000000002E-3</v>
      </c>
      <c r="Y30" s="97" t="b">
        <f t="shared" si="6"/>
        <v>1</v>
      </c>
      <c r="Z30" s="132" t="e">
        <f t="shared" si="7"/>
        <v>#VALUE!</v>
      </c>
      <c r="AA30" s="132" t="e">
        <f t="shared" si="8"/>
        <v>#VALUE!</v>
      </c>
      <c r="AB30" s="132" t="e">
        <f t="shared" si="9"/>
        <v>#VALUE!</v>
      </c>
      <c r="AC30" s="50" t="e">
        <f>ABS(Z30/10000)&lt;=ABS('General Settings'!$D$22)</f>
        <v>#VALUE!</v>
      </c>
      <c r="AE30" s="50" t="e">
        <f>_xll.qlMakeDatedOIS(,S30,T30,IndexON,,DayCountConv,,Permanent,Trigger,ObjectOverwrite)</f>
        <v>#NUM!</v>
      </c>
      <c r="AF30" s="50" t="e">
        <f>_xll.qlMakeDatedOIS(,S30,T30,[1]Euribor!$E$4,,DayCountConv,,Permanent,Trigger,ObjectOverwrite)</f>
        <v>#NUM!</v>
      </c>
      <c r="AG30" s="50" t="e">
        <f>_xll.qlMakeDatedOIS(,S30,T30,[1]Euribor!$E$14,,DayCountConv,,Permanent,Trigger,ObjectOverwrite)</f>
        <v>#NUM!</v>
      </c>
      <c r="AL30" s="50" t="str">
        <v>EURECBOISOCT16_Quote</v>
      </c>
    </row>
    <row r="31" spans="3:38" x14ac:dyDescent="0.2">
      <c r="M31" s="94" t="s">
        <v>152</v>
      </c>
      <c r="N31" s="94" t="s">
        <v>53</v>
      </c>
      <c r="O31" s="94" t="e">
        <f>_xll.qlECBNextCode(S30,Trigger)</f>
        <v>#NUM!</v>
      </c>
      <c r="P31" s="94" t="e">
        <f t="shared" si="5"/>
        <v>#NUM!</v>
      </c>
      <c r="Q31" s="170"/>
      <c r="R31" s="106" t="e">
        <f>_xll.qlCalendarAdvance(Calendar,S31,"-2D","f",,Trigger)</f>
        <v>#NUM!</v>
      </c>
      <c r="S31" s="106" t="e">
        <f>_xll.qlECBdate(O31,,Trigger)</f>
        <v>#VALUE!</v>
      </c>
      <c r="T31" s="106" t="e">
        <f>_xll.qlECBNextDate(S31,Trigger)</f>
        <v>#NUM!</v>
      </c>
      <c r="U31" s="186" t="e">
        <f>_xll.qlOvernightIndexedSwapFairRate(AE31,_xll.ohTrigger(Trigger,TriggerON,InterestRatesTrigger))</f>
        <v>#VALUE!</v>
      </c>
      <c r="V31" s="97" t="e">
        <f>_xll.qlOvernightIndexedSwapFairRate(AF31,_xll.ohTrigger(Trigger,TriggerON,InterestRatesTrigger))</f>
        <v>#VALUE!</v>
      </c>
      <c r="W31" s="189" t="e">
        <f>_xll.qlOvernightIndexedSwapFairRate(AG31,_xll.ohTrigger(Trigger,TriggerON,InterestRatesTrigger))</f>
        <v>#VALUE!</v>
      </c>
      <c r="X31" s="189" t="e">
        <f>_xll.qlQuoteValue(P31,_xll.ohTrigger(Trigger,TriggerON,InterestRatesTrigger))</f>
        <v>#VALUE!</v>
      </c>
      <c r="Y31" s="97" t="b">
        <f t="shared" si="6"/>
        <v>0</v>
      </c>
      <c r="Z31" s="132" t="e">
        <f t="shared" si="7"/>
        <v>#VALUE!</v>
      </c>
      <c r="AA31" s="132" t="e">
        <f t="shared" si="8"/>
        <v>#VALUE!</v>
      </c>
      <c r="AB31" s="132" t="e">
        <f t="shared" si="9"/>
        <v>#VALUE!</v>
      </c>
      <c r="AC31" s="50" t="e">
        <f>ABS(Z31/10000)&lt;=ABS('General Settings'!$D$22)</f>
        <v>#VALUE!</v>
      </c>
      <c r="AE31" s="50" t="e">
        <f>_xll.qlMakeDatedOIS(,S31,T31,IndexON,,DayCountConv,,Permanent,Trigger,ObjectOverwrite)</f>
        <v>#NUM!</v>
      </c>
      <c r="AF31" s="50" t="e">
        <f>_xll.qlMakeDatedOIS(,S31,T31,[1]Euribor!$E$4,,DayCountConv,,Permanent,Trigger,ObjectOverwrite)</f>
        <v>#NUM!</v>
      </c>
      <c r="AG31" s="50" t="e">
        <f>_xll.qlMakeDatedOIS(,S31,T31,[1]Euribor!$E$14,,DayCountConv,,Permanent,Trigger,ObjectOverwrite)</f>
        <v>#NUM!</v>
      </c>
      <c r="AL31" s="50" t="str">
        <v>EURECBOISDEC16_Quote</v>
      </c>
    </row>
    <row r="32" spans="3:38" x14ac:dyDescent="0.2">
      <c r="M32" s="94" t="s">
        <v>152</v>
      </c>
      <c r="N32" s="94" t="s">
        <v>53</v>
      </c>
      <c r="O32" s="94" t="e">
        <f>_xll.qlECBNextCode(S31,Trigger)</f>
        <v>#NUM!</v>
      </c>
      <c r="P32" s="94" t="e">
        <f t="shared" si="5"/>
        <v>#NUM!</v>
      </c>
      <c r="Q32" s="170"/>
      <c r="R32" s="106" t="e">
        <f>_xll.qlCalendarAdvance(Calendar,S32,"-2D","f",,Trigger)</f>
        <v>#NUM!</v>
      </c>
      <c r="S32" s="106" t="e">
        <f>_xll.qlECBdate(O32,,Trigger)</f>
        <v>#VALUE!</v>
      </c>
      <c r="T32" s="106" t="e">
        <f>_xll.qlECBNextDate(S32,Trigger)</f>
        <v>#NUM!</v>
      </c>
      <c r="U32" s="186" t="e">
        <f>_xll.qlOvernightIndexedSwapFairRate(AE32,_xll.ohTrigger(Trigger,TriggerON,InterestRatesTrigger))</f>
        <v>#VALUE!</v>
      </c>
      <c r="V32" s="97" t="e">
        <f>_xll.qlOvernightIndexedSwapFairRate(AF32,_xll.ohTrigger(Trigger,TriggerON,InterestRatesTrigger))</f>
        <v>#VALUE!</v>
      </c>
      <c r="W32" s="189" t="e">
        <f>_xll.qlOvernightIndexedSwapFairRate(AG32,_xll.ohTrigger(Trigger,TriggerON,InterestRatesTrigger))</f>
        <v>#VALUE!</v>
      </c>
      <c r="X32" s="189" t="e">
        <f>_xll.qlQuoteValue(P32,_xll.ohTrigger(Trigger,TriggerON,InterestRatesTrigger))</f>
        <v>#VALUE!</v>
      </c>
      <c r="Y32" s="97" t="b">
        <f t="shared" si="6"/>
        <v>0</v>
      </c>
      <c r="Z32" s="132" t="e">
        <f t="shared" si="7"/>
        <v>#VALUE!</v>
      </c>
      <c r="AA32" s="132" t="e">
        <f t="shared" si="8"/>
        <v>#VALUE!</v>
      </c>
      <c r="AB32" s="132" t="e">
        <f t="shared" si="9"/>
        <v>#VALUE!</v>
      </c>
      <c r="AC32" s="50" t="e">
        <f>ABS(Z32/10000)&lt;=ABS('General Settings'!$D$22)</f>
        <v>#VALUE!</v>
      </c>
      <c r="AE32" s="50" t="e">
        <f>_xll.qlMakeDatedOIS(,S32,T32,IndexON,,DayCountConv,,Permanent,Trigger,ObjectOverwrite)</f>
        <v>#NUM!</v>
      </c>
      <c r="AF32" s="50" t="e">
        <f>_xll.qlMakeDatedOIS(,S32,T32,[1]Euribor!$E$4,,DayCountConv,,Permanent,Trigger,ObjectOverwrite)</f>
        <v>#NUM!</v>
      </c>
      <c r="AG32" s="50" t="e">
        <f>_xll.qlMakeDatedOIS(,S32,T32,[1]Euribor!$E$14,,DayCountConv,,Permanent,Trigger,ObjectOverwrite)</f>
        <v>#NUM!</v>
      </c>
      <c r="AL32" s="50" t="str">
        <v>EURECBOISJAN17_Quote</v>
      </c>
    </row>
    <row r="33" spans="13:39" x14ac:dyDescent="0.2">
      <c r="M33" s="95" t="s">
        <v>152</v>
      </c>
      <c r="N33" s="95" t="s">
        <v>53</v>
      </c>
      <c r="O33" s="95" t="e">
        <f>_xll.qlECBNextCode(S32,Trigger)</f>
        <v>#NUM!</v>
      </c>
      <c r="P33" s="95" t="e">
        <f t="shared" si="5"/>
        <v>#NUM!</v>
      </c>
      <c r="Q33" s="171"/>
      <c r="R33" s="107" t="e">
        <f>_xll.qlCalendarAdvance(Calendar,S33,"-2D","f",,Trigger)</f>
        <v>#NUM!</v>
      </c>
      <c r="S33" s="107" t="e">
        <f>_xll.qlECBdate(O33,,Trigger)</f>
        <v>#VALUE!</v>
      </c>
      <c r="T33" s="107" t="e">
        <f>_xll.qlECBNextDate(S33,Trigger)</f>
        <v>#NUM!</v>
      </c>
      <c r="U33" s="187" t="e">
        <f>_xll.qlOvernightIndexedSwapFairRate(AE33,_xll.ohTrigger(Trigger,TriggerON,InterestRatesTrigger))</f>
        <v>#VALUE!</v>
      </c>
      <c r="V33" s="98" t="e">
        <f>_xll.qlOvernightIndexedSwapFairRate(AF33,_xll.ohTrigger(Trigger,TriggerON,InterestRatesTrigger))</f>
        <v>#VALUE!</v>
      </c>
      <c r="W33" s="190" t="e">
        <f>_xll.qlOvernightIndexedSwapFairRate(AG33,_xll.ohTrigger(Trigger,TriggerON,InterestRatesTrigger))</f>
        <v>#VALUE!</v>
      </c>
      <c r="X33" s="190" t="e">
        <f>_xll.qlQuoteValue(P33,_xll.ohTrigger(Trigger,TriggerON,InterestRatesTrigger))</f>
        <v>#VALUE!</v>
      </c>
      <c r="Y33" s="98" t="b">
        <f t="shared" si="6"/>
        <v>0</v>
      </c>
      <c r="Z33" s="172" t="e">
        <f t="shared" si="7"/>
        <v>#VALUE!</v>
      </c>
      <c r="AA33" s="172" t="e">
        <f t="shared" si="8"/>
        <v>#VALUE!</v>
      </c>
      <c r="AB33" s="172" t="e">
        <f t="shared" si="9"/>
        <v>#VALUE!</v>
      </c>
      <c r="AC33" s="50" t="e">
        <f>ABS(Z33/10000)&lt;=ABS('General Settings'!$D$22)</f>
        <v>#VALUE!</v>
      </c>
      <c r="AE33" s="50" t="e">
        <f>_xll.qlMakeDatedOIS(,S33,T33,IndexON,,DayCountConv,,Permanent,Trigger,ObjectOverwrite)</f>
        <v>#NUM!</v>
      </c>
      <c r="AF33" s="50" t="e">
        <f>_xll.qlMakeDatedOIS(,S33,T33,[1]Euribor!$E$4,,DayCountConv,,Permanent,Trigger,ObjectOverwrite)</f>
        <v>#NUM!</v>
      </c>
      <c r="AG33" s="50" t="e">
        <f>_xll.qlMakeDatedOIS(,S33,T33,[1]Euribor!$E$14,,DayCountConv,,Permanent,Trigger,ObjectOverwrite)</f>
        <v>#NUM!</v>
      </c>
      <c r="AL33" s="50" t="str">
        <v>EURECBOISMAR17_Quote</v>
      </c>
    </row>
    <row r="34" spans="13:39" x14ac:dyDescent="0.2">
      <c r="M34" s="94" t="s">
        <v>151</v>
      </c>
      <c r="N34" s="94"/>
      <c r="O34" s="94" t="s">
        <v>60</v>
      </c>
      <c r="P34" s="94" t="str">
        <f t="shared" ref="P34" si="10">Currency&amp;M34&amp;O34&amp;QuoteSuffix</f>
        <v>EUREONSW_Quote</v>
      </c>
      <c r="Q34" s="170"/>
      <c r="R34" s="106">
        <f t="shared" ref="R34:R65" si="11">EvaluationDate</f>
        <v>42625</v>
      </c>
      <c r="S34" s="106">
        <f>_xll.qlSwapStartDate(AE34)</f>
        <v>42627</v>
      </c>
      <c r="T34" s="106">
        <f>_xll.qlSwapMaturityDate(AE34)</f>
        <v>42634</v>
      </c>
      <c r="U34" s="186">
        <f>_xll.qlOvernightIndexedSwapFairRate(AE34,_xll.ohTrigger(Trigger,TriggerON,InterestRatesTrigger))</f>
        <v>-3.4099999997477021E-3</v>
      </c>
      <c r="V34" s="97">
        <f>_xll.qlOvernightIndexedSwapFairRate(AF34,_xll.ohTrigger(Trigger,TriggerON,InterestRatesTrigger))</f>
        <v>-3.4099999997477021E-3</v>
      </c>
      <c r="W34" s="189">
        <f>_xll.qlOvernightIndexedSwapFairRate(AG34,_xll.ohTrigger(Trigger,TriggerON,InterestRatesTrigger))</f>
        <v>-3.4099999997477021E-3</v>
      </c>
      <c r="X34" s="189">
        <f>_xll.qlQuoteValue(P34,_xll.ohTrigger(Trigger,TriggerON,InterestRatesTrigger))</f>
        <v>-3.4099999999999998E-3</v>
      </c>
      <c r="Y34" s="97" t="b">
        <f t="shared" ref="Y34" si="12">NOT(ISERROR(X34))</f>
        <v>1</v>
      </c>
      <c r="Z34" s="132">
        <f t="shared" si="7"/>
        <v>2.5229774866519783E-9</v>
      </c>
      <c r="AA34" s="132">
        <f t="shared" si="8"/>
        <v>2.5229774866519783E-9</v>
      </c>
      <c r="AB34" s="132">
        <f t="shared" si="9"/>
        <v>2.5229774866519783E-9</v>
      </c>
      <c r="AC34" s="52" t="b">
        <f>ABS(Z34/10000)&lt;=ABS('General Settings'!$D$23)</f>
        <v>1</v>
      </c>
      <c r="AE34" s="66" t="str">
        <f>_xll.qlMakeOIS(,SettlementDays,IF(O34="SW","1W",O34),IndexON,,FwdStart,DayCountConv,,Permanent,Trigger,ObjectOverwrite)</f>
        <v>obj_005cc#0000</v>
      </c>
      <c r="AF34" s="52" t="str">
        <f>_xll.qlMakeOIS(,SettlementDays,IF(O34="SW","1W",O34),[1]Euribor!$E$4,,FwdStart,DayCountConv,,Permanent,Trigger,ObjectOverwrite)</f>
        <v>obj_005b7#0001</v>
      </c>
      <c r="AG34" s="52" t="str">
        <f>_xll.qlMakeDatedOIS(,S34,T34,[1]Euribor!$E$14,,DayCountConv,,Permanent,Trigger,ObjectOverwrite)</f>
        <v>obj_005cd#0000</v>
      </c>
      <c r="AL34" s="50" t="str">
        <v>EURECBOISMAY17_Quote</v>
      </c>
    </row>
    <row r="35" spans="13:39" x14ac:dyDescent="0.2">
      <c r="M35" s="94" t="s">
        <v>151</v>
      </c>
      <c r="N35" s="94"/>
      <c r="O35" s="94" t="s">
        <v>61</v>
      </c>
      <c r="P35" s="94" t="str">
        <f t="shared" ref="P35:P65" si="13">Currency&amp;M35&amp;O35&amp;QuoteSuffix</f>
        <v>EUREON2W_Quote</v>
      </c>
      <c r="Q35" s="170"/>
      <c r="R35" s="106">
        <f t="shared" si="11"/>
        <v>42625</v>
      </c>
      <c r="S35" s="106">
        <f>_xll.qlSwapStartDate(AE35)</f>
        <v>42627</v>
      </c>
      <c r="T35" s="106">
        <f>_xll.qlSwapMaturityDate(AE35)</f>
        <v>42641</v>
      </c>
      <c r="U35" s="186">
        <f>_xll.qlOvernightIndexedSwapFairRate(AE35,_xll.ohTrigger(Trigger,TriggerON,InterestRatesTrigger))</f>
        <v>-3.4199999999984243E-3</v>
      </c>
      <c r="V35" s="97">
        <f>_xll.qlOvernightIndexedSwapFairRate(AF35,_xll.ohTrigger(Trigger,TriggerON,InterestRatesTrigger))</f>
        <v>-3.4199999999984243E-3</v>
      </c>
      <c r="W35" s="189">
        <f>_xll.qlOvernightIndexedSwapFairRate(AG35,_xll.ohTrigger(Trigger,TriggerON,InterestRatesTrigger))</f>
        <v>-3.4199999999984243E-3</v>
      </c>
      <c r="X35" s="189">
        <f>_xll.qlQuoteValue(P35,_xll.ohTrigger(Trigger,TriggerON,InterestRatesTrigger))</f>
        <v>-3.4199999999999999E-3</v>
      </c>
      <c r="Y35" s="97" t="b">
        <f t="shared" ref="Y35:Y65" si="14">NOT(ISERROR(X35))</f>
        <v>1</v>
      </c>
      <c r="Z35" s="132">
        <f t="shared" si="7"/>
        <v>1.575562597055935E-11</v>
      </c>
      <c r="AA35" s="132">
        <f t="shared" si="8"/>
        <v>1.575562597055935E-11</v>
      </c>
      <c r="AB35" s="132">
        <f t="shared" si="9"/>
        <v>1.575562597055935E-11</v>
      </c>
      <c r="AC35" s="50" t="b">
        <f>ABS(Z35/10000)&lt;=ABS('General Settings'!$D$23)</f>
        <v>1</v>
      </c>
      <c r="AE35" s="67" t="str">
        <f>_xll.qlMakeOIS(,SettlementDays,IF(O35="SW","1W",O35),IndexON,,FwdStart,DayCountConv,,Permanent,Trigger,ObjectOverwrite)</f>
        <v>obj_00766#0000</v>
      </c>
      <c r="AF35" s="50" t="str">
        <f>_xll.qlMakeOIS(,SettlementDays,IF(O35="SW","1W",O35),[1]Euribor!$E$4,,FwdStart,DayCountConv,,Permanent,Trigger,ObjectOverwrite)</f>
        <v>obj_005a2#0001</v>
      </c>
      <c r="AG35" s="50" t="str">
        <f>_xll.qlMakeDatedOIS(,S35,T35,[1]Euribor!$E$14,,DayCountConv,,Permanent,Trigger,ObjectOverwrite)</f>
        <v>obj_007bb#0000</v>
      </c>
      <c r="AL35" s="50" t="str">
        <v>EURECBOISJUN17_Quote</v>
      </c>
      <c r="AM35" s="193"/>
    </row>
    <row r="36" spans="13:39" x14ac:dyDescent="0.2">
      <c r="M36" s="94" t="s">
        <v>151</v>
      </c>
      <c r="N36" s="94"/>
      <c r="O36" s="94" t="s">
        <v>62</v>
      </c>
      <c r="P36" s="94" t="str">
        <f t="shared" si="13"/>
        <v>EUREON3W_Quote</v>
      </c>
      <c r="Q36" s="170"/>
      <c r="R36" s="106">
        <f t="shared" si="11"/>
        <v>42625</v>
      </c>
      <c r="S36" s="106">
        <f>_xll.qlSwapStartDate(AE36)</f>
        <v>42627</v>
      </c>
      <c r="T36" s="106">
        <f>_xll.qlSwapMaturityDate(AE36)</f>
        <v>42648</v>
      </c>
      <c r="U36" s="186">
        <f>_xll.qlOvernightIndexedSwapFairRate(AE36,_xll.ohTrigger(Trigger,TriggerON,InterestRatesTrigger))</f>
        <v>-3.3699999999305314E-3</v>
      </c>
      <c r="V36" s="97">
        <f>_xll.qlOvernightIndexedSwapFairRate(AF36,_xll.ohTrigger(Trigger,TriggerON,InterestRatesTrigger))</f>
        <v>-3.3699999999305314E-3</v>
      </c>
      <c r="W36" s="189">
        <f>_xll.qlOvernightIndexedSwapFairRate(AG36,_xll.ohTrigger(Trigger,TriggerON,InterestRatesTrigger))</f>
        <v>-3.3699999999305314E-3</v>
      </c>
      <c r="X36" s="189">
        <f>_xll.qlQuoteValue(P36,_xll.ohTrigger(Trigger,TriggerON,InterestRatesTrigger))</f>
        <v>-3.3700000000000002E-3</v>
      </c>
      <c r="Y36" s="97" t="b">
        <f t="shared" si="14"/>
        <v>1</v>
      </c>
      <c r="Z36" s="132">
        <f t="shared" si="7"/>
        <v>6.9468736318967217E-10</v>
      </c>
      <c r="AA36" s="132">
        <f t="shared" si="8"/>
        <v>6.9468736318967217E-10</v>
      </c>
      <c r="AB36" s="132">
        <f t="shared" si="9"/>
        <v>6.9468736318967217E-10</v>
      </c>
      <c r="AC36" s="50" t="b">
        <f>ABS(Z36/10000)&lt;=ABS('General Settings'!$D$23)</f>
        <v>1</v>
      </c>
      <c r="AE36" s="67" t="str">
        <f>_xll.qlMakeOIS(,SettlementDays,IF(O36="SW","1W",O36),IndexON,,FwdStart,DayCountConv,,Permanent,Trigger,ObjectOverwrite)</f>
        <v>obj_006d2#0000</v>
      </c>
      <c r="AF36" s="50" t="str">
        <f>_xll.qlMakeOIS(,SettlementDays,IF(O36="SW","1W",O36),[1]Euribor!$E$4,,FwdStart,DayCountConv,,Permanent,Trigger,ObjectOverwrite)</f>
        <v>obj_005b1#0001</v>
      </c>
      <c r="AG36" s="50" t="str">
        <f>_xll.qlMakeDatedOIS(,S36,T36,[1]Euribor!$E$14,,DayCountConv,,Permanent,Trigger,ObjectOverwrite)</f>
        <v>obj_007d3#0000</v>
      </c>
      <c r="AL36" s="50" t="str">
        <v>EURECBOISJUL17_Quote</v>
      </c>
      <c r="AM36" s="193"/>
    </row>
    <row r="37" spans="13:39" x14ac:dyDescent="0.2">
      <c r="M37" s="94" t="s">
        <v>151</v>
      </c>
      <c r="N37" s="94"/>
      <c r="O37" s="94" t="s">
        <v>30</v>
      </c>
      <c r="P37" s="94" t="str">
        <f t="shared" si="13"/>
        <v>EUREON1M_Quote</v>
      </c>
      <c r="Q37" s="170"/>
      <c r="R37" s="106">
        <f t="shared" si="11"/>
        <v>42625</v>
      </c>
      <c r="S37" s="106">
        <f>_xll.qlSwapStartDate(AE37)</f>
        <v>42627</v>
      </c>
      <c r="T37" s="106">
        <f>_xll.qlSwapMaturityDate(AE37)</f>
        <v>42657</v>
      </c>
      <c r="U37" s="186">
        <f>_xll.qlOvernightIndexedSwapFairRate(AE37,_xll.ohTrigger(Trigger,TriggerON,InterestRatesTrigger))</f>
        <v>-3.3900000004165598E-3</v>
      </c>
      <c r="V37" s="97">
        <f>_xll.qlOvernightIndexedSwapFairRate(AF37,_xll.ohTrigger(Trigger,TriggerON,InterestRatesTrigger))</f>
        <v>-3.3900000004165598E-3</v>
      </c>
      <c r="W37" s="189">
        <f>_xll.qlOvernightIndexedSwapFairRate(AG37,_xll.ohTrigger(Trigger,TriggerON,InterestRatesTrigger))</f>
        <v>-3.3900000004165598E-3</v>
      </c>
      <c r="X37" s="189">
        <f>_xll.qlQuoteValue(P37,_xll.ohTrigger(Trigger,TriggerON,InterestRatesTrigger))</f>
        <v>-3.3899999999999998E-3</v>
      </c>
      <c r="Y37" s="97" t="b">
        <f t="shared" si="14"/>
        <v>1</v>
      </c>
      <c r="Z37" s="132">
        <f t="shared" si="7"/>
        <v>-4.1656001564804868E-9</v>
      </c>
      <c r="AA37" s="132">
        <f t="shared" si="8"/>
        <v>-4.1656001564804868E-9</v>
      </c>
      <c r="AB37" s="132">
        <f t="shared" si="9"/>
        <v>-4.1656001564804868E-9</v>
      </c>
      <c r="AC37" s="50" t="b">
        <f>ABS(Z37/10000)&lt;=ABS('General Settings'!$D$23)</f>
        <v>1</v>
      </c>
      <c r="AE37" s="67" t="str">
        <f>_xll.qlMakeOIS(,SettlementDays,IF(O37="SW","1W",O37),IndexON,,FwdStart,DayCountConv,,Permanent,Trigger,ObjectOverwrite)</f>
        <v>obj_00797#0000</v>
      </c>
      <c r="AF37" s="50" t="str">
        <f>_xll.qlMakeOIS(,SettlementDays,IF(O37="SW","1W",O37),[1]Euribor!$E$4,,FwdStart,DayCountConv,,Permanent,Trigger,ObjectOverwrite)</f>
        <v>obj_005ad#0001</v>
      </c>
      <c r="AG37" s="50" t="str">
        <f>_xll.qlMakeDatedOIS(,S37,T37,[1]Euribor!$E$14,,DayCountConv,,Permanent,Trigger,ObjectOverwrite)</f>
        <v>obj_007bd#0000</v>
      </c>
      <c r="AL37" s="50" t="str">
        <v>EUREON15M_Quote</v>
      </c>
      <c r="AM37" s="193"/>
    </row>
    <row r="38" spans="13:39" x14ac:dyDescent="0.2">
      <c r="M38" s="94" t="s">
        <v>151</v>
      </c>
      <c r="N38" s="94"/>
      <c r="O38" s="94" t="s">
        <v>63</v>
      </c>
      <c r="P38" s="94" t="str">
        <f t="shared" si="13"/>
        <v>EUREON2M_Quote</v>
      </c>
      <c r="Q38" s="170"/>
      <c r="R38" s="106">
        <f t="shared" si="11"/>
        <v>42625</v>
      </c>
      <c r="S38" s="106">
        <f>_xll.qlSwapStartDate(AE38)</f>
        <v>42627</v>
      </c>
      <c r="T38" s="106">
        <f>_xll.qlSwapMaturityDate(AE38)</f>
        <v>42688</v>
      </c>
      <c r="U38" s="186">
        <f>_xll.qlOvernightIndexedSwapFairRate(AE38,_xll.ohTrigger(Trigger,TriggerON,InterestRatesTrigger))</f>
        <v>-3.450164457697948E-3</v>
      </c>
      <c r="V38" s="97">
        <f>_xll.qlOvernightIndexedSwapFairRate(AF38,_xll.ohTrigger(Trigger,TriggerON,InterestRatesTrigger))</f>
        <v>-3.450164457697948E-3</v>
      </c>
      <c r="W38" s="189">
        <f>_xll.qlOvernightIndexedSwapFairRate(AG38,_xll.ohTrigger(Trigger,TriggerON,InterestRatesTrigger))</f>
        <v>-3.450164457697948E-3</v>
      </c>
      <c r="X38" s="189">
        <f>_xll.qlQuoteValue(P38,_xll.ohTrigger(Trigger,TriggerON,InterestRatesTrigger))</f>
        <v>-3.4499999999999999E-3</v>
      </c>
      <c r="Y38" s="97" t="b">
        <f t="shared" si="14"/>
        <v>1</v>
      </c>
      <c r="Z38" s="132">
        <f t="shared" si="7"/>
        <v>-1.6445769794809842E-3</v>
      </c>
      <c r="AA38" s="132">
        <f t="shared" si="8"/>
        <v>-1.6445769794809842E-3</v>
      </c>
      <c r="AB38" s="132">
        <f t="shared" si="9"/>
        <v>-1.6445769794809842E-3</v>
      </c>
      <c r="AC38" s="50" t="b">
        <f>ABS(Z38/10000)&lt;=ABS('General Settings'!$D$23)</f>
        <v>1</v>
      </c>
      <c r="AE38" s="67" t="str">
        <f>_xll.qlMakeOIS(,SettlementDays,IF(O38="SW","1W",O38),IndexON,,FwdStart,DayCountConv,,Permanent,Trigger,ObjectOverwrite)</f>
        <v>obj_0071f#0000</v>
      </c>
      <c r="AF38" s="50" t="str">
        <f>_xll.qlMakeOIS(,SettlementDays,IF(O38="SW","1W",O38),[1]Euribor!$E$4,,FwdStart,DayCountConv,,Permanent,Trigger,ObjectOverwrite)</f>
        <v>obj_0059e#0001</v>
      </c>
      <c r="AG38" s="50" t="str">
        <f>_xll.qlMakeDatedOIS(,S38,T38,[1]Euribor!$E$14,,DayCountConv,,Permanent,Trigger,ObjectOverwrite)</f>
        <v>obj_007b9#0000</v>
      </c>
      <c r="AL38" s="50" t="str">
        <v>EUREON18M_Quote</v>
      </c>
      <c r="AM38" s="193"/>
    </row>
    <row r="39" spans="13:39" x14ac:dyDescent="0.2">
      <c r="M39" s="94" t="s">
        <v>151</v>
      </c>
      <c r="N39" s="94"/>
      <c r="O39" s="94" t="s">
        <v>31</v>
      </c>
      <c r="P39" s="94" t="str">
        <f t="shared" si="13"/>
        <v>EUREON3M_Quote</v>
      </c>
      <c r="Q39" s="170"/>
      <c r="R39" s="106">
        <f t="shared" si="11"/>
        <v>42625</v>
      </c>
      <c r="S39" s="106">
        <f>_xll.qlSwapStartDate(AE39)</f>
        <v>42627</v>
      </c>
      <c r="T39" s="106">
        <f>_xll.qlSwapMaturityDate(AE39)</f>
        <v>42718</v>
      </c>
      <c r="U39" s="186">
        <f>_xll.qlOvernightIndexedSwapFairRate(AE39,_xll.ohTrigger(Trigger,TriggerON,InterestRatesTrigger))</f>
        <v>-3.4857980779428232E-3</v>
      </c>
      <c r="V39" s="97">
        <f>_xll.qlOvernightIndexedSwapFairRate(AF39,_xll.ohTrigger(Trigger,TriggerON,InterestRatesTrigger))</f>
        <v>-3.4857980779428232E-3</v>
      </c>
      <c r="W39" s="189">
        <f>_xll.qlOvernightIndexedSwapFairRate(AG39,_xll.ohTrigger(Trigger,TriggerON,InterestRatesTrigger))</f>
        <v>-3.4857980779428232E-3</v>
      </c>
      <c r="X39" s="189">
        <f>_xll.qlQuoteValue(P39,_xll.ohTrigger(Trigger,TriggerON,InterestRatesTrigger))</f>
        <v>-3.4899999999999996E-3</v>
      </c>
      <c r="Y39" s="97" t="b">
        <f t="shared" si="14"/>
        <v>1</v>
      </c>
      <c r="Z39" s="132">
        <f t="shared" si="7"/>
        <v>4.2019220571763889E-2</v>
      </c>
      <c r="AA39" s="132">
        <f t="shared" si="8"/>
        <v>4.2019220571763889E-2</v>
      </c>
      <c r="AB39" s="132">
        <f t="shared" si="9"/>
        <v>4.2019220571763889E-2</v>
      </c>
      <c r="AC39" s="50" t="b">
        <f>ABS(Z39/10000)&lt;=ABS('General Settings'!$D$23)</f>
        <v>1</v>
      </c>
      <c r="AE39" s="67" t="str">
        <f>_xll.qlMakeOIS(,SettlementDays,IF(O39="SW","1W",O39),IndexON,,FwdStart,DayCountConv,,Permanent,Trigger,ObjectOverwrite)</f>
        <v>obj_00643#0000</v>
      </c>
      <c r="AF39" s="50" t="str">
        <f>_xll.qlMakeOIS(,SettlementDays,IF(O39="SW","1W",O39),[1]Euribor!$E$4,,FwdStart,DayCountConv,,Permanent,Trigger,ObjectOverwrite)</f>
        <v>obj_005b4#0001</v>
      </c>
      <c r="AG39" s="50" t="str">
        <f>_xll.qlMakeDatedOIS(,S39,T39,[1]Euribor!$E$14,,DayCountConv,,Permanent,Trigger,ObjectOverwrite)</f>
        <v>obj_007ca#0000</v>
      </c>
      <c r="AL39" s="50" t="str">
        <v>EUREON21M_Quote</v>
      </c>
      <c r="AM39" s="193"/>
    </row>
    <row r="40" spans="13:39" x14ac:dyDescent="0.2">
      <c r="M40" s="94" t="s">
        <v>151</v>
      </c>
      <c r="N40" s="94"/>
      <c r="O40" s="94" t="s">
        <v>64</v>
      </c>
      <c r="P40" s="94" t="str">
        <f t="shared" si="13"/>
        <v>EUREON4M_Quote</v>
      </c>
      <c r="Q40" s="170"/>
      <c r="R40" s="106">
        <f t="shared" si="11"/>
        <v>42625</v>
      </c>
      <c r="S40" s="106">
        <f>_xll.qlSwapStartDate(AE40)</f>
        <v>42627</v>
      </c>
      <c r="T40" s="106">
        <f>_xll.qlSwapMaturityDate(AE40)</f>
        <v>42751</v>
      </c>
      <c r="U40" s="186">
        <f>_xll.qlOvernightIndexedSwapFairRate(AE40,_xll.ohTrigger(Trigger,TriggerON,InterestRatesTrigger))</f>
        <v>-3.5526180771338466E-3</v>
      </c>
      <c r="V40" s="97">
        <f>_xll.qlOvernightIndexedSwapFairRate(AF40,_xll.ohTrigger(Trigger,TriggerON,InterestRatesTrigger))</f>
        <v>-3.5494327337760559E-3</v>
      </c>
      <c r="W40" s="189">
        <f>_xll.qlOvernightIndexedSwapFairRate(AG40,_xll.ohTrigger(Trigger,TriggerON,InterestRatesTrigger))</f>
        <v>-3.5506066759482375E-3</v>
      </c>
      <c r="X40" s="189">
        <f>_xll.qlQuoteValue(P40,_xll.ohTrigger(Trigger,TriggerON,InterestRatesTrigger))</f>
        <v>-3.5499999999999998E-3</v>
      </c>
      <c r="Y40" s="97" t="b">
        <f t="shared" si="14"/>
        <v>1</v>
      </c>
      <c r="Z40" s="132">
        <f t="shared" si="7"/>
        <v>-2.6180771338468571E-2</v>
      </c>
      <c r="AA40" s="132">
        <f t="shared" si="8"/>
        <v>5.6726622394386028E-3</v>
      </c>
      <c r="AB40" s="132">
        <f t="shared" si="9"/>
        <v>-6.066759482377046E-3</v>
      </c>
      <c r="AC40" s="50" t="b">
        <f>ABS(Z40/10000)&lt;=ABS('General Settings'!$D$23)</f>
        <v>1</v>
      </c>
      <c r="AE40" s="67" t="str">
        <f>_xll.qlMakeOIS(,SettlementDays,IF(O40="SW","1W",O40),IndexON,,FwdStart,DayCountConv,,Permanent,Trigger,ObjectOverwrite)</f>
        <v>obj_00727#0000</v>
      </c>
      <c r="AF40" s="50" t="str">
        <f>_xll.qlMakeOIS(,SettlementDays,IF(O40="SW","1W",O40),[1]Euribor!$E$4,,FwdStart,DayCountConv,,Permanent,Trigger,ObjectOverwrite)</f>
        <v>obj_005a7#0001</v>
      </c>
      <c r="AG40" s="50" t="str">
        <f>_xll.qlMakeDatedOIS(,S40,T40,[1]Euribor!$E$14,,DayCountConv,,Permanent,Trigger,ObjectOverwrite)</f>
        <v>obj_007ba#0000</v>
      </c>
      <c r="AL40" s="50" t="str">
        <v>EUREON2Y_Quote</v>
      </c>
      <c r="AM40" s="193"/>
    </row>
    <row r="41" spans="13:39" x14ac:dyDescent="0.2">
      <c r="M41" s="94" t="s">
        <v>151</v>
      </c>
      <c r="N41" s="94"/>
      <c r="O41" s="94" t="s">
        <v>65</v>
      </c>
      <c r="P41" s="94" t="str">
        <f t="shared" si="13"/>
        <v>EUREON5M_Quote</v>
      </c>
      <c r="Q41" s="170"/>
      <c r="R41" s="106">
        <f t="shared" si="11"/>
        <v>42625</v>
      </c>
      <c r="S41" s="106">
        <f>_xll.qlSwapStartDate(AE41)</f>
        <v>42627</v>
      </c>
      <c r="T41" s="106">
        <f>_xll.qlSwapMaturityDate(AE41)</f>
        <v>42780</v>
      </c>
      <c r="U41" s="186">
        <f>_xll.qlOvernightIndexedSwapFairRate(AE41,_xll.ohTrigger(Trigger,TriggerON,InterestRatesTrigger))</f>
        <v>-3.6003917061805061E-3</v>
      </c>
      <c r="V41" s="97">
        <f>_xll.qlOvernightIndexedSwapFairRate(AF41,_xll.ohTrigger(Trigger,TriggerON,InterestRatesTrigger))</f>
        <v>-3.5967061011177963E-3</v>
      </c>
      <c r="W41" s="189">
        <f>_xll.qlOvernightIndexedSwapFairRate(AG41,_xll.ohTrigger(Trigger,TriggerON,InterestRatesTrigger))</f>
        <v>-3.5959782884203654E-3</v>
      </c>
      <c r="X41" s="189">
        <f>_xll.qlQuoteValue(P41,_xll.ohTrigger(Trigger,TriggerON,InterestRatesTrigger))</f>
        <v>-3.5999999999999999E-3</v>
      </c>
      <c r="Y41" s="97" t="b">
        <f t="shared" si="14"/>
        <v>1</v>
      </c>
      <c r="Z41" s="132">
        <f t="shared" si="7"/>
        <v>-3.9170618050619194E-3</v>
      </c>
      <c r="AA41" s="132">
        <f t="shared" si="8"/>
        <v>3.2938988822036122E-2</v>
      </c>
      <c r="AB41" s="132">
        <f t="shared" si="9"/>
        <v>4.0217115796345113E-2</v>
      </c>
      <c r="AC41" s="50" t="b">
        <f>ABS(Z41/10000)&lt;=ABS('General Settings'!$D$23)</f>
        <v>1</v>
      </c>
      <c r="AE41" s="67" t="str">
        <f>_xll.qlMakeOIS(,SettlementDays,IF(O41="SW","1W",O41),IndexON,,FwdStart,DayCountConv,,Permanent,Trigger,ObjectOverwrite)</f>
        <v>obj_00673#0000</v>
      </c>
      <c r="AF41" s="50" t="str">
        <f>_xll.qlMakeOIS(,SettlementDays,IF(O41="SW","1W",O41),[1]Euribor!$E$4,,FwdStart,DayCountConv,,Permanent,Trigger,ObjectOverwrite)</f>
        <v>obj_005bb#0001</v>
      </c>
      <c r="AG41" s="50" t="str">
        <f>_xll.qlMakeDatedOIS(,S41,T41,[1]Euribor!$E$14,,DayCountConv,,Permanent,Trigger,ObjectOverwrite)</f>
        <v>obj_007c1#0000</v>
      </c>
      <c r="AL41" s="50" t="str">
        <v>EUREON3Y_Quote</v>
      </c>
      <c r="AM41" s="193"/>
    </row>
    <row r="42" spans="13:39" x14ac:dyDescent="0.2">
      <c r="M42" s="94" t="s">
        <v>151</v>
      </c>
      <c r="N42" s="94"/>
      <c r="O42" s="94" t="s">
        <v>32</v>
      </c>
      <c r="P42" s="94" t="str">
        <f t="shared" si="13"/>
        <v>EUREON6M_Quote</v>
      </c>
      <c r="Q42" s="170"/>
      <c r="R42" s="106">
        <f t="shared" si="11"/>
        <v>42625</v>
      </c>
      <c r="S42" s="106">
        <f>_xll.qlSwapStartDate(AE42)</f>
        <v>42627</v>
      </c>
      <c r="T42" s="106">
        <f>_xll.qlSwapMaturityDate(AE42)</f>
        <v>42808</v>
      </c>
      <c r="U42" s="186">
        <f>_xll.qlOvernightIndexedSwapFairRate(AE42,_xll.ohTrigger(Trigger,TriggerON,InterestRatesTrigger))</f>
        <v>-3.6366156594098602E-3</v>
      </c>
      <c r="V42" s="97">
        <f>_xll.qlOvernightIndexedSwapFairRate(AF42,_xll.ohTrigger(Trigger,TriggerON,InterestRatesTrigger))</f>
        <v>-3.6363539427957331E-3</v>
      </c>
      <c r="W42" s="189">
        <f>_xll.qlOvernightIndexedSwapFairRate(AG42,_xll.ohTrigger(Trigger,TriggerON,InterestRatesTrigger))</f>
        <v>-3.6363334889701385E-3</v>
      </c>
      <c r="X42" s="189">
        <f>_xll.qlQuoteValue(P42,_xll.ohTrigger(Trigger,TriggerON,InterestRatesTrigger))</f>
        <v>-3.64E-3</v>
      </c>
      <c r="Y42" s="97" t="b">
        <f t="shared" si="14"/>
        <v>1</v>
      </c>
      <c r="Z42" s="132">
        <f t="shared" si="7"/>
        <v>3.3843405901397977E-2</v>
      </c>
      <c r="AA42" s="132">
        <f t="shared" si="8"/>
        <v>3.6460572042668754E-2</v>
      </c>
      <c r="AB42" s="132">
        <f t="shared" si="9"/>
        <v>3.6665110298614821E-2</v>
      </c>
      <c r="AC42" s="50" t="b">
        <f>ABS(Z42/10000)&lt;=ABS('General Settings'!$D$23)</f>
        <v>1</v>
      </c>
      <c r="AE42" s="67" t="str">
        <f>_xll.qlMakeOIS(,SettlementDays,IF(O42="SW","1W",O42),IndexON,,FwdStart,DayCountConv,,Permanent,Trigger,ObjectOverwrite)</f>
        <v>obj_00792#0000</v>
      </c>
      <c r="AF42" s="50" t="str">
        <f>_xll.qlMakeOIS(,SettlementDays,IF(O42="SW","1W",O42),[1]Euribor!$E$4,,FwdStart,DayCountConv,,Permanent,Trigger,ObjectOverwrite)</f>
        <v>obj_00598#0001</v>
      </c>
      <c r="AG42" s="50" t="str">
        <f>_xll.qlMakeDatedOIS(,S42,T42,[1]Euribor!$E$14,,DayCountConv,,Permanent,Trigger,ObjectOverwrite)</f>
        <v>obj_007c2#0000</v>
      </c>
      <c r="AL42" s="50" t="str">
        <v>EUREON4Y_Quote</v>
      </c>
      <c r="AM42" s="193"/>
    </row>
    <row r="43" spans="13:39" x14ac:dyDescent="0.2">
      <c r="M43" s="94" t="s">
        <v>151</v>
      </c>
      <c r="N43" s="94"/>
      <c r="O43" s="94" t="s">
        <v>66</v>
      </c>
      <c r="P43" s="94" t="str">
        <f t="shared" si="13"/>
        <v>EUREON7M_Quote</v>
      </c>
      <c r="Q43" s="170"/>
      <c r="R43" s="106">
        <f t="shared" si="11"/>
        <v>42625</v>
      </c>
      <c r="S43" s="106">
        <f>_xll.qlSwapStartDate(AE43)</f>
        <v>42627</v>
      </c>
      <c r="T43" s="106">
        <f>_xll.qlSwapMaturityDate(AE43)</f>
        <v>42843</v>
      </c>
      <c r="U43" s="186">
        <f>_xll.qlOvernightIndexedSwapFairRate(AE43,_xll.ohTrigger(Trigger,TriggerON,InterestRatesTrigger))</f>
        <v>-3.685765940690811E-3</v>
      </c>
      <c r="V43" s="97">
        <f>_xll.qlOvernightIndexedSwapFairRate(AF43,_xll.ohTrigger(Trigger,TriggerON,InterestRatesTrigger))</f>
        <v>-3.6824102641667507E-3</v>
      </c>
      <c r="W43" s="189">
        <f>_xll.qlOvernightIndexedSwapFairRate(AG43,_xll.ohTrigger(Trigger,TriggerON,InterestRatesTrigger))</f>
        <v>-3.6824927880605802E-3</v>
      </c>
      <c r="X43" s="189">
        <f>_xll.qlQuoteValue(P43,_xll.ohTrigger(Trigger,TriggerON,InterestRatesTrigger))</f>
        <v>-3.6900000000000001E-3</v>
      </c>
      <c r="Y43" s="97" t="b">
        <f t="shared" si="14"/>
        <v>1</v>
      </c>
      <c r="Z43" s="132">
        <f t="shared" si="7"/>
        <v>4.2340593091891657E-2</v>
      </c>
      <c r="AA43" s="132">
        <f t="shared" si="8"/>
        <v>7.5897358332494863E-2</v>
      </c>
      <c r="AB43" s="132">
        <f t="shared" si="9"/>
        <v>7.5072119394199194E-2</v>
      </c>
      <c r="AC43" s="50" t="b">
        <f>ABS(Z43/10000)&lt;=ABS('General Settings'!$D$23)</f>
        <v>1</v>
      </c>
      <c r="AE43" s="67" t="str">
        <f>_xll.qlMakeOIS(,SettlementDays,IF(O43="SW","1W",O43),IndexON,,FwdStart,DayCountConv,,Permanent,Trigger,ObjectOverwrite)</f>
        <v>obj_00653#0000</v>
      </c>
      <c r="AF43" s="50" t="str">
        <f>_xll.qlMakeOIS(,SettlementDays,IF(O43="SW","1W",O43),[1]Euribor!$E$4,,FwdStart,DayCountConv,,Permanent,Trigger,ObjectOverwrite)</f>
        <v>obj_005a9#0001</v>
      </c>
      <c r="AG43" s="50" t="str">
        <f>_xll.qlMakeDatedOIS(,S43,T43,[1]Euribor!$E$14,,DayCountConv,,Permanent,Trigger,ObjectOverwrite)</f>
        <v>obj_007b0#0000</v>
      </c>
      <c r="AL43" s="50" t="str">
        <v>EUREON5Y_Quote</v>
      </c>
      <c r="AM43" s="193"/>
    </row>
    <row r="44" spans="13:39" x14ac:dyDescent="0.2">
      <c r="M44" s="94" t="s">
        <v>151</v>
      </c>
      <c r="N44" s="94"/>
      <c r="O44" s="94" t="s">
        <v>67</v>
      </c>
      <c r="P44" s="94" t="str">
        <f t="shared" si="13"/>
        <v>EUREON8M_Quote</v>
      </c>
      <c r="Q44" s="170"/>
      <c r="R44" s="106">
        <f t="shared" si="11"/>
        <v>42625</v>
      </c>
      <c r="S44" s="106">
        <f>_xll.qlSwapStartDate(AE44)</f>
        <v>42627</v>
      </c>
      <c r="T44" s="106">
        <f>_xll.qlSwapMaturityDate(AE44)</f>
        <v>42870</v>
      </c>
      <c r="U44" s="186">
        <f>_xll.qlOvernightIndexedSwapFairRate(AE44,_xll.ohTrigger(Trigger,TriggerON,InterestRatesTrigger))</f>
        <v>-3.7210995535748351E-3</v>
      </c>
      <c r="V44" s="97">
        <f>_xll.qlOvernightIndexedSwapFairRate(AF44,_xll.ohTrigger(Trigger,TriggerON,InterestRatesTrigger))</f>
        <v>-3.7188258749355618E-3</v>
      </c>
      <c r="W44" s="189">
        <f>_xll.qlOvernightIndexedSwapFairRate(AG44,_xll.ohTrigger(Trigger,TriggerON,InterestRatesTrigger))</f>
        <v>-3.7188010368688152E-3</v>
      </c>
      <c r="X44" s="189">
        <f>_xll.qlQuoteValue(P44,_xll.ohTrigger(Trigger,TriggerON,InterestRatesTrigger))</f>
        <v>-3.7199999999999998E-3</v>
      </c>
      <c r="Y44" s="97" t="b">
        <f t="shared" si="14"/>
        <v>1</v>
      </c>
      <c r="Z44" s="132">
        <f t="shared" si="7"/>
        <v>-1.0995535748353422E-2</v>
      </c>
      <c r="AA44" s="132">
        <f t="shared" si="8"/>
        <v>1.1741250644380259E-2</v>
      </c>
      <c r="AB44" s="132">
        <f t="shared" si="9"/>
        <v>1.1989631311846126E-2</v>
      </c>
      <c r="AC44" s="50" t="b">
        <f>ABS(Z44/10000)&lt;=ABS('General Settings'!$D$23)</f>
        <v>1</v>
      </c>
      <c r="AE44" s="67" t="str">
        <f>_xll.qlMakeOIS(,SettlementDays,IF(O44="SW","1W",O44),IndexON,,FwdStart,DayCountConv,,Permanent,Trigger,ObjectOverwrite)</f>
        <v>obj_00623#0000</v>
      </c>
      <c r="AF44" s="50" t="str">
        <f>_xll.qlMakeOIS(,SettlementDays,IF(O44="SW","1W",O44),[1]Euribor!$E$4,,FwdStart,DayCountConv,,Permanent,Trigger,ObjectOverwrite)</f>
        <v>obj_0059b#0001</v>
      </c>
      <c r="AG44" s="50" t="str">
        <f>_xll.qlMakeDatedOIS(,S44,T44,[1]Euribor!$E$14,,DayCountConv,,Permanent,Trigger,ObjectOverwrite)</f>
        <v>obj_007d6#0000</v>
      </c>
      <c r="AL44" s="50" t="str">
        <v>EUREON6Y_Quote</v>
      </c>
      <c r="AM44" s="193"/>
    </row>
    <row r="45" spans="13:39" x14ac:dyDescent="0.2">
      <c r="M45" s="94" t="s">
        <v>151</v>
      </c>
      <c r="N45" s="94"/>
      <c r="O45" s="94" t="s">
        <v>68</v>
      </c>
      <c r="P45" s="94" t="str">
        <f t="shared" si="13"/>
        <v>EUREON9M_Quote</v>
      </c>
      <c r="Q45" s="170"/>
      <c r="R45" s="106">
        <f t="shared" si="11"/>
        <v>42625</v>
      </c>
      <c r="S45" s="106">
        <f>_xll.qlSwapStartDate(AE45)</f>
        <v>42627</v>
      </c>
      <c r="T45" s="106">
        <f>_xll.qlSwapMaturityDate(AE45)</f>
        <v>42900</v>
      </c>
      <c r="U45" s="186">
        <f>_xll.qlOvernightIndexedSwapFairRate(AE45,_xll.ohTrigger(Trigger,TriggerON,InterestRatesTrigger))</f>
        <v>-3.7605397271031353E-3</v>
      </c>
      <c r="V45" s="97">
        <f>_xll.qlOvernightIndexedSwapFairRate(AF45,_xll.ohTrigger(Trigger,TriggerON,InterestRatesTrigger))</f>
        <v>-3.7605397271031353E-3</v>
      </c>
      <c r="W45" s="189">
        <f>_xll.qlOvernightIndexedSwapFairRate(AG45,_xll.ohTrigger(Trigger,TriggerON,InterestRatesTrigger))</f>
        <v>-3.7605397271031353E-3</v>
      </c>
      <c r="X45" s="189">
        <f>_xll.qlQuoteValue(P45,_xll.ohTrigger(Trigger,TriggerON,InterestRatesTrigger))</f>
        <v>-3.7599999999999999E-3</v>
      </c>
      <c r="Y45" s="97" t="b">
        <f t="shared" si="14"/>
        <v>1</v>
      </c>
      <c r="Z45" s="132">
        <f t="shared" si="7"/>
        <v>-5.3972710313543448E-3</v>
      </c>
      <c r="AA45" s="132">
        <f t="shared" si="8"/>
        <v>-5.3972710313543448E-3</v>
      </c>
      <c r="AB45" s="132">
        <f t="shared" si="9"/>
        <v>-5.3972710313543448E-3</v>
      </c>
      <c r="AC45" s="50" t="b">
        <f>ABS(Z45/10000)&lt;=ABS('General Settings'!$D$23)</f>
        <v>1</v>
      </c>
      <c r="AE45" s="67" t="str">
        <f>_xll.qlMakeOIS(,SettlementDays,IF(O45="SW","1W",O45),IndexON,,FwdStart,DayCountConv,,Permanent,Trigger,ObjectOverwrite)</f>
        <v>obj_0071d#0000</v>
      </c>
      <c r="AF45" s="50" t="str">
        <f>_xll.qlMakeOIS(,SettlementDays,IF(O45="SW","1W",O45),[1]Euribor!$E$4,,FwdStart,DayCountConv,,Permanent,Trigger,ObjectOverwrite)</f>
        <v>obj_005ae#0001</v>
      </c>
      <c r="AG45" s="50" t="str">
        <f>_xll.qlMakeDatedOIS(,S45,T45,[1]Euribor!$E$14,,DayCountConv,,Permanent,Trigger,ObjectOverwrite)</f>
        <v>obj_007b8#0000</v>
      </c>
      <c r="AL45" s="50" t="str">
        <v>EUREON7Y_Quote</v>
      </c>
      <c r="AM45" s="193"/>
    </row>
    <row r="46" spans="13:39" x14ac:dyDescent="0.2">
      <c r="M46" s="94" t="s">
        <v>151</v>
      </c>
      <c r="N46" s="94"/>
      <c r="O46" s="94" t="s">
        <v>69</v>
      </c>
      <c r="P46" s="94" t="str">
        <f t="shared" si="13"/>
        <v>EUREON10M_Quote</v>
      </c>
      <c r="Q46" s="170"/>
      <c r="R46" s="106">
        <f t="shared" si="11"/>
        <v>42625</v>
      </c>
      <c r="S46" s="106">
        <f>_xll.qlSwapStartDate(AE46)</f>
        <v>42627</v>
      </c>
      <c r="T46" s="106">
        <f>_xll.qlSwapMaturityDate(AE46)</f>
        <v>42930</v>
      </c>
      <c r="U46" s="186">
        <f>_xll.qlOvernightIndexedSwapFairRate(AE46,_xll.ohTrigger(Trigger,TriggerON,InterestRatesTrigger))</f>
        <v>-3.8028938040372846E-3</v>
      </c>
      <c r="V46" s="97">
        <f>_xll.qlOvernightIndexedSwapFairRate(AF46,_xll.ohTrigger(Trigger,TriggerON,InterestRatesTrigger))</f>
        <v>-3.8015455249307056E-3</v>
      </c>
      <c r="W46" s="189">
        <f>_xll.qlOvernightIndexedSwapFairRate(AG46,_xll.ohTrigger(Trigger,TriggerON,InterestRatesTrigger))</f>
        <v>-3.8015488798834565E-3</v>
      </c>
      <c r="X46" s="189">
        <f>_xll.qlQuoteValue(P46,_xll.ohTrigger(Trigger,TriggerON,InterestRatesTrigger))</f>
        <v>-3.8E-3</v>
      </c>
      <c r="Y46" s="97" t="b">
        <f t="shared" si="14"/>
        <v>1</v>
      </c>
      <c r="Z46" s="132">
        <f t="shared" si="7"/>
        <v>-2.8938040372845746E-2</v>
      </c>
      <c r="AA46" s="132">
        <f t="shared" si="8"/>
        <v>-1.5455249307056058E-2</v>
      </c>
      <c r="AB46" s="132">
        <f t="shared" si="9"/>
        <v>-1.548879883456547E-2</v>
      </c>
      <c r="AC46" s="50" t="b">
        <f>ABS(Z46/10000)&lt;=ABS('General Settings'!$D$23)</f>
        <v>1</v>
      </c>
      <c r="AE46" s="67" t="str">
        <f>_xll.qlMakeOIS(,SettlementDays,IF(O46="SW","1W",O46),IndexON,,FwdStart,DayCountConv,,Permanent,Trigger,ObjectOverwrite)</f>
        <v>obj_007ad#0000</v>
      </c>
      <c r="AF46" s="50" t="str">
        <f>_xll.qlMakeOIS(,SettlementDays,IF(O46="SW","1W",O46),[1]Euribor!$E$4,,FwdStart,DayCountConv,,Permanent,Trigger,ObjectOverwrite)</f>
        <v>obj_005b6#0001</v>
      </c>
      <c r="AG46" s="50" t="str">
        <f>_xll.qlMakeDatedOIS(,S46,T46,[1]Euribor!$E$14,,DayCountConv,,Permanent,Trigger,ObjectOverwrite)</f>
        <v>obj_007c0#0000</v>
      </c>
      <c r="AL46" s="50" t="str">
        <v>EUREON8Y_Quote</v>
      </c>
      <c r="AM46" s="193"/>
    </row>
    <row r="47" spans="13:39" x14ac:dyDescent="0.2">
      <c r="M47" s="94" t="s">
        <v>151</v>
      </c>
      <c r="N47" s="94"/>
      <c r="O47" s="94" t="s">
        <v>70</v>
      </c>
      <c r="P47" s="94" t="str">
        <f t="shared" si="13"/>
        <v>EUREON11M_Quote</v>
      </c>
      <c r="Q47" s="170"/>
      <c r="R47" s="106">
        <f t="shared" si="11"/>
        <v>42625</v>
      </c>
      <c r="S47" s="106">
        <f>_xll.qlSwapStartDate(AE47)</f>
        <v>42627</v>
      </c>
      <c r="T47" s="106">
        <f>_xll.qlSwapMaturityDate(AE47)</f>
        <v>42961</v>
      </c>
      <c r="U47" s="186">
        <f>_xll.qlOvernightIndexedSwapFairRate(AE47,_xll.ohTrigger(Trigger,TriggerON,InterestRatesTrigger))</f>
        <v>-3.8436423723330186E-3</v>
      </c>
      <c r="V47" s="97">
        <f>_xll.qlOvernightIndexedSwapFairRate(AF47,_xll.ohTrigger(Trigger,TriggerON,InterestRatesTrigger))</f>
        <v>-3.8422408048005663E-3</v>
      </c>
      <c r="W47" s="189">
        <f>_xll.qlOvernightIndexedSwapFairRate(AG47,_xll.ohTrigger(Trigger,TriggerON,InterestRatesTrigger))</f>
        <v>-3.8422389866222639E-3</v>
      </c>
      <c r="X47" s="189">
        <f>_xll.qlQuoteValue(P47,_xll.ohTrigger(Trigger,TriggerON,InterestRatesTrigger))</f>
        <v>-3.8400000000000001E-3</v>
      </c>
      <c r="Y47" s="97" t="b">
        <f t="shared" si="14"/>
        <v>1</v>
      </c>
      <c r="Z47" s="132">
        <f t="shared" si="7"/>
        <v>-3.6423723330184649E-2</v>
      </c>
      <c r="AA47" s="132">
        <f t="shared" si="8"/>
        <v>-2.2408048005661749E-2</v>
      </c>
      <c r="AB47" s="132">
        <f t="shared" si="9"/>
        <v>-2.2389866222638152E-2</v>
      </c>
      <c r="AC47" s="50" t="b">
        <f>ABS(Z47/10000)&lt;=ABS('General Settings'!$D$23)</f>
        <v>1</v>
      </c>
      <c r="AE47" s="67" t="str">
        <f>_xll.qlMakeOIS(,SettlementDays,IF(O47="SW","1W",O47),IndexON,,FwdStart,DayCountConv,,Permanent,Trigger,ObjectOverwrite)</f>
        <v>obj_006a2#0000</v>
      </c>
      <c r="AF47" s="50" t="str">
        <f>_xll.qlMakeOIS(,SettlementDays,IF(O47="SW","1W",O47),[1]Euribor!$E$4,,FwdStart,DayCountConv,,Permanent,Trigger,ObjectOverwrite)</f>
        <v>obj_0059a#0001</v>
      </c>
      <c r="AG47" s="50" t="str">
        <f>_xll.qlMakeDatedOIS(,S47,T47,[1]Euribor!$E$14,,DayCountConv,,Permanent,Trigger,ObjectOverwrite)</f>
        <v>obj_007cb#0000</v>
      </c>
      <c r="AL47" s="50" t="str">
        <v>EUREON9Y_Quote</v>
      </c>
      <c r="AM47" s="193"/>
    </row>
    <row r="48" spans="13:39" x14ac:dyDescent="0.2">
      <c r="M48" s="94" t="s">
        <v>151</v>
      </c>
      <c r="N48" s="94"/>
      <c r="O48" s="94" t="s">
        <v>33</v>
      </c>
      <c r="P48" s="94" t="str">
        <f t="shared" si="13"/>
        <v>EUREON1Y_Quote</v>
      </c>
      <c r="Q48" s="170"/>
      <c r="R48" s="106">
        <f t="shared" si="11"/>
        <v>42625</v>
      </c>
      <c r="S48" s="106">
        <f>_xll.qlSwapStartDate(AE48)</f>
        <v>42627</v>
      </c>
      <c r="T48" s="106">
        <f>_xll.qlSwapMaturityDate(AE48)</f>
        <v>42992</v>
      </c>
      <c r="U48" s="186">
        <f>_xll.qlOvernightIndexedSwapFairRate(AE48,_xll.ohTrigger(Trigger,TriggerON,InterestRatesTrigger))</f>
        <v>-3.8805395789539162E-3</v>
      </c>
      <c r="V48" s="97">
        <f>_xll.qlOvernightIndexedSwapFairRate(AF48,_xll.ohTrigger(Trigger,TriggerON,InterestRatesTrigger))</f>
        <v>-3.8803909175991278E-3</v>
      </c>
      <c r="W48" s="189">
        <f>_xll.qlOvernightIndexedSwapFairRate(AG48,_xll.ohTrigger(Trigger,TriggerON,InterestRatesTrigger))</f>
        <v>-3.8803909820420441E-3</v>
      </c>
      <c r="X48" s="189">
        <f>_xll.qlQuoteValue(P48,_xll.ohTrigger(Trigger,TriggerON,InterestRatesTrigger))</f>
        <v>-3.8800000000000002E-3</v>
      </c>
      <c r="Y48" s="97" t="b">
        <f t="shared" si="14"/>
        <v>1</v>
      </c>
      <c r="Z48" s="132">
        <f t="shared" si="7"/>
        <v>-5.3957895391597982E-3</v>
      </c>
      <c r="AA48" s="132">
        <f t="shared" si="8"/>
        <v>-3.9091759912760968E-3</v>
      </c>
      <c r="AB48" s="132">
        <f t="shared" si="9"/>
        <v>-3.9098204204389073E-3</v>
      </c>
      <c r="AC48" s="50" t="b">
        <f>ABS(Z48/10000)&lt;=ABS('General Settings'!$D$23)</f>
        <v>1</v>
      </c>
      <c r="AE48" s="67" t="str">
        <f>_xll.qlMakeOIS(,SettlementDays,IF(O48="SW","1W",O48),IndexON,,FwdStart,DayCountConv,,Permanent,Trigger,ObjectOverwrite)</f>
        <v>obj_0064e#0000</v>
      </c>
      <c r="AF48" s="50" t="str">
        <f>_xll.qlMakeOIS(,SettlementDays,IF(O48="SW","1W",O48),[1]Euribor!$E$4,,FwdStart,DayCountConv,,Permanent,Trigger,ObjectOverwrite)</f>
        <v>obj_005a5#0001</v>
      </c>
      <c r="AG48" s="50" t="str">
        <f>_xll.qlMakeDatedOIS(,S48,T48,[1]Euribor!$E$14,,DayCountConv,,Permanent,Trigger,ObjectOverwrite)</f>
        <v>obj_007c5#0000</v>
      </c>
      <c r="AL48" s="50" t="str">
        <v>EUREON10Y_Quote</v>
      </c>
      <c r="AM48" s="193"/>
    </row>
    <row r="49" spans="13:39" x14ac:dyDescent="0.2">
      <c r="M49" s="94" t="s">
        <v>151</v>
      </c>
      <c r="N49" s="94"/>
      <c r="O49" s="94" t="s">
        <v>73</v>
      </c>
      <c r="P49" s="94" t="str">
        <f t="shared" si="13"/>
        <v>EUREON15M_Quote</v>
      </c>
      <c r="Q49" s="170"/>
      <c r="R49" s="106">
        <f t="shared" si="11"/>
        <v>42625</v>
      </c>
      <c r="S49" s="106">
        <f>_xll.qlSwapStartDate(AE49)</f>
        <v>42627</v>
      </c>
      <c r="T49" s="106">
        <f>_xll.qlSwapMaturityDate(AE49)</f>
        <v>43083</v>
      </c>
      <c r="U49" s="186">
        <f>_xll.qlOvernightIndexedSwapFairRate(AE49,_xll.ohTrigger(Trigger,TriggerON,InterestRatesTrigger))</f>
        <v>-3.980000000000118E-3</v>
      </c>
      <c r="V49" s="97">
        <f>_xll.qlOvernightIndexedSwapFairRate(AF49,_xll.ohTrigger(Trigger,TriggerON,InterestRatesTrigger))</f>
        <v>-3.980000000000118E-3</v>
      </c>
      <c r="W49" s="189">
        <f>_xll.qlOvernightIndexedSwapFairRate(AG49,_xll.ohTrigger(Trigger,TriggerON,InterestRatesTrigger))</f>
        <v>-3.980000000000118E-3</v>
      </c>
      <c r="X49" s="189">
        <f>_xll.qlQuoteValue(P49,_xll.ohTrigger(Trigger,TriggerON,InterestRatesTrigger))</f>
        <v>-3.98E-3</v>
      </c>
      <c r="Y49" s="97" t="b">
        <f t="shared" si="14"/>
        <v>1</v>
      </c>
      <c r="Z49" s="132">
        <f t="shared" si="7"/>
        <v>-1.1796119636642288E-12</v>
      </c>
      <c r="AA49" s="132">
        <f t="shared" si="8"/>
        <v>-1.1796119636642288E-12</v>
      </c>
      <c r="AB49" s="132">
        <f t="shared" si="9"/>
        <v>-1.1796119636642288E-12</v>
      </c>
      <c r="AC49" s="50" t="b">
        <f>ABS(Z49/10000)&lt;=ABS('General Settings'!$D$23)</f>
        <v>1</v>
      </c>
      <c r="AE49" s="67" t="str">
        <f>_xll.qlMakeOIS(,SettlementDays,IF(O49="SW","1W",O49),IndexON,,FwdStart,DayCountConv,,Permanent,Trigger,ObjectOverwrite)</f>
        <v>obj_0064a#0000</v>
      </c>
      <c r="AF49" s="50" t="str">
        <f>_xll.qlMakeOIS(,SettlementDays,IF(O49="SW","1W",O49),[1]Euribor!$E$4,,FwdStart,DayCountConv,,Permanent,Trigger,ObjectOverwrite)</f>
        <v>obj_0059f#0001</v>
      </c>
      <c r="AG49" s="50" t="str">
        <f>_xll.qlMakeDatedOIS(,S49,T49,[1]Euribor!$E$14,,DayCountConv,,Permanent,Trigger,ObjectOverwrite)</f>
        <v>obj_007c8#0000</v>
      </c>
      <c r="AL49" s="50" t="str">
        <v>EUREON11Y_Quote</v>
      </c>
      <c r="AM49" s="193"/>
    </row>
    <row r="50" spans="13:39" x14ac:dyDescent="0.2">
      <c r="M50" s="94" t="s">
        <v>151</v>
      </c>
      <c r="N50" s="94"/>
      <c r="O50" s="94" t="s">
        <v>76</v>
      </c>
      <c r="P50" s="94" t="str">
        <f t="shared" si="13"/>
        <v>EUREON18M_Quote</v>
      </c>
      <c r="Q50" s="170"/>
      <c r="R50" s="106">
        <f t="shared" si="11"/>
        <v>42625</v>
      </c>
      <c r="S50" s="106">
        <f>_xll.qlSwapStartDate(AE50)</f>
        <v>42627</v>
      </c>
      <c r="T50" s="106">
        <f>_xll.qlSwapMaturityDate(AE50)</f>
        <v>43173</v>
      </c>
      <c r="U50" s="186">
        <f>_xll.qlOvernightIndexedSwapFairRate(AE50,_xll.ohTrigger(Trigger,TriggerON,InterestRatesTrigger))</f>
        <v>-4.0600000000000575E-3</v>
      </c>
      <c r="V50" s="97">
        <f>_xll.qlOvernightIndexedSwapFairRate(AF50,_xll.ohTrigger(Trigger,TriggerON,InterestRatesTrigger))</f>
        <v>-4.0599999999898174E-3</v>
      </c>
      <c r="W50" s="189">
        <f>_xll.qlOvernightIndexedSwapFairRate(AG50,_xll.ohTrigger(Trigger,TriggerON,InterestRatesTrigger))</f>
        <v>-4.0599999999898729E-3</v>
      </c>
      <c r="X50" s="189">
        <f>_xll.qlQuoteValue(P50,_xll.ohTrigger(Trigger,TriggerON,InterestRatesTrigger))</f>
        <v>-4.0600000000000002E-3</v>
      </c>
      <c r="Y50" s="97" t="b">
        <f t="shared" si="14"/>
        <v>1</v>
      </c>
      <c r="Z50" s="132">
        <f t="shared" si="7"/>
        <v>-5.7245874707234634E-13</v>
      </c>
      <c r="AA50" s="132">
        <f t="shared" si="8"/>
        <v>1.0182826803983858E-10</v>
      </c>
      <c r="AB50" s="132">
        <f t="shared" si="9"/>
        <v>1.01273156527526E-10</v>
      </c>
      <c r="AC50" s="50" t="b">
        <f>ABS(Z50/10000)&lt;=ABS('General Settings'!$D$23)</f>
        <v>1</v>
      </c>
      <c r="AE50" s="67" t="str">
        <f>_xll.qlMakeOIS(,SettlementDays,IF(O50="SW","1W",O50),IndexON,,FwdStart,DayCountConv,,Permanent,Trigger,ObjectOverwrite)</f>
        <v>obj_006a3#0000</v>
      </c>
      <c r="AF50" s="50" t="str">
        <f>_xll.qlMakeOIS(,SettlementDays,IF(O50="SW","1W",O50),[1]Euribor!$E$4,,FwdStart,DayCountConv,,Permanent,Trigger,ObjectOverwrite)</f>
        <v>obj_005aa#0001</v>
      </c>
      <c r="AG50" s="50" t="str">
        <f>_xll.qlMakeDatedOIS(,S50,T50,[1]Euribor!$E$14,,DayCountConv,,Permanent,Trigger,ObjectOverwrite)</f>
        <v>obj_007b7#0000</v>
      </c>
      <c r="AL50" s="50" t="str">
        <v>EUREON12Y_Quote</v>
      </c>
      <c r="AM50" s="193"/>
    </row>
    <row r="51" spans="13:39" x14ac:dyDescent="0.2">
      <c r="M51" s="94" t="s">
        <v>151</v>
      </c>
      <c r="N51" s="94"/>
      <c r="O51" s="94" t="s">
        <v>77</v>
      </c>
      <c r="P51" s="94" t="str">
        <f t="shared" si="13"/>
        <v>EUREON21M_Quote</v>
      </c>
      <c r="Q51" s="170"/>
      <c r="R51" s="106">
        <f t="shared" si="11"/>
        <v>42625</v>
      </c>
      <c r="S51" s="106">
        <f>_xll.qlSwapStartDate(AE51)</f>
        <v>42627</v>
      </c>
      <c r="T51" s="106">
        <f>_xll.qlSwapMaturityDate(AE51)</f>
        <v>43265</v>
      </c>
      <c r="U51" s="186">
        <f>_xll.qlOvernightIndexedSwapFairRate(AE51,_xll.ohTrigger(Trigger,TriggerON,InterestRatesTrigger))</f>
        <v>-4.1200000000000273E-3</v>
      </c>
      <c r="V51" s="97">
        <f>_xll.qlOvernightIndexedSwapFairRate(AF51,_xll.ohTrigger(Trigger,TriggerON,InterestRatesTrigger))</f>
        <v>-4.1200000000000273E-3</v>
      </c>
      <c r="W51" s="189">
        <f>_xll.qlOvernightIndexedSwapFairRate(AG51,_xll.ohTrigger(Trigger,TriggerON,InterestRatesTrigger))</f>
        <v>-4.1200000000000273E-3</v>
      </c>
      <c r="X51" s="189">
        <f>_xll.qlQuoteValue(P51,_xll.ohTrigger(Trigger,TriggerON,InterestRatesTrigger))</f>
        <v>-4.1200000000000004E-3</v>
      </c>
      <c r="Y51" s="97" t="b">
        <f t="shared" si="14"/>
        <v>1</v>
      </c>
      <c r="Z51" s="132">
        <f t="shared" si="7"/>
        <v>-2.688821387764051E-13</v>
      </c>
      <c r="AA51" s="132">
        <f t="shared" si="8"/>
        <v>-2.688821387764051E-13</v>
      </c>
      <c r="AB51" s="132">
        <f t="shared" si="9"/>
        <v>-2.688821387764051E-13</v>
      </c>
      <c r="AC51" s="50" t="b">
        <f>ABS(Z51/10000)&lt;=ABS('General Settings'!$D$23)</f>
        <v>1</v>
      </c>
      <c r="AE51" s="67" t="str">
        <f>_xll.qlMakeOIS(,SettlementDays,IF(O51="SW","1W",O51),IndexON,,FwdStart,DayCountConv,,Permanent,Trigger,ObjectOverwrite)</f>
        <v>obj_00774#0000</v>
      </c>
      <c r="AF51" s="50" t="str">
        <f>_xll.qlMakeOIS(,SettlementDays,IF(O51="SW","1W",O51),[1]Euribor!$E$4,,FwdStart,DayCountConv,,Permanent,Trigger,ObjectOverwrite)</f>
        <v>obj_005a3#0001</v>
      </c>
      <c r="AG51" s="50" t="str">
        <f>_xll.qlMakeDatedOIS(,S51,T51,[1]Euribor!$E$14,,DayCountConv,,Permanent,Trigger,ObjectOverwrite)</f>
        <v>obj_007c4#0000</v>
      </c>
      <c r="AL51" s="50" t="str">
        <v>EUREON15Y_Quote</v>
      </c>
      <c r="AM51" s="193"/>
    </row>
    <row r="52" spans="13:39" x14ac:dyDescent="0.2">
      <c r="M52" s="94" t="s">
        <v>151</v>
      </c>
      <c r="N52" s="94"/>
      <c r="O52" s="94" t="s">
        <v>78</v>
      </c>
      <c r="P52" s="94" t="str">
        <f t="shared" si="13"/>
        <v>EUREON2Y_Quote</v>
      </c>
      <c r="Q52" s="170"/>
      <c r="R52" s="106">
        <f t="shared" si="11"/>
        <v>42625</v>
      </c>
      <c r="S52" s="106">
        <f>_xll.qlSwapStartDate(AE52)</f>
        <v>42627</v>
      </c>
      <c r="T52" s="106">
        <f>_xll.qlSwapMaturityDate(AE52)</f>
        <v>43357</v>
      </c>
      <c r="U52" s="186">
        <f>_xll.qlOvernightIndexedSwapFairRate(AE52,_xll.ohTrigger(Trigger,TriggerON,InterestRatesTrigger))</f>
        <v>-4.1699999999999116E-3</v>
      </c>
      <c r="V52" s="97">
        <f>_xll.qlOvernightIndexedSwapFairRate(AF52,_xll.ohTrigger(Trigger,TriggerON,InterestRatesTrigger))</f>
        <v>-4.1699999997863472E-3</v>
      </c>
      <c r="W52" s="189">
        <f>_xll.qlOvernightIndexedSwapFairRate(AG52,_xll.ohTrigger(Trigger,TriggerON,InterestRatesTrigger))</f>
        <v>-4.1699999997863177E-3</v>
      </c>
      <c r="X52" s="189">
        <f>_xll.qlQuoteValue(P52,_xll.ohTrigger(Trigger,TriggerON,InterestRatesTrigger))</f>
        <v>-4.1700000000000001E-3</v>
      </c>
      <c r="Y52" s="97" t="b">
        <f t="shared" si="14"/>
        <v>1</v>
      </c>
      <c r="Z52" s="132">
        <f t="shared" si="7"/>
        <v>8.8470897274817162E-13</v>
      </c>
      <c r="AA52" s="132">
        <f t="shared" si="8"/>
        <v>2.136528801099935E-9</v>
      </c>
      <c r="AB52" s="132">
        <f t="shared" si="9"/>
        <v>2.1368237040908511E-9</v>
      </c>
      <c r="AC52" s="50" t="b">
        <f>ABS(Z52/10000)&lt;=ABS('General Settings'!$D$23)</f>
        <v>1</v>
      </c>
      <c r="AE52" s="67" t="str">
        <f>_xll.qlMakeOIS(,SettlementDays,IF(O52="SW","1W",O52),IndexON,,FwdStart,DayCountConv,,Permanent,Trigger,ObjectOverwrite)</f>
        <v>obj_0065c#0000</v>
      </c>
      <c r="AF52" s="50" t="str">
        <f>_xll.qlMakeOIS(,SettlementDays,IF(O52="SW","1W",O52),[1]Euribor!$E$4,,FwdStart,DayCountConv,,Permanent,Trigger,ObjectOverwrite)</f>
        <v>obj_00599#0001</v>
      </c>
      <c r="AG52" s="50" t="str">
        <f>_xll.qlMakeDatedOIS(,S52,T52,[1]Euribor!$E$14,,DayCountConv,,Permanent,Trigger,ObjectOverwrite)</f>
        <v>obj_007b6#0000</v>
      </c>
      <c r="AL52" s="50" t="str">
        <v>EUREON20Y_Quote</v>
      </c>
    </row>
    <row r="53" spans="13:39" x14ac:dyDescent="0.2">
      <c r="M53" s="94" t="s">
        <v>151</v>
      </c>
      <c r="N53" s="94"/>
      <c r="O53" s="94" t="s">
        <v>79</v>
      </c>
      <c r="P53" s="94" t="str">
        <f t="shared" si="13"/>
        <v>EUREON3Y_Quote</v>
      </c>
      <c r="Q53" s="170"/>
      <c r="R53" s="106">
        <f t="shared" si="11"/>
        <v>42625</v>
      </c>
      <c r="S53" s="106">
        <f>_xll.qlSwapStartDate(AE53)</f>
        <v>42627</v>
      </c>
      <c r="T53" s="106">
        <f>_xll.qlSwapMaturityDate(AE53)</f>
        <v>43724</v>
      </c>
      <c r="U53" s="186">
        <f>_xll.qlOvernightIndexedSwapFairRate(AE53,_xll.ohTrigger(Trigger,TriggerON,InterestRatesTrigger))</f>
        <v>-4.1600000000000465E-3</v>
      </c>
      <c r="V53" s="97">
        <f>_xll.qlOvernightIndexedSwapFairRate(AF53,_xll.ohTrigger(Trigger,TriggerON,InterestRatesTrigger))</f>
        <v>-4.1599999997965088E-3</v>
      </c>
      <c r="W53" s="189">
        <f>_xll.qlOvernightIndexedSwapFairRate(AG53,_xll.ohTrigger(Trigger,TriggerON,InterestRatesTrigger))</f>
        <v>-4.1600280903383345E-3</v>
      </c>
      <c r="X53" s="189">
        <f>_xll.qlQuoteValue(P53,_xll.ohTrigger(Trigger,TriggerON,InterestRatesTrigger))</f>
        <v>-4.1600000000000005E-3</v>
      </c>
      <c r="Y53" s="97" t="b">
        <f t="shared" si="14"/>
        <v>1</v>
      </c>
      <c r="Z53" s="132">
        <f t="shared" si="7"/>
        <v>-4.5970172113385388E-13</v>
      </c>
      <c r="AA53" s="132">
        <f t="shared" si="8"/>
        <v>2.0349173734945936E-9</v>
      </c>
      <c r="AB53" s="132">
        <f t="shared" si="9"/>
        <v>-2.8090338334042786E-4</v>
      </c>
      <c r="AC53" s="50" t="b">
        <f>ABS(Z53/10000)&lt;=ABS('General Settings'!$D$23)</f>
        <v>1</v>
      </c>
      <c r="AE53" s="67" t="str">
        <f>_xll.qlMakeOIS(,SettlementDays,IF(O53="SW","1W",O53),IndexON,,FwdStart,DayCountConv,,Permanent,Trigger,ObjectOverwrite)</f>
        <v>obj_00777#0000</v>
      </c>
      <c r="AF53" s="50" t="str">
        <f>_xll.qlMakeOIS(,SettlementDays,IF(O53="SW","1W",O53),[1]Euribor!$E$4,,FwdStart,DayCountConv,,Permanent,Trigger,ObjectOverwrite)</f>
        <v>obj_005a0#0001</v>
      </c>
      <c r="AG53" s="50" t="str">
        <f>_xll.qlMakeDatedOIS(,S53,T53,[1]Euribor!$E$14,,DayCountConv,,Permanent,Trigger,ObjectOverwrite)</f>
        <v>obj_007d7#0000</v>
      </c>
      <c r="AL53" s="50" t="str">
        <v>EUREON25Y_Quote</v>
      </c>
    </row>
    <row r="54" spans="13:39" x14ac:dyDescent="0.2">
      <c r="M54" s="94" t="s">
        <v>151</v>
      </c>
      <c r="N54" s="94"/>
      <c r="O54" s="94" t="s">
        <v>80</v>
      </c>
      <c r="P54" s="94" t="str">
        <f t="shared" si="13"/>
        <v>EUREON4Y_Quote</v>
      </c>
      <c r="Q54" s="170"/>
      <c r="R54" s="106">
        <f t="shared" si="11"/>
        <v>42625</v>
      </c>
      <c r="S54" s="106">
        <f>_xll.qlSwapStartDate(AE54)</f>
        <v>42627</v>
      </c>
      <c r="T54" s="106">
        <f>_xll.qlSwapMaturityDate(AE54)</f>
        <v>44088</v>
      </c>
      <c r="U54" s="186">
        <f>_xll.qlOvernightIndexedSwapFairRate(AE54,_xll.ohTrigger(Trigger,TriggerON,InterestRatesTrigger))</f>
        <v>-3.9600000000000034E-3</v>
      </c>
      <c r="V54" s="97">
        <f>_xll.qlOvernightIndexedSwapFairRate(AF54,_xll.ohTrigger(Trigger,TriggerON,InterestRatesTrigger))</f>
        <v>-3.9600000000167496E-3</v>
      </c>
      <c r="W54" s="189">
        <f>_xll.qlOvernightIndexedSwapFairRate(AG54,_xll.ohTrigger(Trigger,TriggerON,InterestRatesTrigger))</f>
        <v>-3.9600000000168094E-3</v>
      </c>
      <c r="X54" s="189">
        <f>_xll.qlQuoteValue(P54,_xll.ohTrigger(Trigger,TriggerON,InterestRatesTrigger))</f>
        <v>-3.96E-3</v>
      </c>
      <c r="Y54" s="97" t="b">
        <f t="shared" si="14"/>
        <v>1</v>
      </c>
      <c r="Z54" s="132">
        <f t="shared" si="7"/>
        <v>-3.4694469519536142E-14</v>
      </c>
      <c r="AA54" s="132">
        <f t="shared" si="8"/>
        <v>-1.6749622522294061E-10</v>
      </c>
      <c r="AB54" s="132">
        <f t="shared" si="9"/>
        <v>-1.6809470482215261E-10</v>
      </c>
      <c r="AC54" s="50" t="b">
        <f>ABS(Z54/10000)&lt;=ABS('General Settings'!$D$23)</f>
        <v>1</v>
      </c>
      <c r="AE54" s="67" t="str">
        <f>_xll.qlMakeOIS(,SettlementDays,IF(O54="SW","1W",O54),IndexON,,FwdStart,DayCountConv,,Permanent,Trigger,ObjectOverwrite)</f>
        <v>obj_00795#0000</v>
      </c>
      <c r="AF54" s="50" t="str">
        <f>_xll.qlMakeOIS(,SettlementDays,IF(O54="SW","1W",O54),[1]Euribor!$E$4,,FwdStart,DayCountConv,,Permanent,Trigger,ObjectOverwrite)</f>
        <v>obj_005ac#0001</v>
      </c>
      <c r="AG54" s="50" t="str">
        <f>_xll.qlMakeDatedOIS(,S54,T54,[1]Euribor!$E$14,,DayCountConv,,Permanent,Trigger,ObjectOverwrite)</f>
        <v>obj_007b3#0000</v>
      </c>
      <c r="AL54" s="50" t="str">
        <v>EUREON30Y_Quote</v>
      </c>
    </row>
    <row r="55" spans="13:39" x14ac:dyDescent="0.2">
      <c r="M55" s="94" t="s">
        <v>151</v>
      </c>
      <c r="N55" s="94"/>
      <c r="O55" s="94" t="s">
        <v>81</v>
      </c>
      <c r="P55" s="94" t="str">
        <f t="shared" si="13"/>
        <v>EUREON5Y_Quote</v>
      </c>
      <c r="Q55" s="170"/>
      <c r="R55" s="106">
        <f t="shared" si="11"/>
        <v>42625</v>
      </c>
      <c r="S55" s="106">
        <f>_xll.qlSwapStartDate(AE55)</f>
        <v>42627</v>
      </c>
      <c r="T55" s="106">
        <f>_xll.qlSwapMaturityDate(AE55)</f>
        <v>44453</v>
      </c>
      <c r="U55" s="186">
        <f>_xll.qlOvernightIndexedSwapFairRate(AE55,_xll.ohTrigger(Trigger,TriggerON,InterestRatesTrigger))</f>
        <v>-3.4800000000001353E-3</v>
      </c>
      <c r="V55" s="97">
        <f>_xll.qlOvernightIndexedSwapFairRate(AF55,_xll.ohTrigger(Trigger,TriggerON,InterestRatesTrigger))</f>
        <v>-3.4799999999955184E-3</v>
      </c>
      <c r="W55" s="189">
        <f>_xll.qlOvernightIndexedSwapFairRate(AG55,_xll.ohTrigger(Trigger,TriggerON,InterestRatesTrigger))</f>
        <v>-3.4799999999955266E-3</v>
      </c>
      <c r="X55" s="189">
        <f>_xll.qlQuoteValue(P55,_xll.ohTrigger(Trigger,TriggerON,InterestRatesTrigger))</f>
        <v>-3.4799999999999996E-3</v>
      </c>
      <c r="Y55" s="97" t="b">
        <f t="shared" si="14"/>
        <v>1</v>
      </c>
      <c r="Z55" s="132">
        <f t="shared" si="7"/>
        <v>-1.3574211199518516E-12</v>
      </c>
      <c r="AA55" s="132">
        <f t="shared" si="8"/>
        <v>4.4812244193170869E-11</v>
      </c>
      <c r="AB55" s="132">
        <f t="shared" si="9"/>
        <v>4.4729844828061971E-11</v>
      </c>
      <c r="AC55" s="50" t="b">
        <f>ABS(Z55/10000)&lt;=ABS('General Settings'!$D$23)</f>
        <v>1</v>
      </c>
      <c r="AE55" s="67" t="str">
        <f>_xll.qlMakeOIS(,SettlementDays,IF(O55="SW","1W",O55),IndexON,,FwdStart,DayCountConv,,Permanent,Trigger,ObjectOverwrite)</f>
        <v>obj_00686#0000</v>
      </c>
      <c r="AF55" s="50" t="str">
        <f>_xll.qlMakeOIS(,SettlementDays,IF(O55="SW","1W",O55),[1]Euribor!$E$4,,FwdStart,DayCountConv,,Permanent,Trigger,ObjectOverwrite)</f>
        <v>obj_0059d#0001</v>
      </c>
      <c r="AG55" s="50" t="str">
        <f>_xll.qlMakeDatedOIS(,S55,T55,[1]Euribor!$E$14,,DayCountConv,,Permanent,Trigger,ObjectOverwrite)</f>
        <v>obj_007b5#0000</v>
      </c>
      <c r="AL55" s="50" t="str">
        <v>EUREON40Y_Quote</v>
      </c>
    </row>
    <row r="56" spans="13:39" x14ac:dyDescent="0.2">
      <c r="M56" s="94" t="s">
        <v>151</v>
      </c>
      <c r="N56" s="94"/>
      <c r="O56" s="94" t="s">
        <v>82</v>
      </c>
      <c r="P56" s="94" t="str">
        <f t="shared" si="13"/>
        <v>EUREON6Y_Quote</v>
      </c>
      <c r="Q56" s="170"/>
      <c r="R56" s="106">
        <f t="shared" si="11"/>
        <v>42625</v>
      </c>
      <c r="S56" s="106">
        <f>_xll.qlSwapStartDate(AE56)</f>
        <v>42627</v>
      </c>
      <c r="T56" s="106">
        <f>_xll.qlSwapMaturityDate(AE56)</f>
        <v>44818</v>
      </c>
      <c r="U56" s="186">
        <f>_xll.qlOvernightIndexedSwapFairRate(AE56,_xll.ohTrigger(Trigger,TriggerON,InterestRatesTrigger))</f>
        <v>-2.7500000000000905E-3</v>
      </c>
      <c r="V56" s="97">
        <f>_xll.qlOvernightIndexedSwapFairRate(AF56,_xll.ohTrigger(Trigger,TriggerON,InterestRatesTrigger))</f>
        <v>-2.7500000000005051E-3</v>
      </c>
      <c r="W56" s="189">
        <f>_xll.qlOvernightIndexedSwapFairRate(AG56,_xll.ohTrigger(Trigger,TriggerON,InterestRatesTrigger))</f>
        <v>-2.7500000000005359E-3</v>
      </c>
      <c r="X56" s="189">
        <f>_xll.qlQuoteValue(P56,_xll.ohTrigger(Trigger,TriggerON,InterestRatesTrigger))</f>
        <v>-2.7500000000000003E-3</v>
      </c>
      <c r="Y56" s="97" t="b">
        <f t="shared" si="14"/>
        <v>1</v>
      </c>
      <c r="Z56" s="132">
        <f t="shared" si="7"/>
        <v>-9.0205620750793969E-13</v>
      </c>
      <c r="AA56" s="132">
        <f t="shared" si="8"/>
        <v>-5.0480453150925086E-12</v>
      </c>
      <c r="AB56" s="132">
        <f t="shared" si="9"/>
        <v>-5.3559587320783919E-12</v>
      </c>
      <c r="AC56" s="50" t="b">
        <f>ABS(Z56/10000)&lt;=ABS('General Settings'!$D$23)</f>
        <v>1</v>
      </c>
      <c r="AE56" s="67" t="str">
        <f>_xll.qlMakeOIS(,SettlementDays,IF(O56="SW","1W",O56),IndexON,,FwdStart,DayCountConv,,Permanent,Trigger,ObjectOverwrite)</f>
        <v>obj_006d3#0000</v>
      </c>
      <c r="AF56" s="50" t="str">
        <f>_xll.qlMakeOIS(,SettlementDays,IF(O56="SW","1W",O56),[1]Euribor!$E$4,,FwdStart,DayCountConv,,Permanent,Trigger,ObjectOverwrite)</f>
        <v>obj_005af#0001</v>
      </c>
      <c r="AG56" s="50" t="str">
        <f>_xll.qlMakeDatedOIS(,S56,T56,[1]Euribor!$E$14,,DayCountConv,,Permanent,Trigger,ObjectOverwrite)</f>
        <v>obj_007b1#0000</v>
      </c>
      <c r="AL56" s="50" t="str">
        <v>EUREON50Y_Quote</v>
      </c>
    </row>
    <row r="57" spans="13:39" x14ac:dyDescent="0.2">
      <c r="M57" s="94" t="s">
        <v>151</v>
      </c>
      <c r="N57" s="94"/>
      <c r="O57" s="94" t="s">
        <v>83</v>
      </c>
      <c r="P57" s="94" t="str">
        <f t="shared" si="13"/>
        <v>EUREON7Y_Quote</v>
      </c>
      <c r="Q57" s="170"/>
      <c r="R57" s="106">
        <f t="shared" si="11"/>
        <v>42625</v>
      </c>
      <c r="S57" s="106">
        <f>_xll.qlSwapStartDate(AE57)</f>
        <v>42627</v>
      </c>
      <c r="T57" s="106">
        <f>_xll.qlSwapMaturityDate(AE57)</f>
        <v>45183</v>
      </c>
      <c r="U57" s="186">
        <f>_xll.qlOvernightIndexedSwapFairRate(AE57,_xll.ohTrigger(Trigger,TriggerON,InterestRatesTrigger))</f>
        <v>-1.8300000000000065E-3</v>
      </c>
      <c r="V57" s="97">
        <f>_xll.qlOvernightIndexedSwapFairRate(AF57,_xll.ohTrigger(Trigger,TriggerON,InterestRatesTrigger))</f>
        <v>-1.8299999999999276E-3</v>
      </c>
      <c r="W57" s="189">
        <f>_xll.qlOvernightIndexedSwapFairRate(AG57,_xll.ohTrigger(Trigger,TriggerON,InterestRatesTrigger))</f>
        <v>-1.8299999999999322E-3</v>
      </c>
      <c r="X57" s="189">
        <f>_xll.qlQuoteValue(P57,_xll.ohTrigger(Trigger,TriggerON,InterestRatesTrigger))</f>
        <v>-1.83E-3</v>
      </c>
      <c r="Y57" s="97" t="b">
        <f t="shared" si="14"/>
        <v>1</v>
      </c>
      <c r="Z57" s="132">
        <f t="shared" si="7"/>
        <v>-6.5052130349130266E-14</v>
      </c>
      <c r="AA57" s="132">
        <f t="shared" si="8"/>
        <v>7.2424705122031696E-13</v>
      </c>
      <c r="AB57" s="132">
        <f t="shared" si="9"/>
        <v>6.7871055997592578E-13</v>
      </c>
      <c r="AC57" s="50" t="b">
        <f>ABS(Z57/10000)&lt;=ABS('General Settings'!$D$23)</f>
        <v>1</v>
      </c>
      <c r="AE57" s="67" t="str">
        <f>_xll.qlMakeOIS(,SettlementDays,IF(O57="SW","1W",O57),IndexON,,FwdStart,DayCountConv,,Permanent,Trigger,ObjectOverwrite)</f>
        <v>obj_007a6#0000</v>
      </c>
      <c r="AF57" s="50" t="str">
        <f>_xll.qlMakeOIS(,SettlementDays,IF(O57="SW","1W",O57),[1]Euribor!$E$4,,FwdStart,DayCountConv,,Permanent,Trigger,ObjectOverwrite)</f>
        <v>obj_005b2#0001</v>
      </c>
      <c r="AG57" s="50" t="str">
        <f>_xll.qlMakeDatedOIS(,S57,T57,[1]Euribor!$E$14,,DayCountConv,,Permanent,Trigger,ObjectOverwrite)</f>
        <v>obj_007be#0000</v>
      </c>
      <c r="AL57" s="50" t="str">
        <v>EUREON60Y_Quote</v>
      </c>
    </row>
    <row r="58" spans="13:39" x14ac:dyDescent="0.2">
      <c r="M58" s="94" t="s">
        <v>151</v>
      </c>
      <c r="N58" s="94"/>
      <c r="O58" s="94" t="s">
        <v>84</v>
      </c>
      <c r="P58" s="94" t="str">
        <f t="shared" si="13"/>
        <v>EUREON8Y_Quote</v>
      </c>
      <c r="Q58" s="170"/>
      <c r="R58" s="106">
        <f t="shared" si="11"/>
        <v>42625</v>
      </c>
      <c r="S58" s="106">
        <f>_xll.qlSwapStartDate(AE58)</f>
        <v>42627</v>
      </c>
      <c r="T58" s="106">
        <f>_xll.qlSwapMaturityDate(AE58)</f>
        <v>45551</v>
      </c>
      <c r="U58" s="186">
        <f>_xll.qlOvernightIndexedSwapFairRate(AE58,_xll.ohTrigger(Trigger,TriggerON,InterestRatesTrigger))</f>
        <v>-7.9000000000005943E-4</v>
      </c>
      <c r="V58" s="97">
        <f>_xll.qlOvernightIndexedSwapFairRate(AF58,_xll.ohTrigger(Trigger,TriggerON,InterestRatesTrigger))</f>
        <v>-7.9000000000002462E-4</v>
      </c>
      <c r="W58" s="189">
        <f>_xll.qlOvernightIndexedSwapFairRate(AG58,_xll.ohTrigger(Trigger,TriggerON,InterestRatesTrigger))</f>
        <v>-7.8999842983158502E-4</v>
      </c>
      <c r="X58" s="189">
        <f>_xll.qlQuoteValue(P58,_xll.ohTrigger(Trigger,TriggerON,InterestRatesTrigger))</f>
        <v>-7.9000000000000001E-4</v>
      </c>
      <c r="Y58" s="97" t="b">
        <f t="shared" si="14"/>
        <v>1</v>
      </c>
      <c r="Z58" s="132">
        <f t="shared" si="7"/>
        <v>-5.9414279052205643E-13</v>
      </c>
      <c r="AA58" s="132">
        <f t="shared" si="8"/>
        <v>-2.4611389315420951E-13</v>
      </c>
      <c r="AB58" s="132">
        <f t="shared" si="9"/>
        <v>1.5701684149931061E-5</v>
      </c>
      <c r="AC58" s="50" t="b">
        <f>ABS(Z58/10000)&lt;=ABS('General Settings'!$D$23)</f>
        <v>1</v>
      </c>
      <c r="AE58" s="67" t="str">
        <f>_xll.qlMakeOIS(,SettlementDays,IF(O58="SW","1W",O58),IndexON,,FwdStart,DayCountConv,,Permanent,Trigger,ObjectOverwrite)</f>
        <v>obj_00613#0000</v>
      </c>
      <c r="AF58" s="50" t="str">
        <f>_xll.qlMakeOIS(,SettlementDays,IF(O58="SW","1W",O58),[1]Euribor!$E$4,,FwdStart,DayCountConv,,Permanent,Trigger,ObjectOverwrite)</f>
        <v>obj_005b8#0001</v>
      </c>
      <c r="AG58" s="50" t="str">
        <f>_xll.qlMakeDatedOIS(,S58,T58,[1]Euribor!$E$14,,DayCountConv,,Permanent,Trigger,ObjectOverwrite)</f>
        <v>obj_007cc#0000</v>
      </c>
      <c r="AL58" s="50" t="str">
        <v/>
      </c>
    </row>
    <row r="59" spans="13:39" x14ac:dyDescent="0.2">
      <c r="M59" s="94" t="s">
        <v>151</v>
      </c>
      <c r="N59" s="94"/>
      <c r="O59" s="94" t="s">
        <v>85</v>
      </c>
      <c r="P59" s="94" t="str">
        <f t="shared" si="13"/>
        <v>EUREON9Y_Quote</v>
      </c>
      <c r="Q59" s="170"/>
      <c r="R59" s="106">
        <f t="shared" si="11"/>
        <v>42625</v>
      </c>
      <c r="S59" s="106">
        <f>_xll.qlSwapStartDate(AE59)</f>
        <v>42627</v>
      </c>
      <c r="T59" s="106">
        <f>_xll.qlSwapMaturityDate(AE59)</f>
        <v>45915</v>
      </c>
      <c r="U59" s="186">
        <f>_xll.qlOvernightIndexedSwapFairRate(AE59,_xll.ohTrigger(Trigger,TriggerON,InterestRatesTrigger))</f>
        <v>2.7999999999994474E-4</v>
      </c>
      <c r="V59" s="97">
        <f>_xll.qlOvernightIndexedSwapFairRate(AF59,_xll.ohTrigger(Trigger,TriggerON,InterestRatesTrigger))</f>
        <v>2.7999999999995737E-4</v>
      </c>
      <c r="W59" s="189">
        <f>_xll.qlOvernightIndexedSwapFairRate(AG59,_xll.ohTrigger(Trigger,TriggerON,InterestRatesTrigger))</f>
        <v>2.7999981080615996E-4</v>
      </c>
      <c r="X59" s="189">
        <f>_xll.qlQuoteValue(P59,_xll.ohTrigger(Trigger,TriggerON,InterestRatesTrigger))</f>
        <v>2.8000000000000003E-4</v>
      </c>
      <c r="Y59" s="97" t="b">
        <f t="shared" si="14"/>
        <v>1</v>
      </c>
      <c r="Z59" s="132">
        <f t="shared" si="7"/>
        <v>-5.5294310796760726E-13</v>
      </c>
      <c r="AA59" s="132">
        <f t="shared" si="8"/>
        <v>-4.2663355487304599E-13</v>
      </c>
      <c r="AB59" s="132">
        <f t="shared" si="9"/>
        <v>-1.8919384006492457E-6</v>
      </c>
      <c r="AC59" s="50" t="b">
        <f>ABS(Z59/10000)&lt;=ABS('General Settings'!$D$23)</f>
        <v>1</v>
      </c>
      <c r="AE59" s="67" t="str">
        <f>_xll.qlMakeOIS(,SettlementDays,IF(O59="SW","1W",O59),IndexON,,FwdStart,DayCountConv,,Permanent,Trigger,ObjectOverwrite)</f>
        <v>obj_00612#0000</v>
      </c>
      <c r="AF59" s="50" t="str">
        <f>_xll.qlMakeOIS(,SettlementDays,IF(O59="SW","1W",O59),[1]Euribor!$E$4,,FwdStart,DayCountConv,,Permanent,Trigger,ObjectOverwrite)</f>
        <v>obj_005a6#0001</v>
      </c>
      <c r="AG59" s="50" t="str">
        <f>_xll.qlMakeDatedOIS(,S59,T59,[1]Euribor!$E$14,,DayCountConv,,Permanent,Trigger,ObjectOverwrite)</f>
        <v>obj_007cf#0000</v>
      </c>
      <c r="AL59" s="50" t="str">
        <v/>
      </c>
    </row>
    <row r="60" spans="13:39" x14ac:dyDescent="0.2">
      <c r="M60" s="94" t="s">
        <v>151</v>
      </c>
      <c r="N60" s="94"/>
      <c r="O60" s="94" t="s">
        <v>86</v>
      </c>
      <c r="P60" s="94" t="str">
        <f t="shared" si="13"/>
        <v>EUREON10Y_Quote</v>
      </c>
      <c r="Q60" s="170"/>
      <c r="R60" s="106">
        <f t="shared" si="11"/>
        <v>42625</v>
      </c>
      <c r="S60" s="106">
        <f>_xll.qlSwapStartDate(AE60)</f>
        <v>42627</v>
      </c>
      <c r="T60" s="106">
        <f>_xll.qlSwapMaturityDate(AE60)</f>
        <v>46279</v>
      </c>
      <c r="U60" s="186">
        <f>_xll.qlOvernightIndexedSwapFairRate(AE60,_xll.ohTrigger(Trigger,TriggerON,InterestRatesTrigger))</f>
        <v>1.3100000000003697E-3</v>
      </c>
      <c r="V60" s="97">
        <f>_xll.qlOvernightIndexedSwapFairRate(AF60,_xll.ohTrigger(Trigger,TriggerON,InterestRatesTrigger))</f>
        <v>1.3100000000003606E-3</v>
      </c>
      <c r="W60" s="189">
        <f>_xll.qlOvernightIndexedSwapFairRate(AG60,_xll.ohTrigger(Trigger,TriggerON,InterestRatesTrigger))</f>
        <v>1.3100000000003543E-3</v>
      </c>
      <c r="X60" s="189">
        <f>_xll.qlQuoteValue(P60,_xll.ohTrigger(Trigger,TriggerON,InterestRatesTrigger))</f>
        <v>1.31E-3</v>
      </c>
      <c r="Y60" s="97" t="b">
        <f t="shared" si="14"/>
        <v>1</v>
      </c>
      <c r="Z60" s="132">
        <f t="shared" si="7"/>
        <v>3.6971294081755701E-12</v>
      </c>
      <c r="AA60" s="132">
        <f t="shared" si="8"/>
        <v>3.6060564256867877E-12</v>
      </c>
      <c r="AB60" s="132">
        <f t="shared" si="9"/>
        <v>3.5431726996826285E-12</v>
      </c>
      <c r="AC60" s="50" t="b">
        <f>ABS(Z60/10000)&lt;=ABS('General Settings'!$D$23)</f>
        <v>1</v>
      </c>
      <c r="AE60" s="67" t="str">
        <f>_xll.qlMakeOIS(,SettlementDays,IF(O60="SW","1W",O60),IndexON,,FwdStart,DayCountConv,,Permanent,Trigger,ObjectOverwrite)</f>
        <v>obj_0069c#0000</v>
      </c>
      <c r="AF60" s="50" t="str">
        <f>_xll.qlMakeOIS(,SettlementDays,IF(O60="SW","1W",O60),[1]Euribor!$E$4,,FwdStart,DayCountConv,,Permanent,Trigger,ObjectOverwrite)</f>
        <v>obj_005ab#0001</v>
      </c>
      <c r="AG60" s="50" t="str">
        <f>_xll.qlMakeDatedOIS(,S60,T60,[1]Euribor!$E$14,,DayCountConv,,Permanent,Trigger,ObjectOverwrite)</f>
        <v>obj_007d8#0000</v>
      </c>
      <c r="AL60" s="50" t="str">
        <v/>
      </c>
    </row>
    <row r="61" spans="13:39" x14ac:dyDescent="0.2">
      <c r="M61" s="94" t="s">
        <v>151</v>
      </c>
      <c r="N61" s="94"/>
      <c r="O61" s="94" t="s">
        <v>112</v>
      </c>
      <c r="P61" s="94" t="str">
        <f t="shared" si="13"/>
        <v>EUREON11Y_Quote</v>
      </c>
      <c r="Q61" s="170"/>
      <c r="R61" s="106">
        <f t="shared" si="11"/>
        <v>42625</v>
      </c>
      <c r="S61" s="106">
        <f>_xll.qlSwapStartDate(AE61)</f>
        <v>42627</v>
      </c>
      <c r="T61" s="106">
        <f>_xll.qlSwapMaturityDate(AE61)</f>
        <v>46644</v>
      </c>
      <c r="U61" s="186">
        <f>_xll.qlOvernightIndexedSwapFairRate(AE61,_xll.ohTrigger(Trigger,TriggerON,InterestRatesTrigger))</f>
        <v>2.240000000000584E-3</v>
      </c>
      <c r="V61" s="97">
        <f>_xll.qlOvernightIndexedSwapFairRate(AF61,_xll.ohTrigger(Trigger,TriggerON,InterestRatesTrigger))</f>
        <v>2.2400000000006269E-3</v>
      </c>
      <c r="W61" s="189">
        <f>_xll.qlOvernightIndexedSwapFairRate(AG61,_xll.ohTrigger(Trigger,TriggerON,InterestRatesTrigger))</f>
        <v>2.2400000000005983E-3</v>
      </c>
      <c r="X61" s="189">
        <f>_xll.qlQuoteValue(P61,_xll.ohTrigger(Trigger,TriggerON,InterestRatesTrigger))</f>
        <v>2.2400000000000002E-3</v>
      </c>
      <c r="Y61" s="97" t="b">
        <f t="shared" si="14"/>
        <v>1</v>
      </c>
      <c r="Z61" s="132">
        <f t="shared" si="7"/>
        <v>5.8373444966619559E-12</v>
      </c>
      <c r="AA61" s="132">
        <f t="shared" si="8"/>
        <v>6.2666885569662156E-12</v>
      </c>
      <c r="AB61" s="132">
        <f t="shared" si="9"/>
        <v>5.9804591834300425E-12</v>
      </c>
      <c r="AC61" s="50" t="b">
        <f>ABS(Z61/10000)&lt;=ABS('General Settings'!$D$23)</f>
        <v>1</v>
      </c>
      <c r="AE61" s="67" t="str">
        <f>_xll.qlMakeOIS(,SettlementDays,IF(O61="SW","1W",O61),IndexON,,FwdStart,DayCountConv,,Permanent,Trigger,ObjectOverwrite)</f>
        <v>obj_006ad#0000</v>
      </c>
      <c r="AF61" s="50" t="str">
        <f>_xll.qlMakeOIS(,SettlementDays,IF(O61="SW","1W",O61),[1]Euribor!$E$4,,FwdStart,DayCountConv,,Permanent,Trigger,ObjectOverwrite)</f>
        <v>obj_005b3#0001</v>
      </c>
      <c r="AG61" s="50" t="str">
        <f>_xll.qlMakeDatedOIS(,S61,T61,[1]Euribor!$E$14,,DayCountConv,,Permanent,Trigger,ObjectOverwrite)</f>
        <v>obj_007d4#0000</v>
      </c>
      <c r="AL61" s="50" t="str">
        <v/>
      </c>
    </row>
    <row r="62" spans="13:39" x14ac:dyDescent="0.2">
      <c r="M62" s="94" t="s">
        <v>151</v>
      </c>
      <c r="N62" s="94"/>
      <c r="O62" s="94" t="s">
        <v>87</v>
      </c>
      <c r="P62" s="94" t="str">
        <f t="shared" si="13"/>
        <v>EUREON12Y_Quote</v>
      </c>
      <c r="Q62" s="170"/>
      <c r="R62" s="106">
        <f t="shared" si="11"/>
        <v>42625</v>
      </c>
      <c r="S62" s="106">
        <f>_xll.qlSwapStartDate(AE62)</f>
        <v>42627</v>
      </c>
      <c r="T62" s="106">
        <f>_xll.qlSwapMaturityDate(AE62)</f>
        <v>47010</v>
      </c>
      <c r="U62" s="186">
        <f>_xll.qlOvernightIndexedSwapFairRate(AE62,_xll.ohTrigger(Trigger,TriggerON,InterestRatesTrigger))</f>
        <v>3.0800000000008937E-3</v>
      </c>
      <c r="V62" s="97">
        <f>_xll.qlOvernightIndexedSwapFairRate(AF62,_xll.ohTrigger(Trigger,TriggerON,InterestRatesTrigger))</f>
        <v>3.0800000000009665E-3</v>
      </c>
      <c r="W62" s="189">
        <f>_xll.qlOvernightIndexedSwapFairRate(AG62,_xll.ohTrigger(Trigger,TriggerON,InterestRatesTrigger))</f>
        <v>3.0800000000009691E-3</v>
      </c>
      <c r="X62" s="189">
        <f>_xll.qlQuoteValue(P62,_xll.ohTrigger(Trigger,TriggerON,InterestRatesTrigger))</f>
        <v>3.0800000000000007E-3</v>
      </c>
      <c r="Y62" s="97" t="b">
        <f t="shared" si="14"/>
        <v>1</v>
      </c>
      <c r="Z62" s="132">
        <f t="shared" si="7"/>
        <v>8.9294890925906145E-12</v>
      </c>
      <c r="AA62" s="132">
        <f t="shared" si="8"/>
        <v>9.6580729525008735E-12</v>
      </c>
      <c r="AB62" s="132">
        <f t="shared" si="9"/>
        <v>9.6840938046405256E-12</v>
      </c>
      <c r="AC62" s="50" t="b">
        <f>ABS(Z62/10000)&lt;=ABS('General Settings'!$D$23)</f>
        <v>1</v>
      </c>
      <c r="AE62" s="67" t="str">
        <f>_xll.qlMakeOIS(,SettlementDays,IF(O62="SW","1W",O62),IndexON,,FwdStart,DayCountConv,,Permanent,Trigger,ObjectOverwrite)</f>
        <v>obj_006a4#0000</v>
      </c>
      <c r="AF62" s="50" t="str">
        <f>_xll.qlMakeOIS(,SettlementDays,IF(O62="SW","1W",O62),[1]Euribor!$E$4,,FwdStart,DayCountConv,,Permanent,Trigger,ObjectOverwrite)</f>
        <v>obj_005a4#0001</v>
      </c>
      <c r="AG62" s="50" t="str">
        <f>_xll.qlMakeDatedOIS(,S62,T62,[1]Euribor!$E$14,,DayCountConv,,Permanent,Trigger,ObjectOverwrite)</f>
        <v>obj_007b2#0000</v>
      </c>
      <c r="AL62" s="50" t="str">
        <v/>
      </c>
    </row>
    <row r="63" spans="13:39" x14ac:dyDescent="0.2">
      <c r="M63" s="94" t="s">
        <v>151</v>
      </c>
      <c r="N63" s="94"/>
      <c r="O63" s="94" t="s">
        <v>88</v>
      </c>
      <c r="P63" s="94" t="str">
        <f t="shared" si="13"/>
        <v>EUREON15Y_Quote</v>
      </c>
      <c r="Q63" s="170"/>
      <c r="R63" s="106">
        <f t="shared" si="11"/>
        <v>42625</v>
      </c>
      <c r="S63" s="106">
        <f>_xll.qlSwapStartDate(AE63)</f>
        <v>42627</v>
      </c>
      <c r="T63" s="106">
        <f>_xll.qlSwapMaturityDate(AE63)</f>
        <v>48106</v>
      </c>
      <c r="U63" s="186">
        <f>_xll.qlOvernightIndexedSwapFairRate(AE63,_xll.ohTrigger(Trigger,TriggerON,InterestRatesTrigger))</f>
        <v>4.9800000000055937E-3</v>
      </c>
      <c r="V63" s="97">
        <f>_xll.qlOvernightIndexedSwapFairRate(AF63,_xll.ohTrigger(Trigger,TriggerON,InterestRatesTrigger))</f>
        <v>4.9800000000146576E-3</v>
      </c>
      <c r="W63" s="189">
        <f>_xll.qlOvernightIndexedSwapFairRate(AG63,_xll.ohTrigger(Trigger,TriggerON,InterestRatesTrigger))</f>
        <v>4.9799975011282126E-3</v>
      </c>
      <c r="X63" s="189">
        <f>_xll.qlQuoteValue(P63,_xll.ohTrigger(Trigger,TriggerON,InterestRatesTrigger))</f>
        <v>4.9800000000000001E-3</v>
      </c>
      <c r="Y63" s="97" t="b">
        <f t="shared" si="14"/>
        <v>1</v>
      </c>
      <c r="Z63" s="132">
        <f t="shared" si="7"/>
        <v>5.5936158482872145E-11</v>
      </c>
      <c r="AA63" s="132">
        <f t="shared" si="8"/>
        <v>1.4657546010266032E-10</v>
      </c>
      <c r="AB63" s="132">
        <f t="shared" si="9"/>
        <v>-2.4988717874444011E-5</v>
      </c>
      <c r="AC63" s="50" t="b">
        <f>ABS(Z63/10000)&lt;=ABS('General Settings'!$D$23)</f>
        <v>1</v>
      </c>
      <c r="AE63" s="67" t="str">
        <f>_xll.qlMakeOIS(,SettlementDays,IF(O63="SW","1W",O63),IndexON,,FwdStart,DayCountConv,,Permanent,Trigger,ObjectOverwrite)</f>
        <v>obj_00770#0000</v>
      </c>
      <c r="AF63" s="50" t="str">
        <f>_xll.qlMakeOIS(,SettlementDays,IF(O63="SW","1W",O63),[1]Euribor!$E$4,,FwdStart,DayCountConv,,Permanent,Trigger,ObjectOverwrite)</f>
        <v>obj_005b9#0001</v>
      </c>
      <c r="AG63" s="50" t="str">
        <f>_xll.qlMakeDatedOIS(,S63,T63,[1]Euribor!$E$14,,DayCountConv,,Permanent,Trigger,ObjectOverwrite)</f>
        <v>obj_007bc#0000</v>
      </c>
      <c r="AL63" s="50" t="str">
        <v/>
      </c>
    </row>
    <row r="64" spans="13:39" x14ac:dyDescent="0.2">
      <c r="M64" s="94" t="s">
        <v>151</v>
      </c>
      <c r="N64" s="94"/>
      <c r="O64" s="94" t="s">
        <v>89</v>
      </c>
      <c r="P64" s="94" t="str">
        <f t="shared" si="13"/>
        <v>EUREON20Y_Quote</v>
      </c>
      <c r="Q64" s="170"/>
      <c r="R64" s="106">
        <f t="shared" si="11"/>
        <v>42625</v>
      </c>
      <c r="S64" s="106">
        <f>_xll.qlSwapStartDate(AE64)</f>
        <v>42627</v>
      </c>
      <c r="T64" s="106">
        <f>_xll.qlSwapMaturityDate(AE64)</f>
        <v>49933</v>
      </c>
      <c r="U64" s="186">
        <f>_xll.qlOvernightIndexedSwapFairRate(AE64,_xll.ohTrigger(Trigger,TriggerON,InterestRatesTrigger))</f>
        <v>6.6600000000091569E-3</v>
      </c>
      <c r="V64" s="97">
        <f>_xll.qlOvernightIndexedSwapFairRate(AF64,_xll.ohTrigger(Trigger,TriggerON,InterestRatesTrigger))</f>
        <v>6.659999999999929E-3</v>
      </c>
      <c r="W64" s="189">
        <f>_xll.qlOvernightIndexedSwapFairRate(AG64,_xll.ohTrigger(Trigger,TriggerON,InterestRatesTrigger))</f>
        <v>6.6599989311994625E-3</v>
      </c>
      <c r="X64" s="189">
        <f>_xll.qlQuoteValue(P64,_xll.ohTrigger(Trigger,TriggerON,InterestRatesTrigger))</f>
        <v>6.6600000000000001E-3</v>
      </c>
      <c r="Y64" s="97" t="b">
        <f t="shared" si="14"/>
        <v>1</v>
      </c>
      <c r="Z64" s="132">
        <f t="shared" si="7"/>
        <v>9.1567378679435762E-11</v>
      </c>
      <c r="AA64" s="132">
        <f t="shared" si="8"/>
        <v>-7.1123662515049091E-13</v>
      </c>
      <c r="AB64" s="132">
        <f t="shared" si="9"/>
        <v>-1.0688005376568999E-5</v>
      </c>
      <c r="AC64" s="50" t="b">
        <f>ABS(Z64/10000)&lt;=ABS('General Settings'!$D$23)</f>
        <v>1</v>
      </c>
      <c r="AE64" s="67" t="str">
        <f>_xll.qlMakeOIS(,SettlementDays,IF(O64="SW","1W",O64),IndexON,,FwdStart,DayCountConv,,Permanent,Trigger,ObjectOverwrite)</f>
        <v>obj_00713#0000</v>
      </c>
      <c r="AF64" s="50" t="str">
        <f>_xll.qlMakeOIS(,SettlementDays,IF(O64="SW","1W",O64),[1]Euribor!$E$4,,FwdStart,DayCountConv,,Permanent,Trigger,ObjectOverwrite)</f>
        <v>obj_005a1#0001</v>
      </c>
      <c r="AG64" s="50" t="str">
        <f>_xll.qlMakeDatedOIS(,S64,T64,[1]Euribor!$E$14,,DayCountConv,,Permanent,Trigger,ObjectOverwrite)</f>
        <v>obj_007c7#0000</v>
      </c>
      <c r="AL64" s="50" t="str">
        <v/>
      </c>
    </row>
    <row r="65" spans="10:38" x14ac:dyDescent="0.2">
      <c r="M65" s="94" t="s">
        <v>151</v>
      </c>
      <c r="N65" s="94"/>
      <c r="O65" s="94" t="s">
        <v>90</v>
      </c>
      <c r="P65" s="94" t="str">
        <f t="shared" si="13"/>
        <v>EUREON25Y_Quote</v>
      </c>
      <c r="Q65" s="170"/>
      <c r="R65" s="106">
        <f t="shared" si="11"/>
        <v>42625</v>
      </c>
      <c r="S65" s="106">
        <f>_xll.qlSwapStartDate(AE65)</f>
        <v>42627</v>
      </c>
      <c r="T65" s="106">
        <f>_xll.qlSwapMaturityDate(AE65)</f>
        <v>51760</v>
      </c>
      <c r="U65" s="186">
        <f>_xll.qlOvernightIndexedSwapFairRate(AE65,_xll.ohTrigger(Trigger,TriggerON,InterestRatesTrigger))</f>
        <v>7.2700000000052965E-3</v>
      </c>
      <c r="V65" s="97">
        <f>_xll.qlOvernightIndexedSwapFairRate(AF65,_xll.ohTrigger(Trigger,TriggerON,InterestRatesTrigger))</f>
        <v>7.270000000009328E-3</v>
      </c>
      <c r="W65" s="189">
        <f>_xll.qlOvernightIndexedSwapFairRate(AG65,_xll.ohTrigger(Trigger,TriggerON,InterestRatesTrigger))</f>
        <v>7.2699976459675063E-3</v>
      </c>
      <c r="X65" s="189">
        <f>_xll.qlQuoteValue(P65,_xll.ohTrigger(Trigger,TriggerON,InterestRatesTrigger))</f>
        <v>7.2700000000000013E-3</v>
      </c>
      <c r="Y65" s="97" t="b">
        <f t="shared" si="14"/>
        <v>1</v>
      </c>
      <c r="Z65" s="132">
        <f t="shared" si="7"/>
        <v>5.2952434104192037E-11</v>
      </c>
      <c r="AA65" s="132">
        <f t="shared" si="8"/>
        <v>9.3267407685893033E-11</v>
      </c>
      <c r="AB65" s="132">
        <f t="shared" si="9"/>
        <v>-2.3540324949750113E-5</v>
      </c>
      <c r="AC65" s="50" t="b">
        <f>ABS(Z65/10000)&lt;=ABS('General Settings'!$D$23)</f>
        <v>1</v>
      </c>
      <c r="AE65" s="67" t="str">
        <f>_xll.qlMakeOIS(,SettlementDays,IF(O65="SW","1W",O65),IndexON,,FwdStart,DayCountConv,,Permanent,Trigger,ObjectOverwrite)</f>
        <v>obj_00670#0000</v>
      </c>
      <c r="AF65" s="50" t="str">
        <f>_xll.qlMakeOIS(,SettlementDays,IF(O65="SW","1W",O65),[1]Euribor!$E$4,,FwdStart,DayCountConv,,Permanent,Trigger,ObjectOverwrite)</f>
        <v>obj_005a8#0001</v>
      </c>
      <c r="AG65" s="50" t="str">
        <f>_xll.qlMakeDatedOIS(,S65,T65,[1]Euribor!$E$14,,DayCountConv,,Permanent,Trigger,ObjectOverwrite)</f>
        <v>obj_007c3#0000</v>
      </c>
      <c r="AL65" s="50" t="str">
        <v/>
      </c>
    </row>
    <row r="66" spans="10:38" x14ac:dyDescent="0.2">
      <c r="M66" s="94" t="s">
        <v>151</v>
      </c>
      <c r="N66" s="94"/>
      <c r="O66" s="94" t="s">
        <v>92</v>
      </c>
      <c r="P66" s="94" t="str">
        <f t="shared" ref="P66:P69" si="15">Currency&amp;M66&amp;O66&amp;QuoteSuffix</f>
        <v>EUREON30Y_Quote</v>
      </c>
      <c r="Q66" s="170"/>
      <c r="R66" s="106">
        <f t="shared" ref="R66:R69" si="16">EvaluationDate</f>
        <v>42625</v>
      </c>
      <c r="S66" s="106">
        <f>_xll.qlSwapStartDate(AE66)</f>
        <v>42627</v>
      </c>
      <c r="T66" s="106">
        <f>_xll.qlSwapMaturityDate(AE66)</f>
        <v>53584</v>
      </c>
      <c r="U66" s="186">
        <f>_xll.qlOvernightIndexedSwapFairRate(AE66,_xll.ohTrigger(Trigger,TriggerON,InterestRatesTrigger))</f>
        <v>7.5100000000029804E-3</v>
      </c>
      <c r="V66" s="97">
        <f>_xll.qlOvernightIndexedSwapFairRate(AF66,_xll.ohTrigger(Trigger,TriggerON,InterestRatesTrigger))</f>
        <v>7.5100000000183475E-3</v>
      </c>
      <c r="W66" s="189">
        <f>_xll.qlOvernightIndexedSwapFairRate(AG66,_xll.ohTrigger(Trigger,TriggerON,InterestRatesTrigger))</f>
        <v>7.510000000018266E-3</v>
      </c>
      <c r="X66" s="189">
        <f>_xll.qlQuoteValue(P66,_xll.ohTrigger(Trigger,TriggerON,InterestRatesTrigger))</f>
        <v>7.5100000000000002E-3</v>
      </c>
      <c r="Y66" s="97" t="b">
        <f t="shared" ref="Y66:Y69" si="17">NOT(ISERROR(X66))</f>
        <v>1</v>
      </c>
      <c r="Z66" s="132">
        <f t="shared" si="7"/>
        <v>2.9802549317281546E-11</v>
      </c>
      <c r="AA66" s="132">
        <f t="shared" si="8"/>
        <v>1.83473028436687E-10</v>
      </c>
      <c r="AB66" s="132">
        <f t="shared" si="9"/>
        <v>1.826577084029779E-10</v>
      </c>
      <c r="AC66" s="50" t="b">
        <f>ABS(Z66/10000)&lt;=ABS('General Settings'!$D$23)</f>
        <v>1</v>
      </c>
      <c r="AE66" s="67" t="str">
        <f>_xll.qlMakeOIS(,SettlementDays,IF(O66="SW","1W",O66),IndexON,,FwdStart,DayCountConv,,Permanent,Trigger,ObjectOverwrite)</f>
        <v>obj_00751#0000</v>
      </c>
      <c r="AF66" s="50" t="str">
        <f>_xll.qlMakeOIS(,SettlementDays,IF(O66="SW","1W",O66),[1]Euribor!$E$4,,FwdStart,DayCountConv,,Permanent,Trigger,ObjectOverwrite)</f>
        <v>obj_005b5#0001</v>
      </c>
      <c r="AG66" s="50" t="str">
        <f>_xll.qlMakeDatedOIS(,S66,T66,[1]Euribor!$E$14,,DayCountConv,,Permanent,Trigger,ObjectOverwrite)</f>
        <v>obj_007d5#0000</v>
      </c>
      <c r="AL66" s="50" t="str">
        <v/>
      </c>
    </row>
    <row r="67" spans="10:38" x14ac:dyDescent="0.2">
      <c r="M67" s="94" t="s">
        <v>151</v>
      </c>
      <c r="N67" s="94"/>
      <c r="O67" s="94" t="s">
        <v>94</v>
      </c>
      <c r="P67" s="94" t="str">
        <f t="shared" si="15"/>
        <v>EUREON40Y_Quote</v>
      </c>
      <c r="Q67" s="170"/>
      <c r="R67" s="106">
        <f t="shared" si="16"/>
        <v>42625</v>
      </c>
      <c r="S67" s="106">
        <f>_xll.qlSwapStartDate(AE67)</f>
        <v>42627</v>
      </c>
      <c r="T67" s="106">
        <f>_xll.qlSwapMaturityDate(AE67)</f>
        <v>57237</v>
      </c>
      <c r="U67" s="186">
        <f>_xll.qlOvernightIndexedSwapFairRate(AE67,_xll.ohTrigger(Trigger,TriggerON,InterestRatesTrigger))</f>
        <v>7.5300000000039433E-3</v>
      </c>
      <c r="V67" s="97">
        <f>_xll.qlOvernightIndexedSwapFairRate(AF67,_xll.ohTrigger(Trigger,TriggerON,InterestRatesTrigger))</f>
        <v>7.5299999999988709E-3</v>
      </c>
      <c r="W67" s="189">
        <f>_xll.qlOvernightIndexedSwapFairRate(AG67,_xll.ohTrigger(Trigger,TriggerON,InterestRatesTrigger))</f>
        <v>7.5299999999988345E-3</v>
      </c>
      <c r="X67" s="189">
        <f>_xll.qlQuoteValue(P67,_xll.ohTrigger(Trigger,TriggerON,InterestRatesTrigger))</f>
        <v>7.5300000000000002E-3</v>
      </c>
      <c r="Y67" s="97" t="b">
        <f t="shared" si="17"/>
        <v>1</v>
      </c>
      <c r="Z67" s="132">
        <f t="shared" si="7"/>
        <v>3.9430264608952825E-11</v>
      </c>
      <c r="AA67" s="132">
        <f t="shared" si="8"/>
        <v>-1.1293049828609014E-11</v>
      </c>
      <c r="AB67" s="132">
        <f t="shared" si="9"/>
        <v>-1.1657341758564144E-11</v>
      </c>
      <c r="AC67" s="50" t="b">
        <f>ABS(Z67/10000)&lt;=ABS('General Settings'!$D$23)</f>
        <v>1</v>
      </c>
      <c r="AE67" s="67" t="str">
        <f>_xll.qlMakeOIS(,SettlementDays,IF(O67="SW","1W",O67),IndexON,,FwdStart,DayCountConv,,Permanent,Trigger,ObjectOverwrite)</f>
        <v>obj_006be#0000</v>
      </c>
      <c r="AF67" s="50" t="str">
        <f>_xll.qlMakeOIS(,SettlementDays,IF(O67="SW","1W",O67),[1]Euribor!$E$4,,FwdStart,DayCountConv,,Permanent,Trigger,ObjectOverwrite)</f>
        <v>obj_005ba#0001</v>
      </c>
      <c r="AG67" s="50" t="str">
        <f>_xll.qlMakeDatedOIS(,S67,T67,[1]Euribor!$E$14,,DayCountConv,,Permanent,Trigger,ObjectOverwrite)</f>
        <v>obj_007c9#0000</v>
      </c>
      <c r="AL67" s="50" t="str">
        <v/>
      </c>
    </row>
    <row r="68" spans="10:38" x14ac:dyDescent="0.2">
      <c r="M68" s="94" t="s">
        <v>151</v>
      </c>
      <c r="N68" s="94"/>
      <c r="O68" s="94" t="s">
        <v>95</v>
      </c>
      <c r="P68" s="94" t="str">
        <f t="shared" si="15"/>
        <v>EUREON50Y_Quote</v>
      </c>
      <c r="Q68" s="170"/>
      <c r="R68" s="106">
        <f t="shared" si="16"/>
        <v>42625</v>
      </c>
      <c r="S68" s="106">
        <f>_xll.qlSwapStartDate(AE68)</f>
        <v>42627</v>
      </c>
      <c r="T68" s="106">
        <f>_xll.qlSwapMaturityDate(AE68)</f>
        <v>60889</v>
      </c>
      <c r="U68" s="186">
        <f>_xll.qlOvernightIndexedSwapFairRate(AE68,_xll.ohTrigger(Trigger,TriggerON,InterestRatesTrigger))</f>
        <v>7.1400000000016069E-3</v>
      </c>
      <c r="V68" s="97">
        <f>_xll.qlOvernightIndexedSwapFairRate(AF68,_xll.ohTrigger(Trigger,TriggerON,InterestRatesTrigger))</f>
        <v>7.1399999999890492E-3</v>
      </c>
      <c r="W68" s="189">
        <f>_xll.qlOvernightIndexedSwapFairRate(AG68,_xll.ohTrigger(Trigger,TriggerON,InterestRatesTrigger))</f>
        <v>7.1399999999889243E-3</v>
      </c>
      <c r="X68" s="189">
        <f>_xll.qlQuoteValue(P68,_xll.ohTrigger(Trigger,TriggerON,InterestRatesTrigger))</f>
        <v>7.1399999999999996E-3</v>
      </c>
      <c r="Y68" s="97" t="b">
        <f t="shared" si="17"/>
        <v>1</v>
      </c>
      <c r="Z68" s="132">
        <f t="shared" si="7"/>
        <v>1.6072213004925118E-11</v>
      </c>
      <c r="AA68" s="132">
        <f t="shared" si="8"/>
        <v>-1.0950441942103595E-10</v>
      </c>
      <c r="AB68" s="132">
        <f t="shared" si="9"/>
        <v>-1.1075342032373925E-10</v>
      </c>
      <c r="AC68" s="50" t="b">
        <f>ABS(Z68/10000)&lt;=ABS('General Settings'!$D$23)</f>
        <v>1</v>
      </c>
      <c r="AE68" s="67" t="str">
        <f>_xll.qlMakeOIS(,SettlementDays,IF(O68="SW","1W",O68),IndexON,,FwdStart,DayCountConv,,Permanent,Trigger,ObjectOverwrite)</f>
        <v>obj_007ac#0000</v>
      </c>
      <c r="AF68" s="50" t="str">
        <f>_xll.qlMakeOIS(,SettlementDays,IF(O68="SW","1W",O68),[1]Euribor!$E$4,,FwdStart,DayCountConv,,Permanent,Trigger,ObjectOverwrite)</f>
        <v>obj_005b0#0001</v>
      </c>
      <c r="AG68" s="50" t="str">
        <f>_xll.qlMakeDatedOIS(,S68,T68,[1]Euribor!$E$14,,DayCountConv,,Permanent,Trigger,ObjectOverwrite)</f>
        <v>obj_007bf#0000</v>
      </c>
      <c r="AL68" s="50" t="str">
        <v/>
      </c>
    </row>
    <row r="69" spans="10:38" x14ac:dyDescent="0.2">
      <c r="M69" s="95" t="s">
        <v>151</v>
      </c>
      <c r="N69" s="95"/>
      <c r="O69" s="95" t="s">
        <v>126</v>
      </c>
      <c r="P69" s="95" t="str">
        <f t="shared" si="15"/>
        <v>EUREON60Y_Quote</v>
      </c>
      <c r="Q69" s="171"/>
      <c r="R69" s="107">
        <f t="shared" si="16"/>
        <v>42625</v>
      </c>
      <c r="S69" s="107">
        <f>_xll.qlSwapStartDate(AE69)</f>
        <v>42627</v>
      </c>
      <c r="T69" s="107">
        <f>_xll.qlSwapMaturityDate(AE69)</f>
        <v>64542</v>
      </c>
      <c r="U69" s="187">
        <f>_xll.qlOvernightIndexedSwapFairRate(AE69,_xll.ohTrigger(Trigger,TriggerON,InterestRatesTrigger))</f>
        <v>7.0000000000007747E-3</v>
      </c>
      <c r="V69" s="98">
        <f>_xll.qlOvernightIndexedSwapFairRate(AF69,_xll.ohTrigger(Trigger,TriggerON,InterestRatesTrigger))</f>
        <v>6.9999999999980321E-3</v>
      </c>
      <c r="W69" s="190">
        <f>_xll.qlOvernightIndexedSwapFairRate(AG69,_xll.ohTrigger(Trigger,TriggerON,InterestRatesTrigger))</f>
        <v>6.9999999999980043E-3</v>
      </c>
      <c r="X69" s="190">
        <f>_xll.qlQuoteValue(P69,_xll.ohTrigger(Trigger,TriggerON,InterestRatesTrigger))</f>
        <v>6.9999999999999993E-3</v>
      </c>
      <c r="Y69" s="98" t="b">
        <f t="shared" si="17"/>
        <v>1</v>
      </c>
      <c r="Z69" s="172">
        <f t="shared" si="7"/>
        <v>7.7542139376163277E-12</v>
      </c>
      <c r="AA69" s="172">
        <f t="shared" si="8"/>
        <v>-1.9671764217576992E-11</v>
      </c>
      <c r="AB69" s="172">
        <f t="shared" si="9"/>
        <v>-1.9949319973733282E-11</v>
      </c>
      <c r="AC69" s="51" t="b">
        <f>ABS(Z69/10000)&lt;=ABS('General Settings'!$D$23)</f>
        <v>1</v>
      </c>
      <c r="AE69" s="68" t="str">
        <f>_xll.qlMakeOIS(,SettlementDays,IF(O69="SW","1W",O69),IndexON,,FwdStart,DayCountConv,,Permanent,Trigger,ObjectOverwrite)</f>
        <v>obj_005ea#0000</v>
      </c>
      <c r="AF69" s="51" t="str">
        <f>_xll.qlMakeOIS(,SettlementDays,IF(O69="SW","1W",O69),[1]Euribor!$E$4,,FwdStart,DayCountConv,,Permanent,Trigger,ObjectOverwrite)</f>
        <v>obj_0059c#0001</v>
      </c>
      <c r="AG69" s="51" t="str">
        <f>_xll.qlMakeDatedOIS(,S69,T69,[1]Euribor!$E$14,,DayCountConv,,Permanent,Trigger,ObjectOverwrite)</f>
        <v>obj_007b4#0000</v>
      </c>
      <c r="AL69" s="51" t="str">
        <v/>
      </c>
    </row>
    <row r="70" spans="10:38" x14ac:dyDescent="0.2">
      <c r="Y70" s="62"/>
      <c r="Z70" s="62"/>
      <c r="AA70" s="62"/>
      <c r="AB70" s="62"/>
    </row>
    <row r="71" spans="10:38" x14ac:dyDescent="0.2">
      <c r="J71" s="62"/>
      <c r="K71" s="62"/>
      <c r="L71" s="62"/>
      <c r="Y71" s="62"/>
      <c r="Z71" s="62"/>
      <c r="AA71" s="62"/>
      <c r="AB71" s="62"/>
    </row>
    <row r="72" spans="10:38" x14ac:dyDescent="0.2">
      <c r="Y72" s="62"/>
      <c r="Z72" s="62"/>
      <c r="AA72" s="62"/>
      <c r="AB72" s="62"/>
    </row>
    <row r="73" spans="10:38" x14ac:dyDescent="0.2">
      <c r="Y73" s="62"/>
      <c r="Z73" s="62"/>
      <c r="AA73" s="62"/>
      <c r="AB73" s="62"/>
    </row>
    <row r="74" spans="10:38" x14ac:dyDescent="0.2">
      <c r="Y74" s="62"/>
      <c r="Z74" s="62"/>
      <c r="AA74" s="62"/>
      <c r="AB74" s="62"/>
    </row>
    <row r="75" spans="10:38" x14ac:dyDescent="0.2">
      <c r="Y75" s="62"/>
      <c r="Z75" s="62"/>
      <c r="AA75" s="62"/>
      <c r="AB75" s="62"/>
    </row>
    <row r="76" spans="10:38" x14ac:dyDescent="0.2">
      <c r="Y76" s="62"/>
      <c r="Z76" s="62"/>
      <c r="AA76" s="62"/>
      <c r="AB76" s="62"/>
    </row>
    <row r="77" spans="10:38" x14ac:dyDescent="0.2">
      <c r="Y77" s="62"/>
      <c r="Z77" s="62"/>
      <c r="AA77" s="62"/>
      <c r="AB77" s="62"/>
    </row>
    <row r="78" spans="10:38" x14ac:dyDescent="0.2">
      <c r="Y78" s="62"/>
      <c r="Z78" s="62"/>
      <c r="AA78" s="62"/>
      <c r="AB78" s="62"/>
    </row>
    <row r="79" spans="10:38" x14ac:dyDescent="0.2">
      <c r="Y79" s="62"/>
      <c r="Z79" s="62"/>
      <c r="AA79" s="62"/>
      <c r="AB79" s="62"/>
    </row>
    <row r="80" spans="10:38" x14ac:dyDescent="0.2">
      <c r="Y80" s="62"/>
      <c r="Z80" s="62"/>
      <c r="AA80" s="62"/>
      <c r="AB80" s="62"/>
    </row>
    <row r="81" spans="25:28" x14ac:dyDescent="0.2">
      <c r="Y81" s="62"/>
      <c r="Z81" s="62"/>
      <c r="AA81" s="62"/>
      <c r="AB81" s="62"/>
    </row>
    <row r="82" spans="25:28" x14ac:dyDescent="0.2">
      <c r="Y82" s="62"/>
      <c r="Z82" s="62"/>
      <c r="AA82" s="62"/>
      <c r="AB82" s="62"/>
    </row>
    <row r="83" spans="25:28" x14ac:dyDescent="0.2">
      <c r="Y83" s="62"/>
      <c r="Z83" s="62"/>
      <c r="AA83" s="62"/>
      <c r="AB83" s="62"/>
    </row>
    <row r="84" spans="25:28" x14ac:dyDescent="0.2">
      <c r="Y84" s="62"/>
      <c r="Z84" s="62"/>
      <c r="AA84" s="62"/>
      <c r="AB84" s="62"/>
    </row>
    <row r="85" spans="25:28" x14ac:dyDescent="0.2">
      <c r="Y85" s="62"/>
      <c r="Z85" s="62"/>
      <c r="AA85" s="62"/>
      <c r="AB85" s="62"/>
    </row>
    <row r="86" spans="25:28" x14ac:dyDescent="0.2">
      <c r="Y86" s="62"/>
      <c r="Z86" s="62"/>
      <c r="AA86" s="62"/>
      <c r="AB86" s="62"/>
    </row>
    <row r="87" spans="25:28" x14ac:dyDescent="0.2">
      <c r="Y87" s="62"/>
      <c r="Z87" s="62"/>
      <c r="AA87" s="62"/>
      <c r="AB87" s="62"/>
    </row>
    <row r="88" spans="25:28" x14ac:dyDescent="0.2">
      <c r="Y88" s="62"/>
      <c r="Z88" s="62"/>
      <c r="AA88" s="62"/>
      <c r="AB88" s="62"/>
    </row>
    <row r="89" spans="25:28" x14ac:dyDescent="0.2">
      <c r="Y89" s="62"/>
      <c r="Z89" s="62"/>
      <c r="AA89" s="62"/>
      <c r="AB89" s="62"/>
    </row>
    <row r="90" spans="25:28" x14ac:dyDescent="0.2">
      <c r="Y90" s="62"/>
      <c r="Z90" s="62"/>
      <c r="AA90" s="62"/>
      <c r="AB90" s="62"/>
    </row>
    <row r="91" spans="25:28" x14ac:dyDescent="0.2">
      <c r="Y91" s="62"/>
      <c r="Z91" s="62"/>
      <c r="AA91" s="62"/>
      <c r="AB91" s="62"/>
    </row>
    <row r="92" spans="25:28" x14ac:dyDescent="0.2">
      <c r="Y92" s="62"/>
      <c r="Z92" s="62"/>
      <c r="AA92" s="62"/>
      <c r="AB92" s="62"/>
    </row>
    <row r="93" spans="25:28" x14ac:dyDescent="0.2">
      <c r="Y93" s="62"/>
      <c r="Z93" s="62"/>
      <c r="AA93" s="62"/>
      <c r="AB93" s="62"/>
    </row>
    <row r="94" spans="25:28" x14ac:dyDescent="0.2">
      <c r="Y94" s="62"/>
      <c r="Z94" s="62"/>
      <c r="AA94" s="62"/>
      <c r="AB94" s="62"/>
    </row>
    <row r="95" spans="25:28" x14ac:dyDescent="0.2">
      <c r="Y95" s="62"/>
      <c r="Z95" s="62"/>
      <c r="AA95" s="62"/>
      <c r="AB95" s="62"/>
    </row>
    <row r="96" spans="25:28" x14ac:dyDescent="0.2">
      <c r="Y96" s="62"/>
      <c r="Z96" s="62"/>
      <c r="AA96" s="62"/>
      <c r="AB96" s="62"/>
    </row>
    <row r="97" spans="25:28" x14ac:dyDescent="0.2">
      <c r="Y97" s="62"/>
      <c r="Z97" s="62"/>
      <c r="AA97" s="62"/>
      <c r="AB97" s="62"/>
    </row>
    <row r="98" spans="25:28" x14ac:dyDescent="0.2">
      <c r="Y98" s="62"/>
      <c r="Z98" s="62"/>
      <c r="AA98" s="62"/>
      <c r="AB98" s="62"/>
    </row>
    <row r="99" spans="25:28" x14ac:dyDescent="0.2">
      <c r="Y99" s="62"/>
      <c r="Z99" s="62"/>
      <c r="AA99" s="62"/>
      <c r="AB99" s="62"/>
    </row>
    <row r="100" spans="25:28" x14ac:dyDescent="0.2">
      <c r="Y100" s="62"/>
      <c r="Z100" s="62"/>
      <c r="AA100" s="62"/>
      <c r="AB100" s="62"/>
    </row>
    <row r="101" spans="25:28" x14ac:dyDescent="0.2">
      <c r="Y101" s="62"/>
      <c r="Z101" s="62"/>
      <c r="AA101" s="62"/>
      <c r="AB101" s="62"/>
    </row>
    <row r="102" spans="25:28" x14ac:dyDescent="0.2">
      <c r="Y102" s="62"/>
      <c r="Z102" s="62"/>
      <c r="AA102" s="62"/>
      <c r="AB102" s="62"/>
    </row>
    <row r="103" spans="25:28" x14ac:dyDescent="0.2">
      <c r="Y103" s="62"/>
      <c r="Z103" s="62"/>
      <c r="AA103" s="62"/>
      <c r="AB103" s="62"/>
    </row>
    <row r="104" spans="25:28" x14ac:dyDescent="0.2">
      <c r="Y104" s="62"/>
      <c r="Z104" s="62"/>
      <c r="AA104" s="62"/>
      <c r="AB104" s="62"/>
    </row>
    <row r="105" spans="25:28" x14ac:dyDescent="0.2">
      <c r="Y105" s="62"/>
      <c r="Z105" s="62"/>
      <c r="AA105" s="62"/>
      <c r="AB105" s="62"/>
    </row>
    <row r="106" spans="25:28" x14ac:dyDescent="0.2">
      <c r="Y106" s="62"/>
      <c r="Z106" s="62"/>
      <c r="AA106" s="62"/>
      <c r="AB106" s="62"/>
    </row>
    <row r="107" spans="25:28" x14ac:dyDescent="0.2">
      <c r="Y107" s="62"/>
      <c r="Z107" s="62"/>
      <c r="AA107" s="62"/>
      <c r="AB107" s="62"/>
    </row>
    <row r="108" spans="25:28" x14ac:dyDescent="0.2">
      <c r="Y108" s="62"/>
      <c r="Z108" s="62"/>
      <c r="AA108" s="62"/>
      <c r="AB108" s="62"/>
    </row>
    <row r="109" spans="25:28" x14ac:dyDescent="0.2">
      <c r="Y109" s="62"/>
      <c r="Z109" s="62"/>
      <c r="AA109" s="62"/>
      <c r="AB109" s="62"/>
    </row>
    <row r="110" spans="25:28" x14ac:dyDescent="0.2">
      <c r="Y110" s="62"/>
      <c r="Z110" s="62"/>
      <c r="AA110" s="62"/>
      <c r="AB110" s="62"/>
    </row>
    <row r="111" spans="25:28" x14ac:dyDescent="0.2">
      <c r="Y111" s="62"/>
      <c r="Z111" s="62"/>
      <c r="AA111" s="62"/>
      <c r="AB111" s="62"/>
    </row>
    <row r="112" spans="25:28" x14ac:dyDescent="0.2">
      <c r="Y112" s="62"/>
      <c r="Z112" s="62"/>
      <c r="AA112" s="62"/>
      <c r="AB112" s="62"/>
    </row>
    <row r="113" spans="25:28" x14ac:dyDescent="0.2">
      <c r="Y113" s="62"/>
      <c r="Z113" s="62"/>
      <c r="AA113" s="62"/>
      <c r="AB113" s="62"/>
    </row>
    <row r="114" spans="25:28" x14ac:dyDescent="0.2">
      <c r="Y114" s="62"/>
      <c r="Z114" s="62"/>
      <c r="AA114" s="62"/>
      <c r="AB114" s="62"/>
    </row>
    <row r="115" spans="25:28" x14ac:dyDescent="0.2">
      <c r="Y115" s="62"/>
      <c r="Z115" s="62"/>
      <c r="AA115" s="62"/>
      <c r="AB115" s="62"/>
    </row>
    <row r="116" spans="25:28" x14ac:dyDescent="0.2">
      <c r="Y116" s="62"/>
      <c r="Z116" s="62"/>
      <c r="AA116" s="62"/>
      <c r="AB116" s="62"/>
    </row>
    <row r="117" spans="25:28" x14ac:dyDescent="0.2">
      <c r="Y117" s="62"/>
      <c r="Z117" s="62"/>
      <c r="AA117" s="62"/>
      <c r="AB117" s="62"/>
    </row>
    <row r="118" spans="25:28" x14ac:dyDescent="0.2">
      <c r="Y118" s="62"/>
      <c r="Z118" s="62"/>
      <c r="AA118" s="62"/>
      <c r="AB118" s="62"/>
    </row>
    <row r="119" spans="25:28" x14ac:dyDescent="0.2">
      <c r="Y119" s="62"/>
      <c r="Z119" s="62"/>
      <c r="AA119" s="62"/>
      <c r="AB119" s="62"/>
    </row>
    <row r="120" spans="25:28" x14ac:dyDescent="0.2">
      <c r="Y120" s="62"/>
      <c r="Z120" s="62"/>
      <c r="AA120" s="62"/>
      <c r="AB120" s="62"/>
    </row>
    <row r="121" spans="25:28" x14ac:dyDescent="0.2">
      <c r="Y121" s="62"/>
      <c r="Z121" s="62"/>
      <c r="AA121" s="62"/>
      <c r="AB121" s="62"/>
    </row>
    <row r="122" spans="25:28" x14ac:dyDescent="0.2">
      <c r="Y122" s="62"/>
      <c r="Z122" s="62"/>
      <c r="AA122" s="62"/>
      <c r="AB122" s="62"/>
    </row>
    <row r="123" spans="25:28" x14ac:dyDescent="0.2">
      <c r="Y123" s="62"/>
      <c r="Z123" s="62"/>
      <c r="AA123" s="62"/>
      <c r="AB123" s="62"/>
    </row>
    <row r="124" spans="25:28" x14ac:dyDescent="0.2">
      <c r="Y124" s="62"/>
      <c r="Z124" s="62"/>
      <c r="AA124" s="62"/>
      <c r="AB124" s="62"/>
    </row>
    <row r="125" spans="25:28" x14ac:dyDescent="0.2">
      <c r="Y125" s="62"/>
      <c r="Z125" s="62"/>
      <c r="AA125" s="62"/>
      <c r="AB125" s="62"/>
    </row>
    <row r="126" spans="25:28" x14ac:dyDescent="0.2">
      <c r="Y126" s="62"/>
      <c r="Z126" s="62"/>
      <c r="AA126" s="62"/>
      <c r="AB126" s="62"/>
    </row>
    <row r="127" spans="25:28" x14ac:dyDescent="0.2">
      <c r="Y127" s="62"/>
      <c r="Z127" s="62"/>
      <c r="AA127" s="62"/>
      <c r="AB127" s="62"/>
    </row>
    <row r="128" spans="25:28" x14ac:dyDescent="0.2">
      <c r="Y128" s="62"/>
      <c r="Z128" s="62"/>
      <c r="AA128" s="62"/>
      <c r="AB128" s="62"/>
    </row>
    <row r="129" spans="25:28" x14ac:dyDescent="0.2">
      <c r="Y129" s="62"/>
      <c r="Z129" s="62"/>
      <c r="AA129" s="62"/>
      <c r="AB129" s="62"/>
    </row>
    <row r="130" spans="25:28" x14ac:dyDescent="0.2">
      <c r="Y130" s="62"/>
      <c r="Z130" s="62"/>
      <c r="AA130" s="62"/>
      <c r="AB130" s="62"/>
    </row>
    <row r="131" spans="25:28" x14ac:dyDescent="0.2">
      <c r="Y131" s="62"/>
      <c r="Z131" s="62"/>
      <c r="AA131" s="62"/>
      <c r="AB131" s="62"/>
    </row>
    <row r="132" spans="25:28" x14ac:dyDescent="0.2">
      <c r="Y132" s="62"/>
      <c r="Z132" s="62"/>
      <c r="AA132" s="62"/>
      <c r="AB132" s="62"/>
    </row>
    <row r="133" spans="25:28" x14ac:dyDescent="0.2">
      <c r="Y133" s="62"/>
      <c r="Z133" s="62"/>
      <c r="AA133" s="62"/>
      <c r="AB133" s="62"/>
    </row>
    <row r="134" spans="25:28" x14ac:dyDescent="0.2">
      <c r="Y134" s="62"/>
      <c r="Z134" s="62"/>
      <c r="AA134" s="62"/>
      <c r="AB134" s="62"/>
    </row>
    <row r="135" spans="25:28" x14ac:dyDescent="0.2">
      <c r="Y135" s="62"/>
      <c r="Z135" s="62"/>
      <c r="AA135" s="62"/>
      <c r="AB135" s="62"/>
    </row>
    <row r="136" spans="25:28" x14ac:dyDescent="0.2">
      <c r="Y136" s="62"/>
      <c r="Z136" s="62"/>
      <c r="AA136" s="62"/>
      <c r="AB136" s="62"/>
    </row>
    <row r="137" spans="25:28" x14ac:dyDescent="0.2">
      <c r="Y137" s="62"/>
      <c r="Z137" s="62"/>
      <c r="AA137" s="62"/>
      <c r="AB137" s="62"/>
    </row>
    <row r="138" spans="25:28" x14ac:dyDescent="0.2">
      <c r="Y138" s="62"/>
      <c r="Z138" s="62"/>
      <c r="AA138" s="62"/>
      <c r="AB138" s="62"/>
    </row>
    <row r="139" spans="25:28" x14ac:dyDescent="0.2">
      <c r="Y139" s="62"/>
      <c r="Z139" s="62"/>
      <c r="AA139" s="62"/>
      <c r="AB139" s="62"/>
    </row>
    <row r="140" spans="25:28" x14ac:dyDescent="0.2">
      <c r="Y140" s="62"/>
      <c r="Z140" s="62"/>
      <c r="AA140" s="62"/>
      <c r="AB140" s="62"/>
    </row>
    <row r="141" spans="25:28" x14ac:dyDescent="0.2">
      <c r="Y141" s="62"/>
      <c r="Z141" s="62"/>
      <c r="AA141" s="62"/>
      <c r="AB141" s="62"/>
    </row>
    <row r="142" spans="25:28" x14ac:dyDescent="0.2">
      <c r="Y142" s="62"/>
      <c r="Z142" s="62"/>
      <c r="AA142" s="62"/>
      <c r="AB142" s="62"/>
    </row>
    <row r="143" spans="25:28" x14ac:dyDescent="0.2">
      <c r="Y143" s="62"/>
      <c r="Z143" s="62"/>
      <c r="AA143" s="62"/>
      <c r="AB143" s="62"/>
    </row>
    <row r="144" spans="25:28" x14ac:dyDescent="0.2">
      <c r="Y144" s="62"/>
      <c r="Z144" s="62"/>
      <c r="AA144" s="62"/>
      <c r="AB144" s="62"/>
    </row>
    <row r="145" spans="25:28" x14ac:dyDescent="0.2">
      <c r="Y145" s="62"/>
      <c r="Z145" s="62"/>
      <c r="AA145" s="62"/>
      <c r="AB145" s="62"/>
    </row>
    <row r="146" spans="25:28" x14ac:dyDescent="0.2">
      <c r="Y146" s="62"/>
      <c r="Z146" s="62"/>
      <c r="AA146" s="62"/>
      <c r="AB146" s="62"/>
    </row>
    <row r="147" spans="25:28" x14ac:dyDescent="0.2">
      <c r="Y147" s="62"/>
      <c r="Z147" s="62"/>
      <c r="AA147" s="62"/>
      <c r="AB147" s="62"/>
    </row>
    <row r="148" spans="25:28" x14ac:dyDescent="0.2">
      <c r="Y148" s="62"/>
      <c r="Z148" s="62"/>
      <c r="AA148" s="62"/>
      <c r="AB148" s="62"/>
    </row>
    <row r="149" spans="25:28" x14ac:dyDescent="0.2">
      <c r="Y149" s="62"/>
      <c r="Z149" s="62"/>
      <c r="AA149" s="62"/>
      <c r="AB149" s="62"/>
    </row>
    <row r="150" spans="25:28" x14ac:dyDescent="0.2">
      <c r="Y150" s="62"/>
      <c r="Z150" s="62"/>
      <c r="AA150" s="62"/>
      <c r="AB150" s="62"/>
    </row>
    <row r="151" spans="25:28" x14ac:dyDescent="0.2">
      <c r="Y151" s="62"/>
      <c r="Z151" s="62"/>
      <c r="AA151" s="62"/>
      <c r="AB151" s="62"/>
    </row>
    <row r="152" spans="25:28" x14ac:dyDescent="0.2">
      <c r="Y152" s="62"/>
      <c r="Z152" s="62"/>
      <c r="AA152" s="62"/>
      <c r="AB152" s="62"/>
    </row>
    <row r="153" spans="25:28" x14ac:dyDescent="0.2">
      <c r="Y153" s="62"/>
      <c r="Z153" s="62"/>
      <c r="AA153" s="62"/>
      <c r="AB153" s="62"/>
    </row>
    <row r="154" spans="25:28" x14ac:dyDescent="0.2">
      <c r="Y154" s="62"/>
      <c r="Z154" s="62"/>
      <c r="AA154" s="62"/>
      <c r="AB154" s="62"/>
    </row>
    <row r="155" spans="25:28" x14ac:dyDescent="0.2">
      <c r="Y155" s="62"/>
      <c r="Z155" s="62"/>
      <c r="AA155" s="62"/>
      <c r="AB155" s="62"/>
    </row>
    <row r="156" spans="25:28" x14ac:dyDescent="0.2">
      <c r="Y156" s="62"/>
      <c r="Z156" s="62"/>
      <c r="AA156" s="62"/>
      <c r="AB156" s="62"/>
    </row>
    <row r="157" spans="25:28" x14ac:dyDescent="0.2">
      <c r="Y157" s="62"/>
      <c r="Z157" s="62"/>
      <c r="AA157" s="62"/>
      <c r="AB157" s="62"/>
    </row>
    <row r="158" spans="25:28" x14ac:dyDescent="0.2">
      <c r="Y158" s="62"/>
      <c r="Z158" s="62"/>
      <c r="AA158" s="62"/>
      <c r="AB158" s="62"/>
    </row>
    <row r="159" spans="25:28" x14ac:dyDescent="0.2">
      <c r="Y159" s="62"/>
      <c r="Z159" s="62"/>
      <c r="AA159" s="62"/>
      <c r="AB159" s="62"/>
    </row>
    <row r="160" spans="25:28" x14ac:dyDescent="0.2">
      <c r="Y160" s="62"/>
      <c r="Z160" s="62"/>
      <c r="AA160" s="62"/>
      <c r="AB160" s="62"/>
    </row>
    <row r="161" spans="25:28" x14ac:dyDescent="0.2">
      <c r="Y161" s="62"/>
      <c r="Z161" s="62"/>
      <c r="AA161" s="62"/>
      <c r="AB161" s="62"/>
    </row>
    <row r="162" spans="25:28" x14ac:dyDescent="0.2">
      <c r="Y162" s="62"/>
      <c r="Z162" s="62"/>
      <c r="AA162" s="62"/>
      <c r="AB162" s="62"/>
    </row>
    <row r="163" spans="25:28" x14ac:dyDescent="0.2">
      <c r="Y163" s="62"/>
      <c r="Z163" s="62"/>
      <c r="AA163" s="62"/>
      <c r="AB163" s="62"/>
    </row>
    <row r="164" spans="25:28" x14ac:dyDescent="0.2">
      <c r="Y164" s="62"/>
      <c r="Z164" s="62"/>
      <c r="AA164" s="62"/>
      <c r="AB164" s="62"/>
    </row>
    <row r="165" spans="25:28" x14ac:dyDescent="0.2">
      <c r="Y165" s="62"/>
      <c r="Z165" s="62"/>
      <c r="AA165" s="62"/>
      <c r="AB165" s="62"/>
    </row>
    <row r="166" spans="25:28" x14ac:dyDescent="0.2">
      <c r="Y166" s="62"/>
      <c r="Z166" s="62"/>
      <c r="AA166" s="62"/>
      <c r="AB166" s="62"/>
    </row>
    <row r="167" spans="25:28" x14ac:dyDescent="0.2">
      <c r="Y167" s="62"/>
      <c r="Z167" s="62"/>
      <c r="AA167" s="62"/>
      <c r="AB167" s="62"/>
    </row>
    <row r="168" spans="25:28" x14ac:dyDescent="0.2">
      <c r="Y168" s="62"/>
      <c r="Z168" s="62"/>
      <c r="AA168" s="62"/>
      <c r="AB168" s="62"/>
    </row>
    <row r="169" spans="25:28" x14ac:dyDescent="0.2">
      <c r="Y169" s="62"/>
      <c r="Z169" s="62"/>
      <c r="AA169" s="62"/>
      <c r="AB169" s="62"/>
    </row>
    <row r="170" spans="25:28" x14ac:dyDescent="0.2">
      <c r="Y170" s="62"/>
      <c r="Z170" s="62"/>
      <c r="AA170" s="62"/>
      <c r="AB170" s="62"/>
    </row>
    <row r="171" spans="25:28" x14ac:dyDescent="0.2">
      <c r="Y171" s="62"/>
      <c r="Z171" s="62"/>
      <c r="AA171" s="62"/>
      <c r="AB171" s="62"/>
    </row>
    <row r="172" spans="25:28" x14ac:dyDescent="0.2">
      <c r="Y172" s="62"/>
      <c r="Z172" s="62"/>
      <c r="AA172" s="62"/>
      <c r="AB172" s="62"/>
    </row>
    <row r="173" spans="25:28" x14ac:dyDescent="0.2">
      <c r="Y173" s="62"/>
      <c r="Z173" s="62"/>
      <c r="AA173" s="62"/>
      <c r="AB173" s="62"/>
    </row>
    <row r="174" spans="25:28" x14ac:dyDescent="0.2">
      <c r="Y174" s="62"/>
      <c r="Z174" s="62"/>
      <c r="AA174" s="62"/>
      <c r="AB174" s="62"/>
    </row>
    <row r="175" spans="25:28" x14ac:dyDescent="0.2">
      <c r="Y175" s="62"/>
      <c r="Z175" s="62"/>
      <c r="AA175" s="62"/>
      <c r="AB175" s="62"/>
    </row>
    <row r="176" spans="25:28" x14ac:dyDescent="0.2">
      <c r="Y176" s="62"/>
      <c r="Z176" s="62"/>
      <c r="AA176" s="62"/>
      <c r="AB176" s="62"/>
    </row>
    <row r="177" spans="25:28" x14ac:dyDescent="0.2">
      <c r="Y177" s="62"/>
      <c r="Z177" s="62"/>
      <c r="AA177" s="62"/>
      <c r="AB177" s="62"/>
    </row>
    <row r="178" spans="25:28" x14ac:dyDescent="0.2">
      <c r="Y178" s="62"/>
      <c r="Z178" s="62"/>
      <c r="AA178" s="62"/>
      <c r="AB178" s="62"/>
    </row>
    <row r="179" spans="25:28" x14ac:dyDescent="0.2">
      <c r="Y179" s="62"/>
      <c r="Z179" s="62"/>
      <c r="AA179" s="62"/>
      <c r="AB179" s="62"/>
    </row>
    <row r="180" spans="25:28" x14ac:dyDescent="0.2">
      <c r="Y180" s="62"/>
      <c r="Z180" s="62"/>
      <c r="AA180" s="62"/>
      <c r="AB180" s="62"/>
    </row>
    <row r="181" spans="25:28" x14ac:dyDescent="0.2">
      <c r="Y181" s="62"/>
      <c r="Z181" s="62"/>
      <c r="AA181" s="62"/>
      <c r="AB181" s="62"/>
    </row>
    <row r="182" spans="25:28" x14ac:dyDescent="0.2">
      <c r="Y182" s="62"/>
      <c r="Z182" s="62"/>
      <c r="AA182" s="62"/>
      <c r="AB182" s="62"/>
    </row>
    <row r="183" spans="25:28" x14ac:dyDescent="0.2">
      <c r="Y183" s="62"/>
      <c r="Z183" s="62"/>
      <c r="AA183" s="62"/>
      <c r="AB183" s="62"/>
    </row>
    <row r="184" spans="25:28" x14ac:dyDescent="0.2">
      <c r="Y184" s="62"/>
      <c r="Z184" s="62"/>
      <c r="AA184" s="62"/>
      <c r="AB184" s="62"/>
    </row>
    <row r="185" spans="25:28" x14ac:dyDescent="0.2">
      <c r="Y185" s="62"/>
      <c r="Z185" s="62"/>
      <c r="AA185" s="62"/>
      <c r="AB185" s="62"/>
    </row>
    <row r="186" spans="25:28" x14ac:dyDescent="0.2">
      <c r="Y186" s="62"/>
      <c r="Z186" s="62"/>
      <c r="AA186" s="62"/>
      <c r="AB186" s="62"/>
    </row>
    <row r="187" spans="25:28" x14ac:dyDescent="0.2">
      <c r="Y187" s="62"/>
      <c r="Z187" s="62"/>
      <c r="AA187" s="62"/>
      <c r="AB187" s="62"/>
    </row>
    <row r="188" spans="25:28" x14ac:dyDescent="0.2">
      <c r="Y188" s="62"/>
      <c r="Z188" s="62"/>
      <c r="AA188" s="62"/>
      <c r="AB188" s="62"/>
    </row>
    <row r="189" spans="25:28" x14ac:dyDescent="0.2">
      <c r="Y189" s="62"/>
      <c r="Z189" s="62"/>
      <c r="AA189" s="62"/>
      <c r="AB189" s="62"/>
    </row>
    <row r="190" spans="25:28" x14ac:dyDescent="0.2">
      <c r="Y190" s="62"/>
      <c r="Z190" s="62"/>
      <c r="AA190" s="62"/>
      <c r="AB190" s="62"/>
    </row>
    <row r="191" spans="25:28" x14ac:dyDescent="0.2">
      <c r="Y191" s="62"/>
      <c r="Z191" s="62"/>
      <c r="AA191" s="62"/>
      <c r="AB191" s="62"/>
    </row>
    <row r="192" spans="25:28" x14ac:dyDescent="0.2">
      <c r="Y192" s="62"/>
      <c r="Z192" s="62"/>
      <c r="AA192" s="62"/>
      <c r="AB192" s="62"/>
    </row>
    <row r="193" spans="25:28" x14ac:dyDescent="0.2">
      <c r="Y193" s="62"/>
      <c r="Z193" s="62"/>
      <c r="AA193" s="62"/>
      <c r="AB193" s="62"/>
    </row>
    <row r="194" spans="25:28" x14ac:dyDescent="0.2">
      <c r="Y194" s="62"/>
      <c r="Z194" s="62"/>
      <c r="AA194" s="62"/>
      <c r="AB194" s="62"/>
    </row>
    <row r="195" spans="25:28" x14ac:dyDescent="0.2">
      <c r="Y195" s="62"/>
      <c r="Z195" s="62"/>
      <c r="AA195" s="62"/>
      <c r="AB195" s="62"/>
    </row>
    <row r="196" spans="25:28" x14ac:dyDescent="0.2">
      <c r="Y196" s="62"/>
      <c r="Z196" s="62"/>
      <c r="AA196" s="62"/>
      <c r="AB196" s="62"/>
    </row>
    <row r="197" spans="25:28" x14ac:dyDescent="0.2">
      <c r="Y197" s="62"/>
      <c r="Z197" s="62"/>
      <c r="AA197" s="62"/>
      <c r="AB197" s="62"/>
    </row>
    <row r="198" spans="25:28" x14ac:dyDescent="0.2">
      <c r="Y198" s="62"/>
      <c r="Z198" s="62"/>
      <c r="AA198" s="62"/>
      <c r="AB198" s="62"/>
    </row>
    <row r="199" spans="25:28" x14ac:dyDescent="0.2">
      <c r="Y199" s="62"/>
      <c r="Z199" s="62"/>
      <c r="AA199" s="62"/>
      <c r="AB199" s="62"/>
    </row>
    <row r="200" spans="25:28" x14ac:dyDescent="0.2">
      <c r="Y200" s="62"/>
      <c r="Z200" s="62"/>
      <c r="AA200" s="62"/>
      <c r="AB200" s="62"/>
    </row>
    <row r="201" spans="25:28" x14ac:dyDescent="0.2">
      <c r="Y201" s="62"/>
      <c r="Z201" s="62"/>
      <c r="AA201" s="62"/>
      <c r="AB201" s="62"/>
    </row>
    <row r="202" spans="25:28" x14ac:dyDescent="0.2">
      <c r="Y202" s="62"/>
      <c r="Z202" s="62"/>
      <c r="AA202" s="62"/>
      <c r="AB202" s="62"/>
    </row>
    <row r="203" spans="25:28" x14ac:dyDescent="0.2">
      <c r="Y203" s="62"/>
      <c r="Z203" s="62"/>
      <c r="AA203" s="62"/>
      <c r="AB203" s="62"/>
    </row>
    <row r="204" spans="25:28" x14ac:dyDescent="0.2">
      <c r="Y204" s="62"/>
      <c r="Z204" s="62"/>
      <c r="AA204" s="62"/>
      <c r="AB204" s="62"/>
    </row>
    <row r="205" spans="25:28" x14ac:dyDescent="0.2">
      <c r="Y205" s="62"/>
      <c r="Z205" s="62"/>
      <c r="AA205" s="62"/>
      <c r="AB205" s="62"/>
    </row>
    <row r="206" spans="25:28" x14ac:dyDescent="0.2">
      <c r="Y206" s="62"/>
      <c r="Z206" s="62"/>
      <c r="AA206" s="62"/>
      <c r="AB206" s="62"/>
    </row>
    <row r="207" spans="25:28" x14ac:dyDescent="0.2">
      <c r="Y207" s="62"/>
      <c r="Z207" s="62"/>
      <c r="AA207" s="62"/>
      <c r="AB207" s="62"/>
    </row>
    <row r="208" spans="25:28" x14ac:dyDescent="0.2">
      <c r="Y208" s="62"/>
      <c r="Z208" s="62"/>
      <c r="AA208" s="62"/>
      <c r="AB208" s="62"/>
    </row>
    <row r="209" spans="25:28" x14ac:dyDescent="0.2">
      <c r="Y209" s="62"/>
      <c r="Z209" s="62"/>
      <c r="AA209" s="62"/>
      <c r="AB209" s="62"/>
    </row>
    <row r="210" spans="25:28" x14ac:dyDescent="0.2">
      <c r="Y210" s="62"/>
      <c r="Z210" s="62"/>
      <c r="AA210" s="62"/>
      <c r="AB210" s="62"/>
    </row>
    <row r="211" spans="25:28" x14ac:dyDescent="0.2">
      <c r="Y211" s="62"/>
      <c r="Z211" s="62"/>
      <c r="AA211" s="62"/>
      <c r="AB211" s="62"/>
    </row>
    <row r="212" spans="25:28" x14ac:dyDescent="0.2">
      <c r="Y212" s="62"/>
      <c r="Z212" s="62"/>
      <c r="AA212" s="62"/>
      <c r="AB212" s="62"/>
    </row>
    <row r="213" spans="25:28" x14ac:dyDescent="0.2">
      <c r="Y213" s="62"/>
      <c r="Z213" s="62"/>
      <c r="AA213" s="62"/>
      <c r="AB213" s="62"/>
    </row>
    <row r="214" spans="25:28" x14ac:dyDescent="0.2">
      <c r="Y214" s="62"/>
      <c r="Z214" s="62"/>
      <c r="AA214" s="62"/>
      <c r="AB214" s="62"/>
    </row>
    <row r="215" spans="25:28" x14ac:dyDescent="0.2">
      <c r="Y215" s="62"/>
      <c r="Z215" s="62"/>
      <c r="AA215" s="62"/>
      <c r="AB215" s="62"/>
    </row>
    <row r="216" spans="25:28" x14ac:dyDescent="0.2">
      <c r="Y216" s="62"/>
      <c r="Z216" s="62"/>
      <c r="AA216" s="62"/>
      <c r="AB216" s="62"/>
    </row>
    <row r="217" spans="25:28" x14ac:dyDescent="0.2">
      <c r="Y217" s="62"/>
      <c r="Z217" s="62"/>
      <c r="AA217" s="62"/>
      <c r="AB217" s="62"/>
    </row>
    <row r="218" spans="25:28" x14ac:dyDescent="0.2">
      <c r="Y218" s="62"/>
      <c r="Z218" s="62"/>
      <c r="AA218" s="62"/>
      <c r="AB218" s="62"/>
    </row>
    <row r="219" spans="25:28" x14ac:dyDescent="0.2">
      <c r="Y219" s="62"/>
      <c r="Z219" s="62"/>
      <c r="AA219" s="62"/>
      <c r="AB219" s="62"/>
    </row>
    <row r="220" spans="25:28" x14ac:dyDescent="0.2">
      <c r="Y220" s="62"/>
      <c r="Z220" s="62"/>
      <c r="AA220" s="62"/>
      <c r="AB220" s="62"/>
    </row>
    <row r="221" spans="25:28" x14ac:dyDescent="0.2">
      <c r="Y221" s="62"/>
      <c r="Z221" s="62"/>
      <c r="AA221" s="62"/>
      <c r="AB221" s="62"/>
    </row>
    <row r="222" spans="25:28" x14ac:dyDescent="0.2">
      <c r="Y222" s="62"/>
      <c r="Z222" s="62"/>
      <c r="AA222" s="62"/>
      <c r="AB222" s="62"/>
    </row>
    <row r="223" spans="25:28" x14ac:dyDescent="0.2">
      <c r="Y223" s="62"/>
      <c r="Z223" s="62"/>
      <c r="AA223" s="62"/>
      <c r="AB223" s="62"/>
    </row>
    <row r="224" spans="25:28" x14ac:dyDescent="0.2">
      <c r="Y224" s="62"/>
      <c r="Z224" s="62"/>
      <c r="AA224" s="62"/>
      <c r="AB224" s="62"/>
    </row>
    <row r="225" spans="25:28" x14ac:dyDescent="0.2">
      <c r="Y225" s="62"/>
      <c r="Z225" s="62"/>
      <c r="AA225" s="62"/>
      <c r="AB225" s="62"/>
    </row>
    <row r="226" spans="25:28" x14ac:dyDescent="0.2">
      <c r="Y226" s="62"/>
      <c r="Z226" s="62"/>
      <c r="AA226" s="62"/>
      <c r="AB226" s="62"/>
    </row>
    <row r="227" spans="25:28" x14ac:dyDescent="0.2">
      <c r="Y227" s="62"/>
      <c r="Z227" s="62"/>
      <c r="AA227" s="62"/>
      <c r="AB227" s="62"/>
    </row>
    <row r="228" spans="25:28" x14ac:dyDescent="0.2">
      <c r="Y228" s="62"/>
      <c r="Z228" s="62"/>
      <c r="AA228" s="62"/>
      <c r="AB228" s="62"/>
    </row>
    <row r="229" spans="25:28" x14ac:dyDescent="0.2">
      <c r="Y229" s="62"/>
      <c r="Z229" s="62"/>
      <c r="AA229" s="62"/>
      <c r="AB229" s="62"/>
    </row>
    <row r="230" spans="25:28" x14ac:dyDescent="0.2">
      <c r="Y230" s="62"/>
      <c r="Z230" s="62"/>
      <c r="AA230" s="62"/>
      <c r="AB230" s="62"/>
    </row>
    <row r="231" spans="25:28" x14ac:dyDescent="0.2">
      <c r="Y231" s="62"/>
      <c r="Z231" s="62"/>
      <c r="AA231" s="62"/>
      <c r="AB231" s="62"/>
    </row>
    <row r="232" spans="25:28" x14ac:dyDescent="0.2">
      <c r="Y232" s="62"/>
      <c r="Z232" s="62"/>
      <c r="AA232" s="62"/>
      <c r="AB232" s="62"/>
    </row>
    <row r="233" spans="25:28" x14ac:dyDescent="0.2">
      <c r="Y233" s="62"/>
      <c r="Z233" s="62"/>
      <c r="AA233" s="62"/>
      <c r="AB233" s="62"/>
    </row>
    <row r="234" spans="25:28" x14ac:dyDescent="0.2">
      <c r="Y234" s="62"/>
      <c r="Z234" s="62"/>
      <c r="AA234" s="62"/>
      <c r="AB234" s="62"/>
    </row>
    <row r="235" spans="25:28" x14ac:dyDescent="0.2">
      <c r="Y235" s="62"/>
      <c r="Z235" s="62"/>
      <c r="AA235" s="62"/>
      <c r="AB235" s="62"/>
    </row>
    <row r="236" spans="25:28" x14ac:dyDescent="0.2">
      <c r="Y236" s="62"/>
      <c r="Z236" s="62"/>
      <c r="AA236" s="62"/>
      <c r="AB236" s="62"/>
    </row>
    <row r="237" spans="25:28" x14ac:dyDescent="0.2">
      <c r="Y237" s="62"/>
      <c r="Z237" s="62"/>
      <c r="AA237" s="62"/>
      <c r="AB237" s="62"/>
    </row>
    <row r="238" spans="25:28" x14ac:dyDescent="0.2">
      <c r="Y238" s="62"/>
      <c r="Z238" s="62"/>
      <c r="AA238" s="62"/>
      <c r="AB238" s="62"/>
    </row>
    <row r="239" spans="25:28" x14ac:dyDescent="0.2">
      <c r="Y239" s="62"/>
      <c r="Z239" s="62"/>
      <c r="AA239" s="62"/>
      <c r="AB239" s="62"/>
    </row>
    <row r="240" spans="25:28" x14ac:dyDescent="0.2">
      <c r="Y240" s="62"/>
      <c r="Z240" s="62"/>
      <c r="AA240" s="62"/>
      <c r="AB240" s="62"/>
    </row>
    <row r="241" spans="25:28" x14ac:dyDescent="0.2">
      <c r="Y241" s="62"/>
      <c r="Z241" s="62"/>
      <c r="AA241" s="62"/>
      <c r="AB241" s="62"/>
    </row>
    <row r="242" spans="25:28" x14ac:dyDescent="0.2">
      <c r="Y242" s="62"/>
      <c r="Z242" s="62"/>
      <c r="AA242" s="62"/>
      <c r="AB242" s="62"/>
    </row>
    <row r="243" spans="25:28" x14ac:dyDescent="0.2">
      <c r="Y243" s="62"/>
      <c r="Z243" s="62"/>
      <c r="AA243" s="62"/>
      <c r="AB243" s="62"/>
    </row>
    <row r="244" spans="25:28" x14ac:dyDescent="0.2">
      <c r="Y244" s="62"/>
      <c r="Z244" s="62"/>
      <c r="AA244" s="62"/>
      <c r="AB244" s="62"/>
    </row>
    <row r="245" spans="25:28" x14ac:dyDescent="0.2">
      <c r="Y245" s="62"/>
      <c r="Z245" s="62"/>
      <c r="AA245" s="62"/>
      <c r="AB245" s="62"/>
    </row>
    <row r="246" spans="25:28" x14ac:dyDescent="0.2">
      <c r="Y246" s="62"/>
      <c r="Z246" s="62"/>
      <c r="AA246" s="62"/>
      <c r="AB246" s="62"/>
    </row>
    <row r="247" spans="25:28" x14ac:dyDescent="0.2">
      <c r="Y247" s="62"/>
      <c r="Z247" s="62"/>
      <c r="AA247" s="62"/>
      <c r="AB247" s="62"/>
    </row>
    <row r="248" spans="25:28" x14ac:dyDescent="0.2">
      <c r="Y248" s="62"/>
      <c r="Z248" s="62"/>
      <c r="AA248" s="62"/>
      <c r="AB248" s="62"/>
    </row>
    <row r="249" spans="25:28" x14ac:dyDescent="0.2">
      <c r="Y249" s="62"/>
      <c r="Z249" s="62"/>
      <c r="AA249" s="62"/>
      <c r="AB249" s="62"/>
    </row>
    <row r="250" spans="25:28" x14ac:dyDescent="0.2">
      <c r="Y250" s="62"/>
      <c r="Z250" s="62"/>
      <c r="AA250" s="62"/>
      <c r="AB250" s="62"/>
    </row>
    <row r="251" spans="25:28" x14ac:dyDescent="0.2">
      <c r="Y251" s="62"/>
      <c r="Z251" s="62"/>
      <c r="AA251" s="62"/>
      <c r="AB251" s="62"/>
    </row>
    <row r="252" spans="25:28" x14ac:dyDescent="0.2">
      <c r="Y252" s="62"/>
      <c r="Z252" s="62"/>
      <c r="AA252" s="62"/>
      <c r="AB252" s="62"/>
    </row>
    <row r="253" spans="25:28" x14ac:dyDescent="0.2">
      <c r="Y253" s="62"/>
      <c r="Z253" s="62"/>
      <c r="AA253" s="62"/>
      <c r="AB253" s="62"/>
    </row>
    <row r="254" spans="25:28" x14ac:dyDescent="0.2">
      <c r="Y254" s="62"/>
      <c r="Z254" s="62"/>
      <c r="AA254" s="62"/>
      <c r="AB254" s="62"/>
    </row>
    <row r="255" spans="25:28" x14ac:dyDescent="0.2">
      <c r="Y255" s="62"/>
      <c r="Z255" s="62"/>
      <c r="AA255" s="62"/>
      <c r="AB255" s="62"/>
    </row>
    <row r="256" spans="25:28" x14ac:dyDescent="0.2">
      <c r="Y256" s="62"/>
      <c r="Z256" s="62"/>
      <c r="AA256" s="62"/>
      <c r="AB256" s="62"/>
    </row>
    <row r="257" spans="25:28" x14ac:dyDescent="0.2">
      <c r="Y257" s="62"/>
      <c r="Z257" s="62"/>
      <c r="AA257" s="62"/>
      <c r="AB257" s="62"/>
    </row>
    <row r="258" spans="25:28" x14ac:dyDescent="0.2">
      <c r="Y258" s="62"/>
      <c r="Z258" s="62"/>
      <c r="AA258" s="62"/>
      <c r="AB258" s="62"/>
    </row>
    <row r="259" spans="25:28" x14ac:dyDescent="0.2">
      <c r="Y259" s="62"/>
      <c r="Z259" s="62"/>
      <c r="AA259" s="62"/>
      <c r="AB259" s="62"/>
    </row>
    <row r="260" spans="25:28" x14ac:dyDescent="0.2">
      <c r="Y260" s="62"/>
      <c r="Z260" s="62"/>
      <c r="AA260" s="62"/>
      <c r="AB260" s="62"/>
    </row>
    <row r="261" spans="25:28" x14ac:dyDescent="0.2">
      <c r="Y261" s="62"/>
      <c r="Z261" s="62"/>
      <c r="AA261" s="62"/>
      <c r="AB261" s="62"/>
    </row>
    <row r="262" spans="25:28" x14ac:dyDescent="0.2">
      <c r="Y262" s="62"/>
      <c r="Z262" s="62"/>
      <c r="AA262" s="62"/>
      <c r="AB262" s="62"/>
    </row>
    <row r="263" spans="25:28" x14ac:dyDescent="0.2">
      <c r="Y263" s="62"/>
      <c r="Z263" s="62"/>
      <c r="AA263" s="62"/>
      <c r="AB263" s="62"/>
    </row>
    <row r="264" spans="25:28" x14ac:dyDescent="0.2">
      <c r="Y264" s="62"/>
      <c r="Z264" s="62"/>
      <c r="AA264" s="62"/>
      <c r="AB264" s="62"/>
    </row>
    <row r="265" spans="25:28" x14ac:dyDescent="0.2">
      <c r="Y265" s="62"/>
      <c r="Z265" s="62"/>
      <c r="AA265" s="62"/>
      <c r="AB265" s="62"/>
    </row>
    <row r="266" spans="25:28" x14ac:dyDescent="0.2">
      <c r="Y266" s="62"/>
      <c r="Z266" s="62"/>
      <c r="AA266" s="62"/>
      <c r="AB266" s="62"/>
    </row>
    <row r="267" spans="25:28" x14ac:dyDescent="0.2">
      <c r="Y267" s="62"/>
      <c r="Z267" s="62"/>
      <c r="AA267" s="62"/>
      <c r="AB267" s="62"/>
    </row>
    <row r="268" spans="25:28" x14ac:dyDescent="0.2">
      <c r="Y268" s="62"/>
      <c r="Z268" s="62"/>
      <c r="AA268" s="62"/>
      <c r="AB268" s="62"/>
    </row>
    <row r="269" spans="25:28" x14ac:dyDescent="0.2">
      <c r="Y269" s="62"/>
      <c r="Z269" s="62"/>
      <c r="AA269" s="62"/>
      <c r="AB269" s="62"/>
    </row>
    <row r="270" spans="25:28" x14ac:dyDescent="0.2">
      <c r="Y270" s="62"/>
      <c r="Z270" s="62"/>
      <c r="AA270" s="62"/>
      <c r="AB270" s="62"/>
    </row>
    <row r="271" spans="25:28" x14ac:dyDescent="0.2">
      <c r="Y271" s="62"/>
      <c r="Z271" s="62"/>
      <c r="AA271" s="62"/>
      <c r="AB271" s="62"/>
    </row>
    <row r="272" spans="25:28" x14ac:dyDescent="0.2">
      <c r="Y272" s="62"/>
      <c r="Z272" s="62"/>
      <c r="AA272" s="62"/>
      <c r="AB272" s="62"/>
    </row>
    <row r="273" spans="25:28" x14ac:dyDescent="0.2">
      <c r="Y273" s="62"/>
      <c r="Z273" s="62"/>
      <c r="AA273" s="62"/>
      <c r="AB273" s="62"/>
    </row>
    <row r="274" spans="25:28" x14ac:dyDescent="0.2">
      <c r="Y274" s="62"/>
      <c r="Z274" s="62"/>
      <c r="AA274" s="62"/>
      <c r="AB274" s="62"/>
    </row>
    <row r="275" spans="25:28" x14ac:dyDescent="0.2">
      <c r="Y275" s="62"/>
      <c r="Z275" s="62"/>
      <c r="AA275" s="62"/>
      <c r="AB275" s="62"/>
    </row>
    <row r="276" spans="25:28" x14ac:dyDescent="0.2">
      <c r="Y276" s="62"/>
      <c r="Z276" s="62"/>
      <c r="AA276" s="62"/>
      <c r="AB276" s="62"/>
    </row>
    <row r="277" spans="25:28" x14ac:dyDescent="0.2">
      <c r="Y277" s="62"/>
      <c r="Z277" s="62"/>
      <c r="AA277" s="62"/>
      <c r="AB277" s="62"/>
    </row>
    <row r="278" spans="25:28" x14ac:dyDescent="0.2">
      <c r="Y278" s="62"/>
      <c r="Z278" s="62"/>
      <c r="AA278" s="62"/>
      <c r="AB278" s="62"/>
    </row>
    <row r="279" spans="25:28" x14ac:dyDescent="0.2">
      <c r="Y279" s="62"/>
      <c r="Z279" s="62"/>
      <c r="AA279" s="62"/>
      <c r="AB279" s="62"/>
    </row>
    <row r="280" spans="25:28" x14ac:dyDescent="0.2">
      <c r="Y280" s="62"/>
      <c r="Z280" s="62"/>
      <c r="AA280" s="62"/>
      <c r="AB280" s="62"/>
    </row>
    <row r="281" spans="25:28" x14ac:dyDescent="0.2">
      <c r="Y281" s="62"/>
      <c r="Z281" s="62"/>
      <c r="AA281" s="62"/>
      <c r="AB281" s="62"/>
    </row>
    <row r="282" spans="25:28" x14ac:dyDescent="0.2">
      <c r="Y282" s="62"/>
      <c r="Z282" s="62"/>
      <c r="AA282" s="62"/>
      <c r="AB282" s="62"/>
    </row>
    <row r="283" spans="25:28" x14ac:dyDescent="0.2">
      <c r="Y283" s="62"/>
      <c r="Z283" s="62"/>
      <c r="AA283" s="62"/>
      <c r="AB283" s="62"/>
    </row>
    <row r="284" spans="25:28" x14ac:dyDescent="0.2">
      <c r="Y284" s="62"/>
      <c r="Z284" s="62"/>
      <c r="AA284" s="62"/>
      <c r="AB284" s="62"/>
    </row>
    <row r="285" spans="25:28" x14ac:dyDescent="0.2">
      <c r="Y285" s="62"/>
      <c r="Z285" s="62"/>
      <c r="AA285" s="62"/>
      <c r="AB285" s="62"/>
    </row>
    <row r="286" spans="25:28" x14ac:dyDescent="0.2">
      <c r="Y286" s="62"/>
      <c r="Z286" s="62"/>
      <c r="AA286" s="62"/>
      <c r="AB286" s="62"/>
    </row>
    <row r="287" spans="25:28" x14ac:dyDescent="0.2">
      <c r="Y287" s="62"/>
      <c r="Z287" s="62"/>
      <c r="AA287" s="62"/>
      <c r="AB287" s="62"/>
    </row>
    <row r="288" spans="25:28" x14ac:dyDescent="0.2">
      <c r="Y288" s="62"/>
      <c r="Z288" s="62"/>
      <c r="AA288" s="62"/>
      <c r="AB288" s="62"/>
    </row>
    <row r="289" spans="25:28" x14ac:dyDescent="0.2">
      <c r="Y289" s="62"/>
      <c r="Z289" s="62"/>
      <c r="AA289" s="62"/>
      <c r="AB289" s="62"/>
    </row>
    <row r="290" spans="25:28" x14ac:dyDescent="0.2">
      <c r="Y290" s="62"/>
      <c r="Z290" s="62"/>
      <c r="AA290" s="62"/>
      <c r="AB290" s="62"/>
    </row>
    <row r="291" spans="25:28" x14ac:dyDescent="0.2">
      <c r="Y291" s="62"/>
      <c r="Z291" s="62"/>
      <c r="AA291" s="62"/>
      <c r="AB291" s="62"/>
    </row>
    <row r="292" spans="25:28" x14ac:dyDescent="0.2">
      <c r="Y292" s="62"/>
      <c r="Z292" s="62"/>
      <c r="AA292" s="62"/>
      <c r="AB292" s="62"/>
    </row>
    <row r="293" spans="25:28" x14ac:dyDescent="0.2">
      <c r="Y293" s="62"/>
      <c r="Z293" s="62"/>
      <c r="AA293" s="62"/>
      <c r="AB293" s="62"/>
    </row>
    <row r="294" spans="25:28" x14ac:dyDescent="0.2">
      <c r="Y294" s="62"/>
      <c r="Z294" s="62"/>
      <c r="AA294" s="62"/>
      <c r="AB294" s="62"/>
    </row>
    <row r="295" spans="25:28" x14ac:dyDescent="0.2">
      <c r="Y295" s="62"/>
      <c r="Z295" s="62"/>
      <c r="AA295" s="62"/>
      <c r="AB295" s="62"/>
    </row>
    <row r="296" spans="25:28" x14ac:dyDescent="0.2">
      <c r="Y296" s="62"/>
      <c r="Z296" s="62"/>
      <c r="AA296" s="62"/>
      <c r="AB296" s="62"/>
    </row>
    <row r="297" spans="25:28" x14ac:dyDescent="0.2">
      <c r="Y297" s="62"/>
      <c r="Z297" s="62"/>
      <c r="AA297" s="62"/>
      <c r="AB297" s="62"/>
    </row>
    <row r="298" spans="25:28" x14ac:dyDescent="0.2">
      <c r="Y298" s="62"/>
      <c r="Z298" s="62"/>
      <c r="AA298" s="62"/>
      <c r="AB298" s="62"/>
    </row>
    <row r="299" spans="25:28" x14ac:dyDescent="0.2">
      <c r="Y299" s="62"/>
      <c r="Z299" s="62"/>
      <c r="AA299" s="62"/>
      <c r="AB299" s="62"/>
    </row>
    <row r="300" spans="25:28" x14ac:dyDescent="0.2">
      <c r="Y300" s="62"/>
      <c r="Z300" s="62"/>
      <c r="AA300" s="62"/>
      <c r="AB300" s="62"/>
    </row>
    <row r="301" spans="25:28" x14ac:dyDescent="0.2">
      <c r="Y301" s="62"/>
      <c r="Z301" s="62"/>
      <c r="AA301" s="62"/>
      <c r="AB301" s="62"/>
    </row>
    <row r="302" spans="25:28" x14ac:dyDescent="0.2">
      <c r="Y302" s="62"/>
      <c r="Z302" s="62"/>
      <c r="AA302" s="62"/>
      <c r="AB302" s="62"/>
    </row>
    <row r="303" spans="25:28" x14ac:dyDescent="0.2">
      <c r="Y303" s="62"/>
      <c r="Z303" s="62"/>
      <c r="AA303" s="62"/>
      <c r="AB303" s="62"/>
    </row>
    <row r="304" spans="25:28" x14ac:dyDescent="0.2">
      <c r="Y304" s="62"/>
      <c r="Z304" s="62"/>
      <c r="AA304" s="62"/>
      <c r="AB304" s="62"/>
    </row>
    <row r="305" spans="25:28" x14ac:dyDescent="0.2">
      <c r="Y305" s="62"/>
      <c r="Z305" s="62"/>
      <c r="AA305" s="62"/>
      <c r="AB305" s="62"/>
    </row>
    <row r="306" spans="25:28" x14ac:dyDescent="0.2">
      <c r="Y306" s="62"/>
      <c r="Z306" s="62"/>
      <c r="AA306" s="62"/>
      <c r="AB306" s="62"/>
    </row>
    <row r="307" spans="25:28" x14ac:dyDescent="0.2">
      <c r="Y307" s="62"/>
      <c r="Z307" s="62"/>
      <c r="AA307" s="62"/>
      <c r="AB307" s="62"/>
    </row>
    <row r="308" spans="25:28" x14ac:dyDescent="0.2">
      <c r="Y308" s="62"/>
      <c r="Z308" s="62"/>
      <c r="AA308" s="62"/>
      <c r="AB308" s="62"/>
    </row>
    <row r="309" spans="25:28" x14ac:dyDescent="0.2">
      <c r="Y309" s="62"/>
      <c r="Z309" s="62"/>
      <c r="AA309" s="62"/>
      <c r="AB309" s="62"/>
    </row>
    <row r="310" spans="25:28" x14ac:dyDescent="0.2">
      <c r="Y310" s="62"/>
      <c r="Z310" s="62"/>
      <c r="AA310" s="62"/>
      <c r="AB310" s="62"/>
    </row>
    <row r="311" spans="25:28" x14ac:dyDescent="0.2">
      <c r="Y311" s="62"/>
      <c r="Z311" s="62"/>
      <c r="AA311" s="62"/>
      <c r="AB311" s="62"/>
    </row>
    <row r="312" spans="25:28" x14ac:dyDescent="0.2">
      <c r="Y312" s="62"/>
      <c r="Z312" s="62"/>
      <c r="AA312" s="62"/>
      <c r="AB312" s="62"/>
    </row>
    <row r="313" spans="25:28" x14ac:dyDescent="0.2">
      <c r="Y313" s="62"/>
      <c r="Z313" s="62"/>
      <c r="AA313" s="62"/>
      <c r="AB313" s="62"/>
    </row>
    <row r="314" spans="25:28" x14ac:dyDescent="0.2">
      <c r="Y314" s="62"/>
      <c r="Z314" s="62"/>
      <c r="AA314" s="62"/>
      <c r="AB314" s="62"/>
    </row>
    <row r="315" spans="25:28" x14ac:dyDescent="0.2">
      <c r="Y315" s="62"/>
      <c r="Z315" s="62"/>
      <c r="AA315" s="62"/>
      <c r="AB315" s="62"/>
    </row>
    <row r="316" spans="25:28" x14ac:dyDescent="0.2">
      <c r="Y316" s="62"/>
      <c r="Z316" s="62"/>
      <c r="AA316" s="62"/>
      <c r="AB316" s="62"/>
    </row>
    <row r="317" spans="25:28" x14ac:dyDescent="0.2">
      <c r="Y317" s="62"/>
      <c r="Z317" s="62"/>
      <c r="AA317" s="62"/>
      <c r="AB317" s="62"/>
    </row>
    <row r="318" spans="25:28" x14ac:dyDescent="0.2">
      <c r="Y318" s="62"/>
      <c r="Z318" s="62"/>
      <c r="AA318" s="62"/>
      <c r="AB318" s="62"/>
    </row>
    <row r="319" spans="25:28" x14ac:dyDescent="0.2">
      <c r="Y319" s="62"/>
      <c r="Z319" s="62"/>
      <c r="AA319" s="62"/>
      <c r="AB319" s="62"/>
    </row>
    <row r="320" spans="25:28" x14ac:dyDescent="0.2">
      <c r="Y320" s="62"/>
      <c r="Z320" s="62"/>
      <c r="AA320" s="62"/>
      <c r="AB320" s="62"/>
    </row>
    <row r="321" spans="25:28" x14ac:dyDescent="0.2">
      <c r="Y321" s="62"/>
      <c r="Z321" s="62"/>
      <c r="AA321" s="62"/>
      <c r="AB321" s="62"/>
    </row>
    <row r="322" spans="25:28" x14ac:dyDescent="0.2">
      <c r="Y322" s="62"/>
      <c r="Z322" s="62"/>
      <c r="AA322" s="62"/>
      <c r="AB322" s="62"/>
    </row>
    <row r="323" spans="25:28" x14ac:dyDescent="0.2">
      <c r="Y323" s="62"/>
      <c r="Z323" s="62"/>
      <c r="AA323" s="62"/>
      <c r="AB323" s="62"/>
    </row>
    <row r="324" spans="25:28" x14ac:dyDescent="0.2">
      <c r="Y324" s="62"/>
      <c r="Z324" s="62"/>
      <c r="AA324" s="62"/>
      <c r="AB324" s="62"/>
    </row>
    <row r="325" spans="25:28" x14ac:dyDescent="0.2">
      <c r="Y325" s="62"/>
      <c r="Z325" s="62"/>
      <c r="AA325" s="62"/>
      <c r="AB325" s="62"/>
    </row>
    <row r="326" spans="25:28" x14ac:dyDescent="0.2">
      <c r="Y326" s="62"/>
      <c r="Z326" s="62"/>
      <c r="AA326" s="62"/>
      <c r="AB326" s="62"/>
    </row>
    <row r="327" spans="25:28" x14ac:dyDescent="0.2">
      <c r="Y327" s="62"/>
      <c r="Z327" s="62"/>
      <c r="AA327" s="62"/>
      <c r="AB327" s="62"/>
    </row>
    <row r="328" spans="25:28" x14ac:dyDescent="0.2">
      <c r="Y328" s="62"/>
      <c r="Z328" s="62"/>
      <c r="AA328" s="62"/>
      <c r="AB328" s="62"/>
    </row>
    <row r="329" spans="25:28" x14ac:dyDescent="0.2">
      <c r="Y329" s="62"/>
      <c r="Z329" s="62"/>
      <c r="AA329" s="62"/>
      <c r="AB329" s="62"/>
    </row>
    <row r="330" spans="25:28" x14ac:dyDescent="0.2">
      <c r="Y330" s="62"/>
      <c r="Z330" s="62"/>
      <c r="AA330" s="62"/>
      <c r="AB330" s="62"/>
    </row>
    <row r="331" spans="25:28" x14ac:dyDescent="0.2">
      <c r="Y331" s="62"/>
      <c r="Z331" s="62"/>
      <c r="AA331" s="62"/>
      <c r="AB331" s="62"/>
    </row>
    <row r="332" spans="25:28" x14ac:dyDescent="0.2">
      <c r="Y332" s="62"/>
      <c r="Z332" s="62"/>
      <c r="AA332" s="62"/>
      <c r="AB332" s="62"/>
    </row>
    <row r="333" spans="25:28" x14ac:dyDescent="0.2">
      <c r="Y333" s="62"/>
      <c r="Z333" s="62"/>
      <c r="AA333" s="62"/>
      <c r="AB333" s="62"/>
    </row>
    <row r="334" spans="25:28" x14ac:dyDescent="0.2">
      <c r="Y334" s="62"/>
      <c r="Z334" s="62"/>
      <c r="AA334" s="62"/>
      <c r="AB334" s="62"/>
    </row>
    <row r="335" spans="25:28" x14ac:dyDescent="0.2">
      <c r="Y335" s="62"/>
      <c r="Z335" s="62"/>
      <c r="AA335" s="62"/>
      <c r="AB335" s="62"/>
    </row>
    <row r="336" spans="25:28" x14ac:dyDescent="0.2">
      <c r="Y336" s="62"/>
      <c r="Z336" s="62"/>
      <c r="AA336" s="62"/>
      <c r="AB336" s="62"/>
    </row>
    <row r="337" spans="25:28" x14ac:dyDescent="0.2">
      <c r="Y337" s="62"/>
      <c r="Z337" s="62"/>
      <c r="AA337" s="62"/>
      <c r="AB337" s="62"/>
    </row>
    <row r="338" spans="25:28" x14ac:dyDescent="0.2">
      <c r="Y338" s="62"/>
      <c r="Z338" s="62"/>
      <c r="AA338" s="62"/>
      <c r="AB338" s="62"/>
    </row>
    <row r="339" spans="25:28" x14ac:dyDescent="0.2">
      <c r="Y339" s="62"/>
      <c r="Z339" s="62"/>
      <c r="AA339" s="62"/>
      <c r="AB339" s="62"/>
    </row>
    <row r="340" spans="25:28" x14ac:dyDescent="0.2">
      <c r="Y340" s="62"/>
      <c r="Z340" s="62"/>
      <c r="AA340" s="62"/>
      <c r="AB340" s="62"/>
    </row>
    <row r="341" spans="25:28" x14ac:dyDescent="0.2">
      <c r="Y341" s="62"/>
      <c r="Z341" s="62"/>
      <c r="AA341" s="62"/>
      <c r="AB341" s="62"/>
    </row>
    <row r="342" spans="25:28" x14ac:dyDescent="0.2">
      <c r="Y342" s="62"/>
      <c r="Z342" s="62"/>
      <c r="AA342" s="62"/>
      <c r="AB342" s="62"/>
    </row>
    <row r="343" spans="25:28" x14ac:dyDescent="0.2">
      <c r="Y343" s="62"/>
      <c r="Z343" s="62"/>
      <c r="AA343" s="62"/>
      <c r="AB343" s="62"/>
    </row>
    <row r="344" spans="25:28" x14ac:dyDescent="0.2">
      <c r="Y344" s="62"/>
      <c r="Z344" s="62"/>
      <c r="AA344" s="62"/>
      <c r="AB344" s="62"/>
    </row>
    <row r="345" spans="25:28" x14ac:dyDescent="0.2">
      <c r="Y345" s="62"/>
      <c r="Z345" s="62"/>
      <c r="AA345" s="62"/>
      <c r="AB345" s="62"/>
    </row>
    <row r="346" spans="25:28" x14ac:dyDescent="0.2">
      <c r="Y346" s="62"/>
      <c r="Z346" s="62"/>
      <c r="AA346" s="62"/>
      <c r="AB346" s="62"/>
    </row>
    <row r="347" spans="25:28" x14ac:dyDescent="0.2">
      <c r="Y347" s="62"/>
      <c r="Z347" s="62"/>
      <c r="AA347" s="62"/>
      <c r="AB347" s="62"/>
    </row>
    <row r="348" spans="25:28" x14ac:dyDescent="0.2">
      <c r="Y348" s="62"/>
      <c r="Z348" s="62"/>
      <c r="AA348" s="62"/>
      <c r="AB348" s="62"/>
    </row>
    <row r="349" spans="25:28" x14ac:dyDescent="0.2">
      <c r="Y349" s="62"/>
      <c r="Z349" s="62"/>
      <c r="AA349" s="62"/>
      <c r="AB349" s="62"/>
    </row>
    <row r="350" spans="25:28" x14ac:dyDescent="0.2">
      <c r="Y350" s="62"/>
      <c r="Z350" s="62"/>
      <c r="AA350" s="62"/>
      <c r="AB350" s="62"/>
    </row>
    <row r="351" spans="25:28" x14ac:dyDescent="0.2">
      <c r="Y351" s="62"/>
      <c r="Z351" s="62"/>
      <c r="AA351" s="62"/>
      <c r="AB351" s="62"/>
    </row>
    <row r="352" spans="25:28" x14ac:dyDescent="0.2">
      <c r="Y352" s="62"/>
      <c r="Z352" s="62"/>
      <c r="AA352" s="62"/>
      <c r="AB352" s="62"/>
    </row>
    <row r="353" spans="25:28" x14ac:dyDescent="0.2">
      <c r="Y353" s="62"/>
      <c r="Z353" s="62"/>
      <c r="AA353" s="62"/>
      <c r="AB353" s="62"/>
    </row>
    <row r="354" spans="25:28" x14ac:dyDescent="0.2">
      <c r="Y354" s="62"/>
      <c r="Z354" s="62"/>
      <c r="AA354" s="62"/>
      <c r="AB354" s="62"/>
    </row>
    <row r="355" spans="25:28" x14ac:dyDescent="0.2">
      <c r="Y355" s="62"/>
      <c r="Z355" s="62"/>
      <c r="AA355" s="62"/>
      <c r="AB355" s="62"/>
    </row>
    <row r="356" spans="25:28" x14ac:dyDescent="0.2">
      <c r="Y356" s="62"/>
      <c r="Z356" s="62"/>
      <c r="AA356" s="62"/>
      <c r="AB356" s="62"/>
    </row>
    <row r="357" spans="25:28" x14ac:dyDescent="0.2">
      <c r="Y357" s="62"/>
      <c r="Z357" s="62"/>
      <c r="AA357" s="62"/>
      <c r="AB357" s="62"/>
    </row>
    <row r="358" spans="25:28" x14ac:dyDescent="0.2">
      <c r="Y358" s="62"/>
      <c r="Z358" s="62"/>
      <c r="AA358" s="62"/>
      <c r="AB358" s="62"/>
    </row>
    <row r="359" spans="25:28" x14ac:dyDescent="0.2">
      <c r="Y359" s="62"/>
      <c r="Z359" s="62"/>
      <c r="AA359" s="62"/>
      <c r="AB359" s="62"/>
    </row>
    <row r="360" spans="25:28" x14ac:dyDescent="0.2">
      <c r="Y360" s="62"/>
      <c r="Z360" s="62"/>
      <c r="AA360" s="62"/>
      <c r="AB360" s="62"/>
    </row>
    <row r="361" spans="25:28" x14ac:dyDescent="0.2">
      <c r="Y361" s="62"/>
      <c r="Z361" s="62"/>
      <c r="AA361" s="62"/>
      <c r="AB361" s="62"/>
    </row>
    <row r="362" spans="25:28" x14ac:dyDescent="0.2">
      <c r="Y362" s="62"/>
      <c r="Z362" s="62"/>
      <c r="AA362" s="62"/>
      <c r="AB362" s="62"/>
    </row>
    <row r="363" spans="25:28" x14ac:dyDescent="0.2">
      <c r="Y363" s="62"/>
      <c r="Z363" s="62"/>
      <c r="AA363" s="62"/>
      <c r="AB363" s="62"/>
    </row>
    <row r="364" spans="25:28" x14ac:dyDescent="0.2">
      <c r="Y364" s="62"/>
      <c r="Z364" s="62"/>
      <c r="AA364" s="62"/>
      <c r="AB364" s="62"/>
    </row>
    <row r="365" spans="25:28" x14ac:dyDescent="0.2">
      <c r="Y365" s="62"/>
      <c r="Z365" s="62"/>
      <c r="AA365" s="62"/>
      <c r="AB365" s="62"/>
    </row>
    <row r="366" spans="25:28" x14ac:dyDescent="0.2">
      <c r="Y366" s="62"/>
      <c r="Z366" s="62"/>
      <c r="AA366" s="62"/>
      <c r="AB366" s="62"/>
    </row>
    <row r="367" spans="25:28" x14ac:dyDescent="0.2">
      <c r="Y367" s="62"/>
      <c r="Z367" s="62"/>
      <c r="AA367" s="62"/>
      <c r="AB367" s="62"/>
    </row>
    <row r="368" spans="25:28" x14ac:dyDescent="0.2">
      <c r="Y368" s="62"/>
      <c r="Z368" s="62"/>
      <c r="AA368" s="62"/>
      <c r="AB368" s="62"/>
    </row>
    <row r="369" spans="25:28" x14ac:dyDescent="0.2">
      <c r="Y369" s="62"/>
      <c r="Z369" s="62"/>
      <c r="AA369" s="62"/>
      <c r="AB369" s="62"/>
    </row>
    <row r="370" spans="25:28" x14ac:dyDescent="0.2">
      <c r="Y370" s="62"/>
      <c r="Z370" s="62"/>
      <c r="AA370" s="62"/>
      <c r="AB370" s="62"/>
    </row>
    <row r="371" spans="25:28" x14ac:dyDescent="0.2">
      <c r="Y371" s="62"/>
      <c r="Z371" s="62"/>
      <c r="AA371" s="62"/>
      <c r="AB371" s="62"/>
    </row>
    <row r="372" spans="25:28" x14ac:dyDescent="0.2">
      <c r="Y372" s="62"/>
      <c r="Z372" s="62"/>
      <c r="AA372" s="62"/>
      <c r="AB372" s="62"/>
    </row>
    <row r="373" spans="25:28" x14ac:dyDescent="0.2">
      <c r="Y373" s="62"/>
      <c r="Z373" s="62"/>
      <c r="AA373" s="62"/>
      <c r="AB373" s="62"/>
    </row>
    <row r="374" spans="25:28" x14ac:dyDescent="0.2">
      <c r="Y374" s="62"/>
      <c r="Z374" s="62"/>
      <c r="AA374" s="62"/>
      <c r="AB374" s="62"/>
    </row>
    <row r="375" spans="25:28" x14ac:dyDescent="0.2">
      <c r="Y375" s="62"/>
      <c r="Z375" s="62"/>
      <c r="AA375" s="62"/>
      <c r="AB375" s="62"/>
    </row>
    <row r="376" spans="25:28" x14ac:dyDescent="0.2">
      <c r="Y376" s="62"/>
      <c r="Z376" s="62"/>
      <c r="AA376" s="62"/>
      <c r="AB376" s="62"/>
    </row>
    <row r="377" spans="25:28" x14ac:dyDescent="0.2">
      <c r="Y377" s="62"/>
      <c r="Z377" s="62"/>
      <c r="AA377" s="62"/>
      <c r="AB377" s="62"/>
    </row>
    <row r="378" spans="25:28" x14ac:dyDescent="0.2">
      <c r="Y378" s="62"/>
      <c r="Z378" s="62"/>
      <c r="AA378" s="62"/>
      <c r="AB378" s="62"/>
    </row>
    <row r="379" spans="25:28" x14ac:dyDescent="0.2">
      <c r="Y379" s="62"/>
      <c r="Z379" s="62"/>
      <c r="AA379" s="62"/>
      <c r="AB379" s="62"/>
    </row>
    <row r="380" spans="25:28" x14ac:dyDescent="0.2">
      <c r="Y380" s="62"/>
      <c r="Z380" s="62"/>
      <c r="AA380" s="62"/>
      <c r="AB380" s="62"/>
    </row>
    <row r="381" spans="25:28" x14ac:dyDescent="0.2">
      <c r="Y381" s="62"/>
      <c r="Z381" s="62"/>
      <c r="AA381" s="62"/>
      <c r="AB381" s="62"/>
    </row>
    <row r="382" spans="25:28" x14ac:dyDescent="0.2">
      <c r="Y382" s="62"/>
      <c r="Z382" s="62"/>
      <c r="AA382" s="62"/>
      <c r="AB382" s="62"/>
    </row>
    <row r="383" spans="25:28" x14ac:dyDescent="0.2">
      <c r="Y383" s="62"/>
      <c r="Z383" s="62"/>
      <c r="AA383" s="62"/>
      <c r="AB383" s="62"/>
    </row>
    <row r="384" spans="25:28" x14ac:dyDescent="0.2">
      <c r="Y384" s="62"/>
      <c r="Z384" s="62"/>
      <c r="AA384" s="62"/>
      <c r="AB384" s="62"/>
    </row>
    <row r="385" spans="25:28" x14ac:dyDescent="0.2">
      <c r="Y385" s="62"/>
      <c r="Z385" s="62"/>
      <c r="AA385" s="62"/>
      <c r="AB385" s="62"/>
    </row>
    <row r="386" spans="25:28" x14ac:dyDescent="0.2">
      <c r="Y386" s="62"/>
      <c r="Z386" s="62"/>
      <c r="AA386" s="62"/>
      <c r="AB386" s="62"/>
    </row>
    <row r="387" spans="25:28" x14ac:dyDescent="0.2">
      <c r="Y387" s="62"/>
      <c r="Z387" s="62"/>
      <c r="AA387" s="62"/>
      <c r="AB387" s="62"/>
    </row>
    <row r="388" spans="25:28" x14ac:dyDescent="0.2">
      <c r="Y388" s="62"/>
      <c r="Z388" s="62"/>
      <c r="AA388" s="62"/>
      <c r="AB388" s="62"/>
    </row>
    <row r="389" spans="25:28" x14ac:dyDescent="0.2">
      <c r="Y389" s="62"/>
      <c r="Z389" s="62"/>
      <c r="AA389" s="62"/>
      <c r="AB389" s="62"/>
    </row>
    <row r="390" spans="25:28" x14ac:dyDescent="0.2">
      <c r="Y390" s="62"/>
      <c r="Z390" s="62"/>
      <c r="AA390" s="62"/>
      <c r="AB390" s="62"/>
    </row>
    <row r="391" spans="25:28" x14ac:dyDescent="0.2">
      <c r="Y391" s="62"/>
      <c r="Z391" s="62"/>
      <c r="AA391" s="62"/>
      <c r="AB391" s="62"/>
    </row>
    <row r="392" spans="25:28" x14ac:dyDescent="0.2">
      <c r="Y392" s="62"/>
      <c r="Z392" s="62"/>
      <c r="AA392" s="62"/>
      <c r="AB392" s="62"/>
    </row>
    <row r="393" spans="25:28" x14ac:dyDescent="0.2">
      <c r="Y393" s="62"/>
      <c r="Z393" s="62"/>
      <c r="AA393" s="62"/>
      <c r="AB393" s="62"/>
    </row>
    <row r="394" spans="25:28" x14ac:dyDescent="0.2">
      <c r="Y394" s="62"/>
      <c r="Z394" s="62"/>
      <c r="AA394" s="62"/>
      <c r="AB394" s="62"/>
    </row>
    <row r="395" spans="25:28" x14ac:dyDescent="0.2">
      <c r="Y395" s="62"/>
      <c r="Z395" s="62"/>
      <c r="AA395" s="62"/>
      <c r="AB395" s="62"/>
    </row>
    <row r="396" spans="25:28" x14ac:dyDescent="0.2">
      <c r="Y396" s="62"/>
      <c r="Z396" s="62"/>
      <c r="AA396" s="62"/>
      <c r="AB396" s="62"/>
    </row>
    <row r="397" spans="25:28" x14ac:dyDescent="0.2">
      <c r="Y397" s="62"/>
      <c r="Z397" s="62"/>
      <c r="AA397" s="62"/>
      <c r="AB397" s="62"/>
    </row>
    <row r="398" spans="25:28" x14ac:dyDescent="0.2">
      <c r="Y398" s="62"/>
      <c r="Z398" s="62"/>
      <c r="AA398" s="62"/>
      <c r="AB398" s="62"/>
    </row>
    <row r="399" spans="25:28" x14ac:dyDescent="0.2">
      <c r="Y399" s="62"/>
      <c r="Z399" s="62"/>
      <c r="AA399" s="62"/>
      <c r="AB399" s="62"/>
    </row>
    <row r="400" spans="25:28" x14ac:dyDescent="0.2">
      <c r="Y400" s="62"/>
      <c r="Z400" s="62"/>
      <c r="AA400" s="62"/>
      <c r="AB400" s="62"/>
    </row>
    <row r="401" spans="25:28" x14ac:dyDescent="0.2">
      <c r="Y401" s="62"/>
      <c r="Z401" s="62"/>
      <c r="AA401" s="62"/>
      <c r="AB401" s="62"/>
    </row>
    <row r="402" spans="25:28" x14ac:dyDescent="0.2">
      <c r="Y402" s="62"/>
      <c r="Z402" s="62"/>
      <c r="AA402" s="62"/>
      <c r="AB402" s="62"/>
    </row>
    <row r="403" spans="25:28" x14ac:dyDescent="0.2">
      <c r="Y403" s="62"/>
      <c r="Z403" s="62"/>
      <c r="AA403" s="62"/>
      <c r="AB403" s="62"/>
    </row>
    <row r="404" spans="25:28" x14ac:dyDescent="0.2">
      <c r="Y404" s="62"/>
      <c r="Z404" s="62"/>
      <c r="AA404" s="62"/>
      <c r="AB404" s="62"/>
    </row>
    <row r="405" spans="25:28" x14ac:dyDescent="0.2">
      <c r="Y405" s="62"/>
      <c r="Z405" s="62"/>
      <c r="AA405" s="62"/>
      <c r="AB405" s="62"/>
    </row>
    <row r="406" spans="25:28" x14ac:dyDescent="0.2">
      <c r="Y406" s="62"/>
      <c r="Z406" s="62"/>
      <c r="AA406" s="62"/>
      <c r="AB406" s="62"/>
    </row>
    <row r="407" spans="25:28" x14ac:dyDescent="0.2">
      <c r="Y407" s="62"/>
      <c r="Z407" s="62"/>
      <c r="AA407" s="62"/>
      <c r="AB407" s="62"/>
    </row>
    <row r="408" spans="25:28" x14ac:dyDescent="0.2">
      <c r="Y408" s="62"/>
      <c r="Z408" s="62"/>
      <c r="AA408" s="62"/>
      <c r="AB408" s="62"/>
    </row>
    <row r="409" spans="25:28" x14ac:dyDescent="0.2">
      <c r="Y409" s="62"/>
      <c r="Z409" s="62"/>
      <c r="AA409" s="62"/>
      <c r="AB409" s="62"/>
    </row>
    <row r="410" spans="25:28" x14ac:dyDescent="0.2">
      <c r="Y410" s="62"/>
      <c r="Z410" s="62"/>
      <c r="AA410" s="62"/>
      <c r="AB410" s="62"/>
    </row>
    <row r="411" spans="25:28" x14ac:dyDescent="0.2">
      <c r="Y411" s="62"/>
      <c r="Z411" s="62"/>
      <c r="AA411" s="62"/>
      <c r="AB411" s="62"/>
    </row>
    <row r="412" spans="25:28" x14ac:dyDescent="0.2">
      <c r="Y412" s="62"/>
      <c r="Z412" s="62"/>
      <c r="AA412" s="62"/>
      <c r="AB412" s="62"/>
    </row>
    <row r="413" spans="25:28" x14ac:dyDescent="0.2">
      <c r="Y413" s="62"/>
      <c r="Z413" s="62"/>
      <c r="AA413" s="62"/>
      <c r="AB413" s="62"/>
    </row>
    <row r="414" spans="25:28" x14ac:dyDescent="0.2">
      <c r="Y414" s="62"/>
      <c r="Z414" s="62"/>
      <c r="AA414" s="62"/>
      <c r="AB414" s="62"/>
    </row>
    <row r="415" spans="25:28" x14ac:dyDescent="0.2">
      <c r="Y415" s="62"/>
      <c r="Z415" s="62"/>
      <c r="AA415" s="62"/>
      <c r="AB415" s="62"/>
    </row>
    <row r="416" spans="25:28" x14ac:dyDescent="0.2">
      <c r="Y416" s="62"/>
      <c r="Z416" s="62"/>
      <c r="AA416" s="62"/>
      <c r="AB416" s="62"/>
    </row>
    <row r="417" spans="25:28" x14ac:dyDescent="0.2">
      <c r="Y417" s="62"/>
      <c r="Z417" s="62"/>
      <c r="AA417" s="62"/>
      <c r="AB417" s="62"/>
    </row>
    <row r="418" spans="25:28" x14ac:dyDescent="0.2">
      <c r="Y418" s="62"/>
      <c r="Z418" s="62"/>
      <c r="AA418" s="62"/>
      <c r="AB418" s="62"/>
    </row>
    <row r="419" spans="25:28" x14ac:dyDescent="0.2">
      <c r="Y419" s="62"/>
      <c r="Z419" s="62"/>
      <c r="AA419" s="62"/>
      <c r="AB419" s="62"/>
    </row>
    <row r="420" spans="25:28" x14ac:dyDescent="0.2">
      <c r="Y420" s="62"/>
      <c r="Z420" s="62"/>
      <c r="AA420" s="62"/>
      <c r="AB420" s="62"/>
    </row>
    <row r="421" spans="25:28" x14ac:dyDescent="0.2">
      <c r="Y421" s="62"/>
      <c r="Z421" s="62"/>
      <c r="AA421" s="62"/>
      <c r="AB421" s="62"/>
    </row>
    <row r="422" spans="25:28" x14ac:dyDescent="0.2">
      <c r="Y422" s="62"/>
      <c r="Z422" s="62"/>
      <c r="AA422" s="62"/>
      <c r="AB422" s="62"/>
    </row>
    <row r="423" spans="25:28" x14ac:dyDescent="0.2">
      <c r="Y423" s="62"/>
      <c r="Z423" s="62"/>
      <c r="AA423" s="62"/>
      <c r="AB423" s="62"/>
    </row>
    <row r="424" spans="25:28" x14ac:dyDescent="0.2">
      <c r="Y424" s="62"/>
      <c r="Z424" s="62"/>
      <c r="AA424" s="62"/>
      <c r="AB424" s="62"/>
    </row>
    <row r="425" spans="25:28" x14ac:dyDescent="0.2">
      <c r="Y425" s="62"/>
      <c r="Z425" s="62"/>
      <c r="AA425" s="62"/>
      <c r="AB425" s="62"/>
    </row>
    <row r="426" spans="25:28" x14ac:dyDescent="0.2">
      <c r="Y426" s="62"/>
      <c r="Z426" s="62"/>
      <c r="AA426" s="62"/>
      <c r="AB426" s="62"/>
    </row>
    <row r="427" spans="25:28" x14ac:dyDescent="0.2">
      <c r="Y427" s="62"/>
      <c r="Z427" s="62"/>
      <c r="AA427" s="62"/>
      <c r="AB427" s="62"/>
    </row>
    <row r="428" spans="25:28" x14ac:dyDescent="0.2">
      <c r="Y428" s="62"/>
      <c r="Z428" s="62"/>
      <c r="AA428" s="62"/>
      <c r="AB428" s="62"/>
    </row>
    <row r="429" spans="25:28" x14ac:dyDescent="0.2">
      <c r="Y429" s="62"/>
      <c r="Z429" s="62"/>
      <c r="AA429" s="62"/>
      <c r="AB429" s="62"/>
    </row>
    <row r="430" spans="25:28" x14ac:dyDescent="0.2">
      <c r="Y430" s="62"/>
      <c r="Z430" s="62"/>
      <c r="AA430" s="62"/>
      <c r="AB430" s="62"/>
    </row>
    <row r="431" spans="25:28" x14ac:dyDescent="0.2">
      <c r="Y431" s="62"/>
      <c r="Z431" s="62"/>
      <c r="AA431" s="62"/>
      <c r="AB431" s="62"/>
    </row>
    <row r="432" spans="25:28" x14ac:dyDescent="0.2">
      <c r="Y432" s="62"/>
      <c r="Z432" s="62"/>
      <c r="AA432" s="62"/>
      <c r="AB432" s="62"/>
    </row>
    <row r="433" spans="25:28" x14ac:dyDescent="0.2">
      <c r="Y433" s="62"/>
      <c r="Z433" s="62"/>
      <c r="AA433" s="62"/>
      <c r="AB433" s="62"/>
    </row>
    <row r="434" spans="25:28" x14ac:dyDescent="0.2">
      <c r="Y434" s="62"/>
      <c r="Z434" s="62"/>
      <c r="AA434" s="62"/>
      <c r="AB434" s="62"/>
    </row>
    <row r="435" spans="25:28" x14ac:dyDescent="0.2">
      <c r="Y435" s="62"/>
      <c r="Z435" s="62"/>
      <c r="AA435" s="62"/>
      <c r="AB435" s="62"/>
    </row>
    <row r="436" spans="25:28" x14ac:dyDescent="0.2">
      <c r="Y436" s="62"/>
      <c r="Z436" s="62"/>
      <c r="AA436" s="62"/>
      <c r="AB436" s="62"/>
    </row>
    <row r="437" spans="25:28" x14ac:dyDescent="0.2">
      <c r="Y437" s="62"/>
      <c r="Z437" s="62"/>
      <c r="AA437" s="62"/>
      <c r="AB437" s="62"/>
    </row>
    <row r="438" spans="25:28" x14ac:dyDescent="0.2">
      <c r="Y438" s="62"/>
      <c r="Z438" s="62"/>
      <c r="AA438" s="62"/>
      <c r="AB438" s="62"/>
    </row>
    <row r="439" spans="25:28" x14ac:dyDescent="0.2">
      <c r="Y439" s="62"/>
      <c r="Z439" s="62"/>
      <c r="AA439" s="62"/>
      <c r="AB439" s="62"/>
    </row>
    <row r="440" spans="25:28" x14ac:dyDescent="0.2">
      <c r="Y440" s="62"/>
      <c r="Z440" s="62"/>
      <c r="AA440" s="62"/>
      <c r="AB440" s="62"/>
    </row>
    <row r="441" spans="25:28" x14ac:dyDescent="0.2">
      <c r="Y441" s="62"/>
      <c r="Z441" s="62"/>
      <c r="AA441" s="62"/>
      <c r="AB441" s="62"/>
    </row>
    <row r="442" spans="25:28" x14ac:dyDescent="0.2">
      <c r="Y442" s="62"/>
      <c r="Z442" s="62"/>
      <c r="AA442" s="62"/>
      <c r="AB442" s="62"/>
    </row>
    <row r="443" spans="25:28" x14ac:dyDescent="0.2">
      <c r="Y443" s="62"/>
      <c r="Z443" s="62"/>
      <c r="AA443" s="62"/>
      <c r="AB443" s="62"/>
    </row>
    <row r="444" spans="25:28" x14ac:dyDescent="0.2">
      <c r="Y444" s="62"/>
      <c r="Z444" s="62"/>
      <c r="AA444" s="62"/>
      <c r="AB444" s="62"/>
    </row>
    <row r="445" spans="25:28" x14ac:dyDescent="0.2">
      <c r="Y445" s="62"/>
      <c r="Z445" s="62"/>
      <c r="AA445" s="62"/>
      <c r="AB445" s="62"/>
    </row>
    <row r="446" spans="25:28" x14ac:dyDescent="0.2">
      <c r="Y446" s="62"/>
      <c r="Z446" s="62"/>
      <c r="AA446" s="62"/>
      <c r="AB446" s="62"/>
    </row>
    <row r="447" spans="25:28" x14ac:dyDescent="0.2">
      <c r="Y447" s="62"/>
      <c r="Z447" s="62"/>
      <c r="AA447" s="62"/>
      <c r="AB447" s="62"/>
    </row>
    <row r="448" spans="25:28" x14ac:dyDescent="0.2">
      <c r="Y448" s="62"/>
      <c r="Z448" s="62"/>
      <c r="AA448" s="62"/>
      <c r="AB448" s="62"/>
    </row>
    <row r="449" spans="25:28" x14ac:dyDescent="0.2">
      <c r="Y449" s="62"/>
      <c r="Z449" s="62"/>
      <c r="AA449" s="62"/>
      <c r="AB449" s="62"/>
    </row>
    <row r="450" spans="25:28" x14ac:dyDescent="0.2">
      <c r="Y450" s="62"/>
      <c r="Z450" s="62"/>
      <c r="AA450" s="62"/>
      <c r="AB450" s="62"/>
    </row>
    <row r="451" spans="25:28" x14ac:dyDescent="0.2">
      <c r="Y451" s="62"/>
      <c r="Z451" s="62"/>
      <c r="AA451" s="62"/>
      <c r="AB451" s="62"/>
    </row>
    <row r="452" spans="25:28" x14ac:dyDescent="0.2">
      <c r="Y452" s="62"/>
      <c r="Z452" s="62"/>
      <c r="AA452" s="62"/>
      <c r="AB452" s="62"/>
    </row>
    <row r="453" spans="25:28" x14ac:dyDescent="0.2">
      <c r="Y453" s="62"/>
      <c r="Z453" s="62"/>
      <c r="AA453" s="62"/>
      <c r="AB453" s="62"/>
    </row>
    <row r="454" spans="25:28" x14ac:dyDescent="0.2">
      <c r="Y454" s="62"/>
      <c r="Z454" s="62"/>
      <c r="AA454" s="62"/>
      <c r="AB454" s="62"/>
    </row>
    <row r="455" spans="25:28" x14ac:dyDescent="0.2">
      <c r="Y455" s="62"/>
      <c r="Z455" s="62"/>
      <c r="AA455" s="62"/>
      <c r="AB455" s="62"/>
    </row>
    <row r="456" spans="25:28" x14ac:dyDescent="0.2">
      <c r="Y456" s="62"/>
      <c r="Z456" s="62"/>
      <c r="AA456" s="62"/>
      <c r="AB456" s="62"/>
    </row>
    <row r="457" spans="25:28" x14ac:dyDescent="0.2">
      <c r="Y457" s="62"/>
      <c r="Z457" s="62"/>
      <c r="AA457" s="62"/>
      <c r="AB457" s="62"/>
    </row>
    <row r="458" spans="25:28" x14ac:dyDescent="0.2">
      <c r="Y458" s="62"/>
      <c r="Z458" s="62"/>
      <c r="AA458" s="62"/>
      <c r="AB458" s="62"/>
    </row>
    <row r="459" spans="25:28" x14ac:dyDescent="0.2">
      <c r="Y459" s="62"/>
      <c r="Z459" s="62"/>
      <c r="AA459" s="62"/>
      <c r="AB459" s="62"/>
    </row>
    <row r="460" spans="25:28" x14ac:dyDescent="0.2">
      <c r="Y460" s="62"/>
      <c r="Z460" s="62"/>
      <c r="AA460" s="62"/>
      <c r="AB460" s="62"/>
    </row>
    <row r="461" spans="25:28" x14ac:dyDescent="0.2">
      <c r="Y461" s="62"/>
      <c r="Z461" s="62"/>
      <c r="AA461" s="62"/>
      <c r="AB461" s="62"/>
    </row>
    <row r="462" spans="25:28" x14ac:dyDescent="0.2">
      <c r="Y462" s="62"/>
      <c r="Z462" s="62"/>
      <c r="AA462" s="62"/>
      <c r="AB462" s="62"/>
    </row>
    <row r="463" spans="25:28" x14ac:dyDescent="0.2">
      <c r="Y463" s="62"/>
      <c r="Z463" s="62"/>
      <c r="AA463" s="62"/>
      <c r="AB463" s="62"/>
    </row>
    <row r="464" spans="25:28" x14ac:dyDescent="0.2">
      <c r="Y464" s="62"/>
      <c r="Z464" s="62"/>
      <c r="AA464" s="62"/>
      <c r="AB464" s="62"/>
    </row>
    <row r="465" spans="25:28" x14ac:dyDescent="0.2">
      <c r="Y465" s="62"/>
      <c r="Z465" s="62"/>
      <c r="AA465" s="62"/>
      <c r="AB465" s="62"/>
    </row>
    <row r="466" spans="25:28" x14ac:dyDescent="0.2">
      <c r="Y466" s="62"/>
      <c r="Z466" s="62"/>
      <c r="AA466" s="62"/>
      <c r="AB466" s="62"/>
    </row>
    <row r="467" spans="25:28" x14ac:dyDescent="0.2">
      <c r="Y467" s="62"/>
      <c r="Z467" s="62"/>
      <c r="AA467" s="62"/>
      <c r="AB467" s="62"/>
    </row>
    <row r="468" spans="25:28" x14ac:dyDescent="0.2">
      <c r="Y468" s="62"/>
      <c r="Z468" s="62"/>
      <c r="AA468" s="62"/>
      <c r="AB468" s="62"/>
    </row>
    <row r="469" spans="25:28" x14ac:dyDescent="0.2">
      <c r="Y469" s="62"/>
      <c r="Z469" s="62"/>
      <c r="AA469" s="62"/>
      <c r="AB469" s="62"/>
    </row>
    <row r="470" spans="25:28" x14ac:dyDescent="0.2">
      <c r="Y470" s="62"/>
      <c r="Z470" s="62"/>
      <c r="AA470" s="62"/>
      <c r="AB470" s="62"/>
    </row>
    <row r="471" spans="25:28" x14ac:dyDescent="0.2">
      <c r="Y471" s="62"/>
      <c r="Z471" s="62"/>
      <c r="AA471" s="62"/>
      <c r="AB471" s="62"/>
    </row>
    <row r="472" spans="25:28" x14ac:dyDescent="0.2">
      <c r="Y472" s="62"/>
      <c r="Z472" s="62"/>
      <c r="AA472" s="62"/>
      <c r="AB472" s="62"/>
    </row>
    <row r="473" spans="25:28" x14ac:dyDescent="0.2">
      <c r="Y473" s="62"/>
      <c r="Z473" s="62"/>
      <c r="AA473" s="62"/>
      <c r="AB473" s="62"/>
    </row>
    <row r="474" spans="25:28" x14ac:dyDescent="0.2">
      <c r="Y474" s="62"/>
      <c r="Z474" s="62"/>
      <c r="AA474" s="62"/>
      <c r="AB474" s="62"/>
    </row>
    <row r="475" spans="25:28" x14ac:dyDescent="0.2">
      <c r="Y475" s="62"/>
      <c r="Z475" s="62"/>
      <c r="AA475" s="62"/>
      <c r="AB475" s="62"/>
    </row>
    <row r="476" spans="25:28" x14ac:dyDescent="0.2">
      <c r="Y476" s="62"/>
      <c r="Z476" s="62"/>
      <c r="AA476" s="62"/>
      <c r="AB476" s="62"/>
    </row>
    <row r="477" spans="25:28" x14ac:dyDescent="0.2">
      <c r="Y477" s="62"/>
      <c r="Z477" s="62"/>
      <c r="AA477" s="62"/>
      <c r="AB477" s="62"/>
    </row>
    <row r="478" spans="25:28" x14ac:dyDescent="0.2">
      <c r="Y478" s="62"/>
      <c r="Z478" s="62"/>
      <c r="AA478" s="62"/>
      <c r="AB478" s="62"/>
    </row>
    <row r="479" spans="25:28" x14ac:dyDescent="0.2">
      <c r="Y479" s="62"/>
      <c r="Z479" s="62"/>
      <c r="AA479" s="62"/>
      <c r="AB479" s="62"/>
    </row>
    <row r="480" spans="25:28" x14ac:dyDescent="0.2">
      <c r="Y480" s="62"/>
      <c r="Z480" s="62"/>
      <c r="AA480" s="62"/>
      <c r="AB480" s="62"/>
    </row>
    <row r="481" spans="25:28" x14ac:dyDescent="0.2">
      <c r="Y481" s="62"/>
      <c r="Z481" s="62"/>
      <c r="AA481" s="62"/>
      <c r="AB481" s="62"/>
    </row>
    <row r="482" spans="25:28" x14ac:dyDescent="0.2">
      <c r="Y482" s="62"/>
      <c r="Z482" s="62"/>
      <c r="AA482" s="62"/>
      <c r="AB482" s="62"/>
    </row>
    <row r="483" spans="25:28" x14ac:dyDescent="0.2">
      <c r="Y483" s="62"/>
      <c r="Z483" s="62"/>
      <c r="AA483" s="62"/>
      <c r="AB483" s="62"/>
    </row>
    <row r="484" spans="25:28" x14ac:dyDescent="0.2">
      <c r="Y484" s="62"/>
      <c r="Z484" s="62"/>
      <c r="AA484" s="62"/>
      <c r="AB484" s="62"/>
    </row>
    <row r="485" spans="25:28" x14ac:dyDescent="0.2">
      <c r="Y485" s="62"/>
      <c r="Z485" s="62"/>
      <c r="AA485" s="62"/>
      <c r="AB485" s="62"/>
    </row>
    <row r="486" spans="25:28" x14ac:dyDescent="0.2">
      <c r="Y486" s="62"/>
      <c r="Z486" s="62"/>
      <c r="AA486" s="62"/>
      <c r="AB486" s="62"/>
    </row>
    <row r="487" spans="25:28" x14ac:dyDescent="0.2">
      <c r="Y487" s="62"/>
      <c r="Z487" s="62"/>
      <c r="AA487" s="62"/>
      <c r="AB487" s="62"/>
    </row>
    <row r="488" spans="25:28" x14ac:dyDescent="0.2">
      <c r="Y488" s="62"/>
      <c r="Z488" s="62"/>
      <c r="AA488" s="62"/>
      <c r="AB488" s="62"/>
    </row>
    <row r="489" spans="25:28" x14ac:dyDescent="0.2">
      <c r="Y489" s="62"/>
      <c r="Z489" s="62"/>
      <c r="AA489" s="62"/>
      <c r="AB489" s="62"/>
    </row>
    <row r="490" spans="25:28" x14ac:dyDescent="0.2">
      <c r="Y490" s="62"/>
      <c r="Z490" s="62"/>
      <c r="AA490" s="62"/>
      <c r="AB490" s="62"/>
    </row>
    <row r="491" spans="25:28" x14ac:dyDescent="0.2">
      <c r="Y491" s="62"/>
      <c r="Z491" s="62"/>
      <c r="AA491" s="62"/>
      <c r="AB491" s="62"/>
    </row>
    <row r="492" spans="25:28" x14ac:dyDescent="0.2">
      <c r="Y492" s="62"/>
      <c r="Z492" s="62"/>
      <c r="AA492" s="62"/>
      <c r="AB492" s="62"/>
    </row>
    <row r="493" spans="25:28" x14ac:dyDescent="0.2">
      <c r="Y493" s="62"/>
      <c r="Z493" s="62"/>
      <c r="AA493" s="62"/>
      <c r="AB493" s="62"/>
    </row>
    <row r="494" spans="25:28" x14ac:dyDescent="0.2">
      <c r="Y494" s="62"/>
      <c r="Z494" s="62"/>
      <c r="AA494" s="62"/>
      <c r="AB494" s="62"/>
    </row>
    <row r="495" spans="25:28" x14ac:dyDescent="0.2">
      <c r="Y495" s="62"/>
      <c r="Z495" s="62"/>
      <c r="AA495" s="62"/>
      <c r="AB495" s="62"/>
    </row>
    <row r="496" spans="25:28" x14ac:dyDescent="0.2">
      <c r="Y496" s="62"/>
      <c r="Z496" s="62"/>
      <c r="AA496" s="62"/>
      <c r="AB496" s="62"/>
    </row>
    <row r="497" spans="25:28" x14ac:dyDescent="0.2">
      <c r="Y497" s="62"/>
      <c r="Z497" s="62"/>
      <c r="AA497" s="62"/>
      <c r="AB497" s="62"/>
    </row>
    <row r="498" spans="25:28" x14ac:dyDescent="0.2">
      <c r="Y498" s="62"/>
      <c r="Z498" s="62"/>
      <c r="AA498" s="62"/>
      <c r="AB498" s="62"/>
    </row>
    <row r="499" spans="25:28" x14ac:dyDescent="0.2">
      <c r="Y499" s="62"/>
      <c r="Z499" s="62"/>
      <c r="AA499" s="62"/>
      <c r="AB499" s="62"/>
    </row>
    <row r="500" spans="25:28" x14ac:dyDescent="0.2">
      <c r="Y500" s="62"/>
      <c r="Z500" s="62"/>
      <c r="AA500" s="62"/>
      <c r="AB500" s="62"/>
    </row>
    <row r="501" spans="25:28" x14ac:dyDescent="0.2">
      <c r="Y501" s="62"/>
      <c r="Z501" s="62"/>
      <c r="AA501" s="62"/>
      <c r="AB501" s="62"/>
    </row>
    <row r="502" spans="25:28" x14ac:dyDescent="0.2">
      <c r="Y502" s="62"/>
      <c r="Z502" s="62"/>
      <c r="AA502" s="62"/>
      <c r="AB502" s="62"/>
    </row>
    <row r="503" spans="25:28" x14ac:dyDescent="0.2">
      <c r="Y503" s="62"/>
      <c r="Z503" s="62"/>
      <c r="AA503" s="62"/>
      <c r="AB503" s="62"/>
    </row>
    <row r="504" spans="25:28" x14ac:dyDescent="0.2">
      <c r="Y504" s="62"/>
      <c r="Z504" s="62"/>
      <c r="AA504" s="62"/>
      <c r="AB504" s="62"/>
    </row>
    <row r="505" spans="25:28" x14ac:dyDescent="0.2">
      <c r="Y505" s="62"/>
      <c r="Z505" s="62"/>
      <c r="AA505" s="62"/>
      <c r="AB505" s="62"/>
    </row>
    <row r="506" spans="25:28" x14ac:dyDescent="0.2">
      <c r="Y506" s="62"/>
      <c r="Z506" s="62"/>
      <c r="AA506" s="62"/>
      <c r="AB506" s="62"/>
    </row>
    <row r="507" spans="25:28" x14ac:dyDescent="0.2">
      <c r="Y507" s="62"/>
      <c r="Z507" s="62"/>
      <c r="AA507" s="62"/>
      <c r="AB507" s="62"/>
    </row>
    <row r="508" spans="25:28" x14ac:dyDescent="0.2">
      <c r="Y508" s="62"/>
      <c r="Z508" s="62"/>
      <c r="AA508" s="62"/>
      <c r="AB508" s="62"/>
    </row>
    <row r="509" spans="25:28" x14ac:dyDescent="0.2">
      <c r="Y509" s="62"/>
      <c r="Z509" s="62"/>
      <c r="AA509" s="62"/>
      <c r="AB509" s="62"/>
    </row>
    <row r="510" spans="25:28" x14ac:dyDescent="0.2">
      <c r="Y510" s="62"/>
      <c r="Z510" s="62"/>
      <c r="AA510" s="62"/>
      <c r="AB510" s="62"/>
    </row>
    <row r="511" spans="25:28" x14ac:dyDescent="0.2">
      <c r="Y511" s="62"/>
      <c r="Z511" s="62"/>
      <c r="AA511" s="62"/>
      <c r="AB511" s="62"/>
    </row>
    <row r="512" spans="25:28" x14ac:dyDescent="0.2">
      <c r="Y512" s="62"/>
      <c r="Z512" s="62"/>
      <c r="AA512" s="62"/>
      <c r="AB512" s="62"/>
    </row>
    <row r="513" spans="25:28" x14ac:dyDescent="0.2">
      <c r="Y513" s="62"/>
      <c r="Z513" s="62"/>
      <c r="AA513" s="62"/>
      <c r="AB513" s="62"/>
    </row>
    <row r="514" spans="25:28" x14ac:dyDescent="0.2">
      <c r="Y514" s="62"/>
      <c r="Z514" s="62"/>
      <c r="AA514" s="62"/>
      <c r="AB514" s="62"/>
    </row>
    <row r="515" spans="25:28" x14ac:dyDescent="0.2">
      <c r="Y515" s="62"/>
      <c r="Z515" s="62"/>
      <c r="AA515" s="62"/>
      <c r="AB515" s="62"/>
    </row>
    <row r="516" spans="25:28" x14ac:dyDescent="0.2">
      <c r="Y516" s="62"/>
      <c r="Z516" s="62"/>
      <c r="AA516" s="62"/>
      <c r="AB516" s="62"/>
    </row>
    <row r="517" spans="25:28" x14ac:dyDescent="0.2">
      <c r="Y517" s="62"/>
      <c r="Z517" s="62"/>
      <c r="AA517" s="62"/>
      <c r="AB517" s="62"/>
    </row>
    <row r="518" spans="25:28" x14ac:dyDescent="0.2">
      <c r="Y518" s="62"/>
      <c r="Z518" s="62"/>
      <c r="AA518" s="62"/>
      <c r="AB518" s="62"/>
    </row>
    <row r="519" spans="25:28" x14ac:dyDescent="0.2">
      <c r="Y519" s="62"/>
      <c r="Z519" s="62"/>
      <c r="AA519" s="62"/>
      <c r="AB519" s="62"/>
    </row>
    <row r="520" spans="25:28" x14ac:dyDescent="0.2">
      <c r="Y520" s="62"/>
      <c r="Z520" s="62"/>
      <c r="AA520" s="62"/>
      <c r="AB520" s="62"/>
    </row>
    <row r="521" spans="25:28" x14ac:dyDescent="0.2">
      <c r="Y521" s="62"/>
      <c r="Z521" s="62"/>
      <c r="AA521" s="62"/>
      <c r="AB521" s="62"/>
    </row>
    <row r="522" spans="25:28" x14ac:dyDescent="0.2">
      <c r="Y522" s="62"/>
      <c r="Z522" s="62"/>
      <c r="AA522" s="62"/>
      <c r="AB522" s="62"/>
    </row>
    <row r="523" spans="25:28" x14ac:dyDescent="0.2">
      <c r="Y523" s="62"/>
      <c r="Z523" s="62"/>
      <c r="AA523" s="62"/>
      <c r="AB523" s="62"/>
    </row>
    <row r="524" spans="25:28" x14ac:dyDescent="0.2">
      <c r="Y524" s="62"/>
      <c r="Z524" s="62"/>
      <c r="AA524" s="62"/>
      <c r="AB524" s="62"/>
    </row>
    <row r="525" spans="25:28" x14ac:dyDescent="0.2">
      <c r="Y525" s="62"/>
      <c r="Z525" s="62"/>
      <c r="AA525" s="62"/>
      <c r="AB525" s="62"/>
    </row>
    <row r="526" spans="25:28" x14ac:dyDescent="0.2">
      <c r="Y526" s="62"/>
      <c r="Z526" s="62"/>
      <c r="AA526" s="62"/>
      <c r="AB526" s="62"/>
    </row>
    <row r="527" spans="25:28" x14ac:dyDescent="0.2">
      <c r="Y527" s="62"/>
      <c r="Z527" s="62"/>
      <c r="AA527" s="62"/>
      <c r="AB527" s="62"/>
    </row>
    <row r="528" spans="25:28" x14ac:dyDescent="0.2">
      <c r="Y528" s="62"/>
      <c r="Z528" s="62"/>
      <c r="AA528" s="62"/>
      <c r="AB528" s="62"/>
    </row>
    <row r="529" spans="25:28" x14ac:dyDescent="0.2">
      <c r="Y529" s="62"/>
      <c r="Z529" s="62"/>
      <c r="AA529" s="62"/>
      <c r="AB529" s="62"/>
    </row>
    <row r="530" spans="25:28" x14ac:dyDescent="0.2">
      <c r="Y530" s="62"/>
      <c r="Z530" s="62"/>
      <c r="AA530" s="62"/>
      <c r="AB530" s="62"/>
    </row>
    <row r="531" spans="25:28" x14ac:dyDescent="0.2">
      <c r="Y531" s="62"/>
      <c r="Z531" s="62"/>
      <c r="AA531" s="62"/>
      <c r="AB531" s="62"/>
    </row>
    <row r="532" spans="25:28" x14ac:dyDescent="0.2">
      <c r="Y532" s="62"/>
      <c r="Z532" s="62"/>
      <c r="AA532" s="62"/>
      <c r="AB532" s="62"/>
    </row>
    <row r="533" spans="25:28" x14ac:dyDescent="0.2">
      <c r="Y533" s="62"/>
      <c r="Z533" s="62"/>
      <c r="AA533" s="62"/>
      <c r="AB533" s="62"/>
    </row>
    <row r="534" spans="25:28" x14ac:dyDescent="0.2">
      <c r="Y534" s="62"/>
      <c r="Z534" s="62"/>
      <c r="AA534" s="62"/>
      <c r="AB534" s="62"/>
    </row>
    <row r="535" spans="25:28" x14ac:dyDescent="0.2">
      <c r="Y535" s="62"/>
      <c r="Z535" s="62"/>
      <c r="AA535" s="62"/>
      <c r="AB535" s="62"/>
    </row>
    <row r="536" spans="25:28" x14ac:dyDescent="0.2">
      <c r="Y536" s="62"/>
      <c r="Z536" s="62"/>
      <c r="AA536" s="62"/>
      <c r="AB536" s="62"/>
    </row>
    <row r="537" spans="25:28" x14ac:dyDescent="0.2">
      <c r="Y537" s="62"/>
      <c r="Z537" s="62"/>
      <c r="AA537" s="62"/>
      <c r="AB537" s="62"/>
    </row>
    <row r="538" spans="25:28" x14ac:dyDescent="0.2">
      <c r="Y538" s="62"/>
      <c r="Z538" s="62"/>
      <c r="AA538" s="62"/>
      <c r="AB538" s="62"/>
    </row>
    <row r="539" spans="25:28" x14ac:dyDescent="0.2">
      <c r="Y539" s="62"/>
      <c r="Z539" s="62"/>
      <c r="AA539" s="62"/>
      <c r="AB539" s="62"/>
    </row>
    <row r="540" spans="25:28" x14ac:dyDescent="0.2">
      <c r="Y540" s="62"/>
      <c r="Z540" s="62"/>
      <c r="AA540" s="62"/>
      <c r="AB540" s="62"/>
    </row>
    <row r="541" spans="25:28" x14ac:dyDescent="0.2">
      <c r="Y541" s="62"/>
      <c r="Z541" s="62"/>
      <c r="AA541" s="62"/>
      <c r="AB541" s="62"/>
    </row>
    <row r="542" spans="25:28" x14ac:dyDescent="0.2">
      <c r="Y542" s="62"/>
      <c r="Z542" s="62"/>
      <c r="AA542" s="62"/>
      <c r="AB542" s="62"/>
    </row>
    <row r="543" spans="25:28" x14ac:dyDescent="0.2">
      <c r="Y543" s="62"/>
      <c r="Z543" s="62"/>
      <c r="AA543" s="62"/>
      <c r="AB543" s="62"/>
    </row>
    <row r="544" spans="25:28" x14ac:dyDescent="0.2">
      <c r="Y544" s="62"/>
      <c r="Z544" s="62"/>
      <c r="AA544" s="62"/>
      <c r="AB544" s="62"/>
    </row>
    <row r="545" spans="25:28" x14ac:dyDescent="0.2">
      <c r="Y545" s="62"/>
      <c r="Z545" s="62"/>
      <c r="AA545" s="62"/>
      <c r="AB545" s="62"/>
    </row>
    <row r="546" spans="25:28" x14ac:dyDescent="0.2">
      <c r="Y546" s="62"/>
      <c r="Z546" s="62"/>
      <c r="AA546" s="62"/>
      <c r="AB546" s="62"/>
    </row>
    <row r="547" spans="25:28" x14ac:dyDescent="0.2">
      <c r="Y547" s="62"/>
      <c r="Z547" s="62"/>
      <c r="AA547" s="62"/>
      <c r="AB547" s="62"/>
    </row>
    <row r="548" spans="25:28" x14ac:dyDescent="0.2">
      <c r="Y548" s="62"/>
      <c r="Z548" s="62"/>
      <c r="AA548" s="62"/>
      <c r="AB548" s="62"/>
    </row>
    <row r="549" spans="25:28" x14ac:dyDescent="0.2">
      <c r="Y549" s="62"/>
      <c r="Z549" s="62"/>
      <c r="AA549" s="62"/>
      <c r="AB549" s="62"/>
    </row>
    <row r="550" spans="25:28" x14ac:dyDescent="0.2">
      <c r="Y550" s="62"/>
      <c r="Z550" s="62"/>
      <c r="AA550" s="62"/>
      <c r="AB550" s="62"/>
    </row>
    <row r="551" spans="25:28" x14ac:dyDescent="0.2">
      <c r="Y551" s="62"/>
      <c r="Z551" s="62"/>
      <c r="AA551" s="62"/>
      <c r="AB551" s="62"/>
    </row>
    <row r="552" spans="25:28" x14ac:dyDescent="0.2">
      <c r="Y552" s="62"/>
      <c r="Z552" s="62"/>
      <c r="AA552" s="62"/>
      <c r="AB552" s="62"/>
    </row>
    <row r="553" spans="25:28" x14ac:dyDescent="0.2">
      <c r="Y553" s="62"/>
      <c r="Z553" s="62"/>
      <c r="AA553" s="62"/>
      <c r="AB553" s="62"/>
    </row>
    <row r="554" spans="25:28" x14ac:dyDescent="0.2">
      <c r="Y554" s="62"/>
      <c r="Z554" s="62"/>
      <c r="AA554" s="62"/>
      <c r="AB554" s="62"/>
    </row>
    <row r="555" spans="25:28" x14ac:dyDescent="0.2">
      <c r="Y555" s="62"/>
      <c r="Z555" s="62"/>
      <c r="AA555" s="62"/>
      <c r="AB555" s="62"/>
    </row>
    <row r="556" spans="25:28" x14ac:dyDescent="0.2">
      <c r="Y556" s="62"/>
      <c r="Z556" s="62"/>
      <c r="AA556" s="62"/>
      <c r="AB556" s="62"/>
    </row>
    <row r="557" spans="25:28" x14ac:dyDescent="0.2">
      <c r="Y557" s="62"/>
      <c r="Z557" s="62"/>
      <c r="AA557" s="62"/>
      <c r="AB557" s="62"/>
    </row>
    <row r="558" spans="25:28" x14ac:dyDescent="0.2">
      <c r="Y558" s="62"/>
      <c r="Z558" s="62"/>
      <c r="AA558" s="62"/>
      <c r="AB558" s="62"/>
    </row>
    <row r="559" spans="25:28" x14ac:dyDescent="0.2">
      <c r="Y559" s="62"/>
      <c r="Z559" s="62"/>
      <c r="AA559" s="62"/>
      <c r="AB559" s="62"/>
    </row>
    <row r="560" spans="25:28" x14ac:dyDescent="0.2">
      <c r="Y560" s="62"/>
      <c r="Z560" s="62"/>
      <c r="AA560" s="62"/>
      <c r="AB560" s="62"/>
    </row>
    <row r="561" spans="25:28" x14ac:dyDescent="0.2">
      <c r="Y561" s="62"/>
      <c r="Z561" s="62"/>
      <c r="AA561" s="62"/>
      <c r="AB561" s="62"/>
    </row>
    <row r="562" spans="25:28" x14ac:dyDescent="0.2">
      <c r="Y562" s="62"/>
      <c r="Z562" s="62"/>
      <c r="AA562" s="62"/>
      <c r="AB562" s="62"/>
    </row>
    <row r="563" spans="25:28" x14ac:dyDescent="0.2">
      <c r="Y563" s="62"/>
      <c r="Z563" s="62"/>
      <c r="AA563" s="62"/>
      <c r="AB563" s="62"/>
    </row>
    <row r="564" spans="25:28" x14ac:dyDescent="0.2">
      <c r="Y564" s="62"/>
      <c r="Z564" s="62"/>
      <c r="AA564" s="62"/>
      <c r="AB564" s="62"/>
    </row>
    <row r="565" spans="25:28" x14ac:dyDescent="0.2">
      <c r="Y565" s="62"/>
      <c r="Z565" s="62"/>
      <c r="AA565" s="62"/>
      <c r="AB565" s="62"/>
    </row>
    <row r="566" spans="25:28" x14ac:dyDescent="0.2">
      <c r="Y566" s="62"/>
      <c r="Z566" s="62"/>
      <c r="AA566" s="62"/>
      <c r="AB566" s="62"/>
    </row>
    <row r="567" spans="25:28" x14ac:dyDescent="0.2">
      <c r="Y567" s="62"/>
      <c r="Z567" s="62"/>
      <c r="AA567" s="62"/>
      <c r="AB567" s="62"/>
    </row>
    <row r="568" spans="25:28" x14ac:dyDescent="0.2">
      <c r="Y568" s="62"/>
      <c r="Z568" s="62"/>
      <c r="AA568" s="62"/>
      <c r="AB568" s="62"/>
    </row>
    <row r="569" spans="25:28" x14ac:dyDescent="0.2">
      <c r="Y569" s="62"/>
      <c r="Z569" s="62"/>
      <c r="AA569" s="62"/>
      <c r="AB569" s="62"/>
    </row>
    <row r="570" spans="25:28" x14ac:dyDescent="0.2">
      <c r="Y570" s="62"/>
      <c r="Z570" s="62"/>
      <c r="AA570" s="62"/>
      <c r="AB570" s="62"/>
    </row>
    <row r="571" spans="25:28" x14ac:dyDescent="0.2">
      <c r="Y571" s="62"/>
      <c r="Z571" s="62"/>
      <c r="AA571" s="62"/>
      <c r="AB571" s="62"/>
    </row>
    <row r="572" spans="25:28" x14ac:dyDescent="0.2">
      <c r="Y572" s="62"/>
      <c r="Z572" s="62"/>
      <c r="AA572" s="62"/>
      <c r="AB572" s="62"/>
    </row>
    <row r="573" spans="25:28" x14ac:dyDescent="0.2">
      <c r="Y573" s="62"/>
      <c r="Z573" s="62"/>
      <c r="AA573" s="62"/>
      <c r="AB573" s="62"/>
    </row>
    <row r="574" spans="25:28" x14ac:dyDescent="0.2">
      <c r="Y574" s="62"/>
      <c r="Z574" s="62"/>
      <c r="AA574" s="62"/>
      <c r="AB574" s="62"/>
    </row>
    <row r="575" spans="25:28" x14ac:dyDescent="0.2">
      <c r="Y575" s="62"/>
      <c r="Z575" s="62"/>
      <c r="AA575" s="62"/>
      <c r="AB575" s="62"/>
    </row>
    <row r="576" spans="25:28" x14ac:dyDescent="0.2">
      <c r="Y576" s="62"/>
      <c r="Z576" s="62"/>
      <c r="AA576" s="62"/>
      <c r="AB576" s="62"/>
    </row>
    <row r="577" spans="25:28" x14ac:dyDescent="0.2">
      <c r="Y577" s="62"/>
      <c r="Z577" s="62"/>
      <c r="AA577" s="62"/>
      <c r="AB577" s="62"/>
    </row>
    <row r="578" spans="25:28" x14ac:dyDescent="0.2">
      <c r="Y578" s="62"/>
      <c r="Z578" s="62"/>
      <c r="AA578" s="62"/>
      <c r="AB578" s="62"/>
    </row>
    <row r="579" spans="25:28" x14ac:dyDescent="0.2">
      <c r="Y579" s="62"/>
      <c r="Z579" s="62"/>
      <c r="AA579" s="62"/>
      <c r="AB579" s="62"/>
    </row>
    <row r="580" spans="25:28" x14ac:dyDescent="0.2">
      <c r="Y580" s="62"/>
      <c r="Z580" s="62"/>
      <c r="AA580" s="62"/>
      <c r="AB580" s="62"/>
    </row>
    <row r="581" spans="25:28" x14ac:dyDescent="0.2">
      <c r="Y581" s="62"/>
      <c r="Z581" s="62"/>
      <c r="AA581" s="62"/>
      <c r="AB581" s="62"/>
    </row>
    <row r="582" spans="25:28" x14ac:dyDescent="0.2">
      <c r="Y582" s="62"/>
      <c r="Z582" s="62"/>
      <c r="AA582" s="62"/>
      <c r="AB582" s="62"/>
    </row>
    <row r="583" spans="25:28" x14ac:dyDescent="0.2">
      <c r="Y583" s="62"/>
      <c r="Z583" s="62"/>
      <c r="AA583" s="62"/>
      <c r="AB583" s="62"/>
    </row>
    <row r="584" spans="25:28" x14ac:dyDescent="0.2">
      <c r="Y584" s="62"/>
      <c r="Z584" s="62"/>
      <c r="AA584" s="62"/>
      <c r="AB584" s="62"/>
    </row>
    <row r="585" spans="25:28" x14ac:dyDescent="0.2">
      <c r="Y585" s="62"/>
      <c r="Z585" s="62"/>
      <c r="AA585" s="62"/>
      <c r="AB585" s="62"/>
    </row>
    <row r="586" spans="25:28" x14ac:dyDescent="0.2">
      <c r="Y586" s="62"/>
      <c r="Z586" s="62"/>
      <c r="AA586" s="62"/>
      <c r="AB586" s="62"/>
    </row>
    <row r="587" spans="25:28" x14ac:dyDescent="0.2">
      <c r="Y587" s="62"/>
      <c r="Z587" s="62"/>
      <c r="AA587" s="62"/>
      <c r="AB587" s="62"/>
    </row>
    <row r="588" spans="25:28" x14ac:dyDescent="0.2">
      <c r="Y588" s="62"/>
      <c r="Z588" s="62"/>
      <c r="AA588" s="62"/>
      <c r="AB588" s="62"/>
    </row>
    <row r="589" spans="25:28" x14ac:dyDescent="0.2">
      <c r="Y589" s="62"/>
      <c r="Z589" s="62"/>
      <c r="AA589" s="62"/>
      <c r="AB589" s="62"/>
    </row>
    <row r="590" spans="25:28" x14ac:dyDescent="0.2">
      <c r="Y590" s="62"/>
      <c r="Z590" s="62"/>
      <c r="AA590" s="62"/>
      <c r="AB590" s="62"/>
    </row>
    <row r="591" spans="25:28" x14ac:dyDescent="0.2">
      <c r="Y591" s="62"/>
      <c r="Z591" s="62"/>
      <c r="AA591" s="62"/>
      <c r="AB591" s="62"/>
    </row>
    <row r="592" spans="25:28" x14ac:dyDescent="0.2">
      <c r="Y592" s="62"/>
      <c r="Z592" s="62"/>
      <c r="AA592" s="62"/>
      <c r="AB592" s="62"/>
    </row>
    <row r="593" spans="25:28" x14ac:dyDescent="0.2">
      <c r="Y593" s="62"/>
      <c r="Z593" s="62"/>
      <c r="AA593" s="62"/>
      <c r="AB593" s="62"/>
    </row>
    <row r="594" spans="25:28" x14ac:dyDescent="0.2">
      <c r="Y594" s="62"/>
      <c r="Z594" s="62"/>
      <c r="AA594" s="62"/>
      <c r="AB594" s="62"/>
    </row>
    <row r="595" spans="25:28" x14ac:dyDescent="0.2">
      <c r="Y595" s="62"/>
      <c r="Z595" s="62"/>
      <c r="AA595" s="62"/>
      <c r="AB595" s="62"/>
    </row>
    <row r="596" spans="25:28" x14ac:dyDescent="0.2">
      <c r="Y596" s="62"/>
      <c r="Z596" s="62"/>
      <c r="AA596" s="62"/>
      <c r="AB596" s="62"/>
    </row>
    <row r="597" spans="25:28" x14ac:dyDescent="0.2">
      <c r="Y597" s="62"/>
      <c r="Z597" s="62"/>
      <c r="AA597" s="62"/>
      <c r="AB597" s="62"/>
    </row>
    <row r="598" spans="25:28" x14ac:dyDescent="0.2">
      <c r="Y598" s="62"/>
      <c r="Z598" s="62"/>
      <c r="AA598" s="62"/>
      <c r="AB598" s="62"/>
    </row>
    <row r="599" spans="25:28" x14ac:dyDescent="0.2">
      <c r="Y599" s="62"/>
      <c r="Z599" s="62"/>
      <c r="AA599" s="62"/>
      <c r="AB599" s="62"/>
    </row>
    <row r="600" spans="25:28" x14ac:dyDescent="0.2">
      <c r="Y600" s="62"/>
      <c r="Z600" s="62"/>
      <c r="AA600" s="62"/>
      <c r="AB600" s="62"/>
    </row>
    <row r="601" spans="25:28" x14ac:dyDescent="0.2">
      <c r="Y601" s="62"/>
      <c r="Z601" s="62"/>
      <c r="AA601" s="62"/>
      <c r="AB601" s="62"/>
    </row>
    <row r="602" spans="25:28" x14ac:dyDescent="0.2">
      <c r="Y602" s="62"/>
      <c r="Z602" s="62"/>
      <c r="AA602" s="62"/>
      <c r="AB602" s="62"/>
    </row>
    <row r="603" spans="25:28" x14ac:dyDescent="0.2">
      <c r="Y603" s="62"/>
      <c r="Z603" s="62"/>
      <c r="AA603" s="62"/>
      <c r="AB603" s="62"/>
    </row>
    <row r="604" spans="25:28" x14ac:dyDescent="0.2">
      <c r="Y604" s="62"/>
      <c r="Z604" s="62"/>
      <c r="AA604" s="62"/>
      <c r="AB604" s="62"/>
    </row>
    <row r="605" spans="25:28" x14ac:dyDescent="0.2">
      <c r="Y605" s="62"/>
      <c r="Z605" s="62"/>
      <c r="AA605" s="62"/>
      <c r="AB605" s="62"/>
    </row>
    <row r="606" spans="25:28" x14ac:dyDescent="0.2">
      <c r="Y606" s="62"/>
      <c r="Z606" s="62"/>
      <c r="AA606" s="62"/>
      <c r="AB606" s="62"/>
    </row>
    <row r="607" spans="25:28" x14ac:dyDescent="0.2">
      <c r="Y607" s="62"/>
      <c r="Z607" s="62"/>
      <c r="AA607" s="62"/>
      <c r="AB607" s="62"/>
    </row>
    <row r="608" spans="25:28" x14ac:dyDescent="0.2">
      <c r="Y608" s="62"/>
      <c r="Z608" s="62"/>
      <c r="AA608" s="62"/>
      <c r="AB608" s="62"/>
    </row>
    <row r="609" spans="25:28" x14ac:dyDescent="0.2">
      <c r="Y609" s="62"/>
      <c r="Z609" s="62"/>
      <c r="AA609" s="62"/>
      <c r="AB609" s="62"/>
    </row>
    <row r="610" spans="25:28" x14ac:dyDescent="0.2">
      <c r="Y610" s="62"/>
      <c r="Z610" s="62"/>
      <c r="AA610" s="62"/>
      <c r="AB610" s="62"/>
    </row>
    <row r="611" spans="25:28" x14ac:dyDescent="0.2">
      <c r="Y611" s="62"/>
      <c r="Z611" s="62"/>
      <c r="AA611" s="62"/>
      <c r="AB611" s="62"/>
    </row>
    <row r="612" spans="25:28" x14ac:dyDescent="0.2">
      <c r="Y612" s="62"/>
      <c r="Z612" s="62"/>
      <c r="AA612" s="62"/>
      <c r="AB612" s="62"/>
    </row>
    <row r="613" spans="25:28" x14ac:dyDescent="0.2">
      <c r="Y613" s="62"/>
      <c r="Z613" s="62"/>
      <c r="AA613" s="62"/>
      <c r="AB613" s="62"/>
    </row>
    <row r="614" spans="25:28" x14ac:dyDescent="0.2">
      <c r="Y614" s="62"/>
      <c r="Z614" s="62"/>
      <c r="AA614" s="62"/>
      <c r="AB614" s="62"/>
    </row>
    <row r="615" spans="25:28" x14ac:dyDescent="0.2">
      <c r="Y615" s="62"/>
      <c r="Z615" s="62"/>
      <c r="AA615" s="62"/>
      <c r="AB615" s="62"/>
    </row>
    <row r="616" spans="25:28" x14ac:dyDescent="0.2">
      <c r="Y616" s="62"/>
      <c r="Z616" s="62"/>
      <c r="AA616" s="62"/>
      <c r="AB616" s="62"/>
    </row>
    <row r="617" spans="25:28" x14ac:dyDescent="0.2">
      <c r="Y617" s="62"/>
      <c r="Z617" s="62"/>
      <c r="AA617" s="62"/>
      <c r="AB617" s="62"/>
    </row>
    <row r="618" spans="25:28" x14ac:dyDescent="0.2">
      <c r="Y618" s="62"/>
      <c r="Z618" s="62"/>
      <c r="AA618" s="62"/>
      <c r="AB618" s="62"/>
    </row>
    <row r="619" spans="25:28" x14ac:dyDescent="0.2">
      <c r="Y619" s="62"/>
      <c r="Z619" s="62"/>
      <c r="AA619" s="62"/>
      <c r="AB619" s="62"/>
    </row>
    <row r="620" spans="25:28" x14ac:dyDescent="0.2">
      <c r="Y620" s="62"/>
      <c r="Z620" s="62"/>
      <c r="AA620" s="62"/>
      <c r="AB620" s="62"/>
    </row>
    <row r="621" spans="25:28" x14ac:dyDescent="0.2">
      <c r="Y621" s="62"/>
      <c r="Z621" s="62"/>
      <c r="AA621" s="62"/>
      <c r="AB621" s="62"/>
    </row>
    <row r="622" spans="25:28" x14ac:dyDescent="0.2">
      <c r="Y622" s="62"/>
      <c r="Z622" s="62"/>
      <c r="AA622" s="62"/>
      <c r="AB622" s="62"/>
    </row>
    <row r="623" spans="25:28" x14ac:dyDescent="0.2">
      <c r="Y623" s="62"/>
      <c r="Z623" s="62"/>
      <c r="AA623" s="62"/>
      <c r="AB623" s="62"/>
    </row>
    <row r="624" spans="25:28" x14ac:dyDescent="0.2">
      <c r="Y624" s="62"/>
      <c r="Z624" s="62"/>
      <c r="AA624" s="62"/>
      <c r="AB624" s="62"/>
    </row>
    <row r="625" spans="25:28" x14ac:dyDescent="0.2">
      <c r="Y625" s="62"/>
      <c r="Z625" s="62"/>
      <c r="AA625" s="62"/>
      <c r="AB625" s="62"/>
    </row>
    <row r="626" spans="25:28" x14ac:dyDescent="0.2">
      <c r="Y626" s="62"/>
      <c r="Z626" s="62"/>
      <c r="AA626" s="62"/>
      <c r="AB626" s="62"/>
    </row>
    <row r="627" spans="25:28" x14ac:dyDescent="0.2">
      <c r="Y627" s="62"/>
      <c r="Z627" s="62"/>
      <c r="AA627" s="62"/>
      <c r="AB627" s="62"/>
    </row>
    <row r="628" spans="25:28" x14ac:dyDescent="0.2">
      <c r="Y628" s="62"/>
      <c r="Z628" s="62"/>
      <c r="AA628" s="62"/>
      <c r="AB628" s="62"/>
    </row>
    <row r="629" spans="25:28" x14ac:dyDescent="0.2">
      <c r="Y629" s="62"/>
      <c r="Z629" s="62"/>
      <c r="AA629" s="62"/>
      <c r="AB629" s="62"/>
    </row>
    <row r="630" spans="25:28" x14ac:dyDescent="0.2">
      <c r="Y630" s="62"/>
      <c r="Z630" s="62"/>
      <c r="AA630" s="62"/>
      <c r="AB630" s="62"/>
    </row>
    <row r="631" spans="25:28" x14ac:dyDescent="0.2">
      <c r="Y631" s="62"/>
      <c r="Z631" s="62"/>
      <c r="AA631" s="62"/>
      <c r="AB631" s="62"/>
    </row>
    <row r="632" spans="25:28" x14ac:dyDescent="0.2">
      <c r="Y632" s="62"/>
      <c r="Z632" s="62"/>
      <c r="AA632" s="62"/>
      <c r="AB632" s="62"/>
    </row>
    <row r="633" spans="25:28" x14ac:dyDescent="0.2">
      <c r="Y633" s="62"/>
      <c r="Z633" s="62"/>
      <c r="AA633" s="62"/>
      <c r="AB633" s="62"/>
    </row>
    <row r="634" spans="25:28" x14ac:dyDescent="0.2">
      <c r="Y634" s="62"/>
      <c r="Z634" s="62"/>
      <c r="AA634" s="62"/>
      <c r="AB634" s="62"/>
    </row>
    <row r="635" spans="25:28" x14ac:dyDescent="0.2">
      <c r="Y635" s="62"/>
      <c r="Z635" s="62"/>
      <c r="AA635" s="62"/>
      <c r="AB635" s="62"/>
    </row>
    <row r="636" spans="25:28" x14ac:dyDescent="0.2">
      <c r="Y636" s="62"/>
      <c r="Z636" s="62"/>
      <c r="AA636" s="62"/>
      <c r="AB636" s="62"/>
    </row>
    <row r="637" spans="25:28" x14ac:dyDescent="0.2">
      <c r="Y637" s="62"/>
      <c r="Z637" s="62"/>
      <c r="AA637" s="62"/>
      <c r="AB637" s="62"/>
    </row>
    <row r="638" spans="25:28" x14ac:dyDescent="0.2">
      <c r="Y638" s="62"/>
      <c r="Z638" s="62"/>
      <c r="AA638" s="62"/>
      <c r="AB638" s="62"/>
    </row>
    <row r="639" spans="25:28" x14ac:dyDescent="0.2">
      <c r="Y639" s="62"/>
      <c r="Z639" s="62"/>
      <c r="AA639" s="62"/>
      <c r="AB639" s="62"/>
    </row>
    <row r="640" spans="25:28" x14ac:dyDescent="0.2">
      <c r="Y640" s="62"/>
      <c r="Z640" s="62"/>
      <c r="AA640" s="62"/>
      <c r="AB640" s="62"/>
    </row>
    <row r="641" spans="25:28" x14ac:dyDescent="0.2">
      <c r="Y641" s="62"/>
      <c r="Z641" s="62"/>
      <c r="AA641" s="62"/>
      <c r="AB641" s="62"/>
    </row>
    <row r="642" spans="25:28" x14ac:dyDescent="0.2">
      <c r="Y642" s="62"/>
      <c r="Z642" s="62"/>
      <c r="AA642" s="62"/>
      <c r="AB642" s="62"/>
    </row>
    <row r="643" spans="25:28" x14ac:dyDescent="0.2">
      <c r="Y643" s="62"/>
      <c r="Z643" s="62"/>
      <c r="AA643" s="62"/>
      <c r="AB643" s="62"/>
    </row>
    <row r="644" spans="25:28" x14ac:dyDescent="0.2">
      <c r="Y644" s="62"/>
      <c r="Z644" s="62"/>
      <c r="AA644" s="62"/>
      <c r="AB644" s="62"/>
    </row>
    <row r="645" spans="25:28" x14ac:dyDescent="0.2">
      <c r="Y645" s="62"/>
      <c r="Z645" s="62"/>
      <c r="AA645" s="62"/>
      <c r="AB645" s="62"/>
    </row>
    <row r="646" spans="25:28" x14ac:dyDescent="0.2">
      <c r="Y646" s="62"/>
      <c r="Z646" s="62"/>
      <c r="AA646" s="62"/>
      <c r="AB646" s="62"/>
    </row>
    <row r="647" spans="25:28" x14ac:dyDescent="0.2">
      <c r="Y647" s="62"/>
      <c r="Z647" s="62"/>
      <c r="AA647" s="62"/>
      <c r="AB647" s="62"/>
    </row>
    <row r="648" spans="25:28" x14ac:dyDescent="0.2">
      <c r="Y648" s="62"/>
      <c r="Z648" s="62"/>
      <c r="AA648" s="62"/>
      <c r="AB648" s="62"/>
    </row>
    <row r="649" spans="25:28" x14ac:dyDescent="0.2">
      <c r="Y649" s="62"/>
      <c r="Z649" s="62"/>
      <c r="AA649" s="62"/>
      <c r="AB649" s="62"/>
    </row>
    <row r="650" spans="25:28" x14ac:dyDescent="0.2">
      <c r="Y650" s="62"/>
      <c r="Z650" s="62"/>
      <c r="AA650" s="62"/>
      <c r="AB650" s="62"/>
    </row>
    <row r="651" spans="25:28" x14ac:dyDescent="0.2">
      <c r="Y651" s="62"/>
      <c r="Z651" s="62"/>
      <c r="AA651" s="62"/>
      <c r="AB651" s="62"/>
    </row>
    <row r="652" spans="25:28" x14ac:dyDescent="0.2">
      <c r="Y652" s="62"/>
      <c r="Z652" s="62"/>
      <c r="AA652" s="62"/>
      <c r="AB652" s="62"/>
    </row>
    <row r="653" spans="25:28" x14ac:dyDescent="0.2">
      <c r="Y653" s="62"/>
      <c r="Z653" s="62"/>
      <c r="AA653" s="62"/>
      <c r="AB653" s="62"/>
    </row>
    <row r="654" spans="25:28" x14ac:dyDescent="0.2">
      <c r="Y654" s="62"/>
      <c r="Z654" s="62"/>
      <c r="AA654" s="62"/>
      <c r="AB654" s="62"/>
    </row>
    <row r="655" spans="25:28" x14ac:dyDescent="0.2">
      <c r="Y655" s="62"/>
      <c r="Z655" s="62"/>
      <c r="AA655" s="62"/>
      <c r="AB655" s="62"/>
    </row>
    <row r="656" spans="25:28" x14ac:dyDescent="0.2">
      <c r="Y656" s="62"/>
      <c r="Z656" s="62"/>
      <c r="AA656" s="62"/>
      <c r="AB656" s="62"/>
    </row>
    <row r="657" spans="25:28" x14ac:dyDescent="0.2">
      <c r="Y657" s="62"/>
      <c r="Z657" s="62"/>
      <c r="AA657" s="62"/>
      <c r="AB657" s="62"/>
    </row>
    <row r="658" spans="25:28" x14ac:dyDescent="0.2">
      <c r="Y658" s="62"/>
      <c r="Z658" s="62"/>
      <c r="AA658" s="62"/>
      <c r="AB658" s="62"/>
    </row>
    <row r="659" spans="25:28" x14ac:dyDescent="0.2">
      <c r="Y659" s="62"/>
      <c r="Z659" s="62"/>
      <c r="AA659" s="62"/>
      <c r="AB659" s="62"/>
    </row>
    <row r="660" spans="25:28" x14ac:dyDescent="0.2">
      <c r="Y660" s="62"/>
      <c r="Z660" s="62"/>
      <c r="AA660" s="62"/>
      <c r="AB660" s="62"/>
    </row>
    <row r="661" spans="25:28" x14ac:dyDescent="0.2">
      <c r="Y661" s="62"/>
      <c r="Z661" s="62"/>
      <c r="AA661" s="62"/>
      <c r="AB661" s="62"/>
    </row>
    <row r="662" spans="25:28" x14ac:dyDescent="0.2">
      <c r="Y662" s="62"/>
      <c r="Z662" s="62"/>
      <c r="AA662" s="62"/>
      <c r="AB662" s="62"/>
    </row>
    <row r="663" spans="25:28" x14ac:dyDescent="0.2">
      <c r="Y663" s="62"/>
      <c r="Z663" s="62"/>
      <c r="AA663" s="62"/>
      <c r="AB663" s="62"/>
    </row>
    <row r="664" spans="25:28" x14ac:dyDescent="0.2">
      <c r="Y664" s="62"/>
      <c r="Z664" s="62"/>
      <c r="AA664" s="62"/>
      <c r="AB664" s="62"/>
    </row>
    <row r="665" spans="25:28" x14ac:dyDescent="0.2">
      <c r="Y665" s="62"/>
      <c r="Z665" s="62"/>
      <c r="AA665" s="62"/>
      <c r="AB665" s="62"/>
    </row>
    <row r="666" spans="25:28" x14ac:dyDescent="0.2">
      <c r="Y666" s="62"/>
      <c r="Z666" s="62"/>
      <c r="AA666" s="62"/>
      <c r="AB666" s="62"/>
    </row>
    <row r="667" spans="25:28" x14ac:dyDescent="0.2">
      <c r="Y667" s="62"/>
      <c r="Z667" s="62"/>
      <c r="AA667" s="62"/>
      <c r="AB667" s="62"/>
    </row>
    <row r="668" spans="25:28" x14ac:dyDescent="0.2">
      <c r="Y668" s="62"/>
      <c r="Z668" s="62"/>
      <c r="AA668" s="62"/>
      <c r="AB668" s="62"/>
    </row>
    <row r="669" spans="25:28" x14ac:dyDescent="0.2">
      <c r="Y669" s="62"/>
      <c r="Z669" s="62"/>
      <c r="AA669" s="62"/>
      <c r="AB669" s="62"/>
    </row>
    <row r="670" spans="25:28" x14ac:dyDescent="0.2">
      <c r="Y670" s="62"/>
      <c r="Z670" s="62"/>
      <c r="AA670" s="62"/>
      <c r="AB670" s="62"/>
    </row>
    <row r="671" spans="25:28" x14ac:dyDescent="0.2">
      <c r="Y671" s="62"/>
      <c r="Z671" s="62"/>
      <c r="AA671" s="62"/>
      <c r="AB671" s="62"/>
    </row>
    <row r="672" spans="25:28" x14ac:dyDescent="0.2">
      <c r="Y672" s="62"/>
      <c r="Z672" s="62"/>
      <c r="AA672" s="62"/>
      <c r="AB672" s="62"/>
    </row>
    <row r="673" spans="25:28" x14ac:dyDescent="0.2">
      <c r="Y673" s="62"/>
      <c r="Z673" s="62"/>
      <c r="AA673" s="62"/>
      <c r="AB673" s="62"/>
    </row>
    <row r="674" spans="25:28" x14ac:dyDescent="0.2">
      <c r="Y674" s="62"/>
      <c r="Z674" s="62"/>
      <c r="AA674" s="62"/>
      <c r="AB674" s="62"/>
    </row>
    <row r="675" spans="25:28" x14ac:dyDescent="0.2">
      <c r="Y675" s="62"/>
      <c r="Z675" s="62"/>
      <c r="AA675" s="62"/>
      <c r="AB675" s="62"/>
    </row>
    <row r="676" spans="25:28" x14ac:dyDescent="0.2">
      <c r="Y676" s="62"/>
      <c r="Z676" s="62"/>
      <c r="AA676" s="62"/>
      <c r="AB676" s="62"/>
    </row>
    <row r="677" spans="25:28" x14ac:dyDescent="0.2">
      <c r="Y677" s="62"/>
      <c r="Z677" s="62"/>
      <c r="AA677" s="62"/>
      <c r="AB677" s="62"/>
    </row>
    <row r="678" spans="25:28" x14ac:dyDescent="0.2">
      <c r="Y678" s="62"/>
      <c r="Z678" s="62"/>
      <c r="AA678" s="62"/>
      <c r="AB678" s="62"/>
    </row>
    <row r="679" spans="25:28" x14ac:dyDescent="0.2">
      <c r="Y679" s="62"/>
      <c r="Z679" s="62"/>
      <c r="AA679" s="62"/>
      <c r="AB679" s="62"/>
    </row>
    <row r="680" spans="25:28" x14ac:dyDescent="0.2">
      <c r="Y680" s="62"/>
      <c r="Z680" s="62"/>
      <c r="AA680" s="62"/>
      <c r="AB680" s="62"/>
    </row>
    <row r="681" spans="25:28" x14ac:dyDescent="0.2">
      <c r="Y681" s="62"/>
      <c r="Z681" s="62"/>
      <c r="AA681" s="62"/>
      <c r="AB681" s="62"/>
    </row>
    <row r="682" spans="25:28" x14ac:dyDescent="0.2">
      <c r="Y682" s="62"/>
      <c r="Z682" s="62"/>
      <c r="AA682" s="62"/>
      <c r="AB682" s="62"/>
    </row>
    <row r="683" spans="25:28" x14ac:dyDescent="0.2">
      <c r="Y683" s="62"/>
      <c r="Z683" s="62"/>
      <c r="AA683" s="62"/>
      <c r="AB683" s="62"/>
    </row>
    <row r="684" spans="25:28" x14ac:dyDescent="0.2">
      <c r="Y684" s="62"/>
      <c r="Z684" s="62"/>
      <c r="AA684" s="62"/>
      <c r="AB684" s="62"/>
    </row>
    <row r="685" spans="25:28" x14ac:dyDescent="0.2">
      <c r="Y685" s="62"/>
      <c r="Z685" s="62"/>
      <c r="AA685" s="62"/>
      <c r="AB685" s="62"/>
    </row>
    <row r="686" spans="25:28" x14ac:dyDescent="0.2">
      <c r="Y686" s="62"/>
      <c r="Z686" s="62"/>
      <c r="AA686" s="62"/>
      <c r="AB686" s="62"/>
    </row>
    <row r="687" spans="25:28" x14ac:dyDescent="0.2">
      <c r="Y687" s="62"/>
      <c r="Z687" s="62"/>
      <c r="AA687" s="62"/>
      <c r="AB687" s="62"/>
    </row>
    <row r="688" spans="25:28" x14ac:dyDescent="0.2">
      <c r="Y688" s="62"/>
      <c r="Z688" s="62"/>
      <c r="AA688" s="62"/>
      <c r="AB688" s="62"/>
    </row>
    <row r="689" spans="25:28" x14ac:dyDescent="0.2">
      <c r="Y689" s="62"/>
      <c r="Z689" s="62"/>
      <c r="AA689" s="62"/>
      <c r="AB689" s="62"/>
    </row>
    <row r="690" spans="25:28" x14ac:dyDescent="0.2">
      <c r="Y690" s="62"/>
      <c r="Z690" s="62"/>
      <c r="AA690" s="62"/>
      <c r="AB690" s="62"/>
    </row>
    <row r="691" spans="25:28" x14ac:dyDescent="0.2">
      <c r="Y691" s="62"/>
      <c r="Z691" s="62"/>
      <c r="AA691" s="62"/>
      <c r="AB691" s="62"/>
    </row>
    <row r="692" spans="25:28" x14ac:dyDescent="0.2">
      <c r="Y692" s="62"/>
      <c r="Z692" s="62"/>
      <c r="AA692" s="62"/>
      <c r="AB692" s="62"/>
    </row>
    <row r="693" spans="25:28" x14ac:dyDescent="0.2">
      <c r="Y693" s="62"/>
      <c r="Z693" s="62"/>
      <c r="AA693" s="62"/>
      <c r="AB693" s="62"/>
    </row>
    <row r="694" spans="25:28" x14ac:dyDescent="0.2">
      <c r="Y694" s="62"/>
      <c r="Z694" s="62"/>
      <c r="AA694" s="62"/>
      <c r="AB694" s="62"/>
    </row>
    <row r="695" spans="25:28" x14ac:dyDescent="0.2">
      <c r="Y695" s="62"/>
      <c r="Z695" s="62"/>
      <c r="AA695" s="62"/>
      <c r="AB695" s="62"/>
    </row>
    <row r="696" spans="25:28" x14ac:dyDescent="0.2">
      <c r="Y696" s="62"/>
      <c r="Z696" s="62"/>
      <c r="AA696" s="62"/>
      <c r="AB696" s="62"/>
    </row>
    <row r="697" spans="25:28" x14ac:dyDescent="0.2">
      <c r="Y697" s="62"/>
      <c r="Z697" s="62"/>
      <c r="AA697" s="62"/>
      <c r="AB697" s="62"/>
    </row>
    <row r="698" spans="25:28" x14ac:dyDescent="0.2">
      <c r="Y698" s="62"/>
      <c r="Z698" s="62"/>
      <c r="AA698" s="62"/>
      <c r="AB698" s="62"/>
    </row>
    <row r="699" spans="25:28" x14ac:dyDescent="0.2">
      <c r="Y699" s="62"/>
      <c r="Z699" s="62"/>
      <c r="AA699" s="62"/>
      <c r="AB699" s="62"/>
    </row>
    <row r="700" spans="25:28" x14ac:dyDescent="0.2">
      <c r="Y700" s="62"/>
      <c r="Z700" s="62"/>
      <c r="AA700" s="62"/>
      <c r="AB700" s="62"/>
    </row>
    <row r="701" spans="25:28" x14ac:dyDescent="0.2">
      <c r="Y701" s="62"/>
      <c r="Z701" s="62"/>
      <c r="AA701" s="62"/>
      <c r="AB701" s="62"/>
    </row>
    <row r="702" spans="25:28" x14ac:dyDescent="0.2">
      <c r="Y702" s="62"/>
      <c r="Z702" s="62"/>
      <c r="AA702" s="62"/>
      <c r="AB702" s="62"/>
    </row>
    <row r="703" spans="25:28" x14ac:dyDescent="0.2">
      <c r="Y703" s="62"/>
      <c r="Z703" s="62"/>
      <c r="AA703" s="62"/>
      <c r="AB703" s="62"/>
    </row>
    <row r="704" spans="25:28" x14ac:dyDescent="0.2">
      <c r="Y704" s="62"/>
      <c r="Z704" s="62"/>
      <c r="AA704" s="62"/>
      <c r="AB704" s="62"/>
    </row>
    <row r="705" spans="25:28" x14ac:dyDescent="0.2">
      <c r="Y705" s="62"/>
      <c r="Z705" s="62"/>
      <c r="AA705" s="62"/>
      <c r="AB705" s="62"/>
    </row>
    <row r="706" spans="25:28" x14ac:dyDescent="0.2">
      <c r="Y706" s="62"/>
      <c r="Z706" s="62"/>
      <c r="AA706" s="62"/>
      <c r="AB706" s="62"/>
    </row>
    <row r="707" spans="25:28" x14ac:dyDescent="0.2">
      <c r="Y707" s="62"/>
      <c r="Z707" s="62"/>
      <c r="AA707" s="62"/>
      <c r="AB707" s="62"/>
    </row>
    <row r="708" spans="25:28" x14ac:dyDescent="0.2">
      <c r="Y708" s="62"/>
      <c r="Z708" s="62"/>
      <c r="AA708" s="62"/>
      <c r="AB708" s="62"/>
    </row>
    <row r="709" spans="25:28" x14ac:dyDescent="0.2">
      <c r="Y709" s="62"/>
      <c r="Z709" s="62"/>
      <c r="AA709" s="62"/>
      <c r="AB709" s="62"/>
    </row>
    <row r="710" spans="25:28" x14ac:dyDescent="0.2">
      <c r="Y710" s="62"/>
      <c r="Z710" s="62"/>
      <c r="AA710" s="62"/>
      <c r="AB710" s="62"/>
    </row>
    <row r="711" spans="25:28" x14ac:dyDescent="0.2">
      <c r="Y711" s="62"/>
      <c r="Z711" s="62"/>
      <c r="AA711" s="62"/>
      <c r="AB711" s="62"/>
    </row>
    <row r="712" spans="25:28" x14ac:dyDescent="0.2">
      <c r="Y712" s="62"/>
      <c r="Z712" s="62"/>
      <c r="AA712" s="62"/>
      <c r="AB712" s="62"/>
    </row>
    <row r="713" spans="25:28" x14ac:dyDescent="0.2">
      <c r="Y713" s="62"/>
      <c r="Z713" s="62"/>
      <c r="AA713" s="62"/>
      <c r="AB713" s="62"/>
    </row>
    <row r="714" spans="25:28" x14ac:dyDescent="0.2">
      <c r="Y714" s="62"/>
      <c r="Z714" s="62"/>
      <c r="AA714" s="62"/>
      <c r="AB714" s="62"/>
    </row>
    <row r="715" spans="25:28" x14ac:dyDescent="0.2">
      <c r="Y715" s="62"/>
      <c r="Z715" s="62"/>
      <c r="AA715" s="62"/>
      <c r="AB715" s="62"/>
    </row>
    <row r="716" spans="25:28" x14ac:dyDescent="0.2">
      <c r="Y716" s="62"/>
      <c r="Z716" s="62"/>
      <c r="AA716" s="62"/>
      <c r="AB716" s="62"/>
    </row>
    <row r="717" spans="25:28" x14ac:dyDescent="0.2">
      <c r="Y717" s="62"/>
      <c r="Z717" s="62"/>
      <c r="AA717" s="62"/>
      <c r="AB717" s="62"/>
    </row>
    <row r="718" spans="25:28" x14ac:dyDescent="0.2">
      <c r="Y718" s="62"/>
      <c r="Z718" s="62"/>
      <c r="AA718" s="62"/>
      <c r="AB718" s="62"/>
    </row>
    <row r="719" spans="25:28" x14ac:dyDescent="0.2">
      <c r="Y719" s="62"/>
      <c r="Z719" s="62"/>
      <c r="AA719" s="62"/>
      <c r="AB719" s="62"/>
    </row>
    <row r="720" spans="25:28" x14ac:dyDescent="0.2">
      <c r="Y720" s="62"/>
      <c r="Z720" s="62"/>
      <c r="AA720" s="62"/>
      <c r="AB720" s="62"/>
    </row>
    <row r="721" spans="25:28" x14ac:dyDescent="0.2">
      <c r="Y721" s="62"/>
      <c r="Z721" s="62"/>
      <c r="AA721" s="62"/>
      <c r="AB721" s="62"/>
    </row>
    <row r="722" spans="25:28" x14ac:dyDescent="0.2">
      <c r="Y722" s="62"/>
      <c r="Z722" s="62"/>
      <c r="AA722" s="62"/>
      <c r="AB722" s="62"/>
    </row>
    <row r="723" spans="25:28" x14ac:dyDescent="0.2">
      <c r="Y723" s="62"/>
      <c r="Z723" s="62"/>
      <c r="AA723" s="62"/>
      <c r="AB723" s="62"/>
    </row>
    <row r="724" spans="25:28" x14ac:dyDescent="0.2">
      <c r="Y724" s="62"/>
      <c r="Z724" s="62"/>
      <c r="AA724" s="62"/>
      <c r="AB724" s="62"/>
    </row>
    <row r="725" spans="25:28" x14ac:dyDescent="0.2">
      <c r="Y725" s="62"/>
      <c r="Z725" s="62"/>
      <c r="AA725" s="62"/>
      <c r="AB725" s="62"/>
    </row>
    <row r="726" spans="25:28" x14ac:dyDescent="0.2">
      <c r="Y726" s="62"/>
      <c r="Z726" s="62"/>
      <c r="AA726" s="62"/>
      <c r="AB726" s="62"/>
    </row>
    <row r="727" spans="25:28" x14ac:dyDescent="0.2">
      <c r="Y727" s="62"/>
      <c r="Z727" s="62"/>
      <c r="AA727" s="62"/>
      <c r="AB727" s="62"/>
    </row>
    <row r="728" spans="25:28" x14ac:dyDescent="0.2">
      <c r="Y728" s="62"/>
      <c r="Z728" s="62"/>
      <c r="AA728" s="62"/>
      <c r="AB728" s="62"/>
    </row>
    <row r="729" spans="25:28" x14ac:dyDescent="0.2">
      <c r="Y729" s="62"/>
      <c r="Z729" s="62"/>
      <c r="AA729" s="62"/>
      <c r="AB729" s="62"/>
    </row>
    <row r="730" spans="25:28" x14ac:dyDescent="0.2">
      <c r="Y730" s="62"/>
      <c r="Z730" s="62"/>
      <c r="AA730" s="62"/>
      <c r="AB730" s="62"/>
    </row>
    <row r="731" spans="25:28" x14ac:dyDescent="0.2">
      <c r="Y731" s="62"/>
      <c r="Z731" s="62"/>
      <c r="AA731" s="62"/>
      <c r="AB731" s="62"/>
    </row>
    <row r="732" spans="25:28" x14ac:dyDescent="0.2">
      <c r="Y732" s="62"/>
      <c r="Z732" s="62"/>
      <c r="AA732" s="62"/>
      <c r="AB732" s="62"/>
    </row>
    <row r="733" spans="25:28" x14ac:dyDescent="0.2">
      <c r="Y733" s="62"/>
      <c r="Z733" s="62"/>
      <c r="AA733" s="62"/>
      <c r="AB733" s="62"/>
    </row>
    <row r="734" spans="25:28" x14ac:dyDescent="0.2">
      <c r="Y734" s="62"/>
      <c r="Z734" s="62"/>
      <c r="AA734" s="62"/>
      <c r="AB734" s="62"/>
    </row>
    <row r="735" spans="25:28" x14ac:dyDescent="0.2">
      <c r="Y735" s="62"/>
      <c r="Z735" s="62"/>
      <c r="AA735" s="62"/>
      <c r="AB735" s="62"/>
    </row>
    <row r="736" spans="25:28" x14ac:dyDescent="0.2">
      <c r="Y736" s="62"/>
      <c r="Z736" s="62"/>
      <c r="AA736" s="62"/>
      <c r="AB736" s="62"/>
    </row>
    <row r="737" spans="25:28" x14ac:dyDescent="0.2">
      <c r="Y737" s="62"/>
      <c r="Z737" s="62"/>
      <c r="AA737" s="62"/>
      <c r="AB737" s="62"/>
    </row>
    <row r="738" spans="25:28" x14ac:dyDescent="0.2">
      <c r="Y738" s="62"/>
      <c r="Z738" s="62"/>
      <c r="AA738" s="62"/>
      <c r="AB738" s="62"/>
    </row>
    <row r="739" spans="25:28" x14ac:dyDescent="0.2">
      <c r="Y739" s="62"/>
      <c r="Z739" s="62"/>
      <c r="AA739" s="62"/>
      <c r="AB739" s="62"/>
    </row>
    <row r="740" spans="25:28" x14ac:dyDescent="0.2">
      <c r="Y740" s="62"/>
      <c r="Z740" s="62"/>
      <c r="AA740" s="62"/>
      <c r="AB740" s="62"/>
    </row>
    <row r="741" spans="25:28" x14ac:dyDescent="0.2">
      <c r="Y741" s="62"/>
      <c r="Z741" s="62"/>
      <c r="AA741" s="62"/>
      <c r="AB741" s="62"/>
    </row>
    <row r="742" spans="25:28" x14ac:dyDescent="0.2">
      <c r="Y742" s="62"/>
      <c r="Z742" s="62"/>
      <c r="AA742" s="62"/>
      <c r="AB742" s="62"/>
    </row>
    <row r="743" spans="25:28" x14ac:dyDescent="0.2">
      <c r="Y743" s="62"/>
      <c r="Z743" s="62"/>
      <c r="AA743" s="62"/>
      <c r="AB743" s="62"/>
    </row>
    <row r="744" spans="25:28" x14ac:dyDescent="0.2">
      <c r="Y744" s="62"/>
      <c r="Z744" s="62"/>
      <c r="AA744" s="62"/>
      <c r="AB744" s="62"/>
    </row>
    <row r="745" spans="25:28" x14ac:dyDescent="0.2">
      <c r="Y745" s="62"/>
      <c r="Z745" s="62"/>
      <c r="AA745" s="62"/>
      <c r="AB745" s="62"/>
    </row>
    <row r="746" spans="25:28" x14ac:dyDescent="0.2">
      <c r="Y746" s="62"/>
      <c r="Z746" s="62"/>
      <c r="AA746" s="62"/>
      <c r="AB746" s="62"/>
    </row>
    <row r="747" spans="25:28" x14ac:dyDescent="0.2">
      <c r="Y747" s="62"/>
      <c r="Z747" s="62"/>
      <c r="AA747" s="62"/>
      <c r="AB747" s="62"/>
    </row>
    <row r="748" spans="25:28" x14ac:dyDescent="0.2">
      <c r="Y748" s="62"/>
      <c r="Z748" s="62"/>
      <c r="AA748" s="62"/>
      <c r="AB748" s="62"/>
    </row>
    <row r="749" spans="25:28" x14ac:dyDescent="0.2">
      <c r="Y749" s="62"/>
      <c r="Z749" s="62"/>
      <c r="AA749" s="62"/>
      <c r="AB749" s="62"/>
    </row>
    <row r="750" spans="25:28" x14ac:dyDescent="0.2">
      <c r="Y750" s="62"/>
      <c r="Z750" s="62"/>
      <c r="AA750" s="62"/>
      <c r="AB750" s="62"/>
    </row>
    <row r="751" spans="25:28" x14ac:dyDescent="0.2">
      <c r="Y751" s="62"/>
      <c r="Z751" s="62"/>
      <c r="AA751" s="62"/>
      <c r="AB751" s="62"/>
    </row>
    <row r="752" spans="25:28" x14ac:dyDescent="0.2">
      <c r="Y752" s="62"/>
      <c r="Z752" s="62"/>
      <c r="AA752" s="62"/>
      <c r="AB752" s="62"/>
    </row>
    <row r="753" spans="25:28" x14ac:dyDescent="0.2">
      <c r="Y753" s="62"/>
      <c r="Z753" s="62"/>
      <c r="AA753" s="62"/>
      <c r="AB753" s="62"/>
    </row>
    <row r="754" spans="25:28" x14ac:dyDescent="0.2">
      <c r="Y754" s="62"/>
      <c r="Z754" s="62"/>
      <c r="AA754" s="62"/>
      <c r="AB754" s="62"/>
    </row>
    <row r="755" spans="25:28" x14ac:dyDescent="0.2">
      <c r="Y755" s="62"/>
      <c r="Z755" s="62"/>
      <c r="AA755" s="62"/>
      <c r="AB755" s="62"/>
    </row>
    <row r="756" spans="25:28" x14ac:dyDescent="0.2">
      <c r="Y756" s="62"/>
      <c r="Z756" s="62"/>
      <c r="AA756" s="62"/>
      <c r="AB756" s="62"/>
    </row>
    <row r="757" spans="25:28" x14ac:dyDescent="0.2">
      <c r="Y757" s="62"/>
      <c r="Z757" s="62"/>
      <c r="AA757" s="62"/>
      <c r="AB757" s="62"/>
    </row>
    <row r="758" spans="25:28" x14ac:dyDescent="0.2">
      <c r="Y758" s="62"/>
      <c r="Z758" s="62"/>
      <c r="AA758" s="62"/>
      <c r="AB758" s="62"/>
    </row>
    <row r="759" spans="25:28" x14ac:dyDescent="0.2">
      <c r="Y759" s="62"/>
      <c r="Z759" s="62"/>
      <c r="AA759" s="62"/>
      <c r="AB759" s="62"/>
    </row>
    <row r="760" spans="25:28" x14ac:dyDescent="0.2">
      <c r="Y760" s="62"/>
      <c r="Z760" s="62"/>
      <c r="AA760" s="62"/>
      <c r="AB760" s="62"/>
    </row>
    <row r="761" spans="25:28" x14ac:dyDescent="0.2">
      <c r="Y761" s="62"/>
      <c r="Z761" s="62"/>
      <c r="AA761" s="62"/>
      <c r="AB761" s="62"/>
    </row>
    <row r="762" spans="25:28" x14ac:dyDescent="0.2">
      <c r="Y762" s="62"/>
      <c r="Z762" s="62"/>
      <c r="AA762" s="62"/>
      <c r="AB762" s="62"/>
    </row>
    <row r="763" spans="25:28" x14ac:dyDescent="0.2">
      <c r="Y763" s="62"/>
      <c r="Z763" s="62"/>
      <c r="AA763" s="62"/>
      <c r="AB763" s="62"/>
    </row>
    <row r="764" spans="25:28" x14ac:dyDescent="0.2">
      <c r="Y764" s="62"/>
      <c r="Z764" s="62"/>
      <c r="AA764" s="62"/>
      <c r="AB764" s="62"/>
    </row>
    <row r="765" spans="25:28" x14ac:dyDescent="0.2">
      <c r="Y765" s="62"/>
      <c r="Z765" s="62"/>
      <c r="AA765" s="62"/>
      <c r="AB765" s="62"/>
    </row>
    <row r="766" spans="25:28" x14ac:dyDescent="0.2">
      <c r="Y766" s="62"/>
      <c r="Z766" s="62"/>
      <c r="AA766" s="62"/>
      <c r="AB766" s="62"/>
    </row>
    <row r="767" spans="25:28" x14ac:dyDescent="0.2">
      <c r="Y767" s="62"/>
      <c r="Z767" s="62"/>
      <c r="AA767" s="62"/>
      <c r="AB767" s="62"/>
    </row>
    <row r="768" spans="25:28" x14ac:dyDescent="0.2">
      <c r="Y768" s="62"/>
      <c r="Z768" s="62"/>
      <c r="AA768" s="62"/>
      <c r="AB768" s="62"/>
    </row>
    <row r="769" spans="25:28" x14ac:dyDescent="0.2">
      <c r="Y769" s="62"/>
      <c r="Z769" s="62"/>
      <c r="AA769" s="62"/>
      <c r="AB769" s="62"/>
    </row>
    <row r="770" spans="25:28" x14ac:dyDescent="0.2">
      <c r="Y770" s="62"/>
      <c r="Z770" s="62"/>
      <c r="AA770" s="62"/>
      <c r="AB770" s="62"/>
    </row>
    <row r="771" spans="25:28" x14ac:dyDescent="0.2">
      <c r="Y771" s="62"/>
      <c r="Z771" s="62"/>
      <c r="AA771" s="62"/>
      <c r="AB771" s="62"/>
    </row>
    <row r="772" spans="25:28" x14ac:dyDescent="0.2">
      <c r="Y772" s="62"/>
      <c r="Z772" s="62"/>
      <c r="AA772" s="62"/>
      <c r="AB772" s="62"/>
    </row>
    <row r="773" spans="25:28" x14ac:dyDescent="0.2">
      <c r="Y773" s="62"/>
      <c r="Z773" s="62"/>
      <c r="AA773" s="62"/>
      <c r="AB773" s="62"/>
    </row>
    <row r="774" spans="25:28" x14ac:dyDescent="0.2">
      <c r="Y774" s="62"/>
      <c r="Z774" s="62"/>
      <c r="AA774" s="62"/>
      <c r="AB774" s="62"/>
    </row>
    <row r="775" spans="25:28" x14ac:dyDescent="0.2">
      <c r="Y775" s="62"/>
      <c r="Z775" s="62"/>
      <c r="AA775" s="62"/>
      <c r="AB775" s="62"/>
    </row>
    <row r="776" spans="25:28" x14ac:dyDescent="0.2">
      <c r="Y776" s="62"/>
      <c r="Z776" s="62"/>
      <c r="AA776" s="62"/>
      <c r="AB776" s="62"/>
    </row>
    <row r="777" spans="25:28" x14ac:dyDescent="0.2">
      <c r="Y777" s="62"/>
      <c r="Z777" s="62"/>
      <c r="AA777" s="62"/>
      <c r="AB777" s="62"/>
    </row>
    <row r="778" spans="25:28" x14ac:dyDescent="0.2">
      <c r="Y778" s="62"/>
      <c r="Z778" s="62"/>
      <c r="AA778" s="62"/>
      <c r="AB778" s="62"/>
    </row>
    <row r="779" spans="25:28" x14ac:dyDescent="0.2">
      <c r="Y779" s="62"/>
      <c r="Z779" s="62"/>
      <c r="AA779" s="62"/>
      <c r="AB779" s="62"/>
    </row>
    <row r="780" spans="25:28" x14ac:dyDescent="0.2">
      <c r="Y780" s="62"/>
      <c r="Z780" s="62"/>
      <c r="AA780" s="62"/>
      <c r="AB780" s="62"/>
    </row>
    <row r="781" spans="25:28" x14ac:dyDescent="0.2">
      <c r="Y781" s="62"/>
      <c r="Z781" s="62"/>
      <c r="AA781" s="62"/>
      <c r="AB781" s="62"/>
    </row>
    <row r="782" spans="25:28" x14ac:dyDescent="0.2">
      <c r="Y782" s="62"/>
      <c r="Z782" s="62"/>
      <c r="AA782" s="62"/>
      <c r="AB782" s="62"/>
    </row>
    <row r="783" spans="25:28" x14ac:dyDescent="0.2">
      <c r="Y783" s="62"/>
      <c r="Z783" s="62"/>
      <c r="AA783" s="62"/>
      <c r="AB783" s="62"/>
    </row>
    <row r="784" spans="25:28" x14ac:dyDescent="0.2">
      <c r="Y784" s="62"/>
      <c r="Z784" s="62"/>
      <c r="AA784" s="62"/>
      <c r="AB784" s="62"/>
    </row>
    <row r="785" spans="25:28" x14ac:dyDescent="0.2">
      <c r="Y785" s="62"/>
      <c r="Z785" s="62"/>
      <c r="AA785" s="62"/>
      <c r="AB785" s="62"/>
    </row>
    <row r="786" spans="25:28" x14ac:dyDescent="0.2">
      <c r="Y786" s="62"/>
      <c r="Z786" s="62"/>
      <c r="AA786" s="62"/>
      <c r="AB786" s="62"/>
    </row>
    <row r="787" spans="25:28" x14ac:dyDescent="0.2">
      <c r="Y787" s="62"/>
      <c r="Z787" s="62"/>
      <c r="AA787" s="62"/>
      <c r="AB787" s="62"/>
    </row>
    <row r="788" spans="25:28" x14ac:dyDescent="0.2">
      <c r="Y788" s="62"/>
      <c r="Z788" s="62"/>
      <c r="AA788" s="62"/>
      <c r="AB788" s="62"/>
    </row>
    <row r="789" spans="25:28" x14ac:dyDescent="0.2">
      <c r="Y789" s="62"/>
      <c r="Z789" s="62"/>
      <c r="AA789" s="62"/>
      <c r="AB789" s="62"/>
    </row>
    <row r="790" spans="25:28" x14ac:dyDescent="0.2">
      <c r="Y790" s="62"/>
      <c r="Z790" s="62"/>
      <c r="AA790" s="62"/>
      <c r="AB790" s="62"/>
    </row>
    <row r="791" spans="25:28" x14ac:dyDescent="0.2">
      <c r="Y791" s="62"/>
      <c r="Z791" s="62"/>
      <c r="AA791" s="62"/>
      <c r="AB791" s="62"/>
    </row>
    <row r="792" spans="25:28" x14ac:dyDescent="0.2">
      <c r="Y792" s="62"/>
      <c r="Z792" s="62"/>
      <c r="AA792" s="62"/>
      <c r="AB792" s="62"/>
    </row>
    <row r="793" spans="25:28" x14ac:dyDescent="0.2">
      <c r="Y793" s="62"/>
      <c r="Z793" s="62"/>
      <c r="AA793" s="62"/>
      <c r="AB793" s="62"/>
    </row>
    <row r="794" spans="25:28" x14ac:dyDescent="0.2">
      <c r="Y794" s="62"/>
      <c r="Z794" s="62"/>
      <c r="AA794" s="62"/>
      <c r="AB794" s="62"/>
    </row>
    <row r="795" spans="25:28" x14ac:dyDescent="0.2">
      <c r="Y795" s="62"/>
      <c r="Z795" s="62"/>
      <c r="AA795" s="62"/>
      <c r="AB795" s="62"/>
    </row>
    <row r="796" spans="25:28" x14ac:dyDescent="0.2">
      <c r="Y796" s="62"/>
      <c r="Z796" s="62"/>
      <c r="AA796" s="62"/>
      <c r="AB796" s="62"/>
    </row>
    <row r="797" spans="25:28" x14ac:dyDescent="0.2">
      <c r="Y797" s="62"/>
      <c r="Z797" s="62"/>
      <c r="AA797" s="62"/>
      <c r="AB797" s="62"/>
    </row>
    <row r="798" spans="25:28" x14ac:dyDescent="0.2">
      <c r="Y798" s="62"/>
      <c r="Z798" s="62"/>
      <c r="AA798" s="62"/>
      <c r="AB798" s="62"/>
    </row>
    <row r="799" spans="25:28" x14ac:dyDescent="0.2">
      <c r="Y799" s="62"/>
      <c r="Z799" s="62"/>
      <c r="AA799" s="62"/>
      <c r="AB799" s="62"/>
    </row>
    <row r="800" spans="25:28" x14ac:dyDescent="0.2">
      <c r="Y800" s="62"/>
      <c r="Z800" s="62"/>
      <c r="AA800" s="62"/>
      <c r="AB800" s="62"/>
    </row>
    <row r="801" spans="25:28" x14ac:dyDescent="0.2">
      <c r="Y801" s="62"/>
      <c r="Z801" s="62"/>
      <c r="AA801" s="62"/>
      <c r="AB801" s="62"/>
    </row>
    <row r="802" spans="25:28" x14ac:dyDescent="0.2">
      <c r="Y802" s="62"/>
      <c r="Z802" s="62"/>
      <c r="AA802" s="62"/>
      <c r="AB802" s="62"/>
    </row>
    <row r="803" spans="25:28" x14ac:dyDescent="0.2">
      <c r="Y803" s="62"/>
      <c r="Z803" s="62"/>
      <c r="AA803" s="62"/>
      <c r="AB803" s="62"/>
    </row>
    <row r="804" spans="25:28" x14ac:dyDescent="0.2">
      <c r="Y804" s="62"/>
      <c r="Z804" s="62"/>
      <c r="AA804" s="62"/>
      <c r="AB804" s="62"/>
    </row>
    <row r="805" spans="25:28" x14ac:dyDescent="0.2">
      <c r="Y805" s="62"/>
      <c r="Z805" s="62"/>
      <c r="AA805" s="62"/>
      <c r="AB805" s="62"/>
    </row>
    <row r="806" spans="25:28" x14ac:dyDescent="0.2">
      <c r="Y806" s="62"/>
      <c r="Z806" s="62"/>
      <c r="AA806" s="62"/>
      <c r="AB806" s="62"/>
    </row>
    <row r="807" spans="25:28" x14ac:dyDescent="0.2">
      <c r="Y807" s="62"/>
      <c r="Z807" s="62"/>
      <c r="AA807" s="62"/>
      <c r="AB807" s="62"/>
    </row>
    <row r="808" spans="25:28" x14ac:dyDescent="0.2">
      <c r="Y808" s="62"/>
      <c r="Z808" s="62"/>
      <c r="AA808" s="62"/>
      <c r="AB808" s="62"/>
    </row>
    <row r="809" spans="25:28" x14ac:dyDescent="0.2">
      <c r="Y809" s="62"/>
      <c r="Z809" s="62"/>
      <c r="AA809" s="62"/>
      <c r="AB809" s="62"/>
    </row>
    <row r="810" spans="25:28" x14ac:dyDescent="0.2">
      <c r="Y810" s="62"/>
      <c r="Z810" s="62"/>
      <c r="AA810" s="62"/>
      <c r="AB810" s="62"/>
    </row>
    <row r="811" spans="25:28" x14ac:dyDescent="0.2">
      <c r="Y811" s="62"/>
      <c r="Z811" s="62"/>
      <c r="AA811" s="62"/>
      <c r="AB811" s="62"/>
    </row>
    <row r="812" spans="25:28" x14ac:dyDescent="0.2">
      <c r="Y812" s="62"/>
      <c r="Z812" s="62"/>
      <c r="AA812" s="62"/>
      <c r="AB812" s="62"/>
    </row>
    <row r="813" spans="25:28" x14ac:dyDescent="0.2">
      <c r="Y813" s="62"/>
      <c r="Z813" s="62"/>
      <c r="AA813" s="62"/>
      <c r="AB813" s="62"/>
    </row>
    <row r="814" spans="25:28" x14ac:dyDescent="0.2">
      <c r="Y814" s="62"/>
      <c r="Z814" s="62"/>
      <c r="AA814" s="62"/>
      <c r="AB814" s="62"/>
    </row>
    <row r="815" spans="25:28" x14ac:dyDescent="0.2">
      <c r="Y815" s="62"/>
      <c r="Z815" s="62"/>
      <c r="AA815" s="62"/>
      <c r="AB815" s="62"/>
    </row>
    <row r="816" spans="25:28" x14ac:dyDescent="0.2">
      <c r="Y816" s="62"/>
      <c r="Z816" s="62"/>
      <c r="AA816" s="62"/>
      <c r="AB816" s="62"/>
    </row>
    <row r="817" spans="25:28" x14ac:dyDescent="0.2">
      <c r="Y817" s="62"/>
      <c r="Z817" s="62"/>
      <c r="AA817" s="62"/>
      <c r="AB817" s="62"/>
    </row>
    <row r="818" spans="25:28" x14ac:dyDescent="0.2">
      <c r="Y818" s="62"/>
      <c r="Z818" s="62"/>
      <c r="AA818" s="62"/>
      <c r="AB818" s="62"/>
    </row>
    <row r="819" spans="25:28" x14ac:dyDescent="0.2">
      <c r="Y819" s="62"/>
      <c r="Z819" s="62"/>
      <c r="AA819" s="62"/>
      <c r="AB819" s="62"/>
    </row>
    <row r="820" spans="25:28" x14ac:dyDescent="0.2">
      <c r="Y820" s="62"/>
      <c r="Z820" s="62"/>
      <c r="AA820" s="62"/>
      <c r="AB820" s="62"/>
    </row>
    <row r="821" spans="25:28" x14ac:dyDescent="0.2">
      <c r="Y821" s="62"/>
      <c r="Z821" s="62"/>
      <c r="AA821" s="62"/>
      <c r="AB821" s="62"/>
    </row>
    <row r="822" spans="25:28" x14ac:dyDescent="0.2">
      <c r="Y822" s="62"/>
      <c r="Z822" s="62"/>
      <c r="AA822" s="62"/>
      <c r="AB822" s="62"/>
    </row>
    <row r="823" spans="25:28" x14ac:dyDescent="0.2">
      <c r="Y823" s="62"/>
      <c r="Z823" s="62"/>
      <c r="AA823" s="62"/>
      <c r="AB823" s="62"/>
    </row>
    <row r="824" spans="25:28" x14ac:dyDescent="0.2">
      <c r="Y824" s="62"/>
      <c r="Z824" s="62"/>
      <c r="AA824" s="62"/>
      <c r="AB824" s="62"/>
    </row>
    <row r="825" spans="25:28" x14ac:dyDescent="0.2">
      <c r="Y825" s="62"/>
      <c r="Z825" s="62"/>
      <c r="AA825" s="62"/>
      <c r="AB825" s="62"/>
    </row>
    <row r="826" spans="25:28" x14ac:dyDescent="0.2">
      <c r="Y826" s="62"/>
      <c r="Z826" s="62"/>
      <c r="AA826" s="62"/>
      <c r="AB826" s="62"/>
    </row>
    <row r="827" spans="25:28" x14ac:dyDescent="0.2">
      <c r="Y827" s="62"/>
      <c r="Z827" s="62"/>
      <c r="AA827" s="62"/>
      <c r="AB827" s="62"/>
    </row>
    <row r="828" spans="25:28" x14ac:dyDescent="0.2">
      <c r="Y828" s="62"/>
      <c r="Z828" s="62"/>
      <c r="AA828" s="62"/>
      <c r="AB828" s="62"/>
    </row>
    <row r="829" spans="25:28" x14ac:dyDescent="0.2">
      <c r="Y829" s="62"/>
      <c r="Z829" s="62"/>
      <c r="AA829" s="62"/>
      <c r="AB829" s="62"/>
    </row>
    <row r="830" spans="25:28" x14ac:dyDescent="0.2">
      <c r="Y830" s="62"/>
      <c r="Z830" s="62"/>
      <c r="AA830" s="62"/>
      <c r="AB830" s="62"/>
    </row>
    <row r="831" spans="25:28" x14ac:dyDescent="0.2">
      <c r="Y831" s="62"/>
      <c r="Z831" s="62"/>
      <c r="AA831" s="62"/>
      <c r="AB831" s="62"/>
    </row>
    <row r="832" spans="25:28" x14ac:dyDescent="0.2">
      <c r="Y832" s="62"/>
      <c r="Z832" s="62"/>
      <c r="AA832" s="62"/>
      <c r="AB832" s="62"/>
    </row>
    <row r="833" spans="25:28" x14ac:dyDescent="0.2">
      <c r="Y833" s="62"/>
      <c r="Z833" s="62"/>
      <c r="AA833" s="62"/>
      <c r="AB833" s="62"/>
    </row>
    <row r="834" spans="25:28" x14ac:dyDescent="0.2">
      <c r="Y834" s="62"/>
      <c r="Z834" s="62"/>
      <c r="AA834" s="62"/>
      <c r="AB834" s="62"/>
    </row>
    <row r="835" spans="25:28" x14ac:dyDescent="0.2">
      <c r="Y835" s="62"/>
      <c r="Z835" s="62"/>
      <c r="AA835" s="62"/>
      <c r="AB835" s="62"/>
    </row>
    <row r="836" spans="25:28" x14ac:dyDescent="0.2">
      <c r="Y836" s="62"/>
      <c r="Z836" s="62"/>
      <c r="AA836" s="62"/>
      <c r="AB836" s="62"/>
    </row>
    <row r="837" spans="25:28" x14ac:dyDescent="0.2">
      <c r="Y837" s="62"/>
      <c r="Z837" s="62"/>
      <c r="AA837" s="62"/>
      <c r="AB837" s="62"/>
    </row>
    <row r="838" spans="25:28" x14ac:dyDescent="0.2">
      <c r="Y838" s="62"/>
      <c r="Z838" s="62"/>
      <c r="AA838" s="62"/>
      <c r="AB838" s="62"/>
    </row>
    <row r="839" spans="25:28" x14ac:dyDescent="0.2">
      <c r="Y839" s="62"/>
      <c r="Z839" s="62"/>
      <c r="AA839" s="62"/>
      <c r="AB839" s="62"/>
    </row>
    <row r="840" spans="25:28" x14ac:dyDescent="0.2">
      <c r="Y840" s="62"/>
      <c r="Z840" s="62"/>
      <c r="AA840" s="62"/>
      <c r="AB840" s="62"/>
    </row>
    <row r="841" spans="25:28" x14ac:dyDescent="0.2">
      <c r="Y841" s="62"/>
      <c r="Z841" s="62"/>
      <c r="AA841" s="62"/>
      <c r="AB841" s="62"/>
    </row>
    <row r="842" spans="25:28" x14ac:dyDescent="0.2">
      <c r="Y842" s="62"/>
      <c r="Z842" s="62"/>
      <c r="AA842" s="62"/>
      <c r="AB842" s="62"/>
    </row>
    <row r="843" spans="25:28" x14ac:dyDescent="0.2">
      <c r="Y843" s="62"/>
      <c r="Z843" s="62"/>
      <c r="AA843" s="62"/>
      <c r="AB843" s="62"/>
    </row>
    <row r="844" spans="25:28" x14ac:dyDescent="0.2">
      <c r="Y844" s="62"/>
      <c r="Z844" s="62"/>
      <c r="AA844" s="62"/>
      <c r="AB844" s="62"/>
    </row>
    <row r="845" spans="25:28" x14ac:dyDescent="0.2">
      <c r="Y845" s="62"/>
      <c r="Z845" s="62"/>
      <c r="AA845" s="62"/>
      <c r="AB845" s="62"/>
    </row>
    <row r="846" spans="25:28" x14ac:dyDescent="0.2">
      <c r="Y846" s="62"/>
      <c r="Z846" s="62"/>
      <c r="AA846" s="62"/>
      <c r="AB846" s="62"/>
    </row>
    <row r="847" spans="25:28" x14ac:dyDescent="0.2">
      <c r="Y847" s="62"/>
      <c r="Z847" s="62"/>
      <c r="AA847" s="62"/>
      <c r="AB847" s="62"/>
    </row>
    <row r="848" spans="25:28" x14ac:dyDescent="0.2">
      <c r="Y848" s="62"/>
      <c r="Z848" s="62"/>
      <c r="AA848" s="62"/>
      <c r="AB848" s="62"/>
    </row>
    <row r="849" spans="25:28" x14ac:dyDescent="0.2">
      <c r="Y849" s="62"/>
      <c r="Z849" s="62"/>
      <c r="AA849" s="62"/>
      <c r="AB849" s="62"/>
    </row>
    <row r="850" spans="25:28" x14ac:dyDescent="0.2">
      <c r="Y850" s="62"/>
      <c r="Z850" s="62"/>
      <c r="AA850" s="62"/>
      <c r="AB850" s="62"/>
    </row>
    <row r="851" spans="25:28" x14ac:dyDescent="0.2">
      <c r="Y851" s="62"/>
      <c r="Z851" s="62"/>
      <c r="AA851" s="62"/>
      <c r="AB851" s="62"/>
    </row>
    <row r="852" spans="25:28" x14ac:dyDescent="0.2">
      <c r="Y852" s="62"/>
      <c r="Z852" s="62"/>
      <c r="AA852" s="62"/>
      <c r="AB852" s="62"/>
    </row>
    <row r="853" spans="25:28" x14ac:dyDescent="0.2">
      <c r="Y853" s="62"/>
      <c r="Z853" s="62"/>
      <c r="AA853" s="62"/>
      <c r="AB853" s="62"/>
    </row>
    <row r="854" spans="25:28" x14ac:dyDescent="0.2">
      <c r="Y854" s="62"/>
      <c r="Z854" s="62"/>
      <c r="AA854" s="62"/>
      <c r="AB854" s="62"/>
    </row>
    <row r="855" spans="25:28" x14ac:dyDescent="0.2">
      <c r="Y855" s="62"/>
      <c r="Z855" s="62"/>
      <c r="AA855" s="62"/>
      <c r="AB855" s="62"/>
    </row>
    <row r="856" spans="25:28" x14ac:dyDescent="0.2">
      <c r="Y856" s="62"/>
      <c r="Z856" s="62"/>
      <c r="AA856" s="62"/>
      <c r="AB856" s="62"/>
    </row>
    <row r="857" spans="25:28" x14ac:dyDescent="0.2">
      <c r="Y857" s="62"/>
      <c r="Z857" s="62"/>
      <c r="AA857" s="62"/>
      <c r="AB857" s="62"/>
    </row>
    <row r="858" spans="25:28" x14ac:dyDescent="0.2">
      <c r="Y858" s="62"/>
      <c r="Z858" s="62"/>
      <c r="AA858" s="62"/>
      <c r="AB858" s="62"/>
    </row>
    <row r="859" spans="25:28" x14ac:dyDescent="0.2">
      <c r="Y859" s="62"/>
      <c r="Z859" s="62"/>
      <c r="AA859" s="62"/>
      <c r="AB859" s="62"/>
    </row>
    <row r="860" spans="25:28" x14ac:dyDescent="0.2">
      <c r="Y860" s="62"/>
      <c r="Z860" s="62"/>
      <c r="AA860" s="62"/>
      <c r="AB860" s="62"/>
    </row>
    <row r="861" spans="25:28" x14ac:dyDescent="0.2">
      <c r="Y861" s="62"/>
      <c r="Z861" s="62"/>
      <c r="AA861" s="62"/>
      <c r="AB861" s="62"/>
    </row>
    <row r="862" spans="25:28" x14ac:dyDescent="0.2">
      <c r="Y862" s="62"/>
      <c r="Z862" s="62"/>
      <c r="AA862" s="62"/>
      <c r="AB862" s="62"/>
    </row>
    <row r="863" spans="25:28" x14ac:dyDescent="0.2">
      <c r="Y863" s="62"/>
      <c r="Z863" s="62"/>
      <c r="AA863" s="62"/>
      <c r="AB863" s="62"/>
    </row>
    <row r="864" spans="25:28" x14ac:dyDescent="0.2">
      <c r="Y864" s="62"/>
      <c r="Z864" s="62"/>
      <c r="AA864" s="62"/>
      <c r="AB864" s="62"/>
    </row>
    <row r="865" spans="25:28" x14ac:dyDescent="0.2">
      <c r="Y865" s="62"/>
      <c r="Z865" s="62"/>
      <c r="AA865" s="62"/>
      <c r="AB865" s="62"/>
    </row>
    <row r="866" spans="25:28" x14ac:dyDescent="0.2">
      <c r="Y866" s="62"/>
      <c r="Z866" s="62"/>
      <c r="AA866" s="62"/>
      <c r="AB866" s="62"/>
    </row>
    <row r="867" spans="25:28" x14ac:dyDescent="0.2">
      <c r="Y867" s="62"/>
      <c r="Z867" s="62"/>
      <c r="AA867" s="62"/>
      <c r="AB867" s="62"/>
    </row>
    <row r="868" spans="25:28" x14ac:dyDescent="0.2">
      <c r="Y868" s="62"/>
      <c r="Z868" s="62"/>
      <c r="AA868" s="62"/>
      <c r="AB868" s="62"/>
    </row>
    <row r="869" spans="25:28" x14ac:dyDescent="0.2">
      <c r="Y869" s="62"/>
      <c r="Z869" s="62"/>
      <c r="AA869" s="62"/>
      <c r="AB869" s="62"/>
    </row>
    <row r="870" spans="25:28" x14ac:dyDescent="0.2">
      <c r="Y870" s="62"/>
      <c r="Z870" s="62"/>
      <c r="AA870" s="62"/>
      <c r="AB870" s="62"/>
    </row>
    <row r="871" spans="25:28" x14ac:dyDescent="0.2">
      <c r="Y871" s="62"/>
      <c r="Z871" s="62"/>
      <c r="AA871" s="62"/>
      <c r="AB871" s="62"/>
    </row>
    <row r="872" spans="25:28" x14ac:dyDescent="0.2">
      <c r="Y872" s="62"/>
      <c r="Z872" s="62"/>
      <c r="AA872" s="62"/>
      <c r="AB872" s="62"/>
    </row>
    <row r="873" spans="25:28" x14ac:dyDescent="0.2">
      <c r="Y873" s="62"/>
      <c r="Z873" s="62"/>
      <c r="AA873" s="62"/>
      <c r="AB873" s="62"/>
    </row>
    <row r="874" spans="25:28" x14ac:dyDescent="0.2">
      <c r="Y874" s="62"/>
      <c r="Z874" s="62"/>
      <c r="AA874" s="62"/>
      <c r="AB874" s="62"/>
    </row>
    <row r="875" spans="25:28" x14ac:dyDescent="0.2">
      <c r="Y875" s="62"/>
      <c r="Z875" s="62"/>
      <c r="AA875" s="62"/>
      <c r="AB875" s="62"/>
    </row>
    <row r="876" spans="25:28" x14ac:dyDescent="0.2">
      <c r="Y876" s="62"/>
      <c r="Z876" s="62"/>
      <c r="AA876" s="62"/>
      <c r="AB876" s="62"/>
    </row>
    <row r="877" spans="25:28" x14ac:dyDescent="0.2">
      <c r="Y877" s="62"/>
      <c r="Z877" s="62"/>
      <c r="AA877" s="62"/>
      <c r="AB877" s="62"/>
    </row>
    <row r="878" spans="25:28" x14ac:dyDescent="0.2">
      <c r="Y878" s="62"/>
      <c r="Z878" s="62"/>
      <c r="AA878" s="62"/>
      <c r="AB878" s="62"/>
    </row>
    <row r="879" spans="25:28" x14ac:dyDescent="0.2">
      <c r="Y879" s="62"/>
      <c r="Z879" s="62"/>
      <c r="AA879" s="62"/>
      <c r="AB879" s="62"/>
    </row>
    <row r="880" spans="25:28" x14ac:dyDescent="0.2">
      <c r="Y880" s="62"/>
      <c r="Z880" s="62"/>
      <c r="AA880" s="62"/>
      <c r="AB880" s="62"/>
    </row>
    <row r="881" spans="25:28" x14ac:dyDescent="0.2">
      <c r="Y881" s="62"/>
      <c r="Z881" s="62"/>
      <c r="AA881" s="62"/>
      <c r="AB881" s="62"/>
    </row>
    <row r="882" spans="25:28" x14ac:dyDescent="0.2">
      <c r="Y882" s="62"/>
      <c r="Z882" s="62"/>
      <c r="AA882" s="62"/>
      <c r="AB882" s="62"/>
    </row>
    <row r="883" spans="25:28" x14ac:dyDescent="0.2">
      <c r="Y883" s="62"/>
      <c r="Z883" s="62"/>
      <c r="AA883" s="62"/>
      <c r="AB883" s="62"/>
    </row>
    <row r="884" spans="25:28" x14ac:dyDescent="0.2">
      <c r="Y884" s="62"/>
      <c r="Z884" s="62"/>
      <c r="AA884" s="62"/>
      <c r="AB884" s="62"/>
    </row>
    <row r="885" spans="25:28" x14ac:dyDescent="0.2">
      <c r="Y885" s="62"/>
      <c r="Z885" s="62"/>
      <c r="AA885" s="62"/>
      <c r="AB885" s="62"/>
    </row>
    <row r="886" spans="25:28" x14ac:dyDescent="0.2">
      <c r="Y886" s="62"/>
      <c r="Z886" s="62"/>
      <c r="AA886" s="62"/>
      <c r="AB886" s="62"/>
    </row>
    <row r="887" spans="25:28" x14ac:dyDescent="0.2">
      <c r="Y887" s="62"/>
      <c r="Z887" s="62"/>
      <c r="AA887" s="62"/>
      <c r="AB887" s="62"/>
    </row>
    <row r="888" spans="25:28" x14ac:dyDescent="0.2">
      <c r="Y888" s="62"/>
      <c r="Z888" s="62"/>
      <c r="AA888" s="62"/>
      <c r="AB888" s="62"/>
    </row>
    <row r="889" spans="25:28" x14ac:dyDescent="0.2">
      <c r="Y889" s="62"/>
      <c r="Z889" s="62"/>
      <c r="AA889" s="62"/>
      <c r="AB889" s="62"/>
    </row>
    <row r="890" spans="25:28" x14ac:dyDescent="0.2">
      <c r="Y890" s="62"/>
      <c r="Z890" s="62"/>
      <c r="AA890" s="62"/>
      <c r="AB890" s="62"/>
    </row>
    <row r="891" spans="25:28" x14ac:dyDescent="0.2">
      <c r="Y891" s="62"/>
      <c r="Z891" s="62"/>
      <c r="AA891" s="62"/>
      <c r="AB891" s="62"/>
    </row>
    <row r="892" spans="25:28" x14ac:dyDescent="0.2">
      <c r="Y892" s="62"/>
      <c r="Z892" s="62"/>
      <c r="AA892" s="62"/>
      <c r="AB892" s="62"/>
    </row>
    <row r="893" spans="25:28" x14ac:dyDescent="0.2">
      <c r="Y893" s="62"/>
      <c r="Z893" s="62"/>
      <c r="AA893" s="62"/>
      <c r="AB893" s="62"/>
    </row>
    <row r="894" spans="25:28" x14ac:dyDescent="0.2">
      <c r="Y894" s="62"/>
      <c r="Z894" s="62"/>
      <c r="AA894" s="62"/>
      <c r="AB894" s="62"/>
    </row>
    <row r="895" spans="25:28" x14ac:dyDescent="0.2">
      <c r="Y895" s="62"/>
      <c r="Z895" s="62"/>
      <c r="AA895" s="62"/>
      <c r="AB895" s="62"/>
    </row>
    <row r="896" spans="25:28" x14ac:dyDescent="0.2">
      <c r="Y896" s="62"/>
      <c r="Z896" s="62"/>
      <c r="AA896" s="62"/>
      <c r="AB896" s="62"/>
    </row>
    <row r="897" spans="25:28" x14ac:dyDescent="0.2">
      <c r="Y897" s="62"/>
      <c r="Z897" s="62"/>
      <c r="AA897" s="62"/>
      <c r="AB897" s="62"/>
    </row>
    <row r="898" spans="25:28" x14ac:dyDescent="0.2">
      <c r="Y898" s="62"/>
      <c r="Z898" s="62"/>
      <c r="AA898" s="62"/>
      <c r="AB898" s="62"/>
    </row>
    <row r="899" spans="25:28" x14ac:dyDescent="0.2">
      <c r="Y899" s="62"/>
      <c r="Z899" s="62"/>
      <c r="AA899" s="62"/>
      <c r="AB899" s="62"/>
    </row>
    <row r="900" spans="25:28" x14ac:dyDescent="0.2">
      <c r="Y900" s="62"/>
      <c r="Z900" s="62"/>
      <c r="AA900" s="62"/>
      <c r="AB900" s="62"/>
    </row>
    <row r="901" spans="25:28" x14ac:dyDescent="0.2">
      <c r="Y901" s="62"/>
      <c r="Z901" s="62"/>
      <c r="AA901" s="62"/>
      <c r="AB901" s="62"/>
    </row>
    <row r="902" spans="25:28" x14ac:dyDescent="0.2">
      <c r="Y902" s="62"/>
      <c r="Z902" s="62"/>
      <c r="AA902" s="62"/>
      <c r="AB902" s="62"/>
    </row>
    <row r="903" spans="25:28" x14ac:dyDescent="0.2">
      <c r="Y903" s="62"/>
      <c r="Z903" s="62"/>
      <c r="AA903" s="62"/>
      <c r="AB903" s="62"/>
    </row>
    <row r="904" spans="25:28" x14ac:dyDescent="0.2">
      <c r="Y904" s="62"/>
      <c r="Z904" s="62"/>
      <c r="AA904" s="62"/>
      <c r="AB904" s="62"/>
    </row>
    <row r="905" spans="25:28" x14ac:dyDescent="0.2">
      <c r="Y905" s="62"/>
      <c r="Z905" s="62"/>
      <c r="AA905" s="62"/>
      <c r="AB905" s="62"/>
    </row>
    <row r="906" spans="25:28" x14ac:dyDescent="0.2">
      <c r="Y906" s="62"/>
      <c r="Z906" s="62"/>
      <c r="AA906" s="62"/>
      <c r="AB906" s="62"/>
    </row>
    <row r="907" spans="25:28" x14ac:dyDescent="0.2">
      <c r="Y907" s="62"/>
      <c r="Z907" s="62"/>
      <c r="AA907" s="62"/>
      <c r="AB907" s="62"/>
    </row>
    <row r="908" spans="25:28" x14ac:dyDescent="0.2">
      <c r="Y908" s="62"/>
      <c r="Z908" s="62"/>
      <c r="AA908" s="62"/>
      <c r="AB908" s="62"/>
    </row>
    <row r="909" spans="25:28" x14ac:dyDescent="0.2">
      <c r="Y909" s="62"/>
      <c r="Z909" s="62"/>
      <c r="AA909" s="62"/>
      <c r="AB909" s="62"/>
    </row>
    <row r="910" spans="25:28" x14ac:dyDescent="0.2">
      <c r="Y910" s="62"/>
      <c r="Z910" s="62"/>
      <c r="AA910" s="62"/>
      <c r="AB910" s="62"/>
    </row>
    <row r="911" spans="25:28" x14ac:dyDescent="0.2">
      <c r="Y911" s="62"/>
      <c r="Z911" s="62"/>
      <c r="AA911" s="62"/>
      <c r="AB911" s="62"/>
    </row>
    <row r="912" spans="25:28" x14ac:dyDescent="0.2">
      <c r="Y912" s="62"/>
      <c r="Z912" s="62"/>
      <c r="AA912" s="62"/>
      <c r="AB912" s="62"/>
    </row>
    <row r="913" spans="25:28" x14ac:dyDescent="0.2">
      <c r="Y913" s="62"/>
      <c r="Z913" s="62"/>
      <c r="AA913" s="62"/>
      <c r="AB913" s="62"/>
    </row>
    <row r="914" spans="25:28" x14ac:dyDescent="0.2">
      <c r="Y914" s="62"/>
      <c r="Z914" s="62"/>
      <c r="AA914" s="62"/>
      <c r="AB914" s="62"/>
    </row>
    <row r="915" spans="25:28" x14ac:dyDescent="0.2">
      <c r="Y915" s="62"/>
      <c r="Z915" s="62"/>
      <c r="AA915" s="62"/>
      <c r="AB915" s="62"/>
    </row>
    <row r="916" spans="25:28" x14ac:dyDescent="0.2">
      <c r="Y916" s="62"/>
      <c r="Z916" s="62"/>
      <c r="AA916" s="62"/>
      <c r="AB916" s="62"/>
    </row>
    <row r="917" spans="25:28" x14ac:dyDescent="0.2">
      <c r="Y917" s="62"/>
      <c r="Z917" s="62"/>
      <c r="AA917" s="62"/>
      <c r="AB917" s="62"/>
    </row>
    <row r="918" spans="25:28" x14ac:dyDescent="0.2">
      <c r="Y918" s="62"/>
      <c r="Z918" s="62"/>
      <c r="AA918" s="62"/>
      <c r="AB918" s="62"/>
    </row>
    <row r="919" spans="25:28" x14ac:dyDescent="0.2">
      <c r="Y919" s="62"/>
      <c r="Z919" s="62"/>
      <c r="AA919" s="62"/>
      <c r="AB919" s="62"/>
    </row>
    <row r="920" spans="25:28" x14ac:dyDescent="0.2">
      <c r="Y920" s="62"/>
      <c r="Z920" s="62"/>
      <c r="AA920" s="62"/>
      <c r="AB920" s="62"/>
    </row>
    <row r="921" spans="25:28" x14ac:dyDescent="0.2">
      <c r="Y921" s="62"/>
      <c r="Z921" s="62"/>
      <c r="AA921" s="62"/>
      <c r="AB921" s="62"/>
    </row>
    <row r="922" spans="25:28" x14ac:dyDescent="0.2">
      <c r="Y922" s="62"/>
      <c r="Z922" s="62"/>
      <c r="AA922" s="62"/>
      <c r="AB922" s="62"/>
    </row>
    <row r="923" spans="25:28" x14ac:dyDescent="0.2">
      <c r="Y923" s="62"/>
      <c r="Z923" s="62"/>
      <c r="AA923" s="62"/>
      <c r="AB923" s="62"/>
    </row>
    <row r="924" spans="25:28" x14ac:dyDescent="0.2">
      <c r="Y924" s="62"/>
      <c r="Z924" s="62"/>
      <c r="AA924" s="62"/>
      <c r="AB924" s="62"/>
    </row>
    <row r="925" spans="25:28" x14ac:dyDescent="0.2">
      <c r="Y925" s="62"/>
      <c r="Z925" s="62"/>
      <c r="AA925" s="62"/>
      <c r="AB925" s="62"/>
    </row>
    <row r="926" spans="25:28" x14ac:dyDescent="0.2">
      <c r="Y926" s="62"/>
      <c r="Z926" s="62"/>
      <c r="AA926" s="62"/>
      <c r="AB926" s="62"/>
    </row>
    <row r="927" spans="25:28" x14ac:dyDescent="0.2">
      <c r="Y927" s="62"/>
      <c r="Z927" s="62"/>
      <c r="AA927" s="62"/>
      <c r="AB927" s="62"/>
    </row>
    <row r="928" spans="25:28" x14ac:dyDescent="0.2">
      <c r="Y928" s="62"/>
      <c r="Z928" s="62"/>
      <c r="AA928" s="62"/>
      <c r="AB928" s="62"/>
    </row>
    <row r="929" spans="25:28" x14ac:dyDescent="0.2">
      <c r="Y929" s="62"/>
      <c r="Z929" s="62"/>
      <c r="AA929" s="62"/>
      <c r="AB929" s="62"/>
    </row>
    <row r="930" spans="25:28" x14ac:dyDescent="0.2">
      <c r="Y930" s="62"/>
      <c r="Z930" s="62"/>
      <c r="AA930" s="62"/>
      <c r="AB930" s="62"/>
    </row>
    <row r="931" spans="25:28" x14ac:dyDescent="0.2">
      <c r="Y931" s="62"/>
      <c r="Z931" s="62"/>
      <c r="AA931" s="62"/>
      <c r="AB931" s="62"/>
    </row>
    <row r="932" spans="25:28" x14ac:dyDescent="0.2">
      <c r="Y932" s="62"/>
      <c r="Z932" s="62"/>
      <c r="AA932" s="62"/>
      <c r="AB932" s="62"/>
    </row>
    <row r="933" spans="25:28" x14ac:dyDescent="0.2">
      <c r="Y933" s="62"/>
      <c r="Z933" s="62"/>
      <c r="AA933" s="62"/>
      <c r="AB933" s="62"/>
    </row>
    <row r="934" spans="25:28" x14ac:dyDescent="0.2">
      <c r="Y934" s="62"/>
      <c r="Z934" s="62"/>
      <c r="AA934" s="62"/>
      <c r="AB934" s="62"/>
    </row>
    <row r="935" spans="25:28" x14ac:dyDescent="0.2">
      <c r="Y935" s="62"/>
      <c r="Z935" s="62"/>
      <c r="AA935" s="62"/>
      <c r="AB935" s="62"/>
    </row>
    <row r="936" spans="25:28" x14ac:dyDescent="0.2">
      <c r="Y936" s="62"/>
      <c r="Z936" s="62"/>
      <c r="AA936" s="62"/>
      <c r="AB936" s="62"/>
    </row>
    <row r="937" spans="25:28" x14ac:dyDescent="0.2">
      <c r="Y937" s="62"/>
      <c r="Z937" s="62"/>
      <c r="AA937" s="62"/>
      <c r="AB937" s="62"/>
    </row>
    <row r="938" spans="25:28" x14ac:dyDescent="0.2">
      <c r="Y938" s="62"/>
      <c r="Z938" s="62"/>
      <c r="AA938" s="62"/>
      <c r="AB938" s="62"/>
    </row>
    <row r="939" spans="25:28" x14ac:dyDescent="0.2">
      <c r="Y939" s="62"/>
      <c r="Z939" s="62"/>
      <c r="AA939" s="62"/>
      <c r="AB939" s="62"/>
    </row>
    <row r="940" spans="25:28" x14ac:dyDescent="0.2">
      <c r="Y940" s="62"/>
      <c r="Z940" s="62"/>
      <c r="AA940" s="62"/>
      <c r="AB940" s="62"/>
    </row>
    <row r="941" spans="25:28" x14ac:dyDescent="0.2">
      <c r="Y941" s="62"/>
      <c r="Z941" s="62"/>
      <c r="AA941" s="62"/>
      <c r="AB941" s="62"/>
    </row>
    <row r="942" spans="25:28" x14ac:dyDescent="0.2">
      <c r="Y942" s="62"/>
      <c r="Z942" s="62"/>
      <c r="AA942" s="62"/>
      <c r="AB942" s="62"/>
    </row>
    <row r="943" spans="25:28" x14ac:dyDescent="0.2">
      <c r="Y943" s="62"/>
      <c r="Z943" s="62"/>
      <c r="AA943" s="62"/>
      <c r="AB943" s="62"/>
    </row>
    <row r="944" spans="25:28" x14ac:dyDescent="0.2">
      <c r="Y944" s="62"/>
      <c r="Z944" s="62"/>
      <c r="AA944" s="62"/>
      <c r="AB944" s="62"/>
    </row>
    <row r="945" spans="25:28" x14ac:dyDescent="0.2">
      <c r="Y945" s="62"/>
      <c r="Z945" s="62"/>
      <c r="AA945" s="62"/>
      <c r="AB945" s="62"/>
    </row>
    <row r="946" spans="25:28" x14ac:dyDescent="0.2">
      <c r="Y946" s="62"/>
      <c r="Z946" s="62"/>
      <c r="AA946" s="62"/>
      <c r="AB946" s="62"/>
    </row>
    <row r="947" spans="25:28" x14ac:dyDescent="0.2">
      <c r="Y947" s="62"/>
      <c r="Z947" s="62"/>
      <c r="AA947" s="62"/>
      <c r="AB947" s="62"/>
    </row>
    <row r="948" spans="25:28" x14ac:dyDescent="0.2">
      <c r="Y948" s="62"/>
      <c r="Z948" s="62"/>
      <c r="AA948" s="62"/>
      <c r="AB948" s="62"/>
    </row>
    <row r="949" spans="25:28" x14ac:dyDescent="0.2">
      <c r="Y949" s="62"/>
      <c r="Z949" s="62"/>
      <c r="AA949" s="62"/>
      <c r="AB949" s="62"/>
    </row>
    <row r="950" spans="25:28" x14ac:dyDescent="0.2">
      <c r="Y950" s="62"/>
      <c r="Z950" s="62"/>
      <c r="AA950" s="62"/>
      <c r="AB950" s="62"/>
    </row>
    <row r="951" spans="25:28" x14ac:dyDescent="0.2">
      <c r="Y951" s="62"/>
      <c r="Z951" s="62"/>
      <c r="AA951" s="62"/>
      <c r="AB951" s="62"/>
    </row>
    <row r="952" spans="25:28" x14ac:dyDescent="0.2">
      <c r="Y952" s="62"/>
      <c r="Z952" s="62"/>
      <c r="AA952" s="62"/>
      <c r="AB952" s="62"/>
    </row>
    <row r="953" spans="25:28" x14ac:dyDescent="0.2">
      <c r="Y953" s="62"/>
      <c r="Z953" s="62"/>
      <c r="AA953" s="62"/>
      <c r="AB953" s="62"/>
    </row>
    <row r="954" spans="25:28" x14ac:dyDescent="0.2">
      <c r="Y954" s="62"/>
      <c r="Z954" s="62"/>
      <c r="AA954" s="62"/>
      <c r="AB954" s="62"/>
    </row>
    <row r="955" spans="25:28" x14ac:dyDescent="0.2">
      <c r="Y955" s="62"/>
      <c r="Z955" s="62"/>
      <c r="AA955" s="62"/>
      <c r="AB955" s="62"/>
    </row>
    <row r="956" spans="25:28" x14ac:dyDescent="0.2">
      <c r="Y956" s="62"/>
      <c r="Z956" s="62"/>
      <c r="AA956" s="62"/>
      <c r="AB956" s="62"/>
    </row>
    <row r="957" spans="25:28" x14ac:dyDescent="0.2">
      <c r="Y957" s="62"/>
      <c r="Z957" s="62"/>
      <c r="AA957" s="62"/>
      <c r="AB957" s="62"/>
    </row>
    <row r="958" spans="25:28" x14ac:dyDescent="0.2">
      <c r="Y958" s="62"/>
      <c r="Z958" s="62"/>
      <c r="AA958" s="62"/>
      <c r="AB958" s="62"/>
    </row>
    <row r="959" spans="25:28" x14ac:dyDescent="0.2">
      <c r="Y959" s="62"/>
      <c r="Z959" s="62"/>
      <c r="AA959" s="62"/>
      <c r="AB959" s="62"/>
    </row>
    <row r="960" spans="25:28" x14ac:dyDescent="0.2">
      <c r="Y960" s="62"/>
      <c r="Z960" s="62"/>
      <c r="AA960" s="62"/>
      <c r="AB960" s="62"/>
    </row>
    <row r="961" spans="25:28" x14ac:dyDescent="0.2">
      <c r="Y961" s="62"/>
      <c r="Z961" s="62"/>
      <c r="AA961" s="62"/>
      <c r="AB961" s="62"/>
    </row>
    <row r="962" spans="25:28" x14ac:dyDescent="0.2">
      <c r="Y962" s="62"/>
      <c r="Z962" s="62"/>
      <c r="AA962" s="62"/>
      <c r="AB962" s="62"/>
    </row>
    <row r="963" spans="25:28" x14ac:dyDescent="0.2">
      <c r="Y963" s="62"/>
      <c r="Z963" s="62"/>
      <c r="AA963" s="62"/>
      <c r="AB963" s="62"/>
    </row>
    <row r="964" spans="25:28" x14ac:dyDescent="0.2">
      <c r="Y964" s="62"/>
      <c r="Z964" s="62"/>
      <c r="AA964" s="62"/>
      <c r="AB964" s="62"/>
    </row>
    <row r="965" spans="25:28" x14ac:dyDescent="0.2">
      <c r="Y965" s="62"/>
      <c r="Z965" s="62"/>
      <c r="AA965" s="62"/>
      <c r="AB965" s="62"/>
    </row>
    <row r="966" spans="25:28" x14ac:dyDescent="0.2">
      <c r="Y966" s="62"/>
      <c r="Z966" s="62"/>
      <c r="AA966" s="62"/>
      <c r="AB966" s="62"/>
    </row>
    <row r="967" spans="25:28" x14ac:dyDescent="0.2">
      <c r="Y967" s="62"/>
      <c r="Z967" s="62"/>
      <c r="AA967" s="62"/>
      <c r="AB967" s="62"/>
    </row>
    <row r="968" spans="25:28" x14ac:dyDescent="0.2">
      <c r="Y968" s="62"/>
      <c r="Z968" s="62"/>
      <c r="AA968" s="62"/>
      <c r="AB968" s="62"/>
    </row>
    <row r="969" spans="25:28" x14ac:dyDescent="0.2">
      <c r="Y969" s="62"/>
      <c r="Z969" s="62"/>
      <c r="AA969" s="62"/>
      <c r="AB969" s="62"/>
    </row>
    <row r="970" spans="25:28" x14ac:dyDescent="0.2">
      <c r="Y970" s="62"/>
      <c r="Z970" s="62"/>
      <c r="AA970" s="62"/>
      <c r="AB970" s="62"/>
    </row>
    <row r="971" spans="25:28" x14ac:dyDescent="0.2">
      <c r="Y971" s="62"/>
      <c r="Z971" s="62"/>
      <c r="AA971" s="62"/>
      <c r="AB971" s="62"/>
    </row>
    <row r="972" spans="25:28" x14ac:dyDescent="0.2">
      <c r="Y972" s="62"/>
      <c r="Z972" s="62"/>
      <c r="AA972" s="62"/>
      <c r="AB972" s="62"/>
    </row>
    <row r="973" spans="25:28" x14ac:dyDescent="0.2">
      <c r="Y973" s="62"/>
      <c r="Z973" s="62"/>
      <c r="AA973" s="62"/>
      <c r="AB973" s="62"/>
    </row>
    <row r="974" spans="25:28" x14ac:dyDescent="0.2">
      <c r="Y974" s="62"/>
      <c r="Z974" s="62"/>
      <c r="AA974" s="62"/>
      <c r="AB974" s="62"/>
    </row>
    <row r="975" spans="25:28" x14ac:dyDescent="0.2">
      <c r="Y975" s="62"/>
      <c r="Z975" s="62"/>
      <c r="AA975" s="62"/>
      <c r="AB975" s="62"/>
    </row>
    <row r="976" spans="25:28" x14ac:dyDescent="0.2">
      <c r="Y976" s="62"/>
      <c r="Z976" s="62"/>
      <c r="AA976" s="62"/>
      <c r="AB976" s="62"/>
    </row>
    <row r="977" spans="25:28" x14ac:dyDescent="0.2">
      <c r="Y977" s="62"/>
      <c r="Z977" s="62"/>
      <c r="AA977" s="62"/>
      <c r="AB977" s="62"/>
    </row>
    <row r="978" spans="25:28" x14ac:dyDescent="0.2">
      <c r="Y978" s="62"/>
      <c r="Z978" s="62"/>
      <c r="AA978" s="62"/>
      <c r="AB978" s="62"/>
    </row>
    <row r="979" spans="25:28" x14ac:dyDescent="0.2">
      <c r="Y979" s="62"/>
      <c r="Z979" s="62"/>
      <c r="AA979" s="62"/>
      <c r="AB979" s="62"/>
    </row>
    <row r="980" spans="25:28" x14ac:dyDescent="0.2">
      <c r="Y980" s="62"/>
      <c r="Z980" s="62"/>
      <c r="AA980" s="62"/>
      <c r="AB980" s="62"/>
    </row>
    <row r="981" spans="25:28" x14ac:dyDescent="0.2">
      <c r="Y981" s="62"/>
      <c r="Z981" s="62"/>
      <c r="AA981" s="62"/>
      <c r="AB981" s="62"/>
    </row>
    <row r="982" spans="25:28" x14ac:dyDescent="0.2">
      <c r="Y982" s="62"/>
      <c r="Z982" s="62"/>
      <c r="AA982" s="62"/>
      <c r="AB982" s="62"/>
    </row>
    <row r="983" spans="25:28" x14ac:dyDescent="0.2">
      <c r="Y983" s="62"/>
      <c r="Z983" s="62"/>
      <c r="AA983" s="62"/>
      <c r="AB983" s="62"/>
    </row>
    <row r="984" spans="25:28" x14ac:dyDescent="0.2">
      <c r="Y984" s="62"/>
      <c r="Z984" s="62"/>
      <c r="AA984" s="62"/>
      <c r="AB984" s="62"/>
    </row>
    <row r="985" spans="25:28" x14ac:dyDescent="0.2">
      <c r="Y985" s="62"/>
      <c r="Z985" s="62"/>
      <c r="AA985" s="62"/>
      <c r="AB985" s="62"/>
    </row>
    <row r="986" spans="25:28" x14ac:dyDescent="0.2">
      <c r="Y986" s="62"/>
      <c r="Z986" s="62"/>
      <c r="AA986" s="62"/>
      <c r="AB986" s="62"/>
    </row>
    <row r="987" spans="25:28" x14ac:dyDescent="0.2">
      <c r="Y987" s="62"/>
      <c r="Z987" s="62"/>
      <c r="AA987" s="62"/>
      <c r="AB987" s="62"/>
    </row>
    <row r="988" spans="25:28" x14ac:dyDescent="0.2">
      <c r="Y988" s="62"/>
      <c r="Z988" s="62"/>
      <c r="AA988" s="62"/>
      <c r="AB988" s="62"/>
    </row>
    <row r="989" spans="25:28" x14ac:dyDescent="0.2">
      <c r="Y989" s="62"/>
      <c r="Z989" s="62"/>
      <c r="AA989" s="62"/>
      <c r="AB989" s="62"/>
    </row>
    <row r="990" spans="25:28" x14ac:dyDescent="0.2">
      <c r="Y990" s="62"/>
      <c r="Z990" s="62"/>
      <c r="AA990" s="62"/>
      <c r="AB990" s="62"/>
    </row>
    <row r="991" spans="25:28" x14ac:dyDescent="0.2">
      <c r="Y991" s="62"/>
      <c r="Z991" s="62"/>
      <c r="AA991" s="62"/>
      <c r="AB991" s="62"/>
    </row>
    <row r="992" spans="25:28" x14ac:dyDescent="0.2">
      <c r="Y992" s="62"/>
      <c r="Z992" s="62"/>
      <c r="AA992" s="62"/>
      <c r="AB992" s="62"/>
    </row>
    <row r="993" spans="25:28" x14ac:dyDescent="0.2">
      <c r="Y993" s="62"/>
      <c r="Z993" s="62"/>
      <c r="AA993" s="62"/>
      <c r="AB993" s="62"/>
    </row>
    <row r="994" spans="25:28" x14ac:dyDescent="0.2">
      <c r="Y994" s="62"/>
      <c r="Z994" s="62"/>
      <c r="AA994" s="62"/>
      <c r="AB994" s="62"/>
    </row>
    <row r="995" spans="25:28" x14ac:dyDescent="0.2">
      <c r="Y995" s="62"/>
      <c r="Z995" s="62"/>
      <c r="AA995" s="62"/>
      <c r="AB995" s="62"/>
    </row>
    <row r="996" spans="25:28" x14ac:dyDescent="0.2">
      <c r="Y996" s="62"/>
      <c r="Z996" s="62"/>
      <c r="AA996" s="62"/>
      <c r="AB996" s="62"/>
    </row>
    <row r="997" spans="25:28" x14ac:dyDescent="0.2">
      <c r="Y997" s="62"/>
      <c r="Z997" s="62"/>
      <c r="AA997" s="62"/>
      <c r="AB997" s="62"/>
    </row>
    <row r="998" spans="25:28" x14ac:dyDescent="0.2">
      <c r="Y998" s="62"/>
      <c r="Z998" s="62"/>
      <c r="AA998" s="62"/>
      <c r="AB998" s="62"/>
    </row>
    <row r="999" spans="25:28" x14ac:dyDescent="0.2">
      <c r="Y999" s="62"/>
      <c r="Z999" s="62"/>
      <c r="AA999" s="62"/>
      <c r="AB999" s="62"/>
    </row>
    <row r="1000" spans="25:28" x14ac:dyDescent="0.2">
      <c r="Y1000" s="62"/>
      <c r="Z1000" s="62"/>
      <c r="AA1000" s="62"/>
      <c r="AB1000" s="62"/>
    </row>
    <row r="1001" spans="25:28" x14ac:dyDescent="0.2">
      <c r="Y1001" s="62"/>
      <c r="Z1001" s="62"/>
      <c r="AA1001" s="62"/>
      <c r="AB1001" s="62"/>
    </row>
    <row r="1002" spans="25:28" x14ac:dyDescent="0.2">
      <c r="Y1002" s="62"/>
      <c r="Z1002" s="62"/>
      <c r="AA1002" s="62"/>
      <c r="AB1002" s="62"/>
    </row>
    <row r="1003" spans="25:28" x14ac:dyDescent="0.2">
      <c r="Y1003" s="62"/>
      <c r="Z1003" s="62"/>
      <c r="AA1003" s="62"/>
      <c r="AB1003" s="62"/>
    </row>
    <row r="1004" spans="25:28" x14ac:dyDescent="0.2">
      <c r="Y1004" s="62"/>
      <c r="Z1004" s="62"/>
      <c r="AA1004" s="62"/>
      <c r="AB1004" s="62"/>
    </row>
    <row r="1005" spans="25:28" x14ac:dyDescent="0.2">
      <c r="Y1005" s="62"/>
      <c r="Z1005" s="62"/>
      <c r="AA1005" s="62"/>
      <c r="AB1005" s="62"/>
    </row>
    <row r="1006" spans="25:28" x14ac:dyDescent="0.2">
      <c r="Y1006" s="62"/>
      <c r="Z1006" s="62"/>
      <c r="AA1006" s="62"/>
      <c r="AB1006" s="62"/>
    </row>
    <row r="1007" spans="25:28" x14ac:dyDescent="0.2">
      <c r="Y1007" s="62"/>
      <c r="Z1007" s="62"/>
      <c r="AA1007" s="62"/>
      <c r="AB1007" s="62"/>
    </row>
    <row r="1008" spans="25:28" x14ac:dyDescent="0.2">
      <c r="Y1008" s="62"/>
      <c r="Z1008" s="62"/>
      <c r="AA1008" s="62"/>
      <c r="AB1008" s="62"/>
    </row>
    <row r="1009" spans="25:28" x14ac:dyDescent="0.2">
      <c r="Y1009" s="62"/>
      <c r="Z1009" s="62"/>
      <c r="AA1009" s="62"/>
      <c r="AB1009" s="62"/>
    </row>
    <row r="1010" spans="25:28" x14ac:dyDescent="0.2">
      <c r="Y1010" s="62"/>
      <c r="Z1010" s="62"/>
      <c r="AA1010" s="62"/>
      <c r="AB1010" s="62"/>
    </row>
    <row r="1011" spans="25:28" x14ac:dyDescent="0.2">
      <c r="Y1011" s="62"/>
      <c r="Z1011" s="62"/>
      <c r="AA1011" s="62"/>
      <c r="AB1011" s="62"/>
    </row>
    <row r="1012" spans="25:28" x14ac:dyDescent="0.2">
      <c r="Y1012" s="62"/>
      <c r="Z1012" s="62"/>
      <c r="AA1012" s="62"/>
      <c r="AB1012" s="62"/>
    </row>
    <row r="1013" spans="25:28" x14ac:dyDescent="0.2">
      <c r="Y1013" s="62"/>
      <c r="Z1013" s="62"/>
      <c r="AA1013" s="62"/>
      <c r="AB1013" s="62"/>
    </row>
    <row r="1014" spans="25:28" x14ac:dyDescent="0.2">
      <c r="Y1014" s="62"/>
      <c r="Z1014" s="62"/>
      <c r="AA1014" s="62"/>
      <c r="AB1014" s="62"/>
    </row>
    <row r="1015" spans="25:28" x14ac:dyDescent="0.2">
      <c r="Y1015" s="62"/>
      <c r="Z1015" s="62"/>
      <c r="AA1015" s="62"/>
      <c r="AB1015" s="62"/>
    </row>
    <row r="1016" spans="25:28" x14ac:dyDescent="0.2">
      <c r="Y1016" s="62"/>
      <c r="Z1016" s="62"/>
      <c r="AA1016" s="62"/>
      <c r="AB1016" s="62"/>
    </row>
    <row r="1017" spans="25:28" x14ac:dyDescent="0.2">
      <c r="Y1017" s="62"/>
      <c r="Z1017" s="62"/>
      <c r="AA1017" s="62"/>
      <c r="AB1017" s="62"/>
    </row>
    <row r="1018" spans="25:28" x14ac:dyDescent="0.2">
      <c r="Y1018" s="62"/>
      <c r="Z1018" s="62"/>
      <c r="AA1018" s="62"/>
      <c r="AB1018" s="62"/>
    </row>
    <row r="1019" spans="25:28" x14ac:dyDescent="0.2">
      <c r="Y1019" s="62"/>
      <c r="Z1019" s="62"/>
      <c r="AA1019" s="62"/>
      <c r="AB1019" s="62"/>
    </row>
    <row r="1020" spans="25:28" x14ac:dyDescent="0.2">
      <c r="Y1020" s="62"/>
      <c r="Z1020" s="62"/>
      <c r="AA1020" s="62"/>
      <c r="AB1020" s="62"/>
    </row>
    <row r="1021" spans="25:28" x14ac:dyDescent="0.2">
      <c r="Y1021" s="62"/>
      <c r="Z1021" s="62"/>
      <c r="AA1021" s="62"/>
      <c r="AB1021" s="62"/>
    </row>
    <row r="1022" spans="25:28" x14ac:dyDescent="0.2">
      <c r="Y1022" s="62"/>
      <c r="Z1022" s="62"/>
      <c r="AA1022" s="62"/>
      <c r="AB1022" s="62"/>
    </row>
    <row r="1023" spans="25:28" x14ac:dyDescent="0.2">
      <c r="Y1023" s="62"/>
      <c r="Z1023" s="62"/>
      <c r="AA1023" s="62"/>
      <c r="AB1023" s="62"/>
    </row>
    <row r="1024" spans="25:28" x14ac:dyDescent="0.2">
      <c r="Y1024" s="62"/>
      <c r="Z1024" s="62"/>
      <c r="AA1024" s="62"/>
      <c r="AB1024" s="62"/>
    </row>
    <row r="1025" spans="25:28" x14ac:dyDescent="0.2">
      <c r="Y1025" s="62"/>
      <c r="Z1025" s="62"/>
      <c r="AA1025" s="62"/>
      <c r="AB1025" s="62"/>
    </row>
    <row r="1026" spans="25:28" x14ac:dyDescent="0.2">
      <c r="Y1026" s="62"/>
      <c r="Z1026" s="62"/>
      <c r="AA1026" s="62"/>
      <c r="AB1026" s="62"/>
    </row>
    <row r="1027" spans="25:28" x14ac:dyDescent="0.2">
      <c r="Y1027" s="62"/>
      <c r="Z1027" s="62"/>
      <c r="AA1027" s="62"/>
      <c r="AB1027" s="62"/>
    </row>
    <row r="1028" spans="25:28" x14ac:dyDescent="0.2">
      <c r="Y1028" s="62"/>
      <c r="Z1028" s="62"/>
      <c r="AA1028" s="62"/>
      <c r="AB1028" s="62"/>
    </row>
    <row r="1029" spans="25:28" x14ac:dyDescent="0.2">
      <c r="Y1029" s="62"/>
      <c r="Z1029" s="62"/>
      <c r="AA1029" s="62"/>
      <c r="AB1029" s="62"/>
    </row>
    <row r="1030" spans="25:28" x14ac:dyDescent="0.2">
      <c r="Y1030" s="62"/>
      <c r="Z1030" s="62"/>
      <c r="AA1030" s="62"/>
      <c r="AB1030" s="62"/>
    </row>
    <row r="1031" spans="25:28" x14ac:dyDescent="0.2">
      <c r="Y1031" s="62"/>
      <c r="Z1031" s="62"/>
      <c r="AA1031" s="62"/>
      <c r="AB1031" s="62"/>
    </row>
    <row r="1032" spans="25:28" x14ac:dyDescent="0.2">
      <c r="Y1032" s="62"/>
      <c r="Z1032" s="62"/>
      <c r="AA1032" s="62"/>
      <c r="AB1032" s="62"/>
    </row>
    <row r="1033" spans="25:28" x14ac:dyDescent="0.2">
      <c r="Y1033" s="62"/>
      <c r="Z1033" s="62"/>
      <c r="AA1033" s="62"/>
      <c r="AB1033" s="62"/>
    </row>
    <row r="1034" spans="25:28" x14ac:dyDescent="0.2">
      <c r="Y1034" s="62"/>
      <c r="Z1034" s="62"/>
      <c r="AA1034" s="62"/>
      <c r="AB1034" s="62"/>
    </row>
    <row r="1035" spans="25:28" x14ac:dyDescent="0.2">
      <c r="Y1035" s="62"/>
      <c r="Z1035" s="62"/>
      <c r="AA1035" s="62"/>
      <c r="AB1035" s="62"/>
    </row>
    <row r="1036" spans="25:28" x14ac:dyDescent="0.2">
      <c r="Y1036" s="62"/>
      <c r="Z1036" s="62"/>
      <c r="AA1036" s="62"/>
      <c r="AB1036" s="62"/>
    </row>
    <row r="1037" spans="25:28" x14ac:dyDescent="0.2">
      <c r="Y1037" s="62"/>
      <c r="Z1037" s="62"/>
      <c r="AA1037" s="62"/>
      <c r="AB1037" s="62"/>
    </row>
    <row r="1038" spans="25:28" x14ac:dyDescent="0.2">
      <c r="Y1038" s="62"/>
      <c r="Z1038" s="62"/>
      <c r="AA1038" s="62"/>
      <c r="AB1038" s="62"/>
    </row>
    <row r="1039" spans="25:28" x14ac:dyDescent="0.2">
      <c r="Y1039" s="62"/>
      <c r="Z1039" s="62"/>
      <c r="AA1039" s="62"/>
      <c r="AB1039" s="62"/>
    </row>
    <row r="1040" spans="25:28" x14ac:dyDescent="0.2">
      <c r="Y1040" s="62"/>
      <c r="Z1040" s="62"/>
      <c r="AA1040" s="62"/>
      <c r="AB1040" s="62"/>
    </row>
    <row r="1041" spans="25:28" x14ac:dyDescent="0.2">
      <c r="Y1041" s="62"/>
      <c r="Z1041" s="62"/>
      <c r="AA1041" s="62"/>
      <c r="AB1041" s="62"/>
    </row>
    <row r="1042" spans="25:28" x14ac:dyDescent="0.2">
      <c r="Y1042" s="62"/>
      <c r="Z1042" s="62"/>
      <c r="AA1042" s="62"/>
      <c r="AB1042" s="62"/>
    </row>
    <row r="1043" spans="25:28" x14ac:dyDescent="0.2">
      <c r="Y1043" s="62"/>
      <c r="Z1043" s="62"/>
      <c r="AA1043" s="62"/>
      <c r="AB1043" s="62"/>
    </row>
    <row r="1044" spans="25:28" x14ac:dyDescent="0.2">
      <c r="Y1044" s="62"/>
      <c r="Z1044" s="62"/>
      <c r="AA1044" s="62"/>
      <c r="AB1044" s="62"/>
    </row>
    <row r="1045" spans="25:28" x14ac:dyDescent="0.2">
      <c r="Y1045" s="62"/>
      <c r="Z1045" s="62"/>
      <c r="AA1045" s="62"/>
      <c r="AB1045" s="62"/>
    </row>
    <row r="1046" spans="25:28" x14ac:dyDescent="0.2">
      <c r="Y1046" s="62"/>
      <c r="Z1046" s="62"/>
      <c r="AA1046" s="62"/>
      <c r="AB1046" s="62"/>
    </row>
    <row r="1047" spans="25:28" x14ac:dyDescent="0.2">
      <c r="Y1047" s="62"/>
      <c r="Z1047" s="62"/>
      <c r="AA1047" s="62"/>
      <c r="AB1047" s="62"/>
    </row>
    <row r="1048" spans="25:28" x14ac:dyDescent="0.2">
      <c r="Y1048" s="62"/>
      <c r="Z1048" s="62"/>
      <c r="AA1048" s="62"/>
      <c r="AB1048" s="62"/>
    </row>
    <row r="1049" spans="25:28" x14ac:dyDescent="0.2">
      <c r="Y1049" s="62"/>
      <c r="Z1049" s="62"/>
      <c r="AA1049" s="62"/>
      <c r="AB1049" s="62"/>
    </row>
    <row r="1050" spans="25:28" x14ac:dyDescent="0.2">
      <c r="Y1050" s="62"/>
      <c r="Z1050" s="62"/>
      <c r="AA1050" s="62"/>
      <c r="AB1050" s="62"/>
    </row>
    <row r="1051" spans="25:28" x14ac:dyDescent="0.2">
      <c r="Y1051" s="62"/>
      <c r="Z1051" s="62"/>
      <c r="AA1051" s="62"/>
      <c r="AB1051" s="62"/>
    </row>
    <row r="1052" spans="25:28" x14ac:dyDescent="0.2">
      <c r="Y1052" s="62"/>
      <c r="Z1052" s="62"/>
      <c r="AA1052" s="62"/>
      <c r="AB1052" s="62"/>
    </row>
    <row r="1053" spans="25:28" x14ac:dyDescent="0.2">
      <c r="Y1053" s="62"/>
      <c r="Z1053" s="62"/>
      <c r="AA1053" s="62"/>
      <c r="AB1053" s="62"/>
    </row>
    <row r="1054" spans="25:28" x14ac:dyDescent="0.2">
      <c r="Y1054" s="62"/>
      <c r="Z1054" s="62"/>
      <c r="AA1054" s="62"/>
      <c r="AB1054" s="62"/>
    </row>
    <row r="1055" spans="25:28" x14ac:dyDescent="0.2">
      <c r="Y1055" s="62"/>
      <c r="Z1055" s="62"/>
      <c r="AA1055" s="62"/>
      <c r="AB1055" s="62"/>
    </row>
    <row r="1056" spans="25:28" x14ac:dyDescent="0.2">
      <c r="Y1056" s="62"/>
      <c r="Z1056" s="62"/>
      <c r="AA1056" s="62"/>
      <c r="AB1056" s="62"/>
    </row>
    <row r="1057" spans="25:28" x14ac:dyDescent="0.2">
      <c r="Y1057" s="62"/>
      <c r="Z1057" s="62"/>
      <c r="AA1057" s="62"/>
      <c r="AB1057" s="62"/>
    </row>
    <row r="1058" spans="25:28" x14ac:dyDescent="0.2">
      <c r="Y1058" s="62"/>
      <c r="Z1058" s="62"/>
      <c r="AA1058" s="62"/>
      <c r="AB1058" s="62"/>
    </row>
    <row r="1059" spans="25:28" x14ac:dyDescent="0.2">
      <c r="Y1059" s="62"/>
      <c r="Z1059" s="62"/>
      <c r="AA1059" s="62"/>
      <c r="AB1059" s="62"/>
    </row>
    <row r="1060" spans="25:28" x14ac:dyDescent="0.2">
      <c r="Y1060" s="62"/>
      <c r="Z1060" s="62"/>
      <c r="AA1060" s="62"/>
      <c r="AB1060" s="62"/>
    </row>
    <row r="1061" spans="25:28" x14ac:dyDescent="0.2">
      <c r="Y1061" s="62"/>
      <c r="Z1061" s="62"/>
      <c r="AA1061" s="62"/>
      <c r="AB1061" s="62"/>
    </row>
    <row r="1062" spans="25:28" x14ac:dyDescent="0.2">
      <c r="Y1062" s="62"/>
      <c r="Z1062" s="62"/>
      <c r="AA1062" s="62"/>
      <c r="AB1062" s="62"/>
    </row>
    <row r="1063" spans="25:28" x14ac:dyDescent="0.2">
      <c r="Y1063" s="62"/>
      <c r="Z1063" s="62"/>
      <c r="AA1063" s="62"/>
      <c r="AB1063" s="62"/>
    </row>
    <row r="1064" spans="25:28" x14ac:dyDescent="0.2">
      <c r="Y1064" s="62"/>
      <c r="Z1064" s="62"/>
      <c r="AA1064" s="62"/>
      <c r="AB1064" s="62"/>
    </row>
    <row r="1065" spans="25:28" x14ac:dyDescent="0.2">
      <c r="Y1065" s="62"/>
      <c r="Z1065" s="62"/>
      <c r="AA1065" s="62"/>
      <c r="AB1065" s="62"/>
    </row>
    <row r="1066" spans="25:28" x14ac:dyDescent="0.2">
      <c r="Y1066" s="62"/>
      <c r="Z1066" s="62"/>
      <c r="AA1066" s="62"/>
      <c r="AB1066" s="62"/>
    </row>
    <row r="1067" spans="25:28" x14ac:dyDescent="0.2">
      <c r="Y1067" s="62"/>
      <c r="Z1067" s="62"/>
      <c r="AA1067" s="62"/>
      <c r="AB1067" s="62"/>
    </row>
    <row r="1068" spans="25:28" x14ac:dyDescent="0.2">
      <c r="Y1068" s="62"/>
      <c r="Z1068" s="62"/>
      <c r="AA1068" s="62"/>
      <c r="AB1068" s="62"/>
    </row>
    <row r="1069" spans="25:28" x14ac:dyDescent="0.2">
      <c r="Y1069" s="62"/>
      <c r="Z1069" s="62"/>
      <c r="AA1069" s="62"/>
      <c r="AB1069" s="62"/>
    </row>
    <row r="1070" spans="25:28" x14ac:dyDescent="0.2">
      <c r="Y1070" s="62"/>
      <c r="Z1070" s="62"/>
      <c r="AA1070" s="62"/>
      <c r="AB1070" s="62"/>
    </row>
    <row r="1071" spans="25:28" x14ac:dyDescent="0.2">
      <c r="Y1071" s="62"/>
      <c r="Z1071" s="62"/>
      <c r="AA1071" s="62"/>
      <c r="AB1071" s="62"/>
    </row>
    <row r="1072" spans="25:28" x14ac:dyDescent="0.2">
      <c r="Y1072" s="62"/>
      <c r="Z1072" s="62"/>
      <c r="AA1072" s="62"/>
      <c r="AB1072" s="62"/>
    </row>
    <row r="1073" spans="25:28" x14ac:dyDescent="0.2">
      <c r="Y1073" s="62"/>
      <c r="Z1073" s="62"/>
      <c r="AA1073" s="62"/>
      <c r="AB1073" s="62"/>
    </row>
    <row r="1074" spans="25:28" x14ac:dyDescent="0.2">
      <c r="Y1074" s="62"/>
      <c r="Z1074" s="62"/>
      <c r="AA1074" s="62"/>
      <c r="AB1074" s="62"/>
    </row>
    <row r="1075" spans="25:28" x14ac:dyDescent="0.2">
      <c r="Y1075" s="62"/>
      <c r="Z1075" s="62"/>
      <c r="AA1075" s="62"/>
      <c r="AB1075" s="62"/>
    </row>
    <row r="1076" spans="25:28" x14ac:dyDescent="0.2">
      <c r="Y1076" s="62"/>
      <c r="Z1076" s="62"/>
      <c r="AA1076" s="62"/>
      <c r="AB1076" s="62"/>
    </row>
    <row r="1077" spans="25:28" x14ac:dyDescent="0.2">
      <c r="Y1077" s="62"/>
      <c r="Z1077" s="62"/>
      <c r="AA1077" s="62"/>
      <c r="AB1077" s="62"/>
    </row>
    <row r="1078" spans="25:28" x14ac:dyDescent="0.2">
      <c r="Y1078" s="62"/>
      <c r="Z1078" s="62"/>
      <c r="AA1078" s="62"/>
      <c r="AB1078" s="62"/>
    </row>
    <row r="1079" spans="25:28" x14ac:dyDescent="0.2">
      <c r="Y1079" s="62"/>
      <c r="Z1079" s="62"/>
      <c r="AA1079" s="62"/>
      <c r="AB1079" s="62"/>
    </row>
    <row r="1080" spans="25:28" x14ac:dyDescent="0.2">
      <c r="Y1080" s="62"/>
      <c r="Z1080" s="62"/>
      <c r="AA1080" s="62"/>
      <c r="AB1080" s="62"/>
    </row>
    <row r="1081" spans="25:28" x14ac:dyDescent="0.2">
      <c r="Y1081" s="62"/>
      <c r="Z1081" s="62"/>
      <c r="AA1081" s="62"/>
      <c r="AB1081" s="62"/>
    </row>
    <row r="1082" spans="25:28" x14ac:dyDescent="0.2">
      <c r="Y1082" s="62"/>
      <c r="Z1082" s="62"/>
      <c r="AA1082" s="62"/>
      <c r="AB1082" s="62"/>
    </row>
    <row r="1083" spans="25:28" x14ac:dyDescent="0.2">
      <c r="Y1083" s="62"/>
      <c r="Z1083" s="62"/>
      <c r="AA1083" s="62"/>
      <c r="AB1083" s="62"/>
    </row>
    <row r="1084" spans="25:28" x14ac:dyDescent="0.2">
      <c r="Y1084" s="62"/>
      <c r="Z1084" s="62"/>
      <c r="AA1084" s="62"/>
      <c r="AB1084" s="62"/>
    </row>
    <row r="1085" spans="25:28" x14ac:dyDescent="0.2">
      <c r="Y1085" s="62"/>
      <c r="Z1085" s="62"/>
      <c r="AA1085" s="62"/>
      <c r="AB1085" s="62"/>
    </row>
    <row r="1086" spans="25:28" x14ac:dyDescent="0.2">
      <c r="Y1086" s="62"/>
      <c r="Z1086" s="62"/>
      <c r="AA1086" s="62"/>
      <c r="AB1086" s="62"/>
    </row>
    <row r="1087" spans="25:28" x14ac:dyDescent="0.2">
      <c r="Y1087" s="62"/>
      <c r="Z1087" s="62"/>
      <c r="AA1087" s="62"/>
      <c r="AB1087" s="62"/>
    </row>
    <row r="1088" spans="25:28" x14ac:dyDescent="0.2">
      <c r="Y1088" s="62"/>
      <c r="Z1088" s="62"/>
      <c r="AA1088" s="62"/>
      <c r="AB1088" s="62"/>
    </row>
    <row r="1089" spans="25:28" x14ac:dyDescent="0.2">
      <c r="Y1089" s="62"/>
      <c r="Z1089" s="62"/>
      <c r="AA1089" s="62"/>
      <c r="AB1089" s="62"/>
    </row>
    <row r="1090" spans="25:28" x14ac:dyDescent="0.2">
      <c r="Y1090" s="62"/>
      <c r="Z1090" s="62"/>
      <c r="AA1090" s="62"/>
      <c r="AB1090" s="62"/>
    </row>
    <row r="1091" spans="25:28" x14ac:dyDescent="0.2">
      <c r="Y1091" s="62"/>
      <c r="Z1091" s="62"/>
      <c r="AA1091" s="62"/>
      <c r="AB1091" s="62"/>
    </row>
    <row r="1092" spans="25:28" x14ac:dyDescent="0.2">
      <c r="Y1092" s="62"/>
      <c r="Z1092" s="62"/>
      <c r="AA1092" s="62"/>
      <c r="AB1092" s="62"/>
    </row>
    <row r="1093" spans="25:28" x14ac:dyDescent="0.2">
      <c r="Y1093" s="62"/>
      <c r="Z1093" s="62"/>
      <c r="AA1093" s="62"/>
      <c r="AB1093" s="62"/>
    </row>
    <row r="1094" spans="25:28" x14ac:dyDescent="0.2">
      <c r="Y1094" s="62"/>
      <c r="Z1094" s="62"/>
      <c r="AA1094" s="62"/>
      <c r="AB1094" s="62"/>
    </row>
    <row r="1095" spans="25:28" x14ac:dyDescent="0.2">
      <c r="Y1095" s="62"/>
      <c r="Z1095" s="62"/>
      <c r="AA1095" s="62"/>
      <c r="AB1095" s="62"/>
    </row>
    <row r="1096" spans="25:28" x14ac:dyDescent="0.2">
      <c r="Y1096" s="62"/>
      <c r="Z1096" s="62"/>
      <c r="AA1096" s="62"/>
      <c r="AB1096" s="62"/>
    </row>
    <row r="1097" spans="25:28" x14ac:dyDescent="0.2">
      <c r="Y1097" s="62"/>
      <c r="Z1097" s="62"/>
      <c r="AA1097" s="62"/>
      <c r="AB1097" s="62"/>
    </row>
    <row r="1098" spans="25:28" x14ac:dyDescent="0.2">
      <c r="Y1098" s="62"/>
      <c r="Z1098" s="62"/>
      <c r="AA1098" s="62"/>
      <c r="AB1098" s="62"/>
    </row>
    <row r="1099" spans="25:28" x14ac:dyDescent="0.2">
      <c r="Y1099" s="62"/>
      <c r="Z1099" s="62"/>
      <c r="AA1099" s="62"/>
      <c r="AB1099" s="62"/>
    </row>
    <row r="1100" spans="25:28" x14ac:dyDescent="0.2">
      <c r="Y1100" s="62"/>
      <c r="Z1100" s="62"/>
      <c r="AA1100" s="62"/>
      <c r="AB1100" s="62"/>
    </row>
    <row r="1101" spans="25:28" x14ac:dyDescent="0.2">
      <c r="Y1101" s="62"/>
      <c r="Z1101" s="62"/>
      <c r="AA1101" s="62"/>
      <c r="AB1101" s="62"/>
    </row>
    <row r="1102" spans="25:28" x14ac:dyDescent="0.2">
      <c r="Y1102" s="62"/>
      <c r="Z1102" s="62"/>
      <c r="AA1102" s="62"/>
      <c r="AB1102" s="62"/>
    </row>
    <row r="1103" spans="25:28" x14ac:dyDescent="0.2">
      <c r="Y1103" s="62"/>
      <c r="Z1103" s="62"/>
      <c r="AA1103" s="62"/>
      <c r="AB1103" s="62"/>
    </row>
    <row r="1104" spans="25:28" x14ac:dyDescent="0.2">
      <c r="Y1104" s="62"/>
      <c r="Z1104" s="62"/>
      <c r="AA1104" s="62"/>
      <c r="AB1104" s="62"/>
    </row>
    <row r="1105" spans="25:28" x14ac:dyDescent="0.2">
      <c r="Y1105" s="62"/>
      <c r="Z1105" s="62"/>
      <c r="AA1105" s="62"/>
      <c r="AB1105" s="62"/>
    </row>
    <row r="1106" spans="25:28" x14ac:dyDescent="0.2">
      <c r="Y1106" s="62"/>
      <c r="Z1106" s="62"/>
      <c r="AA1106" s="62"/>
      <c r="AB1106" s="62"/>
    </row>
    <row r="1107" spans="25:28" x14ac:dyDescent="0.2">
      <c r="Y1107" s="62"/>
      <c r="Z1107" s="62"/>
      <c r="AA1107" s="62"/>
      <c r="AB1107" s="62"/>
    </row>
    <row r="1108" spans="25:28" x14ac:dyDescent="0.2">
      <c r="Y1108" s="62"/>
      <c r="Z1108" s="62"/>
      <c r="AA1108" s="62"/>
      <c r="AB1108" s="62"/>
    </row>
    <row r="1109" spans="25:28" x14ac:dyDescent="0.2">
      <c r="Y1109" s="62"/>
      <c r="Z1109" s="62"/>
      <c r="AA1109" s="62"/>
      <c r="AB1109" s="62"/>
    </row>
    <row r="1110" spans="25:28" x14ac:dyDescent="0.2">
      <c r="Y1110" s="62"/>
      <c r="Z1110" s="62"/>
      <c r="AA1110" s="62"/>
      <c r="AB1110" s="62"/>
    </row>
    <row r="1111" spans="25:28" x14ac:dyDescent="0.2">
      <c r="Y1111" s="62"/>
      <c r="Z1111" s="62"/>
      <c r="AA1111" s="62"/>
      <c r="AB1111" s="62"/>
    </row>
    <row r="1112" spans="25:28" x14ac:dyDescent="0.2">
      <c r="Y1112" s="62"/>
      <c r="Z1112" s="62"/>
      <c r="AA1112" s="62"/>
      <c r="AB1112" s="62"/>
    </row>
    <row r="1113" spans="25:28" x14ac:dyDescent="0.2">
      <c r="Y1113" s="62"/>
      <c r="Z1113" s="62"/>
      <c r="AA1113" s="62"/>
      <c r="AB1113" s="62"/>
    </row>
    <row r="1114" spans="25:28" x14ac:dyDescent="0.2">
      <c r="Y1114" s="62"/>
      <c r="Z1114" s="62"/>
      <c r="AA1114" s="62"/>
      <c r="AB1114" s="62"/>
    </row>
    <row r="1115" spans="25:28" x14ac:dyDescent="0.2">
      <c r="Y1115" s="62"/>
      <c r="Z1115" s="62"/>
      <c r="AA1115" s="62"/>
      <c r="AB1115" s="62"/>
    </row>
    <row r="1116" spans="25:28" x14ac:dyDescent="0.2">
      <c r="Y1116" s="62"/>
      <c r="Z1116" s="62"/>
      <c r="AA1116" s="62"/>
      <c r="AB1116" s="62"/>
    </row>
    <row r="1117" spans="25:28" x14ac:dyDescent="0.2">
      <c r="Y1117" s="62"/>
      <c r="Z1117" s="62"/>
      <c r="AA1117" s="62"/>
      <c r="AB1117" s="62"/>
    </row>
    <row r="1118" spans="25:28" x14ac:dyDescent="0.2">
      <c r="Y1118" s="62"/>
      <c r="Z1118" s="62"/>
      <c r="AA1118" s="62"/>
      <c r="AB1118" s="62"/>
    </row>
    <row r="1119" spans="25:28" x14ac:dyDescent="0.2">
      <c r="Y1119" s="62"/>
      <c r="Z1119" s="62"/>
      <c r="AA1119" s="62"/>
      <c r="AB1119" s="62"/>
    </row>
    <row r="1120" spans="25:28" x14ac:dyDescent="0.2">
      <c r="Y1120" s="62"/>
      <c r="Z1120" s="62"/>
      <c r="AA1120" s="62"/>
      <c r="AB1120" s="62"/>
    </row>
    <row r="1121" spans="25:28" x14ac:dyDescent="0.2">
      <c r="Y1121" s="62"/>
      <c r="Z1121" s="62"/>
      <c r="AA1121" s="62"/>
      <c r="AB1121" s="62"/>
    </row>
    <row r="1122" spans="25:28" x14ac:dyDescent="0.2">
      <c r="Y1122" s="62"/>
      <c r="Z1122" s="62"/>
      <c r="AA1122" s="62"/>
      <c r="AB1122" s="62"/>
    </row>
    <row r="1123" spans="25:28" x14ac:dyDescent="0.2">
      <c r="Y1123" s="62"/>
      <c r="Z1123" s="62"/>
      <c r="AA1123" s="62"/>
      <c r="AB1123" s="62"/>
    </row>
    <row r="1124" spans="25:28" x14ac:dyDescent="0.2">
      <c r="Y1124" s="62"/>
      <c r="Z1124" s="62"/>
      <c r="AA1124" s="62"/>
      <c r="AB1124" s="62"/>
    </row>
    <row r="1125" spans="25:28" x14ac:dyDescent="0.2">
      <c r="Y1125" s="62"/>
      <c r="Z1125" s="62"/>
      <c r="AA1125" s="62"/>
      <c r="AB1125" s="62"/>
    </row>
    <row r="1126" spans="25:28" x14ac:dyDescent="0.2">
      <c r="Y1126" s="62"/>
      <c r="Z1126" s="62"/>
      <c r="AA1126" s="62"/>
      <c r="AB1126" s="62"/>
    </row>
    <row r="1127" spans="25:28" x14ac:dyDescent="0.2">
      <c r="Y1127" s="62"/>
      <c r="Z1127" s="62"/>
      <c r="AA1127" s="62"/>
      <c r="AB1127" s="62"/>
    </row>
    <row r="1128" spans="25:28" x14ac:dyDescent="0.2">
      <c r="Y1128" s="62"/>
      <c r="Z1128" s="62"/>
      <c r="AA1128" s="62"/>
      <c r="AB1128" s="62"/>
    </row>
    <row r="1129" spans="25:28" x14ac:dyDescent="0.2">
      <c r="Y1129" s="62"/>
      <c r="Z1129" s="62"/>
      <c r="AA1129" s="62"/>
      <c r="AB1129" s="62"/>
    </row>
    <row r="1130" spans="25:28" x14ac:dyDescent="0.2">
      <c r="Y1130" s="62"/>
      <c r="Z1130" s="62"/>
      <c r="AA1130" s="62"/>
      <c r="AB1130" s="62"/>
    </row>
    <row r="1131" spans="25:28" x14ac:dyDescent="0.2">
      <c r="Y1131" s="62"/>
      <c r="Z1131" s="62"/>
      <c r="AA1131" s="62"/>
      <c r="AB1131" s="62"/>
    </row>
    <row r="1132" spans="25:28" x14ac:dyDescent="0.2">
      <c r="Y1132" s="62"/>
      <c r="Z1132" s="62"/>
      <c r="AA1132" s="62"/>
      <c r="AB1132" s="62"/>
    </row>
    <row r="1133" spans="25:28" x14ac:dyDescent="0.2">
      <c r="Y1133" s="62"/>
      <c r="Z1133" s="62"/>
      <c r="AA1133" s="62"/>
      <c r="AB1133" s="62"/>
    </row>
    <row r="1134" spans="25:28" x14ac:dyDescent="0.2">
      <c r="Y1134" s="62"/>
      <c r="Z1134" s="62"/>
      <c r="AA1134" s="62"/>
      <c r="AB1134" s="62"/>
    </row>
    <row r="1135" spans="25:28" x14ac:dyDescent="0.2">
      <c r="Y1135" s="62"/>
      <c r="Z1135" s="62"/>
      <c r="AA1135" s="62"/>
      <c r="AB1135" s="62"/>
    </row>
    <row r="1136" spans="25:28" x14ac:dyDescent="0.2">
      <c r="Y1136" s="62"/>
      <c r="Z1136" s="62"/>
      <c r="AA1136" s="62"/>
      <c r="AB1136" s="62"/>
    </row>
    <row r="1137" spans="25:28" x14ac:dyDescent="0.2">
      <c r="Y1137" s="62"/>
      <c r="Z1137" s="62"/>
      <c r="AA1137" s="62"/>
      <c r="AB1137" s="62"/>
    </row>
    <row r="1138" spans="25:28" x14ac:dyDescent="0.2">
      <c r="Y1138" s="62"/>
      <c r="Z1138" s="62"/>
      <c r="AA1138" s="62"/>
      <c r="AB1138" s="62"/>
    </row>
    <row r="1139" spans="25:28" x14ac:dyDescent="0.2">
      <c r="Y1139" s="62"/>
      <c r="Z1139" s="62"/>
      <c r="AA1139" s="62"/>
      <c r="AB1139" s="62"/>
    </row>
    <row r="1140" spans="25:28" x14ac:dyDescent="0.2">
      <c r="Y1140" s="62"/>
      <c r="Z1140" s="62"/>
      <c r="AA1140" s="62"/>
      <c r="AB1140" s="62"/>
    </row>
    <row r="1141" spans="25:28" x14ac:dyDescent="0.2">
      <c r="Y1141" s="62"/>
      <c r="Z1141" s="62"/>
      <c r="AA1141" s="62"/>
      <c r="AB1141" s="62"/>
    </row>
    <row r="1142" spans="25:28" x14ac:dyDescent="0.2">
      <c r="Y1142" s="62"/>
      <c r="Z1142" s="62"/>
      <c r="AA1142" s="62"/>
      <c r="AB1142" s="62"/>
    </row>
    <row r="1143" spans="25:28" x14ac:dyDescent="0.2">
      <c r="Y1143" s="62"/>
      <c r="Z1143" s="62"/>
      <c r="AA1143" s="62"/>
      <c r="AB1143" s="62"/>
    </row>
    <row r="1144" spans="25:28" x14ac:dyDescent="0.2">
      <c r="Y1144" s="62"/>
      <c r="Z1144" s="62"/>
      <c r="AA1144" s="62"/>
      <c r="AB1144" s="62"/>
    </row>
    <row r="1145" spans="25:28" x14ac:dyDescent="0.2">
      <c r="Y1145" s="62"/>
      <c r="Z1145" s="62"/>
      <c r="AA1145" s="62"/>
      <c r="AB1145" s="62"/>
    </row>
    <row r="1146" spans="25:28" x14ac:dyDescent="0.2">
      <c r="Y1146" s="62"/>
      <c r="Z1146" s="62"/>
      <c r="AA1146" s="62"/>
      <c r="AB1146" s="62"/>
    </row>
    <row r="1147" spans="25:28" x14ac:dyDescent="0.2">
      <c r="Y1147" s="62"/>
      <c r="Z1147" s="62"/>
      <c r="AA1147" s="62"/>
      <c r="AB1147" s="62"/>
    </row>
    <row r="1148" spans="25:28" x14ac:dyDescent="0.2">
      <c r="Y1148" s="62"/>
      <c r="Z1148" s="62"/>
      <c r="AA1148" s="62"/>
      <c r="AB1148" s="62"/>
    </row>
    <row r="1149" spans="25:28" x14ac:dyDescent="0.2">
      <c r="Y1149" s="62"/>
      <c r="Z1149" s="62"/>
      <c r="AA1149" s="62"/>
      <c r="AB1149" s="62"/>
    </row>
    <row r="1150" spans="25:28" x14ac:dyDescent="0.2">
      <c r="Y1150" s="62"/>
      <c r="Z1150" s="62"/>
      <c r="AA1150" s="62"/>
      <c r="AB1150" s="62"/>
    </row>
    <row r="1151" spans="25:28" x14ac:dyDescent="0.2">
      <c r="Y1151" s="62"/>
      <c r="Z1151" s="62"/>
      <c r="AA1151" s="62"/>
      <c r="AB1151" s="62"/>
    </row>
    <row r="1152" spans="25:28" x14ac:dyDescent="0.2">
      <c r="Y1152" s="62"/>
      <c r="Z1152" s="62"/>
      <c r="AA1152" s="62"/>
      <c r="AB1152" s="62"/>
    </row>
    <row r="1153" spans="25:28" x14ac:dyDescent="0.2">
      <c r="Y1153" s="62"/>
      <c r="Z1153" s="62"/>
      <c r="AA1153" s="62"/>
      <c r="AB1153" s="62"/>
    </row>
    <row r="1154" spans="25:28" x14ac:dyDescent="0.2">
      <c r="Y1154" s="62"/>
      <c r="Z1154" s="62"/>
      <c r="AA1154" s="62"/>
      <c r="AB1154" s="62"/>
    </row>
    <row r="1155" spans="25:28" x14ac:dyDescent="0.2">
      <c r="Y1155" s="62"/>
      <c r="Z1155" s="62"/>
      <c r="AA1155" s="62"/>
      <c r="AB1155" s="62"/>
    </row>
    <row r="1156" spans="25:28" x14ac:dyDescent="0.2">
      <c r="Y1156" s="62"/>
      <c r="Z1156" s="62"/>
      <c r="AA1156" s="62"/>
      <c r="AB1156" s="62"/>
    </row>
    <row r="1157" spans="25:28" x14ac:dyDescent="0.2">
      <c r="Y1157" s="62"/>
      <c r="Z1157" s="62"/>
      <c r="AA1157" s="62"/>
      <c r="AB1157" s="62"/>
    </row>
    <row r="1158" spans="25:28" x14ac:dyDescent="0.2">
      <c r="Y1158" s="62"/>
      <c r="Z1158" s="62"/>
      <c r="AA1158" s="62"/>
      <c r="AB1158" s="62"/>
    </row>
    <row r="1159" spans="25:28" x14ac:dyDescent="0.2">
      <c r="Y1159" s="62"/>
      <c r="Z1159" s="62"/>
      <c r="AA1159" s="62"/>
      <c r="AB1159" s="62"/>
    </row>
    <row r="1160" spans="25:28" x14ac:dyDescent="0.2">
      <c r="Y1160" s="62"/>
      <c r="Z1160" s="62"/>
      <c r="AA1160" s="62"/>
      <c r="AB1160" s="62"/>
    </row>
    <row r="1161" spans="25:28" x14ac:dyDescent="0.2">
      <c r="Y1161" s="62"/>
      <c r="Z1161" s="62"/>
      <c r="AA1161" s="62"/>
      <c r="AB1161" s="62"/>
    </row>
    <row r="1162" spans="25:28" x14ac:dyDescent="0.2">
      <c r="Y1162" s="62"/>
      <c r="Z1162" s="62"/>
      <c r="AA1162" s="62"/>
      <c r="AB1162" s="62"/>
    </row>
    <row r="1163" spans="25:28" x14ac:dyDescent="0.2">
      <c r="Y1163" s="62"/>
      <c r="Z1163" s="62"/>
      <c r="AA1163" s="62"/>
      <c r="AB1163" s="62"/>
    </row>
    <row r="1164" spans="25:28" x14ac:dyDescent="0.2">
      <c r="Y1164" s="62"/>
      <c r="Z1164" s="62"/>
      <c r="AA1164" s="62"/>
      <c r="AB1164" s="62"/>
    </row>
    <row r="1165" spans="25:28" x14ac:dyDescent="0.2">
      <c r="Y1165" s="62"/>
      <c r="Z1165" s="62"/>
      <c r="AA1165" s="62"/>
      <c r="AB1165" s="62"/>
    </row>
    <row r="1166" spans="25:28" x14ac:dyDescent="0.2">
      <c r="Y1166" s="62"/>
      <c r="Z1166" s="62"/>
      <c r="AA1166" s="62"/>
      <c r="AB1166" s="62"/>
    </row>
    <row r="1167" spans="25:28" x14ac:dyDescent="0.2">
      <c r="Y1167" s="62"/>
      <c r="Z1167" s="62"/>
      <c r="AA1167" s="62"/>
      <c r="AB1167" s="62"/>
    </row>
    <row r="1168" spans="25:28" x14ac:dyDescent="0.2">
      <c r="Y1168" s="62"/>
      <c r="Z1168" s="62"/>
      <c r="AA1168" s="62"/>
      <c r="AB1168" s="62"/>
    </row>
    <row r="1169" spans="25:28" x14ac:dyDescent="0.2">
      <c r="Y1169" s="62"/>
      <c r="Z1169" s="62"/>
      <c r="AA1169" s="62"/>
      <c r="AB1169" s="62"/>
    </row>
    <row r="1170" spans="25:28" x14ac:dyDescent="0.2">
      <c r="Y1170" s="62"/>
      <c r="Z1170" s="62"/>
      <c r="AA1170" s="62"/>
      <c r="AB1170" s="62"/>
    </row>
    <row r="1171" spans="25:28" x14ac:dyDescent="0.2">
      <c r="Y1171" s="62"/>
      <c r="Z1171" s="62"/>
      <c r="AA1171" s="62"/>
      <c r="AB1171" s="62"/>
    </row>
    <row r="1172" spans="25:28" x14ac:dyDescent="0.2">
      <c r="Y1172" s="62"/>
      <c r="Z1172" s="62"/>
      <c r="AA1172" s="62"/>
      <c r="AB1172" s="62"/>
    </row>
    <row r="1173" spans="25:28" x14ac:dyDescent="0.2">
      <c r="Y1173" s="62"/>
      <c r="Z1173" s="62"/>
      <c r="AA1173" s="62"/>
      <c r="AB1173" s="62"/>
    </row>
    <row r="1174" spans="25:28" x14ac:dyDescent="0.2">
      <c r="Y1174" s="62"/>
      <c r="Z1174" s="62"/>
      <c r="AA1174" s="62"/>
      <c r="AB1174" s="62"/>
    </row>
    <row r="1175" spans="25:28" x14ac:dyDescent="0.2">
      <c r="Y1175" s="62"/>
      <c r="Z1175" s="62"/>
      <c r="AA1175" s="62"/>
      <c r="AB1175" s="62"/>
    </row>
    <row r="1176" spans="25:28" x14ac:dyDescent="0.2">
      <c r="Y1176" s="62"/>
      <c r="Z1176" s="62"/>
      <c r="AA1176" s="62"/>
      <c r="AB1176" s="62"/>
    </row>
    <row r="1177" spans="25:28" x14ac:dyDescent="0.2">
      <c r="Y1177" s="62"/>
      <c r="Z1177" s="62"/>
      <c r="AA1177" s="62"/>
      <c r="AB1177" s="62"/>
    </row>
    <row r="1178" spans="25:28" x14ac:dyDescent="0.2">
      <c r="Y1178" s="62"/>
      <c r="Z1178" s="62"/>
      <c r="AA1178" s="62"/>
      <c r="AB1178" s="62"/>
    </row>
    <row r="1179" spans="25:28" x14ac:dyDescent="0.2">
      <c r="Y1179" s="62"/>
      <c r="Z1179" s="62"/>
      <c r="AA1179" s="62"/>
      <c r="AB1179" s="62"/>
    </row>
    <row r="1180" spans="25:28" x14ac:dyDescent="0.2">
      <c r="Y1180" s="62"/>
      <c r="Z1180" s="62"/>
      <c r="AA1180" s="62"/>
      <c r="AB1180" s="62"/>
    </row>
    <row r="1181" spans="25:28" x14ac:dyDescent="0.2">
      <c r="Y1181" s="62"/>
      <c r="Z1181" s="62"/>
      <c r="AA1181" s="62"/>
      <c r="AB1181" s="62"/>
    </row>
    <row r="1182" spans="25:28" x14ac:dyDescent="0.2">
      <c r="Y1182" s="62"/>
      <c r="Z1182" s="62"/>
      <c r="AA1182" s="62"/>
      <c r="AB1182" s="62"/>
    </row>
    <row r="1183" spans="25:28" x14ac:dyDescent="0.2">
      <c r="Y1183" s="62"/>
      <c r="Z1183" s="62"/>
      <c r="AA1183" s="62"/>
      <c r="AB1183" s="62"/>
    </row>
    <row r="1184" spans="25:28" x14ac:dyDescent="0.2">
      <c r="Y1184" s="62"/>
      <c r="Z1184" s="62"/>
      <c r="AA1184" s="62"/>
      <c r="AB1184" s="62"/>
    </row>
    <row r="1185" spans="25:28" x14ac:dyDescent="0.2">
      <c r="Y1185" s="62"/>
      <c r="Z1185" s="62"/>
      <c r="AA1185" s="62"/>
      <c r="AB1185" s="62"/>
    </row>
    <row r="1186" spans="25:28" x14ac:dyDescent="0.2">
      <c r="Y1186" s="62"/>
      <c r="Z1186" s="62"/>
      <c r="AA1186" s="62"/>
      <c r="AB1186" s="62"/>
    </row>
    <row r="1187" spans="25:28" x14ac:dyDescent="0.2">
      <c r="Y1187" s="62"/>
      <c r="Z1187" s="62"/>
      <c r="AA1187" s="62"/>
      <c r="AB1187" s="62"/>
    </row>
    <row r="1188" spans="25:28" x14ac:dyDescent="0.2">
      <c r="Y1188" s="62"/>
      <c r="Z1188" s="62"/>
      <c r="AA1188" s="62"/>
      <c r="AB1188" s="62"/>
    </row>
    <row r="1189" spans="25:28" x14ac:dyDescent="0.2">
      <c r="Y1189" s="62"/>
      <c r="Z1189" s="62"/>
      <c r="AA1189" s="62"/>
      <c r="AB1189" s="62"/>
    </row>
    <row r="1190" spans="25:28" x14ac:dyDescent="0.2">
      <c r="Y1190" s="62"/>
      <c r="Z1190" s="62"/>
      <c r="AA1190" s="62"/>
      <c r="AB1190" s="62"/>
    </row>
    <row r="1191" spans="25:28" x14ac:dyDescent="0.2">
      <c r="Y1191" s="62"/>
      <c r="Z1191" s="62"/>
      <c r="AA1191" s="62"/>
      <c r="AB1191" s="62"/>
    </row>
    <row r="1192" spans="25:28" x14ac:dyDescent="0.2">
      <c r="Y1192" s="62"/>
      <c r="Z1192" s="62"/>
      <c r="AA1192" s="62"/>
      <c r="AB1192" s="62"/>
    </row>
    <row r="1193" spans="25:28" x14ac:dyDescent="0.2">
      <c r="Y1193" s="62"/>
      <c r="Z1193" s="62"/>
      <c r="AA1193" s="62"/>
      <c r="AB1193" s="62"/>
    </row>
    <row r="1194" spans="25:28" x14ac:dyDescent="0.2">
      <c r="Y1194" s="62"/>
      <c r="Z1194" s="62"/>
      <c r="AA1194" s="62"/>
      <c r="AB1194" s="62"/>
    </row>
    <row r="1195" spans="25:28" x14ac:dyDescent="0.2">
      <c r="Y1195" s="62"/>
      <c r="Z1195" s="62"/>
      <c r="AA1195" s="62"/>
      <c r="AB1195" s="62"/>
    </row>
    <row r="1196" spans="25:28" x14ac:dyDescent="0.2">
      <c r="Y1196" s="62"/>
      <c r="Z1196" s="62"/>
      <c r="AA1196" s="62"/>
      <c r="AB1196" s="62"/>
    </row>
    <row r="1197" spans="25:28" x14ac:dyDescent="0.2">
      <c r="Y1197" s="62"/>
      <c r="Z1197" s="62"/>
      <c r="AA1197" s="62"/>
      <c r="AB1197" s="62"/>
    </row>
    <row r="1198" spans="25:28" x14ac:dyDescent="0.2">
      <c r="Y1198" s="62"/>
      <c r="Z1198" s="62"/>
      <c r="AA1198" s="62"/>
      <c r="AB1198" s="62"/>
    </row>
    <row r="1199" spans="25:28" x14ac:dyDescent="0.2">
      <c r="Y1199" s="62"/>
      <c r="Z1199" s="62"/>
      <c r="AA1199" s="62"/>
      <c r="AB1199" s="62"/>
    </row>
    <row r="1200" spans="25:28" x14ac:dyDescent="0.2">
      <c r="Y1200" s="62"/>
      <c r="Z1200" s="62"/>
      <c r="AA1200" s="62"/>
      <c r="AB1200" s="62"/>
    </row>
    <row r="1201" spans="25:28" x14ac:dyDescent="0.2">
      <c r="Y1201" s="62"/>
      <c r="Z1201" s="62"/>
      <c r="AA1201" s="62"/>
      <c r="AB1201" s="62"/>
    </row>
    <row r="1202" spans="25:28" x14ac:dyDescent="0.2">
      <c r="Y1202" s="62"/>
      <c r="Z1202" s="62"/>
      <c r="AA1202" s="62"/>
      <c r="AB1202" s="62"/>
    </row>
    <row r="1203" spans="25:28" x14ac:dyDescent="0.2">
      <c r="Y1203" s="62"/>
      <c r="Z1203" s="62"/>
      <c r="AA1203" s="62"/>
      <c r="AB1203" s="62"/>
    </row>
    <row r="1204" spans="25:28" x14ac:dyDescent="0.2">
      <c r="Y1204" s="62"/>
      <c r="Z1204" s="62"/>
      <c r="AA1204" s="62"/>
      <c r="AB1204" s="62"/>
    </row>
    <row r="1205" spans="25:28" x14ac:dyDescent="0.2">
      <c r="Y1205" s="62"/>
      <c r="Z1205" s="62"/>
      <c r="AA1205" s="62"/>
      <c r="AB1205" s="62"/>
    </row>
    <row r="1206" spans="25:28" x14ac:dyDescent="0.2">
      <c r="Y1206" s="62"/>
      <c r="Z1206" s="62"/>
      <c r="AA1206" s="62"/>
      <c r="AB1206" s="62"/>
    </row>
    <row r="1207" spans="25:28" x14ac:dyDescent="0.2">
      <c r="Y1207" s="62"/>
      <c r="Z1207" s="62"/>
      <c r="AA1207" s="62"/>
      <c r="AB1207" s="62"/>
    </row>
    <row r="1208" spans="25:28" x14ac:dyDescent="0.2">
      <c r="Y1208" s="62"/>
      <c r="Z1208" s="62"/>
      <c r="AA1208" s="62"/>
      <c r="AB1208" s="62"/>
    </row>
    <row r="1209" spans="25:28" x14ac:dyDescent="0.2">
      <c r="Y1209" s="62"/>
      <c r="Z1209" s="62"/>
      <c r="AA1209" s="62"/>
      <c r="AB1209" s="62"/>
    </row>
    <row r="1210" spans="25:28" x14ac:dyDescent="0.2">
      <c r="Y1210" s="62"/>
      <c r="Z1210" s="62"/>
      <c r="AA1210" s="62"/>
      <c r="AB1210" s="62"/>
    </row>
    <row r="1211" spans="25:28" x14ac:dyDescent="0.2">
      <c r="Y1211" s="62"/>
      <c r="Z1211" s="62"/>
      <c r="AA1211" s="62"/>
      <c r="AB1211" s="62"/>
    </row>
    <row r="1212" spans="25:28" x14ac:dyDescent="0.2">
      <c r="Y1212" s="62"/>
      <c r="Z1212" s="62"/>
      <c r="AA1212" s="62"/>
      <c r="AB1212" s="62"/>
    </row>
    <row r="1213" spans="25:28" x14ac:dyDescent="0.2">
      <c r="Y1213" s="62"/>
      <c r="Z1213" s="62"/>
      <c r="AA1213" s="62"/>
      <c r="AB1213" s="62"/>
    </row>
    <row r="1214" spans="25:28" x14ac:dyDescent="0.2">
      <c r="Y1214" s="62"/>
      <c r="Z1214" s="62"/>
      <c r="AA1214" s="62"/>
      <c r="AB1214" s="62"/>
    </row>
    <row r="1215" spans="25:28" x14ac:dyDescent="0.2">
      <c r="Y1215" s="62"/>
      <c r="Z1215" s="62"/>
      <c r="AA1215" s="62"/>
      <c r="AB1215" s="62"/>
    </row>
    <row r="1216" spans="25:28" x14ac:dyDescent="0.2">
      <c r="Y1216" s="62"/>
      <c r="Z1216" s="62"/>
      <c r="AA1216" s="62"/>
      <c r="AB1216" s="62"/>
    </row>
    <row r="1217" spans="25:28" x14ac:dyDescent="0.2">
      <c r="Y1217" s="62"/>
      <c r="Z1217" s="62"/>
      <c r="AA1217" s="62"/>
      <c r="AB1217" s="62"/>
    </row>
    <row r="1218" spans="25:28" x14ac:dyDescent="0.2">
      <c r="Y1218" s="62"/>
      <c r="Z1218" s="62"/>
      <c r="AA1218" s="62"/>
      <c r="AB1218" s="62"/>
    </row>
    <row r="1219" spans="25:28" x14ac:dyDescent="0.2">
      <c r="Y1219" s="62"/>
      <c r="Z1219" s="62"/>
      <c r="AA1219" s="62"/>
      <c r="AB1219" s="62"/>
    </row>
    <row r="1220" spans="25:28" x14ac:dyDescent="0.2">
      <c r="Y1220" s="62"/>
      <c r="Z1220" s="62"/>
      <c r="AA1220" s="62"/>
      <c r="AB1220" s="62"/>
    </row>
    <row r="1221" spans="25:28" x14ac:dyDescent="0.2">
      <c r="Y1221" s="62"/>
      <c r="Z1221" s="62"/>
      <c r="AA1221" s="62"/>
      <c r="AB1221" s="62"/>
    </row>
    <row r="1222" spans="25:28" x14ac:dyDescent="0.2">
      <c r="Y1222" s="62"/>
      <c r="Z1222" s="62"/>
      <c r="AA1222" s="62"/>
      <c r="AB1222" s="62"/>
    </row>
    <row r="1223" spans="25:28" x14ac:dyDescent="0.2">
      <c r="Y1223" s="62"/>
      <c r="Z1223" s="62"/>
      <c r="AA1223" s="62"/>
      <c r="AB1223" s="62"/>
    </row>
    <row r="1224" spans="25:28" x14ac:dyDescent="0.2">
      <c r="Y1224" s="62"/>
      <c r="Z1224" s="62"/>
      <c r="AA1224" s="62"/>
      <c r="AB1224" s="62"/>
    </row>
    <row r="1225" spans="25:28" x14ac:dyDescent="0.2">
      <c r="Y1225" s="62"/>
      <c r="Z1225" s="62"/>
      <c r="AA1225" s="62"/>
      <c r="AB1225" s="62"/>
    </row>
    <row r="1226" spans="25:28" x14ac:dyDescent="0.2">
      <c r="Y1226" s="62"/>
      <c r="Z1226" s="62"/>
      <c r="AA1226" s="62"/>
      <c r="AB1226" s="62"/>
    </row>
    <row r="1227" spans="25:28" x14ac:dyDescent="0.2">
      <c r="Y1227" s="62"/>
      <c r="Z1227" s="62"/>
      <c r="AA1227" s="62"/>
      <c r="AB1227" s="62"/>
    </row>
    <row r="1228" spans="25:28" x14ac:dyDescent="0.2">
      <c r="Y1228" s="62"/>
      <c r="Z1228" s="62"/>
      <c r="AA1228" s="62"/>
      <c r="AB1228" s="62"/>
    </row>
    <row r="1229" spans="25:28" x14ac:dyDescent="0.2">
      <c r="Y1229" s="62"/>
      <c r="Z1229" s="62"/>
      <c r="AA1229" s="62"/>
      <c r="AB1229" s="62"/>
    </row>
    <row r="1230" spans="25:28" x14ac:dyDescent="0.2">
      <c r="Y1230" s="62"/>
      <c r="Z1230" s="62"/>
      <c r="AA1230" s="62"/>
      <c r="AB1230" s="62"/>
    </row>
    <row r="1231" spans="25:28" x14ac:dyDescent="0.2">
      <c r="Y1231" s="62"/>
      <c r="Z1231" s="62"/>
      <c r="AA1231" s="62"/>
      <c r="AB1231" s="62"/>
    </row>
    <row r="1232" spans="25:28" x14ac:dyDescent="0.2">
      <c r="Y1232" s="62"/>
      <c r="Z1232" s="62"/>
      <c r="AA1232" s="62"/>
      <c r="AB1232" s="62"/>
    </row>
    <row r="1233" spans="25:28" x14ac:dyDescent="0.2">
      <c r="Y1233" s="62"/>
      <c r="Z1233" s="62"/>
      <c r="AA1233" s="62"/>
      <c r="AB1233" s="62"/>
    </row>
    <row r="1234" spans="25:28" x14ac:dyDescent="0.2">
      <c r="Y1234" s="62"/>
      <c r="Z1234" s="62"/>
      <c r="AA1234" s="62"/>
      <c r="AB1234" s="62"/>
    </row>
    <row r="1235" spans="25:28" x14ac:dyDescent="0.2">
      <c r="Y1235" s="62"/>
      <c r="Z1235" s="62"/>
      <c r="AA1235" s="62"/>
      <c r="AB1235" s="62"/>
    </row>
    <row r="1236" spans="25:28" x14ac:dyDescent="0.2">
      <c r="Y1236" s="62"/>
      <c r="Z1236" s="62"/>
      <c r="AA1236" s="62"/>
      <c r="AB1236" s="62"/>
    </row>
    <row r="1237" spans="25:28" x14ac:dyDescent="0.2">
      <c r="Y1237" s="62"/>
      <c r="Z1237" s="62"/>
      <c r="AA1237" s="62"/>
      <c r="AB1237" s="62"/>
    </row>
    <row r="1238" spans="25:28" x14ac:dyDescent="0.2">
      <c r="Y1238" s="62"/>
      <c r="Z1238" s="62"/>
      <c r="AA1238" s="62"/>
      <c r="AB1238" s="62"/>
    </row>
    <row r="1239" spans="25:28" x14ac:dyDescent="0.2">
      <c r="Y1239" s="62"/>
      <c r="Z1239" s="62"/>
      <c r="AA1239" s="62"/>
      <c r="AB1239" s="62"/>
    </row>
    <row r="1240" spans="25:28" x14ac:dyDescent="0.2">
      <c r="Y1240" s="62"/>
      <c r="Z1240" s="62"/>
      <c r="AA1240" s="62"/>
      <c r="AB1240" s="62"/>
    </row>
    <row r="1241" spans="25:28" x14ac:dyDescent="0.2">
      <c r="Y1241" s="62"/>
      <c r="Z1241" s="62"/>
      <c r="AA1241" s="62"/>
      <c r="AB1241" s="62"/>
    </row>
    <row r="1242" spans="25:28" x14ac:dyDescent="0.2">
      <c r="Y1242" s="62"/>
      <c r="Z1242" s="62"/>
      <c r="AA1242" s="62"/>
      <c r="AB1242" s="62"/>
    </row>
    <row r="1243" spans="25:28" x14ac:dyDescent="0.2">
      <c r="Y1243" s="62"/>
      <c r="Z1243" s="62"/>
      <c r="AA1243" s="62"/>
      <c r="AB1243" s="62"/>
    </row>
    <row r="1244" spans="25:28" x14ac:dyDescent="0.2">
      <c r="Y1244" s="62"/>
      <c r="Z1244" s="62"/>
      <c r="AA1244" s="62"/>
      <c r="AB1244" s="62"/>
    </row>
    <row r="1245" spans="25:28" x14ac:dyDescent="0.2">
      <c r="Y1245" s="62"/>
      <c r="Z1245" s="62"/>
      <c r="AA1245" s="62"/>
      <c r="AB1245" s="62"/>
    </row>
    <row r="1246" spans="25:28" x14ac:dyDescent="0.2">
      <c r="Y1246" s="62"/>
      <c r="Z1246" s="62"/>
      <c r="AA1246" s="62"/>
      <c r="AB1246" s="62"/>
    </row>
    <row r="1247" spans="25:28" x14ac:dyDescent="0.2">
      <c r="Y1247" s="62"/>
      <c r="Z1247" s="62"/>
      <c r="AA1247" s="62"/>
      <c r="AB1247" s="62"/>
    </row>
    <row r="1248" spans="25:28" x14ac:dyDescent="0.2">
      <c r="Y1248" s="62"/>
      <c r="Z1248" s="62"/>
      <c r="AA1248" s="62"/>
      <c r="AB1248" s="62"/>
    </row>
    <row r="1249" spans="25:28" x14ac:dyDescent="0.2">
      <c r="Y1249" s="62"/>
      <c r="Z1249" s="62"/>
      <c r="AA1249" s="62"/>
      <c r="AB1249" s="62"/>
    </row>
    <row r="1250" spans="25:28" x14ac:dyDescent="0.2">
      <c r="Y1250" s="62"/>
      <c r="Z1250" s="62"/>
      <c r="AA1250" s="62"/>
      <c r="AB1250" s="62"/>
    </row>
    <row r="1251" spans="25:28" x14ac:dyDescent="0.2">
      <c r="Y1251" s="62"/>
      <c r="Z1251" s="62"/>
      <c r="AA1251" s="62"/>
      <c r="AB1251" s="62"/>
    </row>
    <row r="1252" spans="25:28" x14ac:dyDescent="0.2">
      <c r="Y1252" s="62"/>
      <c r="Z1252" s="62"/>
      <c r="AA1252" s="62"/>
      <c r="AB1252" s="62"/>
    </row>
    <row r="1253" spans="25:28" x14ac:dyDescent="0.2">
      <c r="Y1253" s="62"/>
      <c r="Z1253" s="62"/>
      <c r="AA1253" s="62"/>
      <c r="AB1253" s="62"/>
    </row>
    <row r="1254" spans="25:28" x14ac:dyDescent="0.2">
      <c r="Y1254" s="62"/>
      <c r="Z1254" s="62"/>
      <c r="AA1254" s="62"/>
      <c r="AB1254" s="62"/>
    </row>
    <row r="1255" spans="25:28" x14ac:dyDescent="0.2">
      <c r="Y1255" s="62"/>
      <c r="Z1255" s="62"/>
      <c r="AA1255" s="62"/>
      <c r="AB1255" s="62"/>
    </row>
    <row r="1256" spans="25:28" x14ac:dyDescent="0.2">
      <c r="Y1256" s="62"/>
      <c r="Z1256" s="62"/>
      <c r="AA1256" s="62"/>
      <c r="AB1256" s="62"/>
    </row>
    <row r="1257" spans="25:28" x14ac:dyDescent="0.2">
      <c r="Y1257" s="62"/>
      <c r="Z1257" s="62"/>
      <c r="AA1257" s="62"/>
      <c r="AB1257" s="62"/>
    </row>
    <row r="1258" spans="25:28" x14ac:dyDescent="0.2">
      <c r="Y1258" s="62"/>
      <c r="Z1258" s="62"/>
      <c r="AA1258" s="62"/>
      <c r="AB1258" s="62"/>
    </row>
    <row r="1259" spans="25:28" x14ac:dyDescent="0.2">
      <c r="Y1259" s="62"/>
      <c r="Z1259" s="62"/>
      <c r="AA1259" s="62"/>
      <c r="AB1259" s="62"/>
    </row>
    <row r="1260" spans="25:28" x14ac:dyDescent="0.2">
      <c r="Y1260" s="62"/>
      <c r="Z1260" s="62"/>
      <c r="AA1260" s="62"/>
      <c r="AB1260" s="62"/>
    </row>
    <row r="1261" spans="25:28" x14ac:dyDescent="0.2">
      <c r="Y1261" s="62"/>
      <c r="Z1261" s="62"/>
      <c r="AA1261" s="62"/>
      <c r="AB1261" s="62"/>
    </row>
    <row r="1262" spans="25:28" x14ac:dyDescent="0.2">
      <c r="Y1262" s="62"/>
      <c r="Z1262" s="62"/>
      <c r="AA1262" s="62"/>
      <c r="AB1262" s="62"/>
    </row>
    <row r="1263" spans="25:28" x14ac:dyDescent="0.2">
      <c r="Y1263" s="62"/>
      <c r="Z1263" s="62"/>
      <c r="AA1263" s="62"/>
      <c r="AB1263" s="62"/>
    </row>
    <row r="1264" spans="25:28" x14ac:dyDescent="0.2">
      <c r="Y1264" s="62"/>
      <c r="Z1264" s="62"/>
      <c r="AA1264" s="62"/>
      <c r="AB1264" s="62"/>
    </row>
    <row r="1265" spans="25:28" x14ac:dyDescent="0.2">
      <c r="Y1265" s="62"/>
      <c r="Z1265" s="62"/>
      <c r="AA1265" s="62"/>
      <c r="AB1265" s="62"/>
    </row>
    <row r="1266" spans="25:28" x14ac:dyDescent="0.2">
      <c r="Y1266" s="62"/>
      <c r="Z1266" s="62"/>
      <c r="AA1266" s="62"/>
      <c r="AB1266" s="62"/>
    </row>
    <row r="1267" spans="25:28" x14ac:dyDescent="0.2">
      <c r="Y1267" s="62"/>
      <c r="Z1267" s="62"/>
      <c r="AA1267" s="62"/>
      <c r="AB1267" s="62"/>
    </row>
    <row r="1268" spans="25:28" x14ac:dyDescent="0.2">
      <c r="Y1268" s="62"/>
      <c r="Z1268" s="62"/>
      <c r="AA1268" s="62"/>
      <c r="AB1268" s="62"/>
    </row>
    <row r="1269" spans="25:28" x14ac:dyDescent="0.2">
      <c r="Y1269" s="62"/>
      <c r="Z1269" s="62"/>
      <c r="AA1269" s="62"/>
      <c r="AB1269" s="62"/>
    </row>
    <row r="1270" spans="25:28" x14ac:dyDescent="0.2">
      <c r="Y1270" s="62"/>
      <c r="Z1270" s="62"/>
      <c r="AA1270" s="62"/>
      <c r="AB1270" s="62"/>
    </row>
    <row r="1271" spans="25:28" x14ac:dyDescent="0.2">
      <c r="Y1271" s="62"/>
      <c r="Z1271" s="62"/>
      <c r="AA1271" s="62"/>
      <c r="AB1271" s="62"/>
    </row>
    <row r="1272" spans="25:28" x14ac:dyDescent="0.2">
      <c r="Y1272" s="62"/>
      <c r="Z1272" s="62"/>
      <c r="AA1272" s="62"/>
      <c r="AB1272" s="62"/>
    </row>
    <row r="1273" spans="25:28" x14ac:dyDescent="0.2">
      <c r="Y1273" s="62"/>
      <c r="Z1273" s="62"/>
      <c r="AA1273" s="62"/>
      <c r="AB1273" s="62"/>
    </row>
    <row r="1274" spans="25:28" x14ac:dyDescent="0.2">
      <c r="Y1274" s="62"/>
      <c r="Z1274" s="62"/>
      <c r="AA1274" s="62"/>
      <c r="AB1274" s="62"/>
    </row>
    <row r="1275" spans="25:28" x14ac:dyDescent="0.2">
      <c r="Y1275" s="62"/>
      <c r="Z1275" s="62"/>
      <c r="AA1275" s="62"/>
      <c r="AB1275" s="62"/>
    </row>
    <row r="1276" spans="25:28" x14ac:dyDescent="0.2">
      <c r="Y1276" s="62"/>
      <c r="Z1276" s="62"/>
      <c r="AA1276" s="62"/>
      <c r="AB1276" s="62"/>
    </row>
    <row r="1277" spans="25:28" x14ac:dyDescent="0.2">
      <c r="Y1277" s="62"/>
      <c r="Z1277" s="62"/>
      <c r="AA1277" s="62"/>
      <c r="AB1277" s="62"/>
    </row>
    <row r="1278" spans="25:28" x14ac:dyDescent="0.2">
      <c r="Y1278" s="62"/>
      <c r="Z1278" s="62"/>
      <c r="AA1278" s="62"/>
      <c r="AB1278" s="62"/>
    </row>
    <row r="1279" spans="25:28" x14ac:dyDescent="0.2">
      <c r="Y1279" s="62"/>
      <c r="Z1279" s="62"/>
      <c r="AA1279" s="62"/>
      <c r="AB1279" s="62"/>
    </row>
    <row r="1280" spans="25:28" x14ac:dyDescent="0.2">
      <c r="Y1280" s="62"/>
      <c r="Z1280" s="62"/>
      <c r="AA1280" s="62"/>
      <c r="AB1280" s="62"/>
    </row>
    <row r="1281" spans="25:28" x14ac:dyDescent="0.2">
      <c r="Y1281" s="62"/>
      <c r="Z1281" s="62"/>
      <c r="AA1281" s="62"/>
      <c r="AB1281" s="62"/>
    </row>
    <row r="1282" spans="25:28" x14ac:dyDescent="0.2">
      <c r="Y1282" s="62"/>
      <c r="Z1282" s="62"/>
      <c r="AA1282" s="62"/>
      <c r="AB1282" s="62"/>
    </row>
    <row r="1283" spans="25:28" x14ac:dyDescent="0.2">
      <c r="Y1283" s="62"/>
      <c r="Z1283" s="62"/>
      <c r="AA1283" s="62"/>
      <c r="AB1283" s="62"/>
    </row>
    <row r="1284" spans="25:28" x14ac:dyDescent="0.2">
      <c r="Y1284" s="62"/>
      <c r="Z1284" s="62"/>
      <c r="AA1284" s="62"/>
      <c r="AB1284" s="62"/>
    </row>
    <row r="1285" spans="25:28" x14ac:dyDescent="0.2">
      <c r="Y1285" s="62"/>
      <c r="Z1285" s="62"/>
      <c r="AA1285" s="62"/>
      <c r="AB1285" s="62"/>
    </row>
    <row r="1286" spans="25:28" x14ac:dyDescent="0.2">
      <c r="Y1286" s="62"/>
      <c r="Z1286" s="62"/>
      <c r="AA1286" s="62"/>
      <c r="AB1286" s="62"/>
    </row>
    <row r="1287" spans="25:28" x14ac:dyDescent="0.2">
      <c r="Y1287" s="62"/>
      <c r="Z1287" s="62"/>
      <c r="AA1287" s="62"/>
      <c r="AB1287" s="62"/>
    </row>
    <row r="1288" spans="25:28" x14ac:dyDescent="0.2">
      <c r="Y1288" s="62"/>
      <c r="Z1288" s="62"/>
      <c r="AA1288" s="62"/>
      <c r="AB1288" s="62"/>
    </row>
    <row r="1289" spans="25:28" x14ac:dyDescent="0.2">
      <c r="Y1289" s="62"/>
      <c r="Z1289" s="62"/>
      <c r="AA1289" s="62"/>
      <c r="AB1289" s="62"/>
    </row>
    <row r="1290" spans="25:28" x14ac:dyDescent="0.2">
      <c r="Y1290" s="62"/>
      <c r="Z1290" s="62"/>
      <c r="AA1290" s="62"/>
      <c r="AB1290" s="62"/>
    </row>
    <row r="1291" spans="25:28" x14ac:dyDescent="0.2">
      <c r="Y1291" s="62"/>
      <c r="Z1291" s="62"/>
      <c r="AA1291" s="62"/>
      <c r="AB1291" s="62"/>
    </row>
    <row r="1292" spans="25:28" x14ac:dyDescent="0.2">
      <c r="Y1292" s="62"/>
      <c r="Z1292" s="62"/>
      <c r="AA1292" s="62"/>
      <c r="AB1292" s="62"/>
    </row>
    <row r="1293" spans="25:28" x14ac:dyDescent="0.2">
      <c r="Y1293" s="62"/>
      <c r="Z1293" s="62"/>
      <c r="AA1293" s="62"/>
      <c r="AB1293" s="62"/>
    </row>
    <row r="1294" spans="25:28" x14ac:dyDescent="0.2">
      <c r="Y1294" s="62"/>
      <c r="Z1294" s="62"/>
      <c r="AA1294" s="62"/>
      <c r="AB1294" s="62"/>
    </row>
    <row r="1295" spans="25:28" x14ac:dyDescent="0.2">
      <c r="Y1295" s="62"/>
      <c r="Z1295" s="62"/>
      <c r="AA1295" s="62"/>
      <c r="AB1295" s="62"/>
    </row>
    <row r="1296" spans="25:28" x14ac:dyDescent="0.2">
      <c r="Y1296" s="62"/>
      <c r="Z1296" s="62"/>
      <c r="AA1296" s="62"/>
      <c r="AB1296" s="62"/>
    </row>
    <row r="1297" spans="25:28" x14ac:dyDescent="0.2">
      <c r="Y1297" s="62"/>
      <c r="Z1297" s="62"/>
      <c r="AA1297" s="62"/>
      <c r="AB1297" s="62"/>
    </row>
    <row r="1298" spans="25:28" x14ac:dyDescent="0.2">
      <c r="Y1298" s="62"/>
      <c r="Z1298" s="62"/>
      <c r="AA1298" s="62"/>
      <c r="AB1298" s="62"/>
    </row>
    <row r="1299" spans="25:28" x14ac:dyDescent="0.2">
      <c r="Y1299" s="62"/>
      <c r="Z1299" s="62"/>
      <c r="AA1299" s="62"/>
      <c r="AB1299" s="62"/>
    </row>
    <row r="1300" spans="25:28" x14ac:dyDescent="0.2">
      <c r="Y1300" s="62"/>
      <c r="Z1300" s="62"/>
      <c r="AA1300" s="62"/>
      <c r="AB1300" s="62"/>
    </row>
    <row r="1301" spans="25:28" x14ac:dyDescent="0.2">
      <c r="Y1301" s="62"/>
      <c r="Z1301" s="62"/>
      <c r="AA1301" s="62"/>
      <c r="AB1301" s="62"/>
    </row>
    <row r="1302" spans="25:28" x14ac:dyDescent="0.2">
      <c r="Y1302" s="62"/>
      <c r="Z1302" s="62"/>
      <c r="AA1302" s="62"/>
      <c r="AB1302" s="62"/>
    </row>
    <row r="1303" spans="25:28" x14ac:dyDescent="0.2">
      <c r="Y1303" s="62"/>
      <c r="Z1303" s="62"/>
      <c r="AA1303" s="62"/>
      <c r="AB1303" s="62"/>
    </row>
    <row r="1304" spans="25:28" x14ac:dyDescent="0.2">
      <c r="Y1304" s="62"/>
      <c r="Z1304" s="62"/>
      <c r="AA1304" s="62"/>
      <c r="AB1304" s="62"/>
    </row>
    <row r="1305" spans="25:28" x14ac:dyDescent="0.2">
      <c r="Y1305" s="62"/>
      <c r="Z1305" s="62"/>
      <c r="AA1305" s="62"/>
      <c r="AB1305" s="62"/>
    </row>
    <row r="1306" spans="25:28" x14ac:dyDescent="0.2">
      <c r="Y1306" s="62"/>
      <c r="Z1306" s="62"/>
      <c r="AA1306" s="62"/>
      <c r="AB1306" s="62"/>
    </row>
    <row r="1307" spans="25:28" x14ac:dyDescent="0.2">
      <c r="Y1307" s="62"/>
      <c r="Z1307" s="62"/>
      <c r="AA1307" s="62"/>
      <c r="AB1307" s="62"/>
    </row>
    <row r="1308" spans="25:28" x14ac:dyDescent="0.2">
      <c r="Y1308" s="62"/>
      <c r="Z1308" s="62"/>
      <c r="AA1308" s="62"/>
      <c r="AB1308" s="62"/>
    </row>
    <row r="1309" spans="25:28" x14ac:dyDescent="0.2">
      <c r="Y1309" s="62"/>
      <c r="Z1309" s="62"/>
      <c r="AA1309" s="62"/>
      <c r="AB1309" s="62"/>
    </row>
    <row r="1310" spans="25:28" x14ac:dyDescent="0.2">
      <c r="Y1310" s="62"/>
      <c r="Z1310" s="62"/>
      <c r="AA1310" s="62"/>
      <c r="AB1310" s="62"/>
    </row>
    <row r="1311" spans="25:28" x14ac:dyDescent="0.2">
      <c r="Y1311" s="62"/>
      <c r="Z1311" s="62"/>
      <c r="AA1311" s="62"/>
      <c r="AB1311" s="62"/>
    </row>
    <row r="1312" spans="25:28" x14ac:dyDescent="0.2">
      <c r="Y1312" s="62"/>
      <c r="Z1312" s="62"/>
      <c r="AA1312" s="62"/>
      <c r="AB1312" s="62"/>
    </row>
    <row r="1313" spans="25:28" x14ac:dyDescent="0.2">
      <c r="Y1313" s="62"/>
      <c r="Z1313" s="62"/>
      <c r="AA1313" s="62"/>
      <c r="AB1313" s="62"/>
    </row>
    <row r="1314" spans="25:28" x14ac:dyDescent="0.2">
      <c r="Y1314" s="62"/>
      <c r="Z1314" s="62"/>
      <c r="AA1314" s="62"/>
      <c r="AB1314" s="62"/>
    </row>
    <row r="1315" spans="25:28" x14ac:dyDescent="0.2">
      <c r="Y1315" s="62"/>
      <c r="Z1315" s="62"/>
      <c r="AA1315" s="62"/>
      <c r="AB1315" s="62"/>
    </row>
    <row r="1316" spans="25:28" x14ac:dyDescent="0.2">
      <c r="Y1316" s="62"/>
      <c r="Z1316" s="62"/>
      <c r="AA1316" s="62"/>
      <c r="AB1316" s="62"/>
    </row>
    <row r="1317" spans="25:28" x14ac:dyDescent="0.2">
      <c r="Y1317" s="62"/>
      <c r="Z1317" s="62"/>
      <c r="AA1317" s="62"/>
      <c r="AB1317" s="62"/>
    </row>
    <row r="1318" spans="25:28" x14ac:dyDescent="0.2">
      <c r="Y1318" s="62"/>
      <c r="Z1318" s="62"/>
      <c r="AA1318" s="62"/>
      <c r="AB1318" s="62"/>
    </row>
    <row r="1319" spans="25:28" x14ac:dyDescent="0.2">
      <c r="Y1319" s="62"/>
      <c r="Z1319" s="62"/>
      <c r="AA1319" s="62"/>
      <c r="AB1319" s="62"/>
    </row>
    <row r="1320" spans="25:28" x14ac:dyDescent="0.2">
      <c r="Y1320" s="62"/>
      <c r="Z1320" s="62"/>
      <c r="AA1320" s="62"/>
      <c r="AB1320" s="62"/>
    </row>
    <row r="1321" spans="25:28" x14ac:dyDescent="0.2">
      <c r="Y1321" s="62"/>
      <c r="Z1321" s="62"/>
      <c r="AA1321" s="62"/>
      <c r="AB1321" s="62"/>
    </row>
    <row r="1322" spans="25:28" x14ac:dyDescent="0.2">
      <c r="Y1322" s="62"/>
      <c r="Z1322" s="62"/>
      <c r="AA1322" s="62"/>
      <c r="AB1322" s="62"/>
    </row>
    <row r="1323" spans="25:28" x14ac:dyDescent="0.2">
      <c r="Y1323" s="62"/>
      <c r="Z1323" s="62"/>
      <c r="AA1323" s="62"/>
      <c r="AB1323" s="62"/>
    </row>
    <row r="1324" spans="25:28" x14ac:dyDescent="0.2">
      <c r="Y1324" s="62"/>
      <c r="Z1324" s="62"/>
      <c r="AA1324" s="62"/>
      <c r="AB1324" s="62"/>
    </row>
    <row r="1325" spans="25:28" x14ac:dyDescent="0.2">
      <c r="Y1325" s="62"/>
      <c r="Z1325" s="62"/>
      <c r="AA1325" s="62"/>
      <c r="AB1325" s="62"/>
    </row>
    <row r="1326" spans="25:28" x14ac:dyDescent="0.2">
      <c r="Y1326" s="62"/>
      <c r="Z1326" s="62"/>
      <c r="AA1326" s="62"/>
      <c r="AB1326" s="62"/>
    </row>
    <row r="1327" spans="25:28" x14ac:dyDescent="0.2">
      <c r="Y1327" s="62"/>
      <c r="Z1327" s="62"/>
      <c r="AA1327" s="62"/>
      <c r="AB1327" s="62"/>
    </row>
    <row r="1328" spans="25:28" x14ac:dyDescent="0.2">
      <c r="Y1328" s="62"/>
      <c r="Z1328" s="62"/>
      <c r="AA1328" s="62"/>
      <c r="AB1328" s="62"/>
    </row>
    <row r="1329" spans="25:28" x14ac:dyDescent="0.2">
      <c r="Y1329" s="62"/>
      <c r="Z1329" s="62"/>
      <c r="AA1329" s="62"/>
      <c r="AB1329" s="62"/>
    </row>
    <row r="1330" spans="25:28" x14ac:dyDescent="0.2">
      <c r="Y1330" s="62"/>
      <c r="Z1330" s="62"/>
      <c r="AA1330" s="62"/>
      <c r="AB1330" s="62"/>
    </row>
    <row r="1331" spans="25:28" x14ac:dyDescent="0.2">
      <c r="Y1331" s="62"/>
      <c r="Z1331" s="62"/>
      <c r="AA1331" s="62"/>
      <c r="AB1331" s="62"/>
    </row>
    <row r="1332" spans="25:28" x14ac:dyDescent="0.2">
      <c r="Y1332" s="62"/>
      <c r="Z1332" s="62"/>
      <c r="AA1332" s="62"/>
      <c r="AB1332" s="62"/>
    </row>
    <row r="1333" spans="25:28" x14ac:dyDescent="0.2">
      <c r="Y1333" s="62"/>
      <c r="Z1333" s="62"/>
      <c r="AA1333" s="62"/>
      <c r="AB1333" s="62"/>
    </row>
    <row r="1334" spans="25:28" x14ac:dyDescent="0.2">
      <c r="Y1334" s="62"/>
      <c r="Z1334" s="62"/>
      <c r="AA1334" s="62"/>
      <c r="AB1334" s="62"/>
    </row>
    <row r="1335" spans="25:28" x14ac:dyDescent="0.2">
      <c r="Y1335" s="62"/>
      <c r="Z1335" s="62"/>
      <c r="AA1335" s="62"/>
      <c r="AB1335" s="62"/>
    </row>
    <row r="1336" spans="25:28" x14ac:dyDescent="0.2">
      <c r="Y1336" s="62"/>
      <c r="Z1336" s="62"/>
      <c r="AA1336" s="62"/>
      <c r="AB1336" s="62"/>
    </row>
    <row r="1337" spans="25:28" x14ac:dyDescent="0.2">
      <c r="Y1337" s="62"/>
      <c r="Z1337" s="62"/>
      <c r="AA1337" s="62"/>
      <c r="AB1337" s="62"/>
    </row>
    <row r="1338" spans="25:28" x14ac:dyDescent="0.2">
      <c r="Y1338" s="62"/>
      <c r="Z1338" s="62"/>
      <c r="AA1338" s="62"/>
      <c r="AB1338" s="62"/>
    </row>
    <row r="1339" spans="25:28" x14ac:dyDescent="0.2">
      <c r="Y1339" s="62"/>
      <c r="Z1339" s="62"/>
      <c r="AA1339" s="62"/>
      <c r="AB1339" s="62"/>
    </row>
    <row r="1340" spans="25:28" x14ac:dyDescent="0.2">
      <c r="Y1340" s="62"/>
      <c r="Z1340" s="62"/>
      <c r="AA1340" s="62"/>
      <c r="AB1340" s="62"/>
    </row>
    <row r="1341" spans="25:28" x14ac:dyDescent="0.2">
      <c r="Y1341" s="62"/>
      <c r="Z1341" s="62"/>
      <c r="AA1341" s="62"/>
      <c r="AB1341" s="62"/>
    </row>
    <row r="1342" spans="25:28" x14ac:dyDescent="0.2">
      <c r="Y1342" s="62"/>
      <c r="Z1342" s="62"/>
      <c r="AA1342" s="62"/>
      <c r="AB1342" s="62"/>
    </row>
    <row r="1343" spans="25:28" x14ac:dyDescent="0.2">
      <c r="Y1343" s="62"/>
      <c r="Z1343" s="62"/>
      <c r="AA1343" s="62"/>
      <c r="AB1343" s="62"/>
    </row>
    <row r="1344" spans="25:28" x14ac:dyDescent="0.2">
      <c r="Y1344" s="62"/>
      <c r="Z1344" s="62"/>
      <c r="AA1344" s="62"/>
      <c r="AB1344" s="62"/>
    </row>
    <row r="1345" spans="25:28" x14ac:dyDescent="0.2">
      <c r="Y1345" s="62"/>
      <c r="Z1345" s="62"/>
      <c r="AA1345" s="62"/>
      <c r="AB1345" s="62"/>
    </row>
    <row r="1346" spans="25:28" x14ac:dyDescent="0.2">
      <c r="Y1346" s="62"/>
      <c r="Z1346" s="62"/>
      <c r="AA1346" s="62"/>
      <c r="AB1346" s="62"/>
    </row>
    <row r="1347" spans="25:28" x14ac:dyDescent="0.2">
      <c r="Y1347" s="62"/>
      <c r="Z1347" s="62"/>
      <c r="AA1347" s="62"/>
      <c r="AB1347" s="62"/>
    </row>
    <row r="1348" spans="25:28" x14ac:dyDescent="0.2">
      <c r="Y1348" s="62"/>
      <c r="Z1348" s="62"/>
      <c r="AA1348" s="62"/>
      <c r="AB1348" s="62"/>
    </row>
    <row r="1349" spans="25:28" x14ac:dyDescent="0.2">
      <c r="Y1349" s="62"/>
      <c r="Z1349" s="62"/>
      <c r="AA1349" s="62"/>
      <c r="AB1349" s="62"/>
    </row>
    <row r="1350" spans="25:28" x14ac:dyDescent="0.2">
      <c r="Y1350" s="62"/>
      <c r="Z1350" s="62"/>
      <c r="AA1350" s="62"/>
      <c r="AB1350" s="62"/>
    </row>
    <row r="1351" spans="25:28" x14ac:dyDescent="0.2">
      <c r="Y1351" s="62"/>
      <c r="Z1351" s="62"/>
      <c r="AA1351" s="62"/>
      <c r="AB1351" s="62"/>
    </row>
    <row r="1352" spans="25:28" x14ac:dyDescent="0.2">
      <c r="Y1352" s="62"/>
      <c r="Z1352" s="62"/>
      <c r="AA1352" s="62"/>
      <c r="AB1352" s="62"/>
    </row>
    <row r="1353" spans="25:28" x14ac:dyDescent="0.2">
      <c r="Y1353" s="62"/>
      <c r="Z1353" s="62"/>
      <c r="AA1353" s="62"/>
      <c r="AB1353" s="62"/>
    </row>
    <row r="1354" spans="25:28" x14ac:dyDescent="0.2">
      <c r="Y1354" s="62"/>
      <c r="Z1354" s="62"/>
      <c r="AA1354" s="62"/>
      <c r="AB1354" s="62"/>
    </row>
    <row r="1355" spans="25:28" x14ac:dyDescent="0.2">
      <c r="Y1355" s="62"/>
      <c r="Z1355" s="62"/>
      <c r="AA1355" s="62"/>
      <c r="AB1355" s="62"/>
    </row>
    <row r="1356" spans="25:28" x14ac:dyDescent="0.2">
      <c r="Y1356" s="62"/>
      <c r="Z1356" s="62"/>
      <c r="AA1356" s="62"/>
      <c r="AB1356" s="62"/>
    </row>
    <row r="1357" spans="25:28" x14ac:dyDescent="0.2">
      <c r="Y1357" s="62"/>
      <c r="Z1357" s="62"/>
      <c r="AA1357" s="62"/>
      <c r="AB1357" s="62"/>
    </row>
    <row r="1358" spans="25:28" x14ac:dyDescent="0.2">
      <c r="Y1358" s="62"/>
      <c r="Z1358" s="62"/>
      <c r="AA1358" s="62"/>
      <c r="AB1358" s="62"/>
    </row>
    <row r="1359" spans="25:28" x14ac:dyDescent="0.2">
      <c r="Y1359" s="62"/>
      <c r="Z1359" s="62"/>
      <c r="AA1359" s="62"/>
      <c r="AB1359" s="62"/>
    </row>
    <row r="1360" spans="25:28" x14ac:dyDescent="0.2">
      <c r="Y1360" s="62"/>
      <c r="Z1360" s="62"/>
      <c r="AA1360" s="62"/>
      <c r="AB1360" s="62"/>
    </row>
    <row r="1361" spans="25:28" x14ac:dyDescent="0.2">
      <c r="Y1361" s="62"/>
      <c r="Z1361" s="62"/>
      <c r="AA1361" s="62"/>
      <c r="AB1361" s="62"/>
    </row>
    <row r="1362" spans="25:28" x14ac:dyDescent="0.2">
      <c r="Y1362" s="62"/>
      <c r="Z1362" s="62"/>
      <c r="AA1362" s="62"/>
      <c r="AB1362" s="62"/>
    </row>
    <row r="1363" spans="25:28" x14ac:dyDescent="0.2">
      <c r="Y1363" s="62"/>
      <c r="Z1363" s="62"/>
      <c r="AA1363" s="62"/>
      <c r="AB1363" s="62"/>
    </row>
    <row r="1364" spans="25:28" x14ac:dyDescent="0.2">
      <c r="Y1364" s="62"/>
      <c r="Z1364" s="62"/>
      <c r="AA1364" s="62"/>
      <c r="AB1364" s="62"/>
    </row>
    <row r="1365" spans="25:28" x14ac:dyDescent="0.2">
      <c r="Y1365" s="62"/>
      <c r="Z1365" s="62"/>
      <c r="AA1365" s="62"/>
      <c r="AB1365" s="62"/>
    </row>
    <row r="1366" spans="25:28" x14ac:dyDescent="0.2">
      <c r="Y1366" s="62"/>
      <c r="Z1366" s="62"/>
      <c r="AA1366" s="62"/>
      <c r="AB1366" s="62"/>
    </row>
    <row r="1367" spans="25:28" x14ac:dyDescent="0.2">
      <c r="Y1367" s="62"/>
      <c r="Z1367" s="62"/>
      <c r="AA1367" s="62"/>
      <c r="AB1367" s="62"/>
    </row>
    <row r="1368" spans="25:28" x14ac:dyDescent="0.2">
      <c r="Y1368" s="62"/>
      <c r="Z1368" s="62"/>
      <c r="AA1368" s="62"/>
      <c r="AB1368" s="62"/>
    </row>
    <row r="1369" spans="25:28" x14ac:dyDescent="0.2">
      <c r="Y1369" s="62"/>
      <c r="Z1369" s="62"/>
      <c r="AA1369" s="62"/>
      <c r="AB1369" s="62"/>
    </row>
    <row r="1370" spans="25:28" x14ac:dyDescent="0.2">
      <c r="Y1370" s="62"/>
      <c r="Z1370" s="62"/>
      <c r="AA1370" s="62"/>
      <c r="AB1370" s="62"/>
    </row>
    <row r="1371" spans="25:28" x14ac:dyDescent="0.2">
      <c r="Y1371" s="62"/>
      <c r="Z1371" s="62"/>
      <c r="AA1371" s="62"/>
      <c r="AB1371" s="62"/>
    </row>
    <row r="1372" spans="25:28" x14ac:dyDescent="0.2">
      <c r="Y1372" s="62"/>
      <c r="Z1372" s="62"/>
      <c r="AA1372" s="62"/>
      <c r="AB1372" s="62"/>
    </row>
    <row r="1373" spans="25:28" x14ac:dyDescent="0.2">
      <c r="Y1373" s="62"/>
      <c r="Z1373" s="62"/>
      <c r="AA1373" s="62"/>
      <c r="AB1373" s="62"/>
    </row>
    <row r="1374" spans="25:28" x14ac:dyDescent="0.2">
      <c r="Y1374" s="62"/>
      <c r="Z1374" s="62"/>
      <c r="AA1374" s="62"/>
      <c r="AB1374" s="62"/>
    </row>
    <row r="1375" spans="25:28" x14ac:dyDescent="0.2">
      <c r="Y1375" s="62"/>
      <c r="Z1375" s="62"/>
      <c r="AA1375" s="62"/>
      <c r="AB1375" s="62"/>
    </row>
    <row r="1376" spans="25:28" x14ac:dyDescent="0.2">
      <c r="Y1376" s="62"/>
      <c r="Z1376" s="62"/>
      <c r="AA1376" s="62"/>
      <c r="AB1376" s="62"/>
    </row>
    <row r="1377" spans="25:28" x14ac:dyDescent="0.2">
      <c r="Y1377" s="62"/>
      <c r="Z1377" s="62"/>
      <c r="AA1377" s="62"/>
      <c r="AB1377" s="62"/>
    </row>
    <row r="1378" spans="25:28" x14ac:dyDescent="0.2">
      <c r="Y1378" s="62"/>
      <c r="Z1378" s="62"/>
      <c r="AA1378" s="62"/>
      <c r="AB1378" s="62"/>
    </row>
    <row r="1379" spans="25:28" x14ac:dyDescent="0.2">
      <c r="Y1379" s="62"/>
      <c r="Z1379" s="62"/>
      <c r="AA1379" s="62"/>
      <c r="AB1379" s="62"/>
    </row>
    <row r="1380" spans="25:28" x14ac:dyDescent="0.2">
      <c r="Y1380" s="62"/>
      <c r="Z1380" s="62"/>
      <c r="AA1380" s="62"/>
      <c r="AB1380" s="62"/>
    </row>
    <row r="1381" spans="25:28" x14ac:dyDescent="0.2">
      <c r="Y1381" s="62"/>
      <c r="Z1381" s="62"/>
      <c r="AA1381" s="62"/>
      <c r="AB1381" s="62"/>
    </row>
    <row r="1382" spans="25:28" x14ac:dyDescent="0.2">
      <c r="Y1382" s="62"/>
      <c r="Z1382" s="62"/>
      <c r="AA1382" s="62"/>
      <c r="AB1382" s="62"/>
    </row>
    <row r="1383" spans="25:28" x14ac:dyDescent="0.2">
      <c r="Y1383" s="62"/>
      <c r="Z1383" s="62"/>
      <c r="AA1383" s="62"/>
      <c r="AB1383" s="62"/>
    </row>
    <row r="1384" spans="25:28" x14ac:dyDescent="0.2">
      <c r="Y1384" s="62"/>
      <c r="Z1384" s="62"/>
      <c r="AA1384" s="62"/>
      <c r="AB1384" s="62"/>
    </row>
    <row r="1385" spans="25:28" x14ac:dyDescent="0.2">
      <c r="Y1385" s="62"/>
      <c r="Z1385" s="62"/>
      <c r="AA1385" s="62"/>
      <c r="AB1385" s="62"/>
    </row>
    <row r="1386" spans="25:28" x14ac:dyDescent="0.2">
      <c r="Y1386" s="62"/>
      <c r="Z1386" s="62"/>
      <c r="AA1386" s="62"/>
      <c r="AB1386" s="62"/>
    </row>
    <row r="1387" spans="25:28" x14ac:dyDescent="0.2">
      <c r="Y1387" s="62"/>
      <c r="Z1387" s="62"/>
      <c r="AA1387" s="62"/>
      <c r="AB1387" s="62"/>
    </row>
    <row r="1388" spans="25:28" x14ac:dyDescent="0.2">
      <c r="Y1388" s="62"/>
      <c r="Z1388" s="62"/>
      <c r="AA1388" s="62"/>
      <c r="AB1388" s="62"/>
    </row>
    <row r="1389" spans="25:28" x14ac:dyDescent="0.2">
      <c r="Y1389" s="62"/>
      <c r="Z1389" s="62"/>
      <c r="AA1389" s="62"/>
      <c r="AB1389" s="62"/>
    </row>
    <row r="1390" spans="25:28" x14ac:dyDescent="0.2">
      <c r="Y1390" s="62"/>
      <c r="Z1390" s="62"/>
      <c r="AA1390" s="62"/>
      <c r="AB1390" s="62"/>
    </row>
    <row r="1391" spans="25:28" x14ac:dyDescent="0.2">
      <c r="Y1391" s="62"/>
      <c r="Z1391" s="62"/>
      <c r="AA1391" s="62"/>
      <c r="AB1391" s="62"/>
    </row>
    <row r="1392" spans="25:28" x14ac:dyDescent="0.2">
      <c r="Y1392" s="62"/>
      <c r="Z1392" s="62"/>
      <c r="AA1392" s="62"/>
      <c r="AB1392" s="62"/>
    </row>
    <row r="1393" spans="25:28" x14ac:dyDescent="0.2">
      <c r="Y1393" s="62"/>
      <c r="Z1393" s="62"/>
      <c r="AA1393" s="62"/>
      <c r="AB1393" s="62"/>
    </row>
    <row r="1394" spans="25:28" x14ac:dyDescent="0.2">
      <c r="Y1394" s="62"/>
      <c r="Z1394" s="62"/>
      <c r="AA1394" s="62"/>
      <c r="AB1394" s="62"/>
    </row>
    <row r="1395" spans="25:28" x14ac:dyDescent="0.2">
      <c r="Y1395" s="62"/>
      <c r="Z1395" s="62"/>
      <c r="AA1395" s="62"/>
      <c r="AB1395" s="62"/>
    </row>
    <row r="1396" spans="25:28" x14ac:dyDescent="0.2">
      <c r="Y1396" s="62"/>
      <c r="Z1396" s="62"/>
      <c r="AA1396" s="62"/>
      <c r="AB1396" s="62"/>
    </row>
    <row r="1397" spans="25:28" x14ac:dyDescent="0.2">
      <c r="Y1397" s="62"/>
      <c r="Z1397" s="62"/>
      <c r="AA1397" s="62"/>
      <c r="AB1397" s="62"/>
    </row>
    <row r="1398" spans="25:28" x14ac:dyDescent="0.2">
      <c r="Y1398" s="62"/>
      <c r="Z1398" s="62"/>
      <c r="AA1398" s="62"/>
      <c r="AB1398" s="62"/>
    </row>
    <row r="1399" spans="25:28" x14ac:dyDescent="0.2">
      <c r="Y1399" s="62"/>
      <c r="Z1399" s="62"/>
      <c r="AA1399" s="62"/>
      <c r="AB1399" s="62"/>
    </row>
    <row r="1400" spans="25:28" x14ac:dyDescent="0.2">
      <c r="Y1400" s="62"/>
      <c r="Z1400" s="62"/>
      <c r="AA1400" s="62"/>
      <c r="AB1400" s="62"/>
    </row>
    <row r="1401" spans="25:28" x14ac:dyDescent="0.2">
      <c r="Y1401" s="62"/>
      <c r="Z1401" s="62"/>
      <c r="AA1401" s="62"/>
      <c r="AB1401" s="62"/>
    </row>
    <row r="1402" spans="25:28" x14ac:dyDescent="0.2">
      <c r="Y1402" s="62"/>
      <c r="Z1402" s="62"/>
      <c r="AA1402" s="62"/>
      <c r="AB1402" s="62"/>
    </row>
    <row r="1403" spans="25:28" x14ac:dyDescent="0.2">
      <c r="Y1403" s="62"/>
      <c r="Z1403" s="62"/>
      <c r="AA1403" s="62"/>
      <c r="AB1403" s="62"/>
    </row>
    <row r="1404" spans="25:28" x14ac:dyDescent="0.2">
      <c r="Y1404" s="62"/>
      <c r="Z1404" s="62"/>
      <c r="AA1404" s="62"/>
      <c r="AB1404" s="62"/>
    </row>
    <row r="1405" spans="25:28" x14ac:dyDescent="0.2">
      <c r="Y1405" s="62"/>
      <c r="Z1405" s="62"/>
      <c r="AA1405" s="62"/>
      <c r="AB1405" s="62"/>
    </row>
    <row r="1406" spans="25:28" x14ac:dyDescent="0.2">
      <c r="Y1406" s="62"/>
      <c r="Z1406" s="62"/>
      <c r="AA1406" s="62"/>
      <c r="AB1406" s="62"/>
    </row>
    <row r="1407" spans="25:28" x14ac:dyDescent="0.2">
      <c r="Y1407" s="62"/>
      <c r="Z1407" s="62"/>
      <c r="AA1407" s="62"/>
      <c r="AB1407" s="62"/>
    </row>
    <row r="1408" spans="25:28" x14ac:dyDescent="0.2">
      <c r="Y1408" s="62"/>
      <c r="Z1408" s="62"/>
      <c r="AA1408" s="62"/>
      <c r="AB1408" s="62"/>
    </row>
    <row r="1409" spans="25:28" x14ac:dyDescent="0.2">
      <c r="Y1409" s="62"/>
      <c r="Z1409" s="62"/>
      <c r="AA1409" s="62"/>
      <c r="AB1409" s="62"/>
    </row>
    <row r="1410" spans="25:28" x14ac:dyDescent="0.2">
      <c r="Y1410" s="62"/>
      <c r="Z1410" s="62"/>
      <c r="AA1410" s="62"/>
      <c r="AB1410" s="62"/>
    </row>
    <row r="1411" spans="25:28" x14ac:dyDescent="0.2">
      <c r="Y1411" s="62"/>
      <c r="Z1411" s="62"/>
      <c r="AA1411" s="62"/>
      <c r="AB1411" s="62"/>
    </row>
    <row r="1412" spans="25:28" x14ac:dyDescent="0.2">
      <c r="Y1412" s="62"/>
      <c r="Z1412" s="62"/>
      <c r="AA1412" s="62"/>
      <c r="AB1412" s="62"/>
    </row>
    <row r="1413" spans="25:28" x14ac:dyDescent="0.2">
      <c r="Y1413" s="62"/>
      <c r="Z1413" s="62"/>
      <c r="AA1413" s="62"/>
      <c r="AB1413" s="62"/>
    </row>
    <row r="1414" spans="25:28" x14ac:dyDescent="0.2">
      <c r="Y1414" s="62"/>
      <c r="Z1414" s="62"/>
      <c r="AA1414" s="62"/>
      <c r="AB1414" s="62"/>
    </row>
    <row r="1415" spans="25:28" x14ac:dyDescent="0.2">
      <c r="Y1415" s="62"/>
      <c r="Z1415" s="62"/>
      <c r="AA1415" s="62"/>
      <c r="AB1415" s="62"/>
    </row>
    <row r="1416" spans="25:28" x14ac:dyDescent="0.2">
      <c r="Y1416" s="62"/>
      <c r="Z1416" s="62"/>
      <c r="AA1416" s="62"/>
      <c r="AB1416" s="62"/>
    </row>
    <row r="1417" spans="25:28" x14ac:dyDescent="0.2">
      <c r="Y1417" s="62"/>
      <c r="Z1417" s="62"/>
      <c r="AA1417" s="62"/>
      <c r="AB1417" s="62"/>
    </row>
    <row r="1418" spans="25:28" x14ac:dyDescent="0.2">
      <c r="Y1418" s="62"/>
      <c r="Z1418" s="62"/>
      <c r="AA1418" s="62"/>
      <c r="AB1418" s="62"/>
    </row>
    <row r="1419" spans="25:28" x14ac:dyDescent="0.2">
      <c r="Y1419" s="62"/>
      <c r="Z1419" s="62"/>
      <c r="AA1419" s="62"/>
      <c r="AB1419" s="62"/>
    </row>
    <row r="1420" spans="25:28" x14ac:dyDescent="0.2">
      <c r="Y1420" s="62"/>
      <c r="Z1420" s="62"/>
      <c r="AA1420" s="62"/>
      <c r="AB1420" s="62"/>
    </row>
    <row r="1421" spans="25:28" x14ac:dyDescent="0.2">
      <c r="Y1421" s="62"/>
      <c r="Z1421" s="62"/>
      <c r="AA1421" s="62"/>
      <c r="AB1421" s="62"/>
    </row>
    <row r="1422" spans="25:28" x14ac:dyDescent="0.2">
      <c r="Y1422" s="62"/>
      <c r="Z1422" s="62"/>
      <c r="AA1422" s="62"/>
      <c r="AB1422" s="62"/>
    </row>
    <row r="1423" spans="25:28" x14ac:dyDescent="0.2">
      <c r="Y1423" s="62"/>
      <c r="Z1423" s="62"/>
      <c r="AA1423" s="62"/>
      <c r="AB1423" s="62"/>
    </row>
    <row r="1424" spans="25:28" x14ac:dyDescent="0.2">
      <c r="Y1424" s="62"/>
      <c r="Z1424" s="62"/>
      <c r="AA1424" s="62"/>
      <c r="AB1424" s="62"/>
    </row>
    <row r="1425" spans="25:28" x14ac:dyDescent="0.2">
      <c r="Y1425" s="62"/>
      <c r="Z1425" s="62"/>
      <c r="AA1425" s="62"/>
      <c r="AB1425" s="62"/>
    </row>
    <row r="1426" spans="25:28" x14ac:dyDescent="0.2">
      <c r="Y1426" s="62"/>
      <c r="Z1426" s="62"/>
      <c r="AA1426" s="62"/>
      <c r="AB1426" s="62"/>
    </row>
    <row r="1427" spans="25:28" x14ac:dyDescent="0.2">
      <c r="Y1427" s="62"/>
      <c r="Z1427" s="62"/>
      <c r="AA1427" s="62"/>
      <c r="AB1427" s="62"/>
    </row>
    <row r="1428" spans="25:28" x14ac:dyDescent="0.2">
      <c r="Y1428" s="62"/>
      <c r="Z1428" s="62"/>
      <c r="AA1428" s="62"/>
      <c r="AB1428" s="62"/>
    </row>
    <row r="1429" spans="25:28" x14ac:dyDescent="0.2">
      <c r="Y1429" s="62"/>
      <c r="Z1429" s="62"/>
      <c r="AA1429" s="62"/>
      <c r="AB1429" s="62"/>
    </row>
    <row r="1430" spans="25:28" x14ac:dyDescent="0.2">
      <c r="Y1430" s="62"/>
      <c r="Z1430" s="62"/>
      <c r="AA1430" s="62"/>
      <c r="AB1430" s="62"/>
    </row>
    <row r="1431" spans="25:28" x14ac:dyDescent="0.2">
      <c r="Y1431" s="62"/>
      <c r="Z1431" s="62"/>
      <c r="AA1431" s="62"/>
      <c r="AB1431" s="62"/>
    </row>
    <row r="1432" spans="25:28" x14ac:dyDescent="0.2">
      <c r="Y1432" s="62"/>
      <c r="Z1432" s="62"/>
      <c r="AA1432" s="62"/>
      <c r="AB1432" s="62"/>
    </row>
    <row r="1433" spans="25:28" x14ac:dyDescent="0.2">
      <c r="Y1433" s="62"/>
      <c r="Z1433" s="62"/>
      <c r="AA1433" s="62"/>
      <c r="AB1433" s="62"/>
    </row>
    <row r="1434" spans="25:28" x14ac:dyDescent="0.2">
      <c r="Y1434" s="62"/>
      <c r="Z1434" s="62"/>
      <c r="AA1434" s="62"/>
      <c r="AB1434" s="62"/>
    </row>
    <row r="1435" spans="25:28" x14ac:dyDescent="0.2">
      <c r="Y1435" s="62"/>
      <c r="Z1435" s="62"/>
      <c r="AA1435" s="62"/>
      <c r="AB1435" s="62"/>
    </row>
    <row r="1436" spans="25:28" x14ac:dyDescent="0.2">
      <c r="Y1436" s="62"/>
      <c r="Z1436" s="62"/>
      <c r="AA1436" s="62"/>
      <c r="AB1436" s="62"/>
    </row>
    <row r="1437" spans="25:28" x14ac:dyDescent="0.2">
      <c r="Y1437" s="62"/>
      <c r="Z1437" s="62"/>
      <c r="AA1437" s="62"/>
      <c r="AB1437" s="62"/>
    </row>
    <row r="1438" spans="25:28" x14ac:dyDescent="0.2">
      <c r="Y1438" s="62"/>
      <c r="Z1438" s="62"/>
      <c r="AA1438" s="62"/>
      <c r="AB1438" s="62"/>
    </row>
    <row r="1439" spans="25:28" x14ac:dyDescent="0.2">
      <c r="Y1439" s="62"/>
      <c r="Z1439" s="62"/>
      <c r="AA1439" s="62"/>
      <c r="AB1439" s="62"/>
    </row>
    <row r="1440" spans="25:28" x14ac:dyDescent="0.2">
      <c r="Y1440" s="62"/>
      <c r="Z1440" s="62"/>
      <c r="AA1440" s="62"/>
      <c r="AB1440" s="62"/>
    </row>
    <row r="1441" spans="25:28" x14ac:dyDescent="0.2">
      <c r="Y1441" s="62"/>
      <c r="Z1441" s="62"/>
      <c r="AA1441" s="62"/>
      <c r="AB1441" s="62"/>
    </row>
    <row r="1442" spans="25:28" x14ac:dyDescent="0.2">
      <c r="Y1442" s="62"/>
      <c r="Z1442" s="62"/>
      <c r="AA1442" s="62"/>
      <c r="AB1442" s="62"/>
    </row>
    <row r="1443" spans="25:28" x14ac:dyDescent="0.2">
      <c r="Y1443" s="62"/>
      <c r="Z1443" s="62"/>
      <c r="AA1443" s="62"/>
      <c r="AB1443" s="62"/>
    </row>
    <row r="1444" spans="25:28" x14ac:dyDescent="0.2">
      <c r="Y1444" s="62"/>
      <c r="Z1444" s="62"/>
      <c r="AA1444" s="62"/>
      <c r="AB1444" s="62"/>
    </row>
    <row r="1445" spans="25:28" x14ac:dyDescent="0.2">
      <c r="Y1445" s="62"/>
      <c r="Z1445" s="62"/>
      <c r="AA1445" s="62"/>
      <c r="AB1445" s="62"/>
    </row>
    <row r="1446" spans="25:28" x14ac:dyDescent="0.2">
      <c r="Y1446" s="62"/>
      <c r="Z1446" s="62"/>
      <c r="AA1446" s="62"/>
      <c r="AB1446" s="62"/>
    </row>
    <row r="1447" spans="25:28" x14ac:dyDescent="0.2">
      <c r="Y1447" s="62"/>
      <c r="Z1447" s="62"/>
      <c r="AA1447" s="62"/>
      <c r="AB1447" s="62"/>
    </row>
    <row r="1448" spans="25:28" x14ac:dyDescent="0.2">
      <c r="Y1448" s="62"/>
      <c r="Z1448" s="62"/>
      <c r="AA1448" s="62"/>
      <c r="AB1448" s="62"/>
    </row>
    <row r="1449" spans="25:28" x14ac:dyDescent="0.2">
      <c r="Y1449" s="62"/>
      <c r="Z1449" s="62"/>
      <c r="AA1449" s="62"/>
      <c r="AB1449" s="62"/>
    </row>
    <row r="1450" spans="25:28" x14ac:dyDescent="0.2">
      <c r="Y1450" s="62"/>
      <c r="Z1450" s="62"/>
      <c r="AA1450" s="62"/>
      <c r="AB1450" s="62"/>
    </row>
    <row r="1451" spans="25:28" x14ac:dyDescent="0.2">
      <c r="Y1451" s="62"/>
      <c r="Z1451" s="62"/>
      <c r="AA1451" s="62"/>
      <c r="AB1451" s="62"/>
    </row>
    <row r="1452" spans="25:28" x14ac:dyDescent="0.2">
      <c r="Y1452" s="62"/>
      <c r="Z1452" s="62"/>
      <c r="AA1452" s="62"/>
      <c r="AB1452" s="62"/>
    </row>
    <row r="1453" spans="25:28" x14ac:dyDescent="0.2">
      <c r="Y1453" s="62"/>
      <c r="Z1453" s="62"/>
      <c r="AA1453" s="62"/>
      <c r="AB1453" s="62"/>
    </row>
    <row r="1454" spans="25:28" x14ac:dyDescent="0.2">
      <c r="Y1454" s="62"/>
      <c r="Z1454" s="62"/>
      <c r="AA1454" s="62"/>
      <c r="AB1454" s="62"/>
    </row>
    <row r="1455" spans="25:28" x14ac:dyDescent="0.2">
      <c r="Y1455" s="62"/>
      <c r="Z1455" s="62"/>
      <c r="AA1455" s="62"/>
      <c r="AB1455" s="62"/>
    </row>
    <row r="1456" spans="25:28" x14ac:dyDescent="0.2">
      <c r="Y1456" s="62"/>
      <c r="Z1456" s="62"/>
      <c r="AA1456" s="62"/>
      <c r="AB1456" s="62"/>
    </row>
    <row r="1457" spans="25:28" x14ac:dyDescent="0.2">
      <c r="Y1457" s="62"/>
      <c r="Z1457" s="62"/>
      <c r="AA1457" s="62"/>
      <c r="AB1457" s="62"/>
    </row>
    <row r="1458" spans="25:28" x14ac:dyDescent="0.2">
      <c r="Y1458" s="62"/>
      <c r="Z1458" s="62"/>
      <c r="AA1458" s="62"/>
      <c r="AB1458" s="62"/>
    </row>
    <row r="1459" spans="25:28" x14ac:dyDescent="0.2">
      <c r="Y1459" s="62"/>
      <c r="Z1459" s="62"/>
      <c r="AA1459" s="62"/>
      <c r="AB1459" s="62"/>
    </row>
    <row r="1460" spans="25:28" x14ac:dyDescent="0.2">
      <c r="Y1460" s="62"/>
      <c r="Z1460" s="62"/>
      <c r="AA1460" s="62"/>
      <c r="AB1460" s="62"/>
    </row>
    <row r="1461" spans="25:28" x14ac:dyDescent="0.2">
      <c r="Y1461" s="62"/>
      <c r="Z1461" s="62"/>
      <c r="AA1461" s="62"/>
      <c r="AB1461" s="62"/>
    </row>
    <row r="1462" spans="25:28" x14ac:dyDescent="0.2">
      <c r="Y1462" s="62"/>
      <c r="Z1462" s="62"/>
      <c r="AA1462" s="62"/>
      <c r="AB1462" s="62"/>
    </row>
    <row r="1463" spans="25:28" x14ac:dyDescent="0.2">
      <c r="Y1463" s="62"/>
      <c r="Z1463" s="62"/>
      <c r="AA1463" s="62"/>
      <c r="AB1463" s="62"/>
    </row>
    <row r="1464" spans="25:28" x14ac:dyDescent="0.2">
      <c r="Y1464" s="62"/>
      <c r="Z1464" s="62"/>
      <c r="AA1464" s="62"/>
      <c r="AB1464" s="62"/>
    </row>
    <row r="1465" spans="25:28" x14ac:dyDescent="0.2">
      <c r="Y1465" s="62"/>
      <c r="Z1465" s="62"/>
      <c r="AA1465" s="62"/>
      <c r="AB1465" s="62"/>
    </row>
    <row r="1466" spans="25:28" x14ac:dyDescent="0.2">
      <c r="Y1466" s="62"/>
      <c r="Z1466" s="62"/>
      <c r="AA1466" s="62"/>
      <c r="AB1466" s="62"/>
    </row>
    <row r="1467" spans="25:28" x14ac:dyDescent="0.2">
      <c r="Y1467" s="62"/>
      <c r="Z1467" s="62"/>
      <c r="AA1467" s="62"/>
      <c r="AB1467" s="62"/>
    </row>
    <row r="1468" spans="25:28" x14ac:dyDescent="0.2">
      <c r="Y1468" s="62"/>
      <c r="Z1468" s="62"/>
      <c r="AA1468" s="62"/>
      <c r="AB1468" s="62"/>
    </row>
    <row r="1469" spans="25:28" x14ac:dyDescent="0.2">
      <c r="Y1469" s="62"/>
      <c r="Z1469" s="62"/>
      <c r="AA1469" s="62"/>
      <c r="AB1469" s="62"/>
    </row>
    <row r="1470" spans="25:28" x14ac:dyDescent="0.2">
      <c r="Y1470" s="62"/>
      <c r="Z1470" s="62"/>
      <c r="AA1470" s="62"/>
      <c r="AB1470" s="62"/>
    </row>
    <row r="1471" spans="25:28" x14ac:dyDescent="0.2">
      <c r="Y1471" s="62"/>
      <c r="Z1471" s="62"/>
      <c r="AA1471" s="62"/>
      <c r="AB1471" s="62"/>
    </row>
    <row r="1472" spans="25:28" x14ac:dyDescent="0.2">
      <c r="Y1472" s="62"/>
      <c r="Z1472" s="62"/>
      <c r="AA1472" s="62"/>
      <c r="AB1472" s="62"/>
    </row>
    <row r="1473" spans="25:28" x14ac:dyDescent="0.2">
      <c r="Y1473" s="62"/>
      <c r="Z1473" s="62"/>
      <c r="AA1473" s="62"/>
      <c r="AB1473" s="62"/>
    </row>
    <row r="1474" spans="25:28" x14ac:dyDescent="0.2">
      <c r="Y1474" s="62"/>
      <c r="Z1474" s="62"/>
      <c r="AA1474" s="62"/>
      <c r="AB1474" s="62"/>
    </row>
    <row r="1475" spans="25:28" x14ac:dyDescent="0.2">
      <c r="Y1475" s="62"/>
      <c r="Z1475" s="62"/>
      <c r="AA1475" s="62"/>
      <c r="AB1475" s="62"/>
    </row>
    <row r="1476" spans="25:28" x14ac:dyDescent="0.2">
      <c r="Y1476" s="62"/>
      <c r="Z1476" s="62"/>
      <c r="AA1476" s="62"/>
      <c r="AB1476" s="62"/>
    </row>
    <row r="1477" spans="25:28" x14ac:dyDescent="0.2">
      <c r="Y1477" s="62"/>
      <c r="Z1477" s="62"/>
      <c r="AA1477" s="62"/>
      <c r="AB1477" s="62"/>
    </row>
    <row r="1478" spans="25:28" x14ac:dyDescent="0.2">
      <c r="Y1478" s="62"/>
      <c r="Z1478" s="62"/>
      <c r="AA1478" s="62"/>
      <c r="AB1478" s="62"/>
    </row>
    <row r="1479" spans="25:28" x14ac:dyDescent="0.2">
      <c r="Y1479" s="62"/>
      <c r="Z1479" s="62"/>
      <c r="AA1479" s="62"/>
      <c r="AB1479" s="62"/>
    </row>
    <row r="1480" spans="25:28" x14ac:dyDescent="0.2">
      <c r="Y1480" s="62"/>
      <c r="Z1480" s="62"/>
      <c r="AA1480" s="62"/>
      <c r="AB1480" s="62"/>
    </row>
    <row r="1481" spans="25:28" x14ac:dyDescent="0.2">
      <c r="Y1481" s="62"/>
      <c r="Z1481" s="62"/>
      <c r="AA1481" s="62"/>
      <c r="AB1481" s="62"/>
    </row>
    <row r="1482" spans="25:28" x14ac:dyDescent="0.2">
      <c r="Y1482" s="62"/>
      <c r="Z1482" s="62"/>
      <c r="AA1482" s="62"/>
      <c r="AB1482" s="62"/>
    </row>
    <row r="1483" spans="25:28" x14ac:dyDescent="0.2">
      <c r="Y1483" s="62"/>
      <c r="Z1483" s="62"/>
      <c r="AA1483" s="62"/>
      <c r="AB1483" s="62"/>
    </row>
    <row r="1484" spans="25:28" x14ac:dyDescent="0.2">
      <c r="Y1484" s="62"/>
      <c r="Z1484" s="62"/>
      <c r="AA1484" s="62"/>
      <c r="AB1484" s="62"/>
    </row>
    <row r="1485" spans="25:28" x14ac:dyDescent="0.2">
      <c r="Y1485" s="62"/>
      <c r="Z1485" s="62"/>
      <c r="AA1485" s="62"/>
      <c r="AB1485" s="62"/>
    </row>
    <row r="1486" spans="25:28" x14ac:dyDescent="0.2">
      <c r="Y1486" s="62"/>
      <c r="Z1486" s="62"/>
      <c r="AA1486" s="62"/>
      <c r="AB1486" s="62"/>
    </row>
    <row r="1487" spans="25:28" x14ac:dyDescent="0.2">
      <c r="Y1487" s="62"/>
      <c r="Z1487" s="62"/>
      <c r="AA1487" s="62"/>
      <c r="AB1487" s="62"/>
    </row>
    <row r="1488" spans="25:28" x14ac:dyDescent="0.2">
      <c r="Y1488" s="62"/>
      <c r="Z1488" s="62"/>
      <c r="AA1488" s="62"/>
      <c r="AB1488" s="62"/>
    </row>
    <row r="1489" spans="25:28" x14ac:dyDescent="0.2">
      <c r="Y1489" s="62"/>
      <c r="Z1489" s="62"/>
      <c r="AA1489" s="62"/>
      <c r="AB1489" s="62"/>
    </row>
    <row r="1490" spans="25:28" x14ac:dyDescent="0.2">
      <c r="Y1490" s="62"/>
      <c r="Z1490" s="62"/>
      <c r="AA1490" s="62"/>
      <c r="AB1490" s="62"/>
    </row>
    <row r="1491" spans="25:28" x14ac:dyDescent="0.2">
      <c r="Y1491" s="62"/>
      <c r="Z1491" s="62"/>
      <c r="AA1491" s="62"/>
      <c r="AB1491" s="62"/>
    </row>
    <row r="1492" spans="25:28" x14ac:dyDescent="0.2">
      <c r="Y1492" s="62"/>
      <c r="Z1492" s="62"/>
      <c r="AA1492" s="62"/>
      <c r="AB1492" s="62"/>
    </row>
    <row r="1493" spans="25:28" x14ac:dyDescent="0.2">
      <c r="Y1493" s="62"/>
      <c r="Z1493" s="62"/>
      <c r="AA1493" s="62"/>
      <c r="AB1493" s="62"/>
    </row>
    <row r="1494" spans="25:28" x14ac:dyDescent="0.2">
      <c r="Y1494" s="62"/>
      <c r="Z1494" s="62"/>
      <c r="AA1494" s="62"/>
      <c r="AB1494" s="62"/>
    </row>
    <row r="1495" spans="25:28" x14ac:dyDescent="0.2">
      <c r="Y1495" s="62"/>
      <c r="Z1495" s="62"/>
      <c r="AA1495" s="62"/>
      <c r="AB1495" s="62"/>
    </row>
    <row r="1496" spans="25:28" x14ac:dyDescent="0.2">
      <c r="Y1496" s="62"/>
      <c r="Z1496" s="62"/>
      <c r="AA1496" s="62"/>
      <c r="AB1496" s="62"/>
    </row>
    <row r="1497" spans="25:28" x14ac:dyDescent="0.2">
      <c r="Y1497" s="62"/>
      <c r="Z1497" s="62"/>
      <c r="AA1497" s="62"/>
      <c r="AB1497" s="62"/>
    </row>
    <row r="1498" spans="25:28" x14ac:dyDescent="0.2">
      <c r="Y1498" s="62"/>
      <c r="Z1498" s="62"/>
      <c r="AA1498" s="62"/>
      <c r="AB1498" s="62"/>
    </row>
    <row r="1499" spans="25:28" x14ac:dyDescent="0.2">
      <c r="Y1499" s="62"/>
      <c r="Z1499" s="62"/>
      <c r="AA1499" s="62"/>
      <c r="AB1499" s="62"/>
    </row>
    <row r="1500" spans="25:28" x14ac:dyDescent="0.2">
      <c r="Y1500" s="62"/>
      <c r="Z1500" s="62"/>
      <c r="AA1500" s="62"/>
      <c r="AB1500" s="62"/>
    </row>
    <row r="1501" spans="25:28" x14ac:dyDescent="0.2">
      <c r="Y1501" s="62"/>
      <c r="Z1501" s="62"/>
      <c r="AA1501" s="62"/>
      <c r="AB1501" s="62"/>
    </row>
    <row r="1502" spans="25:28" x14ac:dyDescent="0.2">
      <c r="Y1502" s="62"/>
      <c r="Z1502" s="62"/>
      <c r="AA1502" s="62"/>
      <c r="AB1502" s="62"/>
    </row>
    <row r="1503" spans="25:28" x14ac:dyDescent="0.2">
      <c r="Y1503" s="62"/>
      <c r="Z1503" s="62"/>
      <c r="AA1503" s="62"/>
      <c r="AB1503" s="62"/>
    </row>
    <row r="1504" spans="25:28" x14ac:dyDescent="0.2">
      <c r="Y1504" s="62"/>
      <c r="Z1504" s="62"/>
      <c r="AA1504" s="62"/>
      <c r="AB1504" s="62"/>
    </row>
    <row r="1505" spans="25:28" x14ac:dyDescent="0.2">
      <c r="Y1505" s="62"/>
      <c r="Z1505" s="62"/>
      <c r="AA1505" s="62"/>
      <c r="AB1505" s="62"/>
    </row>
    <row r="1506" spans="25:28" x14ac:dyDescent="0.2">
      <c r="Y1506" s="62"/>
      <c r="Z1506" s="62"/>
      <c r="AA1506" s="62"/>
      <c r="AB1506" s="62"/>
    </row>
    <row r="1507" spans="25:28" x14ac:dyDescent="0.2">
      <c r="Y1507" s="62"/>
      <c r="Z1507" s="62"/>
      <c r="AA1507" s="62"/>
      <c r="AB1507" s="62"/>
    </row>
    <row r="1508" spans="25:28" x14ac:dyDescent="0.2">
      <c r="Y1508" s="62"/>
      <c r="Z1508" s="62"/>
      <c r="AA1508" s="62"/>
      <c r="AB1508" s="62"/>
    </row>
    <row r="1509" spans="25:28" x14ac:dyDescent="0.2">
      <c r="Y1509" s="62"/>
      <c r="Z1509" s="62"/>
      <c r="AA1509" s="62"/>
      <c r="AB1509" s="62"/>
    </row>
    <row r="1510" spans="25:28" x14ac:dyDescent="0.2">
      <c r="Y1510" s="62"/>
      <c r="Z1510" s="62"/>
      <c r="AA1510" s="62"/>
      <c r="AB1510" s="62"/>
    </row>
    <row r="1511" spans="25:28" x14ac:dyDescent="0.2">
      <c r="Y1511" s="62"/>
      <c r="Z1511" s="62"/>
      <c r="AA1511" s="62"/>
      <c r="AB1511" s="62"/>
    </row>
    <row r="1512" spans="25:28" x14ac:dyDescent="0.2">
      <c r="Y1512" s="62"/>
      <c r="Z1512" s="62"/>
      <c r="AA1512" s="62"/>
      <c r="AB1512" s="62"/>
    </row>
    <row r="1513" spans="25:28" x14ac:dyDescent="0.2">
      <c r="Y1513" s="62"/>
      <c r="Z1513" s="62"/>
      <c r="AA1513" s="62"/>
      <c r="AB1513" s="62"/>
    </row>
    <row r="1514" spans="25:28" x14ac:dyDescent="0.2">
      <c r="Y1514" s="62"/>
      <c r="Z1514" s="62"/>
      <c r="AA1514" s="62"/>
      <c r="AB1514" s="62"/>
    </row>
    <row r="1515" spans="25:28" x14ac:dyDescent="0.2">
      <c r="Y1515" s="62"/>
      <c r="Z1515" s="62"/>
      <c r="AA1515" s="62"/>
      <c r="AB1515" s="62"/>
    </row>
    <row r="1516" spans="25:28" x14ac:dyDescent="0.2">
      <c r="Y1516" s="62"/>
      <c r="Z1516" s="62"/>
      <c r="AA1516" s="62"/>
      <c r="AB1516" s="62"/>
    </row>
    <row r="1517" spans="25:28" x14ac:dyDescent="0.2">
      <c r="Y1517" s="62"/>
      <c r="Z1517" s="62"/>
      <c r="AA1517" s="62"/>
      <c r="AB1517" s="62"/>
    </row>
    <row r="1518" spans="25:28" x14ac:dyDescent="0.2">
      <c r="Y1518" s="62"/>
      <c r="Z1518" s="62"/>
      <c r="AA1518" s="62"/>
      <c r="AB1518" s="62"/>
    </row>
    <row r="1519" spans="25:28" x14ac:dyDescent="0.2">
      <c r="Y1519" s="62"/>
      <c r="Z1519" s="62"/>
      <c r="AA1519" s="62"/>
      <c r="AB1519" s="62"/>
    </row>
    <row r="1520" spans="25:28" x14ac:dyDescent="0.2">
      <c r="Y1520" s="62"/>
      <c r="Z1520" s="62"/>
      <c r="AA1520" s="62"/>
      <c r="AB1520" s="62"/>
    </row>
    <row r="1521" spans="25:28" x14ac:dyDescent="0.2">
      <c r="Y1521" s="62"/>
      <c r="Z1521" s="62"/>
      <c r="AA1521" s="62"/>
      <c r="AB1521" s="62"/>
    </row>
    <row r="1522" spans="25:28" x14ac:dyDescent="0.2">
      <c r="Y1522" s="62"/>
      <c r="Z1522" s="62"/>
      <c r="AA1522" s="62"/>
      <c r="AB1522" s="62"/>
    </row>
    <row r="1523" spans="25:28" x14ac:dyDescent="0.2">
      <c r="Y1523" s="62"/>
      <c r="Z1523" s="62"/>
      <c r="AA1523" s="62"/>
      <c r="AB1523" s="62"/>
    </row>
    <row r="1524" spans="25:28" x14ac:dyDescent="0.2">
      <c r="Y1524" s="62"/>
      <c r="Z1524" s="62"/>
      <c r="AA1524" s="62"/>
      <c r="AB1524" s="62"/>
    </row>
    <row r="1525" spans="25:28" x14ac:dyDescent="0.2">
      <c r="Y1525" s="62"/>
      <c r="Z1525" s="62"/>
      <c r="AA1525" s="62"/>
      <c r="AB1525" s="62"/>
    </row>
    <row r="1526" spans="25:28" x14ac:dyDescent="0.2">
      <c r="Y1526" s="62"/>
      <c r="Z1526" s="62"/>
      <c r="AA1526" s="62"/>
      <c r="AB1526" s="62"/>
    </row>
    <row r="1527" spans="25:28" x14ac:dyDescent="0.2">
      <c r="Y1527" s="62"/>
      <c r="Z1527" s="62"/>
      <c r="AA1527" s="62"/>
      <c r="AB1527" s="62"/>
    </row>
    <row r="1528" spans="25:28" x14ac:dyDescent="0.2">
      <c r="Y1528" s="62"/>
      <c r="Z1528" s="62"/>
      <c r="AA1528" s="62"/>
      <c r="AB1528" s="62"/>
    </row>
    <row r="1529" spans="25:28" x14ac:dyDescent="0.2">
      <c r="Y1529" s="62"/>
      <c r="Z1529" s="62"/>
      <c r="AA1529" s="62"/>
      <c r="AB1529" s="62"/>
    </row>
    <row r="1530" spans="25:28" x14ac:dyDescent="0.2">
      <c r="Y1530" s="62"/>
      <c r="Z1530" s="62"/>
      <c r="AA1530" s="62"/>
      <c r="AB1530" s="62"/>
    </row>
    <row r="1531" spans="25:28" x14ac:dyDescent="0.2">
      <c r="Y1531" s="62"/>
      <c r="Z1531" s="62"/>
      <c r="AA1531" s="62"/>
      <c r="AB1531" s="62"/>
    </row>
    <row r="1532" spans="25:28" x14ac:dyDescent="0.2">
      <c r="Y1532" s="62"/>
      <c r="Z1532" s="62"/>
      <c r="AA1532" s="62"/>
      <c r="AB1532" s="62"/>
    </row>
    <row r="1533" spans="25:28" x14ac:dyDescent="0.2">
      <c r="Y1533" s="62"/>
      <c r="Z1533" s="62"/>
      <c r="AA1533" s="62"/>
      <c r="AB1533" s="62"/>
    </row>
    <row r="1534" spans="25:28" x14ac:dyDescent="0.2">
      <c r="Y1534" s="62"/>
      <c r="Z1534" s="62"/>
      <c r="AA1534" s="62"/>
      <c r="AB1534" s="62"/>
    </row>
    <row r="1535" spans="25:28" x14ac:dyDescent="0.2">
      <c r="Y1535" s="62"/>
      <c r="Z1535" s="62"/>
      <c r="AA1535" s="62"/>
      <c r="AB1535" s="62"/>
    </row>
    <row r="1536" spans="25:28" x14ac:dyDescent="0.2">
      <c r="Y1536" s="62"/>
      <c r="Z1536" s="62"/>
      <c r="AA1536" s="62"/>
      <c r="AB1536" s="62"/>
    </row>
    <row r="1537" spans="25:28" x14ac:dyDescent="0.2">
      <c r="Y1537" s="62"/>
      <c r="Z1537" s="62"/>
      <c r="AA1537" s="62"/>
      <c r="AB1537" s="62"/>
    </row>
    <row r="1538" spans="25:28" x14ac:dyDescent="0.2">
      <c r="Y1538" s="62"/>
      <c r="Z1538" s="62"/>
      <c r="AA1538" s="62"/>
      <c r="AB1538" s="62"/>
    </row>
    <row r="1539" spans="25:28" x14ac:dyDescent="0.2">
      <c r="Y1539" s="62"/>
      <c r="Z1539" s="62"/>
      <c r="AA1539" s="62"/>
      <c r="AB1539" s="62"/>
    </row>
    <row r="1540" spans="25:28" x14ac:dyDescent="0.2">
      <c r="Y1540" s="62"/>
      <c r="Z1540" s="62"/>
      <c r="AA1540" s="62"/>
      <c r="AB1540" s="62"/>
    </row>
    <row r="1541" spans="25:28" x14ac:dyDescent="0.2">
      <c r="Y1541" s="62"/>
      <c r="Z1541" s="62"/>
      <c r="AA1541" s="62"/>
      <c r="AB1541" s="62"/>
    </row>
    <row r="1542" spans="25:28" x14ac:dyDescent="0.2">
      <c r="Y1542" s="62"/>
      <c r="Z1542" s="62"/>
      <c r="AA1542" s="62"/>
      <c r="AB1542" s="62"/>
    </row>
    <row r="1543" spans="25:28" x14ac:dyDescent="0.2">
      <c r="Y1543" s="62"/>
      <c r="Z1543" s="62"/>
      <c r="AA1543" s="62"/>
      <c r="AB1543" s="62"/>
    </row>
    <row r="1544" spans="25:28" x14ac:dyDescent="0.2">
      <c r="Y1544" s="62"/>
      <c r="Z1544" s="62"/>
      <c r="AA1544" s="62"/>
      <c r="AB1544" s="62"/>
    </row>
    <row r="1545" spans="25:28" x14ac:dyDescent="0.2">
      <c r="Y1545" s="62"/>
      <c r="Z1545" s="62"/>
      <c r="AA1545" s="62"/>
      <c r="AB1545" s="62"/>
    </row>
    <row r="1546" spans="25:28" x14ac:dyDescent="0.2">
      <c r="Y1546" s="62"/>
      <c r="Z1546" s="62"/>
      <c r="AA1546" s="62"/>
      <c r="AB1546" s="62"/>
    </row>
    <row r="1547" spans="25:28" x14ac:dyDescent="0.2">
      <c r="Y1547" s="62"/>
      <c r="Z1547" s="62"/>
      <c r="AA1547" s="62"/>
      <c r="AB1547" s="62"/>
    </row>
    <row r="1548" spans="25:28" x14ac:dyDescent="0.2">
      <c r="Y1548" s="62"/>
      <c r="Z1548" s="62"/>
      <c r="AA1548" s="62"/>
      <c r="AB1548" s="62"/>
    </row>
    <row r="1549" spans="25:28" x14ac:dyDescent="0.2">
      <c r="Y1549" s="62"/>
      <c r="Z1549" s="62"/>
      <c r="AA1549" s="62"/>
      <c r="AB1549" s="62"/>
    </row>
    <row r="1550" spans="25:28" x14ac:dyDescent="0.2">
      <c r="Y1550" s="62"/>
      <c r="Z1550" s="62"/>
      <c r="AA1550" s="62"/>
      <c r="AB1550" s="62"/>
    </row>
    <row r="1551" spans="25:28" x14ac:dyDescent="0.2">
      <c r="Y1551" s="62"/>
      <c r="Z1551" s="62"/>
      <c r="AA1551" s="62"/>
      <c r="AB1551" s="62"/>
    </row>
    <row r="1552" spans="25:28" x14ac:dyDescent="0.2">
      <c r="Y1552" s="62"/>
      <c r="Z1552" s="62"/>
      <c r="AA1552" s="62"/>
      <c r="AB1552" s="62"/>
    </row>
    <row r="1553" spans="25:28" x14ac:dyDescent="0.2">
      <c r="Y1553" s="62"/>
      <c r="Z1553" s="62"/>
      <c r="AA1553" s="62"/>
      <c r="AB1553" s="62"/>
    </row>
    <row r="1554" spans="25:28" x14ac:dyDescent="0.2">
      <c r="Y1554" s="62"/>
      <c r="Z1554" s="62"/>
      <c r="AA1554" s="62"/>
      <c r="AB1554" s="62"/>
    </row>
    <row r="1555" spans="25:28" x14ac:dyDescent="0.2">
      <c r="Y1555" s="62"/>
      <c r="Z1555" s="62"/>
      <c r="AA1555" s="62"/>
      <c r="AB1555" s="62"/>
    </row>
    <row r="1556" spans="25:28" x14ac:dyDescent="0.2">
      <c r="Y1556" s="62"/>
      <c r="Z1556" s="62"/>
      <c r="AA1556" s="62"/>
      <c r="AB1556" s="62"/>
    </row>
    <row r="1557" spans="25:28" x14ac:dyDescent="0.2">
      <c r="Y1557" s="62"/>
      <c r="Z1557" s="62"/>
      <c r="AA1557" s="62"/>
      <c r="AB1557" s="62"/>
    </row>
    <row r="1558" spans="25:28" x14ac:dyDescent="0.2">
      <c r="Y1558" s="62"/>
      <c r="Z1558" s="62"/>
      <c r="AA1558" s="62"/>
      <c r="AB1558" s="62"/>
    </row>
    <row r="1559" spans="25:28" x14ac:dyDescent="0.2">
      <c r="Y1559" s="62"/>
      <c r="Z1559" s="62"/>
      <c r="AA1559" s="62"/>
      <c r="AB1559" s="62"/>
    </row>
    <row r="1560" spans="25:28" x14ac:dyDescent="0.2">
      <c r="Y1560" s="62"/>
      <c r="Z1560" s="62"/>
      <c r="AA1560" s="62"/>
      <c r="AB1560" s="62"/>
    </row>
    <row r="1561" spans="25:28" x14ac:dyDescent="0.2">
      <c r="Y1561" s="62"/>
      <c r="Z1561" s="62"/>
      <c r="AA1561" s="62"/>
      <c r="AB1561" s="62"/>
    </row>
    <row r="1562" spans="25:28" x14ac:dyDescent="0.2">
      <c r="Y1562" s="62"/>
      <c r="Z1562" s="62"/>
      <c r="AA1562" s="62"/>
      <c r="AB1562" s="62"/>
    </row>
    <row r="1563" spans="25:28" x14ac:dyDescent="0.2">
      <c r="Y1563" s="62"/>
      <c r="Z1563" s="62"/>
      <c r="AA1563" s="62"/>
      <c r="AB1563" s="62"/>
    </row>
    <row r="1564" spans="25:28" x14ac:dyDescent="0.2">
      <c r="Y1564" s="62"/>
      <c r="Z1564" s="62"/>
      <c r="AA1564" s="62"/>
      <c r="AB1564" s="62"/>
    </row>
    <row r="1565" spans="25:28" x14ac:dyDescent="0.2">
      <c r="Y1565" s="62"/>
      <c r="Z1565" s="62"/>
      <c r="AA1565" s="62"/>
      <c r="AB1565" s="62"/>
    </row>
    <row r="1566" spans="25:28" x14ac:dyDescent="0.2">
      <c r="Y1566" s="62"/>
      <c r="Z1566" s="62"/>
      <c r="AA1566" s="62"/>
      <c r="AB1566" s="62"/>
    </row>
    <row r="1567" spans="25:28" x14ac:dyDescent="0.2">
      <c r="Y1567" s="62"/>
      <c r="Z1567" s="62"/>
      <c r="AA1567" s="62"/>
      <c r="AB1567" s="62"/>
    </row>
    <row r="1568" spans="25:28" x14ac:dyDescent="0.2">
      <c r="Y1568" s="62"/>
      <c r="Z1568" s="62"/>
      <c r="AA1568" s="62"/>
      <c r="AB1568" s="62"/>
    </row>
    <row r="1569" spans="25:28" x14ac:dyDescent="0.2">
      <c r="Y1569" s="62"/>
      <c r="Z1569" s="62"/>
      <c r="AA1569" s="62"/>
      <c r="AB1569" s="62"/>
    </row>
    <row r="1570" spans="25:28" x14ac:dyDescent="0.2">
      <c r="Y1570" s="62"/>
      <c r="Z1570" s="62"/>
      <c r="AA1570" s="62"/>
      <c r="AB1570" s="62"/>
    </row>
    <row r="1571" spans="25:28" x14ac:dyDescent="0.2">
      <c r="Y1571" s="62"/>
      <c r="Z1571" s="62"/>
      <c r="AA1571" s="62"/>
      <c r="AB1571" s="62"/>
    </row>
    <row r="1572" spans="25:28" x14ac:dyDescent="0.2">
      <c r="Y1572" s="62"/>
      <c r="Z1572" s="62"/>
      <c r="AA1572" s="62"/>
      <c r="AB1572" s="62"/>
    </row>
    <row r="1573" spans="25:28" x14ac:dyDescent="0.2">
      <c r="Y1573" s="62"/>
      <c r="Z1573" s="62"/>
      <c r="AA1573" s="62"/>
      <c r="AB1573" s="62"/>
    </row>
    <row r="1574" spans="25:28" x14ac:dyDescent="0.2">
      <c r="Y1574" s="62"/>
      <c r="Z1574" s="62"/>
      <c r="AA1574" s="62"/>
      <c r="AB1574" s="62"/>
    </row>
    <row r="1575" spans="25:28" x14ac:dyDescent="0.2">
      <c r="Y1575" s="62"/>
      <c r="Z1575" s="62"/>
      <c r="AA1575" s="62"/>
      <c r="AB1575" s="62"/>
    </row>
    <row r="1576" spans="25:28" x14ac:dyDescent="0.2">
      <c r="Y1576" s="62"/>
      <c r="Z1576" s="62"/>
      <c r="AA1576" s="62"/>
      <c r="AB1576" s="62"/>
    </row>
    <row r="1577" spans="25:28" x14ac:dyDescent="0.2">
      <c r="Y1577" s="62"/>
      <c r="Z1577" s="62"/>
      <c r="AA1577" s="62"/>
      <c r="AB1577" s="62"/>
    </row>
    <row r="1578" spans="25:28" x14ac:dyDescent="0.2">
      <c r="Y1578" s="62"/>
      <c r="Z1578" s="62"/>
      <c r="AA1578" s="62"/>
      <c r="AB1578" s="62"/>
    </row>
    <row r="1579" spans="25:28" x14ac:dyDescent="0.2">
      <c r="Y1579" s="62"/>
      <c r="Z1579" s="62"/>
      <c r="AA1579" s="62"/>
      <c r="AB1579" s="62"/>
    </row>
    <row r="1580" spans="25:28" x14ac:dyDescent="0.2">
      <c r="Y1580" s="62"/>
      <c r="Z1580" s="62"/>
      <c r="AA1580" s="62"/>
      <c r="AB1580" s="62"/>
    </row>
    <row r="1581" spans="25:28" x14ac:dyDescent="0.2">
      <c r="Y1581" s="62"/>
      <c r="Z1581" s="62"/>
      <c r="AA1581" s="62"/>
      <c r="AB1581" s="62"/>
    </row>
    <row r="1582" spans="25:28" x14ac:dyDescent="0.2">
      <c r="Y1582" s="62"/>
      <c r="Z1582" s="62"/>
      <c r="AA1582" s="62"/>
      <c r="AB1582" s="62"/>
    </row>
    <row r="1583" spans="25:28" x14ac:dyDescent="0.2">
      <c r="Y1583" s="62"/>
      <c r="Z1583" s="62"/>
      <c r="AA1583" s="62"/>
      <c r="AB1583" s="62"/>
    </row>
    <row r="1584" spans="25:28" x14ac:dyDescent="0.2">
      <c r="Y1584" s="62"/>
      <c r="Z1584" s="62"/>
      <c r="AA1584" s="62"/>
      <c r="AB1584" s="62"/>
    </row>
    <row r="1585" spans="25:28" x14ac:dyDescent="0.2">
      <c r="Y1585" s="62"/>
      <c r="Z1585" s="62"/>
      <c r="AA1585" s="62"/>
      <c r="AB1585" s="62"/>
    </row>
    <row r="1586" spans="25:28" x14ac:dyDescent="0.2">
      <c r="Y1586" s="62"/>
      <c r="Z1586" s="62"/>
      <c r="AA1586" s="62"/>
      <c r="AB1586" s="62"/>
    </row>
    <row r="1587" spans="25:28" x14ac:dyDescent="0.2">
      <c r="Y1587" s="62"/>
      <c r="Z1587" s="62"/>
      <c r="AA1587" s="62"/>
      <c r="AB1587" s="62"/>
    </row>
    <row r="1588" spans="25:28" x14ac:dyDescent="0.2">
      <c r="Y1588" s="62"/>
      <c r="Z1588" s="62"/>
      <c r="AA1588" s="62"/>
      <c r="AB1588" s="62"/>
    </row>
    <row r="1589" spans="25:28" x14ac:dyDescent="0.2">
      <c r="Y1589" s="62"/>
      <c r="Z1589" s="62"/>
      <c r="AA1589" s="62"/>
      <c r="AB1589" s="62"/>
    </row>
    <row r="1590" spans="25:28" x14ac:dyDescent="0.2">
      <c r="Y1590" s="62"/>
      <c r="Z1590" s="62"/>
      <c r="AA1590" s="62"/>
      <c r="AB1590" s="62"/>
    </row>
    <row r="1591" spans="25:28" x14ac:dyDescent="0.2">
      <c r="Y1591" s="62"/>
      <c r="Z1591" s="62"/>
      <c r="AA1591" s="62"/>
      <c r="AB1591" s="62"/>
    </row>
    <row r="1592" spans="25:28" x14ac:dyDescent="0.2">
      <c r="Y1592" s="62"/>
      <c r="Z1592" s="62"/>
      <c r="AA1592" s="62"/>
      <c r="AB1592" s="62"/>
    </row>
    <row r="1593" spans="25:28" x14ac:dyDescent="0.2">
      <c r="Y1593" s="62"/>
      <c r="Z1593" s="62"/>
      <c r="AA1593" s="62"/>
      <c r="AB1593" s="62"/>
    </row>
    <row r="1594" spans="25:28" x14ac:dyDescent="0.2">
      <c r="Y1594" s="62"/>
      <c r="Z1594" s="62"/>
      <c r="AA1594" s="62"/>
      <c r="AB1594" s="62"/>
    </row>
    <row r="1595" spans="25:28" x14ac:dyDescent="0.2">
      <c r="Y1595" s="62"/>
      <c r="Z1595" s="62"/>
      <c r="AA1595" s="62"/>
      <c r="AB1595" s="62"/>
    </row>
    <row r="1596" spans="25:28" x14ac:dyDescent="0.2">
      <c r="Y1596" s="62"/>
      <c r="Z1596" s="62"/>
      <c r="AA1596" s="62"/>
      <c r="AB1596" s="62"/>
    </row>
    <row r="1597" spans="25:28" x14ac:dyDescent="0.2">
      <c r="Y1597" s="62"/>
      <c r="Z1597" s="62"/>
      <c r="AA1597" s="62"/>
      <c r="AB1597" s="62"/>
    </row>
    <row r="1598" spans="25:28" x14ac:dyDescent="0.2">
      <c r="Y1598" s="62"/>
      <c r="Z1598" s="62"/>
      <c r="AA1598" s="62"/>
      <c r="AB1598" s="62"/>
    </row>
    <row r="1599" spans="25:28" x14ac:dyDescent="0.2">
      <c r="Y1599" s="62"/>
      <c r="Z1599" s="62"/>
      <c r="AA1599" s="62"/>
      <c r="AB1599" s="62"/>
    </row>
    <row r="1600" spans="25:28" x14ac:dyDescent="0.2">
      <c r="Y1600" s="62"/>
      <c r="Z1600" s="62"/>
      <c r="AA1600" s="62"/>
      <c r="AB1600" s="62"/>
    </row>
    <row r="1601" spans="25:28" x14ac:dyDescent="0.2">
      <c r="Y1601" s="62"/>
      <c r="Z1601" s="62"/>
      <c r="AA1601" s="62"/>
      <c r="AB1601" s="62"/>
    </row>
    <row r="1602" spans="25:28" x14ac:dyDescent="0.2">
      <c r="Y1602" s="62"/>
      <c r="Z1602" s="62"/>
      <c r="AA1602" s="62"/>
      <c r="AB1602" s="62"/>
    </row>
    <row r="1603" spans="25:28" x14ac:dyDescent="0.2">
      <c r="Y1603" s="62"/>
      <c r="Z1603" s="62"/>
      <c r="AA1603" s="62"/>
      <c r="AB1603" s="62"/>
    </row>
    <row r="1604" spans="25:28" x14ac:dyDescent="0.2">
      <c r="Y1604" s="62"/>
      <c r="Z1604" s="62"/>
      <c r="AA1604" s="62"/>
      <c r="AB1604" s="62"/>
    </row>
    <row r="1605" spans="25:28" x14ac:dyDescent="0.2">
      <c r="Y1605" s="62"/>
      <c r="Z1605" s="62"/>
      <c r="AA1605" s="62"/>
      <c r="AB1605" s="62"/>
    </row>
    <row r="1606" spans="25:28" x14ac:dyDescent="0.2">
      <c r="Y1606" s="62"/>
      <c r="Z1606" s="62"/>
      <c r="AA1606" s="62"/>
      <c r="AB1606" s="62"/>
    </row>
    <row r="1607" spans="25:28" x14ac:dyDescent="0.2">
      <c r="Y1607" s="62"/>
      <c r="Z1607" s="62"/>
      <c r="AA1607" s="62"/>
      <c r="AB1607" s="62"/>
    </row>
    <row r="1608" spans="25:28" x14ac:dyDescent="0.2">
      <c r="Y1608" s="62"/>
      <c r="Z1608" s="62"/>
      <c r="AA1608" s="62"/>
      <c r="AB1608" s="62"/>
    </row>
    <row r="1609" spans="25:28" x14ac:dyDescent="0.2">
      <c r="Y1609" s="62"/>
      <c r="Z1609" s="62"/>
      <c r="AA1609" s="62"/>
      <c r="AB1609" s="62"/>
    </row>
    <row r="1610" spans="25:28" x14ac:dyDescent="0.2">
      <c r="Y1610" s="62"/>
      <c r="Z1610" s="62"/>
      <c r="AA1610" s="62"/>
      <c r="AB1610" s="62"/>
    </row>
    <row r="1611" spans="25:28" x14ac:dyDescent="0.2">
      <c r="Y1611" s="62"/>
      <c r="Z1611" s="62"/>
      <c r="AA1611" s="62"/>
      <c r="AB1611" s="62"/>
    </row>
    <row r="1612" spans="25:28" x14ac:dyDescent="0.2">
      <c r="Y1612" s="62"/>
      <c r="Z1612" s="62"/>
      <c r="AA1612" s="62"/>
      <c r="AB1612" s="62"/>
    </row>
    <row r="1613" spans="25:28" x14ac:dyDescent="0.2">
      <c r="Y1613" s="62"/>
      <c r="Z1613" s="62"/>
      <c r="AA1613" s="62"/>
      <c r="AB1613" s="62"/>
    </row>
    <row r="1614" spans="25:28" x14ac:dyDescent="0.2">
      <c r="Y1614" s="62"/>
      <c r="Z1614" s="62"/>
      <c r="AA1614" s="62"/>
      <c r="AB1614" s="62"/>
    </row>
    <row r="1615" spans="25:28" x14ac:dyDescent="0.2">
      <c r="Y1615" s="62"/>
      <c r="Z1615" s="62"/>
      <c r="AA1615" s="62"/>
      <c r="AB1615" s="62"/>
    </row>
    <row r="1616" spans="25:28" x14ac:dyDescent="0.2">
      <c r="Y1616" s="62"/>
      <c r="Z1616" s="62"/>
      <c r="AA1616" s="62"/>
      <c r="AB1616" s="62"/>
    </row>
    <row r="1617" spans="25:28" x14ac:dyDescent="0.2">
      <c r="Y1617" s="62"/>
      <c r="Z1617" s="62"/>
      <c r="AA1617" s="62"/>
      <c r="AB1617" s="62"/>
    </row>
    <row r="1618" spans="25:28" x14ac:dyDescent="0.2">
      <c r="Y1618" s="62"/>
      <c r="Z1618" s="62"/>
      <c r="AA1618" s="62"/>
      <c r="AB1618" s="62"/>
    </row>
    <row r="1619" spans="25:28" x14ac:dyDescent="0.2">
      <c r="Y1619" s="62"/>
      <c r="Z1619" s="62"/>
      <c r="AA1619" s="62"/>
      <c r="AB1619" s="62"/>
    </row>
    <row r="1620" spans="25:28" x14ac:dyDescent="0.2">
      <c r="Y1620" s="62"/>
      <c r="Z1620" s="62"/>
      <c r="AA1620" s="62"/>
      <c r="AB1620" s="62"/>
    </row>
    <row r="1621" spans="25:28" x14ac:dyDescent="0.2">
      <c r="Y1621" s="62"/>
      <c r="Z1621" s="62"/>
      <c r="AA1621" s="62"/>
      <c r="AB1621" s="62"/>
    </row>
    <row r="1622" spans="25:28" x14ac:dyDescent="0.2">
      <c r="Y1622" s="62"/>
      <c r="Z1622" s="62"/>
      <c r="AA1622" s="62"/>
      <c r="AB1622" s="62"/>
    </row>
    <row r="1623" spans="25:28" x14ac:dyDescent="0.2">
      <c r="Y1623" s="62"/>
      <c r="Z1623" s="62"/>
      <c r="AA1623" s="62"/>
      <c r="AB1623" s="62"/>
    </row>
    <row r="1624" spans="25:28" x14ac:dyDescent="0.2">
      <c r="Y1624" s="62"/>
      <c r="Z1624" s="62"/>
      <c r="AA1624" s="62"/>
      <c r="AB1624" s="62"/>
    </row>
    <row r="1625" spans="25:28" x14ac:dyDescent="0.2">
      <c r="Y1625" s="62"/>
      <c r="Z1625" s="62"/>
      <c r="AA1625" s="62"/>
      <c r="AB1625" s="62"/>
    </row>
    <row r="1626" spans="25:28" x14ac:dyDescent="0.2">
      <c r="Y1626" s="62"/>
      <c r="Z1626" s="62"/>
      <c r="AA1626" s="62"/>
      <c r="AB1626" s="62"/>
    </row>
    <row r="1627" spans="25:28" x14ac:dyDescent="0.2">
      <c r="Y1627" s="62"/>
      <c r="Z1627" s="62"/>
      <c r="AA1627" s="62"/>
      <c r="AB1627" s="62"/>
    </row>
    <row r="1628" spans="25:28" x14ac:dyDescent="0.2">
      <c r="Y1628" s="62"/>
      <c r="Z1628" s="62"/>
      <c r="AA1628" s="62"/>
      <c r="AB1628" s="62"/>
    </row>
    <row r="1629" spans="25:28" x14ac:dyDescent="0.2">
      <c r="Y1629" s="62"/>
      <c r="Z1629" s="62"/>
      <c r="AA1629" s="62"/>
      <c r="AB1629" s="62"/>
    </row>
    <row r="1630" spans="25:28" x14ac:dyDescent="0.2">
      <c r="Y1630" s="62"/>
      <c r="Z1630" s="62"/>
      <c r="AA1630" s="62"/>
      <c r="AB1630" s="62"/>
    </row>
    <row r="1631" spans="25:28" x14ac:dyDescent="0.2">
      <c r="Y1631" s="62"/>
      <c r="Z1631" s="62"/>
      <c r="AA1631" s="62"/>
      <c r="AB1631" s="62"/>
    </row>
    <row r="1632" spans="25:28" x14ac:dyDescent="0.2">
      <c r="Y1632" s="62"/>
      <c r="Z1632" s="62"/>
      <c r="AA1632" s="62"/>
      <c r="AB1632" s="62"/>
    </row>
    <row r="1633" spans="25:28" x14ac:dyDescent="0.2">
      <c r="Y1633" s="62"/>
      <c r="Z1633" s="62"/>
      <c r="AA1633" s="62"/>
      <c r="AB1633" s="62"/>
    </row>
    <row r="1634" spans="25:28" x14ac:dyDescent="0.2">
      <c r="Y1634" s="62"/>
      <c r="Z1634" s="62"/>
      <c r="AA1634" s="62"/>
      <c r="AB1634" s="62"/>
    </row>
    <row r="1635" spans="25:28" x14ac:dyDescent="0.2">
      <c r="Y1635" s="62"/>
      <c r="Z1635" s="62"/>
      <c r="AA1635" s="62"/>
      <c r="AB1635" s="62"/>
    </row>
    <row r="1636" spans="25:28" x14ac:dyDescent="0.2">
      <c r="Y1636" s="62"/>
      <c r="Z1636" s="62"/>
      <c r="AA1636" s="62"/>
      <c r="AB1636" s="62"/>
    </row>
    <row r="1637" spans="25:28" x14ac:dyDescent="0.2">
      <c r="Y1637" s="62"/>
      <c r="Z1637" s="62"/>
      <c r="AA1637" s="62"/>
      <c r="AB1637" s="62"/>
    </row>
    <row r="1638" spans="25:28" x14ac:dyDescent="0.2">
      <c r="Y1638" s="62"/>
      <c r="Z1638" s="62"/>
      <c r="AA1638" s="62"/>
      <c r="AB1638" s="62"/>
    </row>
    <row r="1639" spans="25:28" x14ac:dyDescent="0.2">
      <c r="Y1639" s="62"/>
      <c r="Z1639" s="62"/>
      <c r="AA1639" s="62"/>
      <c r="AB1639" s="62"/>
    </row>
    <row r="1640" spans="25:28" x14ac:dyDescent="0.2">
      <c r="Y1640" s="62"/>
      <c r="Z1640" s="62"/>
      <c r="AA1640" s="62"/>
      <c r="AB1640" s="62"/>
    </row>
    <row r="1641" spans="25:28" x14ac:dyDescent="0.2">
      <c r="Y1641" s="62"/>
      <c r="Z1641" s="62"/>
      <c r="AA1641" s="62"/>
      <c r="AB1641" s="62"/>
    </row>
    <row r="1642" spans="25:28" x14ac:dyDescent="0.2">
      <c r="Y1642" s="62"/>
      <c r="Z1642" s="62"/>
      <c r="AA1642" s="62"/>
      <c r="AB1642" s="62"/>
    </row>
    <row r="1643" spans="25:28" x14ac:dyDescent="0.2">
      <c r="Y1643" s="62"/>
      <c r="Z1643" s="62"/>
      <c r="AA1643" s="62"/>
      <c r="AB1643" s="62"/>
    </row>
    <row r="1644" spans="25:28" x14ac:dyDescent="0.2">
      <c r="Y1644" s="62"/>
      <c r="Z1644" s="62"/>
      <c r="AA1644" s="62"/>
      <c r="AB1644" s="62"/>
    </row>
    <row r="1645" spans="25:28" x14ac:dyDescent="0.2">
      <c r="Y1645" s="62"/>
      <c r="Z1645" s="62"/>
      <c r="AA1645" s="62"/>
      <c r="AB1645" s="62"/>
    </row>
    <row r="1646" spans="25:28" x14ac:dyDescent="0.2">
      <c r="Y1646" s="62"/>
      <c r="Z1646" s="62"/>
      <c r="AA1646" s="62"/>
      <c r="AB1646" s="62"/>
    </row>
    <row r="1647" spans="25:28" x14ac:dyDescent="0.2">
      <c r="Y1647" s="62"/>
      <c r="Z1647" s="62"/>
      <c r="AA1647" s="62"/>
      <c r="AB1647" s="62"/>
    </row>
    <row r="1648" spans="25:28" x14ac:dyDescent="0.2">
      <c r="Y1648" s="62"/>
      <c r="Z1648" s="62"/>
      <c r="AA1648" s="62"/>
      <c r="AB1648" s="62"/>
    </row>
    <row r="1649" spans="25:28" x14ac:dyDescent="0.2">
      <c r="Y1649" s="62"/>
      <c r="Z1649" s="62"/>
      <c r="AA1649" s="62"/>
      <c r="AB1649" s="62"/>
    </row>
    <row r="1650" spans="25:28" x14ac:dyDescent="0.2">
      <c r="Y1650" s="62"/>
      <c r="Z1650" s="62"/>
      <c r="AA1650" s="62"/>
      <c r="AB1650" s="62"/>
    </row>
    <row r="1651" spans="25:28" x14ac:dyDescent="0.2">
      <c r="Y1651" s="62"/>
      <c r="Z1651" s="62"/>
      <c r="AA1651" s="62"/>
      <c r="AB1651" s="62"/>
    </row>
    <row r="1652" spans="25:28" x14ac:dyDescent="0.2">
      <c r="Y1652" s="62"/>
      <c r="Z1652" s="62"/>
      <c r="AA1652" s="62"/>
      <c r="AB1652" s="62"/>
    </row>
    <row r="1653" spans="25:28" x14ac:dyDescent="0.2">
      <c r="Y1653" s="62"/>
      <c r="Z1653" s="62"/>
      <c r="AA1653" s="62"/>
      <c r="AB1653" s="62"/>
    </row>
    <row r="1654" spans="25:28" x14ac:dyDescent="0.2">
      <c r="Y1654" s="62"/>
      <c r="Z1654" s="62"/>
      <c r="AA1654" s="62"/>
      <c r="AB1654" s="62"/>
    </row>
    <row r="1655" spans="25:28" x14ac:dyDescent="0.2">
      <c r="Y1655" s="62"/>
      <c r="Z1655" s="62"/>
      <c r="AA1655" s="62"/>
      <c r="AB1655" s="62"/>
    </row>
    <row r="1656" spans="25:28" x14ac:dyDescent="0.2">
      <c r="Y1656" s="62"/>
      <c r="Z1656" s="62"/>
      <c r="AA1656" s="62"/>
      <c r="AB1656" s="62"/>
    </row>
    <row r="1657" spans="25:28" x14ac:dyDescent="0.2">
      <c r="Y1657" s="62"/>
      <c r="Z1657" s="62"/>
      <c r="AA1657" s="62"/>
      <c r="AB1657" s="62"/>
    </row>
    <row r="1658" spans="25:28" x14ac:dyDescent="0.2">
      <c r="Y1658" s="62"/>
      <c r="Z1658" s="62"/>
      <c r="AA1658" s="62"/>
      <c r="AB1658" s="62"/>
    </row>
    <row r="1659" spans="25:28" x14ac:dyDescent="0.2">
      <c r="Y1659" s="62"/>
      <c r="Z1659" s="62"/>
      <c r="AA1659" s="62"/>
      <c r="AB1659" s="62"/>
    </row>
    <row r="1660" spans="25:28" x14ac:dyDescent="0.2">
      <c r="Y1660" s="62"/>
      <c r="Z1660" s="62"/>
      <c r="AA1660" s="62"/>
      <c r="AB1660" s="62"/>
    </row>
    <row r="1661" spans="25:28" x14ac:dyDescent="0.2">
      <c r="Y1661" s="62"/>
      <c r="Z1661" s="62"/>
      <c r="AA1661" s="62"/>
      <c r="AB1661" s="62"/>
    </row>
    <row r="1662" spans="25:28" x14ac:dyDescent="0.2">
      <c r="Y1662" s="62"/>
      <c r="Z1662" s="62"/>
      <c r="AA1662" s="62"/>
      <c r="AB1662" s="62"/>
    </row>
    <row r="1663" spans="25:28" x14ac:dyDescent="0.2">
      <c r="Y1663" s="62"/>
      <c r="Z1663" s="62"/>
      <c r="AA1663" s="62"/>
      <c r="AB1663" s="62"/>
    </row>
    <row r="1664" spans="25:28" x14ac:dyDescent="0.2">
      <c r="Y1664" s="62"/>
      <c r="Z1664" s="62"/>
      <c r="AA1664" s="62"/>
      <c r="AB1664" s="62"/>
    </row>
    <row r="1665" spans="25:28" x14ac:dyDescent="0.2">
      <c r="Y1665" s="62"/>
      <c r="Z1665" s="62"/>
      <c r="AA1665" s="62"/>
      <c r="AB1665" s="62"/>
    </row>
    <row r="1666" spans="25:28" x14ac:dyDescent="0.2">
      <c r="Y1666" s="62"/>
      <c r="Z1666" s="62"/>
      <c r="AA1666" s="62"/>
      <c r="AB1666" s="62"/>
    </row>
    <row r="1667" spans="25:28" x14ac:dyDescent="0.2">
      <c r="Y1667" s="62"/>
      <c r="Z1667" s="62"/>
      <c r="AA1667" s="62"/>
      <c r="AB1667" s="62"/>
    </row>
    <row r="1668" spans="25:28" x14ac:dyDescent="0.2">
      <c r="Y1668" s="62"/>
      <c r="Z1668" s="62"/>
      <c r="AA1668" s="62"/>
      <c r="AB1668" s="62"/>
    </row>
    <row r="1669" spans="25:28" x14ac:dyDescent="0.2">
      <c r="Y1669" s="62"/>
      <c r="Z1669" s="62"/>
      <c r="AA1669" s="62"/>
      <c r="AB1669" s="62"/>
    </row>
    <row r="1670" spans="25:28" x14ac:dyDescent="0.2">
      <c r="Y1670" s="62"/>
      <c r="Z1670" s="62"/>
      <c r="AA1670" s="62"/>
      <c r="AB1670" s="62"/>
    </row>
    <row r="1671" spans="25:28" x14ac:dyDescent="0.2">
      <c r="Y1671" s="62"/>
      <c r="Z1671" s="62"/>
      <c r="AA1671" s="62"/>
      <c r="AB1671" s="62"/>
    </row>
    <row r="1672" spans="25:28" x14ac:dyDescent="0.2">
      <c r="Y1672" s="62"/>
      <c r="Z1672" s="62"/>
      <c r="AA1672" s="62"/>
      <c r="AB1672" s="62"/>
    </row>
    <row r="1673" spans="25:28" x14ac:dyDescent="0.2">
      <c r="Y1673" s="62"/>
      <c r="Z1673" s="62"/>
      <c r="AA1673" s="62"/>
      <c r="AB1673" s="62"/>
    </row>
    <row r="1674" spans="25:28" x14ac:dyDescent="0.2">
      <c r="Y1674" s="62"/>
      <c r="Z1674" s="62"/>
      <c r="AA1674" s="62"/>
      <c r="AB1674" s="62"/>
    </row>
    <row r="1675" spans="25:28" x14ac:dyDescent="0.2">
      <c r="Y1675" s="62"/>
      <c r="Z1675" s="62"/>
      <c r="AA1675" s="62"/>
      <c r="AB1675" s="62"/>
    </row>
    <row r="1676" spans="25:28" x14ac:dyDescent="0.2">
      <c r="Y1676" s="62"/>
      <c r="Z1676" s="62"/>
      <c r="AA1676" s="62"/>
      <c r="AB1676" s="62"/>
    </row>
    <row r="1677" spans="25:28" x14ac:dyDescent="0.2">
      <c r="Y1677" s="62"/>
      <c r="Z1677" s="62"/>
      <c r="AA1677" s="62"/>
      <c r="AB1677" s="62"/>
    </row>
    <row r="1678" spans="25:28" x14ac:dyDescent="0.2">
      <c r="Y1678" s="62"/>
      <c r="Z1678" s="62"/>
      <c r="AA1678" s="62"/>
      <c r="AB1678" s="62"/>
    </row>
    <row r="1679" spans="25:28" x14ac:dyDescent="0.2">
      <c r="Y1679" s="62"/>
      <c r="Z1679" s="62"/>
      <c r="AA1679" s="62"/>
      <c r="AB1679" s="62"/>
    </row>
    <row r="1680" spans="25:28" x14ac:dyDescent="0.2">
      <c r="Y1680" s="62"/>
      <c r="Z1680" s="62"/>
      <c r="AA1680" s="62"/>
      <c r="AB1680" s="62"/>
    </row>
    <row r="1681" spans="25:28" x14ac:dyDescent="0.2">
      <c r="Y1681" s="62"/>
      <c r="Z1681" s="62"/>
      <c r="AA1681" s="62"/>
      <c r="AB1681" s="62"/>
    </row>
    <row r="1682" spans="25:28" x14ac:dyDescent="0.2">
      <c r="Y1682" s="62"/>
      <c r="Z1682" s="62"/>
      <c r="AA1682" s="62"/>
      <c r="AB1682" s="62"/>
    </row>
    <row r="1683" spans="25:28" x14ac:dyDescent="0.2">
      <c r="Y1683" s="62"/>
      <c r="Z1683" s="62"/>
      <c r="AA1683" s="62"/>
      <c r="AB1683" s="62"/>
    </row>
    <row r="1684" spans="25:28" x14ac:dyDescent="0.2">
      <c r="Y1684" s="62"/>
      <c r="Z1684" s="62"/>
      <c r="AA1684" s="62"/>
      <c r="AB1684" s="62"/>
    </row>
    <row r="1685" spans="25:28" x14ac:dyDescent="0.2">
      <c r="Y1685" s="62"/>
      <c r="Z1685" s="62"/>
      <c r="AA1685" s="62"/>
      <c r="AB1685" s="62"/>
    </row>
    <row r="1686" spans="25:28" x14ac:dyDescent="0.2">
      <c r="Y1686" s="62"/>
      <c r="Z1686" s="62"/>
      <c r="AA1686" s="62"/>
      <c r="AB1686" s="62"/>
    </row>
    <row r="1687" spans="25:28" x14ac:dyDescent="0.2">
      <c r="Y1687" s="62"/>
      <c r="Z1687" s="62"/>
      <c r="AA1687" s="62"/>
      <c r="AB1687" s="62"/>
    </row>
    <row r="1688" spans="25:28" x14ac:dyDescent="0.2">
      <c r="Y1688" s="62"/>
      <c r="Z1688" s="62"/>
      <c r="AA1688" s="62"/>
      <c r="AB1688" s="62"/>
    </row>
    <row r="1689" spans="25:28" x14ac:dyDescent="0.2">
      <c r="Y1689" s="62"/>
      <c r="Z1689" s="62"/>
      <c r="AA1689" s="62"/>
      <c r="AB1689" s="62"/>
    </row>
    <row r="1690" spans="25:28" x14ac:dyDescent="0.2">
      <c r="Y1690" s="62"/>
      <c r="Z1690" s="62"/>
      <c r="AA1690" s="62"/>
      <c r="AB1690" s="62"/>
    </row>
    <row r="1691" spans="25:28" x14ac:dyDescent="0.2">
      <c r="Y1691" s="62"/>
      <c r="Z1691" s="62"/>
      <c r="AA1691" s="62"/>
      <c r="AB1691" s="62"/>
    </row>
    <row r="1692" spans="25:28" x14ac:dyDescent="0.2">
      <c r="Y1692" s="62"/>
      <c r="Z1692" s="62"/>
      <c r="AA1692" s="62"/>
      <c r="AB1692" s="62"/>
    </row>
    <row r="1693" spans="25:28" x14ac:dyDescent="0.2">
      <c r="Y1693" s="62"/>
      <c r="Z1693" s="62"/>
      <c r="AA1693" s="62"/>
      <c r="AB1693" s="62"/>
    </row>
    <row r="1694" spans="25:28" x14ac:dyDescent="0.2">
      <c r="Y1694" s="62"/>
      <c r="Z1694" s="62"/>
      <c r="AA1694" s="62"/>
      <c r="AB1694" s="62"/>
    </row>
    <row r="1695" spans="25:28" x14ac:dyDescent="0.2">
      <c r="Y1695" s="62"/>
      <c r="Z1695" s="62"/>
      <c r="AA1695" s="62"/>
      <c r="AB1695" s="62"/>
    </row>
    <row r="1696" spans="25:28" x14ac:dyDescent="0.2">
      <c r="Y1696" s="62"/>
      <c r="Z1696" s="62"/>
      <c r="AA1696" s="62"/>
      <c r="AB1696" s="62"/>
    </row>
    <row r="1697" spans="25:28" x14ac:dyDescent="0.2">
      <c r="Y1697" s="62"/>
      <c r="Z1697" s="62"/>
      <c r="AA1697" s="62"/>
      <c r="AB1697" s="62"/>
    </row>
    <row r="1698" spans="25:28" x14ac:dyDescent="0.2">
      <c r="Y1698" s="62"/>
      <c r="Z1698" s="62"/>
      <c r="AA1698" s="62"/>
      <c r="AB1698" s="62"/>
    </row>
    <row r="1699" spans="25:28" x14ac:dyDescent="0.2">
      <c r="Y1699" s="62"/>
      <c r="Z1699" s="62"/>
      <c r="AA1699" s="62"/>
      <c r="AB1699" s="62"/>
    </row>
    <row r="1700" spans="25:28" x14ac:dyDescent="0.2">
      <c r="Y1700" s="62"/>
      <c r="Z1700" s="62"/>
      <c r="AA1700" s="62"/>
      <c r="AB1700" s="62"/>
    </row>
    <row r="1701" spans="25:28" x14ac:dyDescent="0.2">
      <c r="Y1701" s="62"/>
      <c r="Z1701" s="62"/>
      <c r="AA1701" s="62"/>
      <c r="AB1701" s="62"/>
    </row>
    <row r="1702" spans="25:28" x14ac:dyDescent="0.2">
      <c r="Y1702" s="62"/>
      <c r="Z1702" s="62"/>
      <c r="AA1702" s="62"/>
      <c r="AB1702" s="62"/>
    </row>
    <row r="1703" spans="25:28" x14ac:dyDescent="0.2">
      <c r="Y1703" s="62"/>
      <c r="Z1703" s="62"/>
      <c r="AA1703" s="62"/>
      <c r="AB1703" s="62"/>
    </row>
    <row r="1704" spans="25:28" x14ac:dyDescent="0.2">
      <c r="Y1704" s="62"/>
      <c r="Z1704" s="62"/>
      <c r="AA1704" s="62"/>
      <c r="AB1704" s="62"/>
    </row>
    <row r="1705" spans="25:28" x14ac:dyDescent="0.2">
      <c r="Y1705" s="62"/>
      <c r="Z1705" s="62"/>
      <c r="AA1705" s="62"/>
      <c r="AB1705" s="62"/>
    </row>
    <row r="1706" spans="25:28" x14ac:dyDescent="0.2">
      <c r="Y1706" s="62"/>
      <c r="Z1706" s="62"/>
      <c r="AA1706" s="62"/>
      <c r="AB1706" s="62"/>
    </row>
    <row r="1707" spans="25:28" x14ac:dyDescent="0.2">
      <c r="Y1707" s="62"/>
      <c r="Z1707" s="62"/>
      <c r="AA1707" s="62"/>
      <c r="AB1707" s="62"/>
    </row>
    <row r="1708" spans="25:28" x14ac:dyDescent="0.2">
      <c r="Y1708" s="62"/>
      <c r="Z1708" s="62"/>
      <c r="AA1708" s="62"/>
      <c r="AB1708" s="62"/>
    </row>
    <row r="1709" spans="25:28" x14ac:dyDescent="0.2">
      <c r="Y1709" s="62"/>
      <c r="Z1709" s="62"/>
      <c r="AA1709" s="62"/>
      <c r="AB1709" s="62"/>
    </row>
    <row r="1710" spans="25:28" x14ac:dyDescent="0.2">
      <c r="Y1710" s="62"/>
      <c r="Z1710" s="62"/>
      <c r="AA1710" s="62"/>
      <c r="AB1710" s="62"/>
    </row>
    <row r="1711" spans="25:28" x14ac:dyDescent="0.2">
      <c r="Y1711" s="62"/>
      <c r="Z1711" s="62"/>
      <c r="AA1711" s="62"/>
      <c r="AB1711" s="62"/>
    </row>
    <row r="1712" spans="25:28" x14ac:dyDescent="0.2">
      <c r="Y1712" s="62"/>
      <c r="Z1712" s="62"/>
      <c r="AA1712" s="62"/>
      <c r="AB1712" s="62"/>
    </row>
    <row r="1713" spans="25:28" x14ac:dyDescent="0.2">
      <c r="Y1713" s="62"/>
      <c r="Z1713" s="62"/>
      <c r="AA1713" s="62"/>
      <c r="AB1713" s="62"/>
    </row>
    <row r="1714" spans="25:28" x14ac:dyDescent="0.2">
      <c r="Y1714" s="62"/>
      <c r="Z1714" s="62"/>
      <c r="AA1714" s="62"/>
      <c r="AB1714" s="62"/>
    </row>
    <row r="1715" spans="25:28" x14ac:dyDescent="0.2">
      <c r="Y1715" s="62"/>
      <c r="Z1715" s="62"/>
      <c r="AA1715" s="62"/>
      <c r="AB1715" s="62"/>
    </row>
    <row r="1716" spans="25:28" x14ac:dyDescent="0.2">
      <c r="Y1716" s="62"/>
      <c r="Z1716" s="62"/>
      <c r="AA1716" s="62"/>
      <c r="AB1716" s="62"/>
    </row>
    <row r="1717" spans="25:28" x14ac:dyDescent="0.2">
      <c r="Y1717" s="62"/>
      <c r="Z1717" s="62"/>
      <c r="AA1717" s="62"/>
      <c r="AB1717" s="62"/>
    </row>
    <row r="1718" spans="25:28" x14ac:dyDescent="0.2">
      <c r="Y1718" s="62"/>
      <c r="Z1718" s="62"/>
      <c r="AA1718" s="62"/>
      <c r="AB1718" s="62"/>
    </row>
    <row r="1719" spans="25:28" x14ac:dyDescent="0.2">
      <c r="Y1719" s="62"/>
      <c r="Z1719" s="62"/>
      <c r="AA1719" s="62"/>
      <c r="AB1719" s="62"/>
    </row>
    <row r="1720" spans="25:28" x14ac:dyDescent="0.2">
      <c r="Y1720" s="62"/>
      <c r="Z1720" s="62"/>
      <c r="AA1720" s="62"/>
      <c r="AB1720" s="62"/>
    </row>
    <row r="1721" spans="25:28" x14ac:dyDescent="0.2">
      <c r="Y1721" s="62"/>
      <c r="Z1721" s="62"/>
      <c r="AA1721" s="62"/>
      <c r="AB1721" s="62"/>
    </row>
    <row r="1722" spans="25:28" x14ac:dyDescent="0.2">
      <c r="Y1722" s="62"/>
      <c r="Z1722" s="62"/>
      <c r="AA1722" s="62"/>
      <c r="AB1722" s="62"/>
    </row>
    <row r="1723" spans="25:28" x14ac:dyDescent="0.2">
      <c r="Y1723" s="62"/>
      <c r="Z1723" s="62"/>
      <c r="AA1723" s="62"/>
      <c r="AB1723" s="62"/>
    </row>
    <row r="1724" spans="25:28" x14ac:dyDescent="0.2">
      <c r="Y1724" s="62"/>
      <c r="Z1724" s="62"/>
      <c r="AA1724" s="62"/>
      <c r="AB1724" s="62"/>
    </row>
    <row r="1725" spans="25:28" x14ac:dyDescent="0.2">
      <c r="Y1725" s="62"/>
      <c r="Z1725" s="62"/>
      <c r="AA1725" s="62"/>
      <c r="AB1725" s="62"/>
    </row>
    <row r="1726" spans="25:28" x14ac:dyDescent="0.2">
      <c r="Y1726" s="62"/>
      <c r="Z1726" s="62"/>
      <c r="AA1726" s="62"/>
      <c r="AB1726" s="62"/>
    </row>
    <row r="1727" spans="25:28" x14ac:dyDescent="0.2">
      <c r="Y1727" s="62"/>
      <c r="Z1727" s="62"/>
      <c r="AA1727" s="62"/>
      <c r="AB1727" s="62"/>
    </row>
    <row r="1728" spans="25:28" x14ac:dyDescent="0.2">
      <c r="Y1728" s="62"/>
      <c r="Z1728" s="62"/>
      <c r="AA1728" s="62"/>
      <c r="AB1728" s="62"/>
    </row>
    <row r="1729" spans="25:28" x14ac:dyDescent="0.2">
      <c r="Y1729" s="62"/>
      <c r="Z1729" s="62"/>
      <c r="AA1729" s="62"/>
      <c r="AB1729" s="62"/>
    </row>
    <row r="1730" spans="25:28" x14ac:dyDescent="0.2">
      <c r="Y1730" s="62"/>
      <c r="Z1730" s="62"/>
      <c r="AA1730" s="62"/>
      <c r="AB1730" s="62"/>
    </row>
    <row r="1731" spans="25:28" x14ac:dyDescent="0.2">
      <c r="Y1731" s="62"/>
      <c r="Z1731" s="62"/>
      <c r="AA1731" s="62"/>
      <c r="AB1731" s="62"/>
    </row>
    <row r="1732" spans="25:28" x14ac:dyDescent="0.2">
      <c r="Y1732" s="62"/>
      <c r="Z1732" s="62"/>
      <c r="AA1732" s="62"/>
      <c r="AB1732" s="62"/>
    </row>
    <row r="1733" spans="25:28" x14ac:dyDescent="0.2">
      <c r="Y1733" s="62"/>
      <c r="Z1733" s="62"/>
      <c r="AA1733" s="62"/>
      <c r="AB1733" s="62"/>
    </row>
    <row r="1734" spans="25:28" x14ac:dyDescent="0.2">
      <c r="Y1734" s="62"/>
      <c r="Z1734" s="62"/>
      <c r="AA1734" s="62"/>
      <c r="AB1734" s="62"/>
    </row>
    <row r="1735" spans="25:28" x14ac:dyDescent="0.2">
      <c r="Y1735" s="62"/>
      <c r="Z1735" s="62"/>
      <c r="AA1735" s="62"/>
      <c r="AB1735" s="62"/>
    </row>
    <row r="1736" spans="25:28" x14ac:dyDescent="0.2">
      <c r="Y1736" s="62"/>
      <c r="Z1736" s="62"/>
      <c r="AA1736" s="62"/>
      <c r="AB1736" s="62"/>
    </row>
    <row r="1737" spans="25:28" x14ac:dyDescent="0.2">
      <c r="Y1737" s="62"/>
      <c r="Z1737" s="62"/>
      <c r="AA1737" s="62"/>
      <c r="AB1737" s="62"/>
    </row>
    <row r="1738" spans="25:28" x14ac:dyDescent="0.2">
      <c r="Y1738" s="62"/>
      <c r="Z1738" s="62"/>
      <c r="AA1738" s="62"/>
      <c r="AB1738" s="62"/>
    </row>
    <row r="1739" spans="25:28" x14ac:dyDescent="0.2">
      <c r="Y1739" s="62"/>
      <c r="Z1739" s="62"/>
      <c r="AA1739" s="62"/>
      <c r="AB1739" s="62"/>
    </row>
    <row r="1740" spans="25:28" x14ac:dyDescent="0.2">
      <c r="Y1740" s="62"/>
      <c r="Z1740" s="62"/>
      <c r="AA1740" s="62"/>
      <c r="AB1740" s="62"/>
    </row>
    <row r="1741" spans="25:28" x14ac:dyDescent="0.2">
      <c r="Y1741" s="62"/>
      <c r="Z1741" s="62"/>
      <c r="AA1741" s="62"/>
      <c r="AB1741" s="62"/>
    </row>
    <row r="1742" spans="25:28" x14ac:dyDescent="0.2">
      <c r="Y1742" s="62"/>
      <c r="Z1742" s="62"/>
      <c r="AA1742" s="62"/>
      <c r="AB1742" s="62"/>
    </row>
    <row r="1743" spans="25:28" x14ac:dyDescent="0.2">
      <c r="Y1743" s="62"/>
      <c r="Z1743" s="62"/>
      <c r="AA1743" s="62"/>
      <c r="AB1743" s="62"/>
    </row>
    <row r="1744" spans="25:28" x14ac:dyDescent="0.2">
      <c r="Y1744" s="62"/>
      <c r="Z1744" s="62"/>
      <c r="AA1744" s="62"/>
      <c r="AB1744" s="62"/>
    </row>
    <row r="1745" spans="25:28" x14ac:dyDescent="0.2">
      <c r="Y1745" s="62"/>
      <c r="Z1745" s="62"/>
      <c r="AA1745" s="62"/>
      <c r="AB1745" s="62"/>
    </row>
    <row r="1746" spans="25:28" x14ac:dyDescent="0.2">
      <c r="Y1746" s="62"/>
      <c r="Z1746" s="62"/>
      <c r="AA1746" s="62"/>
      <c r="AB1746" s="62"/>
    </row>
    <row r="1747" spans="25:28" x14ac:dyDescent="0.2">
      <c r="Y1747" s="62"/>
      <c r="Z1747" s="62"/>
      <c r="AA1747" s="62"/>
      <c r="AB1747" s="62"/>
    </row>
    <row r="1748" spans="25:28" x14ac:dyDescent="0.2">
      <c r="Y1748" s="62"/>
      <c r="Z1748" s="62"/>
      <c r="AA1748" s="62"/>
      <c r="AB1748" s="62"/>
    </row>
    <row r="1749" spans="25:28" x14ac:dyDescent="0.2">
      <c r="Y1749" s="62"/>
      <c r="Z1749" s="62"/>
      <c r="AA1749" s="62"/>
      <c r="AB1749" s="62"/>
    </row>
    <row r="1750" spans="25:28" x14ac:dyDescent="0.2">
      <c r="Y1750" s="62"/>
      <c r="Z1750" s="62"/>
      <c r="AA1750" s="62"/>
      <c r="AB1750" s="62"/>
    </row>
    <row r="1751" spans="25:28" x14ac:dyDescent="0.2">
      <c r="Y1751" s="62"/>
      <c r="Z1751" s="62"/>
      <c r="AA1751" s="62"/>
      <c r="AB1751" s="62"/>
    </row>
    <row r="1752" spans="25:28" x14ac:dyDescent="0.2">
      <c r="Y1752" s="62"/>
      <c r="Z1752" s="62"/>
      <c r="AA1752" s="62"/>
      <c r="AB1752" s="62"/>
    </row>
    <row r="1753" spans="25:28" x14ac:dyDescent="0.2">
      <c r="Y1753" s="62"/>
      <c r="Z1753" s="62"/>
      <c r="AA1753" s="62"/>
      <c r="AB1753" s="62"/>
    </row>
    <row r="1754" spans="25:28" x14ac:dyDescent="0.2">
      <c r="Y1754" s="62"/>
      <c r="Z1754" s="62"/>
      <c r="AA1754" s="62"/>
      <c r="AB1754" s="62"/>
    </row>
    <row r="1755" spans="25:28" x14ac:dyDescent="0.2">
      <c r="Y1755" s="62"/>
      <c r="Z1755" s="62"/>
      <c r="AA1755" s="62"/>
      <c r="AB1755" s="62"/>
    </row>
    <row r="1756" spans="25:28" x14ac:dyDescent="0.2">
      <c r="Y1756" s="62"/>
      <c r="Z1756" s="62"/>
      <c r="AA1756" s="62"/>
      <c r="AB1756" s="62"/>
    </row>
    <row r="1757" spans="25:28" x14ac:dyDescent="0.2">
      <c r="Y1757" s="62"/>
      <c r="Z1757" s="62"/>
      <c r="AA1757" s="62"/>
      <c r="AB1757" s="62"/>
    </row>
    <row r="1758" spans="25:28" x14ac:dyDescent="0.2">
      <c r="Y1758" s="62"/>
      <c r="Z1758" s="62"/>
      <c r="AA1758" s="62"/>
      <c r="AB1758" s="62"/>
    </row>
    <row r="1759" spans="25:28" x14ac:dyDescent="0.2">
      <c r="Y1759" s="62"/>
      <c r="Z1759" s="62"/>
      <c r="AA1759" s="62"/>
      <c r="AB1759" s="62"/>
    </row>
    <row r="1760" spans="25:28" x14ac:dyDescent="0.2">
      <c r="Y1760" s="62"/>
      <c r="Z1760" s="62"/>
      <c r="AA1760" s="62"/>
      <c r="AB1760" s="62"/>
    </row>
    <row r="1761" spans="25:28" x14ac:dyDescent="0.2">
      <c r="Y1761" s="62"/>
      <c r="Z1761" s="62"/>
      <c r="AA1761" s="62"/>
      <c r="AB1761" s="62"/>
    </row>
    <row r="1762" spans="25:28" x14ac:dyDescent="0.2">
      <c r="Y1762" s="62"/>
      <c r="Z1762" s="62"/>
      <c r="AA1762" s="62"/>
      <c r="AB1762" s="62"/>
    </row>
    <row r="1763" spans="25:28" x14ac:dyDescent="0.2">
      <c r="Y1763" s="62"/>
      <c r="Z1763" s="62"/>
      <c r="AA1763" s="62"/>
      <c r="AB1763" s="62"/>
    </row>
    <row r="1764" spans="25:28" x14ac:dyDescent="0.2">
      <c r="Y1764" s="62"/>
      <c r="Z1764" s="62"/>
      <c r="AA1764" s="62"/>
      <c r="AB1764" s="62"/>
    </row>
    <row r="1765" spans="25:28" x14ac:dyDescent="0.2">
      <c r="Y1765" s="62"/>
      <c r="Z1765" s="62"/>
      <c r="AA1765" s="62"/>
      <c r="AB1765" s="62"/>
    </row>
    <row r="1766" spans="25:28" x14ac:dyDescent="0.2">
      <c r="Y1766" s="62"/>
      <c r="Z1766" s="62"/>
      <c r="AA1766" s="62"/>
      <c r="AB1766" s="62"/>
    </row>
    <row r="1767" spans="25:28" x14ac:dyDescent="0.2">
      <c r="Y1767" s="62"/>
      <c r="Z1767" s="62"/>
      <c r="AA1767" s="62"/>
      <c r="AB1767" s="62"/>
    </row>
    <row r="1768" spans="25:28" x14ac:dyDescent="0.2">
      <c r="Y1768" s="62"/>
      <c r="Z1768" s="62"/>
      <c r="AA1768" s="62"/>
      <c r="AB1768" s="62"/>
    </row>
    <row r="1769" spans="25:28" x14ac:dyDescent="0.2">
      <c r="Y1769" s="62"/>
      <c r="Z1769" s="62"/>
      <c r="AA1769" s="62"/>
      <c r="AB1769" s="62"/>
    </row>
    <row r="1770" spans="25:28" x14ac:dyDescent="0.2">
      <c r="Y1770" s="62"/>
      <c r="Z1770" s="62"/>
      <c r="AA1770" s="62"/>
      <c r="AB1770" s="62"/>
    </row>
    <row r="1771" spans="25:28" x14ac:dyDescent="0.2">
      <c r="Y1771" s="62"/>
      <c r="Z1771" s="62"/>
      <c r="AA1771" s="62"/>
      <c r="AB1771" s="62"/>
    </row>
    <row r="1772" spans="25:28" x14ac:dyDescent="0.2">
      <c r="Y1772" s="62"/>
      <c r="Z1772" s="62"/>
      <c r="AA1772" s="62"/>
      <c r="AB1772" s="62"/>
    </row>
    <row r="1773" spans="25:28" x14ac:dyDescent="0.2">
      <c r="Y1773" s="62"/>
      <c r="Z1773" s="62"/>
      <c r="AA1773" s="62"/>
      <c r="AB1773" s="62"/>
    </row>
    <row r="1774" spans="25:28" x14ac:dyDescent="0.2">
      <c r="Y1774" s="62"/>
      <c r="Z1774" s="62"/>
      <c r="AA1774" s="62"/>
      <c r="AB1774" s="62"/>
    </row>
    <row r="1775" spans="25:28" x14ac:dyDescent="0.2">
      <c r="Y1775" s="62"/>
      <c r="Z1775" s="62"/>
      <c r="AA1775" s="62"/>
      <c r="AB1775" s="62"/>
    </row>
    <row r="1776" spans="25:28" x14ac:dyDescent="0.2">
      <c r="Y1776" s="62"/>
      <c r="Z1776" s="62"/>
      <c r="AA1776" s="62"/>
      <c r="AB1776" s="62"/>
    </row>
    <row r="1777" spans="25:28" x14ac:dyDescent="0.2">
      <c r="Y1777" s="62"/>
      <c r="Z1777" s="62"/>
      <c r="AA1777" s="62"/>
      <c r="AB1777" s="62"/>
    </row>
    <row r="1778" spans="25:28" x14ac:dyDescent="0.2">
      <c r="Y1778" s="62"/>
      <c r="Z1778" s="62"/>
      <c r="AA1778" s="62"/>
      <c r="AB1778" s="62"/>
    </row>
    <row r="1779" spans="25:28" x14ac:dyDescent="0.2">
      <c r="Y1779" s="62"/>
      <c r="Z1779" s="62"/>
      <c r="AA1779" s="62"/>
      <c r="AB1779" s="62"/>
    </row>
    <row r="1780" spans="25:28" x14ac:dyDescent="0.2">
      <c r="Y1780" s="62"/>
      <c r="Z1780" s="62"/>
      <c r="AA1780" s="62"/>
      <c r="AB1780" s="62"/>
    </row>
    <row r="1781" spans="25:28" x14ac:dyDescent="0.2">
      <c r="Y1781" s="62"/>
      <c r="Z1781" s="62"/>
      <c r="AA1781" s="62"/>
      <c r="AB1781" s="62"/>
    </row>
    <row r="1782" spans="25:28" x14ac:dyDescent="0.2">
      <c r="Y1782" s="62"/>
      <c r="Z1782" s="62"/>
      <c r="AA1782" s="62"/>
      <c r="AB1782" s="62"/>
    </row>
    <row r="1783" spans="25:28" x14ac:dyDescent="0.2">
      <c r="Y1783" s="62"/>
      <c r="Z1783" s="62"/>
      <c r="AA1783" s="62"/>
      <c r="AB1783" s="62"/>
    </row>
    <row r="1784" spans="25:28" x14ac:dyDescent="0.2">
      <c r="Y1784" s="62"/>
      <c r="Z1784" s="62"/>
      <c r="AA1784" s="62"/>
      <c r="AB1784" s="62"/>
    </row>
    <row r="1785" spans="25:28" x14ac:dyDescent="0.2">
      <c r="Y1785" s="62"/>
      <c r="Z1785" s="62"/>
      <c r="AA1785" s="62"/>
      <c r="AB1785" s="62"/>
    </row>
    <row r="1786" spans="25:28" x14ac:dyDescent="0.2">
      <c r="Y1786" s="62"/>
      <c r="Z1786" s="62"/>
      <c r="AA1786" s="62"/>
      <c r="AB1786" s="62"/>
    </row>
    <row r="1787" spans="25:28" x14ac:dyDescent="0.2">
      <c r="Y1787" s="62"/>
      <c r="Z1787" s="62"/>
      <c r="AA1787" s="62"/>
      <c r="AB1787" s="62"/>
    </row>
    <row r="1788" spans="25:28" x14ac:dyDescent="0.2">
      <c r="Y1788" s="62"/>
      <c r="Z1788" s="62"/>
      <c r="AA1788" s="62"/>
      <c r="AB1788" s="62"/>
    </row>
    <row r="1789" spans="25:28" x14ac:dyDescent="0.2">
      <c r="Y1789" s="62"/>
      <c r="Z1789" s="62"/>
      <c r="AA1789" s="62"/>
      <c r="AB1789" s="62"/>
    </row>
    <row r="1790" spans="25:28" x14ac:dyDescent="0.2">
      <c r="Y1790" s="62"/>
      <c r="Z1790" s="62"/>
      <c r="AA1790" s="62"/>
      <c r="AB1790" s="62"/>
    </row>
    <row r="1791" spans="25:28" x14ac:dyDescent="0.2">
      <c r="Y1791" s="62"/>
      <c r="Z1791" s="62"/>
      <c r="AA1791" s="62"/>
      <c r="AB1791" s="62"/>
    </row>
    <row r="1792" spans="25:28" x14ac:dyDescent="0.2">
      <c r="Y1792" s="62"/>
      <c r="Z1792" s="62"/>
      <c r="AA1792" s="62"/>
      <c r="AB1792" s="62"/>
    </row>
    <row r="1793" spans="25:28" x14ac:dyDescent="0.2">
      <c r="Y1793" s="62"/>
      <c r="Z1793" s="62"/>
      <c r="AA1793" s="62"/>
      <c r="AB1793" s="62"/>
    </row>
    <row r="1794" spans="25:28" x14ac:dyDescent="0.2">
      <c r="Y1794" s="62"/>
      <c r="Z1794" s="62"/>
      <c r="AA1794" s="62"/>
      <c r="AB1794" s="62"/>
    </row>
    <row r="1795" spans="25:28" x14ac:dyDescent="0.2">
      <c r="Y1795" s="62"/>
      <c r="Z1795" s="62"/>
      <c r="AA1795" s="62"/>
      <c r="AB1795" s="62"/>
    </row>
    <row r="1796" spans="25:28" x14ac:dyDescent="0.2">
      <c r="Y1796" s="62"/>
      <c r="Z1796" s="62"/>
      <c r="AA1796" s="62"/>
      <c r="AB1796" s="62"/>
    </row>
    <row r="1797" spans="25:28" x14ac:dyDescent="0.2">
      <c r="Y1797" s="62"/>
      <c r="Z1797" s="62"/>
      <c r="AA1797" s="62"/>
      <c r="AB1797" s="62"/>
    </row>
    <row r="1798" spans="25:28" x14ac:dyDescent="0.2">
      <c r="Y1798" s="62"/>
      <c r="Z1798" s="62"/>
      <c r="AA1798" s="62"/>
      <c r="AB1798" s="62"/>
    </row>
    <row r="1799" spans="25:28" x14ac:dyDescent="0.2">
      <c r="Y1799" s="62"/>
      <c r="Z1799" s="62"/>
      <c r="AA1799" s="62"/>
      <c r="AB1799" s="62"/>
    </row>
    <row r="1800" spans="25:28" x14ac:dyDescent="0.2">
      <c r="Y1800" s="62"/>
      <c r="Z1800" s="62"/>
      <c r="AA1800" s="62"/>
      <c r="AB1800" s="62"/>
    </row>
    <row r="1801" spans="25:28" x14ac:dyDescent="0.2">
      <c r="Y1801" s="62"/>
      <c r="Z1801" s="62"/>
      <c r="AA1801" s="62"/>
      <c r="AB1801" s="62"/>
    </row>
    <row r="1802" spans="25:28" x14ac:dyDescent="0.2">
      <c r="Y1802" s="62"/>
      <c r="Z1802" s="62"/>
      <c r="AA1802" s="62"/>
      <c r="AB1802" s="62"/>
    </row>
    <row r="1803" spans="25:28" x14ac:dyDescent="0.2">
      <c r="Y1803" s="62"/>
      <c r="Z1803" s="62"/>
      <c r="AA1803" s="62"/>
      <c r="AB1803" s="62"/>
    </row>
    <row r="1804" spans="25:28" x14ac:dyDescent="0.2">
      <c r="Y1804" s="62"/>
      <c r="Z1804" s="62"/>
      <c r="AA1804" s="62"/>
      <c r="AB1804" s="62"/>
    </row>
    <row r="1805" spans="25:28" x14ac:dyDescent="0.2">
      <c r="Y1805" s="62"/>
      <c r="Z1805" s="62"/>
      <c r="AA1805" s="62"/>
      <c r="AB1805" s="62"/>
    </row>
    <row r="1806" spans="25:28" x14ac:dyDescent="0.2">
      <c r="Y1806" s="62"/>
      <c r="Z1806" s="62"/>
      <c r="AA1806" s="62"/>
      <c r="AB1806" s="62"/>
    </row>
    <row r="1807" spans="25:28" x14ac:dyDescent="0.2">
      <c r="Y1807" s="62"/>
      <c r="Z1807" s="62"/>
      <c r="AA1807" s="62"/>
      <c r="AB1807" s="62"/>
    </row>
    <row r="1808" spans="25:28" x14ac:dyDescent="0.2">
      <c r="Y1808" s="62"/>
      <c r="Z1808" s="62"/>
      <c r="AA1808" s="62"/>
      <c r="AB1808" s="62"/>
    </row>
    <row r="1809" spans="25:28" x14ac:dyDescent="0.2">
      <c r="Y1809" s="62"/>
      <c r="Z1809" s="62"/>
      <c r="AA1809" s="62"/>
      <c r="AB1809" s="62"/>
    </row>
    <row r="1810" spans="25:28" x14ac:dyDescent="0.2">
      <c r="Y1810" s="62"/>
      <c r="Z1810" s="62"/>
      <c r="AA1810" s="62"/>
      <c r="AB1810" s="62"/>
    </row>
    <row r="1811" spans="25:28" x14ac:dyDescent="0.2">
      <c r="Y1811" s="62"/>
      <c r="Z1811" s="62"/>
      <c r="AA1811" s="62"/>
      <c r="AB1811" s="62"/>
    </row>
    <row r="1812" spans="25:28" x14ac:dyDescent="0.2">
      <c r="Y1812" s="62"/>
      <c r="Z1812" s="62"/>
      <c r="AA1812" s="62"/>
      <c r="AB1812" s="62"/>
    </row>
    <row r="1813" spans="25:28" x14ac:dyDescent="0.2">
      <c r="Y1813" s="62"/>
      <c r="Z1813" s="62"/>
      <c r="AA1813" s="62"/>
      <c r="AB1813" s="62"/>
    </row>
    <row r="1814" spans="25:28" x14ac:dyDescent="0.2">
      <c r="Y1814" s="62"/>
      <c r="Z1814" s="62"/>
      <c r="AA1814" s="62"/>
      <c r="AB1814" s="62"/>
    </row>
    <row r="1815" spans="25:28" x14ac:dyDescent="0.2">
      <c r="Y1815" s="62"/>
      <c r="Z1815" s="62"/>
      <c r="AA1815" s="62"/>
      <c r="AB1815" s="62"/>
    </row>
    <row r="1816" spans="25:28" x14ac:dyDescent="0.2">
      <c r="Y1816" s="62"/>
      <c r="Z1816" s="62"/>
      <c r="AA1816" s="62"/>
      <c r="AB1816" s="62"/>
    </row>
    <row r="1817" spans="25:28" x14ac:dyDescent="0.2">
      <c r="Y1817" s="62"/>
      <c r="Z1817" s="62"/>
      <c r="AA1817" s="62"/>
      <c r="AB1817" s="62"/>
    </row>
    <row r="1818" spans="25:28" x14ac:dyDescent="0.2">
      <c r="Y1818" s="62"/>
      <c r="Z1818" s="62"/>
      <c r="AA1818" s="62"/>
      <c r="AB1818" s="62"/>
    </row>
    <row r="1819" spans="25:28" x14ac:dyDescent="0.2">
      <c r="Y1819" s="62"/>
      <c r="Z1819" s="62"/>
      <c r="AA1819" s="62"/>
      <c r="AB1819" s="62"/>
    </row>
    <row r="1820" spans="25:28" x14ac:dyDescent="0.2">
      <c r="Y1820" s="62"/>
      <c r="Z1820" s="62"/>
      <c r="AA1820" s="62"/>
      <c r="AB1820" s="62"/>
    </row>
    <row r="1821" spans="25:28" x14ac:dyDescent="0.2">
      <c r="Y1821" s="62"/>
      <c r="Z1821" s="62"/>
      <c r="AA1821" s="62"/>
      <c r="AB1821" s="62"/>
    </row>
    <row r="1822" spans="25:28" x14ac:dyDescent="0.2">
      <c r="Y1822" s="62"/>
      <c r="Z1822" s="62"/>
      <c r="AA1822" s="62"/>
      <c r="AB1822" s="62"/>
    </row>
    <row r="1823" spans="25:28" x14ac:dyDescent="0.2">
      <c r="Y1823" s="62"/>
      <c r="Z1823" s="62"/>
      <c r="AA1823" s="62"/>
      <c r="AB1823" s="62"/>
    </row>
    <row r="1824" spans="25:28" x14ac:dyDescent="0.2">
      <c r="Y1824" s="62"/>
      <c r="Z1824" s="62"/>
      <c r="AA1824" s="62"/>
      <c r="AB1824" s="62"/>
    </row>
    <row r="1825" spans="25:28" x14ac:dyDescent="0.2">
      <c r="Y1825" s="62"/>
      <c r="Z1825" s="62"/>
      <c r="AA1825" s="62"/>
      <c r="AB1825" s="62"/>
    </row>
    <row r="1826" spans="25:28" x14ac:dyDescent="0.2">
      <c r="Y1826" s="62"/>
      <c r="Z1826" s="62"/>
      <c r="AA1826" s="62"/>
      <c r="AB1826" s="62"/>
    </row>
    <row r="1827" spans="25:28" x14ac:dyDescent="0.2">
      <c r="Y1827" s="62"/>
      <c r="Z1827" s="62"/>
      <c r="AA1827" s="62"/>
      <c r="AB1827" s="62"/>
    </row>
    <row r="1828" spans="25:28" x14ac:dyDescent="0.2">
      <c r="Y1828" s="62"/>
      <c r="Z1828" s="62"/>
      <c r="AA1828" s="62"/>
      <c r="AB1828" s="62"/>
    </row>
    <row r="1829" spans="25:28" x14ac:dyDescent="0.2">
      <c r="Y1829" s="62"/>
      <c r="Z1829" s="62"/>
      <c r="AA1829" s="62"/>
      <c r="AB1829" s="62"/>
    </row>
    <row r="1830" spans="25:28" x14ac:dyDescent="0.2">
      <c r="Y1830" s="62"/>
      <c r="Z1830" s="62"/>
      <c r="AA1830" s="62"/>
      <c r="AB1830" s="62"/>
    </row>
    <row r="1831" spans="25:28" x14ac:dyDescent="0.2">
      <c r="Y1831" s="62"/>
      <c r="Z1831" s="62"/>
      <c r="AA1831" s="62"/>
      <c r="AB1831" s="62"/>
    </row>
    <row r="1832" spans="25:28" x14ac:dyDescent="0.2">
      <c r="Y1832" s="62"/>
      <c r="Z1832" s="62"/>
      <c r="AA1832" s="62"/>
      <c r="AB1832" s="62"/>
    </row>
    <row r="1833" spans="25:28" x14ac:dyDescent="0.2">
      <c r="Y1833" s="62"/>
      <c r="Z1833" s="62"/>
      <c r="AA1833" s="62"/>
      <c r="AB1833" s="62"/>
    </row>
    <row r="1834" spans="25:28" x14ac:dyDescent="0.2">
      <c r="Y1834" s="62"/>
      <c r="Z1834" s="62"/>
      <c r="AA1834" s="62"/>
      <c r="AB1834" s="62"/>
    </row>
    <row r="1835" spans="25:28" x14ac:dyDescent="0.2">
      <c r="Y1835" s="62"/>
      <c r="Z1835" s="62"/>
      <c r="AA1835" s="62"/>
      <c r="AB1835" s="62"/>
    </row>
    <row r="1836" spans="25:28" x14ac:dyDescent="0.2">
      <c r="Y1836" s="62"/>
      <c r="Z1836" s="62"/>
      <c r="AA1836" s="62"/>
      <c r="AB1836" s="62"/>
    </row>
    <row r="1837" spans="25:28" x14ac:dyDescent="0.2">
      <c r="Y1837" s="62"/>
      <c r="Z1837" s="62"/>
      <c r="AA1837" s="62"/>
      <c r="AB1837" s="62"/>
    </row>
    <row r="1838" spans="25:28" x14ac:dyDescent="0.2">
      <c r="Y1838" s="62"/>
      <c r="Z1838" s="62"/>
      <c r="AA1838" s="62"/>
      <c r="AB1838" s="62"/>
    </row>
    <row r="1839" spans="25:28" x14ac:dyDescent="0.2">
      <c r="Y1839" s="62"/>
      <c r="Z1839" s="62"/>
      <c r="AA1839" s="62"/>
      <c r="AB1839" s="62"/>
    </row>
    <row r="1840" spans="25:28" x14ac:dyDescent="0.2">
      <c r="Y1840" s="62"/>
      <c r="Z1840" s="62"/>
      <c r="AA1840" s="62"/>
      <c r="AB1840" s="62"/>
    </row>
    <row r="1841" spans="25:28" x14ac:dyDescent="0.2">
      <c r="Y1841" s="62"/>
      <c r="Z1841" s="62"/>
      <c r="AA1841" s="62"/>
      <c r="AB1841" s="62"/>
    </row>
    <row r="1842" spans="25:28" x14ac:dyDescent="0.2">
      <c r="Y1842" s="62"/>
      <c r="Z1842" s="62"/>
      <c r="AA1842" s="62"/>
      <c r="AB1842" s="62"/>
    </row>
    <row r="1843" spans="25:28" x14ac:dyDescent="0.2">
      <c r="Y1843" s="62"/>
      <c r="Z1843" s="62"/>
      <c r="AA1843" s="62"/>
      <c r="AB1843" s="62"/>
    </row>
    <row r="1844" spans="25:28" x14ac:dyDescent="0.2">
      <c r="Y1844" s="62"/>
      <c r="Z1844" s="62"/>
      <c r="AA1844" s="62"/>
      <c r="AB1844" s="62"/>
    </row>
    <row r="1845" spans="25:28" x14ac:dyDescent="0.2">
      <c r="Y1845" s="62"/>
      <c r="Z1845" s="62"/>
      <c r="AA1845" s="62"/>
      <c r="AB1845" s="62"/>
    </row>
    <row r="1846" spans="25:28" x14ac:dyDescent="0.2">
      <c r="Y1846" s="62"/>
      <c r="Z1846" s="62"/>
      <c r="AA1846" s="62"/>
      <c r="AB1846" s="62"/>
    </row>
    <row r="1847" spans="25:28" x14ac:dyDescent="0.2">
      <c r="Y1847" s="62"/>
      <c r="Z1847" s="62"/>
      <c r="AA1847" s="62"/>
      <c r="AB1847" s="62"/>
    </row>
    <row r="1848" spans="25:28" x14ac:dyDescent="0.2">
      <c r="Y1848" s="62"/>
      <c r="Z1848" s="62"/>
      <c r="AA1848" s="62"/>
      <c r="AB1848" s="62"/>
    </row>
    <row r="1849" spans="25:28" x14ac:dyDescent="0.2">
      <c r="Y1849" s="62"/>
      <c r="Z1849" s="62"/>
      <c r="AA1849" s="62"/>
      <c r="AB1849" s="62"/>
    </row>
    <row r="1850" spans="25:28" x14ac:dyDescent="0.2">
      <c r="Y1850" s="62"/>
      <c r="Z1850" s="62"/>
      <c r="AA1850" s="62"/>
      <c r="AB1850" s="62"/>
    </row>
    <row r="1851" spans="25:28" x14ac:dyDescent="0.2">
      <c r="Y1851" s="62"/>
      <c r="Z1851" s="62"/>
      <c r="AA1851" s="62"/>
      <c r="AB1851" s="62"/>
    </row>
    <row r="1852" spans="25:28" x14ac:dyDescent="0.2">
      <c r="Y1852" s="62"/>
      <c r="Z1852" s="62"/>
      <c r="AA1852" s="62"/>
      <c r="AB1852" s="62"/>
    </row>
    <row r="1853" spans="25:28" x14ac:dyDescent="0.2">
      <c r="Y1853" s="62"/>
      <c r="Z1853" s="62"/>
      <c r="AA1853" s="62"/>
      <c r="AB1853" s="62"/>
    </row>
    <row r="1854" spans="25:28" x14ac:dyDescent="0.2">
      <c r="Y1854" s="62"/>
      <c r="Z1854" s="62"/>
      <c r="AA1854" s="62"/>
      <c r="AB1854" s="62"/>
    </row>
    <row r="1855" spans="25:28" x14ac:dyDescent="0.2">
      <c r="Y1855" s="62"/>
      <c r="Z1855" s="62"/>
      <c r="AA1855" s="62"/>
      <c r="AB1855" s="62"/>
    </row>
    <row r="1856" spans="25:28" x14ac:dyDescent="0.2">
      <c r="Y1856" s="62"/>
      <c r="Z1856" s="62"/>
      <c r="AA1856" s="62"/>
      <c r="AB1856" s="62"/>
    </row>
    <row r="1857" spans="25:28" x14ac:dyDescent="0.2">
      <c r="Y1857" s="62"/>
      <c r="Z1857" s="62"/>
      <c r="AA1857" s="62"/>
      <c r="AB1857" s="62"/>
    </row>
    <row r="1858" spans="25:28" x14ac:dyDescent="0.2">
      <c r="Y1858" s="62"/>
      <c r="Z1858" s="62"/>
      <c r="AA1858" s="62"/>
      <c r="AB1858" s="62"/>
    </row>
    <row r="1859" spans="25:28" x14ac:dyDescent="0.2">
      <c r="Y1859" s="62"/>
      <c r="Z1859" s="62"/>
      <c r="AA1859" s="62"/>
      <c r="AB1859" s="62"/>
    </row>
    <row r="1860" spans="25:28" x14ac:dyDescent="0.2">
      <c r="Y1860" s="62"/>
      <c r="Z1860" s="62"/>
      <c r="AA1860" s="62"/>
      <c r="AB1860" s="62"/>
    </row>
    <row r="1861" spans="25:28" x14ac:dyDescent="0.2">
      <c r="Y1861" s="62"/>
      <c r="Z1861" s="62"/>
      <c r="AA1861" s="62"/>
      <c r="AB1861" s="62"/>
    </row>
    <row r="1862" spans="25:28" x14ac:dyDescent="0.2">
      <c r="Y1862" s="62"/>
      <c r="Z1862" s="62"/>
      <c r="AA1862" s="62"/>
      <c r="AB1862" s="62"/>
    </row>
    <row r="1863" spans="25:28" x14ac:dyDescent="0.2">
      <c r="Y1863" s="62"/>
      <c r="Z1863" s="62"/>
      <c r="AA1863" s="62"/>
      <c r="AB1863" s="62"/>
    </row>
    <row r="1864" spans="25:28" x14ac:dyDescent="0.2">
      <c r="Y1864" s="62"/>
      <c r="Z1864" s="62"/>
      <c r="AA1864" s="62"/>
      <c r="AB1864" s="62"/>
    </row>
    <row r="1865" spans="25:28" x14ac:dyDescent="0.2">
      <c r="Y1865" s="62"/>
      <c r="Z1865" s="62"/>
      <c r="AA1865" s="62"/>
      <c r="AB1865" s="62"/>
    </row>
    <row r="1866" spans="25:28" x14ac:dyDescent="0.2">
      <c r="Y1866" s="62"/>
      <c r="Z1866" s="62"/>
      <c r="AA1866" s="62"/>
      <c r="AB1866" s="62"/>
    </row>
    <row r="1867" spans="25:28" x14ac:dyDescent="0.2">
      <c r="Y1867" s="62"/>
      <c r="Z1867" s="62"/>
      <c r="AA1867" s="62"/>
      <c r="AB1867" s="62"/>
    </row>
    <row r="1868" spans="25:28" x14ac:dyDescent="0.2">
      <c r="Y1868" s="62"/>
      <c r="Z1868" s="62"/>
      <c r="AA1868" s="62"/>
      <c r="AB1868" s="62"/>
    </row>
    <row r="1869" spans="25:28" x14ac:dyDescent="0.2">
      <c r="Y1869" s="62"/>
      <c r="Z1869" s="62"/>
      <c r="AA1869" s="62"/>
      <c r="AB1869" s="62"/>
    </row>
    <row r="1870" spans="25:28" x14ac:dyDescent="0.2">
      <c r="Y1870" s="62"/>
      <c r="Z1870" s="62"/>
      <c r="AA1870" s="62"/>
      <c r="AB1870" s="62"/>
    </row>
    <row r="1871" spans="25:28" x14ac:dyDescent="0.2">
      <c r="Y1871" s="62"/>
      <c r="Z1871" s="62"/>
      <c r="AA1871" s="62"/>
      <c r="AB1871" s="62"/>
    </row>
    <row r="1872" spans="25:28" x14ac:dyDescent="0.2">
      <c r="Y1872" s="62"/>
      <c r="Z1872" s="62"/>
      <c r="AA1872" s="62"/>
      <c r="AB1872" s="62"/>
    </row>
    <row r="1873" spans="25:28" x14ac:dyDescent="0.2">
      <c r="Y1873" s="62"/>
      <c r="Z1873" s="62"/>
      <c r="AA1873" s="62"/>
      <c r="AB1873" s="62"/>
    </row>
    <row r="1874" spans="25:28" x14ac:dyDescent="0.2">
      <c r="Y1874" s="62"/>
      <c r="Z1874" s="62"/>
      <c r="AA1874" s="62"/>
      <c r="AB1874" s="62"/>
    </row>
    <row r="1875" spans="25:28" x14ac:dyDescent="0.2">
      <c r="Y1875" s="62"/>
      <c r="Z1875" s="62"/>
      <c r="AA1875" s="62"/>
      <c r="AB1875" s="62"/>
    </row>
    <row r="1876" spans="25:28" x14ac:dyDescent="0.2">
      <c r="Y1876" s="62"/>
      <c r="Z1876" s="62"/>
      <c r="AA1876" s="62"/>
      <c r="AB1876" s="62"/>
    </row>
    <row r="1877" spans="25:28" x14ac:dyDescent="0.2">
      <c r="Y1877" s="62"/>
      <c r="Z1877" s="62"/>
      <c r="AA1877" s="62"/>
      <c r="AB1877" s="62"/>
    </row>
    <row r="1878" spans="25:28" x14ac:dyDescent="0.2">
      <c r="Y1878" s="62"/>
      <c r="Z1878" s="62"/>
      <c r="AA1878" s="62"/>
      <c r="AB1878" s="62"/>
    </row>
    <row r="1879" spans="25:28" x14ac:dyDescent="0.2">
      <c r="Y1879" s="62"/>
      <c r="Z1879" s="62"/>
      <c r="AA1879" s="62"/>
      <c r="AB1879" s="62"/>
    </row>
    <row r="1880" spans="25:28" x14ac:dyDescent="0.2">
      <c r="Y1880" s="62"/>
      <c r="Z1880" s="62"/>
      <c r="AA1880" s="62"/>
      <c r="AB1880" s="62"/>
    </row>
    <row r="1881" spans="25:28" x14ac:dyDescent="0.2">
      <c r="Y1881" s="62"/>
      <c r="Z1881" s="62"/>
      <c r="AA1881" s="62"/>
      <c r="AB1881" s="62"/>
    </row>
    <row r="1882" spans="25:28" x14ac:dyDescent="0.2">
      <c r="Y1882" s="62"/>
      <c r="Z1882" s="62"/>
      <c r="AA1882" s="62"/>
      <c r="AB1882" s="62"/>
    </row>
    <row r="1883" spans="25:28" x14ac:dyDescent="0.2">
      <c r="Y1883" s="62"/>
      <c r="Z1883" s="62"/>
      <c r="AA1883" s="62"/>
      <c r="AB1883" s="62"/>
    </row>
    <row r="1884" spans="25:28" x14ac:dyDescent="0.2">
      <c r="Y1884" s="62"/>
      <c r="Z1884" s="62"/>
      <c r="AA1884" s="62"/>
      <c r="AB1884" s="62"/>
    </row>
    <row r="1885" spans="25:28" x14ac:dyDescent="0.2">
      <c r="Y1885" s="62"/>
      <c r="Z1885" s="62"/>
      <c r="AA1885" s="62"/>
      <c r="AB1885" s="62"/>
    </row>
    <row r="1886" spans="25:28" x14ac:dyDescent="0.2">
      <c r="Y1886" s="62"/>
      <c r="Z1886" s="62"/>
      <c r="AA1886" s="62"/>
      <c r="AB1886" s="62"/>
    </row>
    <row r="1887" spans="25:28" x14ac:dyDescent="0.2">
      <c r="Y1887" s="62"/>
      <c r="Z1887" s="62"/>
      <c r="AA1887" s="62"/>
      <c r="AB1887" s="62"/>
    </row>
    <row r="1888" spans="25:28" x14ac:dyDescent="0.2">
      <c r="Y1888" s="62"/>
      <c r="Z1888" s="62"/>
      <c r="AA1888" s="62"/>
      <c r="AB1888" s="62"/>
    </row>
    <row r="1889" spans="25:28" x14ac:dyDescent="0.2">
      <c r="Y1889" s="62"/>
      <c r="Z1889" s="62"/>
      <c r="AA1889" s="62"/>
      <c r="AB1889" s="62"/>
    </row>
    <row r="1890" spans="25:28" x14ac:dyDescent="0.2">
      <c r="Y1890" s="62"/>
      <c r="Z1890" s="62"/>
      <c r="AA1890" s="62"/>
      <c r="AB1890" s="62"/>
    </row>
    <row r="1891" spans="25:28" x14ac:dyDescent="0.2">
      <c r="Y1891" s="62"/>
      <c r="Z1891" s="62"/>
      <c r="AA1891" s="62"/>
      <c r="AB1891" s="62"/>
    </row>
    <row r="1892" spans="25:28" x14ac:dyDescent="0.2">
      <c r="Y1892" s="62"/>
      <c r="Z1892" s="62"/>
      <c r="AA1892" s="62"/>
      <c r="AB1892" s="62"/>
    </row>
    <row r="1893" spans="25:28" x14ac:dyDescent="0.2">
      <c r="Y1893" s="62"/>
      <c r="Z1893" s="62"/>
      <c r="AA1893" s="62"/>
      <c r="AB1893" s="62"/>
    </row>
    <row r="1894" spans="25:28" x14ac:dyDescent="0.2">
      <c r="Y1894" s="62"/>
      <c r="Z1894" s="62"/>
      <c r="AA1894" s="62"/>
      <c r="AB1894" s="62"/>
    </row>
    <row r="1895" spans="25:28" x14ac:dyDescent="0.2">
      <c r="Y1895" s="62"/>
      <c r="Z1895" s="62"/>
      <c r="AA1895" s="62"/>
      <c r="AB1895" s="62"/>
    </row>
    <row r="1896" spans="25:28" x14ac:dyDescent="0.2">
      <c r="Y1896" s="62"/>
      <c r="Z1896" s="62"/>
      <c r="AA1896" s="62"/>
      <c r="AB1896" s="62"/>
    </row>
    <row r="1897" spans="25:28" x14ac:dyDescent="0.2">
      <c r="Y1897" s="62"/>
      <c r="Z1897" s="62"/>
      <c r="AA1897" s="62"/>
      <c r="AB1897" s="62"/>
    </row>
    <row r="1898" spans="25:28" x14ac:dyDescent="0.2">
      <c r="Y1898" s="62"/>
      <c r="Z1898" s="62"/>
      <c r="AA1898" s="62"/>
      <c r="AB1898" s="62"/>
    </row>
    <row r="1899" spans="25:28" x14ac:dyDescent="0.2">
      <c r="Y1899" s="62"/>
      <c r="Z1899" s="62"/>
      <c r="AA1899" s="62"/>
      <c r="AB1899" s="62"/>
    </row>
    <row r="1900" spans="25:28" x14ac:dyDescent="0.2">
      <c r="Y1900" s="62"/>
      <c r="Z1900" s="62"/>
      <c r="AA1900" s="62"/>
      <c r="AB1900" s="62"/>
    </row>
    <row r="1901" spans="25:28" x14ac:dyDescent="0.2">
      <c r="Y1901" s="62"/>
      <c r="Z1901" s="62"/>
      <c r="AA1901" s="62"/>
      <c r="AB1901" s="62"/>
    </row>
    <row r="1902" spans="25:28" x14ac:dyDescent="0.2">
      <c r="Y1902" s="62"/>
      <c r="Z1902" s="62"/>
      <c r="AA1902" s="62"/>
      <c r="AB1902" s="62"/>
    </row>
    <row r="1903" spans="25:28" x14ac:dyDescent="0.2">
      <c r="Y1903" s="62"/>
      <c r="Z1903" s="62"/>
      <c r="AA1903" s="62"/>
      <c r="AB1903" s="62"/>
    </row>
    <row r="1904" spans="25:28" x14ac:dyDescent="0.2">
      <c r="Y1904" s="62"/>
      <c r="Z1904" s="62"/>
      <c r="AA1904" s="62"/>
      <c r="AB1904" s="62"/>
    </row>
    <row r="1905" spans="25:28" x14ac:dyDescent="0.2">
      <c r="Y1905" s="62"/>
      <c r="Z1905" s="62"/>
      <c r="AA1905" s="62"/>
      <c r="AB1905" s="62"/>
    </row>
    <row r="1906" spans="25:28" x14ac:dyDescent="0.2">
      <c r="Y1906" s="62"/>
      <c r="Z1906" s="62"/>
      <c r="AA1906" s="62"/>
      <c r="AB1906" s="62"/>
    </row>
    <row r="1907" spans="25:28" x14ac:dyDescent="0.2">
      <c r="Y1907" s="62"/>
      <c r="Z1907" s="62"/>
      <c r="AA1907" s="62"/>
      <c r="AB1907" s="62"/>
    </row>
    <row r="1908" spans="25:28" x14ac:dyDescent="0.2">
      <c r="Y1908" s="62"/>
      <c r="Z1908" s="62"/>
      <c r="AA1908" s="62"/>
      <c r="AB1908" s="62"/>
    </row>
    <row r="1909" spans="25:28" x14ac:dyDescent="0.2">
      <c r="Y1909" s="62"/>
      <c r="Z1909" s="62"/>
      <c r="AA1909" s="62"/>
      <c r="AB1909" s="62"/>
    </row>
    <row r="1910" spans="25:28" x14ac:dyDescent="0.2">
      <c r="Y1910" s="62"/>
      <c r="Z1910" s="62"/>
      <c r="AA1910" s="62"/>
      <c r="AB1910" s="62"/>
    </row>
    <row r="1911" spans="25:28" x14ac:dyDescent="0.2">
      <c r="Y1911" s="62"/>
      <c r="Z1911" s="62"/>
      <c r="AA1911" s="62"/>
      <c r="AB1911" s="62"/>
    </row>
    <row r="1912" spans="25:28" x14ac:dyDescent="0.2">
      <c r="Y1912" s="62"/>
      <c r="Z1912" s="62"/>
      <c r="AA1912" s="62"/>
      <c r="AB1912" s="62"/>
    </row>
    <row r="1913" spans="25:28" x14ac:dyDescent="0.2">
      <c r="Y1913" s="62"/>
      <c r="Z1913" s="62"/>
      <c r="AA1913" s="62"/>
      <c r="AB1913" s="62"/>
    </row>
    <row r="1914" spans="25:28" x14ac:dyDescent="0.2">
      <c r="Y1914" s="62"/>
      <c r="Z1914" s="62"/>
      <c r="AA1914" s="62"/>
      <c r="AB1914" s="62"/>
    </row>
    <row r="1915" spans="25:28" x14ac:dyDescent="0.2">
      <c r="Y1915" s="62"/>
      <c r="Z1915" s="62"/>
      <c r="AA1915" s="62"/>
      <c r="AB1915" s="62"/>
    </row>
    <row r="1916" spans="25:28" x14ac:dyDescent="0.2">
      <c r="Y1916" s="62"/>
      <c r="Z1916" s="62"/>
      <c r="AA1916" s="62"/>
      <c r="AB1916" s="62"/>
    </row>
    <row r="1917" spans="25:28" x14ac:dyDescent="0.2">
      <c r="Y1917" s="62"/>
      <c r="Z1917" s="62"/>
      <c r="AA1917" s="62"/>
      <c r="AB1917" s="62"/>
    </row>
    <row r="1918" spans="25:28" x14ac:dyDescent="0.2">
      <c r="Y1918" s="62"/>
      <c r="Z1918" s="62"/>
      <c r="AA1918" s="62"/>
      <c r="AB1918" s="62"/>
    </row>
    <row r="1919" spans="25:28" x14ac:dyDescent="0.2">
      <c r="Y1919" s="62"/>
      <c r="Z1919" s="62"/>
      <c r="AA1919" s="62"/>
      <c r="AB1919" s="62"/>
    </row>
    <row r="1920" spans="25:28" x14ac:dyDescent="0.2">
      <c r="Y1920" s="62"/>
      <c r="Z1920" s="62"/>
      <c r="AA1920" s="62"/>
      <c r="AB1920" s="62"/>
    </row>
    <row r="1921" spans="25:28" x14ac:dyDescent="0.2">
      <c r="Y1921" s="62"/>
      <c r="Z1921" s="62"/>
      <c r="AA1921" s="62"/>
      <c r="AB1921" s="62"/>
    </row>
    <row r="1922" spans="25:28" x14ac:dyDescent="0.2">
      <c r="Y1922" s="62"/>
      <c r="Z1922" s="62"/>
      <c r="AA1922" s="62"/>
      <c r="AB1922" s="62"/>
    </row>
    <row r="1923" spans="25:28" x14ac:dyDescent="0.2">
      <c r="Y1923" s="62"/>
      <c r="Z1923" s="62"/>
      <c r="AA1923" s="62"/>
      <c r="AB1923" s="62"/>
    </row>
    <row r="1924" spans="25:28" x14ac:dyDescent="0.2">
      <c r="Y1924" s="62"/>
      <c r="Z1924" s="62"/>
      <c r="AA1924" s="62"/>
      <c r="AB1924" s="62"/>
    </row>
    <row r="1925" spans="25:28" x14ac:dyDescent="0.2">
      <c r="Y1925" s="62"/>
      <c r="Z1925" s="62"/>
      <c r="AA1925" s="62"/>
      <c r="AB1925" s="62"/>
    </row>
    <row r="1926" spans="25:28" x14ac:dyDescent="0.2">
      <c r="Y1926" s="62"/>
      <c r="Z1926" s="62"/>
      <c r="AA1926" s="62"/>
      <c r="AB1926" s="62"/>
    </row>
    <row r="1927" spans="25:28" x14ac:dyDescent="0.2">
      <c r="Y1927" s="62"/>
      <c r="Z1927" s="62"/>
      <c r="AA1927" s="62"/>
      <c r="AB1927" s="62"/>
    </row>
    <row r="1928" spans="25:28" x14ac:dyDescent="0.2">
      <c r="Y1928" s="62"/>
      <c r="Z1928" s="62"/>
      <c r="AA1928" s="62"/>
      <c r="AB1928" s="62"/>
    </row>
    <row r="1929" spans="25:28" x14ac:dyDescent="0.2">
      <c r="Y1929" s="62"/>
      <c r="Z1929" s="62"/>
      <c r="AA1929" s="62"/>
      <c r="AB1929" s="62"/>
    </row>
    <row r="1930" spans="25:28" x14ac:dyDescent="0.2">
      <c r="Y1930" s="62"/>
      <c r="Z1930" s="62"/>
      <c r="AA1930" s="62"/>
      <c r="AB1930" s="62"/>
    </row>
    <row r="1931" spans="25:28" x14ac:dyDescent="0.2">
      <c r="Y1931" s="62"/>
      <c r="Z1931" s="62"/>
      <c r="AA1931" s="62"/>
      <c r="AB1931" s="62"/>
    </row>
    <row r="1932" spans="25:28" x14ac:dyDescent="0.2">
      <c r="Y1932" s="62"/>
      <c r="Z1932" s="62"/>
      <c r="AA1932" s="62"/>
      <c r="AB1932" s="62"/>
    </row>
    <row r="1933" spans="25:28" x14ac:dyDescent="0.2">
      <c r="Y1933" s="62"/>
      <c r="Z1933" s="62"/>
      <c r="AA1933" s="62"/>
      <c r="AB1933" s="62"/>
    </row>
    <row r="1934" spans="25:28" x14ac:dyDescent="0.2">
      <c r="Y1934" s="62"/>
      <c r="Z1934" s="62"/>
      <c r="AA1934" s="62"/>
      <c r="AB1934" s="62"/>
    </row>
    <row r="1935" spans="25:28" x14ac:dyDescent="0.2">
      <c r="Y1935" s="62"/>
      <c r="Z1935" s="62"/>
      <c r="AA1935" s="62"/>
      <c r="AB1935" s="62"/>
    </row>
    <row r="1936" spans="25:28" x14ac:dyDescent="0.2">
      <c r="Y1936" s="62"/>
      <c r="Z1936" s="62"/>
      <c r="AA1936" s="62"/>
      <c r="AB1936" s="62"/>
    </row>
    <row r="1937" spans="25:28" x14ac:dyDescent="0.2">
      <c r="Y1937" s="62"/>
      <c r="Z1937" s="62"/>
      <c r="AA1937" s="62"/>
      <c r="AB1937" s="62"/>
    </row>
    <row r="1938" spans="25:28" x14ac:dyDescent="0.2">
      <c r="Y1938" s="62"/>
      <c r="Z1938" s="62"/>
      <c r="AA1938" s="62"/>
      <c r="AB1938" s="62"/>
    </row>
    <row r="1939" spans="25:28" x14ac:dyDescent="0.2">
      <c r="Y1939" s="62"/>
      <c r="Z1939" s="62"/>
      <c r="AA1939" s="62"/>
      <c r="AB1939" s="62"/>
    </row>
    <row r="1940" spans="25:28" x14ac:dyDescent="0.2">
      <c r="Y1940" s="62"/>
      <c r="Z1940" s="62"/>
      <c r="AA1940" s="62"/>
      <c r="AB1940" s="62"/>
    </row>
    <row r="1941" spans="25:28" x14ac:dyDescent="0.2">
      <c r="Y1941" s="62"/>
      <c r="Z1941" s="62"/>
      <c r="AA1941" s="62"/>
      <c r="AB1941" s="62"/>
    </row>
    <row r="1942" spans="25:28" x14ac:dyDescent="0.2">
      <c r="Y1942" s="62"/>
      <c r="Z1942" s="62"/>
      <c r="AA1942" s="62"/>
      <c r="AB1942" s="62"/>
    </row>
    <row r="1943" spans="25:28" x14ac:dyDescent="0.2">
      <c r="Y1943" s="62"/>
      <c r="Z1943" s="62"/>
      <c r="AA1943" s="62"/>
      <c r="AB1943" s="62"/>
    </row>
    <row r="1944" spans="25:28" x14ac:dyDescent="0.2">
      <c r="Y1944" s="62"/>
      <c r="Z1944" s="62"/>
      <c r="AA1944" s="62"/>
      <c r="AB1944" s="62"/>
    </row>
    <row r="1945" spans="25:28" x14ac:dyDescent="0.2">
      <c r="Y1945" s="62"/>
      <c r="Z1945" s="62"/>
      <c r="AA1945" s="62"/>
      <c r="AB1945" s="62"/>
    </row>
    <row r="1946" spans="25:28" x14ac:dyDescent="0.2">
      <c r="Y1946" s="62"/>
      <c r="Z1946" s="62"/>
      <c r="AA1946" s="62"/>
      <c r="AB1946" s="62"/>
    </row>
    <row r="1947" spans="25:28" x14ac:dyDescent="0.2">
      <c r="Y1947" s="62"/>
      <c r="Z1947" s="62"/>
      <c r="AA1947" s="62"/>
      <c r="AB1947" s="62"/>
    </row>
    <row r="1948" spans="25:28" x14ac:dyDescent="0.2">
      <c r="Y1948" s="62"/>
      <c r="Z1948" s="62"/>
      <c r="AA1948" s="62"/>
      <c r="AB1948" s="62"/>
    </row>
    <row r="1949" spans="25:28" x14ac:dyDescent="0.2">
      <c r="Y1949" s="62"/>
      <c r="Z1949" s="62"/>
      <c r="AA1949" s="62"/>
      <c r="AB1949" s="62"/>
    </row>
    <row r="1950" spans="25:28" x14ac:dyDescent="0.2">
      <c r="Y1950" s="62"/>
      <c r="Z1950" s="62"/>
      <c r="AA1950" s="62"/>
      <c r="AB1950" s="62"/>
    </row>
    <row r="1951" spans="25:28" x14ac:dyDescent="0.2">
      <c r="Y1951" s="62"/>
      <c r="Z1951" s="62"/>
      <c r="AA1951" s="62"/>
      <c r="AB1951" s="62"/>
    </row>
    <row r="1952" spans="25:28" x14ac:dyDescent="0.2">
      <c r="Y1952" s="62"/>
      <c r="Z1952" s="62"/>
      <c r="AA1952" s="62"/>
      <c r="AB1952" s="62"/>
    </row>
    <row r="1953" spans="25:28" x14ac:dyDescent="0.2">
      <c r="Y1953" s="62"/>
      <c r="Z1953" s="62"/>
      <c r="AA1953" s="62"/>
      <c r="AB1953" s="62"/>
    </row>
    <row r="1954" spans="25:28" x14ac:dyDescent="0.2">
      <c r="Y1954" s="62"/>
      <c r="Z1954" s="62"/>
      <c r="AA1954" s="62"/>
      <c r="AB1954" s="62"/>
    </row>
    <row r="1955" spans="25:28" x14ac:dyDescent="0.2">
      <c r="Y1955" s="62"/>
      <c r="Z1955" s="62"/>
      <c r="AA1955" s="62"/>
      <c r="AB1955" s="62"/>
    </row>
    <row r="1956" spans="25:28" x14ac:dyDescent="0.2">
      <c r="Y1956" s="62"/>
      <c r="Z1956" s="62"/>
      <c r="AA1956" s="62"/>
      <c r="AB1956" s="62"/>
    </row>
    <row r="1957" spans="25:28" x14ac:dyDescent="0.2">
      <c r="Y1957" s="62"/>
      <c r="Z1957" s="62"/>
      <c r="AA1957" s="62"/>
      <c r="AB1957" s="62"/>
    </row>
    <row r="1958" spans="25:28" x14ac:dyDescent="0.2">
      <c r="Y1958" s="62"/>
      <c r="Z1958" s="62"/>
      <c r="AA1958" s="62"/>
      <c r="AB1958" s="62"/>
    </row>
    <row r="1959" spans="25:28" x14ac:dyDescent="0.2">
      <c r="Y1959" s="62"/>
      <c r="Z1959" s="62"/>
      <c r="AA1959" s="62"/>
      <c r="AB1959" s="62"/>
    </row>
    <row r="1960" spans="25:28" x14ac:dyDescent="0.2">
      <c r="Y1960" s="62"/>
      <c r="Z1960" s="62"/>
      <c r="AA1960" s="62"/>
      <c r="AB1960" s="62"/>
    </row>
    <row r="1961" spans="25:28" x14ac:dyDescent="0.2">
      <c r="Y1961" s="62"/>
      <c r="Z1961" s="62"/>
      <c r="AA1961" s="62"/>
      <c r="AB1961" s="62"/>
    </row>
    <row r="1962" spans="25:28" x14ac:dyDescent="0.2">
      <c r="Y1962" s="62"/>
      <c r="Z1962" s="62"/>
      <c r="AA1962" s="62"/>
      <c r="AB1962" s="62"/>
    </row>
    <row r="1963" spans="25:28" x14ac:dyDescent="0.2">
      <c r="Y1963" s="62"/>
      <c r="Z1963" s="62"/>
      <c r="AA1963" s="62"/>
      <c r="AB1963" s="62"/>
    </row>
    <row r="1964" spans="25:28" x14ac:dyDescent="0.2">
      <c r="Y1964" s="62"/>
      <c r="Z1964" s="62"/>
      <c r="AA1964" s="62"/>
      <c r="AB1964" s="62"/>
    </row>
    <row r="1965" spans="25:28" x14ac:dyDescent="0.2">
      <c r="Y1965" s="62"/>
      <c r="Z1965" s="62"/>
      <c r="AA1965" s="62"/>
      <c r="AB1965" s="62"/>
    </row>
    <row r="1966" spans="25:28" x14ac:dyDescent="0.2">
      <c r="Y1966" s="62"/>
      <c r="Z1966" s="62"/>
      <c r="AA1966" s="62"/>
      <c r="AB1966" s="62"/>
    </row>
    <row r="1967" spans="25:28" x14ac:dyDescent="0.2">
      <c r="Y1967" s="62"/>
      <c r="Z1967" s="62"/>
      <c r="AA1967" s="62"/>
      <c r="AB1967" s="62"/>
    </row>
    <row r="1968" spans="25:28" x14ac:dyDescent="0.2">
      <c r="Y1968" s="62"/>
      <c r="Z1968" s="62"/>
      <c r="AA1968" s="62"/>
      <c r="AB1968" s="62"/>
    </row>
    <row r="1969" spans="25:28" x14ac:dyDescent="0.2">
      <c r="Y1969" s="62"/>
      <c r="Z1969" s="62"/>
      <c r="AA1969" s="62"/>
      <c r="AB1969" s="62"/>
    </row>
    <row r="1970" spans="25:28" x14ac:dyDescent="0.2">
      <c r="Y1970" s="62"/>
      <c r="Z1970" s="62"/>
      <c r="AA1970" s="62"/>
      <c r="AB1970" s="62"/>
    </row>
    <row r="1971" spans="25:28" x14ac:dyDescent="0.2">
      <c r="Y1971" s="62"/>
      <c r="Z1971" s="62"/>
      <c r="AA1971" s="62"/>
      <c r="AB1971" s="62"/>
    </row>
    <row r="1972" spans="25:28" x14ac:dyDescent="0.2">
      <c r="Y1972" s="62"/>
      <c r="Z1972" s="62"/>
      <c r="AA1972" s="62"/>
      <c r="AB1972" s="62"/>
    </row>
    <row r="1973" spans="25:28" x14ac:dyDescent="0.2">
      <c r="Y1973" s="62"/>
      <c r="Z1973" s="62"/>
      <c r="AA1973" s="62"/>
      <c r="AB1973" s="62"/>
    </row>
    <row r="1974" spans="25:28" x14ac:dyDescent="0.2">
      <c r="Y1974" s="62"/>
      <c r="Z1974" s="62"/>
      <c r="AA1974" s="62"/>
      <c r="AB1974" s="62"/>
    </row>
    <row r="1975" spans="25:28" x14ac:dyDescent="0.2">
      <c r="Y1975" s="62"/>
      <c r="Z1975" s="62"/>
      <c r="AA1975" s="62"/>
      <c r="AB1975" s="62"/>
    </row>
    <row r="1976" spans="25:28" x14ac:dyDescent="0.2">
      <c r="Y1976" s="62"/>
      <c r="Z1976" s="62"/>
      <c r="AA1976" s="62"/>
      <c r="AB1976" s="62"/>
    </row>
    <row r="1977" spans="25:28" x14ac:dyDescent="0.2">
      <c r="Y1977" s="62"/>
      <c r="Z1977" s="62"/>
      <c r="AA1977" s="62"/>
      <c r="AB1977" s="62"/>
    </row>
    <row r="1978" spans="25:28" x14ac:dyDescent="0.2">
      <c r="Y1978" s="62"/>
      <c r="Z1978" s="62"/>
      <c r="AA1978" s="62"/>
      <c r="AB1978" s="62"/>
    </row>
    <row r="1979" spans="25:28" x14ac:dyDescent="0.2">
      <c r="Y1979" s="62"/>
      <c r="Z1979" s="62"/>
      <c r="AA1979" s="62"/>
      <c r="AB1979" s="62"/>
    </row>
    <row r="1980" spans="25:28" x14ac:dyDescent="0.2">
      <c r="Y1980" s="62"/>
      <c r="Z1980" s="62"/>
      <c r="AA1980" s="62"/>
      <c r="AB1980" s="62"/>
    </row>
    <row r="1981" spans="25:28" x14ac:dyDescent="0.2">
      <c r="Y1981" s="62"/>
      <c r="Z1981" s="62"/>
      <c r="AA1981" s="62"/>
      <c r="AB1981" s="62"/>
    </row>
    <row r="1982" spans="25:28" x14ac:dyDescent="0.2">
      <c r="Y1982" s="62"/>
      <c r="Z1982" s="62"/>
      <c r="AA1982" s="62"/>
      <c r="AB1982" s="62"/>
    </row>
    <row r="1983" spans="25:28" x14ac:dyDescent="0.2">
      <c r="Y1983" s="62"/>
      <c r="Z1983" s="62"/>
      <c r="AA1983" s="62"/>
      <c r="AB1983" s="62"/>
    </row>
    <row r="1984" spans="25:28" x14ac:dyDescent="0.2">
      <c r="Y1984" s="62"/>
      <c r="Z1984" s="62"/>
      <c r="AA1984" s="62"/>
      <c r="AB1984" s="62"/>
    </row>
    <row r="1985" spans="25:28" x14ac:dyDescent="0.2">
      <c r="Y1985" s="62"/>
      <c r="Z1985" s="62"/>
      <c r="AA1985" s="62"/>
      <c r="AB1985" s="62"/>
    </row>
    <row r="1986" spans="25:28" x14ac:dyDescent="0.2">
      <c r="Y1986" s="62"/>
      <c r="Z1986" s="62"/>
      <c r="AA1986" s="62"/>
      <c r="AB1986" s="62"/>
    </row>
    <row r="1987" spans="25:28" x14ac:dyDescent="0.2">
      <c r="Y1987" s="62"/>
      <c r="Z1987" s="62"/>
      <c r="AA1987" s="62"/>
      <c r="AB1987" s="62"/>
    </row>
    <row r="1988" spans="25:28" x14ac:dyDescent="0.2">
      <c r="Y1988" s="62"/>
      <c r="Z1988" s="62"/>
      <c r="AA1988" s="62"/>
      <c r="AB1988" s="62"/>
    </row>
    <row r="1989" spans="25:28" x14ac:dyDescent="0.2">
      <c r="Y1989" s="62"/>
      <c r="Z1989" s="62"/>
      <c r="AA1989" s="62"/>
      <c r="AB1989" s="62"/>
    </row>
    <row r="1990" spans="25:28" x14ac:dyDescent="0.2">
      <c r="Y1990" s="62"/>
      <c r="Z1990" s="62"/>
      <c r="AA1990" s="62"/>
      <c r="AB1990" s="62"/>
    </row>
    <row r="1991" spans="25:28" x14ac:dyDescent="0.2">
      <c r="Y1991" s="62"/>
      <c r="Z1991" s="62"/>
      <c r="AA1991" s="62"/>
      <c r="AB1991" s="62"/>
    </row>
    <row r="1992" spans="25:28" x14ac:dyDescent="0.2">
      <c r="Y1992" s="62"/>
      <c r="Z1992" s="62"/>
      <c r="AA1992" s="62"/>
      <c r="AB1992" s="62"/>
    </row>
    <row r="1993" spans="25:28" x14ac:dyDescent="0.2">
      <c r="Y1993" s="62"/>
      <c r="Z1993" s="62"/>
      <c r="AA1993" s="62"/>
      <c r="AB1993" s="62"/>
    </row>
    <row r="1994" spans="25:28" x14ac:dyDescent="0.2">
      <c r="Y1994" s="62"/>
      <c r="Z1994" s="62"/>
      <c r="AA1994" s="62"/>
      <c r="AB1994" s="62"/>
    </row>
    <row r="1995" spans="25:28" x14ac:dyDescent="0.2">
      <c r="Y1995" s="62"/>
      <c r="Z1995" s="62"/>
      <c r="AA1995" s="62"/>
      <c r="AB1995" s="62"/>
    </row>
    <row r="1996" spans="25:28" x14ac:dyDescent="0.2">
      <c r="Y1996" s="62"/>
      <c r="Z1996" s="62"/>
      <c r="AA1996" s="62"/>
      <c r="AB1996" s="62"/>
    </row>
    <row r="1997" spans="25:28" x14ac:dyDescent="0.2">
      <c r="Y1997" s="62"/>
      <c r="Z1997" s="62"/>
      <c r="AA1997" s="62"/>
      <c r="AB1997" s="62"/>
    </row>
    <row r="1998" spans="25:28" x14ac:dyDescent="0.2">
      <c r="Y1998" s="62"/>
      <c r="Z1998" s="62"/>
      <c r="AA1998" s="62"/>
      <c r="AB1998" s="62"/>
    </row>
    <row r="1999" spans="25:28" x14ac:dyDescent="0.2">
      <c r="Y1999" s="62"/>
      <c r="Z1999" s="62"/>
      <c r="AA1999" s="62"/>
      <c r="AB1999" s="62"/>
    </row>
    <row r="2000" spans="25:28" x14ac:dyDescent="0.2">
      <c r="Y2000" s="62"/>
      <c r="Z2000" s="62"/>
      <c r="AA2000" s="62"/>
      <c r="AB2000" s="62"/>
    </row>
    <row r="2001" spans="25:28" x14ac:dyDescent="0.2">
      <c r="Y2001" s="62"/>
      <c r="Z2001" s="62"/>
      <c r="AA2001" s="62"/>
      <c r="AB2001" s="62"/>
    </row>
    <row r="2002" spans="25:28" x14ac:dyDescent="0.2">
      <c r="Y2002" s="62"/>
      <c r="Z2002" s="62"/>
      <c r="AA2002" s="62"/>
      <c r="AB2002" s="62"/>
    </row>
    <row r="2003" spans="25:28" x14ac:dyDescent="0.2">
      <c r="Y2003" s="62"/>
      <c r="Z2003" s="62"/>
      <c r="AA2003" s="62"/>
      <c r="AB2003" s="62"/>
    </row>
    <row r="2004" spans="25:28" x14ac:dyDescent="0.2">
      <c r="Y2004" s="62"/>
      <c r="Z2004" s="62"/>
      <c r="AA2004" s="62"/>
      <c r="AB2004" s="62"/>
    </row>
    <row r="2005" spans="25:28" x14ac:dyDescent="0.2">
      <c r="Y2005" s="62"/>
      <c r="Z2005" s="62"/>
      <c r="AA2005" s="62"/>
      <c r="AB2005" s="62"/>
    </row>
    <row r="2006" spans="25:28" x14ac:dyDescent="0.2">
      <c r="Y2006" s="62"/>
      <c r="Z2006" s="62"/>
      <c r="AA2006" s="62"/>
      <c r="AB2006" s="62"/>
    </row>
    <row r="2007" spans="25:28" x14ac:dyDescent="0.2">
      <c r="Y2007" s="62"/>
      <c r="Z2007" s="62"/>
      <c r="AA2007" s="62"/>
      <c r="AB2007" s="62"/>
    </row>
    <row r="2008" spans="25:28" x14ac:dyDescent="0.2">
      <c r="Y2008" s="62"/>
      <c r="Z2008" s="62"/>
      <c r="AA2008" s="62"/>
      <c r="AB2008" s="62"/>
    </row>
    <row r="2009" spans="25:28" x14ac:dyDescent="0.2">
      <c r="Y2009" s="62"/>
      <c r="Z2009" s="62"/>
      <c r="AA2009" s="62"/>
      <c r="AB2009" s="62"/>
    </row>
    <row r="2010" spans="25:28" x14ac:dyDescent="0.2">
      <c r="Y2010" s="62"/>
      <c r="Z2010" s="62"/>
      <c r="AA2010" s="62"/>
      <c r="AB2010" s="62"/>
    </row>
    <row r="2011" spans="25:28" x14ac:dyDescent="0.2">
      <c r="Y2011" s="62"/>
      <c r="Z2011" s="62"/>
      <c r="AA2011" s="62"/>
      <c r="AB2011" s="62"/>
    </row>
    <row r="2012" spans="25:28" x14ac:dyDescent="0.2">
      <c r="Y2012" s="62"/>
      <c r="Z2012" s="62"/>
      <c r="AA2012" s="62"/>
      <c r="AB2012" s="62"/>
    </row>
    <row r="2013" spans="25:28" x14ac:dyDescent="0.2">
      <c r="Y2013" s="62"/>
      <c r="Z2013" s="62"/>
      <c r="AA2013" s="62"/>
      <c r="AB2013" s="62"/>
    </row>
    <row r="2014" spans="25:28" x14ac:dyDescent="0.2">
      <c r="Y2014" s="62"/>
      <c r="Z2014" s="62"/>
      <c r="AA2014" s="62"/>
      <c r="AB2014" s="62"/>
    </row>
    <row r="2015" spans="25:28" x14ac:dyDescent="0.2">
      <c r="Y2015" s="62"/>
      <c r="Z2015" s="62"/>
      <c r="AA2015" s="62"/>
      <c r="AB2015" s="62"/>
    </row>
    <row r="2016" spans="25:28" x14ac:dyDescent="0.2">
      <c r="Y2016" s="62"/>
      <c r="Z2016" s="62"/>
      <c r="AA2016" s="62"/>
      <c r="AB2016" s="62"/>
    </row>
    <row r="2017" spans="25:28" x14ac:dyDescent="0.2">
      <c r="Y2017" s="62"/>
      <c r="Z2017" s="62"/>
      <c r="AA2017" s="62"/>
      <c r="AB2017" s="62"/>
    </row>
    <row r="2018" spans="25:28" x14ac:dyDescent="0.2">
      <c r="Y2018" s="62"/>
      <c r="Z2018" s="62"/>
      <c r="AA2018" s="62"/>
      <c r="AB2018" s="62"/>
    </row>
    <row r="2019" spans="25:28" x14ac:dyDescent="0.2">
      <c r="Y2019" s="62"/>
      <c r="Z2019" s="62"/>
      <c r="AA2019" s="62"/>
      <c r="AB2019" s="62"/>
    </row>
    <row r="2020" spans="25:28" x14ac:dyDescent="0.2">
      <c r="Y2020" s="62"/>
      <c r="Z2020" s="62"/>
      <c r="AA2020" s="62"/>
      <c r="AB2020" s="62"/>
    </row>
    <row r="2021" spans="25:28" x14ac:dyDescent="0.2">
      <c r="Y2021" s="62"/>
      <c r="Z2021" s="62"/>
      <c r="AA2021" s="62"/>
      <c r="AB2021" s="62"/>
    </row>
    <row r="2022" spans="25:28" x14ac:dyDescent="0.2">
      <c r="Y2022" s="62"/>
      <c r="Z2022" s="62"/>
      <c r="AA2022" s="62"/>
      <c r="AB2022" s="62"/>
    </row>
    <row r="2023" spans="25:28" x14ac:dyDescent="0.2">
      <c r="Y2023" s="62"/>
      <c r="Z2023" s="62"/>
      <c r="AA2023" s="62"/>
      <c r="AB2023" s="62"/>
    </row>
    <row r="2024" spans="25:28" x14ac:dyDescent="0.2">
      <c r="Y2024" s="62"/>
      <c r="Z2024" s="62"/>
      <c r="AA2024" s="62"/>
      <c r="AB2024" s="62"/>
    </row>
    <row r="2025" spans="25:28" x14ac:dyDescent="0.2">
      <c r="Y2025" s="62"/>
      <c r="Z2025" s="62"/>
      <c r="AA2025" s="62"/>
      <c r="AB2025" s="62"/>
    </row>
    <row r="2026" spans="25:28" x14ac:dyDescent="0.2">
      <c r="Y2026" s="62"/>
      <c r="Z2026" s="62"/>
      <c r="AA2026" s="62"/>
      <c r="AB2026" s="62"/>
    </row>
    <row r="2027" spans="25:28" x14ac:dyDescent="0.2">
      <c r="Y2027" s="62"/>
      <c r="Z2027" s="62"/>
      <c r="AA2027" s="62"/>
      <c r="AB2027" s="62"/>
    </row>
    <row r="2028" spans="25:28" x14ac:dyDescent="0.2">
      <c r="Y2028" s="62"/>
      <c r="Z2028" s="62"/>
      <c r="AA2028" s="62"/>
      <c r="AB2028" s="62"/>
    </row>
    <row r="2029" spans="25:28" x14ac:dyDescent="0.2">
      <c r="Y2029" s="62"/>
      <c r="Z2029" s="62"/>
      <c r="AA2029" s="62"/>
      <c r="AB2029" s="62"/>
    </row>
    <row r="2030" spans="25:28" x14ac:dyDescent="0.2">
      <c r="Y2030" s="62"/>
      <c r="Z2030" s="62"/>
      <c r="AA2030" s="62"/>
      <c r="AB2030" s="62"/>
    </row>
    <row r="2031" spans="25:28" x14ac:dyDescent="0.2">
      <c r="Y2031" s="62"/>
      <c r="Z2031" s="62"/>
      <c r="AA2031" s="62"/>
      <c r="AB2031" s="62"/>
    </row>
    <row r="2032" spans="25:28" x14ac:dyDescent="0.2">
      <c r="Y2032" s="62"/>
      <c r="Z2032" s="62"/>
      <c r="AA2032" s="62"/>
      <c r="AB2032" s="62"/>
    </row>
    <row r="2033" spans="25:28" x14ac:dyDescent="0.2">
      <c r="Y2033" s="62"/>
      <c r="Z2033" s="62"/>
      <c r="AA2033" s="62"/>
      <c r="AB2033" s="62"/>
    </row>
    <row r="2034" spans="25:28" x14ac:dyDescent="0.2">
      <c r="Y2034" s="62"/>
      <c r="Z2034" s="62"/>
      <c r="AA2034" s="62"/>
      <c r="AB2034" s="62"/>
    </row>
    <row r="2035" spans="25:28" x14ac:dyDescent="0.2">
      <c r="Y2035" s="62"/>
      <c r="Z2035" s="62"/>
      <c r="AA2035" s="62"/>
      <c r="AB2035" s="62"/>
    </row>
    <row r="2036" spans="25:28" x14ac:dyDescent="0.2">
      <c r="Y2036" s="62"/>
      <c r="Z2036" s="62"/>
      <c r="AA2036" s="62"/>
      <c r="AB2036" s="62"/>
    </row>
    <row r="2037" spans="25:28" x14ac:dyDescent="0.2">
      <c r="Y2037" s="62"/>
      <c r="Z2037" s="62"/>
      <c r="AA2037" s="62"/>
      <c r="AB2037" s="62"/>
    </row>
    <row r="2038" spans="25:28" x14ac:dyDescent="0.2">
      <c r="Y2038" s="62"/>
      <c r="Z2038" s="62"/>
      <c r="AA2038" s="62"/>
      <c r="AB2038" s="62"/>
    </row>
    <row r="2039" spans="25:28" x14ac:dyDescent="0.2">
      <c r="Y2039" s="62"/>
      <c r="Z2039" s="62"/>
      <c r="AA2039" s="62"/>
      <c r="AB2039" s="62"/>
    </row>
    <row r="2040" spans="25:28" x14ac:dyDescent="0.2">
      <c r="Y2040" s="62"/>
      <c r="Z2040" s="62"/>
      <c r="AA2040" s="62"/>
      <c r="AB2040" s="62"/>
    </row>
    <row r="2041" spans="25:28" x14ac:dyDescent="0.2">
      <c r="Y2041" s="62"/>
      <c r="Z2041" s="62"/>
      <c r="AA2041" s="62"/>
      <c r="AB2041" s="62"/>
    </row>
    <row r="2042" spans="25:28" x14ac:dyDescent="0.2">
      <c r="Y2042" s="62"/>
      <c r="Z2042" s="62"/>
      <c r="AA2042" s="62"/>
      <c r="AB2042" s="62"/>
    </row>
    <row r="2043" spans="25:28" x14ac:dyDescent="0.2">
      <c r="Y2043" s="62"/>
      <c r="Z2043" s="62"/>
      <c r="AA2043" s="62"/>
      <c r="AB2043" s="62"/>
    </row>
    <row r="2044" spans="25:28" x14ac:dyDescent="0.2">
      <c r="Y2044" s="62"/>
      <c r="Z2044" s="62"/>
      <c r="AA2044" s="62"/>
      <c r="AB2044" s="62"/>
    </row>
    <row r="2045" spans="25:28" x14ac:dyDescent="0.2">
      <c r="Y2045" s="62"/>
      <c r="Z2045" s="62"/>
      <c r="AA2045" s="62"/>
      <c r="AB2045" s="62"/>
    </row>
    <row r="2046" spans="25:28" x14ac:dyDescent="0.2">
      <c r="Y2046" s="62"/>
      <c r="Z2046" s="62"/>
      <c r="AA2046" s="62"/>
      <c r="AB2046" s="62"/>
    </row>
    <row r="2047" spans="25:28" x14ac:dyDescent="0.2">
      <c r="Y2047" s="62"/>
      <c r="Z2047" s="62"/>
      <c r="AA2047" s="62"/>
      <c r="AB2047" s="62"/>
    </row>
    <row r="2048" spans="25:28" x14ac:dyDescent="0.2">
      <c r="Y2048" s="62"/>
      <c r="Z2048" s="62"/>
      <c r="AA2048" s="62"/>
      <c r="AB2048" s="62"/>
    </row>
    <row r="2049" spans="25:28" x14ac:dyDescent="0.2">
      <c r="Y2049" s="62"/>
      <c r="Z2049" s="62"/>
      <c r="AA2049" s="62"/>
      <c r="AB2049" s="62"/>
    </row>
    <row r="2050" spans="25:28" x14ac:dyDescent="0.2">
      <c r="Y2050" s="62"/>
      <c r="Z2050" s="62"/>
      <c r="AA2050" s="62"/>
      <c r="AB2050" s="62"/>
    </row>
    <row r="2051" spans="25:28" x14ac:dyDescent="0.2">
      <c r="Y2051" s="62"/>
      <c r="Z2051" s="62"/>
      <c r="AA2051" s="62"/>
      <c r="AB2051" s="62"/>
    </row>
    <row r="2052" spans="25:28" x14ac:dyDescent="0.2">
      <c r="Y2052" s="62"/>
      <c r="Z2052" s="62"/>
      <c r="AA2052" s="62"/>
      <c r="AB2052" s="62"/>
    </row>
    <row r="2053" spans="25:28" x14ac:dyDescent="0.2">
      <c r="Y2053" s="62"/>
      <c r="Z2053" s="62"/>
      <c r="AA2053" s="62"/>
      <c r="AB2053" s="62"/>
    </row>
    <row r="2054" spans="25:28" x14ac:dyDescent="0.2">
      <c r="Y2054" s="62"/>
      <c r="Z2054" s="62"/>
      <c r="AA2054" s="62"/>
      <c r="AB2054" s="62"/>
    </row>
    <row r="2055" spans="25:28" x14ac:dyDescent="0.2">
      <c r="Y2055" s="62"/>
      <c r="Z2055" s="62"/>
      <c r="AA2055" s="62"/>
      <c r="AB2055" s="62"/>
    </row>
    <row r="2056" spans="25:28" x14ac:dyDescent="0.2">
      <c r="Y2056" s="62"/>
      <c r="Z2056" s="62"/>
      <c r="AA2056" s="62"/>
      <c r="AB2056" s="62"/>
    </row>
    <row r="2057" spans="25:28" x14ac:dyDescent="0.2">
      <c r="Y2057" s="62"/>
      <c r="Z2057" s="62"/>
      <c r="AA2057" s="62"/>
      <c r="AB2057" s="62"/>
    </row>
    <row r="2058" spans="25:28" x14ac:dyDescent="0.2">
      <c r="Y2058" s="62"/>
      <c r="Z2058" s="62"/>
      <c r="AA2058" s="62"/>
      <c r="AB2058" s="62"/>
    </row>
    <row r="2059" spans="25:28" x14ac:dyDescent="0.2">
      <c r="Y2059" s="62"/>
      <c r="Z2059" s="62"/>
      <c r="AA2059" s="62"/>
      <c r="AB2059" s="62"/>
    </row>
    <row r="2060" spans="25:28" x14ac:dyDescent="0.2">
      <c r="Y2060" s="62"/>
      <c r="Z2060" s="62"/>
      <c r="AA2060" s="62"/>
      <c r="AB2060" s="62"/>
    </row>
    <row r="2061" spans="25:28" x14ac:dyDescent="0.2">
      <c r="Y2061" s="62"/>
      <c r="Z2061" s="62"/>
      <c r="AA2061" s="62"/>
      <c r="AB2061" s="62"/>
    </row>
    <row r="2062" spans="25:28" x14ac:dyDescent="0.2">
      <c r="Y2062" s="62"/>
      <c r="Z2062" s="62"/>
      <c r="AA2062" s="62"/>
      <c r="AB2062" s="62"/>
    </row>
    <row r="2063" spans="25:28" x14ac:dyDescent="0.2">
      <c r="Y2063" s="62"/>
      <c r="Z2063" s="62"/>
      <c r="AA2063" s="62"/>
      <c r="AB2063" s="62"/>
    </row>
    <row r="2064" spans="25:28" x14ac:dyDescent="0.2">
      <c r="Y2064" s="62"/>
      <c r="Z2064" s="62"/>
      <c r="AA2064" s="62"/>
      <c r="AB2064" s="62"/>
    </row>
    <row r="2065" spans="25:28" x14ac:dyDescent="0.2">
      <c r="Y2065" s="62"/>
      <c r="Z2065" s="62"/>
      <c r="AA2065" s="62"/>
      <c r="AB2065" s="62"/>
    </row>
    <row r="2066" spans="25:28" x14ac:dyDescent="0.2">
      <c r="Y2066" s="62"/>
      <c r="Z2066" s="62"/>
      <c r="AA2066" s="62"/>
      <c r="AB2066" s="62"/>
    </row>
    <row r="2067" spans="25:28" x14ac:dyDescent="0.2">
      <c r="Y2067" s="62"/>
      <c r="Z2067" s="62"/>
      <c r="AA2067" s="62"/>
      <c r="AB2067" s="62"/>
    </row>
    <row r="2068" spans="25:28" x14ac:dyDescent="0.2">
      <c r="Y2068" s="62"/>
      <c r="Z2068" s="62"/>
      <c r="AA2068" s="62"/>
      <c r="AB2068" s="62"/>
    </row>
    <row r="2069" spans="25:28" x14ac:dyDescent="0.2">
      <c r="Y2069" s="62"/>
      <c r="Z2069" s="62"/>
      <c r="AA2069" s="62"/>
      <c r="AB2069" s="62"/>
    </row>
    <row r="2070" spans="25:28" x14ac:dyDescent="0.2">
      <c r="Y2070" s="62"/>
      <c r="Z2070" s="62"/>
      <c r="AA2070" s="62"/>
      <c r="AB2070" s="62"/>
    </row>
    <row r="2071" spans="25:28" x14ac:dyDescent="0.2">
      <c r="Y2071" s="62"/>
      <c r="Z2071" s="62"/>
      <c r="AA2071" s="62"/>
      <c r="AB2071" s="62"/>
    </row>
    <row r="2072" spans="25:28" x14ac:dyDescent="0.2">
      <c r="Y2072" s="62"/>
      <c r="Z2072" s="62"/>
      <c r="AA2072" s="62"/>
      <c r="AB2072" s="62"/>
    </row>
    <row r="2073" spans="25:28" x14ac:dyDescent="0.2">
      <c r="Y2073" s="62"/>
      <c r="Z2073" s="62"/>
      <c r="AA2073" s="62"/>
      <c r="AB2073" s="62"/>
    </row>
    <row r="2074" spans="25:28" x14ac:dyDescent="0.2">
      <c r="Y2074" s="62"/>
      <c r="Z2074" s="62"/>
      <c r="AA2074" s="62"/>
      <c r="AB2074" s="62"/>
    </row>
    <row r="2075" spans="25:28" x14ac:dyDescent="0.2">
      <c r="Y2075" s="62"/>
      <c r="Z2075" s="62"/>
      <c r="AA2075" s="62"/>
      <c r="AB2075" s="62"/>
    </row>
    <row r="2076" spans="25:28" x14ac:dyDescent="0.2">
      <c r="Y2076" s="62"/>
      <c r="Z2076" s="62"/>
      <c r="AA2076" s="62"/>
      <c r="AB2076" s="62"/>
    </row>
    <row r="2077" spans="25:28" x14ac:dyDescent="0.2">
      <c r="Y2077" s="62"/>
      <c r="Z2077" s="62"/>
      <c r="AA2077" s="62"/>
      <c r="AB2077" s="62"/>
    </row>
    <row r="2078" spans="25:28" x14ac:dyDescent="0.2">
      <c r="Y2078" s="62"/>
      <c r="Z2078" s="62"/>
      <c r="AA2078" s="62"/>
      <c r="AB2078" s="62"/>
    </row>
    <row r="2079" spans="25:28" x14ac:dyDescent="0.2">
      <c r="Y2079" s="62"/>
      <c r="Z2079" s="62"/>
      <c r="AA2079" s="62"/>
      <c r="AB2079" s="62"/>
    </row>
    <row r="2080" spans="25:28" x14ac:dyDescent="0.2">
      <c r="Y2080" s="62"/>
      <c r="Z2080" s="62"/>
      <c r="AA2080" s="62"/>
      <c r="AB2080" s="62"/>
    </row>
    <row r="2081" spans="25:28" x14ac:dyDescent="0.2">
      <c r="Y2081" s="62"/>
      <c r="Z2081" s="62"/>
      <c r="AA2081" s="62"/>
      <c r="AB2081" s="62"/>
    </row>
    <row r="2082" spans="25:28" x14ac:dyDescent="0.2">
      <c r="Y2082" s="62"/>
      <c r="Z2082" s="62"/>
      <c r="AA2082" s="62"/>
      <c r="AB2082" s="62"/>
    </row>
    <row r="2083" spans="25:28" x14ac:dyDescent="0.2">
      <c r="Y2083" s="62"/>
      <c r="Z2083" s="62"/>
      <c r="AA2083" s="62"/>
      <c r="AB2083" s="62"/>
    </row>
    <row r="2084" spans="25:28" x14ac:dyDescent="0.2">
      <c r="Y2084" s="62"/>
      <c r="Z2084" s="62"/>
      <c r="AA2084" s="62"/>
      <c r="AB2084" s="62"/>
    </row>
    <row r="2085" spans="25:28" x14ac:dyDescent="0.2">
      <c r="Y2085" s="62"/>
      <c r="Z2085" s="62"/>
      <c r="AA2085" s="62"/>
      <c r="AB2085" s="62"/>
    </row>
    <row r="2086" spans="25:28" x14ac:dyDescent="0.2">
      <c r="Y2086" s="62"/>
      <c r="Z2086" s="62"/>
      <c r="AA2086" s="62"/>
      <c r="AB2086" s="62"/>
    </row>
    <row r="2087" spans="25:28" x14ac:dyDescent="0.2">
      <c r="Y2087" s="62"/>
      <c r="Z2087" s="62"/>
      <c r="AA2087" s="62"/>
      <c r="AB2087" s="62"/>
    </row>
    <row r="2088" spans="25:28" x14ac:dyDescent="0.2">
      <c r="Y2088" s="62"/>
      <c r="Z2088" s="62"/>
      <c r="AA2088" s="62"/>
      <c r="AB2088" s="62"/>
    </row>
    <row r="2089" spans="25:28" x14ac:dyDescent="0.2">
      <c r="Y2089" s="62"/>
      <c r="Z2089" s="62"/>
      <c r="AA2089" s="62"/>
      <c r="AB2089" s="62"/>
    </row>
    <row r="2090" spans="25:28" x14ac:dyDescent="0.2">
      <c r="Y2090" s="62"/>
      <c r="Z2090" s="62"/>
      <c r="AA2090" s="62"/>
      <c r="AB2090" s="62"/>
    </row>
    <row r="2091" spans="25:28" x14ac:dyDescent="0.2">
      <c r="Y2091" s="62"/>
      <c r="Z2091" s="62"/>
      <c r="AA2091" s="62"/>
      <c r="AB2091" s="62"/>
    </row>
    <row r="2092" spans="25:28" x14ac:dyDescent="0.2">
      <c r="Y2092" s="62"/>
      <c r="Z2092" s="62"/>
      <c r="AA2092" s="62"/>
      <c r="AB2092" s="62"/>
    </row>
    <row r="2093" spans="25:28" x14ac:dyDescent="0.2">
      <c r="Y2093" s="62"/>
      <c r="Z2093" s="62"/>
      <c r="AA2093" s="62"/>
      <c r="AB2093" s="62"/>
    </row>
    <row r="2094" spans="25:28" x14ac:dyDescent="0.2">
      <c r="Y2094" s="62"/>
      <c r="Z2094" s="62"/>
      <c r="AA2094" s="62"/>
      <c r="AB2094" s="62"/>
    </row>
    <row r="2095" spans="25:28" x14ac:dyDescent="0.2">
      <c r="Y2095" s="62"/>
      <c r="Z2095" s="62"/>
      <c r="AA2095" s="62"/>
      <c r="AB2095" s="62"/>
    </row>
    <row r="2096" spans="25:28" x14ac:dyDescent="0.2">
      <c r="Y2096" s="62"/>
      <c r="Z2096" s="62"/>
      <c r="AA2096" s="62"/>
      <c r="AB2096" s="62"/>
    </row>
    <row r="2097" spans="25:28" x14ac:dyDescent="0.2">
      <c r="Y2097" s="62"/>
      <c r="Z2097" s="62"/>
      <c r="AA2097" s="62"/>
      <c r="AB2097" s="62"/>
    </row>
    <row r="2098" spans="25:28" x14ac:dyDescent="0.2">
      <c r="Y2098" s="62"/>
      <c r="Z2098" s="62"/>
      <c r="AA2098" s="62"/>
      <c r="AB2098" s="62"/>
    </row>
    <row r="2099" spans="25:28" x14ac:dyDescent="0.2">
      <c r="Y2099" s="62"/>
      <c r="Z2099" s="62"/>
      <c r="AA2099" s="62"/>
      <c r="AB2099" s="62"/>
    </row>
    <row r="2100" spans="25:28" x14ac:dyDescent="0.2">
      <c r="Y2100" s="62"/>
      <c r="Z2100" s="62"/>
      <c r="AA2100" s="62"/>
      <c r="AB2100" s="62"/>
    </row>
    <row r="2101" spans="25:28" x14ac:dyDescent="0.2">
      <c r="Y2101" s="62"/>
      <c r="Z2101" s="62"/>
      <c r="AA2101" s="62"/>
      <c r="AB2101" s="62"/>
    </row>
    <row r="2102" spans="25:28" x14ac:dyDescent="0.2">
      <c r="Y2102" s="62"/>
      <c r="Z2102" s="62"/>
      <c r="AA2102" s="62"/>
      <c r="AB2102" s="62"/>
    </row>
    <row r="2103" spans="25:28" x14ac:dyDescent="0.2">
      <c r="Y2103" s="62"/>
      <c r="Z2103" s="62"/>
      <c r="AA2103" s="62"/>
      <c r="AB2103" s="62"/>
    </row>
    <row r="2104" spans="25:28" x14ac:dyDescent="0.2">
      <c r="Y2104" s="62"/>
      <c r="Z2104" s="62"/>
      <c r="AA2104" s="62"/>
      <c r="AB2104" s="62"/>
    </row>
    <row r="2105" spans="25:28" x14ac:dyDescent="0.2">
      <c r="Y2105" s="62"/>
      <c r="Z2105" s="62"/>
      <c r="AA2105" s="62"/>
      <c r="AB2105" s="62"/>
    </row>
    <row r="2106" spans="25:28" x14ac:dyDescent="0.2">
      <c r="Y2106" s="62"/>
      <c r="Z2106" s="62"/>
      <c r="AA2106" s="62"/>
      <c r="AB2106" s="62"/>
    </row>
    <row r="2107" spans="25:28" x14ac:dyDescent="0.2">
      <c r="Y2107" s="62"/>
      <c r="Z2107" s="62"/>
      <c r="AA2107" s="62"/>
      <c r="AB2107" s="62"/>
    </row>
    <row r="2108" spans="25:28" x14ac:dyDescent="0.2">
      <c r="Y2108" s="62"/>
      <c r="Z2108" s="62"/>
      <c r="AA2108" s="62"/>
      <c r="AB2108" s="62"/>
    </row>
    <row r="2109" spans="25:28" x14ac:dyDescent="0.2">
      <c r="Y2109" s="62"/>
      <c r="Z2109" s="62"/>
      <c r="AA2109" s="62"/>
      <c r="AB2109" s="62"/>
    </row>
    <row r="2110" spans="25:28" x14ac:dyDescent="0.2">
      <c r="Y2110" s="62"/>
      <c r="Z2110" s="62"/>
      <c r="AA2110" s="62"/>
      <c r="AB2110" s="62"/>
    </row>
    <row r="2111" spans="25:28" x14ac:dyDescent="0.2">
      <c r="Y2111" s="62"/>
      <c r="Z2111" s="62"/>
      <c r="AA2111" s="62"/>
      <c r="AB2111" s="62"/>
    </row>
    <row r="2112" spans="25:28" x14ac:dyDescent="0.2">
      <c r="Y2112" s="62"/>
      <c r="Z2112" s="62"/>
      <c r="AA2112" s="62"/>
      <c r="AB2112" s="62"/>
    </row>
    <row r="2113" spans="25:28" x14ac:dyDescent="0.2">
      <c r="Y2113" s="62"/>
      <c r="Z2113" s="62"/>
      <c r="AA2113" s="62"/>
      <c r="AB2113" s="62"/>
    </row>
    <row r="2114" spans="25:28" x14ac:dyDescent="0.2">
      <c r="Y2114" s="62"/>
      <c r="Z2114" s="62"/>
      <c r="AA2114" s="62"/>
      <c r="AB2114" s="62"/>
    </row>
    <row r="2115" spans="25:28" x14ac:dyDescent="0.2">
      <c r="Y2115" s="62"/>
      <c r="Z2115" s="62"/>
      <c r="AA2115" s="62"/>
      <c r="AB2115" s="62"/>
    </row>
    <row r="2116" spans="25:28" x14ac:dyDescent="0.2">
      <c r="Y2116" s="62"/>
      <c r="Z2116" s="62"/>
      <c r="AA2116" s="62"/>
      <c r="AB2116" s="62"/>
    </row>
    <row r="2117" spans="25:28" x14ac:dyDescent="0.2">
      <c r="Y2117" s="62"/>
      <c r="Z2117" s="62"/>
      <c r="AA2117" s="62"/>
      <c r="AB2117" s="62"/>
    </row>
    <row r="2118" spans="25:28" x14ac:dyDescent="0.2">
      <c r="Y2118" s="62"/>
      <c r="Z2118" s="62"/>
      <c r="AA2118" s="62"/>
      <c r="AB2118" s="62"/>
    </row>
    <row r="2119" spans="25:28" x14ac:dyDescent="0.2">
      <c r="Y2119" s="62"/>
      <c r="Z2119" s="62"/>
      <c r="AA2119" s="62"/>
      <c r="AB2119" s="62"/>
    </row>
    <row r="2120" spans="25:28" x14ac:dyDescent="0.2">
      <c r="Y2120" s="62"/>
      <c r="Z2120" s="62"/>
      <c r="AA2120" s="62"/>
      <c r="AB2120" s="62"/>
    </row>
    <row r="2121" spans="25:28" x14ac:dyDescent="0.2">
      <c r="Y2121" s="62"/>
      <c r="Z2121" s="62"/>
      <c r="AA2121" s="62"/>
      <c r="AB2121" s="62"/>
    </row>
    <row r="2122" spans="25:28" x14ac:dyDescent="0.2">
      <c r="Y2122" s="62"/>
      <c r="Z2122" s="62"/>
      <c r="AA2122" s="62"/>
      <c r="AB2122" s="62"/>
    </row>
    <row r="2123" spans="25:28" x14ac:dyDescent="0.2">
      <c r="Y2123" s="62"/>
      <c r="Z2123" s="62"/>
      <c r="AA2123" s="62"/>
      <c r="AB2123" s="62"/>
    </row>
    <row r="2124" spans="25:28" x14ac:dyDescent="0.2">
      <c r="Y2124" s="62"/>
      <c r="Z2124" s="62"/>
      <c r="AA2124" s="62"/>
      <c r="AB2124" s="62"/>
    </row>
    <row r="2125" spans="25:28" x14ac:dyDescent="0.2">
      <c r="Y2125" s="62"/>
      <c r="Z2125" s="62"/>
      <c r="AA2125" s="62"/>
      <c r="AB2125" s="62"/>
    </row>
    <row r="2126" spans="25:28" x14ac:dyDescent="0.2">
      <c r="Y2126" s="62"/>
      <c r="Z2126" s="62"/>
      <c r="AA2126" s="62"/>
      <c r="AB2126" s="62"/>
    </row>
    <row r="2127" spans="25:28" x14ac:dyDescent="0.2">
      <c r="Y2127" s="62"/>
      <c r="Z2127" s="62"/>
      <c r="AA2127" s="62"/>
      <c r="AB2127" s="62"/>
    </row>
    <row r="2128" spans="25:28" x14ac:dyDescent="0.2">
      <c r="Y2128" s="62"/>
      <c r="Z2128" s="62"/>
      <c r="AA2128" s="62"/>
      <c r="AB2128" s="62"/>
    </row>
    <row r="2129" spans="25:28" x14ac:dyDescent="0.2">
      <c r="Y2129" s="62"/>
      <c r="Z2129" s="62"/>
      <c r="AA2129" s="62"/>
      <c r="AB2129" s="62"/>
    </row>
    <row r="2130" spans="25:28" x14ac:dyDescent="0.2">
      <c r="Y2130" s="62"/>
      <c r="Z2130" s="62"/>
      <c r="AA2130" s="62"/>
      <c r="AB2130" s="62"/>
    </row>
    <row r="2131" spans="25:28" x14ac:dyDescent="0.2">
      <c r="Y2131" s="62"/>
      <c r="Z2131" s="62"/>
      <c r="AA2131" s="62"/>
      <c r="AB2131" s="62"/>
    </row>
    <row r="2132" spans="25:28" x14ac:dyDescent="0.2">
      <c r="Y2132" s="62"/>
      <c r="Z2132" s="62"/>
      <c r="AA2132" s="62"/>
      <c r="AB2132" s="62"/>
    </row>
    <row r="2133" spans="25:28" x14ac:dyDescent="0.2">
      <c r="Y2133" s="62"/>
      <c r="Z2133" s="62"/>
      <c r="AA2133" s="62"/>
      <c r="AB2133" s="62"/>
    </row>
    <row r="2134" spans="25:28" x14ac:dyDescent="0.2">
      <c r="Y2134" s="62"/>
      <c r="Z2134" s="62"/>
      <c r="AA2134" s="62"/>
      <c r="AB2134" s="62"/>
    </row>
    <row r="2135" spans="25:28" x14ac:dyDescent="0.2">
      <c r="Y2135" s="62"/>
      <c r="Z2135" s="62"/>
      <c r="AA2135" s="62"/>
      <c r="AB2135" s="62"/>
    </row>
    <row r="2136" spans="25:28" x14ac:dyDescent="0.2">
      <c r="Y2136" s="62"/>
      <c r="Z2136" s="62"/>
      <c r="AA2136" s="62"/>
      <c r="AB2136" s="62"/>
    </row>
    <row r="2137" spans="25:28" x14ac:dyDescent="0.2">
      <c r="Y2137" s="62"/>
      <c r="Z2137" s="62"/>
      <c r="AA2137" s="62"/>
      <c r="AB2137" s="62"/>
    </row>
    <row r="2138" spans="25:28" x14ac:dyDescent="0.2">
      <c r="Y2138" s="62"/>
      <c r="Z2138" s="62"/>
      <c r="AA2138" s="62"/>
      <c r="AB2138" s="62"/>
    </row>
    <row r="2139" spans="25:28" x14ac:dyDescent="0.2">
      <c r="Y2139" s="62"/>
      <c r="Z2139" s="62"/>
      <c r="AA2139" s="62"/>
      <c r="AB2139" s="62"/>
    </row>
    <row r="2140" spans="25:28" x14ac:dyDescent="0.2">
      <c r="Y2140" s="62"/>
      <c r="Z2140" s="62"/>
      <c r="AA2140" s="62"/>
      <c r="AB2140" s="62"/>
    </row>
    <row r="2141" spans="25:28" x14ac:dyDescent="0.2">
      <c r="Y2141" s="62"/>
      <c r="Z2141" s="62"/>
      <c r="AA2141" s="62"/>
      <c r="AB2141" s="62"/>
    </row>
    <row r="2142" spans="25:28" x14ac:dyDescent="0.2">
      <c r="Y2142" s="62"/>
      <c r="Z2142" s="62"/>
      <c r="AA2142" s="62"/>
      <c r="AB2142" s="62"/>
    </row>
    <row r="2143" spans="25:28" x14ac:dyDescent="0.2">
      <c r="Y2143" s="62"/>
      <c r="Z2143" s="62"/>
      <c r="AA2143" s="62"/>
      <c r="AB2143" s="62"/>
    </row>
    <row r="2144" spans="25:28" x14ac:dyDescent="0.2">
      <c r="Y2144" s="62"/>
      <c r="Z2144" s="62"/>
      <c r="AA2144" s="62"/>
      <c r="AB2144" s="62"/>
    </row>
    <row r="2145" spans="25:28" x14ac:dyDescent="0.2">
      <c r="Y2145" s="62"/>
      <c r="Z2145" s="62"/>
      <c r="AA2145" s="62"/>
      <c r="AB2145" s="62"/>
    </row>
    <row r="2146" spans="25:28" x14ac:dyDescent="0.2">
      <c r="Y2146" s="62"/>
      <c r="Z2146" s="62"/>
      <c r="AA2146" s="62"/>
      <c r="AB2146" s="62"/>
    </row>
    <row r="2147" spans="25:28" x14ac:dyDescent="0.2">
      <c r="Y2147" s="62"/>
      <c r="Z2147" s="62"/>
      <c r="AA2147" s="62"/>
      <c r="AB2147" s="62"/>
    </row>
    <row r="2148" spans="25:28" x14ac:dyDescent="0.2">
      <c r="Y2148" s="62"/>
      <c r="Z2148" s="62"/>
      <c r="AA2148" s="62"/>
      <c r="AB2148" s="62"/>
    </row>
    <row r="2149" spans="25:28" x14ac:dyDescent="0.2">
      <c r="Y2149" s="62"/>
      <c r="Z2149" s="62"/>
      <c r="AA2149" s="62"/>
      <c r="AB2149" s="62"/>
    </row>
    <row r="2150" spans="25:28" x14ac:dyDescent="0.2">
      <c r="Y2150" s="62"/>
      <c r="Z2150" s="62"/>
      <c r="AA2150" s="62"/>
      <c r="AB2150" s="62"/>
    </row>
    <row r="2151" spans="25:28" x14ac:dyDescent="0.2">
      <c r="Y2151" s="62"/>
      <c r="Z2151" s="62"/>
      <c r="AA2151" s="62"/>
      <c r="AB2151" s="62"/>
    </row>
    <row r="2152" spans="25:28" x14ac:dyDescent="0.2">
      <c r="Y2152" s="62"/>
      <c r="Z2152" s="62"/>
      <c r="AA2152" s="62"/>
      <c r="AB2152" s="62"/>
    </row>
    <row r="2153" spans="25:28" x14ac:dyDescent="0.2">
      <c r="Y2153" s="62"/>
      <c r="Z2153" s="62"/>
      <c r="AA2153" s="62"/>
      <c r="AB2153" s="62"/>
    </row>
    <row r="2154" spans="25:28" x14ac:dyDescent="0.2">
      <c r="Y2154" s="62"/>
      <c r="Z2154" s="62"/>
      <c r="AA2154" s="62"/>
      <c r="AB2154" s="62"/>
    </row>
    <row r="2155" spans="25:28" x14ac:dyDescent="0.2">
      <c r="Y2155" s="62"/>
      <c r="Z2155" s="62"/>
      <c r="AA2155" s="62"/>
      <c r="AB2155" s="62"/>
    </row>
    <row r="2156" spans="25:28" x14ac:dyDescent="0.2">
      <c r="Y2156" s="62"/>
      <c r="Z2156" s="62"/>
      <c r="AA2156" s="62"/>
      <c r="AB2156" s="62"/>
    </row>
    <row r="2157" spans="25:28" x14ac:dyDescent="0.2">
      <c r="Y2157" s="62"/>
      <c r="Z2157" s="62"/>
      <c r="AA2157" s="62"/>
      <c r="AB2157" s="62"/>
    </row>
    <row r="2158" spans="25:28" x14ac:dyDescent="0.2">
      <c r="Y2158" s="62"/>
      <c r="Z2158" s="62"/>
      <c r="AA2158" s="62"/>
      <c r="AB2158" s="62"/>
    </row>
    <row r="2159" spans="25:28" x14ac:dyDescent="0.2">
      <c r="Y2159" s="62"/>
      <c r="Z2159" s="62"/>
      <c r="AA2159" s="62"/>
      <c r="AB2159" s="62"/>
    </row>
    <row r="2160" spans="25:28" x14ac:dyDescent="0.2">
      <c r="Y2160" s="62"/>
      <c r="Z2160" s="62"/>
      <c r="AA2160" s="62"/>
      <c r="AB2160" s="62"/>
    </row>
    <row r="2161" spans="25:28" x14ac:dyDescent="0.2">
      <c r="Y2161" s="62"/>
      <c r="Z2161" s="62"/>
      <c r="AA2161" s="62"/>
      <c r="AB2161" s="62"/>
    </row>
    <row r="2162" spans="25:28" x14ac:dyDescent="0.2">
      <c r="Y2162" s="62"/>
      <c r="Z2162" s="62"/>
      <c r="AA2162" s="62"/>
      <c r="AB2162" s="62"/>
    </row>
    <row r="2163" spans="25:28" x14ac:dyDescent="0.2">
      <c r="Y2163" s="62"/>
      <c r="Z2163" s="62"/>
      <c r="AA2163" s="62"/>
      <c r="AB2163" s="62"/>
    </row>
    <row r="2164" spans="25:28" x14ac:dyDescent="0.2">
      <c r="Y2164" s="62"/>
      <c r="Z2164" s="62"/>
      <c r="AA2164" s="62"/>
      <c r="AB2164" s="62"/>
    </row>
    <row r="2165" spans="25:28" x14ac:dyDescent="0.2">
      <c r="Y2165" s="62"/>
      <c r="Z2165" s="62"/>
      <c r="AA2165" s="62"/>
      <c r="AB2165" s="62"/>
    </row>
    <row r="2166" spans="25:28" x14ac:dyDescent="0.2">
      <c r="Y2166" s="62"/>
      <c r="Z2166" s="62"/>
      <c r="AA2166" s="62"/>
      <c r="AB2166" s="62"/>
    </row>
    <row r="2167" spans="25:28" x14ac:dyDescent="0.2">
      <c r="Y2167" s="62"/>
      <c r="Z2167" s="62"/>
      <c r="AA2167" s="62"/>
      <c r="AB2167" s="62"/>
    </row>
    <row r="2168" spans="25:28" x14ac:dyDescent="0.2">
      <c r="Y2168" s="62"/>
      <c r="Z2168" s="62"/>
      <c r="AA2168" s="62"/>
      <c r="AB2168" s="62"/>
    </row>
    <row r="2169" spans="25:28" x14ac:dyDescent="0.2">
      <c r="Y2169" s="62"/>
      <c r="Z2169" s="62"/>
      <c r="AA2169" s="62"/>
      <c r="AB2169" s="62"/>
    </row>
    <row r="2170" spans="25:28" x14ac:dyDescent="0.2">
      <c r="Y2170" s="62"/>
      <c r="Z2170" s="62"/>
      <c r="AA2170" s="62"/>
      <c r="AB2170" s="62"/>
    </row>
    <row r="2171" spans="25:28" x14ac:dyDescent="0.2">
      <c r="Y2171" s="62"/>
      <c r="Z2171" s="62"/>
      <c r="AA2171" s="62"/>
      <c r="AB2171" s="62"/>
    </row>
    <row r="2172" spans="25:28" x14ac:dyDescent="0.2">
      <c r="Y2172" s="62"/>
      <c r="Z2172" s="62"/>
      <c r="AA2172" s="62"/>
      <c r="AB2172" s="62"/>
    </row>
    <row r="2173" spans="25:28" x14ac:dyDescent="0.2">
      <c r="Y2173" s="62"/>
      <c r="Z2173" s="62"/>
      <c r="AA2173" s="62"/>
      <c r="AB2173" s="62"/>
    </row>
    <row r="2174" spans="25:28" x14ac:dyDescent="0.2">
      <c r="Y2174" s="62"/>
      <c r="Z2174" s="62"/>
      <c r="AA2174" s="62"/>
      <c r="AB2174" s="62"/>
    </row>
    <row r="2175" spans="25:28" x14ac:dyDescent="0.2">
      <c r="Y2175" s="62"/>
      <c r="Z2175" s="62"/>
      <c r="AA2175" s="62"/>
      <c r="AB2175" s="62"/>
    </row>
    <row r="2176" spans="25:28" x14ac:dyDescent="0.2">
      <c r="Y2176" s="62"/>
      <c r="Z2176" s="62"/>
      <c r="AA2176" s="62"/>
      <c r="AB2176" s="62"/>
    </row>
    <row r="2177" spans="25:28" x14ac:dyDescent="0.2">
      <c r="Y2177" s="62"/>
      <c r="Z2177" s="62"/>
      <c r="AA2177" s="62"/>
      <c r="AB2177" s="62"/>
    </row>
    <row r="2178" spans="25:28" x14ac:dyDescent="0.2">
      <c r="Y2178" s="62"/>
      <c r="Z2178" s="62"/>
      <c r="AA2178" s="62"/>
      <c r="AB2178" s="62"/>
    </row>
    <row r="2179" spans="25:28" x14ac:dyDescent="0.2">
      <c r="Y2179" s="62"/>
      <c r="Z2179" s="62"/>
      <c r="AA2179" s="62"/>
      <c r="AB2179" s="62"/>
    </row>
    <row r="2180" spans="25:28" x14ac:dyDescent="0.2">
      <c r="Y2180" s="62"/>
      <c r="Z2180" s="62"/>
      <c r="AA2180" s="62"/>
      <c r="AB2180" s="62"/>
    </row>
    <row r="2181" spans="25:28" x14ac:dyDescent="0.2">
      <c r="Y2181" s="62"/>
      <c r="Z2181" s="62"/>
      <c r="AA2181" s="62"/>
      <c r="AB2181" s="62"/>
    </row>
    <row r="2182" spans="25:28" x14ac:dyDescent="0.2">
      <c r="Y2182" s="62"/>
      <c r="Z2182" s="62"/>
      <c r="AA2182" s="62"/>
      <c r="AB2182" s="62"/>
    </row>
    <row r="2183" spans="25:28" x14ac:dyDescent="0.2">
      <c r="Y2183" s="62"/>
      <c r="Z2183" s="62"/>
      <c r="AA2183" s="62"/>
      <c r="AB2183" s="62"/>
    </row>
    <row r="2184" spans="25:28" x14ac:dyDescent="0.2">
      <c r="Y2184" s="62"/>
      <c r="Z2184" s="62"/>
      <c r="AA2184" s="62"/>
      <c r="AB2184" s="62"/>
    </row>
    <row r="2185" spans="25:28" x14ac:dyDescent="0.2">
      <c r="Y2185" s="62"/>
      <c r="Z2185" s="62"/>
      <c r="AA2185" s="62"/>
      <c r="AB2185" s="62"/>
    </row>
    <row r="2186" spans="25:28" x14ac:dyDescent="0.2">
      <c r="Y2186" s="62"/>
      <c r="Z2186" s="62"/>
      <c r="AA2186" s="62"/>
      <c r="AB2186" s="62"/>
    </row>
    <row r="2187" spans="25:28" x14ac:dyDescent="0.2">
      <c r="Y2187" s="62"/>
      <c r="Z2187" s="62"/>
      <c r="AA2187" s="62"/>
      <c r="AB2187" s="62"/>
    </row>
    <row r="2188" spans="25:28" x14ac:dyDescent="0.2">
      <c r="Y2188" s="62"/>
      <c r="Z2188" s="62"/>
      <c r="AA2188" s="62"/>
      <c r="AB2188" s="62"/>
    </row>
    <row r="2189" spans="25:28" x14ac:dyDescent="0.2">
      <c r="Y2189" s="62"/>
      <c r="Z2189" s="62"/>
      <c r="AA2189" s="62"/>
      <c r="AB2189" s="62"/>
    </row>
    <row r="2190" spans="25:28" x14ac:dyDescent="0.2">
      <c r="Y2190" s="62"/>
      <c r="Z2190" s="62"/>
      <c r="AA2190" s="62"/>
      <c r="AB2190" s="62"/>
    </row>
    <row r="2191" spans="25:28" x14ac:dyDescent="0.2">
      <c r="Y2191" s="62"/>
      <c r="Z2191" s="62"/>
      <c r="AA2191" s="62"/>
      <c r="AB2191" s="62"/>
    </row>
    <row r="2192" spans="25:28" x14ac:dyDescent="0.2">
      <c r="Y2192" s="62"/>
      <c r="Z2192" s="62"/>
      <c r="AA2192" s="62"/>
      <c r="AB2192" s="62"/>
    </row>
    <row r="2193" spans="25:28" x14ac:dyDescent="0.2">
      <c r="Y2193" s="62"/>
      <c r="Z2193" s="62"/>
      <c r="AA2193" s="62"/>
      <c r="AB2193" s="62"/>
    </row>
    <row r="2194" spans="25:28" x14ac:dyDescent="0.2">
      <c r="Y2194" s="62"/>
      <c r="Z2194" s="62"/>
      <c r="AA2194" s="62"/>
      <c r="AB2194" s="62"/>
    </row>
    <row r="2195" spans="25:28" x14ac:dyDescent="0.2">
      <c r="Y2195" s="62"/>
      <c r="Z2195" s="62"/>
      <c r="AA2195" s="62"/>
      <c r="AB2195" s="62"/>
    </row>
    <row r="2196" spans="25:28" x14ac:dyDescent="0.2">
      <c r="Y2196" s="62"/>
      <c r="Z2196" s="62"/>
      <c r="AA2196" s="62"/>
      <c r="AB2196" s="62"/>
    </row>
    <row r="2197" spans="25:28" x14ac:dyDescent="0.2">
      <c r="Y2197" s="62"/>
      <c r="Z2197" s="62"/>
      <c r="AA2197" s="62"/>
      <c r="AB2197" s="62"/>
    </row>
    <row r="2198" spans="25:28" x14ac:dyDescent="0.2">
      <c r="Y2198" s="62"/>
      <c r="Z2198" s="62"/>
      <c r="AA2198" s="62"/>
      <c r="AB2198" s="62"/>
    </row>
    <row r="2199" spans="25:28" x14ac:dyDescent="0.2">
      <c r="Y2199" s="62"/>
      <c r="Z2199" s="62"/>
      <c r="AA2199" s="62"/>
      <c r="AB2199" s="62"/>
    </row>
    <row r="2200" spans="25:28" x14ac:dyDescent="0.2">
      <c r="Y2200" s="62"/>
      <c r="Z2200" s="62"/>
      <c r="AA2200" s="62"/>
      <c r="AB2200" s="62"/>
    </row>
    <row r="2201" spans="25:28" x14ac:dyDescent="0.2">
      <c r="Y2201" s="62"/>
      <c r="Z2201" s="62"/>
      <c r="AA2201" s="62"/>
      <c r="AB2201" s="62"/>
    </row>
    <row r="2202" spans="25:28" x14ac:dyDescent="0.2">
      <c r="Y2202" s="62"/>
      <c r="Z2202" s="62"/>
      <c r="AA2202" s="62"/>
      <c r="AB2202" s="62"/>
    </row>
    <row r="2203" spans="25:28" x14ac:dyDescent="0.2">
      <c r="Y2203" s="62"/>
      <c r="Z2203" s="62"/>
      <c r="AA2203" s="62"/>
      <c r="AB2203" s="62"/>
    </row>
    <row r="2204" spans="25:28" x14ac:dyDescent="0.2">
      <c r="Y2204" s="62"/>
      <c r="Z2204" s="62"/>
      <c r="AA2204" s="62"/>
      <c r="AB2204" s="62"/>
    </row>
    <row r="2205" spans="25:28" x14ac:dyDescent="0.2">
      <c r="Y2205" s="62"/>
      <c r="Z2205" s="62"/>
      <c r="AA2205" s="62"/>
      <c r="AB2205" s="62"/>
    </row>
    <row r="2206" spans="25:28" x14ac:dyDescent="0.2">
      <c r="Y2206" s="62"/>
      <c r="Z2206" s="62"/>
      <c r="AA2206" s="62"/>
      <c r="AB2206" s="62"/>
    </row>
    <row r="2207" spans="25:28" x14ac:dyDescent="0.2">
      <c r="Y2207" s="62"/>
      <c r="Z2207" s="62"/>
      <c r="AA2207" s="62"/>
      <c r="AB2207" s="62"/>
    </row>
    <row r="2208" spans="25:28" x14ac:dyDescent="0.2">
      <c r="Y2208" s="62"/>
      <c r="Z2208" s="62"/>
      <c r="AA2208" s="62"/>
      <c r="AB2208" s="62"/>
    </row>
    <row r="2209" spans="25:28" x14ac:dyDescent="0.2">
      <c r="Y2209" s="62"/>
      <c r="Z2209" s="62"/>
      <c r="AA2209" s="62"/>
      <c r="AB2209" s="62"/>
    </row>
    <row r="2210" spans="25:28" x14ac:dyDescent="0.2">
      <c r="Y2210" s="62"/>
      <c r="Z2210" s="62"/>
      <c r="AA2210" s="62"/>
      <c r="AB2210" s="62"/>
    </row>
    <row r="2211" spans="25:28" x14ac:dyDescent="0.2">
      <c r="Y2211" s="62"/>
      <c r="Z2211" s="62"/>
      <c r="AA2211" s="62"/>
      <c r="AB2211" s="62"/>
    </row>
    <row r="2212" spans="25:28" x14ac:dyDescent="0.2">
      <c r="Y2212" s="62"/>
      <c r="Z2212" s="62"/>
      <c r="AA2212" s="62"/>
      <c r="AB2212" s="62"/>
    </row>
    <row r="2213" spans="25:28" x14ac:dyDescent="0.2">
      <c r="Y2213" s="62"/>
      <c r="Z2213" s="62"/>
      <c r="AA2213" s="62"/>
      <c r="AB2213" s="62"/>
    </row>
    <row r="2214" spans="25:28" x14ac:dyDescent="0.2">
      <c r="Y2214" s="62"/>
      <c r="Z2214" s="62"/>
      <c r="AA2214" s="62"/>
      <c r="AB2214" s="62"/>
    </row>
    <row r="2215" spans="25:28" x14ac:dyDescent="0.2">
      <c r="Y2215" s="62"/>
      <c r="Z2215" s="62"/>
      <c r="AA2215" s="62"/>
      <c r="AB2215" s="62"/>
    </row>
    <row r="2216" spans="25:28" x14ac:dyDescent="0.2">
      <c r="Y2216" s="62"/>
      <c r="Z2216" s="62"/>
      <c r="AA2216" s="62"/>
      <c r="AB2216" s="62"/>
    </row>
    <row r="2217" spans="25:28" x14ac:dyDescent="0.2">
      <c r="Y2217" s="62"/>
      <c r="Z2217" s="62"/>
      <c r="AA2217" s="62"/>
      <c r="AB2217" s="62"/>
    </row>
    <row r="2218" spans="25:28" x14ac:dyDescent="0.2">
      <c r="Y2218" s="62"/>
      <c r="Z2218" s="62"/>
      <c r="AA2218" s="62"/>
      <c r="AB2218" s="62"/>
    </row>
    <row r="2219" spans="25:28" x14ac:dyDescent="0.2">
      <c r="Y2219" s="62"/>
      <c r="Z2219" s="62"/>
      <c r="AA2219" s="62"/>
      <c r="AB2219" s="62"/>
    </row>
    <row r="2220" spans="25:28" x14ac:dyDescent="0.2">
      <c r="Y2220" s="62"/>
      <c r="Z2220" s="62"/>
      <c r="AA2220" s="62"/>
      <c r="AB2220" s="62"/>
    </row>
    <row r="2221" spans="25:28" x14ac:dyDescent="0.2">
      <c r="Y2221" s="62"/>
      <c r="Z2221" s="62"/>
      <c r="AA2221" s="62"/>
      <c r="AB2221" s="62"/>
    </row>
    <row r="2222" spans="25:28" x14ac:dyDescent="0.2">
      <c r="Y2222" s="62"/>
      <c r="Z2222" s="62"/>
      <c r="AA2222" s="62"/>
      <c r="AB2222" s="62"/>
    </row>
    <row r="2223" spans="25:28" x14ac:dyDescent="0.2">
      <c r="Y2223" s="62"/>
      <c r="Z2223" s="62"/>
      <c r="AA2223" s="62"/>
      <c r="AB2223" s="62"/>
    </row>
    <row r="2224" spans="25:28" x14ac:dyDescent="0.2">
      <c r="Y2224" s="62"/>
      <c r="Z2224" s="62"/>
      <c r="AA2224" s="62"/>
      <c r="AB2224" s="62"/>
    </row>
    <row r="2225" spans="25:28" x14ac:dyDescent="0.2">
      <c r="Y2225" s="62"/>
      <c r="Z2225" s="62"/>
      <c r="AA2225" s="62"/>
      <c r="AB2225" s="62"/>
    </row>
    <row r="2226" spans="25:28" x14ac:dyDescent="0.2">
      <c r="Y2226" s="62"/>
      <c r="Z2226" s="62"/>
      <c r="AA2226" s="62"/>
      <c r="AB2226" s="62"/>
    </row>
    <row r="2227" spans="25:28" x14ac:dyDescent="0.2">
      <c r="Y2227" s="62"/>
      <c r="Z2227" s="62"/>
      <c r="AA2227" s="62"/>
      <c r="AB2227" s="62"/>
    </row>
    <row r="2228" spans="25:28" x14ac:dyDescent="0.2">
      <c r="Y2228" s="62"/>
      <c r="Z2228" s="62"/>
      <c r="AA2228" s="62"/>
      <c r="AB2228" s="62"/>
    </row>
    <row r="2229" spans="25:28" x14ac:dyDescent="0.2">
      <c r="Y2229" s="62"/>
      <c r="Z2229" s="62"/>
      <c r="AA2229" s="62"/>
      <c r="AB2229" s="62"/>
    </row>
    <row r="2230" spans="25:28" x14ac:dyDescent="0.2">
      <c r="Y2230" s="62"/>
      <c r="Z2230" s="62"/>
      <c r="AA2230" s="62"/>
      <c r="AB2230" s="62"/>
    </row>
    <row r="2231" spans="25:28" x14ac:dyDescent="0.2">
      <c r="Y2231" s="62"/>
      <c r="Z2231" s="62"/>
      <c r="AA2231" s="62"/>
      <c r="AB2231" s="62"/>
    </row>
    <row r="2232" spans="25:28" x14ac:dyDescent="0.2">
      <c r="Y2232" s="62"/>
      <c r="Z2232" s="62"/>
      <c r="AA2232" s="62"/>
      <c r="AB2232" s="62"/>
    </row>
    <row r="2233" spans="25:28" x14ac:dyDescent="0.2">
      <c r="Y2233" s="62"/>
      <c r="Z2233" s="62"/>
      <c r="AA2233" s="62"/>
      <c r="AB2233" s="62"/>
    </row>
    <row r="2234" spans="25:28" x14ac:dyDescent="0.2">
      <c r="Y2234" s="62"/>
      <c r="Z2234" s="62"/>
      <c r="AA2234" s="62"/>
      <c r="AB2234" s="62"/>
    </row>
    <row r="2235" spans="25:28" x14ac:dyDescent="0.2">
      <c r="Y2235" s="62"/>
      <c r="Z2235" s="62"/>
      <c r="AA2235" s="62"/>
      <c r="AB2235" s="62"/>
    </row>
    <row r="2236" spans="25:28" x14ac:dyDescent="0.2">
      <c r="Y2236" s="62"/>
      <c r="Z2236" s="62"/>
      <c r="AA2236" s="62"/>
      <c r="AB2236" s="62"/>
    </row>
    <row r="2237" spans="25:28" x14ac:dyDescent="0.2">
      <c r="Y2237" s="62"/>
      <c r="Z2237" s="62"/>
      <c r="AA2237" s="62"/>
      <c r="AB2237" s="62"/>
    </row>
    <row r="2238" spans="25:28" x14ac:dyDescent="0.2">
      <c r="Y2238" s="62"/>
      <c r="Z2238" s="62"/>
      <c r="AA2238" s="62"/>
      <c r="AB2238" s="62"/>
    </row>
    <row r="2239" spans="25:28" x14ac:dyDescent="0.2">
      <c r="Y2239" s="62"/>
      <c r="Z2239" s="62"/>
      <c r="AA2239" s="62"/>
      <c r="AB2239" s="62"/>
    </row>
    <row r="2240" spans="25:28" x14ac:dyDescent="0.2">
      <c r="Y2240" s="62"/>
      <c r="Z2240" s="62"/>
      <c r="AA2240" s="62"/>
      <c r="AB2240" s="62"/>
    </row>
    <row r="2241" spans="25:28" x14ac:dyDescent="0.2">
      <c r="Y2241" s="62"/>
      <c r="Z2241" s="62"/>
      <c r="AA2241" s="62"/>
      <c r="AB2241" s="62"/>
    </row>
    <row r="2242" spans="25:28" x14ac:dyDescent="0.2">
      <c r="Y2242" s="62"/>
      <c r="Z2242" s="62"/>
      <c r="AA2242" s="62"/>
      <c r="AB2242" s="62"/>
    </row>
    <row r="2243" spans="25:28" x14ac:dyDescent="0.2">
      <c r="Y2243" s="62"/>
      <c r="Z2243" s="62"/>
      <c r="AA2243" s="62"/>
      <c r="AB2243" s="62"/>
    </row>
    <row r="2244" spans="25:28" x14ac:dyDescent="0.2">
      <c r="Y2244" s="62"/>
      <c r="Z2244" s="62"/>
      <c r="AA2244" s="62"/>
      <c r="AB2244" s="62"/>
    </row>
    <row r="2245" spans="25:28" x14ac:dyDescent="0.2">
      <c r="Y2245" s="62"/>
      <c r="Z2245" s="62"/>
      <c r="AA2245" s="62"/>
      <c r="AB2245" s="62"/>
    </row>
    <row r="2246" spans="25:28" x14ac:dyDescent="0.2">
      <c r="Y2246" s="62"/>
      <c r="Z2246" s="62"/>
      <c r="AA2246" s="62"/>
      <c r="AB2246" s="62"/>
    </row>
    <row r="2247" spans="25:28" x14ac:dyDescent="0.2">
      <c r="Y2247" s="62"/>
      <c r="Z2247" s="62"/>
      <c r="AA2247" s="62"/>
      <c r="AB2247" s="62"/>
    </row>
    <row r="2248" spans="25:28" x14ac:dyDescent="0.2">
      <c r="Y2248" s="62"/>
      <c r="Z2248" s="62"/>
      <c r="AA2248" s="62"/>
      <c r="AB2248" s="62"/>
    </row>
    <row r="2249" spans="25:28" x14ac:dyDescent="0.2">
      <c r="Y2249" s="62"/>
      <c r="Z2249" s="62"/>
      <c r="AA2249" s="62"/>
      <c r="AB2249" s="62"/>
    </row>
    <row r="2250" spans="25:28" x14ac:dyDescent="0.2">
      <c r="Y2250" s="62"/>
      <c r="Z2250" s="62"/>
      <c r="AA2250" s="62"/>
      <c r="AB2250" s="62"/>
    </row>
    <row r="2251" spans="25:28" x14ac:dyDescent="0.2">
      <c r="Y2251" s="62"/>
      <c r="Z2251" s="62"/>
      <c r="AA2251" s="62"/>
      <c r="AB2251" s="62"/>
    </row>
    <row r="2252" spans="25:28" x14ac:dyDescent="0.2">
      <c r="Y2252" s="62"/>
      <c r="Z2252" s="62"/>
      <c r="AA2252" s="62"/>
      <c r="AB2252" s="62"/>
    </row>
    <row r="2253" spans="25:28" x14ac:dyDescent="0.2">
      <c r="Y2253" s="62"/>
      <c r="Z2253" s="62"/>
      <c r="AA2253" s="62"/>
      <c r="AB2253" s="62"/>
    </row>
    <row r="2254" spans="25:28" x14ac:dyDescent="0.2">
      <c r="Y2254" s="62"/>
      <c r="Z2254" s="62"/>
      <c r="AA2254" s="62"/>
      <c r="AB2254" s="62"/>
    </row>
    <row r="2255" spans="25:28" x14ac:dyDescent="0.2">
      <c r="Y2255" s="62"/>
      <c r="Z2255" s="62"/>
      <c r="AA2255" s="62"/>
      <c r="AB2255" s="62"/>
    </row>
    <row r="2256" spans="25:28" x14ac:dyDescent="0.2">
      <c r="Y2256" s="62"/>
      <c r="Z2256" s="62"/>
      <c r="AA2256" s="62"/>
      <c r="AB2256" s="62"/>
    </row>
    <row r="2257" spans="25:28" x14ac:dyDescent="0.2">
      <c r="Y2257" s="62"/>
      <c r="Z2257" s="62"/>
      <c r="AA2257" s="62"/>
      <c r="AB2257" s="62"/>
    </row>
    <row r="2258" spans="25:28" x14ac:dyDescent="0.2">
      <c r="Y2258" s="62"/>
      <c r="Z2258" s="62"/>
      <c r="AA2258" s="62"/>
      <c r="AB2258" s="62"/>
    </row>
    <row r="2259" spans="25:28" x14ac:dyDescent="0.2">
      <c r="Y2259" s="62"/>
      <c r="Z2259" s="62"/>
      <c r="AA2259" s="62"/>
      <c r="AB2259" s="62"/>
    </row>
    <row r="2260" spans="25:28" x14ac:dyDescent="0.2">
      <c r="Y2260" s="62"/>
      <c r="Z2260" s="62"/>
      <c r="AA2260" s="62"/>
      <c r="AB2260" s="62"/>
    </row>
    <row r="2261" spans="25:28" x14ac:dyDescent="0.2">
      <c r="Y2261" s="62"/>
      <c r="Z2261" s="62"/>
      <c r="AA2261" s="62"/>
      <c r="AB2261" s="62"/>
    </row>
    <row r="2262" spans="25:28" x14ac:dyDescent="0.2">
      <c r="Y2262" s="62"/>
      <c r="Z2262" s="62"/>
      <c r="AA2262" s="62"/>
      <c r="AB2262" s="62"/>
    </row>
    <row r="2263" spans="25:28" x14ac:dyDescent="0.2">
      <c r="Y2263" s="62"/>
      <c r="Z2263" s="62"/>
      <c r="AA2263" s="62"/>
      <c r="AB2263" s="62"/>
    </row>
    <row r="2264" spans="25:28" x14ac:dyDescent="0.2">
      <c r="Y2264" s="62"/>
      <c r="Z2264" s="62"/>
      <c r="AA2264" s="62"/>
      <c r="AB2264" s="62"/>
    </row>
    <row r="2265" spans="25:28" x14ac:dyDescent="0.2">
      <c r="Y2265" s="62"/>
      <c r="Z2265" s="62"/>
      <c r="AA2265" s="62"/>
      <c r="AB2265" s="62"/>
    </row>
    <row r="2266" spans="25:28" x14ac:dyDescent="0.2">
      <c r="Y2266" s="62"/>
      <c r="Z2266" s="62"/>
      <c r="AA2266" s="62"/>
      <c r="AB2266" s="62"/>
    </row>
    <row r="2267" spans="25:28" x14ac:dyDescent="0.2">
      <c r="Y2267" s="62"/>
      <c r="Z2267" s="62"/>
      <c r="AA2267" s="62"/>
      <c r="AB2267" s="62"/>
    </row>
    <row r="2268" spans="25:28" x14ac:dyDescent="0.2">
      <c r="Y2268" s="62"/>
      <c r="Z2268" s="62"/>
      <c r="AA2268" s="62"/>
      <c r="AB2268" s="62"/>
    </row>
    <row r="2269" spans="25:28" x14ac:dyDescent="0.2">
      <c r="Y2269" s="62"/>
      <c r="Z2269" s="62"/>
      <c r="AA2269" s="62"/>
      <c r="AB2269" s="62"/>
    </row>
    <row r="2270" spans="25:28" x14ac:dyDescent="0.2">
      <c r="Y2270" s="62"/>
      <c r="Z2270" s="62"/>
      <c r="AA2270" s="62"/>
      <c r="AB2270" s="62"/>
    </row>
    <row r="2271" spans="25:28" x14ac:dyDescent="0.2">
      <c r="Y2271" s="62"/>
      <c r="Z2271" s="62"/>
      <c r="AA2271" s="62"/>
      <c r="AB2271" s="62"/>
    </row>
    <row r="2272" spans="25:28" x14ac:dyDescent="0.2">
      <c r="Y2272" s="62"/>
      <c r="Z2272" s="62"/>
      <c r="AA2272" s="62"/>
      <c r="AB2272" s="62"/>
    </row>
    <row r="2273" spans="25:28" x14ac:dyDescent="0.2">
      <c r="Y2273" s="62"/>
      <c r="Z2273" s="62"/>
      <c r="AA2273" s="62"/>
      <c r="AB2273" s="62"/>
    </row>
    <row r="2274" spans="25:28" x14ac:dyDescent="0.2">
      <c r="Y2274" s="62"/>
      <c r="Z2274" s="62"/>
      <c r="AA2274" s="62"/>
      <c r="AB2274" s="62"/>
    </row>
    <row r="2275" spans="25:28" x14ac:dyDescent="0.2">
      <c r="Y2275" s="62"/>
      <c r="Z2275" s="62"/>
      <c r="AA2275" s="62"/>
      <c r="AB2275" s="62"/>
    </row>
    <row r="2276" spans="25:28" x14ac:dyDescent="0.2">
      <c r="Y2276" s="62"/>
      <c r="Z2276" s="62"/>
      <c r="AA2276" s="62"/>
      <c r="AB2276" s="62"/>
    </row>
    <row r="2277" spans="25:28" x14ac:dyDescent="0.2">
      <c r="Y2277" s="62"/>
      <c r="Z2277" s="62"/>
      <c r="AA2277" s="62"/>
      <c r="AB2277" s="62"/>
    </row>
    <row r="2278" spans="25:28" x14ac:dyDescent="0.2">
      <c r="Y2278" s="62"/>
      <c r="Z2278" s="62"/>
      <c r="AA2278" s="62"/>
      <c r="AB2278" s="62"/>
    </row>
    <row r="2279" spans="25:28" x14ac:dyDescent="0.2">
      <c r="Y2279" s="62"/>
      <c r="Z2279" s="62"/>
      <c r="AA2279" s="62"/>
      <c r="AB2279" s="62"/>
    </row>
    <row r="2280" spans="25:28" x14ac:dyDescent="0.2">
      <c r="Y2280" s="62"/>
      <c r="Z2280" s="62"/>
      <c r="AA2280" s="62"/>
      <c r="AB2280" s="62"/>
    </row>
    <row r="2281" spans="25:28" x14ac:dyDescent="0.2">
      <c r="Y2281" s="62"/>
      <c r="Z2281" s="62"/>
      <c r="AA2281" s="62"/>
      <c r="AB2281" s="62"/>
    </row>
    <row r="2282" spans="25:28" x14ac:dyDescent="0.2">
      <c r="Y2282" s="62"/>
      <c r="Z2282" s="62"/>
      <c r="AA2282" s="62"/>
      <c r="AB2282" s="62"/>
    </row>
    <row r="2283" spans="25:28" x14ac:dyDescent="0.2">
      <c r="Y2283" s="62"/>
      <c r="Z2283" s="62"/>
      <c r="AA2283" s="62"/>
      <c r="AB2283" s="62"/>
    </row>
    <row r="2284" spans="25:28" x14ac:dyDescent="0.2">
      <c r="Y2284" s="62"/>
      <c r="Z2284" s="62"/>
      <c r="AA2284" s="62"/>
      <c r="AB2284" s="62"/>
    </row>
    <row r="2285" spans="25:28" x14ac:dyDescent="0.2">
      <c r="Y2285" s="62"/>
      <c r="Z2285" s="62"/>
      <c r="AA2285" s="62"/>
      <c r="AB2285" s="62"/>
    </row>
    <row r="2286" spans="25:28" x14ac:dyDescent="0.2">
      <c r="Y2286" s="62"/>
      <c r="Z2286" s="62"/>
      <c r="AA2286" s="62"/>
      <c r="AB2286" s="62"/>
    </row>
    <row r="2287" spans="25:28" x14ac:dyDescent="0.2">
      <c r="Y2287" s="62"/>
      <c r="Z2287" s="62"/>
      <c r="AA2287" s="62"/>
      <c r="AB2287" s="62"/>
    </row>
    <row r="2288" spans="25:28" x14ac:dyDescent="0.2">
      <c r="Y2288" s="62"/>
      <c r="Z2288" s="62"/>
      <c r="AA2288" s="62"/>
      <c r="AB2288" s="62"/>
    </row>
    <row r="2289" spans="25:28" x14ac:dyDescent="0.2">
      <c r="Y2289" s="62"/>
      <c r="Z2289" s="62"/>
      <c r="AA2289" s="62"/>
      <c r="AB2289" s="62"/>
    </row>
    <row r="2290" spans="25:28" x14ac:dyDescent="0.2">
      <c r="Y2290" s="62"/>
      <c r="Z2290" s="62"/>
      <c r="AA2290" s="62"/>
      <c r="AB2290" s="62"/>
    </row>
    <row r="2291" spans="25:28" x14ac:dyDescent="0.2">
      <c r="Y2291" s="62"/>
      <c r="Z2291" s="62"/>
      <c r="AA2291" s="62"/>
      <c r="AB2291" s="62"/>
    </row>
    <row r="2292" spans="25:28" x14ac:dyDescent="0.2">
      <c r="Y2292" s="62"/>
      <c r="Z2292" s="62"/>
      <c r="AA2292" s="62"/>
      <c r="AB2292" s="62"/>
    </row>
    <row r="2293" spans="25:28" x14ac:dyDescent="0.2">
      <c r="Y2293" s="62"/>
      <c r="Z2293" s="62"/>
      <c r="AA2293" s="62"/>
      <c r="AB2293" s="62"/>
    </row>
    <row r="2294" spans="25:28" x14ac:dyDescent="0.2">
      <c r="Y2294" s="62"/>
      <c r="Z2294" s="62"/>
      <c r="AA2294" s="62"/>
      <c r="AB2294" s="62"/>
    </row>
    <row r="2295" spans="25:28" x14ac:dyDescent="0.2">
      <c r="Y2295" s="62"/>
      <c r="Z2295" s="62"/>
      <c r="AA2295" s="62"/>
      <c r="AB2295" s="62"/>
    </row>
    <row r="2296" spans="25:28" x14ac:dyDescent="0.2">
      <c r="Y2296" s="62"/>
      <c r="Z2296" s="62"/>
      <c r="AA2296" s="62"/>
      <c r="AB2296" s="62"/>
    </row>
    <row r="2297" spans="25:28" x14ac:dyDescent="0.2">
      <c r="Y2297" s="62"/>
      <c r="Z2297" s="62"/>
      <c r="AA2297" s="62"/>
      <c r="AB2297" s="62"/>
    </row>
    <row r="2298" spans="25:28" x14ac:dyDescent="0.2">
      <c r="Y2298" s="62"/>
      <c r="Z2298" s="62"/>
      <c r="AA2298" s="62"/>
      <c r="AB2298" s="62"/>
    </row>
    <row r="2299" spans="25:28" x14ac:dyDescent="0.2">
      <c r="Y2299" s="62"/>
      <c r="Z2299" s="62"/>
      <c r="AA2299" s="62"/>
      <c r="AB2299" s="62"/>
    </row>
    <row r="2300" spans="25:28" x14ac:dyDescent="0.2">
      <c r="Y2300" s="62"/>
      <c r="Z2300" s="62"/>
      <c r="AA2300" s="62"/>
      <c r="AB2300" s="62"/>
    </row>
    <row r="2301" spans="25:28" x14ac:dyDescent="0.2">
      <c r="Y2301" s="62"/>
      <c r="Z2301" s="62"/>
      <c r="AA2301" s="62"/>
      <c r="AB2301" s="62"/>
    </row>
    <row r="2302" spans="25:28" x14ac:dyDescent="0.2">
      <c r="Y2302" s="62"/>
      <c r="Z2302" s="62"/>
      <c r="AA2302" s="62"/>
      <c r="AB2302" s="62"/>
    </row>
    <row r="2303" spans="25:28" x14ac:dyDescent="0.2">
      <c r="Y2303" s="62"/>
      <c r="Z2303" s="62"/>
      <c r="AA2303" s="62"/>
      <c r="AB2303" s="62"/>
    </row>
    <row r="2304" spans="25:28" x14ac:dyDescent="0.2">
      <c r="Y2304" s="62"/>
      <c r="Z2304" s="62"/>
      <c r="AA2304" s="62"/>
      <c r="AB2304" s="62"/>
    </row>
    <row r="2305" spans="25:28" x14ac:dyDescent="0.2">
      <c r="Y2305" s="62"/>
      <c r="Z2305" s="62"/>
      <c r="AA2305" s="62"/>
      <c r="AB2305" s="62"/>
    </row>
    <row r="2306" spans="25:28" x14ac:dyDescent="0.2">
      <c r="Y2306" s="62"/>
      <c r="Z2306" s="62"/>
      <c r="AA2306" s="62"/>
      <c r="AB2306" s="62"/>
    </row>
    <row r="2307" spans="25:28" x14ac:dyDescent="0.2">
      <c r="Y2307" s="62"/>
      <c r="Z2307" s="62"/>
      <c r="AA2307" s="62"/>
      <c r="AB2307" s="62"/>
    </row>
    <row r="2308" spans="25:28" x14ac:dyDescent="0.2">
      <c r="Y2308" s="62"/>
      <c r="Z2308" s="62"/>
      <c r="AA2308" s="62"/>
      <c r="AB2308" s="62"/>
    </row>
    <row r="2309" spans="25:28" x14ac:dyDescent="0.2">
      <c r="Y2309" s="62"/>
      <c r="Z2309" s="62"/>
      <c r="AA2309" s="62"/>
      <c r="AB2309" s="62"/>
    </row>
    <row r="2310" spans="25:28" x14ac:dyDescent="0.2">
      <c r="Y2310" s="62"/>
      <c r="Z2310" s="62"/>
      <c r="AA2310" s="62"/>
      <c r="AB2310" s="62"/>
    </row>
    <row r="2311" spans="25:28" x14ac:dyDescent="0.2">
      <c r="Y2311" s="62"/>
      <c r="Z2311" s="62"/>
      <c r="AA2311" s="62"/>
      <c r="AB2311" s="62"/>
    </row>
    <row r="2312" spans="25:28" x14ac:dyDescent="0.2">
      <c r="Y2312" s="62"/>
      <c r="Z2312" s="62"/>
      <c r="AA2312" s="62"/>
      <c r="AB2312" s="62"/>
    </row>
    <row r="2313" spans="25:28" x14ac:dyDescent="0.2">
      <c r="Y2313" s="62"/>
      <c r="Z2313" s="62"/>
      <c r="AA2313" s="62"/>
      <c r="AB2313" s="62"/>
    </row>
    <row r="2314" spans="25:28" x14ac:dyDescent="0.2">
      <c r="Y2314" s="62"/>
      <c r="Z2314" s="62"/>
      <c r="AA2314" s="62"/>
      <c r="AB2314" s="62"/>
    </row>
    <row r="2315" spans="25:28" x14ac:dyDescent="0.2">
      <c r="Y2315" s="62"/>
      <c r="Z2315" s="62"/>
      <c r="AA2315" s="62"/>
      <c r="AB2315" s="62"/>
    </row>
    <row r="2316" spans="25:28" x14ac:dyDescent="0.2">
      <c r="Y2316" s="62"/>
      <c r="Z2316" s="62"/>
      <c r="AA2316" s="62"/>
      <c r="AB2316" s="62"/>
    </row>
    <row r="2317" spans="25:28" x14ac:dyDescent="0.2">
      <c r="Y2317" s="62"/>
      <c r="Z2317" s="62"/>
      <c r="AA2317" s="62"/>
      <c r="AB2317" s="62"/>
    </row>
    <row r="2318" spans="25:28" x14ac:dyDescent="0.2">
      <c r="Y2318" s="62"/>
      <c r="Z2318" s="62"/>
      <c r="AA2318" s="62"/>
      <c r="AB2318" s="62"/>
    </row>
    <row r="2319" spans="25:28" x14ac:dyDescent="0.2">
      <c r="Y2319" s="62"/>
      <c r="Z2319" s="62"/>
      <c r="AA2319" s="62"/>
      <c r="AB2319" s="62"/>
    </row>
    <row r="2320" spans="25:28" x14ac:dyDescent="0.2">
      <c r="Y2320" s="62"/>
      <c r="Z2320" s="62"/>
      <c r="AA2320" s="62"/>
      <c r="AB2320" s="62"/>
    </row>
    <row r="2321" spans="25:28" x14ac:dyDescent="0.2">
      <c r="Y2321" s="62"/>
      <c r="Z2321" s="62"/>
      <c r="AA2321" s="62"/>
      <c r="AB2321" s="62"/>
    </row>
    <row r="2322" spans="25:28" x14ac:dyDescent="0.2">
      <c r="Y2322" s="62"/>
      <c r="Z2322" s="62"/>
      <c r="AA2322" s="62"/>
      <c r="AB2322" s="62"/>
    </row>
    <row r="2323" spans="25:28" x14ac:dyDescent="0.2">
      <c r="Y2323" s="62"/>
      <c r="Z2323" s="62"/>
      <c r="AA2323" s="62"/>
      <c r="AB2323" s="62"/>
    </row>
    <row r="2324" spans="25:28" x14ac:dyDescent="0.2">
      <c r="Y2324" s="62"/>
      <c r="Z2324" s="62"/>
      <c r="AA2324" s="62"/>
      <c r="AB2324" s="62"/>
    </row>
    <row r="2325" spans="25:28" x14ac:dyDescent="0.2">
      <c r="Y2325" s="62"/>
      <c r="Z2325" s="62"/>
      <c r="AA2325" s="62"/>
      <c r="AB2325" s="62"/>
    </row>
    <row r="2326" spans="25:28" x14ac:dyDescent="0.2">
      <c r="Y2326" s="62"/>
      <c r="Z2326" s="62"/>
      <c r="AA2326" s="62"/>
      <c r="AB2326" s="62"/>
    </row>
    <row r="2327" spans="25:28" x14ac:dyDescent="0.2">
      <c r="Y2327" s="62"/>
      <c r="Z2327" s="62"/>
      <c r="AA2327" s="62"/>
      <c r="AB2327" s="62"/>
    </row>
    <row r="2328" spans="25:28" x14ac:dyDescent="0.2">
      <c r="Y2328" s="62"/>
      <c r="Z2328" s="62"/>
      <c r="AA2328" s="62"/>
      <c r="AB2328" s="62"/>
    </row>
    <row r="2329" spans="25:28" x14ac:dyDescent="0.2">
      <c r="Y2329" s="62"/>
      <c r="Z2329" s="62"/>
      <c r="AA2329" s="62"/>
      <c r="AB2329" s="62"/>
    </row>
    <row r="2330" spans="25:28" x14ac:dyDescent="0.2">
      <c r="Y2330" s="62"/>
      <c r="Z2330" s="62"/>
      <c r="AA2330" s="62"/>
      <c r="AB2330" s="62"/>
    </row>
    <row r="2331" spans="25:28" x14ac:dyDescent="0.2">
      <c r="Y2331" s="62"/>
      <c r="Z2331" s="62"/>
      <c r="AA2331" s="62"/>
      <c r="AB2331" s="62"/>
    </row>
    <row r="2332" spans="25:28" x14ac:dyDescent="0.2">
      <c r="Y2332" s="62"/>
      <c r="Z2332" s="62"/>
      <c r="AA2332" s="62"/>
      <c r="AB2332" s="62"/>
    </row>
    <row r="2333" spans="25:28" x14ac:dyDescent="0.2">
      <c r="Y2333" s="62"/>
      <c r="Z2333" s="62"/>
      <c r="AA2333" s="62"/>
      <c r="AB2333" s="62"/>
    </row>
    <row r="2334" spans="25:28" x14ac:dyDescent="0.2">
      <c r="Y2334" s="62"/>
      <c r="Z2334" s="62"/>
      <c r="AA2334" s="62"/>
      <c r="AB2334" s="62"/>
    </row>
    <row r="2335" spans="25:28" x14ac:dyDescent="0.2">
      <c r="Y2335" s="62"/>
      <c r="Z2335" s="62"/>
      <c r="AA2335" s="62"/>
      <c r="AB2335" s="62"/>
    </row>
    <row r="2336" spans="25:28" x14ac:dyDescent="0.2">
      <c r="Y2336" s="62"/>
      <c r="Z2336" s="62"/>
      <c r="AA2336" s="62"/>
      <c r="AB2336" s="62"/>
    </row>
    <row r="2337" spans="25:28" x14ac:dyDescent="0.2">
      <c r="Y2337" s="62"/>
      <c r="Z2337" s="62"/>
      <c r="AA2337" s="62"/>
      <c r="AB2337" s="62"/>
    </row>
    <row r="2338" spans="25:28" x14ac:dyDescent="0.2">
      <c r="Y2338" s="62"/>
      <c r="Z2338" s="62"/>
      <c r="AA2338" s="62"/>
      <c r="AB2338" s="62"/>
    </row>
    <row r="2339" spans="25:28" x14ac:dyDescent="0.2">
      <c r="Y2339" s="62"/>
      <c r="Z2339" s="62"/>
      <c r="AA2339" s="62"/>
      <c r="AB2339" s="62"/>
    </row>
    <row r="2340" spans="25:28" x14ac:dyDescent="0.2">
      <c r="Y2340" s="62"/>
      <c r="Z2340" s="62"/>
      <c r="AA2340" s="62"/>
      <c r="AB2340" s="62"/>
    </row>
    <row r="2341" spans="25:28" x14ac:dyDescent="0.2">
      <c r="Y2341" s="62"/>
      <c r="Z2341" s="62"/>
      <c r="AA2341" s="62"/>
      <c r="AB2341" s="62"/>
    </row>
    <row r="2342" spans="25:28" x14ac:dyDescent="0.2">
      <c r="Y2342" s="62"/>
      <c r="Z2342" s="62"/>
      <c r="AA2342" s="62"/>
      <c r="AB2342" s="62"/>
    </row>
    <row r="2343" spans="25:28" x14ac:dyDescent="0.2">
      <c r="Y2343" s="62"/>
      <c r="Z2343" s="62"/>
      <c r="AA2343" s="62"/>
      <c r="AB2343" s="62"/>
    </row>
    <row r="2344" spans="25:28" x14ac:dyDescent="0.2">
      <c r="Y2344" s="62"/>
      <c r="Z2344" s="62"/>
      <c r="AA2344" s="62"/>
      <c r="AB2344" s="62"/>
    </row>
    <row r="2345" spans="25:28" x14ac:dyDescent="0.2">
      <c r="Y2345" s="62"/>
      <c r="Z2345" s="62"/>
      <c r="AA2345" s="62"/>
      <c r="AB2345" s="62"/>
    </row>
    <row r="2346" spans="25:28" x14ac:dyDescent="0.2">
      <c r="Y2346" s="62"/>
      <c r="Z2346" s="62"/>
      <c r="AA2346" s="62"/>
      <c r="AB2346" s="62"/>
    </row>
    <row r="2347" spans="25:28" x14ac:dyDescent="0.2">
      <c r="Y2347" s="62"/>
      <c r="Z2347" s="62"/>
      <c r="AA2347" s="62"/>
      <c r="AB2347" s="62"/>
    </row>
    <row r="2348" spans="25:28" x14ac:dyDescent="0.2">
      <c r="Y2348" s="62"/>
      <c r="Z2348" s="62"/>
      <c r="AA2348" s="62"/>
      <c r="AB2348" s="62"/>
    </row>
    <row r="2349" spans="25:28" x14ac:dyDescent="0.2">
      <c r="Y2349" s="62"/>
      <c r="Z2349" s="62"/>
      <c r="AA2349" s="62"/>
      <c r="AB2349" s="62"/>
    </row>
    <row r="2350" spans="25:28" x14ac:dyDescent="0.2">
      <c r="Y2350" s="62"/>
      <c r="Z2350" s="62"/>
      <c r="AA2350" s="62"/>
      <c r="AB2350" s="62"/>
    </row>
    <row r="2351" spans="25:28" x14ac:dyDescent="0.2">
      <c r="Y2351" s="62"/>
      <c r="Z2351" s="62"/>
      <c r="AA2351" s="62"/>
      <c r="AB2351" s="62"/>
    </row>
    <row r="2352" spans="25:28" x14ac:dyDescent="0.2">
      <c r="Y2352" s="62"/>
      <c r="Z2352" s="62"/>
      <c r="AA2352" s="62"/>
      <c r="AB2352" s="62"/>
    </row>
    <row r="2353" spans="25:28" x14ac:dyDescent="0.2">
      <c r="Y2353" s="62"/>
      <c r="Z2353" s="62"/>
      <c r="AA2353" s="62"/>
      <c r="AB2353" s="62"/>
    </row>
    <row r="2354" spans="25:28" x14ac:dyDescent="0.2">
      <c r="Y2354" s="62"/>
      <c r="Z2354" s="62"/>
      <c r="AA2354" s="62"/>
      <c r="AB2354" s="62"/>
    </row>
    <row r="2355" spans="25:28" x14ac:dyDescent="0.2">
      <c r="Y2355" s="62"/>
      <c r="Z2355" s="62"/>
      <c r="AA2355" s="62"/>
      <c r="AB2355" s="62"/>
    </row>
    <row r="2356" spans="25:28" x14ac:dyDescent="0.2">
      <c r="Y2356" s="62"/>
      <c r="Z2356" s="62"/>
      <c r="AA2356" s="62"/>
      <c r="AB2356" s="62"/>
    </row>
    <row r="2357" spans="25:28" x14ac:dyDescent="0.2">
      <c r="Y2357" s="62"/>
      <c r="Z2357" s="62"/>
      <c r="AA2357" s="62"/>
      <c r="AB2357" s="62"/>
    </row>
    <row r="2358" spans="25:28" x14ac:dyDescent="0.2">
      <c r="Y2358" s="62"/>
      <c r="Z2358" s="62"/>
      <c r="AA2358" s="62"/>
      <c r="AB2358" s="62"/>
    </row>
    <row r="2359" spans="25:28" x14ac:dyDescent="0.2">
      <c r="Y2359" s="62"/>
      <c r="Z2359" s="62"/>
      <c r="AA2359" s="62"/>
      <c r="AB2359" s="62"/>
    </row>
    <row r="2360" spans="25:28" x14ac:dyDescent="0.2">
      <c r="Y2360" s="62"/>
      <c r="Z2360" s="62"/>
      <c r="AA2360" s="62"/>
      <c r="AB2360" s="62"/>
    </row>
    <row r="2361" spans="25:28" x14ac:dyDescent="0.2">
      <c r="Y2361" s="62"/>
      <c r="Z2361" s="62"/>
      <c r="AA2361" s="62"/>
      <c r="AB2361" s="62"/>
    </row>
    <row r="2362" spans="25:28" x14ac:dyDescent="0.2">
      <c r="Y2362" s="62"/>
      <c r="Z2362" s="62"/>
      <c r="AA2362" s="62"/>
      <c r="AB2362" s="62"/>
    </row>
    <row r="2363" spans="25:28" x14ac:dyDescent="0.2">
      <c r="Y2363" s="62"/>
      <c r="Z2363" s="62"/>
      <c r="AA2363" s="62"/>
      <c r="AB2363" s="62"/>
    </row>
    <row r="2364" spans="25:28" x14ac:dyDescent="0.2">
      <c r="Y2364" s="62"/>
      <c r="Z2364" s="62"/>
      <c r="AA2364" s="62"/>
      <c r="AB2364" s="62"/>
    </row>
    <row r="2365" spans="25:28" x14ac:dyDescent="0.2">
      <c r="Y2365" s="62"/>
      <c r="Z2365" s="62"/>
      <c r="AA2365" s="62"/>
      <c r="AB2365" s="62"/>
    </row>
    <row r="2366" spans="25:28" x14ac:dyDescent="0.2">
      <c r="Y2366" s="62"/>
      <c r="Z2366" s="62"/>
      <c r="AA2366" s="62"/>
      <c r="AB2366" s="62"/>
    </row>
    <row r="2367" spans="25:28" x14ac:dyDescent="0.2">
      <c r="Y2367" s="62"/>
      <c r="Z2367" s="62"/>
      <c r="AA2367" s="62"/>
      <c r="AB2367" s="62"/>
    </row>
    <row r="2368" spans="25:28" x14ac:dyDescent="0.2">
      <c r="Y2368" s="62"/>
      <c r="Z2368" s="62"/>
      <c r="AA2368" s="62"/>
      <c r="AB2368" s="62"/>
    </row>
    <row r="2369" spans="25:28" x14ac:dyDescent="0.2">
      <c r="Y2369" s="62"/>
      <c r="Z2369" s="62"/>
      <c r="AA2369" s="62"/>
      <c r="AB2369" s="62"/>
    </row>
    <row r="2370" spans="25:28" x14ac:dyDescent="0.2">
      <c r="Y2370" s="62"/>
      <c r="Z2370" s="62"/>
      <c r="AA2370" s="62"/>
      <c r="AB2370" s="62"/>
    </row>
    <row r="2371" spans="25:28" x14ac:dyDescent="0.2">
      <c r="Y2371" s="62"/>
      <c r="Z2371" s="62"/>
      <c r="AA2371" s="62"/>
      <c r="AB2371" s="62"/>
    </row>
    <row r="2372" spans="25:28" x14ac:dyDescent="0.2">
      <c r="Y2372" s="62"/>
      <c r="Z2372" s="62"/>
      <c r="AA2372" s="62"/>
      <c r="AB2372" s="62"/>
    </row>
    <row r="2373" spans="25:28" x14ac:dyDescent="0.2">
      <c r="Y2373" s="62"/>
      <c r="Z2373" s="62"/>
      <c r="AA2373" s="62"/>
      <c r="AB2373" s="62"/>
    </row>
    <row r="2374" spans="25:28" x14ac:dyDescent="0.2">
      <c r="Y2374" s="62"/>
      <c r="Z2374" s="62"/>
      <c r="AA2374" s="62"/>
      <c r="AB2374" s="62"/>
    </row>
    <row r="2375" spans="25:28" x14ac:dyDescent="0.2">
      <c r="Y2375" s="62"/>
      <c r="Z2375" s="62"/>
      <c r="AA2375" s="62"/>
      <c r="AB2375" s="62"/>
    </row>
    <row r="2376" spans="25:28" x14ac:dyDescent="0.2">
      <c r="Y2376" s="62"/>
      <c r="Z2376" s="62"/>
      <c r="AA2376" s="62"/>
      <c r="AB2376" s="62"/>
    </row>
    <row r="2377" spans="25:28" x14ac:dyDescent="0.2">
      <c r="Y2377" s="62"/>
      <c r="Z2377" s="62"/>
      <c r="AA2377" s="62"/>
      <c r="AB2377" s="62"/>
    </row>
    <row r="2378" spans="25:28" x14ac:dyDescent="0.2">
      <c r="Y2378" s="62"/>
      <c r="Z2378" s="62"/>
      <c r="AA2378" s="62"/>
      <c r="AB2378" s="62"/>
    </row>
    <row r="2379" spans="25:28" x14ac:dyDescent="0.2">
      <c r="Y2379" s="62"/>
      <c r="Z2379" s="62"/>
      <c r="AA2379" s="62"/>
      <c r="AB2379" s="62"/>
    </row>
    <row r="2380" spans="25:28" x14ac:dyDescent="0.2">
      <c r="Y2380" s="62"/>
      <c r="Z2380" s="62"/>
      <c r="AA2380" s="62"/>
      <c r="AB2380" s="62"/>
    </row>
    <row r="2381" spans="25:28" x14ac:dyDescent="0.2">
      <c r="Y2381" s="62"/>
      <c r="Z2381" s="62"/>
      <c r="AA2381" s="62"/>
      <c r="AB2381" s="62"/>
    </row>
    <row r="2382" spans="25:28" x14ac:dyDescent="0.2">
      <c r="Y2382" s="62"/>
      <c r="Z2382" s="62"/>
      <c r="AA2382" s="62"/>
      <c r="AB2382" s="62"/>
    </row>
    <row r="2383" spans="25:28" x14ac:dyDescent="0.2">
      <c r="Y2383" s="62"/>
      <c r="Z2383" s="62"/>
      <c r="AA2383" s="62"/>
      <c r="AB2383" s="62"/>
    </row>
    <row r="2384" spans="25:28" x14ac:dyDescent="0.2">
      <c r="Y2384" s="62"/>
      <c r="Z2384" s="62"/>
      <c r="AA2384" s="62"/>
      <c r="AB2384" s="62"/>
    </row>
    <row r="2385" spans="25:28" x14ac:dyDescent="0.2">
      <c r="Y2385" s="62"/>
      <c r="Z2385" s="62"/>
      <c r="AA2385" s="62"/>
      <c r="AB2385" s="62"/>
    </row>
    <row r="2386" spans="25:28" x14ac:dyDescent="0.2">
      <c r="Y2386" s="62"/>
      <c r="Z2386" s="62"/>
      <c r="AA2386" s="62"/>
      <c r="AB2386" s="62"/>
    </row>
    <row r="2387" spans="25:28" x14ac:dyDescent="0.2">
      <c r="Y2387" s="62"/>
      <c r="Z2387" s="62"/>
      <c r="AA2387" s="62"/>
      <c r="AB2387" s="62"/>
    </row>
    <row r="2388" spans="25:28" x14ac:dyDescent="0.2">
      <c r="Y2388" s="62"/>
      <c r="Z2388" s="62"/>
      <c r="AA2388" s="62"/>
      <c r="AB2388" s="62"/>
    </row>
    <row r="2389" spans="25:28" x14ac:dyDescent="0.2">
      <c r="Y2389" s="62"/>
      <c r="Z2389" s="62"/>
      <c r="AA2389" s="62"/>
      <c r="AB2389" s="62"/>
    </row>
    <row r="2390" spans="25:28" x14ac:dyDescent="0.2">
      <c r="Y2390" s="62"/>
      <c r="Z2390" s="62"/>
      <c r="AA2390" s="62"/>
      <c r="AB2390" s="62"/>
    </row>
    <row r="2391" spans="25:28" x14ac:dyDescent="0.2">
      <c r="Y2391" s="62"/>
      <c r="Z2391" s="62"/>
      <c r="AA2391" s="62"/>
      <c r="AB2391" s="62"/>
    </row>
    <row r="2392" spans="25:28" x14ac:dyDescent="0.2">
      <c r="Y2392" s="62"/>
      <c r="Z2392" s="62"/>
      <c r="AA2392" s="62"/>
      <c r="AB2392" s="62"/>
    </row>
    <row r="2393" spans="25:28" x14ac:dyDescent="0.2">
      <c r="Y2393" s="62"/>
      <c r="Z2393" s="62"/>
      <c r="AA2393" s="62"/>
      <c r="AB2393" s="62"/>
    </row>
    <row r="2394" spans="25:28" x14ac:dyDescent="0.2">
      <c r="Y2394" s="62"/>
      <c r="Z2394" s="62"/>
      <c r="AA2394" s="62"/>
      <c r="AB2394" s="62"/>
    </row>
    <row r="2395" spans="25:28" x14ac:dyDescent="0.2">
      <c r="Y2395" s="62"/>
      <c r="Z2395" s="62"/>
      <c r="AA2395" s="62"/>
      <c r="AB2395" s="62"/>
    </row>
    <row r="2396" spans="25:28" x14ac:dyDescent="0.2">
      <c r="Y2396" s="62"/>
      <c r="Z2396" s="62"/>
      <c r="AA2396" s="62"/>
      <c r="AB2396" s="62"/>
    </row>
    <row r="2397" spans="25:28" x14ac:dyDescent="0.2">
      <c r="Y2397" s="62"/>
      <c r="Z2397" s="62"/>
      <c r="AA2397" s="62"/>
      <c r="AB2397" s="62"/>
    </row>
    <row r="2398" spans="25:28" x14ac:dyDescent="0.2">
      <c r="Y2398" s="62"/>
      <c r="Z2398" s="62"/>
      <c r="AA2398" s="62"/>
      <c r="AB2398" s="62"/>
    </row>
    <row r="2399" spans="25:28" x14ac:dyDescent="0.2">
      <c r="Y2399" s="62"/>
      <c r="Z2399" s="62"/>
      <c r="AA2399" s="62"/>
      <c r="AB2399" s="62"/>
    </row>
    <row r="2400" spans="25:28" x14ac:dyDescent="0.2">
      <c r="Y2400" s="62"/>
      <c r="Z2400" s="62"/>
      <c r="AA2400" s="62"/>
      <c r="AB2400" s="62"/>
    </row>
    <row r="2401" spans="25:28" x14ac:dyDescent="0.2">
      <c r="Y2401" s="62"/>
      <c r="Z2401" s="62"/>
      <c r="AA2401" s="62"/>
      <c r="AB2401" s="62"/>
    </row>
    <row r="2402" spans="25:28" x14ac:dyDescent="0.2">
      <c r="Y2402" s="62"/>
      <c r="Z2402" s="62"/>
      <c r="AA2402" s="62"/>
      <c r="AB2402" s="62"/>
    </row>
    <row r="2403" spans="25:28" x14ac:dyDescent="0.2">
      <c r="Y2403" s="62"/>
      <c r="Z2403" s="62"/>
      <c r="AA2403" s="62"/>
      <c r="AB2403" s="62"/>
    </row>
    <row r="2404" spans="25:28" x14ac:dyDescent="0.2">
      <c r="Y2404" s="62"/>
      <c r="Z2404" s="62"/>
      <c r="AA2404" s="62"/>
      <c r="AB2404" s="62"/>
    </row>
    <row r="2405" spans="25:28" x14ac:dyDescent="0.2">
      <c r="Y2405" s="62"/>
      <c r="Z2405" s="62"/>
      <c r="AA2405" s="62"/>
      <c r="AB2405" s="62"/>
    </row>
    <row r="2406" spans="25:28" x14ac:dyDescent="0.2">
      <c r="Y2406" s="62"/>
      <c r="Z2406" s="62"/>
      <c r="AA2406" s="62"/>
      <c r="AB2406" s="62"/>
    </row>
    <row r="2407" spans="25:28" x14ac:dyDescent="0.2">
      <c r="Y2407" s="62"/>
      <c r="Z2407" s="62"/>
      <c r="AA2407" s="62"/>
      <c r="AB2407" s="62"/>
    </row>
    <row r="2408" spans="25:28" x14ac:dyDescent="0.2">
      <c r="Y2408" s="62"/>
      <c r="Z2408" s="62"/>
      <c r="AA2408" s="62"/>
      <c r="AB2408" s="62"/>
    </row>
    <row r="2409" spans="25:28" x14ac:dyDescent="0.2">
      <c r="Y2409" s="62"/>
      <c r="Z2409" s="62"/>
      <c r="AA2409" s="62"/>
      <c r="AB2409" s="62"/>
    </row>
    <row r="2410" spans="25:28" x14ac:dyDescent="0.2">
      <c r="Y2410" s="62"/>
      <c r="Z2410" s="62"/>
      <c r="AA2410" s="62"/>
      <c r="AB2410" s="62"/>
    </row>
    <row r="2411" spans="25:28" x14ac:dyDescent="0.2">
      <c r="Y2411" s="62"/>
      <c r="Z2411" s="62"/>
      <c r="AA2411" s="62"/>
      <c r="AB2411" s="62"/>
    </row>
    <row r="2412" spans="25:28" x14ac:dyDescent="0.2">
      <c r="Y2412" s="62"/>
      <c r="Z2412" s="62"/>
      <c r="AA2412" s="62"/>
      <c r="AB2412" s="62"/>
    </row>
    <row r="2413" spans="25:28" x14ac:dyDescent="0.2">
      <c r="Y2413" s="62"/>
      <c r="Z2413" s="62"/>
      <c r="AA2413" s="62"/>
      <c r="AB2413" s="62"/>
    </row>
    <row r="2414" spans="25:28" x14ac:dyDescent="0.2">
      <c r="Y2414" s="62"/>
      <c r="Z2414" s="62"/>
      <c r="AA2414" s="62"/>
      <c r="AB2414" s="62"/>
    </row>
    <row r="2415" spans="25:28" x14ac:dyDescent="0.2">
      <c r="Y2415" s="62"/>
      <c r="Z2415" s="62"/>
      <c r="AA2415" s="62"/>
      <c r="AB2415" s="62"/>
    </row>
    <row r="2416" spans="25:28" x14ac:dyDescent="0.2">
      <c r="Y2416" s="62"/>
      <c r="Z2416" s="62"/>
      <c r="AA2416" s="62"/>
      <c r="AB2416" s="62"/>
    </row>
    <row r="2417" spans="25:28" x14ac:dyDescent="0.2">
      <c r="Y2417" s="62"/>
      <c r="Z2417" s="62"/>
      <c r="AA2417" s="62"/>
      <c r="AB2417" s="62"/>
    </row>
    <row r="2418" spans="25:28" x14ac:dyDescent="0.2">
      <c r="Y2418" s="62"/>
      <c r="Z2418" s="62"/>
      <c r="AA2418" s="62"/>
      <c r="AB2418" s="62"/>
    </row>
    <row r="2419" spans="25:28" x14ac:dyDescent="0.2">
      <c r="Y2419" s="62"/>
      <c r="Z2419" s="62"/>
      <c r="AA2419" s="62"/>
      <c r="AB2419" s="62"/>
    </row>
    <row r="2420" spans="25:28" x14ac:dyDescent="0.2">
      <c r="Y2420" s="62"/>
      <c r="Z2420" s="62"/>
      <c r="AA2420" s="62"/>
      <c r="AB2420" s="62"/>
    </row>
    <row r="2421" spans="25:28" x14ac:dyDescent="0.2">
      <c r="Y2421" s="62"/>
      <c r="Z2421" s="62"/>
      <c r="AA2421" s="62"/>
      <c r="AB2421" s="62"/>
    </row>
    <row r="2422" spans="25:28" x14ac:dyDescent="0.2">
      <c r="Y2422" s="62"/>
      <c r="Z2422" s="62"/>
      <c r="AA2422" s="62"/>
      <c r="AB2422" s="62"/>
    </row>
    <row r="2423" spans="25:28" x14ac:dyDescent="0.2">
      <c r="Y2423" s="62"/>
      <c r="Z2423" s="62"/>
      <c r="AA2423" s="62"/>
      <c r="AB2423" s="62"/>
    </row>
    <row r="2424" spans="25:28" x14ac:dyDescent="0.2">
      <c r="Y2424" s="62"/>
      <c r="Z2424" s="62"/>
      <c r="AA2424" s="62"/>
      <c r="AB2424" s="62"/>
    </row>
    <row r="2425" spans="25:28" x14ac:dyDescent="0.2">
      <c r="Y2425" s="62"/>
      <c r="Z2425" s="62"/>
      <c r="AA2425" s="62"/>
      <c r="AB2425" s="62"/>
    </row>
    <row r="2426" spans="25:28" x14ac:dyDescent="0.2">
      <c r="Y2426" s="62"/>
      <c r="Z2426" s="62"/>
      <c r="AA2426" s="62"/>
      <c r="AB2426" s="62"/>
    </row>
    <row r="2427" spans="25:28" x14ac:dyDescent="0.2">
      <c r="Y2427" s="62"/>
      <c r="Z2427" s="62"/>
      <c r="AA2427" s="62"/>
      <c r="AB2427" s="62"/>
    </row>
    <row r="2428" spans="25:28" x14ac:dyDescent="0.2">
      <c r="Y2428" s="62"/>
      <c r="Z2428" s="62"/>
      <c r="AA2428" s="62"/>
      <c r="AB2428" s="62"/>
    </row>
    <row r="2429" spans="25:28" x14ac:dyDescent="0.2">
      <c r="Y2429" s="62"/>
      <c r="Z2429" s="62"/>
      <c r="AA2429" s="62"/>
      <c r="AB2429" s="62"/>
    </row>
    <row r="2430" spans="25:28" x14ac:dyDescent="0.2">
      <c r="Y2430" s="62"/>
      <c r="Z2430" s="62"/>
      <c r="AA2430" s="62"/>
      <c r="AB2430" s="62"/>
    </row>
    <row r="2431" spans="25:28" x14ac:dyDescent="0.2">
      <c r="Y2431" s="62"/>
      <c r="Z2431" s="62"/>
      <c r="AA2431" s="62"/>
      <c r="AB2431" s="62"/>
    </row>
    <row r="2432" spans="25:28" x14ac:dyDescent="0.2">
      <c r="Y2432" s="62"/>
      <c r="Z2432" s="62"/>
      <c r="AA2432" s="62"/>
      <c r="AB2432" s="62"/>
    </row>
    <row r="2433" spans="25:28" x14ac:dyDescent="0.2">
      <c r="Y2433" s="62"/>
      <c r="Z2433" s="62"/>
      <c r="AA2433" s="62"/>
      <c r="AB2433" s="62"/>
    </row>
    <row r="2434" spans="25:28" x14ac:dyDescent="0.2">
      <c r="Y2434" s="62"/>
      <c r="Z2434" s="62"/>
      <c r="AA2434" s="62"/>
      <c r="AB2434" s="62"/>
    </row>
    <row r="2435" spans="25:28" x14ac:dyDescent="0.2">
      <c r="Y2435" s="62"/>
      <c r="Z2435" s="62"/>
      <c r="AA2435" s="62"/>
      <c r="AB2435" s="62"/>
    </row>
    <row r="2436" spans="25:28" x14ac:dyDescent="0.2">
      <c r="Y2436" s="62"/>
      <c r="Z2436" s="62"/>
      <c r="AA2436" s="62"/>
      <c r="AB2436" s="62"/>
    </row>
    <row r="2437" spans="25:28" x14ac:dyDescent="0.2">
      <c r="Y2437" s="62"/>
      <c r="Z2437" s="62"/>
      <c r="AA2437" s="62"/>
      <c r="AB2437" s="62"/>
    </row>
    <row r="2438" spans="25:28" x14ac:dyDescent="0.2">
      <c r="Y2438" s="62"/>
      <c r="Z2438" s="62"/>
      <c r="AA2438" s="62"/>
      <c r="AB2438" s="62"/>
    </row>
    <row r="2439" spans="25:28" x14ac:dyDescent="0.2">
      <c r="Y2439" s="62"/>
      <c r="Z2439" s="62"/>
      <c r="AA2439" s="62"/>
      <c r="AB2439" s="62"/>
    </row>
    <row r="2440" spans="25:28" x14ac:dyDescent="0.2">
      <c r="Y2440" s="62"/>
      <c r="Z2440" s="62"/>
      <c r="AA2440" s="62"/>
      <c r="AB2440" s="62"/>
    </row>
    <row r="2441" spans="25:28" x14ac:dyDescent="0.2">
      <c r="Y2441" s="62"/>
      <c r="Z2441" s="62"/>
      <c r="AA2441" s="62"/>
      <c r="AB2441" s="62"/>
    </row>
    <row r="2442" spans="25:28" x14ac:dyDescent="0.2">
      <c r="Y2442" s="62"/>
      <c r="Z2442" s="62"/>
      <c r="AA2442" s="62"/>
      <c r="AB2442" s="62"/>
    </row>
    <row r="2443" spans="25:28" x14ac:dyDescent="0.2">
      <c r="Y2443" s="62"/>
      <c r="Z2443" s="62"/>
      <c r="AA2443" s="62"/>
      <c r="AB2443" s="62"/>
    </row>
    <row r="2444" spans="25:28" x14ac:dyDescent="0.2">
      <c r="Y2444" s="62"/>
      <c r="Z2444" s="62"/>
      <c r="AA2444" s="62"/>
      <c r="AB2444" s="62"/>
    </row>
    <row r="2445" spans="25:28" x14ac:dyDescent="0.2">
      <c r="Y2445" s="62"/>
      <c r="Z2445" s="62"/>
      <c r="AA2445" s="62"/>
      <c r="AB2445" s="62"/>
    </row>
    <row r="2446" spans="25:28" x14ac:dyDescent="0.2">
      <c r="Y2446" s="62"/>
      <c r="Z2446" s="62"/>
      <c r="AA2446" s="62"/>
      <c r="AB2446" s="62"/>
    </row>
    <row r="2447" spans="25:28" x14ac:dyDescent="0.2">
      <c r="Y2447" s="62"/>
      <c r="Z2447" s="62"/>
      <c r="AA2447" s="62"/>
      <c r="AB2447" s="62"/>
    </row>
    <row r="2448" spans="25:28" x14ac:dyDescent="0.2">
      <c r="Y2448" s="62"/>
      <c r="Z2448" s="62"/>
      <c r="AA2448" s="62"/>
      <c r="AB2448" s="62"/>
    </row>
    <row r="2449" spans="25:28" x14ac:dyDescent="0.2">
      <c r="Y2449" s="62"/>
      <c r="Z2449" s="62"/>
      <c r="AA2449" s="62"/>
      <c r="AB2449" s="62"/>
    </row>
    <row r="2450" spans="25:28" x14ac:dyDescent="0.2">
      <c r="Y2450" s="62"/>
      <c r="Z2450" s="62"/>
      <c r="AA2450" s="62"/>
      <c r="AB2450" s="62"/>
    </row>
    <row r="2451" spans="25:28" x14ac:dyDescent="0.2">
      <c r="Y2451" s="62"/>
      <c r="Z2451" s="62"/>
      <c r="AA2451" s="62"/>
      <c r="AB2451" s="62"/>
    </row>
    <row r="2452" spans="25:28" x14ac:dyDescent="0.2">
      <c r="Y2452" s="62"/>
      <c r="Z2452" s="62"/>
      <c r="AA2452" s="62"/>
      <c r="AB2452" s="62"/>
    </row>
    <row r="2453" spans="25:28" x14ac:dyDescent="0.2">
      <c r="Y2453" s="62"/>
      <c r="Z2453" s="62"/>
      <c r="AA2453" s="62"/>
      <c r="AB2453" s="62"/>
    </row>
    <row r="2454" spans="25:28" x14ac:dyDescent="0.2">
      <c r="Y2454" s="62"/>
      <c r="Z2454" s="62"/>
      <c r="AA2454" s="62"/>
      <c r="AB2454" s="62"/>
    </row>
    <row r="2455" spans="25:28" x14ac:dyDescent="0.2">
      <c r="Y2455" s="62"/>
      <c r="Z2455" s="62"/>
      <c r="AA2455" s="62"/>
      <c r="AB2455" s="62"/>
    </row>
    <row r="2456" spans="25:28" x14ac:dyDescent="0.2">
      <c r="Y2456" s="62"/>
      <c r="Z2456" s="62"/>
      <c r="AA2456" s="62"/>
      <c r="AB2456" s="62"/>
    </row>
    <row r="2457" spans="25:28" x14ac:dyDescent="0.2">
      <c r="Y2457" s="62"/>
      <c r="Z2457" s="62"/>
      <c r="AA2457" s="62"/>
      <c r="AB2457" s="62"/>
    </row>
    <row r="2458" spans="25:28" x14ac:dyDescent="0.2">
      <c r="Y2458" s="62"/>
      <c r="Z2458" s="62"/>
      <c r="AA2458" s="62"/>
      <c r="AB2458" s="62"/>
    </row>
    <row r="2459" spans="25:28" x14ac:dyDescent="0.2">
      <c r="Y2459" s="62"/>
      <c r="Z2459" s="62"/>
      <c r="AA2459" s="62"/>
      <c r="AB2459" s="62"/>
    </row>
    <row r="2460" spans="25:28" x14ac:dyDescent="0.2">
      <c r="Y2460" s="62"/>
      <c r="Z2460" s="62"/>
      <c r="AA2460" s="62"/>
      <c r="AB2460" s="62"/>
    </row>
    <row r="2461" spans="25:28" x14ac:dyDescent="0.2">
      <c r="Y2461" s="62"/>
      <c r="Z2461" s="62"/>
      <c r="AA2461" s="62"/>
      <c r="AB2461" s="62"/>
    </row>
    <row r="2462" spans="25:28" x14ac:dyDescent="0.2">
      <c r="Y2462" s="62"/>
      <c r="Z2462" s="62"/>
      <c r="AA2462" s="62"/>
      <c r="AB2462" s="62"/>
    </row>
    <row r="2463" spans="25:28" x14ac:dyDescent="0.2">
      <c r="Y2463" s="62"/>
      <c r="Z2463" s="62"/>
      <c r="AA2463" s="62"/>
      <c r="AB2463" s="62"/>
    </row>
    <row r="2464" spans="25:28" x14ac:dyDescent="0.2">
      <c r="Y2464" s="62"/>
      <c r="Z2464" s="62"/>
      <c r="AA2464" s="62"/>
      <c r="AB2464" s="62"/>
    </row>
    <row r="2465" spans="25:28" x14ac:dyDescent="0.2">
      <c r="Y2465" s="62"/>
      <c r="Z2465" s="62"/>
      <c r="AA2465" s="62"/>
      <c r="AB2465" s="62"/>
    </row>
    <row r="2466" spans="25:28" x14ac:dyDescent="0.2">
      <c r="Y2466" s="62"/>
      <c r="Z2466" s="62"/>
      <c r="AA2466" s="62"/>
      <c r="AB2466" s="62"/>
    </row>
    <row r="2467" spans="25:28" x14ac:dyDescent="0.2">
      <c r="Y2467" s="62"/>
      <c r="Z2467" s="62"/>
      <c r="AA2467" s="62"/>
      <c r="AB2467" s="62"/>
    </row>
    <row r="2468" spans="25:28" x14ac:dyDescent="0.2">
      <c r="Y2468" s="62"/>
      <c r="Z2468" s="62"/>
      <c r="AA2468" s="62"/>
      <c r="AB2468" s="62"/>
    </row>
    <row r="2469" spans="25:28" x14ac:dyDescent="0.2">
      <c r="Y2469" s="62"/>
      <c r="Z2469" s="62"/>
      <c r="AA2469" s="62"/>
      <c r="AB2469" s="62"/>
    </row>
    <row r="2470" spans="25:28" x14ac:dyDescent="0.2">
      <c r="Y2470" s="62"/>
      <c r="Z2470" s="62"/>
      <c r="AA2470" s="62"/>
      <c r="AB2470" s="62"/>
    </row>
    <row r="2471" spans="25:28" x14ac:dyDescent="0.2">
      <c r="Y2471" s="62"/>
      <c r="Z2471" s="62"/>
      <c r="AA2471" s="62"/>
      <c r="AB2471" s="62"/>
    </row>
    <row r="2472" spans="25:28" x14ac:dyDescent="0.2">
      <c r="Y2472" s="62"/>
      <c r="Z2472" s="62"/>
      <c r="AA2472" s="62"/>
      <c r="AB2472" s="62"/>
    </row>
    <row r="2473" spans="25:28" x14ac:dyDescent="0.2">
      <c r="Y2473" s="62"/>
      <c r="Z2473" s="62"/>
      <c r="AA2473" s="62"/>
      <c r="AB2473" s="62"/>
    </row>
    <row r="2474" spans="25:28" x14ac:dyDescent="0.2">
      <c r="Y2474" s="62"/>
      <c r="Z2474" s="62"/>
      <c r="AA2474" s="62"/>
      <c r="AB2474" s="62"/>
    </row>
    <row r="2475" spans="25:28" x14ac:dyDescent="0.2">
      <c r="Y2475" s="62"/>
      <c r="Z2475" s="62"/>
      <c r="AA2475" s="62"/>
      <c r="AB2475" s="62"/>
    </row>
    <row r="2476" spans="25:28" x14ac:dyDescent="0.2">
      <c r="Y2476" s="62"/>
      <c r="Z2476" s="62"/>
      <c r="AA2476" s="62"/>
      <c r="AB2476" s="62"/>
    </row>
    <row r="2477" spans="25:28" x14ac:dyDescent="0.2">
      <c r="Y2477" s="62"/>
      <c r="Z2477" s="62"/>
      <c r="AA2477" s="62"/>
      <c r="AB2477" s="62"/>
    </row>
    <row r="2478" spans="25:28" x14ac:dyDescent="0.2">
      <c r="Y2478" s="62"/>
      <c r="Z2478" s="62"/>
      <c r="AA2478" s="62"/>
      <c r="AB2478" s="62"/>
    </row>
    <row r="2479" spans="25:28" x14ac:dyDescent="0.2">
      <c r="Y2479" s="62"/>
      <c r="Z2479" s="62"/>
      <c r="AA2479" s="62"/>
      <c r="AB2479" s="62"/>
    </row>
    <row r="2480" spans="25:28" x14ac:dyDescent="0.2">
      <c r="Y2480" s="62"/>
      <c r="Z2480" s="62"/>
      <c r="AA2480" s="62"/>
      <c r="AB2480" s="62"/>
    </row>
    <row r="2481" spans="25:28" x14ac:dyDescent="0.2">
      <c r="Y2481" s="62"/>
      <c r="Z2481" s="62"/>
      <c r="AA2481" s="62"/>
      <c r="AB2481" s="62"/>
    </row>
    <row r="2482" spans="25:28" x14ac:dyDescent="0.2">
      <c r="Y2482" s="62"/>
      <c r="Z2482" s="62"/>
      <c r="AA2482" s="62"/>
      <c r="AB2482" s="62"/>
    </row>
    <row r="2483" spans="25:28" x14ac:dyDescent="0.2">
      <c r="Y2483" s="62"/>
      <c r="Z2483" s="62"/>
      <c r="AA2483" s="62"/>
      <c r="AB2483" s="62"/>
    </row>
    <row r="2484" spans="25:28" x14ac:dyDescent="0.2">
      <c r="Y2484" s="62"/>
      <c r="Z2484" s="62"/>
      <c r="AA2484" s="62"/>
      <c r="AB2484" s="62"/>
    </row>
    <row r="2485" spans="25:28" x14ac:dyDescent="0.2">
      <c r="Y2485" s="62"/>
      <c r="Z2485" s="62"/>
      <c r="AA2485" s="62"/>
      <c r="AB2485" s="62"/>
    </row>
    <row r="2486" spans="25:28" x14ac:dyDescent="0.2">
      <c r="Y2486" s="62"/>
      <c r="Z2486" s="62"/>
      <c r="AA2486" s="62"/>
      <c r="AB2486" s="62"/>
    </row>
    <row r="2487" spans="25:28" x14ac:dyDescent="0.2">
      <c r="Y2487" s="62"/>
      <c r="Z2487" s="62"/>
      <c r="AA2487" s="62"/>
      <c r="AB2487" s="62"/>
    </row>
    <row r="2488" spans="25:28" x14ac:dyDescent="0.2">
      <c r="Y2488" s="62"/>
      <c r="Z2488" s="62"/>
      <c r="AA2488" s="62"/>
      <c r="AB2488" s="62"/>
    </row>
    <row r="2489" spans="25:28" x14ac:dyDescent="0.2">
      <c r="Y2489" s="62"/>
      <c r="Z2489" s="62"/>
      <c r="AA2489" s="62"/>
      <c r="AB2489" s="62"/>
    </row>
    <row r="2490" spans="25:28" x14ac:dyDescent="0.2">
      <c r="Y2490" s="62"/>
      <c r="Z2490" s="62"/>
      <c r="AA2490" s="62"/>
      <c r="AB2490" s="62"/>
    </row>
    <row r="2491" spans="25:28" x14ac:dyDescent="0.2">
      <c r="Y2491" s="62"/>
      <c r="Z2491" s="62"/>
      <c r="AA2491" s="62"/>
      <c r="AB2491" s="62"/>
    </row>
    <row r="2492" spans="25:28" x14ac:dyDescent="0.2">
      <c r="Y2492" s="62"/>
      <c r="Z2492" s="62"/>
      <c r="AA2492" s="62"/>
      <c r="AB2492" s="62"/>
    </row>
    <row r="2493" spans="25:28" x14ac:dyDescent="0.2">
      <c r="Y2493" s="62"/>
      <c r="Z2493" s="62"/>
      <c r="AA2493" s="62"/>
      <c r="AB2493" s="62"/>
    </row>
    <row r="2494" spans="25:28" x14ac:dyDescent="0.2">
      <c r="Y2494" s="62"/>
      <c r="Z2494" s="62"/>
      <c r="AA2494" s="62"/>
      <c r="AB2494" s="62"/>
    </row>
    <row r="2495" spans="25:28" x14ac:dyDescent="0.2">
      <c r="Y2495" s="62"/>
      <c r="Z2495" s="62"/>
      <c r="AA2495" s="62"/>
      <c r="AB2495" s="62"/>
    </row>
    <row r="2496" spans="25:28" x14ac:dyDescent="0.2">
      <c r="Y2496" s="62"/>
      <c r="Z2496" s="62"/>
      <c r="AA2496" s="62"/>
      <c r="AB2496" s="62"/>
    </row>
    <row r="2497" spans="25:28" x14ac:dyDescent="0.2">
      <c r="Y2497" s="62"/>
      <c r="Z2497" s="62"/>
      <c r="AA2497" s="62"/>
      <c r="AB2497" s="62"/>
    </row>
    <row r="2498" spans="25:28" x14ac:dyDescent="0.2">
      <c r="Y2498" s="62"/>
      <c r="Z2498" s="62"/>
      <c r="AA2498" s="62"/>
      <c r="AB2498" s="62"/>
    </row>
    <row r="2499" spans="25:28" x14ac:dyDescent="0.2">
      <c r="Y2499" s="62"/>
      <c r="Z2499" s="62"/>
      <c r="AA2499" s="62"/>
      <c r="AB2499" s="62"/>
    </row>
    <row r="2500" spans="25:28" x14ac:dyDescent="0.2">
      <c r="Y2500" s="62"/>
      <c r="Z2500" s="62"/>
      <c r="AA2500" s="62"/>
      <c r="AB2500" s="62"/>
    </row>
    <row r="2501" spans="25:28" x14ac:dyDescent="0.2">
      <c r="Y2501" s="62"/>
      <c r="Z2501" s="62"/>
      <c r="AA2501" s="62"/>
      <c r="AB2501" s="62"/>
    </row>
    <row r="2502" spans="25:28" x14ac:dyDescent="0.2">
      <c r="Y2502" s="62"/>
      <c r="Z2502" s="62"/>
      <c r="AA2502" s="62"/>
      <c r="AB2502" s="62"/>
    </row>
    <row r="2503" spans="25:28" x14ac:dyDescent="0.2">
      <c r="Y2503" s="62"/>
      <c r="Z2503" s="62"/>
      <c r="AA2503" s="62"/>
      <c r="AB2503" s="62"/>
    </row>
    <row r="2504" spans="25:28" x14ac:dyDescent="0.2">
      <c r="Y2504" s="62"/>
      <c r="Z2504" s="62"/>
      <c r="AA2504" s="62"/>
      <c r="AB2504" s="62"/>
    </row>
    <row r="2505" spans="25:28" x14ac:dyDescent="0.2">
      <c r="Y2505" s="62"/>
      <c r="Z2505" s="62"/>
      <c r="AA2505" s="62"/>
      <c r="AB2505" s="62"/>
    </row>
    <row r="2506" spans="25:28" x14ac:dyDescent="0.2">
      <c r="Y2506" s="62"/>
      <c r="Z2506" s="62"/>
      <c r="AA2506" s="62"/>
      <c r="AB2506" s="62"/>
    </row>
    <row r="2507" spans="25:28" x14ac:dyDescent="0.2">
      <c r="Y2507" s="62"/>
      <c r="Z2507" s="62"/>
      <c r="AA2507" s="62"/>
      <c r="AB2507" s="62"/>
    </row>
    <row r="2508" spans="25:28" x14ac:dyDescent="0.2">
      <c r="Y2508" s="62"/>
      <c r="Z2508" s="62"/>
      <c r="AA2508" s="62"/>
      <c r="AB2508" s="62"/>
    </row>
    <row r="2509" spans="25:28" x14ac:dyDescent="0.2">
      <c r="Y2509" s="62"/>
      <c r="Z2509" s="62"/>
      <c r="AA2509" s="62"/>
      <c r="AB2509" s="62"/>
    </row>
    <row r="2510" spans="25:28" x14ac:dyDescent="0.2">
      <c r="Y2510" s="62"/>
      <c r="Z2510" s="62"/>
      <c r="AA2510" s="62"/>
      <c r="AB2510" s="62"/>
    </row>
    <row r="2511" spans="25:28" x14ac:dyDescent="0.2">
      <c r="Y2511" s="62"/>
      <c r="Z2511" s="62"/>
      <c r="AA2511" s="62"/>
      <c r="AB2511" s="62"/>
    </row>
    <row r="2512" spans="25:28" x14ac:dyDescent="0.2">
      <c r="Y2512" s="62"/>
      <c r="Z2512" s="62"/>
      <c r="AA2512" s="62"/>
      <c r="AB2512" s="62"/>
    </row>
    <row r="2513" spans="25:28" x14ac:dyDescent="0.2">
      <c r="Y2513" s="62"/>
      <c r="Z2513" s="62"/>
      <c r="AA2513" s="62"/>
      <c r="AB2513" s="62"/>
    </row>
    <row r="2514" spans="25:28" x14ac:dyDescent="0.2">
      <c r="Y2514" s="62"/>
      <c r="Z2514" s="62"/>
      <c r="AA2514" s="62"/>
      <c r="AB2514" s="62"/>
    </row>
    <row r="2515" spans="25:28" x14ac:dyDescent="0.2">
      <c r="Y2515" s="62"/>
      <c r="Z2515" s="62"/>
      <c r="AA2515" s="62"/>
      <c r="AB2515" s="62"/>
    </row>
    <row r="2516" spans="25:28" x14ac:dyDescent="0.2">
      <c r="Y2516" s="62"/>
      <c r="Z2516" s="62"/>
      <c r="AA2516" s="62"/>
      <c r="AB2516" s="62"/>
    </row>
    <row r="2517" spans="25:28" x14ac:dyDescent="0.2">
      <c r="Y2517" s="62"/>
      <c r="Z2517" s="62"/>
      <c r="AA2517" s="62"/>
      <c r="AB2517" s="62"/>
    </row>
    <row r="2518" spans="25:28" x14ac:dyDescent="0.2">
      <c r="Y2518" s="62"/>
      <c r="Z2518" s="62"/>
      <c r="AA2518" s="62"/>
      <c r="AB2518" s="62"/>
    </row>
    <row r="2519" spans="25:28" x14ac:dyDescent="0.2">
      <c r="Y2519" s="62"/>
      <c r="Z2519" s="62"/>
      <c r="AA2519" s="62"/>
      <c r="AB2519" s="62"/>
    </row>
    <row r="2520" spans="25:28" x14ac:dyDescent="0.2">
      <c r="Y2520" s="62"/>
      <c r="Z2520" s="62"/>
      <c r="AA2520" s="62"/>
      <c r="AB2520" s="62"/>
    </row>
    <row r="2521" spans="25:28" x14ac:dyDescent="0.2">
      <c r="Y2521" s="62"/>
      <c r="Z2521" s="62"/>
      <c r="AA2521" s="62"/>
      <c r="AB2521" s="62"/>
    </row>
    <row r="2522" spans="25:28" x14ac:dyDescent="0.2">
      <c r="Y2522" s="62"/>
      <c r="Z2522" s="62"/>
      <c r="AA2522" s="62"/>
      <c r="AB2522" s="62"/>
    </row>
    <row r="2523" spans="25:28" x14ac:dyDescent="0.2">
      <c r="Y2523" s="62"/>
      <c r="Z2523" s="62"/>
      <c r="AA2523" s="62"/>
      <c r="AB2523" s="62"/>
    </row>
    <row r="2524" spans="25:28" x14ac:dyDescent="0.2">
      <c r="Y2524" s="62"/>
      <c r="Z2524" s="62"/>
      <c r="AA2524" s="62"/>
      <c r="AB2524" s="62"/>
    </row>
    <row r="2525" spans="25:28" x14ac:dyDescent="0.2">
      <c r="Y2525" s="62"/>
      <c r="Z2525" s="62"/>
      <c r="AA2525" s="62"/>
      <c r="AB2525" s="62"/>
    </row>
    <row r="2526" spans="25:28" x14ac:dyDescent="0.2">
      <c r="Y2526" s="62"/>
      <c r="Z2526" s="62"/>
      <c r="AA2526" s="62"/>
      <c r="AB2526" s="62"/>
    </row>
    <row r="2527" spans="25:28" x14ac:dyDescent="0.2">
      <c r="Y2527" s="62"/>
      <c r="Z2527" s="62"/>
      <c r="AA2527" s="62"/>
      <c r="AB2527" s="62"/>
    </row>
    <row r="2528" spans="25:28" x14ac:dyDescent="0.2">
      <c r="Y2528" s="62"/>
      <c r="Z2528" s="62"/>
      <c r="AA2528" s="62"/>
      <c r="AB2528" s="62"/>
    </row>
    <row r="2529" spans="25:28" x14ac:dyDescent="0.2">
      <c r="Y2529" s="62"/>
      <c r="Z2529" s="62"/>
      <c r="AA2529" s="62"/>
      <c r="AB2529" s="62"/>
    </row>
    <row r="2530" spans="25:28" x14ac:dyDescent="0.2">
      <c r="Y2530" s="62"/>
      <c r="Z2530" s="62"/>
      <c r="AA2530" s="62"/>
      <c r="AB2530" s="62"/>
    </row>
    <row r="2531" spans="25:28" x14ac:dyDescent="0.2">
      <c r="Y2531" s="62"/>
      <c r="Z2531" s="62"/>
      <c r="AA2531" s="62"/>
      <c r="AB2531" s="62"/>
    </row>
    <row r="2532" spans="25:28" x14ac:dyDescent="0.2">
      <c r="Y2532" s="62"/>
      <c r="Z2532" s="62"/>
      <c r="AA2532" s="62"/>
      <c r="AB2532" s="62"/>
    </row>
    <row r="2533" spans="25:28" x14ac:dyDescent="0.2">
      <c r="Y2533" s="62"/>
      <c r="Z2533" s="62"/>
      <c r="AA2533" s="62"/>
      <c r="AB2533" s="62"/>
    </row>
    <row r="2534" spans="25:28" x14ac:dyDescent="0.2">
      <c r="Y2534" s="62"/>
      <c r="Z2534" s="62"/>
      <c r="AA2534" s="62"/>
      <c r="AB2534" s="62"/>
    </row>
    <row r="2535" spans="25:28" x14ac:dyDescent="0.2">
      <c r="Y2535" s="62"/>
      <c r="Z2535" s="62"/>
      <c r="AA2535" s="62"/>
      <c r="AB2535" s="62"/>
    </row>
    <row r="2536" spans="25:28" x14ac:dyDescent="0.2">
      <c r="Y2536" s="62"/>
      <c r="Z2536" s="62"/>
      <c r="AA2536" s="62"/>
      <c r="AB2536" s="62"/>
    </row>
    <row r="2537" spans="25:28" x14ac:dyDescent="0.2">
      <c r="Y2537" s="62"/>
      <c r="Z2537" s="62"/>
      <c r="AA2537" s="62"/>
      <c r="AB2537" s="62"/>
    </row>
    <row r="2538" spans="25:28" x14ac:dyDescent="0.2">
      <c r="Y2538" s="62"/>
      <c r="Z2538" s="62"/>
      <c r="AA2538" s="62"/>
      <c r="AB2538" s="62"/>
    </row>
    <row r="2539" spans="25:28" x14ac:dyDescent="0.2">
      <c r="Y2539" s="62"/>
      <c r="Z2539" s="62"/>
      <c r="AA2539" s="62"/>
      <c r="AB2539" s="62"/>
    </row>
    <row r="2540" spans="25:28" x14ac:dyDescent="0.2">
      <c r="Y2540" s="62"/>
      <c r="Z2540" s="62"/>
      <c r="AA2540" s="62"/>
      <c r="AB2540" s="62"/>
    </row>
    <row r="2541" spans="25:28" x14ac:dyDescent="0.2">
      <c r="Y2541" s="62"/>
      <c r="Z2541" s="62"/>
      <c r="AA2541" s="62"/>
      <c r="AB2541" s="62"/>
    </row>
    <row r="2542" spans="25:28" x14ac:dyDescent="0.2">
      <c r="Y2542" s="62"/>
      <c r="Z2542" s="62"/>
      <c r="AA2542" s="62"/>
      <c r="AB2542" s="62"/>
    </row>
    <row r="2543" spans="25:28" x14ac:dyDescent="0.2">
      <c r="Y2543" s="62"/>
      <c r="Z2543" s="62"/>
      <c r="AA2543" s="62"/>
      <c r="AB2543" s="62"/>
    </row>
    <row r="2544" spans="25:28" x14ac:dyDescent="0.2">
      <c r="Y2544" s="62"/>
      <c r="Z2544" s="62"/>
      <c r="AA2544" s="62"/>
      <c r="AB2544" s="62"/>
    </row>
    <row r="2545" spans="25:28" x14ac:dyDescent="0.2">
      <c r="Y2545" s="62"/>
      <c r="Z2545" s="62"/>
      <c r="AA2545" s="62"/>
      <c r="AB2545" s="62"/>
    </row>
    <row r="2546" spans="25:28" x14ac:dyDescent="0.2">
      <c r="Y2546" s="62"/>
      <c r="Z2546" s="62"/>
      <c r="AA2546" s="62"/>
      <c r="AB2546" s="62"/>
    </row>
    <row r="2547" spans="25:28" x14ac:dyDescent="0.2">
      <c r="Y2547" s="62"/>
      <c r="Z2547" s="62"/>
      <c r="AA2547" s="62"/>
      <c r="AB2547" s="62"/>
    </row>
    <row r="2548" spans="25:28" x14ac:dyDescent="0.2">
      <c r="Y2548" s="62"/>
      <c r="Z2548" s="62"/>
      <c r="AA2548" s="62"/>
      <c r="AB2548" s="62"/>
    </row>
    <row r="2549" spans="25:28" x14ac:dyDescent="0.2">
      <c r="Y2549" s="62"/>
      <c r="Z2549" s="62"/>
      <c r="AA2549" s="62"/>
      <c r="AB2549" s="62"/>
    </row>
    <row r="2550" spans="25:28" x14ac:dyDescent="0.2">
      <c r="Y2550" s="62"/>
      <c r="Z2550" s="62"/>
      <c r="AA2550" s="62"/>
      <c r="AB2550" s="62"/>
    </row>
    <row r="2551" spans="25:28" x14ac:dyDescent="0.2">
      <c r="Y2551" s="62"/>
      <c r="Z2551" s="62"/>
      <c r="AA2551" s="62"/>
      <c r="AB2551" s="62"/>
    </row>
    <row r="2552" spans="25:28" x14ac:dyDescent="0.2">
      <c r="Y2552" s="62"/>
      <c r="Z2552" s="62"/>
      <c r="AA2552" s="62"/>
      <c r="AB2552" s="62"/>
    </row>
    <row r="2553" spans="25:28" x14ac:dyDescent="0.2">
      <c r="Y2553" s="62"/>
      <c r="Z2553" s="62"/>
      <c r="AA2553" s="62"/>
      <c r="AB2553" s="62"/>
    </row>
    <row r="2554" spans="25:28" x14ac:dyDescent="0.2">
      <c r="Y2554" s="62"/>
      <c r="Z2554" s="62"/>
      <c r="AA2554" s="62"/>
      <c r="AB2554" s="62"/>
    </row>
    <row r="2555" spans="25:28" x14ac:dyDescent="0.2">
      <c r="Y2555" s="62"/>
      <c r="Z2555" s="62"/>
      <c r="AA2555" s="62"/>
      <c r="AB2555" s="62"/>
    </row>
    <row r="2556" spans="25:28" x14ac:dyDescent="0.2">
      <c r="Y2556" s="62"/>
      <c r="Z2556" s="62"/>
      <c r="AA2556" s="62"/>
      <c r="AB2556" s="62"/>
    </row>
    <row r="2557" spans="25:28" x14ac:dyDescent="0.2">
      <c r="Y2557" s="62"/>
      <c r="Z2557" s="62"/>
      <c r="AA2557" s="62"/>
      <c r="AB2557" s="62"/>
    </row>
    <row r="2558" spans="25:28" x14ac:dyDescent="0.2">
      <c r="Y2558" s="62"/>
      <c r="Z2558" s="62"/>
      <c r="AA2558" s="62"/>
      <c r="AB2558" s="62"/>
    </row>
    <row r="2559" spans="25:28" x14ac:dyDescent="0.2">
      <c r="Y2559" s="62"/>
      <c r="Z2559" s="62"/>
      <c r="AA2559" s="62"/>
      <c r="AB2559" s="62"/>
    </row>
    <row r="2560" spans="25:28" x14ac:dyDescent="0.2">
      <c r="Y2560" s="62"/>
      <c r="Z2560" s="62"/>
      <c r="AA2560" s="62"/>
      <c r="AB2560" s="62"/>
    </row>
    <row r="2561" spans="25:28" x14ac:dyDescent="0.2">
      <c r="Y2561" s="62"/>
      <c r="Z2561" s="62"/>
      <c r="AA2561" s="62"/>
      <c r="AB2561" s="62"/>
    </row>
    <row r="2562" spans="25:28" x14ac:dyDescent="0.2">
      <c r="Y2562" s="62"/>
      <c r="Z2562" s="62"/>
      <c r="AA2562" s="62"/>
      <c r="AB2562" s="62"/>
    </row>
    <row r="2563" spans="25:28" x14ac:dyDescent="0.2">
      <c r="Y2563" s="62"/>
      <c r="Z2563" s="62"/>
      <c r="AA2563" s="62"/>
      <c r="AB2563" s="62"/>
    </row>
    <row r="2564" spans="25:28" x14ac:dyDescent="0.2">
      <c r="Y2564" s="62"/>
      <c r="Z2564" s="62"/>
      <c r="AA2564" s="62"/>
      <c r="AB2564" s="62"/>
    </row>
    <row r="2565" spans="25:28" x14ac:dyDescent="0.2">
      <c r="Y2565" s="62"/>
      <c r="Z2565" s="62"/>
      <c r="AA2565" s="62"/>
      <c r="AB2565" s="62"/>
    </row>
    <row r="2566" spans="25:28" x14ac:dyDescent="0.2">
      <c r="Y2566" s="62"/>
      <c r="Z2566" s="62"/>
      <c r="AA2566" s="62"/>
      <c r="AB2566" s="62"/>
    </row>
    <row r="2567" spans="25:28" x14ac:dyDescent="0.2">
      <c r="Y2567" s="62"/>
      <c r="Z2567" s="62"/>
      <c r="AA2567" s="62"/>
      <c r="AB2567" s="62"/>
    </row>
    <row r="2568" spans="25:28" x14ac:dyDescent="0.2">
      <c r="Y2568" s="62"/>
      <c r="Z2568" s="62"/>
      <c r="AA2568" s="62"/>
      <c r="AB2568" s="62"/>
    </row>
    <row r="2569" spans="25:28" x14ac:dyDescent="0.2">
      <c r="Y2569" s="62"/>
      <c r="Z2569" s="62"/>
      <c r="AA2569" s="62"/>
      <c r="AB2569" s="62"/>
    </row>
    <row r="2570" spans="25:28" x14ac:dyDescent="0.2">
      <c r="Y2570" s="62"/>
      <c r="Z2570" s="62"/>
      <c r="AA2570" s="62"/>
      <c r="AB2570" s="62"/>
    </row>
    <row r="2571" spans="25:28" x14ac:dyDescent="0.2">
      <c r="Y2571" s="62"/>
      <c r="Z2571" s="62"/>
      <c r="AA2571" s="62"/>
      <c r="AB2571" s="62"/>
    </row>
    <row r="2572" spans="25:28" x14ac:dyDescent="0.2">
      <c r="Y2572" s="62"/>
      <c r="Z2572" s="62"/>
      <c r="AA2572" s="62"/>
      <c r="AB2572" s="62"/>
    </row>
    <row r="2573" spans="25:28" x14ac:dyDescent="0.2">
      <c r="Y2573" s="62"/>
      <c r="Z2573" s="62"/>
      <c r="AA2573" s="62"/>
      <c r="AB2573" s="62"/>
    </row>
    <row r="2574" spans="25:28" x14ac:dyDescent="0.2">
      <c r="Y2574" s="62"/>
      <c r="Z2574" s="62"/>
      <c r="AA2574" s="62"/>
      <c r="AB2574" s="62"/>
    </row>
    <row r="2575" spans="25:28" x14ac:dyDescent="0.2">
      <c r="Y2575" s="62"/>
      <c r="Z2575" s="62"/>
      <c r="AA2575" s="62"/>
      <c r="AB2575" s="62"/>
    </row>
    <row r="2576" spans="25:28" x14ac:dyDescent="0.2">
      <c r="Y2576" s="62"/>
      <c r="Z2576" s="62"/>
      <c r="AA2576" s="62"/>
      <c r="AB2576" s="62"/>
    </row>
    <row r="2577" spans="25:28" x14ac:dyDescent="0.2">
      <c r="Y2577" s="62"/>
      <c r="Z2577" s="62"/>
      <c r="AA2577" s="62"/>
      <c r="AB2577" s="62"/>
    </row>
    <row r="2578" spans="25:28" x14ac:dyDescent="0.2">
      <c r="Y2578" s="62"/>
      <c r="Z2578" s="62"/>
      <c r="AA2578" s="62"/>
      <c r="AB2578" s="62"/>
    </row>
    <row r="2579" spans="25:28" x14ac:dyDescent="0.2">
      <c r="Y2579" s="62"/>
      <c r="Z2579" s="62"/>
      <c r="AA2579" s="62"/>
      <c r="AB2579" s="62"/>
    </row>
    <row r="2580" spans="25:28" x14ac:dyDescent="0.2">
      <c r="Y2580" s="62"/>
      <c r="Z2580" s="62"/>
      <c r="AA2580" s="62"/>
      <c r="AB2580" s="62"/>
    </row>
    <row r="2581" spans="25:28" x14ac:dyDescent="0.2">
      <c r="Y2581" s="62"/>
      <c r="Z2581" s="62"/>
      <c r="AA2581" s="62"/>
      <c r="AB2581" s="62"/>
    </row>
    <row r="2582" spans="25:28" x14ac:dyDescent="0.2">
      <c r="Y2582" s="62"/>
      <c r="Z2582" s="62"/>
      <c r="AA2582" s="62"/>
      <c r="AB2582" s="62"/>
    </row>
    <row r="2583" spans="25:28" x14ac:dyDescent="0.2">
      <c r="Y2583" s="62"/>
      <c r="Z2583" s="62"/>
      <c r="AA2583" s="62"/>
      <c r="AB2583" s="62"/>
    </row>
    <row r="2584" spans="25:28" x14ac:dyDescent="0.2">
      <c r="Y2584" s="62"/>
      <c r="Z2584" s="62"/>
      <c r="AA2584" s="62"/>
      <c r="AB2584" s="62"/>
    </row>
    <row r="2585" spans="25:28" x14ac:dyDescent="0.2">
      <c r="Y2585" s="62"/>
      <c r="Z2585" s="62"/>
      <c r="AA2585" s="62"/>
      <c r="AB2585" s="62"/>
    </row>
    <row r="2586" spans="25:28" x14ac:dyDescent="0.2">
      <c r="Y2586" s="62"/>
      <c r="Z2586" s="62"/>
      <c r="AA2586" s="62"/>
      <c r="AB2586" s="62"/>
    </row>
    <row r="2587" spans="25:28" x14ac:dyDescent="0.2">
      <c r="Y2587" s="62"/>
      <c r="Z2587" s="62"/>
      <c r="AA2587" s="62"/>
      <c r="AB2587" s="62"/>
    </row>
    <row r="2588" spans="25:28" x14ac:dyDescent="0.2">
      <c r="Y2588" s="62"/>
      <c r="Z2588" s="62"/>
      <c r="AA2588" s="62"/>
      <c r="AB2588" s="62"/>
    </row>
    <row r="2589" spans="25:28" x14ac:dyDescent="0.2">
      <c r="Y2589" s="62"/>
      <c r="Z2589" s="62"/>
      <c r="AA2589" s="62"/>
      <c r="AB2589" s="62"/>
    </row>
    <row r="2590" spans="25:28" x14ac:dyDescent="0.2">
      <c r="Y2590" s="62"/>
      <c r="Z2590" s="62"/>
      <c r="AA2590" s="62"/>
      <c r="AB2590" s="62"/>
    </row>
    <row r="2591" spans="25:28" x14ac:dyDescent="0.2">
      <c r="Y2591" s="62"/>
      <c r="Z2591" s="62"/>
      <c r="AA2591" s="62"/>
      <c r="AB2591" s="62"/>
    </row>
    <row r="2592" spans="25:28" x14ac:dyDescent="0.2">
      <c r="Y2592" s="62"/>
      <c r="Z2592" s="62"/>
      <c r="AA2592" s="62"/>
      <c r="AB2592" s="62"/>
    </row>
    <row r="2593" spans="25:28" x14ac:dyDescent="0.2">
      <c r="Y2593" s="62"/>
      <c r="Z2593" s="62"/>
      <c r="AA2593" s="62"/>
      <c r="AB2593" s="62"/>
    </row>
    <row r="2594" spans="25:28" x14ac:dyDescent="0.2">
      <c r="Y2594" s="62"/>
      <c r="Z2594" s="62"/>
      <c r="AA2594" s="62"/>
      <c r="AB2594" s="62"/>
    </row>
    <row r="2595" spans="25:28" x14ac:dyDescent="0.2">
      <c r="Y2595" s="62"/>
      <c r="Z2595" s="62"/>
      <c r="AA2595" s="62"/>
      <c r="AB2595" s="62"/>
    </row>
    <row r="2596" spans="25:28" x14ac:dyDescent="0.2">
      <c r="Y2596" s="62"/>
      <c r="Z2596" s="62"/>
      <c r="AA2596" s="62"/>
      <c r="AB2596" s="62"/>
    </row>
    <row r="2597" spans="25:28" x14ac:dyDescent="0.2">
      <c r="Y2597" s="62"/>
      <c r="Z2597" s="62"/>
      <c r="AA2597" s="62"/>
      <c r="AB2597" s="62"/>
    </row>
    <row r="2598" spans="25:28" x14ac:dyDescent="0.2">
      <c r="Y2598" s="62"/>
      <c r="Z2598" s="62"/>
      <c r="AA2598" s="62"/>
      <c r="AB2598" s="62"/>
    </row>
    <row r="2599" spans="25:28" x14ac:dyDescent="0.2">
      <c r="Y2599" s="62"/>
      <c r="Z2599" s="62"/>
      <c r="AA2599" s="62"/>
      <c r="AB2599" s="62"/>
    </row>
    <row r="2600" spans="25:28" x14ac:dyDescent="0.2">
      <c r="Y2600" s="62"/>
      <c r="Z2600" s="62"/>
      <c r="AA2600" s="62"/>
      <c r="AB2600" s="62"/>
    </row>
    <row r="2601" spans="25:28" x14ac:dyDescent="0.2">
      <c r="Y2601" s="62"/>
      <c r="Z2601" s="62"/>
      <c r="AA2601" s="62"/>
      <c r="AB2601" s="62"/>
    </row>
    <row r="2602" spans="25:28" x14ac:dyDescent="0.2">
      <c r="Y2602" s="62"/>
      <c r="Z2602" s="62"/>
      <c r="AA2602" s="62"/>
      <c r="AB2602" s="62"/>
    </row>
    <row r="2603" spans="25:28" x14ac:dyDescent="0.2">
      <c r="Y2603" s="62"/>
      <c r="Z2603" s="62"/>
      <c r="AA2603" s="62"/>
      <c r="AB2603" s="62"/>
    </row>
    <row r="2604" spans="25:28" x14ac:dyDescent="0.2">
      <c r="Y2604" s="62"/>
      <c r="Z2604" s="62"/>
      <c r="AA2604" s="62"/>
      <c r="AB2604" s="62"/>
    </row>
    <row r="2605" spans="25:28" x14ac:dyDescent="0.2">
      <c r="Y2605" s="62"/>
      <c r="Z2605" s="62"/>
      <c r="AA2605" s="62"/>
      <c r="AB2605" s="62"/>
    </row>
    <row r="2606" spans="25:28" x14ac:dyDescent="0.2">
      <c r="Y2606" s="62"/>
      <c r="Z2606" s="62"/>
      <c r="AA2606" s="62"/>
      <c r="AB2606" s="62"/>
    </row>
    <row r="2607" spans="25:28" x14ac:dyDescent="0.2">
      <c r="Y2607" s="62"/>
      <c r="Z2607" s="62"/>
      <c r="AA2607" s="62"/>
      <c r="AB2607" s="62"/>
    </row>
    <row r="2608" spans="25:28" x14ac:dyDescent="0.2">
      <c r="Y2608" s="62"/>
      <c r="Z2608" s="62"/>
      <c r="AA2608" s="62"/>
      <c r="AB2608" s="62"/>
    </row>
    <row r="2609" spans="25:28" x14ac:dyDescent="0.2">
      <c r="Y2609" s="62"/>
      <c r="Z2609" s="62"/>
      <c r="AA2609" s="62"/>
      <c r="AB2609" s="62"/>
    </row>
    <row r="2610" spans="25:28" x14ac:dyDescent="0.2">
      <c r="Y2610" s="62"/>
      <c r="Z2610" s="62"/>
      <c r="AA2610" s="62"/>
      <c r="AB2610" s="62"/>
    </row>
    <row r="2611" spans="25:28" x14ac:dyDescent="0.2">
      <c r="Y2611" s="62"/>
      <c r="Z2611" s="62"/>
      <c r="AA2611" s="62"/>
      <c r="AB2611" s="62"/>
    </row>
    <row r="2612" spans="25:28" x14ac:dyDescent="0.2">
      <c r="Y2612" s="62"/>
      <c r="Z2612" s="62"/>
      <c r="AA2612" s="62"/>
      <c r="AB2612" s="62"/>
    </row>
    <row r="2613" spans="25:28" x14ac:dyDescent="0.2">
      <c r="Y2613" s="62"/>
      <c r="Z2613" s="62"/>
      <c r="AA2613" s="62"/>
      <c r="AB2613" s="62"/>
    </row>
    <row r="2614" spans="25:28" x14ac:dyDescent="0.2">
      <c r="Y2614" s="62"/>
      <c r="Z2614" s="62"/>
      <c r="AA2614" s="62"/>
      <c r="AB2614" s="62"/>
    </row>
    <row r="2615" spans="25:28" x14ac:dyDescent="0.2">
      <c r="Y2615" s="62"/>
      <c r="Z2615" s="62"/>
      <c r="AA2615" s="62"/>
      <c r="AB2615" s="62"/>
    </row>
    <row r="2616" spans="25:28" x14ac:dyDescent="0.2">
      <c r="Y2616" s="62"/>
      <c r="Z2616" s="62"/>
      <c r="AA2616" s="62"/>
      <c r="AB2616" s="62"/>
    </row>
    <row r="2617" spans="25:28" x14ac:dyDescent="0.2">
      <c r="Y2617" s="62"/>
      <c r="Z2617" s="62"/>
      <c r="AA2617" s="62"/>
      <c r="AB2617" s="62"/>
    </row>
    <row r="2618" spans="25:28" x14ac:dyDescent="0.2">
      <c r="Y2618" s="62"/>
      <c r="Z2618" s="62"/>
      <c r="AA2618" s="62"/>
      <c r="AB2618" s="62"/>
    </row>
    <row r="2619" spans="25:28" x14ac:dyDescent="0.2">
      <c r="Y2619" s="62"/>
      <c r="Z2619" s="62"/>
      <c r="AA2619" s="62"/>
      <c r="AB2619" s="62"/>
    </row>
    <row r="2620" spans="25:28" x14ac:dyDescent="0.2">
      <c r="Y2620" s="62"/>
      <c r="Z2620" s="62"/>
      <c r="AA2620" s="62"/>
      <c r="AB2620" s="62"/>
    </row>
    <row r="2621" spans="25:28" x14ac:dyDescent="0.2">
      <c r="Y2621" s="62"/>
      <c r="Z2621" s="62"/>
      <c r="AA2621" s="62"/>
      <c r="AB2621" s="62"/>
    </row>
    <row r="2622" spans="25:28" x14ac:dyDescent="0.2">
      <c r="Y2622" s="62"/>
      <c r="Z2622" s="62"/>
      <c r="AA2622" s="62"/>
      <c r="AB2622" s="62"/>
    </row>
    <row r="2623" spans="25:28" x14ac:dyDescent="0.2">
      <c r="Y2623" s="62"/>
      <c r="Z2623" s="62"/>
      <c r="AA2623" s="62"/>
      <c r="AB2623" s="62"/>
    </row>
    <row r="2624" spans="25:28" x14ac:dyDescent="0.2">
      <c r="Y2624" s="62"/>
      <c r="Z2624" s="62"/>
      <c r="AA2624" s="62"/>
      <c r="AB2624" s="62"/>
    </row>
    <row r="2625" spans="25:28" x14ac:dyDescent="0.2">
      <c r="Y2625" s="62"/>
      <c r="Z2625" s="62"/>
      <c r="AA2625" s="62"/>
      <c r="AB2625" s="62"/>
    </row>
    <row r="2626" spans="25:28" x14ac:dyDescent="0.2">
      <c r="Y2626" s="62"/>
      <c r="Z2626" s="62"/>
      <c r="AA2626" s="62"/>
      <c r="AB2626" s="62"/>
    </row>
    <row r="2627" spans="25:28" x14ac:dyDescent="0.2">
      <c r="Y2627" s="62"/>
      <c r="Z2627" s="62"/>
      <c r="AA2627" s="62"/>
      <c r="AB2627" s="62"/>
    </row>
    <row r="2628" spans="25:28" x14ac:dyDescent="0.2">
      <c r="Y2628" s="62"/>
      <c r="Z2628" s="62"/>
      <c r="AA2628" s="62"/>
      <c r="AB2628" s="62"/>
    </row>
    <row r="2629" spans="25:28" x14ac:dyDescent="0.2">
      <c r="Y2629" s="62"/>
      <c r="Z2629" s="62"/>
      <c r="AA2629" s="62"/>
      <c r="AB2629" s="62"/>
    </row>
    <row r="2630" spans="25:28" x14ac:dyDescent="0.2">
      <c r="Y2630" s="62"/>
      <c r="Z2630" s="62"/>
      <c r="AA2630" s="62"/>
      <c r="AB2630" s="62"/>
    </row>
    <row r="2631" spans="25:28" x14ac:dyDescent="0.2">
      <c r="Y2631" s="62"/>
      <c r="Z2631" s="62"/>
      <c r="AA2631" s="62"/>
      <c r="AB2631" s="62"/>
    </row>
    <row r="2632" spans="25:28" x14ac:dyDescent="0.2">
      <c r="Y2632" s="62"/>
      <c r="Z2632" s="62"/>
      <c r="AA2632" s="62"/>
      <c r="AB2632" s="62"/>
    </row>
    <row r="2633" spans="25:28" x14ac:dyDescent="0.2">
      <c r="Y2633" s="62"/>
      <c r="Z2633" s="62"/>
      <c r="AA2633" s="62"/>
      <c r="AB2633" s="62"/>
    </row>
    <row r="2634" spans="25:28" x14ac:dyDescent="0.2">
      <c r="Y2634" s="62"/>
      <c r="Z2634" s="62"/>
      <c r="AA2634" s="62"/>
      <c r="AB2634" s="62"/>
    </row>
    <row r="2635" spans="25:28" x14ac:dyDescent="0.2">
      <c r="Y2635" s="62"/>
      <c r="Z2635" s="62"/>
      <c r="AA2635" s="62"/>
      <c r="AB2635" s="62"/>
    </row>
    <row r="2636" spans="25:28" x14ac:dyDescent="0.2">
      <c r="Y2636" s="62"/>
      <c r="Z2636" s="62"/>
      <c r="AA2636" s="62"/>
      <c r="AB2636" s="62"/>
    </row>
    <row r="2637" spans="25:28" x14ac:dyDescent="0.2">
      <c r="Y2637" s="62"/>
      <c r="Z2637" s="62"/>
      <c r="AA2637" s="62"/>
      <c r="AB2637" s="62"/>
    </row>
    <row r="2638" spans="25:28" x14ac:dyDescent="0.2">
      <c r="Y2638" s="62"/>
      <c r="Z2638" s="62"/>
      <c r="AA2638" s="62"/>
      <c r="AB2638" s="62"/>
    </row>
    <row r="2639" spans="25:28" x14ac:dyDescent="0.2">
      <c r="Y2639" s="62"/>
      <c r="Z2639" s="62"/>
      <c r="AA2639" s="62"/>
      <c r="AB2639" s="62"/>
    </row>
    <row r="2640" spans="25:28" x14ac:dyDescent="0.2">
      <c r="Y2640" s="62"/>
      <c r="Z2640" s="62"/>
      <c r="AA2640" s="62"/>
      <c r="AB2640" s="62"/>
    </row>
    <row r="2641" spans="25:28" x14ac:dyDescent="0.2">
      <c r="Y2641" s="62"/>
      <c r="Z2641" s="62"/>
      <c r="AA2641" s="62"/>
      <c r="AB2641" s="62"/>
    </row>
    <row r="2642" spans="25:28" x14ac:dyDescent="0.2">
      <c r="Y2642" s="62"/>
      <c r="Z2642" s="62"/>
      <c r="AA2642" s="62"/>
      <c r="AB2642" s="62"/>
    </row>
    <row r="2643" spans="25:28" x14ac:dyDescent="0.2">
      <c r="Y2643" s="62"/>
      <c r="Z2643" s="62"/>
      <c r="AA2643" s="62"/>
      <c r="AB2643" s="62"/>
    </row>
    <row r="2644" spans="25:28" x14ac:dyDescent="0.2">
      <c r="Y2644" s="62"/>
      <c r="Z2644" s="62"/>
      <c r="AA2644" s="62"/>
      <c r="AB2644" s="62"/>
    </row>
    <row r="2645" spans="25:28" x14ac:dyDescent="0.2">
      <c r="Y2645" s="62"/>
      <c r="Z2645" s="62"/>
      <c r="AA2645" s="62"/>
      <c r="AB2645" s="62"/>
    </row>
    <row r="2646" spans="25:28" x14ac:dyDescent="0.2">
      <c r="Y2646" s="62"/>
      <c r="Z2646" s="62"/>
      <c r="AA2646" s="62"/>
      <c r="AB2646" s="62"/>
    </row>
    <row r="2647" spans="25:28" x14ac:dyDescent="0.2">
      <c r="Y2647" s="62"/>
      <c r="Z2647" s="62"/>
      <c r="AA2647" s="62"/>
      <c r="AB2647" s="62"/>
    </row>
    <row r="2648" spans="25:28" x14ac:dyDescent="0.2">
      <c r="Y2648" s="62"/>
      <c r="Z2648" s="62"/>
      <c r="AA2648" s="62"/>
      <c r="AB2648" s="62"/>
    </row>
    <row r="2649" spans="25:28" x14ac:dyDescent="0.2">
      <c r="Y2649" s="62"/>
      <c r="Z2649" s="62"/>
      <c r="AA2649" s="62"/>
      <c r="AB2649" s="62"/>
    </row>
    <row r="2650" spans="25:28" x14ac:dyDescent="0.2">
      <c r="Y2650" s="62"/>
      <c r="Z2650" s="62"/>
      <c r="AA2650" s="62"/>
      <c r="AB2650" s="62"/>
    </row>
    <row r="2651" spans="25:28" x14ac:dyDescent="0.2">
      <c r="Y2651" s="62"/>
      <c r="Z2651" s="62"/>
      <c r="AA2651" s="62"/>
      <c r="AB2651" s="62"/>
    </row>
    <row r="2652" spans="25:28" x14ac:dyDescent="0.2">
      <c r="Y2652" s="62"/>
      <c r="Z2652" s="62"/>
      <c r="AA2652" s="62"/>
      <c r="AB2652" s="62"/>
    </row>
    <row r="2653" spans="25:28" x14ac:dyDescent="0.2">
      <c r="Y2653" s="62"/>
      <c r="Z2653" s="62"/>
      <c r="AA2653" s="62"/>
      <c r="AB2653" s="62"/>
    </row>
    <row r="2654" spans="25:28" x14ac:dyDescent="0.2">
      <c r="Y2654" s="62"/>
      <c r="Z2654" s="62"/>
      <c r="AA2654" s="62"/>
      <c r="AB2654" s="62"/>
    </row>
    <row r="2655" spans="25:28" x14ac:dyDescent="0.2">
      <c r="Y2655" s="62"/>
      <c r="Z2655" s="62"/>
      <c r="AA2655" s="62"/>
      <c r="AB2655" s="62"/>
    </row>
    <row r="2656" spans="25:28" x14ac:dyDescent="0.2">
      <c r="Y2656" s="62"/>
      <c r="Z2656" s="62"/>
      <c r="AA2656" s="62"/>
      <c r="AB2656" s="62"/>
    </row>
    <row r="2657" spans="25:28" x14ac:dyDescent="0.2">
      <c r="Y2657" s="62"/>
      <c r="Z2657" s="62"/>
      <c r="AA2657" s="62"/>
      <c r="AB2657" s="62"/>
    </row>
    <row r="2658" spans="25:28" x14ac:dyDescent="0.2">
      <c r="Y2658" s="62"/>
      <c r="Z2658" s="62"/>
      <c r="AA2658" s="62"/>
      <c r="AB2658" s="62"/>
    </row>
    <row r="2659" spans="25:28" x14ac:dyDescent="0.2">
      <c r="Y2659" s="62"/>
      <c r="Z2659" s="62"/>
      <c r="AA2659" s="62"/>
      <c r="AB2659" s="62"/>
    </row>
    <row r="2660" spans="25:28" x14ac:dyDescent="0.2">
      <c r="Y2660" s="62"/>
      <c r="Z2660" s="62"/>
      <c r="AA2660" s="62"/>
      <c r="AB2660" s="62"/>
    </row>
    <row r="2661" spans="25:28" x14ac:dyDescent="0.2">
      <c r="Y2661" s="62"/>
      <c r="Z2661" s="62"/>
      <c r="AA2661" s="62"/>
      <c r="AB2661" s="62"/>
    </row>
    <row r="2662" spans="25:28" x14ac:dyDescent="0.2">
      <c r="Y2662" s="62"/>
      <c r="Z2662" s="62"/>
      <c r="AA2662" s="62"/>
      <c r="AB2662" s="62"/>
    </row>
    <row r="2663" spans="25:28" x14ac:dyDescent="0.2">
      <c r="Y2663" s="62"/>
      <c r="Z2663" s="62"/>
      <c r="AA2663" s="62"/>
      <c r="AB2663" s="62"/>
    </row>
    <row r="2664" spans="25:28" x14ac:dyDescent="0.2">
      <c r="Y2664" s="62"/>
      <c r="Z2664" s="62"/>
      <c r="AA2664" s="62"/>
      <c r="AB2664" s="62"/>
    </row>
    <row r="2665" spans="25:28" x14ac:dyDescent="0.2">
      <c r="Y2665" s="62"/>
      <c r="Z2665" s="62"/>
      <c r="AA2665" s="62"/>
      <c r="AB2665" s="62"/>
    </row>
    <row r="2666" spans="25:28" x14ac:dyDescent="0.2">
      <c r="Y2666" s="62"/>
      <c r="Z2666" s="62"/>
      <c r="AA2666" s="62"/>
      <c r="AB2666" s="62"/>
    </row>
    <row r="2667" spans="25:28" x14ac:dyDescent="0.2">
      <c r="Y2667" s="62"/>
      <c r="Z2667" s="62"/>
      <c r="AA2667" s="62"/>
      <c r="AB2667" s="62"/>
    </row>
    <row r="2668" spans="25:28" x14ac:dyDescent="0.2">
      <c r="Y2668" s="62"/>
      <c r="Z2668" s="62"/>
      <c r="AA2668" s="62"/>
      <c r="AB2668" s="62"/>
    </row>
    <row r="2669" spans="25:28" x14ac:dyDescent="0.2">
      <c r="Y2669" s="62"/>
      <c r="Z2669" s="62"/>
      <c r="AA2669" s="62"/>
      <c r="AB2669" s="62"/>
    </row>
    <row r="2670" spans="25:28" x14ac:dyDescent="0.2">
      <c r="Y2670" s="62"/>
      <c r="Z2670" s="62"/>
      <c r="AA2670" s="62"/>
      <c r="AB2670" s="62"/>
    </row>
    <row r="2671" spans="25:28" x14ac:dyDescent="0.2">
      <c r="Y2671" s="62"/>
      <c r="Z2671" s="62"/>
      <c r="AA2671" s="62"/>
      <c r="AB2671" s="62"/>
    </row>
    <row r="2672" spans="25:28" x14ac:dyDescent="0.2">
      <c r="Y2672" s="62"/>
      <c r="Z2672" s="62"/>
      <c r="AA2672" s="62"/>
      <c r="AB2672" s="62"/>
    </row>
    <row r="2673" spans="25:28" x14ac:dyDescent="0.2">
      <c r="Y2673" s="62"/>
      <c r="Z2673" s="62"/>
      <c r="AA2673" s="62"/>
      <c r="AB2673" s="62"/>
    </row>
    <row r="2674" spans="25:28" x14ac:dyDescent="0.2">
      <c r="Y2674" s="62"/>
      <c r="Z2674" s="62"/>
      <c r="AA2674" s="62"/>
      <c r="AB2674" s="62"/>
    </row>
    <row r="2675" spans="25:28" x14ac:dyDescent="0.2">
      <c r="Y2675" s="62"/>
      <c r="Z2675" s="62"/>
      <c r="AA2675" s="62"/>
      <c r="AB2675" s="62"/>
    </row>
    <row r="2676" spans="25:28" x14ac:dyDescent="0.2">
      <c r="Y2676" s="62"/>
      <c r="Z2676" s="62"/>
      <c r="AA2676" s="62"/>
      <c r="AB2676" s="62"/>
    </row>
    <row r="2677" spans="25:28" x14ac:dyDescent="0.2">
      <c r="Y2677" s="62"/>
      <c r="Z2677" s="62"/>
      <c r="AA2677" s="62"/>
      <c r="AB2677" s="62"/>
    </row>
    <row r="2678" spans="25:28" x14ac:dyDescent="0.2">
      <c r="Y2678" s="62"/>
      <c r="Z2678" s="62"/>
      <c r="AA2678" s="62"/>
      <c r="AB2678" s="62"/>
    </row>
    <row r="2679" spans="25:28" x14ac:dyDescent="0.2">
      <c r="Y2679" s="62"/>
      <c r="Z2679" s="62"/>
      <c r="AA2679" s="62"/>
      <c r="AB2679" s="62"/>
    </row>
    <row r="2680" spans="25:28" x14ac:dyDescent="0.2">
      <c r="Y2680" s="62"/>
      <c r="Z2680" s="62"/>
      <c r="AA2680" s="62"/>
      <c r="AB2680" s="62"/>
    </row>
    <row r="2681" spans="25:28" x14ac:dyDescent="0.2">
      <c r="Y2681" s="62"/>
      <c r="Z2681" s="62"/>
      <c r="AA2681" s="62"/>
      <c r="AB2681" s="62"/>
    </row>
    <row r="2682" spans="25:28" x14ac:dyDescent="0.2">
      <c r="Y2682" s="62"/>
      <c r="Z2682" s="62"/>
      <c r="AA2682" s="62"/>
      <c r="AB2682" s="62"/>
    </row>
    <row r="2683" spans="25:28" x14ac:dyDescent="0.2">
      <c r="Y2683" s="62"/>
      <c r="Z2683" s="62"/>
      <c r="AA2683" s="62"/>
      <c r="AB2683" s="62"/>
    </row>
    <row r="2684" spans="25:28" x14ac:dyDescent="0.2">
      <c r="Y2684" s="62"/>
      <c r="Z2684" s="62"/>
      <c r="AA2684" s="62"/>
      <c r="AB2684" s="62"/>
    </row>
    <row r="2685" spans="25:28" x14ac:dyDescent="0.2">
      <c r="Y2685" s="62"/>
      <c r="Z2685" s="62"/>
      <c r="AA2685" s="62"/>
      <c r="AB2685" s="62"/>
    </row>
    <row r="2686" spans="25:28" x14ac:dyDescent="0.2">
      <c r="Y2686" s="62"/>
      <c r="Z2686" s="62"/>
      <c r="AA2686" s="62"/>
      <c r="AB2686" s="62"/>
    </row>
    <row r="2687" spans="25:28" x14ac:dyDescent="0.2">
      <c r="Y2687" s="62"/>
      <c r="Z2687" s="62"/>
      <c r="AA2687" s="62"/>
      <c r="AB2687" s="62"/>
    </row>
    <row r="2688" spans="25:28" x14ac:dyDescent="0.2">
      <c r="Y2688" s="62"/>
      <c r="Z2688" s="62"/>
      <c r="AA2688" s="62"/>
      <c r="AB2688" s="62"/>
    </row>
    <row r="2689" spans="25:28" x14ac:dyDescent="0.2">
      <c r="Y2689" s="62"/>
      <c r="Z2689" s="62"/>
      <c r="AA2689" s="62"/>
      <c r="AB2689" s="62"/>
    </row>
    <row r="2690" spans="25:28" x14ac:dyDescent="0.2">
      <c r="Y2690" s="62"/>
      <c r="Z2690" s="62"/>
      <c r="AA2690" s="62"/>
      <c r="AB2690" s="62"/>
    </row>
    <row r="2691" spans="25:28" x14ac:dyDescent="0.2">
      <c r="Y2691" s="62"/>
      <c r="Z2691" s="62"/>
      <c r="AA2691" s="62"/>
      <c r="AB2691" s="62"/>
    </row>
    <row r="2692" spans="25:28" x14ac:dyDescent="0.2">
      <c r="Y2692" s="62"/>
      <c r="Z2692" s="62"/>
      <c r="AA2692" s="62"/>
      <c r="AB2692" s="62"/>
    </row>
    <row r="2693" spans="25:28" x14ac:dyDescent="0.2">
      <c r="Y2693" s="62"/>
      <c r="Z2693" s="62"/>
      <c r="AA2693" s="62"/>
      <c r="AB2693" s="62"/>
    </row>
    <row r="2694" spans="25:28" x14ac:dyDescent="0.2">
      <c r="Y2694" s="62"/>
      <c r="Z2694" s="62"/>
      <c r="AA2694" s="62"/>
      <c r="AB2694" s="62"/>
    </row>
    <row r="2695" spans="25:28" x14ac:dyDescent="0.2">
      <c r="Y2695" s="62"/>
      <c r="Z2695" s="62"/>
      <c r="AA2695" s="62"/>
      <c r="AB2695" s="62"/>
    </row>
    <row r="2696" spans="25:28" x14ac:dyDescent="0.2">
      <c r="Y2696" s="62"/>
      <c r="Z2696" s="62"/>
      <c r="AA2696" s="62"/>
      <c r="AB2696" s="62"/>
    </row>
    <row r="2697" spans="25:28" x14ac:dyDescent="0.2">
      <c r="Y2697" s="62"/>
      <c r="Z2697" s="62"/>
      <c r="AA2697" s="62"/>
      <c r="AB2697" s="62"/>
    </row>
    <row r="2698" spans="25:28" x14ac:dyDescent="0.2">
      <c r="Y2698" s="62"/>
      <c r="Z2698" s="62"/>
      <c r="AA2698" s="62"/>
      <c r="AB2698" s="62"/>
    </row>
    <row r="2699" spans="25:28" x14ac:dyDescent="0.2">
      <c r="Y2699" s="62"/>
      <c r="Z2699" s="62"/>
      <c r="AA2699" s="62"/>
      <c r="AB2699" s="62"/>
    </row>
    <row r="2700" spans="25:28" x14ac:dyDescent="0.2">
      <c r="Y2700" s="62"/>
      <c r="Z2700" s="62"/>
      <c r="AA2700" s="62"/>
      <c r="AB2700" s="62"/>
    </row>
    <row r="2701" spans="25:28" x14ac:dyDescent="0.2">
      <c r="Y2701" s="62"/>
      <c r="Z2701" s="62"/>
      <c r="AA2701" s="62"/>
      <c r="AB2701" s="62"/>
    </row>
    <row r="2702" spans="25:28" x14ac:dyDescent="0.2">
      <c r="Y2702" s="62"/>
      <c r="Z2702" s="62"/>
      <c r="AA2702" s="62"/>
      <c r="AB2702" s="62"/>
    </row>
    <row r="2703" spans="25:28" x14ac:dyDescent="0.2">
      <c r="Y2703" s="62"/>
      <c r="Z2703" s="62"/>
      <c r="AA2703" s="62"/>
      <c r="AB2703" s="62"/>
    </row>
    <row r="2704" spans="25:28" x14ac:dyDescent="0.2">
      <c r="Y2704" s="62"/>
      <c r="Z2704" s="62"/>
      <c r="AA2704" s="62"/>
      <c r="AB2704" s="62"/>
    </row>
    <row r="2705" spans="25:28" x14ac:dyDescent="0.2">
      <c r="Y2705" s="62"/>
      <c r="Z2705" s="62"/>
      <c r="AA2705" s="62"/>
      <c r="AB2705" s="62"/>
    </row>
    <row r="2706" spans="25:28" x14ac:dyDescent="0.2">
      <c r="Y2706" s="62"/>
      <c r="Z2706" s="62"/>
      <c r="AA2706" s="62"/>
      <c r="AB2706" s="62"/>
    </row>
    <row r="2707" spans="25:28" x14ac:dyDescent="0.2">
      <c r="Y2707" s="62"/>
      <c r="Z2707" s="62"/>
      <c r="AA2707" s="62"/>
      <c r="AB2707" s="62"/>
    </row>
    <row r="2708" spans="25:28" x14ac:dyDescent="0.2">
      <c r="Y2708" s="62"/>
      <c r="Z2708" s="62"/>
      <c r="AA2708" s="62"/>
      <c r="AB2708" s="62"/>
    </row>
    <row r="2709" spans="25:28" x14ac:dyDescent="0.2">
      <c r="Y2709" s="62"/>
      <c r="Z2709" s="62"/>
      <c r="AA2709" s="62"/>
      <c r="AB2709" s="62"/>
    </row>
    <row r="2710" spans="25:28" x14ac:dyDescent="0.2">
      <c r="Y2710" s="62"/>
      <c r="Z2710" s="62"/>
      <c r="AA2710" s="62"/>
      <c r="AB2710" s="62"/>
    </row>
    <row r="2711" spans="25:28" x14ac:dyDescent="0.2">
      <c r="Y2711" s="62"/>
      <c r="Z2711" s="62"/>
      <c r="AA2711" s="62"/>
      <c r="AB2711" s="62"/>
    </row>
    <row r="2712" spans="25:28" x14ac:dyDescent="0.2">
      <c r="Y2712" s="62"/>
      <c r="Z2712" s="62"/>
      <c r="AA2712" s="62"/>
      <c r="AB2712" s="62"/>
    </row>
    <row r="2713" spans="25:28" x14ac:dyDescent="0.2">
      <c r="Y2713" s="62"/>
      <c r="Z2713" s="62"/>
      <c r="AA2713" s="62"/>
      <c r="AB2713" s="62"/>
    </row>
    <row r="2714" spans="25:28" x14ac:dyDescent="0.2">
      <c r="Y2714" s="62"/>
      <c r="Z2714" s="62"/>
      <c r="AA2714" s="62"/>
      <c r="AB2714" s="62"/>
    </row>
    <row r="2715" spans="25:28" x14ac:dyDescent="0.2">
      <c r="Y2715" s="62"/>
      <c r="Z2715" s="62"/>
      <c r="AA2715" s="62"/>
      <c r="AB2715" s="62"/>
    </row>
    <row r="2716" spans="25:28" x14ac:dyDescent="0.2">
      <c r="Y2716" s="62"/>
      <c r="Z2716" s="62"/>
      <c r="AA2716" s="62"/>
      <c r="AB2716" s="62"/>
    </row>
    <row r="2717" spans="25:28" x14ac:dyDescent="0.2">
      <c r="Y2717" s="62"/>
      <c r="Z2717" s="62"/>
      <c r="AA2717" s="62"/>
      <c r="AB2717" s="62"/>
    </row>
    <row r="2718" spans="25:28" x14ac:dyDescent="0.2">
      <c r="Y2718" s="62"/>
      <c r="Z2718" s="62"/>
      <c r="AA2718" s="62"/>
      <c r="AB2718" s="62"/>
    </row>
    <row r="2719" spans="25:28" x14ac:dyDescent="0.2">
      <c r="Y2719" s="62"/>
      <c r="Z2719" s="62"/>
      <c r="AA2719" s="62"/>
      <c r="AB2719" s="62"/>
    </row>
    <row r="2720" spans="25:28" x14ac:dyDescent="0.2">
      <c r="Y2720" s="62"/>
      <c r="Z2720" s="62"/>
      <c r="AA2720" s="62"/>
      <c r="AB2720" s="62"/>
    </row>
    <row r="2721" spans="25:28" x14ac:dyDescent="0.2">
      <c r="Y2721" s="62"/>
      <c r="Z2721" s="62"/>
      <c r="AA2721" s="62"/>
      <c r="AB2721" s="62"/>
    </row>
    <row r="2722" spans="25:28" x14ac:dyDescent="0.2">
      <c r="Y2722" s="62"/>
      <c r="Z2722" s="62"/>
      <c r="AA2722" s="62"/>
      <c r="AB2722" s="62"/>
    </row>
    <row r="2723" spans="25:28" x14ac:dyDescent="0.2">
      <c r="Y2723" s="62"/>
      <c r="Z2723" s="62"/>
      <c r="AA2723" s="62"/>
      <c r="AB2723" s="62"/>
    </row>
    <row r="2724" spans="25:28" x14ac:dyDescent="0.2">
      <c r="Y2724" s="62"/>
      <c r="Z2724" s="62"/>
      <c r="AA2724" s="62"/>
      <c r="AB2724" s="62"/>
    </row>
    <row r="2725" spans="25:28" x14ac:dyDescent="0.2">
      <c r="Y2725" s="62"/>
      <c r="Z2725" s="62"/>
      <c r="AA2725" s="62"/>
      <c r="AB2725" s="62"/>
    </row>
    <row r="2726" spans="25:28" x14ac:dyDescent="0.2">
      <c r="Y2726" s="62"/>
      <c r="Z2726" s="62"/>
      <c r="AA2726" s="62"/>
      <c r="AB2726" s="62"/>
    </row>
    <row r="2727" spans="25:28" x14ac:dyDescent="0.2">
      <c r="Y2727" s="62"/>
      <c r="Z2727" s="62"/>
      <c r="AA2727" s="62"/>
      <c r="AB2727" s="62"/>
    </row>
    <row r="2728" spans="25:28" x14ac:dyDescent="0.2">
      <c r="Y2728" s="62"/>
      <c r="Z2728" s="62"/>
      <c r="AA2728" s="62"/>
      <c r="AB2728" s="62"/>
    </row>
    <row r="2729" spans="25:28" x14ac:dyDescent="0.2">
      <c r="Y2729" s="62"/>
      <c r="Z2729" s="62"/>
      <c r="AA2729" s="62"/>
      <c r="AB2729" s="62"/>
    </row>
    <row r="2730" spans="25:28" x14ac:dyDescent="0.2">
      <c r="Y2730" s="62"/>
      <c r="Z2730" s="62"/>
      <c r="AA2730" s="62"/>
      <c r="AB2730" s="62"/>
    </row>
    <row r="2731" spans="25:28" x14ac:dyDescent="0.2">
      <c r="Y2731" s="62"/>
      <c r="Z2731" s="62"/>
      <c r="AA2731" s="62"/>
      <c r="AB2731" s="62"/>
    </row>
    <row r="2732" spans="25:28" x14ac:dyDescent="0.2">
      <c r="Y2732" s="62"/>
      <c r="Z2732" s="62"/>
      <c r="AA2732" s="62"/>
      <c r="AB2732" s="62"/>
    </row>
    <row r="2733" spans="25:28" x14ac:dyDescent="0.2">
      <c r="Y2733" s="62"/>
      <c r="Z2733" s="62"/>
      <c r="AA2733" s="62"/>
      <c r="AB2733" s="62"/>
    </row>
    <row r="2734" spans="25:28" x14ac:dyDescent="0.2">
      <c r="Y2734" s="62"/>
      <c r="Z2734" s="62"/>
      <c r="AA2734" s="62"/>
      <c r="AB2734" s="62"/>
    </row>
    <row r="2735" spans="25:28" x14ac:dyDescent="0.2">
      <c r="Y2735" s="62"/>
      <c r="Z2735" s="62"/>
      <c r="AA2735" s="62"/>
      <c r="AB2735" s="62"/>
    </row>
    <row r="2736" spans="25:28" x14ac:dyDescent="0.2">
      <c r="Y2736" s="62"/>
      <c r="Z2736" s="62"/>
      <c r="AA2736" s="62"/>
      <c r="AB2736" s="62"/>
    </row>
    <row r="2737" spans="25:28" x14ac:dyDescent="0.2">
      <c r="Y2737" s="62"/>
      <c r="Z2737" s="62"/>
      <c r="AA2737" s="62"/>
      <c r="AB2737" s="62"/>
    </row>
    <row r="2738" spans="25:28" x14ac:dyDescent="0.2">
      <c r="Y2738" s="62"/>
      <c r="Z2738" s="62"/>
      <c r="AA2738" s="62"/>
      <c r="AB2738" s="62"/>
    </row>
    <row r="2739" spans="25:28" x14ac:dyDescent="0.2">
      <c r="Y2739" s="62"/>
      <c r="Z2739" s="62"/>
      <c r="AA2739" s="62"/>
      <c r="AB2739" s="62"/>
    </row>
    <row r="2740" spans="25:28" x14ac:dyDescent="0.2">
      <c r="Y2740" s="62"/>
      <c r="Z2740" s="62"/>
      <c r="AA2740" s="62"/>
      <c r="AB2740" s="62"/>
    </row>
    <row r="2741" spans="25:28" x14ac:dyDescent="0.2">
      <c r="Y2741" s="62"/>
      <c r="Z2741" s="62"/>
      <c r="AA2741" s="62"/>
      <c r="AB2741" s="62"/>
    </row>
    <row r="2742" spans="25:28" x14ac:dyDescent="0.2">
      <c r="Y2742" s="62"/>
      <c r="Z2742" s="62"/>
      <c r="AA2742" s="62"/>
      <c r="AB2742" s="62"/>
    </row>
    <row r="2743" spans="25:28" x14ac:dyDescent="0.2">
      <c r="Y2743" s="62"/>
      <c r="Z2743" s="62"/>
      <c r="AA2743" s="62"/>
      <c r="AB2743" s="62"/>
    </row>
    <row r="2744" spans="25:28" x14ac:dyDescent="0.2">
      <c r="Y2744" s="62"/>
      <c r="Z2744" s="62"/>
      <c r="AA2744" s="62"/>
      <c r="AB2744" s="62"/>
    </row>
    <row r="2745" spans="25:28" x14ac:dyDescent="0.2">
      <c r="Y2745" s="62"/>
      <c r="Z2745" s="62"/>
      <c r="AA2745" s="62"/>
      <c r="AB2745" s="62"/>
    </row>
    <row r="2746" spans="25:28" x14ac:dyDescent="0.2">
      <c r="Y2746" s="62"/>
      <c r="Z2746" s="62"/>
      <c r="AA2746" s="62"/>
      <c r="AB2746" s="62"/>
    </row>
    <row r="2747" spans="25:28" x14ac:dyDescent="0.2">
      <c r="Y2747" s="62"/>
      <c r="Z2747" s="62"/>
      <c r="AA2747" s="62"/>
      <c r="AB2747" s="62"/>
    </row>
    <row r="2748" spans="25:28" x14ac:dyDescent="0.2">
      <c r="Y2748" s="62"/>
      <c r="Z2748" s="62"/>
      <c r="AA2748" s="62"/>
      <c r="AB2748" s="62"/>
    </row>
    <row r="2749" spans="25:28" x14ac:dyDescent="0.2">
      <c r="Y2749" s="62"/>
      <c r="Z2749" s="62"/>
      <c r="AA2749" s="62"/>
      <c r="AB2749" s="62"/>
    </row>
    <row r="2750" spans="25:28" x14ac:dyDescent="0.2">
      <c r="Y2750" s="62"/>
      <c r="Z2750" s="62"/>
      <c r="AA2750" s="62"/>
      <c r="AB2750" s="62"/>
    </row>
    <row r="2751" spans="25:28" x14ac:dyDescent="0.2">
      <c r="Y2751" s="62"/>
      <c r="Z2751" s="62"/>
      <c r="AA2751" s="62"/>
      <c r="AB2751" s="62"/>
    </row>
    <row r="2752" spans="25:28" x14ac:dyDescent="0.2">
      <c r="Y2752" s="62"/>
      <c r="Z2752" s="62"/>
      <c r="AA2752" s="62"/>
      <c r="AB2752" s="62"/>
    </row>
    <row r="2753" spans="25:28" x14ac:dyDescent="0.2">
      <c r="Y2753" s="62"/>
      <c r="Z2753" s="62"/>
      <c r="AA2753" s="62"/>
      <c r="AB2753" s="62"/>
    </row>
    <row r="2754" spans="25:28" x14ac:dyDescent="0.2">
      <c r="Y2754" s="62"/>
      <c r="Z2754" s="62"/>
      <c r="AA2754" s="62"/>
      <c r="AB2754" s="62"/>
    </row>
    <row r="2755" spans="25:28" x14ac:dyDescent="0.2">
      <c r="Y2755" s="62"/>
      <c r="Z2755" s="62"/>
      <c r="AA2755" s="62"/>
      <c r="AB2755" s="62"/>
    </row>
    <row r="2756" spans="25:28" x14ac:dyDescent="0.2">
      <c r="Y2756" s="62"/>
      <c r="Z2756" s="62"/>
      <c r="AA2756" s="62"/>
      <c r="AB2756" s="62"/>
    </row>
    <row r="2757" spans="25:28" x14ac:dyDescent="0.2">
      <c r="Y2757" s="62"/>
      <c r="Z2757" s="62"/>
      <c r="AA2757" s="62"/>
      <c r="AB2757" s="62"/>
    </row>
    <row r="2758" spans="25:28" x14ac:dyDescent="0.2">
      <c r="Y2758" s="62"/>
      <c r="Z2758" s="62"/>
      <c r="AA2758" s="62"/>
      <c r="AB2758" s="62"/>
    </row>
    <row r="2759" spans="25:28" x14ac:dyDescent="0.2">
      <c r="Y2759" s="62"/>
      <c r="Z2759" s="62"/>
      <c r="AA2759" s="62"/>
      <c r="AB2759" s="62"/>
    </row>
    <row r="2760" spans="25:28" x14ac:dyDescent="0.2">
      <c r="Y2760" s="62"/>
      <c r="Z2760" s="62"/>
      <c r="AA2760" s="62"/>
      <c r="AB2760" s="62"/>
    </row>
    <row r="2761" spans="25:28" x14ac:dyDescent="0.2">
      <c r="Y2761" s="62"/>
      <c r="Z2761" s="62"/>
      <c r="AA2761" s="62"/>
      <c r="AB2761" s="62"/>
    </row>
    <row r="2762" spans="25:28" x14ac:dyDescent="0.2">
      <c r="Y2762" s="62"/>
      <c r="Z2762" s="62"/>
      <c r="AA2762" s="62"/>
      <c r="AB2762" s="62"/>
    </row>
    <row r="2763" spans="25:28" x14ac:dyDescent="0.2">
      <c r="Y2763" s="62"/>
      <c r="Z2763" s="62"/>
      <c r="AA2763" s="62"/>
      <c r="AB2763" s="62"/>
    </row>
    <row r="2764" spans="25:28" x14ac:dyDescent="0.2">
      <c r="Y2764" s="62"/>
      <c r="Z2764" s="62"/>
      <c r="AA2764" s="62"/>
      <c r="AB2764" s="62"/>
    </row>
    <row r="2765" spans="25:28" x14ac:dyDescent="0.2">
      <c r="Y2765" s="62"/>
      <c r="Z2765" s="62"/>
      <c r="AA2765" s="62"/>
      <c r="AB2765" s="62"/>
    </row>
    <row r="2766" spans="25:28" x14ac:dyDescent="0.2">
      <c r="Y2766" s="62"/>
      <c r="Z2766" s="62"/>
      <c r="AA2766" s="62"/>
      <c r="AB2766" s="62"/>
    </row>
    <row r="2767" spans="25:28" x14ac:dyDescent="0.2">
      <c r="Y2767" s="62"/>
      <c r="Z2767" s="62"/>
      <c r="AA2767" s="62"/>
      <c r="AB2767" s="62"/>
    </row>
    <row r="2768" spans="25:28" x14ac:dyDescent="0.2">
      <c r="Y2768" s="62"/>
      <c r="Z2768" s="62"/>
      <c r="AA2768" s="62"/>
      <c r="AB2768" s="62"/>
    </row>
    <row r="2769" spans="25:28" x14ac:dyDescent="0.2">
      <c r="Y2769" s="62"/>
      <c r="Z2769" s="62"/>
      <c r="AA2769" s="62"/>
      <c r="AB2769" s="62"/>
    </row>
    <row r="2770" spans="25:28" x14ac:dyDescent="0.2">
      <c r="Y2770" s="62"/>
      <c r="Z2770" s="62"/>
      <c r="AA2770" s="62"/>
      <c r="AB2770" s="62"/>
    </row>
    <row r="2771" spans="25:28" x14ac:dyDescent="0.2">
      <c r="Y2771" s="62"/>
      <c r="Z2771" s="62"/>
      <c r="AA2771" s="62"/>
      <c r="AB2771" s="62"/>
    </row>
    <row r="2772" spans="25:28" x14ac:dyDescent="0.2">
      <c r="Y2772" s="62"/>
      <c r="Z2772" s="62"/>
      <c r="AA2772" s="62"/>
      <c r="AB2772" s="62"/>
    </row>
    <row r="2773" spans="25:28" x14ac:dyDescent="0.2">
      <c r="Y2773" s="62"/>
      <c r="Z2773" s="62"/>
      <c r="AA2773" s="62"/>
      <c r="AB2773" s="62"/>
    </row>
    <row r="2774" spans="25:28" x14ac:dyDescent="0.2">
      <c r="Y2774" s="62"/>
      <c r="Z2774" s="62"/>
      <c r="AA2774" s="62"/>
      <c r="AB2774" s="62"/>
    </row>
    <row r="2775" spans="25:28" x14ac:dyDescent="0.2">
      <c r="Y2775" s="62"/>
      <c r="Z2775" s="62"/>
      <c r="AA2775" s="62"/>
      <c r="AB2775" s="62"/>
    </row>
    <row r="2776" spans="25:28" x14ac:dyDescent="0.2">
      <c r="Y2776" s="62"/>
      <c r="Z2776" s="62"/>
      <c r="AA2776" s="62"/>
      <c r="AB2776" s="62"/>
    </row>
    <row r="2777" spans="25:28" x14ac:dyDescent="0.2">
      <c r="Y2777" s="62"/>
      <c r="Z2777" s="62"/>
      <c r="AA2777" s="62"/>
      <c r="AB2777" s="62"/>
    </row>
    <row r="2778" spans="25:28" x14ac:dyDescent="0.2">
      <c r="Y2778" s="62"/>
      <c r="Z2778" s="62"/>
      <c r="AA2778" s="62"/>
      <c r="AB2778" s="62"/>
    </row>
    <row r="2779" spans="25:28" x14ac:dyDescent="0.2">
      <c r="Y2779" s="62"/>
      <c r="Z2779" s="62"/>
      <c r="AA2779" s="62"/>
      <c r="AB2779" s="62"/>
    </row>
    <row r="2780" spans="25:28" x14ac:dyDescent="0.2">
      <c r="Y2780" s="62"/>
      <c r="Z2780" s="62"/>
      <c r="AA2780" s="62"/>
      <c r="AB2780" s="62"/>
    </row>
    <row r="2781" spans="25:28" x14ac:dyDescent="0.2">
      <c r="Y2781" s="62"/>
      <c r="Z2781" s="62"/>
      <c r="AA2781" s="62"/>
      <c r="AB2781" s="62"/>
    </row>
    <row r="2782" spans="25:28" x14ac:dyDescent="0.2">
      <c r="Y2782" s="62"/>
      <c r="Z2782" s="62"/>
      <c r="AA2782" s="62"/>
      <c r="AB2782" s="62"/>
    </row>
    <row r="2783" spans="25:28" x14ac:dyDescent="0.2">
      <c r="Y2783" s="62"/>
      <c r="Z2783" s="62"/>
      <c r="AA2783" s="62"/>
      <c r="AB2783" s="62"/>
    </row>
    <row r="2784" spans="25:28" x14ac:dyDescent="0.2">
      <c r="Y2784" s="62"/>
      <c r="Z2784" s="62"/>
      <c r="AA2784" s="62"/>
      <c r="AB2784" s="62"/>
    </row>
    <row r="2785" spans="25:28" x14ac:dyDescent="0.2">
      <c r="Y2785" s="62"/>
      <c r="Z2785" s="62"/>
      <c r="AA2785" s="62"/>
      <c r="AB2785" s="62"/>
    </row>
    <row r="2786" spans="25:28" x14ac:dyDescent="0.2">
      <c r="Y2786" s="62"/>
      <c r="Z2786" s="62"/>
      <c r="AA2786" s="62"/>
      <c r="AB2786" s="62"/>
    </row>
    <row r="2787" spans="25:28" x14ac:dyDescent="0.2">
      <c r="Y2787" s="62"/>
      <c r="Z2787" s="62"/>
      <c r="AA2787" s="62"/>
      <c r="AB2787" s="62"/>
    </row>
    <row r="2788" spans="25:28" x14ac:dyDescent="0.2">
      <c r="Y2788" s="62"/>
      <c r="Z2788" s="62"/>
      <c r="AA2788" s="62"/>
      <c r="AB2788" s="62"/>
    </row>
    <row r="2789" spans="25:28" x14ac:dyDescent="0.2">
      <c r="Y2789" s="62"/>
      <c r="Z2789" s="62"/>
      <c r="AA2789" s="62"/>
      <c r="AB2789" s="62"/>
    </row>
    <row r="2790" spans="25:28" x14ac:dyDescent="0.2">
      <c r="Y2790" s="62"/>
      <c r="Z2790" s="62"/>
      <c r="AA2790" s="62"/>
      <c r="AB2790" s="62"/>
    </row>
    <row r="2791" spans="25:28" x14ac:dyDescent="0.2">
      <c r="Y2791" s="62"/>
      <c r="Z2791" s="62"/>
      <c r="AA2791" s="62"/>
      <c r="AB2791" s="62"/>
    </row>
    <row r="2792" spans="25:28" x14ac:dyDescent="0.2">
      <c r="Y2792" s="62"/>
      <c r="Z2792" s="62"/>
      <c r="AA2792" s="62"/>
      <c r="AB2792" s="62"/>
    </row>
    <row r="2793" spans="25:28" x14ac:dyDescent="0.2">
      <c r="Y2793" s="62"/>
      <c r="Z2793" s="62"/>
      <c r="AA2793" s="62"/>
      <c r="AB2793" s="62"/>
    </row>
    <row r="2794" spans="25:28" x14ac:dyDescent="0.2">
      <c r="Y2794" s="62"/>
      <c r="Z2794" s="62"/>
      <c r="AA2794" s="62"/>
      <c r="AB2794" s="62"/>
    </row>
    <row r="2795" spans="25:28" x14ac:dyDescent="0.2">
      <c r="Y2795" s="62"/>
      <c r="Z2795" s="62"/>
      <c r="AA2795" s="62"/>
      <c r="AB2795" s="62"/>
    </row>
    <row r="2796" spans="25:28" x14ac:dyDescent="0.2">
      <c r="Y2796" s="62"/>
      <c r="Z2796" s="62"/>
      <c r="AA2796" s="62"/>
      <c r="AB2796" s="62"/>
    </row>
    <row r="2797" spans="25:28" x14ac:dyDescent="0.2">
      <c r="Y2797" s="62"/>
      <c r="Z2797" s="62"/>
      <c r="AA2797" s="62"/>
      <c r="AB2797" s="62"/>
    </row>
    <row r="2798" spans="25:28" x14ac:dyDescent="0.2">
      <c r="Y2798" s="62"/>
      <c r="Z2798" s="62"/>
      <c r="AA2798" s="62"/>
      <c r="AB2798" s="62"/>
    </row>
    <row r="2799" spans="25:28" x14ac:dyDescent="0.2">
      <c r="Y2799" s="62"/>
      <c r="Z2799" s="62"/>
      <c r="AA2799" s="62"/>
      <c r="AB2799" s="62"/>
    </row>
    <row r="2800" spans="25:28" x14ac:dyDescent="0.2">
      <c r="Y2800" s="62"/>
      <c r="Z2800" s="62"/>
      <c r="AA2800" s="62"/>
      <c r="AB2800" s="62"/>
    </row>
    <row r="2801" spans="25:28" x14ac:dyDescent="0.2">
      <c r="Y2801" s="62"/>
      <c r="Z2801" s="62"/>
      <c r="AA2801" s="62"/>
      <c r="AB2801" s="62"/>
    </row>
    <row r="2802" spans="25:28" x14ac:dyDescent="0.2">
      <c r="Y2802" s="62"/>
      <c r="Z2802" s="62"/>
      <c r="AA2802" s="62"/>
      <c r="AB2802" s="62"/>
    </row>
    <row r="2803" spans="25:28" x14ac:dyDescent="0.2">
      <c r="Y2803" s="62"/>
      <c r="Z2803" s="62"/>
      <c r="AA2803" s="62"/>
      <c r="AB2803" s="62"/>
    </row>
    <row r="2804" spans="25:28" x14ac:dyDescent="0.2">
      <c r="Y2804" s="62"/>
      <c r="Z2804" s="62"/>
      <c r="AA2804" s="62"/>
      <c r="AB2804" s="62"/>
    </row>
    <row r="2805" spans="25:28" x14ac:dyDescent="0.2">
      <c r="Y2805" s="62"/>
      <c r="Z2805" s="62"/>
      <c r="AA2805" s="62"/>
      <c r="AB2805" s="62"/>
    </row>
    <row r="2806" spans="25:28" x14ac:dyDescent="0.2">
      <c r="Y2806" s="62"/>
      <c r="Z2806" s="62"/>
      <c r="AA2806" s="62"/>
      <c r="AB2806" s="62"/>
    </row>
    <row r="2807" spans="25:28" x14ac:dyDescent="0.2">
      <c r="Y2807" s="62"/>
      <c r="Z2807" s="62"/>
      <c r="AA2807" s="62"/>
      <c r="AB2807" s="62"/>
    </row>
    <row r="2808" spans="25:28" x14ac:dyDescent="0.2">
      <c r="Y2808" s="62"/>
      <c r="Z2808" s="62"/>
      <c r="AA2808" s="62"/>
      <c r="AB2808" s="62"/>
    </row>
    <row r="2809" spans="25:28" x14ac:dyDescent="0.2">
      <c r="Y2809" s="62"/>
      <c r="Z2809" s="62"/>
      <c r="AA2809" s="62"/>
      <c r="AB2809" s="62"/>
    </row>
    <row r="2810" spans="25:28" x14ac:dyDescent="0.2">
      <c r="Y2810" s="62"/>
      <c r="Z2810" s="62"/>
      <c r="AA2810" s="62"/>
      <c r="AB2810" s="62"/>
    </row>
    <row r="2811" spans="25:28" x14ac:dyDescent="0.2">
      <c r="Y2811" s="62"/>
      <c r="Z2811" s="62"/>
      <c r="AA2811" s="62"/>
      <c r="AB2811" s="62"/>
    </row>
    <row r="2812" spans="25:28" x14ac:dyDescent="0.2">
      <c r="Y2812" s="62"/>
      <c r="Z2812" s="62"/>
      <c r="AA2812" s="62"/>
      <c r="AB2812" s="62"/>
    </row>
    <row r="2813" spans="25:28" x14ac:dyDescent="0.2">
      <c r="Y2813" s="62"/>
      <c r="Z2813" s="62"/>
      <c r="AA2813" s="62"/>
      <c r="AB2813" s="62"/>
    </row>
    <row r="2814" spans="25:28" x14ac:dyDescent="0.2">
      <c r="Y2814" s="62"/>
      <c r="Z2814" s="62"/>
      <c r="AA2814" s="62"/>
      <c r="AB2814" s="62"/>
    </row>
    <row r="2815" spans="25:28" x14ac:dyDescent="0.2">
      <c r="Y2815" s="62"/>
      <c r="Z2815" s="62"/>
      <c r="AA2815" s="62"/>
      <c r="AB2815" s="62"/>
    </row>
    <row r="2816" spans="25:28" x14ac:dyDescent="0.2">
      <c r="Y2816" s="62"/>
      <c r="Z2816" s="62"/>
      <c r="AA2816" s="62"/>
      <c r="AB2816" s="62"/>
    </row>
    <row r="2817" spans="25:28" x14ac:dyDescent="0.2">
      <c r="Y2817" s="62"/>
      <c r="Z2817" s="62"/>
      <c r="AA2817" s="62"/>
      <c r="AB2817" s="62"/>
    </row>
    <row r="2818" spans="25:28" x14ac:dyDescent="0.2">
      <c r="Y2818" s="62"/>
      <c r="Z2818" s="62"/>
      <c r="AA2818" s="62"/>
      <c r="AB2818" s="62"/>
    </row>
    <row r="2819" spans="25:28" x14ac:dyDescent="0.2">
      <c r="Y2819" s="62"/>
      <c r="Z2819" s="62"/>
      <c r="AA2819" s="62"/>
      <c r="AB2819" s="62"/>
    </row>
    <row r="2820" spans="25:28" x14ac:dyDescent="0.2">
      <c r="Y2820" s="62"/>
      <c r="Z2820" s="62"/>
      <c r="AA2820" s="62"/>
      <c r="AB2820" s="62"/>
    </row>
    <row r="2821" spans="25:28" x14ac:dyDescent="0.2">
      <c r="Y2821" s="62"/>
      <c r="Z2821" s="62"/>
      <c r="AA2821" s="62"/>
      <c r="AB2821" s="62"/>
    </row>
    <row r="2822" spans="25:28" x14ac:dyDescent="0.2">
      <c r="Y2822" s="62"/>
      <c r="Z2822" s="62"/>
      <c r="AA2822" s="62"/>
      <c r="AB2822" s="62"/>
    </row>
    <row r="2823" spans="25:28" x14ac:dyDescent="0.2">
      <c r="Y2823" s="62"/>
      <c r="Z2823" s="62"/>
      <c r="AA2823" s="62"/>
      <c r="AB2823" s="62"/>
    </row>
    <row r="2824" spans="25:28" x14ac:dyDescent="0.2">
      <c r="Y2824" s="62"/>
      <c r="Z2824" s="62"/>
      <c r="AA2824" s="62"/>
      <c r="AB2824" s="62"/>
    </row>
    <row r="2825" spans="25:28" x14ac:dyDescent="0.2">
      <c r="Y2825" s="62"/>
      <c r="Z2825" s="62"/>
      <c r="AA2825" s="62"/>
      <c r="AB2825" s="62"/>
    </row>
    <row r="2826" spans="25:28" x14ac:dyDescent="0.2">
      <c r="Y2826" s="62"/>
      <c r="Z2826" s="62"/>
      <c r="AA2826" s="62"/>
      <c r="AB2826" s="62"/>
    </row>
    <row r="2827" spans="25:28" x14ac:dyDescent="0.2">
      <c r="Y2827" s="62"/>
      <c r="Z2827" s="62"/>
      <c r="AA2827" s="62"/>
      <c r="AB2827" s="62"/>
    </row>
    <row r="2828" spans="25:28" x14ac:dyDescent="0.2">
      <c r="Y2828" s="62"/>
      <c r="Z2828" s="62"/>
      <c r="AA2828" s="62"/>
      <c r="AB2828" s="62"/>
    </row>
    <row r="2829" spans="25:28" x14ac:dyDescent="0.2">
      <c r="Y2829" s="62"/>
      <c r="Z2829" s="62"/>
      <c r="AA2829" s="62"/>
      <c r="AB2829" s="62"/>
    </row>
    <row r="2830" spans="25:28" x14ac:dyDescent="0.2">
      <c r="Y2830" s="62"/>
      <c r="Z2830" s="62"/>
      <c r="AA2830" s="62"/>
      <c r="AB2830" s="62"/>
    </row>
    <row r="2831" spans="25:28" x14ac:dyDescent="0.2">
      <c r="Y2831" s="62"/>
      <c r="Z2831" s="62"/>
      <c r="AA2831" s="62"/>
      <c r="AB2831" s="62"/>
    </row>
    <row r="2832" spans="25:28" x14ac:dyDescent="0.2">
      <c r="Y2832" s="62"/>
      <c r="Z2832" s="62"/>
      <c r="AA2832" s="62"/>
      <c r="AB2832" s="62"/>
    </row>
    <row r="2833" spans="25:28" x14ac:dyDescent="0.2">
      <c r="Y2833" s="62"/>
      <c r="Z2833" s="62"/>
      <c r="AA2833" s="62"/>
      <c r="AB2833" s="62"/>
    </row>
    <row r="2834" spans="25:28" x14ac:dyDescent="0.2">
      <c r="Y2834" s="62"/>
      <c r="Z2834" s="62"/>
      <c r="AA2834" s="62"/>
      <c r="AB2834" s="62"/>
    </row>
    <row r="2835" spans="25:28" x14ac:dyDescent="0.2">
      <c r="Y2835" s="62"/>
      <c r="Z2835" s="62"/>
      <c r="AA2835" s="62"/>
      <c r="AB2835" s="62"/>
    </row>
    <row r="2836" spans="25:28" x14ac:dyDescent="0.2">
      <c r="Y2836" s="62"/>
      <c r="Z2836" s="62"/>
      <c r="AA2836" s="62"/>
      <c r="AB2836" s="62"/>
    </row>
    <row r="2837" spans="25:28" x14ac:dyDescent="0.2">
      <c r="Y2837" s="62"/>
      <c r="Z2837" s="62"/>
      <c r="AA2837" s="62"/>
      <c r="AB2837" s="62"/>
    </row>
    <row r="2838" spans="25:28" x14ac:dyDescent="0.2">
      <c r="Y2838" s="62"/>
      <c r="Z2838" s="62"/>
      <c r="AA2838" s="62"/>
      <c r="AB2838" s="62"/>
    </row>
    <row r="2839" spans="25:28" x14ac:dyDescent="0.2">
      <c r="Y2839" s="62"/>
      <c r="Z2839" s="62"/>
      <c r="AA2839" s="62"/>
      <c r="AB2839" s="62"/>
    </row>
    <row r="2840" spans="25:28" x14ac:dyDescent="0.2">
      <c r="Y2840" s="62"/>
      <c r="Z2840" s="62"/>
      <c r="AA2840" s="62"/>
      <c r="AB2840" s="62"/>
    </row>
    <row r="2841" spans="25:28" x14ac:dyDescent="0.2">
      <c r="Y2841" s="62"/>
      <c r="Z2841" s="62"/>
      <c r="AA2841" s="62"/>
      <c r="AB2841" s="62"/>
    </row>
    <row r="2842" spans="25:28" x14ac:dyDescent="0.2">
      <c r="Y2842" s="62"/>
      <c r="Z2842" s="62"/>
      <c r="AA2842" s="62"/>
      <c r="AB2842" s="62"/>
    </row>
    <row r="2843" spans="25:28" x14ac:dyDescent="0.2">
      <c r="Y2843" s="62"/>
      <c r="Z2843" s="62"/>
      <c r="AA2843" s="62"/>
      <c r="AB2843" s="62"/>
    </row>
    <row r="2844" spans="25:28" x14ac:dyDescent="0.2">
      <c r="Y2844" s="62"/>
      <c r="Z2844" s="62"/>
      <c r="AA2844" s="62"/>
      <c r="AB2844" s="62"/>
    </row>
    <row r="2845" spans="25:28" x14ac:dyDescent="0.2">
      <c r="Y2845" s="62"/>
      <c r="Z2845" s="62"/>
      <c r="AA2845" s="62"/>
      <c r="AB2845" s="62"/>
    </row>
    <row r="2846" spans="25:28" x14ac:dyDescent="0.2">
      <c r="Y2846" s="62"/>
      <c r="Z2846" s="62"/>
      <c r="AA2846" s="62"/>
      <c r="AB2846" s="62"/>
    </row>
    <row r="2847" spans="25:28" x14ac:dyDescent="0.2">
      <c r="Y2847" s="62"/>
      <c r="Z2847" s="62"/>
      <c r="AA2847" s="62"/>
      <c r="AB2847" s="62"/>
    </row>
    <row r="2848" spans="25:28" x14ac:dyDescent="0.2">
      <c r="Y2848" s="62"/>
      <c r="Z2848" s="62"/>
      <c r="AA2848" s="62"/>
      <c r="AB2848" s="62"/>
    </row>
    <row r="2849" spans="25:28" x14ac:dyDescent="0.2">
      <c r="Y2849" s="62"/>
      <c r="Z2849" s="62"/>
      <c r="AA2849" s="62"/>
      <c r="AB2849" s="62"/>
    </row>
    <row r="2850" spans="25:28" x14ac:dyDescent="0.2">
      <c r="Y2850" s="62"/>
      <c r="Z2850" s="62"/>
      <c r="AA2850" s="62"/>
      <c r="AB2850" s="62"/>
    </row>
    <row r="2851" spans="25:28" x14ac:dyDescent="0.2">
      <c r="Y2851" s="62"/>
      <c r="Z2851" s="62"/>
      <c r="AA2851" s="62"/>
      <c r="AB2851" s="62"/>
    </row>
    <row r="2852" spans="25:28" x14ac:dyDescent="0.2">
      <c r="Y2852" s="62"/>
      <c r="Z2852" s="62"/>
      <c r="AA2852" s="62"/>
      <c r="AB2852" s="62"/>
    </row>
    <row r="2853" spans="25:28" x14ac:dyDescent="0.2">
      <c r="Y2853" s="62"/>
      <c r="Z2853" s="62"/>
      <c r="AA2853" s="62"/>
      <c r="AB2853" s="62"/>
    </row>
    <row r="2854" spans="25:28" x14ac:dyDescent="0.2">
      <c r="Y2854" s="62"/>
      <c r="Z2854" s="62"/>
      <c r="AA2854" s="62"/>
      <c r="AB2854" s="62"/>
    </row>
    <row r="2855" spans="25:28" x14ac:dyDescent="0.2">
      <c r="Y2855" s="62"/>
      <c r="Z2855" s="62"/>
      <c r="AA2855" s="62"/>
      <c r="AB2855" s="62"/>
    </row>
    <row r="2856" spans="25:28" x14ac:dyDescent="0.2">
      <c r="Y2856" s="62"/>
      <c r="Z2856" s="62"/>
      <c r="AA2856" s="62"/>
      <c r="AB2856" s="62"/>
    </row>
    <row r="2857" spans="25:28" x14ac:dyDescent="0.2">
      <c r="Y2857" s="62"/>
      <c r="Z2857" s="62"/>
      <c r="AA2857" s="62"/>
      <c r="AB2857" s="62"/>
    </row>
    <row r="2858" spans="25:28" x14ac:dyDescent="0.2">
      <c r="Y2858" s="62"/>
      <c r="Z2858" s="62"/>
      <c r="AA2858" s="62"/>
      <c r="AB2858" s="62"/>
    </row>
    <row r="2859" spans="25:28" x14ac:dyDescent="0.2">
      <c r="Y2859" s="62"/>
      <c r="Z2859" s="62"/>
      <c r="AA2859" s="62"/>
      <c r="AB2859" s="62"/>
    </row>
    <row r="2860" spans="25:28" x14ac:dyDescent="0.2">
      <c r="Y2860" s="62"/>
      <c r="Z2860" s="62"/>
      <c r="AA2860" s="62"/>
      <c r="AB2860" s="62"/>
    </row>
    <row r="2861" spans="25:28" x14ac:dyDescent="0.2">
      <c r="Y2861" s="62"/>
      <c r="Z2861" s="62"/>
      <c r="AA2861" s="62"/>
      <c r="AB2861" s="62"/>
    </row>
    <row r="2862" spans="25:28" x14ac:dyDescent="0.2">
      <c r="Y2862" s="62"/>
      <c r="Z2862" s="62"/>
      <c r="AA2862" s="62"/>
      <c r="AB2862" s="62"/>
    </row>
    <row r="2863" spans="25:28" x14ac:dyDescent="0.2">
      <c r="Y2863" s="62"/>
      <c r="Z2863" s="62"/>
      <c r="AA2863" s="62"/>
      <c r="AB2863" s="62"/>
    </row>
    <row r="2864" spans="25:28" x14ac:dyDescent="0.2">
      <c r="Y2864" s="62"/>
      <c r="Z2864" s="62"/>
      <c r="AA2864" s="62"/>
      <c r="AB2864" s="62"/>
    </row>
    <row r="2865" spans="25:28" x14ac:dyDescent="0.2">
      <c r="Y2865" s="62"/>
      <c r="Z2865" s="62"/>
      <c r="AA2865" s="62"/>
      <c r="AB2865" s="62"/>
    </row>
    <row r="2866" spans="25:28" x14ac:dyDescent="0.2">
      <c r="Y2866" s="62"/>
      <c r="Z2866" s="62"/>
      <c r="AA2866" s="62"/>
      <c r="AB2866" s="62"/>
    </row>
    <row r="2867" spans="25:28" x14ac:dyDescent="0.2">
      <c r="Y2867" s="62"/>
      <c r="Z2867" s="62"/>
      <c r="AA2867" s="62"/>
      <c r="AB2867" s="62"/>
    </row>
    <row r="2868" spans="25:28" x14ac:dyDescent="0.2">
      <c r="Y2868" s="62"/>
      <c r="Z2868" s="62"/>
      <c r="AA2868" s="62"/>
      <c r="AB2868" s="62"/>
    </row>
    <row r="2869" spans="25:28" x14ac:dyDescent="0.2">
      <c r="Y2869" s="62"/>
      <c r="Z2869" s="62"/>
      <c r="AA2869" s="62"/>
      <c r="AB2869" s="62"/>
    </row>
    <row r="2870" spans="25:28" x14ac:dyDescent="0.2">
      <c r="Y2870" s="62"/>
      <c r="Z2870" s="62"/>
      <c r="AA2870" s="62"/>
      <c r="AB2870" s="62"/>
    </row>
    <row r="2871" spans="25:28" x14ac:dyDescent="0.2">
      <c r="Y2871" s="62"/>
      <c r="Z2871" s="62"/>
      <c r="AA2871" s="62"/>
      <c r="AB2871" s="62"/>
    </row>
    <row r="2872" spans="25:28" x14ac:dyDescent="0.2">
      <c r="Y2872" s="62"/>
      <c r="Z2872" s="62"/>
      <c r="AA2872" s="62"/>
      <c r="AB2872" s="62"/>
    </row>
    <row r="2873" spans="25:28" x14ac:dyDescent="0.2">
      <c r="Y2873" s="62"/>
      <c r="Z2873" s="62"/>
      <c r="AA2873" s="62"/>
      <c r="AB2873" s="62"/>
    </row>
    <row r="2874" spans="25:28" x14ac:dyDescent="0.2">
      <c r="Y2874" s="62"/>
      <c r="Z2874" s="62"/>
      <c r="AA2874" s="62"/>
      <c r="AB2874" s="62"/>
    </row>
    <row r="2875" spans="25:28" x14ac:dyDescent="0.2">
      <c r="Y2875" s="62"/>
      <c r="Z2875" s="62"/>
      <c r="AA2875" s="62"/>
      <c r="AB2875" s="62"/>
    </row>
    <row r="2876" spans="25:28" x14ac:dyDescent="0.2">
      <c r="Y2876" s="62"/>
      <c r="Z2876" s="62"/>
      <c r="AA2876" s="62"/>
      <c r="AB2876" s="62"/>
    </row>
    <row r="2877" spans="25:28" x14ac:dyDescent="0.2">
      <c r="Y2877" s="62"/>
      <c r="Z2877" s="62"/>
      <c r="AA2877" s="62"/>
      <c r="AB2877" s="62"/>
    </row>
    <row r="2878" spans="25:28" x14ac:dyDescent="0.2">
      <c r="Y2878" s="62"/>
      <c r="Z2878" s="62"/>
      <c r="AA2878" s="62"/>
      <c r="AB2878" s="62"/>
    </row>
    <row r="2879" spans="25:28" x14ac:dyDescent="0.2">
      <c r="Y2879" s="62"/>
      <c r="Z2879" s="62"/>
      <c r="AA2879" s="62"/>
      <c r="AB2879" s="62"/>
    </row>
    <row r="2880" spans="25:28" x14ac:dyDescent="0.2">
      <c r="Y2880" s="62"/>
      <c r="Z2880" s="62"/>
      <c r="AA2880" s="62"/>
      <c r="AB2880" s="62"/>
    </row>
    <row r="2881" spans="25:28" x14ac:dyDescent="0.2">
      <c r="Y2881" s="62"/>
      <c r="Z2881" s="62"/>
      <c r="AA2881" s="62"/>
      <c r="AB2881" s="62"/>
    </row>
    <row r="2882" spans="25:28" x14ac:dyDescent="0.2">
      <c r="Y2882" s="62"/>
      <c r="Z2882" s="62"/>
      <c r="AA2882" s="62"/>
      <c r="AB2882" s="62"/>
    </row>
    <row r="2883" spans="25:28" x14ac:dyDescent="0.2">
      <c r="Y2883" s="62"/>
      <c r="Z2883" s="62"/>
      <c r="AA2883" s="62"/>
      <c r="AB2883" s="62"/>
    </row>
    <row r="2884" spans="25:28" x14ac:dyDescent="0.2">
      <c r="Y2884" s="62"/>
      <c r="Z2884" s="62"/>
      <c r="AA2884" s="62"/>
      <c r="AB2884" s="62"/>
    </row>
    <row r="2885" spans="25:28" x14ac:dyDescent="0.2">
      <c r="Y2885" s="62"/>
      <c r="Z2885" s="62"/>
      <c r="AA2885" s="62"/>
      <c r="AB2885" s="62"/>
    </row>
    <row r="2886" spans="25:28" x14ac:dyDescent="0.2">
      <c r="Y2886" s="62"/>
      <c r="Z2886" s="62"/>
      <c r="AA2886" s="62"/>
      <c r="AB2886" s="62"/>
    </row>
    <row r="2887" spans="25:28" x14ac:dyDescent="0.2">
      <c r="Y2887" s="62"/>
      <c r="Z2887" s="62"/>
      <c r="AA2887" s="62"/>
      <c r="AB2887" s="62"/>
    </row>
    <row r="2888" spans="25:28" x14ac:dyDescent="0.2">
      <c r="Y2888" s="62"/>
      <c r="Z2888" s="62"/>
      <c r="AA2888" s="62"/>
      <c r="AB2888" s="62"/>
    </row>
    <row r="2889" spans="25:28" x14ac:dyDescent="0.2">
      <c r="Y2889" s="62"/>
      <c r="Z2889" s="62"/>
      <c r="AA2889" s="62"/>
      <c r="AB2889" s="62"/>
    </row>
    <row r="2890" spans="25:28" x14ac:dyDescent="0.2">
      <c r="Y2890" s="62"/>
      <c r="Z2890" s="62"/>
      <c r="AA2890" s="62"/>
      <c r="AB2890" s="62"/>
    </row>
    <row r="2891" spans="25:28" x14ac:dyDescent="0.2">
      <c r="Y2891" s="62"/>
      <c r="Z2891" s="62"/>
      <c r="AA2891" s="62"/>
      <c r="AB2891" s="62"/>
    </row>
    <row r="2892" spans="25:28" x14ac:dyDescent="0.2">
      <c r="Y2892" s="62"/>
      <c r="Z2892" s="62"/>
      <c r="AA2892" s="62"/>
      <c r="AB2892" s="62"/>
    </row>
    <row r="2893" spans="25:28" x14ac:dyDescent="0.2">
      <c r="Y2893" s="62"/>
      <c r="Z2893" s="62"/>
      <c r="AA2893" s="62"/>
      <c r="AB2893" s="62"/>
    </row>
    <row r="2894" spans="25:28" x14ac:dyDescent="0.2">
      <c r="Y2894" s="62"/>
      <c r="Z2894" s="62"/>
      <c r="AA2894" s="62"/>
      <c r="AB2894" s="62"/>
    </row>
    <row r="2895" spans="25:28" x14ac:dyDescent="0.2">
      <c r="Y2895" s="62"/>
      <c r="Z2895" s="62"/>
      <c r="AA2895" s="62"/>
      <c r="AB2895" s="62"/>
    </row>
    <row r="2896" spans="25:28" x14ac:dyDescent="0.2">
      <c r="Y2896" s="62"/>
      <c r="Z2896" s="62"/>
      <c r="AA2896" s="62"/>
      <c r="AB2896" s="62"/>
    </row>
    <row r="2897" spans="25:28" x14ac:dyDescent="0.2">
      <c r="Y2897" s="62"/>
      <c r="Z2897" s="62"/>
      <c r="AA2897" s="62"/>
      <c r="AB2897" s="62"/>
    </row>
    <row r="2898" spans="25:28" x14ac:dyDescent="0.2">
      <c r="Y2898" s="62"/>
      <c r="Z2898" s="62"/>
      <c r="AA2898" s="62"/>
      <c r="AB2898" s="62"/>
    </row>
    <row r="2899" spans="25:28" x14ac:dyDescent="0.2">
      <c r="Y2899" s="62"/>
      <c r="Z2899" s="62"/>
      <c r="AA2899" s="62"/>
      <c r="AB2899" s="62"/>
    </row>
    <row r="2900" spans="25:28" x14ac:dyDescent="0.2">
      <c r="Y2900" s="62"/>
      <c r="Z2900" s="62"/>
      <c r="AA2900" s="62"/>
      <c r="AB2900" s="62"/>
    </row>
    <row r="2901" spans="25:28" x14ac:dyDescent="0.2">
      <c r="Y2901" s="62"/>
      <c r="Z2901" s="62"/>
      <c r="AA2901" s="62"/>
      <c r="AB2901" s="62"/>
    </row>
    <row r="2902" spans="25:28" x14ac:dyDescent="0.2">
      <c r="Y2902" s="62"/>
      <c r="Z2902" s="62"/>
      <c r="AA2902" s="62"/>
      <c r="AB2902" s="62"/>
    </row>
    <row r="2903" spans="25:28" x14ac:dyDescent="0.2">
      <c r="Y2903" s="62"/>
      <c r="Z2903" s="62"/>
      <c r="AA2903" s="62"/>
      <c r="AB2903" s="62"/>
    </row>
    <row r="2904" spans="25:28" x14ac:dyDescent="0.2">
      <c r="Y2904" s="62"/>
      <c r="Z2904" s="62"/>
      <c r="AA2904" s="62"/>
      <c r="AB2904" s="62"/>
    </row>
    <row r="2905" spans="25:28" x14ac:dyDescent="0.2">
      <c r="Y2905" s="62"/>
      <c r="Z2905" s="62"/>
      <c r="AA2905" s="62"/>
      <c r="AB2905" s="62"/>
    </row>
    <row r="2906" spans="25:28" x14ac:dyDescent="0.2">
      <c r="Y2906" s="62"/>
      <c r="Z2906" s="62"/>
      <c r="AA2906" s="62"/>
      <c r="AB2906" s="62"/>
    </row>
    <row r="2907" spans="25:28" x14ac:dyDescent="0.2">
      <c r="Y2907" s="62"/>
      <c r="Z2907" s="62"/>
      <c r="AA2907" s="62"/>
      <c r="AB2907" s="62"/>
    </row>
    <row r="2908" spans="25:28" x14ac:dyDescent="0.2">
      <c r="Y2908" s="62"/>
      <c r="Z2908" s="62"/>
      <c r="AA2908" s="62"/>
      <c r="AB2908" s="62"/>
    </row>
    <row r="2909" spans="25:28" x14ac:dyDescent="0.2">
      <c r="Y2909" s="62"/>
      <c r="Z2909" s="62"/>
      <c r="AA2909" s="62"/>
      <c r="AB2909" s="62"/>
    </row>
    <row r="2910" spans="25:28" x14ac:dyDescent="0.2">
      <c r="Y2910" s="62"/>
      <c r="Z2910" s="62"/>
      <c r="AA2910" s="62"/>
      <c r="AB2910" s="62"/>
    </row>
    <row r="2911" spans="25:28" x14ac:dyDescent="0.2">
      <c r="Y2911" s="62"/>
      <c r="Z2911" s="62"/>
      <c r="AA2911" s="62"/>
      <c r="AB2911" s="62"/>
    </row>
    <row r="2912" spans="25:28" x14ac:dyDescent="0.2">
      <c r="Y2912" s="62"/>
      <c r="Z2912" s="62"/>
      <c r="AA2912" s="62"/>
      <c r="AB2912" s="62"/>
    </row>
    <row r="2913" spans="25:28" x14ac:dyDescent="0.2">
      <c r="Y2913" s="62"/>
      <c r="Z2913" s="62"/>
      <c r="AA2913" s="62"/>
      <c r="AB2913" s="62"/>
    </row>
    <row r="2914" spans="25:28" x14ac:dyDescent="0.2">
      <c r="Y2914" s="62"/>
      <c r="Z2914" s="62"/>
      <c r="AA2914" s="62"/>
      <c r="AB2914" s="62"/>
    </row>
    <row r="2915" spans="25:28" x14ac:dyDescent="0.2">
      <c r="Y2915" s="62"/>
      <c r="Z2915" s="62"/>
      <c r="AA2915" s="62"/>
      <c r="AB2915" s="62"/>
    </row>
    <row r="2916" spans="25:28" x14ac:dyDescent="0.2">
      <c r="Y2916" s="62"/>
      <c r="Z2916" s="62"/>
      <c r="AA2916" s="62"/>
      <c r="AB2916" s="62"/>
    </row>
    <row r="2917" spans="25:28" x14ac:dyDescent="0.2">
      <c r="Y2917" s="62"/>
      <c r="Z2917" s="62"/>
      <c r="AA2917" s="62"/>
      <c r="AB2917" s="62"/>
    </row>
    <row r="2918" spans="25:28" x14ac:dyDescent="0.2">
      <c r="Y2918" s="62"/>
      <c r="Z2918" s="62"/>
      <c r="AA2918" s="62"/>
      <c r="AB2918" s="62"/>
    </row>
    <row r="2919" spans="25:28" x14ac:dyDescent="0.2">
      <c r="Y2919" s="62"/>
      <c r="Z2919" s="62"/>
      <c r="AA2919" s="62"/>
      <c r="AB2919" s="62"/>
    </row>
    <row r="2920" spans="25:28" x14ac:dyDescent="0.2">
      <c r="Y2920" s="62"/>
      <c r="Z2920" s="62"/>
      <c r="AA2920" s="62"/>
      <c r="AB2920" s="62"/>
    </row>
    <row r="2921" spans="25:28" x14ac:dyDescent="0.2">
      <c r="Y2921" s="62"/>
      <c r="Z2921" s="62"/>
      <c r="AA2921" s="62"/>
      <c r="AB2921" s="62"/>
    </row>
    <row r="2922" spans="25:28" x14ac:dyDescent="0.2">
      <c r="Y2922" s="62"/>
      <c r="Z2922" s="62"/>
      <c r="AA2922" s="62"/>
      <c r="AB2922" s="62"/>
    </row>
    <row r="2923" spans="25:28" x14ac:dyDescent="0.2">
      <c r="Y2923" s="62"/>
      <c r="Z2923" s="62"/>
      <c r="AA2923" s="62"/>
      <c r="AB2923" s="62"/>
    </row>
    <row r="2924" spans="25:28" x14ac:dyDescent="0.2">
      <c r="Y2924" s="62"/>
      <c r="Z2924" s="62"/>
      <c r="AA2924" s="62"/>
      <c r="AB2924" s="62"/>
    </row>
    <row r="2925" spans="25:28" x14ac:dyDescent="0.2">
      <c r="Y2925" s="62"/>
      <c r="Z2925" s="62"/>
      <c r="AA2925" s="62"/>
      <c r="AB2925" s="62"/>
    </row>
    <row r="2926" spans="25:28" x14ac:dyDescent="0.2">
      <c r="Y2926" s="62"/>
      <c r="Z2926" s="62"/>
      <c r="AA2926" s="62"/>
      <c r="AB2926" s="62"/>
    </row>
    <row r="2927" spans="25:28" x14ac:dyDescent="0.2">
      <c r="Y2927" s="62"/>
      <c r="Z2927" s="62"/>
      <c r="AA2927" s="62"/>
      <c r="AB2927" s="62"/>
    </row>
    <row r="2928" spans="25:28" x14ac:dyDescent="0.2">
      <c r="Y2928" s="62"/>
      <c r="Z2928" s="62"/>
      <c r="AA2928" s="62"/>
      <c r="AB2928" s="62"/>
    </row>
    <row r="2929" spans="25:28" x14ac:dyDescent="0.2">
      <c r="Y2929" s="62"/>
      <c r="Z2929" s="62"/>
      <c r="AA2929" s="62"/>
      <c r="AB2929" s="62"/>
    </row>
    <row r="2930" spans="25:28" x14ac:dyDescent="0.2">
      <c r="Y2930" s="62"/>
      <c r="Z2930" s="62"/>
      <c r="AA2930" s="62"/>
      <c r="AB2930" s="62"/>
    </row>
    <row r="2931" spans="25:28" x14ac:dyDescent="0.2">
      <c r="Y2931" s="62"/>
      <c r="Z2931" s="62"/>
      <c r="AA2931" s="62"/>
      <c r="AB2931" s="62"/>
    </row>
    <row r="2932" spans="25:28" x14ac:dyDescent="0.2">
      <c r="Y2932" s="62"/>
      <c r="Z2932" s="62"/>
      <c r="AA2932" s="62"/>
      <c r="AB2932" s="62"/>
    </row>
    <row r="2933" spans="25:28" x14ac:dyDescent="0.2">
      <c r="Y2933" s="62"/>
      <c r="Z2933" s="62"/>
      <c r="AA2933" s="62"/>
      <c r="AB2933" s="62"/>
    </row>
    <row r="2934" spans="25:28" x14ac:dyDescent="0.2">
      <c r="Y2934" s="62"/>
      <c r="Z2934" s="62"/>
      <c r="AA2934" s="62"/>
      <c r="AB2934" s="62"/>
    </row>
    <row r="2935" spans="25:28" x14ac:dyDescent="0.2">
      <c r="Y2935" s="62"/>
      <c r="Z2935" s="62"/>
      <c r="AA2935" s="62"/>
      <c r="AB2935" s="62"/>
    </row>
    <row r="2936" spans="25:28" x14ac:dyDescent="0.2">
      <c r="Y2936" s="62"/>
      <c r="Z2936" s="62"/>
      <c r="AA2936" s="62"/>
      <c r="AB2936" s="62"/>
    </row>
    <row r="2937" spans="25:28" x14ac:dyDescent="0.2">
      <c r="Y2937" s="62"/>
      <c r="Z2937" s="62"/>
      <c r="AA2937" s="62"/>
      <c r="AB2937" s="62"/>
    </row>
    <row r="2938" spans="25:28" x14ac:dyDescent="0.2">
      <c r="Y2938" s="62"/>
      <c r="Z2938" s="62"/>
      <c r="AA2938" s="62"/>
      <c r="AB2938" s="62"/>
    </row>
    <row r="2939" spans="25:28" x14ac:dyDescent="0.2">
      <c r="Y2939" s="62"/>
      <c r="Z2939" s="62"/>
      <c r="AA2939" s="62"/>
      <c r="AB2939" s="62"/>
    </row>
    <row r="2940" spans="25:28" x14ac:dyDescent="0.2">
      <c r="Y2940" s="62"/>
      <c r="Z2940" s="62"/>
      <c r="AA2940" s="62"/>
      <c r="AB2940" s="62"/>
    </row>
    <row r="2941" spans="25:28" x14ac:dyDescent="0.2">
      <c r="Y2941" s="62"/>
      <c r="Z2941" s="62"/>
      <c r="AA2941" s="62"/>
      <c r="AB2941" s="62"/>
    </row>
    <row r="2942" spans="25:28" x14ac:dyDescent="0.2">
      <c r="Y2942" s="62"/>
      <c r="Z2942" s="62"/>
      <c r="AA2942" s="62"/>
      <c r="AB2942" s="62"/>
    </row>
    <row r="2943" spans="25:28" x14ac:dyDescent="0.2">
      <c r="Y2943" s="62"/>
      <c r="Z2943" s="62"/>
      <c r="AA2943" s="62"/>
      <c r="AB2943" s="62"/>
    </row>
    <row r="2944" spans="25:28" x14ac:dyDescent="0.2">
      <c r="Y2944" s="62"/>
      <c r="Z2944" s="62"/>
      <c r="AA2944" s="62"/>
      <c r="AB2944" s="62"/>
    </row>
    <row r="2945" spans="25:28" x14ac:dyDescent="0.2">
      <c r="Y2945" s="62"/>
      <c r="Z2945" s="62"/>
      <c r="AA2945" s="62"/>
      <c r="AB2945" s="62"/>
    </row>
    <row r="2946" spans="25:28" x14ac:dyDescent="0.2">
      <c r="Y2946" s="62"/>
      <c r="Z2946" s="62"/>
      <c r="AA2946" s="62"/>
      <c r="AB2946" s="62"/>
    </row>
    <row r="2947" spans="25:28" x14ac:dyDescent="0.2">
      <c r="Y2947" s="62"/>
      <c r="Z2947" s="62"/>
      <c r="AA2947" s="62"/>
      <c r="AB2947" s="62"/>
    </row>
    <row r="2948" spans="25:28" x14ac:dyDescent="0.2">
      <c r="Y2948" s="62"/>
      <c r="Z2948" s="62"/>
      <c r="AA2948" s="62"/>
      <c r="AB2948" s="62"/>
    </row>
    <row r="2949" spans="25:28" x14ac:dyDescent="0.2">
      <c r="Y2949" s="62"/>
      <c r="Z2949" s="62"/>
      <c r="AA2949" s="62"/>
      <c r="AB2949" s="62"/>
    </row>
    <row r="2950" spans="25:28" x14ac:dyDescent="0.2">
      <c r="Y2950" s="62"/>
      <c r="Z2950" s="62"/>
      <c r="AA2950" s="62"/>
      <c r="AB2950" s="62"/>
    </row>
    <row r="2951" spans="25:28" x14ac:dyDescent="0.2">
      <c r="Y2951" s="62"/>
      <c r="Z2951" s="62"/>
      <c r="AA2951" s="62"/>
      <c r="AB2951" s="62"/>
    </row>
    <row r="2952" spans="25:28" x14ac:dyDescent="0.2">
      <c r="Y2952" s="62"/>
      <c r="Z2952" s="62"/>
      <c r="AA2952" s="62"/>
      <c r="AB2952" s="62"/>
    </row>
    <row r="2953" spans="25:28" x14ac:dyDescent="0.2">
      <c r="Y2953" s="62"/>
      <c r="Z2953" s="62"/>
      <c r="AA2953" s="62"/>
      <c r="AB2953" s="62"/>
    </row>
    <row r="2954" spans="25:28" x14ac:dyDescent="0.2">
      <c r="Y2954" s="62"/>
      <c r="Z2954" s="62"/>
      <c r="AA2954" s="62"/>
      <c r="AB2954" s="62"/>
    </row>
    <row r="2955" spans="25:28" x14ac:dyDescent="0.2">
      <c r="Y2955" s="62"/>
      <c r="Z2955" s="62"/>
      <c r="AA2955" s="62"/>
      <c r="AB2955" s="62"/>
    </row>
    <row r="2956" spans="25:28" x14ac:dyDescent="0.2">
      <c r="Y2956" s="62"/>
      <c r="Z2956" s="62"/>
      <c r="AA2956" s="62"/>
      <c r="AB2956" s="62"/>
    </row>
    <row r="2957" spans="25:28" x14ac:dyDescent="0.2">
      <c r="Y2957" s="62"/>
      <c r="Z2957" s="62"/>
      <c r="AA2957" s="62"/>
      <c r="AB2957" s="62"/>
    </row>
    <row r="2958" spans="25:28" x14ac:dyDescent="0.2">
      <c r="Y2958" s="62"/>
      <c r="Z2958" s="62"/>
      <c r="AA2958" s="62"/>
      <c r="AB2958" s="62"/>
    </row>
    <row r="2959" spans="25:28" x14ac:dyDescent="0.2">
      <c r="Y2959" s="62"/>
      <c r="Z2959" s="62"/>
      <c r="AA2959" s="62"/>
      <c r="AB2959" s="62"/>
    </row>
    <row r="2960" spans="25:28" x14ac:dyDescent="0.2">
      <c r="Y2960" s="62"/>
      <c r="Z2960" s="62"/>
      <c r="AA2960" s="62"/>
      <c r="AB2960" s="62"/>
    </row>
    <row r="2961" spans="25:28" x14ac:dyDescent="0.2">
      <c r="Y2961" s="62"/>
      <c r="Z2961" s="62"/>
      <c r="AA2961" s="62"/>
      <c r="AB2961" s="62"/>
    </row>
    <row r="2962" spans="25:28" x14ac:dyDescent="0.2">
      <c r="Y2962" s="62"/>
      <c r="Z2962" s="62"/>
      <c r="AA2962" s="62"/>
      <c r="AB2962" s="62"/>
    </row>
    <row r="2963" spans="25:28" x14ac:dyDescent="0.2">
      <c r="Y2963" s="62"/>
      <c r="Z2963" s="62"/>
      <c r="AA2963" s="62"/>
      <c r="AB2963" s="62"/>
    </row>
    <row r="2964" spans="25:28" x14ac:dyDescent="0.2">
      <c r="Y2964" s="62"/>
      <c r="Z2964" s="62"/>
      <c r="AA2964" s="62"/>
      <c r="AB2964" s="62"/>
    </row>
    <row r="2965" spans="25:28" x14ac:dyDescent="0.2">
      <c r="Y2965" s="62"/>
      <c r="Z2965" s="62"/>
      <c r="AA2965" s="62"/>
      <c r="AB2965" s="62"/>
    </row>
    <row r="2966" spans="25:28" x14ac:dyDescent="0.2">
      <c r="Y2966" s="62"/>
      <c r="Z2966" s="62"/>
      <c r="AA2966" s="62"/>
      <c r="AB2966" s="62"/>
    </row>
    <row r="2967" spans="25:28" x14ac:dyDescent="0.2">
      <c r="Y2967" s="62"/>
      <c r="Z2967" s="62"/>
      <c r="AA2967" s="62"/>
      <c r="AB2967" s="62"/>
    </row>
    <row r="2968" spans="25:28" x14ac:dyDescent="0.2">
      <c r="Y2968" s="62"/>
      <c r="Z2968" s="62"/>
      <c r="AA2968" s="62"/>
      <c r="AB2968" s="62"/>
    </row>
    <row r="2969" spans="25:28" x14ac:dyDescent="0.2">
      <c r="Y2969" s="62"/>
      <c r="Z2969" s="62"/>
      <c r="AA2969" s="62"/>
      <c r="AB2969" s="62"/>
    </row>
    <row r="2970" spans="25:28" x14ac:dyDescent="0.2">
      <c r="Y2970" s="62"/>
      <c r="Z2970" s="62"/>
      <c r="AA2970" s="62"/>
      <c r="AB2970" s="62"/>
    </row>
    <row r="2971" spans="25:28" x14ac:dyDescent="0.2">
      <c r="Y2971" s="62"/>
      <c r="Z2971" s="62"/>
      <c r="AA2971" s="62"/>
      <c r="AB2971" s="62"/>
    </row>
    <row r="2972" spans="25:28" x14ac:dyDescent="0.2">
      <c r="Y2972" s="62"/>
      <c r="Z2972" s="62"/>
      <c r="AA2972" s="62"/>
      <c r="AB2972" s="62"/>
    </row>
    <row r="2973" spans="25:28" x14ac:dyDescent="0.2">
      <c r="Y2973" s="62"/>
      <c r="Z2973" s="62"/>
      <c r="AA2973" s="62"/>
      <c r="AB2973" s="62"/>
    </row>
    <row r="2974" spans="25:28" x14ac:dyDescent="0.2">
      <c r="Y2974" s="62"/>
      <c r="Z2974" s="62"/>
      <c r="AA2974" s="62"/>
      <c r="AB2974" s="62"/>
    </row>
    <row r="2975" spans="25:28" x14ac:dyDescent="0.2">
      <c r="Y2975" s="62"/>
      <c r="Z2975" s="62"/>
      <c r="AA2975" s="62"/>
      <c r="AB2975" s="62"/>
    </row>
    <row r="2976" spans="25:28" x14ac:dyDescent="0.2">
      <c r="Y2976" s="62"/>
      <c r="Z2976" s="62"/>
      <c r="AA2976" s="62"/>
      <c r="AB2976" s="62"/>
    </row>
    <row r="2977" spans="25:28" x14ac:dyDescent="0.2">
      <c r="Y2977" s="62"/>
      <c r="Z2977" s="62"/>
      <c r="AA2977" s="62"/>
      <c r="AB2977" s="62"/>
    </row>
    <row r="2978" spans="25:28" x14ac:dyDescent="0.2">
      <c r="Y2978" s="62"/>
      <c r="Z2978" s="62"/>
      <c r="AA2978" s="62"/>
      <c r="AB2978" s="62"/>
    </row>
    <row r="2979" spans="25:28" x14ac:dyDescent="0.2">
      <c r="Y2979" s="62"/>
      <c r="Z2979" s="62"/>
      <c r="AA2979" s="62"/>
      <c r="AB2979" s="62"/>
    </row>
    <row r="2980" spans="25:28" x14ac:dyDescent="0.2">
      <c r="Y2980" s="62"/>
      <c r="Z2980" s="62"/>
      <c r="AA2980" s="62"/>
      <c r="AB2980" s="62"/>
    </row>
    <row r="2981" spans="25:28" x14ac:dyDescent="0.2">
      <c r="Y2981" s="62"/>
      <c r="Z2981" s="62"/>
      <c r="AA2981" s="62"/>
      <c r="AB2981" s="62"/>
    </row>
    <row r="2982" spans="25:28" x14ac:dyDescent="0.2">
      <c r="Y2982" s="62"/>
      <c r="Z2982" s="62"/>
      <c r="AA2982" s="62"/>
      <c r="AB2982" s="62"/>
    </row>
    <row r="2983" spans="25:28" x14ac:dyDescent="0.2">
      <c r="Y2983" s="62"/>
      <c r="Z2983" s="62"/>
      <c r="AA2983" s="62"/>
      <c r="AB2983" s="62"/>
    </row>
    <row r="2984" spans="25:28" x14ac:dyDescent="0.2">
      <c r="Y2984" s="62"/>
      <c r="Z2984" s="62"/>
      <c r="AA2984" s="62"/>
      <c r="AB2984" s="62"/>
    </row>
    <row r="2985" spans="25:28" x14ac:dyDescent="0.2">
      <c r="Y2985" s="62"/>
      <c r="Z2985" s="62"/>
      <c r="AA2985" s="62"/>
      <c r="AB2985" s="62"/>
    </row>
    <row r="2986" spans="25:28" x14ac:dyDescent="0.2">
      <c r="Y2986" s="62"/>
      <c r="Z2986" s="62"/>
      <c r="AA2986" s="62"/>
      <c r="AB2986" s="62"/>
    </row>
    <row r="2987" spans="25:28" x14ac:dyDescent="0.2">
      <c r="Y2987" s="62"/>
      <c r="Z2987" s="62"/>
      <c r="AA2987" s="62"/>
      <c r="AB2987" s="62"/>
    </row>
    <row r="2988" spans="25:28" x14ac:dyDescent="0.2">
      <c r="Y2988" s="62"/>
      <c r="Z2988" s="62"/>
      <c r="AA2988" s="62"/>
      <c r="AB2988" s="62"/>
    </row>
    <row r="2989" spans="25:28" x14ac:dyDescent="0.2">
      <c r="Y2989" s="62"/>
      <c r="Z2989" s="62"/>
      <c r="AA2989" s="62"/>
      <c r="AB2989" s="62"/>
    </row>
    <row r="2990" spans="25:28" x14ac:dyDescent="0.2">
      <c r="Y2990" s="62"/>
      <c r="Z2990" s="62"/>
      <c r="AA2990" s="62"/>
      <c r="AB2990" s="62"/>
    </row>
    <row r="2991" spans="25:28" x14ac:dyDescent="0.2">
      <c r="Y2991" s="62"/>
      <c r="Z2991" s="62"/>
      <c r="AA2991" s="62"/>
      <c r="AB2991" s="62"/>
    </row>
    <row r="2992" spans="25:28" x14ac:dyDescent="0.2">
      <c r="Y2992" s="62"/>
      <c r="Z2992" s="62"/>
      <c r="AA2992" s="62"/>
      <c r="AB2992" s="62"/>
    </row>
    <row r="2993" spans="25:28" x14ac:dyDescent="0.2">
      <c r="Y2993" s="62"/>
      <c r="Z2993" s="62"/>
      <c r="AA2993" s="62"/>
      <c r="AB2993" s="62"/>
    </row>
    <row r="2994" spans="25:28" x14ac:dyDescent="0.2">
      <c r="Y2994" s="62"/>
      <c r="Z2994" s="62"/>
      <c r="AA2994" s="62"/>
      <c r="AB2994" s="62"/>
    </row>
    <row r="2995" spans="25:28" x14ac:dyDescent="0.2">
      <c r="Y2995" s="62"/>
      <c r="Z2995" s="62"/>
      <c r="AA2995" s="62"/>
      <c r="AB2995" s="62"/>
    </row>
    <row r="2996" spans="25:28" x14ac:dyDescent="0.2">
      <c r="Y2996" s="62"/>
      <c r="Z2996" s="62"/>
      <c r="AA2996" s="62"/>
      <c r="AB2996" s="62"/>
    </row>
    <row r="2997" spans="25:28" x14ac:dyDescent="0.2">
      <c r="Y2997" s="62"/>
      <c r="Z2997" s="62"/>
      <c r="AA2997" s="62"/>
      <c r="AB2997" s="62"/>
    </row>
    <row r="2998" spans="25:28" x14ac:dyDescent="0.2">
      <c r="Y2998" s="62"/>
      <c r="Z2998" s="62"/>
      <c r="AA2998" s="62"/>
      <c r="AB2998" s="62"/>
    </row>
    <row r="2999" spans="25:28" x14ac:dyDescent="0.2">
      <c r="Y2999" s="62"/>
      <c r="Z2999" s="62"/>
      <c r="AA2999" s="62"/>
      <c r="AB2999" s="62"/>
    </row>
    <row r="3000" spans="25:28" x14ac:dyDescent="0.2">
      <c r="Y3000" s="62"/>
      <c r="Z3000" s="62"/>
      <c r="AA3000" s="62"/>
      <c r="AB3000" s="62"/>
    </row>
    <row r="3001" spans="25:28" x14ac:dyDescent="0.2">
      <c r="Y3001" s="62"/>
      <c r="Z3001" s="62"/>
      <c r="AA3001" s="62"/>
      <c r="AB3001" s="62"/>
    </row>
    <row r="3002" spans="25:28" x14ac:dyDescent="0.2">
      <c r="Y3002" s="62"/>
      <c r="Z3002" s="62"/>
      <c r="AA3002" s="62"/>
      <c r="AB3002" s="62"/>
    </row>
    <row r="3003" spans="25:28" x14ac:dyDescent="0.2">
      <c r="Y3003" s="62"/>
      <c r="Z3003" s="62"/>
      <c r="AA3003" s="62"/>
      <c r="AB3003" s="62"/>
    </row>
    <row r="3004" spans="25:28" x14ac:dyDescent="0.2">
      <c r="Y3004" s="62"/>
      <c r="Z3004" s="62"/>
      <c r="AA3004" s="62"/>
      <c r="AB3004" s="62"/>
    </row>
    <row r="3005" spans="25:28" x14ac:dyDescent="0.2">
      <c r="Y3005" s="62"/>
      <c r="Z3005" s="62"/>
      <c r="AA3005" s="62"/>
      <c r="AB3005" s="62"/>
    </row>
    <row r="3006" spans="25:28" x14ac:dyDescent="0.2">
      <c r="Y3006" s="62"/>
      <c r="Z3006" s="62"/>
      <c r="AA3006" s="62"/>
      <c r="AB3006" s="62"/>
    </row>
    <row r="3007" spans="25:28" x14ac:dyDescent="0.2">
      <c r="Y3007" s="62"/>
      <c r="Z3007" s="62"/>
      <c r="AA3007" s="62"/>
      <c r="AB3007" s="62"/>
    </row>
    <row r="3008" spans="25:28" x14ac:dyDescent="0.2">
      <c r="Y3008" s="62"/>
      <c r="Z3008" s="62"/>
      <c r="AA3008" s="62"/>
      <c r="AB3008" s="62"/>
    </row>
    <row r="3009" spans="25:28" x14ac:dyDescent="0.2">
      <c r="Y3009" s="62"/>
      <c r="Z3009" s="62"/>
      <c r="AA3009" s="62"/>
      <c r="AB3009" s="62"/>
    </row>
    <row r="3010" spans="25:28" x14ac:dyDescent="0.2">
      <c r="Y3010" s="62"/>
      <c r="Z3010" s="62"/>
      <c r="AA3010" s="62"/>
      <c r="AB3010" s="62"/>
    </row>
    <row r="3011" spans="25:28" x14ac:dyDescent="0.2">
      <c r="Y3011" s="62"/>
      <c r="Z3011" s="62"/>
      <c r="AA3011" s="62"/>
      <c r="AB3011" s="62"/>
    </row>
    <row r="3012" spans="25:28" x14ac:dyDescent="0.2">
      <c r="Y3012" s="62"/>
      <c r="Z3012" s="62"/>
      <c r="AA3012" s="62"/>
      <c r="AB3012" s="62"/>
    </row>
    <row r="3013" spans="25:28" x14ac:dyDescent="0.2">
      <c r="Y3013" s="62"/>
      <c r="Z3013" s="62"/>
      <c r="AA3013" s="62"/>
      <c r="AB3013" s="62"/>
    </row>
    <row r="3014" spans="25:28" x14ac:dyDescent="0.2">
      <c r="Y3014" s="62"/>
      <c r="Z3014" s="62"/>
      <c r="AA3014" s="62"/>
      <c r="AB3014" s="62"/>
    </row>
    <row r="3015" spans="25:28" x14ac:dyDescent="0.2">
      <c r="Y3015" s="62"/>
      <c r="Z3015" s="62"/>
      <c r="AA3015" s="62"/>
      <c r="AB3015" s="62"/>
    </row>
    <row r="3016" spans="25:28" x14ac:dyDescent="0.2">
      <c r="Y3016" s="62"/>
      <c r="Z3016" s="62"/>
      <c r="AA3016" s="62"/>
      <c r="AB3016" s="62"/>
    </row>
    <row r="3017" spans="25:28" x14ac:dyDescent="0.2">
      <c r="Y3017" s="62"/>
      <c r="Z3017" s="62"/>
      <c r="AA3017" s="62"/>
      <c r="AB3017" s="62"/>
    </row>
    <row r="3018" spans="25:28" x14ac:dyDescent="0.2">
      <c r="Y3018" s="62"/>
      <c r="Z3018" s="62"/>
      <c r="AA3018" s="62"/>
      <c r="AB3018" s="62"/>
    </row>
    <row r="3019" spans="25:28" x14ac:dyDescent="0.2">
      <c r="Y3019" s="62"/>
      <c r="Z3019" s="62"/>
      <c r="AA3019" s="62"/>
      <c r="AB3019" s="62"/>
    </row>
    <row r="3020" spans="25:28" x14ac:dyDescent="0.2">
      <c r="Y3020" s="62"/>
      <c r="Z3020" s="62"/>
      <c r="AA3020" s="62"/>
      <c r="AB3020" s="62"/>
    </row>
    <row r="3021" spans="25:28" x14ac:dyDescent="0.2">
      <c r="Y3021" s="62"/>
      <c r="Z3021" s="62"/>
      <c r="AA3021" s="62"/>
      <c r="AB3021" s="62"/>
    </row>
    <row r="3022" spans="25:28" x14ac:dyDescent="0.2">
      <c r="Y3022" s="62"/>
      <c r="Z3022" s="62"/>
      <c r="AA3022" s="62"/>
      <c r="AB3022" s="62"/>
    </row>
    <row r="3023" spans="25:28" x14ac:dyDescent="0.2">
      <c r="Y3023" s="62"/>
      <c r="Z3023" s="62"/>
      <c r="AA3023" s="62"/>
      <c r="AB3023" s="62"/>
    </row>
    <row r="3024" spans="25:28" x14ac:dyDescent="0.2">
      <c r="Y3024" s="62"/>
      <c r="Z3024" s="62"/>
      <c r="AA3024" s="62"/>
      <c r="AB3024" s="62"/>
    </row>
    <row r="3025" spans="25:28" x14ac:dyDescent="0.2">
      <c r="Y3025" s="62"/>
      <c r="Z3025" s="62"/>
      <c r="AA3025" s="62"/>
      <c r="AB3025" s="62"/>
    </row>
    <row r="3026" spans="25:28" x14ac:dyDescent="0.2">
      <c r="Y3026" s="62"/>
      <c r="Z3026" s="62"/>
      <c r="AA3026" s="62"/>
      <c r="AB3026" s="62"/>
    </row>
    <row r="3027" spans="25:28" x14ac:dyDescent="0.2">
      <c r="Y3027" s="62"/>
      <c r="Z3027" s="62"/>
      <c r="AA3027" s="62"/>
      <c r="AB3027" s="62"/>
    </row>
    <row r="3028" spans="25:28" x14ac:dyDescent="0.2">
      <c r="Y3028" s="62"/>
      <c r="Z3028" s="62"/>
      <c r="AA3028" s="62"/>
      <c r="AB3028" s="62"/>
    </row>
    <row r="3029" spans="25:28" x14ac:dyDescent="0.2">
      <c r="Y3029" s="62"/>
      <c r="Z3029" s="62"/>
      <c r="AA3029" s="62"/>
      <c r="AB3029" s="62"/>
    </row>
    <row r="3030" spans="25:28" x14ac:dyDescent="0.2">
      <c r="Y3030" s="62"/>
      <c r="Z3030" s="62"/>
      <c r="AA3030" s="62"/>
      <c r="AB3030" s="62"/>
    </row>
    <row r="3031" spans="25:28" x14ac:dyDescent="0.2">
      <c r="Y3031" s="62"/>
      <c r="Z3031" s="62"/>
      <c r="AA3031" s="62"/>
      <c r="AB3031" s="62"/>
    </row>
    <row r="3032" spans="25:28" x14ac:dyDescent="0.2">
      <c r="Y3032" s="62"/>
      <c r="Z3032" s="62"/>
      <c r="AA3032" s="62"/>
      <c r="AB3032" s="62"/>
    </row>
    <row r="3033" spans="25:28" x14ac:dyDescent="0.2">
      <c r="Y3033" s="62"/>
      <c r="Z3033" s="62"/>
      <c r="AA3033" s="62"/>
      <c r="AB3033" s="62"/>
    </row>
    <row r="3034" spans="25:28" x14ac:dyDescent="0.2">
      <c r="Y3034" s="62"/>
      <c r="Z3034" s="62"/>
      <c r="AA3034" s="62"/>
      <c r="AB3034" s="62"/>
    </row>
    <row r="3035" spans="25:28" x14ac:dyDescent="0.2">
      <c r="Y3035" s="62"/>
      <c r="Z3035" s="62"/>
      <c r="AA3035" s="62"/>
      <c r="AB3035" s="62"/>
    </row>
    <row r="3036" spans="25:28" x14ac:dyDescent="0.2">
      <c r="Y3036" s="62"/>
      <c r="Z3036" s="62"/>
      <c r="AA3036" s="62"/>
      <c r="AB3036" s="62"/>
    </row>
    <row r="3037" spans="25:28" x14ac:dyDescent="0.2">
      <c r="Y3037" s="62"/>
      <c r="Z3037" s="62"/>
      <c r="AA3037" s="62"/>
      <c r="AB3037" s="62"/>
    </row>
    <row r="3038" spans="25:28" x14ac:dyDescent="0.2">
      <c r="Y3038" s="62"/>
      <c r="Z3038" s="62"/>
      <c r="AA3038" s="62"/>
      <c r="AB3038" s="62"/>
    </row>
    <row r="3039" spans="25:28" x14ac:dyDescent="0.2">
      <c r="Y3039" s="62"/>
      <c r="Z3039" s="62"/>
      <c r="AA3039" s="62"/>
      <c r="AB3039" s="62"/>
    </row>
    <row r="3040" spans="25:28" x14ac:dyDescent="0.2">
      <c r="Y3040" s="62"/>
      <c r="Z3040" s="62"/>
      <c r="AA3040" s="62"/>
      <c r="AB3040" s="62"/>
    </row>
    <row r="3041" spans="25:28" x14ac:dyDescent="0.2">
      <c r="Y3041" s="62"/>
      <c r="Z3041" s="62"/>
      <c r="AA3041" s="62"/>
      <c r="AB3041" s="62"/>
    </row>
    <row r="3042" spans="25:28" x14ac:dyDescent="0.2">
      <c r="Y3042" s="62"/>
      <c r="Z3042" s="62"/>
      <c r="AA3042" s="62"/>
      <c r="AB3042" s="62"/>
    </row>
    <row r="3043" spans="25:28" x14ac:dyDescent="0.2">
      <c r="Y3043" s="62"/>
      <c r="Z3043" s="62"/>
      <c r="AA3043" s="62"/>
      <c r="AB3043" s="62"/>
    </row>
    <row r="3044" spans="25:28" x14ac:dyDescent="0.2">
      <c r="Y3044" s="62"/>
      <c r="Z3044" s="62"/>
      <c r="AA3044" s="62"/>
      <c r="AB3044" s="62"/>
    </row>
    <row r="3045" spans="25:28" x14ac:dyDescent="0.2">
      <c r="Y3045" s="62"/>
      <c r="Z3045" s="62"/>
      <c r="AA3045" s="62"/>
      <c r="AB3045" s="62"/>
    </row>
    <row r="3046" spans="25:28" x14ac:dyDescent="0.2">
      <c r="Y3046" s="62"/>
      <c r="Z3046" s="62"/>
      <c r="AA3046" s="62"/>
      <c r="AB3046" s="62"/>
    </row>
    <row r="3047" spans="25:28" x14ac:dyDescent="0.2">
      <c r="Y3047" s="62"/>
      <c r="Z3047" s="62"/>
      <c r="AA3047" s="62"/>
      <c r="AB3047" s="62"/>
    </row>
    <row r="3048" spans="25:28" x14ac:dyDescent="0.2">
      <c r="Y3048" s="62"/>
      <c r="Z3048" s="62"/>
      <c r="AA3048" s="62"/>
      <c r="AB3048" s="62"/>
    </row>
    <row r="3049" spans="25:28" x14ac:dyDescent="0.2">
      <c r="Y3049" s="62"/>
      <c r="Z3049" s="62"/>
      <c r="AA3049" s="62"/>
      <c r="AB3049" s="62"/>
    </row>
    <row r="3050" spans="25:28" x14ac:dyDescent="0.2">
      <c r="Y3050" s="62"/>
      <c r="Z3050" s="62"/>
      <c r="AA3050" s="62"/>
      <c r="AB3050" s="62"/>
    </row>
    <row r="3051" spans="25:28" x14ac:dyDescent="0.2">
      <c r="Y3051" s="62"/>
      <c r="Z3051" s="62"/>
      <c r="AA3051" s="62"/>
      <c r="AB3051" s="62"/>
    </row>
    <row r="3052" spans="25:28" x14ac:dyDescent="0.2">
      <c r="Y3052" s="62"/>
      <c r="Z3052" s="62"/>
      <c r="AA3052" s="62"/>
      <c r="AB3052" s="62"/>
    </row>
    <row r="3053" spans="25:28" x14ac:dyDescent="0.2">
      <c r="Y3053" s="62"/>
      <c r="Z3053" s="62"/>
      <c r="AA3053" s="62"/>
      <c r="AB3053" s="62"/>
    </row>
    <row r="3054" spans="25:28" x14ac:dyDescent="0.2">
      <c r="Y3054" s="62"/>
      <c r="Z3054" s="62"/>
      <c r="AA3054" s="62"/>
      <c r="AB3054" s="62"/>
    </row>
    <row r="3055" spans="25:28" x14ac:dyDescent="0.2">
      <c r="Y3055" s="62"/>
      <c r="Z3055" s="62"/>
      <c r="AA3055" s="62"/>
      <c r="AB3055" s="62"/>
    </row>
    <row r="3056" spans="25:28" x14ac:dyDescent="0.2">
      <c r="Y3056" s="62"/>
      <c r="Z3056" s="62"/>
      <c r="AA3056" s="62"/>
      <c r="AB3056" s="62"/>
    </row>
    <row r="3057" spans="25:28" x14ac:dyDescent="0.2">
      <c r="Y3057" s="62"/>
      <c r="Z3057" s="62"/>
      <c r="AA3057" s="62"/>
      <c r="AB3057" s="62"/>
    </row>
    <row r="3058" spans="25:28" x14ac:dyDescent="0.2">
      <c r="Y3058" s="62"/>
      <c r="Z3058" s="62"/>
      <c r="AA3058" s="62"/>
      <c r="AB3058" s="62"/>
    </row>
    <row r="3059" spans="25:28" x14ac:dyDescent="0.2">
      <c r="Y3059" s="62"/>
      <c r="Z3059" s="62"/>
      <c r="AA3059" s="62"/>
      <c r="AB3059" s="62"/>
    </row>
    <row r="3060" spans="25:28" x14ac:dyDescent="0.2">
      <c r="Y3060" s="62"/>
      <c r="Z3060" s="62"/>
      <c r="AA3060" s="62"/>
      <c r="AB3060" s="62"/>
    </row>
    <row r="3061" spans="25:28" x14ac:dyDescent="0.2">
      <c r="Y3061" s="62"/>
      <c r="Z3061" s="62"/>
      <c r="AA3061" s="62"/>
      <c r="AB3061" s="62"/>
    </row>
    <row r="3062" spans="25:28" x14ac:dyDescent="0.2">
      <c r="Y3062" s="62"/>
      <c r="Z3062" s="62"/>
      <c r="AA3062" s="62"/>
      <c r="AB3062" s="62"/>
    </row>
    <row r="3063" spans="25:28" x14ac:dyDescent="0.2">
      <c r="Y3063" s="62"/>
      <c r="Z3063" s="62"/>
      <c r="AA3063" s="62"/>
      <c r="AB3063" s="62"/>
    </row>
    <row r="3064" spans="25:28" x14ac:dyDescent="0.2">
      <c r="Y3064" s="62"/>
      <c r="Z3064" s="62"/>
      <c r="AA3064" s="62"/>
      <c r="AB3064" s="62"/>
    </row>
    <row r="3065" spans="25:28" x14ac:dyDescent="0.2">
      <c r="Y3065" s="62"/>
      <c r="Z3065" s="62"/>
      <c r="AA3065" s="62"/>
      <c r="AB3065" s="62"/>
    </row>
    <row r="3066" spans="25:28" x14ac:dyDescent="0.2">
      <c r="Y3066" s="62"/>
      <c r="Z3066" s="62"/>
      <c r="AA3066" s="62"/>
      <c r="AB3066" s="62"/>
    </row>
    <row r="3067" spans="25:28" x14ac:dyDescent="0.2">
      <c r="Y3067" s="62"/>
      <c r="Z3067" s="62"/>
      <c r="AA3067" s="62"/>
      <c r="AB3067" s="62"/>
    </row>
    <row r="3068" spans="25:28" x14ac:dyDescent="0.2">
      <c r="Y3068" s="62"/>
      <c r="Z3068" s="62"/>
      <c r="AA3068" s="62"/>
      <c r="AB3068" s="62"/>
    </row>
    <row r="3069" spans="25:28" x14ac:dyDescent="0.2">
      <c r="Y3069" s="62"/>
      <c r="Z3069" s="62"/>
      <c r="AA3069" s="62"/>
      <c r="AB3069" s="62"/>
    </row>
    <row r="3070" spans="25:28" x14ac:dyDescent="0.2">
      <c r="Y3070" s="62"/>
      <c r="Z3070" s="62"/>
      <c r="AA3070" s="62"/>
      <c r="AB3070" s="62"/>
    </row>
    <row r="3071" spans="25:28" x14ac:dyDescent="0.2">
      <c r="Y3071" s="62"/>
      <c r="Z3071" s="62"/>
      <c r="AA3071" s="62"/>
      <c r="AB3071" s="62"/>
    </row>
    <row r="3072" spans="25:28" x14ac:dyDescent="0.2">
      <c r="Y3072" s="62"/>
      <c r="Z3072" s="62"/>
      <c r="AA3072" s="62"/>
      <c r="AB3072" s="62"/>
    </row>
    <row r="3073" spans="25:28" x14ac:dyDescent="0.2">
      <c r="Y3073" s="62"/>
      <c r="Z3073" s="62"/>
      <c r="AA3073" s="62"/>
      <c r="AB3073" s="62"/>
    </row>
    <row r="3074" spans="25:28" x14ac:dyDescent="0.2">
      <c r="Y3074" s="62"/>
      <c r="Z3074" s="62"/>
      <c r="AA3074" s="62"/>
      <c r="AB3074" s="62"/>
    </row>
    <row r="3075" spans="25:28" x14ac:dyDescent="0.2">
      <c r="Y3075" s="62"/>
      <c r="Z3075" s="62"/>
      <c r="AA3075" s="62"/>
      <c r="AB3075" s="62"/>
    </row>
    <row r="3076" spans="25:28" x14ac:dyDescent="0.2">
      <c r="Y3076" s="62"/>
      <c r="Z3076" s="62"/>
      <c r="AA3076" s="62"/>
      <c r="AB3076" s="62"/>
    </row>
    <row r="3077" spans="25:28" x14ac:dyDescent="0.2">
      <c r="Y3077" s="62"/>
      <c r="Z3077" s="62"/>
      <c r="AA3077" s="62"/>
      <c r="AB3077" s="62"/>
    </row>
    <row r="3078" spans="25:28" x14ac:dyDescent="0.2">
      <c r="Y3078" s="62"/>
      <c r="Z3078" s="62"/>
      <c r="AA3078" s="62"/>
      <c r="AB3078" s="62"/>
    </row>
    <row r="3079" spans="25:28" x14ac:dyDescent="0.2">
      <c r="Y3079" s="62"/>
      <c r="Z3079" s="62"/>
      <c r="AA3079" s="62"/>
      <c r="AB3079" s="62"/>
    </row>
    <row r="3080" spans="25:28" x14ac:dyDescent="0.2">
      <c r="Y3080" s="62"/>
      <c r="Z3080" s="62"/>
      <c r="AA3080" s="62"/>
      <c r="AB3080" s="62"/>
    </row>
    <row r="3081" spans="25:28" x14ac:dyDescent="0.2">
      <c r="Y3081" s="62"/>
      <c r="Z3081" s="62"/>
      <c r="AA3081" s="62"/>
      <c r="AB3081" s="62"/>
    </row>
    <row r="3082" spans="25:28" x14ac:dyDescent="0.2">
      <c r="Y3082" s="62"/>
      <c r="Z3082" s="62"/>
      <c r="AA3082" s="62"/>
      <c r="AB3082" s="62"/>
    </row>
    <row r="3083" spans="25:28" x14ac:dyDescent="0.2">
      <c r="Y3083" s="62"/>
      <c r="Z3083" s="62"/>
      <c r="AA3083" s="62"/>
      <c r="AB3083" s="62"/>
    </row>
    <row r="3084" spans="25:28" x14ac:dyDescent="0.2">
      <c r="Y3084" s="62"/>
      <c r="Z3084" s="62"/>
      <c r="AA3084" s="62"/>
      <c r="AB3084" s="62"/>
    </row>
    <row r="3085" spans="25:28" x14ac:dyDescent="0.2">
      <c r="Y3085" s="62"/>
      <c r="Z3085" s="62"/>
      <c r="AA3085" s="62"/>
      <c r="AB3085" s="62"/>
    </row>
    <row r="3086" spans="25:28" x14ac:dyDescent="0.2">
      <c r="Y3086" s="62"/>
      <c r="Z3086" s="62"/>
      <c r="AA3086" s="62"/>
      <c r="AB3086" s="62"/>
    </row>
    <row r="3087" spans="25:28" x14ac:dyDescent="0.2">
      <c r="Y3087" s="62"/>
      <c r="Z3087" s="62"/>
      <c r="AA3087" s="62"/>
      <c r="AB3087" s="62"/>
    </row>
    <row r="3088" spans="25:28" x14ac:dyDescent="0.2">
      <c r="Y3088" s="62"/>
      <c r="Z3088" s="62"/>
      <c r="AA3088" s="62"/>
      <c r="AB3088" s="62"/>
    </row>
    <row r="3089" spans="25:28" x14ac:dyDescent="0.2">
      <c r="Y3089" s="62"/>
      <c r="Z3089" s="62"/>
      <c r="AA3089" s="62"/>
      <c r="AB3089" s="62"/>
    </row>
    <row r="3090" spans="25:28" x14ac:dyDescent="0.2">
      <c r="Y3090" s="62"/>
      <c r="Z3090" s="62"/>
      <c r="AA3090" s="62"/>
      <c r="AB3090" s="62"/>
    </row>
    <row r="3091" spans="25:28" x14ac:dyDescent="0.2">
      <c r="Y3091" s="62"/>
      <c r="Z3091" s="62"/>
      <c r="AA3091" s="62"/>
      <c r="AB3091" s="62"/>
    </row>
    <row r="3092" spans="25:28" x14ac:dyDescent="0.2">
      <c r="Y3092" s="62"/>
      <c r="Z3092" s="62"/>
      <c r="AA3092" s="62"/>
      <c r="AB3092" s="62"/>
    </row>
    <row r="3093" spans="25:28" x14ac:dyDescent="0.2">
      <c r="Y3093" s="62"/>
      <c r="Z3093" s="62"/>
      <c r="AA3093" s="62"/>
      <c r="AB3093" s="62"/>
    </row>
    <row r="3094" spans="25:28" x14ac:dyDescent="0.2">
      <c r="Y3094" s="62"/>
      <c r="Z3094" s="62"/>
      <c r="AA3094" s="62"/>
      <c r="AB3094" s="62"/>
    </row>
    <row r="3095" spans="25:28" x14ac:dyDescent="0.2">
      <c r="Y3095" s="62"/>
      <c r="Z3095" s="62"/>
      <c r="AA3095" s="62"/>
      <c r="AB3095" s="62"/>
    </row>
    <row r="3096" spans="25:28" x14ac:dyDescent="0.2">
      <c r="Y3096" s="62"/>
      <c r="Z3096" s="62"/>
      <c r="AA3096" s="62"/>
      <c r="AB3096" s="62"/>
    </row>
    <row r="3097" spans="25:28" x14ac:dyDescent="0.2">
      <c r="Y3097" s="62"/>
      <c r="Z3097" s="62"/>
      <c r="AA3097" s="62"/>
      <c r="AB3097" s="62"/>
    </row>
    <row r="3098" spans="25:28" x14ac:dyDescent="0.2">
      <c r="Y3098" s="62"/>
      <c r="Z3098" s="62"/>
      <c r="AA3098" s="62"/>
      <c r="AB3098" s="62"/>
    </row>
    <row r="3099" spans="25:28" x14ac:dyDescent="0.2">
      <c r="Y3099" s="62"/>
      <c r="Z3099" s="62"/>
      <c r="AA3099" s="62"/>
      <c r="AB3099" s="62"/>
    </row>
    <row r="3100" spans="25:28" x14ac:dyDescent="0.2">
      <c r="Y3100" s="62"/>
      <c r="Z3100" s="62"/>
      <c r="AA3100" s="62"/>
      <c r="AB3100" s="62"/>
    </row>
    <row r="3101" spans="25:28" x14ac:dyDescent="0.2">
      <c r="Y3101" s="62"/>
      <c r="Z3101" s="62"/>
      <c r="AA3101" s="62"/>
      <c r="AB3101" s="62"/>
    </row>
    <row r="3102" spans="25:28" x14ac:dyDescent="0.2">
      <c r="Y3102" s="62"/>
      <c r="Z3102" s="62"/>
      <c r="AA3102" s="62"/>
      <c r="AB3102" s="62"/>
    </row>
    <row r="3103" spans="25:28" x14ac:dyDescent="0.2">
      <c r="Y3103" s="62"/>
      <c r="Z3103" s="62"/>
      <c r="AA3103" s="62"/>
      <c r="AB3103" s="62"/>
    </row>
    <row r="3104" spans="25:28" x14ac:dyDescent="0.2">
      <c r="Y3104" s="62"/>
      <c r="Z3104" s="62"/>
      <c r="AA3104" s="62"/>
      <c r="AB3104" s="62"/>
    </row>
    <row r="3105" spans="25:28" x14ac:dyDescent="0.2">
      <c r="Y3105" s="62"/>
      <c r="Z3105" s="62"/>
      <c r="AA3105" s="62"/>
      <c r="AB3105" s="62"/>
    </row>
    <row r="3106" spans="25:28" x14ac:dyDescent="0.2">
      <c r="Y3106" s="62"/>
      <c r="Z3106" s="62"/>
      <c r="AA3106" s="62"/>
      <c r="AB3106" s="62"/>
    </row>
    <row r="3107" spans="25:28" x14ac:dyDescent="0.2">
      <c r="Y3107" s="62"/>
      <c r="Z3107" s="62"/>
      <c r="AA3107" s="62"/>
      <c r="AB3107" s="62"/>
    </row>
    <row r="3108" spans="25:28" x14ac:dyDescent="0.2">
      <c r="Y3108" s="62"/>
      <c r="Z3108" s="62"/>
      <c r="AA3108" s="62"/>
      <c r="AB3108" s="62"/>
    </row>
    <row r="3109" spans="25:28" x14ac:dyDescent="0.2">
      <c r="Y3109" s="62"/>
      <c r="Z3109" s="62"/>
      <c r="AA3109" s="62"/>
      <c r="AB3109" s="62"/>
    </row>
    <row r="3110" spans="25:28" x14ac:dyDescent="0.2">
      <c r="Y3110" s="62"/>
      <c r="Z3110" s="62"/>
      <c r="AA3110" s="62"/>
      <c r="AB3110" s="62"/>
    </row>
    <row r="3111" spans="25:28" x14ac:dyDescent="0.2">
      <c r="Y3111" s="62"/>
      <c r="Z3111" s="62"/>
      <c r="AA3111" s="62"/>
      <c r="AB3111" s="62"/>
    </row>
    <row r="3112" spans="25:28" x14ac:dyDescent="0.2">
      <c r="Y3112" s="62"/>
      <c r="Z3112" s="62"/>
      <c r="AA3112" s="62"/>
      <c r="AB3112" s="62"/>
    </row>
    <row r="3113" spans="25:28" x14ac:dyDescent="0.2">
      <c r="Y3113" s="62"/>
      <c r="Z3113" s="62"/>
      <c r="AA3113" s="62"/>
      <c r="AB3113" s="62"/>
    </row>
    <row r="3114" spans="25:28" x14ac:dyDescent="0.2">
      <c r="Y3114" s="62"/>
      <c r="Z3114" s="62"/>
      <c r="AA3114" s="62"/>
      <c r="AB3114" s="62"/>
    </row>
    <row r="3115" spans="25:28" x14ac:dyDescent="0.2">
      <c r="Y3115" s="62"/>
      <c r="Z3115" s="62"/>
      <c r="AA3115" s="62"/>
      <c r="AB3115" s="62"/>
    </row>
    <row r="3116" spans="25:28" x14ac:dyDescent="0.2">
      <c r="Y3116" s="62"/>
      <c r="Z3116" s="62"/>
      <c r="AA3116" s="62"/>
      <c r="AB3116" s="62"/>
    </row>
    <row r="3117" spans="25:28" x14ac:dyDescent="0.2">
      <c r="Y3117" s="62"/>
      <c r="Z3117" s="62"/>
      <c r="AA3117" s="62"/>
      <c r="AB3117" s="62"/>
    </row>
    <row r="3118" spans="25:28" x14ac:dyDescent="0.2">
      <c r="Y3118" s="62"/>
      <c r="Z3118" s="62"/>
      <c r="AA3118" s="62"/>
      <c r="AB3118" s="62"/>
    </row>
    <row r="3119" spans="25:28" x14ac:dyDescent="0.2">
      <c r="Y3119" s="62"/>
      <c r="Z3119" s="62"/>
      <c r="AA3119" s="62"/>
      <c r="AB3119" s="62"/>
    </row>
    <row r="3120" spans="25:28" x14ac:dyDescent="0.2">
      <c r="Y3120" s="62"/>
      <c r="Z3120" s="62"/>
      <c r="AA3120" s="62"/>
      <c r="AB3120" s="62"/>
    </row>
    <row r="3121" spans="25:28" x14ac:dyDescent="0.2">
      <c r="Y3121" s="62"/>
      <c r="Z3121" s="62"/>
      <c r="AA3121" s="62"/>
      <c r="AB3121" s="62"/>
    </row>
    <row r="3122" spans="25:28" x14ac:dyDescent="0.2">
      <c r="Y3122" s="62"/>
      <c r="Z3122" s="62"/>
      <c r="AA3122" s="62"/>
      <c r="AB3122" s="62"/>
    </row>
    <row r="3123" spans="25:28" x14ac:dyDescent="0.2">
      <c r="Y3123" s="62"/>
      <c r="Z3123" s="62"/>
      <c r="AA3123" s="62"/>
      <c r="AB3123" s="62"/>
    </row>
    <row r="3124" spans="25:28" x14ac:dyDescent="0.2">
      <c r="Y3124" s="62"/>
      <c r="Z3124" s="62"/>
      <c r="AA3124" s="62"/>
      <c r="AB3124" s="62"/>
    </row>
    <row r="3125" spans="25:28" x14ac:dyDescent="0.2">
      <c r="Y3125" s="62"/>
      <c r="Z3125" s="62"/>
      <c r="AA3125" s="62"/>
      <c r="AB3125" s="62"/>
    </row>
    <row r="3126" spans="25:28" x14ac:dyDescent="0.2">
      <c r="Y3126" s="62"/>
      <c r="Z3126" s="62"/>
      <c r="AA3126" s="62"/>
      <c r="AB3126" s="62"/>
    </row>
    <row r="3127" spans="25:28" x14ac:dyDescent="0.2">
      <c r="Y3127" s="62"/>
      <c r="Z3127" s="62"/>
      <c r="AA3127" s="62"/>
      <c r="AB3127" s="62"/>
    </row>
    <row r="3128" spans="25:28" x14ac:dyDescent="0.2">
      <c r="Y3128" s="62"/>
      <c r="Z3128" s="62"/>
      <c r="AA3128" s="62"/>
      <c r="AB3128" s="62"/>
    </row>
    <row r="3129" spans="25:28" x14ac:dyDescent="0.2">
      <c r="Y3129" s="62"/>
      <c r="Z3129" s="62"/>
      <c r="AA3129" s="62"/>
      <c r="AB3129" s="62"/>
    </row>
    <row r="3130" spans="25:28" x14ac:dyDescent="0.2">
      <c r="Y3130" s="62"/>
      <c r="Z3130" s="62"/>
      <c r="AA3130" s="62"/>
      <c r="AB3130" s="62"/>
    </row>
    <row r="3131" spans="25:28" x14ac:dyDescent="0.2">
      <c r="Y3131" s="62"/>
      <c r="Z3131" s="62"/>
      <c r="AA3131" s="62"/>
      <c r="AB3131" s="62"/>
    </row>
    <row r="3132" spans="25:28" x14ac:dyDescent="0.2">
      <c r="Y3132" s="62"/>
      <c r="Z3132" s="62"/>
      <c r="AA3132" s="62"/>
      <c r="AB3132" s="62"/>
    </row>
    <row r="3133" spans="25:28" x14ac:dyDescent="0.2">
      <c r="Y3133" s="62"/>
      <c r="Z3133" s="62"/>
      <c r="AA3133" s="62"/>
      <c r="AB3133" s="62"/>
    </row>
    <row r="3134" spans="25:28" x14ac:dyDescent="0.2">
      <c r="Y3134" s="62"/>
      <c r="Z3134" s="62"/>
      <c r="AA3134" s="62"/>
      <c r="AB3134" s="62"/>
    </row>
    <row r="3135" spans="25:28" x14ac:dyDescent="0.2">
      <c r="Y3135" s="62"/>
      <c r="Z3135" s="62"/>
      <c r="AA3135" s="62"/>
      <c r="AB3135" s="62"/>
    </row>
    <row r="3136" spans="25:28" x14ac:dyDescent="0.2">
      <c r="Y3136" s="62"/>
      <c r="Z3136" s="62"/>
      <c r="AA3136" s="62"/>
      <c r="AB3136" s="62"/>
    </row>
    <row r="3137" spans="25:28" x14ac:dyDescent="0.2">
      <c r="Y3137" s="62"/>
      <c r="Z3137" s="62"/>
      <c r="AA3137" s="62"/>
      <c r="AB3137" s="62"/>
    </row>
    <row r="3138" spans="25:28" x14ac:dyDescent="0.2">
      <c r="Y3138" s="62"/>
      <c r="Z3138" s="62"/>
      <c r="AA3138" s="62"/>
      <c r="AB3138" s="62"/>
    </row>
    <row r="3139" spans="25:28" x14ac:dyDescent="0.2">
      <c r="Y3139" s="62"/>
      <c r="Z3139" s="62"/>
      <c r="AA3139" s="62"/>
      <c r="AB3139" s="62"/>
    </row>
    <row r="3140" spans="25:28" x14ac:dyDescent="0.2">
      <c r="Y3140" s="62"/>
      <c r="Z3140" s="62"/>
      <c r="AA3140" s="62"/>
      <c r="AB3140" s="62"/>
    </row>
    <row r="3141" spans="25:28" x14ac:dyDescent="0.2">
      <c r="Y3141" s="62"/>
      <c r="Z3141" s="62"/>
      <c r="AA3141" s="62"/>
      <c r="AB3141" s="62"/>
    </row>
    <row r="3142" spans="25:28" x14ac:dyDescent="0.2">
      <c r="Y3142" s="62"/>
      <c r="Z3142" s="62"/>
      <c r="AA3142" s="62"/>
      <c r="AB3142" s="62"/>
    </row>
    <row r="3143" spans="25:28" x14ac:dyDescent="0.2">
      <c r="Y3143" s="62"/>
      <c r="Z3143" s="62"/>
      <c r="AA3143" s="62"/>
      <c r="AB3143" s="62"/>
    </row>
    <row r="3144" spans="25:28" x14ac:dyDescent="0.2">
      <c r="Y3144" s="62"/>
      <c r="Z3144" s="62"/>
      <c r="AA3144" s="62"/>
      <c r="AB3144" s="62"/>
    </row>
    <row r="3145" spans="25:28" x14ac:dyDescent="0.2">
      <c r="Y3145" s="62"/>
      <c r="Z3145" s="62"/>
      <c r="AA3145" s="62"/>
      <c r="AB3145" s="62"/>
    </row>
    <row r="3146" spans="25:28" x14ac:dyDescent="0.2">
      <c r="Y3146" s="62"/>
      <c r="Z3146" s="62"/>
      <c r="AA3146" s="62"/>
      <c r="AB3146" s="62"/>
    </row>
    <row r="3147" spans="25:28" x14ac:dyDescent="0.2">
      <c r="Y3147" s="62"/>
      <c r="Z3147" s="62"/>
      <c r="AA3147" s="62"/>
      <c r="AB3147" s="62"/>
    </row>
    <row r="3148" spans="25:28" x14ac:dyDescent="0.2">
      <c r="Y3148" s="62"/>
      <c r="Z3148" s="62"/>
      <c r="AA3148" s="62"/>
      <c r="AB3148" s="62"/>
    </row>
    <row r="3149" spans="25:28" x14ac:dyDescent="0.2">
      <c r="Y3149" s="62"/>
      <c r="Z3149" s="62"/>
      <c r="AA3149" s="62"/>
      <c r="AB3149" s="62"/>
    </row>
    <row r="3150" spans="25:28" x14ac:dyDescent="0.2">
      <c r="Y3150" s="62"/>
      <c r="Z3150" s="62"/>
      <c r="AA3150" s="62"/>
      <c r="AB3150" s="62"/>
    </row>
    <row r="3151" spans="25:28" x14ac:dyDescent="0.2">
      <c r="Y3151" s="62"/>
      <c r="Z3151" s="62"/>
      <c r="AA3151" s="62"/>
      <c r="AB3151" s="62"/>
    </row>
    <row r="3152" spans="25:28" x14ac:dyDescent="0.2">
      <c r="Y3152" s="62"/>
      <c r="Z3152" s="62"/>
      <c r="AA3152" s="62"/>
      <c r="AB3152" s="62"/>
    </row>
    <row r="3153" spans="25:28" x14ac:dyDescent="0.2">
      <c r="Y3153" s="62"/>
      <c r="Z3153" s="62"/>
      <c r="AA3153" s="62"/>
      <c r="AB3153" s="62"/>
    </row>
    <row r="3154" spans="25:28" x14ac:dyDescent="0.2">
      <c r="Y3154" s="62"/>
      <c r="Z3154" s="62"/>
      <c r="AA3154" s="62"/>
      <c r="AB3154" s="62"/>
    </row>
    <row r="3155" spans="25:28" x14ac:dyDescent="0.2">
      <c r="Y3155" s="62"/>
      <c r="Z3155" s="62"/>
      <c r="AA3155" s="62"/>
      <c r="AB3155" s="62"/>
    </row>
    <row r="3156" spans="25:28" x14ac:dyDescent="0.2">
      <c r="Y3156" s="62"/>
      <c r="Z3156" s="62"/>
      <c r="AA3156" s="62"/>
      <c r="AB3156" s="62"/>
    </row>
    <row r="3157" spans="25:28" x14ac:dyDescent="0.2">
      <c r="Y3157" s="62"/>
      <c r="Z3157" s="62"/>
      <c r="AA3157" s="62"/>
      <c r="AB3157" s="62"/>
    </row>
    <row r="3158" spans="25:28" x14ac:dyDescent="0.2">
      <c r="Y3158" s="62"/>
      <c r="Z3158" s="62"/>
      <c r="AA3158" s="62"/>
      <c r="AB3158" s="62"/>
    </row>
    <row r="3159" spans="25:28" x14ac:dyDescent="0.2">
      <c r="Y3159" s="62"/>
      <c r="Z3159" s="62"/>
      <c r="AA3159" s="62"/>
      <c r="AB3159" s="62"/>
    </row>
    <row r="3160" spans="25:28" x14ac:dyDescent="0.2">
      <c r="Y3160" s="62"/>
      <c r="Z3160" s="62"/>
      <c r="AA3160" s="62"/>
      <c r="AB3160" s="62"/>
    </row>
    <row r="3161" spans="25:28" x14ac:dyDescent="0.2">
      <c r="Y3161" s="62"/>
      <c r="Z3161" s="62"/>
      <c r="AA3161" s="62"/>
      <c r="AB3161" s="62"/>
    </row>
    <row r="3162" spans="25:28" x14ac:dyDescent="0.2">
      <c r="Y3162" s="62"/>
      <c r="Z3162" s="62"/>
      <c r="AA3162" s="62"/>
      <c r="AB3162" s="62"/>
    </row>
    <row r="3163" spans="25:28" x14ac:dyDescent="0.2">
      <c r="Y3163" s="62"/>
      <c r="Z3163" s="62"/>
      <c r="AA3163" s="62"/>
      <c r="AB3163" s="62"/>
    </row>
    <row r="3164" spans="25:28" x14ac:dyDescent="0.2">
      <c r="Y3164" s="62"/>
      <c r="Z3164" s="62"/>
      <c r="AA3164" s="62"/>
      <c r="AB3164" s="62"/>
    </row>
    <row r="3165" spans="25:28" x14ac:dyDescent="0.2">
      <c r="Y3165" s="62"/>
      <c r="Z3165" s="62"/>
      <c r="AA3165" s="62"/>
      <c r="AB3165" s="62"/>
    </row>
    <row r="3166" spans="25:28" x14ac:dyDescent="0.2">
      <c r="Y3166" s="62"/>
      <c r="Z3166" s="62"/>
      <c r="AA3166" s="62"/>
      <c r="AB3166" s="62"/>
    </row>
    <row r="3167" spans="25:28" x14ac:dyDescent="0.2">
      <c r="Y3167" s="62"/>
      <c r="Z3167" s="62"/>
      <c r="AA3167" s="62"/>
      <c r="AB3167" s="62"/>
    </row>
    <row r="3168" spans="25:28" x14ac:dyDescent="0.2">
      <c r="Y3168" s="62"/>
      <c r="Z3168" s="62"/>
      <c r="AA3168" s="62"/>
      <c r="AB3168" s="62"/>
    </row>
    <row r="3169" spans="25:28" x14ac:dyDescent="0.2">
      <c r="Y3169" s="62"/>
      <c r="Z3169" s="62"/>
      <c r="AA3169" s="62"/>
      <c r="AB3169" s="62"/>
    </row>
    <row r="3170" spans="25:28" x14ac:dyDescent="0.2">
      <c r="Y3170" s="62"/>
      <c r="Z3170" s="62"/>
      <c r="AA3170" s="62"/>
      <c r="AB3170" s="62"/>
    </row>
    <row r="3171" spans="25:28" x14ac:dyDescent="0.2">
      <c r="Y3171" s="62"/>
      <c r="Z3171" s="62"/>
      <c r="AA3171" s="62"/>
      <c r="AB3171" s="62"/>
    </row>
    <row r="3172" spans="25:28" x14ac:dyDescent="0.2">
      <c r="Y3172" s="62"/>
      <c r="Z3172" s="62"/>
      <c r="AA3172" s="62"/>
      <c r="AB3172" s="62"/>
    </row>
    <row r="3173" spans="25:28" x14ac:dyDescent="0.2">
      <c r="Y3173" s="62"/>
      <c r="Z3173" s="62"/>
      <c r="AA3173" s="62"/>
      <c r="AB3173" s="62"/>
    </row>
    <row r="3174" spans="25:28" x14ac:dyDescent="0.2">
      <c r="Y3174" s="62"/>
      <c r="Z3174" s="62"/>
      <c r="AA3174" s="62"/>
      <c r="AB3174" s="62"/>
    </row>
    <row r="3175" spans="25:28" x14ac:dyDescent="0.2">
      <c r="Y3175" s="62"/>
      <c r="Z3175" s="62"/>
      <c r="AA3175" s="62"/>
      <c r="AB3175" s="62"/>
    </row>
    <row r="3176" spans="25:28" x14ac:dyDescent="0.2">
      <c r="Y3176" s="62"/>
      <c r="Z3176" s="62"/>
      <c r="AA3176" s="62"/>
      <c r="AB3176" s="62"/>
    </row>
    <row r="3177" spans="25:28" x14ac:dyDescent="0.2">
      <c r="Y3177" s="62"/>
      <c r="Z3177" s="62"/>
      <c r="AA3177" s="62"/>
      <c r="AB3177" s="62"/>
    </row>
    <row r="3178" spans="25:28" x14ac:dyDescent="0.2">
      <c r="Y3178" s="62"/>
      <c r="Z3178" s="62"/>
      <c r="AA3178" s="62"/>
      <c r="AB3178" s="62"/>
    </row>
    <row r="3179" spans="25:28" x14ac:dyDescent="0.2">
      <c r="Y3179" s="62"/>
      <c r="Z3179" s="62"/>
      <c r="AA3179" s="62"/>
      <c r="AB3179" s="62"/>
    </row>
    <row r="3180" spans="25:28" x14ac:dyDescent="0.2">
      <c r="Y3180" s="62"/>
      <c r="Z3180" s="62"/>
      <c r="AA3180" s="62"/>
      <c r="AB3180" s="62"/>
    </row>
    <row r="3181" spans="25:28" x14ac:dyDescent="0.2">
      <c r="Y3181" s="62"/>
      <c r="Z3181" s="62"/>
      <c r="AA3181" s="62"/>
      <c r="AB3181" s="62"/>
    </row>
    <row r="3182" spans="25:28" x14ac:dyDescent="0.2">
      <c r="Y3182" s="62"/>
      <c r="Z3182" s="62"/>
      <c r="AA3182" s="62"/>
      <c r="AB3182" s="62"/>
    </row>
    <row r="3183" spans="25:28" x14ac:dyDescent="0.2">
      <c r="Y3183" s="62"/>
      <c r="Z3183" s="62"/>
      <c r="AA3183" s="62"/>
      <c r="AB3183" s="62"/>
    </row>
    <row r="3184" spans="25:28" x14ac:dyDescent="0.2">
      <c r="Y3184" s="62"/>
      <c r="Z3184" s="62"/>
      <c r="AA3184" s="62"/>
      <c r="AB3184" s="62"/>
    </row>
    <row r="3185" spans="25:28" x14ac:dyDescent="0.2">
      <c r="Y3185" s="62"/>
      <c r="Z3185" s="62"/>
      <c r="AA3185" s="62"/>
      <c r="AB3185" s="62"/>
    </row>
    <row r="3186" spans="25:28" x14ac:dyDescent="0.2">
      <c r="Y3186" s="62"/>
      <c r="Z3186" s="62"/>
      <c r="AA3186" s="62"/>
      <c r="AB3186" s="62"/>
    </row>
    <row r="3187" spans="25:28" x14ac:dyDescent="0.2">
      <c r="Y3187" s="62"/>
      <c r="Z3187" s="62"/>
      <c r="AA3187" s="62"/>
      <c r="AB3187" s="62"/>
    </row>
    <row r="3188" spans="25:28" x14ac:dyDescent="0.2">
      <c r="Y3188" s="62"/>
      <c r="Z3188" s="62"/>
      <c r="AA3188" s="62"/>
      <c r="AB3188" s="62"/>
    </row>
    <row r="3189" spans="25:28" x14ac:dyDescent="0.2">
      <c r="Y3189" s="62"/>
      <c r="Z3189" s="62"/>
      <c r="AA3189" s="62"/>
      <c r="AB3189" s="62"/>
    </row>
    <row r="3190" spans="25:28" x14ac:dyDescent="0.2">
      <c r="Y3190" s="62"/>
      <c r="Z3190" s="62"/>
      <c r="AA3190" s="62"/>
      <c r="AB3190" s="62"/>
    </row>
    <row r="3191" spans="25:28" x14ac:dyDescent="0.2">
      <c r="Y3191" s="62"/>
      <c r="Z3191" s="62"/>
      <c r="AA3191" s="62"/>
      <c r="AB3191" s="62"/>
    </row>
    <row r="3192" spans="25:28" x14ac:dyDescent="0.2">
      <c r="Y3192" s="62"/>
      <c r="Z3192" s="62"/>
      <c r="AA3192" s="62"/>
      <c r="AB3192" s="62"/>
    </row>
    <row r="3193" spans="25:28" x14ac:dyDescent="0.2">
      <c r="Y3193" s="62"/>
      <c r="Z3193" s="62"/>
      <c r="AA3193" s="62"/>
      <c r="AB3193" s="62"/>
    </row>
    <row r="3194" spans="25:28" x14ac:dyDescent="0.2">
      <c r="Y3194" s="62"/>
      <c r="Z3194" s="62"/>
      <c r="AA3194" s="62"/>
      <c r="AB3194" s="62"/>
    </row>
    <row r="3195" spans="25:28" x14ac:dyDescent="0.2">
      <c r="Y3195" s="62"/>
      <c r="Z3195" s="62"/>
      <c r="AA3195" s="62"/>
      <c r="AB3195" s="62"/>
    </row>
    <row r="3196" spans="25:28" x14ac:dyDescent="0.2">
      <c r="Y3196" s="62"/>
      <c r="Z3196" s="62"/>
      <c r="AA3196" s="62"/>
      <c r="AB3196" s="62"/>
    </row>
    <row r="3197" spans="25:28" x14ac:dyDescent="0.2">
      <c r="Y3197" s="62"/>
      <c r="Z3197" s="62"/>
      <c r="AA3197" s="62"/>
      <c r="AB3197" s="62"/>
    </row>
    <row r="3198" spans="25:28" x14ac:dyDescent="0.2">
      <c r="Y3198" s="62"/>
      <c r="Z3198" s="62"/>
      <c r="AA3198" s="62"/>
      <c r="AB3198" s="62"/>
    </row>
    <row r="3199" spans="25:28" x14ac:dyDescent="0.2">
      <c r="Y3199" s="62"/>
      <c r="Z3199" s="62"/>
      <c r="AA3199" s="62"/>
      <c r="AB3199" s="62"/>
    </row>
    <row r="3200" spans="25:28" x14ac:dyDescent="0.2">
      <c r="Y3200" s="62"/>
      <c r="Z3200" s="62"/>
      <c r="AA3200" s="62"/>
      <c r="AB3200" s="62"/>
    </row>
    <row r="3201" spans="25:28" x14ac:dyDescent="0.2">
      <c r="Y3201" s="62"/>
      <c r="Z3201" s="62"/>
      <c r="AA3201" s="62"/>
      <c r="AB3201" s="62"/>
    </row>
    <row r="3202" spans="25:28" x14ac:dyDescent="0.2">
      <c r="Y3202" s="62"/>
      <c r="Z3202" s="62"/>
      <c r="AA3202" s="62"/>
      <c r="AB3202" s="62"/>
    </row>
    <row r="3203" spans="25:28" x14ac:dyDescent="0.2">
      <c r="Y3203" s="62"/>
      <c r="Z3203" s="62"/>
      <c r="AA3203" s="62"/>
      <c r="AB3203" s="62"/>
    </row>
    <row r="3204" spans="25:28" x14ac:dyDescent="0.2">
      <c r="Y3204" s="62"/>
      <c r="Z3204" s="62"/>
      <c r="AA3204" s="62"/>
      <c r="AB3204" s="62"/>
    </row>
    <row r="3205" spans="25:28" x14ac:dyDescent="0.2">
      <c r="Y3205" s="62"/>
      <c r="Z3205" s="62"/>
      <c r="AA3205" s="62"/>
      <c r="AB3205" s="62"/>
    </row>
    <row r="3206" spans="25:28" x14ac:dyDescent="0.2">
      <c r="Y3206" s="62"/>
      <c r="Z3206" s="62"/>
      <c r="AA3206" s="62"/>
      <c r="AB3206" s="62"/>
    </row>
    <row r="3207" spans="25:28" x14ac:dyDescent="0.2">
      <c r="Y3207" s="62"/>
      <c r="Z3207" s="62"/>
      <c r="AA3207" s="62"/>
      <c r="AB3207" s="62"/>
    </row>
    <row r="3208" spans="25:28" x14ac:dyDescent="0.2">
      <c r="Y3208" s="62"/>
      <c r="Z3208" s="62"/>
      <c r="AA3208" s="62"/>
      <c r="AB3208" s="62"/>
    </row>
    <row r="3209" spans="25:28" x14ac:dyDescent="0.2">
      <c r="Y3209" s="62"/>
      <c r="Z3209" s="62"/>
      <c r="AA3209" s="62"/>
      <c r="AB3209" s="62"/>
    </row>
    <row r="3210" spans="25:28" x14ac:dyDescent="0.2">
      <c r="Y3210" s="62"/>
      <c r="Z3210" s="62"/>
      <c r="AA3210" s="62"/>
      <c r="AB3210" s="62"/>
    </row>
    <row r="3211" spans="25:28" x14ac:dyDescent="0.2">
      <c r="Y3211" s="62"/>
      <c r="Z3211" s="62"/>
      <c r="AA3211" s="62"/>
      <c r="AB3211" s="62"/>
    </row>
    <row r="3212" spans="25:28" x14ac:dyDescent="0.2">
      <c r="Y3212" s="62"/>
      <c r="Z3212" s="62"/>
      <c r="AA3212" s="62"/>
      <c r="AB3212" s="62"/>
    </row>
    <row r="3213" spans="25:28" x14ac:dyDescent="0.2">
      <c r="Y3213" s="62"/>
      <c r="Z3213" s="62"/>
      <c r="AA3213" s="62"/>
      <c r="AB3213" s="62"/>
    </row>
    <row r="3214" spans="25:28" x14ac:dyDescent="0.2">
      <c r="Y3214" s="62"/>
      <c r="Z3214" s="62"/>
      <c r="AA3214" s="62"/>
      <c r="AB3214" s="62"/>
    </row>
    <row r="3215" spans="25:28" x14ac:dyDescent="0.2">
      <c r="Y3215" s="62"/>
      <c r="Z3215" s="62"/>
      <c r="AA3215" s="62"/>
      <c r="AB3215" s="62"/>
    </row>
    <row r="3216" spans="25:28" x14ac:dyDescent="0.2">
      <c r="Y3216" s="62"/>
      <c r="Z3216" s="62"/>
      <c r="AA3216" s="62"/>
      <c r="AB3216" s="62"/>
    </row>
    <row r="3217" spans="25:28" x14ac:dyDescent="0.2">
      <c r="Y3217" s="62"/>
      <c r="Z3217" s="62"/>
      <c r="AA3217" s="62"/>
      <c r="AB3217" s="62"/>
    </row>
    <row r="3218" spans="25:28" x14ac:dyDescent="0.2">
      <c r="Y3218" s="62"/>
      <c r="Z3218" s="62"/>
      <c r="AA3218" s="62"/>
      <c r="AB3218" s="62"/>
    </row>
    <row r="3219" spans="25:28" x14ac:dyDescent="0.2">
      <c r="Y3219" s="62"/>
      <c r="Z3219" s="62"/>
      <c r="AA3219" s="62"/>
      <c r="AB3219" s="62"/>
    </row>
    <row r="3220" spans="25:28" x14ac:dyDescent="0.2">
      <c r="Y3220" s="62"/>
      <c r="Z3220" s="62"/>
      <c r="AA3220" s="62"/>
      <c r="AB3220" s="62"/>
    </row>
    <row r="3221" spans="25:28" x14ac:dyDescent="0.2">
      <c r="Y3221" s="62"/>
      <c r="Z3221" s="62"/>
      <c r="AA3221" s="62"/>
      <c r="AB3221" s="62"/>
    </row>
    <row r="3222" spans="25:28" x14ac:dyDescent="0.2">
      <c r="Y3222" s="62"/>
      <c r="Z3222" s="62"/>
      <c r="AA3222" s="62"/>
      <c r="AB3222" s="62"/>
    </row>
    <row r="3223" spans="25:28" x14ac:dyDescent="0.2">
      <c r="Y3223" s="62"/>
      <c r="Z3223" s="62"/>
      <c r="AA3223" s="62"/>
      <c r="AB3223" s="62"/>
    </row>
    <row r="3224" spans="25:28" x14ac:dyDescent="0.2">
      <c r="Y3224" s="62"/>
      <c r="Z3224" s="62"/>
      <c r="AA3224" s="62"/>
      <c r="AB3224" s="62"/>
    </row>
    <row r="3225" spans="25:28" x14ac:dyDescent="0.2">
      <c r="Y3225" s="62"/>
      <c r="Z3225" s="62"/>
      <c r="AA3225" s="62"/>
      <c r="AB3225" s="62"/>
    </row>
    <row r="3226" spans="25:28" x14ac:dyDescent="0.2">
      <c r="Y3226" s="62"/>
      <c r="Z3226" s="62"/>
      <c r="AA3226" s="62"/>
      <c r="AB3226" s="62"/>
    </row>
    <row r="3227" spans="25:28" x14ac:dyDescent="0.2">
      <c r="Y3227" s="62"/>
      <c r="Z3227" s="62"/>
      <c r="AA3227" s="62"/>
      <c r="AB3227" s="62"/>
    </row>
    <row r="3228" spans="25:28" x14ac:dyDescent="0.2">
      <c r="Y3228" s="62"/>
      <c r="Z3228" s="62"/>
      <c r="AA3228" s="62"/>
      <c r="AB3228" s="62"/>
    </row>
    <row r="3229" spans="25:28" x14ac:dyDescent="0.2">
      <c r="Y3229" s="62"/>
      <c r="Z3229" s="62"/>
      <c r="AA3229" s="62"/>
      <c r="AB3229" s="62"/>
    </row>
    <row r="3230" spans="25:28" x14ac:dyDescent="0.2">
      <c r="Y3230" s="62"/>
      <c r="Z3230" s="62"/>
      <c r="AA3230" s="62"/>
      <c r="AB3230" s="62"/>
    </row>
    <row r="3231" spans="25:28" x14ac:dyDescent="0.2">
      <c r="Y3231" s="62"/>
      <c r="Z3231" s="62"/>
      <c r="AA3231" s="62"/>
      <c r="AB3231" s="62"/>
    </row>
    <row r="3232" spans="25:28" x14ac:dyDescent="0.2">
      <c r="Y3232" s="62"/>
      <c r="Z3232" s="62"/>
      <c r="AA3232" s="62"/>
      <c r="AB3232" s="62"/>
    </row>
    <row r="3233" spans="25:28" x14ac:dyDescent="0.2">
      <c r="Y3233" s="62"/>
      <c r="Z3233" s="62"/>
      <c r="AA3233" s="62"/>
      <c r="AB3233" s="62"/>
    </row>
    <row r="3234" spans="25:28" x14ac:dyDescent="0.2">
      <c r="Y3234" s="62"/>
      <c r="Z3234" s="62"/>
      <c r="AA3234" s="62"/>
      <c r="AB3234" s="62"/>
    </row>
    <row r="3235" spans="25:28" x14ac:dyDescent="0.2">
      <c r="Y3235" s="62"/>
      <c r="Z3235" s="62"/>
      <c r="AA3235" s="62"/>
      <c r="AB3235" s="62"/>
    </row>
    <row r="3236" spans="25:28" x14ac:dyDescent="0.2">
      <c r="Y3236" s="62"/>
      <c r="Z3236" s="62"/>
      <c r="AA3236" s="62"/>
      <c r="AB3236" s="62"/>
    </row>
    <row r="3237" spans="25:28" x14ac:dyDescent="0.2">
      <c r="Y3237" s="62"/>
      <c r="Z3237" s="62"/>
      <c r="AA3237" s="62"/>
      <c r="AB3237" s="62"/>
    </row>
    <row r="3238" spans="25:28" x14ac:dyDescent="0.2">
      <c r="Y3238" s="62"/>
      <c r="Z3238" s="62"/>
      <c r="AA3238" s="62"/>
      <c r="AB3238" s="62"/>
    </row>
    <row r="3239" spans="25:28" x14ac:dyDescent="0.2">
      <c r="Y3239" s="62"/>
      <c r="Z3239" s="62"/>
      <c r="AA3239" s="62"/>
      <c r="AB3239" s="62"/>
    </row>
    <row r="3240" spans="25:28" x14ac:dyDescent="0.2">
      <c r="Y3240" s="62"/>
      <c r="Z3240" s="62"/>
      <c r="AA3240" s="62"/>
      <c r="AB3240" s="62"/>
    </row>
    <row r="3241" spans="25:28" x14ac:dyDescent="0.2">
      <c r="Y3241" s="62"/>
      <c r="Z3241" s="62"/>
      <c r="AA3241" s="62"/>
      <c r="AB3241" s="62"/>
    </row>
    <row r="3242" spans="25:28" x14ac:dyDescent="0.2">
      <c r="Y3242" s="62"/>
      <c r="Z3242" s="62"/>
      <c r="AA3242" s="62"/>
      <c r="AB3242" s="62"/>
    </row>
    <row r="3243" spans="25:28" x14ac:dyDescent="0.2">
      <c r="Y3243" s="62"/>
      <c r="Z3243" s="62"/>
      <c r="AA3243" s="62"/>
      <c r="AB3243" s="62"/>
    </row>
    <row r="3244" spans="25:28" x14ac:dyDescent="0.2">
      <c r="Y3244" s="62"/>
      <c r="Z3244" s="62"/>
      <c r="AA3244" s="62"/>
      <c r="AB3244" s="62"/>
    </row>
    <row r="3245" spans="25:28" x14ac:dyDescent="0.2">
      <c r="Y3245" s="62"/>
      <c r="Z3245" s="62"/>
      <c r="AA3245" s="62"/>
      <c r="AB3245" s="62"/>
    </row>
    <row r="3246" spans="25:28" x14ac:dyDescent="0.2">
      <c r="Y3246" s="62"/>
      <c r="Z3246" s="62"/>
      <c r="AA3246" s="62"/>
      <c r="AB3246" s="62"/>
    </row>
    <row r="3247" spans="25:28" x14ac:dyDescent="0.2">
      <c r="Y3247" s="62"/>
      <c r="Z3247" s="62"/>
      <c r="AA3247" s="62"/>
      <c r="AB3247" s="62"/>
    </row>
    <row r="3248" spans="25:28" x14ac:dyDescent="0.2">
      <c r="Y3248" s="62"/>
      <c r="Z3248" s="62"/>
      <c r="AA3248" s="62"/>
      <c r="AB3248" s="62"/>
    </row>
    <row r="3249" spans="25:28" x14ac:dyDescent="0.2">
      <c r="Y3249" s="62"/>
      <c r="Z3249" s="62"/>
      <c r="AA3249" s="62"/>
      <c r="AB3249" s="62"/>
    </row>
    <row r="3250" spans="25:28" x14ac:dyDescent="0.2">
      <c r="Y3250" s="62"/>
      <c r="Z3250" s="62"/>
      <c r="AA3250" s="62"/>
      <c r="AB3250" s="62"/>
    </row>
    <row r="3251" spans="25:28" x14ac:dyDescent="0.2">
      <c r="Y3251" s="62"/>
      <c r="Z3251" s="62"/>
      <c r="AA3251" s="62"/>
      <c r="AB3251" s="62"/>
    </row>
    <row r="3252" spans="25:28" x14ac:dyDescent="0.2">
      <c r="Y3252" s="62"/>
      <c r="Z3252" s="62"/>
      <c r="AA3252" s="62"/>
      <c r="AB3252" s="62"/>
    </row>
    <row r="3253" spans="25:28" x14ac:dyDescent="0.2">
      <c r="Y3253" s="62"/>
      <c r="Z3253" s="62"/>
      <c r="AA3253" s="62"/>
      <c r="AB3253" s="62"/>
    </row>
    <row r="3254" spans="25:28" x14ac:dyDescent="0.2">
      <c r="Y3254" s="62"/>
      <c r="Z3254" s="62"/>
      <c r="AA3254" s="62"/>
      <c r="AB3254" s="62"/>
    </row>
    <row r="3255" spans="25:28" x14ac:dyDescent="0.2">
      <c r="Y3255" s="62"/>
      <c r="Z3255" s="62"/>
      <c r="AA3255" s="62"/>
      <c r="AB3255" s="62"/>
    </row>
    <row r="3256" spans="25:28" x14ac:dyDescent="0.2">
      <c r="Y3256" s="62"/>
      <c r="Z3256" s="62"/>
      <c r="AA3256" s="62"/>
      <c r="AB3256" s="62"/>
    </row>
    <row r="3257" spans="25:28" x14ac:dyDescent="0.2">
      <c r="Y3257" s="62"/>
      <c r="Z3257" s="62"/>
      <c r="AA3257" s="62"/>
      <c r="AB3257" s="62"/>
    </row>
    <row r="3258" spans="25:28" x14ac:dyDescent="0.2">
      <c r="Y3258" s="62"/>
      <c r="Z3258" s="62"/>
      <c r="AA3258" s="62"/>
      <c r="AB3258" s="62"/>
    </row>
    <row r="3259" spans="25:28" x14ac:dyDescent="0.2">
      <c r="Y3259" s="62"/>
      <c r="Z3259" s="62"/>
      <c r="AA3259" s="62"/>
      <c r="AB3259" s="62"/>
    </row>
    <row r="3260" spans="25:28" x14ac:dyDescent="0.2">
      <c r="Y3260" s="62"/>
      <c r="Z3260" s="62"/>
      <c r="AA3260" s="62"/>
      <c r="AB3260" s="62"/>
    </row>
    <row r="3261" spans="25:28" x14ac:dyDescent="0.2">
      <c r="Y3261" s="62"/>
      <c r="Z3261" s="62"/>
      <c r="AA3261" s="62"/>
      <c r="AB3261" s="62"/>
    </row>
    <row r="3262" spans="25:28" x14ac:dyDescent="0.2">
      <c r="Y3262" s="62"/>
      <c r="Z3262" s="62"/>
      <c r="AA3262" s="62"/>
      <c r="AB3262" s="62"/>
    </row>
    <row r="3263" spans="25:28" x14ac:dyDescent="0.2">
      <c r="Y3263" s="62"/>
      <c r="Z3263" s="62"/>
      <c r="AA3263" s="62"/>
      <c r="AB3263" s="62"/>
    </row>
    <row r="3264" spans="25:28" x14ac:dyDescent="0.2">
      <c r="Y3264" s="62"/>
      <c r="Z3264" s="62"/>
      <c r="AA3264" s="62"/>
      <c r="AB3264" s="62"/>
    </row>
    <row r="3265" spans="25:28" x14ac:dyDescent="0.2">
      <c r="Y3265" s="62"/>
      <c r="Z3265" s="62"/>
      <c r="AA3265" s="62"/>
      <c r="AB3265" s="62"/>
    </row>
    <row r="3266" spans="25:28" x14ac:dyDescent="0.2">
      <c r="Y3266" s="62"/>
      <c r="Z3266" s="62"/>
      <c r="AA3266" s="62"/>
      <c r="AB3266" s="62"/>
    </row>
    <row r="3267" spans="25:28" x14ac:dyDescent="0.2">
      <c r="Y3267" s="62"/>
      <c r="Z3267" s="62"/>
      <c r="AA3267" s="62"/>
      <c r="AB3267" s="62"/>
    </row>
    <row r="3268" spans="25:28" x14ac:dyDescent="0.2">
      <c r="Y3268" s="62"/>
      <c r="Z3268" s="62"/>
      <c r="AA3268" s="62"/>
      <c r="AB3268" s="62"/>
    </row>
    <row r="3269" spans="25:28" x14ac:dyDescent="0.2">
      <c r="Y3269" s="62"/>
      <c r="Z3269" s="62"/>
      <c r="AA3269" s="62"/>
      <c r="AB3269" s="62"/>
    </row>
    <row r="3270" spans="25:28" x14ac:dyDescent="0.2">
      <c r="Y3270" s="62"/>
      <c r="Z3270" s="62"/>
      <c r="AA3270" s="62"/>
      <c r="AB3270" s="62"/>
    </row>
    <row r="3271" spans="25:28" x14ac:dyDescent="0.2">
      <c r="Y3271" s="62"/>
      <c r="Z3271" s="62"/>
      <c r="AA3271" s="62"/>
      <c r="AB3271" s="62"/>
    </row>
    <row r="3272" spans="25:28" x14ac:dyDescent="0.2">
      <c r="Y3272" s="62"/>
      <c r="Z3272" s="62"/>
      <c r="AA3272" s="62"/>
      <c r="AB3272" s="62"/>
    </row>
    <row r="3273" spans="25:28" x14ac:dyDescent="0.2">
      <c r="Y3273" s="62"/>
      <c r="Z3273" s="62"/>
      <c r="AA3273" s="62"/>
      <c r="AB3273" s="62"/>
    </row>
    <row r="3274" spans="25:28" x14ac:dyDescent="0.2">
      <c r="Y3274" s="62"/>
      <c r="Z3274" s="62"/>
      <c r="AA3274" s="62"/>
      <c r="AB3274" s="62"/>
    </row>
    <row r="3275" spans="25:28" x14ac:dyDescent="0.2">
      <c r="Y3275" s="62"/>
      <c r="Z3275" s="62"/>
      <c r="AA3275" s="62"/>
      <c r="AB3275" s="62"/>
    </row>
    <row r="3276" spans="25:28" x14ac:dyDescent="0.2">
      <c r="Y3276" s="62"/>
      <c r="Z3276" s="62"/>
      <c r="AA3276" s="62"/>
      <c r="AB3276" s="62"/>
    </row>
    <row r="3277" spans="25:28" x14ac:dyDescent="0.2">
      <c r="Y3277" s="62"/>
      <c r="Z3277" s="62"/>
      <c r="AA3277" s="62"/>
      <c r="AB3277" s="62"/>
    </row>
    <row r="3278" spans="25:28" x14ac:dyDescent="0.2">
      <c r="Y3278" s="62"/>
      <c r="Z3278" s="62"/>
      <c r="AA3278" s="62"/>
      <c r="AB3278" s="62"/>
    </row>
    <row r="3279" spans="25:28" x14ac:dyDescent="0.2">
      <c r="Y3279" s="62"/>
      <c r="Z3279" s="62"/>
      <c r="AA3279" s="62"/>
      <c r="AB3279" s="62"/>
    </row>
    <row r="3280" spans="25:28" x14ac:dyDescent="0.2">
      <c r="Y3280" s="62"/>
      <c r="Z3280" s="62"/>
      <c r="AA3280" s="62"/>
      <c r="AB3280" s="62"/>
    </row>
    <row r="3281" spans="25:28" x14ac:dyDescent="0.2">
      <c r="Y3281" s="62"/>
      <c r="Z3281" s="62"/>
      <c r="AA3281" s="62"/>
      <c r="AB3281" s="62"/>
    </row>
    <row r="3282" spans="25:28" x14ac:dyDescent="0.2">
      <c r="Y3282" s="62"/>
      <c r="Z3282" s="62"/>
      <c r="AA3282" s="62"/>
      <c r="AB3282" s="62"/>
    </row>
    <row r="3283" spans="25:28" x14ac:dyDescent="0.2">
      <c r="Y3283" s="62"/>
      <c r="Z3283" s="62"/>
      <c r="AA3283" s="62"/>
      <c r="AB3283" s="62"/>
    </row>
    <row r="3284" spans="25:28" x14ac:dyDescent="0.2">
      <c r="Y3284" s="62"/>
      <c r="Z3284" s="62"/>
      <c r="AA3284" s="62"/>
      <c r="AB3284" s="62"/>
    </row>
    <row r="3285" spans="25:28" x14ac:dyDescent="0.2">
      <c r="Y3285" s="62"/>
      <c r="Z3285" s="62"/>
      <c r="AA3285" s="62"/>
      <c r="AB3285" s="62"/>
    </row>
    <row r="3286" spans="25:28" x14ac:dyDescent="0.2">
      <c r="Y3286" s="62"/>
      <c r="Z3286" s="62"/>
      <c r="AA3286" s="62"/>
      <c r="AB3286" s="62"/>
    </row>
    <row r="3287" spans="25:28" x14ac:dyDescent="0.2">
      <c r="Y3287" s="62"/>
      <c r="Z3287" s="62"/>
      <c r="AA3287" s="62"/>
      <c r="AB3287" s="62"/>
    </row>
    <row r="3288" spans="25:28" x14ac:dyDescent="0.2">
      <c r="Y3288" s="62"/>
      <c r="Z3288" s="62"/>
      <c r="AA3288" s="62"/>
      <c r="AB3288" s="62"/>
    </row>
    <row r="3289" spans="25:28" x14ac:dyDescent="0.2">
      <c r="Y3289" s="62"/>
      <c r="Z3289" s="62"/>
      <c r="AA3289" s="62"/>
      <c r="AB3289" s="62"/>
    </row>
    <row r="3290" spans="25:28" x14ac:dyDescent="0.2">
      <c r="Y3290" s="62"/>
      <c r="Z3290" s="62"/>
      <c r="AA3290" s="62"/>
      <c r="AB3290" s="62"/>
    </row>
    <row r="3291" spans="25:28" x14ac:dyDescent="0.2">
      <c r="Y3291" s="62"/>
      <c r="Z3291" s="62"/>
      <c r="AA3291" s="62"/>
      <c r="AB3291" s="62"/>
    </row>
    <row r="3292" spans="25:28" x14ac:dyDescent="0.2">
      <c r="Y3292" s="62"/>
      <c r="Z3292" s="62"/>
      <c r="AA3292" s="62"/>
      <c r="AB3292" s="62"/>
    </row>
    <row r="3293" spans="25:28" x14ac:dyDescent="0.2">
      <c r="Y3293" s="62"/>
      <c r="Z3293" s="62"/>
      <c r="AA3293" s="62"/>
      <c r="AB3293" s="62"/>
    </row>
    <row r="3294" spans="25:28" x14ac:dyDescent="0.2">
      <c r="Y3294" s="62"/>
      <c r="Z3294" s="62"/>
      <c r="AA3294" s="62"/>
      <c r="AB3294" s="62"/>
    </row>
    <row r="3295" spans="25:28" x14ac:dyDescent="0.2">
      <c r="Y3295" s="62"/>
      <c r="Z3295" s="62"/>
      <c r="AA3295" s="62"/>
      <c r="AB3295" s="62"/>
    </row>
    <row r="3296" spans="25:28" x14ac:dyDescent="0.2">
      <c r="Y3296" s="62"/>
      <c r="Z3296" s="62"/>
      <c r="AA3296" s="62"/>
      <c r="AB3296" s="62"/>
    </row>
    <row r="3297" spans="25:28" x14ac:dyDescent="0.2">
      <c r="Y3297" s="62"/>
      <c r="Z3297" s="62"/>
      <c r="AA3297" s="62"/>
      <c r="AB3297" s="62"/>
    </row>
    <row r="3298" spans="25:28" x14ac:dyDescent="0.2">
      <c r="Y3298" s="62"/>
      <c r="Z3298" s="62"/>
      <c r="AA3298" s="62"/>
      <c r="AB3298" s="62"/>
    </row>
    <row r="3299" spans="25:28" x14ac:dyDescent="0.2">
      <c r="Y3299" s="62"/>
      <c r="Z3299" s="62"/>
      <c r="AA3299" s="62"/>
      <c r="AB3299" s="62"/>
    </row>
    <row r="3300" spans="25:28" x14ac:dyDescent="0.2">
      <c r="Y3300" s="62"/>
      <c r="Z3300" s="62"/>
      <c r="AA3300" s="62"/>
      <c r="AB3300" s="62"/>
    </row>
    <row r="3301" spans="25:28" x14ac:dyDescent="0.2">
      <c r="Y3301" s="62"/>
      <c r="Z3301" s="62"/>
      <c r="AA3301" s="62"/>
      <c r="AB3301" s="62"/>
    </row>
    <row r="3302" spans="25:28" x14ac:dyDescent="0.2">
      <c r="Y3302" s="62"/>
      <c r="Z3302" s="62"/>
      <c r="AA3302" s="62"/>
      <c r="AB3302" s="62"/>
    </row>
    <row r="3303" spans="25:28" x14ac:dyDescent="0.2">
      <c r="Y3303" s="62"/>
      <c r="Z3303" s="62"/>
      <c r="AA3303" s="62"/>
      <c r="AB3303" s="62"/>
    </row>
    <row r="3304" spans="25:28" x14ac:dyDescent="0.2">
      <c r="Y3304" s="62"/>
      <c r="Z3304" s="62"/>
      <c r="AA3304" s="62"/>
      <c r="AB3304" s="62"/>
    </row>
    <row r="3305" spans="25:28" x14ac:dyDescent="0.2">
      <c r="Y3305" s="62"/>
      <c r="Z3305" s="62"/>
      <c r="AA3305" s="62"/>
      <c r="AB3305" s="62"/>
    </row>
    <row r="3306" spans="25:28" x14ac:dyDescent="0.2">
      <c r="Y3306" s="62"/>
      <c r="Z3306" s="62"/>
      <c r="AA3306" s="62"/>
      <c r="AB3306" s="62"/>
    </row>
    <row r="3307" spans="25:28" x14ac:dyDescent="0.2">
      <c r="Y3307" s="62"/>
      <c r="Z3307" s="62"/>
      <c r="AA3307" s="62"/>
      <c r="AB3307" s="62"/>
    </row>
    <row r="3308" spans="25:28" x14ac:dyDescent="0.2">
      <c r="Y3308" s="62"/>
      <c r="Z3308" s="62"/>
      <c r="AA3308" s="62"/>
      <c r="AB3308" s="62"/>
    </row>
    <row r="3309" spans="25:28" x14ac:dyDescent="0.2">
      <c r="Y3309" s="62"/>
      <c r="Z3309" s="62"/>
      <c r="AA3309" s="62"/>
      <c r="AB3309" s="62"/>
    </row>
    <row r="3310" spans="25:28" x14ac:dyDescent="0.2">
      <c r="Y3310" s="62"/>
      <c r="Z3310" s="62"/>
      <c r="AA3310" s="62"/>
      <c r="AB3310" s="62"/>
    </row>
    <row r="3311" spans="25:28" x14ac:dyDescent="0.2">
      <c r="Y3311" s="62"/>
      <c r="Z3311" s="62"/>
      <c r="AA3311" s="62"/>
      <c r="AB3311" s="62"/>
    </row>
    <row r="3312" spans="25:28" x14ac:dyDescent="0.2">
      <c r="Y3312" s="62"/>
      <c r="Z3312" s="62"/>
      <c r="AA3312" s="62"/>
      <c r="AB3312" s="62"/>
    </row>
    <row r="3313" spans="25:28" x14ac:dyDescent="0.2">
      <c r="Y3313" s="62"/>
      <c r="Z3313" s="62"/>
      <c r="AA3313" s="62"/>
      <c r="AB3313" s="62"/>
    </row>
    <row r="3314" spans="25:28" x14ac:dyDescent="0.2">
      <c r="Y3314" s="62"/>
      <c r="Z3314" s="62"/>
      <c r="AA3314" s="62"/>
      <c r="AB3314" s="62"/>
    </row>
    <row r="3315" spans="25:28" x14ac:dyDescent="0.2">
      <c r="Y3315" s="62"/>
      <c r="Z3315" s="62"/>
      <c r="AA3315" s="62"/>
      <c r="AB3315" s="62"/>
    </row>
    <row r="3316" spans="25:28" x14ac:dyDescent="0.2">
      <c r="Y3316" s="62"/>
      <c r="Z3316" s="62"/>
      <c r="AA3316" s="62"/>
      <c r="AB3316" s="62"/>
    </row>
    <row r="3317" spans="25:28" x14ac:dyDescent="0.2">
      <c r="Y3317" s="62"/>
      <c r="Z3317" s="62"/>
      <c r="AA3317" s="62"/>
      <c r="AB3317" s="62"/>
    </row>
    <row r="3318" spans="25:28" x14ac:dyDescent="0.2">
      <c r="Y3318" s="62"/>
      <c r="Z3318" s="62"/>
      <c r="AA3318" s="62"/>
      <c r="AB3318" s="62"/>
    </row>
    <row r="3319" spans="25:28" x14ac:dyDescent="0.2">
      <c r="Y3319" s="62"/>
      <c r="Z3319" s="62"/>
      <c r="AA3319" s="62"/>
      <c r="AB3319" s="62"/>
    </row>
    <row r="3320" spans="25:28" x14ac:dyDescent="0.2">
      <c r="Y3320" s="62"/>
      <c r="Z3320" s="62"/>
      <c r="AA3320" s="62"/>
      <c r="AB3320" s="62"/>
    </row>
    <row r="3321" spans="25:28" x14ac:dyDescent="0.2">
      <c r="Y3321" s="62"/>
      <c r="Z3321" s="62"/>
      <c r="AA3321" s="62"/>
      <c r="AB3321" s="62"/>
    </row>
    <row r="3322" spans="25:28" x14ac:dyDescent="0.2">
      <c r="Y3322" s="62"/>
      <c r="Z3322" s="62"/>
      <c r="AA3322" s="62"/>
      <c r="AB3322" s="62"/>
    </row>
    <row r="3323" spans="25:28" x14ac:dyDescent="0.2">
      <c r="Y3323" s="62"/>
      <c r="Z3323" s="62"/>
      <c r="AA3323" s="62"/>
      <c r="AB3323" s="62"/>
    </row>
    <row r="3324" spans="25:28" x14ac:dyDescent="0.2">
      <c r="Y3324" s="62"/>
      <c r="Z3324" s="62"/>
      <c r="AA3324" s="62"/>
      <c r="AB3324" s="62"/>
    </row>
    <row r="3325" spans="25:28" x14ac:dyDescent="0.2">
      <c r="Y3325" s="62"/>
      <c r="Z3325" s="62"/>
      <c r="AA3325" s="62"/>
      <c r="AB3325" s="62"/>
    </row>
    <row r="3326" spans="25:28" x14ac:dyDescent="0.2">
      <c r="Y3326" s="62"/>
      <c r="Z3326" s="62"/>
      <c r="AA3326" s="62"/>
      <c r="AB3326" s="62"/>
    </row>
    <row r="3327" spans="25:28" x14ac:dyDescent="0.2">
      <c r="Y3327" s="62"/>
      <c r="Z3327" s="62"/>
      <c r="AA3327" s="62"/>
      <c r="AB3327" s="62"/>
    </row>
    <row r="3328" spans="25:28" x14ac:dyDescent="0.2">
      <c r="Y3328" s="62"/>
      <c r="Z3328" s="62"/>
      <c r="AA3328" s="62"/>
      <c r="AB3328" s="62"/>
    </row>
    <row r="3329" spans="25:28" x14ac:dyDescent="0.2">
      <c r="Y3329" s="62"/>
      <c r="Z3329" s="62"/>
      <c r="AA3329" s="62"/>
      <c r="AB3329" s="62"/>
    </row>
    <row r="3330" spans="25:28" x14ac:dyDescent="0.2">
      <c r="Y3330" s="62"/>
      <c r="Z3330" s="62"/>
      <c r="AA3330" s="62"/>
      <c r="AB3330" s="62"/>
    </row>
    <row r="3331" spans="25:28" x14ac:dyDescent="0.2">
      <c r="Y3331" s="62"/>
      <c r="Z3331" s="62"/>
      <c r="AA3331" s="62"/>
      <c r="AB3331" s="62"/>
    </row>
    <row r="3332" spans="25:28" x14ac:dyDescent="0.2">
      <c r="Y3332" s="62"/>
      <c r="Z3332" s="62"/>
      <c r="AA3332" s="62"/>
      <c r="AB3332" s="62"/>
    </row>
    <row r="3333" spans="25:28" x14ac:dyDescent="0.2">
      <c r="Y3333" s="62"/>
      <c r="Z3333" s="62"/>
      <c r="AA3333" s="62"/>
      <c r="AB3333" s="62"/>
    </row>
    <row r="3334" spans="25:28" x14ac:dyDescent="0.2">
      <c r="Y3334" s="62"/>
      <c r="Z3334" s="62"/>
      <c r="AA3334" s="62"/>
      <c r="AB3334" s="62"/>
    </row>
    <row r="3335" spans="25:28" x14ac:dyDescent="0.2">
      <c r="Y3335" s="62"/>
      <c r="Z3335" s="62"/>
      <c r="AA3335" s="62"/>
      <c r="AB3335" s="62"/>
    </row>
    <row r="3336" spans="25:28" x14ac:dyDescent="0.2">
      <c r="Y3336" s="62"/>
      <c r="Z3336" s="62"/>
      <c r="AA3336" s="62"/>
      <c r="AB3336" s="62"/>
    </row>
    <row r="3337" spans="25:28" x14ac:dyDescent="0.2">
      <c r="Y3337" s="62"/>
      <c r="Z3337" s="62"/>
      <c r="AA3337" s="62"/>
      <c r="AB3337" s="62"/>
    </row>
    <row r="3338" spans="25:28" x14ac:dyDescent="0.2">
      <c r="Y3338" s="62"/>
      <c r="Z3338" s="62"/>
      <c r="AA3338" s="62"/>
      <c r="AB3338" s="62"/>
    </row>
    <row r="3339" spans="25:28" x14ac:dyDescent="0.2">
      <c r="Y3339" s="62"/>
      <c r="Z3339" s="62"/>
      <c r="AA3339" s="62"/>
      <c r="AB3339" s="62"/>
    </row>
    <row r="3340" spans="25:28" x14ac:dyDescent="0.2">
      <c r="Y3340" s="62"/>
      <c r="Z3340" s="62"/>
      <c r="AA3340" s="62"/>
      <c r="AB3340" s="62"/>
    </row>
    <row r="3341" spans="25:28" x14ac:dyDescent="0.2">
      <c r="Y3341" s="62"/>
      <c r="Z3341" s="62"/>
      <c r="AA3341" s="62"/>
      <c r="AB3341" s="62"/>
    </row>
    <row r="3342" spans="25:28" x14ac:dyDescent="0.2">
      <c r="Y3342" s="62"/>
      <c r="Z3342" s="62"/>
      <c r="AA3342" s="62"/>
      <c r="AB3342" s="62"/>
    </row>
    <row r="3343" spans="25:28" x14ac:dyDescent="0.2">
      <c r="Y3343" s="62"/>
      <c r="Z3343" s="62"/>
      <c r="AA3343" s="62"/>
      <c r="AB3343" s="62"/>
    </row>
    <row r="3344" spans="25:28" x14ac:dyDescent="0.2">
      <c r="Y3344" s="62"/>
      <c r="Z3344" s="62"/>
      <c r="AA3344" s="62"/>
      <c r="AB3344" s="62"/>
    </row>
    <row r="3345" spans="25:28" x14ac:dyDescent="0.2">
      <c r="Y3345" s="62"/>
      <c r="Z3345" s="62"/>
      <c r="AA3345" s="62"/>
      <c r="AB3345" s="62"/>
    </row>
    <row r="3346" spans="25:28" x14ac:dyDescent="0.2">
      <c r="Y3346" s="62"/>
      <c r="Z3346" s="62"/>
      <c r="AA3346" s="62"/>
      <c r="AB3346" s="62"/>
    </row>
    <row r="3347" spans="25:28" x14ac:dyDescent="0.2">
      <c r="Y3347" s="62"/>
      <c r="Z3347" s="62"/>
      <c r="AA3347" s="62"/>
      <c r="AB3347" s="62"/>
    </row>
    <row r="3348" spans="25:28" x14ac:dyDescent="0.2">
      <c r="Y3348" s="62"/>
      <c r="Z3348" s="62"/>
      <c r="AA3348" s="62"/>
      <c r="AB3348" s="62"/>
    </row>
    <row r="3349" spans="25:28" x14ac:dyDescent="0.2">
      <c r="Y3349" s="62"/>
      <c r="Z3349" s="62"/>
      <c r="AA3349" s="62"/>
      <c r="AB3349" s="62"/>
    </row>
    <row r="3350" spans="25:28" x14ac:dyDescent="0.2">
      <c r="Y3350" s="62"/>
      <c r="Z3350" s="62"/>
      <c r="AA3350" s="62"/>
      <c r="AB3350" s="62"/>
    </row>
    <row r="3351" spans="25:28" x14ac:dyDescent="0.2">
      <c r="Y3351" s="62"/>
      <c r="Z3351" s="62"/>
      <c r="AA3351" s="62"/>
      <c r="AB3351" s="62"/>
    </row>
    <row r="3352" spans="25:28" x14ac:dyDescent="0.2">
      <c r="Y3352" s="62"/>
      <c r="Z3352" s="62"/>
      <c r="AA3352" s="62"/>
      <c r="AB3352" s="62"/>
    </row>
    <row r="3353" spans="25:28" x14ac:dyDescent="0.2">
      <c r="Y3353" s="62"/>
      <c r="Z3353" s="62"/>
      <c r="AA3353" s="62"/>
      <c r="AB3353" s="62"/>
    </row>
    <row r="3354" spans="25:28" x14ac:dyDescent="0.2">
      <c r="Y3354" s="62"/>
      <c r="Z3354" s="62"/>
      <c r="AA3354" s="62"/>
      <c r="AB3354" s="62"/>
    </row>
    <row r="3355" spans="25:28" x14ac:dyDescent="0.2">
      <c r="Y3355" s="62"/>
      <c r="Z3355" s="62"/>
      <c r="AA3355" s="62"/>
      <c r="AB3355" s="62"/>
    </row>
    <row r="3356" spans="25:28" x14ac:dyDescent="0.2">
      <c r="Y3356" s="62"/>
      <c r="Z3356" s="62"/>
      <c r="AA3356" s="62"/>
      <c r="AB3356" s="62"/>
    </row>
    <row r="3357" spans="25:28" x14ac:dyDescent="0.2">
      <c r="Y3357" s="62"/>
      <c r="Z3357" s="62"/>
      <c r="AA3357" s="62"/>
      <c r="AB3357" s="62"/>
    </row>
    <row r="3358" spans="25:28" x14ac:dyDescent="0.2">
      <c r="Y3358" s="62"/>
      <c r="Z3358" s="62"/>
      <c r="AA3358" s="62"/>
      <c r="AB3358" s="62"/>
    </row>
    <row r="3359" spans="25:28" x14ac:dyDescent="0.2">
      <c r="Y3359" s="62"/>
      <c r="Z3359" s="62"/>
      <c r="AA3359" s="62"/>
      <c r="AB3359" s="62"/>
    </row>
    <row r="3360" spans="25:28" x14ac:dyDescent="0.2">
      <c r="Y3360" s="62"/>
      <c r="Z3360" s="62"/>
      <c r="AA3360" s="62"/>
      <c r="AB3360" s="62"/>
    </row>
    <row r="3361" spans="25:28" x14ac:dyDescent="0.2">
      <c r="Y3361" s="62"/>
      <c r="Z3361" s="62"/>
      <c r="AA3361" s="62"/>
      <c r="AB3361" s="62"/>
    </row>
    <row r="3362" spans="25:28" x14ac:dyDescent="0.2">
      <c r="Y3362" s="62"/>
      <c r="Z3362" s="62"/>
      <c r="AA3362" s="62"/>
      <c r="AB3362" s="62"/>
    </row>
    <row r="3363" spans="25:28" x14ac:dyDescent="0.2">
      <c r="Y3363" s="62"/>
      <c r="Z3363" s="62"/>
      <c r="AA3363" s="62"/>
      <c r="AB3363" s="62"/>
    </row>
    <row r="3364" spans="25:28" x14ac:dyDescent="0.2">
      <c r="Y3364" s="62"/>
      <c r="Z3364" s="62"/>
      <c r="AA3364" s="62"/>
      <c r="AB3364" s="62"/>
    </row>
    <row r="3365" spans="25:28" x14ac:dyDescent="0.2">
      <c r="Y3365" s="62"/>
      <c r="Z3365" s="62"/>
      <c r="AA3365" s="62"/>
      <c r="AB3365" s="62"/>
    </row>
    <row r="3366" spans="25:28" x14ac:dyDescent="0.2">
      <c r="Y3366" s="62"/>
      <c r="Z3366" s="62"/>
      <c r="AA3366" s="62"/>
      <c r="AB3366" s="62"/>
    </row>
    <row r="3367" spans="25:28" x14ac:dyDescent="0.2">
      <c r="Y3367" s="62"/>
      <c r="Z3367" s="62"/>
      <c r="AA3367" s="62"/>
      <c r="AB3367" s="62"/>
    </row>
    <row r="3368" spans="25:28" x14ac:dyDescent="0.2">
      <c r="Y3368" s="62"/>
      <c r="Z3368" s="62"/>
      <c r="AA3368" s="62"/>
      <c r="AB3368" s="62"/>
    </row>
    <row r="3369" spans="25:28" x14ac:dyDescent="0.2">
      <c r="Y3369" s="62"/>
      <c r="Z3369" s="62"/>
      <c r="AA3369" s="62"/>
      <c r="AB3369" s="62"/>
    </row>
    <row r="3370" spans="25:28" x14ac:dyDescent="0.2">
      <c r="Y3370" s="62"/>
      <c r="Z3370" s="62"/>
      <c r="AA3370" s="62"/>
      <c r="AB3370" s="62"/>
    </row>
    <row r="3371" spans="25:28" x14ac:dyDescent="0.2">
      <c r="Y3371" s="62"/>
      <c r="Z3371" s="62"/>
      <c r="AA3371" s="62"/>
      <c r="AB3371" s="62"/>
    </row>
    <row r="3372" spans="25:28" x14ac:dyDescent="0.2">
      <c r="Y3372" s="62"/>
      <c r="Z3372" s="62"/>
      <c r="AA3372" s="62"/>
      <c r="AB3372" s="62"/>
    </row>
    <row r="3373" spans="25:28" x14ac:dyDescent="0.2">
      <c r="Y3373" s="62"/>
      <c r="Z3373" s="62"/>
      <c r="AA3373" s="62"/>
      <c r="AB3373" s="62"/>
    </row>
    <row r="3374" spans="25:28" x14ac:dyDescent="0.2">
      <c r="Y3374" s="62"/>
      <c r="Z3374" s="62"/>
      <c r="AA3374" s="62"/>
      <c r="AB3374" s="62"/>
    </row>
    <row r="3375" spans="25:28" x14ac:dyDescent="0.2">
      <c r="Y3375" s="62"/>
      <c r="Z3375" s="62"/>
      <c r="AA3375" s="62"/>
      <c r="AB3375" s="62"/>
    </row>
    <row r="3376" spans="25:28" x14ac:dyDescent="0.2">
      <c r="Y3376" s="62"/>
      <c r="Z3376" s="62"/>
      <c r="AA3376" s="62"/>
      <c r="AB3376" s="62"/>
    </row>
    <row r="3377" spans="25:28" x14ac:dyDescent="0.2">
      <c r="Y3377" s="62"/>
      <c r="Z3377" s="62"/>
      <c r="AA3377" s="62"/>
      <c r="AB3377" s="62"/>
    </row>
    <row r="3378" spans="25:28" x14ac:dyDescent="0.2">
      <c r="Y3378" s="62"/>
      <c r="Z3378" s="62"/>
      <c r="AA3378" s="62"/>
      <c r="AB3378" s="62"/>
    </row>
    <row r="3379" spans="25:28" x14ac:dyDescent="0.2">
      <c r="Y3379" s="62"/>
      <c r="Z3379" s="62"/>
      <c r="AA3379" s="62"/>
      <c r="AB3379" s="62"/>
    </row>
    <row r="3380" spans="25:28" x14ac:dyDescent="0.2">
      <c r="Y3380" s="62"/>
      <c r="Z3380" s="62"/>
      <c r="AA3380" s="62"/>
      <c r="AB3380" s="62"/>
    </row>
    <row r="3381" spans="25:28" x14ac:dyDescent="0.2">
      <c r="Y3381" s="62"/>
      <c r="Z3381" s="62"/>
      <c r="AA3381" s="62"/>
      <c r="AB3381" s="62"/>
    </row>
    <row r="3382" spans="25:28" x14ac:dyDescent="0.2">
      <c r="Y3382" s="62"/>
      <c r="Z3382" s="62"/>
      <c r="AA3382" s="62"/>
      <c r="AB3382" s="62"/>
    </row>
    <row r="3383" spans="25:28" x14ac:dyDescent="0.2">
      <c r="Y3383" s="62"/>
      <c r="Z3383" s="62"/>
      <c r="AA3383" s="62"/>
      <c r="AB3383" s="62"/>
    </row>
    <row r="3384" spans="25:28" x14ac:dyDescent="0.2">
      <c r="Y3384" s="62"/>
      <c r="Z3384" s="62"/>
      <c r="AA3384" s="62"/>
      <c r="AB3384" s="62"/>
    </row>
    <row r="3385" spans="25:28" x14ac:dyDescent="0.2">
      <c r="Y3385" s="62"/>
      <c r="Z3385" s="62"/>
      <c r="AA3385" s="62"/>
      <c r="AB3385" s="62"/>
    </row>
    <row r="3386" spans="25:28" x14ac:dyDescent="0.2">
      <c r="Y3386" s="62"/>
      <c r="Z3386" s="62"/>
      <c r="AA3386" s="62"/>
      <c r="AB3386" s="62"/>
    </row>
    <row r="3387" spans="25:28" x14ac:dyDescent="0.2">
      <c r="Y3387" s="62"/>
      <c r="Z3387" s="62"/>
      <c r="AA3387" s="62"/>
      <c r="AB3387" s="62"/>
    </row>
    <row r="3388" spans="25:28" x14ac:dyDescent="0.2">
      <c r="Y3388" s="62"/>
      <c r="Z3388" s="62"/>
      <c r="AA3388" s="62"/>
      <c r="AB3388" s="62"/>
    </row>
    <row r="3389" spans="25:28" x14ac:dyDescent="0.2">
      <c r="Y3389" s="62"/>
      <c r="Z3389" s="62"/>
      <c r="AA3389" s="62"/>
      <c r="AB3389" s="62"/>
    </row>
    <row r="3390" spans="25:28" x14ac:dyDescent="0.2">
      <c r="Y3390" s="62"/>
      <c r="Z3390" s="62"/>
      <c r="AA3390" s="62"/>
      <c r="AB3390" s="62"/>
    </row>
    <row r="3391" spans="25:28" x14ac:dyDescent="0.2">
      <c r="Y3391" s="62"/>
      <c r="Z3391" s="62"/>
      <c r="AA3391" s="62"/>
      <c r="AB3391" s="62"/>
    </row>
    <row r="3392" spans="25:28" x14ac:dyDescent="0.2">
      <c r="Y3392" s="62"/>
      <c r="Z3392" s="62"/>
      <c r="AA3392" s="62"/>
      <c r="AB3392" s="62"/>
    </row>
    <row r="3393" spans="25:28" x14ac:dyDescent="0.2">
      <c r="Y3393" s="62"/>
      <c r="Z3393" s="62"/>
      <c r="AA3393" s="62"/>
      <c r="AB3393" s="62"/>
    </row>
    <row r="3394" spans="25:28" x14ac:dyDescent="0.2">
      <c r="Y3394" s="62"/>
      <c r="Z3394" s="62"/>
      <c r="AA3394" s="62"/>
      <c r="AB3394" s="62"/>
    </row>
    <row r="3395" spans="25:28" x14ac:dyDescent="0.2">
      <c r="Y3395" s="62"/>
      <c r="Z3395" s="62"/>
      <c r="AA3395" s="62"/>
      <c r="AB3395" s="62"/>
    </row>
    <row r="3396" spans="25:28" x14ac:dyDescent="0.2">
      <c r="Y3396" s="62"/>
      <c r="Z3396" s="62"/>
      <c r="AA3396" s="62"/>
      <c r="AB3396" s="62"/>
    </row>
    <row r="3397" spans="25:28" x14ac:dyDescent="0.2">
      <c r="Y3397" s="62"/>
      <c r="Z3397" s="62"/>
      <c r="AA3397" s="62"/>
      <c r="AB3397" s="62"/>
    </row>
    <row r="3398" spans="25:28" x14ac:dyDescent="0.2">
      <c r="Y3398" s="62"/>
      <c r="Z3398" s="62"/>
      <c r="AA3398" s="62"/>
      <c r="AB3398" s="62"/>
    </row>
    <row r="3399" spans="25:28" x14ac:dyDescent="0.2">
      <c r="Y3399" s="62"/>
      <c r="Z3399" s="62"/>
      <c r="AA3399" s="62"/>
      <c r="AB3399" s="62"/>
    </row>
    <row r="3400" spans="25:28" x14ac:dyDescent="0.2">
      <c r="Y3400" s="62"/>
      <c r="Z3400" s="62"/>
      <c r="AA3400" s="62"/>
      <c r="AB3400" s="62"/>
    </row>
    <row r="3401" spans="25:28" x14ac:dyDescent="0.2">
      <c r="Y3401" s="62"/>
      <c r="Z3401" s="62"/>
      <c r="AA3401" s="62"/>
      <c r="AB3401" s="62"/>
    </row>
    <row r="3402" spans="25:28" x14ac:dyDescent="0.2">
      <c r="Y3402" s="62"/>
      <c r="Z3402" s="62"/>
      <c r="AA3402" s="62"/>
      <c r="AB3402" s="62"/>
    </row>
    <row r="3403" spans="25:28" x14ac:dyDescent="0.2">
      <c r="Y3403" s="62"/>
      <c r="Z3403" s="62"/>
      <c r="AA3403" s="62"/>
      <c r="AB3403" s="62"/>
    </row>
    <row r="3404" spans="25:28" x14ac:dyDescent="0.2">
      <c r="Y3404" s="62"/>
      <c r="Z3404" s="62"/>
      <c r="AA3404" s="62"/>
      <c r="AB3404" s="62"/>
    </row>
    <row r="3405" spans="25:28" x14ac:dyDescent="0.2">
      <c r="Y3405" s="62"/>
      <c r="Z3405" s="62"/>
      <c r="AA3405" s="62"/>
      <c r="AB3405" s="62"/>
    </row>
    <row r="3406" spans="25:28" x14ac:dyDescent="0.2">
      <c r="Y3406" s="62"/>
      <c r="Z3406" s="62"/>
      <c r="AA3406" s="62"/>
      <c r="AB3406" s="62"/>
    </row>
    <row r="3407" spans="25:28" x14ac:dyDescent="0.2">
      <c r="Y3407" s="62"/>
      <c r="Z3407" s="62"/>
      <c r="AA3407" s="62"/>
      <c r="AB3407" s="62"/>
    </row>
    <row r="3408" spans="25:28" x14ac:dyDescent="0.2">
      <c r="Y3408" s="62"/>
      <c r="Z3408" s="62"/>
      <c r="AA3408" s="62"/>
      <c r="AB3408" s="62"/>
    </row>
    <row r="3409" spans="25:28" x14ac:dyDescent="0.2">
      <c r="Y3409" s="62"/>
      <c r="Z3409" s="62"/>
      <c r="AA3409" s="62"/>
      <c r="AB3409" s="62"/>
    </row>
    <row r="3410" spans="25:28" x14ac:dyDescent="0.2">
      <c r="Y3410" s="62"/>
      <c r="Z3410" s="62"/>
      <c r="AA3410" s="62"/>
      <c r="AB3410" s="62"/>
    </row>
    <row r="3411" spans="25:28" x14ac:dyDescent="0.2">
      <c r="Y3411" s="62"/>
      <c r="Z3411" s="62"/>
      <c r="AA3411" s="62"/>
      <c r="AB3411" s="62"/>
    </row>
    <row r="3412" spans="25:28" x14ac:dyDescent="0.2">
      <c r="Y3412" s="62"/>
      <c r="Z3412" s="62"/>
      <c r="AA3412" s="62"/>
      <c r="AB3412" s="62"/>
    </row>
    <row r="3413" spans="25:28" x14ac:dyDescent="0.2">
      <c r="Y3413" s="62"/>
      <c r="Z3413" s="62"/>
      <c r="AA3413" s="62"/>
      <c r="AB3413" s="62"/>
    </row>
    <row r="3414" spans="25:28" x14ac:dyDescent="0.2">
      <c r="Y3414" s="62"/>
      <c r="Z3414" s="62"/>
      <c r="AA3414" s="62"/>
      <c r="AB3414" s="62"/>
    </row>
    <row r="3415" spans="25:28" x14ac:dyDescent="0.2">
      <c r="Y3415" s="62"/>
      <c r="Z3415" s="62"/>
      <c r="AA3415" s="62"/>
      <c r="AB3415" s="62"/>
    </row>
    <row r="3416" spans="25:28" x14ac:dyDescent="0.2">
      <c r="Y3416" s="62"/>
      <c r="Z3416" s="62"/>
      <c r="AA3416" s="62"/>
      <c r="AB3416" s="62"/>
    </row>
    <row r="3417" spans="25:28" x14ac:dyDescent="0.2">
      <c r="Y3417" s="62"/>
      <c r="Z3417" s="62"/>
      <c r="AA3417" s="62"/>
      <c r="AB3417" s="62"/>
    </row>
    <row r="3418" spans="25:28" x14ac:dyDescent="0.2">
      <c r="Y3418" s="62"/>
      <c r="Z3418" s="62"/>
      <c r="AA3418" s="62"/>
      <c r="AB3418" s="62"/>
    </row>
    <row r="3419" spans="25:28" x14ac:dyDescent="0.2">
      <c r="Y3419" s="62"/>
      <c r="Z3419" s="62"/>
      <c r="AA3419" s="62"/>
      <c r="AB3419" s="62"/>
    </row>
    <row r="3420" spans="25:28" x14ac:dyDescent="0.2">
      <c r="Y3420" s="62"/>
      <c r="Z3420" s="62"/>
      <c r="AA3420" s="62"/>
      <c r="AB3420" s="62"/>
    </row>
    <row r="3421" spans="25:28" x14ac:dyDescent="0.2">
      <c r="Y3421" s="62"/>
      <c r="Z3421" s="62"/>
      <c r="AA3421" s="62"/>
      <c r="AB3421" s="62"/>
    </row>
    <row r="3422" spans="25:28" x14ac:dyDescent="0.2">
      <c r="Y3422" s="62"/>
      <c r="Z3422" s="62"/>
      <c r="AA3422" s="62"/>
      <c r="AB3422" s="62"/>
    </row>
    <row r="3423" spans="25:28" x14ac:dyDescent="0.2">
      <c r="Y3423" s="62"/>
      <c r="Z3423" s="62"/>
      <c r="AA3423" s="62"/>
      <c r="AB3423" s="62"/>
    </row>
    <row r="3424" spans="25:28" x14ac:dyDescent="0.2">
      <c r="Y3424" s="62"/>
      <c r="Z3424" s="62"/>
      <c r="AA3424" s="62"/>
      <c r="AB3424" s="62"/>
    </row>
    <row r="3425" spans="25:28" x14ac:dyDescent="0.2">
      <c r="Y3425" s="62"/>
      <c r="Z3425" s="62"/>
      <c r="AA3425" s="62"/>
      <c r="AB3425" s="62"/>
    </row>
    <row r="3426" spans="25:28" x14ac:dyDescent="0.2">
      <c r="Y3426" s="62"/>
      <c r="Z3426" s="62"/>
      <c r="AA3426" s="62"/>
      <c r="AB3426" s="62"/>
    </row>
    <row r="3427" spans="25:28" x14ac:dyDescent="0.2">
      <c r="Y3427" s="62"/>
      <c r="Z3427" s="62"/>
      <c r="AA3427" s="62"/>
      <c r="AB3427" s="62"/>
    </row>
    <row r="3428" spans="25:28" x14ac:dyDescent="0.2">
      <c r="Y3428" s="62"/>
      <c r="Z3428" s="62"/>
      <c r="AA3428" s="62"/>
      <c r="AB3428" s="62"/>
    </row>
    <row r="3429" spans="25:28" x14ac:dyDescent="0.2">
      <c r="Y3429" s="62"/>
      <c r="Z3429" s="62"/>
      <c r="AA3429" s="62"/>
      <c r="AB3429" s="62"/>
    </row>
    <row r="3430" spans="25:28" x14ac:dyDescent="0.2">
      <c r="Y3430" s="62"/>
      <c r="Z3430" s="62"/>
      <c r="AA3430" s="62"/>
      <c r="AB3430" s="62"/>
    </row>
    <row r="3431" spans="25:28" x14ac:dyDescent="0.2">
      <c r="Y3431" s="62"/>
      <c r="Z3431" s="62"/>
      <c r="AA3431" s="62"/>
      <c r="AB3431" s="62"/>
    </row>
    <row r="3432" spans="25:28" x14ac:dyDescent="0.2">
      <c r="Y3432" s="62"/>
      <c r="Z3432" s="62"/>
      <c r="AA3432" s="62"/>
      <c r="AB3432" s="62"/>
    </row>
    <row r="3433" spans="25:28" x14ac:dyDescent="0.2">
      <c r="Y3433" s="62"/>
      <c r="Z3433" s="62"/>
      <c r="AA3433" s="62"/>
      <c r="AB3433" s="62"/>
    </row>
    <row r="3434" spans="25:28" x14ac:dyDescent="0.2">
      <c r="Y3434" s="62"/>
      <c r="Z3434" s="62"/>
      <c r="AA3434" s="62"/>
      <c r="AB3434" s="62"/>
    </row>
    <row r="3435" spans="25:28" x14ac:dyDescent="0.2">
      <c r="Y3435" s="62"/>
      <c r="Z3435" s="62"/>
      <c r="AA3435" s="62"/>
      <c r="AB3435" s="62"/>
    </row>
    <row r="3436" spans="25:28" x14ac:dyDescent="0.2">
      <c r="Y3436" s="62"/>
      <c r="Z3436" s="62"/>
      <c r="AA3436" s="62"/>
      <c r="AB3436" s="62"/>
    </row>
    <row r="3437" spans="25:28" x14ac:dyDescent="0.2">
      <c r="Y3437" s="62"/>
      <c r="Z3437" s="62"/>
      <c r="AA3437" s="62"/>
      <c r="AB3437" s="62"/>
    </row>
    <row r="3438" spans="25:28" x14ac:dyDescent="0.2">
      <c r="Y3438" s="62"/>
      <c r="Z3438" s="62"/>
      <c r="AA3438" s="62"/>
      <c r="AB3438" s="62"/>
    </row>
    <row r="3439" spans="25:28" x14ac:dyDescent="0.2">
      <c r="Y3439" s="62"/>
      <c r="Z3439" s="62"/>
      <c r="AA3439" s="62"/>
      <c r="AB3439" s="62"/>
    </row>
    <row r="3440" spans="25:28" x14ac:dyDescent="0.2">
      <c r="Y3440" s="62"/>
      <c r="Z3440" s="62"/>
      <c r="AA3440" s="62"/>
      <c r="AB3440" s="62"/>
    </row>
    <row r="3441" spans="25:28" x14ac:dyDescent="0.2">
      <c r="Y3441" s="62"/>
      <c r="Z3441" s="62"/>
      <c r="AA3441" s="62"/>
      <c r="AB3441" s="62"/>
    </row>
    <row r="3442" spans="25:28" x14ac:dyDescent="0.2">
      <c r="Y3442" s="62"/>
      <c r="Z3442" s="62"/>
      <c r="AA3442" s="62"/>
      <c r="AB3442" s="62"/>
    </row>
    <row r="3443" spans="25:28" x14ac:dyDescent="0.2">
      <c r="Y3443" s="62"/>
      <c r="Z3443" s="62"/>
      <c r="AA3443" s="62"/>
      <c r="AB3443" s="62"/>
    </row>
    <row r="3444" spans="25:28" x14ac:dyDescent="0.2">
      <c r="Y3444" s="62"/>
      <c r="Z3444" s="62"/>
      <c r="AA3444" s="62"/>
      <c r="AB3444" s="62"/>
    </row>
    <row r="3445" spans="25:28" x14ac:dyDescent="0.2">
      <c r="Y3445" s="62"/>
      <c r="Z3445" s="62"/>
      <c r="AA3445" s="62"/>
      <c r="AB3445" s="62"/>
    </row>
    <row r="3446" spans="25:28" x14ac:dyDescent="0.2">
      <c r="Y3446" s="62"/>
      <c r="Z3446" s="62"/>
      <c r="AA3446" s="62"/>
      <c r="AB3446" s="62"/>
    </row>
    <row r="3447" spans="25:28" x14ac:dyDescent="0.2">
      <c r="Y3447" s="62"/>
      <c r="Z3447" s="62"/>
      <c r="AA3447" s="62"/>
      <c r="AB3447" s="62"/>
    </row>
    <row r="3448" spans="25:28" x14ac:dyDescent="0.2">
      <c r="Y3448" s="62"/>
      <c r="Z3448" s="62"/>
      <c r="AA3448" s="62"/>
      <c r="AB3448" s="62"/>
    </row>
    <row r="3449" spans="25:28" x14ac:dyDescent="0.2">
      <c r="Y3449" s="62"/>
      <c r="Z3449" s="62"/>
      <c r="AA3449" s="62"/>
      <c r="AB3449" s="62"/>
    </row>
    <row r="3450" spans="25:28" x14ac:dyDescent="0.2">
      <c r="Y3450" s="62"/>
      <c r="Z3450" s="62"/>
      <c r="AA3450" s="62"/>
      <c r="AB3450" s="62"/>
    </row>
    <row r="3451" spans="25:28" x14ac:dyDescent="0.2">
      <c r="Y3451" s="62"/>
      <c r="Z3451" s="62"/>
      <c r="AA3451" s="62"/>
      <c r="AB3451" s="62"/>
    </row>
    <row r="3452" spans="25:28" x14ac:dyDescent="0.2">
      <c r="Y3452" s="62"/>
      <c r="Z3452" s="62"/>
      <c r="AA3452" s="62"/>
      <c r="AB3452" s="62"/>
    </row>
    <row r="3453" spans="25:28" x14ac:dyDescent="0.2">
      <c r="Y3453" s="62"/>
      <c r="Z3453" s="62"/>
      <c r="AA3453" s="62"/>
      <c r="AB3453" s="62"/>
    </row>
    <row r="3454" spans="25:28" x14ac:dyDescent="0.2">
      <c r="Y3454" s="62"/>
      <c r="Z3454" s="62"/>
      <c r="AA3454" s="62"/>
      <c r="AB3454" s="62"/>
    </row>
    <row r="3455" spans="25:28" x14ac:dyDescent="0.2">
      <c r="Y3455" s="62"/>
      <c r="Z3455" s="62"/>
      <c r="AA3455" s="62"/>
      <c r="AB3455" s="62"/>
    </row>
    <row r="3456" spans="25:28" x14ac:dyDescent="0.2">
      <c r="Y3456" s="62"/>
      <c r="Z3456" s="62"/>
      <c r="AA3456" s="62"/>
      <c r="AB3456" s="62"/>
    </row>
    <row r="3457" spans="25:28" x14ac:dyDescent="0.2">
      <c r="Y3457" s="62"/>
      <c r="Z3457" s="62"/>
      <c r="AA3457" s="62"/>
      <c r="AB3457" s="62"/>
    </row>
    <row r="3458" spans="25:28" x14ac:dyDescent="0.2">
      <c r="Y3458" s="62"/>
      <c r="Z3458" s="62"/>
      <c r="AA3458" s="62"/>
      <c r="AB3458" s="62"/>
    </row>
    <row r="3459" spans="25:28" x14ac:dyDescent="0.2">
      <c r="Y3459" s="62"/>
      <c r="Z3459" s="62"/>
      <c r="AA3459" s="62"/>
      <c r="AB3459" s="62"/>
    </row>
    <row r="3460" spans="25:28" x14ac:dyDescent="0.2">
      <c r="Y3460" s="62"/>
      <c r="Z3460" s="62"/>
      <c r="AA3460" s="62"/>
      <c r="AB3460" s="62"/>
    </row>
    <row r="3461" spans="25:28" x14ac:dyDescent="0.2">
      <c r="Y3461" s="62"/>
      <c r="Z3461" s="62"/>
      <c r="AA3461" s="62"/>
      <c r="AB3461" s="62"/>
    </row>
    <row r="3462" spans="25:28" x14ac:dyDescent="0.2">
      <c r="Y3462" s="62"/>
      <c r="Z3462" s="62"/>
      <c r="AA3462" s="62"/>
      <c r="AB3462" s="62"/>
    </row>
    <row r="3463" spans="25:28" x14ac:dyDescent="0.2">
      <c r="Y3463" s="62"/>
      <c r="Z3463" s="62"/>
      <c r="AA3463" s="62"/>
      <c r="AB3463" s="62"/>
    </row>
    <row r="3464" spans="25:28" x14ac:dyDescent="0.2">
      <c r="Y3464" s="62"/>
      <c r="Z3464" s="62"/>
      <c r="AA3464" s="62"/>
      <c r="AB3464" s="62"/>
    </row>
    <row r="3465" spans="25:28" x14ac:dyDescent="0.2">
      <c r="Y3465" s="62"/>
      <c r="Z3465" s="62"/>
      <c r="AA3465" s="62"/>
      <c r="AB3465" s="62"/>
    </row>
    <row r="3466" spans="25:28" x14ac:dyDescent="0.2">
      <c r="Y3466" s="62"/>
      <c r="Z3466" s="62"/>
      <c r="AA3466" s="62"/>
      <c r="AB3466" s="62"/>
    </row>
    <row r="3467" spans="25:28" x14ac:dyDescent="0.2">
      <c r="Y3467" s="62"/>
      <c r="Z3467" s="62"/>
      <c r="AA3467" s="62"/>
      <c r="AB3467" s="62"/>
    </row>
    <row r="3468" spans="25:28" x14ac:dyDescent="0.2">
      <c r="Y3468" s="62"/>
      <c r="Z3468" s="62"/>
      <c r="AA3468" s="62"/>
      <c r="AB3468" s="62"/>
    </row>
    <row r="3469" spans="25:28" x14ac:dyDescent="0.2">
      <c r="Y3469" s="62"/>
      <c r="Z3469" s="62"/>
      <c r="AA3469" s="62"/>
      <c r="AB3469" s="62"/>
    </row>
    <row r="3470" spans="25:28" x14ac:dyDescent="0.2">
      <c r="Y3470" s="62"/>
      <c r="Z3470" s="62"/>
      <c r="AA3470" s="62"/>
      <c r="AB3470" s="62"/>
    </row>
    <row r="3471" spans="25:28" x14ac:dyDescent="0.2">
      <c r="Y3471" s="62"/>
      <c r="Z3471" s="62"/>
      <c r="AA3471" s="62"/>
      <c r="AB3471" s="62"/>
    </row>
    <row r="3472" spans="25:28" x14ac:dyDescent="0.2">
      <c r="Y3472" s="62"/>
      <c r="Z3472" s="62"/>
      <c r="AA3472" s="62"/>
      <c r="AB3472" s="62"/>
    </row>
    <row r="3473" spans="25:28" x14ac:dyDescent="0.2">
      <c r="Y3473" s="62"/>
      <c r="Z3473" s="62"/>
      <c r="AA3473" s="62"/>
      <c r="AB3473" s="62"/>
    </row>
    <row r="3474" spans="25:28" x14ac:dyDescent="0.2">
      <c r="Y3474" s="62"/>
      <c r="Z3474" s="62"/>
      <c r="AA3474" s="62"/>
      <c r="AB3474" s="62"/>
    </row>
    <row r="3475" spans="25:28" x14ac:dyDescent="0.2">
      <c r="Y3475" s="62"/>
      <c r="Z3475" s="62"/>
      <c r="AA3475" s="62"/>
      <c r="AB3475" s="62"/>
    </row>
    <row r="3476" spans="25:28" x14ac:dyDescent="0.2">
      <c r="Y3476" s="62"/>
      <c r="Z3476" s="62"/>
      <c r="AA3476" s="62"/>
      <c r="AB3476" s="62"/>
    </row>
    <row r="3477" spans="25:28" x14ac:dyDescent="0.2">
      <c r="Y3477" s="62"/>
      <c r="Z3477" s="62"/>
      <c r="AA3477" s="62"/>
      <c r="AB3477" s="62"/>
    </row>
    <row r="3478" spans="25:28" x14ac:dyDescent="0.2">
      <c r="Y3478" s="62"/>
      <c r="Z3478" s="62"/>
      <c r="AA3478" s="62"/>
      <c r="AB3478" s="62"/>
    </row>
    <row r="3479" spans="25:28" x14ac:dyDescent="0.2">
      <c r="Y3479" s="62"/>
      <c r="Z3479" s="62"/>
      <c r="AA3479" s="62"/>
      <c r="AB3479" s="62"/>
    </row>
    <row r="3480" spans="25:28" x14ac:dyDescent="0.2">
      <c r="Y3480" s="62"/>
      <c r="Z3480" s="62"/>
      <c r="AA3480" s="62"/>
      <c r="AB3480" s="62"/>
    </row>
    <row r="3481" spans="25:28" x14ac:dyDescent="0.2">
      <c r="Y3481" s="62"/>
      <c r="Z3481" s="62"/>
      <c r="AA3481" s="62"/>
      <c r="AB3481" s="62"/>
    </row>
    <row r="3482" spans="25:28" x14ac:dyDescent="0.2">
      <c r="Y3482" s="62"/>
      <c r="Z3482" s="62"/>
      <c r="AA3482" s="62"/>
      <c r="AB3482" s="62"/>
    </row>
    <row r="3483" spans="25:28" x14ac:dyDescent="0.2">
      <c r="Y3483" s="62"/>
      <c r="Z3483" s="62"/>
      <c r="AA3483" s="62"/>
      <c r="AB3483" s="62"/>
    </row>
    <row r="3484" spans="25:28" x14ac:dyDescent="0.2">
      <c r="Y3484" s="62"/>
      <c r="Z3484" s="62"/>
      <c r="AA3484" s="62"/>
      <c r="AB3484" s="62"/>
    </row>
    <row r="3485" spans="25:28" x14ac:dyDescent="0.2">
      <c r="Y3485" s="62"/>
      <c r="Z3485" s="62"/>
      <c r="AA3485" s="62"/>
      <c r="AB3485" s="62"/>
    </row>
    <row r="3486" spans="25:28" x14ac:dyDescent="0.2">
      <c r="Y3486" s="62"/>
      <c r="Z3486" s="62"/>
      <c r="AA3486" s="62"/>
      <c r="AB3486" s="62"/>
    </row>
    <row r="3487" spans="25:28" x14ac:dyDescent="0.2">
      <c r="Y3487" s="62"/>
      <c r="Z3487" s="62"/>
      <c r="AA3487" s="62"/>
      <c r="AB3487" s="62"/>
    </row>
    <row r="3488" spans="25:28" x14ac:dyDescent="0.2">
      <c r="Y3488" s="62"/>
      <c r="Z3488" s="62"/>
      <c r="AA3488" s="62"/>
      <c r="AB3488" s="62"/>
    </row>
    <row r="3489" spans="25:28" x14ac:dyDescent="0.2">
      <c r="Y3489" s="62"/>
      <c r="Z3489" s="62"/>
      <c r="AA3489" s="62"/>
      <c r="AB3489" s="62"/>
    </row>
    <row r="3490" spans="25:28" x14ac:dyDescent="0.2">
      <c r="Y3490" s="62"/>
      <c r="Z3490" s="62"/>
      <c r="AA3490" s="62"/>
      <c r="AB3490" s="62"/>
    </row>
    <row r="3491" spans="25:28" x14ac:dyDescent="0.2">
      <c r="Y3491" s="62"/>
      <c r="Z3491" s="62"/>
      <c r="AA3491" s="62"/>
      <c r="AB3491" s="62"/>
    </row>
    <row r="3492" spans="25:28" x14ac:dyDescent="0.2">
      <c r="Y3492" s="62"/>
      <c r="Z3492" s="62"/>
      <c r="AA3492" s="62"/>
      <c r="AB3492" s="62"/>
    </row>
    <row r="3493" spans="25:28" x14ac:dyDescent="0.2">
      <c r="Y3493" s="62"/>
      <c r="Z3493" s="62"/>
      <c r="AA3493" s="62"/>
      <c r="AB3493" s="62"/>
    </row>
    <row r="3494" spans="25:28" x14ac:dyDescent="0.2">
      <c r="Y3494" s="62"/>
      <c r="Z3494" s="62"/>
      <c r="AA3494" s="62"/>
      <c r="AB3494" s="62"/>
    </row>
    <row r="3495" spans="25:28" x14ac:dyDescent="0.2">
      <c r="Y3495" s="62"/>
      <c r="Z3495" s="62"/>
      <c r="AA3495" s="62"/>
      <c r="AB3495" s="62"/>
    </row>
    <row r="3496" spans="25:28" x14ac:dyDescent="0.2">
      <c r="Y3496" s="62"/>
      <c r="Z3496" s="62"/>
      <c r="AA3496" s="62"/>
      <c r="AB3496" s="62"/>
    </row>
    <row r="3497" spans="25:28" x14ac:dyDescent="0.2">
      <c r="Y3497" s="62"/>
      <c r="Z3497" s="62"/>
      <c r="AA3497" s="62"/>
      <c r="AB3497" s="62"/>
    </row>
    <row r="3498" spans="25:28" x14ac:dyDescent="0.2">
      <c r="Y3498" s="62"/>
      <c r="Z3498" s="62"/>
      <c r="AA3498" s="62"/>
      <c r="AB3498" s="62"/>
    </row>
    <row r="3499" spans="25:28" x14ac:dyDescent="0.2">
      <c r="Y3499" s="62"/>
      <c r="Z3499" s="62"/>
      <c r="AA3499" s="62"/>
      <c r="AB3499" s="62"/>
    </row>
    <row r="3500" spans="25:28" x14ac:dyDescent="0.2">
      <c r="Y3500" s="62"/>
      <c r="Z3500" s="62"/>
      <c r="AA3500" s="62"/>
      <c r="AB3500" s="62"/>
    </row>
    <row r="3501" spans="25:28" x14ac:dyDescent="0.2">
      <c r="Y3501" s="62"/>
      <c r="Z3501" s="62"/>
      <c r="AA3501" s="62"/>
      <c r="AB3501" s="62"/>
    </row>
    <row r="3502" spans="25:28" x14ac:dyDescent="0.2">
      <c r="Y3502" s="62"/>
      <c r="Z3502" s="62"/>
      <c r="AA3502" s="62"/>
      <c r="AB3502" s="62"/>
    </row>
    <row r="3503" spans="25:28" x14ac:dyDescent="0.2">
      <c r="Y3503" s="62"/>
      <c r="Z3503" s="62"/>
      <c r="AA3503" s="62"/>
      <c r="AB3503" s="62"/>
    </row>
    <row r="3504" spans="25:28" x14ac:dyDescent="0.2">
      <c r="Y3504" s="62"/>
      <c r="Z3504" s="62"/>
      <c r="AA3504" s="62"/>
      <c r="AB3504" s="62"/>
    </row>
    <row r="3505" spans="25:28" x14ac:dyDescent="0.2">
      <c r="Y3505" s="62"/>
      <c r="Z3505" s="62"/>
      <c r="AA3505" s="62"/>
      <c r="AB3505" s="62"/>
    </row>
    <row r="3506" spans="25:28" x14ac:dyDescent="0.2">
      <c r="Y3506" s="62"/>
      <c r="Z3506" s="62"/>
      <c r="AA3506" s="62"/>
      <c r="AB3506" s="62"/>
    </row>
    <row r="3507" spans="25:28" x14ac:dyDescent="0.2">
      <c r="Y3507" s="62"/>
      <c r="Z3507" s="62"/>
      <c r="AA3507" s="62"/>
      <c r="AB3507" s="62"/>
    </row>
    <row r="3508" spans="25:28" x14ac:dyDescent="0.2">
      <c r="Y3508" s="62"/>
      <c r="Z3508" s="62"/>
      <c r="AA3508" s="62"/>
      <c r="AB3508" s="62"/>
    </row>
    <row r="3509" spans="25:28" x14ac:dyDescent="0.2">
      <c r="Y3509" s="62"/>
      <c r="Z3509" s="62"/>
      <c r="AA3509" s="62"/>
      <c r="AB3509" s="62"/>
    </row>
    <row r="3510" spans="25:28" x14ac:dyDescent="0.2">
      <c r="Y3510" s="62"/>
      <c r="Z3510" s="62"/>
      <c r="AA3510" s="62"/>
      <c r="AB3510" s="62"/>
    </row>
    <row r="3511" spans="25:28" x14ac:dyDescent="0.2">
      <c r="Y3511" s="62"/>
      <c r="Z3511" s="62"/>
      <c r="AA3511" s="62"/>
      <c r="AB3511" s="62"/>
    </row>
    <row r="3512" spans="25:28" x14ac:dyDescent="0.2">
      <c r="Y3512" s="62"/>
      <c r="Z3512" s="62"/>
      <c r="AA3512" s="62"/>
      <c r="AB3512" s="62"/>
    </row>
    <row r="3513" spans="25:28" x14ac:dyDescent="0.2">
      <c r="Y3513" s="62"/>
      <c r="Z3513" s="62"/>
      <c r="AA3513" s="62"/>
      <c r="AB3513" s="62"/>
    </row>
    <row r="3514" spans="25:28" x14ac:dyDescent="0.2">
      <c r="Y3514" s="62"/>
      <c r="Z3514" s="62"/>
      <c r="AA3514" s="62"/>
      <c r="AB3514" s="62"/>
    </row>
    <row r="3515" spans="25:28" x14ac:dyDescent="0.2">
      <c r="Y3515" s="62"/>
      <c r="Z3515" s="62"/>
      <c r="AA3515" s="62"/>
      <c r="AB3515" s="62"/>
    </row>
    <row r="3516" spans="25:28" x14ac:dyDescent="0.2">
      <c r="Y3516" s="62"/>
      <c r="Z3516" s="62"/>
      <c r="AA3516" s="62"/>
      <c r="AB3516" s="62"/>
    </row>
    <row r="3517" spans="25:28" x14ac:dyDescent="0.2">
      <c r="Y3517" s="62"/>
      <c r="Z3517" s="62"/>
      <c r="AA3517" s="62"/>
      <c r="AB3517" s="62"/>
    </row>
    <row r="3518" spans="25:28" x14ac:dyDescent="0.2">
      <c r="Y3518" s="62"/>
      <c r="Z3518" s="62"/>
      <c r="AA3518" s="62"/>
      <c r="AB3518" s="62"/>
    </row>
    <row r="3519" spans="25:28" x14ac:dyDescent="0.2">
      <c r="Y3519" s="62"/>
      <c r="Z3519" s="62"/>
      <c r="AA3519" s="62"/>
      <c r="AB3519" s="62"/>
    </row>
    <row r="3520" spans="25:28" x14ac:dyDescent="0.2">
      <c r="Y3520" s="62"/>
      <c r="Z3520" s="62"/>
      <c r="AA3520" s="62"/>
      <c r="AB3520" s="62"/>
    </row>
    <row r="3521" spans="25:28" x14ac:dyDescent="0.2">
      <c r="Y3521" s="62"/>
      <c r="Z3521" s="62"/>
      <c r="AA3521" s="62"/>
      <c r="AB3521" s="62"/>
    </row>
    <row r="3522" spans="25:28" x14ac:dyDescent="0.2">
      <c r="Y3522" s="62"/>
      <c r="Z3522" s="62"/>
      <c r="AA3522" s="62"/>
      <c r="AB3522" s="62"/>
    </row>
    <row r="3523" spans="25:28" x14ac:dyDescent="0.2">
      <c r="Y3523" s="62"/>
      <c r="Z3523" s="62"/>
      <c r="AA3523" s="62"/>
      <c r="AB3523" s="62"/>
    </row>
    <row r="3524" spans="25:28" x14ac:dyDescent="0.2">
      <c r="Y3524" s="62"/>
      <c r="Z3524" s="62"/>
      <c r="AA3524" s="62"/>
      <c r="AB3524" s="62"/>
    </row>
    <row r="3525" spans="25:28" x14ac:dyDescent="0.2">
      <c r="Y3525" s="62"/>
      <c r="Z3525" s="62"/>
      <c r="AA3525" s="62"/>
      <c r="AB3525" s="62"/>
    </row>
    <row r="3526" spans="25:28" x14ac:dyDescent="0.2">
      <c r="Y3526" s="62"/>
      <c r="Z3526" s="62"/>
      <c r="AA3526" s="62"/>
      <c r="AB3526" s="62"/>
    </row>
    <row r="3527" spans="25:28" x14ac:dyDescent="0.2">
      <c r="Y3527" s="62"/>
      <c r="Z3527" s="62"/>
      <c r="AA3527" s="62"/>
      <c r="AB3527" s="62"/>
    </row>
    <row r="3528" spans="25:28" x14ac:dyDescent="0.2">
      <c r="Y3528" s="62"/>
      <c r="Z3528" s="62"/>
      <c r="AA3528" s="62"/>
      <c r="AB3528" s="62"/>
    </row>
    <row r="3529" spans="25:28" x14ac:dyDescent="0.2">
      <c r="Y3529" s="62"/>
      <c r="Z3529" s="62"/>
      <c r="AA3529" s="62"/>
      <c r="AB3529" s="62"/>
    </row>
    <row r="3530" spans="25:28" x14ac:dyDescent="0.2">
      <c r="Y3530" s="62"/>
      <c r="Z3530" s="62"/>
      <c r="AA3530" s="62"/>
      <c r="AB3530" s="62"/>
    </row>
    <row r="3531" spans="25:28" x14ac:dyDescent="0.2">
      <c r="Y3531" s="62"/>
      <c r="Z3531" s="62"/>
      <c r="AA3531" s="62"/>
      <c r="AB3531" s="62"/>
    </row>
    <row r="3532" spans="25:28" x14ac:dyDescent="0.2">
      <c r="Y3532" s="62"/>
      <c r="Z3532" s="62"/>
      <c r="AA3532" s="62"/>
      <c r="AB3532" s="62"/>
    </row>
    <row r="3533" spans="25:28" x14ac:dyDescent="0.2">
      <c r="Y3533" s="62"/>
      <c r="Z3533" s="62"/>
      <c r="AA3533" s="62"/>
      <c r="AB3533" s="62"/>
    </row>
    <row r="3534" spans="25:28" x14ac:dyDescent="0.2">
      <c r="Y3534" s="62"/>
      <c r="Z3534" s="62"/>
      <c r="AA3534" s="62"/>
      <c r="AB3534" s="62"/>
    </row>
    <row r="3535" spans="25:28" x14ac:dyDescent="0.2">
      <c r="Y3535" s="62"/>
      <c r="Z3535" s="62"/>
      <c r="AA3535" s="62"/>
      <c r="AB3535" s="62"/>
    </row>
    <row r="3536" spans="25:28" x14ac:dyDescent="0.2">
      <c r="Y3536" s="62"/>
      <c r="Z3536" s="62"/>
      <c r="AA3536" s="62"/>
      <c r="AB3536" s="62"/>
    </row>
    <row r="3537" spans="2:28" x14ac:dyDescent="0.2">
      <c r="Y3537" s="62"/>
      <c r="Z3537" s="62"/>
      <c r="AA3537" s="62"/>
      <c r="AB3537" s="62"/>
    </row>
    <row r="3538" spans="2:28" x14ac:dyDescent="0.2">
      <c r="Y3538" s="62"/>
      <c r="Z3538" s="62"/>
      <c r="AA3538" s="62"/>
      <c r="AB3538" s="62"/>
    </row>
    <row r="3539" spans="2:28" x14ac:dyDescent="0.2">
      <c r="Y3539" s="62"/>
      <c r="Z3539" s="62"/>
      <c r="AA3539" s="62"/>
      <c r="AB3539" s="62"/>
    </row>
    <row r="3540" spans="2:28" x14ac:dyDescent="0.2">
      <c r="Y3540" s="62"/>
      <c r="Z3540" s="62"/>
      <c r="AA3540" s="62"/>
      <c r="AB3540" s="62"/>
    </row>
    <row r="3541" spans="2:28" x14ac:dyDescent="0.2">
      <c r="Y3541" s="62"/>
      <c r="Z3541" s="62"/>
      <c r="AA3541" s="62"/>
      <c r="AB3541" s="62"/>
    </row>
    <row r="3542" spans="2:28" x14ac:dyDescent="0.2">
      <c r="Y3542" s="62"/>
      <c r="Z3542" s="62"/>
      <c r="AA3542" s="62"/>
      <c r="AB3542" s="62"/>
    </row>
    <row r="3543" spans="2:28" x14ac:dyDescent="0.2">
      <c r="B3543" s="87"/>
      <c r="C3543" s="88"/>
      <c r="D3543" s="89"/>
      <c r="E3543" s="89"/>
      <c r="Y3543" s="62"/>
      <c r="Z3543" s="62"/>
      <c r="AA3543" s="62"/>
      <c r="AB3543" s="62"/>
    </row>
    <row r="3544" spans="2:28" x14ac:dyDescent="0.2">
      <c r="B3544" s="87"/>
      <c r="C3544" s="88"/>
      <c r="D3544" s="89"/>
      <c r="E3544" s="89"/>
      <c r="Y3544" s="62"/>
      <c r="Z3544" s="62"/>
      <c r="AA3544" s="62"/>
      <c r="AB3544" s="62"/>
    </row>
    <row r="3545" spans="2:28" x14ac:dyDescent="0.2">
      <c r="B3545" s="87"/>
      <c r="C3545" s="88"/>
      <c r="D3545" s="89"/>
      <c r="E3545" s="89"/>
      <c r="Y3545" s="62"/>
      <c r="Z3545" s="62"/>
      <c r="AA3545" s="62"/>
      <c r="AB3545" s="62"/>
    </row>
    <row r="3546" spans="2:28" x14ac:dyDescent="0.2">
      <c r="B3546" s="87"/>
      <c r="C3546" s="88"/>
      <c r="D3546" s="89"/>
      <c r="E3546" s="89"/>
      <c r="Y3546" s="62"/>
      <c r="Z3546" s="62"/>
      <c r="AA3546" s="62"/>
      <c r="AB3546" s="62"/>
    </row>
    <row r="3547" spans="2:28" x14ac:dyDescent="0.2">
      <c r="B3547" s="87"/>
      <c r="C3547" s="88"/>
      <c r="D3547" s="89"/>
      <c r="E3547" s="89"/>
      <c r="Y3547" s="62"/>
      <c r="Z3547" s="62"/>
      <c r="AA3547" s="62"/>
      <c r="AB3547" s="62"/>
    </row>
    <row r="3548" spans="2:28" x14ac:dyDescent="0.2">
      <c r="B3548" s="87"/>
      <c r="C3548" s="88"/>
      <c r="D3548" s="89"/>
      <c r="E3548" s="89"/>
      <c r="Y3548" s="62"/>
      <c r="Z3548" s="62"/>
      <c r="AA3548" s="62"/>
      <c r="AB3548" s="62"/>
    </row>
    <row r="3549" spans="2:28" x14ac:dyDescent="0.2">
      <c r="B3549" s="87"/>
      <c r="C3549" s="88"/>
      <c r="D3549" s="89"/>
      <c r="E3549" s="89"/>
      <c r="Y3549" s="62"/>
      <c r="Z3549" s="62"/>
      <c r="AA3549" s="62"/>
      <c r="AB3549" s="62"/>
    </row>
    <row r="3550" spans="2:28" x14ac:dyDescent="0.2">
      <c r="B3550" s="87"/>
      <c r="C3550" s="88"/>
      <c r="D3550" s="89"/>
      <c r="E3550" s="89"/>
      <c r="Y3550" s="62"/>
      <c r="Z3550" s="62"/>
      <c r="AA3550" s="62"/>
      <c r="AB3550" s="62"/>
    </row>
    <row r="3551" spans="2:28" x14ac:dyDescent="0.2">
      <c r="B3551" s="87"/>
      <c r="C3551" s="88"/>
      <c r="D3551" s="89"/>
      <c r="E3551" s="89"/>
      <c r="Y3551" s="62"/>
      <c r="Z3551" s="62"/>
      <c r="AA3551" s="62"/>
      <c r="AB3551" s="62"/>
    </row>
    <row r="3552" spans="2:28" x14ac:dyDescent="0.2">
      <c r="B3552" s="87"/>
      <c r="C3552" s="88"/>
      <c r="D3552" s="89"/>
      <c r="E3552" s="89"/>
      <c r="Y3552" s="62"/>
      <c r="Z3552" s="62"/>
      <c r="AA3552" s="62"/>
      <c r="AB3552" s="62"/>
    </row>
    <row r="3553" spans="2:33" x14ac:dyDescent="0.2">
      <c r="B3553" s="87"/>
      <c r="C3553" s="88"/>
      <c r="D3553" s="89"/>
      <c r="E3553" s="89"/>
      <c r="Y3553" s="62"/>
      <c r="Z3553" s="62"/>
      <c r="AA3553" s="62"/>
      <c r="AB3553" s="62"/>
    </row>
    <row r="3554" spans="2:33" x14ac:dyDescent="0.2">
      <c r="B3554" s="87"/>
      <c r="C3554" s="88"/>
      <c r="D3554" s="89"/>
      <c r="E3554" s="89"/>
    </row>
    <row r="3555" spans="2:33" x14ac:dyDescent="0.2">
      <c r="B3555" s="87"/>
      <c r="C3555" s="88"/>
      <c r="D3555" s="89"/>
      <c r="E3555" s="89"/>
    </row>
    <row r="3556" spans="2:33" x14ac:dyDescent="0.2">
      <c r="B3556" s="87"/>
      <c r="C3556" s="88"/>
      <c r="D3556" s="89"/>
      <c r="E3556" s="89"/>
    </row>
    <row r="3557" spans="2:33" x14ac:dyDescent="0.2">
      <c r="B3557" s="87"/>
      <c r="C3557" s="88"/>
      <c r="D3557" s="89"/>
      <c r="E3557" s="89"/>
    </row>
    <row r="3558" spans="2:33" x14ac:dyDescent="0.2">
      <c r="B3558" s="87"/>
      <c r="C3558" s="88"/>
      <c r="D3558" s="89"/>
      <c r="E3558" s="89"/>
    </row>
    <row r="3559" spans="2:33" x14ac:dyDescent="0.2">
      <c r="B3559" s="87"/>
      <c r="C3559" s="88"/>
      <c r="D3559" s="89"/>
      <c r="E3559" s="89"/>
    </row>
    <row r="3560" spans="2:33" x14ac:dyDescent="0.2">
      <c r="B3560" s="87"/>
      <c r="C3560" s="88"/>
      <c r="D3560" s="89"/>
      <c r="E3560" s="89"/>
    </row>
    <row r="3564" spans="2:33" x14ac:dyDescent="0.2">
      <c r="AE3564" s="86"/>
      <c r="AF3564" s="86"/>
      <c r="AG3564" s="86"/>
    </row>
    <row r="3565" spans="2:33" x14ac:dyDescent="0.2">
      <c r="AE3565" s="86"/>
      <c r="AF3565" s="86"/>
      <c r="AG3565" s="86"/>
    </row>
    <row r="3566" spans="2:33" x14ac:dyDescent="0.2">
      <c r="AE3566" s="86"/>
      <c r="AF3566" s="86"/>
      <c r="AG3566" s="86"/>
    </row>
    <row r="3567" spans="2:33" x14ac:dyDescent="0.2">
      <c r="AE3567" s="86"/>
      <c r="AF3567" s="86"/>
      <c r="AG3567" s="86"/>
    </row>
    <row r="3568" spans="2:33" x14ac:dyDescent="0.2">
      <c r="AE3568" s="86"/>
      <c r="AF3568" s="86"/>
      <c r="AG3568" s="86"/>
    </row>
    <row r="3569" spans="31:33" x14ac:dyDescent="0.2">
      <c r="AE3569" s="86"/>
      <c r="AF3569" s="86"/>
      <c r="AG3569" s="86"/>
    </row>
    <row r="3570" spans="31:33" x14ac:dyDescent="0.2">
      <c r="AE3570" s="86"/>
      <c r="AF3570" s="86"/>
      <c r="AG3570" s="86"/>
    </row>
  </sheetData>
  <dataConsolidate/>
  <mergeCells count="2">
    <mergeCell ref="A3:A9"/>
    <mergeCell ref="A10:A16"/>
  </mergeCells>
  <conditionalFormatting sqref="AC23:AC69">
    <cfRule type="cellIs" dxfId="18" priority="11" operator="equal">
      <formula>FALSE</formula>
    </cfRule>
  </conditionalFormatting>
  <conditionalFormatting sqref="M23:AB23 V24:AB69">
    <cfRule type="expression" dxfId="17" priority="10">
      <formula>ISNUMBER(MATCH($P23,$AL$23:$AL$69,0))</formula>
    </cfRule>
  </conditionalFormatting>
  <conditionalFormatting sqref="M24:U69">
    <cfRule type="expression" dxfId="16" priority="9">
      <formula>ISNUMBER(MATCH($P24,$AL$23:$AL$69,0))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J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2.7109375" style="62" hidden="1" customWidth="1" outlineLevel="1"/>
    <col min="33" max="33" width="22.42578125" style="62" hidden="1" customWidth="1" outlineLevel="1"/>
    <col min="34" max="34" width="12" style="62" bestFit="1" customWidth="1" collapsed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9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42613</v>
      </c>
      <c r="E3" s="73">
        <f t="shared" ref="E3:E16" si="0">EDATE(SettlementDate,$B3)</f>
        <v>42992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-4.4554730332899408E-3</v>
      </c>
      <c r="H3" s="53">
        <f>IF(G3&gt;=0,ROUNDDOWN(G3*10,2)/10,ROUNDUP(G3*10,2)/10)</f>
        <v>-5.0000000000000001E-3</v>
      </c>
      <c r="I3" s="82">
        <f>MAX(_xll.ohPack(Data!$J$4:INDEX(Fwd1M,MATCH(E3+1,SettlementDates,1),1)))</f>
        <v>-3.6900000000001931E-3</v>
      </c>
      <c r="J3" s="53">
        <f t="shared" ref="J3:J16" si="2">IF(I3-G3&gt;1%,(QUOTIENT(I3*10000,50)+1)*0.5%,(QUOTIENT(I3*10000,10)+1)*0.1%)</f>
        <v>-2E-3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9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43357</v>
      </c>
      <c r="F4" s="77">
        <f t="shared" si="1"/>
        <v>3</v>
      </c>
      <c r="G4" s="83">
        <f>MIN(_xll.ohPack(Data!$J$4:INDEX(Fwd1M,MATCH(E4+1,SettlementDates,1),1)))</f>
        <v>-4.6782951465137194E-3</v>
      </c>
      <c r="H4" s="54">
        <f t="shared" ref="H4:H16" si="4">IF(G4&gt;=0,ROUNDDOWN(G4*10,2)/10,ROUNDUP(G4*10,2)/10)</f>
        <v>-5.0000000000000001E-3</v>
      </c>
      <c r="I4" s="83">
        <f>MAX(_xll.ohPack(Data!$J$4:INDEX(Fwd1M,MATCH(E4+1,SettlementDates,1),1)))</f>
        <v>-3.6900000000001931E-3</v>
      </c>
      <c r="J4" s="54">
        <f t="shared" si="2"/>
        <v>-2E-3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96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43722</v>
      </c>
      <c r="F5" s="77">
        <f t="shared" si="1"/>
        <v>6</v>
      </c>
      <c r="G5" s="83">
        <f>MIN(_xll.ohPack(Data!$J$4:INDEX(Fwd1M,MATCH(E5+1,SettlementDates,1),1)))</f>
        <v>-4.6782951465137194E-3</v>
      </c>
      <c r="H5" s="54">
        <f t="shared" si="4"/>
        <v>-5.0000000000000001E-3</v>
      </c>
      <c r="I5" s="83">
        <f>MAX(_xll.ohPack(Data!$J$4:INDEX(Fwd1M,MATCH(E5+1,SettlementDates,1),1)))</f>
        <v>-3.6900000000001931E-3</v>
      </c>
      <c r="J5" s="54">
        <f t="shared" si="2"/>
        <v>-2E-3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96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46279</v>
      </c>
      <c r="F6" s="77">
        <f t="shared" si="1"/>
        <v>6</v>
      </c>
      <c r="G6" s="83">
        <f>MIN(_xll.ohPack(Data!$J$4:INDEX(Fwd1M,MATCH(E6+1,SettlementDates,1),1)))</f>
        <v>-4.6782951465137194E-3</v>
      </c>
      <c r="H6" s="54">
        <f t="shared" si="4"/>
        <v>-5.0000000000000001E-3</v>
      </c>
      <c r="I6" s="83">
        <f>MAX(_xll.ohPack(Data!$J$4:INDEX(Fwd1M,MATCH(E6+1,SettlementDates,1),1)))</f>
        <v>1.1354739585865692E-2</v>
      </c>
      <c r="J6" s="54">
        <f t="shared" si="2"/>
        <v>1.4999999999999999E-2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9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49932</v>
      </c>
      <c r="F7" s="77">
        <f t="shared" si="1"/>
        <v>12</v>
      </c>
      <c r="G7" s="83">
        <f>MIN(_xll.ohPack(Data!$J$4:INDEX(Fwd1M,MATCH(E7+1,SettlementDates,1),1)))</f>
        <v>-4.6782951465137194E-3</v>
      </c>
      <c r="H7" s="54">
        <f t="shared" si="4"/>
        <v>-5.0000000000000001E-3</v>
      </c>
      <c r="I7" s="83">
        <f>MAX(_xll.ohPack(Data!$J$4:INDEX(Fwd1M,MATCH(E7+1,SettlementDates,1),1)))</f>
        <v>1.3216406828227717E-2</v>
      </c>
      <c r="J7" s="54">
        <f t="shared" si="2"/>
        <v>1.4999999999999999E-2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9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53584</v>
      </c>
      <c r="F8" s="77">
        <f t="shared" si="1"/>
        <v>36</v>
      </c>
      <c r="G8" s="83">
        <f>MIN(_xll.ohPack(Data!$J$4:INDEX(Fwd1M,MATCH(E8+1,SettlementDates,1),1)))</f>
        <v>-4.6782951465137194E-3</v>
      </c>
      <c r="H8" s="54">
        <f t="shared" si="4"/>
        <v>-5.0000000000000001E-3</v>
      </c>
      <c r="I8" s="83">
        <f>MAX(_xll.ohPack(Data!$J$4:INDEX(Fwd1M,MATCH(E8+1,SettlementDates,1),1)))</f>
        <v>1.3216406828227717E-2</v>
      </c>
      <c r="J8" s="54">
        <f t="shared" si="2"/>
        <v>1.4999999999999999E-2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9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64542</v>
      </c>
      <c r="F9" s="77">
        <f t="shared" si="1"/>
        <v>60</v>
      </c>
      <c r="G9" s="84">
        <f>MIN(_xll.ohPack(Data!$J$4:INDEX(Fwd1M,MATCH(E9+1,SettlementDates,1),1)))</f>
        <v>-4.6782951465137194E-3</v>
      </c>
      <c r="H9" s="55">
        <f t="shared" si="4"/>
        <v>-5.0000000000000001E-3</v>
      </c>
      <c r="I9" s="84">
        <f>MAX(_xll.ohPack(Data!$J$4:INDEX(Fwd1M,MATCH(E9+1,SettlementDates,1),1)))</f>
        <v>1.3216406828227717E-2</v>
      </c>
      <c r="J9" s="55">
        <f t="shared" si="2"/>
        <v>1.4999999999999999E-2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95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42992</v>
      </c>
      <c r="F10" s="78">
        <f t="shared" si="1"/>
        <v>1</v>
      </c>
      <c r="G10" s="83">
        <f>MIN(_xll.ohPack(Data!$N$4:INDEX(ONFwd1M,MATCH(E10+1,SettlementDates,1),1)))</f>
        <v>-4.4620161387332047E-3</v>
      </c>
      <c r="H10" s="54">
        <f t="shared" si="4"/>
        <v>-5.0000000000000001E-3</v>
      </c>
      <c r="I10" s="83">
        <f>MAX(_xll.ohPack(Data!$N$4:INDEX(ONFwd1M,MATCH(E10+1,SettlementDates,1),1)))</f>
        <v>-3.5176950785853478E-3</v>
      </c>
      <c r="J10" s="54">
        <f t="shared" si="2"/>
        <v>-2E-3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96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43357</v>
      </c>
      <c r="F11" s="77">
        <f t="shared" si="1"/>
        <v>3</v>
      </c>
      <c r="G11" s="83">
        <f>MIN(_xll.ohPack(Data!$N$4:INDEX(ONFwd1M,MATCH(E11+1,SettlementDates,1),1)))</f>
        <v>-4.679605943707088E-3</v>
      </c>
      <c r="H11" s="54">
        <f t="shared" si="4"/>
        <v>-5.0000000000000001E-3</v>
      </c>
      <c r="I11" s="83">
        <f>MAX(_xll.ohPack(Data!$N$4:INDEX(ONFwd1M,MATCH(E11+1,SettlementDates,1),1)))</f>
        <v>-3.5176950785853478E-3</v>
      </c>
      <c r="J11" s="54">
        <f t="shared" si="2"/>
        <v>-2E-3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96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44453</v>
      </c>
      <c r="F12" s="77">
        <f t="shared" si="1"/>
        <v>6</v>
      </c>
      <c r="G12" s="83">
        <f>MIN(_xll.ohPack(Data!$N$4:INDEX(ONFwd1M,MATCH(E12+1,SettlementDates,1),1)))</f>
        <v>-4.679605943707088E-3</v>
      </c>
      <c r="H12" s="54">
        <f t="shared" si="4"/>
        <v>-5.0000000000000001E-3</v>
      </c>
      <c r="I12" s="83">
        <f>MAX(_xll.ohPack(Data!$N$4:INDEX(ONFwd1M,MATCH(E12+1,SettlementDates,1),1)))</f>
        <v>-6.0594561240634448E-4</v>
      </c>
      <c r="J12" s="54">
        <f t="shared" si="2"/>
        <v>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96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46279</v>
      </c>
      <c r="F13" s="77">
        <f t="shared" si="1"/>
        <v>6</v>
      </c>
      <c r="G13" s="83">
        <f>MIN(_xll.ohPack(Data!$N$4:INDEX(ONFwd1M,MATCH(E13+1,SettlementDates,1),1)))</f>
        <v>-4.679605943707088E-3</v>
      </c>
      <c r="H13" s="54">
        <f t="shared" si="4"/>
        <v>-5.0000000000000001E-3</v>
      </c>
      <c r="I13" s="83">
        <f>MAX(_xll.ohPack(Data!$N$4:INDEX(ONFwd1M,MATCH(E13+1,SettlementDates,1),1)))</f>
        <v>1.1320894196806819E-2</v>
      </c>
      <c r="J13" s="54">
        <f t="shared" si="2"/>
        <v>1.4999999999999999E-2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9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49932</v>
      </c>
      <c r="F14" s="77">
        <f t="shared" si="1"/>
        <v>12</v>
      </c>
      <c r="G14" s="83">
        <f>MIN(_xll.ohPack(Data!$N$4:INDEX(ONFwd1M,MATCH(E14+1,SettlementDates,1),1)))</f>
        <v>-4.679605943707088E-3</v>
      </c>
      <c r="H14" s="54">
        <f t="shared" si="4"/>
        <v>-5.0000000000000001E-3</v>
      </c>
      <c r="I14" s="83">
        <f>MAX(_xll.ohPack(Data!$N$4:INDEX(ONFwd1M,MATCH(E14+1,SettlementDates,1),1)))</f>
        <v>1.3209214495972788E-2</v>
      </c>
      <c r="J14" s="54">
        <f t="shared" si="2"/>
        <v>1.4999999999999999E-2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9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53584</v>
      </c>
      <c r="F15" s="77">
        <f t="shared" si="1"/>
        <v>36</v>
      </c>
      <c r="G15" s="83">
        <f>MIN(_xll.ohPack(Data!$N$4:INDEX(ONFwd1M,MATCH(E15+1,SettlementDates,1),1)))</f>
        <v>-4.679605943707088E-3</v>
      </c>
      <c r="H15" s="54">
        <f t="shared" si="4"/>
        <v>-5.0000000000000001E-3</v>
      </c>
      <c r="I15" s="83">
        <f>MAX(_xll.ohPack(Data!$N$4:INDEX(ONFwd1M,MATCH(E15+1,SettlementDates,1),1)))</f>
        <v>1.3209214495972788E-2</v>
      </c>
      <c r="J15" s="54">
        <f t="shared" si="2"/>
        <v>1.4999999999999999E-2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9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64542</v>
      </c>
      <c r="F16" s="81">
        <f t="shared" si="1"/>
        <v>60</v>
      </c>
      <c r="G16" s="84">
        <f>MIN(_xll.ohPack(Data!$N$4:INDEX(ONFwd1M,MATCH(E16+1,SettlementDates,1),1)))</f>
        <v>-4.679605943707088E-3</v>
      </c>
      <c r="H16" s="55">
        <f t="shared" si="4"/>
        <v>-5.0000000000000001E-3</v>
      </c>
      <c r="I16" s="84">
        <f>MAX(_xll.ohPack(Data!$N$4:INDEX(ONFwd1M,MATCH(E16+1,SettlementDates,1),1)))</f>
        <v>1.3209214495972788E-2</v>
      </c>
      <c r="J16" s="55">
        <f t="shared" si="2"/>
        <v>1.4999999999999999E-2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143</v>
      </c>
      <c r="P18" s="63"/>
      <c r="Q18" s="63"/>
      <c r="S18" s="63"/>
      <c r="T18" s="63"/>
      <c r="V18" s="63"/>
      <c r="AA18" s="61"/>
    </row>
    <row r="19" spans="3:33" x14ac:dyDescent="0.2">
      <c r="M19" s="101"/>
      <c r="P19" s="63"/>
      <c r="Q19" s="63"/>
      <c r="S19" s="63"/>
      <c r="T19" s="63"/>
      <c r="V19" s="63"/>
      <c r="AA19" s="85"/>
    </row>
    <row r="20" spans="3:33" x14ac:dyDescent="0.2">
      <c r="P20" s="63"/>
      <c r="Q20" s="63"/>
      <c r="S20" s="63"/>
      <c r="T20" s="63"/>
      <c r="U20" s="63"/>
      <c r="V20" s="63"/>
      <c r="X20" s="63"/>
      <c r="Y20" s="63"/>
    </row>
    <row r="21" spans="3:33" ht="13.5" x14ac:dyDescent="0.2">
      <c r="M21" s="90" t="s">
        <v>101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104</v>
      </c>
      <c r="AD22" s="103" t="s">
        <v>105</v>
      </c>
      <c r="AE22" s="104" t="s">
        <v>106</v>
      </c>
      <c r="AG22" s="104" t="s">
        <v>159</v>
      </c>
    </row>
    <row r="23" spans="3:33" x14ac:dyDescent="0.2">
      <c r="J23" s="62"/>
      <c r="K23" s="62"/>
      <c r="L23" s="62"/>
      <c r="M23" s="93" t="s">
        <v>60</v>
      </c>
      <c r="N23" s="93"/>
      <c r="O23" s="93" t="s">
        <v>63</v>
      </c>
      <c r="P23" s="93" t="str">
        <f t="shared" ref="P23:P33" si="6">Currency&amp;LEFT(O23,LEN(O23)-1)&amp;"X1S"&amp;QuoteSuffix</f>
        <v>EUR2X1S_Quote</v>
      </c>
      <c r="Q23" s="168"/>
      <c r="R23" s="105">
        <f t="shared" ref="R23:R70" si="7">EvaluationDate</f>
        <v>42625</v>
      </c>
      <c r="S23" s="105">
        <f>_xll.qlInterestRateIndexValueDate(AA23,R23)</f>
        <v>42627</v>
      </c>
      <c r="T23" s="105">
        <f>_xll.qlInterestRateIndexMaturity(AA23,S23)</f>
        <v>42688</v>
      </c>
      <c r="U23" s="96">
        <f>_xll.qlIndexFixing(AA23,R23,,_xll.ohTrigger(Trigger,Trigger1M,InterestRatesTrigger))</f>
        <v>-3.7400000000000063E-3</v>
      </c>
      <c r="V23" s="96" t="e">
        <f>_xll.qlQuoteValue(P23,_xll.ohTrigger(Trigger,Trigger1M,InterestRatesTrigger))</f>
        <v>#NUM!</v>
      </c>
      <c r="W23" s="96" t="b">
        <f>NOT(ISERROR(V23))</f>
        <v>0</v>
      </c>
      <c r="X23" s="169" t="e">
        <f>(U23-V23)*10000</f>
        <v>#NUM!</v>
      </c>
      <c r="Y23" s="52" t="e">
        <f>ABS(X23/10000)&lt;=ABS('General Settings'!$D$24)</f>
        <v>#NUM!</v>
      </c>
      <c r="AA23" s="52" t="str">
        <f>_xll.qlSwapIndex(,,O23,SettlementDays,Currency,Calendar,ShortFixedLegTenor,ShortFixedLegBDC,ShortFixedLegDayCounter,Index1M,DiscountingCurve,Permanent,Trigger,ObjectOverwrite)</f>
        <v>obj_0076c#0000</v>
      </c>
      <c r="AC23" s="103" t="s">
        <v>33</v>
      </c>
      <c r="AD23" s="103" t="s">
        <v>108</v>
      </c>
      <c r="AE23" s="104" t="s">
        <v>98</v>
      </c>
      <c r="AG23" s="52" t="str">
        <f t="array" ref="AG23:AG70">_xll.ohGroupList("EUR1M_instruments",Trigger1M)</f>
        <v>EURSWD_SYNTH1M_Quote</v>
      </c>
    </row>
    <row r="24" spans="3:33" x14ac:dyDescent="0.2">
      <c r="M24" s="94" t="s">
        <v>60</v>
      </c>
      <c r="N24" s="94"/>
      <c r="O24" s="94" t="s">
        <v>31</v>
      </c>
      <c r="P24" s="94" t="str">
        <f t="shared" si="6"/>
        <v>EUR3X1S_Quote</v>
      </c>
      <c r="Q24" s="170"/>
      <c r="R24" s="106">
        <f t="shared" si="7"/>
        <v>42625</v>
      </c>
      <c r="S24" s="106">
        <f>_xll.qlInterestRateIndexValueDate(AA24,R24)</f>
        <v>42627</v>
      </c>
      <c r="T24" s="106">
        <f>_xll.qlInterestRateIndexMaturity(AA24,S24)</f>
        <v>42718</v>
      </c>
      <c r="U24" s="97">
        <f>_xll.qlIndexFixing(AA24,R24,,_xll.ohTrigger(Trigger,Trigger1M,InterestRatesTrigger))</f>
        <v>-3.7799999999211568E-3</v>
      </c>
      <c r="V24" s="97" t="e">
        <f>_xll.qlQuoteValue(P24,_xll.ohTrigger(Trigger,Trigger1M,InterestRatesTrigger))</f>
        <v>#NUM!</v>
      </c>
      <c r="W24" s="97" t="b">
        <f t="shared" ref="W24:W70" si="8">NOT(ISERROR(V24))</f>
        <v>0</v>
      </c>
      <c r="X24" s="132" t="e">
        <f t="shared" ref="X24:X70" si="9">(U24-V24)*10000</f>
        <v>#NUM!</v>
      </c>
      <c r="Y24" s="50" t="e">
        <f>ABS(X24/10000)&lt;=ABS('General Settings'!$D$24)</f>
        <v>#NUM!</v>
      </c>
      <c r="AA24" s="50" t="str">
        <f>_xll.qlSwapIndex(,,O24,SettlementDays,Currency,Calendar,ShortFixedLegTenor,ShortFixedLegBDC,ShortFixedLegDayCounter,Index1M,DiscountingCurve,Permanent,Trigger,ObjectOverwrite)</f>
        <v>obj_0065f#0000</v>
      </c>
      <c r="AG24" s="50" t="str">
        <v>EUR2WD_SYNTH1M_Quote</v>
      </c>
    </row>
    <row r="25" spans="3:33" x14ac:dyDescent="0.2">
      <c r="M25" s="94" t="s">
        <v>60</v>
      </c>
      <c r="N25" s="94"/>
      <c r="O25" s="94" t="s">
        <v>64</v>
      </c>
      <c r="P25" s="94" t="str">
        <f t="shared" si="6"/>
        <v>EUR4X1S_Quote</v>
      </c>
      <c r="Q25" s="170"/>
      <c r="R25" s="106">
        <f t="shared" si="7"/>
        <v>42625</v>
      </c>
      <c r="S25" s="106">
        <f>_xll.qlInterestRateIndexValueDate(AA25,R25)</f>
        <v>42627</v>
      </c>
      <c r="T25" s="106">
        <f>_xll.qlInterestRateIndexMaturity(AA25,S25)</f>
        <v>42751</v>
      </c>
      <c r="U25" s="97">
        <f>_xll.qlIndexFixing(AA25,R25,,_xll.ohTrigger(Trigger,Trigger1M,InterestRatesTrigger))</f>
        <v>-3.8099999999999974E-3</v>
      </c>
      <c r="V25" s="97" t="e">
        <f>_xll.qlQuoteValue(P25,_xll.ohTrigger(Trigger,Trigger1M,InterestRatesTrigger))</f>
        <v>#NUM!</v>
      </c>
      <c r="W25" s="97" t="b">
        <f t="shared" si="8"/>
        <v>0</v>
      </c>
      <c r="X25" s="132" t="e">
        <f t="shared" si="9"/>
        <v>#NUM!</v>
      </c>
      <c r="Y25" s="50" t="e">
        <f>ABS(X25/10000)&lt;=ABS('General Settings'!$D$24)</f>
        <v>#NUM!</v>
      </c>
      <c r="AA25" s="50" t="str">
        <f>_xll.qlSwapIndex(,,O25,SettlementDays,Currency,Calendar,ShortFixedLegTenor,ShortFixedLegBDC,ShortFixedLegDayCounter,Index1M,DiscountingCurve,Permanent,Trigger,ObjectOverwrite)</f>
        <v>obj_00600#0000</v>
      </c>
      <c r="AG25" s="50" t="str">
        <v>EUR3WD_SYNTH1M_Quote</v>
      </c>
    </row>
    <row r="26" spans="3:33" x14ac:dyDescent="0.2">
      <c r="M26" s="94" t="s">
        <v>60</v>
      </c>
      <c r="N26" s="94"/>
      <c r="O26" s="94" t="s">
        <v>65</v>
      </c>
      <c r="P26" s="94" t="str">
        <f t="shared" si="6"/>
        <v>EUR5X1S_Quote</v>
      </c>
      <c r="Q26" s="170"/>
      <c r="R26" s="106">
        <f t="shared" si="7"/>
        <v>42625</v>
      </c>
      <c r="S26" s="106">
        <f>_xll.qlInterestRateIndexValueDate(AA26,R26)</f>
        <v>42627</v>
      </c>
      <c r="T26" s="106">
        <f>_xll.qlInterestRateIndexMaturity(AA26,S26)</f>
        <v>42780</v>
      </c>
      <c r="U26" s="97">
        <f>_xll.qlIndexFixing(AA26,R26,,_xll.ohTrigger(Trigger,Trigger1M,InterestRatesTrigger))</f>
        <v>-3.8399999999999446E-3</v>
      </c>
      <c r="V26" s="97" t="e">
        <f>_xll.qlQuoteValue(P26,_xll.ohTrigger(Trigger,Trigger1M,InterestRatesTrigger))</f>
        <v>#NUM!</v>
      </c>
      <c r="W26" s="97" t="b">
        <f t="shared" si="8"/>
        <v>0</v>
      </c>
      <c r="X26" s="132" t="e">
        <f t="shared" si="9"/>
        <v>#NUM!</v>
      </c>
      <c r="Y26" s="50" t="e">
        <f>ABS(X26/10000)&lt;=ABS('General Settings'!$D$24)</f>
        <v>#NUM!</v>
      </c>
      <c r="AA26" s="50" t="str">
        <f>_xll.qlSwapIndex(,,O26,SettlementDays,Currency,Calendar,ShortFixedLegTenor,ShortFixedLegBDC,ShortFixedLegDayCounter,Index1M,DiscountingCurve,Permanent,Trigger,ObjectOverwrite)</f>
        <v>obj_00689#0000</v>
      </c>
      <c r="AG26" s="50" t="str">
        <v>EUR1MD_SYNTH1M_Quote</v>
      </c>
    </row>
    <row r="27" spans="3:33" x14ac:dyDescent="0.2">
      <c r="M27" s="94" t="s">
        <v>60</v>
      </c>
      <c r="N27" s="94"/>
      <c r="O27" s="94" t="s">
        <v>32</v>
      </c>
      <c r="P27" s="94" t="str">
        <f t="shared" si="6"/>
        <v>EUR6X1S_Quote</v>
      </c>
      <c r="Q27" s="170"/>
      <c r="R27" s="106">
        <f t="shared" si="7"/>
        <v>42625</v>
      </c>
      <c r="S27" s="106">
        <f>_xll.qlInterestRateIndexValueDate(AA27,R27)</f>
        <v>42627</v>
      </c>
      <c r="T27" s="106">
        <f>_xll.qlInterestRateIndexMaturity(AA27,S27)</f>
        <v>42808</v>
      </c>
      <c r="U27" s="97">
        <f>_xll.qlIndexFixing(AA27,R27,,_xll.ohTrigger(Trigger,Trigger1M,InterestRatesTrigger))</f>
        <v>-3.8700000000528698E-3</v>
      </c>
      <c r="V27" s="97" t="e">
        <f>_xll.qlQuoteValue(P27,_xll.ohTrigger(Trigger,Trigger1M,InterestRatesTrigger))</f>
        <v>#NUM!</v>
      </c>
      <c r="W27" s="97" t="b">
        <f t="shared" si="8"/>
        <v>0</v>
      </c>
      <c r="X27" s="132" t="e">
        <f t="shared" si="9"/>
        <v>#NUM!</v>
      </c>
      <c r="Y27" s="50" t="e">
        <f>ABS(X27/10000)&lt;=ABS('General Settings'!$D$24)</f>
        <v>#NUM!</v>
      </c>
      <c r="AA27" s="50" t="str">
        <f>_xll.qlSwapIndex(,,O27,SettlementDays,Currency,Calendar,ShortFixedLegTenor,ShortFixedLegBDC,ShortFixedLegDayCounter,Index1M,DiscountingCurve,Permanent,Trigger,ObjectOverwrite)</f>
        <v>obj_00714#0000</v>
      </c>
      <c r="AG27" s="50" t="str">
        <v>EUR2X1S_Quote</v>
      </c>
    </row>
    <row r="28" spans="3:33" x14ac:dyDescent="0.2">
      <c r="M28" s="94" t="s">
        <v>60</v>
      </c>
      <c r="N28" s="94"/>
      <c r="O28" s="94" t="s">
        <v>66</v>
      </c>
      <c r="P28" s="94" t="str">
        <f t="shared" si="6"/>
        <v>EUR7X1S_Quote</v>
      </c>
      <c r="Q28" s="170"/>
      <c r="R28" s="106">
        <f t="shared" si="7"/>
        <v>42625</v>
      </c>
      <c r="S28" s="106">
        <f>_xll.qlInterestRateIndexValueDate(AA28,R28)</f>
        <v>42627</v>
      </c>
      <c r="T28" s="106">
        <f>_xll.qlInterestRateIndexMaturity(AA28,S28)</f>
        <v>42843</v>
      </c>
      <c r="U28" s="97">
        <f>_xll.qlIndexFixing(AA28,R28,,_xll.ohTrigger(Trigger,Trigger1M,InterestRatesTrigger))</f>
        <v>-3.9100000000001139E-3</v>
      </c>
      <c r="V28" s="97" t="e">
        <f>_xll.qlQuoteValue(P28,_xll.ohTrigger(Trigger,Trigger1M,InterestRatesTrigger))</f>
        <v>#NUM!</v>
      </c>
      <c r="W28" s="97" t="b">
        <f t="shared" si="8"/>
        <v>0</v>
      </c>
      <c r="X28" s="132" t="e">
        <f t="shared" si="9"/>
        <v>#NUM!</v>
      </c>
      <c r="Y28" s="50" t="e">
        <f>ABS(X28/10000)&lt;=ABS('General Settings'!$D$24)</f>
        <v>#NUM!</v>
      </c>
      <c r="AA28" s="50" t="str">
        <f>_xll.qlSwapIndex(,,O28,SettlementDays,Currency,Calendar,ShortFixedLegTenor,ShortFixedLegBDC,ShortFixedLegDayCounter,Index1M,DiscountingCurve,Permanent,Trigger,ObjectOverwrite)</f>
        <v>obj_00636#0000</v>
      </c>
      <c r="AG28" s="50" t="str">
        <v>EUR3X1S_Quote</v>
      </c>
    </row>
    <row r="29" spans="3:33" x14ac:dyDescent="0.2">
      <c r="M29" s="94" t="s">
        <v>60</v>
      </c>
      <c r="N29" s="94"/>
      <c r="O29" s="94" t="s">
        <v>67</v>
      </c>
      <c r="P29" s="94" t="str">
        <f t="shared" si="6"/>
        <v>EUR8X1S_Quote</v>
      </c>
      <c r="Q29" s="170"/>
      <c r="R29" s="106">
        <f t="shared" si="7"/>
        <v>42625</v>
      </c>
      <c r="S29" s="106">
        <f>_xll.qlInterestRateIndexValueDate(AA29,R29)</f>
        <v>42627</v>
      </c>
      <c r="T29" s="106">
        <f>_xll.qlInterestRateIndexMaturity(AA29,S29)</f>
        <v>42870</v>
      </c>
      <c r="U29" s="97">
        <f>_xll.qlIndexFixing(AA29,R29,,_xll.ohTrigger(Trigger,Trigger1M,InterestRatesTrigger))</f>
        <v>-3.9399999999533628E-3</v>
      </c>
      <c r="V29" s="97" t="e">
        <f>_xll.qlQuoteValue(P29,_xll.ohTrigger(Trigger,Trigger1M,InterestRatesTrigger))</f>
        <v>#NUM!</v>
      </c>
      <c r="W29" s="97" t="b">
        <f t="shared" si="8"/>
        <v>0</v>
      </c>
      <c r="X29" s="132" t="e">
        <f t="shared" si="9"/>
        <v>#NUM!</v>
      </c>
      <c r="Y29" s="50" t="e">
        <f>ABS(X29/10000)&lt;=ABS('General Settings'!$D$24)</f>
        <v>#NUM!</v>
      </c>
      <c r="AA29" s="50" t="str">
        <f>_xll.qlSwapIndex(,,O29,SettlementDays,Currency,Calendar,ShortFixedLegTenor,ShortFixedLegBDC,ShortFixedLegDayCounter,Index1M,DiscountingCurve,Permanent,Trigger,ObjectOverwrite)</f>
        <v>obj_00603#0000</v>
      </c>
      <c r="AG29" s="50" t="str">
        <v>EUR4X1S_Quote</v>
      </c>
    </row>
    <row r="30" spans="3:33" x14ac:dyDescent="0.2">
      <c r="M30" s="94" t="s">
        <v>60</v>
      </c>
      <c r="N30" s="94"/>
      <c r="O30" s="94" t="s">
        <v>68</v>
      </c>
      <c r="P30" s="94" t="str">
        <f t="shared" si="6"/>
        <v>EUR9X1S_Quote</v>
      </c>
      <c r="Q30" s="170"/>
      <c r="R30" s="106">
        <f t="shared" si="7"/>
        <v>42625</v>
      </c>
      <c r="S30" s="106">
        <f>_xll.qlInterestRateIndexValueDate(AA30,R30)</f>
        <v>42627</v>
      </c>
      <c r="T30" s="106">
        <f>_xll.qlInterestRateIndexMaturity(AA30,S30)</f>
        <v>42900</v>
      </c>
      <c r="U30" s="97">
        <f>_xll.qlIndexFixing(AA30,R30,,_xll.ohTrigger(Trigger,Trigger1M,InterestRatesTrigger))</f>
        <v>-3.9699999999999484E-3</v>
      </c>
      <c r="V30" s="97" t="e">
        <f>_xll.qlQuoteValue(P30,_xll.ohTrigger(Trigger,Trigger1M,InterestRatesTrigger))</f>
        <v>#NUM!</v>
      </c>
      <c r="W30" s="97" t="b">
        <f t="shared" si="8"/>
        <v>0</v>
      </c>
      <c r="X30" s="132" t="e">
        <f t="shared" si="9"/>
        <v>#NUM!</v>
      </c>
      <c r="Y30" s="50" t="e">
        <f>ABS(X30/10000)&lt;=ABS('General Settings'!$D$24)</f>
        <v>#NUM!</v>
      </c>
      <c r="AA30" s="50" t="str">
        <f>_xll.qlSwapIndex(,,O30,SettlementDays,Currency,Calendar,ShortFixedLegTenor,ShortFixedLegBDC,ShortFixedLegDayCounter,Index1M,DiscountingCurve,Permanent,Trigger,ObjectOverwrite)</f>
        <v>obj_00732#0000</v>
      </c>
      <c r="AG30" s="50" t="str">
        <v>EUR5X1S_Quote</v>
      </c>
    </row>
    <row r="31" spans="3:33" x14ac:dyDescent="0.2">
      <c r="M31" s="94" t="s">
        <v>60</v>
      </c>
      <c r="N31" s="94"/>
      <c r="O31" s="94" t="s">
        <v>69</v>
      </c>
      <c r="P31" s="94" t="str">
        <f t="shared" si="6"/>
        <v>EUR10X1S_Quote</v>
      </c>
      <c r="Q31" s="170"/>
      <c r="R31" s="106">
        <f t="shared" si="7"/>
        <v>42625</v>
      </c>
      <c r="S31" s="106">
        <f>_xll.qlInterestRateIndexValueDate(AA31,R31)</f>
        <v>42627</v>
      </c>
      <c r="T31" s="106">
        <f>_xll.qlInterestRateIndexMaturity(AA31,S31)</f>
        <v>42930</v>
      </c>
      <c r="U31" s="97">
        <f>_xll.qlIndexFixing(AA31,R31,,_xll.ohTrigger(Trigger,Trigger1M,InterestRatesTrigger))</f>
        <v>-4.0099999999999537E-3</v>
      </c>
      <c r="V31" s="97" t="e">
        <f>_xll.qlQuoteValue(P31,_xll.ohTrigger(Trigger,Trigger1M,InterestRatesTrigger))</f>
        <v>#NUM!</v>
      </c>
      <c r="W31" s="97" t="b">
        <f t="shared" si="8"/>
        <v>0</v>
      </c>
      <c r="X31" s="132" t="e">
        <f t="shared" si="9"/>
        <v>#NUM!</v>
      </c>
      <c r="Y31" s="50" t="e">
        <f>ABS(X31/10000)&lt;=ABS('General Settings'!$D$24)</f>
        <v>#NUM!</v>
      </c>
      <c r="AA31" s="50" t="str">
        <f>_xll.qlSwapIndex(,,O31,SettlementDays,Currency,Calendar,ShortFixedLegTenor,ShortFixedLegBDC,ShortFixedLegDayCounter,Index1M,DiscountingCurve,Permanent,Trigger,ObjectOverwrite)</f>
        <v>obj_0079d#0000</v>
      </c>
      <c r="AG31" s="50" t="str">
        <v>EUR6X1S_Quote</v>
      </c>
    </row>
    <row r="32" spans="3:33" x14ac:dyDescent="0.2">
      <c r="M32" s="94" t="s">
        <v>60</v>
      </c>
      <c r="N32" s="94"/>
      <c r="O32" s="94" t="s">
        <v>70</v>
      </c>
      <c r="P32" s="94" t="str">
        <f t="shared" si="6"/>
        <v>EUR11X1S_Quote</v>
      </c>
      <c r="Q32" s="170"/>
      <c r="R32" s="106">
        <f t="shared" si="7"/>
        <v>42625</v>
      </c>
      <c r="S32" s="106">
        <f>_xll.qlInterestRateIndexValueDate(AA32,R32)</f>
        <v>42627</v>
      </c>
      <c r="T32" s="106">
        <f>_xll.qlInterestRateIndexMaturity(AA32,S32)</f>
        <v>42961</v>
      </c>
      <c r="U32" s="97">
        <f>_xll.qlIndexFixing(AA32,R32,,_xll.ohTrigger(Trigger,Trigger1M,InterestRatesTrigger))</f>
        <v>-4.0499999998931564E-3</v>
      </c>
      <c r="V32" s="97" t="e">
        <f>_xll.qlQuoteValue(P32,_xll.ohTrigger(Trigger,Trigger1M,InterestRatesTrigger))</f>
        <v>#NUM!</v>
      </c>
      <c r="W32" s="97" t="b">
        <f t="shared" si="8"/>
        <v>0</v>
      </c>
      <c r="X32" s="132" t="e">
        <f t="shared" si="9"/>
        <v>#NUM!</v>
      </c>
      <c r="Y32" s="50" t="e">
        <f>ABS(X32/10000)&lt;=ABS('General Settings'!$D$24)</f>
        <v>#NUM!</v>
      </c>
      <c r="AA32" s="50" t="str">
        <f>_xll.qlSwapIndex(,,O32,SettlementDays,Currency,Calendar,ShortFixedLegTenor,ShortFixedLegBDC,ShortFixedLegDayCounter,Index1M,DiscountingCurve,Permanent,Trigger,ObjectOverwrite)</f>
        <v>obj_0069d#0000</v>
      </c>
      <c r="AG32" s="50" t="str">
        <v>EUR7X1S_Quote</v>
      </c>
    </row>
    <row r="33" spans="13:64" x14ac:dyDescent="0.2">
      <c r="M33" s="95" t="s">
        <v>60</v>
      </c>
      <c r="N33" s="95"/>
      <c r="O33" s="95" t="s">
        <v>102</v>
      </c>
      <c r="P33" s="95" t="str">
        <f t="shared" si="6"/>
        <v>EUR12X1S_Quote</v>
      </c>
      <c r="Q33" s="171"/>
      <c r="R33" s="107">
        <f t="shared" si="7"/>
        <v>42625</v>
      </c>
      <c r="S33" s="107">
        <f>_xll.qlInterestRateIndexValueDate(AA33,R33)</f>
        <v>42627</v>
      </c>
      <c r="T33" s="107">
        <f>_xll.qlInterestRateIndexMaturity(AA33,S33)</f>
        <v>42992</v>
      </c>
      <c r="U33" s="98">
        <f>_xll.qlIndexFixing(AA33,R33,,_xll.ohTrigger(Trigger,Trigger1M,InterestRatesTrigger))</f>
        <v>-4.0800000000000827E-3</v>
      </c>
      <c r="V33" s="98" t="e">
        <f>_xll.qlQuoteValue(P33,_xll.ohTrigger(Trigger,Trigger1M,InterestRatesTrigger))</f>
        <v>#NUM!</v>
      </c>
      <c r="W33" s="98" t="b">
        <f t="shared" si="8"/>
        <v>0</v>
      </c>
      <c r="X33" s="172" t="e">
        <f t="shared" si="9"/>
        <v>#NUM!</v>
      </c>
      <c r="Y33" s="51" t="e">
        <f>ABS(X33/10000)&lt;=ABS('General Settings'!$D$24)</f>
        <v>#NUM!</v>
      </c>
      <c r="AA33" s="51" t="str">
        <f>_xll.qlSwapIndex(,,O33,SettlementDays,Currency,Calendar,ShortFixedLegTenor,ShortFixedLegBDC,ShortFixedLegDayCounter,Index1M,DiscountingCurve,Permanent,Trigger,ObjectOverwrite)</f>
        <v>obj_00663#0000</v>
      </c>
      <c r="AC33" s="103" t="s">
        <v>104</v>
      </c>
      <c r="AD33" s="103" t="s">
        <v>105</v>
      </c>
      <c r="AE33" s="104" t="s">
        <v>106</v>
      </c>
      <c r="AG33" s="50" t="str">
        <v>EUR8X1S_Quote</v>
      </c>
    </row>
    <row r="34" spans="13:64" x14ac:dyDescent="0.2">
      <c r="M34" s="94" t="s">
        <v>60</v>
      </c>
      <c r="N34" s="94"/>
      <c r="O34" s="94" t="s">
        <v>33</v>
      </c>
      <c r="P34" s="94" t="str">
        <f t="shared" ref="P34:P70" si="10">Currency&amp;"AB1E"&amp;O34&amp;QuoteSuffix</f>
        <v>EURAB1E1Y_Quote</v>
      </c>
      <c r="Q34" s="170"/>
      <c r="R34" s="106">
        <f t="shared" si="7"/>
        <v>42625</v>
      </c>
      <c r="S34" s="106">
        <f>_xll.qlInterestRateIndexValueDate(AA34,R34)</f>
        <v>42627</v>
      </c>
      <c r="T34" s="106">
        <f>_xll.qlInterestRateIndexMaturity(AA34,S34)</f>
        <v>42992</v>
      </c>
      <c r="U34" s="97">
        <f>_xll.qlIndexFixing(AA34,R34,,_xll.ohTrigger(Trigger,Trigger1M,InterestRatesTrigger))</f>
        <v>-4.1366666666667502E-3</v>
      </c>
      <c r="V34" s="97">
        <f>_xll.qlQuoteValue(P34,_xll.ohTrigger(Trigger,Trigger1M,InterestRatesTrigger))</f>
        <v>-4.1400000000000005E-3</v>
      </c>
      <c r="W34" s="97" t="b">
        <f t="shared" si="8"/>
        <v>1</v>
      </c>
      <c r="X34" s="132">
        <f t="shared" si="9"/>
        <v>3.3333333332502199E-2</v>
      </c>
      <c r="Y34" s="50" t="b">
        <f>ABS(X34/10000)&lt;=ABS('General Settings'!$D$25)</f>
        <v>1</v>
      </c>
      <c r="AA34" s="50" t="str">
        <f>_xll.qlSwapIndex(,,O34,SettlementDays,Currency,Calendar,FixedLegTenor,FixedLegBDC,FixedLegDayCounter,Index1M,DiscountingCurve,Permanent,Trigger,ObjectOverwrite)</f>
        <v>obj_00669#0000</v>
      </c>
      <c r="AC34" s="103" t="s">
        <v>33</v>
      </c>
      <c r="AD34" s="103" t="s">
        <v>108</v>
      </c>
      <c r="AE34" s="104" t="s">
        <v>154</v>
      </c>
      <c r="AG34" s="50" t="str">
        <v>EUR9X1S_Quote</v>
      </c>
    </row>
    <row r="35" spans="13:64" x14ac:dyDescent="0.2">
      <c r="M35" s="94" t="s">
        <v>60</v>
      </c>
      <c r="N35" s="94"/>
      <c r="O35" s="94" t="s">
        <v>73</v>
      </c>
      <c r="P35" s="94" t="str">
        <f t="shared" si="10"/>
        <v>EURAB1E15M_Quote</v>
      </c>
      <c r="Q35" s="170"/>
      <c r="R35" s="106">
        <f t="shared" si="7"/>
        <v>42625</v>
      </c>
      <c r="S35" s="106">
        <f>_xll.qlInterestRateIndexValueDate(AA35,R35)</f>
        <v>42627</v>
      </c>
      <c r="T35" s="106">
        <f>_xll.qlInterestRateIndexMaturity(AA35,S35)</f>
        <v>43083</v>
      </c>
      <c r="U35" s="97">
        <f>_xll.qlIndexFixing(AA35,R35,,_xll.ohTrigger(Trigger,Trigger1M,InterestRatesTrigger))</f>
        <v>-4.2175437942179083E-3</v>
      </c>
      <c r="V35" s="97" t="e">
        <f>_xll.qlQuoteValue(P35,_xll.ohTrigger(Trigger,Trigger1M,InterestRatesTrigger))</f>
        <v>#NUM!</v>
      </c>
      <c r="W35" s="97" t="b">
        <f t="shared" si="8"/>
        <v>0</v>
      </c>
      <c r="X35" s="132" t="e">
        <f t="shared" si="9"/>
        <v>#NUM!</v>
      </c>
      <c r="Y35" s="50" t="e">
        <f>ABS(X35/10000)&lt;=ABS('General Settings'!$D$25)</f>
        <v>#NUM!</v>
      </c>
      <c r="AA35" s="50" t="str">
        <f>_xll.qlSwapIndex(,,O35,SettlementDays,Currency,Calendar,FixedLegTenor,FixedLegBDC,FixedLegDayCounter,Index1M,DiscountingCurve,Permanent,Trigger,ObjectOverwrite)</f>
        <v>obj_00630#0000</v>
      </c>
      <c r="AG35" s="50" t="str">
        <v>EUR10X1S_Quote</v>
      </c>
    </row>
    <row r="36" spans="13:64" x14ac:dyDescent="0.2">
      <c r="M36" s="94" t="s">
        <v>60</v>
      </c>
      <c r="N36" s="94"/>
      <c r="O36" s="94" t="s">
        <v>76</v>
      </c>
      <c r="P36" s="94" t="str">
        <f t="shared" si="10"/>
        <v>EURAB1E18M_Quote</v>
      </c>
      <c r="Q36" s="170"/>
      <c r="R36" s="106">
        <f t="shared" si="7"/>
        <v>42625</v>
      </c>
      <c r="S36" s="106">
        <f>_xll.qlInterestRateIndexValueDate(AA36,R36)</f>
        <v>42627</v>
      </c>
      <c r="T36" s="106">
        <f>_xll.qlInterestRateIndexMaturity(AA36,S36)</f>
        <v>43173</v>
      </c>
      <c r="U36" s="97">
        <f>_xll.qlIndexFixing(AA36,R36,,_xll.ohTrigger(Trigger,Trigger1M,InterestRatesTrigger))</f>
        <v>-4.2819735302670608E-3</v>
      </c>
      <c r="V36" s="97" t="e">
        <f>_xll.qlQuoteValue(P36,_xll.ohTrigger(Trigger,Trigger1M,InterestRatesTrigger))</f>
        <v>#NUM!</v>
      </c>
      <c r="W36" s="97" t="b">
        <f t="shared" si="8"/>
        <v>0</v>
      </c>
      <c r="X36" s="132" t="e">
        <f t="shared" si="9"/>
        <v>#NUM!</v>
      </c>
      <c r="Y36" s="50" t="e">
        <f>ABS(X36/10000)&lt;=ABS('General Settings'!$D$25)</f>
        <v>#NUM!</v>
      </c>
      <c r="AA36" s="50" t="str">
        <f>_xll.qlSwapIndex(,,O36,SettlementDays,Currency,Calendar,FixedLegTenor,FixedLegBDC,FixedLegDayCounter,Index1M,DiscountingCurve,Permanent,Trigger,ObjectOverwrite)</f>
        <v>obj_0065a#0000</v>
      </c>
      <c r="AG36" s="50" t="str">
        <v>EUR11X1S_Quote</v>
      </c>
    </row>
    <row r="37" spans="13:64" x14ac:dyDescent="0.2">
      <c r="M37" s="94" t="s">
        <v>60</v>
      </c>
      <c r="N37" s="94"/>
      <c r="O37" s="94" t="s">
        <v>77</v>
      </c>
      <c r="P37" s="94" t="str">
        <f t="shared" si="10"/>
        <v>EURAB1E21M_Quote</v>
      </c>
      <c r="Q37" s="170"/>
      <c r="R37" s="106">
        <f t="shared" si="7"/>
        <v>42625</v>
      </c>
      <c r="S37" s="106">
        <f>_xll.qlInterestRateIndexValueDate(AA37,R37)</f>
        <v>42627</v>
      </c>
      <c r="T37" s="106">
        <f>_xll.qlInterestRateIndexMaturity(AA37,S37)</f>
        <v>43265</v>
      </c>
      <c r="U37" s="97">
        <f>_xll.qlIndexFixing(AA37,R37,,_xll.ohTrigger(Trigger,Trigger1M,InterestRatesTrigger))</f>
        <v>-4.3508739606756752E-3</v>
      </c>
      <c r="V37" s="97" t="e">
        <f>_xll.qlQuoteValue(P37,_xll.ohTrigger(Trigger,Trigger1M,InterestRatesTrigger))</f>
        <v>#NUM!</v>
      </c>
      <c r="W37" s="97" t="b">
        <f t="shared" si="8"/>
        <v>0</v>
      </c>
      <c r="X37" s="132" t="e">
        <f t="shared" si="9"/>
        <v>#NUM!</v>
      </c>
      <c r="Y37" s="50" t="e">
        <f>ABS(X37/10000)&lt;=ABS('General Settings'!$D$25)</f>
        <v>#NUM!</v>
      </c>
      <c r="AA37" s="50" t="str">
        <f>_xll.qlSwapIndex(,,O37,SettlementDays,Currency,Calendar,FixedLegTenor,FixedLegBDC,FixedLegDayCounter,Index1M,DiscountingCurve,Permanent,Trigger,ObjectOverwrite)</f>
        <v>obj_00671#0000</v>
      </c>
      <c r="AG37" s="50" t="str">
        <v>EUR12X1S_Quote</v>
      </c>
    </row>
    <row r="38" spans="13:64" x14ac:dyDescent="0.2">
      <c r="M38" s="94" t="s">
        <v>60</v>
      </c>
      <c r="N38" s="94"/>
      <c r="O38" s="94" t="s">
        <v>78</v>
      </c>
      <c r="P38" s="94" t="str">
        <f t="shared" si="10"/>
        <v>EURAB1E2Y_Quote</v>
      </c>
      <c r="Q38" s="170"/>
      <c r="R38" s="106">
        <f t="shared" si="7"/>
        <v>42625</v>
      </c>
      <c r="S38" s="106">
        <f>_xll.qlInterestRateIndexValueDate(AA38,R38)</f>
        <v>42627</v>
      </c>
      <c r="T38" s="106">
        <f>_xll.qlInterestRateIndexMaturity(AA38,S38)</f>
        <v>43357</v>
      </c>
      <c r="U38" s="97">
        <f>_xll.qlIndexFixing(AA38,R38,,_xll.ohTrigger(Trigger,Trigger1M,InterestRatesTrigger))</f>
        <v>-4.4000000009695485E-3</v>
      </c>
      <c r="V38" s="97">
        <f>_xll.qlQuoteValue(P38,_xll.ohTrigger(Trigger,Trigger1M,InterestRatesTrigger))</f>
        <v>-4.4000000000000003E-3</v>
      </c>
      <c r="W38" s="97" t="b">
        <f t="shared" si="8"/>
        <v>1</v>
      </c>
      <c r="X38" s="132">
        <f t="shared" si="9"/>
        <v>-9.6954822642603133E-9</v>
      </c>
      <c r="Y38" s="50" t="b">
        <f>ABS(X38/10000)&lt;=ABS('General Settings'!$D$25)</f>
        <v>1</v>
      </c>
      <c r="AA38" s="50" t="str">
        <f>_xll.qlSwapIndex(,,O38,SettlementDays,Currency,Calendar,FixedLegTenor,FixedLegBDC,FixedLegDayCounter,Index1M,DiscountingCurve,Permanent,Trigger,ObjectOverwrite)</f>
        <v>obj_0071a#0000</v>
      </c>
      <c r="AG38" s="50" t="str">
        <v>EURAB1E2Y_Quote</v>
      </c>
    </row>
    <row r="39" spans="13:64" x14ac:dyDescent="0.2">
      <c r="M39" s="94" t="s">
        <v>60</v>
      </c>
      <c r="N39" s="94"/>
      <c r="O39" s="94" t="s">
        <v>79</v>
      </c>
      <c r="P39" s="94" t="str">
        <f t="shared" si="10"/>
        <v>EURAB1E3Y_Quote</v>
      </c>
      <c r="Q39" s="170"/>
      <c r="R39" s="106">
        <f t="shared" si="7"/>
        <v>42625</v>
      </c>
      <c r="S39" s="106">
        <f>_xll.qlInterestRateIndexValueDate(AA39,R39)</f>
        <v>42627</v>
      </c>
      <c r="T39" s="106">
        <f>_xll.qlInterestRateIndexMaturity(AA39,S39)</f>
        <v>43724</v>
      </c>
      <c r="U39" s="97">
        <f>_xll.qlIndexFixing(AA39,R39,,_xll.ohTrigger(Trigger,Trigger1M,InterestRatesTrigger))</f>
        <v>-4.3899999992956205E-3</v>
      </c>
      <c r="V39" s="97">
        <f>_xll.qlQuoteValue(P39,_xll.ohTrigger(Trigger,Trigger1M,InterestRatesTrigger))</f>
        <v>-4.3900000000000007E-3</v>
      </c>
      <c r="W39" s="97" t="b">
        <f t="shared" si="8"/>
        <v>1</v>
      </c>
      <c r="X39" s="132">
        <f t="shared" si="9"/>
        <v>7.0438013061169258E-9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_xll.qlSwapIndex(,,O39,SettlementDays,Currency,Calendar,FixedLegTenor,FixedLegBDC,FixedLegDayCounter,Index1M,DiscountingCurve,Permanent,Trigger,ObjectOverwrite)</f>
        <v>obj_00778#0000</v>
      </c>
      <c r="AG39" s="50" t="str">
        <v>EURAB1E3Y_Quote</v>
      </c>
    </row>
    <row r="40" spans="13:64" x14ac:dyDescent="0.2">
      <c r="M40" s="94" t="s">
        <v>60</v>
      </c>
      <c r="N40" s="94"/>
      <c r="O40" s="94" t="s">
        <v>80</v>
      </c>
      <c r="P40" s="94" t="str">
        <f t="shared" si="10"/>
        <v>EURAB1E4Y_Quote</v>
      </c>
      <c r="Q40" s="170"/>
      <c r="R40" s="106">
        <f t="shared" si="7"/>
        <v>42625</v>
      </c>
      <c r="S40" s="106">
        <f>_xll.qlInterestRateIndexValueDate(AA40,R40)</f>
        <v>42627</v>
      </c>
      <c r="T40" s="106">
        <f>_xll.qlInterestRateIndexMaturity(AA40,S40)</f>
        <v>44088</v>
      </c>
      <c r="U40" s="97">
        <f>_xll.qlIndexFixing(AA40,R40,,_xll.ohTrigger(Trigger,Trigger1M,InterestRatesTrigger))</f>
        <v>-4.1699999999882014E-3</v>
      </c>
      <c r="V40" s="97">
        <f>_xll.qlQuoteValue(P40,_xll.ohTrigger(Trigger,Trigger1M,InterestRatesTrigger))</f>
        <v>-4.1700000000000001E-3</v>
      </c>
      <c r="W40" s="97" t="b">
        <f t="shared" si="8"/>
        <v>1</v>
      </c>
      <c r="X40" s="132">
        <f t="shared" si="9"/>
        <v>1.1798721721856253E-10</v>
      </c>
      <c r="Y40" s="50" t="b">
        <f>ABS(X40/10000)&lt;=ABS('General Settings'!$D$25)</f>
        <v>1</v>
      </c>
      <c r="AA40" s="50" t="str">
        <f>_xll.qlSwapIndex(,,O40,SettlementDays,Currency,Calendar,FixedLegTenor,FixedLegBDC,FixedLegDayCounter,Index1M,DiscountingCurve,Permanent,Trigger,ObjectOverwrite)</f>
        <v>obj_00739#0000</v>
      </c>
      <c r="AG40" s="50" t="str">
        <v>EURAB1E4Y_Quote</v>
      </c>
    </row>
    <row r="41" spans="13:64" x14ac:dyDescent="0.2">
      <c r="M41" s="94" t="s">
        <v>60</v>
      </c>
      <c r="N41" s="94"/>
      <c r="O41" s="94" t="s">
        <v>81</v>
      </c>
      <c r="P41" s="94" t="str">
        <f t="shared" si="10"/>
        <v>EURAB1E5Y_Quote</v>
      </c>
      <c r="Q41" s="170"/>
      <c r="R41" s="106">
        <f t="shared" si="7"/>
        <v>42625</v>
      </c>
      <c r="S41" s="106">
        <f>_xll.qlInterestRateIndexValueDate(AA41,R41)</f>
        <v>42627</v>
      </c>
      <c r="T41" s="106">
        <f>_xll.qlInterestRateIndexMaturity(AA41,S41)</f>
        <v>44453</v>
      </c>
      <c r="U41" s="97">
        <f>_xll.qlIndexFixing(AA41,R41,,_xll.ohTrigger(Trigger,Trigger1M,InterestRatesTrigger))</f>
        <v>-3.690000000021607E-3</v>
      </c>
      <c r="V41" s="97">
        <f>_xll.qlQuoteValue(P41,_xll.ohTrigger(Trigger,Trigger1M,InterestRatesTrigger))</f>
        <v>-3.6900000000000001E-3</v>
      </c>
      <c r="W41" s="97" t="b">
        <f t="shared" si="8"/>
        <v>1</v>
      </c>
      <c r="X41" s="132">
        <f t="shared" si="9"/>
        <v>-2.1606848255029121E-10</v>
      </c>
      <c r="Y41" s="50" t="b">
        <f>ABS(X41/10000)&lt;=ABS('General Settings'!$D$25)</f>
        <v>1</v>
      </c>
      <c r="AA41" s="50" t="str">
        <f>_xll.qlSwapIndex(,,O41,SettlementDays,Currency,Calendar,FixedLegTenor,FixedLegBDC,FixedLegDayCounter,Index1M,DiscountingCurve,Permanent,Trigger,ObjectOverwrite)</f>
        <v>obj_006c6#0000</v>
      </c>
      <c r="AG41" s="50" t="str">
        <v>EURAB1E5Y_Quote</v>
      </c>
    </row>
    <row r="42" spans="13:64" x14ac:dyDescent="0.2">
      <c r="M42" s="94" t="s">
        <v>60</v>
      </c>
      <c r="N42" s="94"/>
      <c r="O42" s="94" t="s">
        <v>82</v>
      </c>
      <c r="P42" s="94" t="str">
        <f t="shared" si="10"/>
        <v>EURAB1E6Y_Quote</v>
      </c>
      <c r="Q42" s="170"/>
      <c r="R42" s="106">
        <f t="shared" si="7"/>
        <v>42625</v>
      </c>
      <c r="S42" s="106">
        <f>_xll.qlInterestRateIndexValueDate(AA42,R42)</f>
        <v>42627</v>
      </c>
      <c r="T42" s="106">
        <f>_xll.qlInterestRateIndexMaturity(AA42,S42)</f>
        <v>44818</v>
      </c>
      <c r="U42" s="97">
        <f>_xll.qlIndexFixing(AA42,R42,,_xll.ohTrigger(Trigger,Trigger1M,InterestRatesTrigger))</f>
        <v>-2.9600000000653444E-3</v>
      </c>
      <c r="V42" s="97">
        <f>_xll.qlQuoteValue(P42,_xll.ohTrigger(Trigger,Trigger1M,InterestRatesTrigger))</f>
        <v>-2.9600000000000004E-3</v>
      </c>
      <c r="W42" s="97" t="b">
        <f t="shared" si="8"/>
        <v>1</v>
      </c>
      <c r="X42" s="132">
        <f t="shared" si="9"/>
        <v>-6.5343997573963364E-10</v>
      </c>
      <c r="Y42" s="50" t="b">
        <f>ABS(X42/10000)&lt;=ABS('General Settings'!$D$25)</f>
        <v>1</v>
      </c>
      <c r="AA42" s="50" t="str">
        <f>_xll.qlSwapIndex(,,O42,SettlementDays,Currency,Calendar,FixedLegTenor,FixedLegBDC,FixedLegDayCounter,Index1M,DiscountingCurve,Permanent,Trigger,ObjectOverwrite)</f>
        <v>obj_00711#0000</v>
      </c>
      <c r="AG42" s="50" t="str">
        <v>EURAB1E6Y_Quote</v>
      </c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</row>
    <row r="43" spans="13:64" x14ac:dyDescent="0.2">
      <c r="M43" s="94" t="s">
        <v>60</v>
      </c>
      <c r="N43" s="94"/>
      <c r="O43" s="94" t="s">
        <v>83</v>
      </c>
      <c r="P43" s="94" t="str">
        <f t="shared" si="10"/>
        <v>EURAB1E7Y_Quote</v>
      </c>
      <c r="Q43" s="170"/>
      <c r="R43" s="106">
        <f t="shared" si="7"/>
        <v>42625</v>
      </c>
      <c r="S43" s="106">
        <f>_xll.qlInterestRateIndexValueDate(AA43,R43)</f>
        <v>42627</v>
      </c>
      <c r="T43" s="106">
        <f>_xll.qlInterestRateIndexMaturity(AA43,S43)</f>
        <v>45183</v>
      </c>
      <c r="U43" s="97">
        <f>_xll.qlIndexFixing(AA43,R43,,_xll.ohTrigger(Trigger,Trigger1M,InterestRatesTrigger))</f>
        <v>-2.0299999991808008E-3</v>
      </c>
      <c r="V43" s="97">
        <f>_xll.qlQuoteValue(P43,_xll.ohTrigger(Trigger,Trigger1M,InterestRatesTrigger))</f>
        <v>-2.0300000000000001E-3</v>
      </c>
      <c r="W43" s="97" t="b">
        <f t="shared" si="8"/>
        <v>1</v>
      </c>
      <c r="X43" s="132">
        <f t="shared" si="9"/>
        <v>8.1919930908225247E-9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_xll.qlSwapIndex(,,O43,SettlementDays,Currency,Calendar,FixedLegTenor,FixedLegBDC,FixedLegDayCounter,Index1M,DiscountingCurve,Permanent,Trigger,ObjectOverwrite)</f>
        <v>obj_00776#0000</v>
      </c>
      <c r="AG43" s="50" t="str">
        <v>EURAB1E7Y_Quote</v>
      </c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</row>
    <row r="44" spans="13:64" x14ac:dyDescent="0.2">
      <c r="M44" s="94" t="s">
        <v>60</v>
      </c>
      <c r="N44" s="94"/>
      <c r="O44" s="94" t="s">
        <v>84</v>
      </c>
      <c r="P44" s="94" t="str">
        <f t="shared" si="10"/>
        <v>EURAB1E8Y_Quote</v>
      </c>
      <c r="Q44" s="170"/>
      <c r="R44" s="106">
        <f t="shared" si="7"/>
        <v>42625</v>
      </c>
      <c r="S44" s="106">
        <f>_xll.qlInterestRateIndexValueDate(AA44,R44)</f>
        <v>42627</v>
      </c>
      <c r="T44" s="106">
        <f>_xll.qlInterestRateIndexMaturity(AA44,S44)</f>
        <v>45551</v>
      </c>
      <c r="U44" s="97">
        <f>_xll.qlIndexFixing(AA44,R44,,_xll.ohTrigger(Trigger,Trigger1M,InterestRatesTrigger))</f>
        <v>-9.799999999944495E-4</v>
      </c>
      <c r="V44" s="97">
        <f>_xll.qlQuoteValue(P44,_xll.ohTrigger(Trigger,Trigger1M,InterestRatesTrigger))</f>
        <v>-9.7999999999999997E-4</v>
      </c>
      <c r="W44" s="97" t="b">
        <f t="shared" si="8"/>
        <v>1</v>
      </c>
      <c r="X44" s="132">
        <f t="shared" si="9"/>
        <v>5.5504646018222914E-11</v>
      </c>
      <c r="Y44" s="50" t="b">
        <f>ABS(X44/10000)&lt;=ABS('General Settings'!$D$25)</f>
        <v>1</v>
      </c>
      <c r="AA44" s="50" t="str">
        <f>_xll.qlSwapIndex(,,O44,SettlementDays,Currency,Calendar,FixedLegTenor,FixedLegBDC,FixedLegDayCounter,Index1M,DiscountingCurve,Permanent,Trigger,ObjectOverwrite)</f>
        <v>obj_00695#0000</v>
      </c>
      <c r="AG44" s="50" t="str">
        <v>EURAB1E8Y_Quote</v>
      </c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</row>
    <row r="45" spans="13:64" x14ac:dyDescent="0.2">
      <c r="M45" s="94" t="s">
        <v>60</v>
      </c>
      <c r="N45" s="94"/>
      <c r="O45" s="94" t="s">
        <v>85</v>
      </c>
      <c r="P45" s="94" t="str">
        <f t="shared" si="10"/>
        <v>EURAB1E9Y_Quote</v>
      </c>
      <c r="Q45" s="170"/>
      <c r="R45" s="106">
        <f t="shared" si="7"/>
        <v>42625</v>
      </c>
      <c r="S45" s="106">
        <f>_xll.qlInterestRateIndexValueDate(AA45,R45)</f>
        <v>42627</v>
      </c>
      <c r="T45" s="106">
        <f>_xll.qlInterestRateIndexMaturity(AA45,S45)</f>
        <v>45915</v>
      </c>
      <c r="U45" s="97">
        <f>_xll.qlIndexFixing(AA45,R45,,_xll.ohTrigger(Trigger,Trigger1M,InterestRatesTrigger))</f>
        <v>9.9999999471457341E-5</v>
      </c>
      <c r="V45" s="97">
        <f>_xll.qlQuoteValue(P45,_xll.ohTrigger(Trigger,Trigger1M,InterestRatesTrigger))</f>
        <v>9.9999999999999991E-5</v>
      </c>
      <c r="W45" s="97" t="b">
        <f t="shared" si="8"/>
        <v>1</v>
      </c>
      <c r="X45" s="132">
        <f t="shared" si="9"/>
        <v>-5.2854265018484337E-9</v>
      </c>
      <c r="Y45" s="50" t="b">
        <f>ABS(X45/10000)&lt;=ABS('General Settings'!$D$25)</f>
        <v>1</v>
      </c>
      <c r="AA45" s="50" t="str">
        <f>_xll.qlSwapIndex(,,O45,SettlementDays,Currency,Calendar,FixedLegTenor,FixedLegBDC,FixedLegDayCounter,Index1M,DiscountingCurve,Permanent,Trigger,ObjectOverwrite)</f>
        <v>obj_006c8#0000</v>
      </c>
      <c r="AG45" s="50" t="str">
        <v>EURAB1E9Y_Quote</v>
      </c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</row>
    <row r="46" spans="13:64" x14ac:dyDescent="0.2">
      <c r="M46" s="94" t="s">
        <v>60</v>
      </c>
      <c r="N46" s="94"/>
      <c r="O46" s="94" t="s">
        <v>86</v>
      </c>
      <c r="P46" s="94" t="str">
        <f t="shared" si="10"/>
        <v>EURAB1E10Y_Quote</v>
      </c>
      <c r="Q46" s="170"/>
      <c r="R46" s="106">
        <f t="shared" si="7"/>
        <v>42625</v>
      </c>
      <c r="S46" s="106">
        <f>_xll.qlInterestRateIndexValueDate(AA46,R46)</f>
        <v>42627</v>
      </c>
      <c r="T46" s="106">
        <f>_xll.qlInterestRateIndexMaturity(AA46,S46)</f>
        <v>46279</v>
      </c>
      <c r="U46" s="97">
        <f>_xll.qlIndexFixing(AA46,R46,,_xll.ohTrigger(Trigger,Trigger1M,InterestRatesTrigger))</f>
        <v>1.1500000000049719E-3</v>
      </c>
      <c r="V46" s="97">
        <f>_xll.qlQuoteValue(P46,_xll.ohTrigger(Trigger,Trigger1M,InterestRatesTrigger))</f>
        <v>1.15E-3</v>
      </c>
      <c r="W46" s="97" t="b">
        <f t="shared" si="8"/>
        <v>1</v>
      </c>
      <c r="X46" s="132">
        <f t="shared" si="9"/>
        <v>4.9719343225840262E-11</v>
      </c>
      <c r="Y46" s="50" t="b">
        <f>ABS(X46/10000)&lt;=ABS('General Settings'!$D$25)</f>
        <v>1</v>
      </c>
      <c r="AA46" s="50" t="str">
        <f>_xll.qlSwapIndex(,,O46,SettlementDays,Currency,Calendar,FixedLegTenor,FixedLegBDC,FixedLegDayCounter,Index1M,DiscountingCurve,Permanent,Trigger,ObjectOverwrite)</f>
        <v>obj_00741#0000</v>
      </c>
      <c r="AG46" s="50" t="str">
        <v>EURAB1E10Y_Quote</v>
      </c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</row>
    <row r="47" spans="13:64" x14ac:dyDescent="0.2">
      <c r="M47" s="94" t="s">
        <v>60</v>
      </c>
      <c r="N47" s="94"/>
      <c r="O47" s="94" t="s">
        <v>112</v>
      </c>
      <c r="P47" s="94" t="str">
        <f t="shared" si="10"/>
        <v>EURAB1E11Y_Quote</v>
      </c>
      <c r="Q47" s="170"/>
      <c r="R47" s="106">
        <f t="shared" si="7"/>
        <v>42625</v>
      </c>
      <c r="S47" s="106">
        <f>_xll.qlInterestRateIndexValueDate(AA47,R47)</f>
        <v>42627</v>
      </c>
      <c r="T47" s="106">
        <f>_xll.qlInterestRateIndexMaturity(AA47,S47)</f>
        <v>46644</v>
      </c>
      <c r="U47" s="97">
        <f>_xll.qlIndexFixing(AA47,R47,,_xll.ohTrigger(Trigger,Trigger1M,InterestRatesTrigger))</f>
        <v>2.1019938776159082E-3</v>
      </c>
      <c r="V47" s="97">
        <f>_xll.qlQuoteValue(P47,_xll.ohTrigger(Trigger,Trigger1M,InterestRatesTrigger))</f>
        <v>2.0900000000000003E-3</v>
      </c>
      <c r="W47" s="97" t="b">
        <f t="shared" si="8"/>
        <v>1</v>
      </c>
      <c r="X47" s="132">
        <f t="shared" si="9"/>
        <v>0.1199387761590797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_xll.qlSwapIndex(,,O47,SettlementDays,Currency,Calendar,FixedLegTenor,FixedLegBDC,FixedLegDayCounter,Index1M,DiscountingCurve,Permanent,Trigger,ObjectOverwrite)</f>
        <v>obj_00719#0000</v>
      </c>
      <c r="AG47" s="50" t="str">
        <v>EURAB1E12Y_Quote</v>
      </c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</row>
    <row r="48" spans="13:64" x14ac:dyDescent="0.2">
      <c r="M48" s="94" t="s">
        <v>60</v>
      </c>
      <c r="N48" s="94"/>
      <c r="O48" s="94" t="s">
        <v>87</v>
      </c>
      <c r="P48" s="94" t="str">
        <f t="shared" si="10"/>
        <v>EURAB1E12Y_Quote</v>
      </c>
      <c r="Q48" s="170"/>
      <c r="R48" s="106">
        <f t="shared" si="7"/>
        <v>42625</v>
      </c>
      <c r="S48" s="106">
        <f>_xll.qlInterestRateIndexValueDate(AA48,R48)</f>
        <v>42627</v>
      </c>
      <c r="T48" s="106">
        <f>_xll.qlInterestRateIndexMaturity(AA48,S48)</f>
        <v>47010</v>
      </c>
      <c r="U48" s="97">
        <f>_xll.qlIndexFixing(AA48,R48,,_xll.ohTrigger(Trigger,Trigger1M,InterestRatesTrigger))</f>
        <v>2.949999999997462E-3</v>
      </c>
      <c r="V48" s="97">
        <f>_xll.qlQuoteValue(P48,_xll.ohTrigger(Trigger,Trigger1M,InterestRatesTrigger))</f>
        <v>2.9500000000000004E-3</v>
      </c>
      <c r="W48" s="97" t="b">
        <f t="shared" si="8"/>
        <v>1</v>
      </c>
      <c r="X48" s="132">
        <f t="shared" si="9"/>
        <v>-2.538334126223063E-11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_xll.qlSwapIndex(,,O48,SettlementDays,Currency,Calendar,FixedLegTenor,FixedLegBDC,FixedLegDayCounter,Index1M,DiscountingCurve,Permanent,Trigger,ObjectOverwrite)</f>
        <v>obj_0078c#0000</v>
      </c>
      <c r="AG48" s="50" t="str">
        <v>EURAB1E15Y_Quote</v>
      </c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</row>
    <row r="49" spans="13:65" x14ac:dyDescent="0.2">
      <c r="M49" s="94" t="s">
        <v>60</v>
      </c>
      <c r="N49" s="94"/>
      <c r="O49" s="94" t="s">
        <v>113</v>
      </c>
      <c r="P49" s="94" t="str">
        <f t="shared" si="10"/>
        <v>EURAB1E13Y_Quote</v>
      </c>
      <c r="Q49" s="170"/>
      <c r="R49" s="106">
        <f t="shared" si="7"/>
        <v>42625</v>
      </c>
      <c r="S49" s="106">
        <f>_xll.qlInterestRateIndexValueDate(AA49,R49)</f>
        <v>42627</v>
      </c>
      <c r="T49" s="106">
        <f>_xll.qlInterestRateIndexMaturity(AA49,S49)</f>
        <v>47375</v>
      </c>
      <c r="U49" s="97">
        <f>_xll.qlIndexFixing(AA49,R49,,_xll.ohTrigger(Trigger,Trigger1M,InterestRatesTrigger))</f>
        <v>3.6980656931640695E-3</v>
      </c>
      <c r="V49" s="97" t="e">
        <f>_xll.qlQuoteValue(P49,_xll.ohTrigger(Trigger,Trigger1M,InterestRatesTrigger))</f>
        <v>#NUM!</v>
      </c>
      <c r="W49" s="97" t="b">
        <f t="shared" si="8"/>
        <v>0</v>
      </c>
      <c r="X49" s="132" t="e">
        <f t="shared" si="9"/>
        <v>#NUM!</v>
      </c>
      <c r="Y49" s="50" t="e">
        <f>ABS(X49/10000)&lt;=ABS('General Settings'!$D$25)</f>
        <v>#NUM!</v>
      </c>
      <c r="AA49" s="50" t="str">
        <f>_xll.qlSwapIndex(,,O49,SettlementDays,Currency,Calendar,FixedLegTenor,FixedLegBDC,FixedLegDayCounter,Index1M,DiscountingCurve,Permanent,Trigger,ObjectOverwrite)</f>
        <v>obj_005eb#0000</v>
      </c>
      <c r="AG49" s="50" t="str">
        <v>EURAB1E20Y_Quote</v>
      </c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</row>
    <row r="50" spans="13:65" x14ac:dyDescent="0.2">
      <c r="M50" s="94" t="s">
        <v>60</v>
      </c>
      <c r="N50" s="94"/>
      <c r="O50" s="94" t="s">
        <v>114</v>
      </c>
      <c r="P50" s="94" t="str">
        <f t="shared" si="10"/>
        <v>EURAB1E14Y_Quote</v>
      </c>
      <c r="Q50" s="170"/>
      <c r="R50" s="106">
        <f t="shared" si="7"/>
        <v>42625</v>
      </c>
      <c r="S50" s="106">
        <f>_xll.qlInterestRateIndexValueDate(AA50,R50)</f>
        <v>42627</v>
      </c>
      <c r="T50" s="106">
        <f>_xll.qlInterestRateIndexMaturity(AA50,S50)</f>
        <v>47742</v>
      </c>
      <c r="U50" s="97">
        <f>_xll.qlIndexFixing(AA50,R50,,_xll.ohTrigger(Trigger,Trigger1M,InterestRatesTrigger))</f>
        <v>4.3566820029996749E-3</v>
      </c>
      <c r="V50" s="97" t="e">
        <f>_xll.qlQuoteValue(P50,_xll.ohTrigger(Trigger,Trigger1M,InterestRatesTrigger))</f>
        <v>#NUM!</v>
      </c>
      <c r="W50" s="97" t="b">
        <f t="shared" si="8"/>
        <v>0</v>
      </c>
      <c r="X50" s="132" t="e">
        <f t="shared" si="9"/>
        <v>#NUM!</v>
      </c>
      <c r="Y50" s="50" t="e">
        <f>ABS(X50/10000)&lt;=ABS('General Settings'!$D$25)</f>
        <v>#NUM!</v>
      </c>
      <c r="AA50" s="50" t="str">
        <f>_xll.qlSwapIndex(,,O50,SettlementDays,Currency,Calendar,FixedLegTenor,FixedLegBDC,FixedLegDayCounter,Index1M,DiscountingCurve,Permanent,Trigger,ObjectOverwrite)</f>
        <v>obj_006d6#0000</v>
      </c>
      <c r="AG50" s="50" t="str">
        <v>EURAB1E25Y_Quote</v>
      </c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</row>
    <row r="51" spans="13:65" x14ac:dyDescent="0.2">
      <c r="M51" s="94" t="s">
        <v>60</v>
      </c>
      <c r="N51" s="94"/>
      <c r="O51" s="94" t="s">
        <v>88</v>
      </c>
      <c r="P51" s="94" t="str">
        <f t="shared" si="10"/>
        <v>EURAB1E15Y_Quote</v>
      </c>
      <c r="Q51" s="170"/>
      <c r="R51" s="106">
        <f t="shared" si="7"/>
        <v>42625</v>
      </c>
      <c r="S51" s="106">
        <f>_xll.qlInterestRateIndexValueDate(AA51,R51)</f>
        <v>42627</v>
      </c>
      <c r="T51" s="106">
        <f>_xll.qlInterestRateIndexMaturity(AA51,S51)</f>
        <v>48106</v>
      </c>
      <c r="U51" s="97">
        <f>_xll.qlIndexFixing(AA51,R51,,_xll.ohTrigger(Trigger,Trigger1M,InterestRatesTrigger))</f>
        <v>4.9199999998423231E-3</v>
      </c>
      <c r="V51" s="97">
        <f>_xll.qlQuoteValue(P51,_xll.ohTrigger(Trigger,Trigger1M,InterestRatesTrigger))</f>
        <v>4.9199999999999999E-3</v>
      </c>
      <c r="W51" s="97" t="b">
        <f t="shared" si="8"/>
        <v>1</v>
      </c>
      <c r="X51" s="132">
        <f t="shared" si="9"/>
        <v>-1.5767682298717389E-9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_xll.qlSwapIndex(,,O51,SettlementDays,Currency,Calendar,FixedLegTenor,FixedLegBDC,FixedLegDayCounter,Index1M,DiscountingCurve,Permanent,Trigger,ObjectOverwrite)</f>
        <v>obj_0079f#0000</v>
      </c>
      <c r="AG51" s="50" t="str">
        <v>EURAB1E30Y_Quote</v>
      </c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</row>
    <row r="52" spans="13:65" x14ac:dyDescent="0.2">
      <c r="M52" s="94" t="s">
        <v>60</v>
      </c>
      <c r="N52" s="94"/>
      <c r="O52" s="94" t="s">
        <v>115</v>
      </c>
      <c r="P52" s="94" t="str">
        <f t="shared" si="10"/>
        <v>EURAB1E16Y_Quote</v>
      </c>
      <c r="Q52" s="170"/>
      <c r="R52" s="106">
        <f t="shared" si="7"/>
        <v>42625</v>
      </c>
      <c r="S52" s="106">
        <f>_xll.qlInterestRateIndexValueDate(AA52,R52)</f>
        <v>42627</v>
      </c>
      <c r="T52" s="106">
        <f>_xll.qlInterestRateIndexMaturity(AA52,S52)</f>
        <v>48471</v>
      </c>
      <c r="U52" s="97">
        <f>_xll.qlIndexFixing(AA52,R52,,_xll.ohTrigger(Trigger,Trigger1M,InterestRatesTrigger))</f>
        <v>5.3996907516086854E-3</v>
      </c>
      <c r="V52" s="97" t="e">
        <f>_xll.qlQuoteValue(P52,_xll.ohTrigger(Trigger,Trigger1M,InterestRatesTrigger))</f>
        <v>#NUM!</v>
      </c>
      <c r="W52" s="97" t="b">
        <f t="shared" si="8"/>
        <v>0</v>
      </c>
      <c r="X52" s="132" t="e">
        <f t="shared" si="9"/>
        <v>#NUM!</v>
      </c>
      <c r="Y52" s="50" t="e">
        <f>ABS(X52/10000)&lt;=ABS('General Settings'!$D$25)</f>
        <v>#NUM!</v>
      </c>
      <c r="AA52" s="50" t="str">
        <f>_xll.qlSwapIndex(,,O52,SettlementDays,Currency,Calendar,FixedLegTenor,FixedLegBDC,FixedLegDayCounter,Index1M,DiscountingCurve,Permanent,Trigger,ObjectOverwrite)</f>
        <v>obj_00722#0000</v>
      </c>
      <c r="AG52" s="50" t="str">
        <v>EURAB1E40Y_Quote</v>
      </c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</row>
    <row r="53" spans="13:65" x14ac:dyDescent="0.2">
      <c r="M53" s="94" t="s">
        <v>60</v>
      </c>
      <c r="N53" s="94"/>
      <c r="O53" s="94" t="s">
        <v>116</v>
      </c>
      <c r="P53" s="94" t="str">
        <f t="shared" si="10"/>
        <v>EURAB1E17Y_Quote</v>
      </c>
      <c r="Q53" s="170"/>
      <c r="R53" s="106">
        <f t="shared" si="7"/>
        <v>42625</v>
      </c>
      <c r="S53" s="106">
        <f>_xll.qlInterestRateIndexValueDate(AA53,R53)</f>
        <v>42627</v>
      </c>
      <c r="T53" s="106">
        <f>_xll.qlInterestRateIndexMaturity(AA53,S53)</f>
        <v>48836</v>
      </c>
      <c r="U53" s="97">
        <f>_xll.qlIndexFixing(AA53,R53,,_xll.ohTrigger(Trigger,Trigger1M,InterestRatesTrigger))</f>
        <v>5.8012778280733856E-3</v>
      </c>
      <c r="V53" s="97" t="e">
        <f>_xll.qlQuoteValue(P53,_xll.ohTrigger(Trigger,Trigger1M,InterestRatesTrigger))</f>
        <v>#NUM!</v>
      </c>
      <c r="W53" s="97" t="b">
        <f t="shared" si="8"/>
        <v>0</v>
      </c>
      <c r="X53" s="132" t="e">
        <f t="shared" si="9"/>
        <v>#NUM!</v>
      </c>
      <c r="Y53" s="50" t="e">
        <f>ABS(X53/10000)&lt;=ABS('General Settings'!$D$25)</f>
        <v>#NUM!</v>
      </c>
      <c r="AA53" s="50" t="str">
        <f>_xll.qlSwapIndex(,,O53,SettlementDays,Currency,Calendar,FixedLegTenor,FixedLegBDC,FixedLegDayCounter,Index1M,DiscountingCurve,Permanent,Trigger,ObjectOverwrite)</f>
        <v>obj_00620#0000</v>
      </c>
      <c r="AG53" s="50" t="str">
        <v>EURAB1E50Y_Quote</v>
      </c>
    </row>
    <row r="54" spans="13:65" x14ac:dyDescent="0.2">
      <c r="M54" s="94" t="s">
        <v>60</v>
      </c>
      <c r="N54" s="94"/>
      <c r="O54" s="94" t="s">
        <v>117</v>
      </c>
      <c r="P54" s="94" t="str">
        <f t="shared" si="10"/>
        <v>EURAB1E18Y_Quote</v>
      </c>
      <c r="Q54" s="170"/>
      <c r="R54" s="106">
        <f t="shared" si="7"/>
        <v>42625</v>
      </c>
      <c r="S54" s="106">
        <f>_xll.qlInterestRateIndexValueDate(AA54,R54)</f>
        <v>42627</v>
      </c>
      <c r="T54" s="106">
        <f>_xll.qlInterestRateIndexMaturity(AA54,S54)</f>
        <v>49201</v>
      </c>
      <c r="U54" s="97">
        <f>_xll.qlIndexFixing(AA54,R54,,_xll.ohTrigger(Trigger,Trigger1M,InterestRatesTrigger))</f>
        <v>6.1352547980949718E-3</v>
      </c>
      <c r="V54" s="97" t="e">
        <f>_xll.qlQuoteValue(P54,_xll.ohTrigger(Trigger,Trigger1M,InterestRatesTrigger))</f>
        <v>#NUM!</v>
      </c>
      <c r="W54" s="97" t="b">
        <f t="shared" si="8"/>
        <v>0</v>
      </c>
      <c r="X54" s="132" t="e">
        <f t="shared" si="9"/>
        <v>#NUM!</v>
      </c>
      <c r="Y54" s="50" t="e">
        <f>ABS(X54/10000)&lt;=ABS('General Settings'!$D$25)</f>
        <v>#NUM!</v>
      </c>
      <c r="AA54" s="50" t="str">
        <f>_xll.qlSwapIndex(,,O54,SettlementDays,Currency,Calendar,FixedLegTenor,FixedLegBDC,FixedLegDayCounter,Index1M,DiscountingCurve,Permanent,Trigger,ObjectOverwrite)</f>
        <v>obj_00688#0000</v>
      </c>
      <c r="AG54" s="50" t="str">
        <v>EURAB1E60Y_Quote</v>
      </c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</row>
    <row r="55" spans="13:65" x14ac:dyDescent="0.2">
      <c r="M55" s="94" t="s">
        <v>60</v>
      </c>
      <c r="N55" s="94"/>
      <c r="O55" s="94" t="s">
        <v>118</v>
      </c>
      <c r="P55" s="94" t="str">
        <f t="shared" si="10"/>
        <v>EURAB1E19Y_Quote</v>
      </c>
      <c r="Q55" s="170"/>
      <c r="R55" s="106">
        <f t="shared" si="7"/>
        <v>42625</v>
      </c>
      <c r="S55" s="106">
        <f>_xll.qlInterestRateIndexValueDate(AA55,R55)</f>
        <v>42627</v>
      </c>
      <c r="T55" s="106">
        <f>_xll.qlInterestRateIndexMaturity(AA55,S55)</f>
        <v>49566</v>
      </c>
      <c r="U55" s="97">
        <f>_xll.qlIndexFixing(AA55,R55,,_xll.ohTrigger(Trigger,Trigger1M,InterestRatesTrigger))</f>
        <v>6.4110846729098824E-3</v>
      </c>
      <c r="V55" s="97" t="e">
        <f>_xll.qlQuoteValue(P55,_xll.ohTrigger(Trigger,Trigger1M,InterestRatesTrigger))</f>
        <v>#NUM!</v>
      </c>
      <c r="W55" s="97" t="b">
        <f t="shared" si="8"/>
        <v>0</v>
      </c>
      <c r="X55" s="132" t="e">
        <f t="shared" si="9"/>
        <v>#NUM!</v>
      </c>
      <c r="Y55" s="50" t="e">
        <f>ABS(X55/10000)&lt;=ABS('General Settings'!$D$25)</f>
        <v>#NUM!</v>
      </c>
      <c r="AA55" s="50" t="str">
        <f>_xll.qlSwapIndex(,,O55,SettlementDays,Currency,Calendar,FixedLegTenor,FixedLegBDC,FixedLegDayCounter,Index1M,DiscountingCurve,Permanent,Trigger,ObjectOverwrite)</f>
        <v>obj_00745#0000</v>
      </c>
      <c r="AG55" s="50" t="str">
        <v/>
      </c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</row>
    <row r="56" spans="13:65" x14ac:dyDescent="0.2">
      <c r="M56" s="94" t="s">
        <v>60</v>
      </c>
      <c r="N56" s="94"/>
      <c r="O56" s="94" t="s">
        <v>89</v>
      </c>
      <c r="P56" s="94" t="str">
        <f t="shared" si="10"/>
        <v>EURAB1E20Y_Quote</v>
      </c>
      <c r="Q56" s="170"/>
      <c r="R56" s="106">
        <f t="shared" si="7"/>
        <v>42625</v>
      </c>
      <c r="S56" s="106">
        <f>_xll.qlInterestRateIndexValueDate(AA56,R56)</f>
        <v>42627</v>
      </c>
      <c r="T56" s="106">
        <f>_xll.qlInterestRateIndexMaturity(AA56,S56)</f>
        <v>49933</v>
      </c>
      <c r="U56" s="97">
        <f>_xll.qlIndexFixing(AA56,R56,,_xll.ohTrigger(Trigger,Trigger1M,InterestRatesTrigger))</f>
        <v>6.6399999999149067E-3</v>
      </c>
      <c r="V56" s="97">
        <f>_xll.qlQuoteValue(P56,_xll.ohTrigger(Trigger,Trigger1M,InterestRatesTrigger))</f>
        <v>6.6400000000000001E-3</v>
      </c>
      <c r="W56" s="97" t="b">
        <f t="shared" si="8"/>
        <v>1</v>
      </c>
      <c r="X56" s="132">
        <f t="shared" si="9"/>
        <v>-8.5093390667090318E-10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_xll.qlSwapIndex(,,O56,SettlementDays,Currency,Calendar,FixedLegTenor,FixedLegBDC,FixedLegDayCounter,Index1M,DiscountingCurve,Permanent,Trigger,ObjectOverwrite)</f>
        <v>obj_00735#0000</v>
      </c>
      <c r="AG56" s="50" t="str">
        <v/>
      </c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</row>
    <row r="57" spans="13:65" x14ac:dyDescent="0.2">
      <c r="M57" s="94" t="s">
        <v>60</v>
      </c>
      <c r="N57" s="94"/>
      <c r="O57" s="94" t="s">
        <v>119</v>
      </c>
      <c r="P57" s="94" t="str">
        <f t="shared" si="10"/>
        <v>EURAB1E21Y_Quote</v>
      </c>
      <c r="Q57" s="170"/>
      <c r="R57" s="106">
        <f t="shared" si="7"/>
        <v>42625</v>
      </c>
      <c r="S57" s="106">
        <f>_xll.qlInterestRateIndexValueDate(AA57,R57)</f>
        <v>42627</v>
      </c>
      <c r="T57" s="106">
        <f>_xll.qlInterestRateIndexMaturity(AA57,S57)</f>
        <v>50297</v>
      </c>
      <c r="U57" s="97">
        <f>_xll.qlIndexFixing(AA57,R57,,_xll.ohTrigger(Trigger,Trigger1M,InterestRatesTrigger))</f>
        <v>6.8259372696409708E-3</v>
      </c>
      <c r="V57" s="97" t="e">
        <f>_xll.qlQuoteValue(P57,_xll.ohTrigger(Trigger,Trigger1M,InterestRatesTrigger))</f>
        <v>#NUM!</v>
      </c>
      <c r="W57" s="97" t="b">
        <f t="shared" si="8"/>
        <v>0</v>
      </c>
      <c r="X57" s="132" t="e">
        <f t="shared" si="9"/>
        <v>#NUM!</v>
      </c>
      <c r="Y57" s="50" t="e">
        <f>ABS(X57/10000)&lt;=ABS('General Settings'!$D$25)</f>
        <v>#NUM!</v>
      </c>
      <c r="AA57" s="50" t="str">
        <f>_xll.qlSwapIndex(,,O57,SettlementDays,Currency,Calendar,FixedLegTenor,FixedLegBDC,FixedLegDayCounter,Index1M,DiscountingCurve,Permanent,Trigger,ObjectOverwrite)</f>
        <v>obj_0065d#0000</v>
      </c>
      <c r="AG57" s="50" t="str">
        <v/>
      </c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</row>
    <row r="58" spans="13:65" x14ac:dyDescent="0.2">
      <c r="M58" s="94" t="s">
        <v>60</v>
      </c>
      <c r="N58" s="94"/>
      <c r="O58" s="94" t="s">
        <v>120</v>
      </c>
      <c r="P58" s="94" t="str">
        <f t="shared" si="10"/>
        <v>EURAB1E22Y_Quote</v>
      </c>
      <c r="Q58" s="170"/>
      <c r="R58" s="106">
        <f t="shared" si="7"/>
        <v>42625</v>
      </c>
      <c r="S58" s="106">
        <f>_xll.qlInterestRateIndexValueDate(AA58,R58)</f>
        <v>42627</v>
      </c>
      <c r="T58" s="106">
        <f>_xll.qlInterestRateIndexMaturity(AA58,S58)</f>
        <v>50662</v>
      </c>
      <c r="U58" s="97">
        <f>_xll.qlIndexFixing(AA58,R58,,_xll.ohTrigger(Trigger,Trigger1M,InterestRatesTrigger))</f>
        <v>6.9786839547563966E-3</v>
      </c>
      <c r="V58" s="97" t="e">
        <f>_xll.qlQuoteValue(P58,_xll.ohTrigger(Trigger,Trigger1M,InterestRatesTrigger))</f>
        <v>#NUM!</v>
      </c>
      <c r="W58" s="97" t="b">
        <f t="shared" si="8"/>
        <v>0</v>
      </c>
      <c r="X58" s="132" t="e">
        <f t="shared" si="9"/>
        <v>#NUM!</v>
      </c>
      <c r="Y58" s="50" t="e">
        <f>ABS(X58/10000)&lt;=ABS('General Settings'!$D$25)</f>
        <v>#NUM!</v>
      </c>
      <c r="AA58" s="50" t="str">
        <f>_xll.qlSwapIndex(,,O58,SettlementDays,Currency,Calendar,FixedLegTenor,FixedLegBDC,FixedLegDayCounter,Index1M,DiscountingCurve,Permanent,Trigger,ObjectOverwrite)</f>
        <v>obj_00734#0000</v>
      </c>
      <c r="AG58" s="50" t="str">
        <v/>
      </c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</row>
    <row r="59" spans="13:65" x14ac:dyDescent="0.2">
      <c r="M59" s="94" t="s">
        <v>60</v>
      </c>
      <c r="N59" s="94"/>
      <c r="O59" s="94" t="s">
        <v>121</v>
      </c>
      <c r="P59" s="94" t="str">
        <f t="shared" si="10"/>
        <v>EURAB1E23Y_Quote</v>
      </c>
      <c r="Q59" s="170"/>
      <c r="R59" s="106">
        <f t="shared" si="7"/>
        <v>42625</v>
      </c>
      <c r="S59" s="106">
        <f>_xll.qlInterestRateIndexValueDate(AA59,R59)</f>
        <v>42627</v>
      </c>
      <c r="T59" s="106">
        <f>_xll.qlInterestRateIndexMaturity(AA59,S59)</f>
        <v>51027</v>
      </c>
      <c r="U59" s="97">
        <f>_xll.qlIndexFixing(AA59,R59,,_xll.ohTrigger(Trigger,Trigger1M,InterestRatesTrigger))</f>
        <v>7.1031325779360313E-3</v>
      </c>
      <c r="V59" s="97" t="e">
        <f>_xll.qlQuoteValue(P59,_xll.ohTrigger(Trigger,Trigger1M,InterestRatesTrigger))</f>
        <v>#NUM!</v>
      </c>
      <c r="W59" s="97" t="b">
        <f t="shared" si="8"/>
        <v>0</v>
      </c>
      <c r="X59" s="132" t="e">
        <f t="shared" si="9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_xll.qlSwapIndex(,,O59,SettlementDays,Currency,Calendar,FixedLegTenor,FixedLegBDC,FixedLegDayCounter,Index1M,DiscountingCurve,Permanent,Trigger,ObjectOverwrite)</f>
        <v>obj_007a2#0000</v>
      </c>
      <c r="AG59" s="50" t="str">
        <v/>
      </c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</row>
    <row r="60" spans="13:65" x14ac:dyDescent="0.2">
      <c r="M60" s="94" t="s">
        <v>60</v>
      </c>
      <c r="N60" s="94"/>
      <c r="O60" s="94" t="s">
        <v>122</v>
      </c>
      <c r="P60" s="94" t="str">
        <f t="shared" si="10"/>
        <v>EURAB1E24Y_Quote</v>
      </c>
      <c r="Q60" s="170"/>
      <c r="R60" s="106">
        <f t="shared" si="7"/>
        <v>42625</v>
      </c>
      <c r="S60" s="106">
        <f>_xll.qlInterestRateIndexValueDate(AA60,R60)</f>
        <v>42627</v>
      </c>
      <c r="T60" s="106">
        <f>_xll.qlInterestRateIndexMaturity(AA60,S60)</f>
        <v>51393</v>
      </c>
      <c r="U60" s="97">
        <f>_xll.qlIndexFixing(AA60,R60,,_xll.ohTrigger(Trigger,Trigger1M,InterestRatesTrigger))</f>
        <v>7.2056617863777393E-3</v>
      </c>
      <c r="V60" s="97" t="e">
        <f>_xll.qlQuoteValue(P60,_xll.ohTrigger(Trigger,Trigger1M,InterestRatesTrigger))</f>
        <v>#NUM!</v>
      </c>
      <c r="W60" s="97" t="b">
        <f t="shared" si="8"/>
        <v>0</v>
      </c>
      <c r="X60" s="132" t="e">
        <f t="shared" si="9"/>
        <v>#NUM!</v>
      </c>
      <c r="Y60" s="50" t="e">
        <f>ABS(X60/10000)&lt;=ABS('General Settings'!$D$25)</f>
        <v>#NUM!</v>
      </c>
      <c r="AA60" s="50" t="str">
        <f>_xll.qlSwapIndex(,,O60,SettlementDays,Currency,Calendar,FixedLegTenor,FixedLegBDC,FixedLegDayCounter,Index1M,DiscountingCurve,Permanent,Trigger,ObjectOverwrite)</f>
        <v>obj_0073c#0000</v>
      </c>
      <c r="AG60" s="50" t="str">
        <v/>
      </c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</row>
    <row r="61" spans="13:65" x14ac:dyDescent="0.2">
      <c r="M61" s="94" t="s">
        <v>60</v>
      </c>
      <c r="N61" s="94"/>
      <c r="O61" s="94" t="s">
        <v>90</v>
      </c>
      <c r="P61" s="94" t="str">
        <f t="shared" si="10"/>
        <v>EURAB1E25Y_Quote</v>
      </c>
      <c r="Q61" s="170"/>
      <c r="R61" s="106">
        <f t="shared" si="7"/>
        <v>42625</v>
      </c>
      <c r="S61" s="106">
        <f>_xll.qlInterestRateIndexValueDate(AA61,R61)</f>
        <v>42627</v>
      </c>
      <c r="T61" s="106">
        <f>_xll.qlInterestRateIndexMaturity(AA61,S61)</f>
        <v>51760</v>
      </c>
      <c r="U61" s="97">
        <f>_xll.qlIndexFixing(AA61,R61,,_xll.ohTrigger(Trigger,Trigger1M,InterestRatesTrigger))</f>
        <v>7.289999999960258E-3</v>
      </c>
      <c r="V61" s="97">
        <f>_xll.qlQuoteValue(P61,_xll.ohTrigger(Trigger,Trigger1M,InterestRatesTrigger))</f>
        <v>7.2900000000000013E-3</v>
      </c>
      <c r="W61" s="97" t="b">
        <f t="shared" si="8"/>
        <v>1</v>
      </c>
      <c r="X61" s="132">
        <f t="shared" si="9"/>
        <v>-3.9743382196366639E-10</v>
      </c>
      <c r="Y61" s="50" t="b">
        <f>ABS(X61/10000)&lt;=ABS('General Settings'!$D$25)</f>
        <v>1</v>
      </c>
      <c r="AA61" s="50" t="str">
        <f>_xll.qlSwapIndex(,,O61,SettlementDays,Currency,Calendar,FixedLegTenor,FixedLegBDC,FixedLegDayCounter,Index1M,DiscountingCurve,Permanent,Trigger,ObjectOverwrite)</f>
        <v>obj_0061d#0000</v>
      </c>
      <c r="AG61" s="50" t="str">
        <v/>
      </c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</row>
    <row r="62" spans="13:65" x14ac:dyDescent="0.2">
      <c r="M62" s="94" t="s">
        <v>60</v>
      </c>
      <c r="N62" s="94"/>
      <c r="O62" s="94" t="s">
        <v>123</v>
      </c>
      <c r="P62" s="94" t="str">
        <f t="shared" si="10"/>
        <v>EURAB1E26Y_Quote</v>
      </c>
      <c r="Q62" s="170"/>
      <c r="R62" s="106">
        <f t="shared" si="7"/>
        <v>42625</v>
      </c>
      <c r="S62" s="106">
        <f>_xll.qlInterestRateIndexValueDate(AA62,R62)</f>
        <v>42627</v>
      </c>
      <c r="T62" s="106">
        <f>_xll.qlInterestRateIndexMaturity(AA62,S62)</f>
        <v>52124</v>
      </c>
      <c r="U62" s="97">
        <f>_xll.qlIndexFixing(AA62,R62,,_xll.ohTrigger(Trigger,Trigger1M,InterestRatesTrigger))</f>
        <v>7.3607096671693267E-3</v>
      </c>
      <c r="V62" s="97" t="e">
        <f>_xll.qlQuoteValue(P62,_xll.ohTrigger(Trigger,Trigger1M,InterestRatesTrigger))</f>
        <v>#NUM!</v>
      </c>
      <c r="W62" s="97" t="b">
        <f t="shared" si="8"/>
        <v>0</v>
      </c>
      <c r="X62" s="132" t="e">
        <f t="shared" si="9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_xll.qlSwapIndex(,,O62,SettlementDays,Currency,Calendar,FixedLegTenor,FixedLegBDC,FixedLegDayCounter,Index1M,DiscountingCurve,Permanent,Trigger,ObjectOverwrite)</f>
        <v>obj_006f2#0000</v>
      </c>
      <c r="AG62" s="50" t="str">
        <v/>
      </c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</row>
    <row r="63" spans="13:65" x14ac:dyDescent="0.2">
      <c r="M63" s="94" t="s">
        <v>60</v>
      </c>
      <c r="N63" s="94"/>
      <c r="O63" s="94" t="s">
        <v>91</v>
      </c>
      <c r="P63" s="94" t="str">
        <f t="shared" si="10"/>
        <v>EURAB1E27Y_Quote</v>
      </c>
      <c r="Q63" s="170"/>
      <c r="R63" s="106">
        <f t="shared" si="7"/>
        <v>42625</v>
      </c>
      <c r="S63" s="106">
        <f>_xll.qlInterestRateIndexValueDate(AA63,R63)</f>
        <v>42627</v>
      </c>
      <c r="T63" s="106">
        <f>_xll.qlInterestRateIndexMaturity(AA63,S63)</f>
        <v>52488</v>
      </c>
      <c r="U63" s="97">
        <f>_xll.qlIndexFixing(AA63,R63,,_xll.ohTrigger(Trigger,Trigger1M,InterestRatesTrigger))</f>
        <v>7.4206699228773453E-3</v>
      </c>
      <c r="V63" s="97" t="e">
        <f>_xll.qlQuoteValue(P63,_xll.ohTrigger(Trigger,Trigger1M,InterestRatesTrigger))</f>
        <v>#NUM!</v>
      </c>
      <c r="W63" s="97" t="b">
        <f t="shared" si="8"/>
        <v>0</v>
      </c>
      <c r="X63" s="132" t="e">
        <f t="shared" si="9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_xll.qlSwapIndex(,,O63,SettlementDays,Currency,Calendar,FixedLegTenor,FixedLegBDC,FixedLegDayCounter,Index1M,DiscountingCurve,Permanent,Trigger,ObjectOverwrite)</f>
        <v>obj_006e0#0000</v>
      </c>
      <c r="AG63" s="50" t="str">
        <v/>
      </c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</row>
    <row r="64" spans="13:65" x14ac:dyDescent="0.2">
      <c r="M64" s="94" t="s">
        <v>60</v>
      </c>
      <c r="N64" s="94"/>
      <c r="O64" s="94" t="s">
        <v>124</v>
      </c>
      <c r="P64" s="94" t="str">
        <f t="shared" si="10"/>
        <v>EURAB1E28Y_Quote</v>
      </c>
      <c r="Q64" s="170"/>
      <c r="R64" s="106">
        <f t="shared" si="7"/>
        <v>42625</v>
      </c>
      <c r="S64" s="106">
        <f>_xll.qlInterestRateIndexValueDate(AA64,R64)</f>
        <v>42627</v>
      </c>
      <c r="T64" s="106">
        <f>_xll.qlInterestRateIndexMaturity(AA64,S64)</f>
        <v>52854</v>
      </c>
      <c r="U64" s="97">
        <f>_xll.qlIndexFixing(AA64,R64,,_xll.ohTrigger(Trigger,Trigger1M,InterestRatesTrigger))</f>
        <v>7.4720718624347281E-3</v>
      </c>
      <c r="V64" s="97" t="e">
        <f>_xll.qlQuoteValue(P64,_xll.ohTrigger(Trigger,Trigger1M,InterestRatesTrigger))</f>
        <v>#NUM!</v>
      </c>
      <c r="W64" s="97" t="b">
        <f t="shared" si="8"/>
        <v>0</v>
      </c>
      <c r="X64" s="132" t="e">
        <f t="shared" si="9"/>
        <v>#NUM!</v>
      </c>
      <c r="Y64" s="50" t="e">
        <f>ABS(X64/10000)&lt;=ABS('General Settings'!$D$25)</f>
        <v>#NUM!</v>
      </c>
      <c r="AA64" s="50" t="str">
        <f>_xll.qlSwapIndex(,,O64,SettlementDays,Currency,Calendar,FixedLegTenor,FixedLegBDC,FixedLegDayCounter,Index1M,DiscountingCurve,Permanent,Trigger,ObjectOverwrite)</f>
        <v>obj_0060d#0000</v>
      </c>
      <c r="AG64" s="50" t="str">
        <v/>
      </c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</row>
    <row r="65" spans="13:66" x14ac:dyDescent="0.2">
      <c r="M65" s="94" t="s">
        <v>60</v>
      </c>
      <c r="N65" s="94"/>
      <c r="O65" s="94" t="s">
        <v>125</v>
      </c>
      <c r="P65" s="94" t="str">
        <f t="shared" si="10"/>
        <v>EURAB1E29Y_Quote</v>
      </c>
      <c r="Q65" s="170"/>
      <c r="R65" s="106">
        <f t="shared" si="7"/>
        <v>42625</v>
      </c>
      <c r="S65" s="106">
        <f>_xll.qlInterestRateIndexValueDate(AA65,R65)</f>
        <v>42627</v>
      </c>
      <c r="T65" s="106">
        <f>_xll.qlInterestRateIndexMaturity(AA65,S65)</f>
        <v>53219</v>
      </c>
      <c r="U65" s="97">
        <f>_xll.qlIndexFixing(AA65,R65,,_xll.ohTrigger(Trigger,Trigger1M,InterestRatesTrigger))</f>
        <v>7.5144825042602614E-3</v>
      </c>
      <c r="V65" s="97" t="e">
        <f>_xll.qlQuoteValue(P65,_xll.ohTrigger(Trigger,Trigger1M,InterestRatesTrigger))</f>
        <v>#NUM!</v>
      </c>
      <c r="W65" s="97" t="b">
        <f t="shared" si="8"/>
        <v>0</v>
      </c>
      <c r="X65" s="132" t="e">
        <f t="shared" si="9"/>
        <v>#NUM!</v>
      </c>
      <c r="Y65" s="50" t="e">
        <f>ABS(X65/10000)&lt;=ABS('General Settings'!$D$25)</f>
        <v>#NUM!</v>
      </c>
      <c r="AA65" s="50" t="str">
        <f>_xll.qlSwapIndex(,,O65,SettlementDays,Currency,Calendar,FixedLegTenor,FixedLegBDC,FixedLegDayCounter,Index1M,DiscountingCurve,Permanent,Trigger,ObjectOverwrite)</f>
        <v>obj_006de#0000</v>
      </c>
      <c r="AG65" s="50" t="str">
        <v/>
      </c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</row>
    <row r="66" spans="13:66" x14ac:dyDescent="0.2">
      <c r="M66" s="94" t="s">
        <v>60</v>
      </c>
      <c r="N66" s="94"/>
      <c r="O66" s="94" t="s">
        <v>92</v>
      </c>
      <c r="P66" s="94" t="str">
        <f t="shared" si="10"/>
        <v>EURAB1E30Y_Quote</v>
      </c>
      <c r="Q66" s="170"/>
      <c r="R66" s="106">
        <f t="shared" si="7"/>
        <v>42625</v>
      </c>
      <c r="S66" s="106">
        <f>_xll.qlInterestRateIndexValueDate(AA66,R66)</f>
        <v>42627</v>
      </c>
      <c r="T66" s="106">
        <f>_xll.qlInterestRateIndexMaturity(AA66,S66)</f>
        <v>53584</v>
      </c>
      <c r="U66" s="97">
        <f>_xll.qlIndexFixing(AA66,R66,,_xll.ohTrigger(Trigger,Trigger1M,InterestRatesTrigger))</f>
        <v>7.5499999998972743E-3</v>
      </c>
      <c r="V66" s="97">
        <f>_xll.qlQuoteValue(P66,_xll.ohTrigger(Trigger,Trigger1M,InterestRatesTrigger))</f>
        <v>7.5500000000000003E-3</v>
      </c>
      <c r="W66" s="97" t="b">
        <f t="shared" si="8"/>
        <v>1</v>
      </c>
      <c r="X66" s="132">
        <f t="shared" si="9"/>
        <v>-1.0272598743865657E-9</v>
      </c>
      <c r="Y66" s="50" t="b">
        <f>ABS(X66/10000)&lt;=ABS('General Settings'!$D$25)</f>
        <v>1</v>
      </c>
      <c r="AA66" s="50" t="str">
        <f>_xll.qlSwapIndex(,,O66,SettlementDays,Currency,Calendar,FixedLegTenor,FixedLegBDC,FixedLegDayCounter,Index1M,DiscountingCurve,Permanent,Trigger,ObjectOverwrite)</f>
        <v>obj_00614#0000</v>
      </c>
      <c r="AG66" s="50" t="str">
        <v/>
      </c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</row>
    <row r="67" spans="13:66" x14ac:dyDescent="0.2">
      <c r="M67" s="94" t="s">
        <v>60</v>
      </c>
      <c r="N67" s="94"/>
      <c r="O67" s="94" t="s">
        <v>93</v>
      </c>
      <c r="P67" s="94" t="str">
        <f t="shared" si="10"/>
        <v>EURAB1E35Y_Quote</v>
      </c>
      <c r="Q67" s="170"/>
      <c r="R67" s="106">
        <f t="shared" si="7"/>
        <v>42625</v>
      </c>
      <c r="S67" s="106">
        <f>_xll.qlInterestRateIndexValueDate(AA67,R67)</f>
        <v>42627</v>
      </c>
      <c r="T67" s="106">
        <f>_xll.qlInterestRateIndexMaturity(AA67,S67)</f>
        <v>55410</v>
      </c>
      <c r="U67" s="97">
        <f>_xll.qlIndexFixing(AA67,R67,,_xll.ohTrigger(Trigger,Trigger1M,InterestRatesTrigger))</f>
        <v>7.6407669470087572E-3</v>
      </c>
      <c r="V67" s="97" t="e">
        <f>_xll.qlQuoteValue(P67,_xll.ohTrigger(Trigger,Trigger1M,InterestRatesTrigger))</f>
        <v>#NUM!</v>
      </c>
      <c r="W67" s="97" t="b">
        <f t="shared" si="8"/>
        <v>0</v>
      </c>
      <c r="X67" s="132" t="e">
        <f t="shared" si="9"/>
        <v>#NUM!</v>
      </c>
      <c r="Y67" s="50" t="e">
        <f>ABS(X67/10000)&lt;=ABS('General Settings'!$D$25)</f>
        <v>#NUM!</v>
      </c>
      <c r="AA67" s="50" t="str">
        <f>_xll.qlSwapIndex(,,O67,SettlementDays,Currency,Calendar,FixedLegTenor,FixedLegBDC,FixedLegDayCounter,Index1M,DiscountingCurve,Permanent,Trigger,ObjectOverwrite)</f>
        <v>obj_00738#0000</v>
      </c>
      <c r="AG67" s="50" t="str">
        <v/>
      </c>
    </row>
    <row r="68" spans="13:66" x14ac:dyDescent="0.2">
      <c r="M68" s="94" t="s">
        <v>60</v>
      </c>
      <c r="N68" s="94"/>
      <c r="O68" s="94" t="s">
        <v>94</v>
      </c>
      <c r="P68" s="94" t="str">
        <f t="shared" si="10"/>
        <v>EURAB1E40Y_Quote</v>
      </c>
      <c r="Q68" s="170"/>
      <c r="R68" s="106">
        <f t="shared" si="7"/>
        <v>42625</v>
      </c>
      <c r="S68" s="106">
        <f>_xll.qlInterestRateIndexValueDate(AA68,R68)</f>
        <v>42627</v>
      </c>
      <c r="T68" s="106">
        <f>_xll.qlInterestRateIndexMaturity(AA68,S68)</f>
        <v>57237</v>
      </c>
      <c r="U68" s="97">
        <f>_xll.qlIndexFixing(AA68,R68,,_xll.ohTrigger(Trigger,Trigger1M,InterestRatesTrigger))</f>
        <v>7.5800000000474255E-3</v>
      </c>
      <c r="V68" s="97">
        <f>_xll.qlQuoteValue(P68,_xll.ohTrigger(Trigger,Trigger1M,InterestRatesTrigger))</f>
        <v>7.5799999999999999E-3</v>
      </c>
      <c r="W68" s="97" t="b">
        <f t="shared" si="8"/>
        <v>1</v>
      </c>
      <c r="X68" s="132">
        <f t="shared" si="9"/>
        <v>4.7425605109729929E-10</v>
      </c>
      <c r="Y68" s="50" t="b">
        <f>ABS(X68/10000)&lt;=ABS('General Settings'!$D$25)</f>
        <v>1</v>
      </c>
      <c r="AA68" s="50" t="str">
        <f>_xll.qlSwapIndex(,,O68,SettlementDays,Currency,Calendar,FixedLegTenor,FixedLegBDC,FixedLegDayCounter,Index1M,DiscountingCurve,Permanent,Trigger,ObjectOverwrite)</f>
        <v>obj_00733#0000</v>
      </c>
      <c r="AG68" s="50" t="str">
        <v/>
      </c>
    </row>
    <row r="69" spans="13:66" x14ac:dyDescent="0.2">
      <c r="M69" s="94" t="s">
        <v>60</v>
      </c>
      <c r="N69" s="94"/>
      <c r="O69" s="94" t="s">
        <v>95</v>
      </c>
      <c r="P69" s="94" t="str">
        <f t="shared" si="10"/>
        <v>EURAB1E50Y_Quote</v>
      </c>
      <c r="Q69" s="170"/>
      <c r="R69" s="106">
        <f t="shared" si="7"/>
        <v>42625</v>
      </c>
      <c r="S69" s="106">
        <f>_xll.qlInterestRateIndexValueDate(AA69,R69)</f>
        <v>42627</v>
      </c>
      <c r="T69" s="106">
        <f>_xll.qlInterestRateIndexMaturity(AA69,S69)</f>
        <v>60889</v>
      </c>
      <c r="U69" s="97">
        <f>_xll.qlIndexFixing(AA69,R69,,_xll.ohTrigger(Trigger,Trigger1M,InterestRatesTrigger))</f>
        <v>7.1700000000527479E-3</v>
      </c>
      <c r="V69" s="97">
        <f>_xll.qlQuoteValue(P69,_xll.ohTrigger(Trigger,Trigger1M,InterestRatesTrigger))</f>
        <v>7.170000000000001E-3</v>
      </c>
      <c r="W69" s="97" t="b">
        <f t="shared" si="8"/>
        <v>1</v>
      </c>
      <c r="X69" s="132">
        <f t="shared" si="9"/>
        <v>5.2746869372288785E-10</v>
      </c>
      <c r="Y69" s="50" t="b">
        <f>ABS(X69/10000)&lt;=ABS('General Settings'!$D$25)</f>
        <v>1</v>
      </c>
      <c r="AA69" s="50" t="str">
        <f>_xll.qlSwapIndex(,,O69,SettlementDays,Currency,Calendar,FixedLegTenor,FixedLegBDC,FixedLegDayCounter,Index1M,DiscountingCurve,Permanent,Trigger,ObjectOverwrite)</f>
        <v>obj_00756#0000</v>
      </c>
      <c r="AG69" s="50" t="str">
        <v/>
      </c>
    </row>
    <row r="70" spans="13:66" x14ac:dyDescent="0.2">
      <c r="M70" s="95" t="s">
        <v>60</v>
      </c>
      <c r="N70" s="95"/>
      <c r="O70" s="95" t="s">
        <v>126</v>
      </c>
      <c r="P70" s="95" t="str">
        <f t="shared" si="10"/>
        <v>EURAB1E60Y_Quote</v>
      </c>
      <c r="Q70" s="171"/>
      <c r="R70" s="107">
        <f t="shared" si="7"/>
        <v>42625</v>
      </c>
      <c r="S70" s="107">
        <f>_xll.qlInterestRateIndexValueDate(AA70,R70)</f>
        <v>42627</v>
      </c>
      <c r="T70" s="107">
        <f>_xll.qlInterestRateIndexMaturity(AA70,S70)</f>
        <v>64542</v>
      </c>
      <c r="U70" s="98">
        <f>_xll.qlIndexFixing(AA70,R70,,_xll.ohTrigger(Trigger,Trigger1M,InterestRatesTrigger))</f>
        <v>7.0300000000093898E-3</v>
      </c>
      <c r="V70" s="98">
        <f>_xll.qlQuoteValue(P70,_xll.ohTrigger(Trigger,Trigger1M,InterestRatesTrigger))</f>
        <v>7.0300000000000007E-3</v>
      </c>
      <c r="W70" s="98" t="b">
        <f t="shared" si="8"/>
        <v>1</v>
      </c>
      <c r="X70" s="172">
        <f t="shared" si="9"/>
        <v>9.3891908137244684E-11</v>
      </c>
      <c r="Y70" s="51" t="b">
        <f>ABS(X70/10000)&lt;=ABS('General Settings'!$D$25)</f>
        <v>1</v>
      </c>
      <c r="AA70" s="51" t="str">
        <f>_xll.qlSwapIndex(,,O70,SettlementDays,Currency,Calendar,FixedLegTenor,FixedLegBDC,FixedLegDayCounter,Index1M,DiscountingCurve,Permanent,Trigger,ObjectOverwrite)</f>
        <v>obj_0064c#0000</v>
      </c>
      <c r="AG70" s="51" t="str">
        <v/>
      </c>
    </row>
    <row r="71" spans="13:66" x14ac:dyDescent="0.2">
      <c r="R71" s="63"/>
      <c r="S71" s="63"/>
      <c r="T71" s="63"/>
      <c r="U71" s="63"/>
      <c r="V71" s="63"/>
    </row>
    <row r="72" spans="13:66" x14ac:dyDescent="0.2">
      <c r="R72" s="63"/>
      <c r="S72" s="63"/>
      <c r="T72" s="63"/>
      <c r="U72" s="63"/>
      <c r="V72" s="63"/>
    </row>
    <row r="73" spans="13:66" x14ac:dyDescent="0.2">
      <c r="R73" s="63"/>
      <c r="S73" s="63"/>
      <c r="T73" s="63"/>
      <c r="U73" s="63"/>
      <c r="V73" s="63"/>
    </row>
    <row r="74" spans="13:66" x14ac:dyDescent="0.2">
      <c r="R74" s="63"/>
      <c r="S74" s="63"/>
      <c r="T74" s="63"/>
      <c r="U74" s="63"/>
      <c r="V74" s="63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</row>
    <row r="75" spans="13:66" x14ac:dyDescent="0.2">
      <c r="R75" s="63"/>
      <c r="S75" s="63"/>
      <c r="T75" s="63"/>
      <c r="U75" s="63"/>
      <c r="V75" s="63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</row>
    <row r="76" spans="13:66" x14ac:dyDescent="0.2">
      <c r="R76" s="63"/>
      <c r="S76" s="63"/>
      <c r="T76" s="63"/>
      <c r="U76" s="63"/>
      <c r="V76" s="63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</row>
    <row r="77" spans="13:66" x14ac:dyDescent="0.2">
      <c r="R77" s="63"/>
      <c r="S77" s="63"/>
      <c r="T77" s="63"/>
      <c r="U77" s="63"/>
      <c r="V77" s="63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</row>
    <row r="78" spans="13:66" x14ac:dyDescent="0.2">
      <c r="R78" s="63"/>
      <c r="S78" s="63"/>
      <c r="T78" s="63"/>
      <c r="U78" s="63"/>
      <c r="V78" s="63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</row>
    <row r="79" spans="13:66" x14ac:dyDescent="0.2">
      <c r="R79" s="63"/>
      <c r="S79" s="63"/>
      <c r="T79" s="63"/>
      <c r="U79" s="63"/>
      <c r="V79" s="63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</row>
    <row r="80" spans="13:66" x14ac:dyDescent="0.2">
      <c r="R80" s="63"/>
      <c r="S80" s="63"/>
      <c r="T80" s="63"/>
      <c r="U80" s="63"/>
      <c r="V80" s="63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</row>
    <row r="81" spans="18:66" x14ac:dyDescent="0.2">
      <c r="R81" s="63"/>
      <c r="S81" s="63"/>
      <c r="T81" s="63"/>
      <c r="U81" s="63"/>
      <c r="V81" s="63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</row>
    <row r="84" spans="18:66" x14ac:dyDescent="0.2">
      <c r="R84" s="63"/>
      <c r="S84" s="63"/>
      <c r="T84" s="63"/>
      <c r="U84" s="63"/>
      <c r="V84" s="63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</row>
    <row r="85" spans="18:66" x14ac:dyDescent="0.2">
      <c r="R85" s="63"/>
      <c r="S85" s="63"/>
      <c r="T85" s="63"/>
      <c r="U85" s="63"/>
      <c r="V85" s="63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</row>
    <row r="86" spans="18:66" x14ac:dyDescent="0.2">
      <c r="R86" s="63"/>
      <c r="S86" s="63"/>
      <c r="T86" s="63"/>
      <c r="U86" s="63"/>
      <c r="V86" s="63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</row>
    <row r="87" spans="18:66" x14ac:dyDescent="0.2">
      <c r="R87" s="63"/>
      <c r="S87" s="63"/>
      <c r="T87" s="63"/>
      <c r="U87" s="63"/>
      <c r="V87" s="6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</row>
    <row r="88" spans="18:66" x14ac:dyDescent="0.2">
      <c r="R88" s="63"/>
      <c r="S88" s="63"/>
      <c r="T88" s="63"/>
      <c r="U88" s="63"/>
      <c r="V88" s="63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</row>
    <row r="89" spans="18:66" x14ac:dyDescent="0.2">
      <c r="R89" s="63"/>
      <c r="S89" s="63"/>
      <c r="T89" s="63"/>
      <c r="U89" s="63"/>
      <c r="V89" s="63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</row>
    <row r="90" spans="18:66" x14ac:dyDescent="0.2">
      <c r="R90" s="63"/>
      <c r="S90" s="63"/>
      <c r="T90" s="63"/>
      <c r="U90" s="63"/>
      <c r="V90" s="63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</row>
    <row r="91" spans="18:66" x14ac:dyDescent="0.2">
      <c r="R91" s="63"/>
      <c r="S91" s="63"/>
      <c r="T91" s="63"/>
      <c r="U91" s="63"/>
      <c r="V91" s="63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</row>
    <row r="92" spans="18:66" x14ac:dyDescent="0.2">
      <c r="R92" s="63"/>
      <c r="S92" s="63"/>
      <c r="T92" s="63"/>
      <c r="U92" s="63"/>
      <c r="V92" s="63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</row>
    <row r="93" spans="18:66" x14ac:dyDescent="0.2">
      <c r="R93" s="63"/>
      <c r="S93" s="63"/>
      <c r="T93" s="63"/>
      <c r="U93" s="63"/>
      <c r="V93" s="63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</row>
    <row r="94" spans="18:66" x14ac:dyDescent="0.2">
      <c r="R94" s="63"/>
      <c r="S94" s="63"/>
      <c r="T94" s="63"/>
      <c r="U94" s="63"/>
      <c r="V94" s="63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</row>
    <row r="95" spans="18:66" x14ac:dyDescent="0.2">
      <c r="R95" s="63"/>
      <c r="S95" s="63"/>
      <c r="T95" s="63"/>
      <c r="U95" s="63"/>
      <c r="V95" s="63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</row>
    <row r="96" spans="18:66" x14ac:dyDescent="0.2">
      <c r="R96" s="63"/>
      <c r="S96" s="63"/>
      <c r="T96" s="63"/>
      <c r="U96" s="63"/>
      <c r="V96" s="63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</row>
    <row r="97" spans="18:66" x14ac:dyDescent="0.2">
      <c r="R97" s="63"/>
      <c r="S97" s="63"/>
      <c r="T97" s="63"/>
      <c r="U97" s="63"/>
      <c r="V97" s="63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</row>
    <row r="98" spans="18:66" x14ac:dyDescent="0.2">
      <c r="R98" s="63"/>
      <c r="S98" s="63"/>
      <c r="T98" s="63"/>
      <c r="U98" s="63"/>
      <c r="V98" s="63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</row>
    <row r="99" spans="18:66" x14ac:dyDescent="0.2">
      <c r="R99" s="63"/>
      <c r="S99" s="63"/>
      <c r="T99" s="63"/>
      <c r="U99" s="63"/>
      <c r="V99" s="63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</row>
    <row r="100" spans="18:66" x14ac:dyDescent="0.2">
      <c r="R100" s="63"/>
      <c r="S100" s="63"/>
      <c r="T100" s="63"/>
      <c r="U100" s="63"/>
      <c r="V100" s="63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</row>
    <row r="101" spans="18:66" x14ac:dyDescent="0.2">
      <c r="R101" s="63"/>
      <c r="S101" s="63"/>
      <c r="T101" s="63"/>
      <c r="U101" s="63"/>
      <c r="V101" s="63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</row>
    <row r="102" spans="18:66" x14ac:dyDescent="0.2">
      <c r="R102" s="63"/>
      <c r="S102" s="63"/>
      <c r="T102" s="63"/>
      <c r="U102" s="63"/>
      <c r="V102" s="63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</row>
    <row r="103" spans="18:66" x14ac:dyDescent="0.2">
      <c r="R103" s="63"/>
      <c r="S103" s="63"/>
      <c r="T103" s="63"/>
      <c r="U103" s="63"/>
      <c r="V103" s="63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</row>
    <row r="104" spans="18:66" x14ac:dyDescent="0.2">
      <c r="R104" s="63"/>
      <c r="S104" s="63"/>
      <c r="T104" s="63"/>
      <c r="U104" s="63"/>
      <c r="V104" s="63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18:66" x14ac:dyDescent="0.2">
      <c r="R105" s="63"/>
      <c r="S105" s="63"/>
      <c r="T105" s="63"/>
      <c r="U105" s="63"/>
      <c r="V105" s="63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70">
    <cfRule type="cellIs" dxfId="15" priority="3" operator="equal">
      <formula>FALSE</formula>
    </cfRule>
  </conditionalFormatting>
  <conditionalFormatting sqref="M23:X23">
    <cfRule type="expression" dxfId="14" priority="2">
      <formula>ISNUMBER(MATCH($P23,$AG$23:$AG$70,0))</formula>
    </cfRule>
  </conditionalFormatting>
  <conditionalFormatting sqref="M24:X70">
    <cfRule type="expression" dxfId="13" priority="1">
      <formula>ISNUMBER(MATCH($P24,$AG$23:$AG$70,0))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 AE3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 AD34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hidden="1" customWidth="1" outlineLevel="1"/>
    <col min="35" max="35" width="20.7109375" style="62" hidden="1" customWidth="1" outlineLevel="1"/>
    <col min="36" max="36" width="6" style="62" customWidth="1" collapsed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95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42613</v>
      </c>
      <c r="E3" s="73">
        <f t="shared" ref="E3:E16" si="0">EDATE(SettlementDate,$B3)</f>
        <v>42992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-3.5407431981841382E-3</v>
      </c>
      <c r="H3" s="53">
        <f>IF(G3&gt;=0,ROUNDDOWN(G3*10,2)/10,ROUNDUP(G3*10,2)/10)</f>
        <v>-4.0000000000000001E-3</v>
      </c>
      <c r="I3" s="82">
        <f>MAX(_xll.ohPack(Data!$K$4:INDEX(Fwd3M,MATCH(E3+1,SettlementDates,1),1)))</f>
        <v>-3.0197692902750256E-3</v>
      </c>
      <c r="J3" s="53">
        <f t="shared" ref="J3:J16" si="2">IF(I3-G3&gt;1%,(QUOTIENT(I3*10000,50)+1)*0.5%,(QUOTIENT(I3*10000,10)+1)*0.1%)</f>
        <v>-2E-3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96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42551</v>
      </c>
      <c r="E4" s="76">
        <f t="shared" si="0"/>
        <v>43357</v>
      </c>
      <c r="F4" s="77">
        <f t="shared" si="1"/>
        <v>3</v>
      </c>
      <c r="G4" s="83">
        <f>MIN(_xll.ohPack(Data!$K$4:INDEX(Fwd3M,MATCH(E4+1,SettlementDates,1),1)))</f>
        <v>-3.5606059865227373E-3</v>
      </c>
      <c r="H4" s="54">
        <f t="shared" ref="H4:H16" si="4">IF(G4&gt;=0,ROUNDDOWN(G4*10,2)/10,ROUNDUP(G4*10,2)/10)</f>
        <v>-4.0000000000000001E-3</v>
      </c>
      <c r="I4" s="83">
        <f>MAX(_xll.ohPack(Data!$K$4:INDEX(Fwd3M,MATCH(E4+1,SettlementDates,1),1)))</f>
        <v>-3.0197692902750256E-3</v>
      </c>
      <c r="J4" s="54">
        <f t="shared" si="2"/>
        <v>-2E-3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96"/>
      <c r="B5" s="67">
        <v>36</v>
      </c>
      <c r="C5" s="50" t="str">
        <f>_xll.qlPeriodEquivalent(B5&amp;"M")</f>
        <v>3Y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43722</v>
      </c>
      <c r="F5" s="77">
        <f t="shared" si="1"/>
        <v>6</v>
      </c>
      <c r="G5" s="83">
        <f>MIN(_xll.ohPack(Data!$K$4:INDEX(Fwd3M,MATCH(E5+1,SettlementDates,1),1)))</f>
        <v>-3.5606059865227373E-3</v>
      </c>
      <c r="H5" s="54">
        <f t="shared" si="4"/>
        <v>-4.0000000000000001E-3</v>
      </c>
      <c r="I5" s="83">
        <f>MAX(_xll.ohPack(Data!$K$4:INDEX(Fwd3M,MATCH(E5+1,SettlementDates,1),1)))</f>
        <v>-2.6389825003977022E-3</v>
      </c>
      <c r="J5" s="54">
        <f t="shared" si="2"/>
        <v>-1E-3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96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46279</v>
      </c>
      <c r="F6" s="77">
        <f t="shared" si="1"/>
        <v>6</v>
      </c>
      <c r="G6" s="83">
        <f>MIN(_xll.ohPack(Data!$K$4:INDEX(Fwd3M,MATCH(E6+1,SettlementDates,1),1)))</f>
        <v>-3.5606059865227373E-3</v>
      </c>
      <c r="H6" s="54">
        <f t="shared" si="4"/>
        <v>-4.0000000000000001E-3</v>
      </c>
      <c r="I6" s="83">
        <f>MAX(_xll.ohPack(Data!$K$4:INDEX(Fwd3M,MATCH(E6+1,SettlementDates,1),1)))</f>
        <v>1.2487219329415485E-2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9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49932</v>
      </c>
      <c r="F7" s="77">
        <f t="shared" si="1"/>
        <v>12</v>
      </c>
      <c r="G7" s="83">
        <f>MIN(_xll.ohPack(Data!$K$4:INDEX(Fwd3M,MATCH(E7+1,SettlementDates,1),1)))</f>
        <v>-3.5606059865227373E-3</v>
      </c>
      <c r="H7" s="54">
        <f t="shared" si="4"/>
        <v>-4.0000000000000001E-3</v>
      </c>
      <c r="I7" s="83">
        <f>MAX(_xll.ohPack(Data!$K$4:INDEX(Fwd3M,MATCH(E7+1,SettlementDates,1),1)))</f>
        <v>1.3980328934976454E-2</v>
      </c>
      <c r="J7" s="54">
        <f t="shared" si="2"/>
        <v>1.4999999999999999E-2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9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53584</v>
      </c>
      <c r="F8" s="77">
        <f t="shared" si="1"/>
        <v>36</v>
      </c>
      <c r="G8" s="83">
        <f>MIN(_xll.ohPack(Data!$K$4:INDEX(Fwd3M,MATCH(E8+1,SettlementDates,1),1)))</f>
        <v>-3.5606059865227373E-3</v>
      </c>
      <c r="H8" s="54">
        <f t="shared" si="4"/>
        <v>-4.0000000000000001E-3</v>
      </c>
      <c r="I8" s="83">
        <f>MAX(_xll.ohPack(Data!$K$4:INDEX(Fwd3M,MATCH(E8+1,SettlementDates,1),1)))</f>
        <v>1.3980328934976454E-2</v>
      </c>
      <c r="J8" s="54">
        <f t="shared" si="2"/>
        <v>1.4999999999999999E-2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9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64542</v>
      </c>
      <c r="F9" s="77">
        <f t="shared" si="1"/>
        <v>60</v>
      </c>
      <c r="G9" s="84">
        <f>MIN(_xll.ohPack(Data!$K$4:INDEX(Fwd3M,MATCH(E9+1,SettlementDates,1),1)))</f>
        <v>-3.5606059865227373E-3</v>
      </c>
      <c r="H9" s="55">
        <f t="shared" si="4"/>
        <v>-4.0000000000000001E-3</v>
      </c>
      <c r="I9" s="84">
        <f>MAX(_xll.ohPack(Data!$K$4:INDEX(Fwd3M,MATCH(E9+1,SettlementDates,1),1)))</f>
        <v>1.3980328934976454E-2</v>
      </c>
      <c r="J9" s="55">
        <f t="shared" si="2"/>
        <v>1.4999999999999999E-2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95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42992</v>
      </c>
      <c r="F10" s="78">
        <f t="shared" si="1"/>
        <v>1</v>
      </c>
      <c r="G10" s="83">
        <f>MIN(_xll.ohPack(Data!$O$4:INDEX(ONFwd3M,MATCH(E10+1,SettlementDates,1),1)))</f>
        <v>-3.5296068513934742E-3</v>
      </c>
      <c r="H10" s="54">
        <f t="shared" si="4"/>
        <v>-4.0000000000000001E-3</v>
      </c>
      <c r="I10" s="83">
        <f>MAX(_xll.ohPack(Data!$O$4:INDEX(ONFwd3M,MATCH(E10+1,SettlementDates,1),1)))</f>
        <v>-2.5853189626712236E-3</v>
      </c>
      <c r="J10" s="54">
        <f t="shared" si="2"/>
        <v>-1E-3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96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43357</v>
      </c>
      <c r="F11" s="77">
        <f t="shared" si="1"/>
        <v>3</v>
      </c>
      <c r="G11" s="83">
        <f>MIN(_xll.ohPack(Data!$O$4:INDEX(ONFwd3M,MATCH(E11+1,SettlementDates,1),1)))</f>
        <v>-3.5902310142832405E-3</v>
      </c>
      <c r="H11" s="54">
        <f t="shared" si="4"/>
        <v>-4.0000000000000001E-3</v>
      </c>
      <c r="I11" s="83">
        <f>MAX(_xll.ohPack(Data!$O$4:INDEX(ONFwd3M,MATCH(E11+1,SettlementDates,1),1)))</f>
        <v>-2.5853189626712236E-3</v>
      </c>
      <c r="J11" s="54">
        <f t="shared" si="2"/>
        <v>-1E-3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96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44453</v>
      </c>
      <c r="F12" s="77">
        <f t="shared" si="1"/>
        <v>6</v>
      </c>
      <c r="G12" s="83">
        <f>MIN(_xll.ohPack(Data!$O$4:INDEX(ONFwd3M,MATCH(E12+1,SettlementDates,1),1)))</f>
        <v>-3.5902310142832405E-3</v>
      </c>
      <c r="H12" s="54">
        <f t="shared" si="4"/>
        <v>-4.0000000000000001E-3</v>
      </c>
      <c r="I12" s="83">
        <f>MAX(_xll.ohPack(Data!$O$4:INDEX(ONFwd3M,MATCH(E12+1,SettlementDates,1),1)))</f>
        <v>7.342369015184147E-4</v>
      </c>
      <c r="J12" s="54">
        <f t="shared" si="2"/>
        <v>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96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46279</v>
      </c>
      <c r="F13" s="77">
        <f t="shared" si="1"/>
        <v>6</v>
      </c>
      <c r="G13" s="83">
        <f>MIN(_xll.ohPack(Data!$O$4:INDEX(ONFwd3M,MATCH(E13+1,SettlementDates,1),1)))</f>
        <v>-3.5902310142832405E-3</v>
      </c>
      <c r="H13" s="54">
        <f t="shared" si="4"/>
        <v>-4.0000000000000001E-3</v>
      </c>
      <c r="I13" s="83">
        <f>MAX(_xll.ohPack(Data!$O$4:INDEX(ONFwd3M,MATCH(E13+1,SettlementDates,1),1)))</f>
        <v>1.2360422575383723E-2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9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49932</v>
      </c>
      <c r="F14" s="77">
        <f t="shared" si="1"/>
        <v>12</v>
      </c>
      <c r="G14" s="83">
        <f>MIN(_xll.ohPack(Data!$O$4:INDEX(ONFwd3M,MATCH(E14+1,SettlementDates,1),1)))</f>
        <v>-3.5902310142832405E-3</v>
      </c>
      <c r="H14" s="54">
        <f t="shared" si="4"/>
        <v>-4.0000000000000001E-3</v>
      </c>
      <c r="I14" s="83">
        <f>MAX(_xll.ohPack(Data!$O$4:INDEX(ONFwd3M,MATCH(E14+1,SettlementDates,1),1)))</f>
        <v>1.3956498777547566E-2</v>
      </c>
      <c r="J14" s="54">
        <f t="shared" si="2"/>
        <v>1.4999999999999999E-2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9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53584</v>
      </c>
      <c r="F15" s="77">
        <f t="shared" si="1"/>
        <v>36</v>
      </c>
      <c r="G15" s="83">
        <f>MIN(_xll.ohPack(Data!$O$4:INDEX(ONFwd3M,MATCH(E15+1,SettlementDates,1),1)))</f>
        <v>-3.5902310142832405E-3</v>
      </c>
      <c r="H15" s="54">
        <f t="shared" si="4"/>
        <v>-4.0000000000000001E-3</v>
      </c>
      <c r="I15" s="83">
        <f>MAX(_xll.ohPack(Data!$O$4:INDEX(ONFwd3M,MATCH(E15+1,SettlementDates,1),1)))</f>
        <v>1.3956498777547566E-2</v>
      </c>
      <c r="J15" s="54">
        <f t="shared" si="2"/>
        <v>1.4999999999999999E-2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9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64542</v>
      </c>
      <c r="F16" s="81">
        <f t="shared" si="1"/>
        <v>60</v>
      </c>
      <c r="G16" s="84">
        <f>MIN(_xll.ohPack(Data!$O$4:INDEX(ONFwd3M,MATCH(E16+1,SettlementDates,1),1)))</f>
        <v>-3.5902310142832405E-3</v>
      </c>
      <c r="H16" s="55">
        <f t="shared" si="4"/>
        <v>-4.0000000000000001E-3</v>
      </c>
      <c r="I16" s="84">
        <f>MAX(_xll.ohPack(Data!$O$4:INDEX(ONFwd3M,MATCH(E16+1,SettlementDates,1),1)))</f>
        <v>1.3956498777547566E-2</v>
      </c>
      <c r="J16" s="55">
        <f t="shared" si="2"/>
        <v>1.4999999999999999E-2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5" collapsed="1" x14ac:dyDescent="0.2">
      <c r="R17" s="63"/>
      <c r="S17" s="63"/>
      <c r="T17" s="63"/>
      <c r="U17" s="63"/>
      <c r="V17" s="63"/>
    </row>
    <row r="18" spans="3:35" x14ac:dyDescent="0.2">
      <c r="C18" s="62"/>
      <c r="M18" s="109" t="s">
        <v>143</v>
      </c>
      <c r="Q18" s="63"/>
      <c r="R18" s="63"/>
      <c r="S18" s="63"/>
      <c r="T18" s="63"/>
      <c r="V18" s="63"/>
      <c r="AA18" s="61"/>
    </row>
    <row r="19" spans="3:35" x14ac:dyDescent="0.2">
      <c r="M19" s="101"/>
      <c r="P19" s="63"/>
      <c r="Q19" s="63"/>
      <c r="R19" s="63"/>
      <c r="S19" s="63"/>
      <c r="T19" s="63"/>
      <c r="V19" s="63"/>
      <c r="AA19" s="85"/>
    </row>
    <row r="20" spans="3:35" x14ac:dyDescent="0.2">
      <c r="P20" s="63"/>
      <c r="Q20" s="63"/>
      <c r="R20" s="63"/>
      <c r="S20" s="63"/>
      <c r="T20" s="63"/>
      <c r="U20" s="63"/>
      <c r="V20" s="63"/>
      <c r="Y20" s="63"/>
    </row>
    <row r="21" spans="3:35" ht="13.5" x14ac:dyDescent="0.2">
      <c r="M21" s="90" t="s">
        <v>109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5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I22" s="104" t="s">
        <v>159</v>
      </c>
    </row>
    <row r="23" spans="3:35" x14ac:dyDescent="0.2">
      <c r="J23" s="62"/>
      <c r="K23" s="62"/>
      <c r="L23" s="62"/>
      <c r="M23" s="94" t="s">
        <v>146</v>
      </c>
      <c r="N23" s="94" t="s">
        <v>30</v>
      </c>
      <c r="O23" s="94" t="str">
        <f t="shared" ref="O23:O34" si="6">LEFT(N23,LEN(N23)-1)+3&amp;"M"</f>
        <v>4M</v>
      </c>
      <c r="P23" s="94" t="str">
        <f t="shared" ref="P23:P34" si="7">Currency&amp;LEFT(N23,LEN(N23)-1)&amp;"x"&amp;LEFT(O23,LEN(O23)-1)&amp;"F"&amp;QuoteSuffix</f>
        <v>EUR1x4F_Quote</v>
      </c>
      <c r="Q23" s="170"/>
      <c r="R23" s="106">
        <f>_xll.qlInterestRateIndexFixingDate(Index3M,S23)</f>
        <v>42655</v>
      </c>
      <c r="S23" s="106">
        <f>_xll.qlCalendarAdvance(Calendar,SettlementDate,N23,"mf",TRUE)</f>
        <v>42657</v>
      </c>
      <c r="T23" s="106">
        <f>_xll.qlCalendarAdvance(Calendar,SettlementDate,O23,"mf",TRUE)</f>
        <v>42751</v>
      </c>
      <c r="U23" s="97">
        <f>_xll.qlIndexFixing(Index3M,R23,TRUE,_xll.ohTrigger(Trigger,Trigger3M,InterestRatesTrigger))</f>
        <v>-3.0499999999991467E-3</v>
      </c>
      <c r="V23" s="97">
        <f>IFERROR(_xll.qlQuoteValue(P23,_xll.ohTrigger(Trigger,Trigger3M,InterestRatesTrigger)),NA())</f>
        <v>-3.0500000000000006E-3</v>
      </c>
      <c r="W23" s="94" t="b">
        <f>NOT(ISERROR(V23))</f>
        <v>1</v>
      </c>
      <c r="X23" s="124">
        <f>(U23-V23)*10000</f>
        <v>8.5391763104958329E-12</v>
      </c>
      <c r="Y23" s="50" t="b">
        <f>ABS(X23/10000)&lt;=ABS('General Settings'!$D$26)</f>
        <v>1</v>
      </c>
      <c r="AG23" s="126" t="e">
        <f>NA()</f>
        <v>#N/A</v>
      </c>
      <c r="AI23" s="50" t="str">
        <f t="array" ref="AI23:AI104">_xll.ohGroupList("EUR3M_instruments",Trigger3M)</f>
        <v>EUR1MD_SYNTH3M_Quote</v>
      </c>
    </row>
    <row r="24" spans="3:35" x14ac:dyDescent="0.2">
      <c r="M24" s="94" t="s">
        <v>146</v>
      </c>
      <c r="N24" s="94" t="s">
        <v>63</v>
      </c>
      <c r="O24" s="94" t="str">
        <f t="shared" si="6"/>
        <v>5M</v>
      </c>
      <c r="P24" s="94" t="str">
        <f t="shared" si="7"/>
        <v>EUR2x5F_Quote</v>
      </c>
      <c r="Q24" s="170"/>
      <c r="R24" s="106">
        <f>_xll.qlInterestRateIndexFixingDate(Index3M,S24)</f>
        <v>42684</v>
      </c>
      <c r="S24" s="106">
        <f>_xll.qlCalendarAdvance(Calendar,SettlementDate,N24,"mf",TRUE)</f>
        <v>42688</v>
      </c>
      <c r="T24" s="106">
        <f>_xll.qlCalendarAdvance(Calendar,SettlementDate,O24,"mf",TRUE)</f>
        <v>42780</v>
      </c>
      <c r="U24" s="97">
        <f>_xll.qlIndexFixing(Index3M,R24,TRUE,_xll.ohTrigger(Trigger,Trigger3M,InterestRatesTrigger))</f>
        <v>-3.1300000000006084E-3</v>
      </c>
      <c r="V24" s="97">
        <f>IFERROR(_xll.qlQuoteValue(P24,_xll.ohTrigger(Trigger,Trigger3M,InterestRatesTrigger)),NA())</f>
        <v>-3.1300000000000004E-3</v>
      </c>
      <c r="W24" s="94" t="b">
        <f t="shared" ref="W24:W34" si="8">NOT(ISERROR(V24))</f>
        <v>1</v>
      </c>
      <c r="X24" s="124">
        <f t="shared" ref="X24:X60" si="9">(U24-V24)*10000</f>
        <v>-6.0802057832987089E-12</v>
      </c>
      <c r="Y24" s="50" t="b">
        <f>ABS(X24/10000)&lt;=ABS('General Settings'!$D$26)</f>
        <v>1</v>
      </c>
      <c r="AG24" s="127" t="e">
        <f>NA()</f>
        <v>#N/A</v>
      </c>
      <c r="AI24" s="50" t="str">
        <v>EUR2MD_SYNTH3M_Quote</v>
      </c>
    </row>
    <row r="25" spans="3:35" x14ac:dyDescent="0.2">
      <c r="K25" s="122" t="b">
        <v>1</v>
      </c>
      <c r="M25" s="94" t="s">
        <v>146</v>
      </c>
      <c r="N25" s="94" t="s">
        <v>31</v>
      </c>
      <c r="O25" s="94" t="str">
        <f t="shared" si="6"/>
        <v>6M</v>
      </c>
      <c r="P25" s="94" t="str">
        <f t="shared" si="7"/>
        <v>EUR3x6F_Quote</v>
      </c>
      <c r="Q25" s="170"/>
      <c r="R25" s="106">
        <f>_xll.qlInterestRateIndexFixingDate(Index3M,S25)</f>
        <v>42716</v>
      </c>
      <c r="S25" s="106">
        <f>_xll.qlCalendarAdvance(Calendar,SettlementDate,N25,"mf",TRUE)</f>
        <v>42718</v>
      </c>
      <c r="T25" s="106">
        <f>_xll.qlCalendarAdvance(Calendar,SettlementDate,O25,"mf",TRUE)</f>
        <v>42808</v>
      </c>
      <c r="U25" s="97">
        <f>_xll.qlIndexFixing(Index3M,R25,TRUE,_xll.ohTrigger(Trigger,Trigger3M,InterestRatesTrigger))</f>
        <v>-3.2199999999993345E-3</v>
      </c>
      <c r="V25" s="97">
        <f>IFERROR(_xll.qlQuoteValue(P25,_xll.ohTrigger(Trigger,Trigger3M,InterestRatesTrigger)),NA())</f>
        <v>-3.2200000000000002E-3</v>
      </c>
      <c r="W25" s="94" t="b">
        <f t="shared" si="8"/>
        <v>1</v>
      </c>
      <c r="X25" s="124">
        <f t="shared" si="9"/>
        <v>6.6570013390609972E-12</v>
      </c>
      <c r="Y25" s="50" t="b">
        <f>ABS(X25/10000)&lt;=ABS('General Settings'!$D$26)</f>
        <v>1</v>
      </c>
      <c r="AG25" s="127" t="e">
        <f>NA()</f>
        <v>#N/A</v>
      </c>
      <c r="AI25" s="50" t="str">
        <v>EUR3MD_SYNTH3M_Quote</v>
      </c>
    </row>
    <row r="26" spans="3:35" x14ac:dyDescent="0.2">
      <c r="M26" s="94" t="s">
        <v>146</v>
      </c>
      <c r="N26" s="94" t="s">
        <v>64</v>
      </c>
      <c r="O26" s="94" t="str">
        <f t="shared" si="6"/>
        <v>7M</v>
      </c>
      <c r="P26" s="94" t="str">
        <f t="shared" si="7"/>
        <v>EUR4x7F_Quote</v>
      </c>
      <c r="Q26" s="170"/>
      <c r="R26" s="106">
        <f>_xll.qlInterestRateIndexFixingDate(Index3M,S26)</f>
        <v>42747</v>
      </c>
      <c r="S26" s="106">
        <f>_xll.qlCalendarAdvance(Calendar,SettlementDate,N26,"mf",TRUE)</f>
        <v>42751</v>
      </c>
      <c r="T26" s="106">
        <f>_xll.qlCalendarAdvance(Calendar,SettlementDate,O26,"mf",TRUE)</f>
        <v>42843</v>
      </c>
      <c r="U26" s="97">
        <f>_xll.qlIndexFixing(Index3M,R26,TRUE,_xll.ohTrigger(Trigger,Trigger3M,InterestRatesTrigger))</f>
        <v>-3.2899999999996582E-3</v>
      </c>
      <c r="V26" s="97">
        <f>IFERROR(_xll.qlQuoteValue(P26,_xll.ohTrigger(Trigger,Trigger3M,InterestRatesTrigger)),NA())</f>
        <v>-3.2899999999999995E-3</v>
      </c>
      <c r="W26" s="94" t="b">
        <f t="shared" si="8"/>
        <v>1</v>
      </c>
      <c r="X26" s="124">
        <f t="shared" si="9"/>
        <v>3.413068438984368E-12</v>
      </c>
      <c r="Y26" s="50" t="b">
        <f>ABS(X26/10000)&lt;=ABS('General Settings'!$D$26)</f>
        <v>1</v>
      </c>
      <c r="AG26" s="127" t="e">
        <f>NA()</f>
        <v>#N/A</v>
      </c>
      <c r="AI26" s="50" t="str">
        <v>EUR1x4F_Quote</v>
      </c>
    </row>
    <row r="27" spans="3:35" x14ac:dyDescent="0.2">
      <c r="M27" s="94" t="s">
        <v>146</v>
      </c>
      <c r="N27" s="94" t="s">
        <v>65</v>
      </c>
      <c r="O27" s="94" t="str">
        <f t="shared" si="6"/>
        <v>8M</v>
      </c>
      <c r="P27" s="94" t="str">
        <f t="shared" si="7"/>
        <v>EUR5x8F_Quote</v>
      </c>
      <c r="Q27" s="170"/>
      <c r="R27" s="106">
        <f>_xll.qlInterestRateIndexFixingDate(Index3M,S27)</f>
        <v>42776</v>
      </c>
      <c r="S27" s="106">
        <f>_xll.qlCalendarAdvance(Calendar,SettlementDate,N27,"mf",TRUE)</f>
        <v>42780</v>
      </c>
      <c r="T27" s="106">
        <f>_xll.qlCalendarAdvance(Calendar,SettlementDate,O27,"mf",TRUE)</f>
        <v>42870</v>
      </c>
      <c r="U27" s="97">
        <f>_xll.qlIndexFixing(Index3M,R27,TRUE,_xll.ohTrigger(Trigger,Trigger3M,InterestRatesTrigger))</f>
        <v>-3.3199999999999896E-3</v>
      </c>
      <c r="V27" s="97">
        <f>IFERROR(_xll.qlQuoteValue(P27,_xll.ohTrigger(Trigger,Trigger3M,InterestRatesTrigger)),NA())</f>
        <v>-3.3199999999999996E-3</v>
      </c>
      <c r="W27" s="94" t="b">
        <f t="shared" si="8"/>
        <v>1</v>
      </c>
      <c r="X27" s="124">
        <f t="shared" si="9"/>
        <v>9.9746599868666408E-14</v>
      </c>
      <c r="Y27" s="50" t="b">
        <f>ABS(X27/10000)&lt;=ABS('General Settings'!$D$26)</f>
        <v>1</v>
      </c>
      <c r="AG27" s="127" t="e">
        <f>NA()</f>
        <v>#N/A</v>
      </c>
      <c r="AI27" s="50" t="str">
        <v>EUR2x5F_Quote</v>
      </c>
    </row>
    <row r="28" spans="3:35" x14ac:dyDescent="0.2">
      <c r="K28" s="122" t="b">
        <v>0</v>
      </c>
      <c r="M28" s="94" t="s">
        <v>146</v>
      </c>
      <c r="N28" s="94" t="s">
        <v>32</v>
      </c>
      <c r="O28" s="94" t="str">
        <f t="shared" si="6"/>
        <v>9M</v>
      </c>
      <c r="P28" s="94" t="str">
        <f t="shared" si="7"/>
        <v>EUR6x9F_Quote</v>
      </c>
      <c r="Q28" s="170"/>
      <c r="R28" s="106">
        <f>_xll.qlInterestRateIndexFixingDate(Index3M,S28)</f>
        <v>42804</v>
      </c>
      <c r="S28" s="106">
        <f>_xll.qlCalendarAdvance(Calendar,SettlementDate,N28,"mf",TRUE)</f>
        <v>42808</v>
      </c>
      <c r="T28" s="106">
        <f>_xll.qlCalendarAdvance(Calendar,SettlementDate,O28,"mf",TRUE)</f>
        <v>42900</v>
      </c>
      <c r="U28" s="97">
        <f>_xll.qlIndexFixing(Index3M,R28,TRUE,_xll.ohTrigger(Trigger,Trigger3M,InterestRatesTrigger))</f>
        <v>-3.3599999999995955E-3</v>
      </c>
      <c r="V28" s="97">
        <f>IFERROR(_xll.qlQuoteValue(P28,_xll.ohTrigger(Trigger,Trigger3M,InterestRatesTrigger)),NA())</f>
        <v>-3.3599999999999997E-3</v>
      </c>
      <c r="W28" s="94" t="b">
        <f t="shared" si="8"/>
        <v>1</v>
      </c>
      <c r="X28" s="124">
        <f t="shared" si="9"/>
        <v>4.0419056990259605E-12</v>
      </c>
      <c r="Y28" s="50" t="b">
        <f>ABS(X28/10000)&lt;=ABS('General Settings'!$D$26)</f>
        <v>1</v>
      </c>
      <c r="AG28" s="127" t="e">
        <f>NA()</f>
        <v>#N/A</v>
      </c>
      <c r="AI28" s="50" t="str">
        <v>EUR3x6F_Quote</v>
      </c>
    </row>
    <row r="29" spans="3:35" x14ac:dyDescent="0.2">
      <c r="M29" s="94" t="s">
        <v>146</v>
      </c>
      <c r="N29" s="94" t="s">
        <v>66</v>
      </c>
      <c r="O29" s="94" t="str">
        <f t="shared" si="6"/>
        <v>10M</v>
      </c>
      <c r="P29" s="94" t="str">
        <f t="shared" si="7"/>
        <v>EUR7x10F_Quote</v>
      </c>
      <c r="Q29" s="170"/>
      <c r="R29" s="106">
        <f>_xll.qlInterestRateIndexFixingDate(Index3M,S29)</f>
        <v>42837</v>
      </c>
      <c r="S29" s="106">
        <f>_xll.qlCalendarAdvance(Calendar,SettlementDate,N29,"mf",TRUE)</f>
        <v>42843</v>
      </c>
      <c r="T29" s="106">
        <f>_xll.qlCalendarAdvance(Calendar,SettlementDate,O29,"mf",TRUE)</f>
        <v>42930</v>
      </c>
      <c r="U29" s="97">
        <f>_xll.qlIndexFixing(Index3M,R29,TRUE,_xll.ohTrigger(Trigger,Trigger3M,InterestRatesTrigger))</f>
        <v>-3.3999999997442547E-3</v>
      </c>
      <c r="V29" s="97">
        <f>IFERROR(_xll.qlQuoteValue(P29,_xll.ohTrigger(Trigger,Trigger3M,InterestRatesTrigger)),NA())</f>
        <v>-3.3999999999999998E-3</v>
      </c>
      <c r="W29" s="94" t="b">
        <f t="shared" si="8"/>
        <v>1</v>
      </c>
      <c r="X29" s="124">
        <f t="shared" si="9"/>
        <v>2.5574507789283274E-9</v>
      </c>
      <c r="Y29" s="50" t="b">
        <f>ABS(X29/10000)&lt;=ABS('General Settings'!$D$26)</f>
        <v>1</v>
      </c>
      <c r="AG29" s="127" t="e">
        <f>NA()</f>
        <v>#N/A</v>
      </c>
      <c r="AI29" s="50" t="str">
        <v>EUR4x7F_Quote</v>
      </c>
    </row>
    <row r="30" spans="3:35" x14ac:dyDescent="0.2">
      <c r="M30" s="94" t="s">
        <v>146</v>
      </c>
      <c r="N30" s="94" t="s">
        <v>67</v>
      </c>
      <c r="O30" s="94" t="str">
        <f t="shared" si="6"/>
        <v>11M</v>
      </c>
      <c r="P30" s="94" t="str">
        <f t="shared" si="7"/>
        <v>EUR8x11F_Quote</v>
      </c>
      <c r="Q30" s="170"/>
      <c r="R30" s="106">
        <f>_xll.qlInterestRateIndexFixingDate(Index3M,S30)</f>
        <v>42866</v>
      </c>
      <c r="S30" s="106">
        <f>_xll.qlCalendarAdvance(Calendar,SettlementDate,N30,"mf",TRUE)</f>
        <v>42870</v>
      </c>
      <c r="T30" s="106">
        <f>_xll.qlCalendarAdvance(Calendar,SettlementDate,O30,"mf",TRUE)</f>
        <v>42961</v>
      </c>
      <c r="U30" s="97">
        <f>_xll.qlIndexFixing(Index3M,R30,TRUE,_xll.ohTrigger(Trigger,Trigger3M,InterestRatesTrigger))</f>
        <v>-3.4299999981210355E-3</v>
      </c>
      <c r="V30" s="97">
        <f>IFERROR(_xll.qlQuoteValue(P30,_xll.ohTrigger(Trigger,Trigger3M,InterestRatesTrigger)),NA())</f>
        <v>-3.4299999999999999E-3</v>
      </c>
      <c r="W30" s="94" t="b">
        <f t="shared" si="8"/>
        <v>1</v>
      </c>
      <c r="X30" s="124">
        <f t="shared" si="9"/>
        <v>1.8789644319616716E-8</v>
      </c>
      <c r="Y30" s="50" t="b">
        <f>ABS(X30/10000)&lt;=ABS('General Settings'!$D$26)</f>
        <v>1</v>
      </c>
      <c r="AG30" s="127" t="e">
        <f>NA()</f>
        <v>#N/A</v>
      </c>
      <c r="AI30" s="50" t="str">
        <v>EUR5x8F_Quote</v>
      </c>
    </row>
    <row r="31" spans="3:35" x14ac:dyDescent="0.2">
      <c r="K31" s="61" t="b">
        <v>0</v>
      </c>
      <c r="M31" s="94" t="s">
        <v>146</v>
      </c>
      <c r="N31" s="94" t="s">
        <v>68</v>
      </c>
      <c r="O31" s="94" t="str">
        <f t="shared" si="6"/>
        <v>12M</v>
      </c>
      <c r="P31" s="94" t="str">
        <f t="shared" si="7"/>
        <v>EUR9x12F_Quote</v>
      </c>
      <c r="Q31" s="170"/>
      <c r="R31" s="106">
        <f>_xll.qlInterestRateIndexFixingDate(Index3M,S31)</f>
        <v>42898</v>
      </c>
      <c r="S31" s="106">
        <f>_xll.qlCalendarAdvance(Calendar,SettlementDate,N31,"mf",TRUE)</f>
        <v>42900</v>
      </c>
      <c r="T31" s="106">
        <f>_xll.qlCalendarAdvance(Calendar,SettlementDate,O31,"mf",TRUE)</f>
        <v>42992</v>
      </c>
      <c r="U31" s="97">
        <f>_xll.qlIndexFixing(Index3M,R31,TRUE,_xll.ohTrigger(Trigger,Trigger3M,InterestRatesTrigger))</f>
        <v>-3.4700000000000555E-3</v>
      </c>
      <c r="V31" s="97">
        <f>IFERROR(_xll.qlQuoteValue(P31,_xll.ohTrigger(Trigger,Trigger3M,InterestRatesTrigger)),NA())</f>
        <v>-3.4699999999999996E-3</v>
      </c>
      <c r="W31" s="94" t="b">
        <f t="shared" si="8"/>
        <v>1</v>
      </c>
      <c r="X31" s="124">
        <f t="shared" si="9"/>
        <v>-5.5944832100252029E-13</v>
      </c>
      <c r="Y31" s="50" t="b">
        <f>ABS(X31/10000)&lt;=ABS('General Settings'!$D$26)</f>
        <v>1</v>
      </c>
      <c r="AG31" s="127" t="e">
        <f>NA()</f>
        <v>#N/A</v>
      </c>
      <c r="AI31" s="50" t="str">
        <v>EUR6x9F_Quote</v>
      </c>
    </row>
    <row r="32" spans="3:35" x14ac:dyDescent="0.2">
      <c r="M32" s="94" t="s">
        <v>146</v>
      </c>
      <c r="N32" s="94" t="s">
        <v>69</v>
      </c>
      <c r="O32" s="94" t="str">
        <f t="shared" si="6"/>
        <v>13M</v>
      </c>
      <c r="P32" s="94" t="str">
        <f t="shared" si="7"/>
        <v>EUR10x13F_Quote</v>
      </c>
      <c r="Q32" s="170"/>
      <c r="R32" s="106">
        <f>_xll.qlInterestRateIndexFixingDate(Index3M,S32)</f>
        <v>42928</v>
      </c>
      <c r="S32" s="106">
        <f>_xll.qlCalendarAdvance(Calendar,SettlementDate,N32,"mf",TRUE)</f>
        <v>42930</v>
      </c>
      <c r="T32" s="106">
        <f>_xll.qlCalendarAdvance(Calendar,SettlementDate,O32,"mf",TRUE)</f>
        <v>43024</v>
      </c>
      <c r="U32" s="97">
        <f>_xll.qlIndexFixing(Index3M,R32,TRUE,_xll.ohTrigger(Trigger,Trigger3M,InterestRatesTrigger))</f>
        <v>-3.4999999999731817E-3</v>
      </c>
      <c r="V32" s="97">
        <f>IFERROR(_xll.qlQuoteValue(P32,_xll.ohTrigger(Trigger,Trigger3M,InterestRatesTrigger)),NA())</f>
        <v>-3.4999999999999996E-3</v>
      </c>
      <c r="W32" s="94" t="b">
        <f t="shared" si="8"/>
        <v>1</v>
      </c>
      <c r="X32" s="124">
        <f t="shared" si="9"/>
        <v>2.6817957576863449E-10</v>
      </c>
      <c r="Y32" s="50" t="b">
        <f>ABS(X32/10000)&lt;=ABS('General Settings'!$D$26)</f>
        <v>1</v>
      </c>
      <c r="AG32" s="127" t="e">
        <f>NA()</f>
        <v>#N/A</v>
      </c>
      <c r="AI32" s="50" t="str">
        <v>EUR7x10F_Quote</v>
      </c>
    </row>
    <row r="33" spans="13:35" x14ac:dyDescent="0.2">
      <c r="M33" s="94" t="s">
        <v>146</v>
      </c>
      <c r="N33" s="94" t="s">
        <v>70</v>
      </c>
      <c r="O33" s="94" t="str">
        <f t="shared" si="6"/>
        <v>14M</v>
      </c>
      <c r="P33" s="94" t="str">
        <f t="shared" si="7"/>
        <v>EUR11x14F_Quote</v>
      </c>
      <c r="Q33" s="170"/>
      <c r="R33" s="106">
        <f>_xll.qlInterestRateIndexFixingDate(Index3M,S33)</f>
        <v>42957</v>
      </c>
      <c r="S33" s="106">
        <f>_xll.qlCalendarAdvance(Calendar,SettlementDate,N33,"mf",TRUE)</f>
        <v>42961</v>
      </c>
      <c r="T33" s="106">
        <f>_xll.qlCalendarAdvance(Calendar,SettlementDate,O33,"mf",TRUE)</f>
        <v>43053</v>
      </c>
      <c r="U33" s="97">
        <f>_xll.qlIndexFixing(Index3M,R33,TRUE,_xll.ohTrigger(Trigger,Trigger3M,InterestRatesTrigger))</f>
        <v>-3.5200000001928376E-3</v>
      </c>
      <c r="V33" s="97">
        <f>IFERROR(_xll.qlQuoteValue(P33,_xll.ohTrigger(Trigger,Trigger3M,InterestRatesTrigger)),NA())</f>
        <v>-3.5199999999999997E-3</v>
      </c>
      <c r="W33" s="94" t="b">
        <f t="shared" si="8"/>
        <v>1</v>
      </c>
      <c r="X33" s="124">
        <f t="shared" si="9"/>
        <v>-1.928379331217478E-9</v>
      </c>
      <c r="Y33" s="50" t="b">
        <f>ABS(X33/10000)&lt;=ABS('General Settings'!$D$26)</f>
        <v>1</v>
      </c>
      <c r="AG33" s="127" t="e">
        <f>NA()</f>
        <v>#N/A</v>
      </c>
      <c r="AI33" s="50" t="str">
        <v>EUR8x11F_Quote</v>
      </c>
    </row>
    <row r="34" spans="13:35" x14ac:dyDescent="0.2">
      <c r="M34" s="94" t="s">
        <v>146</v>
      </c>
      <c r="N34" s="94" t="s">
        <v>102</v>
      </c>
      <c r="O34" s="94" t="str">
        <f t="shared" si="6"/>
        <v>15M</v>
      </c>
      <c r="P34" s="94" t="str">
        <f t="shared" si="7"/>
        <v>EUR12x15F_Quote</v>
      </c>
      <c r="Q34" s="170"/>
      <c r="R34" s="106">
        <f>_xll.qlInterestRateIndexFixingDate(Index3M,S34)</f>
        <v>42990</v>
      </c>
      <c r="S34" s="106">
        <f>_xll.qlCalendarAdvance(Calendar,SettlementDate,N34,"mf",TRUE)</f>
        <v>42992</v>
      </c>
      <c r="T34" s="106">
        <f>_xll.qlCalendarAdvance(Calendar,SettlementDate,O34,"mf",TRUE)</f>
        <v>43083</v>
      </c>
      <c r="U34" s="97">
        <f>_xll.qlIndexFixing(Index3M,R34,TRUE,_xll.ohTrigger(Trigger,Trigger3M,InterestRatesTrigger))</f>
        <v>-3.540000000000704E-3</v>
      </c>
      <c r="V34" s="97">
        <f>IFERROR(_xll.qlQuoteValue(P34,_xll.ohTrigger(Trigger,Trigger3M,InterestRatesTrigger)),NA())</f>
        <v>-3.5399999999999997E-3</v>
      </c>
      <c r="W34" s="94" t="b">
        <f t="shared" si="8"/>
        <v>1</v>
      </c>
      <c r="X34" s="124">
        <f t="shared" si="9"/>
        <v>-7.0429773124658368E-12</v>
      </c>
      <c r="Y34" s="50" t="b">
        <f>ABS(X34/10000)&lt;=ABS('General Settings'!$D$26)</f>
        <v>1</v>
      </c>
      <c r="AG34" s="128" t="e">
        <f>NA()</f>
        <v>#N/A</v>
      </c>
      <c r="AI34" s="50" t="str">
        <v>EUR9x12F_Quote</v>
      </c>
    </row>
    <row r="35" spans="13:35" x14ac:dyDescent="0.2">
      <c r="M35" s="93" t="s">
        <v>110</v>
      </c>
      <c r="N35" s="93"/>
      <c r="O35" s="93" t="str">
        <f>_xll.qlIMMNextCode(EvaluationDate+2,TRUE,Trigger)</f>
        <v>U6</v>
      </c>
      <c r="P35" s="93" t="str">
        <f t="shared" ref="P35:P60" si="10">Currency&amp;"FUT3M"&amp;O35&amp;QuoteSuffix</f>
        <v>EURFUT3MU6_Quote</v>
      </c>
      <c r="Q35" s="180" t="str">
        <f t="shared" ref="Q35:Q60" si="11">Currency&amp;"FUT3M"&amp;O35&amp;"ConvAdj"&amp;QuoteSuffix</f>
        <v>EURFUT3MU6ConvAdj_Quote</v>
      </c>
      <c r="R35" s="105">
        <f>_xll.qlInterestRateIndexFixingDate(Index3M,S35)</f>
        <v>42632</v>
      </c>
      <c r="S35" s="105">
        <f>_xll.qlIMMdate(O35)</f>
        <v>42634</v>
      </c>
      <c r="T35" s="105">
        <f>_xll.qlInterestRateIndexMaturity(Index3M,S35)</f>
        <v>42725</v>
      </c>
      <c r="U35" s="96">
        <f>_xll.qlIndexFixing(Index3M,R35,TRUE,_xll.ohTrigger(Trigger,Trigger3M,InterestRatesTrigger))</f>
        <v>-3.0201094605862857E-3</v>
      </c>
      <c r="V35" s="96">
        <f>IFERROR((100-_xll.qlQuoteValue(P35,_xll.ohTrigger(Trigger,Trigger3M,InterestRatesTrigger)))/100-_xll.qlQuoteValue(Q35,_xll.ohTrigger(Trigger,Trigger3M,InterestRatesTrigger)),NA())</f>
        <v>-3.025000000000091E-3</v>
      </c>
      <c r="W35" s="93" t="b">
        <f>NOT(ISERROR(V35))</f>
        <v>1</v>
      </c>
      <c r="X35" s="125">
        <f t="shared" si="9"/>
        <v>4.8905394138053053E-2</v>
      </c>
      <c r="Y35" s="52" t="b">
        <f>ABS(X35/10000)&lt;=ABS('General Settings'!$D$27)</f>
        <v>1</v>
      </c>
      <c r="AG35" s="126" t="e">
        <f>NA()</f>
        <v>#N/A</v>
      </c>
      <c r="AI35" s="50" t="str">
        <v>EUR10x13F_Quote</v>
      </c>
    </row>
    <row r="36" spans="13:35" x14ac:dyDescent="0.2">
      <c r="M36" s="94" t="s">
        <v>110</v>
      </c>
      <c r="N36" s="94"/>
      <c r="O36" s="94" t="str">
        <f>_xll.qlIMMNextCode(O35,TRUE,Trigger)</f>
        <v>Z6</v>
      </c>
      <c r="P36" s="94" t="str">
        <f t="shared" si="10"/>
        <v>EURFUT3MZ6_Quote</v>
      </c>
      <c r="Q36" s="181" t="str">
        <f t="shared" si="11"/>
        <v>EURFUT3MZ6ConvAdj_Quote</v>
      </c>
      <c r="R36" s="106">
        <f>_xll.qlInterestRateIndexFixingDate(Index3M,S36)</f>
        <v>42723</v>
      </c>
      <c r="S36" s="106">
        <f>_xll.qlIMMdate(O36)</f>
        <v>42725</v>
      </c>
      <c r="T36" s="106">
        <f>_xll.qlInterestRateIndexMaturity(Index3M,S36)</f>
        <v>42815</v>
      </c>
      <c r="U36" s="97">
        <f>_xll.qlIndexFixing(Index3M,R36,TRUE,_xll.ohTrigger(Trigger,Trigger3M,InterestRatesTrigger))</f>
        <v>-3.2421016668591207E-3</v>
      </c>
      <c r="V36" s="97">
        <f>IFERROR((100-_xll.qlQuoteValue(P36,_xll.ohTrigger(Trigger,Trigger3M,InterestRatesTrigger)))/100-_xll.qlQuoteValue(Q36,_xll.ohTrigger(Trigger,Trigger3M,InterestRatesTrigger)),NA())</f>
        <v>-3.2250000000000512E-3</v>
      </c>
      <c r="W36" s="94" t="b">
        <f t="shared" ref="W36:W60" si="12">NOT(ISERROR(V36))</f>
        <v>1</v>
      </c>
      <c r="X36" s="124">
        <f t="shared" si="9"/>
        <v>-0.17101666859069536</v>
      </c>
      <c r="Y36" s="50" t="b">
        <f>ABS(X36/10000)&lt;=ABS('General Settings'!$D$27)</f>
        <v>1</v>
      </c>
      <c r="AG36" s="127" t="e">
        <f>NA()</f>
        <v>#N/A</v>
      </c>
      <c r="AI36" s="50" t="str">
        <v>EUR11x14F_Quote</v>
      </c>
    </row>
    <row r="37" spans="13:35" x14ac:dyDescent="0.2">
      <c r="M37" s="94" t="s">
        <v>110</v>
      </c>
      <c r="N37" s="94"/>
      <c r="O37" s="94" t="str">
        <f>_xll.qlIMMNextCode(O36,TRUE,Trigger)</f>
        <v>H7</v>
      </c>
      <c r="P37" s="94" t="str">
        <f t="shared" si="10"/>
        <v>EURFUT3MH7_Quote</v>
      </c>
      <c r="Q37" s="181" t="str">
        <f t="shared" si="11"/>
        <v>EURFUT3MH7ConvAdj_Quote</v>
      </c>
      <c r="R37" s="106">
        <f>_xll.qlInterestRateIndexFixingDate(Index3M,S37)</f>
        <v>42807</v>
      </c>
      <c r="S37" s="106">
        <f>_xll.qlIMMdate(O37)</f>
        <v>42809</v>
      </c>
      <c r="T37" s="106">
        <f>_xll.qlInterestRateIndexMaturity(Index3M,S37)</f>
        <v>42901</v>
      </c>
      <c r="U37" s="97">
        <f>_xll.qlIndexFixing(Index3M,R37,TRUE,_xll.ohTrigger(Trigger,Trigger3M,InterestRatesTrigger))</f>
        <v>-3.3610090076526774E-3</v>
      </c>
      <c r="V37" s="97">
        <f>IFERROR((100-_xll.qlQuoteValue(P37,_xll.ohTrigger(Trigger,Trigger3M,InterestRatesTrigger)))/100-_xll.qlQuoteValue(Q37,_xll.ohTrigger(Trigger,Trigger3M,InterestRatesTrigger)),NA())</f>
        <v>-3.3750000000000568E-3</v>
      </c>
      <c r="W37" s="94" t="b">
        <f t="shared" si="12"/>
        <v>1</v>
      </c>
      <c r="X37" s="124">
        <f t="shared" si="9"/>
        <v>0.13990992347379366</v>
      </c>
      <c r="Y37" s="50" t="b">
        <f>ABS(X37/10000)&lt;=ABS('General Settings'!$D$27)</f>
        <v>1</v>
      </c>
      <c r="AG37" s="127" t="e">
        <f>NA()</f>
        <v>#N/A</v>
      </c>
      <c r="AI37" s="50" t="str">
        <v>EUR12x15F_Quote</v>
      </c>
    </row>
    <row r="38" spans="13:35" x14ac:dyDescent="0.2">
      <c r="M38" s="94" t="s">
        <v>110</v>
      </c>
      <c r="N38" s="94"/>
      <c r="O38" s="94" t="str">
        <f>_xll.qlIMMNextCode(O37,TRUE,Trigger)</f>
        <v>M7</v>
      </c>
      <c r="P38" s="94" t="str">
        <f t="shared" si="10"/>
        <v>EURFUT3MM7_Quote</v>
      </c>
      <c r="Q38" s="181" t="str">
        <f t="shared" si="11"/>
        <v>EURFUT3MM7ConvAdj_Quote</v>
      </c>
      <c r="R38" s="106">
        <f>_xll.qlInterestRateIndexFixingDate(Index3M,S38)</f>
        <v>42905</v>
      </c>
      <c r="S38" s="106">
        <f>_xll.qlIMMdate(O38)</f>
        <v>42907</v>
      </c>
      <c r="T38" s="106">
        <f>_xll.qlInterestRateIndexMaturity(Index3M,S38)</f>
        <v>42999</v>
      </c>
      <c r="U38" s="97">
        <f>_xll.qlIndexFixing(Index3M,R38,TRUE,_xll.ohTrigger(Trigger,Trigger3M,InterestRatesTrigger))</f>
        <v>-3.4780988217089758E-3</v>
      </c>
      <c r="V38" s="97">
        <f>IFERROR((100-_xll.qlQuoteValue(P38,_xll.ohTrigger(Trigger,Trigger3M,InterestRatesTrigger)))/100-_xll.qlQuoteValue(Q38,_xll.ohTrigger(Trigger,Trigger3M,InterestRatesTrigger)),NA())</f>
        <v>-3.474999999999966E-3</v>
      </c>
      <c r="W38" s="94" t="b">
        <f t="shared" si="12"/>
        <v>1</v>
      </c>
      <c r="X38" s="124">
        <f t="shared" si="9"/>
        <v>-3.0988217090098524E-2</v>
      </c>
      <c r="Y38" s="50" t="b">
        <f>ABS(X38/10000)&lt;=ABS('General Settings'!$D$27)</f>
        <v>1</v>
      </c>
      <c r="AG38" s="127" t="e">
        <f>NA()</f>
        <v>#N/A</v>
      </c>
      <c r="AI38" s="50" t="str">
        <v>EURFUT3MU7_Quote</v>
      </c>
    </row>
    <row r="39" spans="13:35" x14ac:dyDescent="0.2">
      <c r="M39" s="162" t="s">
        <v>110</v>
      </c>
      <c r="N39" s="162"/>
      <c r="O39" s="162" t="str">
        <f>_xll.qlIMMNextCode(O38,TRUE,Trigger)</f>
        <v>U7</v>
      </c>
      <c r="P39" s="162" t="str">
        <f t="shared" si="10"/>
        <v>EURFUT3MU7_Quote</v>
      </c>
      <c r="Q39" s="182" t="str">
        <f t="shared" si="11"/>
        <v>EURFUT3MU7ConvAdj_Quote</v>
      </c>
      <c r="R39" s="163">
        <f>_xll.qlInterestRateIndexFixingDate(Index3M,S39)</f>
        <v>42996</v>
      </c>
      <c r="S39" s="163">
        <f>_xll.qlIMMdate(O39)</f>
        <v>42998</v>
      </c>
      <c r="T39" s="163">
        <f>_xll.qlInterestRateIndexMaturity(Index3M,S39)</f>
        <v>43089</v>
      </c>
      <c r="U39" s="164">
        <f>_xll.qlIndexFixing(Index3M,R39,TRUE,_xll.ohTrigger(Trigger,Trigger3M,InterestRatesTrigger))</f>
        <v>-3.5456284595593501E-3</v>
      </c>
      <c r="V39" s="164">
        <f>IFERROR((100-_xll.qlQuoteValue(P39,_xll.ohTrigger(Trigger,Trigger3M,InterestRatesTrigger)))/100-_xll.qlQuoteValue(Q39,_xll.ohTrigger(Trigger,Trigger3M,InterestRatesTrigger)),NA())</f>
        <v>-3.5250000000000624E-3</v>
      </c>
      <c r="W39" s="162" t="b">
        <f t="shared" si="12"/>
        <v>1</v>
      </c>
      <c r="X39" s="165">
        <f t="shared" si="9"/>
        <v>-0.20628459559287726</v>
      </c>
      <c r="Y39" s="123" t="b">
        <f>ABS(X39/10000)&lt;=ABS('General Settings'!$D$27)</f>
        <v>1</v>
      </c>
      <c r="AG39" s="127" t="e">
        <f>NA()</f>
        <v>#N/A</v>
      </c>
      <c r="AI39" s="50" t="str">
        <v>EURFUT3MZ7_Quote</v>
      </c>
    </row>
    <row r="40" spans="13:35" x14ac:dyDescent="0.2">
      <c r="M40" s="94" t="s">
        <v>110</v>
      </c>
      <c r="N40" s="94"/>
      <c r="O40" s="94" t="str">
        <f>_xll.qlIMMNextCode(O39,TRUE,Trigger)</f>
        <v>Z7</v>
      </c>
      <c r="P40" s="94" t="str">
        <f t="shared" si="10"/>
        <v>EURFUT3MZ7_Quote</v>
      </c>
      <c r="Q40" s="181" t="str">
        <f t="shared" si="11"/>
        <v>EURFUT3MZ7ConvAdj_Quote</v>
      </c>
      <c r="R40" s="106">
        <f>_xll.qlInterestRateIndexFixingDate(Index3M,S40)</f>
        <v>43087</v>
      </c>
      <c r="S40" s="106">
        <f>_xll.qlIMMdate(O40)</f>
        <v>43089</v>
      </c>
      <c r="T40" s="106">
        <f>_xll.qlInterestRateIndexMaturity(Index3M,S40)</f>
        <v>43179</v>
      </c>
      <c r="U40" s="97">
        <f>_xll.qlIndexFixing(Index3M,R40,TRUE,_xll.ohTrigger(Trigger,Trigger3M,InterestRatesTrigger))</f>
        <v>-3.5750000002385818E-3</v>
      </c>
      <c r="V40" s="97">
        <f>IFERROR((100-_xll.qlQuoteValue(P40,_xll.ohTrigger(Trigger,Trigger3M,InterestRatesTrigger)))/100-_xll.qlQuoteValue(Q40,_xll.ohTrigger(Trigger,Trigger3M,InterestRatesTrigger)),NA())</f>
        <v>-3.575000000000017E-3</v>
      </c>
      <c r="W40" s="94" t="b">
        <f t="shared" si="12"/>
        <v>1</v>
      </c>
      <c r="X40" s="124">
        <f t="shared" si="9"/>
        <v>-2.3856481026762744E-9</v>
      </c>
      <c r="Y40" s="50" t="b">
        <f>ABS(X40/10000)&lt;=ABS('General Settings'!$D$27)</f>
        <v>1</v>
      </c>
      <c r="AG40" s="127" t="e">
        <f>NA()</f>
        <v>#N/A</v>
      </c>
      <c r="AI40" s="50" t="str">
        <v>EURFUT3MH8_Quote</v>
      </c>
    </row>
    <row r="41" spans="13:35" x14ac:dyDescent="0.2">
      <c r="M41" s="94" t="s">
        <v>110</v>
      </c>
      <c r="N41" s="94"/>
      <c r="O41" s="94" t="str">
        <f>_xll.qlIMMNextCode(O40,TRUE,Trigger)</f>
        <v>H8</v>
      </c>
      <c r="P41" s="94" t="str">
        <f t="shared" si="10"/>
        <v>EURFUT3MH8_Quote</v>
      </c>
      <c r="Q41" s="181" t="str">
        <f t="shared" si="11"/>
        <v>EURFUT3MH8ConvAdj_Quote</v>
      </c>
      <c r="R41" s="106">
        <f>_xll.qlInterestRateIndexFixingDate(Index3M,S41)</f>
        <v>43178</v>
      </c>
      <c r="S41" s="106">
        <f>_xll.qlIMMdate(O41)</f>
        <v>43180</v>
      </c>
      <c r="T41" s="106">
        <f>_xll.qlInterestRateIndexMaturity(Index3M,S41)</f>
        <v>43272</v>
      </c>
      <c r="U41" s="97">
        <f>_xll.qlIndexFixing(Index3M,R41,TRUE,_xll.ohTrigger(Trigger,Trigger3M,InterestRatesTrigger))</f>
        <v>-3.5249999963065009E-3</v>
      </c>
      <c r="V41" s="97">
        <f>IFERROR((100-_xll.qlQuoteValue(P41,_xll.ohTrigger(Trigger,Trigger3M,InterestRatesTrigger)))/100-_xll.qlQuoteValue(Q41,_xll.ohTrigger(Trigger,Trigger3M,InterestRatesTrigger)),NA())</f>
        <v>-3.5250000000000624E-3</v>
      </c>
      <c r="W41" s="94" t="b">
        <f t="shared" si="12"/>
        <v>1</v>
      </c>
      <c r="X41" s="124">
        <f t="shared" si="9"/>
        <v>3.6935615156663548E-8</v>
      </c>
      <c r="Y41" s="50" t="b">
        <f>ABS(X41/10000)&lt;=ABS('General Settings'!$D$27)</f>
        <v>1</v>
      </c>
      <c r="AG41" s="127" t="e">
        <f>NA()</f>
        <v>#N/A</v>
      </c>
      <c r="AI41" s="50" t="str">
        <v>EURFUT3MM8_Quote</v>
      </c>
    </row>
    <row r="42" spans="13:35" x14ac:dyDescent="0.2">
      <c r="M42" s="94" t="s">
        <v>110</v>
      </c>
      <c r="N42" s="94"/>
      <c r="O42" s="94" t="str">
        <f>_xll.qlIMMNextCode(O41,TRUE,Trigger)</f>
        <v>M8</v>
      </c>
      <c r="P42" s="94" t="str">
        <f t="shared" si="10"/>
        <v>EURFUT3MM8_Quote</v>
      </c>
      <c r="Q42" s="181" t="str">
        <f t="shared" si="11"/>
        <v>EURFUT3MM8ConvAdj_Quote</v>
      </c>
      <c r="R42" s="106">
        <f>_xll.qlInterestRateIndexFixingDate(Index3M,S42)</f>
        <v>43269</v>
      </c>
      <c r="S42" s="106">
        <f>_xll.qlIMMdate(O42)</f>
        <v>43271</v>
      </c>
      <c r="T42" s="106">
        <f>_xll.qlInterestRateIndexMaturity(Index3M,S42)</f>
        <v>43363</v>
      </c>
      <c r="U42" s="97">
        <f>_xll.qlIndexFixing(Index3M,R42,TRUE,_xll.ohTrigger(Trigger,Trigger3M,InterestRatesTrigger))</f>
        <v>-3.4750000003199192E-3</v>
      </c>
      <c r="V42" s="97">
        <f>IFERROR((100-_xll.qlQuoteValue(P42,_xll.ohTrigger(Trigger,Trigger3M,InterestRatesTrigger)))/100-_xll.qlQuoteValue(Q42,_xll.ohTrigger(Trigger,Trigger3M,InterestRatesTrigger)),NA())</f>
        <v>-3.474999999999966E-3</v>
      </c>
      <c r="W42" s="94" t="b">
        <f t="shared" si="12"/>
        <v>1</v>
      </c>
      <c r="X42" s="124">
        <f t="shared" si="9"/>
        <v>-3.1995326527090029E-9</v>
      </c>
      <c r="Y42" s="50" t="b">
        <f>ABS(X42/10000)&lt;=ABS('General Settings'!$D$27)</f>
        <v>1</v>
      </c>
      <c r="AG42" s="128" t="e">
        <f>NA()</f>
        <v>#N/A</v>
      </c>
      <c r="AI42" s="50" t="str">
        <v>EURFUT3MU8_Quote</v>
      </c>
    </row>
    <row r="43" spans="13:35" x14ac:dyDescent="0.2">
      <c r="M43" s="94" t="s">
        <v>110</v>
      </c>
      <c r="N43" s="94"/>
      <c r="O43" s="94" t="str">
        <f>_xll.qlIMMNextCode(O42,TRUE,Trigger)</f>
        <v>U8</v>
      </c>
      <c r="P43" s="94" t="str">
        <f t="shared" si="10"/>
        <v>EURFUT3MU8_Quote</v>
      </c>
      <c r="Q43" s="181" t="str">
        <f t="shared" si="11"/>
        <v>EURFUT3MU8ConvAdj_Quote</v>
      </c>
      <c r="R43" s="106">
        <f>_xll.qlInterestRateIndexFixingDate(Index3M,S43)</f>
        <v>43360</v>
      </c>
      <c r="S43" s="106">
        <f>_xll.qlIMMdate(O43)</f>
        <v>43362</v>
      </c>
      <c r="T43" s="106">
        <f>_xll.qlInterestRateIndexMaturity(Index3M,S43)</f>
        <v>43453</v>
      </c>
      <c r="U43" s="97">
        <f>_xll.qlIndexFixing(Index3M,R43,TRUE,_xll.ohTrigger(Trigger,Trigger3M,InterestRatesTrigger))</f>
        <v>-3.3750000008055496E-3</v>
      </c>
      <c r="V43" s="97">
        <f>IFERROR((100-_xll.qlQuoteValue(P43,_xll.ohTrigger(Trigger,Trigger3M,InterestRatesTrigger)))/100-_xll.qlQuoteValue(Q43,_xll.ohTrigger(Trigger,Trigger3M,InterestRatesTrigger)),NA())</f>
        <v>-3.3750000000000568E-3</v>
      </c>
      <c r="W43" s="94" t="b">
        <f t="shared" si="12"/>
        <v>1</v>
      </c>
      <c r="X43" s="124">
        <f t="shared" si="9"/>
        <v>-8.0549282521769072E-9</v>
      </c>
      <c r="Y43" s="50" t="b">
        <f>ABS(X43/10000)&lt;=ABS('General Settings'!$D$27)</f>
        <v>1</v>
      </c>
      <c r="AG43" s="127" t="e">
        <f>NA()</f>
        <v>#N/A</v>
      </c>
      <c r="AI43" s="50" t="str">
        <v>EURFUT3MZ8_Quote</v>
      </c>
    </row>
    <row r="44" spans="13:35" x14ac:dyDescent="0.2">
      <c r="M44" s="158" t="s">
        <v>110</v>
      </c>
      <c r="N44" s="158"/>
      <c r="O44" s="158" t="str">
        <f>_xll.qlIMMNextCode(O43,TRUE,Trigger)</f>
        <v>Z8</v>
      </c>
      <c r="P44" s="158" t="str">
        <f t="shared" si="10"/>
        <v>EURFUT3MZ8_Quote</v>
      </c>
      <c r="Q44" s="183" t="str">
        <f t="shared" si="11"/>
        <v>EURFUT3MZ8ConvAdj_Quote</v>
      </c>
      <c r="R44" s="159">
        <f>_xll.qlInterestRateIndexFixingDate(Index3M,S44)</f>
        <v>43451</v>
      </c>
      <c r="S44" s="159">
        <f>_xll.qlIMMdate(O44)</f>
        <v>43453</v>
      </c>
      <c r="T44" s="159">
        <f>_xll.qlInterestRateIndexMaturity(Index3M,S44)</f>
        <v>43543</v>
      </c>
      <c r="U44" s="160">
        <f>_xll.qlIndexFixing(Index3M,R44,TRUE,_xll.ohTrigger(Trigger,Trigger3M,InterestRatesTrigger))</f>
        <v>-3.2750000003560764E-3</v>
      </c>
      <c r="V44" s="160">
        <f>IFERROR((100-_xll.qlQuoteValue(P44,_xll.ohTrigger(Trigger,Trigger3M,InterestRatesTrigger)))/100-_xll.qlQuoteValue(Q44,_xll.ohTrigger(Trigger,Trigger3M,InterestRatesTrigger)),NA())</f>
        <v>-3.2750000000000058E-3</v>
      </c>
      <c r="W44" s="158" t="b">
        <f t="shared" si="12"/>
        <v>1</v>
      </c>
      <c r="X44" s="161">
        <f t="shared" si="9"/>
        <v>-3.5607064172160641E-9</v>
      </c>
      <c r="Y44" s="167" t="b">
        <f>ABS(X44/10000)&lt;=ABS('General Settings'!$D$27)</f>
        <v>1</v>
      </c>
      <c r="AG44" s="127" t="e">
        <f>NA()</f>
        <v>#N/A</v>
      </c>
      <c r="AI44" s="50" t="str">
        <v>EURAB3E3Y_Quote</v>
      </c>
    </row>
    <row r="45" spans="13:35" x14ac:dyDescent="0.2">
      <c r="M45" s="94" t="s">
        <v>110</v>
      </c>
      <c r="N45" s="94"/>
      <c r="O45" s="94" t="str">
        <f>_xll.qlIMMNextCode(O44,TRUE,Trigger)</f>
        <v>H9</v>
      </c>
      <c r="P45" s="94" t="str">
        <f t="shared" si="10"/>
        <v>EURFUT3MH9_Quote</v>
      </c>
      <c r="Q45" s="181" t="str">
        <f t="shared" si="11"/>
        <v>EURFUT3MH9ConvAdj_Quote</v>
      </c>
      <c r="R45" s="106">
        <f>_xll.qlInterestRateIndexFixingDate(Index3M,S45)</f>
        <v>43542</v>
      </c>
      <c r="S45" s="106">
        <f>_xll.qlIMMdate(O45)</f>
        <v>43544</v>
      </c>
      <c r="T45" s="106">
        <f>_xll.qlInterestRateIndexMaturity(Index3M,S45)</f>
        <v>43636</v>
      </c>
      <c r="U45" s="97">
        <f>_xll.qlIndexFixing(Index3M,R45,TRUE,_xll.ohTrigger(Trigger,Trigger3M,InterestRatesTrigger))</f>
        <v>-2.9882949115789745E-3</v>
      </c>
      <c r="V45" s="97">
        <f>IFERROR((100-_xll.qlQuoteValue(P45,_xll.ohTrigger(Trigger,Trigger3M,InterestRatesTrigger)))/100-_xll.qlQuoteValue(Q45,_xll.ohTrigger(Trigger,Trigger3M,InterestRatesTrigger)),NA())</f>
        <v>-3.0750000000000456E-3</v>
      </c>
      <c r="W45" s="94" t="b">
        <f t="shared" si="12"/>
        <v>1</v>
      </c>
      <c r="X45" s="124">
        <f t="shared" si="9"/>
        <v>0.86705088421071097</v>
      </c>
      <c r="Y45" s="50" t="b">
        <f>ABS(X45/10000)&lt;=ABS('General Settings'!$D$27)</f>
        <v>0</v>
      </c>
      <c r="AG45" s="127" t="e">
        <f>NA()</f>
        <v>#N/A</v>
      </c>
      <c r="AI45" s="50" t="str">
        <v>EURAB3E4Y_Quote</v>
      </c>
    </row>
    <row r="46" spans="13:35" x14ac:dyDescent="0.2">
      <c r="M46" s="94" t="s">
        <v>110</v>
      </c>
      <c r="N46" s="94"/>
      <c r="O46" s="94" t="str">
        <f>_xll.qlIMMNextCode(O45,TRUE,Trigger)</f>
        <v>M9</v>
      </c>
      <c r="P46" s="94" t="str">
        <f t="shared" si="10"/>
        <v>EURFUT3MM9_Quote</v>
      </c>
      <c r="Q46" s="181" t="str">
        <f t="shared" si="11"/>
        <v>EURFUT3MM9ConvAdj_Quote</v>
      </c>
      <c r="R46" s="106">
        <f>_xll.qlInterestRateIndexFixingDate(Index3M,S46)</f>
        <v>43633</v>
      </c>
      <c r="S46" s="106">
        <f>_xll.qlIMMdate(O46)</f>
        <v>43635</v>
      </c>
      <c r="T46" s="106">
        <f>_xll.qlInterestRateIndexMaturity(Index3M,S46)</f>
        <v>43727</v>
      </c>
      <c r="U46" s="97">
        <f>_xll.qlIndexFixing(Index3M,R46,TRUE,_xll.ohTrigger(Trigger,Trigger3M,InterestRatesTrigger))</f>
        <v>-2.7348358744175901E-3</v>
      </c>
      <c r="V46" s="97">
        <f>IFERROR((100-_xll.qlQuoteValue(P46,_xll.ohTrigger(Trigger,Trigger3M,InterestRatesTrigger)))/100-_xll.qlQuoteValue(Q46,_xll.ohTrigger(Trigger,Trigger3M,InterestRatesTrigger)),NA())</f>
        <v>-2.8749999999999431E-3</v>
      </c>
      <c r="W46" s="94" t="b">
        <f t="shared" si="12"/>
        <v>1</v>
      </c>
      <c r="X46" s="124">
        <f t="shared" si="9"/>
        <v>1.4016412558235303</v>
      </c>
      <c r="Y46" s="50" t="b">
        <f>ABS(X46/10000)&lt;=ABS('General Settings'!$D$27)</f>
        <v>0</v>
      </c>
      <c r="AG46" s="127" t="e">
        <f>NA()</f>
        <v>#N/A</v>
      </c>
      <c r="AI46" s="50" t="str">
        <v>EURAB3E5Y_Quote</v>
      </c>
    </row>
    <row r="47" spans="13:35" x14ac:dyDescent="0.2">
      <c r="M47" s="94" t="s">
        <v>110</v>
      </c>
      <c r="N47" s="94"/>
      <c r="O47" s="94" t="str">
        <f>_xll.qlIMMNextCode(O46,TRUE,Trigger)</f>
        <v>U9</v>
      </c>
      <c r="P47" s="94" t="str">
        <f t="shared" si="10"/>
        <v>EURFUT3MU9_Quote</v>
      </c>
      <c r="Q47" s="181" t="str">
        <f t="shared" si="11"/>
        <v>EURFUT3MU9ConvAdj_Quote</v>
      </c>
      <c r="R47" s="106">
        <f>_xll.qlInterestRateIndexFixingDate(Index3M,S47)</f>
        <v>43724</v>
      </c>
      <c r="S47" s="106">
        <f>_xll.qlIMMdate(O47)</f>
        <v>43726</v>
      </c>
      <c r="T47" s="106">
        <f>_xll.qlInterestRateIndexMaturity(Index3M,S47)</f>
        <v>43817</v>
      </c>
      <c r="U47" s="97">
        <f>_xll.qlIndexFixing(Index3M,R47,TRUE,_xll.ohTrigger(Trigger,Trigger3M,InterestRatesTrigger))</f>
        <v>-2.5900560861976344E-3</v>
      </c>
      <c r="V47" s="97">
        <f>IFERROR((100-_xll.qlQuoteValue(P47,_xll.ohTrigger(Trigger,Trigger3M,InterestRatesTrigger)))/100-_xll.qlQuoteValue(Q47,_xll.ohTrigger(Trigger,Trigger3M,InterestRatesTrigger)),NA())</f>
        <v>-2.6250000000000284E-3</v>
      </c>
      <c r="W47" s="94" t="b">
        <f t="shared" si="12"/>
        <v>1</v>
      </c>
      <c r="X47" s="124">
        <f t="shared" si="9"/>
        <v>0.3494391380239395</v>
      </c>
      <c r="Y47" s="50" t="b">
        <f>ABS(X47/10000)&lt;=ABS('General Settings'!$D$27)</f>
        <v>1</v>
      </c>
      <c r="AG47" s="127" t="e">
        <f>NA()</f>
        <v>#N/A</v>
      </c>
      <c r="AI47" s="50" t="str">
        <v>EURAB3E6Y_Quote</v>
      </c>
    </row>
    <row r="48" spans="13:35" x14ac:dyDescent="0.2">
      <c r="M48" s="94" t="s">
        <v>110</v>
      </c>
      <c r="N48" s="94"/>
      <c r="O48" s="94" t="str">
        <f>_xll.qlIMMNextCode(O47,TRUE,Trigger)</f>
        <v>Z9</v>
      </c>
      <c r="P48" s="94" t="str">
        <f t="shared" si="10"/>
        <v>EURFUT3MZ9_Quote</v>
      </c>
      <c r="Q48" s="181" t="str">
        <f t="shared" si="11"/>
        <v>EURFUT3MZ9ConvAdj_Quote</v>
      </c>
      <c r="R48" s="106">
        <f>_xll.qlInterestRateIndexFixingDate(Index3M,S48)</f>
        <v>43815</v>
      </c>
      <c r="S48" s="106">
        <f>_xll.qlIMMdate(O48)</f>
        <v>43817</v>
      </c>
      <c r="T48" s="106">
        <f>_xll.qlInterestRateIndexMaturity(Index3M,S48)</f>
        <v>43908</v>
      </c>
      <c r="U48" s="97">
        <f>_xll.qlIndexFixing(Index3M,R48,TRUE,_xll.ohTrigger(Trigger,Trigger3M,InterestRatesTrigger))</f>
        <v>-2.4079975326856814E-3</v>
      </c>
      <c r="V48" s="97">
        <f>IFERROR((100-_xll.qlQuoteValue(P48,_xll.ohTrigger(Trigger,Trigger3M,InterestRatesTrigger)))/100-_xll.qlQuoteValue(Q48,_xll.ohTrigger(Trigger,Trigger3M,InterestRatesTrigger)),NA())</f>
        <v>-2.3750000000001136E-3</v>
      </c>
      <c r="W48" s="94" t="b">
        <f t="shared" si="12"/>
        <v>1</v>
      </c>
      <c r="X48" s="124">
        <f t="shared" si="9"/>
        <v>-0.32997532685567854</v>
      </c>
      <c r="Y48" s="50" t="b">
        <f>ABS(X48/10000)&lt;=ABS('General Settings'!$D$27)</f>
        <v>1</v>
      </c>
      <c r="AG48" s="127" t="e">
        <f>NA()</f>
        <v>#N/A</v>
      </c>
      <c r="AI48" s="50" t="str">
        <v>EURAB3E7Y_Quote</v>
      </c>
    </row>
    <row r="49" spans="12:35" x14ac:dyDescent="0.2">
      <c r="M49" s="94" t="s">
        <v>110</v>
      </c>
      <c r="N49" s="94"/>
      <c r="O49" s="94" t="str">
        <f>_xll.qlIMMNextCode(O48,TRUE,Trigger)</f>
        <v>H0</v>
      </c>
      <c r="P49" s="94" t="str">
        <f t="shared" si="10"/>
        <v>EURFUT3MH0_Quote</v>
      </c>
      <c r="Q49" s="181" t="str">
        <f t="shared" si="11"/>
        <v>EURFUT3MH0ConvAdj_Quote</v>
      </c>
      <c r="R49" s="106">
        <f>_xll.qlInterestRateIndexFixingDate(Index3M,S49)</f>
        <v>43906</v>
      </c>
      <c r="S49" s="106">
        <f>_xll.qlIMMdate(O49)</f>
        <v>43908</v>
      </c>
      <c r="T49" s="106">
        <f>_xll.qlInterestRateIndexMaturity(Index3M,S49)</f>
        <v>44000</v>
      </c>
      <c r="U49" s="97">
        <f>_xll.qlIndexFixing(Index3M,R49,TRUE,_xll.ohTrigger(Trigger,Trigger3M,InterestRatesTrigger))</f>
        <v>-2.1319991951956161E-3</v>
      </c>
      <c r="V49" s="97">
        <f>IFERROR((100-_xll.qlQuoteValue(P49,_xll.ohTrigger(Trigger,Trigger3M,InterestRatesTrigger)))/100-_xll.qlQuoteValue(Q49,_xll.ohTrigger(Trigger,Trigger3M,InterestRatesTrigger)),NA())</f>
        <v>-2.0250000000000055E-3</v>
      </c>
      <c r="W49" s="94" t="b">
        <f t="shared" si="12"/>
        <v>1</v>
      </c>
      <c r="X49" s="124">
        <f t="shared" si="9"/>
        <v>-1.0699919519561052</v>
      </c>
      <c r="Y49" s="50" t="b">
        <f>ABS(X49/10000)&lt;=ABS('General Settings'!$D$27)</f>
        <v>0</v>
      </c>
      <c r="AG49" s="127" t="e">
        <f>NA()</f>
        <v>#N/A</v>
      </c>
      <c r="AI49" s="50" t="str">
        <v>EURAB3E8Y_Quote</v>
      </c>
    </row>
    <row r="50" spans="12:35" x14ac:dyDescent="0.2">
      <c r="M50" s="94" t="s">
        <v>110</v>
      </c>
      <c r="N50" s="94"/>
      <c r="O50" s="94" t="str">
        <f>_xll.qlIMMNextCode(O49,TRUE,Trigger)</f>
        <v>M0</v>
      </c>
      <c r="P50" s="94" t="str">
        <f t="shared" si="10"/>
        <v>EURFUT3MM0_Quote</v>
      </c>
      <c r="Q50" s="181" t="str">
        <f t="shared" si="11"/>
        <v>EURFUT3MM0ConvAdj_Quote</v>
      </c>
      <c r="R50" s="106">
        <f>_xll.qlInterestRateIndexFixingDate(Index3M,S50)</f>
        <v>43997</v>
      </c>
      <c r="S50" s="106">
        <f>_xll.qlIMMdate(O50)</f>
        <v>43999</v>
      </c>
      <c r="T50" s="106">
        <f>_xll.qlInterestRateIndexMaturity(Index3M,S50)</f>
        <v>44091</v>
      </c>
      <c r="U50" s="97">
        <f>_xll.qlIndexFixing(Index3M,R50,TRUE,_xll.ohTrigger(Trigger,Trigger3M,InterestRatesTrigger))</f>
        <v>-1.7448875890899043E-3</v>
      </c>
      <c r="V50" s="97">
        <f>IFERROR((100-_xll.qlQuoteValue(P50,_xll.ohTrigger(Trigger,Trigger3M,InterestRatesTrigger)))/100-_xll.qlQuoteValue(Q50,_xll.ohTrigger(Trigger,Trigger3M,InterestRatesTrigger)),NA())</f>
        <v>-1.5749999999999887E-3</v>
      </c>
      <c r="W50" s="94" t="b">
        <f t="shared" si="12"/>
        <v>1</v>
      </c>
      <c r="X50" s="124">
        <f t="shared" si="9"/>
        <v>-1.6988758908991559</v>
      </c>
      <c r="Y50" s="50" t="b">
        <f>ABS(X50/10000)&lt;=ABS('General Settings'!$D$27)</f>
        <v>0</v>
      </c>
      <c r="AG50" s="127" t="e">
        <f>NA()</f>
        <v>#N/A</v>
      </c>
      <c r="AI50" s="50" t="str">
        <v>EURAB3E9Y_Quote</v>
      </c>
    </row>
    <row r="51" spans="12:35" x14ac:dyDescent="0.2">
      <c r="M51" s="94" t="s">
        <v>110</v>
      </c>
      <c r="N51" s="94"/>
      <c r="O51" s="94" t="str">
        <f>_xll.qlIMMNextCode(O50,TRUE,Trigger)</f>
        <v>U0</v>
      </c>
      <c r="P51" s="94" t="str">
        <f t="shared" si="10"/>
        <v>EURFUT3MU0_Quote</v>
      </c>
      <c r="Q51" s="181" t="str">
        <f t="shared" si="11"/>
        <v>EURFUT3MU0ConvAdj_Quote</v>
      </c>
      <c r="R51" s="106">
        <f>_xll.qlInterestRateIndexFixingDate(Index3M,S51)</f>
        <v>44088</v>
      </c>
      <c r="S51" s="106">
        <f>_xll.qlIMMdate(O51)</f>
        <v>44090</v>
      </c>
      <c r="T51" s="106">
        <f>_xll.qlInterestRateIndexMaturity(Index3M,S51)</f>
        <v>44181</v>
      </c>
      <c r="U51" s="97">
        <f>_xll.qlIndexFixing(Index3M,R51,TRUE,_xll.ohTrigger(Trigger,Trigger3M,InterestRatesTrigger))</f>
        <v>-1.2495721966859713E-3</v>
      </c>
      <c r="V51" s="97">
        <f>IFERROR((100-_xll.qlQuoteValue(P51,_xll.ohTrigger(Trigger,Trigger3M,InterestRatesTrigger)))/100-_xll.qlQuoteValue(Q51,_xll.ohTrigger(Trigger,Trigger3M,InterestRatesTrigger)),NA())</f>
        <v>-1.0750000000000171E-3</v>
      </c>
      <c r="W51" s="94" t="b">
        <f t="shared" si="12"/>
        <v>1</v>
      </c>
      <c r="X51" s="124">
        <f t="shared" si="9"/>
        <v>-1.7457219668595421</v>
      </c>
      <c r="Y51" s="50" t="b">
        <f>ABS(X51/10000)&lt;=ABS('General Settings'!$D$27)</f>
        <v>0</v>
      </c>
      <c r="AG51" s="127" t="e">
        <f>NA()</f>
        <v>#N/A</v>
      </c>
      <c r="AI51" s="50" t="str">
        <v>EURAB3E10Y_Quote</v>
      </c>
    </row>
    <row r="52" spans="12:35" x14ac:dyDescent="0.2">
      <c r="M52" s="94" t="s">
        <v>110</v>
      </c>
      <c r="N52" s="94"/>
      <c r="O52" s="94" t="str">
        <f>_xll.qlIMMNextCode(O51,TRUE,Trigger)</f>
        <v>Z0</v>
      </c>
      <c r="P52" s="94" t="str">
        <f t="shared" si="10"/>
        <v>EURFUT3MZ0_Quote</v>
      </c>
      <c r="Q52" s="181" t="str">
        <f t="shared" si="11"/>
        <v>EURFUT3MZ0ConvAdj_Quote</v>
      </c>
      <c r="R52" s="106">
        <f>_xll.qlInterestRateIndexFixingDate(Index3M,S52)</f>
        <v>44179</v>
      </c>
      <c r="S52" s="106">
        <f>_xll.qlIMMdate(O52)</f>
        <v>44181</v>
      </c>
      <c r="T52" s="106">
        <f>_xll.qlInterestRateIndexMaturity(Index3M,S52)</f>
        <v>44271</v>
      </c>
      <c r="U52" s="97">
        <f>_xll.qlIndexFixing(Index3M,R52,TRUE,_xll.ohTrigger(Trigger,Trigger3M,InterestRatesTrigger))</f>
        <v>-7.117292026994626E-4</v>
      </c>
      <c r="V52" s="97">
        <f>IFERROR((100-_xll.qlQuoteValue(P52,_xll.ohTrigger(Trigger,Trigger3M,InterestRatesTrigger)))/100-_xll.qlQuoteValue(Q52,_xll.ohTrigger(Trigger,Trigger3M,InterestRatesTrigger)),NA())</f>
        <v>-5.2500000000009093E-4</v>
      </c>
      <c r="W52" s="94" t="b">
        <f t="shared" si="12"/>
        <v>1</v>
      </c>
      <c r="X52" s="124">
        <f t="shared" si="9"/>
        <v>-1.8672920269937168</v>
      </c>
      <c r="Y52" s="50" t="b">
        <f>ABS(X52/10000)&lt;=ABS('General Settings'!$D$27)</f>
        <v>0</v>
      </c>
      <c r="AG52" s="127" t="e">
        <f>NA()</f>
        <v>#N/A</v>
      </c>
      <c r="AI52" s="50" t="str">
        <v>EURAB3E12Y_Quote</v>
      </c>
    </row>
    <row r="53" spans="12:35" x14ac:dyDescent="0.2">
      <c r="M53" s="94" t="s">
        <v>110</v>
      </c>
      <c r="N53" s="94"/>
      <c r="O53" s="94" t="str">
        <f>_xll.qlIMMNextCode(O52,TRUE,Trigger)</f>
        <v>H1</v>
      </c>
      <c r="P53" s="94" t="str">
        <f t="shared" si="10"/>
        <v>EURFUT3MH1_Quote</v>
      </c>
      <c r="Q53" s="181" t="str">
        <f t="shared" si="11"/>
        <v>EURFUT3MH1ConvAdj_Quote</v>
      </c>
      <c r="R53" s="106">
        <f>_xll.qlInterestRateIndexFixingDate(Index3M,S53)</f>
        <v>44270</v>
      </c>
      <c r="S53" s="106">
        <f>_xll.qlIMMdate(O53)</f>
        <v>44272</v>
      </c>
      <c r="T53" s="106">
        <f>_xll.qlInterestRateIndexMaturity(Index3M,S53)</f>
        <v>44364</v>
      </c>
      <c r="U53" s="97">
        <f>_xll.qlIndexFixing(Index3M,R53,TRUE,_xll.ohTrigger(Trigger,Trigger3M,InterestRatesTrigger))</f>
        <v>-1.4561874473761411E-4</v>
      </c>
      <c r="V53" s="97">
        <f>IFERROR((100-_xll.qlQuoteValue(P53,_xll.ohTrigger(Trigger,Trigger3M,InterestRatesTrigger)))/100-_xll.qlQuoteValue(Q53,_xll.ohTrigger(Trigger,Trigger3M,InterestRatesTrigger)),NA())</f>
        <v>7.4999999999931784E-5</v>
      </c>
      <c r="W53" s="94" t="b">
        <f t="shared" si="12"/>
        <v>1</v>
      </c>
      <c r="X53" s="124">
        <f t="shared" si="9"/>
        <v>-2.2061874473754588</v>
      </c>
      <c r="Y53" s="50" t="b">
        <f>ABS(X53/10000)&lt;=ABS('General Settings'!$D$27)</f>
        <v>0</v>
      </c>
      <c r="AG53" s="127" t="e">
        <f>NA()</f>
        <v>#N/A</v>
      </c>
      <c r="AI53" s="50" t="str">
        <v>EURAB3E15Y_Quote</v>
      </c>
    </row>
    <row r="54" spans="12:35" x14ac:dyDescent="0.2">
      <c r="M54" s="94" t="s">
        <v>110</v>
      </c>
      <c r="N54" s="94"/>
      <c r="O54" s="94" t="str">
        <f>_xll.qlIMMNextCode(O53,TRUE,Trigger)</f>
        <v>M1</v>
      </c>
      <c r="P54" s="94" t="str">
        <f t="shared" si="10"/>
        <v>EURFUT3MM1_Quote</v>
      </c>
      <c r="Q54" s="181" t="str">
        <f t="shared" si="11"/>
        <v>EURFUT3MM1ConvAdj_Quote</v>
      </c>
      <c r="R54" s="106">
        <f>_xll.qlInterestRateIndexFixingDate(Index3M,S54)</f>
        <v>44361</v>
      </c>
      <c r="S54" s="106">
        <f>_xll.qlIMMdate(O54)</f>
        <v>44363</v>
      </c>
      <c r="T54" s="106">
        <f>_xll.qlInterestRateIndexMaturity(Index3M,S54)</f>
        <v>44455</v>
      </c>
      <c r="U54" s="97">
        <f>_xll.qlIndexFixing(Index3M,R54,TRUE,_xll.ohTrigger(Trigger,Trigger3M,InterestRatesTrigger))</f>
        <v>4.2582652167692987E-4</v>
      </c>
      <c r="V54" s="97">
        <f>IFERROR((100-_xll.qlQuoteValue(P54,_xll.ohTrigger(Trigger,Trigger3M,InterestRatesTrigger)))/100-_xll.qlQuoteValue(Q54,_xll.ohTrigger(Trigger,Trigger3M,InterestRatesTrigger)),NA())</f>
        <v>6.999999999999318E-4</v>
      </c>
      <c r="W54" s="94" t="b">
        <f t="shared" si="12"/>
        <v>1</v>
      </c>
      <c r="X54" s="124">
        <f t="shared" si="9"/>
        <v>-2.7417347832300192</v>
      </c>
      <c r="Y54" s="50" t="b">
        <f>ABS(X54/10000)&lt;=ABS('General Settings'!$D$27)</f>
        <v>0</v>
      </c>
      <c r="AG54" s="127" t="e">
        <f>NA()</f>
        <v>#N/A</v>
      </c>
      <c r="AI54" s="50" t="str">
        <v>EURAB3E20Y_Quote</v>
      </c>
    </row>
    <row r="55" spans="12:35" x14ac:dyDescent="0.2">
      <c r="M55" s="94" t="s">
        <v>110</v>
      </c>
      <c r="N55" s="94"/>
      <c r="O55" s="94" t="str">
        <f>_xll.qlIMMNextCode(O54,TRUE,Trigger)</f>
        <v>U1</v>
      </c>
      <c r="P55" s="94" t="str">
        <f t="shared" si="10"/>
        <v>EURFUT3MU1_Quote</v>
      </c>
      <c r="Q55" s="181" t="str">
        <f t="shared" si="11"/>
        <v>EURFUT3MU1ConvAdj_Quote</v>
      </c>
      <c r="R55" s="106">
        <f>_xll.qlInterestRateIndexFixingDate(Index3M,S55)</f>
        <v>44452</v>
      </c>
      <c r="S55" s="106">
        <f>_xll.qlIMMdate(O55)</f>
        <v>44454</v>
      </c>
      <c r="T55" s="106">
        <f>_xll.qlInterestRateIndexMaturity(Index3M,S55)</f>
        <v>44545</v>
      </c>
      <c r="U55" s="97">
        <f>_xll.qlIndexFixing(Index3M,R55,TRUE,_xll.ohTrigger(Trigger,Trigger3M,InterestRatesTrigger))</f>
        <v>1.0055038579087324E-3</v>
      </c>
      <c r="V55" s="97">
        <f>IFERROR((100-_xll.qlQuoteValue(P55,_xll.ohTrigger(Trigger,Trigger3M,InterestRatesTrigger)))/100-_xll.qlQuoteValue(Q55,_xll.ohTrigger(Trigger,Trigger3M,InterestRatesTrigger)),NA())</f>
        <v>1.2999999999999546E-3</v>
      </c>
      <c r="W55" s="94" t="b">
        <f t="shared" si="12"/>
        <v>1</v>
      </c>
      <c r="X55" s="124">
        <f t="shared" si="9"/>
        <v>-2.9449614209122226</v>
      </c>
      <c r="Y55" s="50" t="b">
        <f>ABS(X55/10000)&lt;=ABS('General Settings'!$D$27)</f>
        <v>0</v>
      </c>
      <c r="AG55" s="127" t="e">
        <f>NA()</f>
        <v>#N/A</v>
      </c>
      <c r="AI55" s="50" t="str">
        <v>EURAB3E25Y_Quote</v>
      </c>
    </row>
    <row r="56" spans="12:35" x14ac:dyDescent="0.2">
      <c r="M56" s="94" t="s">
        <v>110</v>
      </c>
      <c r="N56" s="94"/>
      <c r="O56" s="94" t="str">
        <f>_xll.qlIMMNextCode(O55,TRUE,Trigger)</f>
        <v>Z1</v>
      </c>
      <c r="P56" s="94" t="str">
        <f t="shared" si="10"/>
        <v>EURFUT3MZ1_Quote</v>
      </c>
      <c r="Q56" s="181" t="str">
        <f t="shared" si="11"/>
        <v>EURFUT3MZ1ConvAdj_Quote</v>
      </c>
      <c r="R56" s="106">
        <f>_xll.qlInterestRateIndexFixingDate(Index3M,S56)</f>
        <v>44543</v>
      </c>
      <c r="S56" s="106">
        <f>_xll.qlIMMdate(O56)</f>
        <v>44545</v>
      </c>
      <c r="T56" s="106">
        <f>_xll.qlInterestRateIndexMaturity(Index3M,S56)</f>
        <v>44635</v>
      </c>
      <c r="U56" s="97">
        <f>_xll.qlIndexFixing(Index3M,R56,TRUE,_xll.ohTrigger(Trigger,Trigger3M,InterestRatesTrigger))</f>
        <v>1.6205925137615651E-3</v>
      </c>
      <c r="V56" s="97">
        <f>IFERROR((100-_xll.qlQuoteValue(P56,_xll.ohTrigger(Trigger,Trigger3M,InterestRatesTrigger)))/100-_xll.qlQuoteValue(Q56,_xll.ohTrigger(Trigger,Trigger3M,InterestRatesTrigger)),NA())</f>
        <v>1.9249999999999545E-3</v>
      </c>
      <c r="W56" s="94" t="b">
        <f t="shared" si="12"/>
        <v>1</v>
      </c>
      <c r="X56" s="124">
        <f t="shared" si="9"/>
        <v>-3.0440748623838942</v>
      </c>
      <c r="Y56" s="50" t="b">
        <f>ABS(X56/10000)&lt;=ABS('General Settings'!$D$27)</f>
        <v>0</v>
      </c>
      <c r="AG56" s="127" t="e">
        <f>NA()</f>
        <v>#N/A</v>
      </c>
      <c r="AI56" s="50" t="str">
        <v>EURAB3E30Y_Quote</v>
      </c>
    </row>
    <row r="57" spans="12:35" x14ac:dyDescent="0.2">
      <c r="M57" s="94" t="s">
        <v>110</v>
      </c>
      <c r="N57" s="94"/>
      <c r="O57" s="94" t="str">
        <f>_xll.qlIMMNextCode(O56,TRUE,Trigger)</f>
        <v>H2</v>
      </c>
      <c r="P57" s="94" t="str">
        <f t="shared" si="10"/>
        <v>EURFUT3MH2_Quote</v>
      </c>
      <c r="Q57" s="181" t="str">
        <f t="shared" si="11"/>
        <v>EURFUT3MH2ConvAdj_Quote</v>
      </c>
      <c r="R57" s="106">
        <f>_xll.qlInterestRateIndexFixingDate(Index3M,S57)</f>
        <v>44634</v>
      </c>
      <c r="S57" s="106">
        <f>_xll.qlIMMdate(O57)</f>
        <v>44636</v>
      </c>
      <c r="T57" s="106">
        <f>_xll.qlInterestRateIndexMaturity(Index3M,S57)</f>
        <v>44728</v>
      </c>
      <c r="U57" s="97">
        <f>_xll.qlIndexFixing(Index3M,R57,TRUE,_xll.ohTrigger(Trigger,Trigger3M,InterestRatesTrigger))</f>
        <v>2.2895250035040089E-3</v>
      </c>
      <c r="V57" s="97">
        <f>IFERROR((100-_xll.qlQuoteValue(P57,_xll.ohTrigger(Trigger,Trigger3M,InterestRatesTrigger)))/100-_xll.qlQuoteValue(Q57,_xll.ohTrigger(Trigger,Trigger3M,InterestRatesTrigger)),NA())</f>
        <v>2.5249999999999773E-3</v>
      </c>
      <c r="W57" s="94" t="b">
        <f t="shared" si="12"/>
        <v>1</v>
      </c>
      <c r="X57" s="124">
        <f t="shared" si="9"/>
        <v>-2.3547499649596846</v>
      </c>
      <c r="Y57" s="94" t="b">
        <f>ABS(X57/10000)&lt;=ABS('General Settings'!$D$27)</f>
        <v>0</v>
      </c>
      <c r="AG57" s="127" t="e">
        <f>NA()</f>
        <v>#N/A</v>
      </c>
      <c r="AI57" s="50" t="str">
        <v>EURAB3E40Y_Quote</v>
      </c>
    </row>
    <row r="58" spans="12:35" x14ac:dyDescent="0.2">
      <c r="M58" s="95" t="s">
        <v>110</v>
      </c>
      <c r="N58" s="95"/>
      <c r="O58" s="95" t="str">
        <f>_xll.qlIMMNextCode(O57,TRUE,Trigger)</f>
        <v>M2</v>
      </c>
      <c r="P58" s="95" t="str">
        <f t="shared" si="10"/>
        <v>EURFUT3MM2_Quote</v>
      </c>
      <c r="Q58" s="184" t="str">
        <f t="shared" si="11"/>
        <v>EURFUT3MM2ConvAdj_Quote</v>
      </c>
      <c r="R58" s="107">
        <f>_xll.qlInterestRateIndexFixingDate(Index3M,S58)</f>
        <v>44725</v>
      </c>
      <c r="S58" s="107">
        <f>_xll.qlIMMdate(O58)</f>
        <v>44727</v>
      </c>
      <c r="T58" s="107">
        <f>_xll.qlInterestRateIndexMaturity(Index3M,S58)</f>
        <v>44819</v>
      </c>
      <c r="U58" s="98">
        <f>_xll.qlIndexFixing(Index3M,R58,TRUE,_xll.ohTrigger(Trigger,Trigger3M,InterestRatesTrigger))</f>
        <v>2.9950084817652748E-3</v>
      </c>
      <c r="V58" s="98">
        <f>IFERROR((100-_xll.qlQuoteValue(P58,_xll.ohTrigger(Trigger,Trigger3M,InterestRatesTrigger)))/100-_xll.qlQuoteValue(Q58,_xll.ohTrigger(Trigger,Trigger3M,InterestRatesTrigger)),NA())</f>
        <v>3.1999999999999316E-3</v>
      </c>
      <c r="W58" s="95" t="b">
        <f t="shared" si="12"/>
        <v>1</v>
      </c>
      <c r="X58" s="157">
        <f t="shared" si="9"/>
        <v>-2.0499151823465684</v>
      </c>
      <c r="Y58" s="95" t="b">
        <f>ABS(X58/10000)&lt;=ABS('General Settings'!$D$27)</f>
        <v>0</v>
      </c>
      <c r="AG58" s="128" t="e">
        <f>NA()</f>
        <v>#N/A</v>
      </c>
      <c r="AI58" s="50" t="str">
        <v>EURAB3E50Y_Quote</v>
      </c>
    </row>
    <row r="59" spans="12:35" x14ac:dyDescent="0.2">
      <c r="M59" s="93" t="s">
        <v>111</v>
      </c>
      <c r="N59" s="93"/>
      <c r="O59" s="93" t="str">
        <f>IF(_xll.qlIMMIsIMMcode(_xll.qlIMMNextCode(SettlementDate,FALSE)),_xll.qlIMMNextCode(_xll.qlIMMNextCode(SettlementDate,FALSE),FALSE),_xll.qlIMMNextCode(SettlementDate,FALSE))</f>
        <v>V6</v>
      </c>
      <c r="P59" s="93" t="str">
        <f t="shared" si="10"/>
        <v>EURFUT3MV6_Quote</v>
      </c>
      <c r="Q59" s="180" t="str">
        <f t="shared" si="11"/>
        <v>EURFUT3MV6ConvAdj_Quote</v>
      </c>
      <c r="R59" s="105">
        <f>_xll.qlInterestRateIndexFixingDate(Index3M,S59)</f>
        <v>42660</v>
      </c>
      <c r="S59" s="105">
        <f>_xll.qlIMMdate(O59)</f>
        <v>42662</v>
      </c>
      <c r="T59" s="105">
        <f>_xll.qlInterestRateIndexMaturity(Index3M,S59)</f>
        <v>42754</v>
      </c>
      <c r="U59" s="96">
        <f>_xll.qlIndexFixing(Index3M,R59,TRUE,_xll.ohTrigger(Trigger,Trigger3M,InterestRatesTrigger))</f>
        <v>-3.0548897167697433E-3</v>
      </c>
      <c r="V59" s="96">
        <f>IFERROR((100-_xll.qlQuoteValue(P59,_xll.ohTrigger(Trigger,Trigger3M,InterestRatesTrigger)))/100-_xll.qlQuoteValue(Q59,_xll.ohTrigger(Trigger,Trigger3M,InterestRatesTrigger)),NA())</f>
        <v>-3.0750000000000456E-3</v>
      </c>
      <c r="W59" s="93" t="b">
        <f t="shared" si="12"/>
        <v>1</v>
      </c>
      <c r="X59" s="125">
        <f t="shared" si="9"/>
        <v>0.20110283230302325</v>
      </c>
      <c r="Y59" s="93" t="b">
        <f>ABS(X59/10000)&lt;=ABS('General Settings'!$D$27)</f>
        <v>1</v>
      </c>
      <c r="AG59" s="126" t="e">
        <f>NA()</f>
        <v>#N/A</v>
      </c>
      <c r="AI59" s="50" t="str">
        <v>EURAB3E60Y_Quote</v>
      </c>
    </row>
    <row r="60" spans="12:35" x14ac:dyDescent="0.2">
      <c r="M60" s="95" t="s">
        <v>111</v>
      </c>
      <c r="N60" s="95"/>
      <c r="O60" s="95" t="str">
        <f>IF(_xll.qlIMMIsIMMcode(_xll.qlIMMNextCode(O59,FALSE)),_xll.qlIMMNextCode(_xll.qlIMMNextCode(O59,FALSE),FALSE),_xll.qlIMMNextCode(O59,FALSE))</f>
        <v>X6</v>
      </c>
      <c r="P60" s="95" t="str">
        <f t="shared" si="10"/>
        <v>EURFUT3MX6_Quote</v>
      </c>
      <c r="Q60" s="184" t="str">
        <f t="shared" si="11"/>
        <v>EURFUT3MX6ConvAdj_Quote</v>
      </c>
      <c r="R60" s="107">
        <f>_xll.qlInterestRateIndexFixingDate(Index3M,S60)</f>
        <v>42688</v>
      </c>
      <c r="S60" s="107">
        <f>_xll.qlIMMdate(O60)</f>
        <v>42690</v>
      </c>
      <c r="T60" s="107">
        <f>_xll.qlInterestRateIndexMaturity(Index3M,S60)</f>
        <v>42782</v>
      </c>
      <c r="U60" s="98">
        <f>_xll.qlIndexFixing(Index3M,R60,TRUE,_xll.ohTrigger(Trigger,Trigger3M,InterestRatesTrigger))</f>
        <v>-3.1363398664811023E-3</v>
      </c>
      <c r="V60" s="98" t="e">
        <f>IFERROR((100-_xll.qlQuoteValue(P60,_xll.ohTrigger(Trigger,Trigger3M,InterestRatesTrigger)))/100-_xll.qlQuoteValue(Q60,_xll.ohTrigger(Trigger,Trigger3M,InterestRatesTrigger)),NA())</f>
        <v>#N/A</v>
      </c>
      <c r="W60" s="95" t="b">
        <f t="shared" si="12"/>
        <v>0</v>
      </c>
      <c r="X60" s="157" t="e">
        <f t="shared" si="9"/>
        <v>#N/A</v>
      </c>
      <c r="Y60" s="51" t="e">
        <f>ABS(X60/10000)&lt;=ABS('General Settings'!$D$27)</f>
        <v>#N/A</v>
      </c>
      <c r="AA60" s="104" t="s">
        <v>99</v>
      </c>
      <c r="AC60" s="103" t="s">
        <v>104</v>
      </c>
      <c r="AD60" s="103" t="s">
        <v>105</v>
      </c>
      <c r="AE60" s="104" t="s">
        <v>106</v>
      </c>
      <c r="AG60" s="128" t="e">
        <f>NA()</f>
        <v>#N/A</v>
      </c>
      <c r="AI60" s="50" t="str">
        <v/>
      </c>
    </row>
    <row r="61" spans="12:35" x14ac:dyDescent="0.2">
      <c r="L61" s="62"/>
      <c r="M61" s="94" t="s">
        <v>60</v>
      </c>
      <c r="N61" s="94"/>
      <c r="O61" s="94" t="s">
        <v>33</v>
      </c>
      <c r="P61" s="94" t="str">
        <f t="shared" ref="P61:P97" si="13">Currency&amp;"AB3E"&amp;O61&amp;QuoteSuffix</f>
        <v>EURAB3E1Y_Quote</v>
      </c>
      <c r="Q61" s="170"/>
      <c r="R61" s="106">
        <f t="shared" ref="R61:R97" si="14">EvaluationDate</f>
        <v>42625</v>
      </c>
      <c r="S61" s="106">
        <f>_xll.qlInterestRateIndexValueDate(AA61,R61)</f>
        <v>42627</v>
      </c>
      <c r="T61" s="106">
        <f>_xll.qlInterestRateIndexMaturity(AA61,S61)</f>
        <v>42992</v>
      </c>
      <c r="U61" s="97">
        <f>_xll.qlIndexFixing(AA61,R61,TRUE,_xll.ohTrigger(Trigger,Trigger3M,InterestRatesTrigger))</f>
        <v>-3.3096256472917099E-3</v>
      </c>
      <c r="V61" s="97">
        <f>_xll.qlQuoteValue(P61,_xll.ohTrigger(Trigger,Trigger3M,InterestRatesTrigger))</f>
        <v>-3.3099999999999996E-3</v>
      </c>
      <c r="W61" s="94" t="b">
        <f t="shared" ref="W61:W87" si="15">NOT(ISERROR(V61))</f>
        <v>1</v>
      </c>
      <c r="X61" s="124">
        <f t="shared" ref="X61:X75" si="16">(U61-V61)*10000</f>
        <v>3.7435270828969219E-3</v>
      </c>
      <c r="Y61" s="50" t="b">
        <f>ABS(X61/10000)&lt;=ABS('General Settings'!$D$28)</f>
        <v>1</v>
      </c>
      <c r="AA61" s="50" t="str">
        <f>_xll.qlSwapIndex(,,O61,SettlementDays,Currency,Calendar,FixedLegTenor,FixedLegBDC,FixedLegDayCounter,Index3M,DiscountingCurve,Permanent,Trigger,ObjectOverwrite)</f>
        <v>obj_005ed#0000</v>
      </c>
      <c r="AC61" s="103" t="s">
        <v>33</v>
      </c>
      <c r="AD61" s="103" t="s">
        <v>108</v>
      </c>
      <c r="AE61" s="104" t="s">
        <v>154</v>
      </c>
      <c r="AI61" s="50" t="str">
        <v/>
      </c>
    </row>
    <row r="62" spans="12:35" x14ac:dyDescent="0.2">
      <c r="M62" s="94" t="s">
        <v>60</v>
      </c>
      <c r="N62" s="94"/>
      <c r="O62" s="94" t="s">
        <v>73</v>
      </c>
      <c r="P62" s="94" t="str">
        <f t="shared" si="13"/>
        <v>EURAB3E15M_Quote</v>
      </c>
      <c r="Q62" s="170"/>
      <c r="R62" s="106">
        <f t="shared" si="14"/>
        <v>42625</v>
      </c>
      <c r="S62" s="106">
        <f>_xll.qlInterestRateIndexValueDate(AA62,R62)</f>
        <v>42627</v>
      </c>
      <c r="T62" s="106">
        <f>_xll.qlInterestRateIndexMaturity(AA62,S62)</f>
        <v>43083</v>
      </c>
      <c r="U62" s="97">
        <f>_xll.qlIndexFixing(AA62,R62,TRUE,_xll.ohTrigger(Trigger,Trigger3M,InterestRatesTrigger))</f>
        <v>-3.3634341623865254E-3</v>
      </c>
      <c r="V62" s="97">
        <f>_xll.qlQuoteValue(P62,_xll.ohTrigger(Trigger,Trigger3M,InterestRatesTrigger))</f>
        <v>-3.3599999999999997E-3</v>
      </c>
      <c r="W62" s="94" t="b">
        <f t="shared" si="15"/>
        <v>1</v>
      </c>
      <c r="X62" s="124">
        <f t="shared" si="16"/>
        <v>-3.434162386525743E-2</v>
      </c>
      <c r="Y62" s="50" t="b">
        <f>ABS(X62/10000)&lt;=ABS('General Settings'!$D$28)</f>
        <v>1</v>
      </c>
      <c r="AA62" s="50" t="str">
        <f>_xll.qlSwapIndex(,,O62,SettlementDays,Currency,Calendar,FixedLegTenor,FixedLegBDC,FixedLegDayCounter,Index3M,DiscountingCurve,Permanent,Trigger,ObjectOverwrite)</f>
        <v>obj_0075c#0000</v>
      </c>
      <c r="AI62" s="50" t="str">
        <v/>
      </c>
    </row>
    <row r="63" spans="12:35" x14ac:dyDescent="0.2">
      <c r="M63" s="94" t="s">
        <v>60</v>
      </c>
      <c r="N63" s="94"/>
      <c r="O63" s="94" t="s">
        <v>76</v>
      </c>
      <c r="P63" s="94" t="str">
        <f t="shared" si="13"/>
        <v>EURAB3E18M_Quote</v>
      </c>
      <c r="Q63" s="170"/>
      <c r="R63" s="106">
        <f t="shared" si="14"/>
        <v>42625</v>
      </c>
      <c r="S63" s="106">
        <f>_xll.qlInterestRateIndexValueDate(AA63,R63)</f>
        <v>42627</v>
      </c>
      <c r="T63" s="106">
        <f>_xll.qlInterestRateIndexMaturity(AA63,S63)</f>
        <v>43173</v>
      </c>
      <c r="U63" s="97">
        <f>_xll.qlIndexFixing(AA63,R63,TRUE,_xll.ohTrigger(Trigger,Trigger3M,InterestRatesTrigger))</f>
        <v>-3.3985443363761378E-3</v>
      </c>
      <c r="V63" s="97">
        <f>_xll.qlQuoteValue(P63,_xll.ohTrigger(Trigger,Trigger3M,InterestRatesTrigger))</f>
        <v>-3.3899999999999998E-3</v>
      </c>
      <c r="W63" s="94" t="b">
        <f t="shared" si="15"/>
        <v>1</v>
      </c>
      <c r="X63" s="124">
        <f t="shared" si="16"/>
        <v>-8.5443363761379676E-2</v>
      </c>
      <c r="Y63" s="50" t="b">
        <f>ABS(X63/10000)&lt;=ABS('General Settings'!$D$28)</f>
        <v>1</v>
      </c>
      <c r="AA63" s="50" t="str">
        <f>_xll.qlSwapIndex(,,O63,SettlementDays,Currency,Calendar,FixedLegTenor,FixedLegBDC,FixedLegDayCounter,Index3M,DiscountingCurve,Permanent,Trigger,ObjectOverwrite)</f>
        <v>obj_005ef#0000</v>
      </c>
      <c r="AI63" s="50" t="str">
        <v/>
      </c>
    </row>
    <row r="64" spans="12:35" x14ac:dyDescent="0.2">
      <c r="M64" s="94" t="s">
        <v>60</v>
      </c>
      <c r="N64" s="94"/>
      <c r="O64" s="94" t="s">
        <v>77</v>
      </c>
      <c r="P64" s="94" t="str">
        <f t="shared" si="13"/>
        <v>EURAB3E21M_Quote</v>
      </c>
      <c r="Q64" s="170"/>
      <c r="R64" s="106">
        <f t="shared" si="14"/>
        <v>42625</v>
      </c>
      <c r="S64" s="106">
        <f>_xll.qlInterestRateIndexValueDate(AA64,R64)</f>
        <v>42627</v>
      </c>
      <c r="T64" s="106">
        <f>_xll.qlInterestRateIndexMaturity(AA64,S64)</f>
        <v>43265</v>
      </c>
      <c r="U64" s="97">
        <f>_xll.qlIndexFixing(AA64,R64,TRUE,_xll.ohTrigger(Trigger,Trigger3M,InterestRatesTrigger))</f>
        <v>-3.4273371980899272E-3</v>
      </c>
      <c r="V64" s="97">
        <f>_xll.qlQuoteValue(P64,_xll.ohTrigger(Trigger,Trigger3M,InterestRatesTrigger))</f>
        <v>-3.4199999999999999E-3</v>
      </c>
      <c r="W64" s="94" t="b">
        <f t="shared" si="15"/>
        <v>1</v>
      </c>
      <c r="X64" s="124">
        <f t="shared" si="16"/>
        <v>-7.3371980899273298E-2</v>
      </c>
      <c r="Y64" s="50" t="b">
        <f>ABS(X64/10000)&lt;=ABS('General Settings'!$D$28)</f>
        <v>1</v>
      </c>
      <c r="AA64" s="50" t="str">
        <f>_xll.qlSwapIndex(,,O64,SettlementDays,Currency,Calendar,FixedLegTenor,FixedLegBDC,FixedLegDayCounter,Index3M,DiscountingCurve,Permanent,Trigger,ObjectOverwrite)</f>
        <v>obj_005de#0000</v>
      </c>
      <c r="AI64" s="50" t="str">
        <v/>
      </c>
    </row>
    <row r="65" spans="10:35" x14ac:dyDescent="0.2">
      <c r="M65" s="94" t="s">
        <v>60</v>
      </c>
      <c r="N65" s="94"/>
      <c r="O65" s="94" t="s">
        <v>78</v>
      </c>
      <c r="P65" s="94" t="str">
        <f t="shared" si="13"/>
        <v>EURAB3E2Y_Quote</v>
      </c>
      <c r="Q65" s="170"/>
      <c r="R65" s="106">
        <f t="shared" si="14"/>
        <v>42625</v>
      </c>
      <c r="S65" s="106">
        <f>_xll.qlInterestRateIndexValueDate(AA65,R65)</f>
        <v>42627</v>
      </c>
      <c r="T65" s="106">
        <f>_xll.qlInterestRateIndexMaturity(AA65,S65)</f>
        <v>43357</v>
      </c>
      <c r="U65" s="97">
        <f>_xll.qlIndexFixing(AA65,R65,TRUE,_xll.ohTrigger(Trigger,Trigger3M,InterestRatesTrigger))</f>
        <v>-3.4421640431187444E-3</v>
      </c>
      <c r="V65" s="97">
        <f>_xll.qlQuoteValue(P65,_xll.ohTrigger(Trigger,Trigger3M,InterestRatesTrigger))</f>
        <v>-3.4299999999999999E-3</v>
      </c>
      <c r="W65" s="94" t="b">
        <f t="shared" si="15"/>
        <v>1</v>
      </c>
      <c r="X65" s="124">
        <f t="shared" si="16"/>
        <v>-0.12164043118744525</v>
      </c>
      <c r="Y65" s="50" t="b">
        <f>ABS(X65/10000)&lt;=ABS('General Settings'!$D$28)</f>
        <v>1</v>
      </c>
      <c r="AA65" s="50" t="str">
        <f>_xll.qlSwapIndex(,,O65,SettlementDays,Currency,Calendar,FixedLegTenor,FixedLegBDC,FixedLegDayCounter,Index3M,DiscountingCurve,Permanent,Trigger,ObjectOverwrite)</f>
        <v>obj_0072e#0000</v>
      </c>
      <c r="AI65" s="50" t="str">
        <v/>
      </c>
    </row>
    <row r="66" spans="10:35" x14ac:dyDescent="0.2">
      <c r="M66" s="94" t="s">
        <v>60</v>
      </c>
      <c r="N66" s="94"/>
      <c r="O66" s="94" t="s">
        <v>79</v>
      </c>
      <c r="P66" s="94" t="str">
        <f t="shared" si="13"/>
        <v>EURAB3E3Y_Quote</v>
      </c>
      <c r="Q66" s="170"/>
      <c r="R66" s="106">
        <f t="shared" si="14"/>
        <v>42625</v>
      </c>
      <c r="S66" s="106">
        <f>_xll.qlInterestRateIndexValueDate(AA66,R66)</f>
        <v>42627</v>
      </c>
      <c r="T66" s="106">
        <f>_xll.qlInterestRateIndexMaturity(AA66,S66)</f>
        <v>43724</v>
      </c>
      <c r="U66" s="97">
        <f>_xll.qlIndexFixing(AA66,R66,TRUE,_xll.ohTrigger(Trigger,Trigger3M,InterestRatesTrigger))</f>
        <v>-3.3399999999952994E-3</v>
      </c>
      <c r="V66" s="97">
        <f>_xll.qlQuoteValue(P66,_xll.ohTrigger(Trigger,Trigger3M,InterestRatesTrigger))</f>
        <v>-3.3399999999999997E-3</v>
      </c>
      <c r="W66" s="94" t="b">
        <f t="shared" si="15"/>
        <v>1</v>
      </c>
      <c r="X66" s="124">
        <f t="shared" si="16"/>
        <v>4.7002332581591588E-11</v>
      </c>
      <c r="Y66" s="50" t="b">
        <f>ABS(X66/10000)&lt;=ABS('General Settings'!$D$28)</f>
        <v>1</v>
      </c>
      <c r="AA66" s="50" t="str">
        <f>_xll.qlSwapIndex(,,O66,SettlementDays,Currency,Calendar,FixedLegTenor,FixedLegBDC,FixedLegDayCounter,Index3M,DiscountingCurve,Permanent,Trigger,ObjectOverwrite)</f>
        <v>obj_0077b#0000</v>
      </c>
      <c r="AI66" s="50" t="str">
        <v/>
      </c>
    </row>
    <row r="67" spans="10:35" x14ac:dyDescent="0.2">
      <c r="M67" s="94" t="s">
        <v>60</v>
      </c>
      <c r="N67" s="94"/>
      <c r="O67" s="94" t="s">
        <v>80</v>
      </c>
      <c r="P67" s="94" t="str">
        <f t="shared" si="13"/>
        <v>EURAB3E4Y_Quote</v>
      </c>
      <c r="Q67" s="170"/>
      <c r="R67" s="106">
        <f t="shared" si="14"/>
        <v>42625</v>
      </c>
      <c r="S67" s="106">
        <f>_xll.qlInterestRateIndexValueDate(AA67,R67)</f>
        <v>42627</v>
      </c>
      <c r="T67" s="106">
        <f>_xll.qlInterestRateIndexMaturity(AA67,S67)</f>
        <v>44088</v>
      </c>
      <c r="U67" s="97">
        <f>_xll.qlIndexFixing(AA67,R67,TRUE,_xll.ohTrigger(Trigger,Trigger3M,InterestRatesTrigger))</f>
        <v>-3.0699999999950771E-3</v>
      </c>
      <c r="V67" s="97">
        <f>_xll.qlQuoteValue(P67,_xll.ohTrigger(Trigger,Trigger3M,InterestRatesTrigger))</f>
        <v>-3.0700000000000007E-3</v>
      </c>
      <c r="W67" s="94" t="b">
        <f t="shared" si="15"/>
        <v>1</v>
      </c>
      <c r="X67" s="124">
        <f t="shared" si="16"/>
        <v>4.9235789056911727E-11</v>
      </c>
      <c r="Y67" s="50" t="b">
        <f>ABS(X67/10000)&lt;=ABS('General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obj_00675#0000</v>
      </c>
      <c r="AI67" s="50" t="str">
        <v/>
      </c>
    </row>
    <row r="68" spans="10:35" x14ac:dyDescent="0.2">
      <c r="M68" s="94" t="s">
        <v>60</v>
      </c>
      <c r="N68" s="94"/>
      <c r="O68" s="94" t="s">
        <v>81</v>
      </c>
      <c r="P68" s="94" t="str">
        <f t="shared" si="13"/>
        <v>EURAB3E5Y_Quote</v>
      </c>
      <c r="Q68" s="170"/>
      <c r="R68" s="106">
        <f t="shared" si="14"/>
        <v>42625</v>
      </c>
      <c r="S68" s="106">
        <f>_xll.qlInterestRateIndexValueDate(AA68,R68)</f>
        <v>42627</v>
      </c>
      <c r="T68" s="106">
        <f>_xll.qlInterestRateIndexMaturity(AA68,S68)</f>
        <v>44453</v>
      </c>
      <c r="U68" s="97">
        <f>_xll.qlIndexFixing(AA68,R68,TRUE,_xll.ohTrigger(Trigger,Trigger3M,InterestRatesTrigger))</f>
        <v>-2.5399999999984003E-3</v>
      </c>
      <c r="V68" s="97">
        <f>_xll.qlQuoteValue(P68,_xll.ohTrigger(Trigger,Trigger3M,InterestRatesTrigger))</f>
        <v>-2.5400000000000002E-3</v>
      </c>
      <c r="W68" s="94" t="b">
        <f t="shared" si="15"/>
        <v>1</v>
      </c>
      <c r="X68" s="124">
        <f t="shared" si="16"/>
        <v>1.5998487257196103E-11</v>
      </c>
      <c r="Y68" s="50" t="b">
        <f>ABS(X68/10000)&lt;=ABS('General Settings'!$D$28)</f>
        <v>1</v>
      </c>
      <c r="AA68" s="50" t="str">
        <f>_xll.qlSwapIndex(,,O68,SettlementDays,Currency,Calendar,FixedLegTenor,FixedLegBDC,FixedLegDayCounter,Index3M,DiscountingCurve,Permanent,Trigger,ObjectOverwrite)</f>
        <v>obj_0064d#0000</v>
      </c>
      <c r="AI68" s="50" t="str">
        <v/>
      </c>
    </row>
    <row r="69" spans="10:35" x14ac:dyDescent="0.2">
      <c r="M69" s="94" t="s">
        <v>60</v>
      </c>
      <c r="N69" s="94"/>
      <c r="O69" s="94" t="s">
        <v>82</v>
      </c>
      <c r="P69" s="94" t="str">
        <f t="shared" si="13"/>
        <v>EURAB3E6Y_Quote</v>
      </c>
      <c r="Q69" s="170"/>
      <c r="R69" s="106">
        <f t="shared" si="14"/>
        <v>42625</v>
      </c>
      <c r="S69" s="106">
        <f>_xll.qlInterestRateIndexValueDate(AA69,R69)</f>
        <v>42627</v>
      </c>
      <c r="T69" s="106">
        <f>_xll.qlInterestRateIndexMaturity(AA69,S69)</f>
        <v>44818</v>
      </c>
      <c r="U69" s="97">
        <f>_xll.qlIndexFixing(AA69,R69,TRUE,_xll.ohTrigger(Trigger,Trigger3M,InterestRatesTrigger))</f>
        <v>-1.7800000000014284E-3</v>
      </c>
      <c r="V69" s="97">
        <f>_xll.qlQuoteValue(P69,_xll.ohTrigger(Trigger,Trigger3M,InterestRatesTrigger))</f>
        <v>-1.7799999999999999E-3</v>
      </c>
      <c r="W69" s="94" t="b">
        <f t="shared" si="15"/>
        <v>1</v>
      </c>
      <c r="X69" s="124">
        <f t="shared" si="16"/>
        <v>-1.4285447824669006E-11</v>
      </c>
      <c r="Y69" s="50" t="b">
        <f>ABS(X69/10000)&lt;=ABS('General Settings'!$D$28)</f>
        <v>1</v>
      </c>
      <c r="AA69" s="50" t="str">
        <f>_xll.qlSwapIndex(,,O69,SettlementDays,Currency,Calendar,FixedLegTenor,FixedLegBDC,FixedLegDayCounter,Index3M,DiscountingCurve,Permanent,Trigger,ObjectOverwrite)</f>
        <v>obj_005dc#0000</v>
      </c>
      <c r="AI69" s="50" t="str">
        <v/>
      </c>
    </row>
    <row r="70" spans="10:35" x14ac:dyDescent="0.2">
      <c r="M70" s="94" t="s">
        <v>60</v>
      </c>
      <c r="N70" s="94"/>
      <c r="O70" s="94" t="s">
        <v>83</v>
      </c>
      <c r="P70" s="94" t="str">
        <f t="shared" si="13"/>
        <v>EURAB3E7Y_Quote</v>
      </c>
      <c r="Q70" s="170"/>
      <c r="R70" s="106">
        <f t="shared" si="14"/>
        <v>42625</v>
      </c>
      <c r="S70" s="106">
        <f>_xll.qlInterestRateIndexValueDate(AA70,R70)</f>
        <v>42627</v>
      </c>
      <c r="T70" s="106">
        <f>_xll.qlInterestRateIndexMaturity(AA70,S70)</f>
        <v>45183</v>
      </c>
      <c r="U70" s="97">
        <f>_xll.qlIndexFixing(AA70,R70,TRUE,_xll.ohTrigger(Trigger,Trigger3M,InterestRatesTrigger))</f>
        <v>-8.3000000000468073E-4</v>
      </c>
      <c r="V70" s="97">
        <f>_xll.qlQuoteValue(P70,_xll.ohTrigger(Trigger,Trigger3M,InterestRatesTrigger))</f>
        <v>-8.3000000000000001E-4</v>
      </c>
      <c r="W70" s="94" t="b">
        <f t="shared" si="15"/>
        <v>1</v>
      </c>
      <c r="X70" s="124">
        <f t="shared" si="16"/>
        <v>-4.6807176190544197E-11</v>
      </c>
      <c r="Y70" s="50" t="b">
        <f>ABS(X70/10000)&lt;=ABS('General Settings'!$D$28)</f>
        <v>1</v>
      </c>
      <c r="AA70" s="50" t="str">
        <f>_xll.qlSwapIndex(,,O70,SettlementDays,Currency,Calendar,FixedLegTenor,FixedLegBDC,FixedLegDayCounter,Index3M,DiscountingCurve,Permanent,Trigger,ObjectOverwrite)</f>
        <v>obj_0073d#0000</v>
      </c>
      <c r="AI70" s="50" t="str">
        <v/>
      </c>
    </row>
    <row r="71" spans="10:35" x14ac:dyDescent="0.2">
      <c r="J71" s="62"/>
      <c r="K71" s="62"/>
      <c r="M71" s="94" t="s">
        <v>60</v>
      </c>
      <c r="N71" s="94"/>
      <c r="O71" s="94" t="s">
        <v>84</v>
      </c>
      <c r="P71" s="94" t="str">
        <f t="shared" si="13"/>
        <v>EURAB3E8Y_Quote</v>
      </c>
      <c r="Q71" s="170"/>
      <c r="R71" s="106">
        <f t="shared" si="14"/>
        <v>42625</v>
      </c>
      <c r="S71" s="106">
        <f>_xll.qlInterestRateIndexValueDate(AA71,R71)</f>
        <v>42627</v>
      </c>
      <c r="T71" s="106">
        <f>_xll.qlInterestRateIndexMaturity(AA71,S71)</f>
        <v>45551</v>
      </c>
      <c r="U71" s="97">
        <f>_xll.qlIndexFixing(AA71,R71,TRUE,_xll.ohTrigger(Trigger,Trigger3M,InterestRatesTrigger))</f>
        <v>2.1999999999179496E-4</v>
      </c>
      <c r="V71" s="97">
        <f>_xll.qlQuoteValue(P71,_xll.ohTrigger(Trigger,Trigger3M,InterestRatesTrigger))</f>
        <v>2.1999999999999998E-4</v>
      </c>
      <c r="W71" s="94" t="b">
        <f t="shared" si="15"/>
        <v>1</v>
      </c>
      <c r="X71" s="124">
        <f t="shared" si="16"/>
        <v>-8.2050252009358005E-11</v>
      </c>
      <c r="Y71" s="50" t="b">
        <f>ABS(X71/10000)&lt;=ABS('General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obj_005d0#0000</v>
      </c>
      <c r="AI71" s="50" t="str">
        <v/>
      </c>
    </row>
    <row r="72" spans="10:35" x14ac:dyDescent="0.2">
      <c r="M72" s="94" t="s">
        <v>60</v>
      </c>
      <c r="N72" s="94"/>
      <c r="O72" s="94" t="s">
        <v>85</v>
      </c>
      <c r="P72" s="94" t="str">
        <f t="shared" si="13"/>
        <v>EURAB3E9Y_Quote</v>
      </c>
      <c r="Q72" s="170"/>
      <c r="R72" s="106">
        <f t="shared" si="14"/>
        <v>42625</v>
      </c>
      <c r="S72" s="106">
        <f>_xll.qlInterestRateIndexValueDate(AA72,R72)</f>
        <v>42627</v>
      </c>
      <c r="T72" s="106">
        <f>_xll.qlInterestRateIndexMaturity(AA72,S72)</f>
        <v>45915</v>
      </c>
      <c r="U72" s="97">
        <f>_xll.qlIndexFixing(AA72,R72,TRUE,_xll.ohTrigger(Trigger,Trigger3M,InterestRatesTrigger))</f>
        <v>1.3099999999885829E-3</v>
      </c>
      <c r="V72" s="97">
        <f>_xll.qlQuoteValue(P72,_xll.ohTrigger(Trigger,Trigger3M,InterestRatesTrigger))</f>
        <v>1.31E-3</v>
      </c>
      <c r="W72" s="94" t="b">
        <f t="shared" si="15"/>
        <v>1</v>
      </c>
      <c r="X72" s="124">
        <f t="shared" si="16"/>
        <v>-1.1417082557141356E-10</v>
      </c>
      <c r="Y72" s="50" t="b">
        <f>ABS(X72/10000)&lt;=ABS('General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obj_005e8#0000</v>
      </c>
      <c r="AI72" s="50" t="str">
        <v/>
      </c>
    </row>
    <row r="73" spans="10:35" x14ac:dyDescent="0.2">
      <c r="M73" s="94" t="s">
        <v>60</v>
      </c>
      <c r="N73" s="94"/>
      <c r="O73" s="94" t="s">
        <v>86</v>
      </c>
      <c r="P73" s="94" t="str">
        <f t="shared" si="13"/>
        <v>EURAB3E10Y_Quote</v>
      </c>
      <c r="Q73" s="170"/>
      <c r="R73" s="106">
        <f t="shared" si="14"/>
        <v>42625</v>
      </c>
      <c r="S73" s="106">
        <f>_xll.qlInterestRateIndexValueDate(AA73,R73)</f>
        <v>42627</v>
      </c>
      <c r="T73" s="106">
        <f>_xll.qlInterestRateIndexMaturity(AA73,S73)</f>
        <v>46279</v>
      </c>
      <c r="U73" s="97">
        <f>_xll.qlIndexFixing(AA73,R73,TRUE,_xll.ohTrigger(Trigger,Trigger3M,InterestRatesTrigger))</f>
        <v>2.3499999999879112E-3</v>
      </c>
      <c r="V73" s="97">
        <f>_xll.qlQuoteValue(P73,_xll.ohTrigger(Trigger,Trigger3M,InterestRatesTrigger))</f>
        <v>2.3499999999999997E-3</v>
      </c>
      <c r="W73" s="94" t="b">
        <f t="shared" si="15"/>
        <v>1</v>
      </c>
      <c r="X73" s="124">
        <f t="shared" si="16"/>
        <v>-1.208842054234438E-10</v>
      </c>
      <c r="Y73" s="50" t="b">
        <f>ABS(X73/10000)&lt;=ABS('General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obj_00709#0000</v>
      </c>
      <c r="AI73" s="50" t="str">
        <v/>
      </c>
    </row>
    <row r="74" spans="10:35" x14ac:dyDescent="0.2">
      <c r="M74" s="94" t="s">
        <v>60</v>
      </c>
      <c r="N74" s="94"/>
      <c r="O74" s="94" t="s">
        <v>112</v>
      </c>
      <c r="P74" s="94" t="str">
        <f t="shared" si="13"/>
        <v>EURAB3E11Y_Quote</v>
      </c>
      <c r="Q74" s="170"/>
      <c r="R74" s="106">
        <f t="shared" si="14"/>
        <v>42625</v>
      </c>
      <c r="S74" s="106">
        <f>_xll.qlInterestRateIndexValueDate(AA74,R74)</f>
        <v>42627</v>
      </c>
      <c r="T74" s="106">
        <f>_xll.qlInterestRateIndexMaturity(AA74,S74)</f>
        <v>46644</v>
      </c>
      <c r="U74" s="97">
        <f>_xll.qlIndexFixing(AA74,R74,TRUE,_xll.ohTrigger(Trigger,Trigger3M,InterestRatesTrigger))</f>
        <v>3.2919541247810255E-3</v>
      </c>
      <c r="V74" s="97">
        <f>_xll.qlQuoteValue(P74,_xll.ohTrigger(Trigger,Trigger3M,InterestRatesTrigger))</f>
        <v>3.2899999999999995E-3</v>
      </c>
      <c r="W74" s="94" t="b">
        <f t="shared" si="15"/>
        <v>1</v>
      </c>
      <c r="X74" s="124">
        <f t="shared" si="16"/>
        <v>1.9541247810259815E-2</v>
      </c>
      <c r="Y74" s="50" t="b">
        <f>ABS(X74/10000)&lt;=ABS('General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obj_005e6#0000</v>
      </c>
      <c r="AI74" s="50" t="str">
        <v/>
      </c>
    </row>
    <row r="75" spans="10:35" x14ac:dyDescent="0.2">
      <c r="M75" s="94" t="s">
        <v>60</v>
      </c>
      <c r="N75" s="94"/>
      <c r="O75" s="94" t="s">
        <v>87</v>
      </c>
      <c r="P75" s="94" t="str">
        <f t="shared" si="13"/>
        <v>EURAB3E12Y_Quote</v>
      </c>
      <c r="Q75" s="170"/>
      <c r="R75" s="106">
        <f t="shared" si="14"/>
        <v>42625</v>
      </c>
      <c r="S75" s="106">
        <f>_xll.qlInterestRateIndexValueDate(AA75,R75)</f>
        <v>42627</v>
      </c>
      <c r="T75" s="106">
        <f>_xll.qlInterestRateIndexMaturity(AA75,S75)</f>
        <v>47010</v>
      </c>
      <c r="U75" s="97">
        <f>_xll.qlIndexFixing(AA75,R75,TRUE,_xll.ohTrigger(Trigger,Trigger3M,InterestRatesTrigger))</f>
        <v>4.1299999999929683E-3</v>
      </c>
      <c r="V75" s="97">
        <f>_xll.qlQuoteValue(P75,_xll.ohTrigger(Trigger,Trigger3M,InterestRatesTrigger))</f>
        <v>4.13E-3</v>
      </c>
      <c r="W75" s="94" t="b">
        <f t="shared" si="15"/>
        <v>1</v>
      </c>
      <c r="X75" s="124">
        <f t="shared" si="16"/>
        <v>-7.0317016098719876E-11</v>
      </c>
      <c r="Y75" s="50" t="b">
        <f>ABS(X75/10000)&lt;=ABS('General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obj_00743#0000</v>
      </c>
      <c r="AI75" s="50" t="str">
        <v/>
      </c>
    </row>
    <row r="76" spans="10:35" x14ac:dyDescent="0.2">
      <c r="M76" s="94" t="s">
        <v>60</v>
      </c>
      <c r="N76" s="94"/>
      <c r="O76" s="94" t="s">
        <v>113</v>
      </c>
      <c r="P76" s="94" t="str">
        <f t="shared" si="13"/>
        <v>EURAB3E13Y_Quote</v>
      </c>
      <c r="Q76" s="170"/>
      <c r="R76" s="106">
        <f t="shared" si="14"/>
        <v>42625</v>
      </c>
      <c r="S76" s="106">
        <f>_xll.qlInterestRateIndexValueDate(AA76,R76)</f>
        <v>42627</v>
      </c>
      <c r="T76" s="106">
        <f>_xll.qlInterestRateIndexMaturity(AA76,S76)</f>
        <v>47375</v>
      </c>
      <c r="U76" s="97">
        <f>_xll.qlIndexFixing(AA76,R76,TRUE,_xll.ohTrigger(Trigger,Trigger3M,InterestRatesTrigger))</f>
        <v>4.8597504309660124E-3</v>
      </c>
      <c r="V76" s="97" t="e">
        <f>_xll.qlQuoteValue(P76,_xll.ohTrigger(Trigger,Trigger3M,InterestRatesTrigger))</f>
        <v>#NUM!</v>
      </c>
      <c r="W76" s="94" t="b">
        <f t="shared" si="15"/>
        <v>0</v>
      </c>
      <c r="X76" s="124" t="e">
        <f t="shared" ref="X76:X101" si="17">(U76-V76)*10000</f>
        <v>#NUM!</v>
      </c>
      <c r="Y76" s="50" t="e">
        <f>ABS(X76/10000)&lt;=ABS('General Settings'!$D$28)</f>
        <v>#NUM!</v>
      </c>
      <c r="AA76" s="50" t="str">
        <f>_xll.qlSwapIndex(,,O76,SettlementDays,Currency,Calendar,FixedLegTenor,FixedLegBDC,FixedLegDayCounter,Index3M,DiscountingCurve,Permanent,Trigger,ObjectOverwrite)</f>
        <v>obj_00648#0000</v>
      </c>
      <c r="AI76" s="50" t="str">
        <v/>
      </c>
    </row>
    <row r="77" spans="10:35" x14ac:dyDescent="0.2">
      <c r="M77" s="94" t="s">
        <v>60</v>
      </c>
      <c r="N77" s="94"/>
      <c r="O77" s="94" t="s">
        <v>114</v>
      </c>
      <c r="P77" s="94" t="str">
        <f t="shared" si="13"/>
        <v>EURAB3E14Y_Quote</v>
      </c>
      <c r="Q77" s="170"/>
      <c r="R77" s="106">
        <f t="shared" si="14"/>
        <v>42625</v>
      </c>
      <c r="S77" s="106">
        <f>_xll.qlInterestRateIndexValueDate(AA77,R77)</f>
        <v>42627</v>
      </c>
      <c r="T77" s="106">
        <f>_xll.qlInterestRateIndexMaturity(AA77,S77)</f>
        <v>47742</v>
      </c>
      <c r="U77" s="97">
        <f>_xll.qlIndexFixing(AA77,R77,TRUE,_xll.ohTrigger(Trigger,Trigger3M,InterestRatesTrigger))</f>
        <v>5.4935609684957937E-3</v>
      </c>
      <c r="V77" s="97" t="e">
        <f>_xll.qlQuoteValue(P77,_xll.ohTrigger(Trigger,Trigger3M,InterestRatesTrigger))</f>
        <v>#NUM!</v>
      </c>
      <c r="W77" s="94" t="b">
        <f t="shared" si="15"/>
        <v>0</v>
      </c>
      <c r="X77" s="124" t="e">
        <f t="shared" si="17"/>
        <v>#NUM!</v>
      </c>
      <c r="Y77" s="50" t="e">
        <f>ABS(X77/10000)&lt;=ABS('General Settings'!$D$28)</f>
        <v>#NUM!</v>
      </c>
      <c r="AA77" s="50" t="str">
        <f>_xll.qlSwapIndex(,,O77,SettlementDays,Currency,Calendar,FixedLegTenor,FixedLegBDC,FixedLegDayCounter,Index3M,DiscountingCurve,Permanent,Trigger,ObjectOverwrite)</f>
        <v>obj_00761#0000</v>
      </c>
      <c r="AI77" s="50" t="str">
        <v/>
      </c>
    </row>
    <row r="78" spans="10:35" x14ac:dyDescent="0.2">
      <c r="M78" s="94" t="s">
        <v>60</v>
      </c>
      <c r="N78" s="94"/>
      <c r="O78" s="94" t="s">
        <v>88</v>
      </c>
      <c r="P78" s="94" t="str">
        <f t="shared" si="13"/>
        <v>EURAB3E15Y_Quote</v>
      </c>
      <c r="Q78" s="170"/>
      <c r="R78" s="106">
        <f t="shared" si="14"/>
        <v>42625</v>
      </c>
      <c r="S78" s="106">
        <f>_xll.qlInterestRateIndexValueDate(AA78,R78)</f>
        <v>42627</v>
      </c>
      <c r="T78" s="106">
        <f>_xll.qlInterestRateIndexMaturity(AA78,S78)</f>
        <v>48106</v>
      </c>
      <c r="U78" s="97">
        <f>_xll.qlIndexFixing(AA78,R78,TRUE,_xll.ohTrigger(Trigger,Trigger3M,InterestRatesTrigger))</f>
        <v>6.0300000000127691E-3</v>
      </c>
      <c r="V78" s="97">
        <f>_xll.qlQuoteValue(P78,_xll.ohTrigger(Trigger,Trigger3M,InterestRatesTrigger))</f>
        <v>6.0299999999999998E-3</v>
      </c>
      <c r="W78" s="94" t="b">
        <f t="shared" si="15"/>
        <v>1</v>
      </c>
      <c r="X78" s="124">
        <f t="shared" si="17"/>
        <v>1.2769299506665277E-10</v>
      </c>
      <c r="Y78" s="50" t="b">
        <f>ABS(X78/10000)&lt;=ABS('General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obj_0067f#0000</v>
      </c>
      <c r="AI78" s="50" t="str">
        <v/>
      </c>
    </row>
    <row r="79" spans="10:35" x14ac:dyDescent="0.2">
      <c r="M79" s="94" t="s">
        <v>60</v>
      </c>
      <c r="N79" s="94"/>
      <c r="O79" s="94" t="s">
        <v>115</v>
      </c>
      <c r="P79" s="94" t="str">
        <f t="shared" si="13"/>
        <v>EURAB3E16Y_Quote</v>
      </c>
      <c r="Q79" s="170"/>
      <c r="R79" s="106">
        <f t="shared" si="14"/>
        <v>42625</v>
      </c>
      <c r="S79" s="106">
        <f>_xll.qlInterestRateIndexValueDate(AA79,R79)</f>
        <v>42627</v>
      </c>
      <c r="T79" s="106">
        <f>_xll.qlInterestRateIndexMaturity(AA79,S79)</f>
        <v>48471</v>
      </c>
      <c r="U79" s="97">
        <f>_xll.qlIndexFixing(AA79,R79,TRUE,_xll.ohTrigger(Trigger,Trigger3M,InterestRatesTrigger))</f>
        <v>6.4839047365491493E-3</v>
      </c>
      <c r="V79" s="97" t="e">
        <f>_xll.qlQuoteValue(P79,_xll.ohTrigger(Trigger,Trigger3M,InterestRatesTrigger))</f>
        <v>#NUM!</v>
      </c>
      <c r="W79" s="94" t="b">
        <f t="shared" si="15"/>
        <v>0</v>
      </c>
      <c r="X79" s="124" t="e">
        <f t="shared" si="17"/>
        <v>#NUM!</v>
      </c>
      <c r="Y79" s="50" t="e">
        <f>ABS(X79/10000)&lt;=ABS('General Settings'!$D$28)</f>
        <v>#NUM!</v>
      </c>
      <c r="AA79" s="50" t="str">
        <f>_xll.qlSwapIndex(,,O79,SettlementDays,Currency,Calendar,FixedLegTenor,FixedLegBDC,FixedLegDayCounter,Index3M,DiscountingCurve,Permanent,Trigger,ObjectOverwrite)</f>
        <v>obj_0062f#0000</v>
      </c>
      <c r="AI79" s="50" t="str">
        <v/>
      </c>
    </row>
    <row r="80" spans="10:35" x14ac:dyDescent="0.2">
      <c r="M80" s="94" t="s">
        <v>60</v>
      </c>
      <c r="N80" s="94"/>
      <c r="O80" s="94" t="s">
        <v>116</v>
      </c>
      <c r="P80" s="94" t="str">
        <f t="shared" si="13"/>
        <v>EURAB3E17Y_Quote</v>
      </c>
      <c r="Q80" s="170"/>
      <c r="R80" s="106">
        <f t="shared" si="14"/>
        <v>42625</v>
      </c>
      <c r="S80" s="106">
        <f>_xll.qlInterestRateIndexValueDate(AA80,R80)</f>
        <v>42627</v>
      </c>
      <c r="T80" s="106">
        <f>_xll.qlInterestRateIndexMaturity(AA80,S80)</f>
        <v>48836</v>
      </c>
      <c r="U80" s="97">
        <f>_xll.qlIndexFixing(AA80,R80,TRUE,_xll.ohTrigger(Trigger,Trigger3M,InterestRatesTrigger))</f>
        <v>6.8608264873210104E-3</v>
      </c>
      <c r="V80" s="97" t="e">
        <f>_xll.qlQuoteValue(P80,_xll.ohTrigger(Trigger,Trigger3M,InterestRatesTrigger))</f>
        <v>#NUM!</v>
      </c>
      <c r="W80" s="94" t="b">
        <f t="shared" si="15"/>
        <v>0</v>
      </c>
      <c r="X80" s="124" t="e">
        <f t="shared" si="17"/>
        <v>#NUM!</v>
      </c>
      <c r="Y80" s="50" t="e">
        <f>ABS(X80/10000)&lt;=ABS('General Settings'!$D$28)</f>
        <v>#NUM!</v>
      </c>
      <c r="AA80" s="50" t="str">
        <f>_xll.qlSwapIndex(,,O80,SettlementDays,Currency,Calendar,FixedLegTenor,FixedLegBDC,FixedLegDayCounter,Index3M,DiscountingCurve,Permanent,Trigger,ObjectOverwrite)</f>
        <v>obj_00622#0000</v>
      </c>
      <c r="AI80" s="50" t="str">
        <v/>
      </c>
    </row>
    <row r="81" spans="13:36" x14ac:dyDescent="0.2">
      <c r="M81" s="94" t="s">
        <v>60</v>
      </c>
      <c r="N81" s="94"/>
      <c r="O81" s="94" t="s">
        <v>117</v>
      </c>
      <c r="P81" s="94" t="str">
        <f t="shared" si="13"/>
        <v>EURAB3E18Y_Quote</v>
      </c>
      <c r="Q81" s="170"/>
      <c r="R81" s="106">
        <f t="shared" si="14"/>
        <v>42625</v>
      </c>
      <c r="S81" s="106">
        <f>_xll.qlInterestRateIndexValueDate(AA81,R81)</f>
        <v>42627</v>
      </c>
      <c r="T81" s="106">
        <f>_xll.qlInterestRateIndexMaturity(AA81,S81)</f>
        <v>49201</v>
      </c>
      <c r="U81" s="97">
        <f>_xll.qlIndexFixing(AA81,R81,TRUE,_xll.ohTrigger(Trigger,Trigger3M,InterestRatesTrigger))</f>
        <v>7.1711037122673092E-3</v>
      </c>
      <c r="V81" s="97" t="e">
        <f>_xll.qlQuoteValue(P81,_xll.ohTrigger(Trigger,Trigger3M,InterestRatesTrigger))</f>
        <v>#NUM!</v>
      </c>
      <c r="W81" s="94" t="b">
        <f t="shared" si="15"/>
        <v>0</v>
      </c>
      <c r="X81" s="124" t="e">
        <f t="shared" si="17"/>
        <v>#NUM!</v>
      </c>
      <c r="Y81" s="50" t="e">
        <f>ABS(X81/10000)&lt;=ABS('General Settings'!$D$28)</f>
        <v>#NUM!</v>
      </c>
      <c r="AA81" s="50" t="str">
        <f>_xll.qlSwapIndex(,,O81,SettlementDays,Currency,Calendar,FixedLegTenor,FixedLegBDC,FixedLegDayCounter,Index3M,DiscountingCurve,Permanent,Trigger,ObjectOverwrite)</f>
        <v>obj_00718#0000</v>
      </c>
      <c r="AI81" s="50" t="str">
        <v/>
      </c>
    </row>
    <row r="82" spans="13:36" x14ac:dyDescent="0.2">
      <c r="M82" s="94" t="s">
        <v>60</v>
      </c>
      <c r="N82" s="94"/>
      <c r="O82" s="94" t="s">
        <v>118</v>
      </c>
      <c r="P82" s="94" t="str">
        <f t="shared" si="13"/>
        <v>EURAB3E19Y_Quote</v>
      </c>
      <c r="Q82" s="170"/>
      <c r="R82" s="106">
        <f t="shared" si="14"/>
        <v>42625</v>
      </c>
      <c r="S82" s="106">
        <f>_xll.qlInterestRateIndexValueDate(AA82,R82)</f>
        <v>42627</v>
      </c>
      <c r="T82" s="106">
        <f>_xll.qlInterestRateIndexMaturity(AA82,S82)</f>
        <v>49566</v>
      </c>
      <c r="U82" s="97">
        <f>_xll.qlIndexFixing(AA82,R82,TRUE,_xll.ohTrigger(Trigger,Trigger3M,InterestRatesTrigger))</f>
        <v>7.4238619122325043E-3</v>
      </c>
      <c r="V82" s="97" t="e">
        <f>_xll.qlQuoteValue(P82,_xll.ohTrigger(Trigger,Trigger3M,InterestRatesTrigger))</f>
        <v>#NUM!</v>
      </c>
      <c r="W82" s="94" t="b">
        <f t="shared" si="15"/>
        <v>0</v>
      </c>
      <c r="X82" s="124" t="e">
        <f t="shared" si="17"/>
        <v>#NUM!</v>
      </c>
      <c r="Y82" s="50" t="e">
        <f>ABS(X82/10000)&lt;=ABS('General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obj_00640#0000</v>
      </c>
      <c r="AI82" s="50" t="str">
        <v/>
      </c>
    </row>
    <row r="83" spans="13:36" x14ac:dyDescent="0.2">
      <c r="M83" s="94" t="s">
        <v>60</v>
      </c>
      <c r="N83" s="94"/>
      <c r="O83" s="94" t="s">
        <v>89</v>
      </c>
      <c r="P83" s="94" t="str">
        <f t="shared" si="13"/>
        <v>EURAB3E20Y_Quote</v>
      </c>
      <c r="Q83" s="170"/>
      <c r="R83" s="106">
        <f t="shared" si="14"/>
        <v>42625</v>
      </c>
      <c r="S83" s="106">
        <f>_xll.qlInterestRateIndexValueDate(AA83,R83)</f>
        <v>42627</v>
      </c>
      <c r="T83" s="106">
        <f>_xll.qlInterestRateIndexMaturity(AA83,S83)</f>
        <v>49933</v>
      </c>
      <c r="U83" s="97">
        <f>_xll.qlIndexFixing(AA83,R83,TRUE,_xll.ohTrigger(Trigger,Trigger3M,InterestRatesTrigger))</f>
        <v>7.6300000000090358E-3</v>
      </c>
      <c r="V83" s="97">
        <f>_xll.qlQuoteValue(P83,_xll.ohTrigger(Trigger,Trigger3M,InterestRatesTrigger))</f>
        <v>7.6300000000000005E-3</v>
      </c>
      <c r="W83" s="94" t="b">
        <f t="shared" si="15"/>
        <v>1</v>
      </c>
      <c r="X83" s="124">
        <f t="shared" si="17"/>
        <v>9.0353072246251998E-11</v>
      </c>
      <c r="Y83" s="50" t="b">
        <f>ABS(X83/10000)&lt;=ABS('General Settings'!$D$28)</f>
        <v>1</v>
      </c>
      <c r="AA83" s="50" t="str">
        <f>_xll.qlSwapIndex(,,O83,SettlementDays,Currency,Calendar,FixedLegTenor,FixedLegBDC,FixedLegDayCounter,Index3M,DiscountingCurve,Permanent,Trigger,ObjectOverwrite)</f>
        <v>obj_0062c#0000</v>
      </c>
      <c r="AI83" s="50" t="str">
        <v/>
      </c>
    </row>
    <row r="84" spans="13:36" x14ac:dyDescent="0.2">
      <c r="M84" s="94" t="s">
        <v>60</v>
      </c>
      <c r="N84" s="94"/>
      <c r="O84" s="94" t="s">
        <v>119</v>
      </c>
      <c r="P84" s="94" t="str">
        <f t="shared" si="13"/>
        <v>EURAB3E21Y_Quote</v>
      </c>
      <c r="Q84" s="170"/>
      <c r="R84" s="106">
        <f t="shared" si="14"/>
        <v>42625</v>
      </c>
      <c r="S84" s="106">
        <f>_xll.qlInterestRateIndexValueDate(AA84,R84)</f>
        <v>42627</v>
      </c>
      <c r="T84" s="106">
        <f>_xll.qlInterestRateIndexMaturity(AA84,S84)</f>
        <v>50297</v>
      </c>
      <c r="U84" s="97">
        <f>_xll.qlIndexFixing(AA84,R84,TRUE,_xll.ohTrigger(Trigger,Trigger3M,InterestRatesTrigger))</f>
        <v>7.7932997567619179E-3</v>
      </c>
      <c r="V84" s="97" t="e">
        <f>_xll.qlQuoteValue(P84,_xll.ohTrigger(Trigger,Trigger3M,InterestRatesTrigger))</f>
        <v>#NUM!</v>
      </c>
      <c r="W84" s="94" t="b">
        <f t="shared" si="15"/>
        <v>0</v>
      </c>
      <c r="X84" s="124" t="e">
        <f t="shared" si="17"/>
        <v>#NUM!</v>
      </c>
      <c r="Y84" s="50" t="e">
        <f>ABS(X84/10000)&lt;=ABS('General Settings'!$D$28)</f>
        <v>#NUM!</v>
      </c>
      <c r="AA84" s="50" t="str">
        <f>_xll.qlSwapIndex(,,O84,SettlementDays,Currency,Calendar,FixedLegTenor,FixedLegBDC,FixedLegDayCounter,Index3M,DiscountingCurve,Permanent,Trigger,ObjectOverwrite)</f>
        <v>obj_006a9#0000</v>
      </c>
      <c r="AI84" s="50" t="str">
        <v/>
      </c>
    </row>
    <row r="85" spans="13:36" x14ac:dyDescent="0.2">
      <c r="M85" s="94" t="s">
        <v>60</v>
      </c>
      <c r="N85" s="94"/>
      <c r="O85" s="94" t="s">
        <v>120</v>
      </c>
      <c r="P85" s="94" t="str">
        <f t="shared" si="13"/>
        <v>EURAB3E22Y_Quote</v>
      </c>
      <c r="Q85" s="170"/>
      <c r="R85" s="106">
        <f t="shared" si="14"/>
        <v>42625</v>
      </c>
      <c r="S85" s="106">
        <f>_xll.qlInterestRateIndexValueDate(AA85,R85)</f>
        <v>42627</v>
      </c>
      <c r="T85" s="106">
        <f>_xll.qlInterestRateIndexMaturity(AA85,S85)</f>
        <v>50662</v>
      </c>
      <c r="U85" s="97">
        <f>_xll.qlIndexFixing(AA85,R85,TRUE,_xll.ohTrigger(Trigger,Trigger3M,InterestRatesTrigger))</f>
        <v>7.9234805300521707E-3</v>
      </c>
      <c r="V85" s="97" t="e">
        <f>_xll.qlQuoteValue(P85,_xll.ohTrigger(Trigger,Trigger3M,InterestRatesTrigger))</f>
        <v>#NUM!</v>
      </c>
      <c r="W85" s="94" t="b">
        <f t="shared" si="15"/>
        <v>0</v>
      </c>
      <c r="X85" s="124" t="e">
        <f t="shared" si="17"/>
        <v>#NUM!</v>
      </c>
      <c r="Y85" s="50" t="e">
        <f>ABS(X85/10000)&lt;=ABS('General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obj_00684#0000</v>
      </c>
      <c r="AI85" s="50" t="str">
        <v/>
      </c>
    </row>
    <row r="86" spans="13:36" x14ac:dyDescent="0.2">
      <c r="M86" s="94" t="s">
        <v>60</v>
      </c>
      <c r="N86" s="94"/>
      <c r="O86" s="94" t="s">
        <v>121</v>
      </c>
      <c r="P86" s="94" t="str">
        <f t="shared" si="13"/>
        <v>EURAB3E23Y_Quote</v>
      </c>
      <c r="Q86" s="170"/>
      <c r="R86" s="106">
        <f t="shared" si="14"/>
        <v>42625</v>
      </c>
      <c r="S86" s="106">
        <f>_xll.qlInterestRateIndexValueDate(AA86,R86)</f>
        <v>42627</v>
      </c>
      <c r="T86" s="106">
        <f>_xll.qlInterestRateIndexMaturity(AA86,S86)</f>
        <v>51027</v>
      </c>
      <c r="U86" s="97">
        <f>_xll.qlIndexFixing(AA86,R86,TRUE,_xll.ohTrigger(Trigger,Trigger3M,InterestRatesTrigger))</f>
        <v>8.0257172026839199E-3</v>
      </c>
      <c r="V86" s="97" t="e">
        <f>_xll.qlQuoteValue(P86,_xll.ohTrigger(Trigger,Trigger3M,InterestRatesTrigger))</f>
        <v>#NUM!</v>
      </c>
      <c r="W86" s="94" t="b">
        <f t="shared" si="15"/>
        <v>0</v>
      </c>
      <c r="X86" s="124" t="e">
        <f t="shared" si="17"/>
        <v>#NUM!</v>
      </c>
      <c r="Y86" s="50" t="e">
        <f>ABS(X86/10000)&lt;=ABS('General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obj_0060b#0000</v>
      </c>
      <c r="AI86" s="50" t="str">
        <v/>
      </c>
    </row>
    <row r="87" spans="13:36" x14ac:dyDescent="0.2">
      <c r="M87" s="94" t="s">
        <v>60</v>
      </c>
      <c r="N87" s="94"/>
      <c r="O87" s="94" t="s">
        <v>122</v>
      </c>
      <c r="P87" s="94" t="str">
        <f t="shared" si="13"/>
        <v>EURAB3E24Y_Quote</v>
      </c>
      <c r="Q87" s="170"/>
      <c r="R87" s="106">
        <f t="shared" si="14"/>
        <v>42625</v>
      </c>
      <c r="S87" s="106">
        <f>_xll.qlInterestRateIndexValueDate(AA87,R87)</f>
        <v>42627</v>
      </c>
      <c r="T87" s="106">
        <f>_xll.qlInterestRateIndexMaturity(AA87,S87)</f>
        <v>51393</v>
      </c>
      <c r="U87" s="97">
        <f>_xll.qlIndexFixing(AA87,R87,TRUE,_xll.ohTrigger(Trigger,Trigger3M,InterestRatesTrigger))</f>
        <v>8.1066374263806511E-3</v>
      </c>
      <c r="V87" s="97" t="e">
        <f>_xll.qlQuoteValue(P87,_xll.ohTrigger(Trigger,Trigger3M,InterestRatesTrigger))</f>
        <v>#NUM!</v>
      </c>
      <c r="W87" s="94" t="b">
        <f t="shared" si="15"/>
        <v>0</v>
      </c>
      <c r="X87" s="124" t="e">
        <f t="shared" si="17"/>
        <v>#NUM!</v>
      </c>
      <c r="Y87" s="50" t="e">
        <f>ABS(X87/10000)&lt;=ABS('General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obj_00615#0000</v>
      </c>
      <c r="AI87" s="50" t="str">
        <v/>
      </c>
    </row>
    <row r="88" spans="13:36" x14ac:dyDescent="0.2">
      <c r="M88" s="94" t="s">
        <v>60</v>
      </c>
      <c r="N88" s="94"/>
      <c r="O88" s="94" t="s">
        <v>90</v>
      </c>
      <c r="P88" s="94" t="str">
        <f t="shared" si="13"/>
        <v>EURAB3E25Y_Quote</v>
      </c>
      <c r="Q88" s="170"/>
      <c r="R88" s="106">
        <f t="shared" si="14"/>
        <v>42625</v>
      </c>
      <c r="S88" s="106">
        <f>_xll.qlInterestRateIndexValueDate(AA88,R88)</f>
        <v>42627</v>
      </c>
      <c r="T88" s="106">
        <f>_xll.qlInterestRateIndexMaturity(AA88,S88)</f>
        <v>51760</v>
      </c>
      <c r="U88" s="97">
        <f>_xll.qlIndexFixing(AA88,R88,TRUE,_xll.ohTrigger(Trigger,Trigger3M,InterestRatesTrigger))</f>
        <v>8.1700000008004241E-3</v>
      </c>
      <c r="V88" s="97">
        <f>_xll.qlQuoteValue(P88,_xll.ohTrigger(Trigger,Trigger3M,InterestRatesTrigger))</f>
        <v>8.1700000000000002E-3</v>
      </c>
      <c r="W88" s="94" t="b">
        <f t="shared" ref="W88:W101" si="18">NOT(ISERROR(V88))</f>
        <v>1</v>
      </c>
      <c r="X88" s="124">
        <f t="shared" si="17"/>
        <v>8.0042396322088649E-9</v>
      </c>
      <c r="Y88" s="50" t="b">
        <f>ABS(X88/10000)&lt;=ABS('General Settings'!$D$28)</f>
        <v>1</v>
      </c>
      <c r="AA88" s="50" t="str">
        <f>_xll.qlSwapIndex(,,O88,SettlementDays,Currency,Calendar,FixedLegTenor,FixedLegBDC,FixedLegDayCounter,Index3M,DiscountingCurve,Permanent,Trigger,ObjectOverwrite)</f>
        <v>obj_00703#0000</v>
      </c>
      <c r="AI88" s="50" t="str">
        <v/>
      </c>
    </row>
    <row r="89" spans="13:36" x14ac:dyDescent="0.2">
      <c r="M89" s="94" t="s">
        <v>60</v>
      </c>
      <c r="N89" s="94"/>
      <c r="O89" s="94" t="s">
        <v>123</v>
      </c>
      <c r="P89" s="94" t="str">
        <f t="shared" si="13"/>
        <v>EURAB3E26Y_Quote</v>
      </c>
      <c r="Q89" s="170"/>
      <c r="R89" s="106">
        <f t="shared" si="14"/>
        <v>42625</v>
      </c>
      <c r="S89" s="106">
        <f>_xll.qlInterestRateIndexValueDate(AA89,R89)</f>
        <v>42627</v>
      </c>
      <c r="T89" s="106">
        <f>_xll.qlInterestRateIndexMaturity(AA89,S89)</f>
        <v>52124</v>
      </c>
      <c r="U89" s="97">
        <f>_xll.qlIndexFixing(AA89,R89,TRUE,_xll.ohTrigger(Trigger,Trigger3M,InterestRatesTrigger))</f>
        <v>8.2208663996604092E-3</v>
      </c>
      <c r="V89" s="97" t="e">
        <f>_xll.qlQuoteValue(P89,_xll.ohTrigger(Trigger,Trigger3M,InterestRatesTrigger))</f>
        <v>#NUM!</v>
      </c>
      <c r="W89" s="94" t="b">
        <f t="shared" si="18"/>
        <v>0</v>
      </c>
      <c r="X89" s="124" t="e">
        <f t="shared" si="17"/>
        <v>#NUM!</v>
      </c>
      <c r="Y89" s="50" t="e">
        <f>ABS(X89/10000)&lt;=ABS('General Settings'!$D$28)</f>
        <v>#NUM!</v>
      </c>
      <c r="AA89" s="50" t="str">
        <f>_xll.qlSwapIndex(,,O89,SettlementDays,Currency,Calendar,FixedLegTenor,FixedLegBDC,FixedLegDayCounter,Index3M,DiscountingCurve,Permanent,Trigger,ObjectOverwrite)</f>
        <v>obj_0066b#0000</v>
      </c>
      <c r="AI89" s="50" t="str">
        <v/>
      </c>
    </row>
    <row r="90" spans="13:36" x14ac:dyDescent="0.2">
      <c r="M90" s="94" t="s">
        <v>60</v>
      </c>
      <c r="N90" s="94"/>
      <c r="O90" s="94" t="s">
        <v>91</v>
      </c>
      <c r="P90" s="94" t="str">
        <f t="shared" si="13"/>
        <v>EURAB3E27Y_Quote</v>
      </c>
      <c r="Q90" s="170"/>
      <c r="R90" s="106">
        <f t="shared" si="14"/>
        <v>42625</v>
      </c>
      <c r="S90" s="106">
        <f>_xll.qlInterestRateIndexValueDate(AA90,R90)</f>
        <v>42627</v>
      </c>
      <c r="T90" s="106">
        <f>_xll.qlInterestRateIndexMaturity(AA90,S90)</f>
        <v>52488</v>
      </c>
      <c r="U90" s="97">
        <f>_xll.qlIndexFixing(AA90,R90,TRUE,_xll.ohTrigger(Trigger,Trigger3M,InterestRatesTrigger))</f>
        <v>8.261932262748661E-3</v>
      </c>
      <c r="V90" s="97" t="e">
        <f>_xll.qlQuoteValue(P90,_xll.ohTrigger(Trigger,Trigger3M,InterestRatesTrigger))</f>
        <v>#NUM!</v>
      </c>
      <c r="W90" s="94" t="b">
        <f t="shared" si="18"/>
        <v>0</v>
      </c>
      <c r="X90" s="124" t="e">
        <f t="shared" si="17"/>
        <v>#NUM!</v>
      </c>
      <c r="Y90" s="50" t="e">
        <f>ABS(X90/10000)&lt;=ABS('General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obj_00791#0000</v>
      </c>
      <c r="AI90" s="50" t="str">
        <v/>
      </c>
    </row>
    <row r="91" spans="13:36" x14ac:dyDescent="0.2">
      <c r="M91" s="94" t="s">
        <v>60</v>
      </c>
      <c r="N91" s="94"/>
      <c r="O91" s="94" t="s">
        <v>124</v>
      </c>
      <c r="P91" s="94" t="str">
        <f t="shared" si="13"/>
        <v>EURAB3E28Y_Quote</v>
      </c>
      <c r="Q91" s="170"/>
      <c r="R91" s="106">
        <f t="shared" si="14"/>
        <v>42625</v>
      </c>
      <c r="S91" s="106">
        <f>_xll.qlInterestRateIndexValueDate(AA91,R91)</f>
        <v>42627</v>
      </c>
      <c r="T91" s="106">
        <f>_xll.qlInterestRateIndexMaturity(AA91,S91)</f>
        <v>52854</v>
      </c>
      <c r="U91" s="97">
        <f>_xll.qlIndexFixing(AA91,R91,TRUE,_xll.ohTrigger(Trigger,Trigger3M,InterestRatesTrigger))</f>
        <v>8.2953462931500185E-3</v>
      </c>
      <c r="V91" s="97" t="e">
        <f>_xll.qlQuoteValue(P91,_xll.ohTrigger(Trigger,Trigger3M,InterestRatesTrigger))</f>
        <v>#NUM!</v>
      </c>
      <c r="W91" s="94" t="b">
        <f t="shared" si="18"/>
        <v>0</v>
      </c>
      <c r="X91" s="124" t="e">
        <f t="shared" si="17"/>
        <v>#NUM!</v>
      </c>
      <c r="Y91" s="50" t="e">
        <f>ABS(X91/10000)&lt;=ABS('General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obj_00783#0000</v>
      </c>
      <c r="AI91" s="50" t="str">
        <v/>
      </c>
    </row>
    <row r="92" spans="13:36" x14ac:dyDescent="0.2">
      <c r="M92" s="94" t="s">
        <v>60</v>
      </c>
      <c r="N92" s="94"/>
      <c r="O92" s="94" t="s">
        <v>125</v>
      </c>
      <c r="P92" s="94" t="str">
        <f t="shared" si="13"/>
        <v>EURAB3E29Y_Quote</v>
      </c>
      <c r="Q92" s="170"/>
      <c r="R92" s="106">
        <f t="shared" si="14"/>
        <v>42625</v>
      </c>
      <c r="S92" s="106">
        <f>_xll.qlInterestRateIndexValueDate(AA92,R92)</f>
        <v>42627</v>
      </c>
      <c r="T92" s="106">
        <f>_xll.qlInterestRateIndexMaturity(AA92,S92)</f>
        <v>53219</v>
      </c>
      <c r="U92" s="97">
        <f>_xll.qlIndexFixing(AA92,R92,TRUE,_xll.ohTrigger(Trigger,Trigger3M,InterestRatesTrigger))</f>
        <v>8.320667357268028E-3</v>
      </c>
      <c r="V92" s="97" t="e">
        <f>_xll.qlQuoteValue(P92,_xll.ohTrigger(Trigger,Trigger3M,InterestRatesTrigger))</f>
        <v>#NUM!</v>
      </c>
      <c r="W92" s="94" t="b">
        <f t="shared" si="18"/>
        <v>0</v>
      </c>
      <c r="X92" s="124" t="e">
        <f t="shared" si="17"/>
        <v>#NUM!</v>
      </c>
      <c r="Y92" s="50" t="e">
        <f>ABS(X92/10000)&lt;=ABS('General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obj_00753#0000</v>
      </c>
      <c r="AI92" s="50" t="str">
        <v/>
      </c>
    </row>
    <row r="93" spans="13:36" x14ac:dyDescent="0.2">
      <c r="M93" s="94" t="s">
        <v>60</v>
      </c>
      <c r="N93" s="94"/>
      <c r="O93" s="94" t="s">
        <v>92</v>
      </c>
      <c r="P93" s="94" t="str">
        <f t="shared" si="13"/>
        <v>EURAB3E30Y_Quote</v>
      </c>
      <c r="Q93" s="170"/>
      <c r="R93" s="106">
        <f t="shared" si="14"/>
        <v>42625</v>
      </c>
      <c r="S93" s="106">
        <f>_xll.qlInterestRateIndexValueDate(AA93,R93)</f>
        <v>42627</v>
      </c>
      <c r="T93" s="106">
        <f>_xll.qlInterestRateIndexMaturity(AA93,S93)</f>
        <v>53584</v>
      </c>
      <c r="U93" s="97">
        <f>_xll.qlIndexFixing(AA93,R93,TRUE,_xll.ohTrigger(Trigger,Trigger3M,InterestRatesTrigger))</f>
        <v>8.3400000004688751E-3</v>
      </c>
      <c r="V93" s="97">
        <f>_xll.qlQuoteValue(P93,_xll.ohTrigger(Trigger,Trigger3M,InterestRatesTrigger))</f>
        <v>8.3400000000000002E-3</v>
      </c>
      <c r="W93" s="94" t="b">
        <f t="shared" si="18"/>
        <v>1</v>
      </c>
      <c r="X93" s="124">
        <f t="shared" si="17"/>
        <v>4.6887493887481924E-9</v>
      </c>
      <c r="Y93" s="50" t="b">
        <f>ABS(X93/10000)&lt;=ABS('General Settings'!$D$28)</f>
        <v>1</v>
      </c>
      <c r="AA93" s="50" t="str">
        <f>_xll.qlSwapIndex(,,O93,SettlementDays,Currency,Calendar,FixedLegTenor,FixedLegBDC,FixedLegDayCounter,Index3M,DiscountingCurve,Permanent,Trigger,ObjectOverwrite)</f>
        <v>obj_0076d#0000</v>
      </c>
      <c r="AF93" s="116"/>
      <c r="AG93" s="110"/>
      <c r="AI93" s="50" t="str">
        <v/>
      </c>
    </row>
    <row r="94" spans="13:36" x14ac:dyDescent="0.2">
      <c r="M94" s="94" t="s">
        <v>60</v>
      </c>
      <c r="N94" s="94"/>
      <c r="O94" s="94" t="s">
        <v>93</v>
      </c>
      <c r="P94" s="94" t="str">
        <f t="shared" si="13"/>
        <v>EURAB3E35Y_Quote</v>
      </c>
      <c r="Q94" s="170"/>
      <c r="R94" s="106">
        <f t="shared" si="14"/>
        <v>42625</v>
      </c>
      <c r="S94" s="106">
        <f>_xll.qlInterestRateIndexValueDate(AA94,R94)</f>
        <v>42627</v>
      </c>
      <c r="T94" s="106">
        <f>_xll.qlInterestRateIndexMaturity(AA94,S94)</f>
        <v>55410</v>
      </c>
      <c r="U94" s="97">
        <f>_xll.qlIndexFixing(AA94,R94,TRUE,_xll.ohTrigger(Trigger,Trigger3M,InterestRatesTrigger))</f>
        <v>8.3622256136045275E-3</v>
      </c>
      <c r="V94" s="97" t="e">
        <f>_xll.qlQuoteValue(P94,_xll.ohTrigger(Trigger,Trigger3M,InterestRatesTrigger))</f>
        <v>#NUM!</v>
      </c>
      <c r="W94" s="94" t="b">
        <f t="shared" si="18"/>
        <v>0</v>
      </c>
      <c r="X94" s="124" t="e">
        <f t="shared" si="17"/>
        <v>#NUM!</v>
      </c>
      <c r="Y94" s="50" t="e">
        <f>ABS(X94/10000)&lt;=ABS('General Settings'!$D$28)</f>
        <v>#NUM!</v>
      </c>
      <c r="AA94" s="50" t="str">
        <f>_xll.qlSwapIndex(,,O94,SettlementDays,Currency,Calendar,FixedLegTenor,FixedLegBDC,FixedLegDayCounter,Index3M,DiscountingCurve,Permanent,Trigger,ObjectOverwrite)</f>
        <v>obj_00740#0000</v>
      </c>
      <c r="AF94" s="116"/>
      <c r="AG94" s="110"/>
      <c r="AH94" s="116"/>
      <c r="AI94" s="50" t="str">
        <v/>
      </c>
      <c r="AJ94" s="116"/>
    </row>
    <row r="95" spans="13:36" x14ac:dyDescent="0.2">
      <c r="M95" s="94" t="s">
        <v>60</v>
      </c>
      <c r="N95" s="94"/>
      <c r="O95" s="94" t="s">
        <v>94</v>
      </c>
      <c r="P95" s="94" t="str">
        <f t="shared" si="13"/>
        <v>EURAB3E40Y_Quote</v>
      </c>
      <c r="Q95" s="170"/>
      <c r="R95" s="106">
        <f t="shared" si="14"/>
        <v>42625</v>
      </c>
      <c r="S95" s="106">
        <f>_xll.qlInterestRateIndexValueDate(AA95,R95)</f>
        <v>42627</v>
      </c>
      <c r="T95" s="106">
        <f>_xll.qlInterestRateIndexMaturity(AA95,S95)</f>
        <v>57237</v>
      </c>
      <c r="U95" s="97">
        <f>_xll.qlIndexFixing(AA95,R95,TRUE,_xll.ohTrigger(Trigger,Trigger3M,InterestRatesTrigger))</f>
        <v>8.2500000000102977E-3</v>
      </c>
      <c r="V95" s="97">
        <f>_xll.qlQuoteValue(P95,_xll.ohTrigger(Trigger,Trigger3M,InterestRatesTrigger))</f>
        <v>8.2500000000000004E-3</v>
      </c>
      <c r="W95" s="94" t="b">
        <f t="shared" si="18"/>
        <v>1</v>
      </c>
      <c r="X95" s="124">
        <f t="shared" si="17"/>
        <v>1.0297318553398327E-10</v>
      </c>
      <c r="Y95" s="50" t="b">
        <f>ABS(X95/10000)&lt;=ABS('General Settings'!$D$28)</f>
        <v>1</v>
      </c>
      <c r="AA95" s="50" t="str">
        <f>_xll.qlSwapIndex(,,O95,SettlementDays,Currency,Calendar,FixedLegTenor,FixedLegBDC,FixedLegDayCounter,Index3M,DiscountingCurve,Permanent,Trigger,ObjectOverwrite)</f>
        <v>obj_00754#0000</v>
      </c>
      <c r="AF95" s="116"/>
      <c r="AG95" s="110"/>
      <c r="AH95" s="116"/>
      <c r="AI95" s="50" t="str">
        <v/>
      </c>
      <c r="AJ95" s="116"/>
    </row>
    <row r="96" spans="13:36" x14ac:dyDescent="0.2">
      <c r="M96" s="94" t="s">
        <v>60</v>
      </c>
      <c r="N96" s="94"/>
      <c r="O96" s="94" t="s">
        <v>95</v>
      </c>
      <c r="P96" s="94" t="str">
        <f t="shared" si="13"/>
        <v>EURAB3E50Y_Quote</v>
      </c>
      <c r="Q96" s="170"/>
      <c r="R96" s="106">
        <f t="shared" si="14"/>
        <v>42625</v>
      </c>
      <c r="S96" s="106">
        <f>_xll.qlInterestRateIndexValueDate(AA96,R96)</f>
        <v>42627</v>
      </c>
      <c r="T96" s="106">
        <f>_xll.qlInterestRateIndexMaturity(AA96,S96)</f>
        <v>60889</v>
      </c>
      <c r="U96" s="97">
        <f>_xll.qlIndexFixing(AA96,R96,TRUE,_xll.ohTrigger(Trigger,Trigger3M,InterestRatesTrigger))</f>
        <v>7.7700000000103173E-3</v>
      </c>
      <c r="V96" s="97">
        <f>_xll.qlQuoteValue(P96,_xll.ohTrigger(Trigger,Trigger3M,InterestRatesTrigger))</f>
        <v>7.77E-3</v>
      </c>
      <c r="W96" s="94" t="b">
        <f t="shared" si="18"/>
        <v>1</v>
      </c>
      <c r="X96" s="124">
        <f t="shared" si="17"/>
        <v>1.031726787337206E-10</v>
      </c>
      <c r="Y96" s="50" t="b">
        <f>ABS(X96/10000)&lt;=ABS('General Settings'!$D$28)</f>
        <v>1</v>
      </c>
      <c r="AA96" s="50" t="str">
        <f>_xll.qlSwapIndex(,,O96,SettlementDays,Currency,Calendar,FixedLegTenor,FixedLegBDC,FixedLegDayCounter,Index3M,DiscountingCurve,Permanent,Trigger,ObjectOverwrite)</f>
        <v>obj_00607#0000</v>
      </c>
      <c r="AF96" s="116"/>
      <c r="AG96" s="110"/>
      <c r="AH96" s="116"/>
      <c r="AI96" s="50" t="str">
        <v/>
      </c>
      <c r="AJ96" s="116"/>
    </row>
    <row r="97" spans="13:77" x14ac:dyDescent="0.2">
      <c r="M97" s="94" t="s">
        <v>60</v>
      </c>
      <c r="N97" s="94"/>
      <c r="O97" s="94" t="s">
        <v>126</v>
      </c>
      <c r="P97" s="94" t="str">
        <f t="shared" si="13"/>
        <v>EURAB3E60Y_Quote</v>
      </c>
      <c r="Q97" s="170"/>
      <c r="R97" s="106">
        <f t="shared" si="14"/>
        <v>42625</v>
      </c>
      <c r="S97" s="106">
        <f>_xll.qlInterestRateIndexValueDate(AA97,R97)</f>
        <v>42627</v>
      </c>
      <c r="T97" s="106">
        <f>_xll.qlInterestRateIndexMaturity(AA97,S97)</f>
        <v>64542</v>
      </c>
      <c r="U97" s="97">
        <f>_xll.qlIndexFixing(AA97,R97,TRUE,_xll.ohTrigger(Trigger,Trigger3M,InterestRatesTrigger))</f>
        <v>7.5800000006972252E-3</v>
      </c>
      <c r="V97" s="97">
        <f>_xll.qlQuoteValue(P97,_xll.ohTrigger(Trigger,Trigger3M,InterestRatesTrigger))</f>
        <v>7.5799999999999999E-3</v>
      </c>
      <c r="W97" s="94" t="b">
        <f t="shared" si="18"/>
        <v>1</v>
      </c>
      <c r="X97" s="124">
        <f t="shared" si="17"/>
        <v>6.9722526363502624E-9</v>
      </c>
      <c r="Y97" s="50" t="b">
        <f>ABS(X97/10000)&lt;=ABS('General Settings'!$D$28)</f>
        <v>1</v>
      </c>
      <c r="AA97" s="51" t="str">
        <f>_xll.qlSwapIndex(,,O97,SettlementDays,Currency,Calendar,FixedLegTenor,FixedLegBDC,FixedLegDayCounter,Index3M,DiscountingCurve,Permanent,Trigger,ObjectOverwrite)</f>
        <v>obj_0061b#0000</v>
      </c>
      <c r="AC97" s="104" t="s">
        <v>137</v>
      </c>
      <c r="AF97" s="116"/>
      <c r="AG97" s="110"/>
      <c r="AH97" s="116"/>
      <c r="AI97" s="50" t="str">
        <v/>
      </c>
      <c r="AJ97" s="116"/>
    </row>
    <row r="98" spans="13:77" x14ac:dyDescent="0.2">
      <c r="M98" s="93" t="s">
        <v>127</v>
      </c>
      <c r="N98" s="93">
        <v>12</v>
      </c>
      <c r="O98" s="93" t="s">
        <v>133</v>
      </c>
      <c r="P98" s="93" t="str">
        <f t="shared" ref="P98:P104" si="19">Currency&amp;O98&amp;N98&amp;QuoteSuffix</f>
        <v>EUR1S12_Quote</v>
      </c>
      <c r="Q98" s="168"/>
      <c r="R98" s="105">
        <f>_xll.qlInterestRateIndexFixingDate(Index3M,S98)</f>
        <v>42632</v>
      </c>
      <c r="S98" s="105">
        <f>_xll.qlIMMdate(AE98)</f>
        <v>42634</v>
      </c>
      <c r="T98" s="105">
        <f>_xll.qlSwapMaturityDate(AA98)</f>
        <v>42998</v>
      </c>
      <c r="U98" s="96">
        <f>_xll.qlVanillaSwapFairRate(AA98,_xll.ohTrigger(Trigger,Trigger3M,InterestRatesTrigger))</f>
        <v>-3.3174268022982518E-3</v>
      </c>
      <c r="V98" s="96">
        <f>_xll.qlQuoteValue(P98,_xll.ohTrigger(Trigger,Trigger3M,InterestRatesTrigger))</f>
        <v>-3.2699999999999995E-3</v>
      </c>
      <c r="W98" s="93" t="b">
        <f t="shared" si="18"/>
        <v>1</v>
      </c>
      <c r="X98" s="125">
        <f t="shared" si="17"/>
        <v>-0.47426802298252291</v>
      </c>
      <c r="Y98" s="52" t="b">
        <f>ABS(X98/10000)&lt;=ABS('General Settings'!$D$29)</f>
        <v>1</v>
      </c>
      <c r="AA98" s="52" t="str">
        <f>_xll.qlMakeIMMSwap(,N98&amp;"M",Index3M,,S98,FixedLegDayCounter,,DiscountingEngine)</f>
        <v>obj_007d1#0000</v>
      </c>
      <c r="AC98" s="104" t="str">
        <f>_xll.qlDiscountingSwapEngine(,DiscountingCurve,,,,Permanent,Trigger,ObjectOverwrite)</f>
        <v>obj_005da#0000</v>
      </c>
      <c r="AE98" s="126" t="str">
        <f>_xll.qlIMMNextCode(EvaluationDate-1,,Trigger)</f>
        <v>U6</v>
      </c>
      <c r="AF98" s="116"/>
      <c r="AH98" s="116"/>
      <c r="AI98" s="50" t="str">
        <v/>
      </c>
      <c r="AJ98" s="116"/>
    </row>
    <row r="99" spans="13:77" x14ac:dyDescent="0.2">
      <c r="M99" s="94" t="s">
        <v>127</v>
      </c>
      <c r="N99" s="94">
        <v>12</v>
      </c>
      <c r="O99" s="94" t="s">
        <v>134</v>
      </c>
      <c r="P99" s="94" t="str">
        <f t="shared" si="19"/>
        <v>EUR2S12_Quote</v>
      </c>
      <c r="Q99" s="170"/>
      <c r="R99" s="106">
        <f>_xll.qlInterestRateIndexFixingDate(Index3M,S99)</f>
        <v>42723</v>
      </c>
      <c r="S99" s="106">
        <f>_xll.qlIMMdate(AE99)</f>
        <v>42725</v>
      </c>
      <c r="T99" s="106">
        <f>_xll.qlSwapMaturityDate(AA99)</f>
        <v>43089</v>
      </c>
      <c r="U99" s="97">
        <f>_xll.qlVanillaSwapFairRate(AA99,_xll.ohTrigger(Trigger,Trigger3M,InterestRatesTrigger))</f>
        <v>-3.4501445621004843E-3</v>
      </c>
      <c r="V99" s="97">
        <f>_xll.qlQuoteValue(P99,_xll.ohTrigger(Trigger,Trigger3M,InterestRatesTrigger))</f>
        <v>-3.3999999999999998E-3</v>
      </c>
      <c r="W99" s="94" t="b">
        <f t="shared" si="18"/>
        <v>1</v>
      </c>
      <c r="X99" s="124">
        <f t="shared" si="17"/>
        <v>-0.50144562100484447</v>
      </c>
      <c r="Y99" s="50" t="b">
        <f>ABS(X99/10000)&lt;=ABS('General Settings'!$D$29)</f>
        <v>1</v>
      </c>
      <c r="AA99" s="50" t="str">
        <f>_xll.qlMakeIMMSwap(,N99&amp;"M",Index3M,,S99,FixedLegDayCounter,,DiscountingEngine)</f>
        <v>obj_007db#0000</v>
      </c>
      <c r="AE99" s="127" t="str">
        <f>_xll.qlIMMNextCode(AE98,,Trigger)</f>
        <v>Z6</v>
      </c>
      <c r="AF99" s="116"/>
      <c r="AH99" s="116"/>
      <c r="AI99" s="50" t="str">
        <v/>
      </c>
      <c r="AJ99" s="116"/>
    </row>
    <row r="100" spans="13:77" x14ac:dyDescent="0.2">
      <c r="M100" s="94" t="s">
        <v>127</v>
      </c>
      <c r="N100" s="94">
        <v>12</v>
      </c>
      <c r="O100" s="94" t="s">
        <v>135</v>
      </c>
      <c r="P100" s="94" t="str">
        <f t="shared" si="19"/>
        <v>EUR3S12_Quote</v>
      </c>
      <c r="Q100" s="170"/>
      <c r="R100" s="106">
        <f>_xll.qlInterestRateIndexFixingDate(Index3M,S100)</f>
        <v>42807</v>
      </c>
      <c r="S100" s="106">
        <f>_xll.qlIMMdate(AE100)</f>
        <v>42809</v>
      </c>
      <c r="T100" s="106">
        <f>_xll.qlSwapMaturityDate(AA100)</f>
        <v>43180</v>
      </c>
      <c r="U100" s="97">
        <f>_xll.qlVanillaSwapFairRate(AA100,_xll.ohTrigger(Trigger,Trigger3M,InterestRatesTrigger))</f>
        <v>-3.5296877283499217E-3</v>
      </c>
      <c r="V100" s="97">
        <f>_xll.qlQuoteValue(P100,_xll.ohTrigger(Trigger,Trigger3M,InterestRatesTrigger))</f>
        <v>-3.4799999999999996E-3</v>
      </c>
      <c r="W100" s="94" t="b">
        <f t="shared" si="18"/>
        <v>1</v>
      </c>
      <c r="X100" s="124">
        <f t="shared" si="17"/>
        <v>-0.49687728349922122</v>
      </c>
      <c r="Y100" s="50" t="b">
        <f>ABS(X100/10000)&lt;=ABS('General Settings'!$D$29)</f>
        <v>1</v>
      </c>
      <c r="AA100" s="50" t="str">
        <f>_xll.qlMakeIMMSwap(,N100&amp;"M",Index3M,,S100,FixedLegDayCounter,,DiscountingEngine)</f>
        <v>obj_007dd#0000</v>
      </c>
      <c r="AE100" s="127" t="str">
        <f>_xll.qlIMMNextCode(AE99,,Trigger)</f>
        <v>H7</v>
      </c>
      <c r="AF100" s="116"/>
      <c r="AH100" s="116"/>
      <c r="AI100" s="50" t="str">
        <v/>
      </c>
      <c r="AJ100" s="116"/>
    </row>
    <row r="101" spans="13:77" x14ac:dyDescent="0.2">
      <c r="M101" s="158" t="s">
        <v>127</v>
      </c>
      <c r="N101" s="158">
        <v>12</v>
      </c>
      <c r="O101" s="158" t="s">
        <v>136</v>
      </c>
      <c r="P101" s="158" t="str">
        <f t="shared" si="19"/>
        <v>EUR4S12_Quote</v>
      </c>
      <c r="Q101" s="173"/>
      <c r="R101" s="159">
        <f>_xll.qlInterestRateIndexFixingDate(Index3M,S101)</f>
        <v>42905</v>
      </c>
      <c r="S101" s="159">
        <f>_xll.qlIMMdate(AE101)</f>
        <v>42907</v>
      </c>
      <c r="T101" s="159">
        <f>_xll.qlSwapMaturityDate(AA101)</f>
        <v>43271</v>
      </c>
      <c r="U101" s="160">
        <f>_xll.qlVanillaSwapFairRate(AA101,_xll.ohTrigger(Trigger,Trigger3M,InterestRatesTrigger))</f>
        <v>-3.5740148294416316E-3</v>
      </c>
      <c r="V101" s="160">
        <f>_xll.qlQuoteValue(P101,_xll.ohTrigger(Trigger,Trigger3M,InterestRatesTrigger))</f>
        <v>-3.5199999999999997E-3</v>
      </c>
      <c r="W101" s="158" t="b">
        <f t="shared" si="18"/>
        <v>1</v>
      </c>
      <c r="X101" s="161">
        <f t="shared" si="17"/>
        <v>-0.54014829441631929</v>
      </c>
      <c r="Y101" s="131" t="b">
        <f>ABS(X101/10000)&lt;=ABS('General Settings'!$D$29)</f>
        <v>1</v>
      </c>
      <c r="AA101" s="50" t="str">
        <f>_xll.qlMakeIMMSwap(,N101&amp;"M",Index3M,,S101,FixedLegDayCounter,,DiscountingEngine)</f>
        <v>obj_00926#0000</v>
      </c>
      <c r="AE101" s="127" t="str">
        <f>_xll.qlIMMNextCode(AE100,,Trigger)</f>
        <v>M7</v>
      </c>
      <c r="AF101" s="116"/>
      <c r="AH101" s="116"/>
      <c r="AI101" s="50" t="str">
        <v/>
      </c>
      <c r="AJ101" s="116"/>
    </row>
    <row r="102" spans="13:77" x14ac:dyDescent="0.2">
      <c r="M102" s="94" t="s">
        <v>127</v>
      </c>
      <c r="N102" s="94">
        <v>24</v>
      </c>
      <c r="O102" s="94" t="s">
        <v>133</v>
      </c>
      <c r="P102" s="94" t="str">
        <f t="shared" si="19"/>
        <v>EUR1S24_Quote</v>
      </c>
      <c r="Q102" s="170"/>
      <c r="R102" s="106">
        <f>_xll.qlInterestRateIndexFixingDate(Index3M,S102)</f>
        <v>42632</v>
      </c>
      <c r="S102" s="106">
        <f>_xll.qlIMMdate(AE102)</f>
        <v>42634</v>
      </c>
      <c r="T102" s="106">
        <f>_xll.qlSwapMaturityDate(AA102)</f>
        <v>43362</v>
      </c>
      <c r="U102" s="97">
        <f>_xll.qlVanillaSwapFairRate(AA102,_xll.ohTrigger(Trigger,Trigger3M,InterestRatesTrigger))</f>
        <v>-3.4456621078096405E-3</v>
      </c>
      <c r="V102" s="97">
        <f>_xll.qlQuoteValue(P102,_xll.ohTrigger(Trigger,Trigger3M,InterestRatesTrigger))</f>
        <v>-3.3999999999999998E-3</v>
      </c>
      <c r="W102" s="94" t="b">
        <f t="shared" ref="W102:W104" si="20">NOT(ISERROR(V102))</f>
        <v>1</v>
      </c>
      <c r="X102" s="124">
        <f t="shared" ref="X102:X104" si="21">(U102-V102)*10000</f>
        <v>-0.4566210780964069</v>
      </c>
      <c r="Y102" s="123" t="b">
        <f>ABS(X102/10000)&lt;=ABS('General Settings'!$D$29)</f>
        <v>1</v>
      </c>
      <c r="AA102" s="50" t="str">
        <f>_xll.qlMakeIMMSwap(,N102&amp;"M",Index3M,,S102,FixedLegDayCounter,,DiscountingEngine)</f>
        <v>obj_007d2#0000</v>
      </c>
      <c r="AE102" s="129" t="str">
        <f>_xll.qlIMMNextCode(EvaluationDate-1,,Trigger)</f>
        <v>U6</v>
      </c>
      <c r="AF102" s="116"/>
      <c r="AH102" s="116"/>
      <c r="AI102" s="50" t="str">
        <v/>
      </c>
      <c r="AJ102" s="116"/>
    </row>
    <row r="103" spans="13:77" x14ac:dyDescent="0.2">
      <c r="M103" s="94" t="s">
        <v>127</v>
      </c>
      <c r="N103" s="94">
        <v>24</v>
      </c>
      <c r="O103" s="94" t="s">
        <v>134</v>
      </c>
      <c r="P103" s="94" t="str">
        <f t="shared" si="19"/>
        <v>EUR2S24_Quote</v>
      </c>
      <c r="Q103" s="170"/>
      <c r="R103" s="106">
        <f>_xll.qlInterestRateIndexFixingDate(Index3M,S103)</f>
        <v>42723</v>
      </c>
      <c r="S103" s="106">
        <f>_xll.qlIMMdate(AE103)</f>
        <v>42725</v>
      </c>
      <c r="T103" s="106">
        <f>_xll.qlSwapMaturityDate(AA103)</f>
        <v>43453</v>
      </c>
      <c r="U103" s="97">
        <f>_xll.qlVanillaSwapFairRate(AA103,_xll.ohTrigger(Trigger,Trigger3M,InterestRatesTrigger))</f>
        <v>-3.4903203011094194E-3</v>
      </c>
      <c r="V103" s="97">
        <f>_xll.qlQuoteValue(P103,_xll.ohTrigger(Trigger,Trigger3M,InterestRatesTrigger))</f>
        <v>-3.4399999999999999E-3</v>
      </c>
      <c r="W103" s="94" t="b">
        <f t="shared" si="20"/>
        <v>1</v>
      </c>
      <c r="X103" s="124">
        <f t="shared" si="21"/>
        <v>-0.50320301109419485</v>
      </c>
      <c r="Y103" s="131" t="b">
        <f>ABS(X103/10000)&lt;=ABS('General Settings'!$D$29)</f>
        <v>1</v>
      </c>
      <c r="AA103" s="50" t="str">
        <f>_xll.qlMakeIMMSwap(,N103&amp;"M",Index3M,,S103,FixedLegDayCounter,,DiscountingEngine)</f>
        <v>obj_00927#0000</v>
      </c>
      <c r="AB103" s="115"/>
      <c r="AC103" s="115"/>
      <c r="AD103" s="87"/>
      <c r="AE103" s="130" t="str">
        <f>_xll.qlIMMNextCode(AE102,,Trigger)</f>
        <v>Z6</v>
      </c>
      <c r="AF103" s="116"/>
      <c r="AH103" s="116"/>
      <c r="AI103" s="50" t="str">
        <v/>
      </c>
      <c r="AJ103" s="116"/>
    </row>
    <row r="104" spans="13:77" x14ac:dyDescent="0.2">
      <c r="M104" s="175" t="s">
        <v>127</v>
      </c>
      <c r="N104" s="175">
        <v>36</v>
      </c>
      <c r="O104" s="175" t="s">
        <v>133</v>
      </c>
      <c r="P104" s="175" t="str">
        <f t="shared" si="19"/>
        <v>EUR1S36_Quote</v>
      </c>
      <c r="Q104" s="176"/>
      <c r="R104" s="177">
        <f>_xll.qlInterestRateIndexFixingDate(Index3M,S104)</f>
        <v>42632</v>
      </c>
      <c r="S104" s="177">
        <f>_xll.qlIMMdate(AE104)</f>
        <v>42634</v>
      </c>
      <c r="T104" s="177">
        <f>_xll.qlSwapMaturityDate(AA104)</f>
        <v>43726</v>
      </c>
      <c r="U104" s="178">
        <f>_xll.qlVanillaSwapFairRate(AA104,_xll.ohTrigger(Trigger,Trigger3M,InterestRatesTrigger))</f>
        <v>-3.3404770310570576E-3</v>
      </c>
      <c r="V104" s="178">
        <f>_xll.qlQuoteValue(P104,_xll.ohTrigger(Trigger,Trigger3M,InterestRatesTrigger))</f>
        <v>-3.3099999999999996E-3</v>
      </c>
      <c r="W104" s="175" t="b">
        <f t="shared" si="20"/>
        <v>1</v>
      </c>
      <c r="X104" s="179">
        <f t="shared" si="21"/>
        <v>-0.30477031057058074</v>
      </c>
      <c r="Y104" s="51" t="b">
        <f>ABS(X104/10000)&lt;=ABS('General Settings'!$D$29)</f>
        <v>1</v>
      </c>
      <c r="AA104" s="51" t="str">
        <f>_xll.qlMakeIMMSwap(,N104&amp;"M",Index3M,,S104,FixedLegDayCounter,,DiscountingEngine)</f>
        <v>obj_00928#0000</v>
      </c>
      <c r="AB104" s="115"/>
      <c r="AC104" s="115"/>
      <c r="AD104" s="87"/>
      <c r="AE104" s="128" t="str">
        <f>_xll.qlIMMNextCode(EvaluationDate-1,,Trigger)</f>
        <v>U6</v>
      </c>
      <c r="AF104" s="116"/>
      <c r="AH104" s="116"/>
      <c r="AI104" s="51" t="str">
        <v/>
      </c>
      <c r="AJ104" s="116"/>
      <c r="AK104" s="117"/>
      <c r="AL104" s="114"/>
      <c r="AM104" s="114"/>
      <c r="AN104" s="118"/>
      <c r="AO104" s="114"/>
      <c r="AP104" s="114"/>
      <c r="AQ104" s="114"/>
      <c r="AR104" s="114"/>
      <c r="AS104" s="114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</row>
    <row r="105" spans="13:77" x14ac:dyDescent="0.2">
      <c r="W105" s="62"/>
      <c r="X105" s="63"/>
      <c r="AA105" s="87"/>
      <c r="AB105" s="115"/>
      <c r="AC105" s="115"/>
      <c r="AD105" s="87"/>
      <c r="AE105" s="87"/>
      <c r="AF105" s="116"/>
      <c r="AH105" s="116"/>
      <c r="AI105" s="87"/>
      <c r="AJ105" s="116"/>
      <c r="AK105" s="117"/>
      <c r="AL105" s="114"/>
      <c r="AM105" s="114"/>
      <c r="AN105" s="118"/>
      <c r="AO105" s="114"/>
      <c r="AP105" s="114"/>
      <c r="AQ105" s="114"/>
      <c r="AR105" s="114"/>
      <c r="AS105" s="114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</row>
    <row r="106" spans="13:77" x14ac:dyDescent="0.2">
      <c r="AF106" s="116"/>
      <c r="AH106" s="116"/>
      <c r="AI106" s="87"/>
      <c r="AJ106" s="116"/>
      <c r="AK106" s="117"/>
      <c r="AL106" s="114"/>
      <c r="AM106" s="114"/>
      <c r="AN106" s="118"/>
      <c r="AO106" s="114"/>
      <c r="AP106" s="114"/>
      <c r="AQ106" s="114"/>
      <c r="AR106" s="114"/>
      <c r="AS106" s="114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</row>
    <row r="107" spans="13:77" x14ac:dyDescent="0.2">
      <c r="W107" s="62"/>
      <c r="X107" s="63"/>
      <c r="AA107" s="87"/>
      <c r="AB107" s="115"/>
      <c r="AC107" s="115"/>
      <c r="AD107" s="87"/>
      <c r="AE107" s="87"/>
      <c r="AF107" s="116"/>
      <c r="AG107" s="110"/>
      <c r="AH107" s="116"/>
      <c r="AK107" s="117"/>
      <c r="AL107" s="114"/>
      <c r="AM107" s="114"/>
      <c r="AN107" s="118"/>
      <c r="AO107" s="114"/>
      <c r="AP107" s="114"/>
      <c r="AQ107" s="114"/>
      <c r="AR107" s="114"/>
      <c r="AS107" s="114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</row>
    <row r="108" spans="13:77" x14ac:dyDescent="0.2">
      <c r="W108" s="62"/>
      <c r="X108" s="63"/>
      <c r="AA108" s="87"/>
      <c r="AB108" s="115"/>
      <c r="AC108" s="115"/>
      <c r="AD108" s="87"/>
      <c r="AE108" s="87"/>
      <c r="AF108" s="116"/>
      <c r="AG108" s="110"/>
      <c r="AH108" s="116"/>
      <c r="AI108" s="87"/>
      <c r="AJ108" s="116"/>
      <c r="AK108" s="117"/>
      <c r="AL108" s="114"/>
      <c r="AM108" s="114"/>
      <c r="AN108" s="118"/>
      <c r="AO108" s="114"/>
      <c r="AP108" s="114"/>
      <c r="AQ108" s="114"/>
      <c r="AR108" s="114"/>
      <c r="AS108" s="114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</row>
    <row r="109" spans="13:77" x14ac:dyDescent="0.2">
      <c r="W109" s="62"/>
      <c r="X109" s="63"/>
      <c r="AA109" s="87"/>
      <c r="AB109" s="115"/>
      <c r="AC109" s="115"/>
      <c r="AD109" s="87"/>
      <c r="AE109" s="87"/>
      <c r="AF109" s="116"/>
      <c r="AG109" s="110"/>
      <c r="AH109" s="116"/>
      <c r="AI109" s="87"/>
      <c r="AJ109" s="116"/>
      <c r="AK109" s="117"/>
      <c r="AL109" s="114"/>
      <c r="AM109" s="114"/>
      <c r="AN109" s="118"/>
      <c r="AO109" s="114"/>
      <c r="AP109" s="114"/>
      <c r="AQ109" s="114"/>
      <c r="AR109" s="114"/>
      <c r="AS109" s="114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</row>
    <row r="110" spans="13:77" x14ac:dyDescent="0.2">
      <c r="W110" s="62"/>
      <c r="X110" s="63"/>
      <c r="AA110" s="87"/>
      <c r="AB110" s="115"/>
      <c r="AC110" s="115"/>
      <c r="AD110" s="87"/>
      <c r="AE110" s="87"/>
      <c r="AF110" s="116"/>
      <c r="AG110" s="110"/>
      <c r="AH110" s="116"/>
      <c r="AI110" s="87"/>
      <c r="AJ110" s="116"/>
      <c r="AK110" s="117"/>
      <c r="AL110" s="114"/>
      <c r="AM110" s="114"/>
      <c r="AN110" s="118"/>
      <c r="AO110" s="114"/>
      <c r="AP110" s="114"/>
      <c r="AQ110" s="114"/>
      <c r="AR110" s="114"/>
      <c r="AS110" s="114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</row>
    <row r="111" spans="13:77" x14ac:dyDescent="0.2">
      <c r="W111" s="62"/>
      <c r="X111" s="63"/>
      <c r="AA111" s="87"/>
      <c r="AB111" s="115"/>
      <c r="AC111" s="115"/>
      <c r="AD111" s="87"/>
      <c r="AE111" s="87"/>
      <c r="AF111" s="116"/>
      <c r="AG111" s="110"/>
      <c r="AH111" s="116"/>
      <c r="AI111" s="87"/>
      <c r="AJ111" s="116"/>
      <c r="AK111" s="117"/>
      <c r="AL111" s="114"/>
      <c r="AM111" s="114"/>
      <c r="AN111" s="118"/>
      <c r="AO111" s="114"/>
      <c r="AP111" s="114"/>
      <c r="AQ111" s="114"/>
      <c r="AR111" s="114"/>
      <c r="AS111" s="114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</row>
    <row r="112" spans="13:77" x14ac:dyDescent="0.2">
      <c r="W112" s="62"/>
      <c r="X112" s="63"/>
      <c r="AA112" s="87"/>
      <c r="AB112" s="115"/>
      <c r="AC112" s="115"/>
      <c r="AD112" s="87"/>
      <c r="AE112" s="87"/>
      <c r="AF112" s="116"/>
      <c r="AG112" s="110"/>
      <c r="AH112" s="116"/>
      <c r="AI112" s="87"/>
      <c r="AJ112" s="116"/>
      <c r="AK112" s="117"/>
      <c r="AL112" s="114"/>
      <c r="AM112" s="114"/>
      <c r="AN112" s="118"/>
      <c r="AO112" s="114"/>
      <c r="AP112" s="114"/>
      <c r="AQ112" s="114"/>
      <c r="AR112" s="114"/>
      <c r="AS112" s="114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</row>
    <row r="113" spans="23:77" x14ac:dyDescent="0.2">
      <c r="W113" s="62"/>
      <c r="X113" s="63"/>
      <c r="AA113" s="87"/>
      <c r="AB113" s="115"/>
      <c r="AC113" s="115"/>
      <c r="AD113" s="87"/>
      <c r="AE113" s="87"/>
      <c r="AF113" s="116"/>
      <c r="AG113" s="110"/>
      <c r="AH113" s="116"/>
      <c r="AI113" s="87"/>
      <c r="AJ113" s="116"/>
      <c r="AK113" s="117"/>
      <c r="AL113" s="114"/>
      <c r="AM113" s="114"/>
      <c r="AN113" s="118"/>
      <c r="AO113" s="114"/>
      <c r="AP113" s="114"/>
      <c r="AQ113" s="114"/>
      <c r="AR113" s="114"/>
      <c r="AS113" s="114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</row>
    <row r="114" spans="23:77" x14ac:dyDescent="0.2">
      <c r="W114" s="62"/>
      <c r="X114" s="63"/>
      <c r="AA114" s="87"/>
      <c r="AB114" s="115"/>
      <c r="AC114" s="115"/>
      <c r="AD114" s="87"/>
      <c r="AE114" s="87"/>
      <c r="AF114" s="116"/>
      <c r="AG114" s="110"/>
      <c r="AH114" s="116"/>
      <c r="AI114" s="87"/>
      <c r="AJ114" s="116"/>
      <c r="AK114" s="117"/>
      <c r="AL114" s="114"/>
      <c r="AM114" s="114"/>
      <c r="AN114" s="118"/>
      <c r="AO114" s="114"/>
      <c r="AP114" s="114"/>
      <c r="AQ114" s="114"/>
      <c r="AR114" s="114"/>
      <c r="AS114" s="114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</row>
    <row r="115" spans="23:77" x14ac:dyDescent="0.2">
      <c r="W115" s="62"/>
      <c r="X115" s="63"/>
      <c r="AA115" s="87"/>
      <c r="AB115" s="115"/>
      <c r="AC115" s="115"/>
      <c r="AD115" s="87"/>
      <c r="AE115" s="87"/>
      <c r="AH115" s="116"/>
      <c r="AI115" s="87"/>
      <c r="AJ115" s="116"/>
      <c r="AK115" s="117"/>
      <c r="AL115" s="114"/>
      <c r="AM115" s="114"/>
      <c r="AN115" s="118"/>
      <c r="AO115" s="114"/>
      <c r="AP115" s="114"/>
      <c r="AQ115" s="114"/>
      <c r="AR115" s="114"/>
      <c r="AS115" s="114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</row>
    <row r="116" spans="23:77" x14ac:dyDescent="0.2">
      <c r="W116" s="62"/>
      <c r="X116" s="63"/>
      <c r="AA116" s="87"/>
      <c r="AB116" s="115"/>
      <c r="AC116" s="115"/>
      <c r="AD116" s="87"/>
      <c r="AE116" s="87"/>
      <c r="AK116" s="117"/>
      <c r="AL116" s="114"/>
      <c r="AM116" s="114"/>
      <c r="AN116" s="118"/>
      <c r="AO116" s="114"/>
      <c r="AP116" s="114"/>
      <c r="AQ116" s="114"/>
      <c r="AR116" s="114"/>
      <c r="AS116" s="114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</row>
    <row r="117" spans="23:77" x14ac:dyDescent="0.2">
      <c r="W117" s="62"/>
      <c r="X117" s="63"/>
      <c r="AA117" s="87"/>
      <c r="AB117" s="115"/>
      <c r="AC117" s="115"/>
      <c r="AD117" s="87"/>
      <c r="AE117" s="87"/>
      <c r="AK117" s="117"/>
      <c r="AL117" s="114"/>
      <c r="AM117" s="114"/>
      <c r="AN117" s="118"/>
      <c r="AO117" s="114"/>
      <c r="AP117" s="114"/>
      <c r="AQ117" s="114"/>
      <c r="AR117" s="114"/>
      <c r="AS117" s="114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</row>
    <row r="118" spans="23:77" x14ac:dyDescent="0.2">
      <c r="W118" s="62"/>
      <c r="X118" s="63"/>
      <c r="AA118" s="87"/>
      <c r="AB118" s="115"/>
      <c r="AC118" s="115"/>
      <c r="AD118" s="87"/>
      <c r="AE118" s="87"/>
      <c r="AK118" s="117"/>
      <c r="AL118" s="114"/>
      <c r="AM118" s="114"/>
      <c r="AN118" s="118"/>
      <c r="AO118" s="114"/>
      <c r="AP118" s="114"/>
      <c r="AQ118" s="114"/>
      <c r="AR118" s="114"/>
      <c r="AS118" s="114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</row>
    <row r="119" spans="23:77" x14ac:dyDescent="0.2">
      <c r="W119" s="62"/>
      <c r="X119" s="63"/>
      <c r="AA119" s="87"/>
      <c r="AB119" s="115"/>
      <c r="AC119" s="115"/>
      <c r="AD119" s="87"/>
      <c r="AE119" s="87"/>
      <c r="AK119" s="117"/>
      <c r="AL119" s="114"/>
      <c r="AM119" s="114"/>
      <c r="AN119" s="118"/>
      <c r="AO119" s="114"/>
      <c r="AP119" s="114"/>
      <c r="AQ119" s="114"/>
      <c r="AR119" s="114"/>
      <c r="AS119" s="114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</row>
    <row r="120" spans="23:77" x14ac:dyDescent="0.2">
      <c r="W120" s="62"/>
      <c r="X120" s="63"/>
      <c r="AA120" s="87"/>
      <c r="AB120" s="115"/>
      <c r="AC120" s="115"/>
      <c r="AD120" s="87"/>
      <c r="AE120" s="87"/>
      <c r="AK120" s="117"/>
      <c r="AL120" s="114"/>
      <c r="AM120" s="114"/>
      <c r="AN120" s="118"/>
      <c r="AO120" s="114"/>
      <c r="AP120" s="114"/>
      <c r="AQ120" s="114"/>
      <c r="AR120" s="114"/>
      <c r="AS120" s="114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</row>
    <row r="121" spans="23:77" x14ac:dyDescent="0.2">
      <c r="W121" s="62"/>
      <c r="X121" s="63"/>
      <c r="AA121" s="87"/>
      <c r="AB121" s="115"/>
      <c r="AC121" s="115"/>
      <c r="AD121" s="87"/>
      <c r="AE121" s="87"/>
      <c r="AK121" s="117"/>
      <c r="AL121" s="114"/>
      <c r="AM121" s="114"/>
      <c r="AN121" s="118"/>
      <c r="AO121" s="114"/>
      <c r="AP121" s="114"/>
      <c r="AQ121" s="114"/>
      <c r="AR121" s="114"/>
      <c r="AS121" s="114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</row>
    <row r="122" spans="23:77" x14ac:dyDescent="0.2">
      <c r="W122" s="62"/>
      <c r="X122" s="63"/>
      <c r="AA122" s="87"/>
      <c r="AB122" s="115"/>
      <c r="AC122" s="115"/>
      <c r="AD122" s="87"/>
      <c r="AE122" s="87"/>
      <c r="AK122" s="117"/>
      <c r="AL122" s="114"/>
      <c r="AM122" s="114"/>
      <c r="AN122" s="118"/>
      <c r="AO122" s="114"/>
      <c r="AP122" s="114"/>
      <c r="AQ122" s="114"/>
      <c r="AR122" s="114"/>
      <c r="AS122" s="114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</row>
    <row r="123" spans="23:77" x14ac:dyDescent="0.2">
      <c r="W123" s="62"/>
      <c r="X123" s="63"/>
      <c r="AA123" s="87"/>
      <c r="AB123" s="115"/>
      <c r="AC123" s="115"/>
      <c r="AD123" s="87"/>
      <c r="AE123" s="87"/>
      <c r="AK123" s="117"/>
      <c r="AL123" s="114"/>
      <c r="AM123" s="114"/>
      <c r="AN123" s="118"/>
      <c r="AO123" s="114"/>
      <c r="AP123" s="114"/>
      <c r="AQ123" s="114"/>
      <c r="AR123" s="114"/>
      <c r="AS123" s="114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</row>
    <row r="124" spans="23:77" x14ac:dyDescent="0.2">
      <c r="W124" s="62"/>
      <c r="X124" s="63"/>
      <c r="AA124" s="87"/>
      <c r="AB124" s="115"/>
      <c r="AC124" s="115"/>
      <c r="AD124" s="87"/>
      <c r="AE124" s="87"/>
      <c r="AK124" s="117"/>
      <c r="AL124" s="114"/>
      <c r="AM124" s="114"/>
      <c r="AN124" s="118"/>
      <c r="AO124" s="114"/>
      <c r="AP124" s="114"/>
      <c r="AQ124" s="114"/>
      <c r="AR124" s="114"/>
      <c r="AS124" s="114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</row>
    <row r="125" spans="23:77" x14ac:dyDescent="0.2">
      <c r="W125" s="62"/>
      <c r="X125" s="63"/>
      <c r="AA125" s="87"/>
      <c r="AB125" s="115"/>
      <c r="AC125" s="115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5:Y104">
    <cfRule type="cellIs" dxfId="12" priority="4" operator="equal">
      <formula>FALSE</formula>
    </cfRule>
  </conditionalFormatting>
  <conditionalFormatting sqref="Y23:Y34">
    <cfRule type="cellIs" dxfId="11" priority="3" operator="equal">
      <formula>FALSE</formula>
    </cfRule>
  </conditionalFormatting>
  <conditionalFormatting sqref="M23:X23">
    <cfRule type="expression" dxfId="10" priority="2">
      <formula>ISNUMBER(MATCH($P23,$AI$23:$AI$104,0))</formula>
    </cfRule>
  </conditionalFormatting>
  <conditionalFormatting sqref="M24:X104">
    <cfRule type="expression" dxfId="9" priority="1">
      <formula>ISNUMBER(MATCH($P24,$AI$23:$AI$104,0))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1">
      <formula1>"Following,Modified Following,Preceding,Modified Preceding,Unadjusted,Half-Month Modified Following"</formula1>
    </dataValidation>
    <dataValidation type="list" allowBlank="1" showInputMessage="1" showErrorMessage="1" sqref="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I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2.7109375" style="62" hidden="1" customWidth="1" outlineLevel="1"/>
    <col min="34" max="34" width="20.7109375" style="62" hidden="1" customWidth="1" outlineLevel="1"/>
    <col min="35" max="35" width="9.140625" style="62" collapsed="1"/>
    <col min="36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95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42613</v>
      </c>
      <c r="E3" s="73">
        <f t="shared" ref="E3:E16" si="0">EDATE(SettlementDate,$B3)</f>
        <v>42992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-2.2124430269118149E-3</v>
      </c>
      <c r="H3" s="53">
        <f>IF(G3&gt;=0,ROUNDDOWN(G3*10,2)/10,ROUNDUP(G3*10,2)/10)</f>
        <v>-3.0000000000000001E-3</v>
      </c>
      <c r="I3" s="82">
        <f>MAX(_xll.ohPack(Data!$L$4:INDEX(Fwd6M,MATCH(E3+1,SettlementDates,1),1)))</f>
        <v>-1.950000000027901E-3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96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42551</v>
      </c>
      <c r="E4" s="76">
        <f t="shared" si="0"/>
        <v>43357</v>
      </c>
      <c r="F4" s="77">
        <f t="shared" si="1"/>
        <v>3</v>
      </c>
      <c r="G4" s="83">
        <f>MIN(_xll.ohPack(Data!$L$4:INDEX(Fwd6M,MATCH(E4+1,SettlementDates,1),1)))</f>
        <v>-2.2124430269118149E-3</v>
      </c>
      <c r="H4" s="54">
        <f t="shared" ref="H4:H16" si="4">IF(G4&gt;=0,ROUNDDOWN(G4*10,2)/10,ROUNDUP(G4*10,2)/10)</f>
        <v>-3.0000000000000001E-3</v>
      </c>
      <c r="I4" s="83">
        <f>MAX(_xll.ohPack(Data!$L$4:INDEX(Fwd6M,MATCH(E4+1,SettlementDates,1),1)))</f>
        <v>-1.8258971725349145E-3</v>
      </c>
      <c r="J4" s="54">
        <f t="shared" si="2"/>
        <v>0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96"/>
      <c r="B5" s="67">
        <v>36</v>
      </c>
      <c r="C5" s="50" t="str">
        <f>_xll.qlPeriodEquivalent(B5&amp;"M")</f>
        <v>3Y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43722</v>
      </c>
      <c r="F5" s="77">
        <f t="shared" si="1"/>
        <v>6</v>
      </c>
      <c r="G5" s="83">
        <f>MIN(_xll.ohPack(Data!$L$4:INDEX(Fwd6M,MATCH(E5+1,SettlementDates,1),1)))</f>
        <v>-2.2124430269118149E-3</v>
      </c>
      <c r="H5" s="54">
        <f t="shared" si="4"/>
        <v>-3.0000000000000001E-3</v>
      </c>
      <c r="I5" s="83">
        <f>MAX(_xll.ohPack(Data!$L$4:INDEX(Fwd6M,MATCH(E5+1,SettlementDates,1),1)))</f>
        <v>-8.3444246903328966E-4</v>
      </c>
      <c r="J5" s="54">
        <f t="shared" si="2"/>
        <v>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96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46279</v>
      </c>
      <c r="F6" s="77">
        <f t="shared" si="1"/>
        <v>6</v>
      </c>
      <c r="G6" s="83">
        <f>MIN(_xll.ohPack(Data!$L$4:INDEX(Fwd6M,MATCH(E6+1,SettlementDates,1),1)))</f>
        <v>-2.2124430269118149E-3</v>
      </c>
      <c r="H6" s="54">
        <f t="shared" si="4"/>
        <v>-3.0000000000000001E-3</v>
      </c>
      <c r="I6" s="83">
        <f>MAX(_xll.ohPack(Data!$L$4:INDEX(Fwd6M,MATCH(E6+1,SettlementDates,1),1)))</f>
        <v>1.3210088562640672E-2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9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49932</v>
      </c>
      <c r="F7" s="77">
        <f t="shared" si="1"/>
        <v>12</v>
      </c>
      <c r="G7" s="83">
        <f>MIN(_xll.ohPack(Data!$L$4:INDEX(Fwd6M,MATCH(E7+1,SettlementDates,1),1)))</f>
        <v>-2.2124430269118149E-3</v>
      </c>
      <c r="H7" s="54">
        <f t="shared" si="4"/>
        <v>-3.0000000000000001E-3</v>
      </c>
      <c r="I7" s="83">
        <f>MAX(_xll.ohPack(Data!$L$4:INDEX(Fwd6M,MATCH(E7+1,SettlementDates,1),1)))</f>
        <v>1.424640379449617E-2</v>
      </c>
      <c r="J7" s="54">
        <f t="shared" si="2"/>
        <v>1.4999999999999999E-2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9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53584</v>
      </c>
      <c r="F8" s="77">
        <f t="shared" si="1"/>
        <v>36</v>
      </c>
      <c r="G8" s="83">
        <f>MIN(_xll.ohPack(Data!$L$4:INDEX(Fwd6M,MATCH(E8+1,SettlementDates,1),1)))</f>
        <v>-2.2124430269118149E-3</v>
      </c>
      <c r="H8" s="54">
        <f t="shared" si="4"/>
        <v>-3.0000000000000001E-3</v>
      </c>
      <c r="I8" s="83">
        <f>MAX(_xll.ohPack(Data!$L$4:INDEX(Fwd6M,MATCH(E8+1,SettlementDates,1),1)))</f>
        <v>1.424640379449617E-2</v>
      </c>
      <c r="J8" s="54">
        <f t="shared" si="2"/>
        <v>1.4999999999999999E-2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9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64542</v>
      </c>
      <c r="F9" s="77">
        <f t="shared" si="1"/>
        <v>60</v>
      </c>
      <c r="G9" s="84">
        <f>MIN(_xll.ohPack(Data!$L$4:INDEX(Fwd6M,MATCH(E9+1,SettlementDates,1),1)))</f>
        <v>-2.2124430269118149E-3</v>
      </c>
      <c r="H9" s="55">
        <f t="shared" si="4"/>
        <v>-3.0000000000000001E-3</v>
      </c>
      <c r="I9" s="84">
        <f>MAX(_xll.ohPack(Data!$L$4:INDEX(Fwd6M,MATCH(E9+1,SettlementDates,1),1)))</f>
        <v>1.424640379449617E-2</v>
      </c>
      <c r="J9" s="55">
        <f t="shared" si="2"/>
        <v>1.4999999999999999E-2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95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42992</v>
      </c>
      <c r="F10" s="78">
        <f t="shared" si="1"/>
        <v>1</v>
      </c>
      <c r="G10" s="83">
        <f>MIN(_xll.ohPack(Data!$P$4:INDEX(ONFwd6M,MATCH(E10+1,SettlementDates,1),1)))</f>
        <v>-2.3204038951485373E-3</v>
      </c>
      <c r="H10" s="53">
        <f t="shared" si="4"/>
        <v>-3.0000000000000001E-3</v>
      </c>
      <c r="I10" s="82">
        <f>MAX(_xll.ohPack(Data!$P$4:INDEX(ONFwd6M,MATCH(E10+1,SettlementDates,1),1)))</f>
        <v>-1.3603359074654264E-3</v>
      </c>
      <c r="J10" s="53">
        <f t="shared" si="2"/>
        <v>0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96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43357</v>
      </c>
      <c r="F11" s="77">
        <f t="shared" si="1"/>
        <v>3</v>
      </c>
      <c r="G11" s="83">
        <f>MIN(_xll.ohPack(Data!$P$4:INDEX(ONFwd6M,MATCH(E11+1,SettlementDates,1),1)))</f>
        <v>-2.3204038951485373E-3</v>
      </c>
      <c r="H11" s="54">
        <f t="shared" si="4"/>
        <v>-3.0000000000000001E-3</v>
      </c>
      <c r="I11" s="83">
        <f>MAX(_xll.ohPack(Data!$P$4:INDEX(ONFwd6M,MATCH(E11+1,SettlementDates,1),1)))</f>
        <v>-1.3603359074654264E-3</v>
      </c>
      <c r="J11" s="54">
        <f t="shared" si="2"/>
        <v>0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96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44453</v>
      </c>
      <c r="F12" s="77">
        <f t="shared" si="1"/>
        <v>6</v>
      </c>
      <c r="G12" s="83">
        <f>MIN(_xll.ohPack(Data!$P$4:INDEX(ONFwd6M,MATCH(E12+1,SettlementDates,1),1)))</f>
        <v>-2.3204038951485373E-3</v>
      </c>
      <c r="H12" s="54">
        <f t="shared" si="4"/>
        <v>-3.0000000000000001E-3</v>
      </c>
      <c r="I12" s="83">
        <f>MAX(_xll.ohPack(Data!$P$4:INDEX(ONFwd6M,MATCH(E12+1,SettlementDates,1),1)))</f>
        <v>2.397494747690132E-3</v>
      </c>
      <c r="J12" s="54">
        <f t="shared" si="2"/>
        <v>3.0000000000000001E-3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96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46279</v>
      </c>
      <c r="F13" s="77">
        <f t="shared" si="1"/>
        <v>6</v>
      </c>
      <c r="G13" s="83">
        <f>MIN(_xll.ohPack(Data!$P$4:INDEX(ONFwd6M,MATCH(E13+1,SettlementDates,1),1)))</f>
        <v>-2.3204038951485373E-3</v>
      </c>
      <c r="H13" s="54">
        <f t="shared" si="4"/>
        <v>-3.0000000000000001E-3</v>
      </c>
      <c r="I13" s="83">
        <f>MAX(_xll.ohPack(Data!$P$4:INDEX(ONFwd6M,MATCH(E13+1,SettlementDates,1),1)))</f>
        <v>1.2998534887733726E-2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9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49932</v>
      </c>
      <c r="F14" s="77">
        <f t="shared" si="1"/>
        <v>12</v>
      </c>
      <c r="G14" s="83">
        <f>MIN(_xll.ohPack(Data!$P$4:INDEX(ONFwd6M,MATCH(E14+1,SettlementDates,1),1)))</f>
        <v>-2.3204038951485373E-3</v>
      </c>
      <c r="H14" s="54">
        <f t="shared" si="4"/>
        <v>-3.0000000000000001E-3</v>
      </c>
      <c r="I14" s="83">
        <f>MAX(_xll.ohPack(Data!$P$4:INDEX(ONFwd6M,MATCH(E14+1,SettlementDates,1),1)))</f>
        <v>1.4197006590332961E-2</v>
      </c>
      <c r="J14" s="54">
        <f t="shared" si="2"/>
        <v>1.4999999999999999E-2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9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53584</v>
      </c>
      <c r="F15" s="77">
        <f t="shared" si="1"/>
        <v>36</v>
      </c>
      <c r="G15" s="83">
        <f>MIN(_xll.ohPack(Data!$P$4:INDEX(ONFwd6M,MATCH(E15+1,SettlementDates,1),1)))</f>
        <v>-2.3204038951485373E-3</v>
      </c>
      <c r="H15" s="54">
        <f t="shared" si="4"/>
        <v>-3.0000000000000001E-3</v>
      </c>
      <c r="I15" s="83">
        <f>MAX(_xll.ohPack(Data!$P$4:INDEX(ONFwd6M,MATCH(E15+1,SettlementDates,1),1)))</f>
        <v>1.4197006590332961E-2</v>
      </c>
      <c r="J15" s="54">
        <f t="shared" si="2"/>
        <v>1.4999999999999999E-2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9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64542</v>
      </c>
      <c r="F16" s="81">
        <f t="shared" si="1"/>
        <v>60</v>
      </c>
      <c r="G16" s="84">
        <f>MIN(_xll.ohPack(Data!$P$4:INDEX(ONFwd6M,MATCH(E16+1,SettlementDates,1),1)))</f>
        <v>-2.3204038951485373E-3</v>
      </c>
      <c r="H16" s="55">
        <f t="shared" si="4"/>
        <v>-3.0000000000000001E-3</v>
      </c>
      <c r="I16" s="84">
        <f>MAX(_xll.ohPack(Data!$P$4:INDEX(ONFwd6M,MATCH(E16+1,SettlementDates,1),1)))</f>
        <v>1.4197006590332961E-2</v>
      </c>
      <c r="J16" s="55">
        <f t="shared" si="2"/>
        <v>1.4999999999999999E-2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4" collapsed="1" x14ac:dyDescent="0.2">
      <c r="R17" s="63"/>
      <c r="S17" s="63"/>
      <c r="T17" s="63"/>
      <c r="U17" s="63"/>
      <c r="V17" s="63"/>
    </row>
    <row r="18" spans="3:34" x14ac:dyDescent="0.2">
      <c r="C18" s="62"/>
      <c r="M18" s="109" t="s">
        <v>143</v>
      </c>
      <c r="P18" s="63"/>
      <c r="Q18" s="63"/>
      <c r="R18" s="63"/>
      <c r="S18" s="63"/>
      <c r="T18" s="63"/>
      <c r="V18" s="63"/>
      <c r="AA18" s="61"/>
    </row>
    <row r="19" spans="3:34" x14ac:dyDescent="0.2">
      <c r="M19" s="101"/>
      <c r="P19" s="63"/>
      <c r="Q19" s="63"/>
      <c r="R19" s="63"/>
      <c r="S19" s="63"/>
      <c r="T19" s="63"/>
      <c r="V19" s="63"/>
      <c r="AA19" s="85"/>
    </row>
    <row r="20" spans="3:34" x14ac:dyDescent="0.2">
      <c r="P20" s="63"/>
      <c r="Q20" s="63"/>
      <c r="R20" s="63"/>
      <c r="S20" s="63"/>
      <c r="T20" s="63"/>
      <c r="U20" s="63"/>
      <c r="V20" s="63"/>
      <c r="Y20" s="63"/>
    </row>
    <row r="21" spans="3:34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4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H22" s="104" t="s">
        <v>159</v>
      </c>
    </row>
    <row r="23" spans="3:34" x14ac:dyDescent="0.2">
      <c r="J23" s="62"/>
      <c r="K23" s="62"/>
      <c r="L23" s="62"/>
      <c r="M23" s="93" t="s">
        <v>146</v>
      </c>
      <c r="N23" s="93" t="s">
        <v>30</v>
      </c>
      <c r="O23" s="93" t="str">
        <f t="shared" ref="O23:O40" si="6">LEFT(N23,LEN(N23)-1)+6&amp;"M"</f>
        <v>7M</v>
      </c>
      <c r="P23" s="93" t="str">
        <f t="shared" ref="P23:P40" si="7">Currency&amp;LEFT(N23,LEN(N23)-1)&amp;"x"&amp;LEFT(O23,LEN(O23)-1)&amp;"F"&amp;QuoteSuffix</f>
        <v>EUR1x7F_Quote</v>
      </c>
      <c r="Q23" s="168"/>
      <c r="R23" s="105">
        <f>_xll.qlInterestRateIndexFixingDate(Index6M,S23)</f>
        <v>42655</v>
      </c>
      <c r="S23" s="105">
        <f>_xll.qlCalendarAdvance(Calendar,SettlementDate,N23,"mf",TRUE)</f>
        <v>42657</v>
      </c>
      <c r="T23" s="105">
        <f>_xll.qlCalendarAdvance(Calendar,SettlementDate,O23,"mf",TRUE)</f>
        <v>42843</v>
      </c>
      <c r="U23" s="96">
        <f>_xll.qlIndexFixing(Index6M,R23,TRUE,_xll.ohTrigger(Trigger,Trigger6M,InterestRatesTrigger))</f>
        <v>-1.989999999999886E-3</v>
      </c>
      <c r="V23" s="96">
        <f>IFERROR(_xll.qlQuoteValue(P23,_xll.ohTrigger(Trigger,Trigger6M,InterestRatesTrigger)),NA())</f>
        <v>-1.99E-3</v>
      </c>
      <c r="W23" s="93" t="b">
        <f>NOT(ISERROR(V23))</f>
        <v>1</v>
      </c>
      <c r="X23" s="125">
        <f>(U23-V23)*10000</f>
        <v>1.1405806854547507E-12</v>
      </c>
      <c r="Y23" s="50" t="b">
        <f>ABS(X23/10000)&lt;=ABS('General Settings'!$D$30)</f>
        <v>1</v>
      </c>
      <c r="AF23" s="62" t="e">
        <f t="array" ref="AF23:AF40">NA()</f>
        <v>#N/A</v>
      </c>
      <c r="AH23" s="50" t="str">
        <f t="array" ref="AH23:AH401">_xll.ohGroupList("EUR6M_instruments",Trigger6M)</f>
        <v>EUR1MD_SYNTH6M_Quote</v>
      </c>
    </row>
    <row r="24" spans="3:34" x14ac:dyDescent="0.2">
      <c r="M24" s="94" t="s">
        <v>146</v>
      </c>
      <c r="N24" s="94" t="s">
        <v>63</v>
      </c>
      <c r="O24" s="94" t="str">
        <f t="shared" si="6"/>
        <v>8M</v>
      </c>
      <c r="P24" s="94" t="str">
        <f t="shared" si="7"/>
        <v>EUR2x8F_Quote</v>
      </c>
      <c r="Q24" s="170"/>
      <c r="R24" s="106">
        <f>_xll.qlInterestRateIndexFixingDate(Index6M,S24)</f>
        <v>42684</v>
      </c>
      <c r="S24" s="106">
        <f>_xll.qlCalendarAdvance(Calendar,SettlementDate,N24,"mf",TRUE)</f>
        <v>42688</v>
      </c>
      <c r="T24" s="106">
        <f>_xll.qlCalendarAdvance(Calendar,SettlementDate,O24,"mf",TRUE)</f>
        <v>42870</v>
      </c>
      <c r="U24" s="97">
        <f>_xll.qlIndexFixing(Index6M,R24,TRUE,_xll.ohTrigger(Trigger,Trigger6M,InterestRatesTrigger))</f>
        <v>-2.0100000000002993E-3</v>
      </c>
      <c r="V24" s="97">
        <f>IFERROR(_xll.qlQuoteValue(P24,_xll.ohTrigger(Trigger,Trigger6M,InterestRatesTrigger)),NA())</f>
        <v>-2.0100000000000001E-3</v>
      </c>
      <c r="W24" s="94" t="b">
        <f t="shared" ref="W24:W40" si="8">NOT(ISERROR(V24))</f>
        <v>1</v>
      </c>
      <c r="X24" s="124">
        <f t="shared" ref="X24:X77" si="9">(U24-V24)*10000</f>
        <v>-2.9923979960599922E-12</v>
      </c>
      <c r="Y24" s="50" t="b">
        <f>ABS(X24/10000)&lt;=ABS('General Settings'!$D$30)</f>
        <v>1</v>
      </c>
      <c r="AF24" s="62" t="e">
        <v>#N/A</v>
      </c>
      <c r="AH24" s="50" t="str">
        <v>EUR2MD_SYNTH6M_Quote</v>
      </c>
    </row>
    <row r="25" spans="3:34" x14ac:dyDescent="0.2">
      <c r="M25" s="94" t="s">
        <v>146</v>
      </c>
      <c r="N25" s="94" t="s">
        <v>31</v>
      </c>
      <c r="O25" s="94" t="str">
        <f t="shared" si="6"/>
        <v>9M</v>
      </c>
      <c r="P25" s="94" t="str">
        <f t="shared" si="7"/>
        <v>EUR3x9F_Quote</v>
      </c>
      <c r="Q25" s="170"/>
      <c r="R25" s="106">
        <f>_xll.qlInterestRateIndexFixingDate(Index6M,S25)</f>
        <v>42716</v>
      </c>
      <c r="S25" s="106">
        <f>_xll.qlCalendarAdvance(Calendar,SettlementDate,N25,"mf",TRUE)</f>
        <v>42718</v>
      </c>
      <c r="T25" s="106">
        <f>_xll.qlCalendarAdvance(Calendar,SettlementDate,O25,"mf",TRUE)</f>
        <v>42900</v>
      </c>
      <c r="U25" s="97">
        <f>_xll.qlIndexFixing(Index6M,R25,TRUE,_xll.ohTrigger(Trigger,Trigger6M,InterestRatesTrigger))</f>
        <v>-2.0599999999999681E-3</v>
      </c>
      <c r="V25" s="97">
        <f>IFERROR(_xll.qlQuoteValue(P25,_xll.ohTrigger(Trigger,Trigger6M,InterestRatesTrigger)),NA())</f>
        <v>-2.0600000000000002E-3</v>
      </c>
      <c r="W25" s="94" t="b">
        <f t="shared" si="8"/>
        <v>1</v>
      </c>
      <c r="X25" s="124">
        <f t="shared" si="9"/>
        <v>3.2092384305570931E-13</v>
      </c>
      <c r="Y25" s="50" t="b">
        <f>ABS(X25/10000)&lt;=ABS('General Settings'!$D$30)</f>
        <v>1</v>
      </c>
      <c r="AF25" s="62" t="e">
        <v>#N/A</v>
      </c>
      <c r="AH25" s="50" t="str">
        <v>EUR3MD_SYNTH6M_Quote</v>
      </c>
    </row>
    <row r="26" spans="3:34" x14ac:dyDescent="0.2">
      <c r="M26" s="94" t="s">
        <v>146</v>
      </c>
      <c r="N26" s="94" t="s">
        <v>64</v>
      </c>
      <c r="O26" s="94" t="str">
        <f t="shared" si="6"/>
        <v>10M</v>
      </c>
      <c r="P26" s="94" t="str">
        <f t="shared" si="7"/>
        <v>EUR4x10F_Quote</v>
      </c>
      <c r="Q26" s="170"/>
      <c r="R26" s="106">
        <f>_xll.qlInterestRateIndexFixingDate(Index6M,S26)</f>
        <v>42747</v>
      </c>
      <c r="S26" s="106">
        <f>_xll.qlCalendarAdvance(Calendar,SettlementDate,N26,"mf",TRUE)</f>
        <v>42751</v>
      </c>
      <c r="T26" s="106">
        <f>_xll.qlCalendarAdvance(Calendar,SettlementDate,O26,"mf",TRUE)</f>
        <v>42930</v>
      </c>
      <c r="U26" s="97">
        <f>_xll.qlIndexFixing(Index6M,R26,TRUE,_xll.ohTrigger(Trigger,Trigger6M,InterestRatesTrigger))</f>
        <v>-2.1100000000209384E-3</v>
      </c>
      <c r="V26" s="97">
        <f>IFERROR(_xll.qlQuoteValue(P26,_xll.ohTrigger(Trigger,Trigger6M,InterestRatesTrigger)),NA())</f>
        <v>-2.1100000000000003E-3</v>
      </c>
      <c r="W26" s="94" t="b">
        <f t="shared" si="8"/>
        <v>1</v>
      </c>
      <c r="X26" s="124">
        <f t="shared" si="9"/>
        <v>-2.0938112355040062E-10</v>
      </c>
      <c r="Y26" s="50" t="b">
        <f>ABS(X26/10000)&lt;=ABS('General Settings'!$D$30)</f>
        <v>1</v>
      </c>
      <c r="AF26" s="62" t="e">
        <v>#N/A</v>
      </c>
      <c r="AH26" s="50" t="str">
        <v>EUR4MD_SYNTH6M_Quote</v>
      </c>
    </row>
    <row r="27" spans="3:34" x14ac:dyDescent="0.2">
      <c r="M27" s="94" t="s">
        <v>146</v>
      </c>
      <c r="N27" s="94" t="s">
        <v>65</v>
      </c>
      <c r="O27" s="94" t="str">
        <f t="shared" si="6"/>
        <v>11M</v>
      </c>
      <c r="P27" s="94" t="str">
        <f t="shared" si="7"/>
        <v>EUR5x11F_Quote</v>
      </c>
      <c r="Q27" s="170"/>
      <c r="R27" s="106">
        <f>_xll.qlInterestRateIndexFixingDate(Index6M,S27)</f>
        <v>42776</v>
      </c>
      <c r="S27" s="106">
        <f>_xll.qlCalendarAdvance(Calendar,SettlementDate,N27,"mf",TRUE)</f>
        <v>42780</v>
      </c>
      <c r="T27" s="106">
        <f>_xll.qlCalendarAdvance(Calendar,SettlementDate,O27,"mf",TRUE)</f>
        <v>42961</v>
      </c>
      <c r="U27" s="97">
        <f>_xll.qlIndexFixing(Index6M,R27,TRUE,_xll.ohTrigger(Trigger,Trigger6M,InterestRatesTrigger))</f>
        <v>-2.1300000000000646E-3</v>
      </c>
      <c r="V27" s="97">
        <f>IFERROR(_xll.qlQuoteValue(P27,_xll.ohTrigger(Trigger,Trigger6M,InterestRatesTrigger)),NA())</f>
        <v>-2.1300000000000004E-3</v>
      </c>
      <c r="W27" s="94" t="b">
        <f t="shared" si="8"/>
        <v>1</v>
      </c>
      <c r="X27" s="124">
        <f t="shared" si="9"/>
        <v>-6.4184768611141862E-13</v>
      </c>
      <c r="Y27" s="50" t="b">
        <f>ABS(X27/10000)&lt;=ABS('General Settings'!$D$30)</f>
        <v>1</v>
      </c>
      <c r="AF27" s="62" t="e">
        <v>#N/A</v>
      </c>
      <c r="AH27" s="50" t="str">
        <v>EUR5MD_SYNTH6M_Quote</v>
      </c>
    </row>
    <row r="28" spans="3:34" x14ac:dyDescent="0.2">
      <c r="M28" s="94" t="s">
        <v>146</v>
      </c>
      <c r="N28" s="94" t="s">
        <v>32</v>
      </c>
      <c r="O28" s="94" t="str">
        <f t="shared" si="6"/>
        <v>12M</v>
      </c>
      <c r="P28" s="94" t="str">
        <f t="shared" si="7"/>
        <v>EUR6x12F_Quote</v>
      </c>
      <c r="Q28" s="170"/>
      <c r="R28" s="106">
        <f>_xll.qlInterestRateIndexFixingDate(Index6M,S28)</f>
        <v>42804</v>
      </c>
      <c r="S28" s="106">
        <f>_xll.qlCalendarAdvance(Calendar,SettlementDate,N28,"mf",TRUE)</f>
        <v>42808</v>
      </c>
      <c r="T28" s="106">
        <f>_xll.qlCalendarAdvance(Calendar,SettlementDate,O28,"mf",TRUE)</f>
        <v>42992</v>
      </c>
      <c r="U28" s="97">
        <f>_xll.qlIndexFixing(Index6M,R28,TRUE,_xll.ohTrigger(Trigger,Trigger6M,InterestRatesTrigger))</f>
        <v>-2.1599999999999883E-3</v>
      </c>
      <c r="V28" s="97">
        <f>IFERROR(_xll.qlQuoteValue(P28,_xll.ohTrigger(Trigger,Trigger6M,InterestRatesTrigger)),NA())</f>
        <v>-2.16E-3</v>
      </c>
      <c r="W28" s="94" t="b">
        <f t="shared" si="8"/>
        <v>1</v>
      </c>
      <c r="X28" s="124">
        <f t="shared" si="9"/>
        <v>1.1709383462843448E-13</v>
      </c>
      <c r="Y28" s="50" t="b">
        <f>ABS(X28/10000)&lt;=ABS('General Settings'!$D$30)</f>
        <v>1</v>
      </c>
      <c r="AF28" s="62" t="e">
        <v>#N/A</v>
      </c>
      <c r="AH28" s="50" t="str">
        <v>EUR6MD_SYNTH6M_Quote</v>
      </c>
    </row>
    <row r="29" spans="3:34" x14ac:dyDescent="0.2">
      <c r="M29" s="94" t="s">
        <v>146</v>
      </c>
      <c r="N29" s="94" t="s">
        <v>66</v>
      </c>
      <c r="O29" s="94" t="str">
        <f t="shared" si="6"/>
        <v>13M</v>
      </c>
      <c r="P29" s="94" t="str">
        <f t="shared" si="7"/>
        <v>EUR7x13F_Quote</v>
      </c>
      <c r="Q29" s="170"/>
      <c r="R29" s="106">
        <f>_xll.qlInterestRateIndexFixingDate(Index6M,S29)</f>
        <v>42837</v>
      </c>
      <c r="S29" s="106">
        <f>_xll.qlCalendarAdvance(Calendar,SettlementDate,N29,"mf",TRUE)</f>
        <v>42843</v>
      </c>
      <c r="T29" s="106">
        <f>_xll.qlCalendarAdvance(Calendar,SettlementDate,O29,"mf",TRUE)</f>
        <v>43024</v>
      </c>
      <c r="U29" s="97">
        <f>_xll.qlIndexFixing(Index6M,R29,TRUE,_xll.ohTrigger(Trigger,Trigger6M,InterestRatesTrigger))</f>
        <v>-2.1799999987053395E-3</v>
      </c>
      <c r="V29" s="97">
        <f>IFERROR(_xll.qlQuoteValue(P29,_xll.ohTrigger(Trigger,Trigger6M,InterestRatesTrigger)),NA())</f>
        <v>-2.1800000000000001E-3</v>
      </c>
      <c r="W29" s="94" t="b">
        <f t="shared" si="8"/>
        <v>1</v>
      </c>
      <c r="X29" s="124">
        <f t="shared" si="9"/>
        <v>1.2946605593144866E-8</v>
      </c>
      <c r="Y29" s="133" t="b">
        <f>ABS(X29/10000)&lt;=ABS('General Settings'!$D$30)</f>
        <v>1</v>
      </c>
      <c r="AF29" s="62" t="e">
        <v>#N/A</v>
      </c>
      <c r="AH29" s="50" t="str">
        <v>EUR1x7F_Quote</v>
      </c>
    </row>
    <row r="30" spans="3:34" x14ac:dyDescent="0.2">
      <c r="M30" s="94" t="s">
        <v>146</v>
      </c>
      <c r="N30" s="94" t="s">
        <v>67</v>
      </c>
      <c r="O30" s="94" t="str">
        <f t="shared" si="6"/>
        <v>14M</v>
      </c>
      <c r="P30" s="94" t="str">
        <f t="shared" si="7"/>
        <v>EUR8x14F_Quote</v>
      </c>
      <c r="Q30" s="170"/>
      <c r="R30" s="106">
        <f>_xll.qlInterestRateIndexFixingDate(Index6M,S30)</f>
        <v>42866</v>
      </c>
      <c r="S30" s="106">
        <f>_xll.qlCalendarAdvance(Calendar,SettlementDate,N30,"mf",TRUE)</f>
        <v>42870</v>
      </c>
      <c r="T30" s="106">
        <f>_xll.qlCalendarAdvance(Calendar,SettlementDate,O30,"mf",TRUE)</f>
        <v>43053</v>
      </c>
      <c r="U30" s="97">
        <f>_xll.qlIndexFixing(Index6M,R30,TRUE,_xll.ohTrigger(Trigger,Trigger6M,InterestRatesTrigger))</f>
        <v>-2.200000000046561E-3</v>
      </c>
      <c r="V30" s="97">
        <f>IFERROR(_xll.qlQuoteValue(P30,_xll.ohTrigger(Trigger,Trigger6M,InterestRatesTrigger)),NA())</f>
        <v>-2.2000000000000001E-3</v>
      </c>
      <c r="W30" s="94" t="b">
        <f t="shared" si="8"/>
        <v>1</v>
      </c>
      <c r="X30" s="124">
        <f t="shared" si="9"/>
        <v>-4.6560845456955491E-10</v>
      </c>
      <c r="Y30" s="50" t="b">
        <f>ABS(X30/10000)&lt;=ABS('General Settings'!$D$30)</f>
        <v>1</v>
      </c>
      <c r="AF30" s="62" t="e">
        <v>#N/A</v>
      </c>
      <c r="AH30" s="50" t="str">
        <v>EUR2x8F_Quote</v>
      </c>
    </row>
    <row r="31" spans="3:34" x14ac:dyDescent="0.2">
      <c r="M31" s="94" t="s">
        <v>146</v>
      </c>
      <c r="N31" s="94" t="s">
        <v>68</v>
      </c>
      <c r="O31" s="94" t="str">
        <f t="shared" si="6"/>
        <v>15M</v>
      </c>
      <c r="P31" s="94" t="str">
        <f t="shared" si="7"/>
        <v>EUR9x15F_Quote</v>
      </c>
      <c r="Q31" s="170"/>
      <c r="R31" s="106">
        <f>_xll.qlInterestRateIndexFixingDate(Index6M,S31)</f>
        <v>42898</v>
      </c>
      <c r="S31" s="106">
        <f>_xll.qlCalendarAdvance(Calendar,SettlementDate,N31,"mf",TRUE)</f>
        <v>42900</v>
      </c>
      <c r="T31" s="106">
        <f>_xll.qlCalendarAdvance(Calendar,SettlementDate,O31,"mf",TRUE)</f>
        <v>43083</v>
      </c>
      <c r="U31" s="97">
        <f>_xll.qlIndexFixing(Index6M,R31,TRUE,_xll.ohTrigger(Trigger,Trigger6M,InterestRatesTrigger))</f>
        <v>-2.2100000000000856E-3</v>
      </c>
      <c r="V31" s="97">
        <f>IFERROR(_xll.qlQuoteValue(P31,_xll.ohTrigger(Trigger,Trigger6M,InterestRatesTrigger)),NA())</f>
        <v>-2.2100000000000002E-3</v>
      </c>
      <c r="W31" s="94" t="b">
        <f t="shared" si="8"/>
        <v>1</v>
      </c>
      <c r="X31" s="124">
        <f t="shared" si="9"/>
        <v>-8.5435131191857749E-13</v>
      </c>
      <c r="Y31" s="50" t="b">
        <f>ABS(X31/10000)&lt;=ABS('General Settings'!$D$30)</f>
        <v>1</v>
      </c>
      <c r="AF31" s="62" t="e">
        <v>#N/A</v>
      </c>
      <c r="AH31" s="50" t="str">
        <v>EUR3x9F_Quote</v>
      </c>
    </row>
    <row r="32" spans="3:34" x14ac:dyDescent="0.2">
      <c r="M32" s="94" t="s">
        <v>146</v>
      </c>
      <c r="N32" s="94" t="s">
        <v>69</v>
      </c>
      <c r="O32" s="94" t="str">
        <f t="shared" si="6"/>
        <v>16M</v>
      </c>
      <c r="P32" s="94" t="str">
        <f t="shared" si="7"/>
        <v>EUR10x16F_Quote</v>
      </c>
      <c r="Q32" s="170"/>
      <c r="R32" s="106">
        <f>_xll.qlInterestRateIndexFixingDate(Index6M,S32)</f>
        <v>42928</v>
      </c>
      <c r="S32" s="106">
        <f>_xll.qlCalendarAdvance(Calendar,SettlementDate,N32,"mf",TRUE)</f>
        <v>42930</v>
      </c>
      <c r="T32" s="106">
        <f>_xll.qlCalendarAdvance(Calendar,SettlementDate,O32,"mf",TRUE)</f>
        <v>43115</v>
      </c>
      <c r="U32" s="97">
        <f>_xll.qlIndexFixing(Index6M,R32,TRUE,_xll.ohTrigger(Trigger,Trigger6M,InterestRatesTrigger))</f>
        <v>-2.2100000000040004E-3</v>
      </c>
      <c r="V32" s="97">
        <f>IFERROR(_xll.qlQuoteValue(P32,_xll.ohTrigger(Trigger,Trigger6M,InterestRatesTrigger)),NA())</f>
        <v>-2.2100000000000002E-3</v>
      </c>
      <c r="W32" s="94" t="b">
        <f t="shared" si="8"/>
        <v>1</v>
      </c>
      <c r="X32" s="124">
        <f t="shared" si="9"/>
        <v>-4.0002723356025172E-11</v>
      </c>
      <c r="Y32" s="50" t="b">
        <f>ABS(X32/10000)&lt;=ABS('General Settings'!$D$30)</f>
        <v>1</v>
      </c>
      <c r="AF32" s="62" t="e">
        <v>#N/A</v>
      </c>
      <c r="AH32" s="50" t="str">
        <v>EUR4x10F_Quote</v>
      </c>
    </row>
    <row r="33" spans="13:34" x14ac:dyDescent="0.2">
      <c r="M33" s="94" t="s">
        <v>146</v>
      </c>
      <c r="N33" s="94" t="s">
        <v>70</v>
      </c>
      <c r="O33" s="94" t="str">
        <f t="shared" si="6"/>
        <v>17M</v>
      </c>
      <c r="P33" s="94" t="str">
        <f t="shared" si="7"/>
        <v>EUR11x17F_Quote</v>
      </c>
      <c r="Q33" s="170"/>
      <c r="R33" s="106">
        <f>_xll.qlInterestRateIndexFixingDate(Index6M,S33)</f>
        <v>42957</v>
      </c>
      <c r="S33" s="106">
        <f>_xll.qlCalendarAdvance(Calendar,SettlementDate,N33,"mf",TRUE)</f>
        <v>42961</v>
      </c>
      <c r="T33" s="106">
        <f>_xll.qlCalendarAdvance(Calendar,SettlementDate,O33,"mf",TRUE)</f>
        <v>43145</v>
      </c>
      <c r="U33" s="97">
        <f>_xll.qlIndexFixing(Index6M,R33,TRUE,_xll.ohTrigger(Trigger,Trigger6M,InterestRatesTrigger))</f>
        <v>-2.2099999995317775E-3</v>
      </c>
      <c r="V33" s="97">
        <f>IFERROR(_xll.qlQuoteValue(P33,_xll.ohTrigger(Trigger,Trigger6M,InterestRatesTrigger)),NA())</f>
        <v>-2.2100000000000002E-3</v>
      </c>
      <c r="W33" s="94" t="b">
        <f t="shared" si="8"/>
        <v>1</v>
      </c>
      <c r="X33" s="124">
        <f t="shared" si="9"/>
        <v>4.6822268284785196E-9</v>
      </c>
      <c r="Y33" s="50" t="b">
        <f>ABS(X33/10000)&lt;=ABS('General Settings'!$D$30)</f>
        <v>1</v>
      </c>
      <c r="AF33" s="62" t="e">
        <v>#N/A</v>
      </c>
      <c r="AH33" s="50" t="str">
        <v>EUR5x11F_Quote</v>
      </c>
    </row>
    <row r="34" spans="13:34" x14ac:dyDescent="0.2">
      <c r="M34" s="94" t="s">
        <v>146</v>
      </c>
      <c r="N34" s="94" t="s">
        <v>102</v>
      </c>
      <c r="O34" s="94" t="str">
        <f t="shared" si="6"/>
        <v>18M</v>
      </c>
      <c r="P34" s="94" t="str">
        <f t="shared" si="7"/>
        <v>EUR12x18F_Quote</v>
      </c>
      <c r="Q34" s="170"/>
      <c r="R34" s="106">
        <f>_xll.qlInterestRateIndexFixingDate(Index6M,S34)</f>
        <v>42990</v>
      </c>
      <c r="S34" s="106">
        <f>_xll.qlCalendarAdvance(Calendar,SettlementDate,N34,"mf",TRUE)</f>
        <v>42992</v>
      </c>
      <c r="T34" s="106">
        <f>_xll.qlCalendarAdvance(Calendar,SettlementDate,O34,"mf",TRUE)</f>
        <v>43173</v>
      </c>
      <c r="U34" s="97">
        <f>_xll.qlIndexFixing(Index6M,R34,TRUE,_xll.ohTrigger(Trigger,Trigger6M,InterestRatesTrigger))</f>
        <v>-2.2099999999996172E-3</v>
      </c>
      <c r="V34" s="97">
        <f>IFERROR(_xll.qlQuoteValue(P34,_xll.ohTrigger(Trigger,Trigger6M,InterestRatesTrigger)),NA())</f>
        <v>-2.2100000000000002E-3</v>
      </c>
      <c r="W34" s="94" t="b">
        <f t="shared" si="8"/>
        <v>1</v>
      </c>
      <c r="X34" s="124">
        <f t="shared" si="9"/>
        <v>3.8294020732188017E-12</v>
      </c>
      <c r="Y34" s="50" t="b">
        <f>ABS(X34/10000)&lt;=ABS('General Settings'!$D$30)</f>
        <v>1</v>
      </c>
      <c r="AF34" s="62" t="e">
        <v>#N/A</v>
      </c>
      <c r="AH34" s="50" t="str">
        <v>EUR6x12F_Quote</v>
      </c>
    </row>
    <row r="35" spans="13:34" x14ac:dyDescent="0.2">
      <c r="M35" s="94" t="s">
        <v>146</v>
      </c>
      <c r="N35" s="94" t="s">
        <v>71</v>
      </c>
      <c r="O35" s="94" t="str">
        <f t="shared" si="6"/>
        <v>19M</v>
      </c>
      <c r="P35" s="94" t="str">
        <f t="shared" si="7"/>
        <v>EUR13x19F_Quote</v>
      </c>
      <c r="Q35" s="170"/>
      <c r="R35" s="106">
        <f>_xll.qlInterestRateIndexFixingDate(Index6M,S35)</f>
        <v>43020</v>
      </c>
      <c r="S35" s="106">
        <f>_xll.qlCalendarAdvance(Calendar,SettlementDate,N35,"mf",TRUE)</f>
        <v>43024</v>
      </c>
      <c r="T35" s="106">
        <f>_xll.qlCalendarAdvance(Calendar,SettlementDate,O35,"mf",TRUE)</f>
        <v>43206</v>
      </c>
      <c r="U35" s="97">
        <f>_xll.qlIndexFixing(Index6M,R35,TRUE,_xll.ohTrigger(Trigger,Trigger6M,InterestRatesTrigger))</f>
        <v>-2.1999999990984422E-3</v>
      </c>
      <c r="V35" s="97">
        <f>IFERROR(_xll.qlQuoteValue(P35,_xll.ohTrigger(Trigger,Trigger6M,InterestRatesTrigger)),NA())</f>
        <v>-2.2000000000000001E-3</v>
      </c>
      <c r="W35" s="94" t="b">
        <f t="shared" si="8"/>
        <v>1</v>
      </c>
      <c r="X35" s="124">
        <f t="shared" si="9"/>
        <v>9.0155790818946535E-9</v>
      </c>
      <c r="Y35" s="50" t="b">
        <f>ABS(X35/10000)&lt;=ABS('General Settings'!$D$30)</f>
        <v>1</v>
      </c>
      <c r="AF35" s="62" t="e">
        <v>#N/A</v>
      </c>
      <c r="AH35" s="50" t="str">
        <v>EUR7x13F_Quote</v>
      </c>
    </row>
    <row r="36" spans="13:34" x14ac:dyDescent="0.2">
      <c r="M36" s="94" t="s">
        <v>146</v>
      </c>
      <c r="N36" s="94" t="s">
        <v>72</v>
      </c>
      <c r="O36" s="94" t="str">
        <f t="shared" si="6"/>
        <v>20M</v>
      </c>
      <c r="P36" s="94" t="str">
        <f t="shared" si="7"/>
        <v>EUR14x20F_Quote</v>
      </c>
      <c r="Q36" s="170"/>
      <c r="R36" s="106">
        <f>_xll.qlInterestRateIndexFixingDate(Index6M,S36)</f>
        <v>43049</v>
      </c>
      <c r="S36" s="106">
        <f>_xll.qlCalendarAdvance(Calendar,SettlementDate,N36,"mf",TRUE)</f>
        <v>43053</v>
      </c>
      <c r="T36" s="106">
        <f>_xll.qlCalendarAdvance(Calendar,SettlementDate,O36,"mf",TRUE)</f>
        <v>43234</v>
      </c>
      <c r="U36" s="97">
        <f>_xll.qlIndexFixing(Index6M,R36,TRUE,_xll.ohTrigger(Trigger,Trigger6M,InterestRatesTrigger))</f>
        <v>-2.1899999999620795E-3</v>
      </c>
      <c r="V36" s="97">
        <f>IFERROR(_xll.qlQuoteValue(P36,_xll.ohTrigger(Trigger,Trigger6M,InterestRatesTrigger)),NA())</f>
        <v>-2.1900000000000001E-3</v>
      </c>
      <c r="W36" s="94" t="b">
        <f t="shared" si="8"/>
        <v>1</v>
      </c>
      <c r="X36" s="124">
        <f t="shared" si="9"/>
        <v>3.7920621503984009E-10</v>
      </c>
      <c r="Y36" s="50" t="b">
        <f>ABS(X36/10000)&lt;=ABS('General Settings'!$D$30)</f>
        <v>1</v>
      </c>
      <c r="AF36" s="62" t="e">
        <v>#N/A</v>
      </c>
      <c r="AH36" s="50" t="str">
        <v>EUR8x14F_Quote</v>
      </c>
    </row>
    <row r="37" spans="13:34" x14ac:dyDescent="0.2">
      <c r="M37" s="94" t="s">
        <v>146</v>
      </c>
      <c r="N37" s="94" t="s">
        <v>73</v>
      </c>
      <c r="O37" s="94" t="str">
        <f t="shared" si="6"/>
        <v>21M</v>
      </c>
      <c r="P37" s="94" t="str">
        <f t="shared" si="7"/>
        <v>EUR15x21F_Quote</v>
      </c>
      <c r="Q37" s="170"/>
      <c r="R37" s="106">
        <f>_xll.qlInterestRateIndexFixingDate(Index6M,S37)</f>
        <v>43081</v>
      </c>
      <c r="S37" s="106">
        <f>_xll.qlCalendarAdvance(Calendar,SettlementDate,N37,"mf",TRUE)</f>
        <v>43083</v>
      </c>
      <c r="T37" s="106">
        <f>_xll.qlCalendarAdvance(Calendar,SettlementDate,O37,"mf",TRUE)</f>
        <v>43265</v>
      </c>
      <c r="U37" s="97">
        <f>_xll.qlIndexFixing(Index6M,R37,TRUE,_xll.ohTrigger(Trigger,Trigger6M,InterestRatesTrigger))</f>
        <v>-2.1700000000005569E-3</v>
      </c>
      <c r="V37" s="97">
        <f>IFERROR(_xll.qlQuoteValue(P37,_xll.ohTrigger(Trigger,Trigger6M,InterestRatesTrigger)),NA())</f>
        <v>-2.1700000000000001E-3</v>
      </c>
      <c r="W37" s="94" t="b">
        <f t="shared" si="8"/>
        <v>1</v>
      </c>
      <c r="X37" s="124">
        <f t="shared" si="9"/>
        <v>-5.5684623578855508E-12</v>
      </c>
      <c r="Y37" s="50" t="b">
        <f>ABS(X37/10000)&lt;=ABS('General Settings'!$D$30)</f>
        <v>1</v>
      </c>
      <c r="AF37" s="62" t="e">
        <v>#N/A</v>
      </c>
      <c r="AH37" s="50" t="str">
        <v>EUR9x15F_Quote</v>
      </c>
    </row>
    <row r="38" spans="13:34" x14ac:dyDescent="0.2">
      <c r="M38" s="94" t="s">
        <v>146</v>
      </c>
      <c r="N38" s="94" t="s">
        <v>74</v>
      </c>
      <c r="O38" s="94" t="str">
        <f t="shared" si="6"/>
        <v>22M</v>
      </c>
      <c r="P38" s="94" t="str">
        <f t="shared" si="7"/>
        <v>EUR16x22F_Quote</v>
      </c>
      <c r="Q38" s="170"/>
      <c r="R38" s="106">
        <f>_xll.qlInterestRateIndexFixingDate(Index6M,S38)</f>
        <v>43111</v>
      </c>
      <c r="S38" s="106">
        <f>_xll.qlCalendarAdvance(Calendar,SettlementDate,N38,"mf",TRUE)</f>
        <v>43115</v>
      </c>
      <c r="T38" s="106">
        <f>_xll.qlCalendarAdvance(Calendar,SettlementDate,O38,"mf",TRUE)</f>
        <v>43297</v>
      </c>
      <c r="U38" s="97">
        <f>_xll.qlIndexFixing(Index6M,R38,TRUE,_xll.ohTrigger(Trigger,Trigger6M,InterestRatesTrigger))</f>
        <v>-2.1499999971480261E-3</v>
      </c>
      <c r="V38" s="97">
        <f>IFERROR(_xll.qlQuoteValue(P38,_xll.ohTrigger(Trigger,Trigger6M,InterestRatesTrigger)),NA())</f>
        <v>-2.15E-3</v>
      </c>
      <c r="W38" s="94" t="b">
        <f t="shared" si="8"/>
        <v>1</v>
      </c>
      <c r="X38" s="124">
        <f t="shared" si="9"/>
        <v>2.8519738654031457E-8</v>
      </c>
      <c r="Y38" s="50" t="b">
        <f>ABS(X38/10000)&lt;=ABS('General Settings'!$D$30)</f>
        <v>1</v>
      </c>
      <c r="AF38" s="62" t="e">
        <v>#N/A</v>
      </c>
      <c r="AH38" s="50" t="str">
        <v>EUR10x16F_Quote</v>
      </c>
    </row>
    <row r="39" spans="13:34" x14ac:dyDescent="0.2">
      <c r="M39" s="94" t="s">
        <v>146</v>
      </c>
      <c r="N39" s="94" t="s">
        <v>75</v>
      </c>
      <c r="O39" s="94" t="str">
        <f t="shared" si="6"/>
        <v>23M</v>
      </c>
      <c r="P39" s="94" t="str">
        <f t="shared" si="7"/>
        <v>EUR17x23F_Quote</v>
      </c>
      <c r="Q39" s="170"/>
      <c r="R39" s="106">
        <f>_xll.qlInterestRateIndexFixingDate(Index6M,S39)</f>
        <v>43143</v>
      </c>
      <c r="S39" s="106">
        <f>_xll.qlCalendarAdvance(Calendar,SettlementDate,N39,"mf",TRUE)</f>
        <v>43145</v>
      </c>
      <c r="T39" s="106">
        <f>_xll.qlCalendarAdvance(Calendar,SettlementDate,O39,"mf",TRUE)</f>
        <v>43326</v>
      </c>
      <c r="U39" s="97">
        <f>_xll.qlIndexFixing(Index6M,R39,TRUE,_xll.ohTrigger(Trigger,Trigger6M,InterestRatesTrigger))</f>
        <v>-2.1200000000000654E-3</v>
      </c>
      <c r="V39" s="97">
        <f>IFERROR(_xll.qlQuoteValue(P39,_xll.ohTrigger(Trigger,Trigger6M,InterestRatesTrigger)),NA())</f>
        <v>-2.1200000000000004E-3</v>
      </c>
      <c r="W39" s="94" t="b">
        <f t="shared" si="8"/>
        <v>1</v>
      </c>
      <c r="X39" s="124">
        <f t="shared" si="9"/>
        <v>-6.5052130349130266E-13</v>
      </c>
      <c r="Y39" s="50" t="b">
        <f>ABS(X39/10000)&lt;=ABS('General Settings'!$D$30)</f>
        <v>1</v>
      </c>
      <c r="AF39" s="62" t="e">
        <v>#N/A</v>
      </c>
      <c r="AH39" s="50" t="str">
        <v>EUR11x17F_Quote</v>
      </c>
    </row>
    <row r="40" spans="13:34" x14ac:dyDescent="0.2">
      <c r="M40" s="95" t="s">
        <v>146</v>
      </c>
      <c r="N40" s="95" t="s">
        <v>76</v>
      </c>
      <c r="O40" s="95" t="str">
        <f t="shared" si="6"/>
        <v>24M</v>
      </c>
      <c r="P40" s="95" t="str">
        <f t="shared" si="7"/>
        <v>EUR18x24F_Quote</v>
      </c>
      <c r="Q40" s="171"/>
      <c r="R40" s="107">
        <f>_xll.qlInterestRateIndexFixingDate(Index6M,S40)</f>
        <v>43171</v>
      </c>
      <c r="S40" s="107">
        <f>_xll.qlCalendarAdvance(Calendar,SettlementDate,N40,"mf",TRUE)</f>
        <v>43173</v>
      </c>
      <c r="T40" s="107">
        <f>_xll.qlCalendarAdvance(Calendar,SettlementDate,O40,"mf",TRUE)</f>
        <v>43357</v>
      </c>
      <c r="U40" s="98">
        <f>_xll.qlIndexFixing(Index6M,R40,TRUE,_xll.ohTrigger(Trigger,Trigger6M,InterestRatesTrigger))</f>
        <v>-2.090000000001137E-3</v>
      </c>
      <c r="V40" s="98">
        <f>IFERROR(_xll.qlQuoteValue(P40,_xll.ohTrigger(Trigger,Trigger6M,InterestRatesTrigger)),NA())</f>
        <v>-2.0900000000000003E-3</v>
      </c>
      <c r="W40" s="95" t="b">
        <f t="shared" si="8"/>
        <v>1</v>
      </c>
      <c r="X40" s="157">
        <f t="shared" si="9"/>
        <v>-1.1366775576338028E-11</v>
      </c>
      <c r="Y40" s="51" t="b">
        <f>ABS(X40/10000)&lt;=ABS('General Settings'!$D$30)</f>
        <v>1</v>
      </c>
      <c r="AA40" s="104" t="s">
        <v>99</v>
      </c>
      <c r="AC40" s="103" t="s">
        <v>104</v>
      </c>
      <c r="AD40" s="103" t="s">
        <v>105</v>
      </c>
      <c r="AE40" s="104" t="s">
        <v>106</v>
      </c>
      <c r="AF40" s="62" t="e">
        <v>#N/A</v>
      </c>
      <c r="AH40" s="50" t="str">
        <v>EUR12x18F_Quote</v>
      </c>
    </row>
    <row r="41" spans="13:34" x14ac:dyDescent="0.2">
      <c r="M41" s="94" t="s">
        <v>60</v>
      </c>
      <c r="N41" s="94"/>
      <c r="O41" s="94" t="s">
        <v>33</v>
      </c>
      <c r="P41" s="94" t="str">
        <f t="shared" ref="P41:P77" si="10">Currency&amp;"AB6E"&amp;O41&amp;QuoteSuffix</f>
        <v>EURAB6E1Y_Quote</v>
      </c>
      <c r="Q41" s="170"/>
      <c r="R41" s="106">
        <f t="shared" ref="R41:R77" si="11">EvaluationDate</f>
        <v>42625</v>
      </c>
      <c r="S41" s="106">
        <f>_xll.qlInterestRateIndexValueDate(AA41,R41)</f>
        <v>42627</v>
      </c>
      <c r="T41" s="106">
        <f>_xll.qlInterestRateIndexMaturity(AA41,S41)</f>
        <v>42992</v>
      </c>
      <c r="U41" s="97">
        <f>_xll.qlIndexFixing(AA41,R41,TRUE,_xll.ohTrigger(Trigger,Trigger6M,InterestRatesTrigger))</f>
        <v>-2.0823481011878488E-3</v>
      </c>
      <c r="V41" s="97">
        <f>_xll.qlQuoteValue(P41,_xll.ohTrigger(Trigger,Trigger6M,InterestRatesTrigger))</f>
        <v>-2.1000000000000003E-3</v>
      </c>
      <c r="W41" s="94" t="b">
        <f t="shared" ref="W41:W77" si="12">NOT(ISERROR(V41))</f>
        <v>1</v>
      </c>
      <c r="X41" s="124">
        <f t="shared" si="9"/>
        <v>0.17651898812151481</v>
      </c>
      <c r="Y41" s="50" t="b">
        <f>ABS(X41/10000)&lt;=ABS('General Settings'!$D$31)</f>
        <v>1</v>
      </c>
      <c r="AA41" s="50" t="str">
        <f>_xll.qlSwapIndex(,,O41,SettlementDays,Currency,Calendar,FixedLegTenor,FixedLegBDC,FixedLegDayCounter,Index6M,DiscountingCurve,Permanent,Trigger,ObjectOverwrite)</f>
        <v>obj_0060a#0000</v>
      </c>
      <c r="AB41" s="115"/>
      <c r="AC41" s="103" t="s">
        <v>33</v>
      </c>
      <c r="AD41" s="103" t="s">
        <v>108</v>
      </c>
      <c r="AE41" s="104" t="s">
        <v>154</v>
      </c>
      <c r="AH41" s="50" t="str">
        <v>EUR13x19F_Quote</v>
      </c>
    </row>
    <row r="42" spans="13:34" x14ac:dyDescent="0.2">
      <c r="M42" s="94" t="s">
        <v>60</v>
      </c>
      <c r="N42" s="94"/>
      <c r="O42" s="94" t="s">
        <v>73</v>
      </c>
      <c r="P42" s="94" t="str">
        <f t="shared" si="10"/>
        <v>EURAB6E15M_Quote</v>
      </c>
      <c r="Q42" s="170"/>
      <c r="R42" s="106">
        <f t="shared" si="11"/>
        <v>42625</v>
      </c>
      <c r="S42" s="106">
        <f>_xll.qlInterestRateIndexValueDate(AA42,R42)</f>
        <v>42627</v>
      </c>
      <c r="T42" s="106">
        <f>_xll.qlInterestRateIndexMaturity(AA42,S42)</f>
        <v>43083</v>
      </c>
      <c r="U42" s="97">
        <f>_xll.qlIndexFixing(AA42,R42,TRUE,_xll.ohTrigger(Trigger,Trigger6M,InterestRatesTrigger))</f>
        <v>-2.1102134400448431E-3</v>
      </c>
      <c r="V42" s="97">
        <f>_xll.qlQuoteValue(P42,_xll.ohTrigger(Trigger,Trigger6M,InterestRatesTrigger))</f>
        <v>-2.3400000000000001E-3</v>
      </c>
      <c r="W42" s="94" t="b">
        <f t="shared" si="12"/>
        <v>1</v>
      </c>
      <c r="X42" s="124">
        <f t="shared" si="9"/>
        <v>2.2978655995515695</v>
      </c>
      <c r="Y42" s="50" t="b">
        <f>ABS(X42/10000)&lt;=ABS('General Settings'!$D$31)</f>
        <v>1</v>
      </c>
      <c r="AA42" s="50" t="str">
        <f>_xll.qlSwapIndex(,,O42,SettlementDays,Currency,Calendar,FixedLegTenor,FixedLegBDC,FixedLegDayCounter,Index6M,DiscountingCurve,Permanent,Trigger,ObjectOverwrite)</f>
        <v>obj_00764#0000</v>
      </c>
      <c r="AB42" s="115"/>
      <c r="AC42" s="115"/>
      <c r="AD42" s="87"/>
      <c r="AH42" s="50" t="str">
        <v>EUR14x20F_Quote</v>
      </c>
    </row>
    <row r="43" spans="13:34" x14ac:dyDescent="0.2">
      <c r="M43" s="94" t="s">
        <v>60</v>
      </c>
      <c r="N43" s="94"/>
      <c r="O43" s="94" t="s">
        <v>76</v>
      </c>
      <c r="P43" s="94" t="str">
        <f t="shared" si="10"/>
        <v>EURAB6E18M_Quote</v>
      </c>
      <c r="Q43" s="170"/>
      <c r="R43" s="106">
        <f t="shared" si="11"/>
        <v>42625</v>
      </c>
      <c r="S43" s="106">
        <f>_xll.qlInterestRateIndexValueDate(AA43,R43)</f>
        <v>42627</v>
      </c>
      <c r="T43" s="106">
        <f>_xll.qlInterestRateIndexMaturity(AA43,S43)</f>
        <v>43173</v>
      </c>
      <c r="U43" s="97">
        <f>_xll.qlIndexFixing(AA43,R43,TRUE,_xll.ohTrigger(Trigger,Trigger6M,InterestRatesTrigger))</f>
        <v>-2.1289767314942869E-3</v>
      </c>
      <c r="V43" s="97">
        <f>_xll.qlQuoteValue(P43,_xll.ohTrigger(Trigger,Trigger6M,InterestRatesTrigger))</f>
        <v>-2.1400000000000004E-3</v>
      </c>
      <c r="W43" s="94" t="b">
        <f t="shared" si="12"/>
        <v>1</v>
      </c>
      <c r="X43" s="124">
        <f t="shared" si="9"/>
        <v>0.11023268505713518</v>
      </c>
      <c r="Y43" s="50" t="b">
        <f>ABS(X43/10000)&lt;=ABS('General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obj_007a8#0000</v>
      </c>
      <c r="AB43" s="115"/>
      <c r="AC43" s="115"/>
      <c r="AD43" s="87"/>
      <c r="AH43" s="50" t="str">
        <v>EUR15x21F_Quote</v>
      </c>
    </row>
    <row r="44" spans="13:34" x14ac:dyDescent="0.2">
      <c r="M44" s="94" t="s">
        <v>60</v>
      </c>
      <c r="N44" s="94"/>
      <c r="O44" s="94" t="s">
        <v>77</v>
      </c>
      <c r="P44" s="94" t="str">
        <f t="shared" si="10"/>
        <v>EURAB6E21M_Quote</v>
      </c>
      <c r="Q44" s="170"/>
      <c r="R44" s="106">
        <f t="shared" si="11"/>
        <v>42625</v>
      </c>
      <c r="S44" s="106">
        <f>_xll.qlInterestRateIndexValueDate(AA44,R44)</f>
        <v>42627</v>
      </c>
      <c r="T44" s="106">
        <f>_xll.qlInterestRateIndexMaturity(AA44,S44)</f>
        <v>43265</v>
      </c>
      <c r="U44" s="97">
        <f>_xll.qlIndexFixing(AA44,R44,TRUE,_xll.ohTrigger(Trigger,Trigger6M,InterestRatesTrigger))</f>
        <v>-2.1335914959396411E-3</v>
      </c>
      <c r="V44" s="97">
        <f>_xll.qlQuoteValue(P44,_xll.ohTrigger(Trigger,Trigger6M,InterestRatesTrigger))</f>
        <v>-2.3E-3</v>
      </c>
      <c r="W44" s="94" t="b">
        <f t="shared" si="12"/>
        <v>1</v>
      </c>
      <c r="X44" s="124">
        <f t="shared" si="9"/>
        <v>1.6640850406035883</v>
      </c>
      <c r="Y44" s="50" t="b">
        <f>ABS(X44/10000)&lt;=ABS('General Settings'!$D$31)</f>
        <v>1</v>
      </c>
      <c r="AA44" s="50" t="str">
        <f>_xll.qlSwapIndex(,,O44,SettlementDays,Currency,Calendar,FixedLegTenor,FixedLegBDC,FixedLegDayCounter,Index6M,DiscountingCurve,Permanent,Trigger,ObjectOverwrite)</f>
        <v>obj_006ec#0000</v>
      </c>
      <c r="AB44" s="115"/>
      <c r="AC44" s="115"/>
      <c r="AD44" s="87"/>
      <c r="AH44" s="50" t="str">
        <v>EUR16x22F_Quote</v>
      </c>
    </row>
    <row r="45" spans="13:34" x14ac:dyDescent="0.2">
      <c r="M45" s="94" t="s">
        <v>60</v>
      </c>
      <c r="N45" s="94"/>
      <c r="O45" s="94" t="s">
        <v>78</v>
      </c>
      <c r="P45" s="94" t="str">
        <f t="shared" si="10"/>
        <v>EURAB6E2Y_Quote</v>
      </c>
      <c r="Q45" s="170"/>
      <c r="R45" s="106">
        <f t="shared" si="11"/>
        <v>42625</v>
      </c>
      <c r="S45" s="106">
        <f>_xll.qlInterestRateIndexValueDate(AA45,R45)</f>
        <v>42627</v>
      </c>
      <c r="T45" s="106">
        <f>_xll.qlInterestRateIndexMaturity(AA45,S45)</f>
        <v>43357</v>
      </c>
      <c r="U45" s="97">
        <f>_xll.qlIndexFixing(AA45,R45,TRUE,_xll.ohTrigger(Trigger,Trigger6M,InterestRatesTrigger))</f>
        <v>-2.1296826372295212E-3</v>
      </c>
      <c r="V45" s="97">
        <f>_xll.qlQuoteValue(P45,_xll.ohTrigger(Trigger,Trigger6M,InterestRatesTrigger))</f>
        <v>-2.1300000000000004E-3</v>
      </c>
      <c r="W45" s="94" t="b">
        <f t="shared" si="12"/>
        <v>1</v>
      </c>
      <c r="X45" s="124">
        <f t="shared" si="9"/>
        <v>3.1736277047913347E-3</v>
      </c>
      <c r="Y45" s="50" t="b">
        <f>ABS(X45/10000)&lt;=ABS('General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obj_00784#0000</v>
      </c>
      <c r="AB45" s="115"/>
      <c r="AC45" s="115"/>
      <c r="AD45" s="87"/>
      <c r="AH45" s="50" t="str">
        <v>EUR17x23F_Quote</v>
      </c>
    </row>
    <row r="46" spans="13:34" x14ac:dyDescent="0.2">
      <c r="M46" s="94" t="s">
        <v>60</v>
      </c>
      <c r="N46" s="94"/>
      <c r="O46" s="94" t="s">
        <v>79</v>
      </c>
      <c r="P46" s="94" t="str">
        <f t="shared" si="10"/>
        <v>EURAB6E3Y_Quote</v>
      </c>
      <c r="Q46" s="170"/>
      <c r="R46" s="106">
        <f t="shared" si="11"/>
        <v>42625</v>
      </c>
      <c r="S46" s="106">
        <f>_xll.qlInterestRateIndexValueDate(AA46,R46)</f>
        <v>42627</v>
      </c>
      <c r="T46" s="106">
        <f>_xll.qlInterestRateIndexMaturity(AA46,S46)</f>
        <v>43724</v>
      </c>
      <c r="U46" s="97">
        <f>_xll.qlIndexFixing(AA46,R46,TRUE,_xll.ohTrigger(Trigger,Trigger6M,InterestRatesTrigger))</f>
        <v>-1.9500000000029247E-3</v>
      </c>
      <c r="V46" s="97">
        <f>_xll.qlQuoteValue(P46,_xll.ohTrigger(Trigger,Trigger6M,InterestRatesTrigger))</f>
        <v>-1.9500000000000001E-3</v>
      </c>
      <c r="W46" s="94" t="b">
        <f t="shared" si="12"/>
        <v>1</v>
      </c>
      <c r="X46" s="124">
        <f t="shared" si="9"/>
        <v>-2.9245269400623997E-11</v>
      </c>
      <c r="Y46" s="50" t="b">
        <f>ABS(X46/10000)&lt;=ABS('General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obj_00685#0000</v>
      </c>
      <c r="AB46" s="115"/>
      <c r="AC46" s="115"/>
      <c r="AD46" s="87"/>
      <c r="AH46" s="50" t="str">
        <v>EUR18x24F_Quote</v>
      </c>
    </row>
    <row r="47" spans="13:34" x14ac:dyDescent="0.2">
      <c r="M47" s="94" t="s">
        <v>60</v>
      </c>
      <c r="N47" s="94"/>
      <c r="O47" s="94" t="s">
        <v>80</v>
      </c>
      <c r="P47" s="94" t="str">
        <f t="shared" si="10"/>
        <v>EURAB6E4Y_Quote</v>
      </c>
      <c r="Q47" s="170"/>
      <c r="R47" s="106">
        <f t="shared" si="11"/>
        <v>42625</v>
      </c>
      <c r="S47" s="106">
        <f>_xll.qlInterestRateIndexValueDate(AA47,R47)</f>
        <v>42627</v>
      </c>
      <c r="T47" s="106">
        <f>_xll.qlInterestRateIndexMaturity(AA47,S47)</f>
        <v>44088</v>
      </c>
      <c r="U47" s="97">
        <f>_xll.qlIndexFixing(AA47,R47,TRUE,_xll.ohTrigger(Trigger,Trigger6M,InterestRatesTrigger))</f>
        <v>-1.5899999999898803E-3</v>
      </c>
      <c r="V47" s="97">
        <f>_xll.qlQuoteValue(P47,_xll.ohTrigger(Trigger,Trigger6M,InterestRatesTrigger))</f>
        <v>-1.5900000000000001E-3</v>
      </c>
      <c r="W47" s="94" t="b">
        <f t="shared" si="12"/>
        <v>1</v>
      </c>
      <c r="X47" s="124">
        <f t="shared" si="9"/>
        <v>1.0119726237545201E-10</v>
      </c>
      <c r="Y47" s="50" t="b">
        <f>ABS(X47/10000)&lt;=ABS('General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obj_006b1#0000</v>
      </c>
      <c r="AB47" s="115"/>
      <c r="AC47" s="115"/>
      <c r="AD47" s="87"/>
      <c r="AH47" s="50" t="str">
        <v>EURAB6E3Y_Quote</v>
      </c>
    </row>
    <row r="48" spans="13:34" x14ac:dyDescent="0.2">
      <c r="M48" s="94" t="s">
        <v>60</v>
      </c>
      <c r="N48" s="94"/>
      <c r="O48" s="94" t="s">
        <v>81</v>
      </c>
      <c r="P48" s="94" t="str">
        <f t="shared" si="10"/>
        <v>EURAB6E5Y_Quote</v>
      </c>
      <c r="Q48" s="170"/>
      <c r="R48" s="106">
        <f t="shared" si="11"/>
        <v>42625</v>
      </c>
      <c r="S48" s="106">
        <f>_xll.qlInterestRateIndexValueDate(AA48,R48)</f>
        <v>42627</v>
      </c>
      <c r="T48" s="106">
        <f>_xll.qlInterestRateIndexMaturity(AA48,S48)</f>
        <v>44453</v>
      </c>
      <c r="U48" s="97">
        <f>_xll.qlIndexFixing(AA48,R48,TRUE,_xll.ohTrigger(Trigger,Trigger6M,InterestRatesTrigger))</f>
        <v>-1.0100000000308894E-3</v>
      </c>
      <c r="V48" s="97">
        <f>_xll.qlQuoteValue(P48,_xll.ohTrigger(Trigger,Trigger6M,InterestRatesTrigger))</f>
        <v>-1.01E-3</v>
      </c>
      <c r="W48" s="94" t="b">
        <f t="shared" si="12"/>
        <v>1</v>
      </c>
      <c r="X48" s="124">
        <f t="shared" si="9"/>
        <v>-3.0889353574981016E-10</v>
      </c>
      <c r="Y48" s="50" t="b">
        <f>ABS(X48/10000)&lt;=ABS('General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obj_0067e#0000</v>
      </c>
      <c r="AB48" s="115"/>
      <c r="AC48" s="115"/>
      <c r="AD48" s="87"/>
      <c r="AH48" s="50" t="str">
        <v>EURAB6E4Y_Quote</v>
      </c>
    </row>
    <row r="49" spans="13:34" x14ac:dyDescent="0.2">
      <c r="M49" s="94" t="s">
        <v>60</v>
      </c>
      <c r="N49" s="94"/>
      <c r="O49" s="94" t="s">
        <v>82</v>
      </c>
      <c r="P49" s="94" t="str">
        <f t="shared" si="10"/>
        <v>EURAB6E6Y_Quote</v>
      </c>
      <c r="Q49" s="170"/>
      <c r="R49" s="106">
        <f t="shared" si="11"/>
        <v>42625</v>
      </c>
      <c r="S49" s="106">
        <f>_xll.qlInterestRateIndexValueDate(AA49,R49)</f>
        <v>42627</v>
      </c>
      <c r="T49" s="106">
        <f>_xll.qlInterestRateIndexMaturity(AA49,S49)</f>
        <v>44818</v>
      </c>
      <c r="U49" s="97">
        <f>_xll.qlIndexFixing(AA49,R49,TRUE,_xll.ohTrigger(Trigger,Trigger6M,InterestRatesTrigger))</f>
        <v>-2.300000000602167E-4</v>
      </c>
      <c r="V49" s="97">
        <f>_xll.qlQuoteValue(P49,_xll.ohTrigger(Trigger,Trigger6M,InterestRatesTrigger))</f>
        <v>-2.3000000000000003E-4</v>
      </c>
      <c r="W49" s="94" t="b">
        <f t="shared" si="12"/>
        <v>1</v>
      </c>
      <c r="X49" s="124">
        <f t="shared" si="9"/>
        <v>-6.0216669975007853E-10</v>
      </c>
      <c r="Y49" s="50" t="b">
        <f>ABS(X49/10000)&lt;=ABS('General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obj_005df#0000</v>
      </c>
      <c r="AB49" s="115"/>
      <c r="AC49" s="115"/>
      <c r="AD49" s="87"/>
      <c r="AH49" s="50" t="str">
        <v>EURAB6E5Y_Quote</v>
      </c>
    </row>
    <row r="50" spans="13:34" x14ac:dyDescent="0.2">
      <c r="M50" s="94" t="s">
        <v>60</v>
      </c>
      <c r="N50" s="94"/>
      <c r="O50" s="94" t="s">
        <v>83</v>
      </c>
      <c r="P50" s="94" t="str">
        <f t="shared" si="10"/>
        <v>EURAB6E7Y_Quote</v>
      </c>
      <c r="Q50" s="170"/>
      <c r="R50" s="106">
        <f t="shared" si="11"/>
        <v>42625</v>
      </c>
      <c r="S50" s="106">
        <f>_xll.qlInterestRateIndexValueDate(AA50,R50)</f>
        <v>42627</v>
      </c>
      <c r="T50" s="106">
        <f>_xll.qlInterestRateIndexMaturity(AA50,S50)</f>
        <v>45183</v>
      </c>
      <c r="U50" s="97">
        <f>_xll.qlIndexFixing(AA50,R50,TRUE,_xll.ohTrigger(Trigger,Trigger6M,InterestRatesTrigger))</f>
        <v>7.2000000083398017E-4</v>
      </c>
      <c r="V50" s="97">
        <f>_xll.qlQuoteValue(P50,_xll.ohTrigger(Trigger,Trigger6M,InterestRatesTrigger))</f>
        <v>7.2000000000000005E-4</v>
      </c>
      <c r="W50" s="94" t="b">
        <f t="shared" si="12"/>
        <v>1</v>
      </c>
      <c r="X50" s="124">
        <f t="shared" si="9"/>
        <v>8.339801288795301E-9</v>
      </c>
      <c r="Y50" s="50" t="b">
        <f>ABS(X50/10000)&lt;=ABS('General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obj_00681#0000</v>
      </c>
      <c r="AB50" s="115"/>
      <c r="AC50" s="115"/>
      <c r="AD50" s="87"/>
      <c r="AH50" s="50" t="str">
        <v>EURAB6E6Y_Quote</v>
      </c>
    </row>
    <row r="51" spans="13:34" x14ac:dyDescent="0.2">
      <c r="M51" s="94" t="s">
        <v>60</v>
      </c>
      <c r="N51" s="94"/>
      <c r="O51" s="94" t="s">
        <v>84</v>
      </c>
      <c r="P51" s="94" t="str">
        <f t="shared" si="10"/>
        <v>EURAB6E8Y_Quote</v>
      </c>
      <c r="Q51" s="170"/>
      <c r="R51" s="106">
        <f t="shared" si="11"/>
        <v>42625</v>
      </c>
      <c r="S51" s="106">
        <f>_xll.qlInterestRateIndexValueDate(AA51,R51)</f>
        <v>42627</v>
      </c>
      <c r="T51" s="106">
        <f>_xll.qlInterestRateIndexMaturity(AA51,S51)</f>
        <v>45551</v>
      </c>
      <c r="U51" s="97">
        <f>_xll.qlIndexFixing(AA51,R51,TRUE,_xll.ohTrigger(Trigger,Trigger6M,InterestRatesTrigger))</f>
        <v>1.7499999991356537E-3</v>
      </c>
      <c r="V51" s="97">
        <f>_xll.qlQuoteValue(P51,_xll.ohTrigger(Trigger,Trigger6M,InterestRatesTrigger))</f>
        <v>1.7499999999999998E-3</v>
      </c>
      <c r="W51" s="94" t="b">
        <f t="shared" si="12"/>
        <v>1</v>
      </c>
      <c r="X51" s="124">
        <f t="shared" si="9"/>
        <v>-8.6434613806585237E-9</v>
      </c>
      <c r="Y51" s="50" t="b">
        <f>ABS(X51/10000)&lt;=ABS('General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obj_00647#0000</v>
      </c>
      <c r="AB51" s="115"/>
      <c r="AC51" s="115"/>
      <c r="AD51" s="87"/>
      <c r="AH51" s="50" t="str">
        <v>EURAB6E7Y_Quote</v>
      </c>
    </row>
    <row r="52" spans="13:34" x14ac:dyDescent="0.2">
      <c r="M52" s="94" t="s">
        <v>60</v>
      </c>
      <c r="N52" s="94"/>
      <c r="O52" s="94" t="s">
        <v>85</v>
      </c>
      <c r="P52" s="94" t="str">
        <f t="shared" si="10"/>
        <v>EURAB6E9Y_Quote</v>
      </c>
      <c r="Q52" s="170"/>
      <c r="R52" s="106">
        <f t="shared" si="11"/>
        <v>42625</v>
      </c>
      <c r="S52" s="106">
        <f>_xll.qlInterestRateIndexValueDate(AA52,R52)</f>
        <v>42627</v>
      </c>
      <c r="T52" s="106">
        <f>_xll.qlInterestRateIndexMaturity(AA52,S52)</f>
        <v>45915</v>
      </c>
      <c r="U52" s="97">
        <f>_xll.qlIndexFixing(AA52,R52,TRUE,_xll.ohTrigger(Trigger,Trigger6M,InterestRatesTrigger))</f>
        <v>2.7800000002651654E-3</v>
      </c>
      <c r="V52" s="97">
        <f>_xll.qlQuoteValue(P52,_xll.ohTrigger(Trigger,Trigger6M,InterestRatesTrigger))</f>
        <v>2.7800000000000004E-3</v>
      </c>
      <c r="W52" s="94" t="b">
        <f t="shared" si="12"/>
        <v>1</v>
      </c>
      <c r="X52" s="124">
        <f t="shared" si="9"/>
        <v>2.651650600482558E-9</v>
      </c>
      <c r="Y52" s="50" t="b">
        <f>ABS(X52/10000)&lt;=ABS('General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obj_0077f#0000</v>
      </c>
      <c r="AB52" s="115"/>
      <c r="AC52" s="115"/>
      <c r="AD52" s="87"/>
      <c r="AH52" s="50" t="str">
        <v>EURAB6E8Y_Quote</v>
      </c>
    </row>
    <row r="53" spans="13:34" x14ac:dyDescent="0.2">
      <c r="M53" s="94" t="s">
        <v>60</v>
      </c>
      <c r="N53" s="94"/>
      <c r="O53" s="94" t="s">
        <v>86</v>
      </c>
      <c r="P53" s="94" t="str">
        <f t="shared" si="10"/>
        <v>EURAB6E10Y_Quote</v>
      </c>
      <c r="Q53" s="170"/>
      <c r="R53" s="106">
        <f t="shared" si="11"/>
        <v>42625</v>
      </c>
      <c r="S53" s="106">
        <f>_xll.qlInterestRateIndexValueDate(AA53,R53)</f>
        <v>42627</v>
      </c>
      <c r="T53" s="106">
        <f>_xll.qlInterestRateIndexMaturity(AA53,S53)</f>
        <v>46279</v>
      </c>
      <c r="U53" s="97">
        <f>_xll.qlIndexFixing(AA53,R53,TRUE,_xll.ohTrigger(Trigger,Trigger6M,InterestRatesTrigger))</f>
        <v>3.7500000001964187E-3</v>
      </c>
      <c r="V53" s="97">
        <f>_xll.qlQuoteValue(P53,_xll.ohTrigger(Trigger,Trigger6M,InterestRatesTrigger))</f>
        <v>3.7499999999999999E-3</v>
      </c>
      <c r="W53" s="94" t="b">
        <f t="shared" si="12"/>
        <v>1</v>
      </c>
      <c r="X53" s="124">
        <f t="shared" si="9"/>
        <v>1.9641883605703292E-9</v>
      </c>
      <c r="Y53" s="50" t="b">
        <f>ABS(X53/10000)&lt;=ABS('General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obj_007a1#0000</v>
      </c>
      <c r="AB53" s="115"/>
      <c r="AC53" s="115"/>
      <c r="AD53" s="87"/>
      <c r="AH53" s="50" t="str">
        <v>EURAB6E9Y_Quote</v>
      </c>
    </row>
    <row r="54" spans="13:34" x14ac:dyDescent="0.2">
      <c r="M54" s="94" t="s">
        <v>60</v>
      </c>
      <c r="N54" s="94"/>
      <c r="O54" s="94" t="s">
        <v>112</v>
      </c>
      <c r="P54" s="94" t="str">
        <f t="shared" si="10"/>
        <v>EURAB6E11Y_Quote</v>
      </c>
      <c r="Q54" s="170"/>
      <c r="R54" s="106">
        <f t="shared" si="11"/>
        <v>42625</v>
      </c>
      <c r="S54" s="106">
        <f>_xll.qlInterestRateIndexValueDate(AA54,R54)</f>
        <v>42627</v>
      </c>
      <c r="T54" s="106">
        <f>_xll.qlInterestRateIndexMaturity(AA54,S54)</f>
        <v>46644</v>
      </c>
      <c r="U54" s="97">
        <f>_xll.qlIndexFixing(AA54,R54,TRUE,_xll.ohTrigger(Trigger,Trigger6M,InterestRatesTrigger))</f>
        <v>4.6170001787426253E-3</v>
      </c>
      <c r="V54" s="97">
        <f>_xll.qlQuoteValue(P54,_xll.ohTrigger(Trigger,Trigger6M,InterestRatesTrigger))</f>
        <v>4.6099999999999995E-3</v>
      </c>
      <c r="W54" s="94" t="b">
        <f t="shared" si="12"/>
        <v>1</v>
      </c>
      <c r="X54" s="124">
        <f t="shared" si="9"/>
        <v>7.0001787426257969E-2</v>
      </c>
      <c r="Y54" s="50" t="b">
        <f>ABS(X54/10000)&lt;=ABS('General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obj_006c5#0000</v>
      </c>
      <c r="AB54" s="115"/>
      <c r="AC54" s="115"/>
      <c r="AD54" s="87"/>
      <c r="AH54" s="50" t="str">
        <v>EURAB6E10Y_Quote</v>
      </c>
    </row>
    <row r="55" spans="13:34" x14ac:dyDescent="0.2">
      <c r="M55" s="94" t="s">
        <v>60</v>
      </c>
      <c r="N55" s="94"/>
      <c r="O55" s="94" t="s">
        <v>87</v>
      </c>
      <c r="P55" s="94" t="str">
        <f t="shared" si="10"/>
        <v>EURAB6E12Y_Quote</v>
      </c>
      <c r="Q55" s="170"/>
      <c r="R55" s="106">
        <f t="shared" si="11"/>
        <v>42625</v>
      </c>
      <c r="S55" s="106">
        <f>_xll.qlInterestRateIndexValueDate(AA55,R55)</f>
        <v>42627</v>
      </c>
      <c r="T55" s="106">
        <f>_xll.qlInterestRateIndexMaturity(AA55,S55)</f>
        <v>47010</v>
      </c>
      <c r="U55" s="97">
        <f>_xll.qlIndexFixing(AA55,R55,TRUE,_xll.ohTrigger(Trigger,Trigger6M,InterestRatesTrigger))</f>
        <v>5.3800000000841048E-3</v>
      </c>
      <c r="V55" s="97">
        <f>_xll.qlQuoteValue(P55,_xll.ohTrigger(Trigger,Trigger6M,InterestRatesTrigger))</f>
        <v>5.3800000000000002E-3</v>
      </c>
      <c r="W55" s="94" t="b">
        <f t="shared" si="12"/>
        <v>1</v>
      </c>
      <c r="X55" s="124">
        <f t="shared" si="9"/>
        <v>8.4104598285783538E-10</v>
      </c>
      <c r="Y55" s="50" t="b">
        <f>ABS(X55/10000)&lt;=ABS('General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obj_0068a#0000</v>
      </c>
      <c r="AB55" s="115"/>
      <c r="AC55" s="115"/>
      <c r="AD55" s="87"/>
      <c r="AH55" s="50" t="str">
        <v>EURAB6E12Y_Quote</v>
      </c>
    </row>
    <row r="56" spans="13:34" x14ac:dyDescent="0.2">
      <c r="M56" s="94" t="s">
        <v>60</v>
      </c>
      <c r="N56" s="94"/>
      <c r="O56" s="94" t="s">
        <v>113</v>
      </c>
      <c r="P56" s="94" t="str">
        <f t="shared" si="10"/>
        <v>EURAB6E13Y_Quote</v>
      </c>
      <c r="Q56" s="170"/>
      <c r="R56" s="106">
        <f t="shared" si="11"/>
        <v>42625</v>
      </c>
      <c r="S56" s="106">
        <f>_xll.qlInterestRateIndexValueDate(AA56,R56)</f>
        <v>42627</v>
      </c>
      <c r="T56" s="106">
        <f>_xll.qlInterestRateIndexMaturity(AA56,S56)</f>
        <v>47375</v>
      </c>
      <c r="U56" s="97">
        <f>_xll.qlIndexFixing(AA56,R56,TRUE,_xll.ohTrigger(Trigger,Trigger6M,InterestRatesTrigger))</f>
        <v>6.0402709335941667E-3</v>
      </c>
      <c r="V56" s="97">
        <f>_xll.qlQuoteValue(P56,_xll.ohTrigger(Trigger,Trigger6M,InterestRatesTrigger))</f>
        <v>6.0299999999999998E-3</v>
      </c>
      <c r="W56" s="94" t="b">
        <f t="shared" si="12"/>
        <v>1</v>
      </c>
      <c r="X56" s="124">
        <f t="shared" si="9"/>
        <v>0.10270933594166975</v>
      </c>
      <c r="Y56" s="50" t="b">
        <f>ABS(X56/10000)&lt;=ABS('General Settings'!$D$31)</f>
        <v>1</v>
      </c>
      <c r="AA56" s="50" t="str">
        <f>_xll.qlSwapIndex(,,O56,SettlementDays,Currency,Calendar,FixedLegTenor,FixedLegBDC,FixedLegDayCounter,Index6M,DiscountingCurve,Permanent,Trigger,ObjectOverwrite)</f>
        <v>obj_006df#0000</v>
      </c>
      <c r="AB56" s="115"/>
      <c r="AC56" s="115"/>
      <c r="AD56" s="87"/>
      <c r="AH56" s="50" t="str">
        <v>EURAB6E15Y_Quote</v>
      </c>
    </row>
    <row r="57" spans="13:34" x14ac:dyDescent="0.2">
      <c r="M57" s="94" t="s">
        <v>60</v>
      </c>
      <c r="N57" s="94"/>
      <c r="O57" s="94" t="s">
        <v>114</v>
      </c>
      <c r="P57" s="94" t="str">
        <f t="shared" si="10"/>
        <v>EURAB6E14Y_Quote</v>
      </c>
      <c r="Q57" s="170"/>
      <c r="R57" s="106">
        <f t="shared" si="11"/>
        <v>42625</v>
      </c>
      <c r="S57" s="106">
        <f>_xll.qlInterestRateIndexValueDate(AA57,R57)</f>
        <v>42627</v>
      </c>
      <c r="T57" s="106">
        <f>_xll.qlInterestRateIndexMaturity(AA57,S57)</f>
        <v>47742</v>
      </c>
      <c r="U57" s="97">
        <f>_xll.qlIndexFixing(AA57,R57,TRUE,_xll.ohTrigger(Trigger,Trigger6M,InterestRatesTrigger))</f>
        <v>6.6106565116719361E-3</v>
      </c>
      <c r="V57" s="97">
        <f>_xll.qlQuoteValue(P57,_xll.ohTrigger(Trigger,Trigger6M,InterestRatesTrigger))</f>
        <v>6.6E-3</v>
      </c>
      <c r="W57" s="94" t="b">
        <f t="shared" si="12"/>
        <v>1</v>
      </c>
      <c r="X57" s="124">
        <f t="shared" si="9"/>
        <v>0.10656511671936104</v>
      </c>
      <c r="Y57" s="50" t="b">
        <f>ABS(X57/10000)&lt;=ABS('General Settings'!$D$31)</f>
        <v>1</v>
      </c>
      <c r="AA57" s="50" t="str">
        <f>_xll.qlSwapIndex(,,O57,SettlementDays,Currency,Calendar,FixedLegTenor,FixedLegBDC,FixedLegDayCounter,Index6M,DiscountingCurve,Permanent,Trigger,ObjectOverwrite)</f>
        <v>obj_006fa#0000</v>
      </c>
      <c r="AB57" s="115"/>
      <c r="AC57" s="115"/>
      <c r="AD57" s="87"/>
      <c r="AH57" s="50" t="str">
        <v>EURAB6E20Y_Quote</v>
      </c>
    </row>
    <row r="58" spans="13:34" x14ac:dyDescent="0.2">
      <c r="M58" s="94" t="s">
        <v>60</v>
      </c>
      <c r="N58" s="94"/>
      <c r="O58" s="94" t="s">
        <v>88</v>
      </c>
      <c r="P58" s="94" t="str">
        <f t="shared" si="10"/>
        <v>EURAB6E15Y_Quote</v>
      </c>
      <c r="Q58" s="170"/>
      <c r="R58" s="106">
        <f t="shared" si="11"/>
        <v>42625</v>
      </c>
      <c r="S58" s="106">
        <f>_xll.qlInterestRateIndexValueDate(AA58,R58)</f>
        <v>42627</v>
      </c>
      <c r="T58" s="106">
        <f>_xll.qlInterestRateIndexMaturity(AA58,S58)</f>
        <v>48106</v>
      </c>
      <c r="U58" s="97">
        <f>_xll.qlIndexFixing(AA58,R58,TRUE,_xll.ohTrigger(Trigger,Trigger6M,InterestRatesTrigger))</f>
        <v>7.0899999995110404E-3</v>
      </c>
      <c r="V58" s="97">
        <f>_xll.qlQuoteValue(P58,_xll.ohTrigger(Trigger,Trigger6M,InterestRatesTrigger))</f>
        <v>7.0900000000000008E-3</v>
      </c>
      <c r="W58" s="94" t="b">
        <f t="shared" si="12"/>
        <v>1</v>
      </c>
      <c r="X58" s="124">
        <f t="shared" si="9"/>
        <v>-4.889604346414167E-9</v>
      </c>
      <c r="Y58" s="50" t="b">
        <f>ABS(X58/10000)&lt;=ABS('General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obj_0060f#0000</v>
      </c>
      <c r="AB58" s="115"/>
      <c r="AC58" s="115"/>
      <c r="AD58" s="87"/>
      <c r="AH58" s="50" t="str">
        <v>EURAB6E25Y_Quote</v>
      </c>
    </row>
    <row r="59" spans="13:34" x14ac:dyDescent="0.2">
      <c r="M59" s="94" t="s">
        <v>60</v>
      </c>
      <c r="N59" s="94"/>
      <c r="O59" s="94" t="s">
        <v>115</v>
      </c>
      <c r="P59" s="94" t="str">
        <f t="shared" si="10"/>
        <v>EURAB6E16Y_Quote</v>
      </c>
      <c r="Q59" s="170"/>
      <c r="R59" s="106">
        <f t="shared" si="11"/>
        <v>42625</v>
      </c>
      <c r="S59" s="106">
        <f>_xll.qlInterestRateIndexValueDate(AA59,R59)</f>
        <v>42627</v>
      </c>
      <c r="T59" s="106">
        <f>_xll.qlInterestRateIndexMaturity(AA59,S59)</f>
        <v>48471</v>
      </c>
      <c r="U59" s="97">
        <f>_xll.qlIndexFixing(AA59,R59,TRUE,_xll.ohTrigger(Trigger,Trigger6M,InterestRatesTrigger))</f>
        <v>7.4921028969406923E-3</v>
      </c>
      <c r="V59" s="97">
        <f>_xll.qlQuoteValue(P59,_xll.ohTrigger(Trigger,Trigger6M,InterestRatesTrigger))</f>
        <v>7.4900000000000001E-3</v>
      </c>
      <c r="W59" s="94" t="b">
        <f t="shared" si="12"/>
        <v>1</v>
      </c>
      <c r="X59" s="124">
        <f t="shared" si="9"/>
        <v>2.1028969406922116E-2</v>
      </c>
      <c r="Y59" s="50" t="b">
        <f>ABS(X59/10000)&lt;=ABS('General Settings'!$D$31)</f>
        <v>1</v>
      </c>
      <c r="AA59" s="50" t="str">
        <f>_xll.qlSwapIndex(,,O59,SettlementDays,Currency,Calendar,FixedLegTenor,FixedLegBDC,FixedLegDayCounter,Index6M,DiscountingCurve,Permanent,Trigger,ObjectOverwrite)</f>
        <v>obj_006d7#0000</v>
      </c>
      <c r="AB59" s="115"/>
      <c r="AC59" s="115"/>
      <c r="AD59" s="87"/>
      <c r="AH59" s="50" t="str">
        <v>EURAB6E30Y_Quote</v>
      </c>
    </row>
    <row r="60" spans="13:34" x14ac:dyDescent="0.2">
      <c r="M60" s="94" t="s">
        <v>60</v>
      </c>
      <c r="N60" s="94"/>
      <c r="O60" s="94" t="s">
        <v>116</v>
      </c>
      <c r="P60" s="94" t="str">
        <f t="shared" si="10"/>
        <v>EURAB6E17Y_Quote</v>
      </c>
      <c r="Q60" s="170"/>
      <c r="R60" s="106">
        <f t="shared" si="11"/>
        <v>42625</v>
      </c>
      <c r="S60" s="106">
        <f>_xll.qlInterestRateIndexValueDate(AA60,R60)</f>
        <v>42627</v>
      </c>
      <c r="T60" s="106">
        <f>_xll.qlInterestRateIndexMaturity(AA60,S60)</f>
        <v>48836</v>
      </c>
      <c r="U60" s="97">
        <f>_xll.qlIndexFixing(AA60,R60,TRUE,_xll.ohTrigger(Trigger,Trigger6M,InterestRatesTrigger))</f>
        <v>7.8216333964402172E-3</v>
      </c>
      <c r="V60" s="97">
        <f>_xll.qlQuoteValue(P60,_xll.ohTrigger(Trigger,Trigger6M,InterestRatesTrigger))</f>
        <v>7.8200000000000006E-3</v>
      </c>
      <c r="W60" s="94" t="b">
        <f t="shared" si="12"/>
        <v>1</v>
      </c>
      <c r="X60" s="124">
        <f t="shared" si="9"/>
        <v>1.6333964402166085E-2</v>
      </c>
      <c r="Y60" s="50" t="b">
        <f>ABS(X60/10000)&lt;=ABS('General Settings'!$D$31)</f>
        <v>1</v>
      </c>
      <c r="AA60" s="50" t="str">
        <f>_xll.qlSwapIndex(,,O60,SettlementDays,Currency,Calendar,FixedLegTenor,FixedLegBDC,FixedLegDayCounter,Index6M,DiscountingCurve,Permanent,Trigger,ObjectOverwrite)</f>
        <v>obj_005f5#0000</v>
      </c>
      <c r="AB60" s="115"/>
      <c r="AC60" s="115"/>
      <c r="AD60" s="87"/>
      <c r="AH60" s="50" t="str">
        <v>EURAB6E35Y_Quote</v>
      </c>
    </row>
    <row r="61" spans="13:34" x14ac:dyDescent="0.2">
      <c r="M61" s="94" t="s">
        <v>60</v>
      </c>
      <c r="N61" s="94"/>
      <c r="O61" s="94" t="s">
        <v>117</v>
      </c>
      <c r="P61" s="94" t="str">
        <f t="shared" si="10"/>
        <v>EURAB6E18Y_Quote</v>
      </c>
      <c r="Q61" s="170"/>
      <c r="R61" s="106">
        <f t="shared" si="11"/>
        <v>42625</v>
      </c>
      <c r="S61" s="106">
        <f>_xll.qlInterestRateIndexValueDate(AA61,R61)</f>
        <v>42627</v>
      </c>
      <c r="T61" s="106">
        <f>_xll.qlInterestRateIndexMaturity(AA61,S61)</f>
        <v>49201</v>
      </c>
      <c r="U61" s="97">
        <f>_xll.qlIndexFixing(AA61,R61,TRUE,_xll.ohTrigger(Trigger,Trigger6M,InterestRatesTrigger))</f>
        <v>8.0884955411684046E-3</v>
      </c>
      <c r="V61" s="97">
        <f>_xll.qlQuoteValue(P61,_xll.ohTrigger(Trigger,Trigger6M,InterestRatesTrigger))</f>
        <v>8.09E-3</v>
      </c>
      <c r="W61" s="94" t="b">
        <f t="shared" si="12"/>
        <v>1</v>
      </c>
      <c r="X61" s="124">
        <f t="shared" si="9"/>
        <v>-1.5044588315953761E-2</v>
      </c>
      <c r="Y61" s="50" t="b">
        <f>ABS(X61/10000)&lt;=ABS('General Settings'!$D$31)</f>
        <v>1</v>
      </c>
      <c r="AA61" s="50" t="str">
        <f>_xll.qlSwapIndex(,,O61,SettlementDays,Currency,Calendar,FixedLegTenor,FixedLegBDC,FixedLegDayCounter,Index6M,DiscountingCurve,Permanent,Trigger,ObjectOverwrite)</f>
        <v>obj_00744#0000</v>
      </c>
      <c r="AB61" s="115"/>
      <c r="AC61" s="115"/>
      <c r="AD61" s="87"/>
      <c r="AH61" s="50" t="str">
        <v>EURAB6E40Y_Quote</v>
      </c>
    </row>
    <row r="62" spans="13:34" x14ac:dyDescent="0.2">
      <c r="M62" s="94" t="s">
        <v>60</v>
      </c>
      <c r="N62" s="94"/>
      <c r="O62" s="94" t="s">
        <v>118</v>
      </c>
      <c r="P62" s="94" t="str">
        <f t="shared" si="10"/>
        <v>EURAB6E19Y_Quote</v>
      </c>
      <c r="Q62" s="170"/>
      <c r="R62" s="106">
        <f t="shared" si="11"/>
        <v>42625</v>
      </c>
      <c r="S62" s="106">
        <f>_xll.qlInterestRateIndexValueDate(AA62,R62)</f>
        <v>42627</v>
      </c>
      <c r="T62" s="106">
        <f>_xll.qlInterestRateIndexMaturity(AA62,S62)</f>
        <v>49566</v>
      </c>
      <c r="U62" s="97">
        <f>_xll.qlIndexFixing(AA62,R62,TRUE,_xll.ohTrigger(Trigger,Trigger6M,InterestRatesTrigger))</f>
        <v>8.3012128627203939E-3</v>
      </c>
      <c r="V62" s="97">
        <f>_xll.qlQuoteValue(P62,_xll.ohTrigger(Trigger,Trigger6M,InterestRatesTrigger))</f>
        <v>8.3000000000000001E-3</v>
      </c>
      <c r="W62" s="94" t="b">
        <f t="shared" si="12"/>
        <v>1</v>
      </c>
      <c r="X62" s="124">
        <f t="shared" si="9"/>
        <v>1.212862720393823E-2</v>
      </c>
      <c r="Y62" s="50" t="b">
        <f>ABS(X62/10000)&lt;=ABS('General Settings'!$D$31)</f>
        <v>1</v>
      </c>
      <c r="AA62" s="50" t="str">
        <f>_xll.qlSwapIndex(,,O62,SettlementDays,Currency,Calendar,FixedLegTenor,FixedLegBDC,FixedLegDayCounter,Index6M,DiscountingCurve,Permanent,Trigger,ObjectOverwrite)</f>
        <v>obj_00729#0000</v>
      </c>
      <c r="AB62" s="115"/>
      <c r="AC62" s="115"/>
      <c r="AD62" s="87"/>
      <c r="AH62" s="50" t="str">
        <v>EUR15F30Y_Quote</v>
      </c>
    </row>
    <row r="63" spans="13:34" x14ac:dyDescent="0.2">
      <c r="M63" s="94" t="s">
        <v>60</v>
      </c>
      <c r="N63" s="94"/>
      <c r="O63" s="94" t="s">
        <v>89</v>
      </c>
      <c r="P63" s="94" t="str">
        <f t="shared" si="10"/>
        <v>EURAB6E20Y_Quote</v>
      </c>
      <c r="Q63" s="170"/>
      <c r="R63" s="106">
        <f t="shared" si="11"/>
        <v>42625</v>
      </c>
      <c r="S63" s="106">
        <f>_xll.qlInterestRateIndexValueDate(AA63,R63)</f>
        <v>42627</v>
      </c>
      <c r="T63" s="106">
        <f>_xll.qlInterestRateIndexMaturity(AA63,S63)</f>
        <v>49933</v>
      </c>
      <c r="U63" s="97">
        <f>_xll.qlIndexFixing(AA63,R63,TRUE,_xll.ohTrigger(Trigger,Trigger6M,InterestRatesTrigger))</f>
        <v>8.4699999999676093E-3</v>
      </c>
      <c r="V63" s="97">
        <f>_xll.qlQuoteValue(P63,_xll.ohTrigger(Trigger,Trigger6M,InterestRatesTrigger))</f>
        <v>8.4700000000000001E-3</v>
      </c>
      <c r="W63" s="94" t="b">
        <f t="shared" si="12"/>
        <v>1</v>
      </c>
      <c r="X63" s="124">
        <f t="shared" si="9"/>
        <v>-3.2390756743438942E-10</v>
      </c>
      <c r="Y63" s="50" t="b">
        <f>ABS(X63/10000)&lt;=ABS('General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obj_00631#0000</v>
      </c>
      <c r="AB63" s="115"/>
      <c r="AC63" s="115"/>
      <c r="AD63" s="87"/>
      <c r="AH63" s="50" t="str">
        <v>EURAB6E50Y_Quote</v>
      </c>
    </row>
    <row r="64" spans="13:34" x14ac:dyDescent="0.2">
      <c r="M64" s="94" t="s">
        <v>60</v>
      </c>
      <c r="N64" s="94"/>
      <c r="O64" s="94" t="s">
        <v>119</v>
      </c>
      <c r="P64" s="94" t="str">
        <f t="shared" si="10"/>
        <v>EURAB6E21Y_Quote</v>
      </c>
      <c r="Q64" s="170"/>
      <c r="R64" s="106">
        <f t="shared" si="11"/>
        <v>42625</v>
      </c>
      <c r="S64" s="106">
        <f>_xll.qlInterestRateIndexValueDate(AA64,R64)</f>
        <v>42627</v>
      </c>
      <c r="T64" s="106">
        <f>_xll.qlInterestRateIndexMaturity(AA64,S64)</f>
        <v>50297</v>
      </c>
      <c r="U64" s="97">
        <f>_xll.qlIndexFixing(AA64,R64,TRUE,_xll.ohTrigger(Trigger,Trigger6M,InterestRatesTrigger))</f>
        <v>8.5985241188672647E-3</v>
      </c>
      <c r="V64" s="97">
        <f>_xll.qlQuoteValue(P64,_xll.ohTrigger(Trigger,Trigger6M,InterestRatesTrigger))</f>
        <v>8.6E-3</v>
      </c>
      <c r="W64" s="94" t="b">
        <f t="shared" si="12"/>
        <v>1</v>
      </c>
      <c r="X64" s="124">
        <f t="shared" si="9"/>
        <v>-1.4758811327352656E-2</v>
      </c>
      <c r="Y64" s="50" t="b">
        <f>ABS(X64/10000)&lt;=ABS('General Settings'!$D$31)</f>
        <v>1</v>
      </c>
      <c r="AA64" s="50" t="str">
        <f>_xll.qlSwapIndex(,,O64,SettlementDays,Currency,Calendar,FixedLegTenor,FixedLegBDC,FixedLegDayCounter,Index6M,DiscountingCurve,Permanent,Trigger,ObjectOverwrite)</f>
        <v>obj_006e2#0000</v>
      </c>
      <c r="AB64" s="115"/>
      <c r="AC64" s="115"/>
      <c r="AD64" s="87"/>
      <c r="AH64" s="50" t="str">
        <v>EUR25F30Y_Quote</v>
      </c>
    </row>
    <row r="65" spans="10:34" x14ac:dyDescent="0.2">
      <c r="M65" s="94" t="s">
        <v>60</v>
      </c>
      <c r="N65" s="94"/>
      <c r="O65" s="94" t="s">
        <v>120</v>
      </c>
      <c r="P65" s="94" t="str">
        <f t="shared" si="10"/>
        <v>EURAB6E22Y_Quote</v>
      </c>
      <c r="Q65" s="170"/>
      <c r="R65" s="106">
        <f t="shared" si="11"/>
        <v>42625</v>
      </c>
      <c r="S65" s="106">
        <f>_xll.qlInterestRateIndexValueDate(AA65,R65)</f>
        <v>42627</v>
      </c>
      <c r="T65" s="106">
        <f>_xll.qlInterestRateIndexMaturity(AA65,S65)</f>
        <v>50662</v>
      </c>
      <c r="U65" s="97">
        <f>_xll.qlIndexFixing(AA65,R65,TRUE,_xll.ohTrigger(Trigger,Trigger6M,InterestRatesTrigger))</f>
        <v>8.6961068727290786E-3</v>
      </c>
      <c r="V65" s="97">
        <f>_xll.qlQuoteValue(P65,_xll.ohTrigger(Trigger,Trigger6M,InterestRatesTrigger))</f>
        <v>8.6999999999999994E-3</v>
      </c>
      <c r="W65" s="94" t="b">
        <f t="shared" si="12"/>
        <v>1</v>
      </c>
      <c r="X65" s="124">
        <f t="shared" si="9"/>
        <v>-3.8931272709208375E-2</v>
      </c>
      <c r="Y65" s="50" t="b">
        <f>ABS(X65/10000)&lt;=ABS('General Settings'!$D$31)</f>
        <v>1</v>
      </c>
      <c r="AA65" s="50" t="str">
        <f>_xll.qlSwapIndex(,,O65,SettlementDays,Currency,Calendar,FixedLegTenor,FixedLegBDC,FixedLegDayCounter,Index6M,DiscountingCurve,Permanent,Trigger,ObjectOverwrite)</f>
        <v>obj_00633#0000</v>
      </c>
      <c r="AB65" s="115"/>
      <c r="AC65" s="115"/>
      <c r="AD65" s="87"/>
      <c r="AH65" s="50" t="str">
        <v>EURAB6E60Y_Quote</v>
      </c>
    </row>
    <row r="66" spans="10:34" x14ac:dyDescent="0.2">
      <c r="M66" s="94" t="s">
        <v>60</v>
      </c>
      <c r="N66" s="94"/>
      <c r="O66" s="94" t="s">
        <v>121</v>
      </c>
      <c r="P66" s="94" t="str">
        <f t="shared" si="10"/>
        <v>EURAB6E23Y_Quote</v>
      </c>
      <c r="Q66" s="170"/>
      <c r="R66" s="106">
        <f t="shared" si="11"/>
        <v>42625</v>
      </c>
      <c r="S66" s="106">
        <f>_xll.qlInterestRateIndexValueDate(AA66,R66)</f>
        <v>42627</v>
      </c>
      <c r="T66" s="106">
        <f>_xll.qlInterestRateIndexMaturity(AA66,S66)</f>
        <v>51027</v>
      </c>
      <c r="U66" s="97">
        <f>_xll.qlIndexFixing(AA66,R66,TRUE,_xll.ohTrigger(Trigger,Trigger6M,InterestRatesTrigger))</f>
        <v>8.7681875012904035E-3</v>
      </c>
      <c r="V66" s="97">
        <f>_xll.qlQuoteValue(P66,_xll.ohTrigger(Trigger,Trigger6M,InterestRatesTrigger))</f>
        <v>8.77E-3</v>
      </c>
      <c r="W66" s="94" t="b">
        <f t="shared" si="12"/>
        <v>1</v>
      </c>
      <c r="X66" s="124">
        <f t="shared" si="9"/>
        <v>-1.81249870959653E-2</v>
      </c>
      <c r="Y66" s="50" t="b">
        <f>ABS(X66/10000)&lt;=ABS('General Settings'!$D$31)</f>
        <v>1</v>
      </c>
      <c r="AA66" s="50" t="str">
        <f>_xll.qlSwapIndex(,,O66,SettlementDays,Currency,Calendar,FixedLegTenor,FixedLegBDC,FixedLegDayCounter,Index6M,DiscountingCurve,Permanent,Trigger,ObjectOverwrite)</f>
        <v>obj_0060e#0000</v>
      </c>
      <c r="AB66" s="115"/>
      <c r="AC66" s="115"/>
      <c r="AD66" s="87"/>
      <c r="AH66" s="50" t="str">
        <v/>
      </c>
    </row>
    <row r="67" spans="10:34" x14ac:dyDescent="0.2">
      <c r="M67" s="94" t="s">
        <v>60</v>
      </c>
      <c r="N67" s="94"/>
      <c r="O67" s="94" t="s">
        <v>122</v>
      </c>
      <c r="P67" s="94" t="str">
        <f t="shared" si="10"/>
        <v>EURAB6E24Y_Quote</v>
      </c>
      <c r="Q67" s="170"/>
      <c r="R67" s="106">
        <f t="shared" si="11"/>
        <v>42625</v>
      </c>
      <c r="S67" s="106">
        <f>_xll.qlInterestRateIndexValueDate(AA67,R67)</f>
        <v>42627</v>
      </c>
      <c r="T67" s="106">
        <f>_xll.qlInterestRateIndexMaturity(AA67,S67)</f>
        <v>51393</v>
      </c>
      <c r="U67" s="97">
        <f>_xll.qlIndexFixing(AA67,R67,TRUE,_xll.ohTrigger(Trigger,Trigger6M,InterestRatesTrigger))</f>
        <v>8.8215557100516668E-3</v>
      </c>
      <c r="V67" s="97">
        <f>_xll.qlQuoteValue(P67,_xll.ohTrigger(Trigger,Trigger6M,InterestRatesTrigger))</f>
        <v>8.8199999999999997E-3</v>
      </c>
      <c r="W67" s="94" t="b">
        <f t="shared" si="12"/>
        <v>1</v>
      </c>
      <c r="X67" s="124">
        <f t="shared" si="9"/>
        <v>1.5557100516670752E-2</v>
      </c>
      <c r="Y67" s="50" t="b">
        <f>ABS(X67/10000)&lt;=ABS('General Settings'!$D$31)</f>
        <v>1</v>
      </c>
      <c r="AA67" s="50" t="str">
        <f>_xll.qlSwapIndex(,,O67,SettlementDays,Currency,Calendar,FixedLegTenor,FixedLegBDC,FixedLegDayCounter,Index6M,DiscountingCurve,Permanent,Trigger,ObjectOverwrite)</f>
        <v>obj_00690#0000</v>
      </c>
      <c r="AB67" s="115"/>
      <c r="AC67" s="115"/>
      <c r="AD67" s="87"/>
      <c r="AH67" s="50" t="str">
        <v/>
      </c>
    </row>
    <row r="68" spans="10:34" x14ac:dyDescent="0.2">
      <c r="M68" s="94" t="s">
        <v>60</v>
      </c>
      <c r="N68" s="94"/>
      <c r="O68" s="94" t="s">
        <v>90</v>
      </c>
      <c r="P68" s="94" t="str">
        <f t="shared" si="10"/>
        <v>EURAB6E25Y_Quote</v>
      </c>
      <c r="Q68" s="170"/>
      <c r="R68" s="106">
        <f t="shared" si="11"/>
        <v>42625</v>
      </c>
      <c r="S68" s="106">
        <f>_xll.qlInterestRateIndexValueDate(AA68,R68)</f>
        <v>42627</v>
      </c>
      <c r="T68" s="106">
        <f>_xll.qlInterestRateIndexMaturity(AA68,S68)</f>
        <v>51760</v>
      </c>
      <c r="U68" s="97">
        <f>_xll.qlIndexFixing(AA68,R68,TRUE,_xll.ohTrigger(Trigger,Trigger6M,InterestRatesTrigger))</f>
        <v>8.8599999999628368E-3</v>
      </c>
      <c r="V68" s="97">
        <f>_xll.qlQuoteValue(P68,_xll.ohTrigger(Trigger,Trigger6M,InterestRatesTrigger))</f>
        <v>8.8599999999999998E-3</v>
      </c>
      <c r="W68" s="94" t="b">
        <f t="shared" si="12"/>
        <v>1</v>
      </c>
      <c r="X68" s="124">
        <f t="shared" si="9"/>
        <v>-3.7162981025851138E-10</v>
      </c>
      <c r="Y68" s="50" t="b">
        <f>ABS(X68/10000)&lt;=ABS('General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obj_00705#0000</v>
      </c>
      <c r="AB68" s="115"/>
      <c r="AC68" s="115"/>
      <c r="AD68" s="87"/>
      <c r="AH68" s="50" t="str">
        <v/>
      </c>
    </row>
    <row r="69" spans="10:34" x14ac:dyDescent="0.2">
      <c r="M69" s="94" t="s">
        <v>60</v>
      </c>
      <c r="N69" s="94"/>
      <c r="O69" s="94" t="s">
        <v>123</v>
      </c>
      <c r="P69" s="94" t="str">
        <f t="shared" si="10"/>
        <v>EURAB6E26Y_Quote</v>
      </c>
      <c r="Q69" s="170"/>
      <c r="R69" s="106">
        <f t="shared" si="11"/>
        <v>42625</v>
      </c>
      <c r="S69" s="106">
        <f>_xll.qlInterestRateIndexValueDate(AA69,R69)</f>
        <v>42627</v>
      </c>
      <c r="T69" s="106">
        <f>_xll.qlInterestRateIndexMaturity(AA69,S69)</f>
        <v>52124</v>
      </c>
      <c r="U69" s="97">
        <f>_xll.qlIndexFixing(AA69,R69,TRUE,_xll.ohTrigger(Trigger,Trigger6M,InterestRatesTrigger))</f>
        <v>8.8889043183230567E-3</v>
      </c>
      <c r="V69" s="97">
        <f>_xll.qlQuoteValue(P69,_xll.ohTrigger(Trigger,Trigger6M,InterestRatesTrigger))</f>
        <v>8.8900000000000003E-3</v>
      </c>
      <c r="W69" s="94" t="b">
        <f t="shared" si="12"/>
        <v>1</v>
      </c>
      <c r="X69" s="124">
        <f t="shared" si="9"/>
        <v>-1.0956816769436273E-2</v>
      </c>
      <c r="Y69" s="50" t="b">
        <f>ABS(X69/10000)&lt;=ABS('General Settings'!$D$31)</f>
        <v>1</v>
      </c>
      <c r="AA69" s="50" t="str">
        <f>_xll.qlSwapIndex(,,O69,SettlementDays,Currency,Calendar,FixedLegTenor,FixedLegBDC,FixedLegDayCounter,Index6M,DiscountingCurve,Permanent,Trigger,ObjectOverwrite)</f>
        <v>obj_0068e#0000</v>
      </c>
      <c r="AB69" s="115"/>
      <c r="AC69" s="115"/>
      <c r="AD69" s="87"/>
      <c r="AH69" s="50" t="str">
        <v/>
      </c>
    </row>
    <row r="70" spans="10:34" x14ac:dyDescent="0.2">
      <c r="M70" s="94" t="s">
        <v>60</v>
      </c>
      <c r="N70" s="94"/>
      <c r="O70" s="94" t="s">
        <v>91</v>
      </c>
      <c r="P70" s="94" t="str">
        <f t="shared" si="10"/>
        <v>EURAB6E27Y_Quote</v>
      </c>
      <c r="Q70" s="170"/>
      <c r="R70" s="106">
        <f t="shared" si="11"/>
        <v>42625</v>
      </c>
      <c r="S70" s="106">
        <f>_xll.qlInterestRateIndexValueDate(AA70,R70)</f>
        <v>42627</v>
      </c>
      <c r="T70" s="106">
        <f>_xll.qlInterestRateIndexMaturity(AA70,S70)</f>
        <v>52488</v>
      </c>
      <c r="U70" s="97">
        <f>_xll.qlIndexFixing(AA70,R70,TRUE,_xll.ohTrigger(Trigger,Trigger6M,InterestRatesTrigger))</f>
        <v>8.9099384549208085E-3</v>
      </c>
      <c r="V70" s="97">
        <f>_xll.qlQuoteValue(P70,_xll.ohTrigger(Trigger,Trigger6M,InterestRatesTrigger))</f>
        <v>8.9099999999999995E-3</v>
      </c>
      <c r="W70" s="94" t="b">
        <f t="shared" si="12"/>
        <v>1</v>
      </c>
      <c r="X70" s="124">
        <f t="shared" si="9"/>
        <v>-6.1545079190969409E-4</v>
      </c>
      <c r="Y70" s="50" t="b">
        <f>ABS(X70/10000)&lt;=ABS('General Settings'!$D$31)</f>
        <v>1</v>
      </c>
      <c r="AA70" s="50" t="str">
        <f>_xll.qlSwapIndex(,,O70,SettlementDays,Currency,Calendar,FixedLegTenor,FixedLegBDC,FixedLegDayCounter,Index6M,DiscountingCurve,Permanent,Trigger,ObjectOverwrite)</f>
        <v>obj_00601#0000</v>
      </c>
      <c r="AB70" s="115"/>
      <c r="AC70" s="115"/>
      <c r="AD70" s="87"/>
      <c r="AH70" s="50" t="str">
        <v/>
      </c>
    </row>
    <row r="71" spans="10:34" x14ac:dyDescent="0.2">
      <c r="J71" s="62"/>
      <c r="K71" s="62"/>
      <c r="L71" s="62"/>
      <c r="M71" s="94" t="s">
        <v>60</v>
      </c>
      <c r="N71" s="94"/>
      <c r="O71" s="94" t="s">
        <v>124</v>
      </c>
      <c r="P71" s="94" t="str">
        <f t="shared" si="10"/>
        <v>EURAB6E28Y_Quote</v>
      </c>
      <c r="Q71" s="170"/>
      <c r="R71" s="106">
        <f t="shared" si="11"/>
        <v>42625</v>
      </c>
      <c r="S71" s="106">
        <f>_xll.qlInterestRateIndexValueDate(AA71,R71)</f>
        <v>42627</v>
      </c>
      <c r="T71" s="106">
        <f>_xll.qlInterestRateIndexMaturity(AA71,S71)</f>
        <v>52854</v>
      </c>
      <c r="U71" s="97">
        <f>_xll.qlIndexFixing(AA71,R71,TRUE,_xll.ohTrigger(Trigger,Trigger6M,InterestRatesTrigger))</f>
        <v>8.9242658674185439E-3</v>
      </c>
      <c r="V71" s="97">
        <f>_xll.qlQuoteValue(P71,_xll.ohTrigger(Trigger,Trigger6M,InterestRatesTrigger))</f>
        <v>8.9200000000000008E-3</v>
      </c>
      <c r="W71" s="94" t="b">
        <f t="shared" si="12"/>
        <v>1</v>
      </c>
      <c r="X71" s="124">
        <f t="shared" si="9"/>
        <v>4.2658674185430678E-2</v>
      </c>
      <c r="Y71" s="50" t="b">
        <f>ABS(X71/10000)&lt;=ABS('General Settings'!$D$31)</f>
        <v>1</v>
      </c>
      <c r="AA71" s="50" t="str">
        <f>_xll.qlSwapIndex(,,O71,SettlementDays,Currency,Calendar,FixedLegTenor,FixedLegBDC,FixedLegDayCounter,Index6M,DiscountingCurve,Permanent,Trigger,ObjectOverwrite)</f>
        <v>obj_00629#0000</v>
      </c>
      <c r="AB71" s="115"/>
      <c r="AC71" s="115"/>
      <c r="AD71" s="87"/>
      <c r="AH71" s="50" t="str">
        <v/>
      </c>
    </row>
    <row r="72" spans="10:34" x14ac:dyDescent="0.2">
      <c r="M72" s="94" t="s">
        <v>60</v>
      </c>
      <c r="N72" s="94"/>
      <c r="O72" s="94" t="s">
        <v>125</v>
      </c>
      <c r="P72" s="94" t="str">
        <f t="shared" si="10"/>
        <v>EURAB6E29Y_Quote</v>
      </c>
      <c r="Q72" s="170"/>
      <c r="R72" s="106">
        <f t="shared" si="11"/>
        <v>42625</v>
      </c>
      <c r="S72" s="106">
        <f>_xll.qlInterestRateIndexValueDate(AA72,R72)</f>
        <v>42627</v>
      </c>
      <c r="T72" s="106">
        <f>_xll.qlInterestRateIndexMaturity(AA72,S72)</f>
        <v>53219</v>
      </c>
      <c r="U72" s="97">
        <f>_xll.qlIndexFixing(AA72,R72,TRUE,_xll.ohTrigger(Trigger,Trigger6M,InterestRatesTrigger))</f>
        <v>8.9305595442430649E-3</v>
      </c>
      <c r="V72" s="97">
        <f>_xll.qlQuoteValue(P72,_xll.ohTrigger(Trigger,Trigger6M,InterestRatesTrigger))</f>
        <v>8.9300000000000004E-3</v>
      </c>
      <c r="W72" s="94" t="b">
        <f t="shared" si="12"/>
        <v>1</v>
      </c>
      <c r="X72" s="124">
        <f t="shared" si="9"/>
        <v>5.5954424306448036E-3</v>
      </c>
      <c r="Y72" s="50" t="b">
        <f>ABS(X72/10000)&lt;=ABS('General Settings'!$D$31)</f>
        <v>1</v>
      </c>
      <c r="AA72" s="50" t="str">
        <f>_xll.qlSwapIndex(,,O72,SettlementDays,Currency,Calendar,FixedLegTenor,FixedLegBDC,FixedLegDayCounter,Index6M,DiscountingCurve,Permanent,Trigger,ObjectOverwrite)</f>
        <v>obj_00704#0000</v>
      </c>
      <c r="AB72" s="115"/>
      <c r="AC72" s="115"/>
      <c r="AD72" s="87"/>
      <c r="AH72" s="50" t="str">
        <v/>
      </c>
    </row>
    <row r="73" spans="10:34" x14ac:dyDescent="0.2">
      <c r="M73" s="94" t="s">
        <v>60</v>
      </c>
      <c r="N73" s="94"/>
      <c r="O73" s="94" t="s">
        <v>92</v>
      </c>
      <c r="P73" s="94" t="str">
        <f t="shared" si="10"/>
        <v>EURAB6E30Y_Quote</v>
      </c>
      <c r="Q73" s="170"/>
      <c r="R73" s="106">
        <f t="shared" si="11"/>
        <v>42625</v>
      </c>
      <c r="S73" s="106">
        <f>_xll.qlInterestRateIndexValueDate(AA73,R73)</f>
        <v>42627</v>
      </c>
      <c r="T73" s="106">
        <f>_xll.qlInterestRateIndexMaturity(AA73,S73)</f>
        <v>53584</v>
      </c>
      <c r="U73" s="97">
        <f>_xll.qlIndexFixing(AA73,R73,TRUE,_xll.ohTrigger(Trigger,Trigger6M,InterestRatesTrigger))</f>
        <v>8.930000000280585E-3</v>
      </c>
      <c r="V73" s="97">
        <f>_xll.qlQuoteValue(P73,_xll.ohTrigger(Trigger,Trigger6M,InterestRatesTrigger))</f>
        <v>8.9300000000000004E-3</v>
      </c>
      <c r="W73" s="94" t="b">
        <f t="shared" si="12"/>
        <v>1</v>
      </c>
      <c r="X73" s="124">
        <f t="shared" si="9"/>
        <v>2.8058458334534464E-9</v>
      </c>
      <c r="Y73" s="50" t="b">
        <f>ABS(X73/10000)&lt;=ABS('General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obj_00634#0000</v>
      </c>
      <c r="AB73" s="115"/>
      <c r="AC73" s="115"/>
      <c r="AD73" s="87"/>
      <c r="AH73" s="50" t="str">
        <v/>
      </c>
    </row>
    <row r="74" spans="10:34" x14ac:dyDescent="0.2">
      <c r="M74" s="94" t="s">
        <v>60</v>
      </c>
      <c r="N74" s="94"/>
      <c r="O74" s="94" t="s">
        <v>93</v>
      </c>
      <c r="P74" s="94" t="str">
        <f t="shared" si="10"/>
        <v>EURAB6E35Y_Quote</v>
      </c>
      <c r="Q74" s="170"/>
      <c r="R74" s="106">
        <f t="shared" si="11"/>
        <v>42625</v>
      </c>
      <c r="S74" s="106">
        <f>_xll.qlInterestRateIndexValueDate(AA74,R74)</f>
        <v>42627</v>
      </c>
      <c r="T74" s="106">
        <f>_xll.qlInterestRateIndexMaturity(AA74,S74)</f>
        <v>55410</v>
      </c>
      <c r="U74" s="97">
        <f>_xll.qlIndexFixing(AA74,R74,TRUE,_xll.ohTrigger(Trigger,Trigger6M,InterestRatesTrigger))</f>
        <v>8.8499999992111087E-3</v>
      </c>
      <c r="V74" s="97">
        <f>_xll.qlQuoteValue(P74,_xll.ohTrigger(Trigger,Trigger6M,InterestRatesTrigger))</f>
        <v>8.8500000000000002E-3</v>
      </c>
      <c r="W74" s="94" t="b">
        <f t="shared" si="12"/>
        <v>1</v>
      </c>
      <c r="X74" s="124">
        <f t="shared" si="9"/>
        <v>-7.8889152155259268E-9</v>
      </c>
      <c r="Y74" s="50" t="b">
        <f>ABS(X74/10000)&lt;=ABS('General Settings'!$D$31)</f>
        <v>1</v>
      </c>
      <c r="AA74" s="50" t="str">
        <f>_xll.qlSwapIndex(,,O74,SettlementDays,Currency,Calendar,FixedLegTenor,FixedLegBDC,FixedLegDayCounter,Index6M,DiscountingCurve,Permanent,Trigger,ObjectOverwrite)</f>
        <v>obj_00665#0000</v>
      </c>
      <c r="AB74" s="115"/>
      <c r="AC74" s="115"/>
      <c r="AD74" s="87"/>
      <c r="AH74" s="50" t="str">
        <v/>
      </c>
    </row>
    <row r="75" spans="10:34" x14ac:dyDescent="0.2">
      <c r="M75" s="94" t="s">
        <v>60</v>
      </c>
      <c r="N75" s="94"/>
      <c r="O75" s="94" t="s">
        <v>94</v>
      </c>
      <c r="P75" s="94" t="str">
        <f t="shared" si="10"/>
        <v>EURAB6E40Y_Quote</v>
      </c>
      <c r="Q75" s="170"/>
      <c r="R75" s="106">
        <f t="shared" si="11"/>
        <v>42625</v>
      </c>
      <c r="S75" s="106">
        <f>_xll.qlInterestRateIndexValueDate(AA75,R75)</f>
        <v>42627</v>
      </c>
      <c r="T75" s="106">
        <f>_xll.qlInterestRateIndexMaturity(AA75,S75)</f>
        <v>57237</v>
      </c>
      <c r="U75" s="97">
        <f>_xll.qlIndexFixing(AA75,R75,TRUE,_xll.ohTrigger(Trigger,Trigger6M,InterestRatesTrigger))</f>
        <v>8.7100000002389971E-3</v>
      </c>
      <c r="V75" s="97">
        <f>_xll.qlQuoteValue(P75,_xll.ohTrigger(Trigger,Trigger6M,InterestRatesTrigger))</f>
        <v>8.7100000000000007E-3</v>
      </c>
      <c r="W75" s="94" t="b">
        <f t="shared" si="12"/>
        <v>1</v>
      </c>
      <c r="X75" s="124">
        <f t="shared" si="9"/>
        <v>2.3899632273227667E-9</v>
      </c>
      <c r="Y75" s="50" t="b">
        <f>ABS(X75/10000)&lt;=ABS('General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obj_006cc#0000</v>
      </c>
      <c r="AB75" s="115"/>
      <c r="AC75" s="115"/>
      <c r="AD75" s="87"/>
      <c r="AH75" s="50" t="str">
        <v/>
      </c>
    </row>
    <row r="76" spans="10:34" x14ac:dyDescent="0.2">
      <c r="M76" s="94" t="s">
        <v>60</v>
      </c>
      <c r="N76" s="94"/>
      <c r="O76" s="94" t="s">
        <v>95</v>
      </c>
      <c r="P76" s="94" t="str">
        <f t="shared" si="10"/>
        <v>EURAB6E50Y_Quote</v>
      </c>
      <c r="Q76" s="170"/>
      <c r="R76" s="106">
        <f t="shared" si="11"/>
        <v>42625</v>
      </c>
      <c r="S76" s="106">
        <f>_xll.qlInterestRateIndexValueDate(AA76,R76)</f>
        <v>42627</v>
      </c>
      <c r="T76" s="106">
        <f>_xll.qlInterestRateIndexMaturity(AA76,S76)</f>
        <v>60889</v>
      </c>
      <c r="U76" s="97">
        <f>_xll.qlIndexFixing(AA76,R76,TRUE,_xll.ohTrigger(Trigger,Trigger6M,InterestRatesTrigger))</f>
        <v>8.1500000000550611E-3</v>
      </c>
      <c r="V76" s="97">
        <f>_xll.qlQuoteValue(P76,_xll.ohTrigger(Trigger,Trigger6M,InterestRatesTrigger))</f>
        <v>8.1499999999999993E-3</v>
      </c>
      <c r="W76" s="94" t="b">
        <f t="shared" si="12"/>
        <v>1</v>
      </c>
      <c r="X76" s="124">
        <f t="shared" si="9"/>
        <v>5.5061857850979834E-10</v>
      </c>
      <c r="Y76" s="50" t="b">
        <f>ABS(X76/10000)&lt;=ABS('General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obj_0076a#0000</v>
      </c>
      <c r="AB76" s="115"/>
      <c r="AC76" s="115"/>
      <c r="AD76" s="87"/>
      <c r="AH76" s="50" t="str">
        <v/>
      </c>
    </row>
    <row r="77" spans="10:34" x14ac:dyDescent="0.2">
      <c r="M77" s="94" t="s">
        <v>60</v>
      </c>
      <c r="N77" s="94"/>
      <c r="O77" s="94" t="s">
        <v>126</v>
      </c>
      <c r="P77" s="94" t="str">
        <f t="shared" si="10"/>
        <v>EURAB6E60Y_Quote</v>
      </c>
      <c r="Q77" s="170"/>
      <c r="R77" s="106">
        <f t="shared" si="11"/>
        <v>42625</v>
      </c>
      <c r="S77" s="106">
        <f>_xll.qlInterestRateIndexValueDate(AA77,R77)</f>
        <v>42627</v>
      </c>
      <c r="T77" s="106">
        <f>_xll.qlInterestRateIndexMaturity(AA77,S77)</f>
        <v>64542</v>
      </c>
      <c r="U77" s="97">
        <f>_xll.qlIndexFixing(AA77,R77,TRUE,_xll.ohTrigger(Trigger,Trigger6M,InterestRatesTrigger))</f>
        <v>7.9000000006763278E-3</v>
      </c>
      <c r="V77" s="97">
        <f>_xll.qlQuoteValue(P77,_xll.ohTrigger(Trigger,Trigger6M,InterestRatesTrigger))</f>
        <v>7.9000000000000008E-3</v>
      </c>
      <c r="W77" s="94" t="b">
        <f t="shared" si="12"/>
        <v>1</v>
      </c>
      <c r="X77" s="124">
        <f t="shared" si="9"/>
        <v>6.7632704991993364E-9</v>
      </c>
      <c r="Y77" s="51" t="b">
        <f>ABS(X77/10000)&lt;=ABS('General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obj_00755#0000</v>
      </c>
      <c r="AB77" s="115"/>
      <c r="AC77" s="115"/>
      <c r="AD77" s="87"/>
      <c r="AH77" s="50" t="str">
        <v/>
      </c>
    </row>
    <row r="78" spans="10:34" x14ac:dyDescent="0.2">
      <c r="M78" s="93" t="s">
        <v>155</v>
      </c>
      <c r="N78" s="93" t="s">
        <v>33</v>
      </c>
      <c r="O78" s="93" t="s">
        <v>33</v>
      </c>
      <c r="P78" s="93" t="str">
        <f t="shared" ref="P78:P141" si="13">Currency&amp;SUBSTITUTE(N78,"Y","F")&amp;O78&amp;QuoteSuffix</f>
        <v>EUR1F1Y_Quote</v>
      </c>
      <c r="Q78" s="168"/>
      <c r="R78" s="105">
        <f>_xll.qlInterestRateIndexFixingDate(AA78,S78)</f>
        <v>42990</v>
      </c>
      <c r="S78" s="105">
        <f>_xll.qlCalendarAdvance(Calendar,SettlementDate,N78,"mf",TRUE,Trigger)</f>
        <v>42992</v>
      </c>
      <c r="T78" s="105">
        <f>_xll.qlInterestRateIndexMaturity(AA78,S78)</f>
        <v>43357</v>
      </c>
      <c r="U78" s="96">
        <f>_xll.qlIndexFixing(AA78,R78,TRUE,_xll.ohTrigger(Trigger,Trigger6M,InterestRatesTrigger))</f>
        <v>-2.1768032178161589E-3</v>
      </c>
      <c r="V78" s="96">
        <f>_xll.qlQuoteValue(P78,_xll.ohTrigger(Trigger,Trigger6M,InterestRatesTrigger))</f>
        <v>-2.16E-3</v>
      </c>
      <c r="W78" s="93" t="b">
        <f t="shared" ref="W78" si="14">NOT(ISERROR(V78))</f>
        <v>1</v>
      </c>
      <c r="X78" s="125">
        <f t="shared" ref="X78" si="15">(U78-V78)*10000</f>
        <v>-0.16803217816158902</v>
      </c>
      <c r="Y78" s="52" t="b">
        <f>ABS(X78/10000)&lt;=ABS('General Settings'!$D$32)</f>
        <v>1</v>
      </c>
      <c r="AA78" s="52" t="str">
        <f>_xll.qlSwapIndex(,,O78,SettlementDays,Currency,Calendar,FixedLegTenor,FixedLegBDC,FixedLegDayCounter,Index6M,DiscountingCurve,Permanent,Trigger,ObjectOverwrite)</f>
        <v>obj_0072a#0000</v>
      </c>
      <c r="AB78" s="52" t="str">
        <f>_xll.qlVanillaSwapFromSwapIndex(,AA78,R78)</f>
        <v>obj_008e4#0000</v>
      </c>
      <c r="AC78" s="115"/>
      <c r="AD78" s="87"/>
      <c r="AH78" s="50" t="str">
        <v/>
      </c>
    </row>
    <row r="79" spans="10:34" x14ac:dyDescent="0.2">
      <c r="M79" s="94" t="s">
        <v>155</v>
      </c>
      <c r="N79" s="94" t="s">
        <v>33</v>
      </c>
      <c r="O79" s="94" t="s">
        <v>78</v>
      </c>
      <c r="P79" s="94" t="str">
        <f t="shared" si="13"/>
        <v>EUR1F2Y_Quote</v>
      </c>
      <c r="Q79" s="170"/>
      <c r="R79" s="106">
        <f>_xll.qlInterestRateIndexFixingDate(AA79,S79)</f>
        <v>42990</v>
      </c>
      <c r="S79" s="106">
        <f>_xll.qlCalendarAdvance(Calendar,SettlementDate,N79,"mf",TRUE,Trigger)</f>
        <v>42992</v>
      </c>
      <c r="T79" s="106">
        <f>_xll.qlInterestRateIndexMaturity(AA79,S79)</f>
        <v>43724</v>
      </c>
      <c r="U79" s="97">
        <f>_xll.qlIndexFixing(AA79,R79,TRUE,_xll.ohTrigger(Trigger,Trigger6M,InterestRatesTrigger))</f>
        <v>-1.884446852554006E-3</v>
      </c>
      <c r="V79" s="97">
        <f>_xll.qlQuoteValue(P79,_xll.ohTrigger(Trigger,Trigger6M,InterestRatesTrigger))</f>
        <v>-1.8799999999999999E-3</v>
      </c>
      <c r="W79" s="94" t="b">
        <f t="shared" ref="W79:W142" si="16">NOT(ISERROR(V79))</f>
        <v>1</v>
      </c>
      <c r="X79" s="124">
        <f>(U79-V79)*10000</f>
        <v>-4.4468525540060887E-2</v>
      </c>
      <c r="Y79" s="50" t="b">
        <f>ABS(X79/10000)&lt;=ABS('General Settings'!$D$32)</f>
        <v>1</v>
      </c>
      <c r="AA79" s="50" t="str">
        <f>_xll.qlSwapIndex(,,O79,SettlementDays,Currency,Calendar,FixedLegTenor,FixedLegBDC,FixedLegDayCounter,Index6M,DiscountingCurve,Permanent,Trigger,ObjectOverwrite)</f>
        <v>obj_00762#0000</v>
      </c>
      <c r="AB79" s="50" t="str">
        <f>_xll.qlVanillaSwapFromSwapIndex(,AA79,R79)</f>
        <v>obj_008a6#0000</v>
      </c>
      <c r="AC79" s="115"/>
      <c r="AD79" s="87"/>
      <c r="AH79" s="50" t="str">
        <v/>
      </c>
    </row>
    <row r="80" spans="10:34" x14ac:dyDescent="0.2">
      <c r="M80" s="94" t="s">
        <v>155</v>
      </c>
      <c r="N80" s="94" t="s">
        <v>33</v>
      </c>
      <c r="O80" s="94" t="s">
        <v>79</v>
      </c>
      <c r="P80" s="94" t="str">
        <f t="shared" si="13"/>
        <v>EUR1F3Y_Quote</v>
      </c>
      <c r="Q80" s="170"/>
      <c r="R80" s="106">
        <f>_xll.qlInterestRateIndexFixingDate(AA80,S80)</f>
        <v>42990</v>
      </c>
      <c r="S80" s="106">
        <f>_xll.qlCalendarAdvance(Calendar,SettlementDate,N80,"mf",TRUE,Trigger)</f>
        <v>42992</v>
      </c>
      <c r="T80" s="106">
        <f>_xll.qlInterestRateIndexMaturity(AA80,S80)</f>
        <v>44088</v>
      </c>
      <c r="U80" s="97">
        <f>_xll.qlIndexFixing(AA80,R80,TRUE,_xll.ohTrigger(Trigger,Trigger6M,InterestRatesTrigger))</f>
        <v>-1.4272703831070975E-3</v>
      </c>
      <c r="V80" s="97">
        <f>_xll.qlQuoteValue(P80,_xll.ohTrigger(Trigger,Trigger6M,InterestRatesTrigger))</f>
        <v>-1.4200000000000003E-3</v>
      </c>
      <c r="W80" s="94" t="b">
        <f t="shared" si="16"/>
        <v>1</v>
      </c>
      <c r="X80" s="124">
        <f t="shared" ref="X80:X142" si="17">(U80-V80)*10000</f>
        <v>-7.2703831070972377E-2</v>
      </c>
      <c r="Y80" s="50" t="b">
        <f>ABS(X80/10000)&lt;=ABS('General Settings'!$D$32)</f>
        <v>1</v>
      </c>
      <c r="AA80" s="50" t="str">
        <f>_xll.qlSwapIndex(,,O80,SettlementDays,Currency,Calendar,FixedLegTenor,FixedLegBDC,FixedLegDayCounter,Index6M,DiscountingCurve,Permanent,Trigger,ObjectOverwrite)</f>
        <v>obj_005d7#0000</v>
      </c>
      <c r="AB80" s="50" t="str">
        <f>_xll.qlVanillaSwapFromSwapIndex(,AA80,R80)</f>
        <v>obj_008fd#0000</v>
      </c>
      <c r="AC80" s="115"/>
      <c r="AD80" s="87"/>
      <c r="AH80" s="50" t="str">
        <v/>
      </c>
    </row>
    <row r="81" spans="13:34" x14ac:dyDescent="0.2">
      <c r="M81" s="94" t="s">
        <v>155</v>
      </c>
      <c r="N81" s="94" t="s">
        <v>33</v>
      </c>
      <c r="O81" s="94" t="s">
        <v>80</v>
      </c>
      <c r="P81" s="94" t="str">
        <f t="shared" si="13"/>
        <v>EUR1F4Y_Quote</v>
      </c>
      <c r="Q81" s="170"/>
      <c r="R81" s="106">
        <f>_xll.qlInterestRateIndexFixingDate(AA81,S81)</f>
        <v>42990</v>
      </c>
      <c r="S81" s="106">
        <f>_xll.qlCalendarAdvance(Calendar,SettlementDate,N81,"mf",TRUE,Trigger)</f>
        <v>42992</v>
      </c>
      <c r="T81" s="106">
        <f>_xll.qlInterestRateIndexMaturity(AA81,S81)</f>
        <v>44453</v>
      </c>
      <c r="U81" s="97">
        <f>_xll.qlIndexFixing(AA81,R81,TRUE,_xll.ohTrigger(Trigger,Trigger6M,InterestRatesTrigger))</f>
        <v>-7.4452888458420867E-4</v>
      </c>
      <c r="V81" s="97">
        <f>_xll.qlQuoteValue(P81,_xll.ohTrigger(Trigger,Trigger6M,InterestRatesTrigger))</f>
        <v>-7.3999999999999999E-4</v>
      </c>
      <c r="W81" s="94" t="b">
        <f t="shared" si="16"/>
        <v>1</v>
      </c>
      <c r="X81" s="124">
        <f t="shared" si="17"/>
        <v>-4.528884584208679E-2</v>
      </c>
      <c r="Y81" s="50" t="b">
        <f>ABS(X81/10000)&lt;=ABS('General Settings'!$D$32)</f>
        <v>1</v>
      </c>
      <c r="AA81" s="50" t="str">
        <f>_xll.qlSwapIndex(,,O81,SettlementDays,Currency,Calendar,FixedLegTenor,FixedLegBDC,FixedLegDayCounter,Index6M,DiscountingCurve,Permanent,Trigger,ObjectOverwrite)</f>
        <v>obj_005d3#0000</v>
      </c>
      <c r="AB81" s="50" t="str">
        <f>_xll.qlVanillaSwapFromSwapIndex(,AA81,R81)</f>
        <v>obj_00889#0000</v>
      </c>
      <c r="AC81" s="115"/>
      <c r="AD81" s="87"/>
      <c r="AH81" s="50" t="str">
        <v/>
      </c>
    </row>
    <row r="82" spans="13:34" x14ac:dyDescent="0.2">
      <c r="M82" s="94" t="s">
        <v>155</v>
      </c>
      <c r="N82" s="94" t="s">
        <v>33</v>
      </c>
      <c r="O82" s="94" t="s">
        <v>81</v>
      </c>
      <c r="P82" s="94" t="str">
        <f t="shared" si="13"/>
        <v>EUR1F5Y_Quote</v>
      </c>
      <c r="Q82" s="170"/>
      <c r="R82" s="106">
        <f>_xll.qlInterestRateIndexFixingDate(AA82,S82)</f>
        <v>42990</v>
      </c>
      <c r="S82" s="106">
        <f>_xll.qlCalendarAdvance(Calendar,SettlementDate,N82,"mf",TRUE,Trigger)</f>
        <v>42992</v>
      </c>
      <c r="T82" s="106">
        <f>_xll.qlInterestRateIndexMaturity(AA82,S82)</f>
        <v>44818</v>
      </c>
      <c r="U82" s="97">
        <f>_xll.qlIndexFixing(AA82,R82,TRUE,_xll.ohTrigger(Trigger,Trigger6M,InterestRatesTrigger))</f>
        <v>1.3662999053947752E-4</v>
      </c>
      <c r="V82" s="97">
        <f>_xll.qlQuoteValue(P82,_xll.ohTrigger(Trigger,Trigger6M,InterestRatesTrigger))</f>
        <v>1.4000000000000001E-4</v>
      </c>
      <c r="W82" s="94" t="b">
        <f t="shared" si="16"/>
        <v>1</v>
      </c>
      <c r="X82" s="124">
        <f t="shared" si="17"/>
        <v>-3.3700094605224974E-2</v>
      </c>
      <c r="Y82" s="50" t="b">
        <f>ABS(X82/10000)&lt;=ABS('General Settings'!$D$32)</f>
        <v>1</v>
      </c>
      <c r="AA82" s="50" t="str">
        <f>_xll.qlSwapIndex(,,O82,SettlementDays,Currency,Calendar,FixedLegTenor,FixedLegBDC,FixedLegDayCounter,Index6M,DiscountingCurve,Permanent,Trigger,ObjectOverwrite)</f>
        <v>obj_00693#0000</v>
      </c>
      <c r="AB82" s="50" t="str">
        <f>_xll.qlVanillaSwapFromSwapIndex(,AA82,R82)</f>
        <v>obj_00803#0000</v>
      </c>
      <c r="AC82" s="115"/>
      <c r="AD82" s="87"/>
      <c r="AH82" s="50" t="str">
        <v/>
      </c>
    </row>
    <row r="83" spans="13:34" x14ac:dyDescent="0.2">
      <c r="M83" s="94" t="s">
        <v>155</v>
      </c>
      <c r="N83" s="94" t="s">
        <v>33</v>
      </c>
      <c r="O83" s="94" t="s">
        <v>82</v>
      </c>
      <c r="P83" s="94" t="str">
        <f t="shared" si="13"/>
        <v>EUR1F6Y_Quote</v>
      </c>
      <c r="Q83" s="170"/>
      <c r="R83" s="106">
        <f>_xll.qlInterestRateIndexFixingDate(AA83,S83)</f>
        <v>42990</v>
      </c>
      <c r="S83" s="106">
        <f>_xll.qlCalendarAdvance(Calendar,SettlementDate,N83,"mf",TRUE,Trigger)</f>
        <v>42992</v>
      </c>
      <c r="T83" s="106">
        <f>_xll.qlInterestRateIndexMaturity(AA83,S83)</f>
        <v>45183</v>
      </c>
      <c r="U83" s="97">
        <f>_xll.qlIndexFixing(AA83,R83,TRUE,_xll.ohTrigger(Trigger,Trigger6M,InterestRatesTrigger))</f>
        <v>1.1823164520516234E-3</v>
      </c>
      <c r="V83" s="97">
        <f>_xll.qlQuoteValue(P83,_xll.ohTrigger(Trigger,Trigger6M,InterestRatesTrigger))</f>
        <v>1.1900000000000001E-3</v>
      </c>
      <c r="W83" s="94" t="b">
        <f t="shared" si="16"/>
        <v>1</v>
      </c>
      <c r="X83" s="124">
        <f t="shared" si="17"/>
        <v>-7.6835479483766414E-2</v>
      </c>
      <c r="Y83" s="50" t="b">
        <f>ABS(X83/10000)&lt;=ABS('General Settings'!$D$32)</f>
        <v>1</v>
      </c>
      <c r="AA83" s="50" t="str">
        <f>_xll.qlSwapIndex(,,O83,SettlementDays,Currency,Calendar,FixedLegTenor,FixedLegBDC,FixedLegDayCounter,Index6M,DiscountingCurve,Permanent,Trigger,ObjectOverwrite)</f>
        <v>obj_00661#0000</v>
      </c>
      <c r="AB83" s="50" t="str">
        <f>_xll.qlVanillaSwapFromSwapIndex(,AA83,R83)</f>
        <v>obj_008cb#0000</v>
      </c>
      <c r="AC83" s="115"/>
      <c r="AD83" s="87"/>
      <c r="AH83" s="50" t="str">
        <v/>
      </c>
    </row>
    <row r="84" spans="13:34" x14ac:dyDescent="0.2">
      <c r="M84" s="94" t="s">
        <v>155</v>
      </c>
      <c r="N84" s="94" t="s">
        <v>33</v>
      </c>
      <c r="O84" s="94" t="s">
        <v>83</v>
      </c>
      <c r="P84" s="94" t="str">
        <f t="shared" si="13"/>
        <v>EUR1F7Y_Quote</v>
      </c>
      <c r="Q84" s="170"/>
      <c r="R84" s="106">
        <f>_xll.qlInterestRateIndexFixingDate(AA84,S84)</f>
        <v>42990</v>
      </c>
      <c r="S84" s="106">
        <f>_xll.qlCalendarAdvance(Calendar,SettlementDate,N84,"mf",TRUE,Trigger)</f>
        <v>42992</v>
      </c>
      <c r="T84" s="106">
        <f>_xll.qlInterestRateIndexMaturity(AA84,S84)</f>
        <v>45551</v>
      </c>
      <c r="U84" s="97">
        <f>_xll.qlIndexFixing(AA84,R84,TRUE,_xll.ohTrigger(Trigger,Trigger6M,InterestRatesTrigger))</f>
        <v>2.2920853446504129E-3</v>
      </c>
      <c r="V84" s="97">
        <f>_xll.qlQuoteValue(P84,_xll.ohTrigger(Trigger,Trigger6M,InterestRatesTrigger))</f>
        <v>2.2899999999999999E-3</v>
      </c>
      <c r="W84" s="94" t="b">
        <f t="shared" si="16"/>
        <v>1</v>
      </c>
      <c r="X84" s="124">
        <f t="shared" si="17"/>
        <v>2.0853446504130041E-2</v>
      </c>
      <c r="Y84" s="50" t="b">
        <f>ABS(X84/10000)&lt;=ABS('General Settings'!$D$32)</f>
        <v>1</v>
      </c>
      <c r="AA84" s="50" t="str">
        <f>_xll.qlSwapIndex(,,O84,SettlementDays,Currency,Calendar,FixedLegTenor,FixedLegBDC,FixedLegDayCounter,Index6M,DiscountingCurve,Permanent,Trigger,ObjectOverwrite)</f>
        <v>obj_006b2#0000</v>
      </c>
      <c r="AB84" s="50" t="str">
        <f>_xll.qlVanillaSwapFromSwapIndex(,AA84,R84)</f>
        <v>obj_00851#0000</v>
      </c>
      <c r="AC84" s="115"/>
      <c r="AD84" s="87"/>
      <c r="AH84" s="50" t="str">
        <v/>
      </c>
    </row>
    <row r="85" spans="13:34" x14ac:dyDescent="0.2">
      <c r="M85" s="94" t="s">
        <v>155</v>
      </c>
      <c r="N85" s="94" t="s">
        <v>33</v>
      </c>
      <c r="O85" s="94" t="s">
        <v>84</v>
      </c>
      <c r="P85" s="94" t="str">
        <f t="shared" si="13"/>
        <v>EUR1F8Y_Quote</v>
      </c>
      <c r="Q85" s="170"/>
      <c r="R85" s="106">
        <f>_xll.qlInterestRateIndexFixingDate(AA85,S85)</f>
        <v>42990</v>
      </c>
      <c r="S85" s="106">
        <f>_xll.qlCalendarAdvance(Calendar,SettlementDate,N85,"mf",TRUE,Trigger)</f>
        <v>42992</v>
      </c>
      <c r="T85" s="106">
        <f>_xll.qlInterestRateIndexMaturity(AA85,S85)</f>
        <v>45915</v>
      </c>
      <c r="U85" s="97">
        <f>_xll.qlIndexFixing(AA85,R85,TRUE,_xll.ohTrigger(Trigger,Trigger6M,InterestRatesTrigger))</f>
        <v>3.3832411604819519E-3</v>
      </c>
      <c r="V85" s="97">
        <f>_xll.qlQuoteValue(P85,_xll.ohTrigger(Trigger,Trigger6M,InterestRatesTrigger))</f>
        <v>3.3900000000000002E-3</v>
      </c>
      <c r="W85" s="94" t="b">
        <f t="shared" si="16"/>
        <v>1</v>
      </c>
      <c r="X85" s="124">
        <f t="shared" si="17"/>
        <v>-6.7588395180483318E-2</v>
      </c>
      <c r="Y85" s="50" t="b">
        <f>ABS(X85/10000)&lt;=ABS('General Settings'!$D$32)</f>
        <v>1</v>
      </c>
      <c r="AA85" s="50" t="str">
        <f>_xll.qlSwapIndex(,,O85,SettlementDays,Currency,Calendar,FixedLegTenor,FixedLegBDC,FixedLegDayCounter,Index6M,DiscountingCurve,Permanent,Trigger,ObjectOverwrite)</f>
        <v>obj_005dd#0000</v>
      </c>
      <c r="AB85" s="50" t="str">
        <f>_xll.qlVanillaSwapFromSwapIndex(,AA85,R85)</f>
        <v>obj_008b7#0000</v>
      </c>
      <c r="AC85" s="115"/>
      <c r="AD85" s="87"/>
      <c r="AH85" s="50" t="str">
        <v/>
      </c>
    </row>
    <row r="86" spans="13:34" x14ac:dyDescent="0.2">
      <c r="M86" s="94" t="s">
        <v>155</v>
      </c>
      <c r="N86" s="94" t="s">
        <v>33</v>
      </c>
      <c r="O86" s="94" t="s">
        <v>85</v>
      </c>
      <c r="P86" s="94" t="str">
        <f t="shared" si="13"/>
        <v>EUR1F9Y_Quote</v>
      </c>
      <c r="Q86" s="170"/>
      <c r="R86" s="106">
        <f>_xll.qlInterestRateIndexFixingDate(AA86,S86)</f>
        <v>42990</v>
      </c>
      <c r="S86" s="106">
        <f>_xll.qlCalendarAdvance(Calendar,SettlementDate,N86,"mf",TRUE,Trigger)</f>
        <v>42992</v>
      </c>
      <c r="T86" s="106">
        <f>_xll.qlInterestRateIndexMaturity(AA86,S86)</f>
        <v>46279</v>
      </c>
      <c r="U86" s="97">
        <f>_xll.qlIndexFixing(AA86,R86,TRUE,_xll.ohTrigger(Trigger,Trigger6M,InterestRatesTrigger))</f>
        <v>4.3951452162083746E-3</v>
      </c>
      <c r="V86" s="97">
        <f>_xll.qlQuoteValue(P86,_xll.ohTrigger(Trigger,Trigger6M,InterestRatesTrigger))</f>
        <v>4.4000000000000003E-3</v>
      </c>
      <c r="W86" s="94" t="b">
        <f t="shared" si="16"/>
        <v>1</v>
      </c>
      <c r="X86" s="124">
        <f t="shared" si="17"/>
        <v>-4.8547837916256692E-2</v>
      </c>
      <c r="Y86" s="50" t="b">
        <f>ABS(X86/10000)&lt;=ABS('General Settings'!$D$32)</f>
        <v>1</v>
      </c>
      <c r="AA86" s="50" t="str">
        <f>_xll.qlSwapIndex(,,O86,SettlementDays,Currency,Calendar,FixedLegTenor,FixedLegBDC,FixedLegDayCounter,Index6M,DiscountingCurve,Permanent,Trigger,ObjectOverwrite)</f>
        <v>obj_006e9#0000</v>
      </c>
      <c r="AB86" s="50" t="str">
        <f>_xll.qlVanillaSwapFromSwapIndex(,AA86,R86)</f>
        <v>obj_008cc#0000</v>
      </c>
      <c r="AC86" s="115"/>
      <c r="AD86" s="87"/>
      <c r="AH86" s="50" t="str">
        <v/>
      </c>
    </row>
    <row r="87" spans="13:34" x14ac:dyDescent="0.2">
      <c r="M87" s="94" t="s">
        <v>155</v>
      </c>
      <c r="N87" s="94" t="s">
        <v>33</v>
      </c>
      <c r="O87" s="94" t="s">
        <v>86</v>
      </c>
      <c r="P87" s="94" t="str">
        <f t="shared" si="13"/>
        <v>EUR1F10Y_Quote</v>
      </c>
      <c r="Q87" s="170"/>
      <c r="R87" s="106">
        <f>_xll.qlInterestRateIndexFixingDate(AA87,S87)</f>
        <v>42990</v>
      </c>
      <c r="S87" s="106">
        <f>_xll.qlCalendarAdvance(Calendar,SettlementDate,N87,"mf",TRUE,Trigger)</f>
        <v>42992</v>
      </c>
      <c r="T87" s="106">
        <f>_xll.qlInterestRateIndexMaturity(AA87,S87)</f>
        <v>46644</v>
      </c>
      <c r="U87" s="97">
        <f>_xll.qlIndexFixing(AA87,R87,TRUE,_xll.ohTrigger(Trigger,Trigger6M,InterestRatesTrigger))</f>
        <v>5.286171502722127E-3</v>
      </c>
      <c r="V87" s="97">
        <f>_xll.qlQuoteValue(P87,_xll.ohTrigger(Trigger,Trigger6M,InterestRatesTrigger))</f>
        <v>5.28E-3</v>
      </c>
      <c r="W87" s="94" t="b">
        <f t="shared" si="16"/>
        <v>1</v>
      </c>
      <c r="X87" s="124">
        <f t="shared" si="17"/>
        <v>6.1715027221270757E-2</v>
      </c>
      <c r="Y87" s="50" t="b">
        <f>ABS(X87/10000)&lt;=ABS('General Settings'!$D$32)</f>
        <v>1</v>
      </c>
      <c r="AA87" s="50" t="str">
        <f>_xll.qlSwapIndex(,,O87,SettlementDays,Currency,Calendar,FixedLegTenor,FixedLegBDC,FixedLegDayCounter,Index6M,DiscountingCurve,Permanent,Trigger,ObjectOverwrite)</f>
        <v>obj_0068c#0000</v>
      </c>
      <c r="AB87" s="50" t="str">
        <f>_xll.qlVanillaSwapFromSwapIndex(,AA87,R87)</f>
        <v>obj_008ff#0000</v>
      </c>
      <c r="AC87" s="115"/>
      <c r="AD87" s="87"/>
      <c r="AH87" s="50" t="str">
        <v/>
      </c>
    </row>
    <row r="88" spans="13:34" x14ac:dyDescent="0.2">
      <c r="M88" s="94" t="s">
        <v>155</v>
      </c>
      <c r="N88" s="94" t="s">
        <v>33</v>
      </c>
      <c r="O88" s="94" t="s">
        <v>112</v>
      </c>
      <c r="P88" s="94" t="str">
        <f t="shared" si="13"/>
        <v>EUR1F11Y_Quote</v>
      </c>
      <c r="Q88" s="170"/>
      <c r="R88" s="106">
        <f>_xll.qlInterestRateIndexFixingDate(AA88,S88)</f>
        <v>42990</v>
      </c>
      <c r="S88" s="106">
        <f>_xll.qlCalendarAdvance(Calendar,SettlementDate,N88,"mf",TRUE,Trigger)</f>
        <v>42992</v>
      </c>
      <c r="T88" s="106">
        <f>_xll.qlInterestRateIndexMaturity(AA88,S88)</f>
        <v>47010</v>
      </c>
      <c r="U88" s="97">
        <f>_xll.qlIndexFixing(AA88,R88,TRUE,_xll.ohTrigger(Trigger,Trigger6M,InterestRatesTrigger))</f>
        <v>6.0602461729219025E-3</v>
      </c>
      <c r="V88" s="97">
        <f>_xll.qlQuoteValue(P88,_xll.ohTrigger(Trigger,Trigger6M,InterestRatesTrigger))</f>
        <v>6.0599999999999994E-3</v>
      </c>
      <c r="W88" s="94" t="b">
        <f t="shared" si="16"/>
        <v>1</v>
      </c>
      <c r="X88" s="124">
        <f t="shared" si="17"/>
        <v>2.4617292190311224E-3</v>
      </c>
      <c r="Y88" s="50" t="b">
        <f>ABS(X88/10000)&lt;=ABS('General Settings'!$D$32)</f>
        <v>1</v>
      </c>
      <c r="AA88" s="50" t="str">
        <f>_xll.qlSwapIndex(,,O88,SettlementDays,Currency,Calendar,FixedLegTenor,FixedLegBDC,FixedLegDayCounter,Index6M,DiscountingCurve,Permanent,Trigger,ObjectOverwrite)</f>
        <v>obj_00667#0000</v>
      </c>
      <c r="AB88" s="50" t="str">
        <f>_xll.qlVanillaSwapFromSwapIndex(,AA88,R88)</f>
        <v>obj_008b3#0000</v>
      </c>
      <c r="AC88" s="115"/>
      <c r="AD88" s="87"/>
      <c r="AH88" s="50" t="str">
        <v/>
      </c>
    </row>
    <row r="89" spans="13:34" x14ac:dyDescent="0.2">
      <c r="M89" s="94" t="s">
        <v>155</v>
      </c>
      <c r="N89" s="94" t="s">
        <v>33</v>
      </c>
      <c r="O89" s="94" t="s">
        <v>87</v>
      </c>
      <c r="P89" s="94" t="str">
        <f t="shared" si="13"/>
        <v>EUR1F12Y_Quote</v>
      </c>
      <c r="Q89" s="170"/>
      <c r="R89" s="106">
        <f>_xll.qlInterestRateIndexFixingDate(AA89,S89)</f>
        <v>42990</v>
      </c>
      <c r="S89" s="106">
        <f>_xll.qlCalendarAdvance(Calendar,SettlementDate,N89,"mf",TRUE,Trigger)</f>
        <v>42992</v>
      </c>
      <c r="T89" s="106">
        <f>_xll.qlInterestRateIndexMaturity(AA89,S89)</f>
        <v>47375</v>
      </c>
      <c r="U89" s="97">
        <f>_xll.qlIndexFixing(AA89,R89,TRUE,_xll.ohTrigger(Trigger,Trigger6M,InterestRatesTrigger))</f>
        <v>6.7219178979750962E-3</v>
      </c>
      <c r="V89" s="97">
        <f>_xll.qlQuoteValue(P89,_xll.ohTrigger(Trigger,Trigger6M,InterestRatesTrigger))</f>
        <v>6.7100000000000007E-3</v>
      </c>
      <c r="W89" s="94" t="b">
        <f t="shared" si="16"/>
        <v>1</v>
      </c>
      <c r="X89" s="124">
        <f t="shared" si="17"/>
        <v>0.11917897975095501</v>
      </c>
      <c r="Y89" s="50" t="b">
        <f>ABS(X89/10000)&lt;=ABS('General Settings'!$D$32)</f>
        <v>1</v>
      </c>
      <c r="AA89" s="50" t="str">
        <f>_xll.qlSwapIndex(,,O89,SettlementDays,Currency,Calendar,FixedLegTenor,FixedLegBDC,FixedLegDayCounter,Index6M,DiscountingCurve,Permanent,Trigger,ObjectOverwrite)</f>
        <v>obj_006a7#0000</v>
      </c>
      <c r="AB89" s="50" t="str">
        <f>_xll.qlVanillaSwapFromSwapIndex(,AA89,R89)</f>
        <v>obj_0089b#0000</v>
      </c>
      <c r="AC89" s="115"/>
      <c r="AD89" s="87"/>
      <c r="AH89" s="50" t="str">
        <v/>
      </c>
    </row>
    <row r="90" spans="13:34" x14ac:dyDescent="0.2">
      <c r="M90" s="94" t="s">
        <v>155</v>
      </c>
      <c r="N90" s="94" t="s">
        <v>33</v>
      </c>
      <c r="O90" s="94" t="s">
        <v>113</v>
      </c>
      <c r="P90" s="94" t="str">
        <f t="shared" si="13"/>
        <v>EUR1F13Y_Quote</v>
      </c>
      <c r="Q90" s="170"/>
      <c r="R90" s="106">
        <f>_xll.qlInterestRateIndexFixingDate(AA90,S90)</f>
        <v>42990</v>
      </c>
      <c r="S90" s="106">
        <f>_xll.qlCalendarAdvance(Calendar,SettlementDate,N90,"mf",TRUE,Trigger)</f>
        <v>42992</v>
      </c>
      <c r="T90" s="106">
        <f>_xll.qlInterestRateIndexMaturity(AA90,S90)</f>
        <v>47742</v>
      </c>
      <c r="U90" s="97">
        <f>_xll.qlIndexFixing(AA90,R90,TRUE,_xll.ohTrigger(Trigger,Trigger6M,InterestRatesTrigger))</f>
        <v>7.2868926031631562E-3</v>
      </c>
      <c r="V90" s="97">
        <f>_xll.qlQuoteValue(P90,_xll.ohTrigger(Trigger,Trigger6M,InterestRatesTrigger))</f>
        <v>7.28E-3</v>
      </c>
      <c r="W90" s="94" t="b">
        <f t="shared" si="16"/>
        <v>1</v>
      </c>
      <c r="X90" s="124">
        <f t="shared" si="17"/>
        <v>6.8926031631562357E-2</v>
      </c>
      <c r="Y90" s="50" t="b">
        <f>ABS(X90/10000)&lt;=ABS('General Settings'!$D$32)</f>
        <v>1</v>
      </c>
      <c r="AA90" s="50" t="str">
        <f>_xll.qlSwapIndex(,,O90,SettlementDays,Currency,Calendar,FixedLegTenor,FixedLegBDC,FixedLegDayCounter,Index6M,DiscountingCurve,Permanent,Trigger,ObjectOverwrite)</f>
        <v>obj_006d1#0000</v>
      </c>
      <c r="AB90" s="50" t="str">
        <f>_xll.qlVanillaSwapFromSwapIndex(,AA90,R90)</f>
        <v>obj_007fa#0000</v>
      </c>
      <c r="AC90" s="115"/>
      <c r="AD90" s="87"/>
      <c r="AH90" s="50" t="str">
        <v/>
      </c>
    </row>
    <row r="91" spans="13:34" x14ac:dyDescent="0.2">
      <c r="M91" s="94" t="s">
        <v>155</v>
      </c>
      <c r="N91" s="94" t="s">
        <v>33</v>
      </c>
      <c r="O91" s="94" t="s">
        <v>114</v>
      </c>
      <c r="P91" s="94" t="str">
        <f t="shared" si="13"/>
        <v>EUR1F14Y_Quote</v>
      </c>
      <c r="Q91" s="170"/>
      <c r="R91" s="106">
        <f>_xll.qlInterestRateIndexFixingDate(AA91,S91)</f>
        <v>42990</v>
      </c>
      <c r="S91" s="106">
        <f>_xll.qlCalendarAdvance(Calendar,SettlementDate,N91,"mf",TRUE,Trigger)</f>
        <v>42992</v>
      </c>
      <c r="T91" s="106">
        <f>_xll.qlInterestRateIndexMaturity(AA91,S91)</f>
        <v>48106</v>
      </c>
      <c r="U91" s="97">
        <f>_xll.qlIndexFixing(AA91,R91,TRUE,_xll.ohTrigger(Trigger,Trigger6M,InterestRatesTrigger))</f>
        <v>7.7559245841552979E-3</v>
      </c>
      <c r="V91" s="97">
        <f>_xll.qlQuoteValue(P91,_xll.ohTrigger(Trigger,Trigger6M,InterestRatesTrigger))</f>
        <v>7.7600000000000004E-3</v>
      </c>
      <c r="W91" s="94" t="b">
        <f t="shared" si="16"/>
        <v>1</v>
      </c>
      <c r="X91" s="124">
        <f t="shared" si="17"/>
        <v>-4.0754158447025082E-2</v>
      </c>
      <c r="Y91" s="50" t="b">
        <f>ABS(X91/10000)&lt;=ABS('General Settings'!$D$32)</f>
        <v>1</v>
      </c>
      <c r="AA91" s="50" t="str">
        <f>_xll.qlSwapIndex(,,O91,SettlementDays,Currency,Calendar,FixedLegTenor,FixedLegBDC,FixedLegDayCounter,Index6M,DiscountingCurve,Permanent,Trigger,ObjectOverwrite)</f>
        <v>obj_0070d#0000</v>
      </c>
      <c r="AB91" s="50" t="str">
        <f>_xll.qlVanillaSwapFromSwapIndex(,AA91,R91)</f>
        <v>obj_0088a#0000</v>
      </c>
      <c r="AC91" s="115"/>
      <c r="AD91" s="87"/>
      <c r="AH91" s="50" t="str">
        <v/>
      </c>
    </row>
    <row r="92" spans="13:34" x14ac:dyDescent="0.2">
      <c r="M92" s="94" t="s">
        <v>155</v>
      </c>
      <c r="N92" s="94" t="s">
        <v>33</v>
      </c>
      <c r="O92" s="94" t="s">
        <v>88</v>
      </c>
      <c r="P92" s="94" t="str">
        <f t="shared" si="13"/>
        <v>EUR1F15Y_Quote</v>
      </c>
      <c r="Q92" s="170"/>
      <c r="R92" s="106">
        <f>_xll.qlInterestRateIndexFixingDate(AA92,S92)</f>
        <v>42990</v>
      </c>
      <c r="S92" s="106">
        <f>_xll.qlCalendarAdvance(Calendar,SettlementDate,N92,"mf",TRUE,Trigger)</f>
        <v>42992</v>
      </c>
      <c r="T92" s="106">
        <f>_xll.qlInterestRateIndexMaturity(AA92,S92)</f>
        <v>48471</v>
      </c>
      <c r="U92" s="97">
        <f>_xll.qlIndexFixing(AA92,R92,TRUE,_xll.ohTrigger(Trigger,Trigger6M,InterestRatesTrigger))</f>
        <v>8.144248858858269E-3</v>
      </c>
      <c r="V92" s="97">
        <f>_xll.qlQuoteValue(P92,_xll.ohTrigger(Trigger,Trigger6M,InterestRatesTrigger))</f>
        <v>8.1400000000000014E-3</v>
      </c>
      <c r="W92" s="94" t="b">
        <f t="shared" si="16"/>
        <v>1</v>
      </c>
      <c r="X92" s="124">
        <f t="shared" si="17"/>
        <v>4.2488588582675901E-2</v>
      </c>
      <c r="Y92" s="50" t="b">
        <f>ABS(X92/10000)&lt;=ABS('General Settings'!$D$32)</f>
        <v>1</v>
      </c>
      <c r="AA92" s="50" t="str">
        <f>_xll.qlSwapIndex(,,O92,SettlementDays,Currency,Calendar,FixedLegTenor,FixedLegBDC,FixedLegDayCounter,Index6M,DiscountingCurve,Permanent,Trigger,ObjectOverwrite)</f>
        <v>obj_00760#0000</v>
      </c>
      <c r="AB92" s="50" t="str">
        <f>_xll.qlVanillaSwapFromSwapIndex(,AA92,R92)</f>
        <v>obj_008c4#0000</v>
      </c>
      <c r="AC92" s="115"/>
      <c r="AD92" s="87"/>
      <c r="AH92" s="50" t="str">
        <v/>
      </c>
    </row>
    <row r="93" spans="13:34" x14ac:dyDescent="0.2">
      <c r="M93" s="94" t="s">
        <v>155</v>
      </c>
      <c r="N93" s="94" t="s">
        <v>33</v>
      </c>
      <c r="O93" s="94" t="s">
        <v>89</v>
      </c>
      <c r="P93" s="94" t="str">
        <f t="shared" si="13"/>
        <v>EUR1F20Y_Quote</v>
      </c>
      <c r="Q93" s="170"/>
      <c r="R93" s="106">
        <f>_xll.qlInterestRateIndexFixingDate(AA93,S93)</f>
        <v>42990</v>
      </c>
      <c r="S93" s="106">
        <f>_xll.qlCalendarAdvance(Calendar,SettlementDate,N93,"mf",TRUE,Trigger)</f>
        <v>42992</v>
      </c>
      <c r="T93" s="106">
        <f>_xll.qlInterestRateIndexMaturity(AA93,S93)</f>
        <v>50297</v>
      </c>
      <c r="U93" s="97">
        <f>_xll.qlIndexFixing(AA93,R93,TRUE,_xll.ohTrigger(Trigger,Trigger6M,InterestRatesTrigger))</f>
        <v>9.1586357757749669E-3</v>
      </c>
      <c r="V93" s="97">
        <f>_xll.qlQuoteValue(P93,_xll.ohTrigger(Trigger,Trigger6M,InterestRatesTrigger))</f>
        <v>9.1599999999999997E-3</v>
      </c>
      <c r="W93" s="94" t="b">
        <f t="shared" si="16"/>
        <v>1</v>
      </c>
      <c r="X93" s="124">
        <f t="shared" si="17"/>
        <v>-1.3642242250328646E-2</v>
      </c>
      <c r="Y93" s="50" t="b">
        <f>ABS(X93/10000)&lt;=ABS('General Settings'!$D$32)</f>
        <v>1</v>
      </c>
      <c r="AA93" s="50" t="str">
        <f>_xll.qlSwapIndex(,,O93,SettlementDays,Currency,Calendar,FixedLegTenor,FixedLegBDC,FixedLegDayCounter,Index6M,DiscountingCurve,Permanent,Trigger,ObjectOverwrite)</f>
        <v>obj_00619#0000</v>
      </c>
      <c r="AB93" s="50" t="str">
        <f>_xll.qlVanillaSwapFromSwapIndex(,AA93,R93)</f>
        <v>obj_007fb#0000</v>
      </c>
      <c r="AC93" s="115"/>
      <c r="AD93" s="87"/>
      <c r="AH93" s="50" t="str">
        <v/>
      </c>
    </row>
    <row r="94" spans="13:34" x14ac:dyDescent="0.2">
      <c r="M94" s="94" t="s">
        <v>155</v>
      </c>
      <c r="N94" s="94" t="s">
        <v>33</v>
      </c>
      <c r="O94" s="94" t="s">
        <v>90</v>
      </c>
      <c r="P94" s="94" t="str">
        <f t="shared" si="13"/>
        <v>EUR1F25Y_Quote</v>
      </c>
      <c r="Q94" s="170"/>
      <c r="R94" s="106">
        <f>_xll.qlInterestRateIndexFixingDate(AA94,S94)</f>
        <v>42990</v>
      </c>
      <c r="S94" s="106">
        <f>_xll.qlCalendarAdvance(Calendar,SettlementDate,N94,"mf",TRUE,Trigger)</f>
        <v>42992</v>
      </c>
      <c r="T94" s="106">
        <f>_xll.qlInterestRateIndexMaturity(AA94,S94)</f>
        <v>52124</v>
      </c>
      <c r="U94" s="97">
        <f>_xll.qlIndexFixing(AA94,R94,TRUE,_xll.ohTrigger(Trigger,Trigger6M,InterestRatesTrigger))</f>
        <v>9.3611569482095446E-3</v>
      </c>
      <c r="V94" s="97">
        <f>_xll.qlQuoteValue(P94,_xll.ohTrigger(Trigger,Trigger6M,InterestRatesTrigger))</f>
        <v>9.3600000000000003E-3</v>
      </c>
      <c r="W94" s="94" t="b">
        <f t="shared" si="16"/>
        <v>1</v>
      </c>
      <c r="X94" s="124">
        <f t="shared" si="17"/>
        <v>1.1569482095442896E-2</v>
      </c>
      <c r="Y94" s="50" t="b">
        <f>ABS(X94/10000)&lt;=ABS('General Settings'!$D$32)</f>
        <v>1</v>
      </c>
      <c r="AA94" s="50" t="str">
        <f>_xll.qlSwapIndex(,,O94,SettlementDays,Currency,Calendar,FixedLegTenor,FixedLegBDC,FixedLegDayCounter,Index6M,DiscountingCurve,Permanent,Trigger,ObjectOverwrite)</f>
        <v>obj_0068b#0000</v>
      </c>
      <c r="AB94" s="50" t="str">
        <f>_xll.qlVanillaSwapFromSwapIndex(,AA94,R94)</f>
        <v>obj_00884#0000</v>
      </c>
      <c r="AC94" s="115"/>
      <c r="AD94" s="87"/>
      <c r="AH94" s="50" t="str">
        <v/>
      </c>
    </row>
    <row r="95" spans="13:34" x14ac:dyDescent="0.2">
      <c r="M95" s="158" t="s">
        <v>155</v>
      </c>
      <c r="N95" s="158" t="s">
        <v>33</v>
      </c>
      <c r="O95" s="158" t="s">
        <v>92</v>
      </c>
      <c r="P95" s="158" t="str">
        <f t="shared" si="13"/>
        <v>EUR1F30Y_Quote</v>
      </c>
      <c r="Q95" s="173"/>
      <c r="R95" s="159">
        <f>_xll.qlInterestRateIndexFixingDate(AA95,S95)</f>
        <v>42990</v>
      </c>
      <c r="S95" s="159">
        <f>_xll.qlCalendarAdvance(Calendar,SettlementDate,N95,"mf",TRUE,Trigger)</f>
        <v>42992</v>
      </c>
      <c r="T95" s="159">
        <f>_xll.qlInterestRateIndexMaturity(AA95,S95)</f>
        <v>53951</v>
      </c>
      <c r="U95" s="160">
        <f>_xll.qlIndexFixing(AA95,R95,TRUE,_xll.ohTrigger(Trigger,Trigger6M,InterestRatesTrigger))</f>
        <v>9.3273944663532504E-3</v>
      </c>
      <c r="V95" s="160">
        <f>_xll.qlQuoteValue(P95,_xll.ohTrigger(Trigger,Trigger6M,InterestRatesTrigger))</f>
        <v>9.3299999999999998E-3</v>
      </c>
      <c r="W95" s="158" t="b">
        <f t="shared" si="16"/>
        <v>1</v>
      </c>
      <c r="X95" s="161">
        <f t="shared" si="17"/>
        <v>-2.6055336467493279E-2</v>
      </c>
      <c r="Y95" s="131" t="b">
        <f>ABS(X95/10000)&lt;=ABS('General Settings'!$D$32)</f>
        <v>1</v>
      </c>
      <c r="AA95" s="50" t="str">
        <f>_xll.qlSwapIndex(,,O95,SettlementDays,Currency,Calendar,FixedLegTenor,FixedLegBDC,FixedLegDayCounter,Index6M,DiscountingCurve,Permanent,Trigger,ObjectOverwrite)</f>
        <v>obj_00728#0000</v>
      </c>
      <c r="AB95" s="50" t="str">
        <f>_xll.qlVanillaSwapFromSwapIndex(,AA95,R95)</f>
        <v>obj_007fc#0000</v>
      </c>
      <c r="AC95" s="115"/>
      <c r="AD95" s="87"/>
      <c r="AH95" s="50" t="str">
        <v/>
      </c>
    </row>
    <row r="96" spans="13:34" x14ac:dyDescent="0.2">
      <c r="M96" s="94" t="s">
        <v>155</v>
      </c>
      <c r="N96" s="94" t="s">
        <v>78</v>
      </c>
      <c r="O96" s="94" t="s">
        <v>33</v>
      </c>
      <c r="P96" s="94" t="str">
        <f t="shared" si="13"/>
        <v>EUR2F1Y_Quote</v>
      </c>
      <c r="Q96" s="170"/>
      <c r="R96" s="106">
        <f>_xll.qlInterestRateIndexFixingDate(AA96,S96)</f>
        <v>43355</v>
      </c>
      <c r="S96" s="106">
        <f>_xll.qlCalendarAdvance(Calendar,SettlementDate,N96,"mf",TRUE,Trigger)</f>
        <v>43357</v>
      </c>
      <c r="T96" s="106">
        <f>_xll.qlInterestRateIndexMaturity(AA96,S96)</f>
        <v>43724</v>
      </c>
      <c r="U96" s="97">
        <f>_xll.qlIndexFixing(AA96,R96,TRUE,_xll.ohTrigger(Trigger,Trigger6M,InterestRatesTrigger))</f>
        <v>-1.5949328592530635E-3</v>
      </c>
      <c r="V96" s="97">
        <f>_xll.qlQuoteValue(P96,_xll.ohTrigger(Trigger,Trigger6M,InterestRatesTrigger))</f>
        <v>-1.5900000000000001E-3</v>
      </c>
      <c r="W96" s="94" t="b">
        <f t="shared" si="16"/>
        <v>1</v>
      </c>
      <c r="X96" s="124">
        <f t="shared" si="17"/>
        <v>-4.9328592530634763E-2</v>
      </c>
      <c r="Y96" s="123" t="b">
        <f>ABS(X96/10000)&lt;=ABS('General Settings'!$D$32)</f>
        <v>1</v>
      </c>
      <c r="AA96" s="50" t="str">
        <f>_xll.qlSwapIndex(,,O96,SettlementDays,Currency,Calendar,FixedLegTenor,FixedLegBDC,FixedLegDayCounter,Index6M,DiscountingCurve,Permanent,Trigger,ObjectOverwrite)</f>
        <v>obj_00706#0000</v>
      </c>
      <c r="AB96" s="50" t="str">
        <f>_xll.qlVanillaSwapFromSwapIndex(,AA96,R96)</f>
        <v>obj_00885#0000</v>
      </c>
      <c r="AC96" s="115"/>
      <c r="AD96" s="87"/>
      <c r="AH96" s="50" t="str">
        <v/>
      </c>
    </row>
    <row r="97" spans="13:34" x14ac:dyDescent="0.2">
      <c r="M97" s="94" t="s">
        <v>155</v>
      </c>
      <c r="N97" s="94" t="s">
        <v>78</v>
      </c>
      <c r="O97" s="94" t="s">
        <v>78</v>
      </c>
      <c r="P97" s="94" t="str">
        <f t="shared" si="13"/>
        <v>EUR2F2Y_Quote</v>
      </c>
      <c r="Q97" s="170"/>
      <c r="R97" s="106">
        <f>_xll.qlInterestRateIndexFixingDate(AA97,S97)</f>
        <v>43355</v>
      </c>
      <c r="S97" s="106">
        <f>_xll.qlCalendarAdvance(Calendar,SettlementDate,N97,"mf",TRUE,Trigger)</f>
        <v>43357</v>
      </c>
      <c r="T97" s="106">
        <f>_xll.qlInterestRateIndexMaturity(AA97,S97)</f>
        <v>44088</v>
      </c>
      <c r="U97" s="97">
        <f>_xll.qlIndexFixing(AA97,R97,TRUE,_xll.ohTrigger(Trigger,Trigger6M,InterestRatesTrigger))</f>
        <v>-1.0547175868961072E-3</v>
      </c>
      <c r="V97" s="97">
        <f>_xll.qlQuoteValue(P97,_xll.ohTrigger(Trigger,Trigger6M,InterestRatesTrigger))</f>
        <v>-1.0499999999999999E-3</v>
      </c>
      <c r="W97" s="94" t="b">
        <f t="shared" si="16"/>
        <v>1</v>
      </c>
      <c r="X97" s="124">
        <f t="shared" si="17"/>
        <v>-4.7175868961072363E-2</v>
      </c>
      <c r="Y97" s="50" t="b">
        <f>ABS(X97/10000)&lt;=ABS('General Settings'!$D$32)</f>
        <v>1</v>
      </c>
      <c r="AA97" s="50" t="str">
        <f>_xll.qlSwapIndex(,,O97,SettlementDays,Currency,Calendar,FixedLegTenor,FixedLegBDC,FixedLegDayCounter,Index6M,DiscountingCurve,Permanent,Trigger,ObjectOverwrite)</f>
        <v>obj_005f4#0000</v>
      </c>
      <c r="AB97" s="50" t="str">
        <f>_xll.qlVanillaSwapFromSwapIndex(,AA97,R97)</f>
        <v>obj_008fa#0000</v>
      </c>
      <c r="AC97" s="115"/>
      <c r="AD97" s="87"/>
      <c r="AH97" s="50" t="str">
        <v/>
      </c>
    </row>
    <row r="98" spans="13:34" x14ac:dyDescent="0.2">
      <c r="M98" s="94" t="s">
        <v>155</v>
      </c>
      <c r="N98" s="94" t="s">
        <v>78</v>
      </c>
      <c r="O98" s="94" t="s">
        <v>79</v>
      </c>
      <c r="P98" s="94" t="str">
        <f t="shared" si="13"/>
        <v>EUR2F3Y_Quote</v>
      </c>
      <c r="Q98" s="170"/>
      <c r="R98" s="106">
        <f>_xll.qlInterestRateIndexFixingDate(AA98,S98)</f>
        <v>43355</v>
      </c>
      <c r="S98" s="106">
        <f>_xll.qlCalendarAdvance(Calendar,SettlementDate,N98,"mf",TRUE,Trigger)</f>
        <v>43357</v>
      </c>
      <c r="T98" s="106">
        <f>_xll.qlInterestRateIndexMaturity(AA98,S98)</f>
        <v>44453</v>
      </c>
      <c r="U98" s="97">
        <f>_xll.qlIndexFixing(AA98,R98,TRUE,_xll.ohTrigger(Trigger,Trigger6M,InterestRatesTrigger))</f>
        <v>-2.7044747365638207E-4</v>
      </c>
      <c r="V98" s="97">
        <f>_xll.qlQuoteValue(P98,_xll.ohTrigger(Trigger,Trigger6M,InterestRatesTrigger))</f>
        <v>-2.7E-4</v>
      </c>
      <c r="W98" s="94" t="b">
        <f t="shared" si="16"/>
        <v>1</v>
      </c>
      <c r="X98" s="124">
        <f t="shared" si="17"/>
        <v>-4.474736563820649E-3</v>
      </c>
      <c r="Y98" s="50" t="b">
        <f>ABS(X98/10000)&lt;=ABS('General Settings'!$D$32)</f>
        <v>1</v>
      </c>
      <c r="AA98" s="50" t="str">
        <f>_xll.qlSwapIndex(,,O98,SettlementDays,Currency,Calendar,FixedLegTenor,FixedLegBDC,FixedLegDayCounter,Index6M,DiscountingCurve,Permanent,Trigger,ObjectOverwrite)</f>
        <v>obj_00639#0000</v>
      </c>
      <c r="AB98" s="50" t="str">
        <f>_xll.qlVanillaSwapFromSwapIndex(,AA98,R98)</f>
        <v>obj_0087c#0000</v>
      </c>
      <c r="AC98" s="115"/>
      <c r="AD98" s="87"/>
      <c r="AH98" s="50" t="str">
        <v/>
      </c>
    </row>
    <row r="99" spans="13:34" x14ac:dyDescent="0.2">
      <c r="M99" s="94" t="s">
        <v>155</v>
      </c>
      <c r="N99" s="94" t="s">
        <v>78</v>
      </c>
      <c r="O99" s="94" t="s">
        <v>80</v>
      </c>
      <c r="P99" s="94" t="str">
        <f t="shared" si="13"/>
        <v>EUR2F4Y_Quote</v>
      </c>
      <c r="Q99" s="170"/>
      <c r="R99" s="106">
        <f>_xll.qlInterestRateIndexFixingDate(AA99,S99)</f>
        <v>43355</v>
      </c>
      <c r="S99" s="106">
        <f>_xll.qlCalendarAdvance(Calendar,SettlementDate,N99,"mf",TRUE,Trigger)</f>
        <v>43357</v>
      </c>
      <c r="T99" s="106">
        <f>_xll.qlInterestRateIndexMaturity(AA99,S99)</f>
        <v>44818</v>
      </c>
      <c r="U99" s="97">
        <f>_xll.qlIndexFixing(AA99,R99,TRUE,_xll.ohTrigger(Trigger,Trigger6M,InterestRatesTrigger))</f>
        <v>7.1075031134716518E-4</v>
      </c>
      <c r="V99" s="97">
        <f>_xll.qlQuoteValue(P99,_xll.ohTrigger(Trigger,Trigger6M,InterestRatesTrigger))</f>
        <v>7.1000000000000013E-4</v>
      </c>
      <c r="W99" s="94" t="b">
        <f t="shared" si="16"/>
        <v>1</v>
      </c>
      <c r="X99" s="124">
        <f t="shared" si="17"/>
        <v>7.5031134716505455E-3</v>
      </c>
      <c r="Y99" s="50" t="b">
        <f>ABS(X99/10000)&lt;=ABS('General Settings'!$D$32)</f>
        <v>1</v>
      </c>
      <c r="AA99" s="50" t="str">
        <f>_xll.qlSwapIndex(,,O99,SettlementDays,Currency,Calendar,FixedLegTenor,FixedLegBDC,FixedLegDayCounter,Index6M,DiscountingCurve,Permanent,Trigger,ObjectOverwrite)</f>
        <v>obj_00796#0000</v>
      </c>
      <c r="AB99" s="50" t="str">
        <f>_xll.qlVanillaSwapFromSwapIndex(,AA99,R99)</f>
        <v>obj_00813#0000</v>
      </c>
      <c r="AC99" s="115"/>
      <c r="AD99" s="87"/>
      <c r="AH99" s="50" t="str">
        <v/>
      </c>
    </row>
    <row r="100" spans="13:34" x14ac:dyDescent="0.2">
      <c r="M100" s="94" t="s">
        <v>155</v>
      </c>
      <c r="N100" s="94" t="s">
        <v>78</v>
      </c>
      <c r="O100" s="94" t="s">
        <v>81</v>
      </c>
      <c r="P100" s="94" t="str">
        <f t="shared" si="13"/>
        <v>EUR2F5Y_Quote</v>
      </c>
      <c r="Q100" s="170"/>
      <c r="R100" s="106">
        <f>_xll.qlInterestRateIndexFixingDate(AA100,S100)</f>
        <v>43355</v>
      </c>
      <c r="S100" s="106">
        <f>_xll.qlCalendarAdvance(Calendar,SettlementDate,N100,"mf",TRUE,Trigger)</f>
        <v>43357</v>
      </c>
      <c r="T100" s="106">
        <f>_xll.qlInterestRateIndexMaturity(AA100,S100)</f>
        <v>45183</v>
      </c>
      <c r="U100" s="97">
        <f>_xll.qlIndexFixing(AA100,R100,TRUE,_xll.ohTrigger(Trigger,Trigger6M,InterestRatesTrigger))</f>
        <v>1.8495845395529494E-3</v>
      </c>
      <c r="V100" s="97">
        <f>_xll.qlQuoteValue(P100,_xll.ohTrigger(Trigger,Trigger6M,InterestRatesTrigger))</f>
        <v>1.8500000000000001E-3</v>
      </c>
      <c r="W100" s="94" t="b">
        <f t="shared" si="16"/>
        <v>1</v>
      </c>
      <c r="X100" s="124">
        <f t="shared" si="17"/>
        <v>-4.154604470506338E-3</v>
      </c>
      <c r="Y100" s="50" t="b">
        <f>ABS(X100/10000)&lt;=ABS('General Settings'!$D$32)</f>
        <v>1</v>
      </c>
      <c r="AA100" s="50" t="str">
        <f>_xll.qlSwapIndex(,,O100,SettlementDays,Currency,Calendar,FixedLegTenor,FixedLegBDC,FixedLegDayCounter,Index6M,DiscountingCurve,Permanent,Trigger,ObjectOverwrite)</f>
        <v>obj_0074e#0000</v>
      </c>
      <c r="AB100" s="50" t="str">
        <f>_xll.qlVanillaSwapFromSwapIndex(,AA100,R100)</f>
        <v>obj_00843#0000</v>
      </c>
      <c r="AC100" s="115"/>
      <c r="AD100" s="87"/>
      <c r="AH100" s="50" t="str">
        <v/>
      </c>
    </row>
    <row r="101" spans="13:34" x14ac:dyDescent="0.2">
      <c r="M101" s="94" t="s">
        <v>155</v>
      </c>
      <c r="N101" s="94" t="s">
        <v>78</v>
      </c>
      <c r="O101" s="94" t="s">
        <v>82</v>
      </c>
      <c r="P101" s="94" t="str">
        <f t="shared" si="13"/>
        <v>EUR2F6Y_Quote</v>
      </c>
      <c r="Q101" s="170"/>
      <c r="R101" s="106">
        <f>_xll.qlInterestRateIndexFixingDate(AA101,S101)</f>
        <v>43355</v>
      </c>
      <c r="S101" s="106">
        <f>_xll.qlCalendarAdvance(Calendar,SettlementDate,N101,"mf",TRUE,Trigger)</f>
        <v>43357</v>
      </c>
      <c r="T101" s="106">
        <f>_xll.qlInterestRateIndexMaturity(AA101,S101)</f>
        <v>45551</v>
      </c>
      <c r="U101" s="97">
        <f>_xll.qlIndexFixing(AA101,R101,TRUE,_xll.ohTrigger(Trigger,Trigger6M,InterestRatesTrigger))</f>
        <v>3.0322513118264385E-3</v>
      </c>
      <c r="V101" s="97">
        <f>_xll.qlQuoteValue(P101,_xll.ohTrigger(Trigger,Trigger6M,InterestRatesTrigger))</f>
        <v>3.0299999999999997E-3</v>
      </c>
      <c r="W101" s="94" t="b">
        <f t="shared" si="16"/>
        <v>1</v>
      </c>
      <c r="X101" s="124">
        <f t="shared" si="17"/>
        <v>2.2513118264387913E-2</v>
      </c>
      <c r="Y101" s="50" t="b">
        <f>ABS(X101/10000)&lt;=ABS('General Settings'!$D$32)</f>
        <v>1</v>
      </c>
      <c r="AA101" s="50" t="str">
        <f>_xll.qlSwapIndex(,,O101,SettlementDays,Currency,Calendar,FixedLegTenor,FixedLegBDC,FixedLegDayCounter,Index6M,DiscountingCurve,Permanent,Trigger,ObjectOverwrite)</f>
        <v>obj_00771#0000</v>
      </c>
      <c r="AB101" s="50" t="str">
        <f>_xll.qlVanillaSwapFromSwapIndex(,AA101,R101)</f>
        <v>obj_008f3#0000</v>
      </c>
      <c r="AC101" s="115"/>
      <c r="AD101" s="87"/>
      <c r="AH101" s="50" t="str">
        <v/>
      </c>
    </row>
    <row r="102" spans="13:34" x14ac:dyDescent="0.2">
      <c r="M102" s="94" t="s">
        <v>155</v>
      </c>
      <c r="N102" s="94" t="s">
        <v>78</v>
      </c>
      <c r="O102" s="94" t="s">
        <v>83</v>
      </c>
      <c r="P102" s="94" t="str">
        <f t="shared" si="13"/>
        <v>EUR2F7Y_Quote</v>
      </c>
      <c r="Q102" s="170"/>
      <c r="R102" s="106">
        <f>_xll.qlInterestRateIndexFixingDate(AA102,S102)</f>
        <v>43355</v>
      </c>
      <c r="S102" s="106">
        <f>_xll.qlCalendarAdvance(Calendar,SettlementDate,N102,"mf",TRUE,Trigger)</f>
        <v>43357</v>
      </c>
      <c r="T102" s="106">
        <f>_xll.qlInterestRateIndexMaturity(AA102,S102)</f>
        <v>45915</v>
      </c>
      <c r="U102" s="97">
        <f>_xll.qlIndexFixing(AA102,R102,TRUE,_xll.ohTrigger(Trigger,Trigger6M,InterestRatesTrigger))</f>
        <v>4.1748261684006905E-3</v>
      </c>
      <c r="V102" s="97">
        <f>_xll.qlQuoteValue(P102,_xll.ohTrigger(Trigger,Trigger6M,InterestRatesTrigger))</f>
        <v>4.1700000000000001E-3</v>
      </c>
      <c r="W102" s="94" t="b">
        <f t="shared" si="16"/>
        <v>1</v>
      </c>
      <c r="X102" s="124">
        <f t="shared" si="17"/>
        <v>4.8261684006904032E-2</v>
      </c>
      <c r="Y102" s="50" t="b">
        <f>ABS(X102/10000)&lt;=ABS('General Settings'!$D$32)</f>
        <v>1</v>
      </c>
      <c r="AA102" s="50" t="str">
        <f>_xll.qlSwapIndex(,,O102,SettlementDays,Currency,Calendar,FixedLegTenor,FixedLegBDC,FixedLegDayCounter,Index6M,DiscountingCurve,Permanent,Trigger,ObjectOverwrite)</f>
        <v>obj_00604#0000</v>
      </c>
      <c r="AB102" s="50" t="str">
        <f>_xll.qlVanillaSwapFromSwapIndex(,AA102,R102)</f>
        <v>obj_00922#0000</v>
      </c>
      <c r="AC102" s="115"/>
      <c r="AD102" s="87"/>
      <c r="AH102" s="50" t="str">
        <v/>
      </c>
    </row>
    <row r="103" spans="13:34" x14ac:dyDescent="0.2">
      <c r="M103" s="94" t="s">
        <v>155</v>
      </c>
      <c r="N103" s="94" t="s">
        <v>78</v>
      </c>
      <c r="O103" s="94" t="s">
        <v>84</v>
      </c>
      <c r="P103" s="94" t="str">
        <f t="shared" si="13"/>
        <v>EUR2F8Y_Quote</v>
      </c>
      <c r="Q103" s="170"/>
      <c r="R103" s="106">
        <f>_xll.qlInterestRateIndexFixingDate(AA103,S103)</f>
        <v>43355</v>
      </c>
      <c r="S103" s="106">
        <f>_xll.qlCalendarAdvance(Calendar,SettlementDate,N103,"mf",TRUE,Trigger)</f>
        <v>43357</v>
      </c>
      <c r="T103" s="106">
        <f>_xll.qlInterestRateIndexMaturity(AA103,S103)</f>
        <v>46279</v>
      </c>
      <c r="U103" s="97">
        <f>_xll.qlIndexFixing(AA103,R103,TRUE,_xll.ohTrigger(Trigger,Trigger6M,InterestRatesTrigger))</f>
        <v>5.2166899413642956E-3</v>
      </c>
      <c r="V103" s="97">
        <f>_xll.qlQuoteValue(P103,_xll.ohTrigger(Trigger,Trigger6M,InterestRatesTrigger))</f>
        <v>5.2199999999999998E-3</v>
      </c>
      <c r="W103" s="94" t="b">
        <f t="shared" si="16"/>
        <v>1</v>
      </c>
      <c r="X103" s="124">
        <f t="shared" si="17"/>
        <v>-3.310058635704223E-2</v>
      </c>
      <c r="Y103" s="50" t="b">
        <f>ABS(X103/10000)&lt;=ABS('General Settings'!$D$32)</f>
        <v>1</v>
      </c>
      <c r="AA103" s="50" t="str">
        <f>_xll.qlSwapIndex(,,O103,SettlementDays,Currency,Calendar,FixedLegTenor,FixedLegBDC,FixedLegDayCounter,Index6M,DiscountingCurve,Permanent,Trigger,ObjectOverwrite)</f>
        <v>obj_006f0#0000</v>
      </c>
      <c r="AB103" s="50" t="str">
        <f>_xll.qlVanillaSwapFromSwapIndex(,AA103,R103)</f>
        <v>obj_008e0#0000</v>
      </c>
      <c r="AC103" s="115"/>
      <c r="AD103" s="87"/>
      <c r="AH103" s="50" t="str">
        <v/>
      </c>
    </row>
    <row r="104" spans="13:34" x14ac:dyDescent="0.2">
      <c r="M104" s="94" t="s">
        <v>155</v>
      </c>
      <c r="N104" s="94" t="s">
        <v>78</v>
      </c>
      <c r="O104" s="94" t="s">
        <v>85</v>
      </c>
      <c r="P104" s="94" t="str">
        <f t="shared" si="13"/>
        <v>EUR2F9Y_Quote</v>
      </c>
      <c r="Q104" s="170"/>
      <c r="R104" s="106">
        <f>_xll.qlInterestRateIndexFixingDate(AA104,S104)</f>
        <v>43355</v>
      </c>
      <c r="S104" s="106">
        <f>_xll.qlCalendarAdvance(Calendar,SettlementDate,N104,"mf",TRUE,Trigger)</f>
        <v>43357</v>
      </c>
      <c r="T104" s="106">
        <f>_xll.qlInterestRateIndexMaturity(AA104,S104)</f>
        <v>46644</v>
      </c>
      <c r="U104" s="97">
        <f>_xll.qlIndexFixing(AA104,R104,TRUE,_xll.ohTrigger(Trigger,Trigger6M,InterestRatesTrigger))</f>
        <v>6.1185207886531832E-3</v>
      </c>
      <c r="V104" s="97">
        <f>_xll.qlQuoteValue(P104,_xll.ohTrigger(Trigger,Trigger6M,InterestRatesTrigger))</f>
        <v>6.11E-3</v>
      </c>
      <c r="W104" s="94" t="b">
        <f t="shared" si="16"/>
        <v>1</v>
      </c>
      <c r="X104" s="124">
        <f t="shared" si="17"/>
        <v>8.5207886531832658E-2</v>
      </c>
      <c r="Y104" s="50" t="b">
        <f>ABS(X104/10000)&lt;=ABS('General Settings'!$D$32)</f>
        <v>1</v>
      </c>
      <c r="AA104" s="50" t="str">
        <f>_xll.qlSwapIndex(,,O104,SettlementDays,Currency,Calendar,FixedLegTenor,FixedLegBDC,FixedLegDayCounter,Index6M,DiscountingCurve,Permanent,Trigger,ObjectOverwrite)</f>
        <v>obj_00716#0000</v>
      </c>
      <c r="AB104" s="50" t="str">
        <f>_xll.qlVanillaSwapFromSwapIndex(,AA104,R104)</f>
        <v>obj_008c3#0000</v>
      </c>
      <c r="AC104" s="115"/>
      <c r="AD104" s="87"/>
      <c r="AH104" s="50" t="str">
        <v/>
      </c>
    </row>
    <row r="105" spans="13:34" x14ac:dyDescent="0.2">
      <c r="M105" s="94" t="s">
        <v>155</v>
      </c>
      <c r="N105" s="94" t="s">
        <v>78</v>
      </c>
      <c r="O105" s="94" t="s">
        <v>86</v>
      </c>
      <c r="P105" s="94" t="str">
        <f t="shared" si="13"/>
        <v>EUR2F10Y_Quote</v>
      </c>
      <c r="Q105" s="170"/>
      <c r="R105" s="106">
        <f>_xll.qlInterestRateIndexFixingDate(AA105,S105)</f>
        <v>43355</v>
      </c>
      <c r="S105" s="106">
        <f>_xll.qlCalendarAdvance(Calendar,SettlementDate,N105,"mf",TRUE,Trigger)</f>
        <v>43357</v>
      </c>
      <c r="T105" s="106">
        <f>_xll.qlInterestRateIndexMaturity(AA105,S105)</f>
        <v>47010</v>
      </c>
      <c r="U105" s="97">
        <f>_xll.qlIndexFixing(AA105,R105,TRUE,_xll.ohTrigger(Trigger,Trigger6M,InterestRatesTrigger))</f>
        <v>6.8905533443132157E-3</v>
      </c>
      <c r="V105" s="97">
        <f>_xll.qlQuoteValue(P105,_xll.ohTrigger(Trigger,Trigger6M,InterestRatesTrigger))</f>
        <v>6.8900000000000003E-3</v>
      </c>
      <c r="W105" s="94" t="b">
        <f t="shared" si="16"/>
        <v>1</v>
      </c>
      <c r="X105" s="124">
        <f t="shared" si="17"/>
        <v>5.5334431321545086E-3</v>
      </c>
      <c r="Y105" s="50" t="b">
        <f>ABS(X105/10000)&lt;=ABS('General Settings'!$D$32)</f>
        <v>1</v>
      </c>
      <c r="AA105" s="50" t="str">
        <f>_xll.qlSwapIndex(,,O105,SettlementDays,Currency,Calendar,FixedLegTenor,FixedLegBDC,FixedLegDayCounter,Index6M,DiscountingCurve,Permanent,Trigger,ObjectOverwrite)</f>
        <v>obj_0060c#0000</v>
      </c>
      <c r="AB105" s="50" t="str">
        <f>_xll.qlVanillaSwapFromSwapIndex(,AA105,R105)</f>
        <v>obj_008e6#0000</v>
      </c>
      <c r="AC105" s="115"/>
      <c r="AD105" s="87"/>
      <c r="AH105" s="50" t="str">
        <v/>
      </c>
    </row>
    <row r="106" spans="13:34" x14ac:dyDescent="0.2">
      <c r="M106" s="94" t="s">
        <v>155</v>
      </c>
      <c r="N106" s="94" t="s">
        <v>78</v>
      </c>
      <c r="O106" s="94" t="s">
        <v>112</v>
      </c>
      <c r="P106" s="94" t="str">
        <f t="shared" si="13"/>
        <v>EUR2F11Y_Quote</v>
      </c>
      <c r="Q106" s="170"/>
      <c r="R106" s="106">
        <f>_xll.qlInterestRateIndexFixingDate(AA106,S106)</f>
        <v>43355</v>
      </c>
      <c r="S106" s="106">
        <f>_xll.qlCalendarAdvance(Calendar,SettlementDate,N106,"mf",TRUE,Trigger)</f>
        <v>43357</v>
      </c>
      <c r="T106" s="106">
        <f>_xll.qlInterestRateIndexMaturity(AA106,S106)</f>
        <v>47375</v>
      </c>
      <c r="U106" s="97">
        <f>_xll.qlIndexFixing(AA106,R106,TRUE,_xll.ohTrigger(Trigger,Trigger6M,InterestRatesTrigger))</f>
        <v>7.5411474337403264E-3</v>
      </c>
      <c r="V106" s="97">
        <f>_xll.qlQuoteValue(P106,_xll.ohTrigger(Trigger,Trigger6M,InterestRatesTrigger))</f>
        <v>7.5300000000000002E-3</v>
      </c>
      <c r="W106" s="94" t="b">
        <f t="shared" si="16"/>
        <v>1</v>
      </c>
      <c r="X106" s="124">
        <f t="shared" si="17"/>
        <v>0.11147433740326188</v>
      </c>
      <c r="Y106" s="50" t="b">
        <f>ABS(X106/10000)&lt;=ABS('General Settings'!$D$32)</f>
        <v>1</v>
      </c>
      <c r="AA106" s="50" t="str">
        <f>_xll.qlSwapIndex(,,O106,SettlementDays,Currency,Calendar,FixedLegTenor,FixedLegBDC,FixedLegDayCounter,Index6M,DiscountingCurve,Permanent,Trigger,ObjectOverwrite)</f>
        <v>obj_0068d#0000</v>
      </c>
      <c r="AB106" s="50" t="str">
        <f>_xll.qlVanillaSwapFromSwapIndex(,AA106,R106)</f>
        <v>obj_007f0#0000</v>
      </c>
      <c r="AC106" s="115"/>
      <c r="AD106" s="87"/>
      <c r="AH106" s="50" t="str">
        <v/>
      </c>
    </row>
    <row r="107" spans="13:34" x14ac:dyDescent="0.2">
      <c r="M107" s="94" t="s">
        <v>155</v>
      </c>
      <c r="N107" s="94" t="s">
        <v>78</v>
      </c>
      <c r="O107" s="94" t="s">
        <v>87</v>
      </c>
      <c r="P107" s="94" t="str">
        <f t="shared" si="13"/>
        <v>EUR2F12Y_Quote</v>
      </c>
      <c r="Q107" s="170"/>
      <c r="R107" s="106">
        <f>_xll.qlInterestRateIndexFixingDate(AA107,S107)</f>
        <v>43355</v>
      </c>
      <c r="S107" s="106">
        <f>_xll.qlCalendarAdvance(Calendar,SettlementDate,N107,"mf",TRUE,Trigger)</f>
        <v>43357</v>
      </c>
      <c r="T107" s="106">
        <f>_xll.qlInterestRateIndexMaturity(AA107,S107)</f>
        <v>47742</v>
      </c>
      <c r="U107" s="97">
        <f>_xll.qlIndexFixing(AA107,R107,TRUE,_xll.ohTrigger(Trigger,Trigger6M,InterestRatesTrigger))</f>
        <v>8.0891128861419245E-3</v>
      </c>
      <c r="V107" s="97">
        <f>_xll.qlQuoteValue(P107,_xll.ohTrigger(Trigger,Trigger6M,InterestRatesTrigger))</f>
        <v>8.0800000000000004E-3</v>
      </c>
      <c r="W107" s="94" t="b">
        <f t="shared" si="16"/>
        <v>1</v>
      </c>
      <c r="X107" s="124">
        <f t="shared" si="17"/>
        <v>9.1128861419240842E-2</v>
      </c>
      <c r="Y107" s="50" t="b">
        <f>ABS(X107/10000)&lt;=ABS('General Settings'!$D$32)</f>
        <v>1</v>
      </c>
      <c r="AA107" s="50" t="str">
        <f>_xll.qlSwapIndex(,,O107,SettlementDays,Currency,Calendar,FixedLegTenor,FixedLegBDC,FixedLegDayCounter,Index6M,DiscountingCurve,Permanent,Trigger,ObjectOverwrite)</f>
        <v>obj_006c2#0000</v>
      </c>
      <c r="AB107" s="50" t="str">
        <f>_xll.qlVanillaSwapFromSwapIndex(,AA107,R107)</f>
        <v>obj_00896#0000</v>
      </c>
      <c r="AC107" s="115"/>
      <c r="AD107" s="87"/>
      <c r="AH107" s="50" t="str">
        <v/>
      </c>
    </row>
    <row r="108" spans="13:34" x14ac:dyDescent="0.2">
      <c r="M108" s="94" t="s">
        <v>155</v>
      </c>
      <c r="N108" s="94" t="s">
        <v>78</v>
      </c>
      <c r="O108" s="94" t="s">
        <v>113</v>
      </c>
      <c r="P108" s="94" t="str">
        <f t="shared" si="13"/>
        <v>EUR2F13Y_Quote</v>
      </c>
      <c r="Q108" s="170"/>
      <c r="R108" s="106">
        <f>_xll.qlInterestRateIndexFixingDate(AA108,S108)</f>
        <v>43355</v>
      </c>
      <c r="S108" s="106">
        <f>_xll.qlCalendarAdvance(Calendar,SettlementDate,N108,"mf",TRUE,Trigger)</f>
        <v>43357</v>
      </c>
      <c r="T108" s="106">
        <f>_xll.qlInterestRateIndexMaturity(AA108,S108)</f>
        <v>48106</v>
      </c>
      <c r="U108" s="97">
        <f>_xll.qlIndexFixing(AA108,R108,TRUE,_xll.ohTrigger(Trigger,Trigger6M,InterestRatesTrigger))</f>
        <v>8.5373157100618931E-3</v>
      </c>
      <c r="V108" s="97">
        <f>_xll.qlQuoteValue(P108,_xll.ohTrigger(Trigger,Trigger6M,InterestRatesTrigger))</f>
        <v>8.539999999999999E-3</v>
      </c>
      <c r="W108" s="94" t="b">
        <f t="shared" si="16"/>
        <v>1</v>
      </c>
      <c r="X108" s="124">
        <f t="shared" si="17"/>
        <v>-2.6842899381058355E-2</v>
      </c>
      <c r="Y108" s="50" t="b">
        <f>ABS(X108/10000)&lt;=ABS('General Settings'!$D$32)</f>
        <v>1</v>
      </c>
      <c r="AA108" s="50" t="str">
        <f>_xll.qlSwapIndex(,,O108,SettlementDays,Currency,Calendar,FixedLegTenor,FixedLegBDC,FixedLegDayCounter,Index6M,DiscountingCurve,Permanent,Trigger,ObjectOverwrite)</f>
        <v>obj_0077c#0000</v>
      </c>
      <c r="AB108" s="50" t="str">
        <f>_xll.qlVanillaSwapFromSwapIndex(,AA108,R108)</f>
        <v>obj_008bc#0000</v>
      </c>
      <c r="AC108" s="115"/>
      <c r="AD108" s="87"/>
      <c r="AH108" s="50" t="str">
        <v/>
      </c>
    </row>
    <row r="109" spans="13:34" x14ac:dyDescent="0.2">
      <c r="M109" s="94" t="s">
        <v>155</v>
      </c>
      <c r="N109" s="94" t="s">
        <v>78</v>
      </c>
      <c r="O109" s="94" t="s">
        <v>114</v>
      </c>
      <c r="P109" s="94" t="str">
        <f t="shared" si="13"/>
        <v>EUR2F14Y_Quote</v>
      </c>
      <c r="Q109" s="170"/>
      <c r="R109" s="106">
        <f>_xll.qlInterestRateIndexFixingDate(AA109,S109)</f>
        <v>43355</v>
      </c>
      <c r="S109" s="106">
        <f>_xll.qlCalendarAdvance(Calendar,SettlementDate,N109,"mf",TRUE,Trigger)</f>
        <v>43357</v>
      </c>
      <c r="T109" s="106">
        <f>_xll.qlInterestRateIndexMaturity(AA109,S109)</f>
        <v>48471</v>
      </c>
      <c r="U109" s="97">
        <f>_xll.qlIndexFixing(AA109,R109,TRUE,_xll.ohTrigger(Trigger,Trigger6M,InterestRatesTrigger))</f>
        <v>8.9023084748537252E-3</v>
      </c>
      <c r="V109" s="97">
        <f>_xll.qlQuoteValue(P109,_xll.ohTrigger(Trigger,Trigger6M,InterestRatesTrigger))</f>
        <v>8.8999999999999999E-3</v>
      </c>
      <c r="W109" s="94" t="b">
        <f t="shared" si="16"/>
        <v>1</v>
      </c>
      <c r="X109" s="124">
        <f t="shared" si="17"/>
        <v>2.308474853725262E-2</v>
      </c>
      <c r="Y109" s="50" t="b">
        <f>ABS(X109/10000)&lt;=ABS('General Settings'!$D$32)</f>
        <v>1</v>
      </c>
      <c r="AA109" s="50" t="str">
        <f>_xll.qlSwapIndex(,,O109,SettlementDays,Currency,Calendar,FixedLegTenor,FixedLegBDC,FixedLegDayCounter,Index6M,DiscountingCurve,Permanent,Trigger,ObjectOverwrite)</f>
        <v>obj_006f3#0000</v>
      </c>
      <c r="AB109" s="50" t="str">
        <f>_xll.qlVanillaSwapFromSwapIndex(,AA109,R109)</f>
        <v>obj_008c1#0000</v>
      </c>
      <c r="AC109" s="115"/>
      <c r="AD109" s="87"/>
      <c r="AH109" s="50" t="str">
        <v/>
      </c>
    </row>
    <row r="110" spans="13:34" x14ac:dyDescent="0.2">
      <c r="M110" s="94" t="s">
        <v>155</v>
      </c>
      <c r="N110" s="94" t="s">
        <v>78</v>
      </c>
      <c r="O110" s="94" t="s">
        <v>88</v>
      </c>
      <c r="P110" s="94" t="str">
        <f t="shared" si="13"/>
        <v>EUR2F15Y_Quote</v>
      </c>
      <c r="Q110" s="170"/>
      <c r="R110" s="106">
        <f>_xll.qlInterestRateIndexFixingDate(AA110,S110)</f>
        <v>43355</v>
      </c>
      <c r="S110" s="106">
        <f>_xll.qlCalendarAdvance(Calendar,SettlementDate,N110,"mf",TRUE,Trigger)</f>
        <v>43357</v>
      </c>
      <c r="T110" s="106">
        <f>_xll.qlInterestRateIndexMaturity(AA110,S110)</f>
        <v>48836</v>
      </c>
      <c r="U110" s="97">
        <f>_xll.qlIndexFixing(AA110,R110,TRUE,_xll.ohTrigger(Trigger,Trigger6M,InterestRatesTrigger))</f>
        <v>9.1901832162309179E-3</v>
      </c>
      <c r="V110" s="97">
        <f>_xll.qlQuoteValue(P110,_xll.ohTrigger(Trigger,Trigger6M,InterestRatesTrigger))</f>
        <v>9.1900000000000003E-3</v>
      </c>
      <c r="W110" s="94" t="b">
        <f t="shared" si="16"/>
        <v>1</v>
      </c>
      <c r="X110" s="124">
        <f t="shared" si="17"/>
        <v>1.8321623091767381E-3</v>
      </c>
      <c r="Y110" s="50" t="b">
        <f>ABS(X110/10000)&lt;=ABS('General Settings'!$D$32)</f>
        <v>1</v>
      </c>
      <c r="AA110" s="50" t="str">
        <f>_xll.qlSwapIndex(,,O110,SettlementDays,Currency,Calendar,FixedLegTenor,FixedLegBDC,FixedLegDayCounter,Index6M,DiscountingCurve,Permanent,Trigger,ObjectOverwrite)</f>
        <v>obj_006f4#0000</v>
      </c>
      <c r="AB110" s="50" t="str">
        <f>_xll.qlVanillaSwapFromSwapIndex(,AA110,R110)</f>
        <v>obj_00904#0000</v>
      </c>
      <c r="AC110" s="115"/>
      <c r="AD110" s="87"/>
      <c r="AH110" s="50" t="str">
        <v/>
      </c>
    </row>
    <row r="111" spans="13:34" x14ac:dyDescent="0.2">
      <c r="M111" s="94" t="s">
        <v>155</v>
      </c>
      <c r="N111" s="94" t="s">
        <v>78</v>
      </c>
      <c r="O111" s="94" t="s">
        <v>89</v>
      </c>
      <c r="P111" s="94" t="str">
        <f t="shared" si="13"/>
        <v>EUR2F20Y_Quote</v>
      </c>
      <c r="Q111" s="170"/>
      <c r="R111" s="106">
        <f>_xll.qlInterestRateIndexFixingDate(AA111,S111)</f>
        <v>43355</v>
      </c>
      <c r="S111" s="106">
        <f>_xll.qlCalendarAdvance(Calendar,SettlementDate,N111,"mf",TRUE,Trigger)</f>
        <v>43357</v>
      </c>
      <c r="T111" s="106">
        <f>_xll.qlInterestRateIndexMaturity(AA111,S111)</f>
        <v>50662</v>
      </c>
      <c r="U111" s="97">
        <f>_xll.qlIndexFixing(AA111,R111,TRUE,_xll.ohTrigger(Trigger,Trigger6M,InterestRatesTrigger))</f>
        <v>9.8434742834061888E-3</v>
      </c>
      <c r="V111" s="97">
        <f>_xll.qlQuoteValue(P111,_xll.ohTrigger(Trigger,Trigger6M,InterestRatesTrigger))</f>
        <v>9.8499999999999994E-3</v>
      </c>
      <c r="W111" s="94" t="b">
        <f t="shared" si="16"/>
        <v>1</v>
      </c>
      <c r="X111" s="124">
        <f t="shared" si="17"/>
        <v>-6.5257165938106126E-2</v>
      </c>
      <c r="Y111" s="50" t="b">
        <f>ABS(X111/10000)&lt;=ABS('General Settings'!$D$32)</f>
        <v>1</v>
      </c>
      <c r="AA111" s="50" t="str">
        <f>_xll.qlSwapIndex(,,O111,SettlementDays,Currency,Calendar,FixedLegTenor,FixedLegBDC,FixedLegDayCounter,Index6M,DiscountingCurve,Permanent,Trigger,ObjectOverwrite)</f>
        <v>obj_0078f#0000</v>
      </c>
      <c r="AB111" s="50" t="str">
        <f>_xll.qlVanillaSwapFromSwapIndex(,AA111,R111)</f>
        <v>obj_0087e#0000</v>
      </c>
      <c r="AC111" s="115"/>
      <c r="AD111" s="87"/>
      <c r="AH111" s="50" t="str">
        <v/>
      </c>
    </row>
    <row r="112" spans="13:34" x14ac:dyDescent="0.2">
      <c r="M112" s="94" t="s">
        <v>155</v>
      </c>
      <c r="N112" s="94" t="s">
        <v>78</v>
      </c>
      <c r="O112" s="94" t="s">
        <v>90</v>
      </c>
      <c r="P112" s="94" t="str">
        <f t="shared" si="13"/>
        <v>EUR2F25Y_Quote</v>
      </c>
      <c r="Q112" s="170"/>
      <c r="R112" s="106">
        <f>_xll.qlInterestRateIndexFixingDate(AA112,S112)</f>
        <v>43355</v>
      </c>
      <c r="S112" s="106">
        <f>_xll.qlCalendarAdvance(Calendar,SettlementDate,N112,"mf",TRUE,Trigger)</f>
        <v>43357</v>
      </c>
      <c r="T112" s="106">
        <f>_xll.qlInterestRateIndexMaturity(AA112,S112)</f>
        <v>52488</v>
      </c>
      <c r="U112" s="97">
        <f>_xll.qlIndexFixing(AA112,R112,TRUE,_xll.ohTrigger(Trigger,Trigger6M,InterestRatesTrigger))</f>
        <v>9.8706791541812618E-3</v>
      </c>
      <c r="V112" s="97">
        <f>_xll.qlQuoteValue(P112,_xll.ohTrigger(Trigger,Trigger6M,InterestRatesTrigger))</f>
        <v>9.8700000000000003E-3</v>
      </c>
      <c r="W112" s="94" t="b">
        <f t="shared" si="16"/>
        <v>1</v>
      </c>
      <c r="X112" s="124">
        <f t="shared" si="17"/>
        <v>6.7915418126146543E-3</v>
      </c>
      <c r="Y112" s="50" t="b">
        <f>ABS(X112/10000)&lt;=ABS('General Settings'!$D$32)</f>
        <v>1</v>
      </c>
      <c r="AA112" s="50" t="str">
        <f>_xll.qlSwapIndex(,,O112,SettlementDays,Currency,Calendar,FixedLegTenor,FixedLegBDC,FixedLegDayCounter,Index6M,DiscountingCurve,Permanent,Trigger,ObjectOverwrite)</f>
        <v>obj_005ff#0000</v>
      </c>
      <c r="AB112" s="50" t="str">
        <f>_xll.qlVanillaSwapFromSwapIndex(,AA112,R112)</f>
        <v>obj_008b4#0000</v>
      </c>
      <c r="AC112" s="115"/>
      <c r="AD112" s="87"/>
      <c r="AH112" s="50" t="str">
        <v/>
      </c>
    </row>
    <row r="113" spans="13:34" x14ac:dyDescent="0.2">
      <c r="M113" s="94" t="s">
        <v>155</v>
      </c>
      <c r="N113" s="94" t="s">
        <v>78</v>
      </c>
      <c r="O113" s="94" t="s">
        <v>92</v>
      </c>
      <c r="P113" s="94" t="str">
        <f t="shared" si="13"/>
        <v>EUR2F30Y_Quote</v>
      </c>
      <c r="Q113" s="170"/>
      <c r="R113" s="106">
        <f>_xll.qlInterestRateIndexFixingDate(AA113,S113)</f>
        <v>43355</v>
      </c>
      <c r="S113" s="106">
        <f>_xll.qlCalendarAdvance(Calendar,SettlementDate,N113,"mf",TRUE,Trigger)</f>
        <v>43357</v>
      </c>
      <c r="T113" s="106">
        <f>_xll.qlInterestRateIndexMaturity(AA113,S113)</f>
        <v>54315</v>
      </c>
      <c r="U113" s="97">
        <f>_xll.qlIndexFixing(AA113,R113,TRUE,_xll.ohTrigger(Trigger,Trigger6M,InterestRatesTrigger))</f>
        <v>9.7315205959606615E-3</v>
      </c>
      <c r="V113" s="97">
        <f>_xll.qlQuoteValue(P113,_xll.ohTrigger(Trigger,Trigger6M,InterestRatesTrigger))</f>
        <v>9.7299999999999991E-3</v>
      </c>
      <c r="W113" s="94" t="b">
        <f t="shared" si="16"/>
        <v>1</v>
      </c>
      <c r="X113" s="124">
        <f t="shared" si="17"/>
        <v>1.5205959606624103E-2</v>
      </c>
      <c r="Y113" s="131" t="b">
        <f>ABS(X113/10000)&lt;=ABS('General Settings'!$D$32)</f>
        <v>1</v>
      </c>
      <c r="AA113" s="50" t="str">
        <f>_xll.qlSwapIndex(,,O113,SettlementDays,Currency,Calendar,FixedLegTenor,FixedLegBDC,FixedLegDayCounter,Index6M,DiscountingCurve,Permanent,Trigger,ObjectOverwrite)</f>
        <v>obj_006e4#0000</v>
      </c>
      <c r="AB113" s="50" t="str">
        <f>_xll.qlVanillaSwapFromSwapIndex(,AA113,R113)</f>
        <v>obj_00876#0000</v>
      </c>
      <c r="AC113" s="115"/>
      <c r="AD113" s="87"/>
      <c r="AH113" s="50" t="str">
        <v/>
      </c>
    </row>
    <row r="114" spans="13:34" x14ac:dyDescent="0.2">
      <c r="M114" s="162" t="s">
        <v>155</v>
      </c>
      <c r="N114" s="162" t="s">
        <v>79</v>
      </c>
      <c r="O114" s="162" t="s">
        <v>33</v>
      </c>
      <c r="P114" s="162" t="str">
        <f t="shared" si="13"/>
        <v>EUR3F1Y_Quote</v>
      </c>
      <c r="Q114" s="174"/>
      <c r="R114" s="163">
        <f>_xll.qlInterestRateIndexFixingDate(AA114,S114)</f>
        <v>43720</v>
      </c>
      <c r="S114" s="163">
        <f>_xll.qlCalendarAdvance(Calendar,SettlementDate,N114,"mf",TRUE,Trigger)</f>
        <v>43724</v>
      </c>
      <c r="T114" s="163">
        <f>_xll.qlInterestRateIndexMaturity(AA114,S114)</f>
        <v>44090</v>
      </c>
      <c r="U114" s="164">
        <f>_xll.qlIndexFixing(AA114,R114,TRUE,_xll.ohTrigger(Trigger,Trigger6M,InterestRatesTrigger))</f>
        <v>-5.0602428483887633E-4</v>
      </c>
      <c r="V114" s="164">
        <f>_xll.qlQuoteValue(P114,_xll.ohTrigger(Trigger,Trigger6M,InterestRatesTrigger))</f>
        <v>-5.1000000000000004E-4</v>
      </c>
      <c r="W114" s="162" t="b">
        <f t="shared" si="16"/>
        <v>1</v>
      </c>
      <c r="X114" s="165">
        <f t="shared" si="17"/>
        <v>3.9757151611237093E-2</v>
      </c>
      <c r="Y114" s="123" t="b">
        <f>ABS(X114/10000)&lt;=ABS('General Settings'!$D$32)</f>
        <v>1</v>
      </c>
      <c r="AA114" s="50" t="str">
        <f>_xll.qlSwapIndex(,,O114,SettlementDays,Currency,Calendar,FixedLegTenor,FixedLegBDC,FixedLegDayCounter,Index6M,DiscountingCurve,Permanent,Trigger,ObjectOverwrite)</f>
        <v>obj_00694#0000</v>
      </c>
      <c r="AB114" s="50" t="str">
        <f>_xll.qlVanillaSwapFromSwapIndex(,AA114,R114)</f>
        <v>obj_007f9#0000</v>
      </c>
      <c r="AC114" s="115"/>
      <c r="AD114" s="87"/>
      <c r="AH114" s="50" t="str">
        <v/>
      </c>
    </row>
    <row r="115" spans="13:34" x14ac:dyDescent="0.2">
      <c r="M115" s="94" t="s">
        <v>155</v>
      </c>
      <c r="N115" s="94" t="s">
        <v>79</v>
      </c>
      <c r="O115" s="94" t="s">
        <v>78</v>
      </c>
      <c r="P115" s="94" t="str">
        <f t="shared" si="13"/>
        <v>EUR3F2Y_Quote</v>
      </c>
      <c r="Q115" s="170"/>
      <c r="R115" s="106">
        <f>_xll.qlInterestRateIndexFixingDate(AA115,S115)</f>
        <v>43720</v>
      </c>
      <c r="S115" s="106">
        <f>_xll.qlCalendarAdvance(Calendar,SettlementDate,N115,"mf",TRUE,Trigger)</f>
        <v>43724</v>
      </c>
      <c r="T115" s="106">
        <f>_xll.qlInterestRateIndexMaturity(AA115,S115)</f>
        <v>44455</v>
      </c>
      <c r="U115" s="97">
        <f>_xll.qlIndexFixing(AA115,R115,TRUE,_xll.ohTrigger(Trigger,Trigger6M,InterestRatesTrigger))</f>
        <v>4.000038793338649E-4</v>
      </c>
      <c r="V115" s="97">
        <f>_xll.qlQuoteValue(P115,_xll.ohTrigger(Trigger,Trigger6M,InterestRatesTrigger))</f>
        <v>3.8999999999999999E-4</v>
      </c>
      <c r="W115" s="94" t="b">
        <f t="shared" si="16"/>
        <v>1</v>
      </c>
      <c r="X115" s="124">
        <f t="shared" si="17"/>
        <v>0.10003879333864911</v>
      </c>
      <c r="Y115" s="50" t="b">
        <f>ABS(X115/10000)&lt;=ABS('General Settings'!$D$32)</f>
        <v>1</v>
      </c>
      <c r="AA115" s="50" t="str">
        <f>_xll.qlSwapIndex(,,O115,SettlementDays,Currency,Calendar,FixedLegTenor,FixedLegBDC,FixedLegDayCounter,Index6M,DiscountingCurve,Permanent,Trigger,ObjectOverwrite)</f>
        <v>obj_005e3#0000</v>
      </c>
      <c r="AB115" s="50" t="str">
        <f>_xll.qlVanillaSwapFromSwapIndex(,AA115,R115)</f>
        <v>obj_00882#0000</v>
      </c>
      <c r="AC115" s="115"/>
      <c r="AD115" s="87"/>
      <c r="AH115" s="50" t="str">
        <v/>
      </c>
    </row>
    <row r="116" spans="13:34" x14ac:dyDescent="0.2">
      <c r="M116" s="94" t="s">
        <v>155</v>
      </c>
      <c r="N116" s="94" t="s">
        <v>79</v>
      </c>
      <c r="O116" s="94" t="s">
        <v>79</v>
      </c>
      <c r="P116" s="94" t="str">
        <f t="shared" si="13"/>
        <v>EUR3F3Y_Quote</v>
      </c>
      <c r="Q116" s="170"/>
      <c r="R116" s="106">
        <f>_xll.qlInterestRateIndexFixingDate(AA116,S116)</f>
        <v>43720</v>
      </c>
      <c r="S116" s="106">
        <f>_xll.qlCalendarAdvance(Calendar,SettlementDate,N116,"mf",TRUE,Trigger)</f>
        <v>43724</v>
      </c>
      <c r="T116" s="106">
        <f>_xll.qlInterestRateIndexMaturity(AA116,S116)</f>
        <v>44820</v>
      </c>
      <c r="U116" s="97">
        <f>_xll.qlIndexFixing(AA116,R116,TRUE,_xll.ohTrigger(Trigger,Trigger6M,InterestRatesTrigger))</f>
        <v>1.4882097741196337E-3</v>
      </c>
      <c r="V116" s="97">
        <f>_xll.qlQuoteValue(P116,_xll.ohTrigger(Trigger,Trigger6M,InterestRatesTrigger))</f>
        <v>1.48E-3</v>
      </c>
      <c r="W116" s="94" t="b">
        <f t="shared" si="16"/>
        <v>1</v>
      </c>
      <c r="X116" s="124">
        <f t="shared" si="17"/>
        <v>8.2097741196337531E-2</v>
      </c>
      <c r="Y116" s="50" t="b">
        <f>ABS(X116/10000)&lt;=ABS('General Settings'!$D$32)</f>
        <v>1</v>
      </c>
      <c r="AA116" s="50" t="str">
        <f>_xll.qlSwapIndex(,,O116,SettlementDays,Currency,Calendar,FixedLegTenor,FixedLegBDC,FixedLegDayCounter,Index6M,DiscountingCurve,Permanent,Trigger,ObjectOverwrite)</f>
        <v>obj_00793#0000</v>
      </c>
      <c r="AB116" s="50" t="str">
        <f>_xll.qlVanillaSwapFromSwapIndex(,AA116,R116)</f>
        <v>obj_007e8#0000</v>
      </c>
      <c r="AC116" s="115"/>
      <c r="AD116" s="87"/>
      <c r="AH116" s="50" t="str">
        <v/>
      </c>
    </row>
    <row r="117" spans="13:34" x14ac:dyDescent="0.2">
      <c r="M117" s="94" t="s">
        <v>155</v>
      </c>
      <c r="N117" s="94" t="s">
        <v>79</v>
      </c>
      <c r="O117" s="94" t="s">
        <v>80</v>
      </c>
      <c r="P117" s="94" t="str">
        <f t="shared" si="13"/>
        <v>EUR3F4Y_Quote</v>
      </c>
      <c r="Q117" s="170"/>
      <c r="R117" s="106">
        <f>_xll.qlInterestRateIndexFixingDate(AA117,S117)</f>
        <v>43720</v>
      </c>
      <c r="S117" s="106">
        <f>_xll.qlCalendarAdvance(Calendar,SettlementDate,N117,"mf",TRUE,Trigger)</f>
        <v>43724</v>
      </c>
      <c r="T117" s="106">
        <f>_xll.qlInterestRateIndexMaturity(AA117,S117)</f>
        <v>45187</v>
      </c>
      <c r="U117" s="97">
        <f>_xll.qlIndexFixing(AA117,R117,TRUE,_xll.ohTrigger(Trigger,Trigger6M,InterestRatesTrigger))</f>
        <v>2.7275254346257271E-3</v>
      </c>
      <c r="V117" s="97">
        <f>_xll.qlQuoteValue(P117,_xll.ohTrigger(Trigger,Trigger6M,InterestRatesTrigger))</f>
        <v>2.7100000000000002E-3</v>
      </c>
      <c r="W117" s="94" t="b">
        <f t="shared" si="16"/>
        <v>1</v>
      </c>
      <c r="X117" s="124">
        <f t="shared" si="17"/>
        <v>0.17525434625726907</v>
      </c>
      <c r="Y117" s="50" t="b">
        <f>ABS(X117/10000)&lt;=ABS('General Settings'!$D$32)</f>
        <v>1</v>
      </c>
      <c r="AA117" s="50" t="str">
        <f>_xll.qlSwapIndex(,,O117,SettlementDays,Currency,Calendar,FixedLegTenor,FixedLegBDC,FixedLegDayCounter,Index6M,DiscountingCurve,Permanent,Trigger,ObjectOverwrite)</f>
        <v>obj_0064b#0000</v>
      </c>
      <c r="AB117" s="50" t="str">
        <f>_xll.qlVanillaSwapFromSwapIndex(,AA117,R117)</f>
        <v>obj_00817#0000</v>
      </c>
      <c r="AC117" s="115"/>
      <c r="AD117" s="87"/>
      <c r="AH117" s="50" t="str">
        <v/>
      </c>
    </row>
    <row r="118" spans="13:34" x14ac:dyDescent="0.2">
      <c r="M118" s="94" t="s">
        <v>155</v>
      </c>
      <c r="N118" s="94" t="s">
        <v>79</v>
      </c>
      <c r="O118" s="94" t="s">
        <v>81</v>
      </c>
      <c r="P118" s="94" t="str">
        <f t="shared" si="13"/>
        <v>EUR3F5Y_Quote</v>
      </c>
      <c r="Q118" s="170"/>
      <c r="R118" s="106">
        <f>_xll.qlInterestRateIndexFixingDate(AA118,S118)</f>
        <v>43720</v>
      </c>
      <c r="S118" s="106">
        <f>_xll.qlCalendarAdvance(Calendar,SettlementDate,N118,"mf",TRUE,Trigger)</f>
        <v>43724</v>
      </c>
      <c r="T118" s="106">
        <f>_xll.qlInterestRateIndexMaturity(AA118,S118)</f>
        <v>45551</v>
      </c>
      <c r="U118" s="97">
        <f>_xll.qlIndexFixing(AA118,R118,TRUE,_xll.ohTrigger(Trigger,Trigger6M,InterestRatesTrigger))</f>
        <v>3.9615695867480068E-3</v>
      </c>
      <c r="V118" s="97">
        <f>_xll.qlQuoteValue(P118,_xll.ohTrigger(Trigger,Trigger6M,InterestRatesTrigger))</f>
        <v>3.96E-3</v>
      </c>
      <c r="W118" s="94" t="b">
        <f t="shared" si="16"/>
        <v>1</v>
      </c>
      <c r="X118" s="124">
        <f t="shared" si="17"/>
        <v>1.5695867480068279E-2</v>
      </c>
      <c r="Y118" s="50" t="b">
        <f>ABS(X118/10000)&lt;=ABS('General Settings'!$D$32)</f>
        <v>1</v>
      </c>
      <c r="AA118" s="50" t="str">
        <f>_xll.qlSwapIndex(,,O118,SettlementDays,Currency,Calendar,FixedLegTenor,FixedLegBDC,FixedLegDayCounter,Index6M,DiscountingCurve,Permanent,Trigger,ObjectOverwrite)</f>
        <v>obj_00786#0000</v>
      </c>
      <c r="AB118" s="50" t="str">
        <f>_xll.qlVanillaSwapFromSwapIndex(,AA118,R118)</f>
        <v>obj_008ce#0000</v>
      </c>
      <c r="AC118" s="115"/>
      <c r="AD118" s="87"/>
      <c r="AH118" s="50" t="str">
        <v/>
      </c>
    </row>
    <row r="119" spans="13:34" x14ac:dyDescent="0.2">
      <c r="M119" s="94" t="s">
        <v>155</v>
      </c>
      <c r="N119" s="94" t="s">
        <v>79</v>
      </c>
      <c r="O119" s="94" t="s">
        <v>82</v>
      </c>
      <c r="P119" s="94" t="str">
        <f t="shared" si="13"/>
        <v>EUR3F6Y_Quote</v>
      </c>
      <c r="Q119" s="170"/>
      <c r="R119" s="106">
        <f>_xll.qlInterestRateIndexFixingDate(AA119,S119)</f>
        <v>43720</v>
      </c>
      <c r="S119" s="106">
        <f>_xll.qlCalendarAdvance(Calendar,SettlementDate,N119,"mf",TRUE,Trigger)</f>
        <v>43724</v>
      </c>
      <c r="T119" s="106">
        <f>_xll.qlInterestRateIndexMaturity(AA119,S119)</f>
        <v>45916</v>
      </c>
      <c r="U119" s="97">
        <f>_xll.qlIndexFixing(AA119,R119,TRUE,_xll.ohTrigger(Trigger,Trigger6M,InterestRatesTrigger))</f>
        <v>5.1466769721655427E-3</v>
      </c>
      <c r="V119" s="97">
        <f>_xll.qlQuoteValue(P119,_xll.ohTrigger(Trigger,Trigger6M,InterestRatesTrigger))</f>
        <v>5.1400000000000005E-3</v>
      </c>
      <c r="W119" s="94" t="b">
        <f t="shared" si="16"/>
        <v>1</v>
      </c>
      <c r="X119" s="124">
        <f t="shared" si="17"/>
        <v>6.6769721655422429E-2</v>
      </c>
      <c r="Y119" s="50" t="b">
        <f>ABS(X119/10000)&lt;=ABS('General Settings'!$D$32)</f>
        <v>1</v>
      </c>
      <c r="AA119" s="50" t="str">
        <f>_xll.qlSwapIndex(,,O119,SettlementDays,Currency,Calendar,FixedLegTenor,FixedLegBDC,FixedLegDayCounter,Index6M,DiscountingCurve,Permanent,Trigger,ObjectOverwrite)</f>
        <v>obj_006dd#0000</v>
      </c>
      <c r="AB119" s="50" t="str">
        <f>_xll.qlVanillaSwapFromSwapIndex(,AA119,R119)</f>
        <v>obj_00837#0000</v>
      </c>
      <c r="AC119" s="115"/>
      <c r="AD119" s="87"/>
      <c r="AH119" s="50" t="str">
        <v/>
      </c>
    </row>
    <row r="120" spans="13:34" x14ac:dyDescent="0.2">
      <c r="M120" s="94" t="s">
        <v>155</v>
      </c>
      <c r="N120" s="94" t="s">
        <v>79</v>
      </c>
      <c r="O120" s="94" t="s">
        <v>83</v>
      </c>
      <c r="P120" s="94" t="str">
        <f t="shared" si="13"/>
        <v>EUR3F7Y_Quote</v>
      </c>
      <c r="Q120" s="170"/>
      <c r="R120" s="106">
        <f>_xll.qlInterestRateIndexFixingDate(AA120,S120)</f>
        <v>43720</v>
      </c>
      <c r="S120" s="106">
        <f>_xll.qlCalendarAdvance(Calendar,SettlementDate,N120,"mf",TRUE,Trigger)</f>
        <v>43724</v>
      </c>
      <c r="T120" s="106">
        <f>_xll.qlInterestRateIndexMaturity(AA120,S120)</f>
        <v>46281</v>
      </c>
      <c r="U120" s="97">
        <f>_xll.qlIndexFixing(AA120,R120,TRUE,_xll.ohTrigger(Trigger,Trigger6M,InterestRatesTrigger))</f>
        <v>6.2060879267403753E-3</v>
      </c>
      <c r="V120" s="97">
        <f>_xll.qlQuoteValue(P120,_xll.ohTrigger(Trigger,Trigger6M,InterestRatesTrigger))</f>
        <v>6.1999999999999998E-3</v>
      </c>
      <c r="W120" s="94" t="b">
        <f t="shared" si="16"/>
        <v>1</v>
      </c>
      <c r="X120" s="124">
        <f t="shared" si="17"/>
        <v>6.0879267403755183E-2</v>
      </c>
      <c r="Y120" s="50" t="b">
        <f>ABS(X120/10000)&lt;=ABS('General Settings'!$D$32)</f>
        <v>1</v>
      </c>
      <c r="AA120" s="50" t="str">
        <f>_xll.qlSwapIndex(,,O120,SettlementDays,Currency,Calendar,FixedLegTenor,FixedLegBDC,FixedLegDayCounter,Index6M,DiscountingCurve,Permanent,Trigger,ObjectOverwrite)</f>
        <v>obj_0077a#0000</v>
      </c>
      <c r="AB120" s="50" t="str">
        <f>_xll.qlVanillaSwapFromSwapIndex(,AA120,R120)</f>
        <v>obj_007f1#0000</v>
      </c>
      <c r="AC120" s="115"/>
      <c r="AD120" s="87"/>
      <c r="AH120" s="50" t="str">
        <v/>
      </c>
    </row>
    <row r="121" spans="13:34" x14ac:dyDescent="0.2">
      <c r="M121" s="94" t="s">
        <v>155</v>
      </c>
      <c r="N121" s="94" t="s">
        <v>79</v>
      </c>
      <c r="O121" s="94" t="s">
        <v>84</v>
      </c>
      <c r="P121" s="94" t="str">
        <f t="shared" si="13"/>
        <v>EUR3F8Y_Quote</v>
      </c>
      <c r="Q121" s="170"/>
      <c r="R121" s="106">
        <f>_xll.qlInterestRateIndexFixingDate(AA121,S121)</f>
        <v>43720</v>
      </c>
      <c r="S121" s="106">
        <f>_xll.qlCalendarAdvance(Calendar,SettlementDate,N121,"mf",TRUE,Trigger)</f>
        <v>43724</v>
      </c>
      <c r="T121" s="106">
        <f>_xll.qlInterestRateIndexMaturity(AA121,S121)</f>
        <v>46646</v>
      </c>
      <c r="U121" s="97">
        <f>_xll.qlIndexFixing(AA121,R121,TRUE,_xll.ohTrigger(Trigger,Trigger6M,InterestRatesTrigger))</f>
        <v>7.1019440783013825E-3</v>
      </c>
      <c r="V121" s="97">
        <f>_xll.qlQuoteValue(P121,_xll.ohTrigger(Trigger,Trigger6M,InterestRatesTrigger))</f>
        <v>7.0899999999999999E-3</v>
      </c>
      <c r="W121" s="94" t="b">
        <f t="shared" si="16"/>
        <v>1</v>
      </c>
      <c r="X121" s="124">
        <f t="shared" si="17"/>
        <v>0.11944078301382582</v>
      </c>
      <c r="Y121" s="50" t="b">
        <f>ABS(X121/10000)&lt;=ABS('General Settings'!$D$32)</f>
        <v>1</v>
      </c>
      <c r="AA121" s="50" t="str">
        <f>_xll.qlSwapIndex(,,O121,SettlementDays,Currency,Calendar,FixedLegTenor,FixedLegBDC,FixedLegDayCounter,Index6M,DiscountingCurve,Permanent,Trigger,ObjectOverwrite)</f>
        <v>obj_0065e#0000</v>
      </c>
      <c r="AB121" s="50" t="str">
        <f>_xll.qlVanillaSwapFromSwapIndex(,AA121,R121)</f>
        <v>obj_007fd#0000</v>
      </c>
      <c r="AC121" s="115"/>
      <c r="AD121" s="87"/>
      <c r="AH121" s="50" t="str">
        <v/>
      </c>
    </row>
    <row r="122" spans="13:34" x14ac:dyDescent="0.2">
      <c r="M122" s="94" t="s">
        <v>155</v>
      </c>
      <c r="N122" s="94" t="s">
        <v>79</v>
      </c>
      <c r="O122" s="94" t="s">
        <v>85</v>
      </c>
      <c r="P122" s="94" t="str">
        <f t="shared" si="13"/>
        <v>EUR3F9Y_Quote</v>
      </c>
      <c r="Q122" s="170"/>
      <c r="R122" s="106">
        <f>_xll.qlInterestRateIndexFixingDate(AA122,S122)</f>
        <v>43720</v>
      </c>
      <c r="S122" s="106">
        <f>_xll.qlCalendarAdvance(Calendar,SettlementDate,N122,"mf",TRUE,Trigger)</f>
        <v>43724</v>
      </c>
      <c r="T122" s="106">
        <f>_xll.qlInterestRateIndexMaturity(AA122,S122)</f>
        <v>47014</v>
      </c>
      <c r="U122" s="97">
        <f>_xll.qlIndexFixing(AA122,R122,TRUE,_xll.ohTrigger(Trigger,Trigger6M,InterestRatesTrigger))</f>
        <v>7.8595997255716393E-3</v>
      </c>
      <c r="V122" s="97">
        <f>_xll.qlQuoteValue(P122,_xll.ohTrigger(Trigger,Trigger6M,InterestRatesTrigger))</f>
        <v>7.8500000000000011E-3</v>
      </c>
      <c r="W122" s="94" t="b">
        <f t="shared" si="16"/>
        <v>1</v>
      </c>
      <c r="X122" s="124">
        <f t="shared" si="17"/>
        <v>9.599725571638254E-2</v>
      </c>
      <c r="Y122" s="50" t="b">
        <f>ABS(X122/10000)&lt;=ABS('General Settings'!$D$32)</f>
        <v>1</v>
      </c>
      <c r="AA122" s="50" t="str">
        <f>_xll.qlSwapIndex(,,O122,SettlementDays,Currency,Calendar,FixedLegTenor,FixedLegBDC,FixedLegDayCounter,Index6M,DiscountingCurve,Permanent,Trigger,ObjectOverwrite)</f>
        <v>obj_005f2#0000</v>
      </c>
      <c r="AB122" s="50" t="str">
        <f>_xll.qlVanillaSwapFromSwapIndex(,AA122,R122)</f>
        <v>obj_0080c#0000</v>
      </c>
      <c r="AC122" s="115"/>
      <c r="AD122" s="87"/>
      <c r="AH122" s="50" t="str">
        <v/>
      </c>
    </row>
    <row r="123" spans="13:34" x14ac:dyDescent="0.2">
      <c r="M123" s="94" t="s">
        <v>155</v>
      </c>
      <c r="N123" s="94" t="s">
        <v>79</v>
      </c>
      <c r="O123" s="94" t="s">
        <v>86</v>
      </c>
      <c r="P123" s="94" t="str">
        <f t="shared" si="13"/>
        <v>EUR3F10Y_Quote</v>
      </c>
      <c r="Q123" s="170"/>
      <c r="R123" s="106">
        <f>_xll.qlInterestRateIndexFixingDate(AA123,S123)</f>
        <v>43720</v>
      </c>
      <c r="S123" s="106">
        <f>_xll.qlCalendarAdvance(Calendar,SettlementDate,N123,"mf",TRUE,Trigger)</f>
        <v>43724</v>
      </c>
      <c r="T123" s="106">
        <f>_xll.qlInterestRateIndexMaturity(AA123,S123)</f>
        <v>47378</v>
      </c>
      <c r="U123" s="97">
        <f>_xll.qlIndexFixing(AA123,R123,TRUE,_xll.ohTrigger(Trigger,Trigger6M,InterestRatesTrigger))</f>
        <v>8.4821396751677929E-3</v>
      </c>
      <c r="V123" s="97">
        <f>_xll.qlQuoteValue(P123,_xll.ohTrigger(Trigger,Trigger6M,InterestRatesTrigger))</f>
        <v>8.4600000000000005E-3</v>
      </c>
      <c r="W123" s="94" t="b">
        <f t="shared" si="16"/>
        <v>1</v>
      </c>
      <c r="X123" s="124">
        <f t="shared" si="17"/>
        <v>0.22139675167792347</v>
      </c>
      <c r="Y123" s="50" t="b">
        <f>ABS(X123/10000)&lt;=ABS('General Settings'!$D$32)</f>
        <v>1</v>
      </c>
      <c r="AA123" s="50" t="str">
        <f>_xll.qlSwapIndex(,,O123,SettlementDays,Currency,Calendar,FixedLegTenor,FixedLegBDC,FixedLegDayCounter,Index6M,DiscountingCurve,Permanent,Trigger,ObjectOverwrite)</f>
        <v>obj_006db#0000</v>
      </c>
      <c r="AB123" s="50" t="str">
        <f>_xll.qlVanillaSwapFromSwapIndex(,AA123,R123)</f>
        <v>obj_00839#0000</v>
      </c>
      <c r="AC123" s="115"/>
      <c r="AD123" s="87"/>
      <c r="AH123" s="50" t="str">
        <v/>
      </c>
    </row>
    <row r="124" spans="13:34" x14ac:dyDescent="0.2">
      <c r="M124" s="94" t="s">
        <v>155</v>
      </c>
      <c r="N124" s="94" t="s">
        <v>79</v>
      </c>
      <c r="O124" s="94" t="s">
        <v>112</v>
      </c>
      <c r="P124" s="94" t="str">
        <f t="shared" si="13"/>
        <v>EUR3F11Y_Quote</v>
      </c>
      <c r="Q124" s="170"/>
      <c r="R124" s="106">
        <f>_xll.qlInterestRateIndexFixingDate(AA124,S124)</f>
        <v>43720</v>
      </c>
      <c r="S124" s="106">
        <f>_xll.qlCalendarAdvance(Calendar,SettlementDate,N124,"mf",TRUE,Trigger)</f>
        <v>43724</v>
      </c>
      <c r="T124" s="106">
        <f>_xll.qlInterestRateIndexMaturity(AA124,S124)</f>
        <v>47742</v>
      </c>
      <c r="U124" s="97">
        <f>_xll.qlIndexFixing(AA124,R124,TRUE,_xll.ohTrigger(Trigger,Trigger6M,InterestRatesTrigger))</f>
        <v>8.9956533993419043E-3</v>
      </c>
      <c r="V124" s="97">
        <f>_xll.qlQuoteValue(P124,_xll.ohTrigger(Trigger,Trigger6M,InterestRatesTrigger))</f>
        <v>8.9800000000000001E-3</v>
      </c>
      <c r="W124" s="94" t="b">
        <f t="shared" si="16"/>
        <v>1</v>
      </c>
      <c r="X124" s="124">
        <f t="shared" si="17"/>
        <v>0.15653399341904184</v>
      </c>
      <c r="Y124" s="50" t="b">
        <f>ABS(X124/10000)&lt;=ABS('General Settings'!$D$32)</f>
        <v>1</v>
      </c>
      <c r="AA124" s="50" t="str">
        <f>_xll.qlSwapIndex(,,O124,SettlementDays,Currency,Calendar,FixedLegTenor,FixedLegBDC,FixedLegDayCounter,Index6M,DiscountingCurve,Permanent,Trigger,ObjectOverwrite)</f>
        <v>obj_0067a#0000</v>
      </c>
      <c r="AB124" s="50" t="str">
        <f>_xll.qlVanillaSwapFromSwapIndex(,AA124,R124)</f>
        <v>obj_007ec#0000</v>
      </c>
      <c r="AD124" s="87"/>
      <c r="AH124" s="50" t="str">
        <v/>
      </c>
    </row>
    <row r="125" spans="13:34" x14ac:dyDescent="0.2">
      <c r="M125" s="94" t="s">
        <v>155</v>
      </c>
      <c r="N125" s="94" t="s">
        <v>79</v>
      </c>
      <c r="O125" s="94" t="s">
        <v>87</v>
      </c>
      <c r="P125" s="94" t="str">
        <f t="shared" si="13"/>
        <v>EUR3F12Y_Quote</v>
      </c>
      <c r="Q125" s="170"/>
      <c r="R125" s="106">
        <f>_xll.qlInterestRateIndexFixingDate(AA125,S125)</f>
        <v>43720</v>
      </c>
      <c r="S125" s="106">
        <f>_xll.qlCalendarAdvance(Calendar,SettlementDate,N125,"mf",TRUE,Trigger)</f>
        <v>43724</v>
      </c>
      <c r="T125" s="106">
        <f>_xll.qlInterestRateIndexMaturity(AA125,S125)</f>
        <v>48107</v>
      </c>
      <c r="U125" s="97">
        <f>_xll.qlIndexFixing(AA125,R125,TRUE,_xll.ohTrigger(Trigger,Trigger6M,InterestRatesTrigger))</f>
        <v>9.4126744163058815E-3</v>
      </c>
      <c r="V125" s="97">
        <f>_xll.qlQuoteValue(P125,_xll.ohTrigger(Trigger,Trigger6M,InterestRatesTrigger))</f>
        <v>9.41E-3</v>
      </c>
      <c r="W125" s="94" t="b">
        <f t="shared" si="16"/>
        <v>1</v>
      </c>
      <c r="X125" s="124">
        <f t="shared" si="17"/>
        <v>2.6744163058815135E-2</v>
      </c>
      <c r="Y125" s="50" t="b">
        <f>ABS(X125/10000)&lt;=ABS('General Settings'!$D$32)</f>
        <v>1</v>
      </c>
      <c r="AA125" s="50" t="str">
        <f>_xll.qlSwapIndex(,,O125,SettlementDays,Currency,Calendar,FixedLegTenor,FixedLegBDC,FixedLegDayCounter,Index6M,DiscountingCurve,Permanent,Trigger,ObjectOverwrite)</f>
        <v>obj_0070e#0000</v>
      </c>
      <c r="AB125" s="50" t="str">
        <f>_xll.qlVanillaSwapFromSwapIndex(,AA125,R125)</f>
        <v>obj_00902#0000</v>
      </c>
      <c r="AH125" s="50" t="str">
        <v/>
      </c>
    </row>
    <row r="126" spans="13:34" x14ac:dyDescent="0.2">
      <c r="M126" s="94" t="s">
        <v>155</v>
      </c>
      <c r="N126" s="94" t="s">
        <v>79</v>
      </c>
      <c r="O126" s="94" t="s">
        <v>113</v>
      </c>
      <c r="P126" s="94" t="str">
        <f t="shared" si="13"/>
        <v>EUR3F13Y_Quote</v>
      </c>
      <c r="Q126" s="170"/>
      <c r="R126" s="106">
        <f>_xll.qlInterestRateIndexFixingDate(AA126,S126)</f>
        <v>43720</v>
      </c>
      <c r="S126" s="106">
        <f>_xll.qlCalendarAdvance(Calendar,SettlementDate,N126,"mf",TRUE,Trigger)</f>
        <v>43724</v>
      </c>
      <c r="T126" s="106">
        <f>_xll.qlInterestRateIndexMaturity(AA126,S126)</f>
        <v>48473</v>
      </c>
      <c r="U126" s="97">
        <f>_xll.qlIndexFixing(AA126,R126,TRUE,_xll.ohTrigger(Trigger,Trigger6M,InterestRatesTrigger))</f>
        <v>9.7447916175959683E-3</v>
      </c>
      <c r="V126" s="97">
        <f>_xll.qlQuoteValue(P126,_xll.ohTrigger(Trigger,Trigger6M,InterestRatesTrigger))</f>
        <v>9.7400000000000004E-3</v>
      </c>
      <c r="W126" s="94" t="b">
        <f t="shared" si="16"/>
        <v>1</v>
      </c>
      <c r="X126" s="124">
        <f t="shared" si="17"/>
        <v>4.7916175959679397E-2</v>
      </c>
      <c r="Y126" s="50" t="b">
        <f>ABS(X126/10000)&lt;=ABS('General Settings'!$D$32)</f>
        <v>1</v>
      </c>
      <c r="AA126" s="50" t="str">
        <f>_xll.qlSwapIndex(,,O126,SettlementDays,Currency,Calendar,FixedLegTenor,FixedLegBDC,FixedLegDayCounter,Index6M,DiscountingCurve,Permanent,Trigger,ObjectOverwrite)</f>
        <v>obj_0070b#0000</v>
      </c>
      <c r="AB126" s="50" t="str">
        <f>_xll.qlVanillaSwapFromSwapIndex(,AA126,R126)</f>
        <v>obj_00806#0000</v>
      </c>
      <c r="AH126" s="50" t="str">
        <v/>
      </c>
    </row>
    <row r="127" spans="13:34" x14ac:dyDescent="0.2">
      <c r="M127" s="94" t="s">
        <v>155</v>
      </c>
      <c r="N127" s="94" t="s">
        <v>79</v>
      </c>
      <c r="O127" s="94" t="s">
        <v>114</v>
      </c>
      <c r="P127" s="94" t="str">
        <f t="shared" si="13"/>
        <v>EUR3F14Y_Quote</v>
      </c>
      <c r="Q127" s="170"/>
      <c r="R127" s="106">
        <f>_xll.qlInterestRateIndexFixingDate(AA127,S127)</f>
        <v>43720</v>
      </c>
      <c r="S127" s="106">
        <f>_xll.qlCalendarAdvance(Calendar,SettlementDate,N127,"mf",TRUE,Trigger)</f>
        <v>43724</v>
      </c>
      <c r="T127" s="106">
        <f>_xll.qlInterestRateIndexMaturity(AA127,S127)</f>
        <v>48838</v>
      </c>
      <c r="U127" s="97">
        <f>_xll.qlIndexFixing(AA127,R127,TRUE,_xll.ohTrigger(Trigger,Trigger6M,InterestRatesTrigger))</f>
        <v>9.9980729336296044E-3</v>
      </c>
      <c r="V127" s="97">
        <f>_xll.qlQuoteValue(P127,_xll.ohTrigger(Trigger,Trigger6M,InterestRatesTrigger))</f>
        <v>0.01</v>
      </c>
      <c r="W127" s="94" t="b">
        <f t="shared" si="16"/>
        <v>1</v>
      </c>
      <c r="X127" s="124">
        <f t="shared" si="17"/>
        <v>-1.9270663703958163E-2</v>
      </c>
      <c r="Y127" s="50" t="b">
        <f>ABS(X127/10000)&lt;=ABS('General Settings'!$D$32)</f>
        <v>1</v>
      </c>
      <c r="AA127" s="50" t="str">
        <f>_xll.qlSwapIndex(,,O127,SettlementDays,Currency,Calendar,FixedLegTenor,FixedLegBDC,FixedLegDayCounter,Index6M,DiscountingCurve,Permanent,Trigger,ObjectOverwrite)</f>
        <v>obj_0075e#0000</v>
      </c>
      <c r="AB127" s="50" t="str">
        <f>_xll.qlVanillaSwapFromSwapIndex(,AA127,R127)</f>
        <v>obj_0082b#0000</v>
      </c>
      <c r="AH127" s="50" t="str">
        <v/>
      </c>
    </row>
    <row r="128" spans="13:34" x14ac:dyDescent="0.2">
      <c r="M128" s="94" t="s">
        <v>155</v>
      </c>
      <c r="N128" s="94" t="s">
        <v>79</v>
      </c>
      <c r="O128" s="94" t="s">
        <v>88</v>
      </c>
      <c r="P128" s="94" t="str">
        <f t="shared" si="13"/>
        <v>EUR3F15Y_Quote</v>
      </c>
      <c r="Q128" s="170"/>
      <c r="R128" s="106">
        <f>_xll.qlInterestRateIndexFixingDate(AA128,S128)</f>
        <v>43720</v>
      </c>
      <c r="S128" s="106">
        <f>_xll.qlCalendarAdvance(Calendar,SettlementDate,N128,"mf",TRUE,Trigger)</f>
        <v>43724</v>
      </c>
      <c r="T128" s="106">
        <f>_xll.qlInterestRateIndexMaturity(AA128,S128)</f>
        <v>49205</v>
      </c>
      <c r="U128" s="97">
        <f>_xll.qlIndexFixing(AA128,R128,TRUE,_xll.ohTrigger(Trigger,Trigger6M,InterestRatesTrigger))</f>
        <v>1.0187542131070286E-2</v>
      </c>
      <c r="V128" s="97">
        <f>_xll.qlQuoteValue(P128,_xll.ohTrigger(Trigger,Trigger6M,InterestRatesTrigger))</f>
        <v>1.0190000000000001E-2</v>
      </c>
      <c r="W128" s="94" t="b">
        <f t="shared" si="16"/>
        <v>1</v>
      </c>
      <c r="X128" s="124">
        <f t="shared" si="17"/>
        <v>-2.4578689297154871E-2</v>
      </c>
      <c r="Y128" s="50" t="b">
        <f>ABS(X128/10000)&lt;=ABS('General Settings'!$D$32)</f>
        <v>1</v>
      </c>
      <c r="AA128" s="50" t="str">
        <f>_xll.qlSwapIndex(,,O128,SettlementDays,Currency,Calendar,FixedLegTenor,FixedLegBDC,FixedLegDayCounter,Index6M,DiscountingCurve,Permanent,Trigger,ObjectOverwrite)</f>
        <v>obj_0066a#0000</v>
      </c>
      <c r="AB128" s="50" t="str">
        <f>_xll.qlVanillaSwapFromSwapIndex(,AA128,R128)</f>
        <v>obj_00838#0000</v>
      </c>
      <c r="AH128" s="50" t="str">
        <v/>
      </c>
    </row>
    <row r="129" spans="13:34" x14ac:dyDescent="0.2">
      <c r="M129" s="94" t="s">
        <v>155</v>
      </c>
      <c r="N129" s="94" t="s">
        <v>79</v>
      </c>
      <c r="O129" s="94" t="s">
        <v>89</v>
      </c>
      <c r="P129" s="94" t="str">
        <f t="shared" si="13"/>
        <v>EUR3F20Y_Quote</v>
      </c>
      <c r="Q129" s="170"/>
      <c r="R129" s="106">
        <f>_xll.qlInterestRateIndexFixingDate(AA129,S129)</f>
        <v>43720</v>
      </c>
      <c r="S129" s="106">
        <f>_xll.qlCalendarAdvance(Calendar,SettlementDate,N129,"mf",TRUE,Trigger)</f>
        <v>43724</v>
      </c>
      <c r="T129" s="106">
        <f>_xll.qlInterestRateIndexMaturity(AA129,S129)</f>
        <v>51029</v>
      </c>
      <c r="U129" s="97">
        <f>_xll.qlIndexFixing(AA129,R129,TRUE,_xll.ohTrigger(Trigger,Trigger6M,InterestRatesTrigger))</f>
        <v>1.0494837807392859E-2</v>
      </c>
      <c r="V129" s="97">
        <f>_xll.qlQuoteValue(P129,_xll.ohTrigger(Trigger,Trigger6M,InterestRatesTrigger))</f>
        <v>1.0500000000000001E-2</v>
      </c>
      <c r="W129" s="94" t="b">
        <f t="shared" si="16"/>
        <v>1</v>
      </c>
      <c r="X129" s="124">
        <f t="shared" si="17"/>
        <v>-5.1621926071415691E-2</v>
      </c>
      <c r="Y129" s="50" t="b">
        <f>ABS(X129/10000)&lt;=ABS('General Settings'!$D$32)</f>
        <v>1</v>
      </c>
      <c r="AA129" s="50" t="str">
        <f>_xll.qlSwapIndex(,,O129,SettlementDays,Currency,Calendar,FixedLegTenor,FixedLegBDC,FixedLegDayCounter,Index6M,DiscountingCurve,Permanent,Trigger,ObjectOverwrite)</f>
        <v>obj_005fa#0000</v>
      </c>
      <c r="AB129" s="50" t="str">
        <f>_xll.qlVanillaSwapFromSwapIndex(,AA129,R129)</f>
        <v>obj_008d6#0000</v>
      </c>
      <c r="AH129" s="50" t="str">
        <v/>
      </c>
    </row>
    <row r="130" spans="13:34" x14ac:dyDescent="0.2">
      <c r="M130" s="94" t="s">
        <v>155</v>
      </c>
      <c r="N130" s="94" t="s">
        <v>79</v>
      </c>
      <c r="O130" s="94" t="s">
        <v>90</v>
      </c>
      <c r="P130" s="94" t="str">
        <f t="shared" si="13"/>
        <v>EUR3F25Y_Quote</v>
      </c>
      <c r="Q130" s="170"/>
      <c r="R130" s="106">
        <f>_xll.qlInterestRateIndexFixingDate(AA130,S130)</f>
        <v>43720</v>
      </c>
      <c r="S130" s="106">
        <f>_xll.qlCalendarAdvance(Calendar,SettlementDate,N130,"mf",TRUE,Trigger)</f>
        <v>43724</v>
      </c>
      <c r="T130" s="106">
        <f>_xll.qlInterestRateIndexMaturity(AA130,S130)</f>
        <v>52856</v>
      </c>
      <c r="U130" s="97">
        <f>_xll.qlIndexFixing(AA130,R130,TRUE,_xll.ohTrigger(Trigger,Trigger6M,InterestRatesTrigger))</f>
        <v>1.0362577892231694E-2</v>
      </c>
      <c r="V130" s="97">
        <f>_xll.qlQuoteValue(P130,_xll.ohTrigger(Trigger,Trigger6M,InterestRatesTrigger))</f>
        <v>1.0360000000000001E-2</v>
      </c>
      <c r="W130" s="94" t="b">
        <f t="shared" si="16"/>
        <v>1</v>
      </c>
      <c r="X130" s="124">
        <f t="shared" si="17"/>
        <v>2.5778922316931768E-2</v>
      </c>
      <c r="Y130" s="50" t="b">
        <f>ABS(X130/10000)&lt;=ABS('General Settings'!$D$32)</f>
        <v>1</v>
      </c>
      <c r="AA130" s="50" t="str">
        <f>_xll.qlSwapIndex(,,O130,SettlementDays,Currency,Calendar,FixedLegTenor,FixedLegBDC,FixedLegDayCounter,Index6M,DiscountingCurve,Permanent,Trigger,ObjectOverwrite)</f>
        <v>obj_0072f#0000</v>
      </c>
      <c r="AB130" s="50" t="str">
        <f>_xll.qlVanillaSwapFromSwapIndex(,AA130,R130)</f>
        <v>obj_0089c#0000</v>
      </c>
      <c r="AH130" s="50" t="str">
        <v/>
      </c>
    </row>
    <row r="131" spans="13:34" x14ac:dyDescent="0.2">
      <c r="M131" s="158" t="s">
        <v>155</v>
      </c>
      <c r="N131" s="158" t="s">
        <v>79</v>
      </c>
      <c r="O131" s="158" t="s">
        <v>92</v>
      </c>
      <c r="P131" s="158" t="str">
        <f t="shared" si="13"/>
        <v>EUR3F30Y_Quote</v>
      </c>
      <c r="Q131" s="173"/>
      <c r="R131" s="159">
        <f>_xll.qlInterestRateIndexFixingDate(AA131,S131)</f>
        <v>43720</v>
      </c>
      <c r="S131" s="159">
        <f>_xll.qlCalendarAdvance(Calendar,SettlementDate,N131,"mf",TRUE,Trigger)</f>
        <v>43724</v>
      </c>
      <c r="T131" s="159">
        <f>_xll.qlInterestRateIndexMaturity(AA131,S131)</f>
        <v>54682</v>
      </c>
      <c r="U131" s="160">
        <f>_xll.qlIndexFixing(AA131,R131,TRUE,_xll.ohTrigger(Trigger,Trigger6M,InterestRatesTrigger))</f>
        <v>1.0118399772551818E-2</v>
      </c>
      <c r="V131" s="160">
        <f>_xll.qlQuoteValue(P131,_xll.ohTrigger(Trigger,Trigger6M,InterestRatesTrigger))</f>
        <v>1.0120000000000001E-2</v>
      </c>
      <c r="W131" s="158" t="b">
        <f t="shared" si="16"/>
        <v>1</v>
      </c>
      <c r="X131" s="161">
        <f t="shared" si="17"/>
        <v>-1.6002274481827228E-2</v>
      </c>
      <c r="Y131" s="131" t="b">
        <f>ABS(X131/10000)&lt;=ABS('General Settings'!$D$32)</f>
        <v>1</v>
      </c>
      <c r="AA131" s="50" t="str">
        <f>_xll.qlSwapIndex(,,O131,SettlementDays,Currency,Calendar,FixedLegTenor,FixedLegBDC,FixedLegDayCounter,Index6M,DiscountingCurve,Permanent,Trigger,ObjectOverwrite)</f>
        <v>obj_0076f#0000</v>
      </c>
      <c r="AB131" s="50" t="str">
        <f>_xll.qlVanillaSwapFromSwapIndex(,AA131,R131)</f>
        <v>obj_00812#0000</v>
      </c>
      <c r="AH131" s="50" t="str">
        <v/>
      </c>
    </row>
    <row r="132" spans="13:34" x14ac:dyDescent="0.2">
      <c r="M132" s="94" t="s">
        <v>155</v>
      </c>
      <c r="N132" s="94" t="s">
        <v>80</v>
      </c>
      <c r="O132" s="94" t="s">
        <v>33</v>
      </c>
      <c r="P132" s="94" t="str">
        <f t="shared" si="13"/>
        <v>EUR4F1Y_Quote</v>
      </c>
      <c r="Q132" s="170"/>
      <c r="R132" s="106">
        <f>_xll.qlInterestRateIndexFixingDate(AA132,S132)</f>
        <v>44084</v>
      </c>
      <c r="S132" s="106">
        <f>_xll.qlCalendarAdvance(Calendar,SettlementDate,N132,"mf",TRUE,Trigger)</f>
        <v>44088</v>
      </c>
      <c r="T132" s="106">
        <f>_xll.qlInterestRateIndexMaturity(AA132,S132)</f>
        <v>44453</v>
      </c>
      <c r="U132" s="97">
        <f>_xll.qlIndexFixing(AA132,R132,TRUE,_xll.ohTrigger(Trigger,Trigger6M,InterestRatesTrigger))</f>
        <v>1.2929149868753846E-3</v>
      </c>
      <c r="V132" s="97">
        <f>_xll.qlQuoteValue(P132,_xll.ohTrigger(Trigger,Trigger6M,InterestRatesTrigger))</f>
        <v>1.2900000000000001E-3</v>
      </c>
      <c r="W132" s="94" t="b">
        <f t="shared" si="16"/>
        <v>1</v>
      </c>
      <c r="X132" s="124">
        <f t="shared" si="17"/>
        <v>2.9149868753844919E-2</v>
      </c>
      <c r="Y132" s="123" t="b">
        <f>ABS(X132/10000)&lt;=ABS('General Settings'!$D$32)</f>
        <v>1</v>
      </c>
      <c r="AA132" s="50" t="str">
        <f>_xll.qlSwapIndex(,,O132,SettlementDays,Currency,Calendar,FixedLegTenor,FixedLegBDC,FixedLegDayCounter,Index6M,DiscountingCurve,Permanent,Trigger,ObjectOverwrite)</f>
        <v>obj_006cb#0000</v>
      </c>
      <c r="AB132" s="50" t="str">
        <f>_xll.qlVanillaSwapFromSwapIndex(,AA132,R132)</f>
        <v>obj_008de#0000</v>
      </c>
      <c r="AH132" s="50" t="str">
        <v/>
      </c>
    </row>
    <row r="133" spans="13:34" x14ac:dyDescent="0.2">
      <c r="M133" s="94" t="s">
        <v>155</v>
      </c>
      <c r="N133" s="94" t="s">
        <v>80</v>
      </c>
      <c r="O133" s="94" t="s">
        <v>78</v>
      </c>
      <c r="P133" s="94" t="str">
        <f t="shared" si="13"/>
        <v>EUR4F2Y_Quote</v>
      </c>
      <c r="Q133" s="170"/>
      <c r="R133" s="106">
        <f>_xll.qlInterestRateIndexFixingDate(AA133,S133)</f>
        <v>44084</v>
      </c>
      <c r="S133" s="106">
        <f>_xll.qlCalendarAdvance(Calendar,SettlementDate,N133,"mf",TRUE,Trigger)</f>
        <v>44088</v>
      </c>
      <c r="T133" s="106">
        <f>_xll.qlInterestRateIndexMaturity(AA133,S133)</f>
        <v>44818</v>
      </c>
      <c r="U133" s="97">
        <f>_xll.qlIndexFixing(AA133,R133,TRUE,_xll.ohTrigger(Trigger,Trigger6M,InterestRatesTrigger))</f>
        <v>2.471178367499069E-3</v>
      </c>
      <c r="V133" s="97">
        <f>_xll.qlQuoteValue(P133,_xll.ohTrigger(Trigger,Trigger6M,InterestRatesTrigger))</f>
        <v>2.47E-3</v>
      </c>
      <c r="W133" s="94" t="b">
        <f t="shared" si="16"/>
        <v>1</v>
      </c>
      <c r="X133" s="124">
        <f t="shared" si="17"/>
        <v>1.1783674990690531E-2</v>
      </c>
      <c r="Y133" s="50" t="b">
        <f>ABS(X133/10000)&lt;=ABS('General Settings'!$D$32)</f>
        <v>1</v>
      </c>
      <c r="AA133" s="50" t="str">
        <f>_xll.qlSwapIndex(,,O133,SettlementDays,Currency,Calendar,FixedLegTenor,FixedLegBDC,FixedLegDayCounter,Index6M,DiscountingCurve,Permanent,Trigger,ObjectOverwrite)</f>
        <v>obj_00691#0000</v>
      </c>
      <c r="AB133" s="50" t="str">
        <f>_xll.qlVanillaSwapFromSwapIndex(,AA133,R133)</f>
        <v>obj_00842#0000</v>
      </c>
      <c r="AH133" s="50" t="str">
        <v/>
      </c>
    </row>
    <row r="134" spans="13:34" x14ac:dyDescent="0.2">
      <c r="M134" s="94" t="s">
        <v>155</v>
      </c>
      <c r="N134" s="94" t="s">
        <v>80</v>
      </c>
      <c r="O134" s="94" t="s">
        <v>79</v>
      </c>
      <c r="P134" s="94" t="str">
        <f t="shared" si="13"/>
        <v>EUR4F3Y_Quote</v>
      </c>
      <c r="Q134" s="170"/>
      <c r="R134" s="106">
        <f>_xll.qlInterestRateIndexFixingDate(AA134,S134)</f>
        <v>44084</v>
      </c>
      <c r="S134" s="106">
        <f>_xll.qlCalendarAdvance(Calendar,SettlementDate,N134,"mf",TRUE,Trigger)</f>
        <v>44088</v>
      </c>
      <c r="T134" s="106">
        <f>_xll.qlInterestRateIndexMaturity(AA134,S134)</f>
        <v>45183</v>
      </c>
      <c r="U134" s="97">
        <f>_xll.qlIndexFixing(AA134,R134,TRUE,_xll.ohTrigger(Trigger,Trigger6M,InterestRatesTrigger))</f>
        <v>3.7829483817254134E-3</v>
      </c>
      <c r="V134" s="97">
        <f>_xll.qlQuoteValue(P134,_xll.ohTrigger(Trigger,Trigger6M,InterestRatesTrigger))</f>
        <v>3.7799999999999999E-3</v>
      </c>
      <c r="W134" s="94" t="b">
        <f t="shared" si="16"/>
        <v>1</v>
      </c>
      <c r="X134" s="124">
        <f t="shared" si="17"/>
        <v>2.9483817254134445E-2</v>
      </c>
      <c r="Y134" s="50" t="b">
        <f>ABS(X134/10000)&lt;=ABS('General Settings'!$D$32)</f>
        <v>1</v>
      </c>
      <c r="AA134" s="50" t="str">
        <f>_xll.qlSwapIndex(,,O134,SettlementDays,Currency,Calendar,FixedLegTenor,FixedLegBDC,FixedLegDayCounter,Index6M,DiscountingCurve,Permanent,Trigger,ObjectOverwrite)</f>
        <v>obj_00759#0000</v>
      </c>
      <c r="AB134" s="50" t="str">
        <f>_xll.qlVanillaSwapFromSwapIndex(,AA134,R134)</f>
        <v>obj_00833#0000</v>
      </c>
      <c r="AH134" s="50" t="str">
        <v/>
      </c>
    </row>
    <row r="135" spans="13:34" x14ac:dyDescent="0.2">
      <c r="M135" s="94" t="s">
        <v>155</v>
      </c>
      <c r="N135" s="94" t="s">
        <v>80</v>
      </c>
      <c r="O135" s="94" t="s">
        <v>80</v>
      </c>
      <c r="P135" s="94" t="str">
        <f t="shared" si="13"/>
        <v>EUR4F4Y_Quote</v>
      </c>
      <c r="Q135" s="170"/>
      <c r="R135" s="106">
        <f>_xll.qlInterestRateIndexFixingDate(AA135,S135)</f>
        <v>44084</v>
      </c>
      <c r="S135" s="106">
        <f>_xll.qlCalendarAdvance(Calendar,SettlementDate,N135,"mf",TRUE,Trigger)</f>
        <v>44088</v>
      </c>
      <c r="T135" s="106">
        <f>_xll.qlInterestRateIndexMaturity(AA135,S135)</f>
        <v>45551</v>
      </c>
      <c r="U135" s="97">
        <f>_xll.qlIndexFixing(AA135,R135,TRUE,_xll.ohTrigger(Trigger,Trigger6M,InterestRatesTrigger))</f>
        <v>5.0747033715416957E-3</v>
      </c>
      <c r="V135" s="97">
        <f>_xll.qlQuoteValue(P135,_xll.ohTrigger(Trigger,Trigger6M,InterestRatesTrigger))</f>
        <v>5.0699999999999999E-3</v>
      </c>
      <c r="W135" s="94" t="b">
        <f t="shared" si="16"/>
        <v>1</v>
      </c>
      <c r="X135" s="124">
        <f t="shared" si="17"/>
        <v>4.7033715416958458E-2</v>
      </c>
      <c r="Y135" s="50" t="b">
        <f>ABS(X135/10000)&lt;=ABS('General Settings'!$D$32)</f>
        <v>1</v>
      </c>
      <c r="AA135" s="50" t="str">
        <f>_xll.qlSwapIndex(,,O135,SettlementDays,Currency,Calendar,FixedLegTenor,FixedLegBDC,FixedLegDayCounter,Index6M,DiscountingCurve,Permanent,Trigger,ObjectOverwrite)</f>
        <v>obj_005e7#0000</v>
      </c>
      <c r="AB135" s="50" t="str">
        <f>_xll.qlVanillaSwapFromSwapIndex(,AA135,R135)</f>
        <v>obj_007f3#0000</v>
      </c>
      <c r="AH135" s="50" t="str">
        <v/>
      </c>
    </row>
    <row r="136" spans="13:34" x14ac:dyDescent="0.2">
      <c r="M136" s="94" t="s">
        <v>155</v>
      </c>
      <c r="N136" s="94" t="s">
        <v>80</v>
      </c>
      <c r="O136" s="94" t="s">
        <v>81</v>
      </c>
      <c r="P136" s="94" t="str">
        <f t="shared" si="13"/>
        <v>EUR4F5Y_Quote</v>
      </c>
      <c r="Q136" s="170"/>
      <c r="R136" s="106">
        <f>_xll.qlInterestRateIndexFixingDate(AA136,S136)</f>
        <v>44084</v>
      </c>
      <c r="S136" s="106">
        <f>_xll.qlCalendarAdvance(Calendar,SettlementDate,N136,"mf",TRUE,Trigger)</f>
        <v>44088</v>
      </c>
      <c r="T136" s="106">
        <f>_xll.qlInterestRateIndexMaturity(AA136,S136)</f>
        <v>45915</v>
      </c>
      <c r="U136" s="97">
        <f>_xll.qlIndexFixing(AA136,R136,TRUE,_xll.ohTrigger(Trigger,Trigger6M,InterestRatesTrigger))</f>
        <v>6.2740116532417735E-3</v>
      </c>
      <c r="V136" s="97">
        <f>_xll.qlQuoteValue(P136,_xll.ohTrigger(Trigger,Trigger6M,InterestRatesTrigger))</f>
        <v>6.2700000000000004E-3</v>
      </c>
      <c r="W136" s="94" t="b">
        <f t="shared" si="16"/>
        <v>1</v>
      </c>
      <c r="X136" s="124">
        <f t="shared" si="17"/>
        <v>4.0116532417731193E-2</v>
      </c>
      <c r="Y136" s="50" t="b">
        <f>ABS(X136/10000)&lt;=ABS('General Settings'!$D$32)</f>
        <v>1</v>
      </c>
      <c r="AA136" s="50" t="str">
        <f>_xll.qlSwapIndex(,,O136,SettlementDays,Currency,Calendar,FixedLegTenor,FixedLegBDC,FixedLegDayCounter,Index6M,DiscountingCurve,Permanent,Trigger,ObjectOverwrite)</f>
        <v>obj_00662#0000</v>
      </c>
      <c r="AB136" s="50" t="str">
        <f>_xll.qlVanillaSwapFromSwapIndex(,AA136,R136)</f>
        <v>obj_00919#0000</v>
      </c>
      <c r="AH136" s="50" t="str">
        <v/>
      </c>
    </row>
    <row r="137" spans="13:34" x14ac:dyDescent="0.2">
      <c r="M137" s="94" t="s">
        <v>155</v>
      </c>
      <c r="N137" s="94" t="s">
        <v>80</v>
      </c>
      <c r="O137" s="94" t="s">
        <v>82</v>
      </c>
      <c r="P137" s="94" t="str">
        <f t="shared" si="13"/>
        <v>EUR4F6Y_Quote</v>
      </c>
      <c r="Q137" s="170"/>
      <c r="R137" s="106">
        <f>_xll.qlInterestRateIndexFixingDate(AA137,S137)</f>
        <v>44084</v>
      </c>
      <c r="S137" s="106">
        <f>_xll.qlCalendarAdvance(Calendar,SettlementDate,N137,"mf",TRUE,Trigger)</f>
        <v>44088</v>
      </c>
      <c r="T137" s="106">
        <f>_xll.qlInterestRateIndexMaturity(AA137,S137)</f>
        <v>46279</v>
      </c>
      <c r="U137" s="97">
        <f>_xll.qlIndexFixing(AA137,R137,TRUE,_xll.ohTrigger(Trigger,Trigger6M,InterestRatesTrigger))</f>
        <v>7.323928769055678E-3</v>
      </c>
      <c r="V137" s="97">
        <f>_xll.qlQuoteValue(P137,_xll.ohTrigger(Trigger,Trigger6M,InterestRatesTrigger))</f>
        <v>7.3200000000000001E-3</v>
      </c>
      <c r="W137" s="94" t="b">
        <f t="shared" si="16"/>
        <v>1</v>
      </c>
      <c r="X137" s="124">
        <f t="shared" si="17"/>
        <v>3.9287690556779123E-2</v>
      </c>
      <c r="Y137" s="50" t="b">
        <f>ABS(X137/10000)&lt;=ABS('General Settings'!$D$32)</f>
        <v>1</v>
      </c>
      <c r="AA137" s="50" t="str">
        <f>_xll.qlSwapIndex(,,O137,SettlementDays,Currency,Calendar,FixedLegTenor,FixedLegBDC,FixedLegDayCounter,Index6M,DiscountingCurve,Permanent,Trigger,ObjectOverwrite)</f>
        <v>obj_005f7#0000</v>
      </c>
      <c r="AB137" s="50" t="str">
        <f>_xll.qlVanillaSwapFromSwapIndex(,AA137,R137)</f>
        <v>obj_0082e#0000</v>
      </c>
      <c r="AH137" s="50" t="str">
        <v/>
      </c>
    </row>
    <row r="138" spans="13:34" x14ac:dyDescent="0.2">
      <c r="M138" s="94" t="s">
        <v>155</v>
      </c>
      <c r="N138" s="94" t="s">
        <v>80</v>
      </c>
      <c r="O138" s="94" t="s">
        <v>83</v>
      </c>
      <c r="P138" s="94" t="str">
        <f t="shared" si="13"/>
        <v>EUR4F7Y_Quote</v>
      </c>
      <c r="Q138" s="170"/>
      <c r="R138" s="106">
        <f>_xll.qlInterestRateIndexFixingDate(AA138,S138)</f>
        <v>44084</v>
      </c>
      <c r="S138" s="106">
        <f>_xll.qlCalendarAdvance(Calendar,SettlementDate,N138,"mf",TRUE,Trigger)</f>
        <v>44088</v>
      </c>
      <c r="T138" s="106">
        <f>_xll.qlInterestRateIndexMaturity(AA138,S138)</f>
        <v>46644</v>
      </c>
      <c r="U138" s="97">
        <f>_xll.qlIndexFixing(AA138,R138,TRUE,_xll.ohTrigger(Trigger,Trigger6M,InterestRatesTrigger))</f>
        <v>8.1937511269394477E-3</v>
      </c>
      <c r="V138" s="97">
        <f>_xll.qlQuoteValue(P138,_xll.ohTrigger(Trigger,Trigger6M,InterestRatesTrigger))</f>
        <v>8.1799999999999998E-3</v>
      </c>
      <c r="W138" s="94" t="b">
        <f t="shared" si="16"/>
        <v>1</v>
      </c>
      <c r="X138" s="124">
        <f t="shared" si="17"/>
        <v>0.13751126939447883</v>
      </c>
      <c r="Y138" s="50" t="b">
        <f>ABS(X138/10000)&lt;=ABS('General Settings'!$D$32)</f>
        <v>1</v>
      </c>
      <c r="AA138" s="50" t="str">
        <f>_xll.qlSwapIndex(,,O138,SettlementDays,Currency,Calendar,FixedLegTenor,FixedLegBDC,FixedLegDayCounter,Index6M,DiscountingCurve,Permanent,Trigger,ObjectOverwrite)</f>
        <v>obj_00611#0000</v>
      </c>
      <c r="AB138" s="50" t="str">
        <f>_xll.qlVanillaSwapFromSwapIndex(,AA138,R138)</f>
        <v>obj_008ca#0000</v>
      </c>
      <c r="AH138" s="50" t="str">
        <v/>
      </c>
    </row>
    <row r="139" spans="13:34" x14ac:dyDescent="0.2">
      <c r="M139" s="94" t="s">
        <v>155</v>
      </c>
      <c r="N139" s="94" t="s">
        <v>80</v>
      </c>
      <c r="O139" s="94" t="s">
        <v>84</v>
      </c>
      <c r="P139" s="94" t="str">
        <f t="shared" si="13"/>
        <v>EUR4F8Y_Quote</v>
      </c>
      <c r="Q139" s="170"/>
      <c r="R139" s="106">
        <f>_xll.qlInterestRateIndexFixingDate(AA139,S139)</f>
        <v>44084</v>
      </c>
      <c r="S139" s="106">
        <f>_xll.qlCalendarAdvance(Calendar,SettlementDate,N139,"mf",TRUE,Trigger)</f>
        <v>44088</v>
      </c>
      <c r="T139" s="106">
        <f>_xll.qlInterestRateIndexMaturity(AA139,S139)</f>
        <v>47010</v>
      </c>
      <c r="U139" s="97">
        <f>_xll.qlIndexFixing(AA139,R139,TRUE,_xll.ohTrigger(Trigger,Trigger6M,InterestRatesTrigger))</f>
        <v>8.911765423213135E-3</v>
      </c>
      <c r="V139" s="97">
        <f>_xll.qlQuoteValue(P139,_xll.ohTrigger(Trigger,Trigger6M,InterestRatesTrigger))</f>
        <v>8.9099999999999995E-3</v>
      </c>
      <c r="W139" s="94" t="b">
        <f t="shared" si="16"/>
        <v>1</v>
      </c>
      <c r="X139" s="124">
        <f t="shared" si="17"/>
        <v>1.7654232131354697E-2</v>
      </c>
      <c r="Y139" s="50" t="b">
        <f>ABS(X139/10000)&lt;=ABS('General Settings'!$D$32)</f>
        <v>1</v>
      </c>
      <c r="AA139" s="50" t="str">
        <f>_xll.qlSwapIndex(,,O139,SettlementDays,Currency,Calendar,FixedLegTenor,FixedLegBDC,FixedLegDayCounter,Index6M,DiscountingCurve,Permanent,Trigger,ObjectOverwrite)</f>
        <v>obj_0074c#0000</v>
      </c>
      <c r="AB139" s="50" t="str">
        <f>_xll.qlVanillaSwapFromSwapIndex(,AA139,R139)</f>
        <v>obj_0086f#0000</v>
      </c>
      <c r="AH139" s="50" t="str">
        <v/>
      </c>
    </row>
    <row r="140" spans="13:34" x14ac:dyDescent="0.2">
      <c r="M140" s="94" t="s">
        <v>155</v>
      </c>
      <c r="N140" s="94" t="s">
        <v>80</v>
      </c>
      <c r="O140" s="94" t="s">
        <v>85</v>
      </c>
      <c r="P140" s="94" t="str">
        <f t="shared" si="13"/>
        <v>EUR4F9Y_Quote</v>
      </c>
      <c r="Q140" s="170"/>
      <c r="R140" s="106">
        <f>_xll.qlInterestRateIndexFixingDate(AA140,S140)</f>
        <v>44084</v>
      </c>
      <c r="S140" s="106">
        <f>_xll.qlCalendarAdvance(Calendar,SettlementDate,N140,"mf",TRUE,Trigger)</f>
        <v>44088</v>
      </c>
      <c r="T140" s="106">
        <f>_xll.qlInterestRateIndexMaturity(AA140,S140)</f>
        <v>47375</v>
      </c>
      <c r="U140" s="97">
        <f>_xll.qlIndexFixing(AA140,R140,TRUE,_xll.ohTrigger(Trigger,Trigger6M,InterestRatesTrigger))</f>
        <v>9.4951650179974836E-3</v>
      </c>
      <c r="V140" s="97">
        <f>_xll.qlQuoteValue(P140,_xll.ohTrigger(Trigger,Trigger6M,InterestRatesTrigger))</f>
        <v>9.4800000000000006E-3</v>
      </c>
      <c r="W140" s="94" t="b">
        <f t="shared" si="16"/>
        <v>1</v>
      </c>
      <c r="X140" s="124">
        <f t="shared" si="17"/>
        <v>0.15165017997482988</v>
      </c>
      <c r="Y140" s="50" t="b">
        <f>ABS(X140/10000)&lt;=ABS('General Settings'!$D$32)</f>
        <v>1</v>
      </c>
      <c r="AA140" s="50" t="str">
        <f>_xll.qlSwapIndex(,,O140,SettlementDays,Currency,Calendar,FixedLegTenor,FixedLegBDC,FixedLegDayCounter,Index6M,DiscountingCurve,Permanent,Trigger,ObjectOverwrite)</f>
        <v>obj_00726#0000</v>
      </c>
      <c r="AB140" s="50" t="str">
        <f>_xll.qlVanillaSwapFromSwapIndex(,AA140,R140)</f>
        <v>obj_00824#0000</v>
      </c>
      <c r="AH140" s="50" t="str">
        <v/>
      </c>
    </row>
    <row r="141" spans="13:34" x14ac:dyDescent="0.2">
      <c r="M141" s="94" t="s">
        <v>155</v>
      </c>
      <c r="N141" s="94" t="s">
        <v>80</v>
      </c>
      <c r="O141" s="94" t="s">
        <v>86</v>
      </c>
      <c r="P141" s="94" t="str">
        <f t="shared" si="13"/>
        <v>EUR4F10Y_Quote</v>
      </c>
      <c r="Q141" s="170"/>
      <c r="R141" s="106">
        <f>_xll.qlInterestRateIndexFixingDate(AA141,S141)</f>
        <v>44084</v>
      </c>
      <c r="S141" s="106">
        <f>_xll.qlCalendarAdvance(Calendar,SettlementDate,N141,"mf",TRUE,Trigger)</f>
        <v>44088</v>
      </c>
      <c r="T141" s="106">
        <f>_xll.qlInterestRateIndexMaturity(AA141,S141)</f>
        <v>47742</v>
      </c>
      <c r="U141" s="97">
        <f>_xll.qlIndexFixing(AA141,R141,TRUE,_xll.ohTrigger(Trigger,Trigger6M,InterestRatesTrigger))</f>
        <v>9.9691670455603967E-3</v>
      </c>
      <c r="V141" s="97">
        <f>_xll.qlQuoteValue(P141,_xll.ohTrigger(Trigger,Trigger6M,InterestRatesTrigger))</f>
        <v>9.9500000000000005E-3</v>
      </c>
      <c r="W141" s="94" t="b">
        <f t="shared" si="16"/>
        <v>1</v>
      </c>
      <c r="X141" s="124">
        <f t="shared" si="17"/>
        <v>0.19167045560396223</v>
      </c>
      <c r="Y141" s="50" t="b">
        <f>ABS(X141/10000)&lt;=ABS('General Settings'!$D$32)</f>
        <v>1</v>
      </c>
      <c r="AA141" s="50" t="str">
        <f>_xll.qlSwapIndex(,,O141,SettlementDays,Currency,Calendar,FixedLegTenor,FixedLegBDC,FixedLegDayCounter,Index6M,DiscountingCurve,Permanent,Trigger,ObjectOverwrite)</f>
        <v>obj_005f0#0000</v>
      </c>
      <c r="AB141" s="50" t="str">
        <f>_xll.qlVanillaSwapFromSwapIndex(,AA141,R141)</f>
        <v>obj_008c8#0000</v>
      </c>
      <c r="AH141" s="50" t="str">
        <v/>
      </c>
    </row>
    <row r="142" spans="13:34" x14ac:dyDescent="0.2">
      <c r="M142" s="94" t="s">
        <v>155</v>
      </c>
      <c r="N142" s="94" t="s">
        <v>80</v>
      </c>
      <c r="O142" s="94" t="s">
        <v>112</v>
      </c>
      <c r="P142" s="94" t="str">
        <f t="shared" ref="P142:P205" si="18">Currency&amp;SUBSTITUTE(N142,"Y","F")&amp;O142&amp;QuoteSuffix</f>
        <v>EUR4F11Y_Quote</v>
      </c>
      <c r="Q142" s="170"/>
      <c r="R142" s="106">
        <f>_xll.qlInterestRateIndexFixingDate(AA142,S142)</f>
        <v>44084</v>
      </c>
      <c r="S142" s="106">
        <f>_xll.qlCalendarAdvance(Calendar,SettlementDate,N142,"mf",TRUE,Trigger)</f>
        <v>44088</v>
      </c>
      <c r="T142" s="106">
        <f>_xll.qlInterestRateIndexMaturity(AA142,S142)</f>
        <v>48106</v>
      </c>
      <c r="U142" s="97">
        <f>_xll.qlIndexFixing(AA142,R142,TRUE,_xll.ohTrigger(Trigger,Trigger6M,InterestRatesTrigger))</f>
        <v>1.0340920716827511E-2</v>
      </c>
      <c r="V142" s="97">
        <f>_xll.qlQuoteValue(P142,_xll.ohTrigger(Trigger,Trigger6M,InterestRatesTrigger))</f>
        <v>1.034E-2</v>
      </c>
      <c r="W142" s="94" t="b">
        <f t="shared" si="16"/>
        <v>1</v>
      </c>
      <c r="X142" s="124">
        <f t="shared" si="17"/>
        <v>9.207168275102845E-3</v>
      </c>
      <c r="Y142" s="50" t="b">
        <f>ABS(X142/10000)&lt;=ABS('General Settings'!$D$32)</f>
        <v>1</v>
      </c>
      <c r="AA142" s="50" t="str">
        <f>_xll.qlSwapIndex(,,O142,SettlementDays,Currency,Calendar,FixedLegTenor,FixedLegBDC,FixedLegDayCounter,Index6M,DiscountingCurve,Permanent,Trigger,ObjectOverwrite)</f>
        <v>obj_006eb#0000</v>
      </c>
      <c r="AB142" s="50" t="str">
        <f>_xll.qlVanillaSwapFromSwapIndex(,AA142,R142)</f>
        <v>obj_0082a#0000</v>
      </c>
      <c r="AH142" s="50" t="str">
        <v/>
      </c>
    </row>
    <row r="143" spans="13:34" x14ac:dyDescent="0.2">
      <c r="M143" s="94" t="s">
        <v>155</v>
      </c>
      <c r="N143" s="94" t="s">
        <v>80</v>
      </c>
      <c r="O143" s="94" t="s">
        <v>87</v>
      </c>
      <c r="P143" s="94" t="str">
        <f t="shared" si="18"/>
        <v>EUR4F12Y_Quote</v>
      </c>
      <c r="Q143" s="170"/>
      <c r="R143" s="106">
        <f>_xll.qlInterestRateIndexFixingDate(AA143,S143)</f>
        <v>44084</v>
      </c>
      <c r="S143" s="106">
        <f>_xll.qlCalendarAdvance(Calendar,SettlementDate,N143,"mf",TRUE,Trigger)</f>
        <v>44088</v>
      </c>
      <c r="T143" s="106">
        <f>_xll.qlInterestRateIndexMaturity(AA143,S143)</f>
        <v>48471</v>
      </c>
      <c r="U143" s="97">
        <f>_xll.qlIndexFixing(AA143,R143,TRUE,_xll.ohTrigger(Trigger,Trigger6M,InterestRatesTrigger))</f>
        <v>1.0628759850863851E-2</v>
      </c>
      <c r="V143" s="97">
        <f>_xll.qlQuoteValue(P143,_xll.ohTrigger(Trigger,Trigger6M,InterestRatesTrigger))</f>
        <v>1.0629999999999999E-2</v>
      </c>
      <c r="W143" s="94" t="b">
        <f t="shared" ref="W143:W206" si="19">NOT(ISERROR(V143))</f>
        <v>1</v>
      </c>
      <c r="X143" s="124">
        <f t="shared" ref="X143:X206" si="20">(U143-V143)*10000</f>
        <v>-1.2401491361474504E-2</v>
      </c>
      <c r="Y143" s="50" t="b">
        <f>ABS(X143/10000)&lt;=ABS('General Settings'!$D$32)</f>
        <v>1</v>
      </c>
      <c r="AA143" s="50" t="str">
        <f>_xll.qlSwapIndex(,,O143,SettlementDays,Currency,Calendar,FixedLegTenor,FixedLegBDC,FixedLegDayCounter,Index6M,DiscountingCurve,Permanent,Trigger,ObjectOverwrite)</f>
        <v>obj_0073e#0000</v>
      </c>
      <c r="AB143" s="50" t="str">
        <f>_xll.qlVanillaSwapFromSwapIndex(,AA143,R143)</f>
        <v>obj_00804#0000</v>
      </c>
      <c r="AH143" s="50" t="str">
        <v/>
      </c>
    </row>
    <row r="144" spans="13:34" x14ac:dyDescent="0.2">
      <c r="M144" s="94" t="s">
        <v>155</v>
      </c>
      <c r="N144" s="94" t="s">
        <v>80</v>
      </c>
      <c r="O144" s="94" t="s">
        <v>113</v>
      </c>
      <c r="P144" s="94" t="str">
        <f t="shared" si="18"/>
        <v>EUR4F13Y_Quote</v>
      </c>
      <c r="Q144" s="170"/>
      <c r="R144" s="106">
        <f>_xll.qlInterestRateIndexFixingDate(AA144,S144)</f>
        <v>44084</v>
      </c>
      <c r="S144" s="106">
        <f>_xll.qlCalendarAdvance(Calendar,SettlementDate,N144,"mf",TRUE,Trigger)</f>
        <v>44088</v>
      </c>
      <c r="T144" s="106">
        <f>_xll.qlInterestRateIndexMaturity(AA144,S144)</f>
        <v>48836</v>
      </c>
      <c r="U144" s="97">
        <f>_xll.qlIndexFixing(AA144,R144,TRUE,_xll.ohTrigger(Trigger,Trigger6M,InterestRatesTrigger))</f>
        <v>1.0839356116668145E-2</v>
      </c>
      <c r="V144" s="97">
        <f>_xll.qlQuoteValue(P144,_xll.ohTrigger(Trigger,Trigger6M,InterestRatesTrigger))</f>
        <v>1.0840000000000001E-2</v>
      </c>
      <c r="W144" s="94" t="b">
        <f t="shared" si="19"/>
        <v>1</v>
      </c>
      <c r="X144" s="124">
        <f t="shared" si="20"/>
        <v>-6.4388333185540214E-3</v>
      </c>
      <c r="Y144" s="50" t="b">
        <f>ABS(X144/10000)&lt;=ABS('General Settings'!$D$32)</f>
        <v>1</v>
      </c>
      <c r="AA144" s="50" t="str">
        <f>_xll.qlSwapIndex(,,O144,SettlementDays,Currency,Calendar,FixedLegTenor,FixedLegBDC,FixedLegDayCounter,Index6M,DiscountingCurve,Permanent,Trigger,ObjectOverwrite)</f>
        <v>obj_00725#0000</v>
      </c>
      <c r="AB144" s="50" t="str">
        <f>_xll.qlVanillaSwapFromSwapIndex(,AA144,R144)</f>
        <v>obj_00811#0000</v>
      </c>
      <c r="AH144" s="50" t="str">
        <v/>
      </c>
    </row>
    <row r="145" spans="13:34" x14ac:dyDescent="0.2">
      <c r="M145" s="94" t="s">
        <v>155</v>
      </c>
      <c r="N145" s="94" t="s">
        <v>80</v>
      </c>
      <c r="O145" s="94" t="s">
        <v>114</v>
      </c>
      <c r="P145" s="94" t="str">
        <f t="shared" si="18"/>
        <v>EUR4F14Y_Quote</v>
      </c>
      <c r="Q145" s="170"/>
      <c r="R145" s="106">
        <f>_xll.qlInterestRateIndexFixingDate(AA145,S145)</f>
        <v>44084</v>
      </c>
      <c r="S145" s="106">
        <f>_xll.qlCalendarAdvance(Calendar,SettlementDate,N145,"mf",TRUE,Trigger)</f>
        <v>44088</v>
      </c>
      <c r="T145" s="106">
        <f>_xll.qlInterestRateIndexMaturity(AA145,S145)</f>
        <v>49201</v>
      </c>
      <c r="U145" s="97">
        <f>_xll.qlIndexFixing(AA145,R145,TRUE,_xll.ohTrigger(Trigger,Trigger6M,InterestRatesTrigger))</f>
        <v>1.0986802038128032E-2</v>
      </c>
      <c r="V145" s="97">
        <f>_xll.qlQuoteValue(P145,_xll.ohTrigger(Trigger,Trigger6M,InterestRatesTrigger))</f>
        <v>1.099E-2</v>
      </c>
      <c r="W145" s="94" t="b">
        <f t="shared" si="19"/>
        <v>1</v>
      </c>
      <c r="X145" s="124">
        <f t="shared" si="20"/>
        <v>-3.1979618719674141E-2</v>
      </c>
      <c r="Y145" s="50" t="b">
        <f>ABS(X145/10000)&lt;=ABS('General Settings'!$D$32)</f>
        <v>1</v>
      </c>
      <c r="AA145" s="50" t="str">
        <f>_xll.qlSwapIndex(,,O145,SettlementDays,Currency,Calendar,FixedLegTenor,FixedLegBDC,FixedLegDayCounter,Index6M,DiscountingCurve,Permanent,Trigger,ObjectOverwrite)</f>
        <v>obj_00660#0000</v>
      </c>
      <c r="AB145" s="50" t="str">
        <f>_xll.qlVanillaSwapFromSwapIndex(,AA145,R145)</f>
        <v>obj_0084c#0000</v>
      </c>
      <c r="AH145" s="50" t="str">
        <v/>
      </c>
    </row>
    <row r="146" spans="13:34" x14ac:dyDescent="0.2">
      <c r="M146" s="94" t="s">
        <v>155</v>
      </c>
      <c r="N146" s="94" t="s">
        <v>80</v>
      </c>
      <c r="O146" s="94" t="s">
        <v>88</v>
      </c>
      <c r="P146" s="94" t="str">
        <f t="shared" si="18"/>
        <v>EUR4F15Y_Quote</v>
      </c>
      <c r="Q146" s="170"/>
      <c r="R146" s="106">
        <f>_xll.qlInterestRateIndexFixingDate(AA146,S146)</f>
        <v>44084</v>
      </c>
      <c r="S146" s="106">
        <f>_xll.qlCalendarAdvance(Calendar,SettlementDate,N146,"mf",TRUE,Trigger)</f>
        <v>44088</v>
      </c>
      <c r="T146" s="106">
        <f>_xll.qlInterestRateIndexMaturity(AA146,S146)</f>
        <v>49566</v>
      </c>
      <c r="U146" s="97">
        <f>_xll.qlIndexFixing(AA146,R146,TRUE,_xll.ohTrigger(Trigger,Trigger6M,InterestRatesTrigger))</f>
        <v>1.1081804855613863E-2</v>
      </c>
      <c r="V146" s="97">
        <f>_xll.qlQuoteValue(P146,_xll.ohTrigger(Trigger,Trigger6M,InterestRatesTrigger))</f>
        <v>1.1080000000000001E-2</v>
      </c>
      <c r="W146" s="94" t="b">
        <f t="shared" si="19"/>
        <v>1</v>
      </c>
      <c r="X146" s="124">
        <f t="shared" si="20"/>
        <v>1.8048556138620941E-2</v>
      </c>
      <c r="Y146" s="50" t="b">
        <f>ABS(X146/10000)&lt;=ABS('General Settings'!$D$32)</f>
        <v>1</v>
      </c>
      <c r="AA146" s="50" t="str">
        <f>_xll.qlSwapIndex(,,O146,SettlementDays,Currency,Calendar,FixedLegTenor,FixedLegBDC,FixedLegDayCounter,Index6M,DiscountingCurve,Permanent,Trigger,ObjectOverwrite)</f>
        <v>obj_0071c#0000</v>
      </c>
      <c r="AB146" s="50" t="str">
        <f>_xll.qlVanillaSwapFromSwapIndex(,AA146,R146)</f>
        <v>obj_007e4#0000</v>
      </c>
      <c r="AH146" s="50" t="str">
        <v/>
      </c>
    </row>
    <row r="147" spans="13:34" x14ac:dyDescent="0.2">
      <c r="M147" s="94" t="s">
        <v>155</v>
      </c>
      <c r="N147" s="94" t="s">
        <v>80</v>
      </c>
      <c r="O147" s="94" t="s">
        <v>89</v>
      </c>
      <c r="P147" s="94" t="str">
        <f t="shared" si="18"/>
        <v>EUR4F20Y_Quote</v>
      </c>
      <c r="Q147" s="170"/>
      <c r="R147" s="106">
        <f>_xll.qlInterestRateIndexFixingDate(AA147,S147)</f>
        <v>44084</v>
      </c>
      <c r="S147" s="106">
        <f>_xll.qlCalendarAdvance(Calendar,SettlementDate,N147,"mf",TRUE,Trigger)</f>
        <v>44088</v>
      </c>
      <c r="T147" s="106">
        <f>_xll.qlInterestRateIndexMaturity(AA147,S147)</f>
        <v>51393</v>
      </c>
      <c r="U147" s="97">
        <f>_xll.qlIndexFixing(AA147,R147,TRUE,_xll.ohTrigger(Trigger,Trigger6M,InterestRatesTrigger))</f>
        <v>1.1079209581929135E-2</v>
      </c>
      <c r="V147" s="97">
        <f>_xll.qlQuoteValue(P147,_xll.ohTrigger(Trigger,Trigger6M,InterestRatesTrigger))</f>
        <v>1.1080000000000001E-2</v>
      </c>
      <c r="W147" s="94" t="b">
        <f t="shared" si="19"/>
        <v>1</v>
      </c>
      <c r="X147" s="124">
        <f t="shared" si="20"/>
        <v>-7.9041807086663307E-3</v>
      </c>
      <c r="Y147" s="50" t="b">
        <f>ABS(X147/10000)&lt;=ABS('General Settings'!$D$32)</f>
        <v>1</v>
      </c>
      <c r="AA147" s="50" t="str">
        <f>_xll.qlSwapIndex(,,O147,SettlementDays,Currency,Calendar,FixedLegTenor,FixedLegBDC,FixedLegDayCounter,Index6M,DiscountingCurve,Permanent,Trigger,ObjectOverwrite)</f>
        <v>obj_00637#0000</v>
      </c>
      <c r="AB147" s="50" t="str">
        <f>_xll.qlVanillaSwapFromSwapIndex(,AA147,R147)</f>
        <v>obj_0087a#0000</v>
      </c>
      <c r="AH147" s="50" t="str">
        <v/>
      </c>
    </row>
    <row r="148" spans="13:34" x14ac:dyDescent="0.2">
      <c r="M148" s="94" t="s">
        <v>155</v>
      </c>
      <c r="N148" s="94" t="s">
        <v>80</v>
      </c>
      <c r="O148" s="94" t="s">
        <v>90</v>
      </c>
      <c r="P148" s="94" t="str">
        <f t="shared" si="18"/>
        <v>EUR4F25Y_Quote</v>
      </c>
      <c r="Q148" s="170"/>
      <c r="R148" s="106">
        <f>_xll.qlInterestRateIndexFixingDate(AA148,S148)</f>
        <v>44084</v>
      </c>
      <c r="S148" s="106">
        <f>_xll.qlCalendarAdvance(Calendar,SettlementDate,N148,"mf",TRUE,Trigger)</f>
        <v>44088</v>
      </c>
      <c r="T148" s="106">
        <f>_xll.qlInterestRateIndexMaturity(AA148,S148)</f>
        <v>53219</v>
      </c>
      <c r="U148" s="97">
        <f>_xll.qlIndexFixing(AA148,R148,TRUE,_xll.ohTrigger(Trigger,Trigger6M,InterestRatesTrigger))</f>
        <v>1.0803813773480395E-2</v>
      </c>
      <c r="V148" s="97">
        <f>_xll.qlQuoteValue(P148,_xll.ohTrigger(Trigger,Trigger6M,InterestRatesTrigger))</f>
        <v>1.0800000000000001E-2</v>
      </c>
      <c r="W148" s="94" t="b">
        <f t="shared" si="19"/>
        <v>1</v>
      </c>
      <c r="X148" s="124">
        <f t="shared" si="20"/>
        <v>3.8137734803943973E-2</v>
      </c>
      <c r="Y148" s="50" t="b">
        <f>ABS(X148/10000)&lt;=ABS('General Settings'!$D$32)</f>
        <v>1</v>
      </c>
      <c r="AA148" s="50" t="str">
        <f>_xll.qlSwapIndex(,,O148,SettlementDays,Currency,Calendar,FixedLegTenor,FixedLegBDC,FixedLegDayCounter,Index6M,DiscountingCurve,Permanent,Trigger,ObjectOverwrite)</f>
        <v>obj_00730#0000</v>
      </c>
      <c r="AB148" s="50" t="str">
        <f>_xll.qlVanillaSwapFromSwapIndex(,AA148,R148)</f>
        <v>obj_00924#0000</v>
      </c>
      <c r="AH148" s="50" t="str">
        <v/>
      </c>
    </row>
    <row r="149" spans="13:34" x14ac:dyDescent="0.2">
      <c r="M149" s="94" t="s">
        <v>155</v>
      </c>
      <c r="N149" s="94" t="s">
        <v>80</v>
      </c>
      <c r="O149" s="94" t="s">
        <v>92</v>
      </c>
      <c r="P149" s="94" t="str">
        <f t="shared" si="18"/>
        <v>EUR4F30Y_Quote</v>
      </c>
      <c r="Q149" s="170"/>
      <c r="R149" s="106">
        <f>_xll.qlInterestRateIndexFixingDate(AA149,S149)</f>
        <v>44084</v>
      </c>
      <c r="S149" s="106">
        <f>_xll.qlCalendarAdvance(Calendar,SettlementDate,N149,"mf",TRUE,Trigger)</f>
        <v>44088</v>
      </c>
      <c r="T149" s="106">
        <f>_xll.qlInterestRateIndexMaturity(AA149,S149)</f>
        <v>55045</v>
      </c>
      <c r="U149" s="97">
        <f>_xll.qlIndexFixing(AA149,R149,TRUE,_xll.ohTrigger(Trigger,Trigger6M,InterestRatesTrigger))</f>
        <v>1.0463619627782727E-2</v>
      </c>
      <c r="V149" s="97">
        <f>_xll.qlQuoteValue(P149,_xll.ohTrigger(Trigger,Trigger6M,InterestRatesTrigger))</f>
        <v>1.0460000000000001E-2</v>
      </c>
      <c r="W149" s="94" t="b">
        <f t="shared" si="19"/>
        <v>1</v>
      </c>
      <c r="X149" s="124">
        <f t="shared" si="20"/>
        <v>3.6196277827266893E-2</v>
      </c>
      <c r="Y149" s="131" t="b">
        <f>ABS(X149/10000)&lt;=ABS('General Settings'!$D$32)</f>
        <v>1</v>
      </c>
      <c r="AA149" s="50" t="str">
        <f>_xll.qlSwapIndex(,,O149,SettlementDays,Currency,Calendar,FixedLegTenor,FixedLegBDC,FixedLegDayCounter,Index6M,DiscountingCurve,Permanent,Trigger,ObjectOverwrite)</f>
        <v>obj_00780#0000</v>
      </c>
      <c r="AB149" s="50" t="str">
        <f>_xll.qlVanillaSwapFromSwapIndex(,AA149,R149)</f>
        <v>obj_0081c#0000</v>
      </c>
      <c r="AH149" s="50" t="str">
        <v/>
      </c>
    </row>
    <row r="150" spans="13:34" x14ac:dyDescent="0.2">
      <c r="M150" s="162" t="s">
        <v>155</v>
      </c>
      <c r="N150" s="162" t="s">
        <v>81</v>
      </c>
      <c r="O150" s="162" t="s">
        <v>33</v>
      </c>
      <c r="P150" s="162" t="str">
        <f t="shared" si="18"/>
        <v>EUR5F1Y_Quote</v>
      </c>
      <c r="Q150" s="174"/>
      <c r="R150" s="163">
        <f>_xll.qlInterestRateIndexFixingDate(AA150,S150)</f>
        <v>44449</v>
      </c>
      <c r="S150" s="163">
        <f>_xll.qlCalendarAdvance(Calendar,SettlementDate,N150,"mf",TRUE,Trigger)</f>
        <v>44453</v>
      </c>
      <c r="T150" s="163">
        <f>_xll.qlInterestRateIndexMaturity(AA150,S150)</f>
        <v>44818</v>
      </c>
      <c r="U150" s="164">
        <f>_xll.qlIndexFixing(AA150,R150,TRUE,_xll.ohTrigger(Trigger,Trigger6M,InterestRatesTrigger))</f>
        <v>3.6504974965041116E-3</v>
      </c>
      <c r="V150" s="164">
        <f>_xll.qlQuoteValue(P150,_xll.ohTrigger(Trigger,Trigger6M,InterestRatesTrigger))</f>
        <v>3.65E-3</v>
      </c>
      <c r="W150" s="162" t="b">
        <f t="shared" si="19"/>
        <v>1</v>
      </c>
      <c r="X150" s="165">
        <f t="shared" si="20"/>
        <v>4.9749650411160667E-3</v>
      </c>
      <c r="Y150" s="123" t="b">
        <f>ABS(X150/10000)&lt;=ABS('General Settings'!$D$32)</f>
        <v>1</v>
      </c>
      <c r="AA150" s="50" t="str">
        <f>_xll.qlSwapIndex(,,O150,SettlementDays,Currency,Calendar,FixedLegTenor,FixedLegBDC,FixedLegDayCounter,Index6M,DiscountingCurve,Permanent,Trigger,ObjectOverwrite)</f>
        <v>obj_005d2#0000</v>
      </c>
      <c r="AB150" s="50" t="str">
        <f>_xll.qlVanillaSwapFromSwapIndex(,AA150,R150)</f>
        <v>obj_00918#0000</v>
      </c>
      <c r="AH150" s="50" t="str">
        <v/>
      </c>
    </row>
    <row r="151" spans="13:34" x14ac:dyDescent="0.2">
      <c r="M151" s="94" t="s">
        <v>155</v>
      </c>
      <c r="N151" s="94" t="s">
        <v>81</v>
      </c>
      <c r="O151" s="94" t="s">
        <v>78</v>
      </c>
      <c r="P151" s="94" t="str">
        <f t="shared" si="18"/>
        <v>EUR5F2Y_Quote</v>
      </c>
      <c r="Q151" s="170"/>
      <c r="R151" s="106">
        <f>_xll.qlInterestRateIndexFixingDate(AA151,S151)</f>
        <v>44449</v>
      </c>
      <c r="S151" s="106">
        <f>_xll.qlCalendarAdvance(Calendar,SettlementDate,N151,"mf",TRUE,Trigger)</f>
        <v>44453</v>
      </c>
      <c r="T151" s="106">
        <f>_xll.qlInterestRateIndexMaturity(AA151,S151)</f>
        <v>45183</v>
      </c>
      <c r="U151" s="97">
        <f>_xll.qlIndexFixing(AA151,R151,TRUE,_xll.ohTrigger(Trigger,Trigger6M,InterestRatesTrigger))</f>
        <v>5.0314073913468194E-3</v>
      </c>
      <c r="V151" s="97">
        <f>_xll.qlQuoteValue(P151,_xll.ohTrigger(Trigger,Trigger6M,InterestRatesTrigger))</f>
        <v>5.0299999999999997E-3</v>
      </c>
      <c r="W151" s="94" t="b">
        <f t="shared" si="19"/>
        <v>1</v>
      </c>
      <c r="X151" s="124">
        <f t="shared" si="20"/>
        <v>1.407391346819678E-2</v>
      </c>
      <c r="Y151" s="50" t="b">
        <f>ABS(X151/10000)&lt;=ABS('General Settings'!$D$32)</f>
        <v>1</v>
      </c>
      <c r="AA151" s="50" t="str">
        <f>_xll.qlSwapIndex(,,O151,SettlementDays,Currency,Calendar,FixedLegTenor,FixedLegBDC,FixedLegDayCounter,Index6M,DiscountingCurve,Permanent,Trigger,ObjectOverwrite)</f>
        <v>obj_006c1#0000</v>
      </c>
      <c r="AB151" s="50" t="str">
        <f>_xll.qlVanillaSwapFromSwapIndex(,AA151,R151)</f>
        <v>obj_008bf#0000</v>
      </c>
      <c r="AH151" s="50" t="str">
        <v/>
      </c>
    </row>
    <row r="152" spans="13:34" x14ac:dyDescent="0.2">
      <c r="M152" s="94" t="s">
        <v>155</v>
      </c>
      <c r="N152" s="94" t="s">
        <v>81</v>
      </c>
      <c r="O152" s="94" t="s">
        <v>79</v>
      </c>
      <c r="P152" s="94" t="str">
        <f t="shared" si="18"/>
        <v>EUR5F3Y_Quote</v>
      </c>
      <c r="Q152" s="170"/>
      <c r="R152" s="106">
        <f>_xll.qlInterestRateIndexFixingDate(AA152,S152)</f>
        <v>44449</v>
      </c>
      <c r="S152" s="106">
        <f>_xll.qlCalendarAdvance(Calendar,SettlementDate,N152,"mf",TRUE,Trigger)</f>
        <v>44453</v>
      </c>
      <c r="T152" s="106">
        <f>_xll.qlInterestRateIndexMaturity(AA152,S152)</f>
        <v>45551</v>
      </c>
      <c r="U152" s="97">
        <f>_xll.qlIndexFixing(AA152,R152,TRUE,_xll.ohTrigger(Trigger,Trigger6M,InterestRatesTrigger))</f>
        <v>6.3400186400071803E-3</v>
      </c>
      <c r="V152" s="97">
        <f>_xll.qlQuoteValue(P152,_xll.ohTrigger(Trigger,Trigger6M,InterestRatesTrigger))</f>
        <v>6.3400000000000001E-3</v>
      </c>
      <c r="W152" s="94" t="b">
        <f t="shared" si="19"/>
        <v>1</v>
      </c>
      <c r="X152" s="124">
        <f t="shared" si="20"/>
        <v>1.8640007180131812E-4</v>
      </c>
      <c r="Y152" s="50" t="b">
        <f>ABS(X152/10000)&lt;=ABS('General Settings'!$D$32)</f>
        <v>1</v>
      </c>
      <c r="AA152" s="50" t="str">
        <f>_xll.qlSwapIndex(,,O152,SettlementDays,Currency,Calendar,FixedLegTenor,FixedLegBDC,FixedLegDayCounter,Index6M,DiscountingCurve,Permanent,Trigger,ObjectOverwrite)</f>
        <v>obj_0075f#0000</v>
      </c>
      <c r="AB152" s="50" t="str">
        <f>_xll.qlVanillaSwapFromSwapIndex(,AA152,R152)</f>
        <v>obj_008be#0000</v>
      </c>
      <c r="AH152" s="50" t="str">
        <v/>
      </c>
    </row>
    <row r="153" spans="13:34" x14ac:dyDescent="0.2">
      <c r="M153" s="94" t="s">
        <v>155</v>
      </c>
      <c r="N153" s="94" t="s">
        <v>81</v>
      </c>
      <c r="O153" s="94" t="s">
        <v>80</v>
      </c>
      <c r="P153" s="94" t="str">
        <f t="shared" si="18"/>
        <v>EUR5F4Y_Quote</v>
      </c>
      <c r="Q153" s="170"/>
      <c r="R153" s="106">
        <f>_xll.qlInterestRateIndexFixingDate(AA153,S153)</f>
        <v>44449</v>
      </c>
      <c r="S153" s="106">
        <f>_xll.qlCalendarAdvance(Calendar,SettlementDate,N153,"mf",TRUE,Trigger)</f>
        <v>44453</v>
      </c>
      <c r="T153" s="106">
        <f>_xll.qlInterestRateIndexMaturity(AA153,S153)</f>
        <v>45915</v>
      </c>
      <c r="U153" s="97">
        <f>_xll.qlIndexFixing(AA153,R153,TRUE,_xll.ohTrigger(Trigger,Trigger6M,InterestRatesTrigger))</f>
        <v>7.5299603596561005E-3</v>
      </c>
      <c r="V153" s="97">
        <f>_xll.qlQuoteValue(P153,_xll.ohTrigger(Trigger,Trigger6M,InterestRatesTrigger))</f>
        <v>7.5300000000000002E-3</v>
      </c>
      <c r="W153" s="94" t="b">
        <f t="shared" si="19"/>
        <v>1</v>
      </c>
      <c r="X153" s="124">
        <f t="shared" si="20"/>
        <v>-3.9640343899721708E-4</v>
      </c>
      <c r="Y153" s="50" t="b">
        <f>ABS(X153/10000)&lt;=ABS('General Settings'!$D$32)</f>
        <v>1</v>
      </c>
      <c r="AA153" s="50" t="str">
        <f>_xll.qlSwapIndex(,,O153,SettlementDays,Currency,Calendar,FixedLegTenor,FixedLegBDC,FixedLegDayCounter,Index6M,DiscountingCurve,Permanent,Trigger,ObjectOverwrite)</f>
        <v>obj_00628#0000</v>
      </c>
      <c r="AB153" s="50" t="str">
        <f>_xll.qlVanillaSwapFromSwapIndex(,AA153,R153)</f>
        <v>obj_0091c#0000</v>
      </c>
      <c r="AH153" s="50" t="str">
        <v/>
      </c>
    </row>
    <row r="154" spans="13:34" x14ac:dyDescent="0.2">
      <c r="M154" s="94" t="s">
        <v>155</v>
      </c>
      <c r="N154" s="94" t="s">
        <v>81</v>
      </c>
      <c r="O154" s="94" t="s">
        <v>81</v>
      </c>
      <c r="P154" s="94" t="str">
        <f t="shared" si="18"/>
        <v>EUR5F5Y_Quote</v>
      </c>
      <c r="Q154" s="170"/>
      <c r="R154" s="106">
        <f>_xll.qlInterestRateIndexFixingDate(AA154,S154)</f>
        <v>44449</v>
      </c>
      <c r="S154" s="106">
        <f>_xll.qlCalendarAdvance(Calendar,SettlementDate,N154,"mf",TRUE,Trigger)</f>
        <v>44453</v>
      </c>
      <c r="T154" s="106">
        <f>_xll.qlInterestRateIndexMaturity(AA154,S154)</f>
        <v>46279</v>
      </c>
      <c r="U154" s="97">
        <f>_xll.qlIndexFixing(AA154,R154,TRUE,_xll.ohTrigger(Trigger,Trigger6M,InterestRatesTrigger))</f>
        <v>8.5466126029293786E-3</v>
      </c>
      <c r="V154" s="97">
        <f>_xll.qlQuoteValue(P154,_xll.ohTrigger(Trigger,Trigger6M,InterestRatesTrigger))</f>
        <v>8.5500000000000003E-3</v>
      </c>
      <c r="W154" s="94" t="b">
        <f t="shared" si="19"/>
        <v>1</v>
      </c>
      <c r="X154" s="124">
        <f t="shared" si="20"/>
        <v>-3.3873970706217033E-2</v>
      </c>
      <c r="Y154" s="50" t="b">
        <f>ABS(X154/10000)&lt;=ABS('General Settings'!$D$32)</f>
        <v>1</v>
      </c>
      <c r="AA154" s="50" t="str">
        <f>_xll.qlSwapIndex(,,O154,SettlementDays,Currency,Calendar,FixedLegTenor,FixedLegBDC,FixedLegDayCounter,Index6M,DiscountingCurve,Permanent,Trigger,ObjectOverwrite)</f>
        <v>obj_007a9#0000</v>
      </c>
      <c r="AB154" s="50" t="str">
        <f>_xll.qlVanillaSwapFromSwapIndex(,AA154,R154)</f>
        <v>obj_007e3#0000</v>
      </c>
      <c r="AH154" s="50" t="str">
        <v/>
      </c>
    </row>
    <row r="155" spans="13:34" x14ac:dyDescent="0.2">
      <c r="M155" s="94" t="s">
        <v>155</v>
      </c>
      <c r="N155" s="94" t="s">
        <v>81</v>
      </c>
      <c r="O155" s="94" t="s">
        <v>82</v>
      </c>
      <c r="P155" s="94" t="str">
        <f t="shared" si="18"/>
        <v>EUR5F6Y_Quote</v>
      </c>
      <c r="Q155" s="170"/>
      <c r="R155" s="106">
        <f>_xll.qlInterestRateIndexFixingDate(AA155,S155)</f>
        <v>44449</v>
      </c>
      <c r="S155" s="106">
        <f>_xll.qlCalendarAdvance(Calendar,SettlementDate,N155,"mf",TRUE,Trigger)</f>
        <v>44453</v>
      </c>
      <c r="T155" s="106">
        <f>_xll.qlInterestRateIndexMaturity(AA155,S155)</f>
        <v>46644</v>
      </c>
      <c r="U155" s="97">
        <f>_xll.qlIndexFixing(AA155,R155,TRUE,_xll.ohTrigger(Trigger,Trigger6M,InterestRatesTrigger))</f>
        <v>9.3652952267009124E-3</v>
      </c>
      <c r="V155" s="97">
        <f>_xll.qlQuoteValue(P155,_xll.ohTrigger(Trigger,Trigger6M,InterestRatesTrigger))</f>
        <v>9.3500000000000007E-3</v>
      </c>
      <c r="W155" s="94" t="b">
        <f t="shared" si="19"/>
        <v>1</v>
      </c>
      <c r="X155" s="124">
        <f t="shared" si="20"/>
        <v>0.15295226700911754</v>
      </c>
      <c r="Y155" s="50" t="b">
        <f>ABS(X155/10000)&lt;=ABS('General Settings'!$D$32)</f>
        <v>1</v>
      </c>
      <c r="AA155" s="50" t="str">
        <f>_xll.qlSwapIndex(,,O155,SettlementDays,Currency,Calendar,FixedLegTenor,FixedLegBDC,FixedLegDayCounter,Index6M,DiscountingCurve,Permanent,Trigger,ObjectOverwrite)</f>
        <v>obj_006b9#0000</v>
      </c>
      <c r="AB155" s="50" t="str">
        <f>_xll.qlVanillaSwapFromSwapIndex(,AA155,R155)</f>
        <v>obj_0090f#0000</v>
      </c>
      <c r="AH155" s="50" t="str">
        <v/>
      </c>
    </row>
    <row r="156" spans="13:34" x14ac:dyDescent="0.2">
      <c r="M156" s="94" t="s">
        <v>155</v>
      </c>
      <c r="N156" s="94" t="s">
        <v>81</v>
      </c>
      <c r="O156" s="94" t="s">
        <v>83</v>
      </c>
      <c r="P156" s="94" t="str">
        <f t="shared" si="18"/>
        <v>EUR5F7Y_Quote</v>
      </c>
      <c r="Q156" s="170"/>
      <c r="R156" s="106">
        <f>_xll.qlInterestRateIndexFixingDate(AA156,S156)</f>
        <v>44449</v>
      </c>
      <c r="S156" s="106">
        <f>_xll.qlCalendarAdvance(Calendar,SettlementDate,N156,"mf",TRUE,Trigger)</f>
        <v>44453</v>
      </c>
      <c r="T156" s="106">
        <f>_xll.qlInterestRateIndexMaturity(AA156,S156)</f>
        <v>47010</v>
      </c>
      <c r="U156" s="97">
        <f>_xll.qlIndexFixing(AA156,R156,TRUE,_xll.ohTrigger(Trigger,Trigger6M,InterestRatesTrigger))</f>
        <v>1.002629476345457E-2</v>
      </c>
      <c r="V156" s="97">
        <f>_xll.qlQuoteValue(P156,_xll.ohTrigger(Trigger,Trigger6M,InterestRatesTrigger))</f>
        <v>1.0030000000000001E-2</v>
      </c>
      <c r="W156" s="94" t="b">
        <f t="shared" si="19"/>
        <v>1</v>
      </c>
      <c r="X156" s="124">
        <f t="shared" si="20"/>
        <v>-3.7052365454304931E-2</v>
      </c>
      <c r="Y156" s="50" t="b">
        <f>ABS(X156/10000)&lt;=ABS('General Settings'!$D$32)</f>
        <v>1</v>
      </c>
      <c r="AA156" s="50" t="str">
        <f>_xll.qlSwapIndex(,,O156,SettlementDays,Currency,Calendar,FixedLegTenor,FixedLegBDC,FixedLegDayCounter,Index6M,DiscountingCurve,Permanent,Trigger,ObjectOverwrite)</f>
        <v>obj_006e5#0000</v>
      </c>
      <c r="AB156" s="50" t="str">
        <f>_xll.qlVanillaSwapFromSwapIndex(,AA156,R156)</f>
        <v>obj_00925#0000</v>
      </c>
      <c r="AH156" s="50" t="str">
        <v/>
      </c>
    </row>
    <row r="157" spans="13:34" x14ac:dyDescent="0.2">
      <c r="M157" s="94" t="s">
        <v>155</v>
      </c>
      <c r="N157" s="94" t="s">
        <v>81</v>
      </c>
      <c r="O157" s="94" t="s">
        <v>84</v>
      </c>
      <c r="P157" s="94" t="str">
        <f t="shared" si="18"/>
        <v>EUR5F8Y_Quote</v>
      </c>
      <c r="Q157" s="170"/>
      <c r="R157" s="106">
        <f>_xll.qlInterestRateIndexFixingDate(AA157,S157)</f>
        <v>44449</v>
      </c>
      <c r="S157" s="106">
        <f>_xll.qlCalendarAdvance(Calendar,SettlementDate,N157,"mf",TRUE,Trigger)</f>
        <v>44453</v>
      </c>
      <c r="T157" s="106">
        <f>_xll.qlInterestRateIndexMaturity(AA157,S157)</f>
        <v>47375</v>
      </c>
      <c r="U157" s="97">
        <f>_xll.qlIndexFixing(AA157,R157,TRUE,_xll.ohTrigger(Trigger,Trigger6M,InterestRatesTrigger))</f>
        <v>1.0550917635899285E-2</v>
      </c>
      <c r="V157" s="97">
        <f>_xll.qlQuoteValue(P157,_xll.ohTrigger(Trigger,Trigger6M,InterestRatesTrigger))</f>
        <v>1.0529999999999999E-2</v>
      </c>
      <c r="W157" s="94" t="b">
        <f t="shared" si="19"/>
        <v>1</v>
      </c>
      <c r="X157" s="124">
        <f t="shared" si="20"/>
        <v>0.20917635899285122</v>
      </c>
      <c r="Y157" s="50" t="b">
        <f>ABS(X157/10000)&lt;=ABS('General Settings'!$D$32)</f>
        <v>1</v>
      </c>
      <c r="AA157" s="50" t="str">
        <f>_xll.qlSwapIndex(,,O157,SettlementDays,Currency,Calendar,FixedLegTenor,FixedLegBDC,FixedLegDayCounter,Index6M,DiscountingCurve,Permanent,Trigger,ObjectOverwrite)</f>
        <v>obj_006ca#0000</v>
      </c>
      <c r="AB157" s="50" t="str">
        <f>_xll.qlVanillaSwapFromSwapIndex(,AA157,R157)</f>
        <v>obj_008db#0000</v>
      </c>
      <c r="AH157" s="50" t="str">
        <v/>
      </c>
    </row>
    <row r="158" spans="13:34" x14ac:dyDescent="0.2">
      <c r="M158" s="94" t="s">
        <v>155</v>
      </c>
      <c r="N158" s="94" t="s">
        <v>81</v>
      </c>
      <c r="O158" s="94" t="s">
        <v>85</v>
      </c>
      <c r="P158" s="94" t="str">
        <f t="shared" si="18"/>
        <v>EUR5F9Y_Quote</v>
      </c>
      <c r="Q158" s="170"/>
      <c r="R158" s="106">
        <f>_xll.qlInterestRateIndexFixingDate(AA158,S158)</f>
        <v>44449</v>
      </c>
      <c r="S158" s="106">
        <f>_xll.qlCalendarAdvance(Calendar,SettlementDate,N158,"mf",TRUE,Trigger)</f>
        <v>44453</v>
      </c>
      <c r="T158" s="106">
        <f>_xll.qlInterestRateIndexMaturity(AA158,S158)</f>
        <v>47742</v>
      </c>
      <c r="U158" s="97">
        <f>_xll.qlIndexFixing(AA158,R158,TRUE,_xll.ohTrigger(Trigger,Trigger6M,InterestRatesTrigger))</f>
        <v>1.0967000607805571E-2</v>
      </c>
      <c r="V158" s="97">
        <f>_xll.qlQuoteValue(P158,_xll.ohTrigger(Trigger,Trigger6M,InterestRatesTrigger))</f>
        <v>1.095E-2</v>
      </c>
      <c r="W158" s="94" t="b">
        <f t="shared" si="19"/>
        <v>1</v>
      </c>
      <c r="X158" s="124">
        <f t="shared" si="20"/>
        <v>0.17000607805571152</v>
      </c>
      <c r="Y158" s="50" t="b">
        <f>ABS(X158/10000)&lt;=ABS('General Settings'!$D$32)</f>
        <v>1</v>
      </c>
      <c r="AA158" s="50" t="str">
        <f>_xll.qlSwapIndex(,,O158,SettlementDays,Currency,Calendar,FixedLegTenor,FixedLegBDC,FixedLegDayCounter,Index6M,DiscountingCurve,Permanent,Trigger,ObjectOverwrite)</f>
        <v>obj_007a0#0000</v>
      </c>
      <c r="AB158" s="50" t="str">
        <f>_xll.qlVanillaSwapFromSwapIndex(,AA158,R158)</f>
        <v>obj_00901#0000</v>
      </c>
      <c r="AH158" s="50" t="str">
        <v/>
      </c>
    </row>
    <row r="159" spans="13:34" x14ac:dyDescent="0.2">
      <c r="M159" s="94" t="s">
        <v>155</v>
      </c>
      <c r="N159" s="94" t="s">
        <v>81</v>
      </c>
      <c r="O159" s="94" t="s">
        <v>86</v>
      </c>
      <c r="P159" s="94" t="str">
        <f t="shared" si="18"/>
        <v>EUR5F10Y_Quote</v>
      </c>
      <c r="Q159" s="170"/>
      <c r="R159" s="106">
        <f>_xll.qlInterestRateIndexFixingDate(AA159,S159)</f>
        <v>44449</v>
      </c>
      <c r="S159" s="106">
        <f>_xll.qlCalendarAdvance(Calendar,SettlementDate,N159,"mf",TRUE,Trigger)</f>
        <v>44453</v>
      </c>
      <c r="T159" s="106">
        <f>_xll.qlInterestRateIndexMaturity(AA159,S159)</f>
        <v>48106</v>
      </c>
      <c r="U159" s="97">
        <f>_xll.qlIndexFixing(AA159,R159,TRUE,_xll.ohTrigger(Trigger,Trigger6M,InterestRatesTrigger))</f>
        <v>1.128328379365671E-2</v>
      </c>
      <c r="V159" s="97">
        <f>_xll.qlQuoteValue(P159,_xll.ohTrigger(Trigger,Trigger6M,InterestRatesTrigger))</f>
        <v>1.1280000000000002E-2</v>
      </c>
      <c r="W159" s="94" t="b">
        <f t="shared" si="19"/>
        <v>1</v>
      </c>
      <c r="X159" s="124">
        <f t="shared" si="20"/>
        <v>3.2837936567078202E-2</v>
      </c>
      <c r="Y159" s="50" t="b">
        <f>ABS(X159/10000)&lt;=ABS('General Settings'!$D$32)</f>
        <v>1</v>
      </c>
      <c r="AA159" s="50" t="str">
        <f>_xll.qlSwapIndex(,,O159,SettlementDays,Currency,Calendar,FixedLegTenor,FixedLegBDC,FixedLegDayCounter,Index6M,DiscountingCurve,Permanent,Trigger,ObjectOverwrite)</f>
        <v>obj_0063b#0000</v>
      </c>
      <c r="AB159" s="50" t="str">
        <f>_xll.qlVanillaSwapFromSwapIndex(,AA159,R159)</f>
        <v>obj_008ba#0000</v>
      </c>
      <c r="AH159" s="50" t="str">
        <v/>
      </c>
    </row>
    <row r="160" spans="13:34" x14ac:dyDescent="0.2">
      <c r="M160" s="94" t="s">
        <v>155</v>
      </c>
      <c r="N160" s="94" t="s">
        <v>81</v>
      </c>
      <c r="O160" s="94" t="s">
        <v>112</v>
      </c>
      <c r="P160" s="94" t="str">
        <f t="shared" si="18"/>
        <v>EUR5F11Y_Quote</v>
      </c>
      <c r="Q160" s="170"/>
      <c r="R160" s="106">
        <f>_xll.qlInterestRateIndexFixingDate(AA160,S160)</f>
        <v>44449</v>
      </c>
      <c r="S160" s="106">
        <f>_xll.qlCalendarAdvance(Calendar,SettlementDate,N160,"mf",TRUE,Trigger)</f>
        <v>44453</v>
      </c>
      <c r="T160" s="106">
        <f>_xll.qlInterestRateIndexMaturity(AA160,S160)</f>
        <v>48471</v>
      </c>
      <c r="U160" s="97">
        <f>_xll.qlIndexFixing(AA160,R160,TRUE,_xll.ohTrigger(Trigger,Trigger6M,InterestRatesTrigger))</f>
        <v>1.1518176191632527E-2</v>
      </c>
      <c r="V160" s="97">
        <f>_xll.qlQuoteValue(P160,_xll.ohTrigger(Trigger,Trigger6M,InterestRatesTrigger))</f>
        <v>1.1520000000000001E-2</v>
      </c>
      <c r="W160" s="94" t="b">
        <f t="shared" si="19"/>
        <v>1</v>
      </c>
      <c r="X160" s="124">
        <f t="shared" si="20"/>
        <v>-1.823808367473409E-2</v>
      </c>
      <c r="Y160" s="50" t="b">
        <f>ABS(X160/10000)&lt;=ABS('General Settings'!$D$32)</f>
        <v>1</v>
      </c>
      <c r="AA160" s="50" t="str">
        <f>_xll.qlSwapIndex(,,O160,SettlementDays,Currency,Calendar,FixedLegTenor,FixedLegBDC,FixedLegDayCounter,Index6M,DiscountingCurve,Permanent,Trigger,ObjectOverwrite)</f>
        <v>obj_00710#0000</v>
      </c>
      <c r="AB160" s="50" t="str">
        <f>_xll.qlVanillaSwapFromSwapIndex(,AA160,R160)</f>
        <v>obj_0081e#0000</v>
      </c>
      <c r="AH160" s="50" t="str">
        <v/>
      </c>
    </row>
    <row r="161" spans="13:34" x14ac:dyDescent="0.2">
      <c r="M161" s="94" t="s">
        <v>155</v>
      </c>
      <c r="N161" s="94" t="s">
        <v>81</v>
      </c>
      <c r="O161" s="94" t="s">
        <v>87</v>
      </c>
      <c r="P161" s="94" t="str">
        <f t="shared" si="18"/>
        <v>EUR5F12Y_Quote</v>
      </c>
      <c r="Q161" s="170"/>
      <c r="R161" s="106">
        <f>_xll.qlInterestRateIndexFixingDate(AA161,S161)</f>
        <v>44449</v>
      </c>
      <c r="S161" s="106">
        <f>_xll.qlCalendarAdvance(Calendar,SettlementDate,N161,"mf",TRUE,Trigger)</f>
        <v>44453</v>
      </c>
      <c r="T161" s="106">
        <f>_xll.qlInterestRateIndexMaturity(AA161,S161)</f>
        <v>48836</v>
      </c>
      <c r="U161" s="97">
        <f>_xll.qlIndexFixing(AA161,R161,TRUE,_xll.ohTrigger(Trigger,Trigger6M,InterestRatesTrigger))</f>
        <v>1.1677993467384523E-2</v>
      </c>
      <c r="V161" s="97">
        <f>_xll.qlQuoteValue(P161,_xll.ohTrigger(Trigger,Trigger6M,InterestRatesTrigger))</f>
        <v>1.1679999999999999E-2</v>
      </c>
      <c r="W161" s="94" t="b">
        <f t="shared" si="19"/>
        <v>1</v>
      </c>
      <c r="X161" s="124">
        <f t="shared" si="20"/>
        <v>-2.0065326154766056E-2</v>
      </c>
      <c r="Y161" s="50" t="b">
        <f>ABS(X161/10000)&lt;=ABS('General Settings'!$D$32)</f>
        <v>1</v>
      </c>
      <c r="AA161" s="50" t="str">
        <f>_xll.qlSwapIndex(,,O161,SettlementDays,Currency,Calendar,FixedLegTenor,FixedLegBDC,FixedLegDayCounter,Index6M,DiscountingCurve,Permanent,Trigger,ObjectOverwrite)</f>
        <v>obj_006bd#0000</v>
      </c>
      <c r="AB161" s="50" t="str">
        <f>_xll.qlVanillaSwapFromSwapIndex(,AA161,R161)</f>
        <v>obj_00856#0000</v>
      </c>
      <c r="AH161" s="50" t="str">
        <v/>
      </c>
    </row>
    <row r="162" spans="13:34" x14ac:dyDescent="0.2">
      <c r="M162" s="94" t="s">
        <v>155</v>
      </c>
      <c r="N162" s="94" t="s">
        <v>81</v>
      </c>
      <c r="O162" s="94" t="s">
        <v>113</v>
      </c>
      <c r="P162" s="94" t="str">
        <f t="shared" si="18"/>
        <v>EUR5F13Y_Quote</v>
      </c>
      <c r="Q162" s="170"/>
      <c r="R162" s="106">
        <f>_xll.qlInterestRateIndexFixingDate(AA162,S162)</f>
        <v>44449</v>
      </c>
      <c r="S162" s="106">
        <f>_xll.qlCalendarAdvance(Calendar,SettlementDate,N162,"mf",TRUE,Trigger)</f>
        <v>44453</v>
      </c>
      <c r="T162" s="106">
        <f>_xll.qlInterestRateIndexMaturity(AA162,S162)</f>
        <v>49201</v>
      </c>
      <c r="U162" s="97">
        <f>_xll.qlIndexFixing(AA162,R162,TRUE,_xll.ohTrigger(Trigger,Trigger6M,InterestRatesTrigger))</f>
        <v>1.1777553503086242E-2</v>
      </c>
      <c r="V162" s="97">
        <f>_xll.qlQuoteValue(P162,_xll.ohTrigger(Trigger,Trigger6M,InterestRatesTrigger))</f>
        <v>1.1779999999999999E-2</v>
      </c>
      <c r="W162" s="94" t="b">
        <f t="shared" si="19"/>
        <v>1</v>
      </c>
      <c r="X162" s="124">
        <f t="shared" si="20"/>
        <v>-2.4464969137563686E-2</v>
      </c>
      <c r="Y162" s="50" t="b">
        <f>ABS(X162/10000)&lt;=ABS('General Settings'!$D$32)</f>
        <v>1</v>
      </c>
      <c r="AA162" s="50" t="str">
        <f>_xll.qlSwapIndex(,,O162,SettlementDays,Currency,Calendar,FixedLegTenor,FixedLegBDC,FixedLegDayCounter,Index6M,DiscountingCurve,Permanent,Trigger,ObjectOverwrite)</f>
        <v>obj_005e0#0000</v>
      </c>
      <c r="AB162" s="50" t="str">
        <f>_xll.qlVanillaSwapFromSwapIndex(,AA162,R162)</f>
        <v>obj_00835#0000</v>
      </c>
      <c r="AH162" s="50" t="str">
        <v/>
      </c>
    </row>
    <row r="163" spans="13:34" x14ac:dyDescent="0.2">
      <c r="M163" s="94" t="s">
        <v>155</v>
      </c>
      <c r="N163" s="94" t="s">
        <v>81</v>
      </c>
      <c r="O163" s="94" t="s">
        <v>114</v>
      </c>
      <c r="P163" s="94" t="str">
        <f t="shared" si="18"/>
        <v>EUR5F14Y_Quote</v>
      </c>
      <c r="Q163" s="170"/>
      <c r="R163" s="106">
        <f>_xll.qlInterestRateIndexFixingDate(AA163,S163)</f>
        <v>44449</v>
      </c>
      <c r="S163" s="106">
        <f>_xll.qlCalendarAdvance(Calendar,SettlementDate,N163,"mf",TRUE,Trigger)</f>
        <v>44453</v>
      </c>
      <c r="T163" s="106">
        <f>_xll.qlInterestRateIndexMaturity(AA163,S163)</f>
        <v>49566</v>
      </c>
      <c r="U163" s="97">
        <f>_xll.qlIndexFixing(AA163,R163,TRUE,_xll.ohTrigger(Trigger,Trigger6M,InterestRatesTrigger))</f>
        <v>1.1827673577045774E-2</v>
      </c>
      <c r="V163" s="97">
        <f>_xll.qlQuoteValue(P163,_xll.ohTrigger(Trigger,Trigger6M,InterestRatesTrigger))</f>
        <v>1.183E-2</v>
      </c>
      <c r="W163" s="94" t="b">
        <f t="shared" si="19"/>
        <v>1</v>
      </c>
      <c r="X163" s="124">
        <f t="shared" si="20"/>
        <v>-2.3264229542258735E-2</v>
      </c>
      <c r="Y163" s="50" t="b">
        <f>ABS(X163/10000)&lt;=ABS('General Settings'!$D$32)</f>
        <v>1</v>
      </c>
      <c r="AA163" s="50" t="str">
        <f>_xll.qlSwapIndex(,,O163,SettlementDays,Currency,Calendar,FixedLegTenor,FixedLegBDC,FixedLegDayCounter,Index6M,DiscountingCurve,Permanent,Trigger,ObjectOverwrite)</f>
        <v>obj_006c7#0000</v>
      </c>
      <c r="AB163" s="50" t="str">
        <f>_xll.qlVanillaSwapFromSwapIndex(,AA163,R163)</f>
        <v>obj_008b9#0000</v>
      </c>
      <c r="AH163" s="50" t="str">
        <v/>
      </c>
    </row>
    <row r="164" spans="13:34" x14ac:dyDescent="0.2">
      <c r="M164" s="94" t="s">
        <v>155</v>
      </c>
      <c r="N164" s="94" t="s">
        <v>81</v>
      </c>
      <c r="O164" s="94" t="s">
        <v>88</v>
      </c>
      <c r="P164" s="94" t="str">
        <f t="shared" si="18"/>
        <v>EUR5F15Y_Quote</v>
      </c>
      <c r="Q164" s="170"/>
      <c r="R164" s="106">
        <f>_xll.qlInterestRateIndexFixingDate(AA164,S164)</f>
        <v>44449</v>
      </c>
      <c r="S164" s="106">
        <f>_xll.qlCalendarAdvance(Calendar,SettlementDate,N164,"mf",TRUE,Trigger)</f>
        <v>44453</v>
      </c>
      <c r="T164" s="106">
        <f>_xll.qlInterestRateIndexMaturity(AA164,S164)</f>
        <v>49933</v>
      </c>
      <c r="U164" s="97">
        <f>_xll.qlIndexFixing(AA164,R164,TRUE,_xll.ohTrigger(Trigger,Trigger6M,InterestRatesTrigger))</f>
        <v>1.1840362123470852E-2</v>
      </c>
      <c r="V164" s="97">
        <f>_xll.qlQuoteValue(P164,_xll.ohTrigger(Trigger,Trigger6M,InterestRatesTrigger))</f>
        <v>1.184E-2</v>
      </c>
      <c r="W164" s="94" t="b">
        <f t="shared" si="19"/>
        <v>1</v>
      </c>
      <c r="X164" s="124">
        <f t="shared" si="20"/>
        <v>3.6212347085187724E-3</v>
      </c>
      <c r="Y164" s="50" t="b">
        <f>ABS(X164/10000)&lt;=ABS('General Settings'!$D$32)</f>
        <v>1</v>
      </c>
      <c r="AA164" s="50" t="str">
        <f>_xll.qlSwapIndex(,,O164,SettlementDays,Currency,Calendar,FixedLegTenor,FixedLegBDC,FixedLegDayCounter,Index6M,DiscountingCurve,Permanent,Trigger,ObjectOverwrite)</f>
        <v>obj_0077e#0000</v>
      </c>
      <c r="AB164" s="50" t="str">
        <f>_xll.qlVanillaSwapFromSwapIndex(,AA164,R164)</f>
        <v>obj_0090a#0000</v>
      </c>
      <c r="AH164" s="50" t="str">
        <v/>
      </c>
    </row>
    <row r="165" spans="13:34" x14ac:dyDescent="0.2">
      <c r="M165" s="94" t="s">
        <v>155</v>
      </c>
      <c r="N165" s="94" t="s">
        <v>81</v>
      </c>
      <c r="O165" s="94" t="s">
        <v>89</v>
      </c>
      <c r="P165" s="94" t="str">
        <f t="shared" si="18"/>
        <v>EUR5F20Y_Quote</v>
      </c>
      <c r="Q165" s="170"/>
      <c r="R165" s="106">
        <f>_xll.qlInterestRateIndexFixingDate(AA165,S165)</f>
        <v>44449</v>
      </c>
      <c r="S165" s="106">
        <f>_xll.qlCalendarAdvance(Calendar,SettlementDate,N165,"mf",TRUE,Trigger)</f>
        <v>44453</v>
      </c>
      <c r="T165" s="106">
        <f>_xll.qlInterestRateIndexMaturity(AA165,S165)</f>
        <v>51760</v>
      </c>
      <c r="U165" s="97">
        <f>_xll.qlIndexFixing(AA165,R165,TRUE,_xll.ohTrigger(Trigger,Trigger6M,InterestRatesTrigger))</f>
        <v>1.1566354181138371E-2</v>
      </c>
      <c r="V165" s="97">
        <f>_xll.qlQuoteValue(P165,_xll.ohTrigger(Trigger,Trigger6M,InterestRatesTrigger))</f>
        <v>1.157E-2</v>
      </c>
      <c r="W165" s="94" t="b">
        <f t="shared" si="19"/>
        <v>1</v>
      </c>
      <c r="X165" s="124">
        <f t="shared" si="20"/>
        <v>-3.6458188616295822E-2</v>
      </c>
      <c r="Y165" s="50" t="b">
        <f>ABS(X165/10000)&lt;=ABS('General Settings'!$D$32)</f>
        <v>1</v>
      </c>
      <c r="AA165" s="50" t="str">
        <f>_xll.qlSwapIndex(,,O165,SettlementDays,Currency,Calendar,FixedLegTenor,FixedLegBDC,FixedLegDayCounter,Index6M,DiscountingCurve,Permanent,Trigger,ObjectOverwrite)</f>
        <v>obj_00680#0000</v>
      </c>
      <c r="AB165" s="50" t="str">
        <f>_xll.qlVanillaSwapFromSwapIndex(,AA165,R165)</f>
        <v>obj_008a3#0000</v>
      </c>
      <c r="AH165" s="50" t="str">
        <v/>
      </c>
    </row>
    <row r="166" spans="13:34" x14ac:dyDescent="0.2">
      <c r="M166" s="94" t="s">
        <v>155</v>
      </c>
      <c r="N166" s="94" t="s">
        <v>81</v>
      </c>
      <c r="O166" s="94" t="s">
        <v>90</v>
      </c>
      <c r="P166" s="94" t="str">
        <f t="shared" si="18"/>
        <v>EUR5F25Y_Quote</v>
      </c>
      <c r="Q166" s="170"/>
      <c r="R166" s="106">
        <f>_xll.qlInterestRateIndexFixingDate(AA166,S166)</f>
        <v>44449</v>
      </c>
      <c r="S166" s="106">
        <f>_xll.qlCalendarAdvance(Calendar,SettlementDate,N166,"mf",TRUE,Trigger)</f>
        <v>44453</v>
      </c>
      <c r="T166" s="106">
        <f>_xll.qlInterestRateIndexMaturity(AA166,S166)</f>
        <v>53584</v>
      </c>
      <c r="U166" s="97">
        <f>_xll.qlIndexFixing(AA166,R166,TRUE,_xll.ohTrigger(Trigger,Trigger6M,InterestRatesTrigger))</f>
        <v>1.116807829269272E-2</v>
      </c>
      <c r="V166" s="97">
        <f>_xll.qlQuoteValue(P166,_xll.ohTrigger(Trigger,Trigger6M,InterestRatesTrigger))</f>
        <v>1.1169999999999999E-2</v>
      </c>
      <c r="W166" s="94" t="b">
        <f t="shared" si="19"/>
        <v>1</v>
      </c>
      <c r="X166" s="124">
        <f t="shared" si="20"/>
        <v>-1.9217073072789331E-2</v>
      </c>
      <c r="Y166" s="50" t="b">
        <f>ABS(X166/10000)&lt;=ABS('General Settings'!$D$32)</f>
        <v>1</v>
      </c>
      <c r="AA166" s="50" t="str">
        <f>_xll.qlSwapIndex(,,O166,SettlementDays,Currency,Calendar,FixedLegTenor,FixedLegBDC,FixedLegDayCounter,Index6M,DiscountingCurve,Permanent,Trigger,ObjectOverwrite)</f>
        <v>obj_00625#0000</v>
      </c>
      <c r="AB166" s="50" t="str">
        <f>_xll.qlVanillaSwapFromSwapIndex(,AA166,R166)</f>
        <v>obj_00873#0000</v>
      </c>
      <c r="AH166" s="50" t="str">
        <v/>
      </c>
    </row>
    <row r="167" spans="13:34" x14ac:dyDescent="0.2">
      <c r="M167" s="158" t="s">
        <v>155</v>
      </c>
      <c r="N167" s="158" t="s">
        <v>81</v>
      </c>
      <c r="O167" s="158" t="s">
        <v>92</v>
      </c>
      <c r="P167" s="158" t="str">
        <f t="shared" si="18"/>
        <v>EUR5F30Y_Quote</v>
      </c>
      <c r="Q167" s="173"/>
      <c r="R167" s="159">
        <f>_xll.qlInterestRateIndexFixingDate(AA167,S167)</f>
        <v>44449</v>
      </c>
      <c r="S167" s="159">
        <f>_xll.qlCalendarAdvance(Calendar,SettlementDate,N167,"mf",TRUE,Trigger)</f>
        <v>44453</v>
      </c>
      <c r="T167" s="159">
        <f>_xll.qlInterestRateIndexMaturity(AA167,S167)</f>
        <v>55410</v>
      </c>
      <c r="U167" s="160">
        <f>_xll.qlIndexFixing(AA167,R167,TRUE,_xll.ohTrigger(Trigger,Trigger6M,InterestRatesTrigger))</f>
        <v>1.0744499357145809E-2</v>
      </c>
      <c r="V167" s="160">
        <f>_xll.qlQuoteValue(P167,_xll.ohTrigger(Trigger,Trigger6M,InterestRatesTrigger))</f>
        <v>1.0749999999999999E-2</v>
      </c>
      <c r="W167" s="158" t="b">
        <f t="shared" si="19"/>
        <v>1</v>
      </c>
      <c r="X167" s="161">
        <f t="shared" si="20"/>
        <v>-5.5006428541903157E-2</v>
      </c>
      <c r="Y167" s="131" t="b">
        <f>ABS(X167/10000)&lt;=ABS('General Settings'!$D$32)</f>
        <v>1</v>
      </c>
      <c r="AA167" s="50" t="str">
        <f>_xll.qlSwapIndex(,,O167,SettlementDays,Currency,Calendar,FixedLegTenor,FixedLegBDC,FixedLegDayCounter,Index6M,DiscountingCurve,Permanent,Trigger,ObjectOverwrite)</f>
        <v>obj_006a8#0000</v>
      </c>
      <c r="AB167" s="50" t="str">
        <f>_xll.qlVanillaSwapFromSwapIndex(,AA167,R167)</f>
        <v>obj_00877#0000</v>
      </c>
      <c r="AH167" s="50" t="str">
        <v/>
      </c>
    </row>
    <row r="168" spans="13:34" x14ac:dyDescent="0.2">
      <c r="M168" s="94" t="s">
        <v>155</v>
      </c>
      <c r="N168" s="94" t="s">
        <v>82</v>
      </c>
      <c r="O168" s="94" t="s">
        <v>33</v>
      </c>
      <c r="P168" s="94" t="str">
        <f t="shared" si="18"/>
        <v>EUR6F1Y_Quote</v>
      </c>
      <c r="Q168" s="170"/>
      <c r="R168" s="106">
        <f>_xll.qlInterestRateIndexFixingDate(AA168,S168)</f>
        <v>44816</v>
      </c>
      <c r="S168" s="106">
        <f>_xll.qlCalendarAdvance(Calendar,SettlementDate,N168,"mf",TRUE,Trigger)</f>
        <v>44818</v>
      </c>
      <c r="T168" s="106">
        <f>_xll.qlInterestRateIndexMaturity(AA168,S168)</f>
        <v>45183</v>
      </c>
      <c r="U168" s="97">
        <f>_xll.qlIndexFixing(AA168,R168,TRUE,_xll.ohTrigger(Trigger,Trigger6M,InterestRatesTrigger))</f>
        <v>6.4174837436435025E-3</v>
      </c>
      <c r="V168" s="97">
        <f>_xll.qlQuoteValue(P168,_xll.ohTrigger(Trigger,Trigger6M,InterestRatesTrigger))</f>
        <v>6.4200000000000004E-3</v>
      </c>
      <c r="W168" s="94" t="b">
        <f t="shared" si="19"/>
        <v>1</v>
      </c>
      <c r="X168" s="124">
        <f t="shared" si="20"/>
        <v>-2.5162563564978119E-2</v>
      </c>
      <c r="Y168" s="123" t="b">
        <f>ABS(X168/10000)&lt;=ABS('General Settings'!$D$32)</f>
        <v>1</v>
      </c>
      <c r="AA168" s="50" t="str">
        <f>_xll.qlSwapIndex(,,O168,SettlementDays,Currency,Calendar,FixedLegTenor,FixedLegBDC,FixedLegDayCounter,Index6M,DiscountingCurve,Permanent,Trigger,ObjectOverwrite)</f>
        <v>obj_0062d#0000</v>
      </c>
      <c r="AB168" s="50" t="str">
        <f>_xll.qlVanillaSwapFromSwapIndex(,AA168,R168)</f>
        <v>obj_00805#0000</v>
      </c>
      <c r="AH168" s="50" t="str">
        <v/>
      </c>
    </row>
    <row r="169" spans="13:34" x14ac:dyDescent="0.2">
      <c r="M169" s="94" t="s">
        <v>155</v>
      </c>
      <c r="N169" s="94" t="s">
        <v>82</v>
      </c>
      <c r="O169" s="94" t="s">
        <v>78</v>
      </c>
      <c r="P169" s="94" t="str">
        <f t="shared" si="18"/>
        <v>EUR6F2Y_Quote</v>
      </c>
      <c r="Q169" s="170"/>
      <c r="R169" s="106">
        <f>_xll.qlInterestRateIndexFixingDate(AA169,S169)</f>
        <v>44816</v>
      </c>
      <c r="S169" s="106">
        <f>_xll.qlCalendarAdvance(Calendar,SettlementDate,N169,"mf",TRUE,Trigger)</f>
        <v>44818</v>
      </c>
      <c r="T169" s="106">
        <f>_xll.qlInterestRateIndexMaturity(AA169,S169)</f>
        <v>45551</v>
      </c>
      <c r="U169" s="97">
        <f>_xll.qlIndexFixing(AA169,R169,TRUE,_xll.ohTrigger(Trigger,Trigger6M,InterestRatesTrigger))</f>
        <v>7.6905261694298465E-3</v>
      </c>
      <c r="V169" s="97">
        <f>_xll.qlQuoteValue(P169,_xll.ohTrigger(Trigger,Trigger6M,InterestRatesTrigger))</f>
        <v>7.6899999999999998E-3</v>
      </c>
      <c r="W169" s="94" t="b">
        <f t="shared" si="19"/>
        <v>1</v>
      </c>
      <c r="X169" s="124">
        <f t="shared" si="20"/>
        <v>5.2616942984671372E-3</v>
      </c>
      <c r="Y169" s="50" t="b">
        <f>ABS(X169/10000)&lt;=ABS('General Settings'!$D$32)</f>
        <v>1</v>
      </c>
      <c r="AA169" s="50" t="str">
        <f>_xll.qlSwapIndex(,,O169,SettlementDays,Currency,Calendar,FixedLegTenor,FixedLegBDC,FixedLegDayCounter,Index6M,DiscountingCurve,Permanent,Trigger,ObjectOverwrite)</f>
        <v>obj_0078d#0000</v>
      </c>
      <c r="AB169" s="50" t="str">
        <f>_xll.qlVanillaSwapFromSwapIndex(,AA169,R169)</f>
        <v>obj_007ee#0000</v>
      </c>
      <c r="AH169" s="50" t="str">
        <v/>
      </c>
    </row>
    <row r="170" spans="13:34" x14ac:dyDescent="0.2">
      <c r="M170" s="94" t="s">
        <v>155</v>
      </c>
      <c r="N170" s="94" t="s">
        <v>82</v>
      </c>
      <c r="O170" s="94" t="s">
        <v>79</v>
      </c>
      <c r="P170" s="94" t="str">
        <f t="shared" si="18"/>
        <v>EUR6F3Y_Quote</v>
      </c>
      <c r="Q170" s="170"/>
      <c r="R170" s="106">
        <f>_xll.qlInterestRateIndexFixingDate(AA170,S170)</f>
        <v>44816</v>
      </c>
      <c r="S170" s="106">
        <f>_xll.qlCalendarAdvance(Calendar,SettlementDate,N170,"mf",TRUE,Trigger)</f>
        <v>44818</v>
      </c>
      <c r="T170" s="106">
        <f>_xll.qlInterestRateIndexMaturity(AA170,S170)</f>
        <v>45915</v>
      </c>
      <c r="U170" s="97">
        <f>_xll.qlIndexFixing(AA170,R170,TRUE,_xll.ohTrigger(Trigger,Trigger6M,InterestRatesTrigger))</f>
        <v>8.8363717254430207E-3</v>
      </c>
      <c r="V170" s="97">
        <f>_xll.qlQuoteValue(P170,_xll.ohTrigger(Trigger,Trigger6M,InterestRatesTrigger))</f>
        <v>8.8400000000000006E-3</v>
      </c>
      <c r="W170" s="94" t="b">
        <f t="shared" si="19"/>
        <v>1</v>
      </c>
      <c r="X170" s="124">
        <f t="shared" si="20"/>
        <v>-3.6282745569798935E-2</v>
      </c>
      <c r="Y170" s="50" t="b">
        <f>ABS(X170/10000)&lt;=ABS('General Settings'!$D$32)</f>
        <v>1</v>
      </c>
      <c r="AA170" s="50" t="str">
        <f>_xll.qlSwapIndex(,,O170,SettlementDays,Currency,Calendar,FixedLegTenor,FixedLegBDC,FixedLegDayCounter,Index6M,DiscountingCurve,Permanent,Trigger,ObjectOverwrite)</f>
        <v>obj_0063c#0000</v>
      </c>
      <c r="AB170" s="50" t="str">
        <f>_xll.qlVanillaSwapFromSwapIndex(,AA170,R170)</f>
        <v>obj_0091b#0000</v>
      </c>
      <c r="AH170" s="50" t="str">
        <v/>
      </c>
    </row>
    <row r="171" spans="13:34" x14ac:dyDescent="0.2">
      <c r="M171" s="94" t="s">
        <v>155</v>
      </c>
      <c r="N171" s="94" t="s">
        <v>82</v>
      </c>
      <c r="O171" s="94" t="s">
        <v>80</v>
      </c>
      <c r="P171" s="94" t="str">
        <f t="shared" si="18"/>
        <v>EUR6F4Y_Quote</v>
      </c>
      <c r="Q171" s="170"/>
      <c r="R171" s="106">
        <f>_xll.qlInterestRateIndexFixingDate(AA171,S171)</f>
        <v>44816</v>
      </c>
      <c r="S171" s="106">
        <f>_xll.qlCalendarAdvance(Calendar,SettlementDate,N171,"mf",TRUE,Trigger)</f>
        <v>44818</v>
      </c>
      <c r="T171" s="106">
        <f>_xll.qlInterestRateIndexMaturity(AA171,S171)</f>
        <v>46279</v>
      </c>
      <c r="U171" s="97">
        <f>_xll.qlIndexFixing(AA171,R171,TRUE,_xll.ohTrigger(Trigger,Trigger6M,InterestRatesTrigger))</f>
        <v>9.7902211948539784E-3</v>
      </c>
      <c r="V171" s="97">
        <f>_xll.qlQuoteValue(P171,_xll.ohTrigger(Trigger,Trigger6M,InterestRatesTrigger))</f>
        <v>9.7900000000000001E-3</v>
      </c>
      <c r="W171" s="94" t="b">
        <f t="shared" si="19"/>
        <v>1</v>
      </c>
      <c r="X171" s="124">
        <f t="shared" si="20"/>
        <v>2.2119485397834038E-3</v>
      </c>
      <c r="Y171" s="50" t="b">
        <f>ABS(X171/10000)&lt;=ABS('General Settings'!$D$32)</f>
        <v>1</v>
      </c>
      <c r="AA171" s="50" t="str">
        <f>_xll.qlSwapIndex(,,O171,SettlementDays,Currency,Calendar,FixedLegTenor,FixedLegBDC,FixedLegDayCounter,Index6M,DiscountingCurve,Permanent,Trigger,ObjectOverwrite)</f>
        <v>obj_00654#0000</v>
      </c>
      <c r="AB171" s="50" t="str">
        <f>_xll.qlVanillaSwapFromSwapIndex(,AA171,R171)</f>
        <v>obj_00831#0000</v>
      </c>
      <c r="AH171" s="50" t="str">
        <v/>
      </c>
    </row>
    <row r="172" spans="13:34" x14ac:dyDescent="0.2">
      <c r="M172" s="94" t="s">
        <v>155</v>
      </c>
      <c r="N172" s="94" t="s">
        <v>82</v>
      </c>
      <c r="O172" s="94" t="s">
        <v>81</v>
      </c>
      <c r="P172" s="94" t="str">
        <f t="shared" si="18"/>
        <v>EUR6F5Y_Quote</v>
      </c>
      <c r="Q172" s="170"/>
      <c r="R172" s="106">
        <f>_xll.qlInterestRateIndexFixingDate(AA172,S172)</f>
        <v>44816</v>
      </c>
      <c r="S172" s="106">
        <f>_xll.qlCalendarAdvance(Calendar,SettlementDate,N172,"mf",TRUE,Trigger)</f>
        <v>44818</v>
      </c>
      <c r="T172" s="106">
        <f>_xll.qlInterestRateIndexMaturity(AA172,S172)</f>
        <v>46644</v>
      </c>
      <c r="U172" s="97">
        <f>_xll.qlIndexFixing(AA172,R172,TRUE,_xll.ohTrigger(Trigger,Trigger6M,InterestRatesTrigger))</f>
        <v>1.0532615662094584E-2</v>
      </c>
      <c r="V172" s="97">
        <f>_xll.qlQuoteValue(P172,_xll.ohTrigger(Trigger,Trigger6M,InterestRatesTrigger))</f>
        <v>1.052E-2</v>
      </c>
      <c r="W172" s="94" t="b">
        <f t="shared" si="19"/>
        <v>1</v>
      </c>
      <c r="X172" s="124">
        <f t="shared" si="20"/>
        <v>0.12615662094584562</v>
      </c>
      <c r="Y172" s="50" t="b">
        <f>ABS(X172/10000)&lt;=ABS('General Settings'!$D$32)</f>
        <v>1</v>
      </c>
      <c r="AA172" s="50" t="str">
        <f>_xll.qlSwapIndex(,,O172,SettlementDays,Currency,Calendar,FixedLegTenor,FixedLegBDC,FixedLegDayCounter,Index6M,DiscountingCurve,Permanent,Trigger,ObjectOverwrite)</f>
        <v>obj_00794#0000</v>
      </c>
      <c r="AB172" s="50" t="str">
        <f>_xll.qlVanillaSwapFromSwapIndex(,AA172,R172)</f>
        <v>obj_0085e#0000</v>
      </c>
      <c r="AH172" s="50" t="str">
        <v/>
      </c>
    </row>
    <row r="173" spans="13:34" x14ac:dyDescent="0.2">
      <c r="M173" s="94" t="s">
        <v>155</v>
      </c>
      <c r="N173" s="94" t="s">
        <v>82</v>
      </c>
      <c r="O173" s="94" t="s">
        <v>82</v>
      </c>
      <c r="P173" s="94" t="str">
        <f t="shared" si="18"/>
        <v>EUR6F6Y_Quote</v>
      </c>
      <c r="Q173" s="170"/>
      <c r="R173" s="106">
        <f>_xll.qlInterestRateIndexFixingDate(AA173,S173)</f>
        <v>44816</v>
      </c>
      <c r="S173" s="106">
        <f>_xll.qlCalendarAdvance(Calendar,SettlementDate,N173,"mf",TRUE,Trigger)</f>
        <v>44818</v>
      </c>
      <c r="T173" s="106">
        <f>_xll.qlInterestRateIndexMaturity(AA173,S173)</f>
        <v>47010</v>
      </c>
      <c r="U173" s="97">
        <f>_xll.qlIndexFixing(AA173,R173,TRUE,_xll.ohTrigger(Trigger,Trigger6M,InterestRatesTrigger))</f>
        <v>1.1117655826210457E-2</v>
      </c>
      <c r="V173" s="97">
        <f>_xll.qlQuoteValue(P173,_xll.ohTrigger(Trigger,Trigger6M,InterestRatesTrigger))</f>
        <v>1.1120000000000001E-2</v>
      </c>
      <c r="W173" s="94" t="b">
        <f t="shared" si="19"/>
        <v>1</v>
      </c>
      <c r="X173" s="124">
        <f t="shared" si="20"/>
        <v>-2.344173789544865E-2</v>
      </c>
      <c r="Y173" s="50" t="b">
        <f>ABS(X173/10000)&lt;=ABS('General Settings'!$D$32)</f>
        <v>1</v>
      </c>
      <c r="AA173" s="50" t="str">
        <f>_xll.qlSwapIndex(,,O173,SettlementDays,Currency,Calendar,FixedLegTenor,FixedLegBDC,FixedLegDayCounter,Index6M,DiscountingCurve,Permanent,Trigger,ObjectOverwrite)</f>
        <v>obj_0063e#0000</v>
      </c>
      <c r="AB173" s="50" t="str">
        <f>_xll.qlVanillaSwapFromSwapIndex(,AA173,R173)</f>
        <v>obj_008ab#0000</v>
      </c>
      <c r="AH173" s="50" t="str">
        <v/>
      </c>
    </row>
    <row r="174" spans="13:34" x14ac:dyDescent="0.2">
      <c r="M174" s="94" t="s">
        <v>155</v>
      </c>
      <c r="N174" s="94" t="s">
        <v>82</v>
      </c>
      <c r="O174" s="94" t="s">
        <v>83</v>
      </c>
      <c r="P174" s="94" t="str">
        <f t="shared" si="18"/>
        <v>EUR6F7Y_Quote</v>
      </c>
      <c r="Q174" s="170"/>
      <c r="R174" s="106">
        <f>_xll.qlInterestRateIndexFixingDate(AA174,S174)</f>
        <v>44816</v>
      </c>
      <c r="S174" s="106">
        <f>_xll.qlCalendarAdvance(Calendar,SettlementDate,N174,"mf",TRUE,Trigger)</f>
        <v>44818</v>
      </c>
      <c r="T174" s="106">
        <f>_xll.qlInterestRateIndexMaturity(AA174,S174)</f>
        <v>47375</v>
      </c>
      <c r="U174" s="97">
        <f>_xll.qlIndexFixing(AA174,R174,TRUE,_xll.ohTrigger(Trigger,Trigger6M,InterestRatesTrigger))</f>
        <v>1.1569269975755881E-2</v>
      </c>
      <c r="V174" s="97">
        <f>_xll.qlQuoteValue(P174,_xll.ohTrigger(Trigger,Trigger6M,InterestRatesTrigger))</f>
        <v>1.155E-2</v>
      </c>
      <c r="W174" s="94" t="b">
        <f t="shared" si="19"/>
        <v>1</v>
      </c>
      <c r="X174" s="124">
        <f t="shared" si="20"/>
        <v>0.19269975755881186</v>
      </c>
      <c r="Y174" s="50" t="b">
        <f>ABS(X174/10000)&lt;=ABS('General Settings'!$D$32)</f>
        <v>1</v>
      </c>
      <c r="AA174" s="50" t="str">
        <f>_xll.qlSwapIndex(,,O174,SettlementDays,Currency,Calendar,FixedLegTenor,FixedLegBDC,FixedLegDayCounter,Index6M,DiscountingCurve,Permanent,Trigger,ObjectOverwrite)</f>
        <v>obj_006ef#0000</v>
      </c>
      <c r="AB174" s="50" t="str">
        <f>_xll.qlVanillaSwapFromSwapIndex(,AA174,R174)</f>
        <v>obj_008ed#0000</v>
      </c>
      <c r="AH174" s="50" t="str">
        <v/>
      </c>
    </row>
    <row r="175" spans="13:34" x14ac:dyDescent="0.2">
      <c r="M175" s="94" t="s">
        <v>155</v>
      </c>
      <c r="N175" s="94" t="s">
        <v>82</v>
      </c>
      <c r="O175" s="94" t="s">
        <v>84</v>
      </c>
      <c r="P175" s="94" t="str">
        <f t="shared" si="18"/>
        <v>EUR6F8Y_Quote</v>
      </c>
      <c r="Q175" s="170"/>
      <c r="R175" s="106">
        <f>_xll.qlInterestRateIndexFixingDate(AA175,S175)</f>
        <v>44816</v>
      </c>
      <c r="S175" s="106">
        <f>_xll.qlCalendarAdvance(Calendar,SettlementDate,N175,"mf",TRUE,Trigger)</f>
        <v>44818</v>
      </c>
      <c r="T175" s="106">
        <f>_xll.qlInterestRateIndexMaturity(AA175,S175)</f>
        <v>47742</v>
      </c>
      <c r="U175" s="97">
        <f>_xll.qlIndexFixing(AA175,R175,TRUE,_xll.ohTrigger(Trigger,Trigger6M,InterestRatesTrigger))</f>
        <v>1.1916840501841391E-2</v>
      </c>
      <c r="V175" s="97">
        <f>_xll.qlQuoteValue(P175,_xll.ohTrigger(Trigger,Trigger6M,InterestRatesTrigger))</f>
        <v>1.1899999999999999E-2</v>
      </c>
      <c r="W175" s="94" t="b">
        <f t="shared" si="19"/>
        <v>1</v>
      </c>
      <c r="X175" s="124">
        <f t="shared" si="20"/>
        <v>0.16840501841391964</v>
      </c>
      <c r="Y175" s="50" t="b">
        <f>ABS(X175/10000)&lt;=ABS('General Settings'!$D$32)</f>
        <v>1</v>
      </c>
      <c r="AA175" s="50" t="str">
        <f>_xll.qlSwapIndex(,,O175,SettlementDays,Currency,Calendar,FixedLegTenor,FixedLegBDC,FixedLegDayCounter,Index6M,DiscountingCurve,Permanent,Trigger,ObjectOverwrite)</f>
        <v>obj_0079b#0000</v>
      </c>
      <c r="AB175" s="50" t="str">
        <f>_xll.qlVanillaSwapFromSwapIndex(,AA175,R175)</f>
        <v>obj_008a1#0000</v>
      </c>
      <c r="AH175" s="50" t="str">
        <v/>
      </c>
    </row>
    <row r="176" spans="13:34" x14ac:dyDescent="0.2">
      <c r="M176" s="94" t="s">
        <v>155</v>
      </c>
      <c r="N176" s="94" t="s">
        <v>82</v>
      </c>
      <c r="O176" s="94" t="s">
        <v>85</v>
      </c>
      <c r="P176" s="94" t="str">
        <f t="shared" si="18"/>
        <v>EUR6F9Y_Quote</v>
      </c>
      <c r="Q176" s="170"/>
      <c r="R176" s="106">
        <f>_xll.qlInterestRateIndexFixingDate(AA176,S176)</f>
        <v>44816</v>
      </c>
      <c r="S176" s="106">
        <f>_xll.qlCalendarAdvance(Calendar,SettlementDate,N176,"mf",TRUE,Trigger)</f>
        <v>44818</v>
      </c>
      <c r="T176" s="106">
        <f>_xll.qlInterestRateIndexMaturity(AA176,S176)</f>
        <v>48106</v>
      </c>
      <c r="U176" s="97">
        <f>_xll.qlIndexFixing(AA176,R176,TRUE,_xll.ohTrigger(Trigger,Trigger6M,InterestRatesTrigger))</f>
        <v>1.2169785856152677E-2</v>
      </c>
      <c r="V176" s="97">
        <f>_xll.qlQuoteValue(P176,_xll.ohTrigger(Trigger,Trigger6M,InterestRatesTrigger))</f>
        <v>1.217E-2</v>
      </c>
      <c r="W176" s="94" t="b">
        <f t="shared" si="19"/>
        <v>1</v>
      </c>
      <c r="X176" s="124">
        <f t="shared" si="20"/>
        <v>-2.1414384732305891E-3</v>
      </c>
      <c r="Y176" s="50" t="b">
        <f>ABS(X176/10000)&lt;=ABS('General Settings'!$D$32)</f>
        <v>1</v>
      </c>
      <c r="AA176" s="50" t="str">
        <f>_xll.qlSwapIndex(,,O176,SettlementDays,Currency,Calendar,FixedLegTenor,FixedLegBDC,FixedLegDayCounter,Index6M,DiscountingCurve,Permanent,Trigger,ObjectOverwrite)</f>
        <v>obj_0078e#0000</v>
      </c>
      <c r="AB176" s="50" t="str">
        <f>_xll.qlVanillaSwapFromSwapIndex(,AA176,R176)</f>
        <v>obj_0089e#0000</v>
      </c>
      <c r="AH176" s="50" t="str">
        <v/>
      </c>
    </row>
    <row r="177" spans="13:34" x14ac:dyDescent="0.2">
      <c r="M177" s="94" t="s">
        <v>155</v>
      </c>
      <c r="N177" s="94" t="s">
        <v>82</v>
      </c>
      <c r="O177" s="94" t="s">
        <v>86</v>
      </c>
      <c r="P177" s="94" t="str">
        <f t="shared" si="18"/>
        <v>EUR6F10Y_Quote</v>
      </c>
      <c r="Q177" s="170"/>
      <c r="R177" s="106">
        <f>_xll.qlInterestRateIndexFixingDate(AA177,S177)</f>
        <v>44816</v>
      </c>
      <c r="S177" s="106">
        <f>_xll.qlCalendarAdvance(Calendar,SettlementDate,N177,"mf",TRUE,Trigger)</f>
        <v>44818</v>
      </c>
      <c r="T177" s="106">
        <f>_xll.qlInterestRateIndexMaturity(AA177,S177)</f>
        <v>48471</v>
      </c>
      <c r="U177" s="97">
        <f>_xll.qlIndexFixing(AA177,R177,TRUE,_xll.ohTrigger(Trigger,Trigger6M,InterestRatesTrigger))</f>
        <v>1.2345829981743779E-2</v>
      </c>
      <c r="V177" s="97">
        <f>_xll.qlQuoteValue(P177,_xll.ohTrigger(Trigger,Trigger6M,InterestRatesTrigger))</f>
        <v>1.234E-2</v>
      </c>
      <c r="W177" s="94" t="b">
        <f t="shared" si="19"/>
        <v>1</v>
      </c>
      <c r="X177" s="124">
        <f t="shared" si="20"/>
        <v>5.8299817437788837E-2</v>
      </c>
      <c r="Y177" s="50" t="b">
        <f>ABS(X177/10000)&lt;=ABS('General Settings'!$D$32)</f>
        <v>1</v>
      </c>
      <c r="AA177" s="50" t="str">
        <f>_xll.qlSwapIndex(,,O177,SettlementDays,Currency,Calendar,FixedLegTenor,FixedLegBDC,FixedLegDayCounter,Index6M,DiscountingCurve,Permanent,Trigger,ObjectOverwrite)</f>
        <v>obj_00692#0000</v>
      </c>
      <c r="AB177" s="50" t="str">
        <f>_xll.qlVanillaSwapFromSwapIndex(,AA177,R177)</f>
        <v>obj_008b0#0000</v>
      </c>
      <c r="AH177" s="50" t="str">
        <v/>
      </c>
    </row>
    <row r="178" spans="13:34" x14ac:dyDescent="0.2">
      <c r="M178" s="94" t="s">
        <v>155</v>
      </c>
      <c r="N178" s="94" t="s">
        <v>82</v>
      </c>
      <c r="O178" s="94" t="s">
        <v>112</v>
      </c>
      <c r="P178" s="94" t="str">
        <f t="shared" si="18"/>
        <v>EUR6F11Y_Quote</v>
      </c>
      <c r="Q178" s="170"/>
      <c r="R178" s="106">
        <f>_xll.qlInterestRateIndexFixingDate(AA178,S178)</f>
        <v>44816</v>
      </c>
      <c r="S178" s="106">
        <f>_xll.qlCalendarAdvance(Calendar,SettlementDate,N178,"mf",TRUE,Trigger)</f>
        <v>44818</v>
      </c>
      <c r="T178" s="106">
        <f>_xll.qlInterestRateIndexMaturity(AA178,S178)</f>
        <v>48836</v>
      </c>
      <c r="U178" s="97">
        <f>_xll.qlIndexFixing(AA178,R178,TRUE,_xll.ohTrigger(Trigger,Trigger6M,InterestRatesTrigger))</f>
        <v>1.2450352550404014E-2</v>
      </c>
      <c r="V178" s="97">
        <f>_xll.qlQuoteValue(P178,_xll.ohTrigger(Trigger,Trigger6M,InterestRatesTrigger))</f>
        <v>1.2450000000000001E-2</v>
      </c>
      <c r="W178" s="94" t="b">
        <f t="shared" si="19"/>
        <v>1</v>
      </c>
      <c r="X178" s="124">
        <f t="shared" si="20"/>
        <v>3.5255040401263593E-3</v>
      </c>
      <c r="Y178" s="50" t="b">
        <f>ABS(X178/10000)&lt;=ABS('General Settings'!$D$32)</f>
        <v>1</v>
      </c>
      <c r="AA178" s="50" t="str">
        <f>_xll.qlSwapIndex(,,O178,SettlementDays,Currency,Calendar,FixedLegTenor,FixedLegBDC,FixedLegDayCounter,Index6M,DiscountingCurve,Permanent,Trigger,ObjectOverwrite)</f>
        <v>obj_00708#0000</v>
      </c>
      <c r="AB178" s="50" t="str">
        <f>_xll.qlVanillaSwapFromSwapIndex(,AA178,R178)</f>
        <v>obj_008dd#0000</v>
      </c>
      <c r="AH178" s="50" t="str">
        <v/>
      </c>
    </row>
    <row r="179" spans="13:34" x14ac:dyDescent="0.2">
      <c r="M179" s="94" t="s">
        <v>155</v>
      </c>
      <c r="N179" s="94" t="s">
        <v>82</v>
      </c>
      <c r="O179" s="94" t="s">
        <v>87</v>
      </c>
      <c r="P179" s="94" t="str">
        <f t="shared" si="18"/>
        <v>EUR6F12Y_Quote</v>
      </c>
      <c r="Q179" s="170"/>
      <c r="R179" s="106">
        <f>_xll.qlInterestRateIndexFixingDate(AA179,S179)</f>
        <v>44816</v>
      </c>
      <c r="S179" s="106">
        <f>_xll.qlCalendarAdvance(Calendar,SettlementDate,N179,"mf",TRUE,Trigger)</f>
        <v>44818</v>
      </c>
      <c r="T179" s="106">
        <f>_xll.qlInterestRateIndexMaturity(AA179,S179)</f>
        <v>49201</v>
      </c>
      <c r="U179" s="97">
        <f>_xll.qlIndexFixing(AA179,R179,TRUE,_xll.ohTrigger(Trigger,Trigger6M,InterestRatesTrigger))</f>
        <v>1.2498672236888716E-2</v>
      </c>
      <c r="V179" s="97">
        <f>_xll.qlQuoteValue(P179,_xll.ohTrigger(Trigger,Trigger6M,InterestRatesTrigger))</f>
        <v>1.2500000000000001E-2</v>
      </c>
      <c r="W179" s="94" t="b">
        <f t="shared" si="19"/>
        <v>1</v>
      </c>
      <c r="X179" s="124">
        <f t="shared" si="20"/>
        <v>-1.327763111284852E-2</v>
      </c>
      <c r="Y179" s="50" t="b">
        <f>ABS(X179/10000)&lt;=ABS('General Settings'!$D$32)</f>
        <v>1</v>
      </c>
      <c r="AA179" s="50" t="str">
        <f>_xll.qlSwapIndex(,,O179,SettlementDays,Currency,Calendar,FixedLegTenor,FixedLegBDC,FixedLegDayCounter,Index6M,DiscountingCurve,Permanent,Trigger,ObjectOverwrite)</f>
        <v>obj_00746#0000</v>
      </c>
      <c r="AB179" s="50" t="str">
        <f>_xll.qlVanillaSwapFromSwapIndex(,AA179,R179)</f>
        <v>obj_00864#0000</v>
      </c>
      <c r="AH179" s="50" t="str">
        <v/>
      </c>
    </row>
    <row r="180" spans="13:34" x14ac:dyDescent="0.2">
      <c r="M180" s="94" t="s">
        <v>155</v>
      </c>
      <c r="N180" s="94" t="s">
        <v>82</v>
      </c>
      <c r="O180" s="94" t="s">
        <v>113</v>
      </c>
      <c r="P180" s="94" t="str">
        <f t="shared" si="18"/>
        <v>EUR6F13Y_Quote</v>
      </c>
      <c r="Q180" s="170"/>
      <c r="R180" s="106">
        <f>_xll.qlInterestRateIndexFixingDate(AA180,S180)</f>
        <v>44816</v>
      </c>
      <c r="S180" s="106">
        <f>_xll.qlCalendarAdvance(Calendar,SettlementDate,N180,"mf",TRUE,Trigger)</f>
        <v>44818</v>
      </c>
      <c r="T180" s="106">
        <f>_xll.qlInterestRateIndexMaturity(AA180,S180)</f>
        <v>49566</v>
      </c>
      <c r="U180" s="97">
        <f>_xll.qlIndexFixing(AA180,R180,TRUE,_xll.ohTrigger(Trigger,Trigger6M,InterestRatesTrigger))</f>
        <v>1.2501473829696186E-2</v>
      </c>
      <c r="V180" s="97">
        <f>_xll.qlQuoteValue(P180,_xll.ohTrigger(Trigger,Trigger6M,InterestRatesTrigger))</f>
        <v>1.2500000000000001E-2</v>
      </c>
      <c r="W180" s="94" t="b">
        <f t="shared" si="19"/>
        <v>1</v>
      </c>
      <c r="X180" s="124">
        <f t="shared" si="20"/>
        <v>1.4738296961851194E-2</v>
      </c>
      <c r="Y180" s="50" t="b">
        <f>ABS(X180/10000)&lt;=ABS('General Settings'!$D$32)</f>
        <v>1</v>
      </c>
      <c r="AA180" s="50" t="str">
        <f>_xll.qlSwapIndex(,,O180,SettlementDays,Currency,Calendar,FixedLegTenor,FixedLegBDC,FixedLegDayCounter,Index6M,DiscountingCurve,Permanent,Trigger,ObjectOverwrite)</f>
        <v>obj_0068f#0000</v>
      </c>
      <c r="AB180" s="50" t="str">
        <f>_xll.qlVanillaSwapFromSwapIndex(,AA180,R180)</f>
        <v>obj_0088e#0000</v>
      </c>
      <c r="AH180" s="50" t="str">
        <v/>
      </c>
    </row>
    <row r="181" spans="13:34" x14ac:dyDescent="0.2">
      <c r="M181" s="94" t="s">
        <v>155</v>
      </c>
      <c r="N181" s="94" t="s">
        <v>82</v>
      </c>
      <c r="O181" s="94" t="s">
        <v>114</v>
      </c>
      <c r="P181" s="94" t="str">
        <f t="shared" si="18"/>
        <v>EUR6F14Y_Quote</v>
      </c>
      <c r="Q181" s="170"/>
      <c r="R181" s="106">
        <f>_xll.qlInterestRateIndexFixingDate(AA181,S181)</f>
        <v>44816</v>
      </c>
      <c r="S181" s="106">
        <f>_xll.qlCalendarAdvance(Calendar,SettlementDate,N181,"mf",TRUE,Trigger)</f>
        <v>44818</v>
      </c>
      <c r="T181" s="106">
        <f>_xll.qlInterestRateIndexMaturity(AA181,S181)</f>
        <v>49933</v>
      </c>
      <c r="U181" s="97">
        <f>_xll.qlIndexFixing(AA181,R181,TRUE,_xll.ohTrigger(Trigger,Trigger6M,InterestRatesTrigger))</f>
        <v>1.2470669637488403E-2</v>
      </c>
      <c r="V181" s="97">
        <f>_xll.qlQuoteValue(P181,_xll.ohTrigger(Trigger,Trigger6M,InterestRatesTrigger))</f>
        <v>1.2470000000000002E-2</v>
      </c>
      <c r="W181" s="94" t="b">
        <f t="shared" si="19"/>
        <v>1</v>
      </c>
      <c r="X181" s="124">
        <f t="shared" si="20"/>
        <v>6.696374884006262E-3</v>
      </c>
      <c r="Y181" s="50" t="b">
        <f>ABS(X181/10000)&lt;=ABS('General Settings'!$D$32)</f>
        <v>1</v>
      </c>
      <c r="AA181" s="50" t="str">
        <f>_xll.qlSwapIndex(,,O181,SettlementDays,Currency,Calendar,FixedLegTenor,FixedLegBDC,FixedLegDayCounter,Index6M,DiscountingCurve,Permanent,Trigger,ObjectOverwrite)</f>
        <v>obj_00672#0000</v>
      </c>
      <c r="AB181" s="50" t="str">
        <f>_xll.qlVanillaSwapFromSwapIndex(,AA181,R181)</f>
        <v>obj_00915#0000</v>
      </c>
      <c r="AH181" s="50" t="str">
        <v/>
      </c>
    </row>
    <row r="182" spans="13:34" x14ac:dyDescent="0.2">
      <c r="M182" s="94" t="s">
        <v>155</v>
      </c>
      <c r="N182" s="94" t="s">
        <v>82</v>
      </c>
      <c r="O182" s="94" t="s">
        <v>88</v>
      </c>
      <c r="P182" s="94" t="str">
        <f t="shared" si="18"/>
        <v>EUR6F15Y_Quote</v>
      </c>
      <c r="Q182" s="170"/>
      <c r="R182" s="106">
        <f>_xll.qlInterestRateIndexFixingDate(AA182,S182)</f>
        <v>44816</v>
      </c>
      <c r="S182" s="106">
        <f>_xll.qlCalendarAdvance(Calendar,SettlementDate,N182,"mf",TRUE,Trigger)</f>
        <v>44818</v>
      </c>
      <c r="T182" s="106">
        <f>_xll.qlInterestRateIndexMaturity(AA182,S182)</f>
        <v>50297</v>
      </c>
      <c r="U182" s="97">
        <f>_xll.qlIndexFixing(AA182,R182,TRUE,_xll.ohTrigger(Trigger,Trigger6M,InterestRatesTrigger))</f>
        <v>1.2410618409672241E-2</v>
      </c>
      <c r="V182" s="97">
        <f>_xll.qlQuoteValue(P182,_xll.ohTrigger(Trigger,Trigger6M,InterestRatesTrigger))</f>
        <v>1.2410000000000001E-2</v>
      </c>
      <c r="W182" s="94" t="b">
        <f t="shared" si="19"/>
        <v>1</v>
      </c>
      <c r="X182" s="124">
        <f t="shared" si="20"/>
        <v>6.1840967223968091E-3</v>
      </c>
      <c r="Y182" s="50" t="b">
        <f>ABS(X182/10000)&lt;=ABS('General Settings'!$D$32)</f>
        <v>1</v>
      </c>
      <c r="AA182" s="50" t="str">
        <f>_xll.qlSwapIndex(,,O182,SettlementDays,Currency,Calendar,FixedLegTenor,FixedLegBDC,FixedLegDayCounter,Index6M,DiscountingCurve,Permanent,Trigger,ObjectOverwrite)</f>
        <v>obj_006ee#0000</v>
      </c>
      <c r="AB182" s="50" t="str">
        <f>_xll.qlVanillaSwapFromSwapIndex(,AA182,R182)</f>
        <v>obj_00822#0000</v>
      </c>
      <c r="AH182" s="50" t="str">
        <v/>
      </c>
    </row>
    <row r="183" spans="13:34" x14ac:dyDescent="0.2">
      <c r="M183" s="94" t="s">
        <v>155</v>
      </c>
      <c r="N183" s="94" t="s">
        <v>82</v>
      </c>
      <c r="O183" s="94" t="s">
        <v>89</v>
      </c>
      <c r="P183" s="94" t="str">
        <f t="shared" si="18"/>
        <v>EUR6F20Y_Quote</v>
      </c>
      <c r="Q183" s="170"/>
      <c r="R183" s="106">
        <f>_xll.qlInterestRateIndexFixingDate(AA183,S183)</f>
        <v>44816</v>
      </c>
      <c r="S183" s="106">
        <f>_xll.qlCalendarAdvance(Calendar,SettlementDate,N183,"mf",TRUE,Trigger)</f>
        <v>44818</v>
      </c>
      <c r="T183" s="106">
        <f>_xll.qlInterestRateIndexMaturity(AA183,S183)</f>
        <v>52124</v>
      </c>
      <c r="U183" s="97">
        <f>_xll.qlIndexFixing(AA183,R183,TRUE,_xll.ohTrigger(Trigger,Trigger6M,InterestRatesTrigger))</f>
        <v>1.1924812290179556E-2</v>
      </c>
      <c r="V183" s="97">
        <f>_xll.qlQuoteValue(P183,_xll.ohTrigger(Trigger,Trigger6M,InterestRatesTrigger))</f>
        <v>1.1930000000000001E-2</v>
      </c>
      <c r="W183" s="94" t="b">
        <f t="shared" si="19"/>
        <v>1</v>
      </c>
      <c r="X183" s="124">
        <f t="shared" si="20"/>
        <v>-5.1877098204457239E-2</v>
      </c>
      <c r="Y183" s="50" t="b">
        <f>ABS(X183/10000)&lt;=ABS('General Settings'!$D$32)</f>
        <v>1</v>
      </c>
      <c r="AA183" s="50" t="str">
        <f>_xll.qlSwapIndex(,,O183,SettlementDays,Currency,Calendar,FixedLegTenor,FixedLegBDC,FixedLegDayCounter,Index6M,DiscountingCurve,Permanent,Trigger,ObjectOverwrite)</f>
        <v>obj_00720#0000</v>
      </c>
      <c r="AB183" s="50" t="str">
        <f>_xll.qlVanillaSwapFromSwapIndex(,AA183,R183)</f>
        <v>obj_0090c#0000</v>
      </c>
      <c r="AH183" s="50" t="str">
        <v/>
      </c>
    </row>
    <row r="184" spans="13:34" x14ac:dyDescent="0.2">
      <c r="M184" s="94" t="s">
        <v>155</v>
      </c>
      <c r="N184" s="94" t="s">
        <v>82</v>
      </c>
      <c r="O184" s="94" t="s">
        <v>90</v>
      </c>
      <c r="P184" s="94" t="str">
        <f t="shared" si="18"/>
        <v>EUR6F25Y_Quote</v>
      </c>
      <c r="Q184" s="170"/>
      <c r="R184" s="106">
        <f>_xll.qlInterestRateIndexFixingDate(AA184,S184)</f>
        <v>44816</v>
      </c>
      <c r="S184" s="106">
        <f>_xll.qlCalendarAdvance(Calendar,SettlementDate,N184,"mf",TRUE,Trigger)</f>
        <v>44818</v>
      </c>
      <c r="T184" s="106">
        <f>_xll.qlInterestRateIndexMaturity(AA184,S184)</f>
        <v>53951</v>
      </c>
      <c r="U184" s="97">
        <f>_xll.qlIndexFixing(AA184,R184,TRUE,_xll.ohTrigger(Trigger,Trigger6M,InterestRatesTrigger))</f>
        <v>1.1423400115754332E-2</v>
      </c>
      <c r="V184" s="97">
        <f>_xll.qlQuoteValue(P184,_xll.ohTrigger(Trigger,Trigger6M,InterestRatesTrigger))</f>
        <v>1.1420000000000001E-2</v>
      </c>
      <c r="W184" s="94" t="b">
        <f t="shared" si="19"/>
        <v>1</v>
      </c>
      <c r="X184" s="124">
        <f t="shared" si="20"/>
        <v>3.4001157543303573E-2</v>
      </c>
      <c r="Y184" s="50" t="b">
        <f>ABS(X184/10000)&lt;=ABS('General Settings'!$D$32)</f>
        <v>1</v>
      </c>
      <c r="AA184" s="50" t="str">
        <f>_xll.qlSwapIndex(,,O184,SettlementDays,Currency,Calendar,FixedLegTenor,FixedLegBDC,FixedLegDayCounter,Index6M,DiscountingCurve,Permanent,Trigger,ObjectOverwrite)</f>
        <v>obj_0071b#0000</v>
      </c>
      <c r="AB184" s="50" t="str">
        <f>_xll.qlVanillaSwapFromSwapIndex(,AA184,R184)</f>
        <v>obj_008d9#0000</v>
      </c>
      <c r="AH184" s="50" t="str">
        <v/>
      </c>
    </row>
    <row r="185" spans="13:34" x14ac:dyDescent="0.2">
      <c r="M185" s="94" t="s">
        <v>155</v>
      </c>
      <c r="N185" s="94" t="s">
        <v>82</v>
      </c>
      <c r="O185" s="94" t="s">
        <v>92</v>
      </c>
      <c r="P185" s="94" t="str">
        <f t="shared" si="18"/>
        <v>EUR6F30Y_Quote</v>
      </c>
      <c r="Q185" s="170"/>
      <c r="R185" s="106">
        <f>_xll.qlInterestRateIndexFixingDate(AA185,S185)</f>
        <v>44816</v>
      </c>
      <c r="S185" s="106">
        <f>_xll.qlCalendarAdvance(Calendar,SettlementDate,N185,"mf",TRUE,Trigger)</f>
        <v>44818</v>
      </c>
      <c r="T185" s="106">
        <f>_xll.qlInterestRateIndexMaturity(AA185,S185)</f>
        <v>55778</v>
      </c>
      <c r="U185" s="97">
        <f>_xll.qlIndexFixing(AA185,R185,TRUE,_xll.ohTrigger(Trigger,Trigger6M,InterestRatesTrigger))</f>
        <v>1.0935678244788243E-2</v>
      </c>
      <c r="V185" s="97">
        <f>_xll.qlQuoteValue(P185,_xll.ohTrigger(Trigger,Trigger6M,InterestRatesTrigger))</f>
        <v>1.094E-2</v>
      </c>
      <c r="W185" s="94" t="b">
        <f t="shared" si="19"/>
        <v>1</v>
      </c>
      <c r="X185" s="124">
        <f t="shared" si="20"/>
        <v>-4.3217552117575525E-2</v>
      </c>
      <c r="Y185" s="131" t="b">
        <f>ABS(X185/10000)&lt;=ABS('General Settings'!$D$32)</f>
        <v>1</v>
      </c>
      <c r="AA185" s="50" t="str">
        <f>_xll.qlSwapIndex(,,O185,SettlementDays,Currency,Calendar,FixedLegTenor,FixedLegBDC,FixedLegDayCounter,Index6M,DiscountingCurve,Permanent,Trigger,ObjectOverwrite)</f>
        <v>obj_00666#0000</v>
      </c>
      <c r="AB185" s="50" t="str">
        <f>_xll.qlVanillaSwapFromSwapIndex(,AA185,R185)</f>
        <v>obj_008e7#0000</v>
      </c>
      <c r="AH185" s="50" t="str">
        <v/>
      </c>
    </row>
    <row r="186" spans="13:34" x14ac:dyDescent="0.2">
      <c r="M186" s="162" t="s">
        <v>155</v>
      </c>
      <c r="N186" s="162" t="s">
        <v>83</v>
      </c>
      <c r="O186" s="162" t="s">
        <v>33</v>
      </c>
      <c r="P186" s="162" t="str">
        <f t="shared" si="18"/>
        <v>EUR7F1Y_Quote</v>
      </c>
      <c r="Q186" s="174"/>
      <c r="R186" s="163">
        <f>_xll.qlInterestRateIndexFixingDate(AA186,S186)</f>
        <v>45181</v>
      </c>
      <c r="S186" s="163">
        <f>_xll.qlCalendarAdvance(Calendar,SettlementDate,N186,"mf",TRUE,Trigger)</f>
        <v>45183</v>
      </c>
      <c r="T186" s="163">
        <f>_xll.qlInterestRateIndexMaturity(AA186,S186)</f>
        <v>45551</v>
      </c>
      <c r="U186" s="164">
        <f>_xll.qlIndexFixing(AA186,R186,TRUE,_xll.ohTrigger(Trigger,Trigger6M,InterestRatesTrigger))</f>
        <v>8.9649194109858842E-3</v>
      </c>
      <c r="V186" s="164">
        <f>_xll.qlQuoteValue(P186,_xll.ohTrigger(Trigger,Trigger6M,InterestRatesTrigger))</f>
        <v>8.9700000000000005E-3</v>
      </c>
      <c r="W186" s="162" t="b">
        <f t="shared" si="19"/>
        <v>1</v>
      </c>
      <c r="X186" s="165">
        <f t="shared" si="20"/>
        <v>-5.0805890141163157E-2</v>
      </c>
      <c r="Y186" s="123" t="b">
        <f>ABS(X186/10000)&lt;=ABS('General Settings'!$D$32)</f>
        <v>1</v>
      </c>
      <c r="AA186" s="50" t="str">
        <f>_xll.qlSwapIndex(,,O186,SettlementDays,Currency,Calendar,FixedLegTenor,FixedLegBDC,FixedLegDayCounter,Index6M,DiscountingCurve,Permanent,Trigger,ObjectOverwrite)</f>
        <v>obj_00748#0000</v>
      </c>
      <c r="AB186" s="50" t="str">
        <f>_xll.qlVanillaSwapFromSwapIndex(,AA186,R186)</f>
        <v>obj_00846#0000</v>
      </c>
      <c r="AH186" s="50" t="str">
        <v/>
      </c>
    </row>
    <row r="187" spans="13:34" x14ac:dyDescent="0.2">
      <c r="M187" s="94" t="s">
        <v>155</v>
      </c>
      <c r="N187" s="94" t="s">
        <v>83</v>
      </c>
      <c r="O187" s="94" t="s">
        <v>78</v>
      </c>
      <c r="P187" s="94" t="str">
        <f t="shared" si="18"/>
        <v>EUR7F2Y_Quote</v>
      </c>
      <c r="Q187" s="170"/>
      <c r="R187" s="106">
        <f>_xll.qlInterestRateIndexFixingDate(AA187,S187)</f>
        <v>45181</v>
      </c>
      <c r="S187" s="106">
        <f>_xll.qlCalendarAdvance(Calendar,SettlementDate,N187,"mf",TRUE,Trigger)</f>
        <v>45183</v>
      </c>
      <c r="T187" s="106">
        <f>_xll.qlInterestRateIndexMaturity(AA187,S187)</f>
        <v>45915</v>
      </c>
      <c r="U187" s="97">
        <f>_xll.qlIndexFixing(AA187,R187,TRUE,_xll.ohTrigger(Trigger,Trigger6M,InterestRatesTrigger))</f>
        <v>1.0057620913377347E-2</v>
      </c>
      <c r="V187" s="97">
        <f>_xll.qlQuoteValue(P187,_xll.ohTrigger(Trigger,Trigger6M,InterestRatesTrigger))</f>
        <v>1.0059999999999999E-2</v>
      </c>
      <c r="W187" s="94" t="b">
        <f t="shared" si="19"/>
        <v>1</v>
      </c>
      <c r="X187" s="124">
        <f t="shared" si="20"/>
        <v>-2.3790866226520296E-2</v>
      </c>
      <c r="Y187" s="50" t="b">
        <f>ABS(X187/10000)&lt;=ABS('General Settings'!$D$32)</f>
        <v>1</v>
      </c>
      <c r="AA187" s="50" t="str">
        <f>_xll.qlSwapIndex(,,O187,SettlementDays,Currency,Calendar,FixedLegTenor,FixedLegBDC,FixedLegDayCounter,Index6M,DiscountingCurve,Permanent,Trigger,ObjectOverwrite)</f>
        <v>obj_0069a#0000</v>
      </c>
      <c r="AB187" s="50" t="str">
        <f>_xll.qlVanillaSwapFromSwapIndex(,AA187,R187)</f>
        <v>obj_008d1#0000</v>
      </c>
      <c r="AH187" s="50" t="str">
        <v/>
      </c>
    </row>
    <row r="188" spans="13:34" x14ac:dyDescent="0.2">
      <c r="M188" s="94" t="s">
        <v>155</v>
      </c>
      <c r="N188" s="94" t="s">
        <v>83</v>
      </c>
      <c r="O188" s="94" t="s">
        <v>79</v>
      </c>
      <c r="P188" s="94" t="str">
        <f t="shared" si="18"/>
        <v>EUR7F3Y_Quote</v>
      </c>
      <c r="Q188" s="170"/>
      <c r="R188" s="106">
        <f>_xll.qlInterestRateIndexFixingDate(AA188,S188)</f>
        <v>45181</v>
      </c>
      <c r="S188" s="106">
        <f>_xll.qlCalendarAdvance(Calendar,SettlementDate,N188,"mf",TRUE,Trigger)</f>
        <v>45183</v>
      </c>
      <c r="T188" s="106">
        <f>_xll.qlInterestRateIndexMaturity(AA188,S188)</f>
        <v>46279</v>
      </c>
      <c r="U188" s="97">
        <f>_xll.qlIndexFixing(AA188,R188,TRUE,_xll.ohTrigger(Trigger,Trigger6M,InterestRatesTrigger))</f>
        <v>1.0932843296234399E-2</v>
      </c>
      <c r="V188" s="97">
        <f>_xll.qlQuoteValue(P188,_xll.ohTrigger(Trigger,Trigger6M,InterestRatesTrigger))</f>
        <v>1.093E-2</v>
      </c>
      <c r="W188" s="94" t="b">
        <f t="shared" si="19"/>
        <v>1</v>
      </c>
      <c r="X188" s="124">
        <f t="shared" si="20"/>
        <v>2.8432962343987594E-2</v>
      </c>
      <c r="Y188" s="50" t="b">
        <f>ABS(X188/10000)&lt;=ABS('General Settings'!$D$32)</f>
        <v>1</v>
      </c>
      <c r="AA188" s="50" t="str">
        <f>_xll.qlSwapIndex(,,O188,SettlementDays,Currency,Calendar,FixedLegTenor,FixedLegBDC,FixedLegDayCounter,Index6M,DiscountingCurve,Permanent,Trigger,ObjectOverwrite)</f>
        <v>obj_006f6#0000</v>
      </c>
      <c r="AB188" s="50" t="str">
        <f>_xll.qlVanillaSwapFromSwapIndex(,AA188,R188)</f>
        <v>obj_008b8#0000</v>
      </c>
      <c r="AH188" s="50" t="str">
        <v/>
      </c>
    </row>
    <row r="189" spans="13:34" x14ac:dyDescent="0.2">
      <c r="M189" s="94" t="s">
        <v>155</v>
      </c>
      <c r="N189" s="94" t="s">
        <v>83</v>
      </c>
      <c r="O189" s="94" t="s">
        <v>80</v>
      </c>
      <c r="P189" s="94" t="str">
        <f t="shared" si="18"/>
        <v>EUR7F4Y_Quote</v>
      </c>
      <c r="Q189" s="170"/>
      <c r="R189" s="106">
        <f>_xll.qlInterestRateIndexFixingDate(AA189,S189)</f>
        <v>45181</v>
      </c>
      <c r="S189" s="106">
        <f>_xll.qlCalendarAdvance(Calendar,SettlementDate,N189,"mf",TRUE,Trigger)</f>
        <v>45183</v>
      </c>
      <c r="T189" s="106">
        <f>_xll.qlInterestRateIndexMaturity(AA189,S189)</f>
        <v>46644</v>
      </c>
      <c r="U189" s="97">
        <f>_xll.qlIndexFixing(AA189,R189,TRUE,_xll.ohTrigger(Trigger,Trigger6M,InterestRatesTrigger))</f>
        <v>1.1584011274271387E-2</v>
      </c>
      <c r="V189" s="97">
        <f>_xll.qlQuoteValue(P189,_xll.ohTrigger(Trigger,Trigger6M,InterestRatesTrigger))</f>
        <v>1.1559999999999999E-2</v>
      </c>
      <c r="W189" s="94" t="b">
        <f t="shared" si="19"/>
        <v>1</v>
      </c>
      <c r="X189" s="124">
        <f t="shared" si="20"/>
        <v>0.24011274271387717</v>
      </c>
      <c r="Y189" s="50" t="b">
        <f>ABS(X189/10000)&lt;=ABS('General Settings'!$D$32)</f>
        <v>1</v>
      </c>
      <c r="AA189" s="50" t="str">
        <f>_xll.qlSwapIndex(,,O189,SettlementDays,Currency,Calendar,FixedLegTenor,FixedLegBDC,FixedLegDayCounter,Index6M,DiscountingCurve,Permanent,Trigger,ObjectOverwrite)</f>
        <v>obj_0070c#0000</v>
      </c>
      <c r="AB189" s="50" t="str">
        <f>_xll.qlVanillaSwapFromSwapIndex(,AA189,R189)</f>
        <v>obj_0089f#0000</v>
      </c>
      <c r="AH189" s="50" t="str">
        <v/>
      </c>
    </row>
    <row r="190" spans="13:34" x14ac:dyDescent="0.2">
      <c r="M190" s="94" t="s">
        <v>155</v>
      </c>
      <c r="N190" s="94" t="s">
        <v>83</v>
      </c>
      <c r="O190" s="94" t="s">
        <v>81</v>
      </c>
      <c r="P190" s="94" t="str">
        <f t="shared" si="18"/>
        <v>EUR7F5Y_Quote</v>
      </c>
      <c r="Q190" s="170"/>
      <c r="R190" s="106">
        <f>_xll.qlInterestRateIndexFixingDate(AA190,S190)</f>
        <v>45181</v>
      </c>
      <c r="S190" s="106">
        <f>_xll.qlCalendarAdvance(Calendar,SettlementDate,N190,"mf",TRUE,Trigger)</f>
        <v>45183</v>
      </c>
      <c r="T190" s="106">
        <f>_xll.qlInterestRateIndexMaturity(AA190,S190)</f>
        <v>47010</v>
      </c>
      <c r="U190" s="97">
        <f>_xll.qlIndexFixing(AA190,R190,TRUE,_xll.ohTrigger(Trigger,Trigger6M,InterestRatesTrigger))</f>
        <v>1.2083990476235332E-2</v>
      </c>
      <c r="V190" s="97">
        <f>_xll.qlQuoteValue(P190,_xll.ohTrigger(Trigger,Trigger6M,InterestRatesTrigger))</f>
        <v>1.208E-2</v>
      </c>
      <c r="W190" s="94" t="b">
        <f t="shared" si="19"/>
        <v>1</v>
      </c>
      <c r="X190" s="124">
        <f t="shared" si="20"/>
        <v>3.990476235331275E-2</v>
      </c>
      <c r="Y190" s="50" t="b">
        <f>ABS(X190/10000)&lt;=ABS('General Settings'!$D$32)</f>
        <v>1</v>
      </c>
      <c r="AA190" s="50" t="str">
        <f>_xll.qlSwapIndex(,,O190,SettlementDays,Currency,Calendar,FixedLegTenor,FixedLegBDC,FixedLegDayCounter,Index6M,DiscountingCurve,Permanent,Trigger,ObjectOverwrite)</f>
        <v>obj_0061e#0000</v>
      </c>
      <c r="AB190" s="50" t="str">
        <f>_xll.qlVanillaSwapFromSwapIndex(,AA190,R190)</f>
        <v>obj_008a7#0000</v>
      </c>
      <c r="AH190" s="50" t="str">
        <v/>
      </c>
    </row>
    <row r="191" spans="13:34" x14ac:dyDescent="0.2">
      <c r="M191" s="94" t="s">
        <v>155</v>
      </c>
      <c r="N191" s="94" t="s">
        <v>83</v>
      </c>
      <c r="O191" s="94" t="s">
        <v>82</v>
      </c>
      <c r="P191" s="94" t="str">
        <f t="shared" si="18"/>
        <v>EUR7F6Y_Quote</v>
      </c>
      <c r="Q191" s="170"/>
      <c r="R191" s="106">
        <f>_xll.qlInterestRateIndexFixingDate(AA191,S191)</f>
        <v>45181</v>
      </c>
      <c r="S191" s="106">
        <f>_xll.qlCalendarAdvance(Calendar,SettlementDate,N191,"mf",TRUE,Trigger)</f>
        <v>45183</v>
      </c>
      <c r="T191" s="106">
        <f>_xll.qlInterestRateIndexMaturity(AA191,S191)</f>
        <v>47375</v>
      </c>
      <c r="U191" s="97">
        <f>_xll.qlIndexFixing(AA191,R191,TRUE,_xll.ohTrigger(Trigger,Trigger6M,InterestRatesTrigger))</f>
        <v>1.2457292319754718E-2</v>
      </c>
      <c r="V191" s="97">
        <f>_xll.qlQuoteValue(P191,_xll.ohTrigger(Trigger,Trigger6M,InterestRatesTrigger))</f>
        <v>1.2430000000000002E-2</v>
      </c>
      <c r="W191" s="94" t="b">
        <f t="shared" si="19"/>
        <v>1</v>
      </c>
      <c r="X191" s="124">
        <f t="shared" si="20"/>
        <v>0.27292319754715699</v>
      </c>
      <c r="Y191" s="50" t="b">
        <f>ABS(X191/10000)&lt;=ABS('General Settings'!$D$32)</f>
        <v>1</v>
      </c>
      <c r="AA191" s="50" t="str">
        <f>_xll.qlSwapIndex(,,O191,SettlementDays,Currency,Calendar,FixedLegTenor,FixedLegBDC,FixedLegDayCounter,Index6M,DiscountingCurve,Permanent,Trigger,ObjectOverwrite)</f>
        <v>obj_0079c#0000</v>
      </c>
      <c r="AB191" s="50" t="str">
        <f>_xll.qlVanillaSwapFromSwapIndex(,AA191,R191)</f>
        <v>obj_008c6#0000</v>
      </c>
      <c r="AH191" s="50" t="str">
        <v/>
      </c>
    </row>
    <row r="192" spans="13:34" x14ac:dyDescent="0.2">
      <c r="M192" s="94" t="s">
        <v>155</v>
      </c>
      <c r="N192" s="94" t="s">
        <v>83</v>
      </c>
      <c r="O192" s="94" t="s">
        <v>83</v>
      </c>
      <c r="P192" s="94" t="str">
        <f t="shared" si="18"/>
        <v>EUR7F7Y_Quote</v>
      </c>
      <c r="Q192" s="170"/>
      <c r="R192" s="106">
        <f>_xll.qlInterestRateIndexFixingDate(AA192,S192)</f>
        <v>45181</v>
      </c>
      <c r="S192" s="106">
        <f>_xll.qlCalendarAdvance(Calendar,SettlementDate,N192,"mf",TRUE,Trigger)</f>
        <v>45183</v>
      </c>
      <c r="T192" s="106">
        <f>_xll.qlInterestRateIndexMaturity(AA192,S192)</f>
        <v>47742</v>
      </c>
      <c r="U192" s="97">
        <f>_xll.qlIndexFixing(AA192,R192,TRUE,_xll.ohTrigger(Trigger,Trigger6M,InterestRatesTrigger))</f>
        <v>1.2733774878820462E-2</v>
      </c>
      <c r="V192" s="97">
        <f>_xll.qlQuoteValue(P192,_xll.ohTrigger(Trigger,Trigger6M,InterestRatesTrigger))</f>
        <v>1.2710000000000001E-2</v>
      </c>
      <c r="W192" s="94" t="b">
        <f t="shared" si="19"/>
        <v>1</v>
      </c>
      <c r="X192" s="124">
        <f t="shared" si="20"/>
        <v>0.23774878820461559</v>
      </c>
      <c r="Y192" s="50" t="b">
        <f>ABS(X192/10000)&lt;=ABS('General Settings'!$D$32)</f>
        <v>1</v>
      </c>
      <c r="AA192" s="50" t="str">
        <f>_xll.qlSwapIndex(,,O192,SettlementDays,Currency,Calendar,FixedLegTenor,FixedLegBDC,FixedLegDayCounter,Index6M,DiscountingCurve,Permanent,Trigger,ObjectOverwrite)</f>
        <v>obj_006f5#0000</v>
      </c>
      <c r="AB192" s="50" t="str">
        <f>_xll.qlVanillaSwapFromSwapIndex(,AA192,R192)</f>
        <v>obj_00829#0000</v>
      </c>
      <c r="AH192" s="50" t="str">
        <v/>
      </c>
    </row>
    <row r="193" spans="13:34" x14ac:dyDescent="0.2">
      <c r="M193" s="94" t="s">
        <v>155</v>
      </c>
      <c r="N193" s="94" t="s">
        <v>83</v>
      </c>
      <c r="O193" s="94" t="s">
        <v>84</v>
      </c>
      <c r="P193" s="94" t="str">
        <f t="shared" si="18"/>
        <v>EUR7F8Y_Quote</v>
      </c>
      <c r="Q193" s="170"/>
      <c r="R193" s="106">
        <f>_xll.qlInterestRateIndexFixingDate(AA193,S193)</f>
        <v>45181</v>
      </c>
      <c r="S193" s="106">
        <f>_xll.qlCalendarAdvance(Calendar,SettlementDate,N193,"mf",TRUE,Trigger)</f>
        <v>45183</v>
      </c>
      <c r="T193" s="106">
        <f>_xll.qlInterestRateIndexMaturity(AA193,S193)</f>
        <v>48106</v>
      </c>
      <c r="U193" s="97">
        <f>_xll.qlIndexFixing(AA193,R193,TRUE,_xll.ohTrigger(Trigger,Trigger6M,InterestRatesTrigger))</f>
        <v>1.2922486562685822E-2</v>
      </c>
      <c r="V193" s="97">
        <f>_xll.qlQuoteValue(P193,_xll.ohTrigger(Trigger,Trigger6M,InterestRatesTrigger))</f>
        <v>1.2920000000000001E-2</v>
      </c>
      <c r="W193" s="94" t="b">
        <f t="shared" si="19"/>
        <v>1</v>
      </c>
      <c r="X193" s="124">
        <f t="shared" si="20"/>
        <v>2.4865626858210088E-2</v>
      </c>
      <c r="Y193" s="50" t="b">
        <f>ABS(X193/10000)&lt;=ABS('General Settings'!$D$32)</f>
        <v>1</v>
      </c>
      <c r="AA193" s="50" t="str">
        <f>_xll.qlSwapIndex(,,O193,SettlementDays,Currency,Calendar,FixedLegTenor,FixedLegBDC,FixedLegDayCounter,Index6M,DiscountingCurve,Permanent,Trigger,ObjectOverwrite)</f>
        <v>obj_0062b#0000</v>
      </c>
      <c r="AB193" s="50" t="str">
        <f>_xll.qlVanillaSwapFromSwapIndex(,AA193,R193)</f>
        <v>obj_008f8#0000</v>
      </c>
      <c r="AH193" s="50" t="str">
        <v/>
      </c>
    </row>
    <row r="194" spans="13:34" x14ac:dyDescent="0.2">
      <c r="M194" s="94" t="s">
        <v>155</v>
      </c>
      <c r="N194" s="94" t="s">
        <v>83</v>
      </c>
      <c r="O194" s="94" t="s">
        <v>85</v>
      </c>
      <c r="P194" s="94" t="str">
        <f t="shared" si="18"/>
        <v>EUR7F9Y_Quote</v>
      </c>
      <c r="Q194" s="170"/>
      <c r="R194" s="106">
        <f>_xll.qlInterestRateIndexFixingDate(AA194,S194)</f>
        <v>45181</v>
      </c>
      <c r="S194" s="106">
        <f>_xll.qlCalendarAdvance(Calendar,SettlementDate,N194,"mf",TRUE,Trigger)</f>
        <v>45183</v>
      </c>
      <c r="T194" s="106">
        <f>_xll.qlInterestRateIndexMaturity(AA194,S194)</f>
        <v>48471</v>
      </c>
      <c r="U194" s="97">
        <f>_xll.qlIndexFixing(AA194,R194,TRUE,_xll.ohTrigger(Trigger,Trigger6M,InterestRatesTrigger))</f>
        <v>1.3039888343241256E-2</v>
      </c>
      <c r="V194" s="97">
        <f>_xll.qlQuoteValue(P194,_xll.ohTrigger(Trigger,Trigger6M,InterestRatesTrigger))</f>
        <v>1.3040000000000001E-2</v>
      </c>
      <c r="W194" s="94" t="b">
        <f t="shared" si="19"/>
        <v>1</v>
      </c>
      <c r="X194" s="124">
        <f t="shared" si="20"/>
        <v>-1.1165675874516556E-3</v>
      </c>
      <c r="Y194" s="50" t="b">
        <f>ABS(X194/10000)&lt;=ABS('General Settings'!$D$32)</f>
        <v>1</v>
      </c>
      <c r="AA194" s="50" t="str">
        <f>_xll.qlSwapIndex(,,O194,SettlementDays,Currency,Calendar,FixedLegTenor,FixedLegBDC,FixedLegDayCounter,Index6M,DiscountingCurve,Permanent,Trigger,ObjectOverwrite)</f>
        <v>obj_0072c#0000</v>
      </c>
      <c r="AB194" s="50" t="str">
        <f>_xll.qlVanillaSwapFromSwapIndex(,AA194,R194)</f>
        <v>obj_0086c#0000</v>
      </c>
      <c r="AH194" s="50" t="str">
        <v/>
      </c>
    </row>
    <row r="195" spans="13:34" x14ac:dyDescent="0.2">
      <c r="M195" s="94" t="s">
        <v>155</v>
      </c>
      <c r="N195" s="94" t="s">
        <v>83</v>
      </c>
      <c r="O195" s="94" t="s">
        <v>86</v>
      </c>
      <c r="P195" s="94" t="str">
        <f t="shared" si="18"/>
        <v>EUR7F10Y_Quote</v>
      </c>
      <c r="Q195" s="170"/>
      <c r="R195" s="106">
        <f>_xll.qlInterestRateIndexFixingDate(AA195,S195)</f>
        <v>45181</v>
      </c>
      <c r="S195" s="106">
        <f>_xll.qlCalendarAdvance(Calendar,SettlementDate,N195,"mf",TRUE,Trigger)</f>
        <v>45183</v>
      </c>
      <c r="T195" s="106">
        <f>_xll.qlInterestRateIndexMaturity(AA195,S195)</f>
        <v>48836</v>
      </c>
      <c r="U195" s="97">
        <f>_xll.qlIndexFixing(AA195,R195,TRUE,_xll.ohTrigger(Trigger,Trigger6M,InterestRatesTrigger))</f>
        <v>1.3089945133393569E-2</v>
      </c>
      <c r="V195" s="97">
        <f>_xll.qlQuoteValue(P195,_xll.ohTrigger(Trigger,Trigger6M,InterestRatesTrigger))</f>
        <v>1.3089999999999999E-2</v>
      </c>
      <c r="W195" s="94" t="b">
        <f t="shared" si="19"/>
        <v>1</v>
      </c>
      <c r="X195" s="124">
        <f t="shared" si="20"/>
        <v>-5.4866606430045706E-4</v>
      </c>
      <c r="Y195" s="50" t="b">
        <f>ABS(X195/10000)&lt;=ABS('General Settings'!$D$32)</f>
        <v>1</v>
      </c>
      <c r="AA195" s="50" t="str">
        <f>_xll.qlSwapIndex(,,O195,SettlementDays,Currency,Calendar,FixedLegTenor,FixedLegBDC,FixedLegDayCounter,Index6M,DiscountingCurve,Permanent,Trigger,ObjectOverwrite)</f>
        <v>obj_00768#0000</v>
      </c>
      <c r="AB195" s="50" t="str">
        <f>_xll.qlVanillaSwapFromSwapIndex(,AA195,R195)</f>
        <v>obj_008bb#0000</v>
      </c>
      <c r="AH195" s="50" t="str">
        <v/>
      </c>
    </row>
    <row r="196" spans="13:34" x14ac:dyDescent="0.2">
      <c r="M196" s="94" t="s">
        <v>155</v>
      </c>
      <c r="N196" s="94" t="s">
        <v>83</v>
      </c>
      <c r="O196" s="94" t="s">
        <v>112</v>
      </c>
      <c r="P196" s="94" t="str">
        <f t="shared" si="18"/>
        <v>EUR7F11Y_Quote</v>
      </c>
      <c r="Q196" s="170"/>
      <c r="R196" s="106">
        <f>_xll.qlInterestRateIndexFixingDate(AA196,S196)</f>
        <v>45181</v>
      </c>
      <c r="S196" s="106">
        <f>_xll.qlCalendarAdvance(Calendar,SettlementDate,N196,"mf",TRUE,Trigger)</f>
        <v>45183</v>
      </c>
      <c r="T196" s="106">
        <f>_xll.qlInterestRateIndexMaturity(AA196,S196)</f>
        <v>49201</v>
      </c>
      <c r="U196" s="97">
        <f>_xll.qlIndexFixing(AA196,R196,TRUE,_xll.ohTrigger(Trigger,Trigger6M,InterestRatesTrigger))</f>
        <v>1.3088378591801678E-2</v>
      </c>
      <c r="V196" s="97">
        <f>_xll.qlQuoteValue(P196,_xll.ohTrigger(Trigger,Trigger6M,InterestRatesTrigger))</f>
        <v>1.3089999999999999E-2</v>
      </c>
      <c r="W196" s="94" t="b">
        <f t="shared" si="19"/>
        <v>1</v>
      </c>
      <c r="X196" s="124">
        <f t="shared" si="20"/>
        <v>-1.6214081983208922E-2</v>
      </c>
      <c r="Y196" s="50" t="b">
        <f>ABS(X196/10000)&lt;=ABS('General Settings'!$D$32)</f>
        <v>1</v>
      </c>
      <c r="AA196" s="50" t="str">
        <f>_xll.qlSwapIndex(,,O196,SettlementDays,Currency,Calendar,FixedLegTenor,FixedLegBDC,FixedLegDayCounter,Index6M,DiscountingCurve,Permanent,Trigger,ObjectOverwrite)</f>
        <v>obj_00677#0000</v>
      </c>
      <c r="AB196" s="50" t="str">
        <f>_xll.qlVanillaSwapFromSwapIndex(,AA196,R196)</f>
        <v>obj_00920#0000</v>
      </c>
      <c r="AH196" s="50" t="str">
        <v/>
      </c>
    </row>
    <row r="197" spans="13:34" x14ac:dyDescent="0.2">
      <c r="M197" s="94" t="s">
        <v>155</v>
      </c>
      <c r="N197" s="94" t="s">
        <v>83</v>
      </c>
      <c r="O197" s="94" t="s">
        <v>87</v>
      </c>
      <c r="P197" s="94" t="str">
        <f t="shared" si="18"/>
        <v>EUR7F12Y_Quote</v>
      </c>
      <c r="Q197" s="170"/>
      <c r="R197" s="106">
        <f>_xll.qlInterestRateIndexFixingDate(AA197,S197)</f>
        <v>45181</v>
      </c>
      <c r="S197" s="106">
        <f>_xll.qlCalendarAdvance(Calendar,SettlementDate,N197,"mf",TRUE,Trigger)</f>
        <v>45183</v>
      </c>
      <c r="T197" s="106">
        <f>_xll.qlInterestRateIndexMaturity(AA197,S197)</f>
        <v>49566</v>
      </c>
      <c r="U197" s="97">
        <f>_xll.qlIndexFixing(AA197,R197,TRUE,_xll.ohTrigger(Trigger,Trigger6M,InterestRatesTrigger))</f>
        <v>1.3045595236819233E-2</v>
      </c>
      <c r="V197" s="97">
        <f>_xll.qlQuoteValue(P197,_xll.ohTrigger(Trigger,Trigger6M,InterestRatesTrigger))</f>
        <v>1.3049999999999999E-2</v>
      </c>
      <c r="W197" s="94" t="b">
        <f t="shared" si="19"/>
        <v>1</v>
      </c>
      <c r="X197" s="124">
        <f t="shared" si="20"/>
        <v>-4.4047631807663662E-2</v>
      </c>
      <c r="Y197" s="50" t="b">
        <f>ABS(X197/10000)&lt;=ABS('General Settings'!$D$32)</f>
        <v>1</v>
      </c>
      <c r="AA197" s="50" t="str">
        <f>_xll.qlSwapIndex(,,O197,SettlementDays,Currency,Calendar,FixedLegTenor,FixedLegBDC,FixedLegDayCounter,Index6M,DiscountingCurve,Permanent,Trigger,ObjectOverwrite)</f>
        <v>obj_005d6#0000</v>
      </c>
      <c r="AB197" s="50" t="str">
        <f>_xll.qlVanillaSwapFromSwapIndex(,AA197,R197)</f>
        <v>obj_00921#0000</v>
      </c>
      <c r="AH197" s="50" t="str">
        <v/>
      </c>
    </row>
    <row r="198" spans="13:34" x14ac:dyDescent="0.2">
      <c r="M198" s="94" t="s">
        <v>155</v>
      </c>
      <c r="N198" s="94" t="s">
        <v>83</v>
      </c>
      <c r="O198" s="94" t="s">
        <v>113</v>
      </c>
      <c r="P198" s="94" t="str">
        <f t="shared" si="18"/>
        <v>EUR7F13Y_Quote</v>
      </c>
      <c r="Q198" s="170"/>
      <c r="R198" s="106">
        <f>_xll.qlInterestRateIndexFixingDate(AA198,S198)</f>
        <v>45181</v>
      </c>
      <c r="S198" s="106">
        <f>_xll.qlCalendarAdvance(Calendar,SettlementDate,N198,"mf",TRUE,Trigger)</f>
        <v>45183</v>
      </c>
      <c r="T198" s="106">
        <f>_xll.qlInterestRateIndexMaturity(AA198,S198)</f>
        <v>49933</v>
      </c>
      <c r="U198" s="97">
        <f>_xll.qlIndexFixing(AA198,R198,TRUE,_xll.ohTrigger(Trigger,Trigger6M,InterestRatesTrigger))</f>
        <v>1.2973340114544107E-2</v>
      </c>
      <c r="V198" s="97">
        <f>_xll.qlQuoteValue(P198,_xll.ohTrigger(Trigger,Trigger6M,InterestRatesTrigger))</f>
        <v>1.2969999999999999E-2</v>
      </c>
      <c r="W198" s="94" t="b">
        <f t="shared" si="19"/>
        <v>1</v>
      </c>
      <c r="X198" s="124">
        <f t="shared" si="20"/>
        <v>3.3401145441078195E-2</v>
      </c>
      <c r="Y198" s="50" t="b">
        <f>ABS(X198/10000)&lt;=ABS('General Settings'!$D$32)</f>
        <v>1</v>
      </c>
      <c r="AA198" s="50" t="str">
        <f>_xll.qlSwapIndex(,,O198,SettlementDays,Currency,Calendar,FixedLegTenor,FixedLegBDC,FixedLegDayCounter,Index6M,DiscountingCurve,Permanent,Trigger,ObjectOverwrite)</f>
        <v>obj_006ce#0000</v>
      </c>
      <c r="AB198" s="50" t="str">
        <f>_xll.qlVanillaSwapFromSwapIndex(,AA198,R198)</f>
        <v>obj_008eb#0000</v>
      </c>
      <c r="AH198" s="50" t="str">
        <v/>
      </c>
    </row>
    <row r="199" spans="13:34" x14ac:dyDescent="0.2">
      <c r="M199" s="94" t="s">
        <v>155</v>
      </c>
      <c r="N199" s="94" t="s">
        <v>83</v>
      </c>
      <c r="O199" s="94" t="s">
        <v>114</v>
      </c>
      <c r="P199" s="94" t="str">
        <f t="shared" si="18"/>
        <v>EUR7F14Y_Quote</v>
      </c>
      <c r="Q199" s="170"/>
      <c r="R199" s="106">
        <f>_xll.qlInterestRateIndexFixingDate(AA199,S199)</f>
        <v>45181</v>
      </c>
      <c r="S199" s="106">
        <f>_xll.qlCalendarAdvance(Calendar,SettlementDate,N199,"mf",TRUE,Trigger)</f>
        <v>45183</v>
      </c>
      <c r="T199" s="106">
        <f>_xll.qlInterestRateIndexMaturity(AA199,S199)</f>
        <v>50297</v>
      </c>
      <c r="U199" s="97">
        <f>_xll.qlIndexFixing(AA199,R199,TRUE,_xll.ohTrigger(Trigger,Trigger6M,InterestRatesTrigger))</f>
        <v>1.2875584006948392E-2</v>
      </c>
      <c r="V199" s="97">
        <f>_xll.qlQuoteValue(P199,_xll.ohTrigger(Trigger,Trigger6M,InterestRatesTrigger))</f>
        <v>1.2880000000000001E-2</v>
      </c>
      <c r="W199" s="94" t="b">
        <f t="shared" si="19"/>
        <v>1</v>
      </c>
      <c r="X199" s="124">
        <f t="shared" si="20"/>
        <v>-4.4159930516086271E-2</v>
      </c>
      <c r="Y199" s="50" t="b">
        <f>ABS(X199/10000)&lt;=ABS('General Settings'!$D$32)</f>
        <v>1</v>
      </c>
      <c r="AA199" s="50" t="str">
        <f>_xll.qlSwapIndex(,,O199,SettlementDays,Currency,Calendar,FixedLegTenor,FixedLegBDC,FixedLegDayCounter,Index6M,DiscountingCurve,Permanent,Trigger,ObjectOverwrite)</f>
        <v>obj_00644#0000</v>
      </c>
      <c r="AB199" s="50" t="str">
        <f>_xll.qlVanillaSwapFromSwapIndex(,AA199,R199)</f>
        <v>obj_00923#0000</v>
      </c>
      <c r="AH199" s="50" t="str">
        <v/>
      </c>
    </row>
    <row r="200" spans="13:34" x14ac:dyDescent="0.2">
      <c r="M200" s="94" t="s">
        <v>155</v>
      </c>
      <c r="N200" s="94" t="s">
        <v>83</v>
      </c>
      <c r="O200" s="94" t="s">
        <v>88</v>
      </c>
      <c r="P200" s="94" t="str">
        <f t="shared" si="18"/>
        <v>EUR7F15Y_Quote</v>
      </c>
      <c r="Q200" s="170"/>
      <c r="R200" s="106">
        <f>_xll.qlInterestRateIndexFixingDate(AA200,S200)</f>
        <v>45181</v>
      </c>
      <c r="S200" s="106">
        <f>_xll.qlCalendarAdvance(Calendar,SettlementDate,N200,"mf",TRUE,Trigger)</f>
        <v>45183</v>
      </c>
      <c r="T200" s="106">
        <f>_xll.qlInterestRateIndexMaturity(AA200,S200)</f>
        <v>50662</v>
      </c>
      <c r="U200" s="97">
        <f>_xll.qlIndexFixing(AA200,R200,TRUE,_xll.ohTrigger(Trigger,Trigger6M,InterestRatesTrigger))</f>
        <v>1.2760881604354957E-2</v>
      </c>
      <c r="V200" s="97">
        <f>_xll.qlQuoteValue(P200,_xll.ohTrigger(Trigger,Trigger6M,InterestRatesTrigger))</f>
        <v>1.2770000000000002E-2</v>
      </c>
      <c r="W200" s="94" t="b">
        <f t="shared" si="19"/>
        <v>1</v>
      </c>
      <c r="X200" s="124">
        <f t="shared" si="20"/>
        <v>-9.1183956450451714E-2</v>
      </c>
      <c r="Y200" s="50" t="b">
        <f>ABS(X200/10000)&lt;=ABS('General Settings'!$D$32)</f>
        <v>1</v>
      </c>
      <c r="AA200" s="50" t="str">
        <f>_xll.qlSwapIndex(,,O200,SettlementDays,Currency,Calendar,FixedLegTenor,FixedLegBDC,FixedLegDayCounter,Index6M,DiscountingCurve,Permanent,Trigger,ObjectOverwrite)</f>
        <v>obj_006ff#0000</v>
      </c>
      <c r="AB200" s="50" t="str">
        <f>_xll.qlVanillaSwapFromSwapIndex(,AA200,R200)</f>
        <v>obj_008ae#0000</v>
      </c>
      <c r="AH200" s="50" t="str">
        <v/>
      </c>
    </row>
    <row r="201" spans="13:34" x14ac:dyDescent="0.2">
      <c r="M201" s="94" t="s">
        <v>155</v>
      </c>
      <c r="N201" s="94" t="s">
        <v>83</v>
      </c>
      <c r="O201" s="94" t="s">
        <v>89</v>
      </c>
      <c r="P201" s="94" t="str">
        <f t="shared" si="18"/>
        <v>EUR7F20Y_Quote</v>
      </c>
      <c r="Q201" s="170"/>
      <c r="R201" s="106">
        <f>_xll.qlInterestRateIndexFixingDate(AA201,S201)</f>
        <v>45181</v>
      </c>
      <c r="S201" s="106">
        <f>_xll.qlCalendarAdvance(Calendar,SettlementDate,N201,"mf",TRUE,Trigger)</f>
        <v>45183</v>
      </c>
      <c r="T201" s="106">
        <f>_xll.qlInterestRateIndexMaturity(AA201,S201)</f>
        <v>52488</v>
      </c>
      <c r="U201" s="97">
        <f>_xll.qlIndexFixing(AA201,R201,TRUE,_xll.ohTrigger(Trigger,Trigger6M,InterestRatesTrigger))</f>
        <v>1.2127085446673852E-2</v>
      </c>
      <c r="V201" s="97">
        <f>_xll.qlQuoteValue(P201,_xll.ohTrigger(Trigger,Trigger6M,InterestRatesTrigger))</f>
        <v>1.213E-2</v>
      </c>
      <c r="W201" s="94" t="b">
        <f t="shared" si="19"/>
        <v>1</v>
      </c>
      <c r="X201" s="124">
        <f t="shared" si="20"/>
        <v>-2.9145533261484835E-2</v>
      </c>
      <c r="Y201" s="50" t="b">
        <f>ABS(X201/10000)&lt;=ABS('General Settings'!$D$32)</f>
        <v>1</v>
      </c>
      <c r="AA201" s="50" t="str">
        <f>_xll.qlSwapIndex(,,O201,SettlementDays,Currency,Calendar,FixedLegTenor,FixedLegBDC,FixedLegDayCounter,Index6M,DiscountingCurve,Permanent,Trigger,ObjectOverwrite)</f>
        <v>obj_006b0#0000</v>
      </c>
      <c r="AB201" s="50" t="str">
        <f>_xll.qlVanillaSwapFromSwapIndex(,AA201,R201)</f>
        <v>obj_00832#0000</v>
      </c>
      <c r="AH201" s="50" t="str">
        <v/>
      </c>
    </row>
    <row r="202" spans="13:34" x14ac:dyDescent="0.2">
      <c r="M202" s="94" t="s">
        <v>155</v>
      </c>
      <c r="N202" s="94" t="s">
        <v>83</v>
      </c>
      <c r="O202" s="94" t="s">
        <v>90</v>
      </c>
      <c r="P202" s="94" t="str">
        <f t="shared" si="18"/>
        <v>EUR7F25Y_Quote</v>
      </c>
      <c r="Q202" s="170"/>
      <c r="R202" s="106">
        <f>_xll.qlInterestRateIndexFixingDate(AA202,S202)</f>
        <v>45181</v>
      </c>
      <c r="S202" s="106">
        <f>_xll.qlCalendarAdvance(Calendar,SettlementDate,N202,"mf",TRUE,Trigger)</f>
        <v>45183</v>
      </c>
      <c r="T202" s="106">
        <f>_xll.qlInterestRateIndexMaturity(AA202,S202)</f>
        <v>54315</v>
      </c>
      <c r="U202" s="97">
        <f>_xll.qlIndexFixing(AA202,R202,TRUE,_xll.ohTrigger(Trigger,Trigger6M,InterestRatesTrigger))</f>
        <v>1.1550255964618703E-2</v>
      </c>
      <c r="V202" s="97">
        <f>_xll.qlQuoteValue(P202,_xll.ohTrigger(Trigger,Trigger6M,InterestRatesTrigger))</f>
        <v>1.155E-2</v>
      </c>
      <c r="W202" s="94" t="b">
        <f t="shared" si="19"/>
        <v>1</v>
      </c>
      <c r="X202" s="124">
        <f t="shared" si="20"/>
        <v>2.5596461870371068E-3</v>
      </c>
      <c r="Y202" s="50" t="b">
        <f>ABS(X202/10000)&lt;=ABS('General Settings'!$D$32)</f>
        <v>1</v>
      </c>
      <c r="AA202" s="50" t="str">
        <f>_xll.qlSwapIndex(,,O202,SettlementDays,Currency,Calendar,FixedLegTenor,FixedLegBDC,FixedLegDayCounter,Index6M,DiscountingCurve,Permanent,Trigger,ObjectOverwrite)</f>
        <v>obj_00758#0000</v>
      </c>
      <c r="AB202" s="50" t="str">
        <f>_xll.qlVanillaSwapFromSwapIndex(,AA202,R202)</f>
        <v>obj_008ac#0000</v>
      </c>
      <c r="AH202" s="50" t="str">
        <v/>
      </c>
    </row>
    <row r="203" spans="13:34" x14ac:dyDescent="0.2">
      <c r="M203" s="158" t="s">
        <v>155</v>
      </c>
      <c r="N203" s="158" t="s">
        <v>83</v>
      </c>
      <c r="O203" s="158" t="s">
        <v>92</v>
      </c>
      <c r="P203" s="158" t="str">
        <f t="shared" si="18"/>
        <v>EUR7F30Y_Quote</v>
      </c>
      <c r="Q203" s="173"/>
      <c r="R203" s="159">
        <f>_xll.qlInterestRateIndexFixingDate(AA203,S203)</f>
        <v>45181</v>
      </c>
      <c r="S203" s="159">
        <f>_xll.qlCalendarAdvance(Calendar,SettlementDate,N203,"mf",TRUE,Trigger)</f>
        <v>45183</v>
      </c>
      <c r="T203" s="159">
        <f>_xll.qlInterestRateIndexMaturity(AA203,S203)</f>
        <v>56142</v>
      </c>
      <c r="U203" s="160">
        <f>_xll.qlIndexFixing(AA203,R203,TRUE,_xll.ohTrigger(Trigger,Trigger6M,InterestRatesTrigger))</f>
        <v>1.1018185092718836E-2</v>
      </c>
      <c r="V203" s="160">
        <f>_xll.qlQuoteValue(P203,_xll.ohTrigger(Trigger,Trigger6M,InterestRatesTrigger))</f>
        <v>1.102E-2</v>
      </c>
      <c r="W203" s="158" t="b">
        <f t="shared" si="19"/>
        <v>1</v>
      </c>
      <c r="X203" s="161">
        <f t="shared" si="20"/>
        <v>-1.8149072811644157E-2</v>
      </c>
      <c r="Y203" s="131" t="b">
        <f>ABS(X203/10000)&lt;=ABS('General Settings'!$D$32)</f>
        <v>1</v>
      </c>
      <c r="AA203" s="50" t="str">
        <f>_xll.qlSwapIndex(,,O203,SettlementDays,Currency,Calendar,FixedLegTenor,FixedLegBDC,FixedLegDayCounter,Index6M,DiscountingCurve,Permanent,Trigger,ObjectOverwrite)</f>
        <v>obj_00702#0000</v>
      </c>
      <c r="AB203" s="50" t="str">
        <f>_xll.qlVanillaSwapFromSwapIndex(,AA203,R203)</f>
        <v>obj_00906#0000</v>
      </c>
      <c r="AH203" s="50" t="str">
        <v/>
      </c>
    </row>
    <row r="204" spans="13:34" x14ac:dyDescent="0.2">
      <c r="M204" s="94" t="s">
        <v>155</v>
      </c>
      <c r="N204" s="94" t="s">
        <v>84</v>
      </c>
      <c r="O204" s="94" t="s">
        <v>33</v>
      </c>
      <c r="P204" s="94" t="str">
        <f t="shared" si="18"/>
        <v>EUR8F1Y_Quote</v>
      </c>
      <c r="Q204" s="170"/>
      <c r="R204" s="106">
        <f>_xll.qlInterestRateIndexFixingDate(AA204,S204)</f>
        <v>45547</v>
      </c>
      <c r="S204" s="106">
        <f>_xll.qlCalendarAdvance(Calendar,SettlementDate,N204,"mf",TRUE,Trigger)</f>
        <v>45551</v>
      </c>
      <c r="T204" s="106">
        <f>_xll.qlInterestRateIndexMaturity(AA204,S204)</f>
        <v>45916</v>
      </c>
      <c r="U204" s="97">
        <f>_xll.qlIndexFixing(AA204,R204,TRUE,_xll.ohTrigger(Trigger,Trigger6M,InterestRatesTrigger))</f>
        <v>1.1171686522452168E-2</v>
      </c>
      <c r="V204" s="97">
        <f>_xll.qlQuoteValue(P204,_xll.ohTrigger(Trigger,Trigger6M,InterestRatesTrigger))</f>
        <v>1.1169999999999999E-2</v>
      </c>
      <c r="W204" s="94" t="b">
        <f t="shared" si="19"/>
        <v>1</v>
      </c>
      <c r="X204" s="124">
        <f t="shared" si="20"/>
        <v>1.6865224521690758E-2</v>
      </c>
      <c r="Y204" s="123" t="b">
        <f>ABS(X204/10000)&lt;=ABS('General Settings'!$D$32)</f>
        <v>1</v>
      </c>
      <c r="AA204" s="50" t="str">
        <f>_xll.qlSwapIndex(,,O204,SettlementDays,Currency,Calendar,FixedLegTenor,FixedLegBDC,FixedLegDayCounter,Index6M,DiscountingCurve,Permanent,Trigger,ObjectOverwrite)</f>
        <v>obj_006fc#0000</v>
      </c>
      <c r="AB204" s="50" t="str">
        <f>_xll.qlVanillaSwapFromSwapIndex(,AA204,R204)</f>
        <v>obj_008f7#0000</v>
      </c>
      <c r="AH204" s="50" t="str">
        <v/>
      </c>
    </row>
    <row r="205" spans="13:34" x14ac:dyDescent="0.2">
      <c r="M205" s="94" t="s">
        <v>155</v>
      </c>
      <c r="N205" s="94" t="s">
        <v>84</v>
      </c>
      <c r="O205" s="94" t="s">
        <v>78</v>
      </c>
      <c r="P205" s="94" t="str">
        <f t="shared" si="18"/>
        <v>EUR8F2Y_Quote</v>
      </c>
      <c r="Q205" s="170"/>
      <c r="R205" s="106">
        <f>_xll.qlInterestRateIndexFixingDate(AA205,S205)</f>
        <v>45547</v>
      </c>
      <c r="S205" s="106">
        <f>_xll.qlCalendarAdvance(Calendar,SettlementDate,N205,"mf",TRUE,Trigger)</f>
        <v>45551</v>
      </c>
      <c r="T205" s="106">
        <f>_xll.qlInterestRateIndexMaturity(AA205,S205)</f>
        <v>46281</v>
      </c>
      <c r="U205" s="97">
        <f>_xll.qlIndexFixing(AA205,R205,TRUE,_xll.ohTrigger(Trigger,Trigger6M,InterestRatesTrigger))</f>
        <v>1.1942774183606116E-2</v>
      </c>
      <c r="V205" s="97">
        <f>_xll.qlQuoteValue(P205,_xll.ohTrigger(Trigger,Trigger6M,InterestRatesTrigger))</f>
        <v>1.1939999999999999E-2</v>
      </c>
      <c r="W205" s="94" t="b">
        <f t="shared" si="19"/>
        <v>1</v>
      </c>
      <c r="X205" s="124">
        <f t="shared" si="20"/>
        <v>2.7741836061169478E-2</v>
      </c>
      <c r="Y205" s="50" t="b">
        <f>ABS(X205/10000)&lt;=ABS('General Settings'!$D$32)</f>
        <v>1</v>
      </c>
      <c r="AA205" s="50" t="str">
        <f>_xll.qlSwapIndex(,,O205,SettlementDays,Currency,Calendar,FixedLegTenor,FixedLegBDC,FixedLegDayCounter,Index6M,DiscountingCurve,Permanent,Trigger,ObjectOverwrite)</f>
        <v>obj_00747#0000</v>
      </c>
      <c r="AB205" s="50" t="str">
        <f>_xll.qlVanillaSwapFromSwapIndex(,AA205,R205)</f>
        <v>obj_0090b#0000</v>
      </c>
      <c r="AH205" s="50" t="str">
        <v/>
      </c>
    </row>
    <row r="206" spans="13:34" x14ac:dyDescent="0.2">
      <c r="M206" s="94" t="s">
        <v>155</v>
      </c>
      <c r="N206" s="94" t="s">
        <v>84</v>
      </c>
      <c r="O206" s="94" t="s">
        <v>79</v>
      </c>
      <c r="P206" s="94" t="str">
        <f t="shared" ref="P206:P269" si="21">Currency&amp;SUBSTITUTE(N206,"Y","F")&amp;O206&amp;QuoteSuffix</f>
        <v>EUR8F3Y_Quote</v>
      </c>
      <c r="Q206" s="170"/>
      <c r="R206" s="106">
        <f>_xll.qlInterestRateIndexFixingDate(AA206,S206)</f>
        <v>45547</v>
      </c>
      <c r="S206" s="106">
        <f>_xll.qlCalendarAdvance(Calendar,SettlementDate,N206,"mf",TRUE,Trigger)</f>
        <v>45551</v>
      </c>
      <c r="T206" s="106">
        <f>_xll.qlInterestRateIndexMaturity(AA206,S206)</f>
        <v>46646</v>
      </c>
      <c r="U206" s="97">
        <f>_xll.qlIndexFixing(AA206,R206,TRUE,_xll.ohTrigger(Trigger,Trigger6M,InterestRatesTrigger))</f>
        <v>1.2483877578403376E-2</v>
      </c>
      <c r="V206" s="97">
        <f>_xll.qlQuoteValue(P206,_xll.ohTrigger(Trigger,Trigger6M,InterestRatesTrigger))</f>
        <v>1.2460000000000001E-2</v>
      </c>
      <c r="W206" s="94" t="b">
        <f t="shared" si="19"/>
        <v>1</v>
      </c>
      <c r="X206" s="124">
        <f t="shared" si="20"/>
        <v>0.23877578403375815</v>
      </c>
      <c r="Y206" s="50" t="b">
        <f>ABS(X206/10000)&lt;=ABS('General Settings'!$D$32)</f>
        <v>1</v>
      </c>
      <c r="AA206" s="50" t="str">
        <f>_xll.qlSwapIndex(,,O206,SettlementDays,Currency,Calendar,FixedLegTenor,FixedLegBDC,FixedLegDayCounter,Index6M,DiscountingCurve,Permanent,Trigger,ObjectOverwrite)</f>
        <v>obj_00782#0000</v>
      </c>
      <c r="AB206" s="50" t="str">
        <f>_xll.qlVanillaSwapFromSwapIndex(,AA206,R206)</f>
        <v>obj_0091a#0000</v>
      </c>
      <c r="AH206" s="50" t="str">
        <v/>
      </c>
    </row>
    <row r="207" spans="13:34" x14ac:dyDescent="0.2">
      <c r="M207" s="94" t="s">
        <v>155</v>
      </c>
      <c r="N207" s="94" t="s">
        <v>84</v>
      </c>
      <c r="O207" s="94" t="s">
        <v>80</v>
      </c>
      <c r="P207" s="94" t="str">
        <f t="shared" si="21"/>
        <v>EUR8F4Y_Quote</v>
      </c>
      <c r="Q207" s="170"/>
      <c r="R207" s="106">
        <f>_xll.qlInterestRateIndexFixingDate(AA207,S207)</f>
        <v>45547</v>
      </c>
      <c r="S207" s="106">
        <f>_xll.qlCalendarAdvance(Calendar,SettlementDate,N207,"mf",TRUE,Trigger)</f>
        <v>45551</v>
      </c>
      <c r="T207" s="106">
        <f>_xll.qlInterestRateIndexMaturity(AA207,S207)</f>
        <v>47014</v>
      </c>
      <c r="U207" s="97">
        <f>_xll.qlIndexFixing(AA207,R207,TRUE,_xll.ohTrigger(Trigger,Trigger6M,InterestRatesTrigger))</f>
        <v>1.2893619786509923E-2</v>
      </c>
      <c r="V207" s="97">
        <f>_xll.qlQuoteValue(P207,_xll.ohTrigger(Trigger,Trigger6M,InterestRatesTrigger))</f>
        <v>1.2889999999999999E-2</v>
      </c>
      <c r="W207" s="94" t="b">
        <f t="shared" ref="W207:W270" si="22">NOT(ISERROR(V207))</f>
        <v>1</v>
      </c>
      <c r="X207" s="124">
        <f t="shared" ref="X207:X270" si="23">(U207-V207)*10000</f>
        <v>3.6197865099247412E-2</v>
      </c>
      <c r="Y207" s="50" t="b">
        <f>ABS(X207/10000)&lt;=ABS('General Settings'!$D$32)</f>
        <v>1</v>
      </c>
      <c r="AA207" s="50" t="str">
        <f>_xll.qlSwapIndex(,,O207,SettlementDays,Currency,Calendar,FixedLegTenor,FixedLegBDC,FixedLegDayCounter,Index6M,DiscountingCurve,Permanent,Trigger,ObjectOverwrite)</f>
        <v>obj_0063d#0000</v>
      </c>
      <c r="AB207" s="50" t="str">
        <f>_xll.qlVanillaSwapFromSwapIndex(,AA207,R207)</f>
        <v>obj_00890#0000</v>
      </c>
      <c r="AH207" s="50" t="str">
        <v/>
      </c>
    </row>
    <row r="208" spans="13:34" x14ac:dyDescent="0.2">
      <c r="M208" s="94" t="s">
        <v>155</v>
      </c>
      <c r="N208" s="94" t="s">
        <v>84</v>
      </c>
      <c r="O208" s="94" t="s">
        <v>81</v>
      </c>
      <c r="P208" s="94" t="str">
        <f t="shared" si="21"/>
        <v>EUR8F5Y_Quote</v>
      </c>
      <c r="Q208" s="170"/>
      <c r="R208" s="106">
        <f>_xll.qlInterestRateIndexFixingDate(AA208,S208)</f>
        <v>45547</v>
      </c>
      <c r="S208" s="106">
        <f>_xll.qlCalendarAdvance(Calendar,SettlementDate,N208,"mf",TRUE,Trigger)</f>
        <v>45551</v>
      </c>
      <c r="T208" s="106">
        <f>_xll.qlInterestRateIndexMaturity(AA208,S208)</f>
        <v>47378</v>
      </c>
      <c r="U208" s="97">
        <f>_xll.qlIndexFixing(AA208,R208,TRUE,_xll.ohTrigger(Trigger,Trigger6M,InterestRatesTrigger))</f>
        <v>1.3185594606159069E-2</v>
      </c>
      <c r="V208" s="97">
        <f>_xll.qlQuoteValue(P208,_xll.ohTrigger(Trigger,Trigger6M,InterestRatesTrigger))</f>
        <v>1.316E-2</v>
      </c>
      <c r="W208" s="94" t="b">
        <f t="shared" si="22"/>
        <v>1</v>
      </c>
      <c r="X208" s="124">
        <f t="shared" si="23"/>
        <v>0.25594606159069433</v>
      </c>
      <c r="Y208" s="50" t="b">
        <f>ABS(X208/10000)&lt;=ABS('General Settings'!$D$32)</f>
        <v>1</v>
      </c>
      <c r="AA208" s="50" t="str">
        <f>_xll.qlSwapIndex(,,O208,SettlementDays,Currency,Calendar,FixedLegTenor,FixedLegBDC,FixedLegDayCounter,Index6M,DiscountingCurve,Permanent,Trigger,ObjectOverwrite)</f>
        <v>obj_0072b#0000</v>
      </c>
      <c r="AB208" s="50" t="str">
        <f>_xll.qlVanillaSwapFromSwapIndex(,AA208,R208)</f>
        <v>obj_00860#0000</v>
      </c>
      <c r="AH208" s="50" t="str">
        <v/>
      </c>
    </row>
    <row r="209" spans="13:34" x14ac:dyDescent="0.2">
      <c r="M209" s="94" t="s">
        <v>155</v>
      </c>
      <c r="N209" s="94" t="s">
        <v>84</v>
      </c>
      <c r="O209" s="94" t="s">
        <v>82</v>
      </c>
      <c r="P209" s="94" t="str">
        <f t="shared" si="21"/>
        <v>EUR8F6Y_Quote</v>
      </c>
      <c r="Q209" s="170"/>
      <c r="R209" s="106">
        <f>_xll.qlInterestRateIndexFixingDate(AA209,S209)</f>
        <v>45547</v>
      </c>
      <c r="S209" s="106">
        <f>_xll.qlCalendarAdvance(Calendar,SettlementDate,N209,"mf",TRUE,Trigger)</f>
        <v>45551</v>
      </c>
      <c r="T209" s="106">
        <f>_xll.qlInterestRateIndexMaturity(AA209,S209)</f>
        <v>47742</v>
      </c>
      <c r="U209" s="97">
        <f>_xll.qlIndexFixing(AA209,R209,TRUE,_xll.ohTrigger(Trigger,Trigger6M,InterestRatesTrigger))</f>
        <v>1.339048551532687E-2</v>
      </c>
      <c r="V209" s="97">
        <f>_xll.qlQuoteValue(P209,_xll.ohTrigger(Trigger,Trigger6M,InterestRatesTrigger))</f>
        <v>1.336E-2</v>
      </c>
      <c r="W209" s="94" t="b">
        <f t="shared" si="22"/>
        <v>1</v>
      </c>
      <c r="X209" s="124">
        <f t="shared" si="23"/>
        <v>0.3048551532686995</v>
      </c>
      <c r="Y209" s="50" t="b">
        <f>ABS(X209/10000)&lt;=ABS('General Settings'!$D$32)</f>
        <v>1</v>
      </c>
      <c r="AA209" s="50" t="str">
        <f>_xll.qlSwapIndex(,,O209,SettlementDays,Currency,Calendar,FixedLegTenor,FixedLegBDC,FixedLegDayCounter,Index6M,DiscountingCurve,Permanent,Trigger,ObjectOverwrite)</f>
        <v>obj_00626#0000</v>
      </c>
      <c r="AB209" s="50" t="str">
        <f>_xll.qlVanillaSwapFromSwapIndex(,AA209,R209)</f>
        <v>obj_00894#0000</v>
      </c>
      <c r="AH209" s="50" t="str">
        <v/>
      </c>
    </row>
    <row r="210" spans="13:34" x14ac:dyDescent="0.2">
      <c r="M210" s="94" t="s">
        <v>155</v>
      </c>
      <c r="N210" s="94" t="s">
        <v>84</v>
      </c>
      <c r="O210" s="94" t="s">
        <v>83</v>
      </c>
      <c r="P210" s="94" t="str">
        <f t="shared" si="21"/>
        <v>EUR8F7Y_Quote</v>
      </c>
      <c r="Q210" s="170"/>
      <c r="R210" s="106">
        <f>_xll.qlInterestRateIndexFixingDate(AA210,S210)</f>
        <v>45547</v>
      </c>
      <c r="S210" s="106">
        <f>_xll.qlCalendarAdvance(Calendar,SettlementDate,N210,"mf",TRUE,Trigger)</f>
        <v>45551</v>
      </c>
      <c r="T210" s="106">
        <f>_xll.qlInterestRateIndexMaturity(AA210,S210)</f>
        <v>48107</v>
      </c>
      <c r="U210" s="97">
        <f>_xll.qlIndexFixing(AA210,R210,TRUE,_xll.ohTrigger(Trigger,Trigger6M,InterestRatesTrigger))</f>
        <v>1.3517777094911049E-2</v>
      </c>
      <c r="V210" s="97">
        <f>_xll.qlQuoteValue(P210,_xll.ohTrigger(Trigger,Trigger6M,InterestRatesTrigger))</f>
        <v>1.3520000000000001E-2</v>
      </c>
      <c r="W210" s="94" t="b">
        <f t="shared" si="22"/>
        <v>1</v>
      </c>
      <c r="X210" s="124">
        <f t="shared" si="23"/>
        <v>-2.2229050889513435E-2</v>
      </c>
      <c r="Y210" s="50" t="b">
        <f>ABS(X210/10000)&lt;=ABS('General Settings'!$D$32)</f>
        <v>1</v>
      </c>
      <c r="AA210" s="50" t="str">
        <f>_xll.qlSwapIndex(,,O210,SettlementDays,Currency,Calendar,FixedLegTenor,FixedLegBDC,FixedLegDayCounter,Index6M,DiscountingCurve,Permanent,Trigger,ObjectOverwrite)</f>
        <v>obj_00789#0000</v>
      </c>
      <c r="AB210" s="50" t="str">
        <f>_xll.qlVanillaSwapFromSwapIndex(,AA210,R210)</f>
        <v>obj_00908#0000</v>
      </c>
      <c r="AH210" s="50" t="str">
        <v/>
      </c>
    </row>
    <row r="211" spans="13:34" x14ac:dyDescent="0.2">
      <c r="M211" s="94" t="s">
        <v>155</v>
      </c>
      <c r="N211" s="94" t="s">
        <v>84</v>
      </c>
      <c r="O211" s="94" t="s">
        <v>84</v>
      </c>
      <c r="P211" s="94" t="str">
        <f t="shared" si="21"/>
        <v>EUR8F8Y_Quote</v>
      </c>
      <c r="Q211" s="170"/>
      <c r="R211" s="106">
        <f>_xll.qlInterestRateIndexFixingDate(AA211,S211)</f>
        <v>45547</v>
      </c>
      <c r="S211" s="106">
        <f>_xll.qlCalendarAdvance(Calendar,SettlementDate,N211,"mf",TRUE,Trigger)</f>
        <v>45551</v>
      </c>
      <c r="T211" s="106">
        <f>_xll.qlInterestRateIndexMaturity(AA211,S211)</f>
        <v>48473</v>
      </c>
      <c r="U211" s="97">
        <f>_xll.qlIndexFixing(AA211,R211,TRUE,_xll.ohTrigger(Trigger,Trigger6M,InterestRatesTrigger))</f>
        <v>1.3579637796018838E-2</v>
      </c>
      <c r="V211" s="97">
        <f>_xll.qlQuoteValue(P211,_xll.ohTrigger(Trigger,Trigger6M,InterestRatesTrigger))</f>
        <v>1.3580000000000002E-2</v>
      </c>
      <c r="W211" s="94" t="b">
        <f t="shared" si="22"/>
        <v>1</v>
      </c>
      <c r="X211" s="124">
        <f t="shared" si="23"/>
        <v>-3.6220398116383612E-3</v>
      </c>
      <c r="Y211" s="50" t="b">
        <f>ABS(X211/10000)&lt;=ABS('General Settings'!$D$32)</f>
        <v>1</v>
      </c>
      <c r="AA211" s="50" t="str">
        <f>_xll.qlSwapIndex(,,O211,SettlementDays,Currency,Calendar,FixedLegTenor,FixedLegBDC,FixedLegDayCounter,Index6M,DiscountingCurve,Permanent,Trigger,ObjectOverwrite)</f>
        <v>obj_00682#0000</v>
      </c>
      <c r="AB211" s="50" t="str">
        <f>_xll.qlVanillaSwapFromSwapIndex(,AA211,R211)</f>
        <v>obj_00852#0000</v>
      </c>
      <c r="AH211" s="50" t="str">
        <v/>
      </c>
    </row>
    <row r="212" spans="13:34" x14ac:dyDescent="0.2">
      <c r="M212" s="94" t="s">
        <v>155</v>
      </c>
      <c r="N212" s="94" t="s">
        <v>84</v>
      </c>
      <c r="O212" s="94" t="s">
        <v>85</v>
      </c>
      <c r="P212" s="94" t="str">
        <f t="shared" si="21"/>
        <v>EUR8F9Y_Quote</v>
      </c>
      <c r="Q212" s="170"/>
      <c r="R212" s="106">
        <f>_xll.qlInterestRateIndexFixingDate(AA212,S212)</f>
        <v>45547</v>
      </c>
      <c r="S212" s="106">
        <f>_xll.qlCalendarAdvance(Calendar,SettlementDate,N212,"mf",TRUE,Trigger)</f>
        <v>45551</v>
      </c>
      <c r="T212" s="106">
        <f>_xll.qlInterestRateIndexMaturity(AA212,S212)</f>
        <v>48838</v>
      </c>
      <c r="U212" s="97">
        <f>_xll.qlIndexFixing(AA212,R212,TRUE,_xll.ohTrigger(Trigger,Trigger6M,InterestRatesTrigger))</f>
        <v>1.3578341019175382E-2</v>
      </c>
      <c r="V212" s="97">
        <f>_xll.qlQuoteValue(P212,_xll.ohTrigger(Trigger,Trigger6M,InterestRatesTrigger))</f>
        <v>1.3580000000000002E-2</v>
      </c>
      <c r="W212" s="94" t="b">
        <f t="shared" si="22"/>
        <v>1</v>
      </c>
      <c r="X212" s="124">
        <f t="shared" si="23"/>
        <v>-1.6589808246193077E-2</v>
      </c>
      <c r="Y212" s="50" t="b">
        <f>ABS(X212/10000)&lt;=ABS('General Settings'!$D$32)</f>
        <v>1</v>
      </c>
      <c r="AA212" s="50" t="str">
        <f>_xll.qlSwapIndex(,,O212,SettlementDays,Currency,Calendar,FixedLegTenor,FixedLegBDC,FixedLegDayCounter,Index6M,DiscountingCurve,Permanent,Trigger,ObjectOverwrite)</f>
        <v>obj_006b3#0000</v>
      </c>
      <c r="AB212" s="50" t="str">
        <f>_xll.qlVanillaSwapFromSwapIndex(,AA212,R212)</f>
        <v>obj_008e5#0000</v>
      </c>
      <c r="AH212" s="50" t="str">
        <v/>
      </c>
    </row>
    <row r="213" spans="13:34" x14ac:dyDescent="0.2">
      <c r="M213" s="94" t="s">
        <v>155</v>
      </c>
      <c r="N213" s="94" t="s">
        <v>84</v>
      </c>
      <c r="O213" s="94" t="s">
        <v>86</v>
      </c>
      <c r="P213" s="94" t="str">
        <f t="shared" si="21"/>
        <v>EUR8F10Y_Quote</v>
      </c>
      <c r="Q213" s="170"/>
      <c r="R213" s="106">
        <f>_xll.qlInterestRateIndexFixingDate(AA213,S213)</f>
        <v>45547</v>
      </c>
      <c r="S213" s="106">
        <f>_xll.qlCalendarAdvance(Calendar,SettlementDate,N213,"mf",TRUE,Trigger)</f>
        <v>45551</v>
      </c>
      <c r="T213" s="106">
        <f>_xll.qlInterestRateIndexMaturity(AA213,S213)</f>
        <v>49205</v>
      </c>
      <c r="U213" s="97">
        <f>_xll.qlIndexFixing(AA213,R213,TRUE,_xll.ohTrigger(Trigger,Trigger6M,InterestRatesTrigger))</f>
        <v>1.3529796785968867E-2</v>
      </c>
      <c r="V213" s="97">
        <f>_xll.qlQuoteValue(P213,_xll.ohTrigger(Trigger,Trigger6M,InterestRatesTrigger))</f>
        <v>1.3540000000000002E-2</v>
      </c>
      <c r="W213" s="94" t="b">
        <f t="shared" si="22"/>
        <v>1</v>
      </c>
      <c r="X213" s="124">
        <f t="shared" si="23"/>
        <v>-0.10203214031135124</v>
      </c>
      <c r="Y213" s="50" t="b">
        <f>ABS(X213/10000)&lt;=ABS('General Settings'!$D$32)</f>
        <v>1</v>
      </c>
      <c r="AA213" s="50" t="str">
        <f>_xll.qlSwapIndex(,,O213,SettlementDays,Currency,Calendar,FixedLegTenor,FixedLegBDC,FixedLegDayCounter,Index6M,DiscountingCurve,Permanent,Trigger,ObjectOverwrite)</f>
        <v>obj_005d1#0000</v>
      </c>
      <c r="AB213" s="50" t="str">
        <f>_xll.qlVanillaSwapFromSwapIndex(,AA213,R213)</f>
        <v>obj_00866#0000</v>
      </c>
      <c r="AH213" s="50" t="str">
        <v/>
      </c>
    </row>
    <row r="214" spans="13:34" x14ac:dyDescent="0.2">
      <c r="M214" s="94" t="s">
        <v>155</v>
      </c>
      <c r="N214" s="94" t="s">
        <v>84</v>
      </c>
      <c r="O214" s="94" t="s">
        <v>112</v>
      </c>
      <c r="P214" s="94" t="str">
        <f t="shared" si="21"/>
        <v>EUR8F11Y_Quote</v>
      </c>
      <c r="Q214" s="170"/>
      <c r="R214" s="106">
        <f>_xll.qlInterestRateIndexFixingDate(AA214,S214)</f>
        <v>45547</v>
      </c>
      <c r="S214" s="106">
        <f>_xll.qlCalendarAdvance(Calendar,SettlementDate,N214,"mf",TRUE,Trigger)</f>
        <v>45551</v>
      </c>
      <c r="T214" s="106">
        <f>_xll.qlInterestRateIndexMaturity(AA214,S214)</f>
        <v>49569</v>
      </c>
      <c r="U214" s="97">
        <f>_xll.qlIndexFixing(AA214,R214,TRUE,_xll.ohTrigger(Trigger,Trigger6M,InterestRatesTrigger))</f>
        <v>1.3445025410458529E-2</v>
      </c>
      <c r="V214" s="97">
        <f>_xll.qlQuoteValue(P214,_xll.ohTrigger(Trigger,Trigger6M,InterestRatesTrigger))</f>
        <v>1.345E-2</v>
      </c>
      <c r="W214" s="94" t="b">
        <f t="shared" si="22"/>
        <v>1</v>
      </c>
      <c r="X214" s="124">
        <f t="shared" si="23"/>
        <v>-4.9745895414708002E-2</v>
      </c>
      <c r="Y214" s="50" t="b">
        <f>ABS(X214/10000)&lt;=ABS('General Settings'!$D$32)</f>
        <v>1</v>
      </c>
      <c r="AA214" s="50" t="str">
        <f>_xll.qlSwapIndex(,,O214,SettlementDays,Currency,Calendar,FixedLegTenor,FixedLegBDC,FixedLegDayCounter,Index6M,DiscountingCurve,Permanent,Trigger,ObjectOverwrite)</f>
        <v>obj_00742#0000</v>
      </c>
      <c r="AB214" s="50" t="str">
        <f>_xll.qlVanillaSwapFromSwapIndex(,AA214,R214)</f>
        <v>obj_008aa#0000</v>
      </c>
      <c r="AH214" s="50" t="str">
        <v/>
      </c>
    </row>
    <row r="215" spans="13:34" x14ac:dyDescent="0.2">
      <c r="M215" s="94" t="s">
        <v>155</v>
      </c>
      <c r="N215" s="94" t="s">
        <v>84</v>
      </c>
      <c r="O215" s="94" t="s">
        <v>87</v>
      </c>
      <c r="P215" s="94" t="str">
        <f t="shared" si="21"/>
        <v>EUR8F12Y_Quote</v>
      </c>
      <c r="Q215" s="170"/>
      <c r="R215" s="106">
        <f>_xll.qlInterestRateIndexFixingDate(AA215,S215)</f>
        <v>45547</v>
      </c>
      <c r="S215" s="106">
        <f>_xll.qlCalendarAdvance(Calendar,SettlementDate,N215,"mf",TRUE,Trigger)</f>
        <v>45551</v>
      </c>
      <c r="T215" s="106">
        <f>_xll.qlInterestRateIndexMaturity(AA215,S215)</f>
        <v>49934</v>
      </c>
      <c r="U215" s="97">
        <f>_xll.qlIndexFixing(AA215,R215,TRUE,_xll.ohTrigger(Trigger,Trigger6M,InterestRatesTrigger))</f>
        <v>1.3335563274511361E-2</v>
      </c>
      <c r="V215" s="97">
        <f>_xll.qlQuoteValue(P215,_xll.ohTrigger(Trigger,Trigger6M,InterestRatesTrigger))</f>
        <v>1.3340000000000001E-2</v>
      </c>
      <c r="W215" s="94" t="b">
        <f t="shared" si="22"/>
        <v>1</v>
      </c>
      <c r="X215" s="124">
        <f t="shared" si="23"/>
        <v>-4.4367254886396729E-2</v>
      </c>
      <c r="Y215" s="50" t="b">
        <f>ABS(X215/10000)&lt;=ABS('General Settings'!$D$32)</f>
        <v>1</v>
      </c>
      <c r="AA215" s="50" t="str">
        <f>_xll.qlSwapIndex(,,O215,SettlementDays,Currency,Calendar,FixedLegTenor,FixedLegBDC,FixedLegDayCounter,Index6M,DiscountingCurve,Permanent,Trigger,ObjectOverwrite)</f>
        <v>obj_0061a#0000</v>
      </c>
      <c r="AB215" s="50" t="str">
        <f>_xll.qlVanillaSwapFromSwapIndex(,AA215,R215)</f>
        <v>obj_007e9#0000</v>
      </c>
      <c r="AH215" s="50" t="str">
        <v/>
      </c>
    </row>
    <row r="216" spans="13:34" x14ac:dyDescent="0.2">
      <c r="M216" s="94" t="s">
        <v>155</v>
      </c>
      <c r="N216" s="94" t="s">
        <v>84</v>
      </c>
      <c r="O216" s="94" t="s">
        <v>113</v>
      </c>
      <c r="P216" s="94" t="str">
        <f t="shared" si="21"/>
        <v>EUR8F13Y_Quote</v>
      </c>
      <c r="Q216" s="170"/>
      <c r="R216" s="106">
        <f>_xll.qlInterestRateIndexFixingDate(AA216,S216)</f>
        <v>45547</v>
      </c>
      <c r="S216" s="106">
        <f>_xll.qlCalendarAdvance(Calendar,SettlementDate,N216,"mf",TRUE,Trigger)</f>
        <v>45551</v>
      </c>
      <c r="T216" s="106">
        <f>_xll.qlInterestRateIndexMaturity(AA216,S216)</f>
        <v>50299</v>
      </c>
      <c r="U216" s="97">
        <f>_xll.qlIndexFixing(AA216,R216,TRUE,_xll.ohTrigger(Trigger,Trigger6M,InterestRatesTrigger))</f>
        <v>1.3203308655115122E-2</v>
      </c>
      <c r="V216" s="97">
        <f>_xll.qlQuoteValue(P216,_xll.ohTrigger(Trigger,Trigger6M,InterestRatesTrigger))</f>
        <v>1.321E-2</v>
      </c>
      <c r="W216" s="94" t="b">
        <f t="shared" si="22"/>
        <v>1</v>
      </c>
      <c r="X216" s="124">
        <f t="shared" si="23"/>
        <v>-6.6913448848772428E-2</v>
      </c>
      <c r="Y216" s="50" t="b">
        <f>ABS(X216/10000)&lt;=ABS('General Settings'!$D$32)</f>
        <v>1</v>
      </c>
      <c r="AA216" s="50" t="str">
        <f>_xll.qlSwapIndex(,,O216,SettlementDays,Currency,Calendar,FixedLegTenor,FixedLegBDC,FixedLegDayCounter,Index6M,DiscountingCurve,Permanent,Trigger,ObjectOverwrite)</f>
        <v>obj_006d9#0000</v>
      </c>
      <c r="AB216" s="50" t="str">
        <f>_xll.qlVanillaSwapFromSwapIndex(,AA216,R216)</f>
        <v>obj_00892#0000</v>
      </c>
      <c r="AH216" s="50" t="str">
        <v/>
      </c>
    </row>
    <row r="217" spans="13:34" x14ac:dyDescent="0.2">
      <c r="M217" s="94" t="s">
        <v>155</v>
      </c>
      <c r="N217" s="94" t="s">
        <v>84</v>
      </c>
      <c r="O217" s="94" t="s">
        <v>114</v>
      </c>
      <c r="P217" s="94" t="str">
        <f t="shared" si="21"/>
        <v>EUR8F14Y_Quote</v>
      </c>
      <c r="Q217" s="170"/>
      <c r="R217" s="106">
        <f>_xll.qlInterestRateIndexFixingDate(AA217,S217)</f>
        <v>45547</v>
      </c>
      <c r="S217" s="106">
        <f>_xll.qlCalendarAdvance(Calendar,SettlementDate,N217,"mf",TRUE,Trigger)</f>
        <v>45551</v>
      </c>
      <c r="T217" s="106">
        <f>_xll.qlInterestRateIndexMaturity(AA217,S217)</f>
        <v>50664</v>
      </c>
      <c r="U217" s="97">
        <f>_xll.qlIndexFixing(AA217,R217,TRUE,_xll.ohTrigger(Trigger,Trigger6M,InterestRatesTrigger))</f>
        <v>1.305784684739386E-2</v>
      </c>
      <c r="V217" s="97">
        <f>_xll.qlQuoteValue(P217,_xll.ohTrigger(Trigger,Trigger6M,InterestRatesTrigger))</f>
        <v>1.307E-2</v>
      </c>
      <c r="W217" s="94" t="b">
        <f t="shared" si="22"/>
        <v>1</v>
      </c>
      <c r="X217" s="124">
        <f t="shared" si="23"/>
        <v>-0.12153152606140388</v>
      </c>
      <c r="Y217" s="50" t="b">
        <f>ABS(X217/10000)&lt;=ABS('General Settings'!$D$32)</f>
        <v>1</v>
      </c>
      <c r="AA217" s="50" t="str">
        <f>_xll.qlSwapIndex(,,O217,SettlementDays,Currency,Calendar,FixedLegTenor,FixedLegBDC,FixedLegDayCounter,Index6M,DiscountingCurve,Permanent,Trigger,ObjectOverwrite)</f>
        <v>obj_00676#0000</v>
      </c>
      <c r="AB217" s="50" t="str">
        <f>_xll.qlVanillaSwapFromSwapIndex(,AA217,R217)</f>
        <v>obj_008df#0000</v>
      </c>
      <c r="AH217" s="50" t="str">
        <v/>
      </c>
    </row>
    <row r="218" spans="13:34" x14ac:dyDescent="0.2">
      <c r="M218" s="94" t="s">
        <v>155</v>
      </c>
      <c r="N218" s="94" t="s">
        <v>84</v>
      </c>
      <c r="O218" s="94" t="s">
        <v>88</v>
      </c>
      <c r="P218" s="94" t="str">
        <f t="shared" si="21"/>
        <v>EUR8F15Y_Quote</v>
      </c>
      <c r="Q218" s="170"/>
      <c r="R218" s="106">
        <f>_xll.qlInterestRateIndexFixingDate(AA218,S218)</f>
        <v>45547</v>
      </c>
      <c r="S218" s="106">
        <f>_xll.qlCalendarAdvance(Calendar,SettlementDate,N218,"mf",TRUE,Trigger)</f>
        <v>45551</v>
      </c>
      <c r="T218" s="106">
        <f>_xll.qlInterestRateIndexMaturity(AA218,S218)</f>
        <v>51029</v>
      </c>
      <c r="U218" s="97">
        <f>_xll.qlIndexFixing(AA218,R218,TRUE,_xll.ohTrigger(Trigger,Trigger6M,InterestRatesTrigger))</f>
        <v>1.2904594091538601E-2</v>
      </c>
      <c r="V218" s="97">
        <f>_xll.qlQuoteValue(P218,_xll.ohTrigger(Trigger,Trigger6M,InterestRatesTrigger))</f>
        <v>1.291E-2</v>
      </c>
      <c r="W218" s="94" t="b">
        <f t="shared" si="22"/>
        <v>1</v>
      </c>
      <c r="X218" s="124">
        <f t="shared" si="23"/>
        <v>-5.4059084613981151E-2</v>
      </c>
      <c r="Y218" s="50" t="b">
        <f>ABS(X218/10000)&lt;=ABS('General Settings'!$D$32)</f>
        <v>1</v>
      </c>
      <c r="AA218" s="50" t="str">
        <f>_xll.qlSwapIndex(,,O218,SettlementDays,Currency,Calendar,FixedLegTenor,FixedLegBDC,FixedLegDayCounter,Index6M,DiscountingCurve,Permanent,Trigger,ObjectOverwrite)</f>
        <v>obj_005fd#0000</v>
      </c>
      <c r="AB218" s="50" t="str">
        <f>_xll.qlVanillaSwapFromSwapIndex(,AA218,R218)</f>
        <v>obj_00850#0000</v>
      </c>
      <c r="AH218" s="50" t="str">
        <v/>
      </c>
    </row>
    <row r="219" spans="13:34" x14ac:dyDescent="0.2">
      <c r="M219" s="94" t="s">
        <v>155</v>
      </c>
      <c r="N219" s="94" t="s">
        <v>84</v>
      </c>
      <c r="O219" s="94" t="s">
        <v>89</v>
      </c>
      <c r="P219" s="94" t="str">
        <f t="shared" si="21"/>
        <v>EUR8F20Y_Quote</v>
      </c>
      <c r="Q219" s="170"/>
      <c r="R219" s="106">
        <f>_xll.qlInterestRateIndexFixingDate(AA219,S219)</f>
        <v>45547</v>
      </c>
      <c r="S219" s="106">
        <f>_xll.qlCalendarAdvance(Calendar,SettlementDate,N219,"mf",TRUE,Trigger)</f>
        <v>45551</v>
      </c>
      <c r="T219" s="106">
        <f>_xll.qlInterestRateIndexMaturity(AA219,S219)</f>
        <v>52856</v>
      </c>
      <c r="U219" s="97">
        <f>_xll.qlIndexFixing(AA219,R219,TRUE,_xll.ohTrigger(Trigger,Trigger6M,InterestRatesTrigger))</f>
        <v>1.2181460018190673E-2</v>
      </c>
      <c r="V219" s="97">
        <f>_xll.qlQuoteValue(P219,_xll.ohTrigger(Trigger,Trigger6M,InterestRatesTrigger))</f>
        <v>1.218E-2</v>
      </c>
      <c r="W219" s="94" t="b">
        <f t="shared" si="22"/>
        <v>1</v>
      </c>
      <c r="X219" s="124">
        <f t="shared" si="23"/>
        <v>1.4600181906729293E-2</v>
      </c>
      <c r="Y219" s="50" t="b">
        <f>ABS(X219/10000)&lt;=ABS('General Settings'!$D$32)</f>
        <v>1</v>
      </c>
      <c r="AA219" s="50" t="str">
        <f>_xll.qlSwapIndex(,,O219,SettlementDays,Currency,Calendar,FixedLegTenor,FixedLegBDC,FixedLegDayCounter,Index6M,DiscountingCurve,Permanent,Trigger,ObjectOverwrite)</f>
        <v>obj_007ae#0000</v>
      </c>
      <c r="AB219" s="50" t="str">
        <f>_xll.qlVanillaSwapFromSwapIndex(,AA219,R219)</f>
        <v>obj_0085c#0000</v>
      </c>
      <c r="AH219" s="50" t="str">
        <v/>
      </c>
    </row>
    <row r="220" spans="13:34" x14ac:dyDescent="0.2">
      <c r="M220" s="94" t="s">
        <v>155</v>
      </c>
      <c r="N220" s="94" t="s">
        <v>84</v>
      </c>
      <c r="O220" s="94" t="s">
        <v>90</v>
      </c>
      <c r="P220" s="94" t="str">
        <f t="shared" si="21"/>
        <v>EUR8F25Y_Quote</v>
      </c>
      <c r="Q220" s="170"/>
      <c r="R220" s="106">
        <f>_xll.qlInterestRateIndexFixingDate(AA220,S220)</f>
        <v>45547</v>
      </c>
      <c r="S220" s="106">
        <f>_xll.qlCalendarAdvance(Calendar,SettlementDate,N220,"mf",TRUE,Trigger)</f>
        <v>45551</v>
      </c>
      <c r="T220" s="106">
        <f>_xll.qlInterestRateIndexMaturity(AA220,S220)</f>
        <v>54682</v>
      </c>
      <c r="U220" s="97">
        <f>_xll.qlIndexFixing(AA220,R220,TRUE,_xll.ohTrigger(Trigger,Trigger6M,InterestRatesTrigger))</f>
        <v>1.1552658793354815E-2</v>
      </c>
      <c r="V220" s="97">
        <f>_xll.qlQuoteValue(P220,_xll.ohTrigger(Trigger,Trigger6M,InterestRatesTrigger))</f>
        <v>1.155E-2</v>
      </c>
      <c r="W220" s="94" t="b">
        <f t="shared" si="22"/>
        <v>1</v>
      </c>
      <c r="X220" s="124">
        <f t="shared" si="23"/>
        <v>2.6587933548150033E-2</v>
      </c>
      <c r="Y220" s="50" t="b">
        <f>ABS(X220/10000)&lt;=ABS('General Settings'!$D$32)</f>
        <v>1</v>
      </c>
      <c r="AA220" s="50" t="str">
        <f>_xll.qlSwapIndex(,,O220,SettlementDays,Currency,Calendar,FixedLegTenor,FixedLegBDC,FixedLegDayCounter,Index6M,DiscountingCurve,Permanent,Trigger,ObjectOverwrite)</f>
        <v>obj_0078a#0000</v>
      </c>
      <c r="AB220" s="50" t="str">
        <f>_xll.qlVanillaSwapFromSwapIndex(,AA220,R220)</f>
        <v>obj_0085f#0000</v>
      </c>
      <c r="AH220" s="50" t="str">
        <v/>
      </c>
    </row>
    <row r="221" spans="13:34" x14ac:dyDescent="0.2">
      <c r="M221" s="94" t="s">
        <v>155</v>
      </c>
      <c r="N221" s="94" t="s">
        <v>84</v>
      </c>
      <c r="O221" s="94" t="s">
        <v>92</v>
      </c>
      <c r="P221" s="94" t="str">
        <f t="shared" si="21"/>
        <v>EUR8F30Y_Quote</v>
      </c>
      <c r="Q221" s="170"/>
      <c r="R221" s="106">
        <f>_xll.qlInterestRateIndexFixingDate(AA221,S221)</f>
        <v>45547</v>
      </c>
      <c r="S221" s="106">
        <f>_xll.qlCalendarAdvance(Calendar,SettlementDate,N221,"mf",TRUE,Trigger)</f>
        <v>45551</v>
      </c>
      <c r="T221" s="106">
        <f>_xll.qlInterestRateIndexMaturity(AA221,S221)</f>
        <v>56508</v>
      </c>
      <c r="U221" s="97">
        <f>_xll.qlIndexFixing(AA221,R221,TRUE,_xll.ohTrigger(Trigger,Trigger6M,InterestRatesTrigger))</f>
        <v>1.0997550389603983E-2</v>
      </c>
      <c r="V221" s="97">
        <f>_xll.qlQuoteValue(P221,_xll.ohTrigger(Trigger,Trigger6M,InterestRatesTrigger))</f>
        <v>1.1000000000000001E-2</v>
      </c>
      <c r="W221" s="94" t="b">
        <f t="shared" si="22"/>
        <v>1</v>
      </c>
      <c r="X221" s="124">
        <f t="shared" si="23"/>
        <v>-2.4496103960183063E-2</v>
      </c>
      <c r="Y221" s="131" t="b">
        <f>ABS(X221/10000)&lt;=ABS('General Settings'!$D$32)</f>
        <v>1</v>
      </c>
      <c r="AA221" s="50" t="str">
        <f>_xll.qlSwapIndex(,,O221,SettlementDays,Currency,Calendar,FixedLegTenor,FixedLegBDC,FixedLegDayCounter,Index6M,DiscountingCurve,Permanent,Trigger,ObjectOverwrite)</f>
        <v>obj_0076b#0000</v>
      </c>
      <c r="AB221" s="50" t="str">
        <f>_xll.qlVanillaSwapFromSwapIndex(,AA221,R221)</f>
        <v>obj_007fe#0000</v>
      </c>
      <c r="AH221" s="50" t="str">
        <v/>
      </c>
    </row>
    <row r="222" spans="13:34" x14ac:dyDescent="0.2">
      <c r="M222" s="162" t="s">
        <v>155</v>
      </c>
      <c r="N222" s="162" t="s">
        <v>85</v>
      </c>
      <c r="O222" s="162" t="s">
        <v>33</v>
      </c>
      <c r="P222" s="162" t="str">
        <f t="shared" si="21"/>
        <v>EUR9F1Y_Quote</v>
      </c>
      <c r="Q222" s="174"/>
      <c r="R222" s="163">
        <f>_xll.qlInterestRateIndexFixingDate(AA222,S222)</f>
        <v>45911</v>
      </c>
      <c r="S222" s="163">
        <f>_xll.qlCalendarAdvance(Calendar,SettlementDate,N222,"mf",TRUE,Trigger)</f>
        <v>45915</v>
      </c>
      <c r="T222" s="163">
        <f>_xll.qlInterestRateIndexMaturity(AA222,S222)</f>
        <v>46280</v>
      </c>
      <c r="U222" s="164">
        <f>_xll.qlIndexFixing(AA222,R222,TRUE,_xll.ohTrigger(Trigger,Trigger6M,InterestRatesTrigger))</f>
        <v>1.2719140931369227E-2</v>
      </c>
      <c r="V222" s="164">
        <f>_xll.qlQuoteValue(P222,_xll.ohTrigger(Trigger,Trigger6M,InterestRatesTrigger))</f>
        <v>1.272E-2</v>
      </c>
      <c r="W222" s="162" t="b">
        <f t="shared" si="22"/>
        <v>1</v>
      </c>
      <c r="X222" s="165">
        <f t="shared" si="23"/>
        <v>-8.5906863077356288E-3</v>
      </c>
      <c r="Y222" s="123" t="b">
        <f>ABS(X222/10000)&lt;=ABS('General Settings'!$D$32)</f>
        <v>1</v>
      </c>
      <c r="AA222" s="50" t="str">
        <f>_xll.qlSwapIndex(,,O222,SettlementDays,Currency,Calendar,FixedLegTenor,FixedLegBDC,FixedLegDayCounter,Index6M,DiscountingCurve,Permanent,Trigger,ObjectOverwrite)</f>
        <v>obj_006f7#0000</v>
      </c>
      <c r="AB222" s="50" t="str">
        <f>_xll.qlVanillaSwapFromSwapIndex(,AA222,R222)</f>
        <v>obj_00872#0000</v>
      </c>
      <c r="AH222" s="50" t="str">
        <v/>
      </c>
    </row>
    <row r="223" spans="13:34" x14ac:dyDescent="0.2">
      <c r="M223" s="94" t="s">
        <v>155</v>
      </c>
      <c r="N223" s="94" t="s">
        <v>85</v>
      </c>
      <c r="O223" s="94" t="s">
        <v>78</v>
      </c>
      <c r="P223" s="94" t="str">
        <f t="shared" si="21"/>
        <v>EUR9F2Y_Quote</v>
      </c>
      <c r="Q223" s="170"/>
      <c r="R223" s="106">
        <f>_xll.qlInterestRateIndexFixingDate(AA223,S223)</f>
        <v>45911</v>
      </c>
      <c r="S223" s="106">
        <f>_xll.qlCalendarAdvance(Calendar,SettlementDate,N223,"mf",TRUE,Trigger)</f>
        <v>45915</v>
      </c>
      <c r="T223" s="106">
        <f>_xll.qlInterestRateIndexMaturity(AA223,S223)</f>
        <v>46645</v>
      </c>
      <c r="U223" s="97">
        <f>_xll.qlIndexFixing(AA223,R223,TRUE,_xll.ohTrigger(Trigger,Trigger6M,InterestRatesTrigger))</f>
        <v>1.3148661842451335E-2</v>
      </c>
      <c r="V223" s="97">
        <f>_xll.qlQuoteValue(P223,_xll.ohTrigger(Trigger,Trigger6M,InterestRatesTrigger))</f>
        <v>1.311E-2</v>
      </c>
      <c r="W223" s="94" t="b">
        <f t="shared" si="22"/>
        <v>1</v>
      </c>
      <c r="X223" s="124">
        <f t="shared" si="23"/>
        <v>0.38661842451334982</v>
      </c>
      <c r="Y223" s="50" t="b">
        <f>ABS(X223/10000)&lt;=ABS('General Settings'!$D$32)</f>
        <v>1</v>
      </c>
      <c r="AA223" s="50" t="str">
        <f>_xll.qlSwapIndex(,,O223,SettlementDays,Currency,Calendar,FixedLegTenor,FixedLegBDC,FixedLegDayCounter,Index6M,DiscountingCurve,Permanent,Trigger,ObjectOverwrite)</f>
        <v>obj_0067d#0000</v>
      </c>
      <c r="AB223" s="50" t="str">
        <f>_xll.qlVanillaSwapFromSwapIndex(,AA223,R223)</f>
        <v>obj_0084b#0000</v>
      </c>
      <c r="AH223" s="50" t="str">
        <v/>
      </c>
    </row>
    <row r="224" spans="13:34" x14ac:dyDescent="0.2">
      <c r="M224" s="94" t="s">
        <v>155</v>
      </c>
      <c r="N224" s="94" t="s">
        <v>85</v>
      </c>
      <c r="O224" s="94" t="s">
        <v>79</v>
      </c>
      <c r="P224" s="94" t="str">
        <f t="shared" si="21"/>
        <v>EUR9F3Y_Quote</v>
      </c>
      <c r="Q224" s="170"/>
      <c r="R224" s="106">
        <f>_xll.qlInterestRateIndexFixingDate(AA224,S224)</f>
        <v>45911</v>
      </c>
      <c r="S224" s="106">
        <f>_xll.qlCalendarAdvance(Calendar,SettlementDate,N224,"mf",TRUE,Trigger)</f>
        <v>45915</v>
      </c>
      <c r="T224" s="106">
        <f>_xll.qlInterestRateIndexMaturity(AA224,S224)</f>
        <v>47011</v>
      </c>
      <c r="U224" s="97">
        <f>_xll.qlIndexFixing(AA224,R224,TRUE,_xll.ohTrigger(Trigger,Trigger6M,InterestRatesTrigger))</f>
        <v>1.3476655202963169E-2</v>
      </c>
      <c r="V224" s="97">
        <f>_xll.qlQuoteValue(P224,_xll.ohTrigger(Trigger,Trigger6M,InterestRatesTrigger))</f>
        <v>1.3480000000000001E-2</v>
      </c>
      <c r="W224" s="94" t="b">
        <f t="shared" si="22"/>
        <v>1</v>
      </c>
      <c r="X224" s="124">
        <f t="shared" si="23"/>
        <v>-3.344797036831243E-2</v>
      </c>
      <c r="Y224" s="50" t="b">
        <f>ABS(X224/10000)&lt;=ABS('General Settings'!$D$32)</f>
        <v>1</v>
      </c>
      <c r="AA224" s="50" t="str">
        <f>_xll.qlSwapIndex(,,O224,SettlementDays,Currency,Calendar,FixedLegTenor,FixedLegBDC,FixedLegDayCounter,Index6M,DiscountingCurve,Permanent,Trigger,ObjectOverwrite)</f>
        <v>obj_007af#0000</v>
      </c>
      <c r="AB224" s="50" t="str">
        <f>_xll.qlVanillaSwapFromSwapIndex(,AA224,R224)</f>
        <v>obj_00825#0000</v>
      </c>
      <c r="AH224" s="50" t="str">
        <v/>
      </c>
    </row>
    <row r="225" spans="13:34" x14ac:dyDescent="0.2">
      <c r="M225" s="94" t="s">
        <v>155</v>
      </c>
      <c r="N225" s="94" t="s">
        <v>85</v>
      </c>
      <c r="O225" s="94" t="s">
        <v>80</v>
      </c>
      <c r="P225" s="94" t="str">
        <f t="shared" si="21"/>
        <v>EUR9F4Y_Quote</v>
      </c>
      <c r="Q225" s="170"/>
      <c r="R225" s="106">
        <f>_xll.qlInterestRateIndexFixingDate(AA225,S225)</f>
        <v>45911</v>
      </c>
      <c r="S225" s="106">
        <f>_xll.qlCalendarAdvance(Calendar,SettlementDate,N225,"mf",TRUE,Trigger)</f>
        <v>45915</v>
      </c>
      <c r="T225" s="106">
        <f>_xll.qlInterestRateIndexMaturity(AA225,S225)</f>
        <v>47378</v>
      </c>
      <c r="U225" s="97">
        <f>_xll.qlIndexFixing(AA225,R225,TRUE,_xll.ohTrigger(Trigger,Trigger6M,InterestRatesTrigger))</f>
        <v>1.3702601562650874E-2</v>
      </c>
      <c r="V225" s="97">
        <f>_xll.qlQuoteValue(P225,_xll.ohTrigger(Trigger,Trigger6M,InterestRatesTrigger))</f>
        <v>1.367E-2</v>
      </c>
      <c r="W225" s="94" t="b">
        <f t="shared" si="22"/>
        <v>1</v>
      </c>
      <c r="X225" s="124">
        <f t="shared" si="23"/>
        <v>0.32601562650873966</v>
      </c>
      <c r="Y225" s="50" t="b">
        <f>ABS(X225/10000)&lt;=ABS('General Settings'!$D$32)</f>
        <v>1</v>
      </c>
      <c r="AA225" s="50" t="str">
        <f>_xll.qlSwapIndex(,,O225,SettlementDays,Currency,Calendar,FixedLegTenor,FixedLegBDC,FixedLegDayCounter,Index6M,DiscountingCurve,Permanent,Trigger,ObjectOverwrite)</f>
        <v>obj_0079e#0000</v>
      </c>
      <c r="AB225" s="50" t="str">
        <f>_xll.qlVanillaSwapFromSwapIndex(,AA225,R225)</f>
        <v>obj_0087b#0000</v>
      </c>
      <c r="AH225" s="50" t="str">
        <v/>
      </c>
    </row>
    <row r="226" spans="13:34" x14ac:dyDescent="0.2">
      <c r="M226" s="94" t="s">
        <v>155</v>
      </c>
      <c r="N226" s="94" t="s">
        <v>85</v>
      </c>
      <c r="O226" s="94" t="s">
        <v>81</v>
      </c>
      <c r="P226" s="94" t="str">
        <f t="shared" si="21"/>
        <v>EUR9F5Y_Quote</v>
      </c>
      <c r="Q226" s="170"/>
      <c r="R226" s="106">
        <f>_xll.qlInterestRateIndexFixingDate(AA226,S226)</f>
        <v>45911</v>
      </c>
      <c r="S226" s="106">
        <f>_xll.qlCalendarAdvance(Calendar,SettlementDate,N226,"mf",TRUE,Trigger)</f>
        <v>45915</v>
      </c>
      <c r="T226" s="106">
        <f>_xll.qlInterestRateIndexMaturity(AA226,S226)</f>
        <v>47742</v>
      </c>
      <c r="U226" s="97">
        <f>_xll.qlIndexFixing(AA226,R226,TRUE,_xll.ohTrigger(Trigger,Trigger6M,InterestRatesTrigger))</f>
        <v>1.384943551407419E-2</v>
      </c>
      <c r="V226" s="97">
        <f>_xll.qlQuoteValue(P226,_xll.ohTrigger(Trigger,Trigger6M,InterestRatesTrigger))</f>
        <v>1.3820000000000001E-2</v>
      </c>
      <c r="W226" s="94" t="b">
        <f t="shared" si="22"/>
        <v>1</v>
      </c>
      <c r="X226" s="124">
        <f t="shared" si="23"/>
        <v>0.29435514074188995</v>
      </c>
      <c r="Y226" s="50" t="b">
        <f>ABS(X226/10000)&lt;=ABS('General Settings'!$D$32)</f>
        <v>1</v>
      </c>
      <c r="AA226" s="50" t="str">
        <f>_xll.qlSwapIndex(,,O226,SettlementDays,Currency,Calendar,FixedLegTenor,FixedLegBDC,FixedLegDayCounter,Index6M,DiscountingCurve,Permanent,Trigger,ObjectOverwrite)</f>
        <v>obj_00700#0000</v>
      </c>
      <c r="AB226" s="50" t="str">
        <f>_xll.qlVanillaSwapFromSwapIndex(,AA226,R226)</f>
        <v>obj_008e2#0000</v>
      </c>
      <c r="AH226" s="50" t="str">
        <v/>
      </c>
    </row>
    <row r="227" spans="13:34" x14ac:dyDescent="0.2">
      <c r="M227" s="94" t="s">
        <v>155</v>
      </c>
      <c r="N227" s="94" t="s">
        <v>85</v>
      </c>
      <c r="O227" s="94" t="s">
        <v>82</v>
      </c>
      <c r="P227" s="94" t="str">
        <f t="shared" si="21"/>
        <v>EUR9F6Y_Quote</v>
      </c>
      <c r="Q227" s="170"/>
      <c r="R227" s="106">
        <f>_xll.qlInterestRateIndexFixingDate(AA227,S227)</f>
        <v>45911</v>
      </c>
      <c r="S227" s="106">
        <f>_xll.qlCalendarAdvance(Calendar,SettlementDate,N227,"mf",TRUE,Trigger)</f>
        <v>45915</v>
      </c>
      <c r="T227" s="106">
        <f>_xll.qlInterestRateIndexMaturity(AA227,S227)</f>
        <v>48106</v>
      </c>
      <c r="U227" s="97">
        <f>_xll.qlIndexFixing(AA227,R227,TRUE,_xll.ohTrigger(Trigger,Trigger6M,InterestRatesTrigger))</f>
        <v>1.3924741765570309E-2</v>
      </c>
      <c r="V227" s="97">
        <f>_xll.qlQuoteValue(P227,_xll.ohTrigger(Trigger,Trigger6M,InterestRatesTrigger))</f>
        <v>1.3920000000000002E-2</v>
      </c>
      <c r="W227" s="94" t="b">
        <f t="shared" si="22"/>
        <v>1</v>
      </c>
      <c r="X227" s="124">
        <f t="shared" si="23"/>
        <v>4.7417655703076156E-2</v>
      </c>
      <c r="Y227" s="50" t="b">
        <f>ABS(X227/10000)&lt;=ABS('General Settings'!$D$32)</f>
        <v>1</v>
      </c>
      <c r="AA227" s="50" t="str">
        <f>_xll.qlSwapIndex(,,O227,SettlementDays,Currency,Calendar,FixedLegTenor,FixedLegBDC,FixedLegDayCounter,Index6M,DiscountingCurve,Permanent,Trigger,ObjectOverwrite)</f>
        <v>obj_006b4#0000</v>
      </c>
      <c r="AB227" s="50" t="str">
        <f>_xll.qlVanillaSwapFromSwapIndex(,AA227,R227)</f>
        <v>obj_007f6#0000</v>
      </c>
      <c r="AH227" s="50" t="str">
        <v/>
      </c>
    </row>
    <row r="228" spans="13:34" x14ac:dyDescent="0.2">
      <c r="M228" s="94" t="s">
        <v>155</v>
      </c>
      <c r="N228" s="94" t="s">
        <v>85</v>
      </c>
      <c r="O228" s="94" t="s">
        <v>83</v>
      </c>
      <c r="P228" s="94" t="str">
        <f t="shared" si="21"/>
        <v>EUR9F7Y_Quote</v>
      </c>
      <c r="Q228" s="170"/>
      <c r="R228" s="106">
        <f>_xll.qlInterestRateIndexFixingDate(AA228,S228)</f>
        <v>45911</v>
      </c>
      <c r="S228" s="106">
        <f>_xll.qlCalendarAdvance(Calendar,SettlementDate,N228,"mf",TRUE,Trigger)</f>
        <v>45915</v>
      </c>
      <c r="T228" s="106">
        <f>_xll.qlInterestRateIndexMaturity(AA228,S228)</f>
        <v>48472</v>
      </c>
      <c r="U228" s="97">
        <f>_xll.qlIndexFixing(AA228,R228,TRUE,_xll.ohTrigger(Trigger,Trigger6M,InterestRatesTrigger))</f>
        <v>1.3940107504167363E-2</v>
      </c>
      <c r="V228" s="97">
        <f>_xll.qlQuoteValue(P228,_xll.ohTrigger(Trigger,Trigger6M,InterestRatesTrigger))</f>
        <v>1.3940000000000001E-2</v>
      </c>
      <c r="W228" s="94" t="b">
        <f t="shared" si="22"/>
        <v>1</v>
      </c>
      <c r="X228" s="124">
        <f t="shared" si="23"/>
        <v>1.0750416736156343E-3</v>
      </c>
      <c r="Y228" s="50" t="b">
        <f>ABS(X228/10000)&lt;=ABS('General Settings'!$D$32)</f>
        <v>1</v>
      </c>
      <c r="AA228" s="50" t="str">
        <f>_xll.qlSwapIndex(,,O228,SettlementDays,Currency,Calendar,FixedLegTenor,FixedLegBDC,FixedLegDayCounter,Index6M,DiscountingCurve,Permanent,Trigger,ObjectOverwrite)</f>
        <v>obj_00683#0000</v>
      </c>
      <c r="AB228" s="50" t="str">
        <f>_xll.qlVanillaSwapFromSwapIndex(,AA228,R228)</f>
        <v>obj_00819#0000</v>
      </c>
      <c r="AH228" s="50" t="str">
        <v/>
      </c>
    </row>
    <row r="229" spans="13:34" x14ac:dyDescent="0.2">
      <c r="M229" s="94" t="s">
        <v>155</v>
      </c>
      <c r="N229" s="94" t="s">
        <v>85</v>
      </c>
      <c r="O229" s="94" t="s">
        <v>84</v>
      </c>
      <c r="P229" s="94" t="str">
        <f t="shared" si="21"/>
        <v>EUR9F8Y_Quote</v>
      </c>
      <c r="Q229" s="170"/>
      <c r="R229" s="106">
        <f>_xll.qlInterestRateIndexFixingDate(AA229,S229)</f>
        <v>45911</v>
      </c>
      <c r="S229" s="106">
        <f>_xll.qlCalendarAdvance(Calendar,SettlementDate,N229,"mf",TRUE,Trigger)</f>
        <v>45915</v>
      </c>
      <c r="T229" s="106">
        <f>_xll.qlInterestRateIndexMaturity(AA229,S229)</f>
        <v>48837</v>
      </c>
      <c r="U229" s="97">
        <f>_xll.qlIndexFixing(AA229,R229,TRUE,_xll.ohTrigger(Trigger,Trigger6M,InterestRatesTrigger))</f>
        <v>1.389571729924044E-2</v>
      </c>
      <c r="V229" s="97">
        <f>_xll.qlQuoteValue(P229,_xll.ohTrigger(Trigger,Trigger6M,InterestRatesTrigger))</f>
        <v>1.389E-2</v>
      </c>
      <c r="W229" s="94" t="b">
        <f t="shared" si="22"/>
        <v>1</v>
      </c>
      <c r="X229" s="124">
        <f t="shared" si="23"/>
        <v>5.7172992404402878E-2</v>
      </c>
      <c r="Y229" s="50" t="b">
        <f>ABS(X229/10000)&lt;=ABS('General Settings'!$D$32)</f>
        <v>1</v>
      </c>
      <c r="AA229" s="50" t="str">
        <f>_xll.qlSwapIndex(,,O229,SettlementDays,Currency,Calendar,FixedLegTenor,FixedLegBDC,FixedLegDayCounter,Index6M,DiscountingCurve,Permanent,Trigger,ObjectOverwrite)</f>
        <v>obj_0079a#0000</v>
      </c>
      <c r="AB229" s="50" t="str">
        <f>_xll.qlVanillaSwapFromSwapIndex(,AA229,R229)</f>
        <v>obj_008af#0000</v>
      </c>
      <c r="AH229" s="50" t="str">
        <v/>
      </c>
    </row>
    <row r="230" spans="13:34" x14ac:dyDescent="0.2">
      <c r="M230" s="94" t="s">
        <v>155</v>
      </c>
      <c r="N230" s="94" t="s">
        <v>85</v>
      </c>
      <c r="O230" s="94" t="s">
        <v>85</v>
      </c>
      <c r="P230" s="94" t="str">
        <f t="shared" si="21"/>
        <v>EUR9F9Y_Quote</v>
      </c>
      <c r="Q230" s="170"/>
      <c r="R230" s="106">
        <f>_xll.qlInterestRateIndexFixingDate(AA230,S230)</f>
        <v>45911</v>
      </c>
      <c r="S230" s="106">
        <f>_xll.qlCalendarAdvance(Calendar,SettlementDate,N230,"mf",TRUE,Trigger)</f>
        <v>45915</v>
      </c>
      <c r="T230" s="106">
        <f>_xll.qlInterestRateIndexMaturity(AA230,S230)</f>
        <v>49202</v>
      </c>
      <c r="U230" s="97">
        <f>_xll.qlIndexFixing(AA230,R230,TRUE,_xll.ohTrigger(Trigger,Trigger6M,InterestRatesTrigger))</f>
        <v>1.3808560613589616E-2</v>
      </c>
      <c r="V230" s="97">
        <f>_xll.qlQuoteValue(P230,_xll.ohTrigger(Trigger,Trigger6M,InterestRatesTrigger))</f>
        <v>1.3809999999999999E-2</v>
      </c>
      <c r="W230" s="94" t="b">
        <f t="shared" si="22"/>
        <v>1</v>
      </c>
      <c r="X230" s="124">
        <f t="shared" si="23"/>
        <v>-1.4393864103835058E-2</v>
      </c>
      <c r="Y230" s="50" t="b">
        <f>ABS(X230/10000)&lt;=ABS('General Settings'!$D$32)</f>
        <v>1</v>
      </c>
      <c r="AA230" s="50" t="str">
        <f>_xll.qlSwapIndex(,,O230,SettlementDays,Currency,Calendar,FixedLegTenor,FixedLegBDC,FixedLegDayCounter,Index6M,DiscountingCurve,Permanent,Trigger,ObjectOverwrite)</f>
        <v>obj_0070a#0000</v>
      </c>
      <c r="AB230" s="50" t="str">
        <f>_xll.qlVanillaSwapFromSwapIndex(,AA230,R230)</f>
        <v>obj_008ec#0000</v>
      </c>
      <c r="AH230" s="50" t="str">
        <v/>
      </c>
    </row>
    <row r="231" spans="13:34" x14ac:dyDescent="0.2">
      <c r="M231" s="94" t="s">
        <v>155</v>
      </c>
      <c r="N231" s="94" t="s">
        <v>85</v>
      </c>
      <c r="O231" s="94" t="s">
        <v>86</v>
      </c>
      <c r="P231" s="94" t="str">
        <f t="shared" si="21"/>
        <v>EUR9F10Y_Quote</v>
      </c>
      <c r="Q231" s="170"/>
      <c r="R231" s="106">
        <f>_xll.qlInterestRateIndexFixingDate(AA231,S231)</f>
        <v>45911</v>
      </c>
      <c r="S231" s="106">
        <f>_xll.qlCalendarAdvance(Calendar,SettlementDate,N231,"mf",TRUE,Trigger)</f>
        <v>45915</v>
      </c>
      <c r="T231" s="106">
        <f>_xll.qlInterestRateIndexMaturity(AA231,S231)</f>
        <v>49569</v>
      </c>
      <c r="U231" s="97">
        <f>_xll.qlIndexFixing(AA231,R231,TRUE,_xll.ohTrigger(Trigger,Trigger6M,InterestRatesTrigger))</f>
        <v>1.3687648986200996E-2</v>
      </c>
      <c r="V231" s="97">
        <f>_xll.qlQuoteValue(P231,_xll.ohTrigger(Trigger,Trigger6M,InterestRatesTrigger))</f>
        <v>1.3690000000000001E-2</v>
      </c>
      <c r="W231" s="94" t="b">
        <f t="shared" si="22"/>
        <v>1</v>
      </c>
      <c r="X231" s="124">
        <f t="shared" si="23"/>
        <v>-2.3510137990047364E-2</v>
      </c>
      <c r="Y231" s="50" t="b">
        <f>ABS(X231/10000)&lt;=ABS('General Settings'!$D$32)</f>
        <v>1</v>
      </c>
      <c r="AA231" s="50" t="str">
        <f>_xll.qlSwapIndex(,,O231,SettlementDays,Currency,Calendar,FixedLegTenor,FixedLegBDC,FixedLegDayCounter,Index6M,DiscountingCurve,Permanent,Trigger,ObjectOverwrite)</f>
        <v>obj_005e5#0000</v>
      </c>
      <c r="AB231" s="50" t="str">
        <f>_xll.qlVanillaSwapFromSwapIndex(,AA231,R231)</f>
        <v>obj_007ea#0000</v>
      </c>
      <c r="AH231" s="50" t="str">
        <v/>
      </c>
    </row>
    <row r="232" spans="13:34" x14ac:dyDescent="0.2">
      <c r="M232" s="94" t="s">
        <v>155</v>
      </c>
      <c r="N232" s="94" t="s">
        <v>85</v>
      </c>
      <c r="O232" s="94" t="s">
        <v>112</v>
      </c>
      <c r="P232" s="94" t="str">
        <f t="shared" si="21"/>
        <v>EUR9F11Y_Quote</v>
      </c>
      <c r="Q232" s="170"/>
      <c r="R232" s="106">
        <f>_xll.qlInterestRateIndexFixingDate(AA232,S232)</f>
        <v>45911</v>
      </c>
      <c r="S232" s="106">
        <f>_xll.qlCalendarAdvance(Calendar,SettlementDate,N232,"mf",TRUE,Trigger)</f>
        <v>45915</v>
      </c>
      <c r="T232" s="106">
        <f>_xll.qlInterestRateIndexMaturity(AA232,S232)</f>
        <v>49933</v>
      </c>
      <c r="U232" s="97">
        <f>_xll.qlIndexFixing(AA232,R232,TRUE,_xll.ohTrigger(Trigger,Trigger6M,InterestRatesTrigger))</f>
        <v>1.3547321306139925E-2</v>
      </c>
      <c r="V232" s="97">
        <f>_xll.qlQuoteValue(P232,_xll.ohTrigger(Trigger,Trigger6M,InterestRatesTrigger))</f>
        <v>1.355E-2</v>
      </c>
      <c r="W232" s="94" t="b">
        <f t="shared" si="22"/>
        <v>1</v>
      </c>
      <c r="X232" s="124">
        <f t="shared" si="23"/>
        <v>-2.6786938600743132E-2</v>
      </c>
      <c r="Y232" s="50" t="b">
        <f>ABS(X232/10000)&lt;=ABS('General Settings'!$D$32)</f>
        <v>1</v>
      </c>
      <c r="AA232" s="50" t="str">
        <f>_xll.qlSwapIndex(,,O232,SettlementDays,Currency,Calendar,FixedLegTenor,FixedLegBDC,FixedLegDayCounter,Index6M,DiscountingCurve,Permanent,Trigger,ObjectOverwrite)</f>
        <v>obj_00775#0000</v>
      </c>
      <c r="AB232" s="50" t="str">
        <f>_xll.qlVanillaSwapFromSwapIndex(,AA232,R232)</f>
        <v>obj_0085a#0000</v>
      </c>
      <c r="AH232" s="50" t="str">
        <v/>
      </c>
    </row>
    <row r="233" spans="13:34" x14ac:dyDescent="0.2">
      <c r="M233" s="94" t="s">
        <v>155</v>
      </c>
      <c r="N233" s="94" t="s">
        <v>85</v>
      </c>
      <c r="O233" s="94" t="s">
        <v>87</v>
      </c>
      <c r="P233" s="94" t="str">
        <f t="shared" si="21"/>
        <v>EUR9F12Y_Quote</v>
      </c>
      <c r="Q233" s="170"/>
      <c r="R233" s="106">
        <f>_xll.qlInterestRateIndexFixingDate(AA233,S233)</f>
        <v>45911</v>
      </c>
      <c r="S233" s="106">
        <f>_xll.qlCalendarAdvance(Calendar,SettlementDate,N233,"mf",TRUE,Trigger)</f>
        <v>45915</v>
      </c>
      <c r="T233" s="106">
        <f>_xll.qlInterestRateIndexMaturity(AA233,S233)</f>
        <v>50298</v>
      </c>
      <c r="U233" s="97">
        <f>_xll.qlIndexFixing(AA233,R233,TRUE,_xll.ohTrigger(Trigger,Trigger6M,InterestRatesTrigger))</f>
        <v>1.3386750208510186E-2</v>
      </c>
      <c r="V233" s="97">
        <f>_xll.qlQuoteValue(P233,_xll.ohTrigger(Trigger,Trigger6M,InterestRatesTrigger))</f>
        <v>1.3389999999999999E-2</v>
      </c>
      <c r="W233" s="94" t="b">
        <f t="shared" si="22"/>
        <v>1</v>
      </c>
      <c r="X233" s="124">
        <f t="shared" si="23"/>
        <v>-3.2497914898132335E-2</v>
      </c>
      <c r="Y233" s="50" t="b">
        <f>ABS(X233/10000)&lt;=ABS('General Settings'!$D$32)</f>
        <v>1</v>
      </c>
      <c r="AA233" s="50" t="str">
        <f>_xll.qlSwapIndex(,,O233,SettlementDays,Currency,Calendar,FixedLegTenor,FixedLegBDC,FixedLegDayCounter,Index6M,DiscountingCurve,Permanent,Trigger,ObjectOverwrite)</f>
        <v>obj_00678#0000</v>
      </c>
      <c r="AB233" s="50" t="str">
        <f>_xll.qlVanillaSwapFromSwapIndex(,AA233,R233)</f>
        <v>obj_008c2#0000</v>
      </c>
      <c r="AH233" s="50" t="str">
        <v/>
      </c>
    </row>
    <row r="234" spans="13:34" x14ac:dyDescent="0.2">
      <c r="M234" s="94" t="s">
        <v>155</v>
      </c>
      <c r="N234" s="94" t="s">
        <v>85</v>
      </c>
      <c r="O234" s="94" t="s">
        <v>113</v>
      </c>
      <c r="P234" s="94" t="str">
        <f t="shared" si="21"/>
        <v>EUR9F13Y_Quote</v>
      </c>
      <c r="Q234" s="170"/>
      <c r="R234" s="106">
        <f>_xll.qlInterestRateIndexFixingDate(AA234,S234)</f>
        <v>45911</v>
      </c>
      <c r="S234" s="106">
        <f>_xll.qlCalendarAdvance(Calendar,SettlementDate,N234,"mf",TRUE,Trigger)</f>
        <v>45915</v>
      </c>
      <c r="T234" s="106">
        <f>_xll.qlInterestRateIndexMaturity(AA234,S234)</f>
        <v>50663</v>
      </c>
      <c r="U234" s="97">
        <f>_xll.qlIndexFixing(AA234,R234,TRUE,_xll.ohTrigger(Trigger,Trigger6M,InterestRatesTrigger))</f>
        <v>1.3216066397116141E-2</v>
      </c>
      <c r="V234" s="97">
        <f>_xll.qlQuoteValue(P234,_xll.ohTrigger(Trigger,Trigger6M,InterestRatesTrigger))</f>
        <v>1.3229999999999999E-2</v>
      </c>
      <c r="W234" s="94" t="b">
        <f t="shared" si="22"/>
        <v>1</v>
      </c>
      <c r="X234" s="124">
        <f t="shared" si="23"/>
        <v>-0.13933602883858115</v>
      </c>
      <c r="Y234" s="50" t="b">
        <f>ABS(X234/10000)&lt;=ABS('General Settings'!$D$32)</f>
        <v>1</v>
      </c>
      <c r="AA234" s="50" t="str">
        <f>_xll.qlSwapIndex(,,O234,SettlementDays,Currency,Calendar,FixedLegTenor,FixedLegBDC,FixedLegDayCounter,Index6M,DiscountingCurve,Permanent,Trigger,ObjectOverwrite)</f>
        <v>obj_0065b#0000</v>
      </c>
      <c r="AB234" s="50" t="str">
        <f>_xll.qlVanillaSwapFromSwapIndex(,AA234,R234)</f>
        <v>obj_008e8#0000</v>
      </c>
      <c r="AH234" s="50" t="str">
        <v/>
      </c>
    </row>
    <row r="235" spans="13:34" x14ac:dyDescent="0.2">
      <c r="M235" s="94" t="s">
        <v>155</v>
      </c>
      <c r="N235" s="94" t="s">
        <v>85</v>
      </c>
      <c r="O235" s="94" t="s">
        <v>114</v>
      </c>
      <c r="P235" s="94" t="str">
        <f t="shared" si="21"/>
        <v>EUR9F14Y_Quote</v>
      </c>
      <c r="Q235" s="170"/>
      <c r="R235" s="106">
        <f>_xll.qlInterestRateIndexFixingDate(AA235,S235)</f>
        <v>45911</v>
      </c>
      <c r="S235" s="106">
        <f>_xll.qlCalendarAdvance(Calendar,SettlementDate,N235,"mf",TRUE,Trigger)</f>
        <v>45915</v>
      </c>
      <c r="T235" s="106">
        <f>_xll.qlInterestRateIndexMaturity(AA235,S235)</f>
        <v>51028</v>
      </c>
      <c r="U235" s="97">
        <f>_xll.qlIndexFixing(AA235,R235,TRUE,_xll.ohTrigger(Trigger,Trigger6M,InterestRatesTrigger))</f>
        <v>1.3040432489798639E-2</v>
      </c>
      <c r="V235" s="97">
        <f>_xll.qlQuoteValue(P235,_xll.ohTrigger(Trigger,Trigger6M,InterestRatesTrigger))</f>
        <v>1.3049999999999999E-2</v>
      </c>
      <c r="W235" s="94" t="b">
        <f t="shared" si="22"/>
        <v>1</v>
      </c>
      <c r="X235" s="124">
        <f t="shared" si="23"/>
        <v>-9.5675102013605823E-2</v>
      </c>
      <c r="Y235" s="50" t="b">
        <f>ABS(X235/10000)&lt;=ABS('General Settings'!$D$32)</f>
        <v>1</v>
      </c>
      <c r="AA235" s="50" t="str">
        <f>_xll.qlSwapIndex(,,O235,SettlementDays,Currency,Calendar,FixedLegTenor,FixedLegBDC,FixedLegDayCounter,Index6M,DiscountingCurve,Permanent,Trigger,ObjectOverwrite)</f>
        <v>obj_006b6#0000</v>
      </c>
      <c r="AB235" s="50" t="str">
        <f>_xll.qlVanillaSwapFromSwapIndex(,AA235,R235)</f>
        <v>obj_007ed#0000</v>
      </c>
      <c r="AH235" s="50" t="str">
        <v/>
      </c>
    </row>
    <row r="236" spans="13:34" x14ac:dyDescent="0.2">
      <c r="M236" s="94" t="s">
        <v>155</v>
      </c>
      <c r="N236" s="94" t="s">
        <v>85</v>
      </c>
      <c r="O236" s="94" t="s">
        <v>88</v>
      </c>
      <c r="P236" s="94" t="str">
        <f t="shared" si="21"/>
        <v>EUR9F15Y_Quote</v>
      </c>
      <c r="Q236" s="170"/>
      <c r="R236" s="106">
        <f>_xll.qlInterestRateIndexFixingDate(AA236,S236)</f>
        <v>45911</v>
      </c>
      <c r="S236" s="106">
        <f>_xll.qlCalendarAdvance(Calendar,SettlementDate,N236,"mf",TRUE,Trigger)</f>
        <v>45915</v>
      </c>
      <c r="T236" s="106">
        <f>_xll.qlInterestRateIndexMaturity(AA236,S236)</f>
        <v>51396</v>
      </c>
      <c r="U236" s="97">
        <f>_xll.qlIndexFixing(AA236,R236,TRUE,_xll.ohTrigger(Trigger,Trigger6M,InterestRatesTrigger))</f>
        <v>1.2865880146731649E-2</v>
      </c>
      <c r="V236" s="97">
        <f>_xll.qlQuoteValue(P236,_xll.ohTrigger(Trigger,Trigger6M,InterestRatesTrigger))</f>
        <v>1.2869999999999999E-2</v>
      </c>
      <c r="W236" s="94" t="b">
        <f t="shared" si="22"/>
        <v>1</v>
      </c>
      <c r="X236" s="124">
        <f t="shared" si="23"/>
        <v>-4.119853268350418E-2</v>
      </c>
      <c r="Y236" s="50" t="b">
        <f>ABS(X236/10000)&lt;=ABS('General Settings'!$D$32)</f>
        <v>1</v>
      </c>
      <c r="AA236" s="50" t="str">
        <f>_xll.qlSwapIndex(,,O236,SettlementDays,Currency,Calendar,FixedLegTenor,FixedLegBDC,FixedLegDayCounter,Index6M,DiscountingCurve,Permanent,Trigger,ObjectOverwrite)</f>
        <v>obj_0069b#0000</v>
      </c>
      <c r="AB236" s="50" t="str">
        <f>_xll.qlVanillaSwapFromSwapIndex(,AA236,R236)</f>
        <v>obj_0080f#0000</v>
      </c>
      <c r="AH236" s="50" t="str">
        <v/>
      </c>
    </row>
    <row r="237" spans="13:34" x14ac:dyDescent="0.2">
      <c r="M237" s="94" t="s">
        <v>155</v>
      </c>
      <c r="N237" s="94" t="s">
        <v>85</v>
      </c>
      <c r="O237" s="94" t="s">
        <v>89</v>
      </c>
      <c r="P237" s="94" t="str">
        <f t="shared" si="21"/>
        <v>EUR9F20Y_Quote</v>
      </c>
      <c r="Q237" s="170"/>
      <c r="R237" s="106">
        <f>_xll.qlInterestRateIndexFixingDate(AA237,S237)</f>
        <v>45911</v>
      </c>
      <c r="S237" s="106">
        <f>_xll.qlCalendarAdvance(Calendar,SettlementDate,N237,"mf",TRUE,Trigger)</f>
        <v>45915</v>
      </c>
      <c r="T237" s="106">
        <f>_xll.qlInterestRateIndexMaturity(AA237,S237)</f>
        <v>53220</v>
      </c>
      <c r="U237" s="97">
        <f>_xll.qlIndexFixing(AA237,R237,TRUE,_xll.ohTrigger(Trigger,Trigger6M,InterestRatesTrigger))</f>
        <v>1.2101207884981181E-2</v>
      </c>
      <c r="V237" s="97">
        <f>_xll.qlQuoteValue(P237,_xll.ohTrigger(Trigger,Trigger6M,InterestRatesTrigger))</f>
        <v>1.21E-2</v>
      </c>
      <c r="W237" s="94" t="b">
        <f t="shared" si="22"/>
        <v>1</v>
      </c>
      <c r="X237" s="124">
        <f t="shared" si="23"/>
        <v>1.2078849811816839E-2</v>
      </c>
      <c r="Y237" s="50" t="b">
        <f>ABS(X237/10000)&lt;=ABS('General Settings'!$D$32)</f>
        <v>1</v>
      </c>
      <c r="AA237" s="50" t="str">
        <f>_xll.qlSwapIndex(,,O237,SettlementDays,Currency,Calendar,FixedLegTenor,FixedLegBDC,FixedLegDayCounter,Index6M,DiscountingCurve,Permanent,Trigger,ObjectOverwrite)</f>
        <v>obj_00656#0000</v>
      </c>
      <c r="AB237" s="50" t="str">
        <f>_xll.qlVanillaSwapFromSwapIndex(,AA237,R237)</f>
        <v>obj_008cd#0000</v>
      </c>
      <c r="AH237" s="50" t="str">
        <v/>
      </c>
    </row>
    <row r="238" spans="13:34" x14ac:dyDescent="0.2">
      <c r="M238" s="94" t="s">
        <v>155</v>
      </c>
      <c r="N238" s="94" t="s">
        <v>85</v>
      </c>
      <c r="O238" s="94" t="s">
        <v>90</v>
      </c>
      <c r="P238" s="94" t="str">
        <f t="shared" si="21"/>
        <v>EUR9F25Y_Quote</v>
      </c>
      <c r="Q238" s="170"/>
      <c r="R238" s="106">
        <f>_xll.qlInterestRateIndexFixingDate(AA238,S238)</f>
        <v>45911</v>
      </c>
      <c r="S238" s="106">
        <f>_xll.qlCalendarAdvance(Calendar,SettlementDate,N238,"mf",TRUE,Trigger)</f>
        <v>45915</v>
      </c>
      <c r="T238" s="106">
        <f>_xll.qlInterestRateIndexMaturity(AA238,S238)</f>
        <v>55046</v>
      </c>
      <c r="U238" s="97">
        <f>_xll.qlIndexFixing(AA238,R238,TRUE,_xll.ohTrigger(Trigger,Trigger6M,InterestRatesTrigger))</f>
        <v>1.1446696160956895E-2</v>
      </c>
      <c r="V238" s="97">
        <f>_xll.qlQuoteValue(P238,_xll.ohTrigger(Trigger,Trigger6M,InterestRatesTrigger))</f>
        <v>1.145E-2</v>
      </c>
      <c r="W238" s="94" t="b">
        <f t="shared" si="22"/>
        <v>1</v>
      </c>
      <c r="X238" s="124">
        <f t="shared" si="23"/>
        <v>-3.3038390431054665E-2</v>
      </c>
      <c r="Y238" s="50" t="b">
        <f>ABS(X238/10000)&lt;=ABS('General Settings'!$D$32)</f>
        <v>1</v>
      </c>
      <c r="AA238" s="50" t="str">
        <f>_xll.qlSwapIndex(,,O238,SettlementDays,Currency,Calendar,FixedLegTenor,FixedLegBDC,FixedLegDayCounter,Index6M,DiscountingCurve,Permanent,Trigger,ObjectOverwrite)</f>
        <v>obj_006e7#0000</v>
      </c>
      <c r="AB238" s="50" t="str">
        <f>_xll.qlVanillaSwapFromSwapIndex(,AA238,R238)</f>
        <v>obj_00863#0000</v>
      </c>
      <c r="AH238" s="50" t="str">
        <v/>
      </c>
    </row>
    <row r="239" spans="13:34" x14ac:dyDescent="0.2">
      <c r="M239" s="158" t="s">
        <v>155</v>
      </c>
      <c r="N239" s="158" t="s">
        <v>85</v>
      </c>
      <c r="O239" s="158" t="s">
        <v>92</v>
      </c>
      <c r="P239" s="158" t="str">
        <f t="shared" si="21"/>
        <v>EUR9F30Y_Quote</v>
      </c>
      <c r="Q239" s="173"/>
      <c r="R239" s="159">
        <f>_xll.qlInterestRateIndexFixingDate(AA239,S239)</f>
        <v>45911</v>
      </c>
      <c r="S239" s="159">
        <f>_xll.qlCalendarAdvance(Calendar,SettlementDate,N239,"mf",TRUE,Trigger)</f>
        <v>45915</v>
      </c>
      <c r="T239" s="159">
        <f>_xll.qlInterestRateIndexMaturity(AA239,S239)</f>
        <v>56872</v>
      </c>
      <c r="U239" s="160">
        <f>_xll.qlIndexFixing(AA239,R239,TRUE,_xll.ohTrigger(Trigger,Trigger6M,InterestRatesTrigger))</f>
        <v>1.0885626879218825E-2</v>
      </c>
      <c r="V239" s="160">
        <f>_xll.qlQuoteValue(P239,_xll.ohTrigger(Trigger,Trigger6M,InterestRatesTrigger))</f>
        <v>1.089E-2</v>
      </c>
      <c r="W239" s="158" t="b">
        <f t="shared" si="22"/>
        <v>1</v>
      </c>
      <c r="X239" s="161">
        <f t="shared" si="23"/>
        <v>-4.373120781175216E-2</v>
      </c>
      <c r="Y239" s="131" t="b">
        <f>ABS(X239/10000)&lt;=ABS('General Settings'!$D$32)</f>
        <v>1</v>
      </c>
      <c r="AA239" s="50" t="str">
        <f>_xll.qlSwapIndex(,,O239,SettlementDays,Currency,Calendar,FixedLegTenor,FixedLegBDC,FixedLegDayCounter,Index6M,DiscountingCurve,Permanent,Trigger,ObjectOverwrite)</f>
        <v>obj_00627#0000</v>
      </c>
      <c r="AB239" s="50" t="str">
        <f>_xll.qlVanillaSwapFromSwapIndex(,AA239,R239)</f>
        <v>obj_0080d#0000</v>
      </c>
      <c r="AH239" s="50" t="str">
        <v/>
      </c>
    </row>
    <row r="240" spans="13:34" x14ac:dyDescent="0.2">
      <c r="M240" s="94" t="s">
        <v>155</v>
      </c>
      <c r="N240" s="94" t="s">
        <v>86</v>
      </c>
      <c r="O240" s="94" t="s">
        <v>33</v>
      </c>
      <c r="P240" s="94" t="str">
        <f t="shared" si="21"/>
        <v>EUR10F1Y_Quote</v>
      </c>
      <c r="Q240" s="170"/>
      <c r="R240" s="106">
        <f>_xll.qlInterestRateIndexFixingDate(AA240,S240)</f>
        <v>46275</v>
      </c>
      <c r="S240" s="106">
        <f>_xll.qlCalendarAdvance(Calendar,SettlementDate,N240,"mf",TRUE,Trigger)</f>
        <v>46279</v>
      </c>
      <c r="T240" s="106">
        <f>_xll.qlInterestRateIndexMaturity(AA240,S240)</f>
        <v>46644</v>
      </c>
      <c r="U240" s="97">
        <f>_xll.qlIndexFixing(AA240,R240,TRUE,_xll.ohTrigger(Trigger,Trigger6M,InterestRatesTrigger))</f>
        <v>1.3581568265779487E-2</v>
      </c>
      <c r="V240" s="97">
        <f>_xll.qlQuoteValue(P240,_xll.ohTrigger(Trigger,Trigger6M,InterestRatesTrigger))</f>
        <v>1.3500000000000002E-2</v>
      </c>
      <c r="W240" s="94" t="b">
        <f t="shared" si="22"/>
        <v>1</v>
      </c>
      <c r="X240" s="124">
        <f t="shared" si="23"/>
        <v>0.81568265779485838</v>
      </c>
      <c r="Y240" s="123" t="b">
        <f>ABS(X240/10000)&lt;=ABS('General Settings'!$D$32)</f>
        <v>1</v>
      </c>
      <c r="AA240" s="50" t="str">
        <f>_xll.qlSwapIndex(,,O240,SettlementDays,Currency,Calendar,FixedLegTenor,FixedLegBDC,FixedLegDayCounter,Index6M,DiscountingCurve,Permanent,Trigger,ObjectOverwrite)</f>
        <v>obj_006fd#0000</v>
      </c>
      <c r="AB240" s="50" t="str">
        <f>_xll.qlVanillaSwapFromSwapIndex(,AA240,R240)</f>
        <v>obj_008cf#0000</v>
      </c>
      <c r="AH240" s="50" t="str">
        <v/>
      </c>
    </row>
    <row r="241" spans="13:34" x14ac:dyDescent="0.2">
      <c r="M241" s="94" t="s">
        <v>155</v>
      </c>
      <c r="N241" s="94" t="s">
        <v>86</v>
      </c>
      <c r="O241" s="94" t="s">
        <v>78</v>
      </c>
      <c r="P241" s="94" t="str">
        <f t="shared" si="21"/>
        <v>EUR10F2Y_Quote</v>
      </c>
      <c r="Q241" s="170"/>
      <c r="R241" s="106">
        <f>_xll.qlInterestRateIndexFixingDate(AA241,S241)</f>
        <v>46275</v>
      </c>
      <c r="S241" s="106">
        <f>_xll.qlCalendarAdvance(Calendar,SettlementDate,N241,"mf",TRUE,Trigger)</f>
        <v>46279</v>
      </c>
      <c r="T241" s="106">
        <f>_xll.qlInterestRateIndexMaturity(AA241,S241)</f>
        <v>47010</v>
      </c>
      <c r="U241" s="97">
        <f>_xll.qlIndexFixing(AA241,R241,TRUE,_xll.ohTrigger(Trigger,Trigger6M,InterestRatesTrigger))</f>
        <v>1.3860981974124035E-2</v>
      </c>
      <c r="V241" s="97">
        <f>_xll.qlQuoteValue(P241,_xll.ohTrigger(Trigger,Trigger6M,InterestRatesTrigger))</f>
        <v>1.3860000000000001E-2</v>
      </c>
      <c r="W241" s="94" t="b">
        <f t="shared" si="22"/>
        <v>1</v>
      </c>
      <c r="X241" s="124">
        <f t="shared" si="23"/>
        <v>9.8197412403376594E-3</v>
      </c>
      <c r="Y241" s="50" t="b">
        <f>ABS(X241/10000)&lt;=ABS('General Settings'!$D$32)</f>
        <v>1</v>
      </c>
      <c r="AA241" s="50" t="str">
        <f>_xll.qlSwapIndex(,,O241,SettlementDays,Currency,Calendar,FixedLegTenor,FixedLegBDC,FixedLegDayCounter,Index6M,DiscountingCurve,Permanent,Trigger,ObjectOverwrite)</f>
        <v>obj_00715#0000</v>
      </c>
      <c r="AB241" s="50" t="str">
        <f>_xll.qlVanillaSwapFromSwapIndex(,AA241,R241)</f>
        <v>obj_008ef#0000</v>
      </c>
      <c r="AH241" s="50" t="str">
        <v/>
      </c>
    </row>
    <row r="242" spans="13:34" x14ac:dyDescent="0.2">
      <c r="M242" s="94" t="s">
        <v>155</v>
      </c>
      <c r="N242" s="94" t="s">
        <v>86</v>
      </c>
      <c r="O242" s="94" t="s">
        <v>79</v>
      </c>
      <c r="P242" s="94" t="str">
        <f t="shared" si="21"/>
        <v>EUR10F3Y_Quote</v>
      </c>
      <c r="Q242" s="170"/>
      <c r="R242" s="106">
        <f>_xll.qlInterestRateIndexFixingDate(AA242,S242)</f>
        <v>46275</v>
      </c>
      <c r="S242" s="106">
        <f>_xll.qlCalendarAdvance(Calendar,SettlementDate,N242,"mf",TRUE,Trigger)</f>
        <v>46279</v>
      </c>
      <c r="T242" s="106">
        <f>_xll.qlInterestRateIndexMaturity(AA242,S242)</f>
        <v>47375</v>
      </c>
      <c r="U242" s="97">
        <f>_xll.qlIndexFixing(AA242,R242,TRUE,_xll.ohTrigger(Trigger,Trigger6M,InterestRatesTrigger))</f>
        <v>1.4036354942134014E-2</v>
      </c>
      <c r="V242" s="97">
        <f>_xll.qlQuoteValue(P242,_xll.ohTrigger(Trigger,Trigger6M,InterestRatesTrigger))</f>
        <v>1.3990000000000001E-2</v>
      </c>
      <c r="W242" s="94" t="b">
        <f t="shared" si="22"/>
        <v>1</v>
      </c>
      <c r="X242" s="124">
        <f t="shared" si="23"/>
        <v>0.46354942134013355</v>
      </c>
      <c r="Y242" s="50" t="b">
        <f>ABS(X242/10000)&lt;=ABS('General Settings'!$D$32)</f>
        <v>1</v>
      </c>
      <c r="AA242" s="50" t="str">
        <f>_xll.qlSwapIndex(,,O242,SettlementDays,Currency,Calendar,FixedLegTenor,FixedLegBDC,FixedLegDayCounter,Index6M,DiscountingCurve,Permanent,Trigger,ObjectOverwrite)</f>
        <v>obj_00642#0000</v>
      </c>
      <c r="AB242" s="50" t="str">
        <f>_xll.qlVanillaSwapFromSwapIndex(,AA242,R242)</f>
        <v>obj_00844#0000</v>
      </c>
      <c r="AH242" s="50" t="str">
        <v/>
      </c>
    </row>
    <row r="243" spans="13:34" x14ac:dyDescent="0.2">
      <c r="M243" s="94" t="s">
        <v>155</v>
      </c>
      <c r="N243" s="94" t="s">
        <v>86</v>
      </c>
      <c r="O243" s="94" t="s">
        <v>80</v>
      </c>
      <c r="P243" s="94" t="str">
        <f t="shared" si="21"/>
        <v>EUR10F4Y_Quote</v>
      </c>
      <c r="Q243" s="170"/>
      <c r="R243" s="106">
        <f>_xll.qlInterestRateIndexFixingDate(AA243,S243)</f>
        <v>46275</v>
      </c>
      <c r="S243" s="106">
        <f>_xll.qlCalendarAdvance(Calendar,SettlementDate,N243,"mf",TRUE,Trigger)</f>
        <v>46279</v>
      </c>
      <c r="T243" s="106">
        <f>_xll.qlInterestRateIndexMaturity(AA243,S243)</f>
        <v>47742</v>
      </c>
      <c r="U243" s="97">
        <f>_xll.qlIndexFixing(AA243,R243,TRUE,_xll.ohTrigger(Trigger,Trigger6M,InterestRatesTrigger))</f>
        <v>1.4140118333584271E-2</v>
      </c>
      <c r="V243" s="97">
        <f>_xll.qlQuoteValue(P243,_xll.ohTrigger(Trigger,Trigger6M,InterestRatesTrigger))</f>
        <v>1.41E-2</v>
      </c>
      <c r="W243" s="94" t="b">
        <f t="shared" si="22"/>
        <v>1</v>
      </c>
      <c r="X243" s="124">
        <f t="shared" si="23"/>
        <v>0.40118333584271759</v>
      </c>
      <c r="Y243" s="50" t="b">
        <f>ABS(X243/10000)&lt;=ABS('General Settings'!$D$32)</f>
        <v>1</v>
      </c>
      <c r="AA243" s="50" t="str">
        <f>_xll.qlSwapIndex(,,O243,SettlementDays,Currency,Calendar,FixedLegTenor,FixedLegBDC,FixedLegDayCounter,Index6M,DiscountingCurve,Permanent,Trigger,ObjectOverwrite)</f>
        <v>obj_006a6#0000</v>
      </c>
      <c r="AB243" s="50" t="str">
        <f>_xll.qlVanillaSwapFromSwapIndex(,AA243,R243)</f>
        <v>obj_007f4#0000</v>
      </c>
      <c r="AH243" s="50" t="str">
        <v/>
      </c>
    </row>
    <row r="244" spans="13:34" x14ac:dyDescent="0.2">
      <c r="M244" s="94" t="s">
        <v>155</v>
      </c>
      <c r="N244" s="94" t="s">
        <v>86</v>
      </c>
      <c r="O244" s="94" t="s">
        <v>81</v>
      </c>
      <c r="P244" s="94" t="str">
        <f t="shared" si="21"/>
        <v>EUR10F5Y_Quote</v>
      </c>
      <c r="Q244" s="170"/>
      <c r="R244" s="106">
        <f>_xll.qlInterestRateIndexFixingDate(AA244,S244)</f>
        <v>46275</v>
      </c>
      <c r="S244" s="106">
        <f>_xll.qlCalendarAdvance(Calendar,SettlementDate,N244,"mf",TRUE,Trigger)</f>
        <v>46279</v>
      </c>
      <c r="T244" s="106">
        <f>_xll.qlInterestRateIndexMaturity(AA244,S244)</f>
        <v>48106</v>
      </c>
      <c r="U244" s="97">
        <f>_xll.qlIndexFixing(AA244,R244,TRUE,_xll.ohTrigger(Trigger,Trigger6M,InterestRatesTrigger))</f>
        <v>1.4174587282363054E-2</v>
      </c>
      <c r="V244" s="97">
        <f>_xll.qlQuoteValue(P244,_xll.ohTrigger(Trigger,Trigger6M,InterestRatesTrigger))</f>
        <v>1.417E-2</v>
      </c>
      <c r="W244" s="94" t="b">
        <f t="shared" si="22"/>
        <v>1</v>
      </c>
      <c r="X244" s="124">
        <f t="shared" si="23"/>
        <v>4.5872823630534187E-2</v>
      </c>
      <c r="Y244" s="50" t="b">
        <f>ABS(X244/10000)&lt;=ABS('General Settings'!$D$32)</f>
        <v>1</v>
      </c>
      <c r="AA244" s="50" t="str">
        <f>_xll.qlSwapIndex(,,O244,SettlementDays,Currency,Calendar,FixedLegTenor,FixedLegBDC,FixedLegDayCounter,Index6M,DiscountingCurve,Permanent,Trigger,ObjectOverwrite)</f>
        <v>obj_0063a#0000</v>
      </c>
      <c r="AB244" s="50" t="str">
        <f>_xll.qlVanillaSwapFromSwapIndex(,AA244,R244)</f>
        <v>obj_00869#0000</v>
      </c>
      <c r="AH244" s="50" t="str">
        <v/>
      </c>
    </row>
    <row r="245" spans="13:34" x14ac:dyDescent="0.2">
      <c r="M245" s="94" t="s">
        <v>155</v>
      </c>
      <c r="N245" s="94" t="s">
        <v>86</v>
      </c>
      <c r="O245" s="94" t="s">
        <v>82</v>
      </c>
      <c r="P245" s="94" t="str">
        <f t="shared" si="21"/>
        <v>EUR10F6Y_Quote</v>
      </c>
      <c r="Q245" s="170"/>
      <c r="R245" s="106">
        <f>_xll.qlInterestRateIndexFixingDate(AA245,S245)</f>
        <v>46275</v>
      </c>
      <c r="S245" s="106">
        <f>_xll.qlCalendarAdvance(Calendar,SettlementDate,N245,"mf",TRUE,Trigger)</f>
        <v>46279</v>
      </c>
      <c r="T245" s="106">
        <f>_xll.qlInterestRateIndexMaturity(AA245,S245)</f>
        <v>48471</v>
      </c>
      <c r="U245" s="97">
        <f>_xll.qlIndexFixing(AA245,R245,TRUE,_xll.ohTrigger(Trigger,Trigger6M,InterestRatesTrigger))</f>
        <v>1.4152532520240126E-2</v>
      </c>
      <c r="V245" s="97">
        <f>_xll.qlQuoteValue(P245,_xll.ohTrigger(Trigger,Trigger6M,InterestRatesTrigger))</f>
        <v>1.4150000000000001E-2</v>
      </c>
      <c r="W245" s="94" t="b">
        <f t="shared" si="22"/>
        <v>1</v>
      </c>
      <c r="X245" s="124">
        <f t="shared" si="23"/>
        <v>2.5325202401248192E-2</v>
      </c>
      <c r="Y245" s="50" t="b">
        <f>ABS(X245/10000)&lt;=ABS('General Settings'!$D$32)</f>
        <v>1</v>
      </c>
      <c r="AA245" s="50" t="str">
        <f>_xll.qlSwapIndex(,,O245,SettlementDays,Currency,Calendar,FixedLegTenor,FixedLegBDC,FixedLegDayCounter,Index6M,DiscountingCurve,Permanent,Trigger,ObjectOverwrite)</f>
        <v>obj_00779#0000</v>
      </c>
      <c r="AB245" s="50" t="str">
        <f>_xll.qlVanillaSwapFromSwapIndex(,AA245,R245)</f>
        <v>obj_00823#0000</v>
      </c>
      <c r="AH245" s="50" t="str">
        <v/>
      </c>
    </row>
    <row r="246" spans="13:34" x14ac:dyDescent="0.2">
      <c r="M246" s="94" t="s">
        <v>155</v>
      </c>
      <c r="N246" s="94" t="s">
        <v>86</v>
      </c>
      <c r="O246" s="94" t="s">
        <v>83</v>
      </c>
      <c r="P246" s="94" t="str">
        <f t="shared" si="21"/>
        <v>EUR10F7Y_Quote</v>
      </c>
      <c r="Q246" s="170"/>
      <c r="R246" s="106">
        <f>_xll.qlInterestRateIndexFixingDate(AA246,S246)</f>
        <v>46275</v>
      </c>
      <c r="S246" s="106">
        <f>_xll.qlCalendarAdvance(Calendar,SettlementDate,N246,"mf",TRUE,Trigger)</f>
        <v>46279</v>
      </c>
      <c r="T246" s="106">
        <f>_xll.qlInterestRateIndexMaturity(AA246,S246)</f>
        <v>48836</v>
      </c>
      <c r="U246" s="97">
        <f>_xll.qlIndexFixing(AA246,R246,TRUE,_xll.ohTrigger(Trigger,Trigger6M,InterestRatesTrigger))</f>
        <v>1.4072449967491272E-2</v>
      </c>
      <c r="V246" s="97">
        <f>_xll.qlQuoteValue(P246,_xll.ohTrigger(Trigger,Trigger6M,InterestRatesTrigger))</f>
        <v>1.4070000000000001E-2</v>
      </c>
      <c r="W246" s="94" t="b">
        <f t="shared" si="22"/>
        <v>1</v>
      </c>
      <c r="X246" s="124">
        <f t="shared" si="23"/>
        <v>2.4499674912709796E-2</v>
      </c>
      <c r="Y246" s="50" t="b">
        <f>ABS(X246/10000)&lt;=ABS('General Settings'!$D$32)</f>
        <v>1</v>
      </c>
      <c r="AA246" s="50" t="str">
        <f>_xll.qlSwapIndex(,,O246,SettlementDays,Currency,Calendar,FixedLegTenor,FixedLegBDC,FixedLegDayCounter,Index6M,DiscountingCurve,Permanent,Trigger,ObjectOverwrite)</f>
        <v>obj_00788#0000</v>
      </c>
      <c r="AB246" s="50" t="str">
        <f>_xll.qlVanillaSwapFromSwapIndex(,AA246,R246)</f>
        <v>obj_008dc#0000</v>
      </c>
      <c r="AH246" s="50" t="str">
        <v/>
      </c>
    </row>
    <row r="247" spans="13:34" x14ac:dyDescent="0.2">
      <c r="M247" s="94" t="s">
        <v>155</v>
      </c>
      <c r="N247" s="94" t="s">
        <v>86</v>
      </c>
      <c r="O247" s="94" t="s">
        <v>84</v>
      </c>
      <c r="P247" s="94" t="str">
        <f t="shared" si="21"/>
        <v>EUR10F8Y_Quote</v>
      </c>
      <c r="Q247" s="170"/>
      <c r="R247" s="106">
        <f>_xll.qlInterestRateIndexFixingDate(AA247,S247)</f>
        <v>46275</v>
      </c>
      <c r="S247" s="106">
        <f>_xll.qlCalendarAdvance(Calendar,SettlementDate,N247,"mf",TRUE,Trigger)</f>
        <v>46279</v>
      </c>
      <c r="T247" s="106">
        <f>_xll.qlInterestRateIndexMaturity(AA247,S247)</f>
        <v>49201</v>
      </c>
      <c r="U247" s="97">
        <f>_xll.qlIndexFixing(AA247,R247,TRUE,_xll.ohTrigger(Trigger,Trigger6M,InterestRatesTrigger))</f>
        <v>1.3952806860960528E-2</v>
      </c>
      <c r="V247" s="97">
        <f>_xll.qlQuoteValue(P247,_xll.ohTrigger(Trigger,Trigger6M,InterestRatesTrigger))</f>
        <v>1.3960000000000002E-2</v>
      </c>
      <c r="W247" s="94" t="b">
        <f t="shared" si="22"/>
        <v>1</v>
      </c>
      <c r="X247" s="124">
        <f t="shared" si="23"/>
        <v>-7.1931390394734673E-2</v>
      </c>
      <c r="Y247" s="50" t="b">
        <f>ABS(X247/10000)&lt;=ABS('General Settings'!$D$32)</f>
        <v>1</v>
      </c>
      <c r="AA247" s="50" t="str">
        <f>_xll.qlSwapIndex(,,O247,SettlementDays,Currency,Calendar,FixedLegTenor,FixedLegBDC,FixedLegDayCounter,Index6M,DiscountingCurve,Permanent,Trigger,ObjectOverwrite)</f>
        <v>obj_006c4#0000</v>
      </c>
      <c r="AB247" s="50" t="str">
        <f>_xll.qlVanillaSwapFromSwapIndex(,AA247,R247)</f>
        <v>obj_0088f#0000</v>
      </c>
      <c r="AH247" s="50" t="str">
        <v/>
      </c>
    </row>
    <row r="248" spans="13:34" x14ac:dyDescent="0.2">
      <c r="M248" s="94" t="s">
        <v>155</v>
      </c>
      <c r="N248" s="94" t="s">
        <v>86</v>
      </c>
      <c r="O248" s="94" t="s">
        <v>85</v>
      </c>
      <c r="P248" s="94" t="str">
        <f t="shared" si="21"/>
        <v>EUR10F9Y_Quote</v>
      </c>
      <c r="Q248" s="170"/>
      <c r="R248" s="106">
        <f>_xll.qlInterestRateIndexFixingDate(AA248,S248)</f>
        <v>46275</v>
      </c>
      <c r="S248" s="106">
        <f>_xll.qlCalendarAdvance(Calendar,SettlementDate,N248,"mf",TRUE,Trigger)</f>
        <v>46279</v>
      </c>
      <c r="T248" s="106">
        <f>_xll.qlInterestRateIndexMaturity(AA248,S248)</f>
        <v>49566</v>
      </c>
      <c r="U248" s="97">
        <f>_xll.qlIndexFixing(AA248,R248,TRUE,_xll.ohTrigger(Trigger,Trigger6M,InterestRatesTrigger))</f>
        <v>1.3803390586028629E-2</v>
      </c>
      <c r="V248" s="97">
        <f>_xll.qlQuoteValue(P248,_xll.ohTrigger(Trigger,Trigger6M,InterestRatesTrigger))</f>
        <v>1.3800000000000002E-2</v>
      </c>
      <c r="W248" s="94" t="b">
        <f t="shared" si="22"/>
        <v>1</v>
      </c>
      <c r="X248" s="124">
        <f t="shared" si="23"/>
        <v>3.3905860286273515E-2</v>
      </c>
      <c r="Y248" s="50" t="b">
        <f>ABS(X248/10000)&lt;=ABS('General Settings'!$D$32)</f>
        <v>1</v>
      </c>
      <c r="AA248" s="50" t="str">
        <f>_xll.qlSwapIndex(,,O248,SettlementDays,Currency,Calendar,FixedLegTenor,FixedLegBDC,FixedLegDayCounter,Index6M,DiscountingCurve,Permanent,Trigger,ObjectOverwrite)</f>
        <v>obj_00736#0000</v>
      </c>
      <c r="AB248" s="50" t="str">
        <f>_xll.qlVanillaSwapFromSwapIndex(,AA248,R248)</f>
        <v>obj_0091e#0000</v>
      </c>
      <c r="AH248" s="50" t="str">
        <v/>
      </c>
    </row>
    <row r="249" spans="13:34" x14ac:dyDescent="0.2">
      <c r="M249" s="94" t="s">
        <v>155</v>
      </c>
      <c r="N249" s="94" t="s">
        <v>86</v>
      </c>
      <c r="O249" s="94" t="s">
        <v>86</v>
      </c>
      <c r="P249" s="94" t="str">
        <f t="shared" si="21"/>
        <v>EUR10F10Y_Quote</v>
      </c>
      <c r="Q249" s="170"/>
      <c r="R249" s="106">
        <f>_xll.qlInterestRateIndexFixingDate(AA249,S249)</f>
        <v>46275</v>
      </c>
      <c r="S249" s="106">
        <f>_xll.qlCalendarAdvance(Calendar,SettlementDate,N249,"mf",TRUE,Trigger)</f>
        <v>46279</v>
      </c>
      <c r="T249" s="106">
        <f>_xll.qlInterestRateIndexMaturity(AA249,S249)</f>
        <v>49933</v>
      </c>
      <c r="U249" s="97">
        <f>_xll.qlIndexFixing(AA249,R249,TRUE,_xll.ohTrigger(Trigger,Trigger6M,InterestRatesTrigger))</f>
        <v>1.3635918796648707E-2</v>
      </c>
      <c r="V249" s="97">
        <f>_xll.qlQuoteValue(P249,_xll.ohTrigger(Trigger,Trigger6M,InterestRatesTrigger))</f>
        <v>1.3640000000000001E-2</v>
      </c>
      <c r="W249" s="94" t="b">
        <f t="shared" si="22"/>
        <v>1</v>
      </c>
      <c r="X249" s="124">
        <f t="shared" si="23"/>
        <v>-4.0812033512936663E-2</v>
      </c>
      <c r="Y249" s="50" t="b">
        <f>ABS(X249/10000)&lt;=ABS('General Settings'!$D$32)</f>
        <v>1</v>
      </c>
      <c r="AA249" s="50" t="str">
        <f>_xll.qlSwapIndex(,,O249,SettlementDays,Currency,Calendar,FixedLegTenor,FixedLegBDC,FixedLegDayCounter,Index6M,DiscountingCurve,Permanent,Trigger,ObjectOverwrite)</f>
        <v>obj_005cf#0000</v>
      </c>
      <c r="AB249" s="50" t="str">
        <f>_xll.qlVanillaSwapFromSwapIndex(,AA249,R249)</f>
        <v>obj_00816#0000</v>
      </c>
      <c r="AH249" s="50" t="str">
        <v/>
      </c>
    </row>
    <row r="250" spans="13:34" x14ac:dyDescent="0.2">
      <c r="M250" s="94" t="s">
        <v>155</v>
      </c>
      <c r="N250" s="94" t="s">
        <v>86</v>
      </c>
      <c r="O250" s="94" t="s">
        <v>112</v>
      </c>
      <c r="P250" s="94" t="str">
        <f t="shared" si="21"/>
        <v>EUR10F11Y_Quote</v>
      </c>
      <c r="Q250" s="170"/>
      <c r="R250" s="106">
        <f>_xll.qlInterestRateIndexFixingDate(AA250,S250)</f>
        <v>46275</v>
      </c>
      <c r="S250" s="106">
        <f>_xll.qlCalendarAdvance(Calendar,SettlementDate,N250,"mf",TRUE,Trigger)</f>
        <v>46279</v>
      </c>
      <c r="T250" s="106">
        <f>_xll.qlInterestRateIndexMaturity(AA250,S250)</f>
        <v>50297</v>
      </c>
      <c r="U250" s="97">
        <f>_xll.qlIndexFixing(AA250,R250,TRUE,_xll.ohTrigger(Trigger,Trigger6M,InterestRatesTrigger))</f>
        <v>1.3452630085183779E-2</v>
      </c>
      <c r="V250" s="97">
        <f>_xll.qlQuoteValue(P250,_xll.ohTrigger(Trigger,Trigger6M,InterestRatesTrigger))</f>
        <v>1.3460000000000001E-2</v>
      </c>
      <c r="W250" s="94" t="b">
        <f t="shared" si="22"/>
        <v>1</v>
      </c>
      <c r="X250" s="124">
        <f t="shared" si="23"/>
        <v>-7.3699148162229E-2</v>
      </c>
      <c r="Y250" s="50" t="b">
        <f>ABS(X250/10000)&lt;=ABS('General Settings'!$D$32)</f>
        <v>1</v>
      </c>
      <c r="AA250" s="50" t="str">
        <f>_xll.qlSwapIndex(,,O250,SettlementDays,Currency,Calendar,FixedLegTenor,FixedLegBDC,FixedLegDayCounter,Index6M,DiscountingCurve,Permanent,Trigger,ObjectOverwrite)</f>
        <v>obj_006d0#0000</v>
      </c>
      <c r="AB250" s="50" t="str">
        <f>_xll.qlVanillaSwapFromSwapIndex(,AA250,R250)</f>
        <v>obj_00849#0000</v>
      </c>
      <c r="AH250" s="50" t="str">
        <v/>
      </c>
    </row>
    <row r="251" spans="13:34" x14ac:dyDescent="0.2">
      <c r="M251" s="94" t="s">
        <v>155</v>
      </c>
      <c r="N251" s="94" t="s">
        <v>86</v>
      </c>
      <c r="O251" s="94" t="s">
        <v>87</v>
      </c>
      <c r="P251" s="94" t="str">
        <f t="shared" si="21"/>
        <v>EUR10F12Y_Quote</v>
      </c>
      <c r="Q251" s="170"/>
      <c r="R251" s="106">
        <f>_xll.qlInterestRateIndexFixingDate(AA251,S251)</f>
        <v>46275</v>
      </c>
      <c r="S251" s="106">
        <f>_xll.qlCalendarAdvance(Calendar,SettlementDate,N251,"mf",TRUE,Trigger)</f>
        <v>46279</v>
      </c>
      <c r="T251" s="106">
        <f>_xll.qlInterestRateIndexMaturity(AA251,S251)</f>
        <v>50662</v>
      </c>
      <c r="U251" s="97">
        <f>_xll.qlIndexFixing(AA251,R251,TRUE,_xll.ohTrigger(Trigger,Trigger6M,InterestRatesTrigger))</f>
        <v>1.3261485931179385E-2</v>
      </c>
      <c r="V251" s="97">
        <f>_xll.qlQuoteValue(P251,_xll.ohTrigger(Trigger,Trigger6M,InterestRatesTrigger))</f>
        <v>1.3269999999999999E-2</v>
      </c>
      <c r="W251" s="94" t="b">
        <f t="shared" si="22"/>
        <v>1</v>
      </c>
      <c r="X251" s="124">
        <f t="shared" si="23"/>
        <v>-8.5140688206135351E-2</v>
      </c>
      <c r="Y251" s="50" t="b">
        <f>ABS(X251/10000)&lt;=ABS('General Settings'!$D$32)</f>
        <v>1</v>
      </c>
      <c r="AA251" s="50" t="str">
        <f>_xll.qlSwapIndex(,,O251,SettlementDays,Currency,Calendar,FixedLegTenor,FixedLegBDC,FixedLegDayCounter,Index6M,DiscountingCurve,Permanent,Trigger,ObjectOverwrite)</f>
        <v>obj_00651#0000</v>
      </c>
      <c r="AB251" s="50" t="str">
        <f>_xll.qlVanillaSwapFromSwapIndex(,AA251,R251)</f>
        <v>obj_007e5#0000</v>
      </c>
      <c r="AH251" s="50" t="str">
        <v/>
      </c>
    </row>
    <row r="252" spans="13:34" x14ac:dyDescent="0.2">
      <c r="M252" s="94" t="s">
        <v>155</v>
      </c>
      <c r="N252" s="94" t="s">
        <v>86</v>
      </c>
      <c r="O252" s="94" t="s">
        <v>113</v>
      </c>
      <c r="P252" s="94" t="str">
        <f t="shared" si="21"/>
        <v>EUR10F13Y_Quote</v>
      </c>
      <c r="Q252" s="170"/>
      <c r="R252" s="106">
        <f>_xll.qlInterestRateIndexFixingDate(AA252,S252)</f>
        <v>46275</v>
      </c>
      <c r="S252" s="106">
        <f>_xll.qlCalendarAdvance(Calendar,SettlementDate,N252,"mf",TRUE,Trigger)</f>
        <v>46279</v>
      </c>
      <c r="T252" s="106">
        <f>_xll.qlInterestRateIndexMaturity(AA252,S252)</f>
        <v>51027</v>
      </c>
      <c r="U252" s="97">
        <f>_xll.qlIndexFixing(AA252,R252,TRUE,_xll.ohTrigger(Trigger,Trigger6M,InterestRatesTrigger))</f>
        <v>1.3067947175994448E-2</v>
      </c>
      <c r="V252" s="97">
        <f>_xll.qlQuoteValue(P252,_xll.ohTrigger(Trigger,Trigger6M,InterestRatesTrigger))</f>
        <v>1.307E-2</v>
      </c>
      <c r="W252" s="94" t="b">
        <f t="shared" si="22"/>
        <v>1</v>
      </c>
      <c r="X252" s="124">
        <f t="shared" si="23"/>
        <v>-2.0528240055519426E-2</v>
      </c>
      <c r="Y252" s="50" t="b">
        <f>ABS(X252/10000)&lt;=ABS('General Settings'!$D$32)</f>
        <v>1</v>
      </c>
      <c r="AA252" s="50" t="str">
        <f>_xll.qlSwapIndex(,,O252,SettlementDays,Currency,Calendar,FixedLegTenor,FixedLegBDC,FixedLegDayCounter,Index6M,DiscountingCurve,Permanent,Trigger,ObjectOverwrite)</f>
        <v>obj_005f3#0000</v>
      </c>
      <c r="AB252" s="50" t="str">
        <f>_xll.qlVanillaSwapFromSwapIndex(,AA252,R252)</f>
        <v>obj_00859#0000</v>
      </c>
      <c r="AH252" s="50" t="str">
        <v/>
      </c>
    </row>
    <row r="253" spans="13:34" x14ac:dyDescent="0.2">
      <c r="M253" s="94" t="s">
        <v>155</v>
      </c>
      <c r="N253" s="94" t="s">
        <v>86</v>
      </c>
      <c r="O253" s="94" t="s">
        <v>114</v>
      </c>
      <c r="P253" s="94" t="str">
        <f t="shared" si="21"/>
        <v>EUR10F14Y_Quote</v>
      </c>
      <c r="Q253" s="170"/>
      <c r="R253" s="106">
        <f>_xll.qlInterestRateIndexFixingDate(AA253,S253)</f>
        <v>46275</v>
      </c>
      <c r="S253" s="106">
        <f>_xll.qlCalendarAdvance(Calendar,SettlementDate,N253,"mf",TRUE,Trigger)</f>
        <v>46279</v>
      </c>
      <c r="T253" s="106">
        <f>_xll.qlInterestRateIndexMaturity(AA253,S253)</f>
        <v>51393</v>
      </c>
      <c r="U253" s="97">
        <f>_xll.qlIndexFixing(AA253,R253,TRUE,_xll.ohTrigger(Trigger,Trigger6M,InterestRatesTrigger))</f>
        <v>1.2879029387603741E-2</v>
      </c>
      <c r="V253" s="97">
        <f>_xll.qlQuoteValue(P253,_xll.ohTrigger(Trigger,Trigger6M,InterestRatesTrigger))</f>
        <v>1.2880000000000001E-2</v>
      </c>
      <c r="W253" s="94" t="b">
        <f t="shared" si="22"/>
        <v>1</v>
      </c>
      <c r="X253" s="124">
        <f t="shared" si="23"/>
        <v>-9.7061239625988172E-3</v>
      </c>
      <c r="Y253" s="50" t="b">
        <f>ABS(X253/10000)&lt;=ABS('General Settings'!$D$32)</f>
        <v>1</v>
      </c>
      <c r="AA253" s="50" t="str">
        <f>_xll.qlSwapIndex(,,O253,SettlementDays,Currency,Calendar,FixedLegTenor,FixedLegBDC,FixedLegDayCounter,Index6M,DiscountingCurve,Permanent,Trigger,ObjectOverwrite)</f>
        <v>obj_00609#0000</v>
      </c>
      <c r="AB253" s="50" t="str">
        <f>_xll.qlVanillaSwapFromSwapIndex(,AA253,R253)</f>
        <v>obj_0084a#0000</v>
      </c>
      <c r="AH253" s="50" t="str">
        <v/>
      </c>
    </row>
    <row r="254" spans="13:34" x14ac:dyDescent="0.2">
      <c r="M254" s="94" t="s">
        <v>155</v>
      </c>
      <c r="N254" s="94" t="s">
        <v>86</v>
      </c>
      <c r="O254" s="94" t="s">
        <v>88</v>
      </c>
      <c r="P254" s="94" t="str">
        <f t="shared" si="21"/>
        <v>EUR10F15Y_Quote</v>
      </c>
      <c r="Q254" s="170"/>
      <c r="R254" s="106">
        <f>_xll.qlInterestRateIndexFixingDate(AA254,S254)</f>
        <v>46275</v>
      </c>
      <c r="S254" s="106">
        <f>_xll.qlCalendarAdvance(Calendar,SettlementDate,N254,"mf",TRUE,Trigger)</f>
        <v>46279</v>
      </c>
      <c r="T254" s="106">
        <f>_xll.qlInterestRateIndexMaturity(AA254,S254)</f>
        <v>51760</v>
      </c>
      <c r="U254" s="97">
        <f>_xll.qlIndexFixing(AA254,R254,TRUE,_xll.ohTrigger(Trigger,Trigger6M,InterestRatesTrigger))</f>
        <v>1.2695219293983536E-2</v>
      </c>
      <c r="V254" s="97">
        <f>_xll.qlQuoteValue(P254,_xll.ohTrigger(Trigger,Trigger6M,InterestRatesTrigger))</f>
        <v>1.2699999999999999E-2</v>
      </c>
      <c r="W254" s="94" t="b">
        <f t="shared" si="22"/>
        <v>1</v>
      </c>
      <c r="X254" s="124">
        <f t="shared" si="23"/>
        <v>-4.7807060164634096E-2</v>
      </c>
      <c r="Y254" s="50" t="b">
        <f>ABS(X254/10000)&lt;=ABS('General Settings'!$D$32)</f>
        <v>1</v>
      </c>
      <c r="AA254" s="50" t="str">
        <f>_xll.qlSwapIndex(,,O254,SettlementDays,Currency,Calendar,FixedLegTenor,FixedLegBDC,FixedLegDayCounter,Index6M,DiscountingCurve,Permanent,Trigger,ObjectOverwrite)</f>
        <v>obj_006e8#0000</v>
      </c>
      <c r="AB254" s="50" t="str">
        <f>_xll.qlVanillaSwapFromSwapIndex(,AA254,R254)</f>
        <v>obj_00870#0000</v>
      </c>
      <c r="AH254" s="50" t="str">
        <v/>
      </c>
    </row>
    <row r="255" spans="13:34" x14ac:dyDescent="0.2">
      <c r="M255" s="94" t="s">
        <v>155</v>
      </c>
      <c r="N255" s="94" t="s">
        <v>86</v>
      </c>
      <c r="O255" s="94" t="s">
        <v>89</v>
      </c>
      <c r="P255" s="94" t="str">
        <f t="shared" si="21"/>
        <v>EUR10F20Y_Quote</v>
      </c>
      <c r="Q255" s="170"/>
      <c r="R255" s="106">
        <f>_xll.qlInterestRateIndexFixingDate(AA255,S255)</f>
        <v>46275</v>
      </c>
      <c r="S255" s="106">
        <f>_xll.qlCalendarAdvance(Calendar,SettlementDate,N255,"mf",TRUE,Trigger)</f>
        <v>46279</v>
      </c>
      <c r="T255" s="106">
        <f>_xll.qlInterestRateIndexMaturity(AA255,S255)</f>
        <v>53584</v>
      </c>
      <c r="U255" s="97">
        <f>_xll.qlIndexFixing(AA255,R255,TRUE,_xll.ohTrigger(Trigger,Trigger6M,InterestRatesTrigger))</f>
        <v>1.1922354554334491E-2</v>
      </c>
      <c r="V255" s="97">
        <f>_xll.qlQuoteValue(P255,_xll.ohTrigger(Trigger,Trigger6M,InterestRatesTrigger))</f>
        <v>1.192E-2</v>
      </c>
      <c r="W255" s="94" t="b">
        <f t="shared" si="22"/>
        <v>1</v>
      </c>
      <c r="X255" s="124">
        <f t="shared" si="23"/>
        <v>2.3545543344910547E-2</v>
      </c>
      <c r="Y255" s="50" t="b">
        <f>ABS(X255/10000)&lt;=ABS('General Settings'!$D$32)</f>
        <v>1</v>
      </c>
      <c r="AA255" s="50" t="str">
        <f>_xll.qlSwapIndex(,,O255,SettlementDays,Currency,Calendar,FixedLegTenor,FixedLegBDC,FixedLegDayCounter,Index6M,DiscountingCurve,Permanent,Trigger,ObjectOverwrite)</f>
        <v>obj_005e4#0000</v>
      </c>
      <c r="AB255" s="50" t="str">
        <f>_xll.qlVanillaSwapFromSwapIndex(,AA255,R255)</f>
        <v>obj_00911#0000</v>
      </c>
      <c r="AH255" s="50" t="str">
        <v/>
      </c>
    </row>
    <row r="256" spans="13:34" x14ac:dyDescent="0.2">
      <c r="M256" s="94" t="s">
        <v>155</v>
      </c>
      <c r="N256" s="94" t="s">
        <v>86</v>
      </c>
      <c r="O256" s="94" t="s">
        <v>90</v>
      </c>
      <c r="P256" s="94" t="str">
        <f t="shared" si="21"/>
        <v>EUR10F25Y_Quote</v>
      </c>
      <c r="Q256" s="170"/>
      <c r="R256" s="106">
        <f>_xll.qlInterestRateIndexFixingDate(AA256,S256)</f>
        <v>46275</v>
      </c>
      <c r="S256" s="106">
        <f>_xll.qlCalendarAdvance(Calendar,SettlementDate,N256,"mf",TRUE,Trigger)</f>
        <v>46279</v>
      </c>
      <c r="T256" s="106">
        <f>_xll.qlInterestRateIndexMaturity(AA256,S256)</f>
        <v>55410</v>
      </c>
      <c r="U256" s="97">
        <f>_xll.qlIndexFixing(AA256,R256,TRUE,_xll.ohTrigger(Trigger,Trigger6M,InterestRatesTrigger))</f>
        <v>1.1262310382446366E-2</v>
      </c>
      <c r="V256" s="97">
        <f>_xll.qlQuoteValue(P256,_xll.ohTrigger(Trigger,Trigger6M,InterestRatesTrigger))</f>
        <v>1.1260000000000001E-2</v>
      </c>
      <c r="W256" s="94" t="b">
        <f t="shared" si="22"/>
        <v>1</v>
      </c>
      <c r="X256" s="124">
        <f t="shared" si="23"/>
        <v>2.3103824463646672E-2</v>
      </c>
      <c r="Y256" s="50" t="b">
        <f>ABS(X256/10000)&lt;=ABS('General Settings'!$D$32)</f>
        <v>1</v>
      </c>
      <c r="AA256" s="50" t="str">
        <f>_xll.qlSwapIndex(,,O256,SettlementDays,Currency,Calendar,FixedLegTenor,FixedLegBDC,FixedLegDayCounter,Index6M,DiscountingCurve,Permanent,Trigger,ObjectOverwrite)</f>
        <v>obj_0075a#0000</v>
      </c>
      <c r="AB256" s="50" t="str">
        <f>_xll.qlVanillaSwapFromSwapIndex(,AA256,R256)</f>
        <v>obj_007f7#0000</v>
      </c>
      <c r="AH256" s="50" t="str">
        <v/>
      </c>
    </row>
    <row r="257" spans="13:34" x14ac:dyDescent="0.2">
      <c r="M257" s="94" t="s">
        <v>155</v>
      </c>
      <c r="N257" s="94" t="s">
        <v>86</v>
      </c>
      <c r="O257" s="94" t="s">
        <v>92</v>
      </c>
      <c r="P257" s="94" t="str">
        <f t="shared" si="21"/>
        <v>EUR10F30Y_Quote</v>
      </c>
      <c r="Q257" s="170"/>
      <c r="R257" s="106">
        <f>_xll.qlInterestRateIndexFixingDate(AA257,S257)</f>
        <v>46275</v>
      </c>
      <c r="S257" s="106">
        <f>_xll.qlCalendarAdvance(Calendar,SettlementDate,N257,"mf",TRUE,Trigger)</f>
        <v>46279</v>
      </c>
      <c r="T257" s="106">
        <f>_xll.qlInterestRateIndexMaturity(AA257,S257)</f>
        <v>57237</v>
      </c>
      <c r="U257" s="97">
        <f>_xll.qlIndexFixing(AA257,R257,TRUE,_xll.ohTrigger(Trigger,Trigger6M,InterestRatesTrigger))</f>
        <v>1.0707749614581799E-2</v>
      </c>
      <c r="V257" s="97">
        <f>_xll.qlQuoteValue(P257,_xll.ohTrigger(Trigger,Trigger6M,InterestRatesTrigger))</f>
        <v>1.0709999999999999E-2</v>
      </c>
      <c r="W257" s="94" t="b">
        <f t="shared" si="22"/>
        <v>1</v>
      </c>
      <c r="X257" s="124">
        <f t="shared" si="23"/>
        <v>-2.2503854181996075E-2</v>
      </c>
      <c r="Y257" s="131" t="b">
        <f>ABS(X257/10000)&lt;=ABS('General Settings'!$D$32)</f>
        <v>1</v>
      </c>
      <c r="AA257" s="50" t="str">
        <f>_xll.qlSwapIndex(,,O257,SettlementDays,Currency,Calendar,FixedLegTenor,FixedLegBDC,FixedLegDayCounter,Index6M,DiscountingCurve,Permanent,Trigger,ObjectOverwrite)</f>
        <v>obj_0071e#0000</v>
      </c>
      <c r="AB257" s="50" t="str">
        <f>_xll.qlVanillaSwapFromSwapIndex(,AA257,R257)</f>
        <v>obj_00818#0000</v>
      </c>
      <c r="AH257" s="50" t="str">
        <v/>
      </c>
    </row>
    <row r="258" spans="13:34" x14ac:dyDescent="0.2">
      <c r="M258" s="162" t="s">
        <v>155</v>
      </c>
      <c r="N258" s="162" t="s">
        <v>112</v>
      </c>
      <c r="O258" s="162" t="s">
        <v>33</v>
      </c>
      <c r="P258" s="162" t="str">
        <f t="shared" si="21"/>
        <v>EUR11F1Y_Quote</v>
      </c>
      <c r="Q258" s="174"/>
      <c r="R258" s="163">
        <f>_xll.qlInterestRateIndexFixingDate(AA258,S258)</f>
        <v>46640</v>
      </c>
      <c r="S258" s="163">
        <f>_xll.qlCalendarAdvance(Calendar,SettlementDate,N258,"mf",TRUE,Trigger)</f>
        <v>46644</v>
      </c>
      <c r="T258" s="163">
        <f>_xll.qlInterestRateIndexMaturity(AA258,S258)</f>
        <v>47010</v>
      </c>
      <c r="U258" s="164">
        <f>_xll.qlIndexFixing(AA258,R258,TRUE,_xll.ohTrigger(Trigger,Trigger6M,InterestRatesTrigger))</f>
        <v>1.4144005341880332E-2</v>
      </c>
      <c r="V258" s="164">
        <f>_xll.qlQuoteValue(P258,_xll.ohTrigger(Trigger,Trigger6M,InterestRatesTrigger))</f>
        <v>1.422E-2</v>
      </c>
      <c r="W258" s="162" t="b">
        <f t="shared" si="22"/>
        <v>1</v>
      </c>
      <c r="X258" s="165">
        <f t="shared" si="23"/>
        <v>-0.75994658119667502</v>
      </c>
      <c r="Y258" s="123" t="b">
        <f>ABS(X258/10000)&lt;=ABS('General Settings'!$D$32)</f>
        <v>1</v>
      </c>
      <c r="AA258" s="50" t="str">
        <f>_xll.qlSwapIndex(,,O258,SettlementDays,Currency,Calendar,FixedLegTenor,FixedLegBDC,FixedLegDayCounter,Index6M,DiscountingCurve,Permanent,Trigger,ObjectOverwrite)</f>
        <v>obj_0078b#0000</v>
      </c>
      <c r="AB258" s="50" t="str">
        <f>_xll.qlVanillaSwapFromSwapIndex(,AA258,R258)</f>
        <v>obj_00810#0000</v>
      </c>
      <c r="AH258" s="50" t="str">
        <v/>
      </c>
    </row>
    <row r="259" spans="13:34" x14ac:dyDescent="0.2">
      <c r="M259" s="94" t="s">
        <v>155</v>
      </c>
      <c r="N259" s="94" t="s">
        <v>112</v>
      </c>
      <c r="O259" s="94" t="s">
        <v>78</v>
      </c>
      <c r="P259" s="94" t="str">
        <f t="shared" si="21"/>
        <v>EUR11F2Y_Quote</v>
      </c>
      <c r="Q259" s="170"/>
      <c r="R259" s="106">
        <f>_xll.qlInterestRateIndexFixingDate(AA259,S259)</f>
        <v>46640</v>
      </c>
      <c r="S259" s="106">
        <f>_xll.qlCalendarAdvance(Calendar,SettlementDate,N259,"mf",TRUE,Trigger)</f>
        <v>46644</v>
      </c>
      <c r="T259" s="106">
        <f>_xll.qlInterestRateIndexMaturity(AA259,S259)</f>
        <v>47375</v>
      </c>
      <c r="U259" s="97">
        <f>_xll.qlIndexFixing(AA259,R259,TRUE,_xll.ohTrigger(Trigger,Trigger6M,InterestRatesTrigger))</f>
        <v>1.4268205104011627E-2</v>
      </c>
      <c r="V259" s="97">
        <f>_xll.qlQuoteValue(P259,_xll.ohTrigger(Trigger,Trigger6M,InterestRatesTrigger))</f>
        <v>1.4239999999999999E-2</v>
      </c>
      <c r="W259" s="94" t="b">
        <f t="shared" si="22"/>
        <v>1</v>
      </c>
      <c r="X259" s="124">
        <f t="shared" si="23"/>
        <v>0.28205104011627335</v>
      </c>
      <c r="Y259" s="50" t="b">
        <f>ABS(X259/10000)&lt;=ABS('General Settings'!$D$32)</f>
        <v>1</v>
      </c>
      <c r="AA259" s="50" t="str">
        <f>_xll.qlSwapIndex(,,O259,SettlementDays,Currency,Calendar,FixedLegTenor,FixedLegBDC,FixedLegDayCounter,Index6M,DiscountingCurve,Permanent,Trigger,ObjectOverwrite)</f>
        <v>obj_0062a#0000</v>
      </c>
      <c r="AB259" s="50" t="str">
        <f>_xll.qlVanillaSwapFromSwapIndex(,AA259,R259)</f>
        <v>obj_00821#0000</v>
      </c>
      <c r="AH259" s="50" t="str">
        <v/>
      </c>
    </row>
    <row r="260" spans="13:34" x14ac:dyDescent="0.2">
      <c r="M260" s="94" t="s">
        <v>155</v>
      </c>
      <c r="N260" s="94" t="s">
        <v>112</v>
      </c>
      <c r="O260" s="94" t="s">
        <v>79</v>
      </c>
      <c r="P260" s="94" t="str">
        <f t="shared" si="21"/>
        <v>EUR11F3Y_Quote</v>
      </c>
      <c r="Q260" s="170"/>
      <c r="R260" s="106">
        <f>_xll.qlInterestRateIndexFixingDate(AA260,S260)</f>
        <v>46640</v>
      </c>
      <c r="S260" s="106">
        <f>_xll.qlCalendarAdvance(Calendar,SettlementDate,N260,"mf",TRUE,Trigger)</f>
        <v>46644</v>
      </c>
      <c r="T260" s="106">
        <f>_xll.qlInterestRateIndexMaturity(AA260,S260)</f>
        <v>47742</v>
      </c>
      <c r="U260" s="97">
        <f>_xll.qlIndexFixing(AA260,R260,TRUE,_xll.ohTrigger(Trigger,Trigger6M,InterestRatesTrigger))</f>
        <v>1.4330856116041733E-2</v>
      </c>
      <c r="V260" s="97">
        <f>_xll.qlQuoteValue(P260,_xll.ohTrigger(Trigger,Trigger6M,InterestRatesTrigger))</f>
        <v>1.431E-2</v>
      </c>
      <c r="W260" s="94" t="b">
        <f t="shared" si="22"/>
        <v>1</v>
      </c>
      <c r="X260" s="124">
        <f t="shared" si="23"/>
        <v>0.20856116041733166</v>
      </c>
      <c r="Y260" s="50" t="b">
        <f>ABS(X260/10000)&lt;=ABS('General Settings'!$D$32)</f>
        <v>1</v>
      </c>
      <c r="AA260" s="50" t="str">
        <f>_xll.qlSwapIndex(,,O260,SettlementDays,Currency,Calendar,FixedLegTenor,FixedLegBDC,FixedLegDayCounter,Index6M,DiscountingCurve,Permanent,Trigger,ObjectOverwrite)</f>
        <v>obj_0066d#0000</v>
      </c>
      <c r="AB260" s="50" t="str">
        <f>_xll.qlVanillaSwapFromSwapIndex(,AA260,R260)</f>
        <v>obj_0089d#0000</v>
      </c>
      <c r="AH260" s="50" t="str">
        <v/>
      </c>
    </row>
    <row r="261" spans="13:34" x14ac:dyDescent="0.2">
      <c r="M261" s="94" t="s">
        <v>155</v>
      </c>
      <c r="N261" s="94" t="s">
        <v>112</v>
      </c>
      <c r="O261" s="94" t="s">
        <v>80</v>
      </c>
      <c r="P261" s="94" t="str">
        <f t="shared" si="21"/>
        <v>EUR11F4Y_Quote</v>
      </c>
      <c r="Q261" s="170"/>
      <c r="R261" s="106">
        <f>_xll.qlInterestRateIndexFixingDate(AA261,S261)</f>
        <v>46640</v>
      </c>
      <c r="S261" s="106">
        <f>_xll.qlCalendarAdvance(Calendar,SettlementDate,N261,"mf",TRUE,Trigger)</f>
        <v>46644</v>
      </c>
      <c r="T261" s="106">
        <f>_xll.qlInterestRateIndexMaturity(AA261,S261)</f>
        <v>48106</v>
      </c>
      <c r="U261" s="97">
        <f>_xll.qlIndexFixing(AA261,R261,TRUE,_xll.ohTrigger(Trigger,Trigger6M,InterestRatesTrigger))</f>
        <v>1.4327638867831069E-2</v>
      </c>
      <c r="V261" s="97">
        <f>_xll.qlQuoteValue(P261,_xll.ohTrigger(Trigger,Trigger6M,InterestRatesTrigger))</f>
        <v>1.435E-2</v>
      </c>
      <c r="W261" s="94" t="b">
        <f t="shared" si="22"/>
        <v>1</v>
      </c>
      <c r="X261" s="124">
        <f t="shared" si="23"/>
        <v>-0.2236113216893057</v>
      </c>
      <c r="Y261" s="50" t="b">
        <f>ABS(X261/10000)&lt;=ABS('General Settings'!$D$32)</f>
        <v>1</v>
      </c>
      <c r="AA261" s="50" t="str">
        <f>_xll.qlSwapIndex(,,O261,SettlementDays,Currency,Calendar,FixedLegTenor,FixedLegBDC,FixedLegDayCounter,Index6M,DiscountingCurve,Permanent,Trigger,ObjectOverwrite)</f>
        <v>obj_00701#0000</v>
      </c>
      <c r="AB261" s="50" t="str">
        <f>_xll.qlVanillaSwapFromSwapIndex(,AA261,R261)</f>
        <v>obj_00826#0000</v>
      </c>
      <c r="AH261" s="50" t="str">
        <v/>
      </c>
    </row>
    <row r="262" spans="13:34" x14ac:dyDescent="0.2">
      <c r="M262" s="94" t="s">
        <v>155</v>
      </c>
      <c r="N262" s="94" t="s">
        <v>112</v>
      </c>
      <c r="O262" s="94" t="s">
        <v>81</v>
      </c>
      <c r="P262" s="94" t="str">
        <f t="shared" si="21"/>
        <v>EUR11F5Y_Quote</v>
      </c>
      <c r="Q262" s="170"/>
      <c r="R262" s="106">
        <f>_xll.qlInterestRateIndexFixingDate(AA262,S262)</f>
        <v>46640</v>
      </c>
      <c r="S262" s="106">
        <f>_xll.qlCalendarAdvance(Calendar,SettlementDate,N262,"mf",TRUE,Trigger)</f>
        <v>46644</v>
      </c>
      <c r="T262" s="106">
        <f>_xll.qlInterestRateIndexMaturity(AA262,S262)</f>
        <v>48471</v>
      </c>
      <c r="U262" s="97">
        <f>_xll.qlIndexFixing(AA262,R262,TRUE,_xll.ohTrigger(Trigger,Trigger6M,InterestRatesTrigger))</f>
        <v>1.4271253431146377E-2</v>
      </c>
      <c r="V262" s="97">
        <f>_xll.qlQuoteValue(P262,_xll.ohTrigger(Trigger,Trigger6M,InterestRatesTrigger))</f>
        <v>1.4279999999999999E-2</v>
      </c>
      <c r="W262" s="94" t="b">
        <f t="shared" si="22"/>
        <v>1</v>
      </c>
      <c r="X262" s="124">
        <f t="shared" si="23"/>
        <v>-8.746568853622641E-2</v>
      </c>
      <c r="Y262" s="50" t="b">
        <f>ABS(X262/10000)&lt;=ABS('General Settings'!$D$32)</f>
        <v>1</v>
      </c>
      <c r="AA262" s="50" t="str">
        <f>_xll.qlSwapIndex(,,O262,SettlementDays,Currency,Calendar,FixedLegTenor,FixedLegBDC,FixedLegDayCounter,Index6M,DiscountingCurve,Permanent,Trigger,ObjectOverwrite)</f>
        <v>obj_007a3#0000</v>
      </c>
      <c r="AB262" s="50" t="str">
        <f>_xll.qlVanillaSwapFromSwapIndex(,AA262,R262)</f>
        <v>obj_00891#0000</v>
      </c>
      <c r="AH262" s="50" t="str">
        <v/>
      </c>
    </row>
    <row r="263" spans="13:34" x14ac:dyDescent="0.2">
      <c r="M263" s="94" t="s">
        <v>155</v>
      </c>
      <c r="N263" s="94" t="s">
        <v>112</v>
      </c>
      <c r="O263" s="94" t="s">
        <v>82</v>
      </c>
      <c r="P263" s="94" t="str">
        <f t="shared" si="21"/>
        <v>EUR11F6Y_Quote</v>
      </c>
      <c r="Q263" s="170"/>
      <c r="R263" s="106">
        <f>_xll.qlInterestRateIndexFixingDate(AA263,S263)</f>
        <v>46640</v>
      </c>
      <c r="S263" s="106">
        <f>_xll.qlCalendarAdvance(Calendar,SettlementDate,N263,"mf",TRUE,Trigger)</f>
        <v>46644</v>
      </c>
      <c r="T263" s="106">
        <f>_xll.qlInterestRateIndexMaturity(AA263,S263)</f>
        <v>48836</v>
      </c>
      <c r="U263" s="97">
        <f>_xll.qlIndexFixing(AA263,R263,TRUE,_xll.ohTrigger(Trigger,Trigger6M,InterestRatesTrigger))</f>
        <v>1.4158042946322296E-2</v>
      </c>
      <c r="V263" s="97">
        <f>_xll.qlQuoteValue(P263,_xll.ohTrigger(Trigger,Trigger6M,InterestRatesTrigger))</f>
        <v>1.417E-2</v>
      </c>
      <c r="W263" s="94" t="b">
        <f t="shared" si="22"/>
        <v>1</v>
      </c>
      <c r="X263" s="124">
        <f t="shared" si="23"/>
        <v>-0.11957053677704582</v>
      </c>
      <c r="Y263" s="50" t="b">
        <f>ABS(X263/10000)&lt;=ABS('General Settings'!$D$32)</f>
        <v>1</v>
      </c>
      <c r="AA263" s="50" t="str">
        <f>_xll.qlSwapIndex(,,O263,SettlementDays,Currency,Calendar,FixedLegTenor,FixedLegBDC,FixedLegDayCounter,Index6M,DiscountingCurve,Permanent,Trigger,ObjectOverwrite)</f>
        <v>obj_00749#0000</v>
      </c>
      <c r="AB263" s="50" t="str">
        <f>_xll.qlVanillaSwapFromSwapIndex(,AA263,R263)</f>
        <v>obj_00913#0000</v>
      </c>
      <c r="AH263" s="50" t="str">
        <v/>
      </c>
    </row>
    <row r="264" spans="13:34" x14ac:dyDescent="0.2">
      <c r="M264" s="94" t="s">
        <v>155</v>
      </c>
      <c r="N264" s="94" t="s">
        <v>112</v>
      </c>
      <c r="O264" s="94" t="s">
        <v>83</v>
      </c>
      <c r="P264" s="94" t="str">
        <f t="shared" si="21"/>
        <v>EUR11F7Y_Quote</v>
      </c>
      <c r="Q264" s="170"/>
      <c r="R264" s="106">
        <f>_xll.qlInterestRateIndexFixingDate(AA264,S264)</f>
        <v>46640</v>
      </c>
      <c r="S264" s="106">
        <f>_xll.qlCalendarAdvance(Calendar,SettlementDate,N264,"mf",TRUE,Trigger)</f>
        <v>46644</v>
      </c>
      <c r="T264" s="106">
        <f>_xll.qlInterestRateIndexMaturity(AA264,S264)</f>
        <v>49201</v>
      </c>
      <c r="U264" s="97">
        <f>_xll.qlIndexFixing(AA264,R264,TRUE,_xll.ohTrigger(Trigger,Trigger6M,InterestRatesTrigger))</f>
        <v>1.400863651900169E-2</v>
      </c>
      <c r="V264" s="97">
        <f>_xll.qlQuoteValue(P264,_xll.ohTrigger(Trigger,Trigger6M,InterestRatesTrigger))</f>
        <v>1.4030000000000001E-2</v>
      </c>
      <c r="W264" s="94" t="b">
        <f t="shared" si="22"/>
        <v>1</v>
      </c>
      <c r="X264" s="124">
        <f t="shared" si="23"/>
        <v>-0.21363480998310563</v>
      </c>
      <c r="Y264" s="50" t="b">
        <f>ABS(X264/10000)&lt;=ABS('General Settings'!$D$32)</f>
        <v>1</v>
      </c>
      <c r="AA264" s="50" t="str">
        <f>_xll.qlSwapIndex(,,O264,SettlementDays,Currency,Calendar,FixedLegTenor,FixedLegBDC,FixedLegDayCounter,Index6M,DiscountingCurve,Permanent,Trigger,ObjectOverwrite)</f>
        <v>obj_007a5#0000</v>
      </c>
      <c r="AB264" s="50" t="str">
        <f>_xll.qlVanillaSwapFromSwapIndex(,AA264,R264)</f>
        <v>obj_00847#0000</v>
      </c>
      <c r="AH264" s="50" t="str">
        <v/>
      </c>
    </row>
    <row r="265" spans="13:34" x14ac:dyDescent="0.2">
      <c r="M265" s="94" t="s">
        <v>155</v>
      </c>
      <c r="N265" s="94" t="s">
        <v>112</v>
      </c>
      <c r="O265" s="94" t="s">
        <v>84</v>
      </c>
      <c r="P265" s="94" t="str">
        <f t="shared" si="21"/>
        <v>EUR11F8Y_Quote</v>
      </c>
      <c r="Q265" s="170"/>
      <c r="R265" s="106">
        <f>_xll.qlInterestRateIndexFixingDate(AA265,S265)</f>
        <v>46640</v>
      </c>
      <c r="S265" s="106">
        <f>_xll.qlCalendarAdvance(Calendar,SettlementDate,N265,"mf",TRUE,Trigger)</f>
        <v>46644</v>
      </c>
      <c r="T265" s="106">
        <f>_xll.qlInterestRateIndexMaturity(AA265,S265)</f>
        <v>49566</v>
      </c>
      <c r="U265" s="97">
        <f>_xll.qlIndexFixing(AA265,R265,TRUE,_xll.ohTrigger(Trigger,Trigger6M,InterestRatesTrigger))</f>
        <v>1.3832760562585065E-2</v>
      </c>
      <c r="V265" s="97">
        <f>_xll.qlQuoteValue(P265,_xll.ohTrigger(Trigger,Trigger6M,InterestRatesTrigger))</f>
        <v>1.3840000000000002E-2</v>
      </c>
      <c r="W265" s="94" t="b">
        <f t="shared" si="22"/>
        <v>1</v>
      </c>
      <c r="X265" s="124">
        <f t="shared" si="23"/>
        <v>-7.2394374149367668E-2</v>
      </c>
      <c r="Y265" s="50" t="b">
        <f>ABS(X265/10000)&lt;=ABS('General Settings'!$D$32)</f>
        <v>1</v>
      </c>
      <c r="AA265" s="50" t="str">
        <f>_xll.qlSwapIndex(,,O265,SettlementDays,Currency,Calendar,FixedLegTenor,FixedLegBDC,FixedLegDayCounter,Index6M,DiscountingCurve,Permanent,Trigger,ObjectOverwrite)</f>
        <v>obj_005e2#0000</v>
      </c>
      <c r="AB265" s="50" t="str">
        <f>_xll.qlVanillaSwapFromSwapIndex(,AA265,R265)</f>
        <v>obj_0084f#0000</v>
      </c>
      <c r="AH265" s="50" t="str">
        <v/>
      </c>
    </row>
    <row r="266" spans="13:34" x14ac:dyDescent="0.2">
      <c r="M266" s="94" t="s">
        <v>155</v>
      </c>
      <c r="N266" s="94" t="s">
        <v>112</v>
      </c>
      <c r="O266" s="94" t="s">
        <v>85</v>
      </c>
      <c r="P266" s="94" t="str">
        <f t="shared" si="21"/>
        <v>EUR11F9Y_Quote</v>
      </c>
      <c r="Q266" s="170"/>
      <c r="R266" s="106">
        <f>_xll.qlInterestRateIndexFixingDate(AA266,S266)</f>
        <v>46640</v>
      </c>
      <c r="S266" s="106">
        <f>_xll.qlCalendarAdvance(Calendar,SettlementDate,N266,"mf",TRUE,Trigger)</f>
        <v>46644</v>
      </c>
      <c r="T266" s="106">
        <f>_xll.qlInterestRateIndexMaturity(AA266,S266)</f>
        <v>49933</v>
      </c>
      <c r="U266" s="97">
        <f>_xll.qlIndexFixing(AA266,R266,TRUE,_xll.ohTrigger(Trigger,Trigger6M,InterestRatesTrigger))</f>
        <v>1.3642352919357625E-2</v>
      </c>
      <c r="V266" s="97">
        <f>_xll.qlQuoteValue(P266,_xll.ohTrigger(Trigger,Trigger6M,InterestRatesTrigger))</f>
        <v>1.3650000000000001E-2</v>
      </c>
      <c r="W266" s="94" t="b">
        <f t="shared" si="22"/>
        <v>1</v>
      </c>
      <c r="X266" s="124">
        <f t="shared" si="23"/>
        <v>-7.6470806423759724E-2</v>
      </c>
      <c r="Y266" s="50" t="b">
        <f>ABS(X266/10000)&lt;=ABS('General Settings'!$D$32)</f>
        <v>1</v>
      </c>
      <c r="AA266" s="50" t="str">
        <f>_xll.qlSwapIndex(,,O266,SettlementDays,Currency,Calendar,FixedLegTenor,FixedLegBDC,FixedLegDayCounter,Index6M,DiscountingCurve,Permanent,Trigger,ObjectOverwrite)</f>
        <v>obj_0066f#0000</v>
      </c>
      <c r="AB266" s="50" t="str">
        <f>_xll.qlVanillaSwapFromSwapIndex(,AA266,R266)</f>
        <v>obj_00855#0000</v>
      </c>
      <c r="AH266" s="50" t="str">
        <v/>
      </c>
    </row>
    <row r="267" spans="13:34" x14ac:dyDescent="0.2">
      <c r="M267" s="94" t="s">
        <v>155</v>
      </c>
      <c r="N267" s="94" t="s">
        <v>112</v>
      </c>
      <c r="O267" s="94" t="s">
        <v>86</v>
      </c>
      <c r="P267" s="94" t="str">
        <f t="shared" si="21"/>
        <v>EUR11F10Y_Quote</v>
      </c>
      <c r="Q267" s="170"/>
      <c r="R267" s="106">
        <f>_xll.qlInterestRateIndexFixingDate(AA267,S267)</f>
        <v>46640</v>
      </c>
      <c r="S267" s="106">
        <f>_xll.qlCalendarAdvance(Calendar,SettlementDate,N267,"mf",TRUE,Trigger)</f>
        <v>46644</v>
      </c>
      <c r="T267" s="106">
        <f>_xll.qlInterestRateIndexMaturity(AA267,S267)</f>
        <v>50297</v>
      </c>
      <c r="U267" s="97">
        <f>_xll.qlIndexFixing(AA267,R267,TRUE,_xll.ohTrigger(Trigger,Trigger6M,InterestRatesTrigger))</f>
        <v>1.3438807179201526E-2</v>
      </c>
      <c r="V267" s="97">
        <f>_xll.qlQuoteValue(P267,_xll.ohTrigger(Trigger,Trigger6M,InterestRatesTrigger))</f>
        <v>1.345E-2</v>
      </c>
      <c r="W267" s="94" t="b">
        <f t="shared" si="22"/>
        <v>1</v>
      </c>
      <c r="X267" s="124">
        <f t="shared" si="23"/>
        <v>-0.11192820798474473</v>
      </c>
      <c r="Y267" s="50" t="b">
        <f>ABS(X267/10000)&lt;=ABS('General Settings'!$D$32)</f>
        <v>1</v>
      </c>
      <c r="AA267" s="50" t="str">
        <f>_xll.qlSwapIndex(,,O267,SettlementDays,Currency,Calendar,FixedLegTenor,FixedLegBDC,FixedLegDayCounter,Index6M,DiscountingCurve,Permanent,Trigger,ObjectOverwrite)</f>
        <v>obj_00769#0000</v>
      </c>
      <c r="AB267" s="50" t="str">
        <f>_xll.qlVanillaSwapFromSwapIndex(,AA267,R267)</f>
        <v>obj_0082d#0000</v>
      </c>
      <c r="AH267" s="50" t="str">
        <v/>
      </c>
    </row>
    <row r="268" spans="13:34" x14ac:dyDescent="0.2">
      <c r="M268" s="94" t="s">
        <v>155</v>
      </c>
      <c r="N268" s="94" t="s">
        <v>112</v>
      </c>
      <c r="O268" s="94" t="s">
        <v>112</v>
      </c>
      <c r="P268" s="94" t="str">
        <f t="shared" si="21"/>
        <v>EUR11F11Y_Quote</v>
      </c>
      <c r="Q268" s="170"/>
      <c r="R268" s="106">
        <f>_xll.qlInterestRateIndexFixingDate(AA268,S268)</f>
        <v>46640</v>
      </c>
      <c r="S268" s="106">
        <f>_xll.qlCalendarAdvance(Calendar,SettlementDate,N268,"mf",TRUE,Trigger)</f>
        <v>46644</v>
      </c>
      <c r="T268" s="106">
        <f>_xll.qlInterestRateIndexMaturity(AA268,S268)</f>
        <v>50662</v>
      </c>
      <c r="U268" s="97">
        <f>_xll.qlIndexFixing(AA268,R268,TRUE,_xll.ohTrigger(Trigger,Trigger6M,InterestRatesTrigger))</f>
        <v>1.3230111562625244E-2</v>
      </c>
      <c r="V268" s="97">
        <f>_xll.qlQuoteValue(P268,_xll.ohTrigger(Trigger,Trigger6M,InterestRatesTrigger))</f>
        <v>1.325E-2</v>
      </c>
      <c r="W268" s="94" t="b">
        <f t="shared" si="22"/>
        <v>1</v>
      </c>
      <c r="X268" s="124">
        <f t="shared" si="23"/>
        <v>-0.19888437374755361</v>
      </c>
      <c r="Y268" s="50" t="b">
        <f>ABS(X268/10000)&lt;=ABS('General Settings'!$D$32)</f>
        <v>1</v>
      </c>
      <c r="AA268" s="50" t="str">
        <f>_xll.qlSwapIndex(,,O268,SettlementDays,Currency,Calendar,FixedLegTenor,FixedLegBDC,FixedLegDayCounter,Index6M,DiscountingCurve,Permanent,Trigger,ObjectOverwrite)</f>
        <v>obj_0069e#0000</v>
      </c>
      <c r="AB268" s="50" t="str">
        <f>_xll.qlVanillaSwapFromSwapIndex(,AA268,R268)</f>
        <v>obj_0091d#0000</v>
      </c>
      <c r="AH268" s="50" t="str">
        <v/>
      </c>
    </row>
    <row r="269" spans="13:34" x14ac:dyDescent="0.2">
      <c r="M269" s="94" t="s">
        <v>155</v>
      </c>
      <c r="N269" s="94" t="s">
        <v>112</v>
      </c>
      <c r="O269" s="94" t="s">
        <v>87</v>
      </c>
      <c r="P269" s="94" t="str">
        <f t="shared" si="21"/>
        <v>EUR11F12Y_Quote</v>
      </c>
      <c r="Q269" s="170"/>
      <c r="R269" s="106">
        <f>_xll.qlInterestRateIndexFixingDate(AA269,S269)</f>
        <v>46640</v>
      </c>
      <c r="S269" s="106">
        <f>_xll.qlCalendarAdvance(Calendar,SettlementDate,N269,"mf",TRUE,Trigger)</f>
        <v>46644</v>
      </c>
      <c r="T269" s="106">
        <f>_xll.qlInterestRateIndexMaturity(AA269,S269)</f>
        <v>51027</v>
      </c>
      <c r="U269" s="97">
        <f>_xll.qlIndexFixing(AA269,R269,TRUE,_xll.ohTrigger(Trigger,Trigger6M,InterestRatesTrigger))</f>
        <v>1.3021538611060453E-2</v>
      </c>
      <c r="V269" s="97">
        <f>_xll.qlQuoteValue(P269,_xll.ohTrigger(Trigger,Trigger6M,InterestRatesTrigger))</f>
        <v>1.303E-2</v>
      </c>
      <c r="W269" s="94" t="b">
        <f t="shared" si="22"/>
        <v>1</v>
      </c>
      <c r="X269" s="124">
        <f t="shared" si="23"/>
        <v>-8.461388939546774E-2</v>
      </c>
      <c r="Y269" s="50" t="b">
        <f>ABS(X269/10000)&lt;=ABS('General Settings'!$D$32)</f>
        <v>1</v>
      </c>
      <c r="AA269" s="50" t="str">
        <f>_xll.qlSwapIndex(,,O269,SettlementDays,Currency,Calendar,FixedLegTenor,FixedLegBDC,FixedLegDayCounter,Index6M,DiscountingCurve,Permanent,Trigger,ObjectOverwrite)</f>
        <v>obj_006f9#0000</v>
      </c>
      <c r="AB269" s="50" t="str">
        <f>_xll.qlVanillaSwapFromSwapIndex(,AA269,R269)</f>
        <v>obj_00858#0000</v>
      </c>
      <c r="AH269" s="50" t="str">
        <v/>
      </c>
    </row>
    <row r="270" spans="13:34" x14ac:dyDescent="0.2">
      <c r="M270" s="94" t="s">
        <v>155</v>
      </c>
      <c r="N270" s="94" t="s">
        <v>112</v>
      </c>
      <c r="O270" s="94" t="s">
        <v>113</v>
      </c>
      <c r="P270" s="94" t="str">
        <f t="shared" ref="P270:P333" si="24">Currency&amp;SUBSTITUTE(N270,"Y","F")&amp;O270&amp;QuoteSuffix</f>
        <v>EUR11F13Y_Quote</v>
      </c>
      <c r="Q270" s="170"/>
      <c r="R270" s="106">
        <f>_xll.qlInterestRateIndexFixingDate(AA270,S270)</f>
        <v>46640</v>
      </c>
      <c r="S270" s="106">
        <f>_xll.qlCalendarAdvance(Calendar,SettlementDate,N270,"mf",TRUE,Trigger)</f>
        <v>46644</v>
      </c>
      <c r="T270" s="106">
        <f>_xll.qlInterestRateIndexMaturity(AA270,S270)</f>
        <v>51393</v>
      </c>
      <c r="U270" s="97">
        <f>_xll.qlIndexFixing(AA270,R270,TRUE,_xll.ohTrigger(Trigger,Trigger6M,InterestRatesTrigger))</f>
        <v>1.2820111145675467E-2</v>
      </c>
      <c r="V270" s="97">
        <f>_xll.qlQuoteValue(P270,_xll.ohTrigger(Trigger,Trigger6M,InterestRatesTrigger))</f>
        <v>1.2829999999999999E-2</v>
      </c>
      <c r="W270" s="94" t="b">
        <f t="shared" si="22"/>
        <v>1</v>
      </c>
      <c r="X270" s="124">
        <f t="shared" si="23"/>
        <v>-9.8888543245325561E-2</v>
      </c>
      <c r="Y270" s="50" t="b">
        <f>ABS(X270/10000)&lt;=ABS('General Settings'!$D$32)</f>
        <v>1</v>
      </c>
      <c r="AA270" s="50" t="str">
        <f>_xll.qlSwapIndex(,,O270,SettlementDays,Currency,Calendar,FixedLegTenor,FixedLegBDC,FixedLegDayCounter,Index6M,DiscountingCurve,Permanent,Trigger,ObjectOverwrite)</f>
        <v>obj_00668#0000</v>
      </c>
      <c r="AB270" s="50" t="str">
        <f>_xll.qlVanillaSwapFromSwapIndex(,AA270,R270)</f>
        <v>obj_008c0#0000</v>
      </c>
      <c r="AH270" s="50" t="str">
        <v/>
      </c>
    </row>
    <row r="271" spans="13:34" x14ac:dyDescent="0.2">
      <c r="M271" s="94" t="s">
        <v>155</v>
      </c>
      <c r="N271" s="94" t="s">
        <v>112</v>
      </c>
      <c r="O271" s="94" t="s">
        <v>114</v>
      </c>
      <c r="P271" s="94" t="str">
        <f t="shared" si="24"/>
        <v>EUR11F14Y_Quote</v>
      </c>
      <c r="Q271" s="170"/>
      <c r="R271" s="106">
        <f>_xll.qlInterestRateIndexFixingDate(AA271,S271)</f>
        <v>46640</v>
      </c>
      <c r="S271" s="106">
        <f>_xll.qlCalendarAdvance(Calendar,SettlementDate,N271,"mf",TRUE,Trigger)</f>
        <v>46644</v>
      </c>
      <c r="T271" s="106">
        <f>_xll.qlInterestRateIndexMaturity(AA271,S271)</f>
        <v>51760</v>
      </c>
      <c r="U271" s="97">
        <f>_xll.qlIndexFixing(AA271,R271,TRUE,_xll.ohTrigger(Trigger,Trigger6M,InterestRatesTrigger))</f>
        <v>1.2625846257310513E-2</v>
      </c>
      <c r="V271" s="97">
        <f>_xll.qlQuoteValue(P271,_xll.ohTrigger(Trigger,Trigger6M,InterestRatesTrigger))</f>
        <v>1.2630000000000001E-2</v>
      </c>
      <c r="W271" s="94" t="b">
        <f t="shared" ref="W271:W334" si="25">NOT(ISERROR(V271))</f>
        <v>1</v>
      </c>
      <c r="X271" s="124">
        <f t="shared" ref="X271:X334" si="26">(U271-V271)*10000</f>
        <v>-4.1537426894878299E-2</v>
      </c>
      <c r="Y271" s="50" t="b">
        <f>ABS(X271/10000)&lt;=ABS('General Settings'!$D$32)</f>
        <v>1</v>
      </c>
      <c r="AA271" s="50" t="str">
        <f>_xll.qlSwapIndex(,,O271,SettlementDays,Currency,Calendar,FixedLegTenor,FixedLegBDC,FixedLegDayCounter,Index6M,DiscountingCurve,Permanent,Trigger,ObjectOverwrite)</f>
        <v>obj_00699#0000</v>
      </c>
      <c r="AB271" s="50" t="str">
        <f>_xll.qlVanillaSwapFromSwapIndex(,AA271,R271)</f>
        <v>obj_00917#0000</v>
      </c>
      <c r="AH271" s="50" t="str">
        <v/>
      </c>
    </row>
    <row r="272" spans="13:34" x14ac:dyDescent="0.2">
      <c r="M272" s="94" t="s">
        <v>155</v>
      </c>
      <c r="N272" s="94" t="s">
        <v>112</v>
      </c>
      <c r="O272" s="94" t="s">
        <v>88</v>
      </c>
      <c r="P272" s="94" t="str">
        <f t="shared" si="24"/>
        <v>EUR11F15Y_Quote</v>
      </c>
      <c r="Q272" s="170"/>
      <c r="R272" s="106">
        <f>_xll.qlInterestRateIndexFixingDate(AA272,S272)</f>
        <v>46640</v>
      </c>
      <c r="S272" s="106">
        <f>_xll.qlCalendarAdvance(Calendar,SettlementDate,N272,"mf",TRUE,Trigger)</f>
        <v>46644</v>
      </c>
      <c r="T272" s="106">
        <f>_xll.qlInterestRateIndexMaturity(AA272,S272)</f>
        <v>52124</v>
      </c>
      <c r="U272" s="97">
        <f>_xll.qlIndexFixing(AA272,R272,TRUE,_xll.ohTrigger(Trigger,Trigger6M,InterestRatesTrigger))</f>
        <v>1.2447035596947634E-2</v>
      </c>
      <c r="V272" s="97">
        <f>_xll.qlQuoteValue(P272,_xll.ohTrigger(Trigger,Trigger6M,InterestRatesTrigger))</f>
        <v>1.2460000000000001E-2</v>
      </c>
      <c r="W272" s="94" t="b">
        <f t="shared" si="25"/>
        <v>1</v>
      </c>
      <c r="X272" s="124">
        <f t="shared" si="26"/>
        <v>-0.12964403052366513</v>
      </c>
      <c r="Y272" s="50" t="b">
        <f>ABS(X272/10000)&lt;=ABS('General Settings'!$D$32)</f>
        <v>1</v>
      </c>
      <c r="AA272" s="50" t="str">
        <f>_xll.qlSwapIndex(,,O272,SettlementDays,Currency,Calendar,FixedLegTenor,FixedLegBDC,FixedLegDayCounter,Index6M,DiscountingCurve,Permanent,Trigger,ObjectOverwrite)</f>
        <v>obj_0061c#0000</v>
      </c>
      <c r="AB272" s="50" t="str">
        <f>_xll.qlVanillaSwapFromSwapIndex(,AA272,R272)</f>
        <v>obj_00910#0000</v>
      </c>
      <c r="AH272" s="50" t="str">
        <v/>
      </c>
    </row>
    <row r="273" spans="13:34" x14ac:dyDescent="0.2">
      <c r="M273" s="94" t="s">
        <v>155</v>
      </c>
      <c r="N273" s="94" t="s">
        <v>112</v>
      </c>
      <c r="O273" s="94" t="s">
        <v>89</v>
      </c>
      <c r="P273" s="94" t="str">
        <f t="shared" si="24"/>
        <v>EUR11F20Y_Quote</v>
      </c>
      <c r="Q273" s="170"/>
      <c r="R273" s="106">
        <f>_xll.qlInterestRateIndexFixingDate(AA273,S273)</f>
        <v>46640</v>
      </c>
      <c r="S273" s="106">
        <f>_xll.qlCalendarAdvance(Calendar,SettlementDate,N273,"mf",TRUE,Trigger)</f>
        <v>46644</v>
      </c>
      <c r="T273" s="106">
        <f>_xll.qlInterestRateIndexMaturity(AA273,S273)</f>
        <v>53951</v>
      </c>
      <c r="U273" s="97">
        <f>_xll.qlIndexFixing(AA273,R273,TRUE,_xll.ohTrigger(Trigger,Trigger6M,InterestRatesTrigger))</f>
        <v>1.168030218507175E-2</v>
      </c>
      <c r="V273" s="97">
        <f>_xll.qlQuoteValue(P273,_xll.ohTrigger(Trigger,Trigger6M,InterestRatesTrigger))</f>
        <v>1.1690000000000001E-2</v>
      </c>
      <c r="W273" s="94" t="b">
        <f t="shared" si="25"/>
        <v>1</v>
      </c>
      <c r="X273" s="124">
        <f t="shared" si="26"/>
        <v>-9.6978149282511E-2</v>
      </c>
      <c r="Y273" s="50" t="b">
        <f>ABS(X273/10000)&lt;=ABS('General Settings'!$D$32)</f>
        <v>1</v>
      </c>
      <c r="AA273" s="50" t="str">
        <f>_xll.qlSwapIndex(,,O273,SettlementDays,Currency,Calendar,FixedLegTenor,FixedLegBDC,FixedLegDayCounter,Index6M,DiscountingCurve,Permanent,Trigger,ObjectOverwrite)</f>
        <v>obj_006ae#0000</v>
      </c>
      <c r="AB273" s="50" t="str">
        <f>_xll.qlVanillaSwapFromSwapIndex(,AA273,R273)</f>
        <v>obj_008d2#0000</v>
      </c>
      <c r="AH273" s="50" t="str">
        <v/>
      </c>
    </row>
    <row r="274" spans="13:34" x14ac:dyDescent="0.2">
      <c r="M274" s="94" t="s">
        <v>155</v>
      </c>
      <c r="N274" s="94" t="s">
        <v>112</v>
      </c>
      <c r="O274" s="94" t="s">
        <v>90</v>
      </c>
      <c r="P274" s="94" t="str">
        <f t="shared" si="24"/>
        <v>EUR11F25Y_Quote</v>
      </c>
      <c r="Q274" s="170"/>
      <c r="R274" s="106">
        <f>_xll.qlInterestRateIndexFixingDate(AA274,S274)</f>
        <v>46640</v>
      </c>
      <c r="S274" s="106">
        <f>_xll.qlCalendarAdvance(Calendar,SettlementDate,N274,"mf",TRUE,Trigger)</f>
        <v>46644</v>
      </c>
      <c r="T274" s="106">
        <f>_xll.qlInterestRateIndexMaturity(AA274,S274)</f>
        <v>55778</v>
      </c>
      <c r="U274" s="97">
        <f>_xll.qlIndexFixing(AA274,R274,TRUE,_xll.ohTrigger(Trigger,Trigger6M,InterestRatesTrigger))</f>
        <v>1.1030806651058543E-2</v>
      </c>
      <c r="V274" s="97">
        <f>_xll.qlQuoteValue(P274,_xll.ohTrigger(Trigger,Trigger6M,InterestRatesTrigger))</f>
        <v>1.1040000000000001E-2</v>
      </c>
      <c r="W274" s="94" t="b">
        <f t="shared" si="25"/>
        <v>1</v>
      </c>
      <c r="X274" s="124">
        <f t="shared" si="26"/>
        <v>-9.1933489414584152E-2</v>
      </c>
      <c r="Y274" s="50" t="b">
        <f>ABS(X274/10000)&lt;=ABS('General Settings'!$D$32)</f>
        <v>1</v>
      </c>
      <c r="AA274" s="50" t="str">
        <f>_xll.qlSwapIndex(,,O274,SettlementDays,Currency,Calendar,FixedLegTenor,FixedLegBDC,FixedLegDayCounter,Index6M,DiscountingCurve,Permanent,Trigger,ObjectOverwrite)</f>
        <v>obj_0073f#0000</v>
      </c>
      <c r="AB274" s="50" t="str">
        <f>_xll.qlVanillaSwapFromSwapIndex(,AA274,R274)</f>
        <v>obj_008f5#0000</v>
      </c>
      <c r="AH274" s="50" t="str">
        <v/>
      </c>
    </row>
    <row r="275" spans="13:34" x14ac:dyDescent="0.2">
      <c r="M275" s="158" t="s">
        <v>155</v>
      </c>
      <c r="N275" s="158" t="s">
        <v>112</v>
      </c>
      <c r="O275" s="158" t="s">
        <v>92</v>
      </c>
      <c r="P275" s="158" t="str">
        <f t="shared" si="24"/>
        <v>EUR11F30Y_Quote</v>
      </c>
      <c r="Q275" s="173"/>
      <c r="R275" s="159">
        <f>_xll.qlInterestRateIndexFixingDate(AA275,S275)</f>
        <v>46640</v>
      </c>
      <c r="S275" s="159">
        <f>_xll.qlCalendarAdvance(Calendar,SettlementDate,N275,"mf",TRUE,Trigger)</f>
        <v>46644</v>
      </c>
      <c r="T275" s="159">
        <f>_xll.qlInterestRateIndexMaturity(AA275,S275)</f>
        <v>57602</v>
      </c>
      <c r="U275" s="160">
        <f>_xll.qlIndexFixing(AA275,R275,TRUE,_xll.ohTrigger(Trigger,Trigger6M,InterestRatesTrigger))</f>
        <v>1.0487634099708714E-2</v>
      </c>
      <c r="V275" s="160">
        <f>_xll.qlQuoteValue(P275,_xll.ohTrigger(Trigger,Trigger6M,InterestRatesTrigger))</f>
        <v>1.0489999999999999E-2</v>
      </c>
      <c r="W275" s="158" t="b">
        <f t="shared" si="25"/>
        <v>1</v>
      </c>
      <c r="X275" s="161">
        <f t="shared" si="26"/>
        <v>-2.3659002912849308E-2</v>
      </c>
      <c r="Y275" s="131" t="b">
        <f>ABS(X275/10000)&lt;=ABS('General Settings'!$D$32)</f>
        <v>1</v>
      </c>
      <c r="AA275" s="50" t="str">
        <f>_xll.qlSwapIndex(,,O275,SettlementDays,Currency,Calendar,FixedLegTenor,FixedLegBDC,FixedLegDayCounter,Index6M,DiscountingCurve,Permanent,Trigger,ObjectOverwrite)</f>
        <v>obj_005d8#0000</v>
      </c>
      <c r="AB275" s="50" t="str">
        <f>_xll.qlVanillaSwapFromSwapIndex(,AA275,R275)</f>
        <v>obj_008f4#0000</v>
      </c>
      <c r="AH275" s="50" t="str">
        <v/>
      </c>
    </row>
    <row r="276" spans="13:34" x14ac:dyDescent="0.2">
      <c r="M276" s="94" t="s">
        <v>155</v>
      </c>
      <c r="N276" s="94" t="s">
        <v>87</v>
      </c>
      <c r="O276" s="94" t="s">
        <v>33</v>
      </c>
      <c r="P276" s="94" t="str">
        <f t="shared" si="24"/>
        <v>EUR12F1Y_Quote</v>
      </c>
      <c r="Q276" s="170"/>
      <c r="R276" s="106">
        <f>_xll.qlInterestRateIndexFixingDate(AA276,S276)</f>
        <v>47008</v>
      </c>
      <c r="S276" s="106">
        <f>_xll.qlCalendarAdvance(Calendar,SettlementDate,N276,"mf",TRUE,Trigger)</f>
        <v>47010</v>
      </c>
      <c r="T276" s="106">
        <f>_xll.qlInterestRateIndexMaturity(AA276,S276)</f>
        <v>47375</v>
      </c>
      <c r="U276" s="97">
        <f>_xll.qlIndexFixing(AA276,R276,TRUE,_xll.ohTrigger(Trigger,Trigger6M,InterestRatesTrigger))</f>
        <v>1.4394054118784866E-2</v>
      </c>
      <c r="V276" s="97">
        <f>_xll.qlQuoteValue(P276,_xll.ohTrigger(Trigger,Trigger6M,InterestRatesTrigger))</f>
        <v>1.4250000000000001E-2</v>
      </c>
      <c r="W276" s="94" t="b">
        <f t="shared" si="25"/>
        <v>1</v>
      </c>
      <c r="X276" s="124">
        <f t="shared" si="26"/>
        <v>1.4405411878486498</v>
      </c>
      <c r="Y276" s="123" t="b">
        <f>ABS(X276/10000)&lt;=ABS('General Settings'!$D$32)</f>
        <v>1</v>
      </c>
      <c r="AA276" s="50" t="str">
        <f>_xll.qlSwapIndex(,,O276,SettlementDays,Currency,Calendar,FixedLegTenor,FixedLegBDC,FixedLegDayCounter,Index6M,DiscountingCurve,Permanent,Trigger,ObjectOverwrite)</f>
        <v>obj_006bb#0000</v>
      </c>
      <c r="AB276" s="50" t="str">
        <f>_xll.qlVanillaSwapFromSwapIndex(,AA276,R276)</f>
        <v>obj_008f1#0000</v>
      </c>
      <c r="AH276" s="50" t="str">
        <v/>
      </c>
    </row>
    <row r="277" spans="13:34" x14ac:dyDescent="0.2">
      <c r="M277" s="94" t="s">
        <v>155</v>
      </c>
      <c r="N277" s="94" t="s">
        <v>87</v>
      </c>
      <c r="O277" s="94" t="s">
        <v>78</v>
      </c>
      <c r="P277" s="94" t="str">
        <f t="shared" si="24"/>
        <v>EUR12F2Y_Quote</v>
      </c>
      <c r="Q277" s="170"/>
      <c r="R277" s="106">
        <f>_xll.qlInterestRateIndexFixingDate(AA277,S277)</f>
        <v>47008</v>
      </c>
      <c r="S277" s="106">
        <f>_xll.qlCalendarAdvance(Calendar,SettlementDate,N277,"mf",TRUE,Trigger)</f>
        <v>47010</v>
      </c>
      <c r="T277" s="106">
        <f>_xll.qlInterestRateIndexMaturity(AA277,S277)</f>
        <v>47742</v>
      </c>
      <c r="U277" s="97">
        <f>_xll.qlIndexFixing(AA277,R277,TRUE,_xll.ohTrigger(Trigger,Trigger6M,InterestRatesTrigger))</f>
        <v>1.4425887687819423E-2</v>
      </c>
      <c r="V277" s="97">
        <f>_xll.qlQuoteValue(P277,_xll.ohTrigger(Trigger,Trigger6M,InterestRatesTrigger))</f>
        <v>1.435E-2</v>
      </c>
      <c r="W277" s="94" t="b">
        <f t="shared" si="25"/>
        <v>1</v>
      </c>
      <c r="X277" s="124">
        <f t="shared" si="26"/>
        <v>0.75887687819423122</v>
      </c>
      <c r="Y277" s="50" t="b">
        <f>ABS(X277/10000)&lt;=ABS('General Settings'!$D$32)</f>
        <v>1</v>
      </c>
      <c r="AA277" s="50" t="str">
        <f>_xll.qlSwapIndex(,,O277,SettlementDays,Currency,Calendar,FixedLegTenor,FixedLegBDC,FixedLegDayCounter,Index6M,DiscountingCurve,Permanent,Trigger,ObjectOverwrite)</f>
        <v>obj_006bc#0000</v>
      </c>
      <c r="AB277" s="50" t="str">
        <f>_xll.qlVanillaSwapFromSwapIndex(,AA277,R277)</f>
        <v>obj_00909#0000</v>
      </c>
      <c r="AH277" s="50" t="str">
        <v/>
      </c>
    </row>
    <row r="278" spans="13:34" x14ac:dyDescent="0.2">
      <c r="M278" s="94" t="s">
        <v>155</v>
      </c>
      <c r="N278" s="94" t="s">
        <v>87</v>
      </c>
      <c r="O278" s="94" t="s">
        <v>79</v>
      </c>
      <c r="P278" s="94" t="str">
        <f t="shared" si="24"/>
        <v>EUR12F3Y_Quote</v>
      </c>
      <c r="Q278" s="170"/>
      <c r="R278" s="106">
        <f>_xll.qlInterestRateIndexFixingDate(AA278,S278)</f>
        <v>47008</v>
      </c>
      <c r="S278" s="106">
        <f>_xll.qlCalendarAdvance(Calendar,SettlementDate,N278,"mf",TRUE,Trigger)</f>
        <v>47010</v>
      </c>
      <c r="T278" s="106">
        <f>_xll.qlInterestRateIndexMaturity(AA278,S278)</f>
        <v>48106</v>
      </c>
      <c r="U278" s="97">
        <f>_xll.qlIndexFixing(AA278,R278,TRUE,_xll.ohTrigger(Trigger,Trigger6M,InterestRatesTrigger))</f>
        <v>1.4390426212162227E-2</v>
      </c>
      <c r="V278" s="97">
        <f>_xll.qlQuoteValue(P278,_xll.ohTrigger(Trigger,Trigger6M,InterestRatesTrigger))</f>
        <v>1.439E-2</v>
      </c>
      <c r="W278" s="94" t="b">
        <f t="shared" si="25"/>
        <v>1</v>
      </c>
      <c r="X278" s="124">
        <f t="shared" si="26"/>
        <v>4.2621216222657465E-3</v>
      </c>
      <c r="Y278" s="50" t="b">
        <f>ABS(X278/10000)&lt;=ABS('General Settings'!$D$32)</f>
        <v>1</v>
      </c>
      <c r="AA278" s="50" t="str">
        <f>_xll.qlSwapIndex(,,O278,SettlementDays,Currency,Calendar,FixedLegTenor,FixedLegBDC,FixedLegDayCounter,Index6M,DiscountingCurve,Permanent,Trigger,ObjectOverwrite)</f>
        <v>obj_0063f#0000</v>
      </c>
      <c r="AB278" s="50" t="str">
        <f>_xll.qlVanillaSwapFromSwapIndex(,AA278,R278)</f>
        <v>obj_00845#0000</v>
      </c>
      <c r="AH278" s="50" t="str">
        <v/>
      </c>
    </row>
    <row r="279" spans="13:34" x14ac:dyDescent="0.2">
      <c r="M279" s="94" t="s">
        <v>155</v>
      </c>
      <c r="N279" s="94" t="s">
        <v>87</v>
      </c>
      <c r="O279" s="94" t="s">
        <v>80</v>
      </c>
      <c r="P279" s="94" t="str">
        <f t="shared" si="24"/>
        <v>EUR12F4Y_Quote</v>
      </c>
      <c r="Q279" s="170"/>
      <c r="R279" s="106">
        <f>_xll.qlInterestRateIndexFixingDate(AA279,S279)</f>
        <v>47008</v>
      </c>
      <c r="S279" s="106">
        <f>_xll.qlCalendarAdvance(Calendar,SettlementDate,N279,"mf",TRUE,Trigger)</f>
        <v>47010</v>
      </c>
      <c r="T279" s="106">
        <f>_xll.qlInterestRateIndexMaturity(AA279,S279)</f>
        <v>48471</v>
      </c>
      <c r="U279" s="97">
        <f>_xll.qlIndexFixing(AA279,R279,TRUE,_xll.ohTrigger(Trigger,Trigger6M,InterestRatesTrigger))</f>
        <v>1.4304121946442903E-2</v>
      </c>
      <c r="V279" s="97">
        <f>_xll.qlQuoteValue(P279,_xll.ohTrigger(Trigger,Trigger6M,InterestRatesTrigger))</f>
        <v>1.43E-2</v>
      </c>
      <c r="W279" s="94" t="b">
        <f t="shared" si="25"/>
        <v>1</v>
      </c>
      <c r="X279" s="124">
        <f t="shared" si="26"/>
        <v>4.1219464429025077E-2</v>
      </c>
      <c r="Y279" s="50" t="b">
        <f>ABS(X279/10000)&lt;=ABS('General Settings'!$D$32)</f>
        <v>1</v>
      </c>
      <c r="AA279" s="50" t="str">
        <f>_xll.qlSwapIndex(,,O279,SettlementDays,Currency,Calendar,FixedLegTenor,FixedLegBDC,FixedLegDayCounter,Index6M,DiscountingCurve,Permanent,Trigger,ObjectOverwrite)</f>
        <v>obj_0067b#0000</v>
      </c>
      <c r="AB279" s="50" t="str">
        <f>_xll.qlVanillaSwapFromSwapIndex(,AA279,R279)</f>
        <v>obj_00893#0000</v>
      </c>
      <c r="AH279" s="50" t="str">
        <v/>
      </c>
    </row>
    <row r="280" spans="13:34" x14ac:dyDescent="0.2">
      <c r="M280" s="94" t="s">
        <v>155</v>
      </c>
      <c r="N280" s="94" t="s">
        <v>87</v>
      </c>
      <c r="O280" s="94" t="s">
        <v>81</v>
      </c>
      <c r="P280" s="94" t="str">
        <f t="shared" si="24"/>
        <v>EUR12F5Y_Quote</v>
      </c>
      <c r="Q280" s="170"/>
      <c r="R280" s="106">
        <f>_xll.qlInterestRateIndexFixingDate(AA280,S280)</f>
        <v>47008</v>
      </c>
      <c r="S280" s="106">
        <f>_xll.qlCalendarAdvance(Calendar,SettlementDate,N280,"mf",TRUE,Trigger)</f>
        <v>47010</v>
      </c>
      <c r="T280" s="106">
        <f>_xll.qlInterestRateIndexMaturity(AA280,S280)</f>
        <v>48836</v>
      </c>
      <c r="U280" s="97">
        <f>_xll.qlIndexFixing(AA280,R280,TRUE,_xll.ohTrigger(Trigger,Trigger6M,InterestRatesTrigger))</f>
        <v>1.4160961877366934E-2</v>
      </c>
      <c r="V280" s="97">
        <f>_xll.qlQuoteValue(P280,_xll.ohTrigger(Trigger,Trigger6M,InterestRatesTrigger))</f>
        <v>1.4159999999999999E-2</v>
      </c>
      <c r="W280" s="94" t="b">
        <f t="shared" si="25"/>
        <v>1</v>
      </c>
      <c r="X280" s="124">
        <f t="shared" si="26"/>
        <v>9.618773669350239E-3</v>
      </c>
      <c r="Y280" s="50" t="b">
        <f>ABS(X280/10000)&lt;=ABS('General Settings'!$D$32)</f>
        <v>1</v>
      </c>
      <c r="AA280" s="50" t="str">
        <f>_xll.qlSwapIndex(,,O280,SettlementDays,Currency,Calendar,FixedLegTenor,FixedLegBDC,FixedLegDayCounter,Index6M,DiscountingCurve,Permanent,Trigger,ObjectOverwrite)</f>
        <v>obj_006a5#0000</v>
      </c>
      <c r="AB280" s="50" t="str">
        <f>_xll.qlVanillaSwapFromSwapIndex(,AA280,R280)</f>
        <v>obj_00801#0000</v>
      </c>
      <c r="AH280" s="50" t="str">
        <v/>
      </c>
    </row>
    <row r="281" spans="13:34" x14ac:dyDescent="0.2">
      <c r="M281" s="94" t="s">
        <v>155</v>
      </c>
      <c r="N281" s="94" t="s">
        <v>87</v>
      </c>
      <c r="O281" s="94" t="s">
        <v>82</v>
      </c>
      <c r="P281" s="94" t="str">
        <f t="shared" si="24"/>
        <v>EUR12F6Y_Quote</v>
      </c>
      <c r="Q281" s="170"/>
      <c r="R281" s="106">
        <f>_xll.qlInterestRateIndexFixingDate(AA281,S281)</f>
        <v>47008</v>
      </c>
      <c r="S281" s="106">
        <f>_xll.qlCalendarAdvance(Calendar,SettlementDate,N281,"mf",TRUE,Trigger)</f>
        <v>47010</v>
      </c>
      <c r="T281" s="106">
        <f>_xll.qlInterestRateIndexMaturity(AA281,S281)</f>
        <v>49201</v>
      </c>
      <c r="U281" s="97">
        <f>_xll.qlIndexFixing(AA281,R281,TRUE,_xll.ohTrigger(Trigger,Trigger6M,InterestRatesTrigger))</f>
        <v>1.3985034143839319E-2</v>
      </c>
      <c r="V281" s="97">
        <f>_xll.qlQuoteValue(P281,_xll.ohTrigger(Trigger,Trigger6M,InterestRatesTrigger))</f>
        <v>1.3990000000000001E-2</v>
      </c>
      <c r="W281" s="94" t="b">
        <f t="shared" si="25"/>
        <v>1</v>
      </c>
      <c r="X281" s="124">
        <f t="shared" si="26"/>
        <v>-4.9658561606814172E-2</v>
      </c>
      <c r="Y281" s="50" t="b">
        <f>ABS(X281/10000)&lt;=ABS('General Settings'!$D$32)</f>
        <v>1</v>
      </c>
      <c r="AA281" s="50" t="str">
        <f>_xll.qlSwapIndex(,,O281,SettlementDays,Currency,Calendar,FixedLegTenor,FixedLegBDC,FixedLegDayCounter,Index6M,DiscountingCurve,Permanent,Trigger,ObjectOverwrite)</f>
        <v>obj_005f9#0000</v>
      </c>
      <c r="AB281" s="50" t="str">
        <f>_xll.qlVanillaSwapFromSwapIndex(,AA281,R281)</f>
        <v>obj_008fc#0000</v>
      </c>
      <c r="AH281" s="50" t="str">
        <v/>
      </c>
    </row>
    <row r="282" spans="13:34" x14ac:dyDescent="0.2">
      <c r="M282" s="94" t="s">
        <v>155</v>
      </c>
      <c r="N282" s="94" t="s">
        <v>87</v>
      </c>
      <c r="O282" s="94" t="s">
        <v>83</v>
      </c>
      <c r="P282" s="94" t="str">
        <f t="shared" si="24"/>
        <v>EUR12F7Y_Quote</v>
      </c>
      <c r="Q282" s="170"/>
      <c r="R282" s="106">
        <f>_xll.qlInterestRateIndexFixingDate(AA282,S282)</f>
        <v>47008</v>
      </c>
      <c r="S282" s="106">
        <f>_xll.qlCalendarAdvance(Calendar,SettlementDate,N282,"mf",TRUE,Trigger)</f>
        <v>47010</v>
      </c>
      <c r="T282" s="106">
        <f>_xll.qlInterestRateIndexMaturity(AA282,S282)</f>
        <v>49566</v>
      </c>
      <c r="U282" s="97">
        <f>_xll.qlIndexFixing(AA282,R282,TRUE,_xll.ohTrigger(Trigger,Trigger6M,InterestRatesTrigger))</f>
        <v>1.3785958670405749E-2</v>
      </c>
      <c r="V282" s="97">
        <f>_xll.qlQuoteValue(P282,_xll.ohTrigger(Trigger,Trigger6M,InterestRatesTrigger))</f>
        <v>1.379E-2</v>
      </c>
      <c r="W282" s="94" t="b">
        <f t="shared" si="25"/>
        <v>1</v>
      </c>
      <c r="X282" s="124">
        <f t="shared" si="26"/>
        <v>-4.0413295942509642E-2</v>
      </c>
      <c r="Y282" s="50" t="b">
        <f>ABS(X282/10000)&lt;=ABS('General Settings'!$D$32)</f>
        <v>1</v>
      </c>
      <c r="AA282" s="50" t="str">
        <f>_xll.qlSwapIndex(,,O282,SettlementDays,Currency,Calendar,FixedLegTenor,FixedLegBDC,FixedLegDayCounter,Index6M,DiscountingCurve,Permanent,Trigger,ObjectOverwrite)</f>
        <v>obj_0072d#0000</v>
      </c>
      <c r="AB282" s="50" t="str">
        <f>_xll.qlVanillaSwapFromSwapIndex(,AA282,R282)</f>
        <v>obj_008d5#0000</v>
      </c>
      <c r="AH282" s="50" t="str">
        <v/>
      </c>
    </row>
    <row r="283" spans="13:34" x14ac:dyDescent="0.2">
      <c r="M283" s="94" t="s">
        <v>155</v>
      </c>
      <c r="N283" s="94" t="s">
        <v>87</v>
      </c>
      <c r="O283" s="94" t="s">
        <v>84</v>
      </c>
      <c r="P283" s="94" t="str">
        <f t="shared" si="24"/>
        <v>EUR12F8Y_Quote</v>
      </c>
      <c r="Q283" s="170"/>
      <c r="R283" s="106">
        <f>_xll.qlInterestRateIndexFixingDate(AA283,S283)</f>
        <v>47008</v>
      </c>
      <c r="S283" s="106">
        <f>_xll.qlCalendarAdvance(Calendar,SettlementDate,N283,"mf",TRUE,Trigger)</f>
        <v>47010</v>
      </c>
      <c r="T283" s="106">
        <f>_xll.qlInterestRateIndexMaturity(AA283,S283)</f>
        <v>49933</v>
      </c>
      <c r="U283" s="97">
        <f>_xll.qlIndexFixing(AA283,R283,TRUE,_xll.ohTrigger(Trigger,Trigger6M,InterestRatesTrigger))</f>
        <v>1.3575964812000321E-2</v>
      </c>
      <c r="V283" s="97">
        <f>_xll.qlQuoteValue(P283,_xll.ohTrigger(Trigger,Trigger6M,InterestRatesTrigger))</f>
        <v>1.3580000000000002E-2</v>
      </c>
      <c r="W283" s="94" t="b">
        <f t="shared" si="25"/>
        <v>1</v>
      </c>
      <c r="X283" s="124">
        <f t="shared" si="26"/>
        <v>-4.0351879996812501E-2</v>
      </c>
      <c r="Y283" s="50" t="b">
        <f>ABS(X283/10000)&lt;=ABS('General Settings'!$D$32)</f>
        <v>1</v>
      </c>
      <c r="AA283" s="50" t="str">
        <f>_xll.qlSwapIndex(,,O283,SettlementDays,Currency,Calendar,FixedLegTenor,FixedLegBDC,FixedLegDayCounter,Index6M,DiscountingCurve,Permanent,Trigger,ObjectOverwrite)</f>
        <v>obj_0077d#0000</v>
      </c>
      <c r="AB283" s="50" t="str">
        <f>_xll.qlVanillaSwapFromSwapIndex(,AA283,R283)</f>
        <v>obj_00854#0000</v>
      </c>
      <c r="AH283" s="50" t="str">
        <v/>
      </c>
    </row>
    <row r="284" spans="13:34" x14ac:dyDescent="0.2">
      <c r="M284" s="94" t="s">
        <v>155</v>
      </c>
      <c r="N284" s="94" t="s">
        <v>87</v>
      </c>
      <c r="O284" s="94" t="s">
        <v>85</v>
      </c>
      <c r="P284" s="94" t="str">
        <f t="shared" si="24"/>
        <v>EUR12F9Y_Quote</v>
      </c>
      <c r="Q284" s="170"/>
      <c r="R284" s="106">
        <f>_xll.qlInterestRateIndexFixingDate(AA284,S284)</f>
        <v>47008</v>
      </c>
      <c r="S284" s="106">
        <f>_xll.qlCalendarAdvance(Calendar,SettlementDate,N284,"mf",TRUE,Trigger)</f>
        <v>47010</v>
      </c>
      <c r="T284" s="106">
        <f>_xll.qlInterestRateIndexMaturity(AA284,S284)</f>
        <v>50297</v>
      </c>
      <c r="U284" s="97">
        <f>_xll.qlIndexFixing(AA284,R284,TRUE,_xll.ohTrigger(Trigger,Trigger6M,InterestRatesTrigger))</f>
        <v>1.3355335647239114E-2</v>
      </c>
      <c r="V284" s="97">
        <f>_xll.qlQuoteValue(P284,_xll.ohTrigger(Trigger,Trigger6M,InterestRatesTrigger))</f>
        <v>1.336E-2</v>
      </c>
      <c r="W284" s="94" t="b">
        <f t="shared" si="25"/>
        <v>1</v>
      </c>
      <c r="X284" s="124">
        <f t="shared" si="26"/>
        <v>-4.664352760886184E-2</v>
      </c>
      <c r="Y284" s="50" t="b">
        <f>ABS(X284/10000)&lt;=ABS('General Settings'!$D$32)</f>
        <v>1</v>
      </c>
      <c r="AA284" s="50" t="str">
        <f>_xll.qlSwapIndex(,,O284,SettlementDays,Currency,Calendar,FixedLegTenor,FixedLegBDC,FixedLegDayCounter,Index6M,DiscountingCurve,Permanent,Trigger,ObjectOverwrite)</f>
        <v>obj_00696#0000</v>
      </c>
      <c r="AB284" s="50" t="str">
        <f>_xll.qlVanillaSwapFromSwapIndex(,AA284,R284)</f>
        <v>obj_0080e#0000</v>
      </c>
      <c r="AH284" s="50" t="str">
        <v/>
      </c>
    </row>
    <row r="285" spans="13:34" x14ac:dyDescent="0.2">
      <c r="M285" s="94" t="s">
        <v>155</v>
      </c>
      <c r="N285" s="94" t="s">
        <v>87</v>
      </c>
      <c r="O285" s="94" t="s">
        <v>86</v>
      </c>
      <c r="P285" s="94" t="str">
        <f t="shared" si="24"/>
        <v>EUR12F10Y_Quote</v>
      </c>
      <c r="Q285" s="170"/>
      <c r="R285" s="106">
        <f>_xll.qlInterestRateIndexFixingDate(AA285,S285)</f>
        <v>47008</v>
      </c>
      <c r="S285" s="106">
        <f>_xll.qlCalendarAdvance(Calendar,SettlementDate,N285,"mf",TRUE,Trigger)</f>
        <v>47010</v>
      </c>
      <c r="T285" s="106">
        <f>_xll.qlInterestRateIndexMaturity(AA285,S285)</f>
        <v>50662</v>
      </c>
      <c r="U285" s="97">
        <f>_xll.qlIndexFixing(AA285,R285,TRUE,_xll.ohTrigger(Trigger,Trigger6M,InterestRatesTrigger))</f>
        <v>1.3132199578441656E-2</v>
      </c>
      <c r="V285" s="97">
        <f>_xll.qlQuoteValue(P285,_xll.ohTrigger(Trigger,Trigger6M,InterestRatesTrigger))</f>
        <v>1.3140000000000001E-2</v>
      </c>
      <c r="W285" s="94" t="b">
        <f t="shared" si="25"/>
        <v>1</v>
      </c>
      <c r="X285" s="124">
        <f t="shared" si="26"/>
        <v>-7.8004215583443032E-2</v>
      </c>
      <c r="Y285" s="50" t="b">
        <f>ABS(X285/10000)&lt;=ABS('General Settings'!$D$32)</f>
        <v>1</v>
      </c>
      <c r="AA285" s="50" t="str">
        <f>_xll.qlSwapIndex(,,O285,SettlementDays,Currency,Calendar,FixedLegTenor,FixedLegBDC,FixedLegDayCounter,Index6M,DiscountingCurve,Permanent,Trigger,ObjectOverwrite)</f>
        <v>obj_0064f#0000</v>
      </c>
      <c r="AB285" s="50" t="str">
        <f>_xll.qlVanillaSwapFromSwapIndex(,AA285,R285)</f>
        <v>obj_008c5#0000</v>
      </c>
      <c r="AH285" s="50" t="str">
        <v/>
      </c>
    </row>
    <row r="286" spans="13:34" x14ac:dyDescent="0.2">
      <c r="M286" s="94" t="s">
        <v>155</v>
      </c>
      <c r="N286" s="94" t="s">
        <v>87</v>
      </c>
      <c r="O286" s="94" t="s">
        <v>112</v>
      </c>
      <c r="P286" s="94" t="str">
        <f t="shared" si="24"/>
        <v>EUR12F11Y_Quote</v>
      </c>
      <c r="Q286" s="170"/>
      <c r="R286" s="106">
        <f>_xll.qlInterestRateIndexFixingDate(AA286,S286)</f>
        <v>47008</v>
      </c>
      <c r="S286" s="106">
        <f>_xll.qlCalendarAdvance(Calendar,SettlementDate,N286,"mf",TRUE,Trigger)</f>
        <v>47010</v>
      </c>
      <c r="T286" s="106">
        <f>_xll.qlInterestRateIndexMaturity(AA286,S286)</f>
        <v>51027</v>
      </c>
      <c r="U286" s="97">
        <f>_xll.qlIndexFixing(AA286,R286,TRUE,_xll.ohTrigger(Trigger,Trigger6M,InterestRatesTrigger))</f>
        <v>1.2911604437924652E-2</v>
      </c>
      <c r="V286" s="97">
        <f>_xll.qlQuoteValue(P286,_xll.ohTrigger(Trigger,Trigger6M,InterestRatesTrigger))</f>
        <v>1.2920000000000001E-2</v>
      </c>
      <c r="W286" s="94" t="b">
        <f t="shared" si="25"/>
        <v>1</v>
      </c>
      <c r="X286" s="124">
        <f t="shared" si="26"/>
        <v>-8.3955620753493887E-2</v>
      </c>
      <c r="Y286" s="50" t="b">
        <f>ABS(X286/10000)&lt;=ABS('General Settings'!$D$32)</f>
        <v>1</v>
      </c>
      <c r="AA286" s="50" t="str">
        <f>_xll.qlSwapIndex(,,O286,SettlementDays,Currency,Calendar,FixedLegTenor,FixedLegBDC,FixedLegDayCounter,Index6M,DiscountingCurve,Permanent,Trigger,ObjectOverwrite)</f>
        <v>obj_005db#0000</v>
      </c>
      <c r="AB286" s="50" t="str">
        <f>_xll.qlVanillaSwapFromSwapIndex(,AA286,R286)</f>
        <v>obj_00861#0000</v>
      </c>
      <c r="AH286" s="50" t="str">
        <v/>
      </c>
    </row>
    <row r="287" spans="13:34" x14ac:dyDescent="0.2">
      <c r="M287" s="94" t="s">
        <v>155</v>
      </c>
      <c r="N287" s="94" t="s">
        <v>87</v>
      </c>
      <c r="O287" s="94" t="s">
        <v>87</v>
      </c>
      <c r="P287" s="94" t="str">
        <f t="shared" si="24"/>
        <v>EUR12F12Y_Quote</v>
      </c>
      <c r="Q287" s="170"/>
      <c r="R287" s="106">
        <f>_xll.qlInterestRateIndexFixingDate(AA287,S287)</f>
        <v>47008</v>
      </c>
      <c r="S287" s="106">
        <f>_xll.qlCalendarAdvance(Calendar,SettlementDate,N287,"mf",TRUE,Trigger)</f>
        <v>47010</v>
      </c>
      <c r="T287" s="106">
        <f>_xll.qlInterestRateIndexMaturity(AA287,S287)</f>
        <v>51393</v>
      </c>
      <c r="U287" s="97">
        <f>_xll.qlIndexFixing(AA287,R287,TRUE,_xll.ohTrigger(Trigger,Trigger6M,InterestRatesTrigger))</f>
        <v>1.2700604581351317E-2</v>
      </c>
      <c r="V287" s="97">
        <f>_xll.qlQuoteValue(P287,_xll.ohTrigger(Trigger,Trigger6M,InterestRatesTrigger))</f>
        <v>1.2699999999999999E-2</v>
      </c>
      <c r="W287" s="94" t="b">
        <f t="shared" si="25"/>
        <v>1</v>
      </c>
      <c r="X287" s="124">
        <f t="shared" si="26"/>
        <v>6.0458135131731539E-3</v>
      </c>
      <c r="Y287" s="50" t="b">
        <f>ABS(X287/10000)&lt;=ABS('General Settings'!$D$32)</f>
        <v>1</v>
      </c>
      <c r="AA287" s="50" t="str">
        <f>_xll.qlSwapIndex(,,O287,SettlementDays,Currency,Calendar,FixedLegTenor,FixedLegBDC,FixedLegDayCounter,Index6M,DiscountingCurve,Permanent,Trigger,ObjectOverwrite)</f>
        <v>obj_005fb#0000</v>
      </c>
      <c r="AB287" s="50" t="str">
        <f>_xll.qlVanillaSwapFromSwapIndex(,AA287,R287)</f>
        <v>obj_008d3#0000</v>
      </c>
      <c r="AH287" s="50" t="str">
        <v/>
      </c>
    </row>
    <row r="288" spans="13:34" x14ac:dyDescent="0.2">
      <c r="M288" s="94" t="s">
        <v>155</v>
      </c>
      <c r="N288" s="94" t="s">
        <v>87</v>
      </c>
      <c r="O288" s="94" t="s">
        <v>113</v>
      </c>
      <c r="P288" s="94" t="str">
        <f t="shared" si="24"/>
        <v>EUR12F13Y_Quote</v>
      </c>
      <c r="Q288" s="170"/>
      <c r="R288" s="106">
        <f>_xll.qlInterestRateIndexFixingDate(AA288,S288)</f>
        <v>47008</v>
      </c>
      <c r="S288" s="106">
        <f>_xll.qlCalendarAdvance(Calendar,SettlementDate,N288,"mf",TRUE,Trigger)</f>
        <v>47010</v>
      </c>
      <c r="T288" s="106">
        <f>_xll.qlInterestRateIndexMaturity(AA288,S288)</f>
        <v>51760</v>
      </c>
      <c r="U288" s="97">
        <f>_xll.qlIndexFixing(AA288,R288,TRUE,_xll.ohTrigger(Trigger,Trigger6M,InterestRatesTrigger))</f>
        <v>1.2498714498388385E-2</v>
      </c>
      <c r="V288" s="97">
        <f>_xll.qlQuoteValue(P288,_xll.ohTrigger(Trigger,Trigger6M,InterestRatesTrigger))</f>
        <v>1.2500000000000001E-2</v>
      </c>
      <c r="W288" s="94" t="b">
        <f t="shared" si="25"/>
        <v>1</v>
      </c>
      <c r="X288" s="124">
        <f t="shared" si="26"/>
        <v>-1.2855016116152668E-2</v>
      </c>
      <c r="Y288" s="50" t="b">
        <f>ABS(X288/10000)&lt;=ABS('General Settings'!$D$32)</f>
        <v>1</v>
      </c>
      <c r="AA288" s="50" t="str">
        <f>_xll.qlSwapIndex(,,O288,SettlementDays,Currency,Calendar,FixedLegTenor,FixedLegBDC,FixedLegDayCounter,Index6M,DiscountingCurve,Permanent,Trigger,ObjectOverwrite)</f>
        <v>obj_006cf#0000</v>
      </c>
      <c r="AB288" s="50" t="str">
        <f>_xll.qlVanillaSwapFromSwapIndex(,AA288,R288)</f>
        <v>obj_008d8#0000</v>
      </c>
      <c r="AH288" s="50" t="str">
        <v/>
      </c>
    </row>
    <row r="289" spans="13:34" x14ac:dyDescent="0.2">
      <c r="M289" s="94" t="s">
        <v>155</v>
      </c>
      <c r="N289" s="94" t="s">
        <v>87</v>
      </c>
      <c r="O289" s="94" t="s">
        <v>114</v>
      </c>
      <c r="P289" s="94" t="str">
        <f t="shared" si="24"/>
        <v>EUR12F14Y_Quote</v>
      </c>
      <c r="Q289" s="170"/>
      <c r="R289" s="106">
        <f>_xll.qlInterestRateIndexFixingDate(AA289,S289)</f>
        <v>47008</v>
      </c>
      <c r="S289" s="106">
        <f>_xll.qlCalendarAdvance(Calendar,SettlementDate,N289,"mf",TRUE,Trigger)</f>
        <v>47010</v>
      </c>
      <c r="T289" s="106">
        <f>_xll.qlInterestRateIndexMaturity(AA289,S289)</f>
        <v>52124</v>
      </c>
      <c r="U289" s="97">
        <f>_xll.qlIndexFixing(AA289,R289,TRUE,_xll.ohTrigger(Trigger,Trigger6M,InterestRatesTrigger))</f>
        <v>1.2314360614132686E-2</v>
      </c>
      <c r="V289" s="97">
        <f>_xll.qlQuoteValue(P289,_xll.ohTrigger(Trigger,Trigger6M,InterestRatesTrigger))</f>
        <v>1.2319999999999999E-2</v>
      </c>
      <c r="W289" s="94" t="b">
        <f t="shared" si="25"/>
        <v>1</v>
      </c>
      <c r="X289" s="124">
        <f t="shared" si="26"/>
        <v>-5.639385867313787E-2</v>
      </c>
      <c r="Y289" s="50" t="b">
        <f>ABS(X289/10000)&lt;=ABS('General Settings'!$D$32)</f>
        <v>1</v>
      </c>
      <c r="AA289" s="50" t="str">
        <f>_xll.qlSwapIndex(,,O289,SettlementDays,Currency,Calendar,FixedLegTenor,FixedLegBDC,FixedLegDayCounter,Index6M,DiscountingCurve,Permanent,Trigger,ObjectOverwrite)</f>
        <v>obj_006f1#0000</v>
      </c>
      <c r="AB289" s="50" t="str">
        <f>_xll.qlVanillaSwapFromSwapIndex(,AA289,R289)</f>
        <v>obj_00857#0000</v>
      </c>
      <c r="AH289" s="50" t="str">
        <v/>
      </c>
    </row>
    <row r="290" spans="13:34" x14ac:dyDescent="0.2">
      <c r="M290" s="94" t="s">
        <v>155</v>
      </c>
      <c r="N290" s="94" t="s">
        <v>87</v>
      </c>
      <c r="O290" s="94" t="s">
        <v>88</v>
      </c>
      <c r="P290" s="94" t="str">
        <f t="shared" si="24"/>
        <v>EUR12F15Y_Quote</v>
      </c>
      <c r="Q290" s="170"/>
      <c r="R290" s="106">
        <f>_xll.qlInterestRateIndexFixingDate(AA290,S290)</f>
        <v>47008</v>
      </c>
      <c r="S290" s="106">
        <f>_xll.qlCalendarAdvance(Calendar,SettlementDate,N290,"mf",TRUE,Trigger)</f>
        <v>47010</v>
      </c>
      <c r="T290" s="106">
        <f>_xll.qlInterestRateIndexMaturity(AA290,S290)</f>
        <v>52488</v>
      </c>
      <c r="U290" s="97">
        <f>_xll.qlIndexFixing(AA290,R290,TRUE,_xll.ohTrigger(Trigger,Trigger6M,InterestRatesTrigger))</f>
        <v>1.2143272398371005E-2</v>
      </c>
      <c r="V290" s="97">
        <f>_xll.qlQuoteValue(P290,_xll.ohTrigger(Trigger,Trigger6M,InterestRatesTrigger))</f>
        <v>1.2150000000000001E-2</v>
      </c>
      <c r="W290" s="94" t="b">
        <f t="shared" si="25"/>
        <v>1</v>
      </c>
      <c r="X290" s="124">
        <f t="shared" si="26"/>
        <v>-6.7276016289963964E-2</v>
      </c>
      <c r="Y290" s="50" t="b">
        <f>ABS(X290/10000)&lt;=ABS('General Settings'!$D$32)</f>
        <v>1</v>
      </c>
      <c r="AA290" s="50" t="str">
        <f>_xll.qlSwapIndex(,,O290,SettlementDays,Currency,Calendar,FixedLegTenor,FixedLegBDC,FixedLegDayCounter,Index6M,DiscountingCurve,Permanent,Trigger,ObjectOverwrite)</f>
        <v>obj_00658#0000</v>
      </c>
      <c r="AB290" s="50" t="str">
        <f>_xll.qlVanillaSwapFromSwapIndex(,AA290,R290)</f>
        <v>obj_00903#0000</v>
      </c>
      <c r="AH290" s="50" t="str">
        <v/>
      </c>
    </row>
    <row r="291" spans="13:34" x14ac:dyDescent="0.2">
      <c r="M291" s="94" t="s">
        <v>155</v>
      </c>
      <c r="N291" s="94" t="s">
        <v>87</v>
      </c>
      <c r="O291" s="94" t="s">
        <v>89</v>
      </c>
      <c r="P291" s="94" t="str">
        <f t="shared" si="24"/>
        <v>EUR12F20Y_Quote</v>
      </c>
      <c r="Q291" s="170"/>
      <c r="R291" s="106">
        <f>_xll.qlInterestRateIndexFixingDate(AA291,S291)</f>
        <v>47008</v>
      </c>
      <c r="S291" s="106">
        <f>_xll.qlCalendarAdvance(Calendar,SettlementDate,N291,"mf",TRUE,Trigger)</f>
        <v>47010</v>
      </c>
      <c r="T291" s="106">
        <f>_xll.qlInterestRateIndexMaturity(AA291,S291)</f>
        <v>54315</v>
      </c>
      <c r="U291" s="97">
        <f>_xll.qlIndexFixing(AA291,R291,TRUE,_xll.ohTrigger(Trigger,Trigger6M,InterestRatesTrigger))</f>
        <v>1.1396212169318349E-2</v>
      </c>
      <c r="V291" s="97">
        <f>_xll.qlQuoteValue(P291,_xll.ohTrigger(Trigger,Trigger6M,InterestRatesTrigger))</f>
        <v>1.14E-2</v>
      </c>
      <c r="W291" s="94" t="b">
        <f t="shared" si="25"/>
        <v>1</v>
      </c>
      <c r="X291" s="124">
        <f t="shared" si="26"/>
        <v>-3.7878306816518242E-2</v>
      </c>
      <c r="Y291" s="50" t="b">
        <f>ABS(X291/10000)&lt;=ABS('General Settings'!$D$32)</f>
        <v>1</v>
      </c>
      <c r="AA291" s="50" t="str">
        <f>_xll.qlSwapIndex(,,O291,SettlementDays,Currency,Calendar,FixedLegTenor,FixedLegBDC,FixedLegDayCounter,Index6M,DiscountingCurve,Permanent,Trigger,ObjectOverwrite)</f>
        <v>obj_00773#0000</v>
      </c>
      <c r="AB291" s="50" t="str">
        <f>_xll.qlVanillaSwapFromSwapIndex(,AA291,R291)</f>
        <v>obj_0088c#0000</v>
      </c>
      <c r="AH291" s="50" t="str">
        <v/>
      </c>
    </row>
    <row r="292" spans="13:34" x14ac:dyDescent="0.2">
      <c r="M292" s="94" t="s">
        <v>155</v>
      </c>
      <c r="N292" s="94" t="s">
        <v>87</v>
      </c>
      <c r="O292" s="94" t="s">
        <v>90</v>
      </c>
      <c r="P292" s="94" t="str">
        <f t="shared" si="24"/>
        <v>EUR12F25Y_Quote</v>
      </c>
      <c r="Q292" s="170"/>
      <c r="R292" s="106">
        <f>_xll.qlInterestRateIndexFixingDate(AA292,S292)</f>
        <v>47008</v>
      </c>
      <c r="S292" s="106">
        <f>_xll.qlCalendarAdvance(Calendar,SettlementDate,N292,"mf",TRUE,Trigger)</f>
        <v>47010</v>
      </c>
      <c r="T292" s="106">
        <f>_xll.qlInterestRateIndexMaturity(AA292,S292)</f>
        <v>56142</v>
      </c>
      <c r="U292" s="97">
        <f>_xll.qlIndexFixing(AA292,R292,TRUE,_xll.ohTrigger(Trigger,Trigger6M,InterestRatesTrigger))</f>
        <v>1.0766630347893651E-2</v>
      </c>
      <c r="V292" s="97">
        <f>_xll.qlQuoteValue(P292,_xll.ohTrigger(Trigger,Trigger6M,InterestRatesTrigger))</f>
        <v>1.077E-2</v>
      </c>
      <c r="W292" s="94" t="b">
        <f t="shared" si="25"/>
        <v>1</v>
      </c>
      <c r="X292" s="124">
        <f t="shared" si="26"/>
        <v>-3.3696521063494161E-2</v>
      </c>
      <c r="Y292" s="50" t="b">
        <f>ABS(X292/10000)&lt;=ABS('General Settings'!$D$32)</f>
        <v>1</v>
      </c>
      <c r="AA292" s="50" t="str">
        <f>_xll.qlSwapIndex(,,O292,SettlementDays,Currency,Calendar,FixedLegTenor,FixedLegBDC,FixedLegDayCounter,Index6M,DiscountingCurve,Permanent,Trigger,ObjectOverwrite)</f>
        <v>obj_00698#0000</v>
      </c>
      <c r="AB292" s="50" t="str">
        <f>_xll.qlVanillaSwapFromSwapIndex(,AA292,R292)</f>
        <v>obj_007ff#0000</v>
      </c>
      <c r="AH292" s="50" t="str">
        <v/>
      </c>
    </row>
    <row r="293" spans="13:34" x14ac:dyDescent="0.2">
      <c r="M293" s="94" t="s">
        <v>155</v>
      </c>
      <c r="N293" s="94" t="s">
        <v>87</v>
      </c>
      <c r="O293" s="94" t="s">
        <v>92</v>
      </c>
      <c r="P293" s="94" t="str">
        <f t="shared" si="24"/>
        <v>EUR12F30Y_Quote</v>
      </c>
      <c r="Q293" s="170"/>
      <c r="R293" s="106">
        <f>_xll.qlInterestRateIndexFixingDate(AA293,S293)</f>
        <v>47008</v>
      </c>
      <c r="S293" s="106">
        <f>_xll.qlCalendarAdvance(Calendar,SettlementDate,N293,"mf",TRUE,Trigger)</f>
        <v>47010</v>
      </c>
      <c r="T293" s="106">
        <f>_xll.qlInterestRateIndexMaturity(AA293,S293)</f>
        <v>57969</v>
      </c>
      <c r="U293" s="97">
        <f>_xll.qlIndexFixing(AA293,R293,TRUE,_xll.ohTrigger(Trigger,Trigger6M,InterestRatesTrigger))</f>
        <v>1.0235221820299577E-2</v>
      </c>
      <c r="V293" s="97">
        <f>_xll.qlQuoteValue(P293,_xll.ohTrigger(Trigger,Trigger6M,InterestRatesTrigger))</f>
        <v>1.0240000000000001E-2</v>
      </c>
      <c r="W293" s="94" t="b">
        <f t="shared" si="25"/>
        <v>1</v>
      </c>
      <c r="X293" s="124">
        <f t="shared" si="26"/>
        <v>-4.7781797004233656E-2</v>
      </c>
      <c r="Y293" s="131" t="b">
        <f>ABS(X293/10000)&lt;=ABS('General Settings'!$D$32)</f>
        <v>1</v>
      </c>
      <c r="AA293" s="50" t="str">
        <f>_xll.qlSwapIndex(,,O293,SettlementDays,Currency,Calendar,FixedLegTenor,FixedLegBDC,FixedLegDayCounter,Index6M,DiscountingCurve,Permanent,Trigger,ObjectOverwrite)</f>
        <v>obj_00757#0000</v>
      </c>
      <c r="AB293" s="50" t="str">
        <f>_xll.qlVanillaSwapFromSwapIndex(,AA293,R293)</f>
        <v>obj_008d4#0000</v>
      </c>
      <c r="AH293" s="50" t="str">
        <v/>
      </c>
    </row>
    <row r="294" spans="13:34" x14ac:dyDescent="0.2">
      <c r="M294" s="162" t="s">
        <v>155</v>
      </c>
      <c r="N294" s="162" t="s">
        <v>113</v>
      </c>
      <c r="O294" s="162" t="s">
        <v>33</v>
      </c>
      <c r="P294" s="162" t="str">
        <f t="shared" si="24"/>
        <v>EUR13F1Y_Quote</v>
      </c>
      <c r="Q294" s="174"/>
      <c r="R294" s="163">
        <f>_xll.qlInterestRateIndexFixingDate(AA294,S294)</f>
        <v>47373</v>
      </c>
      <c r="S294" s="163">
        <f>_xll.qlCalendarAdvance(Calendar,SettlementDate,N294,"mf",TRUE,Trigger)</f>
        <v>47375</v>
      </c>
      <c r="T294" s="163">
        <f>_xll.qlInterestRateIndexMaturity(AA294,S294)</f>
        <v>47742</v>
      </c>
      <c r="U294" s="164">
        <f>_xll.qlIndexFixing(AA294,R294,TRUE,_xll.ohTrigger(Trigger,Trigger6M,InterestRatesTrigger))</f>
        <v>1.4457968083088399E-2</v>
      </c>
      <c r="V294" s="164">
        <f>_xll.qlQuoteValue(P294,_xll.ohTrigger(Trigger,Trigger6M,InterestRatesTrigger))</f>
        <v>1.444E-2</v>
      </c>
      <c r="W294" s="162" t="b">
        <f t="shared" si="25"/>
        <v>1</v>
      </c>
      <c r="X294" s="165">
        <f t="shared" si="26"/>
        <v>0.17968083088399159</v>
      </c>
      <c r="Y294" s="123" t="b">
        <f>ABS(X294/10000)&lt;=ABS('General Settings'!$D$32)</f>
        <v>1</v>
      </c>
      <c r="AA294" s="50" t="str">
        <f>_xll.qlSwapIndex(,,O294,SettlementDays,Currency,Calendar,FixedLegTenor,FixedLegBDC,FixedLegDayCounter,Index6M,DiscountingCurve,Permanent,Trigger,ObjectOverwrite)</f>
        <v>obj_005f6#0000</v>
      </c>
      <c r="AB294" s="50" t="str">
        <f>_xll.qlVanillaSwapFromSwapIndex(,AA294,R294)</f>
        <v>obj_0091f#0000</v>
      </c>
      <c r="AH294" s="50" t="str">
        <v/>
      </c>
    </row>
    <row r="295" spans="13:34" x14ac:dyDescent="0.2">
      <c r="M295" s="94" t="s">
        <v>155</v>
      </c>
      <c r="N295" s="94" t="s">
        <v>113</v>
      </c>
      <c r="O295" s="94" t="s">
        <v>78</v>
      </c>
      <c r="P295" s="94" t="str">
        <f t="shared" si="24"/>
        <v>EUR13F2Y_Quote</v>
      </c>
      <c r="Q295" s="170"/>
      <c r="R295" s="106">
        <f>_xll.qlInterestRateIndexFixingDate(AA295,S295)</f>
        <v>47373</v>
      </c>
      <c r="S295" s="106">
        <f>_xll.qlCalendarAdvance(Calendar,SettlementDate,N295,"mf",TRUE,Trigger)</f>
        <v>47375</v>
      </c>
      <c r="T295" s="106">
        <f>_xll.qlInterestRateIndexMaturity(AA295,S295)</f>
        <v>48106</v>
      </c>
      <c r="U295" s="97">
        <f>_xll.qlIndexFixing(AA295,R295,TRUE,_xll.ohTrigger(Trigger,Trigger6M,InterestRatesTrigger))</f>
        <v>1.4388578564388143E-2</v>
      </c>
      <c r="V295" s="97">
        <f>_xll.qlQuoteValue(P295,_xll.ohTrigger(Trigger,Trigger6M,InterestRatesTrigger))</f>
        <v>1.4459999999999999E-2</v>
      </c>
      <c r="W295" s="94" t="b">
        <f t="shared" si="25"/>
        <v>1</v>
      </c>
      <c r="X295" s="124">
        <f t="shared" si="26"/>
        <v>-0.71421435611855943</v>
      </c>
      <c r="Y295" s="50" t="b">
        <f>ABS(X295/10000)&lt;=ABS('General Settings'!$D$32)</f>
        <v>1</v>
      </c>
      <c r="AA295" s="50" t="str">
        <f>_xll.qlSwapIndex(,,O295,SettlementDays,Currency,Calendar,FixedLegTenor,FixedLegBDC,FixedLegDayCounter,Index6M,DiscountingCurve,Permanent,Trigger,ObjectOverwrite)</f>
        <v>obj_006b5#0000</v>
      </c>
      <c r="AB295" s="50" t="str">
        <f>_xll.qlVanillaSwapFromSwapIndex(,AA295,R295)</f>
        <v>obj_0088d#0000</v>
      </c>
      <c r="AH295" s="50" t="str">
        <v/>
      </c>
    </row>
    <row r="296" spans="13:34" x14ac:dyDescent="0.2">
      <c r="M296" s="94" t="s">
        <v>155</v>
      </c>
      <c r="N296" s="94" t="s">
        <v>113</v>
      </c>
      <c r="O296" s="94" t="s">
        <v>79</v>
      </c>
      <c r="P296" s="94" t="str">
        <f t="shared" si="24"/>
        <v>EUR13F3Y_Quote</v>
      </c>
      <c r="Q296" s="170"/>
      <c r="R296" s="106">
        <f>_xll.qlInterestRateIndexFixingDate(AA296,S296)</f>
        <v>47373</v>
      </c>
      <c r="S296" s="106">
        <f>_xll.qlCalendarAdvance(Calendar,SettlementDate,N296,"mf",TRUE,Trigger)</f>
        <v>47375</v>
      </c>
      <c r="T296" s="106">
        <f>_xll.qlInterestRateIndexMaturity(AA296,S296)</f>
        <v>48471</v>
      </c>
      <c r="U296" s="97">
        <f>_xll.qlIndexFixing(AA296,R296,TRUE,_xll.ohTrigger(Trigger,Trigger6M,InterestRatesTrigger))</f>
        <v>1.4273353149181815E-2</v>
      </c>
      <c r="V296" s="97">
        <f>_xll.qlQuoteValue(P296,_xll.ohTrigger(Trigger,Trigger6M,InterestRatesTrigger))</f>
        <v>1.431E-2</v>
      </c>
      <c r="W296" s="94" t="b">
        <f t="shared" si="25"/>
        <v>1</v>
      </c>
      <c r="X296" s="124">
        <f t="shared" si="26"/>
        <v>-0.36646850818184556</v>
      </c>
      <c r="Y296" s="50" t="b">
        <f>ABS(X296/10000)&lt;=ABS('General Settings'!$D$32)</f>
        <v>1</v>
      </c>
      <c r="AA296" s="50" t="str">
        <f>_xll.qlSwapIndex(,,O296,SettlementDays,Currency,Calendar,FixedLegTenor,FixedLegBDC,FixedLegDayCounter,Index6M,DiscountingCurve,Permanent,Trigger,ObjectOverwrite)</f>
        <v>obj_006e3#0000</v>
      </c>
      <c r="AB296" s="50" t="str">
        <f>_xll.qlVanillaSwapFromSwapIndex(,AA296,R296)</f>
        <v>obj_0085b#0000</v>
      </c>
      <c r="AH296" s="50" t="str">
        <v/>
      </c>
    </row>
    <row r="297" spans="13:34" x14ac:dyDescent="0.2">
      <c r="M297" s="94" t="s">
        <v>155</v>
      </c>
      <c r="N297" s="94" t="s">
        <v>113</v>
      </c>
      <c r="O297" s="94" t="s">
        <v>80</v>
      </c>
      <c r="P297" s="94" t="str">
        <f t="shared" si="24"/>
        <v>EUR13F4Y_Quote</v>
      </c>
      <c r="Q297" s="170"/>
      <c r="R297" s="106">
        <f>_xll.qlInterestRateIndexFixingDate(AA297,S297)</f>
        <v>47373</v>
      </c>
      <c r="S297" s="106">
        <f>_xll.qlCalendarAdvance(Calendar,SettlementDate,N297,"mf",TRUE,Trigger)</f>
        <v>47375</v>
      </c>
      <c r="T297" s="106">
        <f>_xll.qlInterestRateIndexMaturity(AA297,S297)</f>
        <v>48836</v>
      </c>
      <c r="U297" s="97">
        <f>_xll.qlIndexFixing(AA297,R297,TRUE,_xll.ohTrigger(Trigger,Trigger6M,InterestRatesTrigger))</f>
        <v>1.4100778293707742E-2</v>
      </c>
      <c r="V297" s="97">
        <f>_xll.qlQuoteValue(P297,_xll.ohTrigger(Trigger,Trigger6M,InterestRatesTrigger))</f>
        <v>1.413E-2</v>
      </c>
      <c r="W297" s="94" t="b">
        <f t="shared" si="25"/>
        <v>1</v>
      </c>
      <c r="X297" s="124">
        <f t="shared" si="26"/>
        <v>-0.29221706292258465</v>
      </c>
      <c r="Y297" s="50" t="b">
        <f>ABS(X297/10000)&lt;=ABS('General Settings'!$D$32)</f>
        <v>1</v>
      </c>
      <c r="AA297" s="50" t="str">
        <f>_xll.qlSwapIndex(,,O297,SettlementDays,Currency,Calendar,FixedLegTenor,FixedLegBDC,FixedLegDayCounter,Index6M,DiscountingCurve,Permanent,Trigger,ObjectOverwrite)</f>
        <v>obj_005ec#0000</v>
      </c>
      <c r="AB297" s="50" t="str">
        <f>_xll.qlVanillaSwapFromSwapIndex(,AA297,R297)</f>
        <v>obj_00808#0000</v>
      </c>
      <c r="AH297" s="50" t="str">
        <v/>
      </c>
    </row>
    <row r="298" spans="13:34" x14ac:dyDescent="0.2">
      <c r="M298" s="94" t="s">
        <v>155</v>
      </c>
      <c r="N298" s="94" t="s">
        <v>113</v>
      </c>
      <c r="O298" s="94" t="s">
        <v>81</v>
      </c>
      <c r="P298" s="94" t="str">
        <f t="shared" si="24"/>
        <v>EUR13F5Y_Quote</v>
      </c>
      <c r="Q298" s="170"/>
      <c r="R298" s="106">
        <f>_xll.qlInterestRateIndexFixingDate(AA298,S298)</f>
        <v>47373</v>
      </c>
      <c r="S298" s="106">
        <f>_xll.qlCalendarAdvance(Calendar,SettlementDate,N298,"mf",TRUE,Trigger)</f>
        <v>47375</v>
      </c>
      <c r="T298" s="106">
        <f>_xll.qlInterestRateIndexMaturity(AA298,S298)</f>
        <v>49201</v>
      </c>
      <c r="U298" s="97">
        <f>_xll.qlIndexFixing(AA298,R298,TRUE,_xll.ohTrigger(Trigger,Trigger6M,InterestRatesTrigger))</f>
        <v>1.3900026204263213E-2</v>
      </c>
      <c r="V298" s="97">
        <f>_xll.qlQuoteValue(P298,_xll.ohTrigger(Trigger,Trigger6M,InterestRatesTrigger))</f>
        <v>1.3940000000000001E-2</v>
      </c>
      <c r="W298" s="94" t="b">
        <f t="shared" si="25"/>
        <v>1</v>
      </c>
      <c r="X298" s="124">
        <f t="shared" si="26"/>
        <v>-0.39973795736787665</v>
      </c>
      <c r="Y298" s="50" t="b">
        <f>ABS(X298/10000)&lt;=ABS('General Settings'!$D$32)</f>
        <v>1</v>
      </c>
      <c r="AA298" s="50" t="str">
        <f>_xll.qlSwapIndex(,,O298,SettlementDays,Currency,Calendar,FixedLegTenor,FixedLegBDC,FixedLegDayCounter,Index6M,DiscountingCurve,Permanent,Trigger,ObjectOverwrite)</f>
        <v>obj_00717#0000</v>
      </c>
      <c r="AB298" s="50" t="str">
        <f>_xll.qlVanillaSwapFromSwapIndex(,AA298,R298)</f>
        <v>obj_008d0#0000</v>
      </c>
      <c r="AH298" s="50" t="str">
        <v/>
      </c>
    </row>
    <row r="299" spans="13:34" x14ac:dyDescent="0.2">
      <c r="M299" s="94" t="s">
        <v>155</v>
      </c>
      <c r="N299" s="94" t="s">
        <v>113</v>
      </c>
      <c r="O299" s="94" t="s">
        <v>82</v>
      </c>
      <c r="P299" s="94" t="str">
        <f t="shared" si="24"/>
        <v>EUR13F6Y_Quote</v>
      </c>
      <c r="Q299" s="170"/>
      <c r="R299" s="106">
        <f>_xll.qlInterestRateIndexFixingDate(AA299,S299)</f>
        <v>47373</v>
      </c>
      <c r="S299" s="106">
        <f>_xll.qlCalendarAdvance(Calendar,SettlementDate,N299,"mf",TRUE,Trigger)</f>
        <v>47375</v>
      </c>
      <c r="T299" s="106">
        <f>_xll.qlInterestRateIndexMaturity(AA299,S299)</f>
        <v>49566</v>
      </c>
      <c r="U299" s="97">
        <f>_xll.qlIndexFixing(AA299,R299,TRUE,_xll.ohTrigger(Trigger,Trigger6M,InterestRatesTrigger))</f>
        <v>1.3679992290494668E-2</v>
      </c>
      <c r="V299" s="97">
        <f>_xll.qlQuoteValue(P299,_xll.ohTrigger(Trigger,Trigger6M,InterestRatesTrigger))</f>
        <v>1.37E-2</v>
      </c>
      <c r="W299" s="94" t="b">
        <f t="shared" si="25"/>
        <v>1</v>
      </c>
      <c r="X299" s="124">
        <f t="shared" si="26"/>
        <v>-0.20007709505331928</v>
      </c>
      <c r="Y299" s="50" t="b">
        <f>ABS(X299/10000)&lt;=ABS('General Settings'!$D$32)</f>
        <v>1</v>
      </c>
      <c r="AA299" s="50" t="str">
        <f>_xll.qlSwapIndex(,,O299,SettlementDays,Currency,Calendar,FixedLegTenor,FixedLegBDC,FixedLegDayCounter,Index6M,DiscountingCurve,Permanent,Trigger,ObjectOverwrite)</f>
        <v>obj_00655#0000</v>
      </c>
      <c r="AB299" s="50" t="str">
        <f>_xll.qlVanillaSwapFromSwapIndex(,AA299,R299)</f>
        <v>obj_008b1#0000</v>
      </c>
      <c r="AH299" s="50" t="str">
        <v/>
      </c>
    </row>
    <row r="300" spans="13:34" x14ac:dyDescent="0.2">
      <c r="M300" s="94" t="s">
        <v>155</v>
      </c>
      <c r="N300" s="94" t="s">
        <v>113</v>
      </c>
      <c r="O300" s="94" t="s">
        <v>83</v>
      </c>
      <c r="P300" s="94" t="str">
        <f t="shared" si="24"/>
        <v>EUR13F7Y_Quote</v>
      </c>
      <c r="Q300" s="170"/>
      <c r="R300" s="106">
        <f>_xll.qlInterestRateIndexFixingDate(AA300,S300)</f>
        <v>47373</v>
      </c>
      <c r="S300" s="106">
        <f>_xll.qlCalendarAdvance(Calendar,SettlementDate,N300,"mf",TRUE,Trigger)</f>
        <v>47375</v>
      </c>
      <c r="T300" s="106">
        <f>_xll.qlInterestRateIndexMaturity(AA300,S300)</f>
        <v>49933</v>
      </c>
      <c r="U300" s="97">
        <f>_xll.qlIndexFixing(AA300,R300,TRUE,_xll.ohTrigger(Trigger,Trigger6M,InterestRatesTrigger))</f>
        <v>1.3453067701351165E-2</v>
      </c>
      <c r="V300" s="97">
        <f>_xll.qlQuoteValue(P300,_xll.ohTrigger(Trigger,Trigger6M,InterestRatesTrigger))</f>
        <v>1.3480000000000001E-2</v>
      </c>
      <c r="W300" s="94" t="b">
        <f t="shared" si="25"/>
        <v>1</v>
      </c>
      <c r="X300" s="124">
        <f t="shared" si="26"/>
        <v>-0.26932298648835173</v>
      </c>
      <c r="Y300" s="50" t="b">
        <f>ABS(X300/10000)&lt;=ABS('General Settings'!$D$32)</f>
        <v>1</v>
      </c>
      <c r="AA300" s="50" t="str">
        <f>_xll.qlSwapIndex(,,O300,SettlementDays,Currency,Calendar,FixedLegTenor,FixedLegBDC,FixedLegDayCounter,Index6M,DiscountingCurve,Permanent,Trigger,ObjectOverwrite)</f>
        <v>obj_00608#0000</v>
      </c>
      <c r="AB300" s="50" t="str">
        <f>_xll.qlVanillaSwapFromSwapIndex(,AA300,R300)</f>
        <v>obj_008ee#0000</v>
      </c>
      <c r="AH300" s="50" t="str">
        <v/>
      </c>
    </row>
    <row r="301" spans="13:34" x14ac:dyDescent="0.2">
      <c r="M301" s="94" t="s">
        <v>155</v>
      </c>
      <c r="N301" s="94" t="s">
        <v>113</v>
      </c>
      <c r="O301" s="94" t="s">
        <v>84</v>
      </c>
      <c r="P301" s="94" t="str">
        <f t="shared" si="24"/>
        <v>EUR13F8Y_Quote</v>
      </c>
      <c r="Q301" s="170"/>
      <c r="R301" s="106">
        <f>_xll.qlInterestRateIndexFixingDate(AA301,S301)</f>
        <v>47373</v>
      </c>
      <c r="S301" s="106">
        <f>_xll.qlCalendarAdvance(Calendar,SettlementDate,N301,"mf",TRUE,Trigger)</f>
        <v>47375</v>
      </c>
      <c r="T301" s="106">
        <f>_xll.qlInterestRateIndexMaturity(AA301,S301)</f>
        <v>50297</v>
      </c>
      <c r="U301" s="97">
        <f>_xll.qlIndexFixing(AA301,R301,TRUE,_xll.ohTrigger(Trigger,Trigger6M,InterestRatesTrigger))</f>
        <v>1.3217949081960664E-2</v>
      </c>
      <c r="V301" s="97">
        <f>_xll.qlQuoteValue(P301,_xll.ohTrigger(Trigger,Trigger6M,InterestRatesTrigger))</f>
        <v>1.324E-2</v>
      </c>
      <c r="W301" s="94" t="b">
        <f t="shared" si="25"/>
        <v>1</v>
      </c>
      <c r="X301" s="124">
        <f t="shared" si="26"/>
        <v>-0.22050918039336412</v>
      </c>
      <c r="Y301" s="50" t="b">
        <f>ABS(X301/10000)&lt;=ABS('General Settings'!$D$32)</f>
        <v>1</v>
      </c>
      <c r="AA301" s="50" t="str">
        <f>_xll.qlSwapIndex(,,O301,SettlementDays,Currency,Calendar,FixedLegTenor,FixedLegBDC,FixedLegDayCounter,Index6M,DiscountingCurve,Permanent,Trigger,ObjectOverwrite)</f>
        <v>obj_0074a#0000</v>
      </c>
      <c r="AB301" s="50" t="str">
        <f>_xll.qlVanillaSwapFromSwapIndex(,AA301,R301)</f>
        <v>obj_00899#0000</v>
      </c>
      <c r="AH301" s="50" t="str">
        <v/>
      </c>
    </row>
    <row r="302" spans="13:34" x14ac:dyDescent="0.2">
      <c r="M302" s="94" t="s">
        <v>155</v>
      </c>
      <c r="N302" s="94" t="s">
        <v>113</v>
      </c>
      <c r="O302" s="94" t="s">
        <v>85</v>
      </c>
      <c r="P302" s="94" t="str">
        <f t="shared" si="24"/>
        <v>EUR13F9Y_Quote</v>
      </c>
      <c r="Q302" s="170"/>
      <c r="R302" s="106">
        <f>_xll.qlInterestRateIndexFixingDate(AA302,S302)</f>
        <v>47373</v>
      </c>
      <c r="S302" s="106">
        <f>_xll.qlCalendarAdvance(Calendar,SettlementDate,N302,"mf",TRUE,Trigger)</f>
        <v>47375</v>
      </c>
      <c r="T302" s="106">
        <f>_xll.qlInterestRateIndexMaturity(AA302,S302)</f>
        <v>50662</v>
      </c>
      <c r="U302" s="97">
        <f>_xll.qlIndexFixing(AA302,R302,TRUE,_xll.ohTrigger(Trigger,Trigger6M,InterestRatesTrigger))</f>
        <v>1.2983004936701693E-2</v>
      </c>
      <c r="V302" s="97">
        <f>_xll.qlQuoteValue(P302,_xll.ohTrigger(Trigger,Trigger6M,InterestRatesTrigger))</f>
        <v>1.3009999999999999E-2</v>
      </c>
      <c r="W302" s="94" t="b">
        <f t="shared" si="25"/>
        <v>1</v>
      </c>
      <c r="X302" s="124">
        <f t="shared" si="26"/>
        <v>-0.26995063298305977</v>
      </c>
      <c r="Y302" s="50" t="b">
        <f>ABS(X302/10000)&lt;=ABS('General Settings'!$D$32)</f>
        <v>1</v>
      </c>
      <c r="AA302" s="50" t="str">
        <f>_xll.qlSwapIndex(,,O302,SettlementDays,Currency,Calendar,FixedLegTenor,FixedLegBDC,FixedLegDayCounter,Index6M,DiscountingCurve,Permanent,Trigger,ObjectOverwrite)</f>
        <v>obj_006dc#0000</v>
      </c>
      <c r="AB302" s="50" t="str">
        <f>_xll.qlVanillaSwapFromSwapIndex(,AA302,R302)</f>
        <v>obj_0086a#0000</v>
      </c>
      <c r="AH302" s="50" t="str">
        <v/>
      </c>
    </row>
    <row r="303" spans="13:34" x14ac:dyDescent="0.2">
      <c r="M303" s="94" t="s">
        <v>155</v>
      </c>
      <c r="N303" s="94" t="s">
        <v>113</v>
      </c>
      <c r="O303" s="94" t="s">
        <v>86</v>
      </c>
      <c r="P303" s="94" t="str">
        <f t="shared" si="24"/>
        <v>EUR13F10Y_Quote</v>
      </c>
      <c r="Q303" s="170"/>
      <c r="R303" s="106">
        <f>_xll.qlInterestRateIndexFixingDate(AA303,S303)</f>
        <v>47373</v>
      </c>
      <c r="S303" s="106">
        <f>_xll.qlCalendarAdvance(Calendar,SettlementDate,N303,"mf",TRUE,Trigger)</f>
        <v>47375</v>
      </c>
      <c r="T303" s="106">
        <f>_xll.qlInterestRateIndexMaturity(AA303,S303)</f>
        <v>51027</v>
      </c>
      <c r="U303" s="97">
        <f>_xll.qlIndexFixing(AA303,R303,TRUE,_xll.ohTrigger(Trigger,Trigger6M,InterestRatesTrigger))</f>
        <v>1.275298473832605E-2</v>
      </c>
      <c r="V303" s="97">
        <f>_xll.qlQuoteValue(P303,_xll.ohTrigger(Trigger,Trigger6M,InterestRatesTrigger))</f>
        <v>1.278E-2</v>
      </c>
      <c r="W303" s="94" t="b">
        <f t="shared" si="25"/>
        <v>1</v>
      </c>
      <c r="X303" s="124">
        <f t="shared" si="26"/>
        <v>-0.27015261673949897</v>
      </c>
      <c r="Y303" s="50" t="b">
        <f>ABS(X303/10000)&lt;=ABS('General Settings'!$D$32)</f>
        <v>1</v>
      </c>
      <c r="AA303" s="50" t="str">
        <f>_xll.qlSwapIndex(,,O303,SettlementDays,Currency,Calendar,FixedLegTenor,FixedLegBDC,FixedLegDayCounter,Index6M,DiscountingCurve,Permanent,Trigger,ObjectOverwrite)</f>
        <v>obj_00752#0000</v>
      </c>
      <c r="AB303" s="50" t="str">
        <f>_xll.qlVanillaSwapFromSwapIndex(,AA303,R303)</f>
        <v>obj_00881#0000</v>
      </c>
      <c r="AH303" s="50" t="str">
        <v/>
      </c>
    </row>
    <row r="304" spans="13:34" x14ac:dyDescent="0.2">
      <c r="M304" s="94" t="s">
        <v>155</v>
      </c>
      <c r="N304" s="94" t="s">
        <v>113</v>
      </c>
      <c r="O304" s="94" t="s">
        <v>112</v>
      </c>
      <c r="P304" s="94" t="str">
        <f t="shared" si="24"/>
        <v>EUR13F11Y_Quote</v>
      </c>
      <c r="Q304" s="170"/>
      <c r="R304" s="106">
        <f>_xll.qlInterestRateIndexFixingDate(AA304,S304)</f>
        <v>47373</v>
      </c>
      <c r="S304" s="106">
        <f>_xll.qlCalendarAdvance(Calendar,SettlementDate,N304,"mf",TRUE,Trigger)</f>
        <v>47375</v>
      </c>
      <c r="T304" s="106">
        <f>_xll.qlInterestRateIndexMaturity(AA304,S304)</f>
        <v>51393</v>
      </c>
      <c r="U304" s="97">
        <f>_xll.qlIndexFixing(AA304,R304,TRUE,_xll.ohTrigger(Trigger,Trigger6M,InterestRatesTrigger))</f>
        <v>1.2534987812774304E-2</v>
      </c>
      <c r="V304" s="97">
        <f>_xll.qlQuoteValue(P304,_xll.ohTrigger(Trigger,Trigger6M,InterestRatesTrigger))</f>
        <v>1.255E-2</v>
      </c>
      <c r="W304" s="94" t="b">
        <f t="shared" si="25"/>
        <v>1</v>
      </c>
      <c r="X304" s="124">
        <f t="shared" si="26"/>
        <v>-0.15012187225696763</v>
      </c>
      <c r="Y304" s="50" t="b">
        <f>ABS(X304/10000)&lt;=ABS('General Settings'!$D$32)</f>
        <v>1</v>
      </c>
      <c r="AA304" s="50" t="str">
        <f>_xll.qlSwapIndex(,,O304,SettlementDays,Currency,Calendar,FixedLegTenor,FixedLegBDC,FixedLegDayCounter,Index6M,DiscountingCurve,Permanent,Trigger,ObjectOverwrite)</f>
        <v>obj_00721#0000</v>
      </c>
      <c r="AB304" s="50" t="str">
        <f>_xll.qlVanillaSwapFromSwapIndex(,AA304,R304)</f>
        <v>obj_0080b#0000</v>
      </c>
      <c r="AH304" s="50" t="str">
        <v/>
      </c>
    </row>
    <row r="305" spans="13:34" x14ac:dyDescent="0.2">
      <c r="M305" s="94" t="s">
        <v>155</v>
      </c>
      <c r="N305" s="94" t="s">
        <v>113</v>
      </c>
      <c r="O305" s="94" t="s">
        <v>87</v>
      </c>
      <c r="P305" s="94" t="str">
        <f t="shared" si="24"/>
        <v>EUR13F12Y_Quote</v>
      </c>
      <c r="Q305" s="170"/>
      <c r="R305" s="106">
        <f>_xll.qlInterestRateIndexFixingDate(AA305,S305)</f>
        <v>47373</v>
      </c>
      <c r="S305" s="106">
        <f>_xll.qlCalendarAdvance(Calendar,SettlementDate,N305,"mf",TRUE,Trigger)</f>
        <v>47375</v>
      </c>
      <c r="T305" s="106">
        <f>_xll.qlInterestRateIndexMaturity(AA305,S305)</f>
        <v>51760</v>
      </c>
      <c r="U305" s="97">
        <f>_xll.qlIndexFixing(AA305,R305,TRUE,_xll.ohTrigger(Trigger,Trigger6M,InterestRatesTrigger))</f>
        <v>1.2327966143880159E-2</v>
      </c>
      <c r="V305" s="97">
        <f>_xll.qlQuoteValue(P305,_xll.ohTrigger(Trigger,Trigger6M,InterestRatesTrigger))</f>
        <v>1.234E-2</v>
      </c>
      <c r="W305" s="94" t="b">
        <f t="shared" si="25"/>
        <v>1</v>
      </c>
      <c r="X305" s="124">
        <f t="shared" si="26"/>
        <v>-0.12033856119841521</v>
      </c>
      <c r="Y305" s="50" t="b">
        <f>ABS(X305/10000)&lt;=ABS('General Settings'!$D$32)</f>
        <v>1</v>
      </c>
      <c r="AA305" s="50" t="str">
        <f>_xll.qlSwapIndex(,,O305,SettlementDays,Currency,Calendar,FixedLegTenor,FixedLegBDC,FixedLegDayCounter,Index6M,DiscountingCurve,Permanent,Trigger,ObjectOverwrite)</f>
        <v>obj_0075b#0000</v>
      </c>
      <c r="AB305" s="50" t="str">
        <f>_xll.qlVanillaSwapFromSwapIndex(,AA305,R305)</f>
        <v>obj_00871#0000</v>
      </c>
      <c r="AH305" s="50" t="str">
        <v/>
      </c>
    </row>
    <row r="306" spans="13:34" x14ac:dyDescent="0.2">
      <c r="M306" s="94" t="s">
        <v>155</v>
      </c>
      <c r="N306" s="94" t="s">
        <v>113</v>
      </c>
      <c r="O306" s="94" t="s">
        <v>113</v>
      </c>
      <c r="P306" s="94" t="str">
        <f t="shared" si="24"/>
        <v>EUR13F13Y_Quote</v>
      </c>
      <c r="Q306" s="170"/>
      <c r="R306" s="106">
        <f>_xll.qlInterestRateIndexFixingDate(AA306,S306)</f>
        <v>47373</v>
      </c>
      <c r="S306" s="106">
        <f>_xll.qlCalendarAdvance(Calendar,SettlementDate,N306,"mf",TRUE,Trigger)</f>
        <v>47375</v>
      </c>
      <c r="T306" s="106">
        <f>_xll.qlInterestRateIndexMaturity(AA306,S306)</f>
        <v>52124</v>
      </c>
      <c r="U306" s="97">
        <f>_xll.qlIndexFixing(AA306,R306,TRUE,_xll.ohTrigger(Trigger,Trigger6M,InterestRatesTrigger))</f>
        <v>1.2140477151453302E-2</v>
      </c>
      <c r="V306" s="97">
        <f>_xll.qlQuoteValue(P306,_xll.ohTrigger(Trigger,Trigger6M,InterestRatesTrigger))</f>
        <v>1.2159999999999999E-2</v>
      </c>
      <c r="W306" s="94" t="b">
        <f t="shared" si="25"/>
        <v>1</v>
      </c>
      <c r="X306" s="124">
        <f t="shared" si="26"/>
        <v>-0.19522848546697433</v>
      </c>
      <c r="Y306" s="50" t="b">
        <f>ABS(X306/10000)&lt;=ABS('General Settings'!$D$32)</f>
        <v>1</v>
      </c>
      <c r="AA306" s="50" t="str">
        <f>_xll.qlSwapIndex(,,O306,SettlementDays,Currency,Calendar,FixedLegTenor,FixedLegBDC,FixedLegDayCounter,Index6M,DiscountingCurve,Permanent,Trigger,ObjectOverwrite)</f>
        <v>obj_00657#0000</v>
      </c>
      <c r="AB306" s="50" t="str">
        <f>_xll.qlVanillaSwapFromSwapIndex(,AA306,R306)</f>
        <v>obj_008ea#0000</v>
      </c>
      <c r="AH306" s="50" t="str">
        <v/>
      </c>
    </row>
    <row r="307" spans="13:34" x14ac:dyDescent="0.2">
      <c r="M307" s="94" t="s">
        <v>155</v>
      </c>
      <c r="N307" s="94" t="s">
        <v>113</v>
      </c>
      <c r="O307" s="94" t="s">
        <v>114</v>
      </c>
      <c r="P307" s="94" t="str">
        <f t="shared" si="24"/>
        <v>EUR13F14Y_Quote</v>
      </c>
      <c r="Q307" s="170"/>
      <c r="R307" s="106">
        <f>_xll.qlInterestRateIndexFixingDate(AA307,S307)</f>
        <v>47373</v>
      </c>
      <c r="S307" s="106">
        <f>_xll.qlCalendarAdvance(Calendar,SettlementDate,N307,"mf",TRUE,Trigger)</f>
        <v>47375</v>
      </c>
      <c r="T307" s="106">
        <f>_xll.qlInterestRateIndexMaturity(AA307,S307)</f>
        <v>52488</v>
      </c>
      <c r="U307" s="97">
        <f>_xll.qlIndexFixing(AA307,R307,TRUE,_xll.ohTrigger(Trigger,Trigger6M,InterestRatesTrigger))</f>
        <v>1.196760394157974E-2</v>
      </c>
      <c r="V307" s="97">
        <f>_xll.qlQuoteValue(P307,_xll.ohTrigger(Trigger,Trigger6M,InterestRatesTrigger))</f>
        <v>1.1979999999999999E-2</v>
      </c>
      <c r="W307" s="94" t="b">
        <f t="shared" si="25"/>
        <v>1</v>
      </c>
      <c r="X307" s="124">
        <f t="shared" si="26"/>
        <v>-0.12396058420259537</v>
      </c>
      <c r="Y307" s="50" t="b">
        <f>ABS(X307/10000)&lt;=ABS('General Settings'!$D$32)</f>
        <v>1</v>
      </c>
      <c r="AA307" s="50" t="str">
        <f>_xll.qlSwapIndex(,,O307,SettlementDays,Currency,Calendar,FixedLegTenor,FixedLegBDC,FixedLegDayCounter,Index6M,DiscountingCurve,Permanent,Trigger,ObjectOverwrite)</f>
        <v>obj_006c3#0000</v>
      </c>
      <c r="AB307" s="50" t="str">
        <f>_xll.qlVanillaSwapFromSwapIndex(,AA307,R307)</f>
        <v>obj_007f2#0000</v>
      </c>
      <c r="AH307" s="50" t="str">
        <v/>
      </c>
    </row>
    <row r="308" spans="13:34" x14ac:dyDescent="0.2">
      <c r="M308" s="94" t="s">
        <v>155</v>
      </c>
      <c r="N308" s="94" t="s">
        <v>113</v>
      </c>
      <c r="O308" s="94" t="s">
        <v>88</v>
      </c>
      <c r="P308" s="94" t="str">
        <f t="shared" si="24"/>
        <v>EUR13F15Y_Quote</v>
      </c>
      <c r="Q308" s="170"/>
      <c r="R308" s="106">
        <f>_xll.qlInterestRateIndexFixingDate(AA308,S308)</f>
        <v>47373</v>
      </c>
      <c r="S308" s="106">
        <f>_xll.qlCalendarAdvance(Calendar,SettlementDate,N308,"mf",TRUE,Trigger)</f>
        <v>47375</v>
      </c>
      <c r="T308" s="106">
        <f>_xll.qlInterestRateIndexMaturity(AA308,S308)</f>
        <v>52854</v>
      </c>
      <c r="U308" s="97">
        <f>_xll.qlIndexFixing(AA308,R308,TRUE,_xll.ohTrigger(Trigger,Trigger6M,InterestRatesTrigger))</f>
        <v>1.1806633196707467E-2</v>
      </c>
      <c r="V308" s="97">
        <f>_xll.qlQuoteValue(P308,_xll.ohTrigger(Trigger,Trigger6M,InterestRatesTrigger))</f>
        <v>1.1810000000000001E-2</v>
      </c>
      <c r="W308" s="94" t="b">
        <f t="shared" si="25"/>
        <v>1</v>
      </c>
      <c r="X308" s="124">
        <f t="shared" si="26"/>
        <v>-3.3668032925343594E-2</v>
      </c>
      <c r="Y308" s="50" t="b">
        <f>ABS(X308/10000)&lt;=ABS('General Settings'!$D$32)</f>
        <v>1</v>
      </c>
      <c r="AA308" s="50" t="str">
        <f>_xll.qlSwapIndex(,,O308,SettlementDays,Currency,Calendar,FixedLegTenor,FixedLegBDC,FixedLegDayCounter,Index6M,DiscountingCurve,Permanent,Trigger,ObjectOverwrite)</f>
        <v>obj_006ed#0000</v>
      </c>
      <c r="AB308" s="50" t="str">
        <f>_xll.qlVanillaSwapFromSwapIndex(,AA308,R308)</f>
        <v>obj_008e3#0000</v>
      </c>
      <c r="AH308" s="50" t="str">
        <v/>
      </c>
    </row>
    <row r="309" spans="13:34" x14ac:dyDescent="0.2">
      <c r="M309" s="94" t="s">
        <v>155</v>
      </c>
      <c r="N309" s="94" t="s">
        <v>113</v>
      </c>
      <c r="O309" s="94" t="s">
        <v>89</v>
      </c>
      <c r="P309" s="94" t="str">
        <f t="shared" si="24"/>
        <v>EUR13F20Y_Quote</v>
      </c>
      <c r="Q309" s="170"/>
      <c r="R309" s="106">
        <f>_xll.qlInterestRateIndexFixingDate(AA309,S309)</f>
        <v>47373</v>
      </c>
      <c r="S309" s="106">
        <f>_xll.qlCalendarAdvance(Calendar,SettlementDate,N309,"mf",TRUE,Trigger)</f>
        <v>47375</v>
      </c>
      <c r="T309" s="106">
        <f>_xll.qlInterestRateIndexMaturity(AA309,S309)</f>
        <v>54680</v>
      </c>
      <c r="U309" s="97">
        <f>_xll.qlIndexFixing(AA309,R309,TRUE,_xll.ohTrigger(Trigger,Trigger6M,InterestRatesTrigger))</f>
        <v>1.1083852590066444E-2</v>
      </c>
      <c r="V309" s="97">
        <f>_xll.qlQuoteValue(P309,_xll.ohTrigger(Trigger,Trigger6M,InterestRatesTrigger))</f>
        <v>1.1089999999999999E-2</v>
      </c>
      <c r="W309" s="94" t="b">
        <f t="shared" si="25"/>
        <v>1</v>
      </c>
      <c r="X309" s="124">
        <f t="shared" si="26"/>
        <v>-6.1474099335556004E-2</v>
      </c>
      <c r="Y309" s="50" t="b">
        <f>ABS(X309/10000)&lt;=ABS('General Settings'!$D$32)</f>
        <v>1</v>
      </c>
      <c r="AA309" s="50" t="str">
        <f>_xll.qlSwapIndex(,,O309,SettlementDays,Currency,Calendar,FixedLegTenor,FixedLegBDC,FixedLegDayCounter,Index6M,DiscountingCurve,Permanent,Trigger,ObjectOverwrite)</f>
        <v>obj_00798#0000</v>
      </c>
      <c r="AB309" s="50" t="str">
        <f>_xll.qlVanillaSwapFromSwapIndex(,AA309,R309)</f>
        <v>obj_008b2#0000</v>
      </c>
      <c r="AH309" s="50" t="str">
        <v/>
      </c>
    </row>
    <row r="310" spans="13:34" x14ac:dyDescent="0.2">
      <c r="M310" s="94" t="s">
        <v>155</v>
      </c>
      <c r="N310" s="94" t="s">
        <v>113</v>
      </c>
      <c r="O310" s="94" t="s">
        <v>90</v>
      </c>
      <c r="P310" s="94" t="str">
        <f t="shared" si="24"/>
        <v>EUR13F25Y_Quote</v>
      </c>
      <c r="Q310" s="170"/>
      <c r="R310" s="106">
        <f>_xll.qlInterestRateIndexFixingDate(AA310,S310)</f>
        <v>47373</v>
      </c>
      <c r="S310" s="106">
        <f>_xll.qlCalendarAdvance(Calendar,SettlementDate,N310,"mf",TRUE,Trigger)</f>
        <v>47375</v>
      </c>
      <c r="T310" s="106">
        <f>_xll.qlInterestRateIndexMaturity(AA310,S310)</f>
        <v>56506</v>
      </c>
      <c r="U310" s="97">
        <f>_xll.qlIndexFixing(AA310,R310,TRUE,_xll.ohTrigger(Trigger,Trigger6M,InterestRatesTrigger))</f>
        <v>1.0483657679664677E-2</v>
      </c>
      <c r="V310" s="97">
        <f>_xll.qlQuoteValue(P310,_xll.ohTrigger(Trigger,Trigger6M,InterestRatesTrigger))</f>
        <v>1.0489999999999999E-2</v>
      </c>
      <c r="W310" s="94" t="b">
        <f t="shared" si="25"/>
        <v>1</v>
      </c>
      <c r="X310" s="124">
        <f t="shared" si="26"/>
        <v>-6.3423203353219632E-2</v>
      </c>
      <c r="Y310" s="50" t="b">
        <f>ABS(X310/10000)&lt;=ABS('General Settings'!$D$32)</f>
        <v>1</v>
      </c>
      <c r="AA310" s="50" t="str">
        <f>_xll.qlSwapIndex(,,O310,SettlementDays,Currency,Calendar,FixedLegTenor,FixedLegBDC,FixedLegDayCounter,Index6M,DiscountingCurve,Permanent,Trigger,ObjectOverwrite)</f>
        <v>obj_006ab#0000</v>
      </c>
      <c r="AB310" s="50" t="str">
        <f>_xll.qlVanillaSwapFromSwapIndex(,AA310,R310)</f>
        <v>obj_00900#0000</v>
      </c>
      <c r="AH310" s="50" t="str">
        <v/>
      </c>
    </row>
    <row r="311" spans="13:34" x14ac:dyDescent="0.2">
      <c r="M311" s="158" t="s">
        <v>155</v>
      </c>
      <c r="N311" s="158" t="s">
        <v>113</v>
      </c>
      <c r="O311" s="158" t="s">
        <v>92</v>
      </c>
      <c r="P311" s="158" t="str">
        <f t="shared" si="24"/>
        <v>EUR13F30Y_Quote</v>
      </c>
      <c r="Q311" s="173"/>
      <c r="R311" s="159">
        <f>_xll.qlInterestRateIndexFixingDate(AA311,S311)</f>
        <v>47373</v>
      </c>
      <c r="S311" s="159">
        <f>_xll.qlCalendarAdvance(Calendar,SettlementDate,N311,"mf",TRUE,Trigger)</f>
        <v>47375</v>
      </c>
      <c r="T311" s="159">
        <f>_xll.qlInterestRateIndexMaturity(AA311,S311)</f>
        <v>58333</v>
      </c>
      <c r="U311" s="160">
        <f>_xll.qlIndexFixing(AA311,R311,TRUE,_xll.ohTrigger(Trigger,Trigger6M,InterestRatesTrigger))</f>
        <v>9.9610899213335782E-3</v>
      </c>
      <c r="V311" s="160">
        <f>_xll.qlQuoteValue(P311,_xll.ohTrigger(Trigger,Trigger6M,InterestRatesTrigger))</f>
        <v>9.9699999999999997E-3</v>
      </c>
      <c r="W311" s="158" t="b">
        <f t="shared" si="25"/>
        <v>1</v>
      </c>
      <c r="X311" s="161">
        <f t="shared" si="26"/>
        <v>-8.9100786664214615E-2</v>
      </c>
      <c r="Y311" s="131" t="b">
        <f>ABS(X311/10000)&lt;=ABS('General Settings'!$D$32)</f>
        <v>1</v>
      </c>
      <c r="AA311" s="50" t="str">
        <f>_xll.qlSwapIndex(,,O311,SettlementDays,Currency,Calendar,FixedLegTenor,FixedLegBDC,FixedLegDayCounter,Index6M,DiscountingCurve,Permanent,Trigger,ObjectOverwrite)</f>
        <v>obj_007aa#0000</v>
      </c>
      <c r="AB311" s="50" t="str">
        <f>_xll.qlVanillaSwapFromSwapIndex(,AA311,R311)</f>
        <v>obj_007ef#0000</v>
      </c>
      <c r="AH311" s="50" t="str">
        <v/>
      </c>
    </row>
    <row r="312" spans="13:34" x14ac:dyDescent="0.2">
      <c r="M312" s="94" t="s">
        <v>155</v>
      </c>
      <c r="N312" s="94" t="s">
        <v>114</v>
      </c>
      <c r="O312" s="94" t="s">
        <v>33</v>
      </c>
      <c r="P312" s="94" t="str">
        <f t="shared" si="24"/>
        <v>EUR14F1Y_Quote</v>
      </c>
      <c r="Q312" s="170"/>
      <c r="R312" s="106">
        <f>_xll.qlInterestRateIndexFixingDate(AA312,S312)</f>
        <v>47738</v>
      </c>
      <c r="S312" s="106">
        <f>_xll.qlCalendarAdvance(Calendar,SettlementDate,N312,"mf",TRUE,Trigger)</f>
        <v>47742</v>
      </c>
      <c r="T312" s="106">
        <f>_xll.qlInterestRateIndexMaturity(AA312,S312)</f>
        <v>48107</v>
      </c>
      <c r="U312" s="97">
        <f>_xll.qlIndexFixing(AA312,R312,TRUE,_xll.ohTrigger(Trigger,Trigger6M,InterestRatesTrigger))</f>
        <v>1.4317025906607233E-2</v>
      </c>
      <c r="V312" s="97">
        <f>_xll.qlQuoteValue(P312,_xll.ohTrigger(Trigger,Trigger6M,InterestRatesTrigger))</f>
        <v>1.448E-2</v>
      </c>
      <c r="W312" s="94" t="b">
        <f t="shared" si="25"/>
        <v>1</v>
      </c>
      <c r="X312" s="124">
        <f t="shared" si="26"/>
        <v>-1.6297409339276723</v>
      </c>
      <c r="Y312" s="123" t="b">
        <f>ABS(X312/10000)&lt;=ABS('General Settings'!$D$32)</f>
        <v>1</v>
      </c>
      <c r="AA312" s="50" t="str">
        <f>_xll.qlSwapIndex(,,O312,SettlementDays,Currency,Calendar,FixedLegTenor,FixedLegBDC,FixedLegDayCounter,Index6M,DiscountingCurve,Permanent,Trigger,ObjectOverwrite)</f>
        <v>obj_006b8#0000</v>
      </c>
      <c r="AB312" s="50" t="str">
        <f>_xll.qlVanillaSwapFromSwapIndex(,AA312,R312)</f>
        <v>obj_008f2#0000</v>
      </c>
      <c r="AH312" s="50" t="str">
        <v/>
      </c>
    </row>
    <row r="313" spans="13:34" x14ac:dyDescent="0.2">
      <c r="M313" s="94" t="s">
        <v>155</v>
      </c>
      <c r="N313" s="94" t="s">
        <v>114</v>
      </c>
      <c r="O313" s="94" t="s">
        <v>78</v>
      </c>
      <c r="P313" s="94" t="str">
        <f t="shared" si="24"/>
        <v>EUR14F2Y_Quote</v>
      </c>
      <c r="Q313" s="170"/>
      <c r="R313" s="106">
        <f>_xll.qlInterestRateIndexFixingDate(AA313,S313)</f>
        <v>47738</v>
      </c>
      <c r="S313" s="106">
        <f>_xll.qlCalendarAdvance(Calendar,SettlementDate,N313,"mf",TRUE,Trigger)</f>
        <v>47742</v>
      </c>
      <c r="T313" s="106">
        <f>_xll.qlInterestRateIndexMaturity(AA313,S313)</f>
        <v>48473</v>
      </c>
      <c r="U313" s="97">
        <f>_xll.qlIndexFixing(AA313,R313,TRUE,_xll.ohTrigger(Trigger,Trigger6M,InterestRatesTrigger))</f>
        <v>1.417714426773708E-2</v>
      </c>
      <c r="V313" s="97">
        <f>_xll.qlQuoteValue(P313,_xll.ohTrigger(Trigger,Trigger6M,InterestRatesTrigger))</f>
        <v>1.4239999999999999E-2</v>
      </c>
      <c r="W313" s="94" t="b">
        <f t="shared" si="25"/>
        <v>1</v>
      </c>
      <c r="X313" s="124">
        <f t="shared" si="26"/>
        <v>-0.62855732262919251</v>
      </c>
      <c r="Y313" s="50" t="b">
        <f>ABS(X313/10000)&lt;=ABS('General Settings'!$D$32)</f>
        <v>1</v>
      </c>
      <c r="AA313" s="50" t="str">
        <f>_xll.qlSwapIndex(,,O313,SettlementDays,Currency,Calendar,FixedLegTenor,FixedLegBDC,FixedLegDayCounter,Index6M,DiscountingCurve,Permanent,Trigger,ObjectOverwrite)</f>
        <v>obj_00785#0000</v>
      </c>
      <c r="AB313" s="50" t="str">
        <f>_xll.qlVanillaSwapFromSwapIndex(,AA313,R313)</f>
        <v>obj_00868#0000</v>
      </c>
      <c r="AH313" s="50" t="str">
        <v/>
      </c>
    </row>
    <row r="314" spans="13:34" x14ac:dyDescent="0.2">
      <c r="M314" s="94" t="s">
        <v>155</v>
      </c>
      <c r="N314" s="94" t="s">
        <v>114</v>
      </c>
      <c r="O314" s="94" t="s">
        <v>79</v>
      </c>
      <c r="P314" s="94" t="str">
        <f t="shared" si="24"/>
        <v>EUR14F3Y_Quote</v>
      </c>
      <c r="Q314" s="170"/>
      <c r="R314" s="106">
        <f>_xll.qlInterestRateIndexFixingDate(AA314,S314)</f>
        <v>47738</v>
      </c>
      <c r="S314" s="106">
        <f>_xll.qlCalendarAdvance(Calendar,SettlementDate,N314,"mf",TRUE,Trigger)</f>
        <v>47742</v>
      </c>
      <c r="T314" s="106">
        <f>_xll.qlInterestRateIndexMaturity(AA314,S314)</f>
        <v>48838</v>
      </c>
      <c r="U314" s="97">
        <f>_xll.qlIndexFixing(AA314,R314,TRUE,_xll.ohTrigger(Trigger,Trigger6M,InterestRatesTrigger))</f>
        <v>1.3976385882903227E-2</v>
      </c>
      <c r="V314" s="97">
        <f>_xll.qlQuoteValue(P314,_xll.ohTrigger(Trigger,Trigger6M,InterestRatesTrigger))</f>
        <v>1.4030000000000001E-2</v>
      </c>
      <c r="W314" s="94" t="b">
        <f t="shared" si="25"/>
        <v>1</v>
      </c>
      <c r="X314" s="124">
        <f t="shared" si="26"/>
        <v>-0.53614117096773684</v>
      </c>
      <c r="Y314" s="50" t="b">
        <f>ABS(X314/10000)&lt;=ABS('General Settings'!$D$32)</f>
        <v>1</v>
      </c>
      <c r="AA314" s="50" t="str">
        <f>_xll.qlSwapIndex(,,O314,SettlementDays,Currency,Calendar,FixedLegTenor,FixedLegBDC,FixedLegDayCounter,Index6M,DiscountingCurve,Permanent,Trigger,ObjectOverwrite)</f>
        <v>obj_00712#0000</v>
      </c>
      <c r="AB314" s="50" t="str">
        <f>_xll.qlVanillaSwapFromSwapIndex(,AA314,R314)</f>
        <v>obj_0086d#0000</v>
      </c>
      <c r="AH314" s="50" t="str">
        <v/>
      </c>
    </row>
    <row r="315" spans="13:34" x14ac:dyDescent="0.2">
      <c r="M315" s="94" t="s">
        <v>155</v>
      </c>
      <c r="N315" s="94" t="s">
        <v>114</v>
      </c>
      <c r="O315" s="94" t="s">
        <v>80</v>
      </c>
      <c r="P315" s="94" t="str">
        <f t="shared" si="24"/>
        <v>EUR14F4Y_Quote</v>
      </c>
      <c r="Q315" s="170"/>
      <c r="R315" s="106">
        <f>_xll.qlInterestRateIndexFixingDate(AA315,S315)</f>
        <v>47738</v>
      </c>
      <c r="S315" s="106">
        <f>_xll.qlCalendarAdvance(Calendar,SettlementDate,N315,"mf",TRUE,Trigger)</f>
        <v>47742</v>
      </c>
      <c r="T315" s="106">
        <f>_xll.qlInterestRateIndexMaturity(AA315,S315)</f>
        <v>49205</v>
      </c>
      <c r="U315" s="97">
        <f>_xll.qlIndexFixing(AA315,R315,TRUE,_xll.ohTrigger(Trigger,Trigger6M,InterestRatesTrigger))</f>
        <v>1.3752246983211345E-2</v>
      </c>
      <c r="V315" s="97">
        <f>_xll.qlQuoteValue(P315,_xll.ohTrigger(Trigger,Trigger6M,InterestRatesTrigger))</f>
        <v>1.3809999999999999E-2</v>
      </c>
      <c r="W315" s="94" t="b">
        <f t="shared" si="25"/>
        <v>1</v>
      </c>
      <c r="X315" s="124">
        <f t="shared" si="26"/>
        <v>-0.57753016788654465</v>
      </c>
      <c r="Y315" s="50" t="b">
        <f>ABS(X315/10000)&lt;=ABS('General Settings'!$D$32)</f>
        <v>1</v>
      </c>
      <c r="AA315" s="50" t="str">
        <f>_xll.qlSwapIndex(,,O315,SettlementDays,Currency,Calendar,FixedLegTenor,FixedLegBDC,FixedLegDayCounter,Index6M,DiscountingCurve,Permanent,Trigger,ObjectOverwrite)</f>
        <v>obj_00649#0000</v>
      </c>
      <c r="AB315" s="50" t="str">
        <f>_xll.qlVanillaSwapFromSwapIndex(,AA315,R315)</f>
        <v>obj_0083c#0000</v>
      </c>
      <c r="AH315" s="50" t="str">
        <v/>
      </c>
    </row>
    <row r="316" spans="13:34" x14ac:dyDescent="0.2">
      <c r="M316" s="94" t="s">
        <v>155</v>
      </c>
      <c r="N316" s="94" t="s">
        <v>114</v>
      </c>
      <c r="O316" s="94" t="s">
        <v>81</v>
      </c>
      <c r="P316" s="94" t="str">
        <f t="shared" si="24"/>
        <v>EUR14F5Y_Quote</v>
      </c>
      <c r="Q316" s="170"/>
      <c r="R316" s="106">
        <f>_xll.qlInterestRateIndexFixingDate(AA316,S316)</f>
        <v>47738</v>
      </c>
      <c r="S316" s="106">
        <f>_xll.qlCalendarAdvance(Calendar,SettlementDate,N316,"mf",TRUE,Trigger)</f>
        <v>47742</v>
      </c>
      <c r="T316" s="106">
        <f>_xll.qlInterestRateIndexMaturity(AA316,S316)</f>
        <v>49569</v>
      </c>
      <c r="U316" s="97">
        <f>_xll.qlIndexFixing(AA316,R316,TRUE,_xll.ohTrigger(Trigger,Trigger6M,InterestRatesTrigger))</f>
        <v>1.3515180374412537E-2</v>
      </c>
      <c r="V316" s="97">
        <f>_xll.qlQuoteValue(P316,_xll.ohTrigger(Trigger,Trigger6M,InterestRatesTrigger))</f>
        <v>1.355E-2</v>
      </c>
      <c r="W316" s="94" t="b">
        <f t="shared" si="25"/>
        <v>1</v>
      </c>
      <c r="X316" s="124">
        <f t="shared" si="26"/>
        <v>-0.34819625587462211</v>
      </c>
      <c r="Y316" s="50" t="b">
        <f>ABS(X316/10000)&lt;=ABS('General Settings'!$D$32)</f>
        <v>1</v>
      </c>
      <c r="AA316" s="50" t="str">
        <f>_xll.qlSwapIndex(,,O316,SettlementDays,Currency,Calendar,FixedLegTenor,FixedLegBDC,FixedLegDayCounter,Index6M,DiscountingCurve,Permanent,Trigger,ObjectOverwrite)</f>
        <v>obj_00765#0000</v>
      </c>
      <c r="AB316" s="50" t="str">
        <f>_xll.qlVanillaSwapFromSwapIndex(,AA316,R316)</f>
        <v>obj_00886#0000</v>
      </c>
      <c r="AH316" s="50" t="str">
        <v/>
      </c>
    </row>
    <row r="317" spans="13:34" x14ac:dyDescent="0.2">
      <c r="M317" s="94" t="s">
        <v>155</v>
      </c>
      <c r="N317" s="94" t="s">
        <v>114</v>
      </c>
      <c r="O317" s="94" t="s">
        <v>82</v>
      </c>
      <c r="P317" s="94" t="str">
        <f t="shared" si="24"/>
        <v>EUR14F6Y_Quote</v>
      </c>
      <c r="Q317" s="170"/>
      <c r="R317" s="106">
        <f>_xll.qlInterestRateIndexFixingDate(AA317,S317)</f>
        <v>47738</v>
      </c>
      <c r="S317" s="106">
        <f>_xll.qlCalendarAdvance(Calendar,SettlementDate,N317,"mf",TRUE,Trigger)</f>
        <v>47742</v>
      </c>
      <c r="T317" s="106">
        <f>_xll.qlInterestRateIndexMaturity(AA317,S317)</f>
        <v>49934</v>
      </c>
      <c r="U317" s="97">
        <f>_xll.qlIndexFixing(AA317,R317,TRUE,_xll.ohTrigger(Trigger,Trigger6M,InterestRatesTrigger))</f>
        <v>1.3276298679867286E-2</v>
      </c>
      <c r="V317" s="97">
        <f>_xll.qlQuoteValue(P317,_xll.ohTrigger(Trigger,Trigger6M,InterestRatesTrigger))</f>
        <v>1.3309999999999999E-2</v>
      </c>
      <c r="W317" s="94" t="b">
        <f t="shared" si="25"/>
        <v>1</v>
      </c>
      <c r="X317" s="124">
        <f t="shared" si="26"/>
        <v>-0.3370132013271257</v>
      </c>
      <c r="Y317" s="50" t="b">
        <f>ABS(X317/10000)&lt;=ABS('General Settings'!$D$32)</f>
        <v>1</v>
      </c>
      <c r="AA317" s="50" t="str">
        <f>_xll.qlSwapIndex(,,O317,SettlementDays,Currency,Calendar,FixedLegTenor,FixedLegBDC,FixedLegDayCounter,Index6M,DiscountingCurve,Permanent,Trigger,ObjectOverwrite)</f>
        <v>obj_006e6#0000</v>
      </c>
      <c r="AB317" s="50" t="str">
        <f>_xll.qlVanillaSwapFromSwapIndex(,AA317,R317)</f>
        <v>obj_007eb#0000</v>
      </c>
      <c r="AH317" s="50" t="str">
        <v/>
      </c>
    </row>
    <row r="318" spans="13:34" x14ac:dyDescent="0.2">
      <c r="M318" s="94" t="s">
        <v>155</v>
      </c>
      <c r="N318" s="94" t="s">
        <v>114</v>
      </c>
      <c r="O318" s="94" t="s">
        <v>83</v>
      </c>
      <c r="P318" s="94" t="str">
        <f t="shared" si="24"/>
        <v>EUR14F7Y_Quote</v>
      </c>
      <c r="Q318" s="170"/>
      <c r="R318" s="106">
        <f>_xll.qlInterestRateIndexFixingDate(AA318,S318)</f>
        <v>47738</v>
      </c>
      <c r="S318" s="106">
        <f>_xll.qlCalendarAdvance(Calendar,SettlementDate,N318,"mf",TRUE,Trigger)</f>
        <v>47742</v>
      </c>
      <c r="T318" s="106">
        <f>_xll.qlInterestRateIndexMaturity(AA318,S318)</f>
        <v>50299</v>
      </c>
      <c r="U318" s="97">
        <f>_xll.qlIndexFixing(AA318,R318,TRUE,_xll.ohTrigger(Trigger,Trigger6M,InterestRatesTrigger))</f>
        <v>1.3029181387495821E-2</v>
      </c>
      <c r="V318" s="97">
        <f>_xll.qlQuoteValue(P318,_xll.ohTrigger(Trigger,Trigger6M,InterestRatesTrigger))</f>
        <v>1.306E-2</v>
      </c>
      <c r="W318" s="94" t="b">
        <f t="shared" si="25"/>
        <v>1</v>
      </c>
      <c r="X318" s="124">
        <f t="shared" si="26"/>
        <v>-0.30818612504179488</v>
      </c>
      <c r="Y318" s="50" t="b">
        <f>ABS(X318/10000)&lt;=ABS('General Settings'!$D$32)</f>
        <v>1</v>
      </c>
      <c r="AA318" s="50" t="str">
        <f>_xll.qlSwapIndex(,,O318,SettlementDays,Currency,Calendar,FixedLegTenor,FixedLegBDC,FixedLegDayCounter,Index6M,DiscountingCurve,Permanent,Trigger,ObjectOverwrite)</f>
        <v>obj_00687#0000</v>
      </c>
      <c r="AB318" s="50" t="str">
        <f>_xll.qlVanillaSwapFromSwapIndex(,AA318,R318)</f>
        <v>obj_0084d#0000</v>
      </c>
      <c r="AH318" s="50" t="str">
        <v/>
      </c>
    </row>
    <row r="319" spans="13:34" x14ac:dyDescent="0.2">
      <c r="M319" s="94" t="s">
        <v>155</v>
      </c>
      <c r="N319" s="94" t="s">
        <v>114</v>
      </c>
      <c r="O319" s="94" t="s">
        <v>84</v>
      </c>
      <c r="P319" s="94" t="str">
        <f t="shared" si="24"/>
        <v>EUR14F8Y_Quote</v>
      </c>
      <c r="Q319" s="170"/>
      <c r="R319" s="106">
        <f>_xll.qlInterestRateIndexFixingDate(AA319,S319)</f>
        <v>47738</v>
      </c>
      <c r="S319" s="106">
        <f>_xll.qlCalendarAdvance(Calendar,SettlementDate,N319,"mf",TRUE,Trigger)</f>
        <v>47742</v>
      </c>
      <c r="T319" s="106">
        <f>_xll.qlInterestRateIndexMaturity(AA319,S319)</f>
        <v>50664</v>
      </c>
      <c r="U319" s="97">
        <f>_xll.qlIndexFixing(AA319,R319,TRUE,_xll.ohTrigger(Trigger,Trigger6M,InterestRatesTrigger))</f>
        <v>1.2785562706018128E-2</v>
      </c>
      <c r="V319" s="97">
        <f>_xll.qlQuoteValue(P319,_xll.ohTrigger(Trigger,Trigger6M,InterestRatesTrigger))</f>
        <v>1.282E-2</v>
      </c>
      <c r="W319" s="94" t="b">
        <f t="shared" si="25"/>
        <v>1</v>
      </c>
      <c r="X319" s="124">
        <f t="shared" si="26"/>
        <v>-0.34437293981871842</v>
      </c>
      <c r="Y319" s="50" t="b">
        <f>ABS(X319/10000)&lt;=ABS('General Settings'!$D$32)</f>
        <v>1</v>
      </c>
      <c r="AA319" s="50" t="str">
        <f>_xll.qlSwapIndex(,,O319,SettlementDays,Currency,Calendar,FixedLegTenor,FixedLegBDC,FixedLegDayCounter,Index6M,DiscountingCurve,Permanent,Trigger,ObjectOverwrite)</f>
        <v>obj_0061f#0000</v>
      </c>
      <c r="AB319" s="50" t="str">
        <f>_xll.qlVanillaSwapFromSwapIndex(,AA319,R319)</f>
        <v>obj_00820#0000</v>
      </c>
      <c r="AH319" s="50" t="str">
        <v/>
      </c>
    </row>
    <row r="320" spans="13:34" x14ac:dyDescent="0.2">
      <c r="M320" s="94" t="s">
        <v>155</v>
      </c>
      <c r="N320" s="94" t="s">
        <v>114</v>
      </c>
      <c r="O320" s="94" t="s">
        <v>85</v>
      </c>
      <c r="P320" s="94" t="str">
        <f t="shared" si="24"/>
        <v>EUR14F9Y_Quote</v>
      </c>
      <c r="Q320" s="170"/>
      <c r="R320" s="106">
        <f>_xll.qlInterestRateIndexFixingDate(AA320,S320)</f>
        <v>47738</v>
      </c>
      <c r="S320" s="106">
        <f>_xll.qlCalendarAdvance(Calendar,SettlementDate,N320,"mf",TRUE,Trigger)</f>
        <v>47742</v>
      </c>
      <c r="T320" s="106">
        <f>_xll.qlInterestRateIndexMaturity(AA320,S320)</f>
        <v>51029</v>
      </c>
      <c r="U320" s="97">
        <f>_xll.qlIndexFixing(AA320,R320,TRUE,_xll.ohTrigger(Trigger,Trigger6M,InterestRatesTrigger))</f>
        <v>1.2549123486178267E-2</v>
      </c>
      <c r="V320" s="97">
        <f>_xll.qlQuoteValue(P320,_xll.ohTrigger(Trigger,Trigger6M,InterestRatesTrigger))</f>
        <v>1.2580000000000001E-2</v>
      </c>
      <c r="W320" s="94" t="b">
        <f t="shared" si="25"/>
        <v>1</v>
      </c>
      <c r="X320" s="124">
        <f t="shared" si="26"/>
        <v>-0.30876513821734286</v>
      </c>
      <c r="Y320" s="50" t="b">
        <f>ABS(X320/10000)&lt;=ABS('General Settings'!$D$32)</f>
        <v>1</v>
      </c>
      <c r="AA320" s="50" t="str">
        <f>_xll.qlSwapIndex(,,O320,SettlementDays,Currency,Calendar,FixedLegTenor,FixedLegBDC,FixedLegDayCounter,Index6M,DiscountingCurve,Permanent,Trigger,ObjectOverwrite)</f>
        <v>obj_0074b#0000</v>
      </c>
      <c r="AB320" s="50" t="str">
        <f>_xll.qlVanillaSwapFromSwapIndex(,AA320,R320)</f>
        <v>obj_007e7#0000</v>
      </c>
      <c r="AH320" s="50" t="str">
        <v/>
      </c>
    </row>
    <row r="321" spans="13:34" x14ac:dyDescent="0.2">
      <c r="M321" s="94" t="s">
        <v>155</v>
      </c>
      <c r="N321" s="94" t="s">
        <v>114</v>
      </c>
      <c r="O321" s="94" t="s">
        <v>86</v>
      </c>
      <c r="P321" s="94" t="str">
        <f t="shared" si="24"/>
        <v>EUR14F10Y_Quote</v>
      </c>
      <c r="Q321" s="170"/>
      <c r="R321" s="106">
        <f>_xll.qlInterestRateIndexFixingDate(AA321,S321)</f>
        <v>47738</v>
      </c>
      <c r="S321" s="106">
        <f>_xll.qlCalendarAdvance(Calendar,SettlementDate,N321,"mf",TRUE,Trigger)</f>
        <v>47742</v>
      </c>
      <c r="T321" s="106">
        <f>_xll.qlInterestRateIndexMaturity(AA321,S321)</f>
        <v>51396</v>
      </c>
      <c r="U321" s="97">
        <f>_xll.qlIndexFixing(AA321,R321,TRUE,_xll.ohTrigger(Trigger,Trigger6M,InterestRatesTrigger))</f>
        <v>1.2326441389738797E-2</v>
      </c>
      <c r="V321" s="97">
        <f>_xll.qlQuoteValue(P321,_xll.ohTrigger(Trigger,Trigger6M,InterestRatesTrigger))</f>
        <v>1.234E-2</v>
      </c>
      <c r="W321" s="94" t="b">
        <f t="shared" si="25"/>
        <v>1</v>
      </c>
      <c r="X321" s="124">
        <f t="shared" si="26"/>
        <v>-0.13558610261203002</v>
      </c>
      <c r="Y321" s="50" t="b">
        <f>ABS(X321/10000)&lt;=ABS('General Settings'!$D$32)</f>
        <v>1</v>
      </c>
      <c r="AA321" s="50" t="str">
        <f>_xll.qlSwapIndex(,,O321,SettlementDays,Currency,Calendar,FixedLegTenor,FixedLegBDC,FixedLegDayCounter,Index6M,DiscountingCurve,Permanent,Trigger,ObjectOverwrite)</f>
        <v>obj_00605#0000</v>
      </c>
      <c r="AB321" s="50" t="str">
        <f>_xll.qlVanillaSwapFromSwapIndex(,AA321,R321)</f>
        <v>obj_008ad#0000</v>
      </c>
      <c r="AH321" s="50" t="str">
        <v/>
      </c>
    </row>
    <row r="322" spans="13:34" x14ac:dyDescent="0.2">
      <c r="M322" s="94" t="s">
        <v>155</v>
      </c>
      <c r="N322" s="94" t="s">
        <v>114</v>
      </c>
      <c r="O322" s="94" t="s">
        <v>112</v>
      </c>
      <c r="P322" s="94" t="str">
        <f t="shared" si="24"/>
        <v>EUR14F11Y_Quote</v>
      </c>
      <c r="Q322" s="170"/>
      <c r="R322" s="106">
        <f>_xll.qlInterestRateIndexFixingDate(AA322,S322)</f>
        <v>47738</v>
      </c>
      <c r="S322" s="106">
        <f>_xll.qlCalendarAdvance(Calendar,SettlementDate,N322,"mf",TRUE,Trigger)</f>
        <v>47742</v>
      </c>
      <c r="T322" s="106">
        <f>_xll.qlInterestRateIndexMaturity(AA322,S322)</f>
        <v>51760</v>
      </c>
      <c r="U322" s="97">
        <f>_xll.qlIndexFixing(AA322,R322,TRUE,_xll.ohTrigger(Trigger,Trigger6M,InterestRatesTrigger))</f>
        <v>1.211886138493805E-2</v>
      </c>
      <c r="V322" s="97">
        <f>_xll.qlQuoteValue(P322,_xll.ohTrigger(Trigger,Trigger6M,InterestRatesTrigger))</f>
        <v>1.214E-2</v>
      </c>
      <c r="W322" s="94" t="b">
        <f t="shared" si="25"/>
        <v>1</v>
      </c>
      <c r="X322" s="124">
        <f t="shared" si="26"/>
        <v>-0.21138615061949695</v>
      </c>
      <c r="Y322" s="50" t="b">
        <f>ABS(X322/10000)&lt;=ABS('General Settings'!$D$32)</f>
        <v>1</v>
      </c>
      <c r="AA322" s="50" t="str">
        <f>_xll.qlSwapIndex(,,O322,SettlementDays,Currency,Calendar,FixedLegTenor,FixedLegBDC,FixedLegDayCounter,Index6M,DiscountingCurve,Permanent,Trigger,ObjectOverwrite)</f>
        <v>obj_006cd#0000</v>
      </c>
      <c r="AB322" s="50" t="str">
        <f>_xll.qlVanillaSwapFromSwapIndex(,AA322,R322)</f>
        <v>obj_00912#0000</v>
      </c>
      <c r="AH322" s="50" t="str">
        <v/>
      </c>
    </row>
    <row r="323" spans="13:34" x14ac:dyDescent="0.2">
      <c r="M323" s="94" t="s">
        <v>155</v>
      </c>
      <c r="N323" s="94" t="s">
        <v>114</v>
      </c>
      <c r="O323" s="94" t="s">
        <v>87</v>
      </c>
      <c r="P323" s="94" t="str">
        <f t="shared" si="24"/>
        <v>EUR14F12Y_Quote</v>
      </c>
      <c r="Q323" s="170"/>
      <c r="R323" s="106">
        <f>_xll.qlInterestRateIndexFixingDate(AA323,S323)</f>
        <v>47738</v>
      </c>
      <c r="S323" s="106">
        <f>_xll.qlCalendarAdvance(Calendar,SettlementDate,N323,"mf",TRUE,Trigger)</f>
        <v>47742</v>
      </c>
      <c r="T323" s="106">
        <f>_xll.qlInterestRateIndexMaturity(AA323,S323)</f>
        <v>52125</v>
      </c>
      <c r="U323" s="97">
        <f>_xll.qlIndexFixing(AA323,R323,TRUE,_xll.ohTrigger(Trigger,Trigger6M,InterestRatesTrigger))</f>
        <v>1.1930290924342044E-2</v>
      </c>
      <c r="V323" s="97">
        <f>_xll.qlQuoteValue(P323,_xll.ohTrigger(Trigger,Trigger6M,InterestRatesTrigger))</f>
        <v>1.1950000000000001E-2</v>
      </c>
      <c r="W323" s="94" t="b">
        <f t="shared" si="25"/>
        <v>1</v>
      </c>
      <c r="X323" s="124">
        <f t="shared" si="26"/>
        <v>-0.19709075657957029</v>
      </c>
      <c r="Y323" s="50" t="b">
        <f>ABS(X323/10000)&lt;=ABS('General Settings'!$D$32)</f>
        <v>1</v>
      </c>
      <c r="AA323" s="50" t="str">
        <f>_xll.qlSwapIndex(,,O323,SettlementDays,Currency,Calendar,FixedLegTenor,FixedLegBDC,FixedLegDayCounter,Index6M,DiscountingCurve,Permanent,Trigger,ObjectOverwrite)</f>
        <v>obj_00790#0000</v>
      </c>
      <c r="AB323" s="50" t="str">
        <f>_xll.qlVanillaSwapFromSwapIndex(,AA323,R323)</f>
        <v>obj_008e9#0000</v>
      </c>
      <c r="AH323" s="50" t="str">
        <v/>
      </c>
    </row>
    <row r="324" spans="13:34" x14ac:dyDescent="0.2">
      <c r="M324" s="94" t="s">
        <v>155</v>
      </c>
      <c r="N324" s="94" t="s">
        <v>114</v>
      </c>
      <c r="O324" s="94" t="s">
        <v>113</v>
      </c>
      <c r="P324" s="94" t="str">
        <f t="shared" si="24"/>
        <v>EUR14F13Y_Quote</v>
      </c>
      <c r="Q324" s="170"/>
      <c r="R324" s="106">
        <f>_xll.qlInterestRateIndexFixingDate(AA324,S324)</f>
        <v>47738</v>
      </c>
      <c r="S324" s="106">
        <f>_xll.qlCalendarAdvance(Calendar,SettlementDate,N324,"mf",TRUE,Trigger)</f>
        <v>47742</v>
      </c>
      <c r="T324" s="106">
        <f>_xll.qlInterestRateIndexMaturity(AA324,S324)</f>
        <v>52490</v>
      </c>
      <c r="U324" s="97">
        <f>_xll.qlIndexFixing(AA324,R324,TRUE,_xll.ohTrigger(Trigger,Trigger6M,InterestRatesTrigger))</f>
        <v>1.1757586259874567E-2</v>
      </c>
      <c r="V324" s="97">
        <f>_xll.qlQuoteValue(P324,_xll.ohTrigger(Trigger,Trigger6M,InterestRatesTrigger))</f>
        <v>1.1770000000000001E-2</v>
      </c>
      <c r="W324" s="94" t="b">
        <f t="shared" si="25"/>
        <v>1</v>
      </c>
      <c r="X324" s="124">
        <f t="shared" si="26"/>
        <v>-0.12413740125434211</v>
      </c>
      <c r="Y324" s="50" t="b">
        <f>ABS(X324/10000)&lt;=ABS('General Settings'!$D$32)</f>
        <v>1</v>
      </c>
      <c r="AA324" s="50" t="str">
        <f>_xll.qlSwapIndex(,,O324,SettlementDays,Currency,Calendar,FixedLegTenor,FixedLegBDC,FixedLegDayCounter,Index6M,DiscountingCurve,Permanent,Trigger,ObjectOverwrite)</f>
        <v>obj_005d5#0000</v>
      </c>
      <c r="AB324" s="50" t="str">
        <f>_xll.qlVanillaSwapFromSwapIndex(,AA324,R324)</f>
        <v>obj_008a9#0000</v>
      </c>
      <c r="AH324" s="50" t="str">
        <v/>
      </c>
    </row>
    <row r="325" spans="13:34" x14ac:dyDescent="0.2">
      <c r="M325" s="94" t="s">
        <v>155</v>
      </c>
      <c r="N325" s="94" t="s">
        <v>114</v>
      </c>
      <c r="O325" s="94" t="s">
        <v>114</v>
      </c>
      <c r="P325" s="94" t="str">
        <f t="shared" si="24"/>
        <v>EUR14F14Y_Quote</v>
      </c>
      <c r="Q325" s="170"/>
      <c r="R325" s="106">
        <f>_xll.qlInterestRateIndexFixingDate(AA325,S325)</f>
        <v>47738</v>
      </c>
      <c r="S325" s="106">
        <f>_xll.qlCalendarAdvance(Calendar,SettlementDate,N325,"mf",TRUE,Trigger)</f>
        <v>47742</v>
      </c>
      <c r="T325" s="106">
        <f>_xll.qlInterestRateIndexMaturity(AA325,S325)</f>
        <v>52856</v>
      </c>
      <c r="U325" s="97">
        <f>_xll.qlIndexFixing(AA325,R325,TRUE,_xll.ohTrigger(Trigger,Trigger6M,InterestRatesTrigger))</f>
        <v>1.1598042083836467E-2</v>
      </c>
      <c r="V325" s="97">
        <f>_xll.qlQuoteValue(P325,_xll.ohTrigger(Trigger,Trigger6M,InterestRatesTrigger))</f>
        <v>1.1599999999999999E-2</v>
      </c>
      <c r="W325" s="94" t="b">
        <f t="shared" si="25"/>
        <v>1</v>
      </c>
      <c r="X325" s="124">
        <f t="shared" si="26"/>
        <v>-1.9579161635325387E-2</v>
      </c>
      <c r="Y325" s="50" t="b">
        <f>ABS(X325/10000)&lt;=ABS('General Settings'!$D$32)</f>
        <v>1</v>
      </c>
      <c r="AA325" s="50" t="str">
        <f>_xll.qlSwapIndex(,,O325,SettlementDays,Currency,Calendar,FixedLegTenor,FixedLegBDC,FixedLegDayCounter,Index6M,DiscountingCurve,Permanent,Trigger,ObjectOverwrite)</f>
        <v>obj_0073b#0000</v>
      </c>
      <c r="AB325" s="50" t="str">
        <f>_xll.qlVanillaSwapFromSwapIndex(,AA325,R325)</f>
        <v>obj_00828#0000</v>
      </c>
      <c r="AH325" s="50" t="str">
        <v/>
      </c>
    </row>
    <row r="326" spans="13:34" x14ac:dyDescent="0.2">
      <c r="M326" s="94" t="s">
        <v>155</v>
      </c>
      <c r="N326" s="94" t="s">
        <v>114</v>
      </c>
      <c r="O326" s="94" t="s">
        <v>88</v>
      </c>
      <c r="P326" s="94" t="str">
        <f t="shared" si="24"/>
        <v>EUR14F15Y_Quote</v>
      </c>
      <c r="Q326" s="170"/>
      <c r="R326" s="106">
        <f>_xll.qlInterestRateIndexFixingDate(AA326,S326)</f>
        <v>47738</v>
      </c>
      <c r="S326" s="106">
        <f>_xll.qlCalendarAdvance(Calendar,SettlementDate,N326,"mf",TRUE,Trigger)</f>
        <v>47742</v>
      </c>
      <c r="T326" s="106">
        <f>_xll.qlInterestRateIndexMaturity(AA326,S326)</f>
        <v>53223</v>
      </c>
      <c r="U326" s="97">
        <f>_xll.qlIndexFixing(AA326,R326,TRUE,_xll.ohTrigger(Trigger,Trigger6M,InterestRatesTrigger))</f>
        <v>1.1444103624196495E-2</v>
      </c>
      <c r="V326" s="97">
        <f>_xll.qlQuoteValue(P326,_xll.ohTrigger(Trigger,Trigger6M,InterestRatesTrigger))</f>
        <v>1.1460000000000001E-2</v>
      </c>
      <c r="W326" s="94" t="b">
        <f t="shared" si="25"/>
        <v>1</v>
      </c>
      <c r="X326" s="124">
        <f t="shared" si="26"/>
        <v>-0.15896375803505988</v>
      </c>
      <c r="Y326" s="50" t="b">
        <f>ABS(X326/10000)&lt;=ABS('General Settings'!$D$32)</f>
        <v>1</v>
      </c>
      <c r="AA326" s="50" t="str">
        <f>_xll.qlSwapIndex(,,O326,SettlementDays,Currency,Calendar,FixedLegTenor,FixedLegBDC,FixedLegDayCounter,Index6M,DiscountingCurve,Permanent,Trigger,ObjectOverwrite)</f>
        <v>obj_006af#0000</v>
      </c>
      <c r="AB326" s="50" t="str">
        <f>_xll.qlVanillaSwapFromSwapIndex(,AA326,R326)</f>
        <v>obj_008a5#0000</v>
      </c>
      <c r="AH326" s="50" t="str">
        <v/>
      </c>
    </row>
    <row r="327" spans="13:34" x14ac:dyDescent="0.2">
      <c r="M327" s="94" t="s">
        <v>155</v>
      </c>
      <c r="N327" s="94" t="s">
        <v>114</v>
      </c>
      <c r="O327" s="94" t="s">
        <v>89</v>
      </c>
      <c r="P327" s="94" t="str">
        <f t="shared" si="24"/>
        <v>EUR14F20Y_Quote</v>
      </c>
      <c r="Q327" s="170"/>
      <c r="R327" s="106">
        <f>_xll.qlInterestRateIndexFixingDate(AA327,S327)</f>
        <v>47738</v>
      </c>
      <c r="S327" s="106">
        <f>_xll.qlCalendarAdvance(Calendar,SettlementDate,N327,"mf",TRUE,Trigger)</f>
        <v>47742</v>
      </c>
      <c r="T327" s="106">
        <f>_xll.qlInterestRateIndexMaturity(AA327,S327)</f>
        <v>55047</v>
      </c>
      <c r="U327" s="97">
        <f>_xll.qlIndexFixing(AA327,R327,TRUE,_xll.ohTrigger(Trigger,Trigger6M,InterestRatesTrigger))</f>
        <v>1.0754718750945448E-2</v>
      </c>
      <c r="V327" s="97">
        <f>_xll.qlQuoteValue(P327,_xll.ohTrigger(Trigger,Trigger6M,InterestRatesTrigger))</f>
        <v>1.077E-2</v>
      </c>
      <c r="W327" s="94" t="b">
        <f t="shared" si="25"/>
        <v>1</v>
      </c>
      <c r="X327" s="124">
        <f t="shared" si="26"/>
        <v>-0.15281249054551957</v>
      </c>
      <c r="Y327" s="50" t="b">
        <f>ABS(X327/10000)&lt;=ABS('General Settings'!$D$32)</f>
        <v>1</v>
      </c>
      <c r="AA327" s="50" t="str">
        <f>_xll.qlSwapIndex(,,O327,SettlementDays,Currency,Calendar,FixedLegTenor,FixedLegBDC,FixedLegDayCounter,Index6M,DiscountingCurve,Permanent,Trigger,ObjectOverwrite)</f>
        <v>obj_00659#0000</v>
      </c>
      <c r="AB327" s="50" t="str">
        <f>_xll.qlVanillaSwapFromSwapIndex(,AA327,R327)</f>
        <v>obj_008a8#0000</v>
      </c>
      <c r="AH327" s="50" t="str">
        <v/>
      </c>
    </row>
    <row r="328" spans="13:34" x14ac:dyDescent="0.2">
      <c r="M328" s="94" t="s">
        <v>155</v>
      </c>
      <c r="N328" s="94" t="s">
        <v>114</v>
      </c>
      <c r="O328" s="94" t="s">
        <v>90</v>
      </c>
      <c r="P328" s="94" t="str">
        <f t="shared" si="24"/>
        <v>EUR14F25Y_Quote</v>
      </c>
      <c r="Q328" s="170"/>
      <c r="R328" s="106">
        <f>_xll.qlInterestRateIndexFixingDate(AA328,S328)</f>
        <v>47738</v>
      </c>
      <c r="S328" s="106">
        <f>_xll.qlCalendarAdvance(Calendar,SettlementDate,N328,"mf",TRUE,Trigger)</f>
        <v>47742</v>
      </c>
      <c r="T328" s="106">
        <f>_xll.qlInterestRateIndexMaturity(AA328,S328)</f>
        <v>56873</v>
      </c>
      <c r="U328" s="97">
        <f>_xll.qlIndexFixing(AA328,R328,TRUE,_xll.ohTrigger(Trigger,Trigger6M,InterestRatesTrigger))</f>
        <v>1.0188292847163197E-2</v>
      </c>
      <c r="V328" s="97">
        <f>_xll.qlQuoteValue(P328,_xll.ohTrigger(Trigger,Trigger6M,InterestRatesTrigger))</f>
        <v>1.0200000000000001E-2</v>
      </c>
      <c r="W328" s="94" t="b">
        <f t="shared" si="25"/>
        <v>1</v>
      </c>
      <c r="X328" s="124">
        <f t="shared" si="26"/>
        <v>-0.11707152836803666</v>
      </c>
      <c r="Y328" s="50" t="b">
        <f>ABS(X328/10000)&lt;=ABS('General Settings'!$D$32)</f>
        <v>1</v>
      </c>
      <c r="AA328" s="50" t="str">
        <f>_xll.qlSwapIndex(,,O328,SettlementDays,Currency,Calendar,FixedLegTenor,FixedLegBDC,FixedLegDayCounter,Index6M,DiscountingCurve,Permanent,Trigger,ObjectOverwrite)</f>
        <v>obj_00674#0000</v>
      </c>
      <c r="AB328" s="50" t="str">
        <f>_xll.qlVanillaSwapFromSwapIndex(,AA328,R328)</f>
        <v>obj_00880#0000</v>
      </c>
      <c r="AH328" s="50" t="str">
        <v/>
      </c>
    </row>
    <row r="329" spans="13:34" x14ac:dyDescent="0.2">
      <c r="M329" s="94" t="s">
        <v>155</v>
      </c>
      <c r="N329" s="94" t="s">
        <v>114</v>
      </c>
      <c r="O329" s="94" t="s">
        <v>92</v>
      </c>
      <c r="P329" s="94" t="str">
        <f t="shared" si="24"/>
        <v>EUR14F30Y_Quote</v>
      </c>
      <c r="Q329" s="170"/>
      <c r="R329" s="106">
        <f>_xll.qlInterestRateIndexFixingDate(AA329,S329)</f>
        <v>47738</v>
      </c>
      <c r="S329" s="106">
        <f>_xll.qlCalendarAdvance(Calendar,SettlementDate,N329,"mf",TRUE,Trigger)</f>
        <v>47742</v>
      </c>
      <c r="T329" s="106">
        <f>_xll.qlInterestRateIndexMaturity(AA329,S329)</f>
        <v>58700</v>
      </c>
      <c r="U329" s="97">
        <f>_xll.qlIndexFixing(AA329,R329,TRUE,_xll.ohTrigger(Trigger,Trigger6M,InterestRatesTrigger))</f>
        <v>9.667004390218956E-3</v>
      </c>
      <c r="V329" s="97">
        <f>_xll.qlQuoteValue(P329,_xll.ohTrigger(Trigger,Trigger6M,InterestRatesTrigger))</f>
        <v>9.6699999999999998E-3</v>
      </c>
      <c r="W329" s="94" t="b">
        <f t="shared" si="25"/>
        <v>1</v>
      </c>
      <c r="X329" s="124">
        <f t="shared" si="26"/>
        <v>-2.9956097810437954E-2</v>
      </c>
      <c r="Y329" s="131" t="b">
        <f>ABS(X329/10000)&lt;=ABS('General Settings'!$D$32)</f>
        <v>1</v>
      </c>
      <c r="AA329" s="50" t="str">
        <f>_xll.qlSwapIndex(,,O329,SettlementDays,Currency,Calendar,FixedLegTenor,FixedLegBDC,FixedLegDayCounter,Index6M,DiscountingCurve,Permanent,Trigger,ObjectOverwrite)</f>
        <v>obj_00799#0000</v>
      </c>
      <c r="AB329" s="50" t="str">
        <f>_xll.qlVanillaSwapFromSwapIndex(,AA329,R329)</f>
        <v>obj_0086b#0000</v>
      </c>
      <c r="AH329" s="50" t="str">
        <v/>
      </c>
    </row>
    <row r="330" spans="13:34" x14ac:dyDescent="0.2">
      <c r="M330" s="162" t="s">
        <v>155</v>
      </c>
      <c r="N330" s="162" t="s">
        <v>88</v>
      </c>
      <c r="O330" s="162" t="s">
        <v>33</v>
      </c>
      <c r="P330" s="162" t="str">
        <f t="shared" si="24"/>
        <v>EUR15F1Y_Quote</v>
      </c>
      <c r="Q330" s="174"/>
      <c r="R330" s="163">
        <f>_xll.qlInterestRateIndexFixingDate(AA330,S330)</f>
        <v>48102</v>
      </c>
      <c r="S330" s="163">
        <f>_xll.qlCalendarAdvance(Calendar,SettlementDate,N330,"mf",TRUE,Trigger)</f>
        <v>48106</v>
      </c>
      <c r="T330" s="163">
        <f>_xll.qlInterestRateIndexMaturity(AA330,S330)</f>
        <v>48472</v>
      </c>
      <c r="U330" s="164">
        <f>_xll.qlIndexFixing(AA330,R330,TRUE,_xll.ohTrigger(Trigger,Trigger6M,InterestRatesTrigger))</f>
        <v>1.4036571803617892E-2</v>
      </c>
      <c r="V330" s="164">
        <f>_xll.qlQuoteValue(P330,_xll.ohTrigger(Trigger,Trigger6M,InterestRatesTrigger))</f>
        <v>1.401E-2</v>
      </c>
      <c r="W330" s="162" t="b">
        <f t="shared" si="25"/>
        <v>1</v>
      </c>
      <c r="X330" s="165">
        <f t="shared" si="26"/>
        <v>0.26571803617892253</v>
      </c>
      <c r="Y330" s="123" t="b">
        <f>ABS(X330/10000)&lt;=ABS('General Settings'!$D$32)</f>
        <v>1</v>
      </c>
      <c r="AA330" s="50" t="str">
        <f>_xll.qlSwapIndex(,,O330,SettlementDays,Currency,Calendar,FixedLegTenor,FixedLegBDC,FixedLegDayCounter,Index6M,DiscountingCurve,Permanent,Trigger,ObjectOverwrite)</f>
        <v>obj_00616#0000</v>
      </c>
      <c r="AB330" s="50" t="str">
        <f>_xll.qlVanillaSwapFromSwapIndex(,AA330,R330)</f>
        <v>obj_00836#0000</v>
      </c>
      <c r="AH330" s="50" t="str">
        <v/>
      </c>
    </row>
    <row r="331" spans="13:34" x14ac:dyDescent="0.2">
      <c r="M331" s="94" t="s">
        <v>155</v>
      </c>
      <c r="N331" s="94" t="s">
        <v>88</v>
      </c>
      <c r="O331" s="94" t="s">
        <v>78</v>
      </c>
      <c r="P331" s="94" t="str">
        <f t="shared" si="24"/>
        <v>EUR15F2Y_Quote</v>
      </c>
      <c r="Q331" s="170"/>
      <c r="R331" s="106">
        <f>_xll.qlInterestRateIndexFixingDate(AA331,S331)</f>
        <v>48102</v>
      </c>
      <c r="S331" s="106">
        <f>_xll.qlCalendarAdvance(Calendar,SettlementDate,N331,"mf",TRUE,Trigger)</f>
        <v>48106</v>
      </c>
      <c r="T331" s="106">
        <f>_xll.qlInterestRateIndexMaturity(AA331,S331)</f>
        <v>48837</v>
      </c>
      <c r="U331" s="97">
        <f>_xll.qlIndexFixing(AA331,R331,TRUE,_xll.ohTrigger(Trigger,Trigger6M,InterestRatesTrigger))</f>
        <v>1.3804049072793012E-2</v>
      </c>
      <c r="V331" s="97">
        <f>_xll.qlQuoteValue(P331,_xll.ohTrigger(Trigger,Trigger6M,InterestRatesTrigger))</f>
        <v>1.3800000000000002E-2</v>
      </c>
      <c r="W331" s="94" t="b">
        <f t="shared" si="25"/>
        <v>1</v>
      </c>
      <c r="X331" s="124">
        <f t="shared" si="26"/>
        <v>4.0490727930102277E-2</v>
      </c>
      <c r="Y331" s="50" t="b">
        <f>ABS(X331/10000)&lt;=ABS('General Settings'!$D$32)</f>
        <v>1</v>
      </c>
      <c r="AA331" s="50" t="str">
        <f>_xll.qlSwapIndex(,,O331,SettlementDays,Currency,Calendar,FixedLegTenor,FixedLegBDC,FixedLegDayCounter,Index6M,DiscountingCurve,Permanent,Trigger,ObjectOverwrite)</f>
        <v>obj_006ba#0000</v>
      </c>
      <c r="AB331" s="50" t="str">
        <f>_xll.qlVanillaSwapFromSwapIndex(,AA331,R331)</f>
        <v>obj_00827#0000</v>
      </c>
      <c r="AH331" s="50" t="str">
        <v/>
      </c>
    </row>
    <row r="332" spans="13:34" x14ac:dyDescent="0.2">
      <c r="M332" s="94" t="s">
        <v>155</v>
      </c>
      <c r="N332" s="94" t="s">
        <v>88</v>
      </c>
      <c r="O332" s="94" t="s">
        <v>79</v>
      </c>
      <c r="P332" s="94" t="str">
        <f t="shared" si="24"/>
        <v>EUR15F3Y_Quote</v>
      </c>
      <c r="Q332" s="170"/>
      <c r="R332" s="106">
        <f>_xll.qlInterestRateIndexFixingDate(AA332,S332)</f>
        <v>48102</v>
      </c>
      <c r="S332" s="106">
        <f>_xll.qlCalendarAdvance(Calendar,SettlementDate,N332,"mf",TRUE,Trigger)</f>
        <v>48106</v>
      </c>
      <c r="T332" s="106">
        <f>_xll.qlInterestRateIndexMaturity(AA332,S332)</f>
        <v>49202</v>
      </c>
      <c r="U332" s="97">
        <f>_xll.qlIndexFixing(AA332,R332,TRUE,_xll.ohTrigger(Trigger,Trigger6M,InterestRatesTrigger))</f>
        <v>1.3562430415466025E-2</v>
      </c>
      <c r="V332" s="97">
        <f>_xll.qlQuoteValue(P332,_xll.ohTrigger(Trigger,Trigger6M,InterestRatesTrigger))</f>
        <v>1.3580000000000002E-2</v>
      </c>
      <c r="W332" s="94" t="b">
        <f t="shared" si="25"/>
        <v>1</v>
      </c>
      <c r="X332" s="124">
        <f t="shared" si="26"/>
        <v>-0.17569584533977042</v>
      </c>
      <c r="Y332" s="50" t="b">
        <f>ABS(X332/10000)&lt;=ABS('General Settings'!$D$32)</f>
        <v>1</v>
      </c>
      <c r="AA332" s="50" t="str">
        <f>_xll.qlSwapIndex(,,O332,SettlementDays,Currency,Calendar,FixedLegTenor,FixedLegBDC,FixedLegDayCounter,Index6M,DiscountingCurve,Permanent,Trigger,ObjectOverwrite)</f>
        <v>obj_00664#0000</v>
      </c>
      <c r="AB332" s="50" t="str">
        <f>_xll.qlVanillaSwapFromSwapIndex(,AA332,R332)</f>
        <v>obj_008fe#0000</v>
      </c>
      <c r="AH332" s="50" t="str">
        <v/>
      </c>
    </row>
    <row r="333" spans="13:34" x14ac:dyDescent="0.2">
      <c r="M333" s="94" t="s">
        <v>155</v>
      </c>
      <c r="N333" s="94" t="s">
        <v>88</v>
      </c>
      <c r="O333" s="94" t="s">
        <v>80</v>
      </c>
      <c r="P333" s="94" t="str">
        <f t="shared" si="24"/>
        <v>EUR15F4Y_Quote</v>
      </c>
      <c r="Q333" s="170"/>
      <c r="R333" s="106">
        <f>_xll.qlInterestRateIndexFixingDate(AA333,S333)</f>
        <v>48102</v>
      </c>
      <c r="S333" s="106">
        <f>_xll.qlCalendarAdvance(Calendar,SettlementDate,N333,"mf",TRUE,Trigger)</f>
        <v>48106</v>
      </c>
      <c r="T333" s="106">
        <f>_xll.qlInterestRateIndexMaturity(AA333,S333)</f>
        <v>49569</v>
      </c>
      <c r="U333" s="97">
        <f>_xll.qlIndexFixing(AA333,R333,TRUE,_xll.ohTrigger(Trigger,Trigger6M,InterestRatesTrigger))</f>
        <v>1.3309132525156107E-2</v>
      </c>
      <c r="V333" s="97">
        <f>_xll.qlQuoteValue(P333,_xll.ohTrigger(Trigger,Trigger6M,InterestRatesTrigger))</f>
        <v>1.3309999999999999E-2</v>
      </c>
      <c r="W333" s="94" t="b">
        <f t="shared" si="25"/>
        <v>1</v>
      </c>
      <c r="X333" s="124">
        <f t="shared" si="26"/>
        <v>-8.6747484389151919E-3</v>
      </c>
      <c r="Y333" s="50" t="b">
        <f>ABS(X333/10000)&lt;=ABS('General Settings'!$D$32)</f>
        <v>1</v>
      </c>
      <c r="AA333" s="50" t="str">
        <f>_xll.qlSwapIndex(,,O333,SettlementDays,Currency,Calendar,FixedLegTenor,FixedLegBDC,FixedLegDayCounter,Index6M,DiscountingCurve,Permanent,Trigger,ObjectOverwrite)</f>
        <v>obj_00621#0000</v>
      </c>
      <c r="AB333" s="50" t="str">
        <f>_xll.qlVanillaSwapFromSwapIndex(,AA333,R333)</f>
        <v>obj_0082f#0000</v>
      </c>
      <c r="AH333" s="50" t="str">
        <v/>
      </c>
    </row>
    <row r="334" spans="13:34" x14ac:dyDescent="0.2">
      <c r="M334" s="94" t="s">
        <v>155</v>
      </c>
      <c r="N334" s="94" t="s">
        <v>88</v>
      </c>
      <c r="O334" s="94" t="s">
        <v>81</v>
      </c>
      <c r="P334" s="94" t="str">
        <f t="shared" ref="P334:P397" si="27">Currency&amp;SUBSTITUTE(N334,"Y","F")&amp;O334&amp;QuoteSuffix</f>
        <v>EUR15F5Y_Quote</v>
      </c>
      <c r="Q334" s="170"/>
      <c r="R334" s="106">
        <f>_xll.qlInterestRateIndexFixingDate(AA334,S334)</f>
        <v>48102</v>
      </c>
      <c r="S334" s="106">
        <f>_xll.qlCalendarAdvance(Calendar,SettlementDate,N334,"mf",TRUE,Trigger)</f>
        <v>48106</v>
      </c>
      <c r="T334" s="106">
        <f>_xll.qlInterestRateIndexMaturity(AA334,S334)</f>
        <v>49933</v>
      </c>
      <c r="U334" s="97">
        <f>_xll.qlIndexFixing(AA334,R334,TRUE,_xll.ohTrigger(Trigger,Trigger6M,InterestRatesTrigger))</f>
        <v>1.3061670618108718E-2</v>
      </c>
      <c r="V334" s="97">
        <f>_xll.qlQuoteValue(P334,_xll.ohTrigger(Trigger,Trigger6M,InterestRatesTrigger))</f>
        <v>1.307E-2</v>
      </c>
      <c r="W334" s="94" t="b">
        <f t="shared" si="25"/>
        <v>1</v>
      </c>
      <c r="X334" s="124">
        <f t="shared" si="26"/>
        <v>-8.3293818912821144E-2</v>
      </c>
      <c r="Y334" s="50" t="b">
        <f>ABS(X334/10000)&lt;=ABS('General Settings'!$D$32)</f>
        <v>1</v>
      </c>
      <c r="AA334" s="50" t="str">
        <f>_xll.qlSwapIndex(,,O334,SettlementDays,Currency,Calendar,FixedLegTenor,FixedLegBDC,FixedLegDayCounter,Index6M,DiscountingCurve,Permanent,Trigger,ObjectOverwrite)</f>
        <v>obj_00787#0000</v>
      </c>
      <c r="AB334" s="50" t="str">
        <f>_xll.qlVanillaSwapFromSwapIndex(,AA334,R334)</f>
        <v>obj_00807#0000</v>
      </c>
      <c r="AH334" s="50" t="str">
        <v/>
      </c>
    </row>
    <row r="335" spans="13:34" x14ac:dyDescent="0.2">
      <c r="M335" s="94" t="s">
        <v>155</v>
      </c>
      <c r="N335" s="94" t="s">
        <v>88</v>
      </c>
      <c r="O335" s="94" t="s">
        <v>82</v>
      </c>
      <c r="P335" s="94" t="str">
        <f t="shared" si="27"/>
        <v>EUR15F6Y_Quote</v>
      </c>
      <c r="Q335" s="170"/>
      <c r="R335" s="106">
        <f>_xll.qlInterestRateIndexFixingDate(AA335,S335)</f>
        <v>48102</v>
      </c>
      <c r="S335" s="106">
        <f>_xll.qlCalendarAdvance(Calendar,SettlementDate,N335,"mf",TRUE,Trigger)</f>
        <v>48106</v>
      </c>
      <c r="T335" s="106">
        <f>_xll.qlInterestRateIndexMaturity(AA335,S335)</f>
        <v>50298</v>
      </c>
      <c r="U335" s="97">
        <f>_xll.qlIndexFixing(AA335,R335,TRUE,_xll.ohTrigger(Trigger,Trigger6M,InterestRatesTrigger))</f>
        <v>1.2806533841119572E-2</v>
      </c>
      <c r="V335" s="97">
        <f>_xll.qlQuoteValue(P335,_xll.ohTrigger(Trigger,Trigger6M,InterestRatesTrigger))</f>
        <v>1.282E-2</v>
      </c>
      <c r="W335" s="94" t="b">
        <f t="shared" ref="W335:W398" si="28">NOT(ISERROR(V335))</f>
        <v>1</v>
      </c>
      <c r="X335" s="124">
        <f t="shared" ref="X335:X398" si="29">(U335-V335)*10000</f>
        <v>-0.13466158880428084</v>
      </c>
      <c r="Y335" s="50" t="b">
        <f>ABS(X335/10000)&lt;=ABS('General Settings'!$D$32)</f>
        <v>1</v>
      </c>
      <c r="AA335" s="50" t="str">
        <f>_xll.qlSwapIndex(,,O335,SettlementDays,Currency,Calendar,FixedLegTenor,FixedLegBDC,FixedLegDayCounter,Index6M,DiscountingCurve,Permanent,Trigger,ObjectOverwrite)</f>
        <v>obj_00624#0000</v>
      </c>
      <c r="AB335" s="50" t="str">
        <f>_xll.qlVanillaSwapFromSwapIndex(,AA335,R335)</f>
        <v>obj_008c7#0000</v>
      </c>
      <c r="AH335" s="50" t="str">
        <v/>
      </c>
    </row>
    <row r="336" spans="13:34" x14ac:dyDescent="0.2">
      <c r="M336" s="94" t="s">
        <v>155</v>
      </c>
      <c r="N336" s="94" t="s">
        <v>88</v>
      </c>
      <c r="O336" s="94" t="s">
        <v>83</v>
      </c>
      <c r="P336" s="94" t="str">
        <f t="shared" si="27"/>
        <v>EUR15F7Y_Quote</v>
      </c>
      <c r="Q336" s="170"/>
      <c r="R336" s="106">
        <f>_xll.qlInterestRateIndexFixingDate(AA336,S336)</f>
        <v>48102</v>
      </c>
      <c r="S336" s="106">
        <f>_xll.qlCalendarAdvance(Calendar,SettlementDate,N336,"mf",TRUE,Trigger)</f>
        <v>48106</v>
      </c>
      <c r="T336" s="106">
        <f>_xll.qlInterestRateIndexMaturity(AA336,S336)</f>
        <v>50663</v>
      </c>
      <c r="U336" s="97">
        <f>_xll.qlIndexFixing(AA336,R336,TRUE,_xll.ohTrigger(Trigger,Trigger6M,InterestRatesTrigger))</f>
        <v>1.2557319154016873E-2</v>
      </c>
      <c r="V336" s="97">
        <f>_xll.qlQuoteValue(P336,_xll.ohTrigger(Trigger,Trigger6M,InterestRatesTrigger))</f>
        <v>1.2570000000000001E-2</v>
      </c>
      <c r="W336" s="94" t="b">
        <f t="shared" si="28"/>
        <v>1</v>
      </c>
      <c r="X336" s="124">
        <f t="shared" si="29"/>
        <v>-0.12680845983128325</v>
      </c>
      <c r="Y336" s="50" t="b">
        <f>ABS(X336/10000)&lt;=ABS('General Settings'!$D$32)</f>
        <v>1</v>
      </c>
      <c r="AA336" s="50" t="str">
        <f>_xll.qlSwapIndex(,,O336,SettlementDays,Currency,Calendar,FixedLegTenor,FixedLegBDC,FixedLegDayCounter,Index6M,DiscountingCurve,Permanent,Trigger,ObjectOverwrite)</f>
        <v>obj_00781#0000</v>
      </c>
      <c r="AB336" s="50" t="str">
        <f>_xll.qlVanillaSwapFromSwapIndex(,AA336,R336)</f>
        <v>obj_00800#0000</v>
      </c>
      <c r="AH336" s="50" t="str">
        <v/>
      </c>
    </row>
    <row r="337" spans="13:34" x14ac:dyDescent="0.2">
      <c r="M337" s="94" t="s">
        <v>155</v>
      </c>
      <c r="N337" s="94" t="s">
        <v>88</v>
      </c>
      <c r="O337" s="94" t="s">
        <v>84</v>
      </c>
      <c r="P337" s="94" t="str">
        <f t="shared" si="27"/>
        <v>EUR15F8Y_Quote</v>
      </c>
      <c r="Q337" s="170"/>
      <c r="R337" s="106">
        <f>_xll.qlInterestRateIndexFixingDate(AA337,S337)</f>
        <v>48102</v>
      </c>
      <c r="S337" s="106">
        <f>_xll.qlCalendarAdvance(Calendar,SettlementDate,N337,"mf",TRUE,Trigger)</f>
        <v>48106</v>
      </c>
      <c r="T337" s="106">
        <f>_xll.qlInterestRateIndexMaturity(AA337,S337)</f>
        <v>51028</v>
      </c>
      <c r="U337" s="97">
        <f>_xll.qlIndexFixing(AA337,R337,TRUE,_xll.ohTrigger(Trigger,Trigger6M,InterestRatesTrigger))</f>
        <v>1.2317283795060769E-2</v>
      </c>
      <c r="V337" s="97">
        <f>_xll.qlQuoteValue(P337,_xll.ohTrigger(Trigger,Trigger6M,InterestRatesTrigger))</f>
        <v>1.2330000000000001E-2</v>
      </c>
      <c r="W337" s="94" t="b">
        <f t="shared" si="28"/>
        <v>1</v>
      </c>
      <c r="X337" s="124">
        <f t="shared" si="29"/>
        <v>-0.12716204939231673</v>
      </c>
      <c r="Y337" s="50" t="b">
        <f>ABS(X337/10000)&lt;=ABS('General Settings'!$D$32)</f>
        <v>1</v>
      </c>
      <c r="AA337" s="50" t="str">
        <f>_xll.qlSwapIndex(,,O337,SettlementDays,Currency,Calendar,FixedLegTenor,FixedLegBDC,FixedLegDayCounter,Index6M,DiscountingCurve,Permanent,Trigger,ObjectOverwrite)</f>
        <v>obj_006e1#0000</v>
      </c>
      <c r="AB337" s="50" t="str">
        <f>_xll.qlVanillaSwapFromSwapIndex(,AA337,R337)</f>
        <v>obj_008fb#0000</v>
      </c>
      <c r="AH337" s="50" t="str">
        <v/>
      </c>
    </row>
    <row r="338" spans="13:34" x14ac:dyDescent="0.2">
      <c r="M338" s="94" t="s">
        <v>155</v>
      </c>
      <c r="N338" s="94" t="s">
        <v>88</v>
      </c>
      <c r="O338" s="94" t="s">
        <v>85</v>
      </c>
      <c r="P338" s="94" t="str">
        <f t="shared" si="27"/>
        <v>EUR15F9Y_Quote</v>
      </c>
      <c r="Q338" s="170"/>
      <c r="R338" s="106">
        <f>_xll.qlInterestRateIndexFixingDate(AA338,S338)</f>
        <v>48102</v>
      </c>
      <c r="S338" s="106">
        <f>_xll.qlCalendarAdvance(Calendar,SettlementDate,N338,"mf",TRUE,Trigger)</f>
        <v>48106</v>
      </c>
      <c r="T338" s="106">
        <f>_xll.qlInterestRateIndexMaturity(AA338,S338)</f>
        <v>51396</v>
      </c>
      <c r="U338" s="97">
        <f>_xll.qlIndexFixing(AA338,R338,TRUE,_xll.ohTrigger(Trigger,Trigger6M,InterestRatesTrigger))</f>
        <v>1.2092558590517137E-2</v>
      </c>
      <c r="V338" s="97">
        <f>_xll.qlQuoteValue(P338,_xll.ohTrigger(Trigger,Trigger6M,InterestRatesTrigger))</f>
        <v>1.209E-2</v>
      </c>
      <c r="W338" s="94" t="b">
        <f t="shared" si="28"/>
        <v>1</v>
      </c>
      <c r="X338" s="124">
        <f t="shared" si="29"/>
        <v>2.5585905171366524E-2</v>
      </c>
      <c r="Y338" s="50" t="b">
        <f>ABS(X338/10000)&lt;=ABS('General Settings'!$D$32)</f>
        <v>1</v>
      </c>
      <c r="AA338" s="50" t="str">
        <f>_xll.qlSwapIndex(,,O338,SettlementDays,Currency,Calendar,FixedLegTenor,FixedLegBDC,FixedLegDayCounter,Index6M,DiscountingCurve,Permanent,Trigger,ObjectOverwrite)</f>
        <v>obj_0069f#0000</v>
      </c>
      <c r="AB338" s="50" t="str">
        <f>_xll.qlVanillaSwapFromSwapIndex(,AA338,R338)</f>
        <v>obj_00895#0000</v>
      </c>
      <c r="AH338" s="50" t="str">
        <v/>
      </c>
    </row>
    <row r="339" spans="13:34" x14ac:dyDescent="0.2">
      <c r="M339" s="94" t="s">
        <v>155</v>
      </c>
      <c r="N339" s="94" t="s">
        <v>88</v>
      </c>
      <c r="O339" s="94" t="s">
        <v>86</v>
      </c>
      <c r="P339" s="94" t="str">
        <f t="shared" si="27"/>
        <v>EUR15F10Y_Quote</v>
      </c>
      <c r="Q339" s="170"/>
      <c r="R339" s="106">
        <f>_xll.qlInterestRateIndexFixingDate(AA339,S339)</f>
        <v>48102</v>
      </c>
      <c r="S339" s="106">
        <f>_xll.qlCalendarAdvance(Calendar,SettlementDate,N339,"mf",TRUE,Trigger)</f>
        <v>48106</v>
      </c>
      <c r="T339" s="106">
        <f>_xll.qlInterestRateIndexMaturity(AA339,S339)</f>
        <v>51760</v>
      </c>
      <c r="U339" s="97">
        <f>_xll.qlIndexFixing(AA339,R339,TRUE,_xll.ohTrigger(Trigger,Trigger6M,InterestRatesTrigger))</f>
        <v>1.188512768513296E-2</v>
      </c>
      <c r="V339" s="97">
        <f>_xll.qlQuoteValue(P339,_xll.ohTrigger(Trigger,Trigger6M,InterestRatesTrigger))</f>
        <v>1.1890000000000001E-2</v>
      </c>
      <c r="W339" s="94" t="b">
        <f t="shared" si="28"/>
        <v>1</v>
      </c>
      <c r="X339" s="124">
        <f t="shared" si="29"/>
        <v>-4.8723148670416772E-2</v>
      </c>
      <c r="Y339" s="50" t="b">
        <f>ABS(X339/10000)&lt;=ABS('General Settings'!$D$32)</f>
        <v>1</v>
      </c>
      <c r="AA339" s="50" t="str">
        <f>_xll.qlSwapIndex(,,O339,SettlementDays,Currency,Calendar,FixedLegTenor,FixedLegBDC,FixedLegDayCounter,Index6M,DiscountingCurve,Permanent,Trigger,ObjectOverwrite)</f>
        <v>obj_005f1#0000</v>
      </c>
      <c r="AB339" s="50" t="str">
        <f>_xll.qlVanillaSwapFromSwapIndex(,AA339,R339)</f>
        <v>obj_0088b#0000</v>
      </c>
      <c r="AH339" s="50" t="str">
        <v/>
      </c>
    </row>
    <row r="340" spans="13:34" x14ac:dyDescent="0.2">
      <c r="M340" s="94" t="s">
        <v>155</v>
      </c>
      <c r="N340" s="94" t="s">
        <v>88</v>
      </c>
      <c r="O340" s="94" t="s">
        <v>112</v>
      </c>
      <c r="P340" s="94" t="str">
        <f t="shared" si="27"/>
        <v>EUR15F11Y_Quote</v>
      </c>
      <c r="Q340" s="170"/>
      <c r="R340" s="106">
        <f>_xll.qlInterestRateIndexFixingDate(AA340,S340)</f>
        <v>48102</v>
      </c>
      <c r="S340" s="106">
        <f>_xll.qlCalendarAdvance(Calendar,SettlementDate,N340,"mf",TRUE,Trigger)</f>
        <v>48106</v>
      </c>
      <c r="T340" s="106">
        <f>_xll.qlInterestRateIndexMaturity(AA340,S340)</f>
        <v>52124</v>
      </c>
      <c r="U340" s="97">
        <f>_xll.qlIndexFixing(AA340,R340,TRUE,_xll.ohTrigger(Trigger,Trigger6M,InterestRatesTrigger))</f>
        <v>1.1698912936024682E-2</v>
      </c>
      <c r="V340" s="97">
        <f>_xll.qlQuoteValue(P340,_xll.ohTrigger(Trigger,Trigger6M,InterestRatesTrigger))</f>
        <v>1.1699999999999999E-2</v>
      </c>
      <c r="W340" s="94" t="b">
        <f t="shared" si="28"/>
        <v>1</v>
      </c>
      <c r="X340" s="124">
        <f t="shared" si="29"/>
        <v>-1.0870639753166739E-2</v>
      </c>
      <c r="Y340" s="50" t="b">
        <f>ABS(X340/10000)&lt;=ABS('General Settings'!$D$32)</f>
        <v>1</v>
      </c>
      <c r="AA340" s="50" t="str">
        <f>_xll.qlSwapIndex(,,O340,SettlementDays,Currency,Calendar,FixedLegTenor,FixedLegBDC,FixedLegDayCounter,Index6M,DiscountingCurve,Permanent,Trigger,ObjectOverwrite)</f>
        <v>obj_0075d#0000</v>
      </c>
      <c r="AB340" s="50" t="str">
        <f>_xll.qlVanillaSwapFromSwapIndex(,AA340,R340)</f>
        <v>obj_0080a#0000</v>
      </c>
      <c r="AH340" s="50" t="str">
        <v/>
      </c>
    </row>
    <row r="341" spans="13:34" x14ac:dyDescent="0.2">
      <c r="M341" s="94" t="s">
        <v>155</v>
      </c>
      <c r="N341" s="94" t="s">
        <v>88</v>
      </c>
      <c r="O341" s="94" t="s">
        <v>87</v>
      </c>
      <c r="P341" s="94" t="str">
        <f t="shared" si="27"/>
        <v>EUR15F12Y_Quote</v>
      </c>
      <c r="Q341" s="170"/>
      <c r="R341" s="106">
        <f>_xll.qlInterestRateIndexFixingDate(AA341,S341)</f>
        <v>48102</v>
      </c>
      <c r="S341" s="106">
        <f>_xll.qlCalendarAdvance(Calendar,SettlementDate,N341,"mf",TRUE,Trigger)</f>
        <v>48106</v>
      </c>
      <c r="T341" s="106">
        <f>_xll.qlInterestRateIndexMaturity(AA341,S341)</f>
        <v>52489</v>
      </c>
      <c r="U341" s="97">
        <f>_xll.qlIndexFixing(AA341,R341,TRUE,_xll.ohTrigger(Trigger,Trigger6M,InterestRatesTrigger))</f>
        <v>1.152897458203969E-2</v>
      </c>
      <c r="V341" s="97">
        <f>_xll.qlQuoteValue(P341,_xll.ohTrigger(Trigger,Trigger6M,InterestRatesTrigger))</f>
        <v>1.153E-2</v>
      </c>
      <c r="W341" s="94" t="b">
        <f t="shared" si="28"/>
        <v>1</v>
      </c>
      <c r="X341" s="124">
        <f t="shared" si="29"/>
        <v>-1.025417960310443E-2</v>
      </c>
      <c r="Y341" s="50" t="b">
        <f>ABS(X341/10000)&lt;=ABS('General Settings'!$D$32)</f>
        <v>1</v>
      </c>
      <c r="AA341" s="50" t="str">
        <f>_xll.qlSwapIndex(,,O341,SettlementDays,Currency,Calendar,FixedLegTenor,FixedLegBDC,FixedLegDayCounter,Index6M,DiscountingCurve,Permanent,Trigger,ObjectOverwrite)</f>
        <v>obj_006fb#0000</v>
      </c>
      <c r="AB341" s="50" t="str">
        <f>_xll.qlVanillaSwapFromSwapIndex(,AA341,R341)</f>
        <v>obj_00834#0000</v>
      </c>
      <c r="AH341" s="50" t="str">
        <v/>
      </c>
    </row>
    <row r="342" spans="13:34" x14ac:dyDescent="0.2">
      <c r="M342" s="94" t="s">
        <v>155</v>
      </c>
      <c r="N342" s="94" t="s">
        <v>88</v>
      </c>
      <c r="O342" s="94" t="s">
        <v>113</v>
      </c>
      <c r="P342" s="94" t="str">
        <f t="shared" si="27"/>
        <v>EUR15F13Y_Quote</v>
      </c>
      <c r="Q342" s="170"/>
      <c r="R342" s="106">
        <f>_xll.qlInterestRateIndexFixingDate(AA342,S342)</f>
        <v>48102</v>
      </c>
      <c r="S342" s="106">
        <f>_xll.qlCalendarAdvance(Calendar,SettlementDate,N342,"mf",TRUE,Trigger)</f>
        <v>48106</v>
      </c>
      <c r="T342" s="106">
        <f>_xll.qlInterestRateIndexMaturity(AA342,S342)</f>
        <v>52855</v>
      </c>
      <c r="U342" s="97">
        <f>_xll.qlIndexFixing(AA342,R342,TRUE,_xll.ohTrigger(Trigger,Trigger6M,InterestRatesTrigger))</f>
        <v>1.1372742679816092E-2</v>
      </c>
      <c r="V342" s="97">
        <f>_xll.qlQuoteValue(P342,_xll.ohTrigger(Trigger,Trigger6M,InterestRatesTrigger))</f>
        <v>1.1360000000000002E-2</v>
      </c>
      <c r="W342" s="94" t="b">
        <f t="shared" si="28"/>
        <v>1</v>
      </c>
      <c r="X342" s="124">
        <f t="shared" si="29"/>
        <v>0.12742679816090188</v>
      </c>
      <c r="Y342" s="50" t="b">
        <f>ABS(X342/10000)&lt;=ABS('General Settings'!$D$32)</f>
        <v>1</v>
      </c>
      <c r="AA342" s="50" t="str">
        <f>_xll.qlSwapIndex(,,O342,SettlementDays,Currency,Calendar,FixedLegTenor,FixedLegBDC,FixedLegDayCounter,Index6M,DiscountingCurve,Permanent,Trigger,ObjectOverwrite)</f>
        <v>obj_00767#0000</v>
      </c>
      <c r="AB342" s="50" t="str">
        <f>_xll.qlVanillaSwapFromSwapIndex(,AA342,R342)</f>
        <v>obj_007e2#0000</v>
      </c>
      <c r="AH342" s="50" t="str">
        <v/>
      </c>
    </row>
    <row r="343" spans="13:34" x14ac:dyDescent="0.2">
      <c r="M343" s="94" t="s">
        <v>155</v>
      </c>
      <c r="N343" s="94" t="s">
        <v>88</v>
      </c>
      <c r="O343" s="94" t="s">
        <v>114</v>
      </c>
      <c r="P343" s="94" t="str">
        <f t="shared" si="27"/>
        <v>EUR15F14Y_Quote</v>
      </c>
      <c r="Q343" s="170"/>
      <c r="R343" s="106">
        <f>_xll.qlInterestRateIndexFixingDate(AA343,S343)</f>
        <v>48102</v>
      </c>
      <c r="S343" s="106">
        <f>_xll.qlCalendarAdvance(Calendar,SettlementDate,N343,"mf",TRUE,Trigger)</f>
        <v>48106</v>
      </c>
      <c r="T343" s="106">
        <f>_xll.qlInterestRateIndexMaturity(AA343,S343)</f>
        <v>53220</v>
      </c>
      <c r="U343" s="97">
        <f>_xll.qlIndexFixing(AA343,R343,TRUE,_xll.ohTrigger(Trigger,Trigger6M,InterestRatesTrigger))</f>
        <v>1.1222895606033515E-2</v>
      </c>
      <c r="V343" s="97">
        <f>_xll.qlQuoteValue(P343,_xll.ohTrigger(Trigger,Trigger6M,InterestRatesTrigger))</f>
        <v>1.1220000000000001E-2</v>
      </c>
      <c r="W343" s="94" t="b">
        <f t="shared" si="28"/>
        <v>1</v>
      </c>
      <c r="X343" s="124">
        <f t="shared" si="29"/>
        <v>2.8956060335143252E-2</v>
      </c>
      <c r="Y343" s="50" t="b">
        <f>ABS(X343/10000)&lt;=ABS('General Settings'!$D$32)</f>
        <v>1</v>
      </c>
      <c r="AA343" s="50" t="str">
        <f>_xll.qlSwapIndex(,,O343,SettlementDays,Currency,Calendar,FixedLegTenor,FixedLegBDC,FixedLegDayCounter,Index6M,DiscountingCurve,Permanent,Trigger,ObjectOverwrite)</f>
        <v>obj_007a4#0000</v>
      </c>
      <c r="AB343" s="50" t="str">
        <f>_xll.qlVanillaSwapFromSwapIndex(,AA343,R343)</f>
        <v>obj_00815#0000</v>
      </c>
      <c r="AH343" s="50" t="str">
        <v/>
      </c>
    </row>
    <row r="344" spans="13:34" x14ac:dyDescent="0.2">
      <c r="M344" s="94" t="s">
        <v>155</v>
      </c>
      <c r="N344" s="94" t="s">
        <v>88</v>
      </c>
      <c r="O344" s="94" t="s">
        <v>88</v>
      </c>
      <c r="P344" s="94" t="str">
        <f t="shared" si="27"/>
        <v>EUR15F15Y_Quote</v>
      </c>
      <c r="Q344" s="170"/>
      <c r="R344" s="106">
        <f>_xll.qlInterestRateIndexFixingDate(AA344,S344)</f>
        <v>48102</v>
      </c>
      <c r="S344" s="106">
        <f>_xll.qlCalendarAdvance(Calendar,SettlementDate,N344,"mf",TRUE,Trigger)</f>
        <v>48106</v>
      </c>
      <c r="T344" s="106">
        <f>_xll.qlInterestRateIndexMaturity(AA344,S344)</f>
        <v>53587</v>
      </c>
      <c r="U344" s="97">
        <f>_xll.qlIndexFixing(AA344,R344,TRUE,_xll.ohTrigger(Trigger,Trigger6M,InterestRatesTrigger))</f>
        <v>1.1078184279988152E-2</v>
      </c>
      <c r="V344" s="97">
        <f>_xll.qlQuoteValue(P344,_xll.ohTrigger(Trigger,Trigger6M,InterestRatesTrigger))</f>
        <v>1.1080000000000001E-2</v>
      </c>
      <c r="W344" s="94" t="b">
        <f t="shared" si="28"/>
        <v>1</v>
      </c>
      <c r="X344" s="124">
        <f t="shared" si="29"/>
        <v>-1.8157200118492506E-2</v>
      </c>
      <c r="Y344" s="50" t="b">
        <f>ABS(X344/10000)&lt;=ABS('General Settings'!$D$32)</f>
        <v>1</v>
      </c>
      <c r="AA344" s="50" t="str">
        <f>_xll.qlSwapIndex(,,O344,SettlementDays,Currency,Calendar,FixedLegTenor,FixedLegBDC,FixedLegDayCounter,Index6M,DiscountingCurve,Permanent,Trigger,ObjectOverwrite)</f>
        <v>obj_00707#0000</v>
      </c>
      <c r="AB344" s="50" t="str">
        <f>_xll.qlVanillaSwapFromSwapIndex(,AA344,R344)</f>
        <v>obj_00853#0000</v>
      </c>
      <c r="AH344" s="50" t="str">
        <v/>
      </c>
    </row>
    <row r="345" spans="13:34" x14ac:dyDescent="0.2">
      <c r="M345" s="94" t="s">
        <v>155</v>
      </c>
      <c r="N345" s="94" t="s">
        <v>88</v>
      </c>
      <c r="O345" s="94" t="s">
        <v>89</v>
      </c>
      <c r="P345" s="94" t="str">
        <f t="shared" si="27"/>
        <v>EUR15F20Y_Quote</v>
      </c>
      <c r="Q345" s="170"/>
      <c r="R345" s="106">
        <f>_xll.qlInterestRateIndexFixingDate(AA345,S345)</f>
        <v>48102</v>
      </c>
      <c r="S345" s="106">
        <f>_xll.qlCalendarAdvance(Calendar,SettlementDate,N345,"mf",TRUE,Trigger)</f>
        <v>48106</v>
      </c>
      <c r="T345" s="106">
        <f>_xll.qlInterestRateIndexMaturity(AA345,S345)</f>
        <v>55411</v>
      </c>
      <c r="U345" s="97">
        <f>_xll.qlIndexFixing(AA345,R345,TRUE,_xll.ohTrigger(Trigger,Trigger6M,InterestRatesTrigger))</f>
        <v>1.0426171307146006E-2</v>
      </c>
      <c r="V345" s="97">
        <f>_xll.qlQuoteValue(P345,_xll.ohTrigger(Trigger,Trigger6M,InterestRatesTrigger))</f>
        <v>1.043E-2</v>
      </c>
      <c r="W345" s="94" t="b">
        <f t="shared" si="28"/>
        <v>1</v>
      </c>
      <c r="X345" s="124">
        <f t="shared" si="29"/>
        <v>-3.828692853993787E-2</v>
      </c>
      <c r="Y345" s="50" t="b">
        <f>ABS(X345/10000)&lt;=ABS('General Settings'!$D$32)</f>
        <v>1</v>
      </c>
      <c r="AA345" s="50" t="str">
        <f>_xll.qlSwapIndex(,,O345,SettlementDays,Currency,Calendar,FixedLegTenor,FixedLegBDC,FixedLegDayCounter,Index6M,DiscountingCurve,Permanent,Trigger,ObjectOverwrite)</f>
        <v>obj_0067c#0000</v>
      </c>
      <c r="AB345" s="50" t="str">
        <f>_xll.qlVanillaSwapFromSwapIndex(,AA345,R345)</f>
        <v>obj_00897#0000</v>
      </c>
      <c r="AH345" s="50" t="str">
        <v/>
      </c>
    </row>
    <row r="346" spans="13:34" x14ac:dyDescent="0.2">
      <c r="M346" s="94" t="s">
        <v>155</v>
      </c>
      <c r="N346" s="94" t="s">
        <v>88</v>
      </c>
      <c r="O346" s="94" t="s">
        <v>90</v>
      </c>
      <c r="P346" s="94" t="str">
        <f t="shared" si="27"/>
        <v>EUR15F25Y_Quote</v>
      </c>
      <c r="Q346" s="170"/>
      <c r="R346" s="106">
        <f>_xll.qlInterestRateIndexFixingDate(AA346,S346)</f>
        <v>48102</v>
      </c>
      <c r="S346" s="106">
        <f>_xll.qlCalendarAdvance(Calendar,SettlementDate,N346,"mf",TRUE,Trigger)</f>
        <v>48106</v>
      </c>
      <c r="T346" s="106">
        <f>_xll.qlInterestRateIndexMaturity(AA346,S346)</f>
        <v>57238</v>
      </c>
      <c r="U346" s="97">
        <f>_xll.qlIndexFixing(AA346,R346,TRUE,_xll.ohTrigger(Trigger,Trigger6M,InterestRatesTrigger))</f>
        <v>9.8948658347584109E-3</v>
      </c>
      <c r="V346" s="97">
        <f>_xll.qlQuoteValue(P346,_xll.ohTrigger(Trigger,Trigger6M,InterestRatesTrigger))</f>
        <v>9.8999999999999991E-3</v>
      </c>
      <c r="W346" s="94" t="b">
        <f t="shared" si="28"/>
        <v>1</v>
      </c>
      <c r="X346" s="124">
        <f t="shared" si="29"/>
        <v>-5.1341652415881622E-2</v>
      </c>
      <c r="Y346" s="50" t="b">
        <f>ABS(X346/10000)&lt;=ABS('General Settings'!$D$32)</f>
        <v>1</v>
      </c>
      <c r="AA346" s="50" t="str">
        <f>_xll.qlSwapIndex(,,O346,SettlementDays,Currency,Calendar,FixedLegTenor,FixedLegBDC,FixedLegDayCounter,Index6M,DiscountingCurve,Permanent,Trigger,ObjectOverwrite)</f>
        <v>obj_005d4#0000</v>
      </c>
      <c r="AB346" s="50" t="str">
        <f>_xll.qlVanillaSwapFromSwapIndex(,AA346,R346)</f>
        <v>obj_00814#0000</v>
      </c>
      <c r="AH346" s="50" t="str">
        <v/>
      </c>
    </row>
    <row r="347" spans="13:34" x14ac:dyDescent="0.2">
      <c r="M347" s="158" t="s">
        <v>155</v>
      </c>
      <c r="N347" s="158" t="s">
        <v>88</v>
      </c>
      <c r="O347" s="158" t="s">
        <v>92</v>
      </c>
      <c r="P347" s="158" t="str">
        <f t="shared" si="27"/>
        <v>EUR15F30Y_Quote</v>
      </c>
      <c r="Q347" s="173"/>
      <c r="R347" s="159">
        <f>_xll.qlInterestRateIndexFixingDate(AA347,S347)</f>
        <v>48102</v>
      </c>
      <c r="S347" s="159">
        <f>_xll.qlCalendarAdvance(Calendar,SettlementDate,N347,"mf",TRUE,Trigger)</f>
        <v>48106</v>
      </c>
      <c r="T347" s="159">
        <f>_xll.qlInterestRateIndexMaturity(AA347,S347)</f>
        <v>59064</v>
      </c>
      <c r="U347" s="160">
        <f>_xll.qlIndexFixing(AA347,R347,TRUE,_xll.ohTrigger(Trigger,Trigger6M,InterestRatesTrigger))</f>
        <v>9.3599999995241014E-3</v>
      </c>
      <c r="V347" s="160">
        <f>_xll.qlQuoteValue(P347,_xll.ohTrigger(Trigger,Trigger6M,InterestRatesTrigger))</f>
        <v>9.3600000000000003E-3</v>
      </c>
      <c r="W347" s="158" t="b">
        <f t="shared" si="28"/>
        <v>1</v>
      </c>
      <c r="X347" s="161">
        <f t="shared" si="29"/>
        <v>-4.7589883422904933E-9</v>
      </c>
      <c r="Y347" s="131" t="b">
        <f>ABS(X347/10000)&lt;=ABS('General Settings'!$D$32)</f>
        <v>1</v>
      </c>
      <c r="AA347" s="50" t="str">
        <f>_xll.qlSwapIndex(,,O347,SettlementDays,Currency,Calendar,FixedLegTenor,FixedLegBDC,FixedLegDayCounter,Index6M,DiscountingCurve,Permanent,Trigger,ObjectOverwrite)</f>
        <v>obj_00606#0000</v>
      </c>
      <c r="AB347" s="50" t="str">
        <f>_xll.qlVanillaSwapFromSwapIndex(,AA347,R347)</f>
        <v>obj_00830#0000</v>
      </c>
      <c r="AH347" s="50" t="str">
        <v/>
      </c>
    </row>
    <row r="348" spans="13:34" x14ac:dyDescent="0.2">
      <c r="M348" s="94" t="s">
        <v>155</v>
      </c>
      <c r="N348" s="94" t="s">
        <v>89</v>
      </c>
      <c r="O348" s="94" t="s">
        <v>33</v>
      </c>
      <c r="P348" s="94" t="str">
        <f t="shared" si="27"/>
        <v>EUR20F1Y_Quote</v>
      </c>
      <c r="Q348" s="170"/>
      <c r="R348" s="106">
        <f>_xll.qlInterestRateIndexFixingDate(AA348,S348)</f>
        <v>49929</v>
      </c>
      <c r="S348" s="106">
        <f>_xll.qlCalendarAdvance(Calendar,SettlementDate,N348,"mf",TRUE,Trigger)</f>
        <v>49933</v>
      </c>
      <c r="T348" s="106">
        <f>_xll.qlInterestRateIndexMaturity(AA348,S348)</f>
        <v>50298</v>
      </c>
      <c r="U348" s="97">
        <f>_xll.qlIndexFixing(AA348,R348,TRUE,_xll.ohTrigger(Trigger,Trigger6M,InterestRatesTrigger))</f>
        <v>1.1485401705600912E-2</v>
      </c>
      <c r="V348" s="97">
        <f>_xll.qlQuoteValue(P348,_xll.ohTrigger(Trigger,Trigger6M,InterestRatesTrigger))</f>
        <v>1.1520000000000001E-2</v>
      </c>
      <c r="W348" s="94" t="b">
        <f t="shared" si="28"/>
        <v>1</v>
      </c>
      <c r="X348" s="124">
        <f t="shared" si="29"/>
        <v>-0.34598294399088708</v>
      </c>
      <c r="Y348" s="123" t="b">
        <f>ABS(X348/10000)&lt;=ABS('General Settings'!$D$32)</f>
        <v>1</v>
      </c>
      <c r="AA348" s="50" t="str">
        <f>_xll.qlSwapIndex(,,O348,SettlementDays,Currency,Calendar,FixedLegTenor,FixedLegBDC,FixedLegDayCounter,Index6M,DiscountingCurve,Permanent,Trigger,ObjectOverwrite)</f>
        <v>obj_006ea#0000</v>
      </c>
      <c r="AB348" s="50" t="str">
        <f>_xll.qlVanillaSwapFromSwapIndex(,AA348,R348)</f>
        <v>obj_0089a#0000</v>
      </c>
      <c r="AH348" s="50" t="str">
        <v/>
      </c>
    </row>
    <row r="349" spans="13:34" x14ac:dyDescent="0.2">
      <c r="M349" s="94" t="s">
        <v>155</v>
      </c>
      <c r="N349" s="94" t="s">
        <v>89</v>
      </c>
      <c r="O349" s="94" t="s">
        <v>78</v>
      </c>
      <c r="P349" s="94" t="str">
        <f t="shared" si="27"/>
        <v>EUR20F2Y_Quote</v>
      </c>
      <c r="Q349" s="170"/>
      <c r="R349" s="106">
        <f>_xll.qlInterestRateIndexFixingDate(AA349,S349)</f>
        <v>49929</v>
      </c>
      <c r="S349" s="106">
        <f>_xll.qlCalendarAdvance(Calendar,SettlementDate,N349,"mf",TRUE,Trigger)</f>
        <v>49933</v>
      </c>
      <c r="T349" s="106">
        <f>_xll.qlInterestRateIndexMaturity(AA349,S349)</f>
        <v>50663</v>
      </c>
      <c r="U349" s="97">
        <f>_xll.qlIndexFixing(AA349,R349,TRUE,_xll.ohTrigger(Trigger,Trigger6M,InterestRatesTrigger))</f>
        <v>1.1244895203070883E-2</v>
      </c>
      <c r="V349" s="97">
        <f>_xll.qlQuoteValue(P349,_xll.ohTrigger(Trigger,Trigger6M,InterestRatesTrigger))</f>
        <v>1.1300000000000001E-2</v>
      </c>
      <c r="W349" s="94" t="b">
        <f t="shared" si="28"/>
        <v>1</v>
      </c>
      <c r="X349" s="124">
        <f t="shared" si="29"/>
        <v>-0.55104796929118449</v>
      </c>
      <c r="Y349" s="50" t="b">
        <f>ABS(X349/10000)&lt;=ABS('General Settings'!$D$32)</f>
        <v>1</v>
      </c>
      <c r="AA349" s="50" t="str">
        <f>_xll.qlSwapIndex(,,O349,SettlementDays,Currency,Calendar,FixedLegTenor,FixedLegBDC,FixedLegDayCounter,Index6M,DiscountingCurve,Permanent,Trigger,ObjectOverwrite)</f>
        <v>obj_00632#0000</v>
      </c>
      <c r="AB349" s="50" t="str">
        <f>_xll.qlVanillaSwapFromSwapIndex(,AA349,R349)</f>
        <v>obj_008e1#0000</v>
      </c>
      <c r="AH349" s="50" t="str">
        <v/>
      </c>
    </row>
    <row r="350" spans="13:34" x14ac:dyDescent="0.2">
      <c r="M350" s="94" t="s">
        <v>155</v>
      </c>
      <c r="N350" s="94" t="s">
        <v>89</v>
      </c>
      <c r="O350" s="94" t="s">
        <v>79</v>
      </c>
      <c r="P350" s="94" t="str">
        <f t="shared" si="27"/>
        <v>EUR20F3Y_Quote</v>
      </c>
      <c r="Q350" s="170"/>
      <c r="R350" s="106">
        <f>_xll.qlInterestRateIndexFixingDate(AA350,S350)</f>
        <v>49929</v>
      </c>
      <c r="S350" s="106">
        <f>_xll.qlCalendarAdvance(Calendar,SettlementDate,N350,"mf",TRUE,Trigger)</f>
        <v>49933</v>
      </c>
      <c r="T350" s="106">
        <f>_xll.qlInterestRateIndexMaturity(AA350,S350)</f>
        <v>51028</v>
      </c>
      <c r="U350" s="97">
        <f>_xll.qlIndexFixing(AA350,R350,TRUE,_xll.ohTrigger(Trigger,Trigger6M,InterestRatesTrigger))</f>
        <v>1.1019380846473931E-2</v>
      </c>
      <c r="V350" s="97">
        <f>_xll.qlQuoteValue(P350,_xll.ohTrigger(Trigger,Trigger6M,InterestRatesTrigger))</f>
        <v>1.1040000000000001E-2</v>
      </c>
      <c r="W350" s="94" t="b">
        <f t="shared" si="28"/>
        <v>1</v>
      </c>
      <c r="X350" s="124">
        <f t="shared" si="29"/>
        <v>-0.20619153526069828</v>
      </c>
      <c r="Y350" s="50" t="b">
        <f>ABS(X350/10000)&lt;=ABS('General Settings'!$D$32)</f>
        <v>1</v>
      </c>
      <c r="AA350" s="50" t="str">
        <f>_xll.qlSwapIndex(,,O350,SettlementDays,Currency,Calendar,FixedLegTenor,FixedLegBDC,FixedLegDayCounter,Index6M,DiscountingCurve,Permanent,Trigger,ObjectOverwrite)</f>
        <v>obj_00646#0000</v>
      </c>
      <c r="AB350" s="50" t="str">
        <f>_xll.qlVanillaSwapFromSwapIndex(,AA350,R350)</f>
        <v>obj_00840#0000</v>
      </c>
      <c r="AH350" s="50" t="str">
        <v/>
      </c>
    </row>
    <row r="351" spans="13:34" x14ac:dyDescent="0.2">
      <c r="M351" s="94" t="s">
        <v>155</v>
      </c>
      <c r="N351" s="94" t="s">
        <v>89</v>
      </c>
      <c r="O351" s="94" t="s">
        <v>80</v>
      </c>
      <c r="P351" s="94" t="str">
        <f t="shared" si="27"/>
        <v>EUR20F4Y_Quote</v>
      </c>
      <c r="Q351" s="170"/>
      <c r="R351" s="106">
        <f>_xll.qlInterestRateIndexFixingDate(AA351,S351)</f>
        <v>49929</v>
      </c>
      <c r="S351" s="106">
        <f>_xll.qlCalendarAdvance(Calendar,SettlementDate,N351,"mf",TRUE,Trigger)</f>
        <v>49933</v>
      </c>
      <c r="T351" s="106">
        <f>_xll.qlInterestRateIndexMaturity(AA351,S351)</f>
        <v>51396</v>
      </c>
      <c r="U351" s="97">
        <f>_xll.qlIndexFixing(AA351,R351,TRUE,_xll.ohTrigger(Trigger,Trigger6M,InterestRatesTrigger))</f>
        <v>1.0820566749181462E-2</v>
      </c>
      <c r="V351" s="97">
        <f>_xll.qlQuoteValue(P351,_xll.ohTrigger(Trigger,Trigger6M,InterestRatesTrigger))</f>
        <v>1.081E-2</v>
      </c>
      <c r="W351" s="94" t="b">
        <f t="shared" si="28"/>
        <v>1</v>
      </c>
      <c r="X351" s="124">
        <f t="shared" si="29"/>
        <v>0.10566749181461707</v>
      </c>
      <c r="Y351" s="50" t="b">
        <f>ABS(X351/10000)&lt;=ABS('General Settings'!$D$32)</f>
        <v>1</v>
      </c>
      <c r="AA351" s="50" t="str">
        <f>_xll.qlSwapIndex(,,O351,SettlementDays,Currency,Calendar,FixedLegTenor,FixedLegBDC,FixedLegDayCounter,Index6M,DiscountingCurve,Permanent,Trigger,ObjectOverwrite)</f>
        <v>obj_00763#0000</v>
      </c>
      <c r="AB351" s="50" t="str">
        <f>_xll.qlVanillaSwapFromSwapIndex(,AA351,R351)</f>
        <v>obj_00848#0000</v>
      </c>
      <c r="AH351" s="50" t="str">
        <v/>
      </c>
    </row>
    <row r="352" spans="13:34" x14ac:dyDescent="0.2">
      <c r="M352" s="94" t="s">
        <v>155</v>
      </c>
      <c r="N352" s="94" t="s">
        <v>89</v>
      </c>
      <c r="O352" s="94" t="s">
        <v>81</v>
      </c>
      <c r="P352" s="94" t="str">
        <f t="shared" si="27"/>
        <v>EUR20F5Y_Quote</v>
      </c>
      <c r="Q352" s="170"/>
      <c r="R352" s="106">
        <f>_xll.qlInterestRateIndexFixingDate(AA352,S352)</f>
        <v>49929</v>
      </c>
      <c r="S352" s="106">
        <f>_xll.qlCalendarAdvance(Calendar,SettlementDate,N352,"mf",TRUE,Trigger)</f>
        <v>49933</v>
      </c>
      <c r="T352" s="106">
        <f>_xll.qlInterestRateIndexMaturity(AA352,S352)</f>
        <v>51760</v>
      </c>
      <c r="U352" s="97">
        <f>_xll.qlIndexFixing(AA352,R352,TRUE,_xll.ohTrigger(Trigger,Trigger6M,InterestRatesTrigger))</f>
        <v>1.0642474212330694E-2</v>
      </c>
      <c r="V352" s="97">
        <f>_xll.qlQuoteValue(P352,_xll.ohTrigger(Trigger,Trigger6M,InterestRatesTrigger))</f>
        <v>1.064E-2</v>
      </c>
      <c r="W352" s="94" t="b">
        <f t="shared" si="28"/>
        <v>1</v>
      </c>
      <c r="X352" s="124">
        <f t="shared" si="29"/>
        <v>2.4742123306935315E-2</v>
      </c>
      <c r="Y352" s="50" t="b">
        <f>ABS(X352/10000)&lt;=ABS('General Settings'!$D$32)</f>
        <v>1</v>
      </c>
      <c r="AA352" s="50" t="str">
        <f>_xll.qlSwapIndex(,,O352,SettlementDays,Currency,Calendar,FixedLegTenor,FixedLegBDC,FixedLegDayCounter,Index6M,DiscountingCurve,Permanent,Trigger,ObjectOverwrite)</f>
        <v>obj_00724#0000</v>
      </c>
      <c r="AB352" s="50" t="str">
        <f>_xll.qlVanillaSwapFromSwapIndex(,AA352,R352)</f>
        <v>obj_008d7#0000</v>
      </c>
      <c r="AH352" s="50" t="str">
        <v/>
      </c>
    </row>
    <row r="353" spans="13:34" x14ac:dyDescent="0.2">
      <c r="M353" s="94" t="s">
        <v>155</v>
      </c>
      <c r="N353" s="94" t="s">
        <v>89</v>
      </c>
      <c r="O353" s="94" t="s">
        <v>82</v>
      </c>
      <c r="P353" s="94" t="str">
        <f t="shared" si="27"/>
        <v>EUR20F6Y_Quote</v>
      </c>
      <c r="Q353" s="170"/>
      <c r="R353" s="106">
        <f>_xll.qlInterestRateIndexFixingDate(AA353,S353)</f>
        <v>49929</v>
      </c>
      <c r="S353" s="106">
        <f>_xll.qlCalendarAdvance(Calendar,SettlementDate,N353,"mf",TRUE,Trigger)</f>
        <v>49933</v>
      </c>
      <c r="T353" s="106">
        <f>_xll.qlInterestRateIndexMaturity(AA353,S353)</f>
        <v>52124</v>
      </c>
      <c r="U353" s="97">
        <f>_xll.qlIndexFixing(AA353,R353,TRUE,_xll.ohTrigger(Trigger,Trigger6M,InterestRatesTrigger))</f>
        <v>1.0492997376280382E-2</v>
      </c>
      <c r="V353" s="97">
        <f>_xll.qlQuoteValue(P353,_xll.ohTrigger(Trigger,Trigger6M,InterestRatesTrigger))</f>
        <v>1.0500000000000001E-2</v>
      </c>
      <c r="W353" s="94" t="b">
        <f t="shared" si="28"/>
        <v>1</v>
      </c>
      <c r="X353" s="124">
        <f t="shared" si="29"/>
        <v>-7.0026237196183644E-2</v>
      </c>
      <c r="Y353" s="50" t="b">
        <f>ABS(X353/10000)&lt;=ABS('General Settings'!$D$32)</f>
        <v>1</v>
      </c>
      <c r="AA353" s="50" t="str">
        <f>_xll.qlSwapIndex(,,O353,SettlementDays,Currency,Calendar,FixedLegTenor,FixedLegBDC,FixedLegDayCounter,Index6M,DiscountingCurve,Permanent,Trigger,ObjectOverwrite)</f>
        <v>obj_006d4#0000</v>
      </c>
      <c r="AB353" s="50" t="str">
        <f>_xll.qlVanillaSwapFromSwapIndex(,AA353,R353)</f>
        <v>obj_007f5#0000</v>
      </c>
      <c r="AH353" s="50" t="str">
        <v/>
      </c>
    </row>
    <row r="354" spans="13:34" x14ac:dyDescent="0.2">
      <c r="M354" s="94" t="s">
        <v>155</v>
      </c>
      <c r="N354" s="94" t="s">
        <v>89</v>
      </c>
      <c r="O354" s="94" t="s">
        <v>83</v>
      </c>
      <c r="P354" s="94" t="str">
        <f t="shared" si="27"/>
        <v>EUR20F7Y_Quote</v>
      </c>
      <c r="Q354" s="170"/>
      <c r="R354" s="106">
        <f>_xll.qlInterestRateIndexFixingDate(AA354,S354)</f>
        <v>49929</v>
      </c>
      <c r="S354" s="106">
        <f>_xll.qlCalendarAdvance(Calendar,SettlementDate,N354,"mf",TRUE,Trigger)</f>
        <v>49933</v>
      </c>
      <c r="T354" s="106">
        <f>_xll.qlInterestRateIndexMaturity(AA354,S354)</f>
        <v>52489</v>
      </c>
      <c r="U354" s="97">
        <f>_xll.qlIndexFixing(AA354,R354,TRUE,_xll.ohTrigger(Trigger,Trigger6M,InterestRatesTrigger))</f>
        <v>1.036092741494936E-2</v>
      </c>
      <c r="V354" s="97">
        <f>_xll.qlQuoteValue(P354,_xll.ohTrigger(Trigger,Trigger6M,InterestRatesTrigger))</f>
        <v>1.0360000000000001E-2</v>
      </c>
      <c r="W354" s="94" t="b">
        <f t="shared" si="28"/>
        <v>1</v>
      </c>
      <c r="X354" s="124">
        <f t="shared" si="29"/>
        <v>9.274149493591205E-3</v>
      </c>
      <c r="Y354" s="50" t="b">
        <f>ABS(X354/10000)&lt;=ABS('General Settings'!$D$32)</f>
        <v>1</v>
      </c>
      <c r="AA354" s="50" t="str">
        <f>_xll.qlSwapIndex(,,O354,SettlementDays,Currency,Calendar,FixedLegTenor,FixedLegBDC,FixedLegDayCounter,Index6M,DiscountingCurve,Permanent,Trigger,ObjectOverwrite)</f>
        <v>obj_0073a#0000</v>
      </c>
      <c r="AB354" s="50" t="str">
        <f>_xll.qlVanillaSwapFromSwapIndex(,AA354,R354)</f>
        <v>obj_00809#0000</v>
      </c>
      <c r="AH354" s="50" t="str">
        <v/>
      </c>
    </row>
    <row r="355" spans="13:34" x14ac:dyDescent="0.2">
      <c r="M355" s="94" t="s">
        <v>155</v>
      </c>
      <c r="N355" s="94" t="s">
        <v>89</v>
      </c>
      <c r="O355" s="94" t="s">
        <v>84</v>
      </c>
      <c r="P355" s="94" t="str">
        <f t="shared" si="27"/>
        <v>EUR20F8Y_Quote</v>
      </c>
      <c r="Q355" s="170"/>
      <c r="R355" s="106">
        <f>_xll.qlInterestRateIndexFixingDate(AA355,S355)</f>
        <v>49929</v>
      </c>
      <c r="S355" s="106">
        <f>_xll.qlCalendarAdvance(Calendar,SettlementDate,N355,"mf",TRUE,Trigger)</f>
        <v>49933</v>
      </c>
      <c r="T355" s="106">
        <f>_xll.qlInterestRateIndexMaturity(AA355,S355)</f>
        <v>52855</v>
      </c>
      <c r="U355" s="97">
        <f>_xll.qlIndexFixing(AA355,R355,TRUE,_xll.ohTrigger(Trigger,Trigger6M,InterestRatesTrigger))</f>
        <v>1.0241266976225231E-2</v>
      </c>
      <c r="V355" s="97">
        <f>_xll.qlQuoteValue(P355,_xll.ohTrigger(Trigger,Trigger6M,InterestRatesTrigger))</f>
        <v>1.0230000000000001E-2</v>
      </c>
      <c r="W355" s="94" t="b">
        <f t="shared" si="28"/>
        <v>1</v>
      </c>
      <c r="X355" s="124">
        <f t="shared" si="29"/>
        <v>0.11266976225230221</v>
      </c>
      <c r="Y355" s="50" t="b">
        <f>ABS(X355/10000)&lt;=ABS('General Settings'!$D$32)</f>
        <v>1</v>
      </c>
      <c r="AA355" s="50" t="str">
        <f>_xll.qlSwapIndex(,,O355,SettlementDays,Currency,Calendar,FixedLegTenor,FixedLegBDC,FixedLegDayCounter,Index6M,DiscountingCurve,Permanent,Trigger,ObjectOverwrite)</f>
        <v>obj_005e1#0000</v>
      </c>
      <c r="AB355" s="50" t="str">
        <f>_xll.qlVanillaSwapFromSwapIndex(,AA355,R355)</f>
        <v>obj_00865#0000</v>
      </c>
      <c r="AH355" s="50" t="str">
        <v/>
      </c>
    </row>
    <row r="356" spans="13:34" x14ac:dyDescent="0.2">
      <c r="M356" s="94" t="s">
        <v>155</v>
      </c>
      <c r="N356" s="94" t="s">
        <v>89</v>
      </c>
      <c r="O356" s="94" t="s">
        <v>85</v>
      </c>
      <c r="P356" s="94" t="str">
        <f t="shared" si="27"/>
        <v>EUR20F9Y_Quote</v>
      </c>
      <c r="Q356" s="170"/>
      <c r="R356" s="106">
        <f>_xll.qlInterestRateIndexFixingDate(AA356,S356)</f>
        <v>49929</v>
      </c>
      <c r="S356" s="106">
        <f>_xll.qlCalendarAdvance(Calendar,SettlementDate,N356,"mf",TRUE,Trigger)</f>
        <v>49933</v>
      </c>
      <c r="T356" s="106">
        <f>_xll.qlInterestRateIndexMaturity(AA356,S356)</f>
        <v>53220</v>
      </c>
      <c r="U356" s="97">
        <f>_xll.qlIndexFixing(AA356,R356,TRUE,_xll.ohTrigger(Trigger,Trigger6M,InterestRatesTrigger))</f>
        <v>1.0122854308958441E-2</v>
      </c>
      <c r="V356" s="97">
        <f>_xll.qlQuoteValue(P356,_xll.ohTrigger(Trigger,Trigger6M,InterestRatesTrigger))</f>
        <v>1.0120000000000001E-2</v>
      </c>
      <c r="W356" s="94" t="b">
        <f t="shared" si="28"/>
        <v>1</v>
      </c>
      <c r="X356" s="124">
        <f t="shared" si="29"/>
        <v>2.8543089584404796E-2</v>
      </c>
      <c r="Y356" s="50" t="b">
        <f>ABS(X356/10000)&lt;=ABS('General Settings'!$D$32)</f>
        <v>1</v>
      </c>
      <c r="AA356" s="50" t="str">
        <f>_xll.qlSwapIndex(,,O356,SettlementDays,Currency,Calendar,FixedLegTenor,FixedLegBDC,FixedLegDayCounter,Index6M,DiscountingCurve,Permanent,Trigger,ObjectOverwrite)</f>
        <v>obj_005fe#0000</v>
      </c>
      <c r="AB356" s="50" t="str">
        <f>_xll.qlVanillaSwapFromSwapIndex(,AA356,R356)</f>
        <v>obj_0086e#0000</v>
      </c>
      <c r="AH356" s="50" t="str">
        <v/>
      </c>
    </row>
    <row r="357" spans="13:34" x14ac:dyDescent="0.2">
      <c r="M357" s="94" t="s">
        <v>155</v>
      </c>
      <c r="N357" s="94" t="s">
        <v>89</v>
      </c>
      <c r="O357" s="94" t="s">
        <v>86</v>
      </c>
      <c r="P357" s="94" t="str">
        <f t="shared" si="27"/>
        <v>EUR20F10Y_Quote</v>
      </c>
      <c r="Q357" s="170"/>
      <c r="R357" s="106">
        <f>_xll.qlInterestRateIndexFixingDate(AA357,S357)</f>
        <v>49929</v>
      </c>
      <c r="S357" s="106">
        <f>_xll.qlCalendarAdvance(Calendar,SettlementDate,N357,"mf",TRUE,Trigger)</f>
        <v>49933</v>
      </c>
      <c r="T357" s="106">
        <f>_xll.qlInterestRateIndexMaturity(AA357,S357)</f>
        <v>53587</v>
      </c>
      <c r="U357" s="97">
        <f>_xll.qlIndexFixing(AA357,R357,TRUE,_xll.ohTrigger(Trigger,Trigger6M,InterestRatesTrigger))</f>
        <v>1.0005913834026757E-2</v>
      </c>
      <c r="V357" s="97">
        <f>_xll.qlQuoteValue(P357,_xll.ohTrigger(Trigger,Trigger6M,InterestRatesTrigger))</f>
        <v>1.0010000000000002E-2</v>
      </c>
      <c r="W357" s="94" t="b">
        <f t="shared" si="28"/>
        <v>1</v>
      </c>
      <c r="X357" s="124">
        <f t="shared" si="29"/>
        <v>-4.0861659732441963E-2</v>
      </c>
      <c r="Y357" s="50" t="b">
        <f>ABS(X357/10000)&lt;=ABS('General Settings'!$D$32)</f>
        <v>1</v>
      </c>
      <c r="AA357" s="50" t="str">
        <f>_xll.qlSwapIndex(,,O357,SettlementDays,Currency,Calendar,FixedLegTenor,FixedLegBDC,FixedLegDayCounter,Index6M,DiscountingCurve,Permanent,Trigger,ObjectOverwrite)</f>
        <v>obj_006fe#0000</v>
      </c>
      <c r="AB357" s="50" t="str">
        <f>_xll.qlVanillaSwapFromSwapIndex(,AA357,R357)</f>
        <v>obj_00841#0000</v>
      </c>
      <c r="AH357" s="50" t="str">
        <v/>
      </c>
    </row>
    <row r="358" spans="13:34" x14ac:dyDescent="0.2">
      <c r="M358" s="94" t="s">
        <v>155</v>
      </c>
      <c r="N358" s="94" t="s">
        <v>89</v>
      </c>
      <c r="O358" s="94" t="s">
        <v>112</v>
      </c>
      <c r="P358" s="94" t="str">
        <f t="shared" si="27"/>
        <v>EUR20F11Y_Quote</v>
      </c>
      <c r="Q358" s="170"/>
      <c r="R358" s="106">
        <f>_xll.qlInterestRateIndexFixingDate(AA358,S358)</f>
        <v>49929</v>
      </c>
      <c r="S358" s="106">
        <f>_xll.qlCalendarAdvance(Calendar,SettlementDate,N358,"mf",TRUE,Trigger)</f>
        <v>49933</v>
      </c>
      <c r="T358" s="106">
        <f>_xll.qlInterestRateIndexMaturity(AA358,S358)</f>
        <v>53951</v>
      </c>
      <c r="U358" s="97">
        <f>_xll.qlIndexFixing(AA358,R358,TRUE,_xll.ohTrigger(Trigger,Trigger6M,InterestRatesTrigger))</f>
        <v>9.8905671464897781E-3</v>
      </c>
      <c r="V358" s="97">
        <f>_xll.qlQuoteValue(P358,_xll.ohTrigger(Trigger,Trigger6M,InterestRatesTrigger))</f>
        <v>9.8899999999999995E-3</v>
      </c>
      <c r="W358" s="94" t="b">
        <f t="shared" si="28"/>
        <v>1</v>
      </c>
      <c r="X358" s="124">
        <f t="shared" si="29"/>
        <v>5.6714648977856941E-3</v>
      </c>
      <c r="Y358" s="50" t="b">
        <f>ABS(X358/10000)&lt;=ABS('General Settings'!$D$32)</f>
        <v>1</v>
      </c>
      <c r="AA358" s="50" t="str">
        <f>_xll.qlSwapIndex(,,O358,SettlementDays,Currency,Calendar,FixedLegTenor,FixedLegBDC,FixedLegDayCounter,Index6M,DiscountingCurve,Permanent,Trigger,ObjectOverwrite)</f>
        <v>obj_0062e#0000</v>
      </c>
      <c r="AB358" s="50" t="str">
        <f>_xll.qlVanillaSwapFromSwapIndex(,AA358,R358)</f>
        <v>obj_0083e#0000</v>
      </c>
      <c r="AH358" s="50" t="str">
        <v/>
      </c>
    </row>
    <row r="359" spans="13:34" x14ac:dyDescent="0.2">
      <c r="M359" s="94" t="s">
        <v>155</v>
      </c>
      <c r="N359" s="94" t="s">
        <v>89</v>
      </c>
      <c r="O359" s="94" t="s">
        <v>87</v>
      </c>
      <c r="P359" s="94" t="str">
        <f t="shared" si="27"/>
        <v>EUR20F12Y_Quote</v>
      </c>
      <c r="Q359" s="170"/>
      <c r="R359" s="106">
        <f>_xll.qlInterestRateIndexFixingDate(AA359,S359)</f>
        <v>49929</v>
      </c>
      <c r="S359" s="106">
        <f>_xll.qlCalendarAdvance(Calendar,SettlementDate,N359,"mf",TRUE,Trigger)</f>
        <v>49933</v>
      </c>
      <c r="T359" s="106">
        <f>_xll.qlInterestRateIndexMaturity(AA359,S359)</f>
        <v>54316</v>
      </c>
      <c r="U359" s="97">
        <f>_xll.qlIndexFixing(AA359,R359,TRUE,_xll.ohTrigger(Trigger,Trigger6M,InterestRatesTrigger))</f>
        <v>9.7785764965909391E-3</v>
      </c>
      <c r="V359" s="97">
        <f>_xll.qlQuoteValue(P359,_xll.ohTrigger(Trigger,Trigger6M,InterestRatesTrigger))</f>
        <v>9.7800000000000005E-3</v>
      </c>
      <c r="W359" s="94" t="b">
        <f t="shared" si="28"/>
        <v>1</v>
      </c>
      <c r="X359" s="124">
        <f t="shared" si="29"/>
        <v>-1.4235034090613607E-2</v>
      </c>
      <c r="Y359" s="50" t="b">
        <f>ABS(X359/10000)&lt;=ABS('General Settings'!$D$32)</f>
        <v>1</v>
      </c>
      <c r="AA359" s="50" t="str">
        <f>_xll.qlSwapIndex(,,O359,SettlementDays,Currency,Calendar,FixedLegTenor,FixedLegBDC,FixedLegDayCounter,Index6M,DiscountingCurve,Permanent,Trigger,ObjectOverwrite)</f>
        <v>obj_0066e#0000</v>
      </c>
      <c r="AB359" s="50" t="str">
        <f>_xll.qlVanillaSwapFromSwapIndex(,AA359,R359)</f>
        <v>obj_008a4#0000</v>
      </c>
      <c r="AH359" s="50" t="str">
        <v/>
      </c>
    </row>
    <row r="360" spans="13:34" x14ac:dyDescent="0.2">
      <c r="M360" s="94" t="s">
        <v>155</v>
      </c>
      <c r="N360" s="94" t="s">
        <v>89</v>
      </c>
      <c r="O360" s="94" t="s">
        <v>113</v>
      </c>
      <c r="P360" s="94" t="str">
        <f t="shared" si="27"/>
        <v>EUR20F13Y_Quote</v>
      </c>
      <c r="Q360" s="170"/>
      <c r="R360" s="106">
        <f>_xll.qlInterestRateIndexFixingDate(AA360,S360)</f>
        <v>49929</v>
      </c>
      <c r="S360" s="106">
        <f>_xll.qlCalendarAdvance(Calendar,SettlementDate,N360,"mf",TRUE,Trigger)</f>
        <v>49933</v>
      </c>
      <c r="T360" s="106">
        <f>_xll.qlInterestRateIndexMaturity(AA360,S360)</f>
        <v>54681</v>
      </c>
      <c r="U360" s="97">
        <f>_xll.qlIndexFixing(AA360,R360,TRUE,_xll.ohTrigger(Trigger,Trigger6M,InterestRatesTrigger))</f>
        <v>9.6668530071223092E-3</v>
      </c>
      <c r="V360" s="97">
        <f>_xll.qlQuoteValue(P360,_xll.ohTrigger(Trigger,Trigger6M,InterestRatesTrigger))</f>
        <v>9.6699999999999998E-3</v>
      </c>
      <c r="W360" s="94" t="b">
        <f t="shared" si="28"/>
        <v>1</v>
      </c>
      <c r="X360" s="124">
        <f t="shared" si="29"/>
        <v>-3.1469928776905326E-2</v>
      </c>
      <c r="Y360" s="50" t="b">
        <f>ABS(X360/10000)&lt;=ABS('General Settings'!$D$32)</f>
        <v>1</v>
      </c>
      <c r="AA360" s="50" t="str">
        <f>_xll.qlSwapIndex(,,O360,SettlementDays,Currency,Calendar,FixedLegTenor,FixedLegBDC,FixedLegDayCounter,Index6M,DiscountingCurve,Permanent,Trigger,ObjectOverwrite)</f>
        <v>obj_007a7#0000</v>
      </c>
      <c r="AB360" s="50" t="str">
        <f>_xll.qlVanillaSwapFromSwapIndex(,AA360,R360)</f>
        <v>obj_0090d#0000</v>
      </c>
      <c r="AH360" s="50" t="str">
        <v/>
      </c>
    </row>
    <row r="361" spans="13:34" x14ac:dyDescent="0.2">
      <c r="M361" s="94" t="s">
        <v>155</v>
      </c>
      <c r="N361" s="94" t="s">
        <v>89</v>
      </c>
      <c r="O361" s="94" t="s">
        <v>114</v>
      </c>
      <c r="P361" s="94" t="str">
        <f t="shared" si="27"/>
        <v>EUR20F14Y_Quote</v>
      </c>
      <c r="Q361" s="170"/>
      <c r="R361" s="106">
        <f>_xll.qlInterestRateIndexFixingDate(AA361,S361)</f>
        <v>49929</v>
      </c>
      <c r="S361" s="106">
        <f>_xll.qlCalendarAdvance(Calendar,SettlementDate,N361,"mf",TRUE,Trigger)</f>
        <v>49933</v>
      </c>
      <c r="T361" s="106">
        <f>_xll.qlInterestRateIndexMaturity(AA361,S361)</f>
        <v>55046</v>
      </c>
      <c r="U361" s="97">
        <f>_xll.qlIndexFixing(AA361,R361,TRUE,_xll.ohTrigger(Trigger,Trigger6M,InterestRatesTrigger))</f>
        <v>9.5588058388691461E-3</v>
      </c>
      <c r="V361" s="97">
        <f>_xll.qlQuoteValue(P361,_xll.ohTrigger(Trigger,Trigger6M,InterestRatesTrigger))</f>
        <v>9.5600000000000008E-3</v>
      </c>
      <c r="W361" s="94" t="b">
        <f t="shared" si="28"/>
        <v>1</v>
      </c>
      <c r="X361" s="124">
        <f t="shared" si="29"/>
        <v>-1.1941611308546873E-2</v>
      </c>
      <c r="Y361" s="50" t="b">
        <f>ABS(X361/10000)&lt;=ABS('General Settings'!$D$32)</f>
        <v>1</v>
      </c>
      <c r="AA361" s="50" t="str">
        <f>_xll.qlSwapIndex(,,O361,SettlementDays,Currency,Calendar,FixedLegTenor,FixedLegBDC,FixedLegDayCounter,Index6M,DiscountingCurve,Permanent,Trigger,ObjectOverwrite)</f>
        <v>obj_00641#0000</v>
      </c>
      <c r="AB361" s="50" t="str">
        <f>_xll.qlVanillaSwapFromSwapIndex(,AA361,R361)</f>
        <v>obj_00887#0000</v>
      </c>
      <c r="AH361" s="50" t="str">
        <v/>
      </c>
    </row>
    <row r="362" spans="13:34" x14ac:dyDescent="0.2">
      <c r="M362" s="94" t="s">
        <v>155</v>
      </c>
      <c r="N362" s="94" t="s">
        <v>89</v>
      </c>
      <c r="O362" s="94" t="s">
        <v>88</v>
      </c>
      <c r="P362" s="94" t="str">
        <f t="shared" si="27"/>
        <v>EUR20F15Y_Quote</v>
      </c>
      <c r="Q362" s="170"/>
      <c r="R362" s="106">
        <f>_xll.qlInterestRateIndexFixingDate(AA362,S362)</f>
        <v>49929</v>
      </c>
      <c r="S362" s="106">
        <f>_xll.qlCalendarAdvance(Calendar,SettlementDate,N362,"mf",TRUE,Trigger)</f>
        <v>49933</v>
      </c>
      <c r="T362" s="106">
        <f>_xll.qlInterestRateIndexMaturity(AA362,S362)</f>
        <v>55411</v>
      </c>
      <c r="U362" s="97">
        <f>_xll.qlIndexFixing(AA362,R362,TRUE,_xll.ohTrigger(Trigger,Trigger6M,InterestRatesTrigger))</f>
        <v>9.4554661660351987E-3</v>
      </c>
      <c r="V362" s="97">
        <f>_xll.qlQuoteValue(P362,_xll.ohTrigger(Trigger,Trigger6M,InterestRatesTrigger))</f>
        <v>9.4600000000000014E-3</v>
      </c>
      <c r="W362" s="94" t="b">
        <f t="shared" si="28"/>
        <v>1</v>
      </c>
      <c r="X362" s="124">
        <f t="shared" si="29"/>
        <v>-4.5338339648027387E-2</v>
      </c>
      <c r="Y362" s="50" t="b">
        <f>ABS(X362/10000)&lt;=ABS('General Settings'!$D$32)</f>
        <v>1</v>
      </c>
      <c r="AA362" s="50" t="str">
        <f>_xll.qlSwapIndex(,,O362,SettlementDays,Currency,Calendar,FixedLegTenor,FixedLegBDC,FixedLegDayCounter,Index6M,DiscountingCurve,Permanent,Trigger,ObjectOverwrite)</f>
        <v>obj_006c9#0000</v>
      </c>
      <c r="AB362" s="50" t="str">
        <f>_xll.qlVanillaSwapFromSwapIndex(,AA362,R362)</f>
        <v>obj_0083b#0000</v>
      </c>
      <c r="AH362" s="50" t="str">
        <v/>
      </c>
    </row>
    <row r="363" spans="13:34" x14ac:dyDescent="0.2">
      <c r="M363" s="94" t="s">
        <v>155</v>
      </c>
      <c r="N363" s="94" t="s">
        <v>89</v>
      </c>
      <c r="O363" s="94" t="s">
        <v>89</v>
      </c>
      <c r="P363" s="94" t="str">
        <f t="shared" si="27"/>
        <v>EUR20F20Y_Quote</v>
      </c>
      <c r="Q363" s="170"/>
      <c r="R363" s="106">
        <f>_xll.qlInterestRateIndexFixingDate(AA363,S363)</f>
        <v>49929</v>
      </c>
      <c r="S363" s="106">
        <f>_xll.qlCalendarAdvance(Calendar,SettlementDate,N363,"mf",TRUE,Trigger)</f>
        <v>49933</v>
      </c>
      <c r="T363" s="106">
        <f>_xll.qlInterestRateIndexMaturity(AA363,S363)</f>
        <v>57238</v>
      </c>
      <c r="U363" s="97">
        <f>_xll.qlIndexFixing(AA363,R363,TRUE,_xll.ohTrigger(Trigger,Trigger6M,InterestRatesTrigger))</f>
        <v>9.0024558974536092E-3</v>
      </c>
      <c r="V363" s="97">
        <f>_xll.qlQuoteValue(P363,_xll.ohTrigger(Trigger,Trigger6M,InterestRatesTrigger))</f>
        <v>9.0000000000000011E-3</v>
      </c>
      <c r="W363" s="94" t="b">
        <f t="shared" si="28"/>
        <v>1</v>
      </c>
      <c r="X363" s="124">
        <f t="shared" si="29"/>
        <v>2.4558974536081218E-2</v>
      </c>
      <c r="Y363" s="50" t="b">
        <f>ABS(X363/10000)&lt;=ABS('General Settings'!$D$32)</f>
        <v>1</v>
      </c>
      <c r="AA363" s="50" t="str">
        <f>_xll.qlSwapIndex(,,O363,SettlementDays,Currency,Calendar,FixedLegTenor,FixedLegBDC,FixedLegDayCounter,Index6M,DiscountingCurve,Permanent,Trigger,ObjectOverwrite)</f>
        <v>obj_00602#0000</v>
      </c>
      <c r="AB363" s="50" t="str">
        <f>_xll.qlVanillaSwapFromSwapIndex(,AA363,R363)</f>
        <v>obj_008f9#0000</v>
      </c>
      <c r="AH363" s="50" t="str">
        <v/>
      </c>
    </row>
    <row r="364" spans="13:34" x14ac:dyDescent="0.2">
      <c r="M364" s="94" t="s">
        <v>155</v>
      </c>
      <c r="N364" s="94" t="s">
        <v>89</v>
      </c>
      <c r="O364" s="94" t="s">
        <v>90</v>
      </c>
      <c r="P364" s="94" t="str">
        <f t="shared" si="27"/>
        <v>EUR20F25Y_Quote</v>
      </c>
      <c r="Q364" s="170"/>
      <c r="R364" s="106">
        <f>_xll.qlInterestRateIndexFixingDate(AA364,S364)</f>
        <v>49929</v>
      </c>
      <c r="S364" s="106">
        <f>_xll.qlCalendarAdvance(Calendar,SettlementDate,N364,"mf",TRUE,Trigger)</f>
        <v>49933</v>
      </c>
      <c r="T364" s="106">
        <f>_xll.qlInterestRateIndexMaturity(AA364,S364)</f>
        <v>59064</v>
      </c>
      <c r="U364" s="97">
        <f>_xll.qlIndexFixing(AA364,R364,TRUE,_xll.ohTrigger(Trigger,Trigger6M,InterestRatesTrigger))</f>
        <v>8.5103181718136807E-3</v>
      </c>
      <c r="V364" s="97">
        <f>_xll.qlQuoteValue(P364,_xll.ohTrigger(Trigger,Trigger6M,InterestRatesTrigger))</f>
        <v>8.5100000000000002E-3</v>
      </c>
      <c r="W364" s="94" t="b">
        <f t="shared" si="28"/>
        <v>1</v>
      </c>
      <c r="X364" s="124">
        <f t="shared" si="29"/>
        <v>3.1817181368049008E-3</v>
      </c>
      <c r="Y364" s="50" t="b">
        <f>ABS(X364/10000)&lt;=ABS('General Settings'!$D$32)</f>
        <v>1</v>
      </c>
      <c r="AA364" s="50" t="str">
        <f>_xll.qlSwapIndex(,,O364,SettlementDays,Currency,Calendar,FixedLegTenor,FixedLegBDC,FixedLegDayCounter,Index6M,DiscountingCurve,Permanent,Trigger,ObjectOverwrite)</f>
        <v>obj_005ee#0000</v>
      </c>
      <c r="AB364" s="50" t="str">
        <f>_xll.qlVanillaSwapFromSwapIndex(,AA364,R364)</f>
        <v>obj_008b6#0000</v>
      </c>
      <c r="AH364" s="50" t="str">
        <v/>
      </c>
    </row>
    <row r="365" spans="13:34" x14ac:dyDescent="0.2">
      <c r="M365" s="94" t="s">
        <v>155</v>
      </c>
      <c r="N365" s="94" t="s">
        <v>89</v>
      </c>
      <c r="O365" s="94" t="s">
        <v>92</v>
      </c>
      <c r="P365" s="94" t="str">
        <f t="shared" si="27"/>
        <v>EUR20F30Y_Quote</v>
      </c>
      <c r="Q365" s="170"/>
      <c r="R365" s="106">
        <f>_xll.qlInterestRateIndexFixingDate(AA365,S365)</f>
        <v>49929</v>
      </c>
      <c r="S365" s="106">
        <f>_xll.qlCalendarAdvance(Calendar,SettlementDate,N365,"mf",TRUE,Trigger)</f>
        <v>49933</v>
      </c>
      <c r="T365" s="106">
        <f>_xll.qlInterestRateIndexMaturity(AA365,S365)</f>
        <v>60890</v>
      </c>
      <c r="U365" s="97">
        <f>_xll.qlIndexFixing(AA365,R365,TRUE,_xll.ohTrigger(Trigger,Trigger6M,InterestRatesTrigger))</f>
        <v>7.8805097327672262E-3</v>
      </c>
      <c r="V365" s="97">
        <f>_xll.qlQuoteValue(P365,_xll.ohTrigger(Trigger,Trigger6M,InterestRatesTrigger))</f>
        <v>7.8799999999999999E-3</v>
      </c>
      <c r="W365" s="94" t="b">
        <f t="shared" si="28"/>
        <v>1</v>
      </c>
      <c r="X365" s="124">
        <f t="shared" si="29"/>
        <v>5.0973276722633687E-3</v>
      </c>
      <c r="Y365" s="131" t="b">
        <f>ABS(X365/10000)&lt;=ABS('General Settings'!$D$32)</f>
        <v>1</v>
      </c>
      <c r="AA365" s="50" t="str">
        <f>_xll.qlSwapIndex(,,O365,SettlementDays,Currency,Calendar,FixedLegTenor,FixedLegBDC,FixedLegDayCounter,Index6M,DiscountingCurve,Permanent,Trigger,ObjectOverwrite)</f>
        <v>obj_00731#0000</v>
      </c>
      <c r="AB365" s="50" t="str">
        <f>_xll.qlVanillaSwapFromSwapIndex(,AA365,R365)</f>
        <v>obj_00888#0000</v>
      </c>
      <c r="AH365" s="50" t="str">
        <v/>
      </c>
    </row>
    <row r="366" spans="13:34" x14ac:dyDescent="0.2">
      <c r="M366" s="162" t="s">
        <v>155</v>
      </c>
      <c r="N366" s="162" t="s">
        <v>90</v>
      </c>
      <c r="O366" s="162" t="s">
        <v>33</v>
      </c>
      <c r="P366" s="162" t="str">
        <f t="shared" si="27"/>
        <v>EUR25F1Y_Quote</v>
      </c>
      <c r="Q366" s="174"/>
      <c r="R366" s="163">
        <f>_xll.qlInterestRateIndexFixingDate(AA366,S366)</f>
        <v>51756</v>
      </c>
      <c r="S366" s="163">
        <f>_xll.qlCalendarAdvance(Calendar,SettlementDate,N366,"mf",TRUE,Trigger)</f>
        <v>51760</v>
      </c>
      <c r="T366" s="163">
        <f>_xll.qlInterestRateIndexMaturity(AA366,S366)</f>
        <v>52125</v>
      </c>
      <c r="U366" s="164">
        <f>_xll.qlIndexFixing(AA366,R366,TRUE,_xll.ohTrigger(Trigger,Trigger6M,InterestRatesTrigger))</f>
        <v>9.7202598459838266E-3</v>
      </c>
      <c r="V366" s="164">
        <f>_xll.qlQuoteValue(P366,_xll.ohTrigger(Trigger,Trigger6M,InterestRatesTrigger))</f>
        <v>9.75E-3</v>
      </c>
      <c r="W366" s="162" t="b">
        <f t="shared" si="28"/>
        <v>1</v>
      </c>
      <c r="X366" s="165">
        <f t="shared" si="29"/>
        <v>-0.29740154016173403</v>
      </c>
      <c r="Y366" s="123" t="b">
        <f>ABS(X366/10000)&lt;=ABS('General Settings'!$D$32)</f>
        <v>1</v>
      </c>
      <c r="AA366" s="50" t="str">
        <f>_xll.qlSwapIndex(,,O366,SettlementDays,Currency,Calendar,FixedLegTenor,FixedLegBDC,FixedLegDayCounter,Index6M,DiscountingCurve,Permanent,Trigger,ObjectOverwrite)</f>
        <v>obj_00618#0000</v>
      </c>
      <c r="AB366" s="50" t="str">
        <f>_xll.qlVanillaSwapFromSwapIndex(,AA366,R366)</f>
        <v>obj_008bd#0000</v>
      </c>
      <c r="AH366" s="50" t="str">
        <v/>
      </c>
    </row>
    <row r="367" spans="13:34" x14ac:dyDescent="0.2">
      <c r="M367" s="94" t="s">
        <v>155</v>
      </c>
      <c r="N367" s="94" t="s">
        <v>90</v>
      </c>
      <c r="O367" s="94" t="s">
        <v>78</v>
      </c>
      <c r="P367" s="94" t="str">
        <f t="shared" si="27"/>
        <v>EUR25F2Y_Quote</v>
      </c>
      <c r="Q367" s="170"/>
      <c r="R367" s="106">
        <f>_xll.qlInterestRateIndexFixingDate(AA367,S367)</f>
        <v>51756</v>
      </c>
      <c r="S367" s="106">
        <f>_xll.qlCalendarAdvance(Calendar,SettlementDate,N367,"mf",TRUE,Trigger)</f>
        <v>51760</v>
      </c>
      <c r="T367" s="106">
        <f>_xll.qlInterestRateIndexMaturity(AA367,S367)</f>
        <v>52490</v>
      </c>
      <c r="U367" s="97">
        <f>_xll.qlIndexFixing(AA367,R367,TRUE,_xll.ohTrigger(Trigger,Trigger6M,InterestRatesTrigger))</f>
        <v>9.6310042002790627E-3</v>
      </c>
      <c r="V367" s="97">
        <f>_xll.qlQuoteValue(P367,_xll.ohTrigger(Trigger,Trigger6M,InterestRatesTrigger))</f>
        <v>9.6299999999999997E-3</v>
      </c>
      <c r="W367" s="94" t="b">
        <f t="shared" si="28"/>
        <v>1</v>
      </c>
      <c r="X367" s="124">
        <f t="shared" si="29"/>
        <v>1.0042002790630611E-2</v>
      </c>
      <c r="Y367" s="50" t="b">
        <f>ABS(X367/10000)&lt;=ABS('General Settings'!$D$32)</f>
        <v>1</v>
      </c>
      <c r="AA367" s="50" t="str">
        <f>_xll.qlSwapIndex(,,O367,SettlementDays,Currency,Calendar,FixedLegTenor,FixedLegBDC,FixedLegDayCounter,Index6M,DiscountingCurve,Permanent,Trigger,ObjectOverwrite)</f>
        <v>obj_00617#0000</v>
      </c>
      <c r="AB367" s="50" t="str">
        <f>_xll.qlVanillaSwapFromSwapIndex(,AA367,R367)</f>
        <v>obj_008a0#0000</v>
      </c>
      <c r="AH367" s="50" t="str">
        <v/>
      </c>
    </row>
    <row r="368" spans="13:34" x14ac:dyDescent="0.2">
      <c r="M368" s="94" t="s">
        <v>155</v>
      </c>
      <c r="N368" s="94" t="s">
        <v>90</v>
      </c>
      <c r="O368" s="94" t="s">
        <v>79</v>
      </c>
      <c r="P368" s="94" t="str">
        <f t="shared" si="27"/>
        <v>EUR25F3Y_Quote</v>
      </c>
      <c r="Q368" s="170"/>
      <c r="R368" s="106">
        <f>_xll.qlInterestRateIndexFixingDate(AA368,S368)</f>
        <v>51756</v>
      </c>
      <c r="S368" s="106">
        <f>_xll.qlCalendarAdvance(Calendar,SettlementDate,N368,"mf",TRUE,Trigger)</f>
        <v>51760</v>
      </c>
      <c r="T368" s="106">
        <f>_xll.qlInterestRateIndexMaturity(AA368,S368)</f>
        <v>52856</v>
      </c>
      <c r="U368" s="97">
        <f>_xll.qlIndexFixing(AA368,R368,TRUE,_xll.ohTrigger(Trigger,Trigger6M,InterestRatesTrigger))</f>
        <v>9.5450377507165125E-3</v>
      </c>
      <c r="V368" s="97">
        <f>_xll.qlQuoteValue(P368,_xll.ohTrigger(Trigger,Trigger6M,InterestRatesTrigger))</f>
        <v>9.5000000000000015E-3</v>
      </c>
      <c r="W368" s="94" t="b">
        <f t="shared" si="28"/>
        <v>1</v>
      </c>
      <c r="X368" s="124">
        <f t="shared" si="29"/>
        <v>0.45037750716511032</v>
      </c>
      <c r="Y368" s="50" t="b">
        <f>ABS(X368/10000)&lt;=ABS('General Settings'!$D$32)</f>
        <v>1</v>
      </c>
      <c r="AA368" s="50" t="str">
        <f>_xll.qlSwapIndex(,,O368,SettlementDays,Currency,Calendar,FixedLegTenor,FixedLegBDC,FixedLegDayCounter,Index6M,DiscountingCurve,Permanent,Trigger,ObjectOverwrite)</f>
        <v>obj_00650#0000</v>
      </c>
      <c r="AB368" s="50" t="str">
        <f>_xll.qlVanillaSwapFromSwapIndex(,AA368,R368)</f>
        <v>obj_0081d#0000</v>
      </c>
      <c r="AH368" s="50" t="str">
        <v/>
      </c>
    </row>
    <row r="369" spans="13:34" x14ac:dyDescent="0.2">
      <c r="M369" s="94" t="s">
        <v>155</v>
      </c>
      <c r="N369" s="94" t="s">
        <v>90</v>
      </c>
      <c r="O369" s="94" t="s">
        <v>80</v>
      </c>
      <c r="P369" s="94" t="str">
        <f t="shared" si="27"/>
        <v>EUR25F4Y_Quote</v>
      </c>
      <c r="Q369" s="170"/>
      <c r="R369" s="106">
        <f>_xll.qlInterestRateIndexFixingDate(AA369,S369)</f>
        <v>51756</v>
      </c>
      <c r="S369" s="106">
        <f>_xll.qlCalendarAdvance(Calendar,SettlementDate,N369,"mf",TRUE,Trigger)</f>
        <v>51760</v>
      </c>
      <c r="T369" s="106">
        <f>_xll.qlInterestRateIndexMaturity(AA369,S369)</f>
        <v>53223</v>
      </c>
      <c r="U369" s="97">
        <f>_xll.qlIndexFixing(AA369,R369,TRUE,_xll.ohTrigger(Trigger,Trigger6M,InterestRatesTrigger))</f>
        <v>9.4430078957737727E-3</v>
      </c>
      <c r="V369" s="97">
        <f>_xll.qlQuoteValue(P369,_xll.ohTrigger(Trigger,Trigger6M,InterestRatesTrigger))</f>
        <v>9.4400000000000005E-3</v>
      </c>
      <c r="W369" s="94" t="b">
        <f t="shared" si="28"/>
        <v>1</v>
      </c>
      <c r="X369" s="124">
        <f t="shared" si="29"/>
        <v>3.0078957737721818E-2</v>
      </c>
      <c r="Y369" s="50" t="b">
        <f>ABS(X369/10000)&lt;=ABS('General Settings'!$D$32)</f>
        <v>1</v>
      </c>
      <c r="AA369" s="50" t="str">
        <f>_xll.qlSwapIndex(,,O369,SettlementDays,Currency,Calendar,FixedLegTenor,FixedLegBDC,FixedLegDayCounter,Index6M,DiscountingCurve,Permanent,Trigger,ObjectOverwrite)</f>
        <v>obj_00737#0000</v>
      </c>
      <c r="AB369" s="50" t="str">
        <f>_xll.qlVanillaSwapFromSwapIndex(,AA369,R369)</f>
        <v>obj_008a2#0000</v>
      </c>
      <c r="AH369" s="50" t="str">
        <v/>
      </c>
    </row>
    <row r="370" spans="13:34" x14ac:dyDescent="0.2">
      <c r="M370" s="94" t="s">
        <v>155</v>
      </c>
      <c r="N370" s="94" t="s">
        <v>90</v>
      </c>
      <c r="O370" s="94" t="s">
        <v>81</v>
      </c>
      <c r="P370" s="94" t="str">
        <f t="shared" si="27"/>
        <v>EUR25F5Y_Quote</v>
      </c>
      <c r="Q370" s="170"/>
      <c r="R370" s="106">
        <f>_xll.qlInterestRateIndexFixingDate(AA370,S370)</f>
        <v>51756</v>
      </c>
      <c r="S370" s="106">
        <f>_xll.qlCalendarAdvance(Calendar,SettlementDate,N370,"mf",TRUE,Trigger)</f>
        <v>51760</v>
      </c>
      <c r="T370" s="106">
        <f>_xll.qlInterestRateIndexMaturity(AA370,S370)</f>
        <v>53587</v>
      </c>
      <c r="U370" s="97">
        <f>_xll.qlIndexFixing(AA370,R370,TRUE,_xll.ohTrigger(Trigger,Trigger6M,InterestRatesTrigger))</f>
        <v>9.33847767061915E-3</v>
      </c>
      <c r="V370" s="97">
        <f>_xll.qlQuoteValue(P370,_xll.ohTrigger(Trigger,Trigger6M,InterestRatesTrigger))</f>
        <v>9.3400000000000011E-3</v>
      </c>
      <c r="W370" s="94" t="b">
        <f t="shared" si="28"/>
        <v>1</v>
      </c>
      <c r="X370" s="124">
        <f t="shared" si="29"/>
        <v>-1.522329380851048E-2</v>
      </c>
      <c r="Y370" s="50" t="b">
        <f>ABS(X370/10000)&lt;=ABS('General Settings'!$D$32)</f>
        <v>1</v>
      </c>
      <c r="AA370" s="50" t="str">
        <f>_xll.qlSwapIndex(,,O370,SettlementDays,Currency,Calendar,FixedLegTenor,FixedLegBDC,FixedLegDayCounter,Index6M,DiscountingCurve,Permanent,Trigger,ObjectOverwrite)</f>
        <v>obj_00750#0000</v>
      </c>
      <c r="AB370" s="50" t="str">
        <f>_xll.qlVanillaSwapFromSwapIndex(,AA370,R370)</f>
        <v>obj_00874#0000</v>
      </c>
      <c r="AH370" s="50" t="str">
        <v/>
      </c>
    </row>
    <row r="371" spans="13:34" x14ac:dyDescent="0.2">
      <c r="M371" s="94" t="s">
        <v>155</v>
      </c>
      <c r="N371" s="94" t="s">
        <v>90</v>
      </c>
      <c r="O371" s="94" t="s">
        <v>82</v>
      </c>
      <c r="P371" s="94" t="str">
        <f t="shared" si="27"/>
        <v>EUR25F6Y_Quote</v>
      </c>
      <c r="Q371" s="170"/>
      <c r="R371" s="106">
        <f>_xll.qlInterestRateIndexFixingDate(AA371,S371)</f>
        <v>51756</v>
      </c>
      <c r="S371" s="106">
        <f>_xll.qlCalendarAdvance(Calendar,SettlementDate,N371,"mf",TRUE,Trigger)</f>
        <v>51760</v>
      </c>
      <c r="T371" s="106">
        <f>_xll.qlInterestRateIndexMaturity(AA371,S371)</f>
        <v>53951</v>
      </c>
      <c r="U371" s="97">
        <f>_xll.qlIndexFixing(AA371,R371,TRUE,_xll.ohTrigger(Trigger,Trigger6M,InterestRatesTrigger))</f>
        <v>9.23043277968787E-3</v>
      </c>
      <c r="V371" s="97">
        <f>_xll.qlQuoteValue(P371,_xll.ohTrigger(Trigger,Trigger6M,InterestRatesTrigger))</f>
        <v>9.2300000000000004E-3</v>
      </c>
      <c r="W371" s="94" t="b">
        <f t="shared" si="28"/>
        <v>1</v>
      </c>
      <c r="X371" s="124">
        <f t="shared" si="29"/>
        <v>4.3277968786968601E-3</v>
      </c>
      <c r="Y371" s="50" t="b">
        <f>ABS(X371/10000)&lt;=ABS('General Settings'!$D$32)</f>
        <v>1</v>
      </c>
      <c r="AA371" s="50" t="str">
        <f>_xll.qlSwapIndex(,,O371,SettlementDays,Currency,Calendar,FixedLegTenor,FixedLegBDC,FixedLegDayCounter,Index6M,DiscountingCurve,Permanent,Trigger,ObjectOverwrite)</f>
        <v>obj_006a0#0000</v>
      </c>
      <c r="AB371" s="50" t="str">
        <f>_xll.qlVanillaSwapFromSwapIndex(,AA371,R371)</f>
        <v>obj_008f6#0000</v>
      </c>
      <c r="AH371" s="50" t="str">
        <v/>
      </c>
    </row>
    <row r="372" spans="13:34" x14ac:dyDescent="0.2">
      <c r="M372" s="94" t="s">
        <v>155</v>
      </c>
      <c r="N372" s="94" t="s">
        <v>90</v>
      </c>
      <c r="O372" s="94" t="s">
        <v>83</v>
      </c>
      <c r="P372" s="94" t="str">
        <f t="shared" si="27"/>
        <v>EUR25F7Y_Quote</v>
      </c>
      <c r="Q372" s="170"/>
      <c r="R372" s="106">
        <f>_xll.qlInterestRateIndexFixingDate(AA372,S372)</f>
        <v>51756</v>
      </c>
      <c r="S372" s="106">
        <f>_xll.qlCalendarAdvance(Calendar,SettlementDate,N372,"mf",TRUE,Trigger)</f>
        <v>51760</v>
      </c>
      <c r="T372" s="106">
        <f>_xll.qlInterestRateIndexMaturity(AA372,S372)</f>
        <v>54317</v>
      </c>
      <c r="U372" s="97">
        <f>_xll.qlIndexFixing(AA372,R372,TRUE,_xll.ohTrigger(Trigger,Trigger6M,InterestRatesTrigger))</f>
        <v>9.1252050946627732E-3</v>
      </c>
      <c r="V372" s="97">
        <f>_xll.qlQuoteValue(P372,_xll.ohTrigger(Trigger,Trigger6M,InterestRatesTrigger))</f>
        <v>9.130000000000001E-3</v>
      </c>
      <c r="W372" s="94" t="b">
        <f t="shared" si="28"/>
        <v>1</v>
      </c>
      <c r="X372" s="124">
        <f t="shared" si="29"/>
        <v>-4.7949053372277339E-2</v>
      </c>
      <c r="Y372" s="50" t="b">
        <f>ABS(X372/10000)&lt;=ABS('General Settings'!$D$32)</f>
        <v>1</v>
      </c>
      <c r="AA372" s="50" t="str">
        <f>_xll.qlSwapIndex(,,O372,SettlementDays,Currency,Calendar,FixedLegTenor,FixedLegBDC,FixedLegDayCounter,Index6M,DiscountingCurve,Permanent,Trigger,ObjectOverwrite)</f>
        <v>obj_005e9#0000</v>
      </c>
      <c r="AB372" s="50" t="str">
        <f>_xll.qlVanillaSwapFromSwapIndex(,AA372,R372)</f>
        <v>obj_007e6#0000</v>
      </c>
      <c r="AH372" s="50" t="str">
        <v/>
      </c>
    </row>
    <row r="373" spans="13:34" x14ac:dyDescent="0.2">
      <c r="M373" s="94" t="s">
        <v>155</v>
      </c>
      <c r="N373" s="94" t="s">
        <v>90</v>
      </c>
      <c r="O373" s="94" t="s">
        <v>84</v>
      </c>
      <c r="P373" s="94" t="str">
        <f t="shared" si="27"/>
        <v>EUR25F8Y_Quote</v>
      </c>
      <c r="Q373" s="170"/>
      <c r="R373" s="106">
        <f>_xll.qlInterestRateIndexFixingDate(AA373,S373)</f>
        <v>51756</v>
      </c>
      <c r="S373" s="106">
        <f>_xll.qlCalendarAdvance(Calendar,SettlementDate,N373,"mf",TRUE,Trigger)</f>
        <v>51760</v>
      </c>
      <c r="T373" s="106">
        <f>_xll.qlInterestRateIndexMaturity(AA373,S373)</f>
        <v>54682</v>
      </c>
      <c r="U373" s="97">
        <f>_xll.qlIndexFixing(AA373,R373,TRUE,_xll.ohTrigger(Trigger,Trigger6M,InterestRatesTrigger))</f>
        <v>9.0186490402197166E-3</v>
      </c>
      <c r="V373" s="97">
        <f>_xll.qlQuoteValue(P373,_xll.ohTrigger(Trigger,Trigger6M,InterestRatesTrigger))</f>
        <v>9.0200000000000002E-3</v>
      </c>
      <c r="W373" s="94" t="b">
        <f t="shared" si="28"/>
        <v>1</v>
      </c>
      <c r="X373" s="124">
        <f t="shared" si="29"/>
        <v>-1.3509597802836837E-2</v>
      </c>
      <c r="Y373" s="50" t="b">
        <f>ABS(X373/10000)&lt;=ABS('General Settings'!$D$32)</f>
        <v>1</v>
      </c>
      <c r="AA373" s="50" t="str">
        <f>_xll.qlSwapIndex(,,O373,SettlementDays,Currency,Calendar,FixedLegTenor,FixedLegBDC,FixedLegDayCounter,Index6M,DiscountingCurve,Permanent,Trigger,ObjectOverwrite)</f>
        <v>obj_006ac#0000</v>
      </c>
      <c r="AB373" s="50" t="str">
        <f>_xll.qlVanillaSwapFromSwapIndex(,AA373,R373)</f>
        <v>obj_007f8#0000</v>
      </c>
      <c r="AH373" s="50" t="str">
        <v/>
      </c>
    </row>
    <row r="374" spans="13:34" x14ac:dyDescent="0.2">
      <c r="M374" s="94" t="s">
        <v>155</v>
      </c>
      <c r="N374" s="94" t="s">
        <v>90</v>
      </c>
      <c r="O374" s="94" t="s">
        <v>85</v>
      </c>
      <c r="P374" s="94" t="str">
        <f t="shared" si="27"/>
        <v>EUR25F9Y_Quote</v>
      </c>
      <c r="Q374" s="170"/>
      <c r="R374" s="106">
        <f>_xll.qlInterestRateIndexFixingDate(AA374,S374)</f>
        <v>51756</v>
      </c>
      <c r="S374" s="106">
        <f>_xll.qlCalendarAdvance(Calendar,SettlementDate,N374,"mf",TRUE,Trigger)</f>
        <v>51760</v>
      </c>
      <c r="T374" s="106">
        <f>_xll.qlInterestRateIndexMaturity(AA374,S374)</f>
        <v>55047</v>
      </c>
      <c r="U374" s="97">
        <f>_xll.qlIndexFixing(AA374,R374,TRUE,_xll.ohTrigger(Trigger,Trigger6M,InterestRatesTrigger))</f>
        <v>8.9163005398867953E-3</v>
      </c>
      <c r="V374" s="97">
        <f>_xll.qlQuoteValue(P374,_xll.ohTrigger(Trigger,Trigger6M,InterestRatesTrigger))</f>
        <v>8.9200000000000008E-3</v>
      </c>
      <c r="W374" s="94" t="b">
        <f t="shared" si="28"/>
        <v>1</v>
      </c>
      <c r="X374" s="124">
        <f t="shared" si="29"/>
        <v>-3.6994601132055854E-2</v>
      </c>
      <c r="Y374" s="50" t="b">
        <f>ABS(X374/10000)&lt;=ABS('General Settings'!$D$32)</f>
        <v>1</v>
      </c>
      <c r="AA374" s="50" t="str">
        <f>_xll.qlSwapIndex(,,O374,SettlementDays,Currency,Calendar,FixedLegTenor,FixedLegBDC,FixedLegDayCounter,Index6M,DiscountingCurve,Permanent,Trigger,ObjectOverwrite)</f>
        <v>obj_005fc#0000</v>
      </c>
      <c r="AB374" s="50" t="str">
        <f>_xll.qlVanillaSwapFromSwapIndex(,AA374,R374)</f>
        <v>obj_008b5#0000</v>
      </c>
      <c r="AH374" s="50" t="str">
        <v/>
      </c>
    </row>
    <row r="375" spans="13:34" x14ac:dyDescent="0.2">
      <c r="M375" s="94" t="s">
        <v>155</v>
      </c>
      <c r="N375" s="94" t="s">
        <v>90</v>
      </c>
      <c r="O375" s="94" t="s">
        <v>86</v>
      </c>
      <c r="P375" s="94" t="str">
        <f t="shared" si="27"/>
        <v>EUR25F10Y_Quote</v>
      </c>
      <c r="Q375" s="170"/>
      <c r="R375" s="106">
        <f>_xll.qlInterestRateIndexFixingDate(AA375,S375)</f>
        <v>51756</v>
      </c>
      <c r="S375" s="106">
        <f>_xll.qlCalendarAdvance(Calendar,SettlementDate,N375,"mf",TRUE,Trigger)</f>
        <v>51760</v>
      </c>
      <c r="T375" s="106">
        <f>_xll.qlInterestRateIndexMaturity(AA375,S375)</f>
        <v>55414</v>
      </c>
      <c r="U375" s="97">
        <f>_xll.qlIndexFixing(AA375,R375,TRUE,_xll.ohTrigger(Trigger,Trigger6M,InterestRatesTrigger))</f>
        <v>8.8190467059352344E-3</v>
      </c>
      <c r="V375" s="97">
        <f>_xll.qlQuoteValue(P375,_xll.ohTrigger(Trigger,Trigger6M,InterestRatesTrigger))</f>
        <v>8.8199999999999997E-3</v>
      </c>
      <c r="W375" s="94" t="b">
        <f t="shared" si="28"/>
        <v>1</v>
      </c>
      <c r="X375" s="124">
        <f t="shared" si="29"/>
        <v>-9.5329406476531153E-3</v>
      </c>
      <c r="Y375" s="50" t="b">
        <f>ABS(X375/10000)&lt;=ABS('General Settings'!$D$32)</f>
        <v>1</v>
      </c>
      <c r="AA375" s="50" t="str">
        <f>_xll.qlSwapIndex(,,O375,SettlementDays,Currency,Calendar,FixedLegTenor,FixedLegBDC,FixedLegDayCounter,Index6M,DiscountingCurve,Permanent,Trigger,ObjectOverwrite)</f>
        <v>obj_00635#0000</v>
      </c>
      <c r="AB375" s="50" t="str">
        <f>_xll.qlVanillaSwapFromSwapIndex(,AA375,R375)</f>
        <v>obj_00867#0000</v>
      </c>
      <c r="AH375" s="50" t="str">
        <v/>
      </c>
    </row>
    <row r="376" spans="13:34" x14ac:dyDescent="0.2">
      <c r="M376" s="94" t="s">
        <v>155</v>
      </c>
      <c r="N376" s="94" t="s">
        <v>90</v>
      </c>
      <c r="O376" s="94" t="s">
        <v>112</v>
      </c>
      <c r="P376" s="94" t="str">
        <f t="shared" si="27"/>
        <v>EUR25F11Y_Quote</v>
      </c>
      <c r="Q376" s="170"/>
      <c r="R376" s="106">
        <f>_xll.qlInterestRateIndexFixingDate(AA376,S376)</f>
        <v>51756</v>
      </c>
      <c r="S376" s="106">
        <f>_xll.qlCalendarAdvance(Calendar,SettlementDate,N376,"mf",TRUE,Trigger)</f>
        <v>51760</v>
      </c>
      <c r="T376" s="106">
        <f>_xll.qlInterestRateIndexMaturity(AA376,S376)</f>
        <v>55778</v>
      </c>
      <c r="U376" s="97">
        <f>_xll.qlIndexFixing(AA376,R376,TRUE,_xll.ohTrigger(Trigger,Trigger6M,InterestRatesTrigger))</f>
        <v>8.731102300205686E-3</v>
      </c>
      <c r="V376" s="97">
        <f>_xll.qlQuoteValue(P376,_xll.ohTrigger(Trigger,Trigger6M,InterestRatesTrigger))</f>
        <v>8.7299999999999999E-3</v>
      </c>
      <c r="W376" s="94" t="b">
        <f t="shared" si="28"/>
        <v>1</v>
      </c>
      <c r="X376" s="124">
        <f t="shared" si="29"/>
        <v>1.102300205686052E-2</v>
      </c>
      <c r="Y376" s="50" t="b">
        <f>ABS(X376/10000)&lt;=ABS('General Settings'!$D$32)</f>
        <v>1</v>
      </c>
      <c r="AA376" s="50" t="str">
        <f>_xll.qlSwapIndex(,,O376,SettlementDays,Currency,Calendar,FixedLegTenor,FixedLegBDC,FixedLegDayCounter,Index6M,DiscountingCurve,Permanent,Trigger,ObjectOverwrite)</f>
        <v>obj_006da#0000</v>
      </c>
      <c r="AB376" s="50" t="str">
        <f>_xll.qlVanillaSwapFromSwapIndex(,AA376,R376)</f>
        <v>obj_0083f#0000</v>
      </c>
      <c r="AH376" s="50" t="str">
        <v/>
      </c>
    </row>
    <row r="377" spans="13:34" x14ac:dyDescent="0.2">
      <c r="M377" s="94" t="s">
        <v>155</v>
      </c>
      <c r="N377" s="94" t="s">
        <v>90</v>
      </c>
      <c r="O377" s="94" t="s">
        <v>87</v>
      </c>
      <c r="P377" s="94" t="str">
        <f t="shared" si="27"/>
        <v>EUR25F12Y_Quote</v>
      </c>
      <c r="Q377" s="170"/>
      <c r="R377" s="106">
        <f>_xll.qlInterestRateIndexFixingDate(AA377,S377)</f>
        <v>51756</v>
      </c>
      <c r="S377" s="106">
        <f>_xll.qlCalendarAdvance(Calendar,SettlementDate,N377,"mf",TRUE,Trigger)</f>
        <v>51760</v>
      </c>
      <c r="T377" s="106">
        <f>_xll.qlInterestRateIndexMaturity(AA377,S377)</f>
        <v>56143</v>
      </c>
      <c r="U377" s="97">
        <f>_xll.qlIndexFixing(AA377,R377,TRUE,_xll.ohTrigger(Trigger,Trigger6M,InterestRatesTrigger))</f>
        <v>8.6453949686091987E-3</v>
      </c>
      <c r="V377" s="97">
        <f>_xll.qlQuoteValue(P377,_xll.ohTrigger(Trigger,Trigger6M,InterestRatesTrigger))</f>
        <v>8.6499999999999997E-3</v>
      </c>
      <c r="W377" s="94" t="b">
        <f t="shared" si="28"/>
        <v>1</v>
      </c>
      <c r="X377" s="124">
        <f t="shared" si="29"/>
        <v>-4.6050313908009566E-2</v>
      </c>
      <c r="Y377" s="50" t="b">
        <f>ABS(X377/10000)&lt;=ABS('General Settings'!$D$32)</f>
        <v>1</v>
      </c>
      <c r="AA377" s="50" t="str">
        <f>_xll.qlSwapIndex(,,O377,SettlementDays,Currency,Calendar,FixedLegTenor,FixedLegBDC,FixedLegDayCounter,Index6M,DiscountingCurve,Permanent,Trigger,ObjectOverwrite)</f>
        <v>obj_006f8#0000</v>
      </c>
      <c r="AB377" s="50" t="str">
        <f>_xll.qlVanillaSwapFromSwapIndex(,AA377,R377)</f>
        <v>obj_0084e#0000</v>
      </c>
      <c r="AH377" s="50" t="str">
        <v/>
      </c>
    </row>
    <row r="378" spans="13:34" x14ac:dyDescent="0.2">
      <c r="M378" s="94" t="s">
        <v>155</v>
      </c>
      <c r="N378" s="94" t="s">
        <v>90</v>
      </c>
      <c r="O378" s="94" t="s">
        <v>113</v>
      </c>
      <c r="P378" s="94" t="str">
        <f t="shared" si="27"/>
        <v>EUR25F13Y_Quote</v>
      </c>
      <c r="Q378" s="170"/>
      <c r="R378" s="106">
        <f>_xll.qlInterestRateIndexFixingDate(AA378,S378)</f>
        <v>51756</v>
      </c>
      <c r="S378" s="106">
        <f>_xll.qlCalendarAdvance(Calendar,SettlementDate,N378,"mf",TRUE,Trigger)</f>
        <v>51760</v>
      </c>
      <c r="T378" s="106">
        <f>_xll.qlInterestRateIndexMaturity(AA378,S378)</f>
        <v>56508</v>
      </c>
      <c r="U378" s="97">
        <f>_xll.qlIndexFixing(AA378,R378,TRUE,_xll.ohTrigger(Trigger,Trigger6M,InterestRatesTrigger))</f>
        <v>8.5630211603331969E-3</v>
      </c>
      <c r="V378" s="97">
        <f>_xll.qlQuoteValue(P378,_xll.ohTrigger(Trigger,Trigger6M,InterestRatesTrigger))</f>
        <v>8.5599999999999999E-3</v>
      </c>
      <c r="W378" s="94" t="b">
        <f t="shared" si="28"/>
        <v>1</v>
      </c>
      <c r="X378" s="124">
        <f t="shared" si="29"/>
        <v>3.0211603331969927E-2</v>
      </c>
      <c r="Y378" s="50" t="b">
        <f>ABS(X378/10000)&lt;=ABS('General Settings'!$D$32)</f>
        <v>1</v>
      </c>
      <c r="AA378" s="50" t="str">
        <f>_xll.qlSwapIndex(,,O378,SettlementDays,Currency,Calendar,FixedLegTenor,FixedLegBDC,FixedLegDayCounter,Index6M,DiscountingCurve,Permanent,Trigger,ObjectOverwrite)</f>
        <v>obj_00652#0000</v>
      </c>
      <c r="AB378" s="50" t="str">
        <f>_xll.qlVanillaSwapFromSwapIndex(,AA378,R378)</f>
        <v>obj_008f0#0000</v>
      </c>
      <c r="AH378" s="50" t="str">
        <v/>
      </c>
    </row>
    <row r="379" spans="13:34" x14ac:dyDescent="0.2">
      <c r="M379" s="94" t="s">
        <v>155</v>
      </c>
      <c r="N379" s="94" t="s">
        <v>90</v>
      </c>
      <c r="O379" s="94" t="s">
        <v>114</v>
      </c>
      <c r="P379" s="94" t="str">
        <f t="shared" si="27"/>
        <v>EUR25F14Y_Quote</v>
      </c>
      <c r="Q379" s="170"/>
      <c r="R379" s="106">
        <f>_xll.qlInterestRateIndexFixingDate(AA379,S379)</f>
        <v>51756</v>
      </c>
      <c r="S379" s="106">
        <f>_xll.qlCalendarAdvance(Calendar,SettlementDate,N379,"mf",TRUE,Trigger)</f>
        <v>51760</v>
      </c>
      <c r="T379" s="106">
        <f>_xll.qlInterestRateIndexMaturity(AA379,S379)</f>
        <v>56873</v>
      </c>
      <c r="U379" s="97">
        <f>_xll.qlIndexFixing(AA379,R379,TRUE,_xll.ohTrigger(Trigger,Trigger6M,InterestRatesTrigger))</f>
        <v>8.4828851067872395E-3</v>
      </c>
      <c r="V379" s="97">
        <f>_xll.qlQuoteValue(P379,_xll.ohTrigger(Trigger,Trigger6M,InterestRatesTrigger))</f>
        <v>8.4799999999999997E-3</v>
      </c>
      <c r="W379" s="94" t="b">
        <f t="shared" si="28"/>
        <v>1</v>
      </c>
      <c r="X379" s="124">
        <f t="shared" si="29"/>
        <v>2.885106787239855E-2</v>
      </c>
      <c r="Y379" s="50" t="b">
        <f>ABS(X379/10000)&lt;=ABS('General Settings'!$D$32)</f>
        <v>1</v>
      </c>
      <c r="AA379" s="50" t="str">
        <f>_xll.qlSwapIndex(,,O379,SettlementDays,Currency,Calendar,FixedLegTenor,FixedLegBDC,FixedLegDayCounter,Index6M,DiscountingCurve,Permanent,Trigger,ObjectOverwrite)</f>
        <v>obj_0074d#0000</v>
      </c>
      <c r="AB379" s="50" t="str">
        <f>_xll.qlVanillaSwapFromSwapIndex(,AA379,R379)</f>
        <v>obj_0082c#0000</v>
      </c>
      <c r="AH379" s="50" t="str">
        <v/>
      </c>
    </row>
    <row r="380" spans="13:34" x14ac:dyDescent="0.2">
      <c r="M380" s="94" t="s">
        <v>155</v>
      </c>
      <c r="N380" s="94" t="s">
        <v>90</v>
      </c>
      <c r="O380" s="94" t="s">
        <v>88</v>
      </c>
      <c r="P380" s="94" t="str">
        <f t="shared" si="27"/>
        <v>EUR25F15Y_Quote</v>
      </c>
      <c r="Q380" s="170"/>
      <c r="R380" s="106">
        <f>_xll.qlInterestRateIndexFixingDate(AA380,S380)</f>
        <v>51756</v>
      </c>
      <c r="S380" s="106">
        <f>_xll.qlCalendarAdvance(Calendar,SettlementDate,N380,"mf",TRUE,Trigger)</f>
        <v>51760</v>
      </c>
      <c r="T380" s="106">
        <f>_xll.qlInterestRateIndexMaturity(AA380,S380)</f>
        <v>57241</v>
      </c>
      <c r="U380" s="97">
        <f>_xll.qlIndexFixing(AA380,R380,TRUE,_xll.ohTrigger(Trigger,Trigger6M,InterestRatesTrigger))</f>
        <v>8.4049560193183333E-3</v>
      </c>
      <c r="V380" s="97">
        <f>_xll.qlQuoteValue(P380,_xll.ohTrigger(Trigger,Trigger6M,InterestRatesTrigger))</f>
        <v>8.4099999999999991E-3</v>
      </c>
      <c r="W380" s="94" t="b">
        <f t="shared" si="28"/>
        <v>1</v>
      </c>
      <c r="X380" s="124">
        <f t="shared" si="29"/>
        <v>-5.0439806816657967E-2</v>
      </c>
      <c r="Y380" s="50" t="b">
        <f>ABS(X380/10000)&lt;=ABS('General Settings'!$D$32)</f>
        <v>1</v>
      </c>
      <c r="AA380" s="50" t="str">
        <f>_xll.qlSwapIndex(,,O380,SettlementDays,Currency,Calendar,FixedLegTenor,FixedLegBDC,FixedLegDayCounter,Index6M,DiscountingCurve,Permanent,Trigger,ObjectOverwrite)</f>
        <v>obj_006bf#0000</v>
      </c>
      <c r="AB380" s="50" t="str">
        <f>_xll.qlVanillaSwapFromSwapIndex(,AA380,R380)</f>
        <v>obj_008da#0000</v>
      </c>
      <c r="AH380" s="50" t="str">
        <v/>
      </c>
    </row>
    <row r="381" spans="13:34" x14ac:dyDescent="0.2">
      <c r="M381" s="94" t="s">
        <v>155</v>
      </c>
      <c r="N381" s="94" t="s">
        <v>90</v>
      </c>
      <c r="O381" s="94" t="s">
        <v>89</v>
      </c>
      <c r="P381" s="94" t="str">
        <f t="shared" si="27"/>
        <v>EUR25F20Y_Quote</v>
      </c>
      <c r="Q381" s="170"/>
      <c r="R381" s="106">
        <f>_xll.qlInterestRateIndexFixingDate(AA381,S381)</f>
        <v>51756</v>
      </c>
      <c r="S381" s="106">
        <f>_xll.qlCalendarAdvance(Calendar,SettlementDate,N381,"mf",TRUE,Trigger)</f>
        <v>51760</v>
      </c>
      <c r="T381" s="106">
        <f>_xll.qlInterestRateIndexMaturity(AA381,S381)</f>
        <v>59065</v>
      </c>
      <c r="U381" s="97">
        <f>_xll.qlIndexFixing(AA381,R381,TRUE,_xll.ohTrigger(Trigger,Trigger6M,InterestRatesTrigger))</f>
        <v>7.9178923378577341E-3</v>
      </c>
      <c r="V381" s="97">
        <f>_xll.qlQuoteValue(P381,_xll.ohTrigger(Trigger,Trigger6M,InterestRatesTrigger))</f>
        <v>7.92E-3</v>
      </c>
      <c r="W381" s="94" t="b">
        <f t="shared" si="28"/>
        <v>1</v>
      </c>
      <c r="X381" s="124">
        <f t="shared" si="29"/>
        <v>-2.1076621422658204E-2</v>
      </c>
      <c r="Y381" s="50" t="b">
        <f>ABS(X381/10000)&lt;=ABS('General Settings'!$D$32)</f>
        <v>1</v>
      </c>
      <c r="AA381" s="50" t="str">
        <f>_xll.qlSwapIndex(,,O381,SettlementDays,Currency,Calendar,FixedLegTenor,FixedLegBDC,FixedLegDayCounter,Index6M,DiscountingCurve,Permanent,Trigger,ObjectOverwrite)</f>
        <v>obj_00645#0000</v>
      </c>
      <c r="AB381" s="50" t="str">
        <f>_xll.qlVanillaSwapFromSwapIndex(,AA381,R381)</f>
        <v>obj_0081f#0000</v>
      </c>
      <c r="AH381" s="50" t="str">
        <v/>
      </c>
    </row>
    <row r="382" spans="13:34" x14ac:dyDescent="0.2">
      <c r="M382" s="94" t="s">
        <v>155</v>
      </c>
      <c r="N382" s="94" t="s">
        <v>90</v>
      </c>
      <c r="O382" s="94" t="s">
        <v>90</v>
      </c>
      <c r="P382" s="94" t="str">
        <f t="shared" si="27"/>
        <v>EUR25F25Y_Quote</v>
      </c>
      <c r="Q382" s="170"/>
      <c r="R382" s="106">
        <f>_xll.qlInterestRateIndexFixingDate(AA382,S382)</f>
        <v>51756</v>
      </c>
      <c r="S382" s="106">
        <f>_xll.qlCalendarAdvance(Calendar,SettlementDate,N382,"mf",TRUE,Trigger)</f>
        <v>51760</v>
      </c>
      <c r="T382" s="106">
        <f>_xll.qlInterestRateIndexMaturity(AA382,S382)</f>
        <v>60891</v>
      </c>
      <c r="U382" s="97">
        <f>_xll.qlIndexFixing(AA382,R382,TRUE,_xll.ohTrigger(Trigger,Trigger6M,InterestRatesTrigger))</f>
        <v>7.2571512321032939E-3</v>
      </c>
      <c r="V382" s="97">
        <f>_xll.qlQuoteValue(P382,_xll.ohTrigger(Trigger,Trigger6M,InterestRatesTrigger))</f>
        <v>7.26E-3</v>
      </c>
      <c r="W382" s="94" t="b">
        <f t="shared" si="28"/>
        <v>1</v>
      </c>
      <c r="X382" s="124">
        <f t="shared" si="29"/>
        <v>-2.8487678967060309E-2</v>
      </c>
      <c r="Y382" s="50" t="b">
        <f>ABS(X382/10000)&lt;=ABS('General Settings'!$D$32)</f>
        <v>1</v>
      </c>
      <c r="AA382" s="50" t="str">
        <f>_xll.qlSwapIndex(,,O382,SettlementDays,Currency,Calendar,FixedLegTenor,FixedLegBDC,FixedLegDayCounter,Index6M,DiscountingCurve,Permanent,Trigger,ObjectOverwrite)</f>
        <v>obj_006d5#0000</v>
      </c>
      <c r="AB382" s="50" t="str">
        <f>_xll.qlVanillaSwapFromSwapIndex(,AA382,R382)</f>
        <v>obj_00875#0000</v>
      </c>
      <c r="AH382" s="50" t="str">
        <v/>
      </c>
    </row>
    <row r="383" spans="13:34" x14ac:dyDescent="0.2">
      <c r="M383" s="158" t="s">
        <v>155</v>
      </c>
      <c r="N383" s="158" t="s">
        <v>90</v>
      </c>
      <c r="O383" s="158" t="s">
        <v>92</v>
      </c>
      <c r="P383" s="158" t="str">
        <f t="shared" si="27"/>
        <v>EUR25F30Y_Quote</v>
      </c>
      <c r="Q383" s="173"/>
      <c r="R383" s="159">
        <f>_xll.qlInterestRateIndexFixingDate(AA383,S383)</f>
        <v>51756</v>
      </c>
      <c r="S383" s="159">
        <f>_xll.qlCalendarAdvance(Calendar,SettlementDate,N383,"mf",TRUE,Trigger)</f>
        <v>51760</v>
      </c>
      <c r="T383" s="159">
        <f>_xll.qlInterestRateIndexMaturity(AA383,S383)</f>
        <v>62717</v>
      </c>
      <c r="U383" s="160">
        <f>_xll.qlIndexFixing(AA383,R383,TRUE,_xll.ohTrigger(Trigger,Trigger6M,InterestRatesTrigger))</f>
        <v>7.1099999996533988E-3</v>
      </c>
      <c r="V383" s="160">
        <f>_xll.qlQuoteValue(P383,_xll.ohTrigger(Trigger,Trigger6M,InterestRatesTrigger))</f>
        <v>7.11E-3</v>
      </c>
      <c r="W383" s="158" t="b">
        <f t="shared" si="28"/>
        <v>1</v>
      </c>
      <c r="X383" s="161">
        <f t="shared" si="29"/>
        <v>-3.4660121994711801E-9</v>
      </c>
      <c r="Y383" s="131" t="b">
        <f>ABS(X383/10000)&lt;=ABS('General Settings'!$D$32)</f>
        <v>1</v>
      </c>
      <c r="AA383" s="50" t="str">
        <f>_xll.qlSwapIndex(,,O383,SettlementDays,Currency,Calendar,FixedLegTenor,FixedLegBDC,FixedLegDayCounter,Index6M,DiscountingCurve,Permanent,Trigger,ObjectOverwrite)</f>
        <v>obj_0070f#0000</v>
      </c>
      <c r="AB383" s="50" t="str">
        <f>_xll.qlVanillaSwapFromSwapIndex(,AA383,R383)</f>
        <v>obj_0083a#0000</v>
      </c>
      <c r="AH383" s="50" t="str">
        <v/>
      </c>
    </row>
    <row r="384" spans="13:34" x14ac:dyDescent="0.2">
      <c r="M384" s="94" t="s">
        <v>155</v>
      </c>
      <c r="N384" s="94" t="s">
        <v>92</v>
      </c>
      <c r="O384" s="94" t="s">
        <v>33</v>
      </c>
      <c r="P384" s="94" t="str">
        <f t="shared" si="27"/>
        <v>EUR30F1Y_Quote</v>
      </c>
      <c r="Q384" s="170"/>
      <c r="R384" s="106">
        <f>_xll.qlInterestRateIndexFixingDate(AA384,S384)</f>
        <v>53582</v>
      </c>
      <c r="S384" s="106">
        <f>_xll.qlCalendarAdvance(Calendar,SettlementDate,N384,"mf",TRUE,Trigger)</f>
        <v>53584</v>
      </c>
      <c r="T384" s="106">
        <f>_xll.qlInterestRateIndexMaturity(AA384,S384)</f>
        <v>53951</v>
      </c>
      <c r="U384" s="97">
        <f>_xll.qlIndexFixing(AA384,R384,TRUE,_xll.ohTrigger(Trigger,Trigger6M,InterestRatesTrigger))</f>
        <v>8.6745256545684313E-3</v>
      </c>
      <c r="V384" s="97">
        <f>_xll.qlQuoteValue(P384,_xll.ohTrigger(Trigger,Trigger6M,InterestRatesTrigger))</f>
        <v>8.6700000000000006E-3</v>
      </c>
      <c r="W384" s="94" t="b">
        <f t="shared" si="28"/>
        <v>1</v>
      </c>
      <c r="X384" s="124">
        <f t="shared" si="29"/>
        <v>4.5256545684307231E-2</v>
      </c>
      <c r="Y384" s="50" t="b">
        <f>ABS(X384/10000)&lt;=ABS('General Settings'!$D$32)</f>
        <v>1</v>
      </c>
      <c r="AA384" s="50" t="str">
        <f>_xll.qlSwapIndex(,,O384,SettlementDays,Currency,Calendar,FixedLegTenor,FixedLegBDC,FixedLegDayCounter,Index6M,DiscountingCurve,Permanent,Trigger,ObjectOverwrite)</f>
        <v>obj_005ce#0000</v>
      </c>
      <c r="AB384" s="50" t="str">
        <f>_xll.qlVanillaSwapFromSwapIndex(,AA384,R384)</f>
        <v>obj_00879#0000</v>
      </c>
      <c r="AH384" s="50" t="str">
        <v/>
      </c>
    </row>
    <row r="385" spans="13:34" x14ac:dyDescent="0.2">
      <c r="M385" s="94" t="s">
        <v>155</v>
      </c>
      <c r="N385" s="94" t="s">
        <v>92</v>
      </c>
      <c r="O385" s="94" t="s">
        <v>78</v>
      </c>
      <c r="P385" s="94" t="str">
        <f t="shared" si="27"/>
        <v>EUR30F2Y_Quote</v>
      </c>
      <c r="Q385" s="170"/>
      <c r="R385" s="106">
        <f>_xll.qlInterestRateIndexFixingDate(AA385,S385)</f>
        <v>53582</v>
      </c>
      <c r="S385" s="106">
        <f>_xll.qlCalendarAdvance(Calendar,SettlementDate,N385,"mf",TRUE,Trigger)</f>
        <v>53584</v>
      </c>
      <c r="T385" s="106">
        <f>_xll.qlInterestRateIndexMaturity(AA385,S385)</f>
        <v>54315</v>
      </c>
      <c r="U385" s="97">
        <f>_xll.qlIndexFixing(AA385,R385,TRUE,_xll.ohTrigger(Trigger,Trigger6M,InterestRatesTrigger))</f>
        <v>8.5763386189621378E-3</v>
      </c>
      <c r="V385" s="97">
        <f>_xll.qlQuoteValue(P385,_xll.ohTrigger(Trigger,Trigger6M,InterestRatesTrigger))</f>
        <v>8.5799999999999991E-3</v>
      </c>
      <c r="W385" s="94" t="b">
        <f t="shared" si="28"/>
        <v>1</v>
      </c>
      <c r="X385" s="124">
        <f t="shared" si="29"/>
        <v>-3.6613810378612749E-2</v>
      </c>
      <c r="Y385" s="50" t="b">
        <f>ABS(X385/10000)&lt;=ABS('General Settings'!$D$32)</f>
        <v>1</v>
      </c>
      <c r="AA385" s="50" t="str">
        <f>_xll.qlSwapIndex(,,O385,SettlementDays,Currency,Calendar,FixedLegTenor,FixedLegBDC,FixedLegDayCounter,Index6M,DiscountingCurve,Permanent,Trigger,ObjectOverwrite)</f>
        <v>obj_00638#0000</v>
      </c>
      <c r="AB385" s="50" t="str">
        <f>_xll.qlVanillaSwapFromSwapIndex(,AA385,R385)</f>
        <v>obj_0085d#0000</v>
      </c>
      <c r="AH385" s="50" t="str">
        <v/>
      </c>
    </row>
    <row r="386" spans="13:34" x14ac:dyDescent="0.2">
      <c r="M386" s="94" t="s">
        <v>155</v>
      </c>
      <c r="N386" s="94" t="s">
        <v>92</v>
      </c>
      <c r="O386" s="94" t="s">
        <v>79</v>
      </c>
      <c r="P386" s="94" t="str">
        <f t="shared" si="27"/>
        <v>EUR30F3Y_Quote</v>
      </c>
      <c r="Q386" s="170"/>
      <c r="R386" s="106">
        <f>_xll.qlInterestRateIndexFixingDate(AA386,S386)</f>
        <v>53582</v>
      </c>
      <c r="S386" s="106">
        <f>_xll.qlCalendarAdvance(Calendar,SettlementDate,N386,"mf",TRUE,Trigger)</f>
        <v>53584</v>
      </c>
      <c r="T386" s="106">
        <f>_xll.qlInterestRateIndexMaturity(AA386,S386)</f>
        <v>54680</v>
      </c>
      <c r="U386" s="97">
        <f>_xll.qlIndexFixing(AA386,R386,TRUE,_xll.ohTrigger(Trigger,Trigger6M,InterestRatesTrigger))</f>
        <v>8.4680527238378041E-3</v>
      </c>
      <c r="V386" s="97">
        <f>_xll.qlQuoteValue(P386,_xll.ohTrigger(Trigger,Trigger6M,InterestRatesTrigger))</f>
        <v>8.4700000000000001E-3</v>
      </c>
      <c r="W386" s="94" t="b">
        <f t="shared" si="28"/>
        <v>1</v>
      </c>
      <c r="X386" s="124">
        <f t="shared" si="29"/>
        <v>-1.9472761621959489E-2</v>
      </c>
      <c r="Y386" s="50" t="b">
        <f>ABS(X386/10000)&lt;=ABS('General Settings'!$D$32)</f>
        <v>1</v>
      </c>
      <c r="AA386" s="50" t="str">
        <f>_xll.qlSwapIndex(,,O386,SettlementDays,Currency,Calendar,FixedLegTenor,FixedLegBDC,FixedLegDayCounter,Index6M,DiscountingCurve,Permanent,Trigger,ObjectOverwrite)</f>
        <v>obj_0074f#0000</v>
      </c>
      <c r="AB386" s="50" t="str">
        <f>_xll.qlVanillaSwapFromSwapIndex(,AA386,R386)</f>
        <v>obj_00898#0000</v>
      </c>
      <c r="AH386" s="50" t="str">
        <v/>
      </c>
    </row>
    <row r="387" spans="13:34" x14ac:dyDescent="0.2">
      <c r="M387" s="94" t="s">
        <v>155</v>
      </c>
      <c r="N387" s="94" t="s">
        <v>92</v>
      </c>
      <c r="O387" s="94" t="s">
        <v>80</v>
      </c>
      <c r="P387" s="94" t="str">
        <f t="shared" si="27"/>
        <v>EUR30F4Y_Quote</v>
      </c>
      <c r="Q387" s="170"/>
      <c r="R387" s="106">
        <f>_xll.qlInterestRateIndexFixingDate(AA387,S387)</f>
        <v>53582</v>
      </c>
      <c r="S387" s="106">
        <f>_xll.qlCalendarAdvance(Calendar,SettlementDate,N387,"mf",TRUE,Trigger)</f>
        <v>53584</v>
      </c>
      <c r="T387" s="106">
        <f>_xll.qlInterestRateIndexMaturity(AA387,S387)</f>
        <v>55045</v>
      </c>
      <c r="U387" s="97">
        <f>_xll.qlIndexFixing(AA387,R387,TRUE,_xll.ohTrigger(Trigger,Trigger6M,InterestRatesTrigger))</f>
        <v>8.369206755770164E-3</v>
      </c>
      <c r="V387" s="97">
        <f>_xll.qlQuoteValue(P387,_xll.ohTrigger(Trigger,Trigger6M,InterestRatesTrigger))</f>
        <v>8.369999999999999E-3</v>
      </c>
      <c r="W387" s="94" t="b">
        <f t="shared" si="28"/>
        <v>1</v>
      </c>
      <c r="X387" s="124">
        <f t="shared" si="29"/>
        <v>-7.9324422983494125E-3</v>
      </c>
      <c r="Y387" s="50" t="b">
        <f>ABS(X387/10000)&lt;=ABS('General Settings'!$D$32)</f>
        <v>1</v>
      </c>
      <c r="AA387" s="50" t="str">
        <f>_xll.qlSwapIndex(,,O387,SettlementDays,Currency,Calendar,FixedLegTenor,FixedLegBDC,FixedLegDayCounter,Index6M,DiscountingCurve,Permanent,Trigger,ObjectOverwrite)</f>
        <v>obj_00679#0000</v>
      </c>
      <c r="AB387" s="50" t="str">
        <f>_xll.qlVanillaSwapFromSwapIndex(,AA387,R387)</f>
        <v>obj_008c9#0000</v>
      </c>
      <c r="AH387" s="50" t="str">
        <v/>
      </c>
    </row>
    <row r="388" spans="13:34" x14ac:dyDescent="0.2">
      <c r="M388" s="94" t="s">
        <v>155</v>
      </c>
      <c r="N388" s="94" t="s">
        <v>92</v>
      </c>
      <c r="O388" s="94" t="s">
        <v>81</v>
      </c>
      <c r="P388" s="94" t="str">
        <f t="shared" si="27"/>
        <v>EUR30F5Y_Quote</v>
      </c>
      <c r="Q388" s="170"/>
      <c r="R388" s="106">
        <f>_xll.qlInterestRateIndexFixingDate(AA388,S388)</f>
        <v>53582</v>
      </c>
      <c r="S388" s="106">
        <f>_xll.qlCalendarAdvance(Calendar,SettlementDate,N388,"mf",TRUE,Trigger)</f>
        <v>53584</v>
      </c>
      <c r="T388" s="106">
        <f>_xll.qlInterestRateIndexMaturity(AA388,S388)</f>
        <v>55410</v>
      </c>
      <c r="U388" s="97">
        <f>_xll.qlIndexFixing(AA388,R388,TRUE,_xll.ohTrigger(Trigger,Trigger6M,InterestRatesTrigger))</f>
        <v>8.2796552076742445E-3</v>
      </c>
      <c r="V388" s="97">
        <f>_xll.qlQuoteValue(P388,_xll.ohTrigger(Trigger,Trigger6M,InterestRatesTrigger))</f>
        <v>8.2800000000000009E-3</v>
      </c>
      <c r="W388" s="94" t="b">
        <f t="shared" si="28"/>
        <v>1</v>
      </c>
      <c r="X388" s="124">
        <f t="shared" si="29"/>
        <v>-3.4479232575643226E-3</v>
      </c>
      <c r="Y388" s="50" t="b">
        <f>ABS(X388/10000)&lt;=ABS('General Settings'!$D$32)</f>
        <v>1</v>
      </c>
      <c r="AA388" s="50" t="str">
        <f>_xll.qlSwapIndex(,,O388,SettlementDays,Currency,Calendar,FixedLegTenor,FixedLegBDC,FixedLegDayCounter,Index6M,DiscountingCurve,Permanent,Trigger,ObjectOverwrite)</f>
        <v>obj_0076e#0000</v>
      </c>
      <c r="AB388" s="50" t="str">
        <f>_xll.qlVanillaSwapFromSwapIndex(,AA388,R388)</f>
        <v>obj_0083d#0000</v>
      </c>
      <c r="AH388" s="50" t="str">
        <v/>
      </c>
    </row>
    <row r="389" spans="13:34" x14ac:dyDescent="0.2">
      <c r="M389" s="94" t="s">
        <v>155</v>
      </c>
      <c r="N389" s="94" t="s">
        <v>92</v>
      </c>
      <c r="O389" s="94" t="s">
        <v>82</v>
      </c>
      <c r="P389" s="94" t="str">
        <f t="shared" si="27"/>
        <v>EUR30F6Y_Quote</v>
      </c>
      <c r="Q389" s="170"/>
      <c r="R389" s="106">
        <f>_xll.qlInterestRateIndexFixingDate(AA389,S389)</f>
        <v>53582</v>
      </c>
      <c r="S389" s="106">
        <f>_xll.qlCalendarAdvance(Calendar,SettlementDate,N389,"mf",TRUE,Trigger)</f>
        <v>53584</v>
      </c>
      <c r="T389" s="106">
        <f>_xll.qlInterestRateIndexMaturity(AA389,S389)</f>
        <v>55778</v>
      </c>
      <c r="U389" s="97">
        <f>_xll.qlIndexFixing(AA389,R389,TRUE,_xll.ohTrigger(Trigger,Trigger6M,InterestRatesTrigger))</f>
        <v>8.2018958540341028E-3</v>
      </c>
      <c r="V389" s="97">
        <f>_xll.qlQuoteValue(P389,_xll.ohTrigger(Trigger,Trigger6M,InterestRatesTrigger))</f>
        <v>8.2000000000000007E-3</v>
      </c>
      <c r="W389" s="94" t="b">
        <f t="shared" si="28"/>
        <v>1</v>
      </c>
      <c r="X389" s="124">
        <f t="shared" si="29"/>
        <v>1.8958540341021402E-2</v>
      </c>
      <c r="Y389" s="50" t="b">
        <f>ABS(X389/10000)&lt;=ABS('General Settings'!$D$32)</f>
        <v>1</v>
      </c>
      <c r="AA389" s="50" t="str">
        <f>_xll.qlSwapIndex(,,O389,SettlementDays,Currency,Calendar,FixedLegTenor,FixedLegBDC,FixedLegDayCounter,Index6M,DiscountingCurve,Permanent,Trigger,ObjectOverwrite)</f>
        <v>obj_005d9#0000</v>
      </c>
      <c r="AB389" s="50" t="str">
        <f>_xll.qlVanillaSwapFromSwapIndex(,AA389,R389)</f>
        <v>obj_0081a#0000</v>
      </c>
      <c r="AH389" s="50" t="str">
        <v/>
      </c>
    </row>
    <row r="390" spans="13:34" x14ac:dyDescent="0.2">
      <c r="M390" s="94" t="s">
        <v>155</v>
      </c>
      <c r="N390" s="94" t="s">
        <v>92</v>
      </c>
      <c r="O390" s="94" t="s">
        <v>83</v>
      </c>
      <c r="P390" s="94" t="str">
        <f t="shared" si="27"/>
        <v>EUR30F7Y_Quote</v>
      </c>
      <c r="Q390" s="170"/>
      <c r="R390" s="106">
        <f>_xll.qlInterestRateIndexFixingDate(AA390,S390)</f>
        <v>53582</v>
      </c>
      <c r="S390" s="106">
        <f>_xll.qlCalendarAdvance(Calendar,SettlementDate,N390,"mf",TRUE,Trigger)</f>
        <v>53584</v>
      </c>
      <c r="T390" s="106">
        <f>_xll.qlInterestRateIndexMaturity(AA390,S390)</f>
        <v>56142</v>
      </c>
      <c r="U390" s="97">
        <f>_xll.qlIndexFixing(AA390,R390,TRUE,_xll.ohTrigger(Trigger,Trigger6M,InterestRatesTrigger))</f>
        <v>8.1260797249980993E-3</v>
      </c>
      <c r="V390" s="97">
        <f>_xll.qlQuoteValue(P390,_xll.ohTrigger(Trigger,Trigger6M,InterestRatesTrigger))</f>
        <v>8.1300000000000001E-3</v>
      </c>
      <c r="W390" s="94" t="b">
        <f t="shared" si="28"/>
        <v>1</v>
      </c>
      <c r="X390" s="124">
        <f t="shared" si="29"/>
        <v>-3.9202750019007304E-2</v>
      </c>
      <c r="Y390" s="50" t="b">
        <f>ABS(X390/10000)&lt;=ABS('General Settings'!$D$32)</f>
        <v>1</v>
      </c>
      <c r="AA390" s="50" t="str">
        <f>_xll.qlSwapIndex(,,O390,SettlementDays,Currency,Calendar,FixedLegTenor,FixedLegBDC,FixedLegDayCounter,Index6M,DiscountingCurve,Permanent,Trigger,ObjectOverwrite)</f>
        <v>obj_006b7#0000</v>
      </c>
      <c r="AB390" s="50" t="str">
        <f>_xll.qlVanillaSwapFromSwapIndex(,AA390,R390)</f>
        <v>obj_00883#0000</v>
      </c>
      <c r="AH390" s="50" t="str">
        <v/>
      </c>
    </row>
    <row r="391" spans="13:34" x14ac:dyDescent="0.2">
      <c r="M391" s="94" t="s">
        <v>155</v>
      </c>
      <c r="N391" s="94" t="s">
        <v>92</v>
      </c>
      <c r="O391" s="94" t="s">
        <v>84</v>
      </c>
      <c r="P391" s="94" t="str">
        <f t="shared" si="27"/>
        <v>EUR30F8Y_Quote</v>
      </c>
      <c r="Q391" s="170"/>
      <c r="R391" s="106">
        <f>_xll.qlInterestRateIndexFixingDate(AA391,S391)</f>
        <v>53582</v>
      </c>
      <c r="S391" s="106">
        <f>_xll.qlCalendarAdvance(Calendar,SettlementDate,N391,"mf",TRUE,Trigger)</f>
        <v>53584</v>
      </c>
      <c r="T391" s="106">
        <f>_xll.qlInterestRateIndexMaturity(AA391,S391)</f>
        <v>56506</v>
      </c>
      <c r="U391" s="97">
        <f>_xll.qlIndexFixing(AA391,R391,TRUE,_xll.ohTrigger(Trigger,Trigger6M,InterestRatesTrigger))</f>
        <v>8.0529271722334598E-3</v>
      </c>
      <c r="V391" s="97">
        <f>_xll.qlQuoteValue(P391,_xll.ohTrigger(Trigger,Trigger6M,InterestRatesTrigger))</f>
        <v>8.0499999999999999E-3</v>
      </c>
      <c r="W391" s="94" t="b">
        <f t="shared" si="28"/>
        <v>1</v>
      </c>
      <c r="X391" s="124">
        <f t="shared" si="29"/>
        <v>2.9271722334599237E-2</v>
      </c>
      <c r="Y391" s="50" t="b">
        <f>ABS(X391/10000)&lt;=ABS('General Settings'!$D$32)</f>
        <v>1</v>
      </c>
      <c r="AA391" s="50" t="str">
        <f>_xll.qlSwapIndex(,,O391,SettlementDays,Currency,Calendar,FixedLegTenor,FixedLegBDC,FixedLegDayCounter,Index6M,DiscountingCurve,Permanent,Trigger,ObjectOverwrite)</f>
        <v>obj_007ab#0000</v>
      </c>
      <c r="AB391" s="50" t="str">
        <f>_xll.qlVanillaSwapFromSwapIndex(,AA391,R391)</f>
        <v>obj_0087f#0000</v>
      </c>
      <c r="AH391" s="50" t="str">
        <v/>
      </c>
    </row>
    <row r="392" spans="13:34" x14ac:dyDescent="0.2">
      <c r="M392" s="94" t="s">
        <v>155</v>
      </c>
      <c r="N392" s="94" t="s">
        <v>92</v>
      </c>
      <c r="O392" s="94" t="s">
        <v>85</v>
      </c>
      <c r="P392" s="94" t="str">
        <f t="shared" si="27"/>
        <v>EUR30F9Y_Quote</v>
      </c>
      <c r="Q392" s="170"/>
      <c r="R392" s="106">
        <f>_xll.qlInterestRateIndexFixingDate(AA392,S392)</f>
        <v>53582</v>
      </c>
      <c r="S392" s="106">
        <f>_xll.qlCalendarAdvance(Calendar,SettlementDate,N392,"mf",TRUE,Trigger)</f>
        <v>53584</v>
      </c>
      <c r="T392" s="106">
        <f>_xll.qlInterestRateIndexMaturity(AA392,S392)</f>
        <v>56871</v>
      </c>
      <c r="U392" s="97">
        <f>_xll.qlIndexFixing(AA392,R392,TRUE,_xll.ohTrigger(Trigger,Trigger6M,InterestRatesTrigger))</f>
        <v>7.9807284352668272E-3</v>
      </c>
      <c r="V392" s="97">
        <f>_xll.qlQuoteValue(P392,_xll.ohTrigger(Trigger,Trigger6M,InterestRatesTrigger))</f>
        <v>7.980000000000001E-3</v>
      </c>
      <c r="W392" s="94" t="b">
        <f t="shared" si="28"/>
        <v>1</v>
      </c>
      <c r="X392" s="124">
        <f t="shared" si="29"/>
        <v>7.2843526682624116E-3</v>
      </c>
      <c r="Y392" s="50" t="b">
        <f>ABS(X392/10000)&lt;=ABS('General Settings'!$D$32)</f>
        <v>1</v>
      </c>
      <c r="AA392" s="50" t="str">
        <f>_xll.qlSwapIndex(,,O392,SettlementDays,Currency,Calendar,FixedLegTenor,FixedLegBDC,FixedLegDayCounter,Index6M,DiscountingCurve,Permanent,Trigger,ObjectOverwrite)</f>
        <v>obj_006d8#0000</v>
      </c>
      <c r="AB392" s="50" t="str">
        <f>_xll.qlVanillaSwapFromSwapIndex(,AA392,R392)</f>
        <v>obj_0090e#0000</v>
      </c>
      <c r="AH392" s="50" t="str">
        <v/>
      </c>
    </row>
    <row r="393" spans="13:34" x14ac:dyDescent="0.2">
      <c r="M393" s="94" t="s">
        <v>155</v>
      </c>
      <c r="N393" s="94" t="s">
        <v>92</v>
      </c>
      <c r="O393" s="94" t="s">
        <v>86</v>
      </c>
      <c r="P393" s="94" t="str">
        <f t="shared" si="27"/>
        <v>EUR30F10Y_Quote</v>
      </c>
      <c r="Q393" s="170"/>
      <c r="R393" s="106">
        <f>_xll.qlInterestRateIndexFixingDate(AA393,S393)</f>
        <v>53582</v>
      </c>
      <c r="S393" s="106">
        <f>_xll.qlCalendarAdvance(Calendar,SettlementDate,N393,"mf",TRUE,Trigger)</f>
        <v>53584</v>
      </c>
      <c r="T393" s="106">
        <f>_xll.qlInterestRateIndexMaturity(AA393,S393)</f>
        <v>57237</v>
      </c>
      <c r="U393" s="97">
        <f>_xll.qlIndexFixing(AA393,R393,TRUE,_xll.ohTrigger(Trigger,Trigger6M,InterestRatesTrigger))</f>
        <v>7.9107117628561419E-3</v>
      </c>
      <c r="V393" s="97">
        <f>_xll.qlQuoteValue(P393,_xll.ohTrigger(Trigger,Trigger6M,InterestRatesTrigger))</f>
        <v>7.9100000000000004E-3</v>
      </c>
      <c r="W393" s="94" t="b">
        <f t="shared" si="28"/>
        <v>1</v>
      </c>
      <c r="X393" s="124">
        <f t="shared" si="29"/>
        <v>7.1176285614156509E-3</v>
      </c>
      <c r="Y393" s="50" t="b">
        <f>ABS(X393/10000)&lt;=ABS('General Settings'!$D$32)</f>
        <v>1</v>
      </c>
      <c r="AA393" s="50" t="str">
        <f>_xll.qlSwapIndex(,,O393,SettlementDays,Currency,Calendar,FixedLegTenor,FixedLegBDC,FixedLegDayCounter,Index6M,DiscountingCurve,Permanent,Trigger,ObjectOverwrite)</f>
        <v>obj_00723#0000</v>
      </c>
      <c r="AB393" s="50" t="str">
        <f>_xll.qlVanillaSwapFromSwapIndex(,AA393,R393)</f>
        <v>obj_00905#0000</v>
      </c>
      <c r="AH393" s="50" t="str">
        <v/>
      </c>
    </row>
    <row r="394" spans="13:34" x14ac:dyDescent="0.2">
      <c r="M394" s="94" t="s">
        <v>155</v>
      </c>
      <c r="N394" s="94" t="s">
        <v>92</v>
      </c>
      <c r="O394" s="94" t="s">
        <v>112</v>
      </c>
      <c r="P394" s="94" t="str">
        <f t="shared" si="27"/>
        <v>EUR30F11Y_Quote</v>
      </c>
      <c r="Q394" s="170"/>
      <c r="R394" s="106">
        <f>_xll.qlInterestRateIndexFixingDate(AA394,S394)</f>
        <v>53582</v>
      </c>
      <c r="S394" s="106">
        <f>_xll.qlCalendarAdvance(Calendar,SettlementDate,N394,"mf",TRUE,Trigger)</f>
        <v>53584</v>
      </c>
      <c r="T394" s="106">
        <f>_xll.qlInterestRateIndexMaturity(AA394,S394)</f>
        <v>57602</v>
      </c>
      <c r="U394" s="97">
        <f>_xll.qlIndexFixing(AA394,R394,TRUE,_xll.ohTrigger(Trigger,Trigger6M,InterestRatesTrigger))</f>
        <v>7.836461039723859E-3</v>
      </c>
      <c r="V394" s="97">
        <f>_xll.qlQuoteValue(P394,_xll.ohTrigger(Trigger,Trigger6M,InterestRatesTrigger))</f>
        <v>7.8399999999999997E-3</v>
      </c>
      <c r="W394" s="94" t="b">
        <f t="shared" si="28"/>
        <v>1</v>
      </c>
      <c r="X394" s="124">
        <f t="shared" si="29"/>
        <v>-3.5389602761407013E-2</v>
      </c>
      <c r="Y394" s="50" t="b">
        <f>ABS(X394/10000)&lt;=ABS('General Settings'!$D$32)</f>
        <v>1</v>
      </c>
      <c r="AA394" s="50" t="str">
        <f>_xll.qlSwapIndex(,,O394,SettlementDays,Currency,Calendar,FixedLegTenor,FixedLegBDC,FixedLegDayCounter,Index6M,DiscountingCurve,Permanent,Trigger,ObjectOverwrite)</f>
        <v>obj_005f8#0000</v>
      </c>
      <c r="AB394" s="50" t="str">
        <f>_xll.qlVanillaSwapFromSwapIndex(,AA394,R394)</f>
        <v>obj_00802#0000</v>
      </c>
      <c r="AH394" s="50" t="str">
        <v/>
      </c>
    </row>
    <row r="395" spans="13:34" x14ac:dyDescent="0.2">
      <c r="M395" s="94" t="s">
        <v>155</v>
      </c>
      <c r="N395" s="94" t="s">
        <v>92</v>
      </c>
      <c r="O395" s="94" t="s">
        <v>87</v>
      </c>
      <c r="P395" s="94" t="str">
        <f t="shared" si="27"/>
        <v>EUR30F12Y_Quote</v>
      </c>
      <c r="Q395" s="170"/>
      <c r="R395" s="106">
        <f>_xll.qlInterestRateIndexFixingDate(AA395,S395)</f>
        <v>53582</v>
      </c>
      <c r="S395" s="106">
        <f>_xll.qlCalendarAdvance(Calendar,SettlementDate,N395,"mf",TRUE,Trigger)</f>
        <v>53584</v>
      </c>
      <c r="T395" s="106">
        <f>_xll.qlInterestRateIndexMaturity(AA395,S395)</f>
        <v>57969</v>
      </c>
      <c r="U395" s="97">
        <f>_xll.qlIndexFixing(AA395,R395,TRUE,_xll.ohTrigger(Trigger,Trigger6M,InterestRatesTrigger))</f>
        <v>7.7538656819445559E-3</v>
      </c>
      <c r="V395" s="97">
        <f>_xll.qlQuoteValue(P395,_xll.ohTrigger(Trigger,Trigger6M,InterestRatesTrigger))</f>
        <v>7.7499999999999999E-3</v>
      </c>
      <c r="W395" s="94" t="b">
        <f t="shared" si="28"/>
        <v>1</v>
      </c>
      <c r="X395" s="124">
        <f t="shared" si="29"/>
        <v>3.8656819445559779E-2</v>
      </c>
      <c r="Y395" s="50" t="b">
        <f>ABS(X395/10000)&lt;=ABS('General Settings'!$D$32)</f>
        <v>1</v>
      </c>
      <c r="AA395" s="50" t="str">
        <f>_xll.qlSwapIndex(,,O395,SettlementDays,Currency,Calendar,FixedLegTenor,FixedLegBDC,FixedLegDayCounter,Index6M,DiscountingCurve,Permanent,Trigger,ObjectOverwrite)</f>
        <v>obj_006a1#0000</v>
      </c>
      <c r="AB395" s="50" t="str">
        <f>_xll.qlVanillaSwapFromSwapIndex(,AA395,R395)</f>
        <v>obj_00914#0000</v>
      </c>
      <c r="AH395" s="50" t="str">
        <v/>
      </c>
    </row>
    <row r="396" spans="13:34" x14ac:dyDescent="0.2">
      <c r="M396" s="94" t="s">
        <v>155</v>
      </c>
      <c r="N396" s="94" t="s">
        <v>92</v>
      </c>
      <c r="O396" s="94" t="s">
        <v>113</v>
      </c>
      <c r="P396" s="94" t="str">
        <f t="shared" si="27"/>
        <v>EUR30F13Y_Quote</v>
      </c>
      <c r="Q396" s="170"/>
      <c r="R396" s="106">
        <f>_xll.qlInterestRateIndexFixingDate(AA396,S396)</f>
        <v>53582</v>
      </c>
      <c r="S396" s="106">
        <f>_xll.qlCalendarAdvance(Calendar,SettlementDate,N396,"mf",TRUE,Trigger)</f>
        <v>53584</v>
      </c>
      <c r="T396" s="106">
        <f>_xll.qlInterestRateIndexMaturity(AA396,S396)</f>
        <v>58333</v>
      </c>
      <c r="U396" s="97">
        <f>_xll.qlIndexFixing(AA396,R396,TRUE,_xll.ohTrigger(Trigger,Trigger6M,InterestRatesTrigger))</f>
        <v>7.658226881002813E-3</v>
      </c>
      <c r="V396" s="97">
        <f>_xll.qlQuoteValue(P396,_xll.ohTrigger(Trigger,Trigger6M,InterestRatesTrigger))</f>
        <v>7.6600000000000001E-3</v>
      </c>
      <c r="W396" s="94" t="b">
        <f t="shared" si="28"/>
        <v>1</v>
      </c>
      <c r="X396" s="124">
        <f t="shared" si="29"/>
        <v>-1.7731189971871564E-2</v>
      </c>
      <c r="Y396" s="50" t="b">
        <f>ABS(X396/10000)&lt;=ABS('General Settings'!$D$32)</f>
        <v>1</v>
      </c>
      <c r="AA396" s="50" t="str">
        <f>_xll.qlSwapIndex(,,O396,SettlementDays,Currency,Calendar,FixedLegTenor,FixedLegBDC,FixedLegDayCounter,Index6M,DiscountingCurve,Permanent,Trigger,ObjectOverwrite)</f>
        <v>obj_0066c#0000</v>
      </c>
      <c r="AB396" s="50" t="str">
        <f>_xll.qlVanillaSwapFromSwapIndex(,AA396,R396)</f>
        <v>obj_0081b#0000</v>
      </c>
      <c r="AH396" s="50" t="str">
        <v/>
      </c>
    </row>
    <row r="397" spans="13:34" x14ac:dyDescent="0.2">
      <c r="M397" s="94" t="s">
        <v>155</v>
      </c>
      <c r="N397" s="94" t="s">
        <v>92</v>
      </c>
      <c r="O397" s="94" t="s">
        <v>114</v>
      </c>
      <c r="P397" s="94" t="str">
        <f t="shared" si="27"/>
        <v>EUR30F14Y_Quote</v>
      </c>
      <c r="Q397" s="170"/>
      <c r="R397" s="106">
        <f>_xll.qlInterestRateIndexFixingDate(AA397,S397)</f>
        <v>53582</v>
      </c>
      <c r="S397" s="106">
        <f>_xll.qlCalendarAdvance(Calendar,SettlementDate,N397,"mf",TRUE,Trigger)</f>
        <v>53584</v>
      </c>
      <c r="T397" s="106">
        <f>_xll.qlInterestRateIndexMaturity(AA397,S397)</f>
        <v>58698</v>
      </c>
      <c r="U397" s="97">
        <f>_xll.qlIndexFixing(AA397,R397,TRUE,_xll.ohTrigger(Trigger,Trigger6M,InterestRatesTrigger))</f>
        <v>7.5451495435595144E-3</v>
      </c>
      <c r="V397" s="97">
        <f>_xll.qlQuoteValue(P397,_xll.ohTrigger(Trigger,Trigger6M,InterestRatesTrigger))</f>
        <v>7.5399999999999998E-3</v>
      </c>
      <c r="W397" s="94" t="b">
        <f t="shared" si="28"/>
        <v>1</v>
      </c>
      <c r="X397" s="124">
        <f t="shared" si="29"/>
        <v>5.1495435595145383E-2</v>
      </c>
      <c r="Y397" s="50" t="b">
        <f>ABS(X397/10000)&lt;=ABS('General Settings'!$D$32)</f>
        <v>1</v>
      </c>
      <c r="AA397" s="50" t="str">
        <f>_xll.qlSwapIndex(,,O397,SettlementDays,Currency,Calendar,FixedLegTenor,FixedLegBDC,FixedLegDayCounter,Index6M,DiscountingCurve,Permanent,Trigger,ObjectOverwrite)</f>
        <v>obj_00610#0000</v>
      </c>
      <c r="AB397" s="50" t="str">
        <f>_xll.qlVanillaSwapFromSwapIndex(,AA397,R397)</f>
        <v>obj_00916#0000</v>
      </c>
      <c r="AH397" s="50" t="str">
        <v/>
      </c>
    </row>
    <row r="398" spans="13:34" x14ac:dyDescent="0.2">
      <c r="M398" s="94" t="s">
        <v>155</v>
      </c>
      <c r="N398" s="94" t="s">
        <v>92</v>
      </c>
      <c r="O398" s="94" t="s">
        <v>88</v>
      </c>
      <c r="P398" s="94" t="str">
        <f t="shared" ref="P398:P401" si="30">Currency&amp;SUBSTITUTE(N398,"Y","F")&amp;O398&amp;QuoteSuffix</f>
        <v>EUR30F15Y_Quote</v>
      </c>
      <c r="Q398" s="170"/>
      <c r="R398" s="106">
        <f>_xll.qlInterestRateIndexFixingDate(AA398,S398)</f>
        <v>53582</v>
      </c>
      <c r="S398" s="106">
        <f>_xll.qlCalendarAdvance(Calendar,SettlementDate,N398,"mf",TRUE,Trigger)</f>
        <v>53584</v>
      </c>
      <c r="T398" s="106">
        <f>_xll.qlInterestRateIndexMaturity(AA398,S398)</f>
        <v>59063</v>
      </c>
      <c r="U398" s="97">
        <f>_xll.qlIndexFixing(AA398,R398,TRUE,_xll.ohTrigger(Trigger,Trigger6M,InterestRatesTrigger))</f>
        <v>7.4078553860139019E-3</v>
      </c>
      <c r="V398" s="97">
        <f>_xll.qlQuoteValue(P398,_xll.ohTrigger(Trigger,Trigger6M,InterestRatesTrigger))</f>
        <v>7.4000000000000003E-3</v>
      </c>
      <c r="W398" s="94" t="b">
        <f t="shared" si="28"/>
        <v>1</v>
      </c>
      <c r="X398" s="124">
        <f t="shared" si="29"/>
        <v>7.8553860139015871E-2</v>
      </c>
      <c r="Y398" s="50" t="b">
        <f>ABS(X398/10000)&lt;=ABS('General Settings'!$D$32)</f>
        <v>1</v>
      </c>
      <c r="AA398" s="50" t="str">
        <f>_xll.qlSwapIndex(,,O398,SettlementDays,Currency,Calendar,FixedLegTenor,FixedLegBDC,FixedLegDayCounter,Index6M,DiscountingCurve,Permanent,Trigger,ObjectOverwrite)</f>
        <v>obj_00697#0000</v>
      </c>
      <c r="AB398" s="50" t="str">
        <f>_xll.qlVanillaSwapFromSwapIndex(,AA398,R398)</f>
        <v>obj_00907#0000</v>
      </c>
      <c r="AH398" s="50" t="str">
        <v/>
      </c>
    </row>
    <row r="399" spans="13:34" x14ac:dyDescent="0.2">
      <c r="M399" s="94" t="s">
        <v>155</v>
      </c>
      <c r="N399" s="94" t="s">
        <v>92</v>
      </c>
      <c r="O399" s="94" t="s">
        <v>89</v>
      </c>
      <c r="P399" s="94" t="str">
        <f t="shared" si="30"/>
        <v>EUR30F20Y_Quote</v>
      </c>
      <c r="Q399" s="170"/>
      <c r="R399" s="106">
        <f>_xll.qlInterestRateIndexFixingDate(AA399,S399)</f>
        <v>53582</v>
      </c>
      <c r="S399" s="106">
        <f>_xll.qlCalendarAdvance(Calendar,SettlementDate,N399,"mf",TRUE,Trigger)</f>
        <v>53584</v>
      </c>
      <c r="T399" s="106">
        <f>_xll.qlInterestRateIndexMaturity(AA399,S399)</f>
        <v>60889</v>
      </c>
      <c r="U399" s="97">
        <f>_xll.qlIndexFixing(AA399,R399,TRUE,_xll.ohTrigger(Trigger,Trigger6M,InterestRatesTrigger))</f>
        <v>6.6879471774958822E-3</v>
      </c>
      <c r="V399" s="97">
        <f>_xll.qlQuoteValue(P399,_xll.ohTrigger(Trigger,Trigger6M,InterestRatesTrigger))</f>
        <v>6.6900000000000006E-3</v>
      </c>
      <c r="W399" s="94" t="b">
        <f t="shared" ref="W399:W401" si="31">NOT(ISERROR(V399))</f>
        <v>1</v>
      </c>
      <c r="X399" s="124">
        <f t="shared" ref="X399:X401" si="32">(U399-V399)*10000</f>
        <v>-2.0528225041184164E-2</v>
      </c>
      <c r="Y399" s="50" t="b">
        <f>ABS(X399/10000)&lt;=ABS('General Settings'!$D$32)</f>
        <v>1</v>
      </c>
      <c r="AA399" s="50" t="str">
        <f>_xll.qlSwapIndex(,,O399,SettlementDays,Currency,Calendar,FixedLegTenor,FixedLegBDC,FixedLegDayCounter,Index6M,DiscountingCurve,Permanent,Trigger,ObjectOverwrite)</f>
        <v>obj_00772#0000</v>
      </c>
      <c r="AB399" s="50" t="str">
        <f>_xll.qlVanillaSwapFromSwapIndex(,AA399,R399)</f>
        <v>obj_0087d#0000</v>
      </c>
      <c r="AH399" s="50" t="str">
        <v/>
      </c>
    </row>
    <row r="400" spans="13:34" x14ac:dyDescent="0.2">
      <c r="M400" s="94" t="s">
        <v>155</v>
      </c>
      <c r="N400" s="94" t="s">
        <v>92</v>
      </c>
      <c r="O400" s="94" t="s">
        <v>90</v>
      </c>
      <c r="P400" s="94" t="str">
        <f t="shared" si="30"/>
        <v>EUR30F25Y_Quote</v>
      </c>
      <c r="Q400" s="170"/>
      <c r="R400" s="106">
        <f>_xll.qlInterestRateIndexFixingDate(AA400,S400)</f>
        <v>53582</v>
      </c>
      <c r="S400" s="106">
        <f>_xll.qlCalendarAdvance(Calendar,SettlementDate,N400,"mf",TRUE,Trigger)</f>
        <v>53584</v>
      </c>
      <c r="T400" s="106">
        <f>_xll.qlInterestRateIndexMaturity(AA400,S400)</f>
        <v>62715</v>
      </c>
      <c r="U400" s="97">
        <f>_xll.qlIndexFixing(AA400,R400,TRUE,_xll.ohTrigger(Trigger,Trigger6M,InterestRatesTrigger))</f>
        <v>6.6149031327469351E-3</v>
      </c>
      <c r="V400" s="97">
        <f>_xll.qlQuoteValue(P400,_xll.ohTrigger(Trigger,Trigger6M,InterestRatesTrigger))</f>
        <v>6.6100000000000004E-3</v>
      </c>
      <c r="W400" s="94" t="b">
        <f t="shared" si="31"/>
        <v>1</v>
      </c>
      <c r="X400" s="124">
        <f t="shared" si="32"/>
        <v>4.9031327469346506E-2</v>
      </c>
      <c r="Y400" s="50" t="b">
        <f>ABS(X400/10000)&lt;=ABS('General Settings'!$D$32)</f>
        <v>1</v>
      </c>
      <c r="AA400" s="50" t="str">
        <f>_xll.qlSwapIndex(,,O400,SettlementDays,Currency,Calendar,FixedLegTenor,FixedLegBDC,FixedLegDayCounter,Index6M,DiscountingCurve,Permanent,Trigger,ObjectOverwrite)</f>
        <v>obj_006c0#0000</v>
      </c>
      <c r="AB400" s="50" t="str">
        <f>_xll.qlVanillaSwapFromSwapIndex(,AA400,R400)</f>
        <v>obj_00878#0000</v>
      </c>
      <c r="AH400" s="50" t="str">
        <v/>
      </c>
    </row>
    <row r="401" spans="13:34" x14ac:dyDescent="0.2">
      <c r="M401" s="95" t="s">
        <v>155</v>
      </c>
      <c r="N401" s="95" t="s">
        <v>92</v>
      </c>
      <c r="O401" s="95" t="s">
        <v>92</v>
      </c>
      <c r="P401" s="95" t="str">
        <f t="shared" si="30"/>
        <v>EUR30F30Y_Quote</v>
      </c>
      <c r="Q401" s="171"/>
      <c r="R401" s="107">
        <f>_xll.qlInterestRateIndexFixingDate(AA401,S401)</f>
        <v>53582</v>
      </c>
      <c r="S401" s="107">
        <f>_xll.qlCalendarAdvance(Calendar,SettlementDate,N401,"mf",TRUE,Trigger)</f>
        <v>53584</v>
      </c>
      <c r="T401" s="107">
        <f>_xll.qlInterestRateIndexMaturity(AA401,S401)</f>
        <v>64542</v>
      </c>
      <c r="U401" s="98">
        <f>_xll.qlIndexFixing(AA401,R401,TRUE,_xll.ohTrigger(Trigger,Trigger6M,InterestRatesTrigger))</f>
        <v>6.5748297341066764E-3</v>
      </c>
      <c r="V401" s="98">
        <f>_xll.qlQuoteValue(P401,_xll.ohTrigger(Trigger,Trigger6M,InterestRatesTrigger))</f>
        <v>6.5700000000000003E-3</v>
      </c>
      <c r="W401" s="95" t="b">
        <f t="shared" si="31"/>
        <v>1</v>
      </c>
      <c r="X401" s="157">
        <f t="shared" si="32"/>
        <v>4.8297341066760868E-2</v>
      </c>
      <c r="Y401" s="51" t="b">
        <f>ABS(X401/10000)&lt;=ABS('General Settings'!$D$32)</f>
        <v>1</v>
      </c>
      <c r="AA401" s="51" t="str">
        <f>_xll.qlSwapIndex(,,O401,SettlementDays,Currency,Calendar,FixedLegTenor,FixedLegBDC,FixedLegDayCounter,Index6M,DiscountingCurve,Permanent,Trigger,ObjectOverwrite)</f>
        <v>obj_006aa#0000</v>
      </c>
      <c r="AB401" s="51" t="str">
        <f>_xll.qlVanillaSwapFromSwapIndex(,AA401,R401)</f>
        <v>obj_00862#0000</v>
      </c>
      <c r="AH401" s="51" t="str">
        <v/>
      </c>
    </row>
    <row r="402" spans="13:34" x14ac:dyDescent="0.2">
      <c r="W402" s="62"/>
      <c r="X402" s="63"/>
    </row>
    <row r="403" spans="13:34" x14ac:dyDescent="0.2">
      <c r="W403" s="62"/>
      <c r="X403" s="63"/>
    </row>
    <row r="404" spans="13:34" x14ac:dyDescent="0.2">
      <c r="W404" s="62"/>
      <c r="X404" s="63"/>
    </row>
    <row r="405" spans="13:34" x14ac:dyDescent="0.2">
      <c r="W405" s="62"/>
      <c r="X405" s="63"/>
    </row>
    <row r="406" spans="13:34" x14ac:dyDescent="0.2">
      <c r="W406" s="62"/>
      <c r="X406" s="63"/>
    </row>
    <row r="407" spans="13:34" x14ac:dyDescent="0.2">
      <c r="W407" s="62"/>
      <c r="X407" s="63"/>
    </row>
    <row r="408" spans="13:34" x14ac:dyDescent="0.2">
      <c r="W408" s="62"/>
      <c r="X408" s="63"/>
    </row>
    <row r="409" spans="13:34" x14ac:dyDescent="0.2">
      <c r="W409" s="62"/>
      <c r="X409" s="63"/>
    </row>
    <row r="410" spans="13:34" x14ac:dyDescent="0.2">
      <c r="W410" s="62"/>
      <c r="X410" s="63"/>
    </row>
    <row r="411" spans="13:34" x14ac:dyDescent="0.2">
      <c r="W411" s="62"/>
      <c r="X411" s="63"/>
    </row>
    <row r="412" spans="13:34" x14ac:dyDescent="0.2">
      <c r="W412" s="62"/>
      <c r="X412" s="63"/>
    </row>
    <row r="413" spans="13:34" x14ac:dyDescent="0.2">
      <c r="W413" s="62"/>
      <c r="X413" s="63"/>
    </row>
    <row r="414" spans="13:34" x14ac:dyDescent="0.2">
      <c r="W414" s="62"/>
      <c r="X414" s="63"/>
    </row>
    <row r="415" spans="13:34" x14ac:dyDescent="0.2">
      <c r="W415" s="62"/>
      <c r="X415" s="63"/>
    </row>
    <row r="416" spans="13:3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8">
    <cfRule type="cellIs" dxfId="8" priority="7" operator="equal">
      <formula>FALSE</formula>
    </cfRule>
  </conditionalFormatting>
  <conditionalFormatting sqref="Y23:Y40">
    <cfRule type="cellIs" dxfId="7" priority="6" operator="equal">
      <formula>FALSE</formula>
    </cfRule>
  </conditionalFormatting>
  <conditionalFormatting sqref="Y79:Y401">
    <cfRule type="cellIs" dxfId="6" priority="3" operator="equal">
      <formula>FALSE</formula>
    </cfRule>
  </conditionalFormatting>
  <conditionalFormatting sqref="M23:X23">
    <cfRule type="expression" dxfId="5" priority="2">
      <formula>ISNUMBER(MATCH($P23,$AH$23:$AH$401,0))</formula>
    </cfRule>
  </conditionalFormatting>
  <conditionalFormatting sqref="M24:X401">
    <cfRule type="expression" dxfId="4" priority="1">
      <formula>ISNUMBER(MATCH($P24,$AH$23:$AH$401,0))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9.140625" style="62" hidden="1" customWidth="1" outlineLevel="1"/>
    <col min="28" max="28" width="2.7109375" style="62" hidden="1" customWidth="1" outlineLevel="1"/>
    <col min="29" max="29" width="20.7109375" style="62" hidden="1" customWidth="1" outlineLevel="1"/>
    <col min="30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19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42613</v>
      </c>
      <c r="E3" s="73">
        <f t="shared" ref="E3:E16" si="0">EDATE(SettlementDate,$B3)</f>
        <v>42992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-6.7152176634313881E-4</v>
      </c>
      <c r="H3" s="53">
        <f>IF(G3&gt;=0,ROUNDDOWN(G3*10,2)/10,ROUNDUP(G3*10,2)/10)</f>
        <v>-1E-3</v>
      </c>
      <c r="I3" s="82">
        <f>MAX(_xll.ohPack(Data!$M$4:INDEX(Fwd1Y,MATCH(E3+1,SettlementDates,1),1)))</f>
        <v>-5.7700000001016953E-4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19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43357</v>
      </c>
      <c r="F4" s="77">
        <f t="shared" si="1"/>
        <v>3</v>
      </c>
      <c r="G4" s="83">
        <f>MIN(_xll.ohPack(Data!$M$4:INDEX(Fwd1Y,MATCH(E4+1,SettlementDates,1),1)))</f>
        <v>-6.7152176634313881E-4</v>
      </c>
      <c r="H4" s="54">
        <f t="shared" ref="H4:H16" si="4">IF(G4&gt;=0,ROUNDDOWN(G4*10,2)/10,ROUNDUP(G4*10,2)/10)</f>
        <v>-1E-3</v>
      </c>
      <c r="I4" s="83">
        <f>MAX(_xll.ohPack(Data!$M$4:INDEX(Fwd1Y,MATCH(E4+1,SettlementDates,1),1)))</f>
        <v>-3.0252203979390515E-5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196"/>
      <c r="B5" s="67">
        <v>36</v>
      </c>
      <c r="C5" s="50" t="str">
        <f>_xll.qlPeriodEquivalent(B5&amp;"M")</f>
        <v>3Y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43722</v>
      </c>
      <c r="F5" s="77">
        <f t="shared" si="1"/>
        <v>6</v>
      </c>
      <c r="G5" s="83">
        <f>MIN(_xll.ohPack(Data!$M$4:INDEX(Fwd1Y,MATCH(E5+1,SettlementDates,1),1)))</f>
        <v>-6.7152176634313881E-4</v>
      </c>
      <c r="H5" s="54">
        <f t="shared" si="4"/>
        <v>-1E-3</v>
      </c>
      <c r="I5" s="83">
        <f>MAX(_xll.ohPack(Data!$M$4:INDEX(Fwd1Y,MATCH(E5+1,SettlementDates,1),1)))</f>
        <v>1.0217456809844211E-3</v>
      </c>
      <c r="J5" s="54">
        <f t="shared" si="2"/>
        <v>2E-3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196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46279</v>
      </c>
      <c r="F6" s="77">
        <f t="shared" si="1"/>
        <v>6</v>
      </c>
      <c r="G6" s="83">
        <f>MIN(_xll.ohPack(Data!$M$4:INDEX(Fwd1Y,MATCH(E6+1,SettlementDates,1),1)))</f>
        <v>-6.7152176634313881E-4</v>
      </c>
      <c r="H6" s="54">
        <f t="shared" si="4"/>
        <v>-1E-3</v>
      </c>
      <c r="I6" s="83">
        <f>MAX(_xll.ohPack(Data!$M$4:INDEX(Fwd1Y,MATCH(E6+1,SettlementDates,1),1)))</f>
        <v>1.3881951492610732E-2</v>
      </c>
      <c r="J6" s="54">
        <f t="shared" si="2"/>
        <v>1.4999999999999999E-2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19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49932</v>
      </c>
      <c r="F7" s="77">
        <f t="shared" si="1"/>
        <v>12</v>
      </c>
      <c r="G7" s="83">
        <f>MIN(_xll.ohPack(Data!$M$4:INDEX(Fwd1Y,MATCH(E7+1,SettlementDates,1),1)))</f>
        <v>-6.7152176634313881E-4</v>
      </c>
      <c r="H7" s="54">
        <f t="shared" si="4"/>
        <v>-1E-3</v>
      </c>
      <c r="I7" s="83">
        <f>MAX(_xll.ohPack(Data!$M$4:INDEX(Fwd1Y,MATCH(E7+1,SettlementDates,1),1)))</f>
        <v>1.4483692857198917E-2</v>
      </c>
      <c r="J7" s="54">
        <f t="shared" si="2"/>
        <v>1.4999999999999999E-2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19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53584</v>
      </c>
      <c r="F8" s="77">
        <f t="shared" si="1"/>
        <v>36</v>
      </c>
      <c r="G8" s="83">
        <f>MIN(_xll.ohPack(Data!$M$4:INDEX(Fwd1Y,MATCH(E8+1,SettlementDates,1),1)))</f>
        <v>-6.7152176634313881E-4</v>
      </c>
      <c r="H8" s="54">
        <f t="shared" si="4"/>
        <v>-1E-3</v>
      </c>
      <c r="I8" s="83">
        <f>MAX(_xll.ohPack(Data!$M$4:INDEX(Fwd1Y,MATCH(E8+1,SettlementDates,1),1)))</f>
        <v>1.4483692857198917E-2</v>
      </c>
      <c r="J8" s="54">
        <f t="shared" si="2"/>
        <v>1.4999999999999999E-2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19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64542</v>
      </c>
      <c r="F9" s="77">
        <f t="shared" si="1"/>
        <v>60</v>
      </c>
      <c r="G9" s="84">
        <f>MIN(_xll.ohPack(Data!$M$4:INDEX(Fwd1Y,MATCH(E9+1,SettlementDates,1),1)))</f>
        <v>-6.7152176634313881E-4</v>
      </c>
      <c r="H9" s="55">
        <f t="shared" si="4"/>
        <v>-1E-3</v>
      </c>
      <c r="I9" s="84">
        <f>MAX(_xll.ohPack(Data!$M$4:INDEX(Fwd1Y,MATCH(E9+1,SettlementDates,1),1)))</f>
        <v>1.4483692857198917E-2</v>
      </c>
      <c r="J9" s="55">
        <f t="shared" si="2"/>
        <v>1.4999999999999999E-2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195" t="s">
        <v>49</v>
      </c>
      <c r="B10" s="67">
        <v>12</v>
      </c>
      <c r="C10" s="52" t="str">
        <f>_xll.qlPeriodEquivalent(B10&amp;"M")</f>
        <v>1Y</v>
      </c>
      <c r="D10" s="72">
        <f>D3</f>
        <v>42613</v>
      </c>
      <c r="E10" s="73">
        <f t="shared" si="0"/>
        <v>42992</v>
      </c>
      <c r="F10" s="78">
        <f t="shared" si="1"/>
        <v>1</v>
      </c>
      <c r="G10" s="83">
        <f>MIN(_xll.ohPack(Data!$Q$4:INDEX(ONFwd1Y,MATCH(E10+1,SettlementDates,1),1)))</f>
        <v>-8.1499045748056886E-4</v>
      </c>
      <c r="H10" s="53">
        <f t="shared" si="4"/>
        <v>-1E-3</v>
      </c>
      <c r="I10" s="82">
        <f>MAX(_xll.ohPack(Data!$Q$4:INDEX(ONFwd1Y,MATCH(E10+1,SettlementDates,1),1)))</f>
        <v>-3.9801936176253605E-4</v>
      </c>
      <c r="J10" s="53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196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43357</v>
      </c>
      <c r="F11" s="77">
        <f t="shared" si="1"/>
        <v>3</v>
      </c>
      <c r="G11" s="83">
        <f>MIN(_xll.ohPack(Data!$Q$4:INDEX(ONFwd1Y,MATCH(E11+1,SettlementDates,1),1)))</f>
        <v>-8.155441348245418E-4</v>
      </c>
      <c r="H11" s="54">
        <f t="shared" si="4"/>
        <v>-1E-3</v>
      </c>
      <c r="I11" s="83">
        <f>MAX(_xll.ohPack(Data!$Q$4:INDEX(ONFwd1Y,MATCH(E11+1,SettlementDates,1),1)))</f>
        <v>-3.9801936176253605E-4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196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44453</v>
      </c>
      <c r="F12" s="77">
        <f t="shared" si="1"/>
        <v>6</v>
      </c>
      <c r="G12" s="83">
        <f>MIN(_xll.ohPack(Data!$Q$4:INDEX(ONFwd1Y,MATCH(E12+1,SettlementDates,1),1)))</f>
        <v>-8.155441348245418E-4</v>
      </c>
      <c r="H12" s="54">
        <f t="shared" si="4"/>
        <v>-1E-3</v>
      </c>
      <c r="I12" s="83">
        <f>MAX(_xll.ohPack(Data!$Q$4:INDEX(ONFwd1Y,MATCH(E12+1,SettlementDates,1),1)))</f>
        <v>3.9004351507809787E-3</v>
      </c>
      <c r="J12" s="54">
        <f t="shared" si="2"/>
        <v>4.0000000000000001E-3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196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46279</v>
      </c>
      <c r="F13" s="77">
        <f t="shared" si="1"/>
        <v>6</v>
      </c>
      <c r="G13" s="83">
        <f>MIN(_xll.ohPack(Data!$Q$4:INDEX(ONFwd1Y,MATCH(E13+1,SettlementDates,1),1)))</f>
        <v>-8.155441348245418E-4</v>
      </c>
      <c r="H13" s="54">
        <f t="shared" si="4"/>
        <v>-1E-3</v>
      </c>
      <c r="I13" s="83">
        <f>MAX(_xll.ohPack(Data!$Q$4:INDEX(ONFwd1Y,MATCH(E13+1,SettlementDates,1),1)))</f>
        <v>1.3609899023849792E-2</v>
      </c>
      <c r="J13" s="54">
        <f t="shared" si="2"/>
        <v>1.4999999999999999E-2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19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49932</v>
      </c>
      <c r="F14" s="77">
        <f t="shared" si="1"/>
        <v>12</v>
      </c>
      <c r="G14" s="83">
        <f>MIN(_xll.ohPack(Data!$Q$4:INDEX(ONFwd1Y,MATCH(E14+1,SettlementDates,1),1)))</f>
        <v>-8.155441348245418E-4</v>
      </c>
      <c r="H14" s="54">
        <f t="shared" si="4"/>
        <v>-1E-3</v>
      </c>
      <c r="I14" s="83">
        <f>MAX(_xll.ohPack(Data!$Q$4:INDEX(ONFwd1Y,MATCH(E14+1,SettlementDates,1),1)))</f>
        <v>1.4386552886351822E-2</v>
      </c>
      <c r="J14" s="54">
        <f t="shared" si="2"/>
        <v>1.4999999999999999E-2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19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53584</v>
      </c>
      <c r="F15" s="77">
        <f t="shared" si="1"/>
        <v>36</v>
      </c>
      <c r="G15" s="83">
        <f>MIN(_xll.ohPack(Data!$Q$4:INDEX(ONFwd1Y,MATCH(E15+1,SettlementDates,1),1)))</f>
        <v>-8.155441348245418E-4</v>
      </c>
      <c r="H15" s="54">
        <f t="shared" si="4"/>
        <v>-1E-3</v>
      </c>
      <c r="I15" s="83">
        <f>MAX(_xll.ohPack(Data!$Q$4:INDEX(ONFwd1Y,MATCH(E15+1,SettlementDates,1),1)))</f>
        <v>1.4386552886351822E-2</v>
      </c>
      <c r="J15" s="54">
        <f t="shared" si="2"/>
        <v>1.4999999999999999E-2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19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64542</v>
      </c>
      <c r="F16" s="81">
        <f t="shared" si="1"/>
        <v>60</v>
      </c>
      <c r="G16" s="84">
        <f>MIN(_xll.ohPack(Data!$Q$4:INDEX(ONFwd1Y,MATCH(E16+1,SettlementDates,1),1)))</f>
        <v>-8.155441348245418E-4</v>
      </c>
      <c r="H16" s="55">
        <f t="shared" si="4"/>
        <v>-1E-3</v>
      </c>
      <c r="I16" s="84">
        <f>MAX(_xll.ohPack(Data!$Q$4:INDEX(ONFwd1Y,MATCH(E16+1,SettlementDates,1),1)))</f>
        <v>1.4386552886351822E-2</v>
      </c>
      <c r="J16" s="55">
        <f t="shared" si="2"/>
        <v>1.4999999999999999E-2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9" collapsed="1" x14ac:dyDescent="0.2">
      <c r="R17" s="63"/>
      <c r="S17" s="63"/>
      <c r="T17" s="63"/>
      <c r="U17" s="63"/>
      <c r="V17" s="63"/>
    </row>
    <row r="18" spans="3:29" x14ac:dyDescent="0.2">
      <c r="C18" s="62"/>
      <c r="M18" s="109" t="s">
        <v>143</v>
      </c>
      <c r="P18" s="63"/>
      <c r="Q18" s="63"/>
      <c r="R18" s="63"/>
      <c r="S18" s="63"/>
      <c r="T18" s="63"/>
      <c r="V18" s="63"/>
    </row>
    <row r="19" spans="3:29" x14ac:dyDescent="0.2">
      <c r="M19" s="101"/>
      <c r="P19" s="63"/>
      <c r="Q19" s="63"/>
      <c r="R19" s="63"/>
      <c r="S19" s="63"/>
      <c r="T19" s="63"/>
      <c r="V19" s="63"/>
    </row>
    <row r="20" spans="3:29" x14ac:dyDescent="0.2">
      <c r="P20" s="63"/>
      <c r="Q20" s="63"/>
      <c r="R20" s="63"/>
      <c r="S20" s="63"/>
      <c r="T20" s="63"/>
      <c r="U20" s="63"/>
      <c r="V20" s="63"/>
      <c r="Y20" s="63"/>
    </row>
    <row r="21" spans="3:29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9" x14ac:dyDescent="0.2">
      <c r="J22" s="62"/>
      <c r="K22" s="122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C22" s="104" t="s">
        <v>159</v>
      </c>
    </row>
    <row r="23" spans="3:29" x14ac:dyDescent="0.2">
      <c r="J23" s="62"/>
      <c r="K23" s="62"/>
      <c r="L23" s="62"/>
      <c r="M23" s="93" t="s">
        <v>146</v>
      </c>
      <c r="N23" s="93" t="s">
        <v>30</v>
      </c>
      <c r="O23" s="93" t="str">
        <f t="shared" ref="O23:O35" si="6">LEFT(N23,LEN(N23)-1)+12&amp;"M"</f>
        <v>13M</v>
      </c>
      <c r="P23" s="93" t="str">
        <f t="shared" ref="P23:P35" si="7">Currency&amp;LEFT(N23,LEN(N23)-1)&amp;"x"&amp;LEFT(O23,LEN(O23)-1)&amp;"F"&amp;QuoteSuffix</f>
        <v>EUR1x13F_Quote</v>
      </c>
      <c r="Q23" s="168"/>
      <c r="R23" s="105">
        <f>_xll.qlInterestRateIndexFixingDate(Index1Y,S23)</f>
        <v>42655</v>
      </c>
      <c r="S23" s="105">
        <f>_xll.qlCalendarAdvance(Calendar,SettlementDate,N23,"mf",TRUE)</f>
        <v>42657</v>
      </c>
      <c r="T23" s="105">
        <f>_xll.qlCalendarAdvance(Calendar,SettlementDate,O23,"mf",TRUE)</f>
        <v>43024</v>
      </c>
      <c r="U23" s="96">
        <f>_xll.qlIndexFixing(Index1Y,R23,TRUE,_xll.ohTrigger(Trigger,Trigger1Y,InterestRatesTrigger))</f>
        <v>-6.0999999994506789E-4</v>
      </c>
      <c r="V23" s="96">
        <f>IFERROR(_xll.qlQuoteValue(P23,_xll.ohTrigger(Trigger,Trigger1Y,InterestRatesTrigger)),NA())</f>
        <v>-6.1000000000000008E-4</v>
      </c>
      <c r="W23" s="93" t="b">
        <f>NOT(ISERROR(V23))</f>
        <v>1</v>
      </c>
      <c r="X23" s="125">
        <f>(U23-V23)*10000</f>
        <v>5.4932187271150568E-10</v>
      </c>
      <c r="Y23" s="133" t="b">
        <f>ABS(X23/10000)&lt;=ABS('General Settings'!$D$33)</f>
        <v>1</v>
      </c>
      <c r="AA23" s="62" t="e">
        <f t="array" ref="AA23:AA35">NA()</f>
        <v>#N/A</v>
      </c>
      <c r="AC23" s="93" t="str">
        <f t="array" ref="AC23:AC82">_xll.ohGroupList("EUR1Y_instruments",Trigger1Y)</f>
        <v>EUR3MD_SYNTH1Y_Quote</v>
      </c>
    </row>
    <row r="24" spans="3:29" x14ac:dyDescent="0.2">
      <c r="M24" s="94" t="s">
        <v>146</v>
      </c>
      <c r="N24" s="94" t="s">
        <v>63</v>
      </c>
      <c r="O24" s="94" t="str">
        <f t="shared" si="6"/>
        <v>14M</v>
      </c>
      <c r="P24" s="94" t="str">
        <f t="shared" si="7"/>
        <v>EUR2x14F_Quote</v>
      </c>
      <c r="Q24" s="170"/>
      <c r="R24" s="106">
        <f>_xll.qlInterestRateIndexFixingDate(Index1Y,S24)</f>
        <v>42684</v>
      </c>
      <c r="S24" s="106">
        <f>_xll.qlCalendarAdvance(Calendar,SettlementDate,N24,"mf",TRUE)</f>
        <v>42688</v>
      </c>
      <c r="T24" s="106">
        <f>_xll.qlCalendarAdvance(Calendar,SettlementDate,O24,"mf",TRUE)</f>
        <v>43053</v>
      </c>
      <c r="U24" s="97">
        <f>_xll.qlIndexFixing(Index1Y,R24,TRUE,_xll.ohTrigger(Trigger,Trigger1Y,InterestRatesTrigger))</f>
        <v>-6.3000000000023996E-4</v>
      </c>
      <c r="V24" s="97">
        <f>IFERROR(_xll.qlQuoteValue(P24,_xll.ohTrigger(Trigger,Trigger1Y,InterestRatesTrigger)),NA())</f>
        <v>-6.3000000000000003E-4</v>
      </c>
      <c r="W24" s="94" t="b">
        <f t="shared" ref="W24:W35" si="8">NOT(ISERROR(V24))</f>
        <v>1</v>
      </c>
      <c r="X24" s="124">
        <f t="shared" ref="X24:X35" si="9">(U24-V24)*10000</f>
        <v>-2.3993394077104213E-12</v>
      </c>
      <c r="Y24" s="133" t="b">
        <f>ABS(X24/10000)&lt;=ABS('General Settings'!$D$33)</f>
        <v>1</v>
      </c>
      <c r="AA24" s="62" t="e">
        <v>#N/A</v>
      </c>
      <c r="AC24" s="94" t="str">
        <v>EUR6MD_SYNTH1Y_Quote</v>
      </c>
    </row>
    <row r="25" spans="3:29" x14ac:dyDescent="0.2">
      <c r="M25" s="94" t="s">
        <v>146</v>
      </c>
      <c r="N25" s="94" t="s">
        <v>31</v>
      </c>
      <c r="O25" s="94" t="str">
        <f t="shared" si="6"/>
        <v>15M</v>
      </c>
      <c r="P25" s="94" t="str">
        <f t="shared" si="7"/>
        <v>EUR3x15F_Quote</v>
      </c>
      <c r="Q25" s="170"/>
      <c r="R25" s="106">
        <f>_xll.qlInterestRateIndexFixingDate(Index1Y,S25)</f>
        <v>42716</v>
      </c>
      <c r="S25" s="106">
        <f>_xll.qlCalendarAdvance(Calendar,SettlementDate,N25,"mf",TRUE)</f>
        <v>42718</v>
      </c>
      <c r="T25" s="106">
        <f>_xll.qlCalendarAdvance(Calendar,SettlementDate,O25,"mf",TRUE)</f>
        <v>43083</v>
      </c>
      <c r="U25" s="97">
        <f>_xll.qlIndexFixing(Index1Y,R25,TRUE,_xll.ohTrigger(Trigger,Trigger1Y,InterestRatesTrigger))</f>
        <v>-6.4999999999325341E-4</v>
      </c>
      <c r="V25" s="97">
        <f>IFERROR(_xll.qlQuoteValue(P25,_xll.ohTrigger(Trigger,Trigger1Y,InterestRatesTrigger)),NA())</f>
        <v>-6.4999999999999997E-4</v>
      </c>
      <c r="W25" s="94" t="b">
        <f t="shared" si="8"/>
        <v>1</v>
      </c>
      <c r="X25" s="124">
        <f t="shared" si="9"/>
        <v>6.7465564385082999E-11</v>
      </c>
      <c r="Y25" s="133" t="b">
        <f>ABS(X25/10000)&lt;=ABS('General Settings'!$D$33)</f>
        <v>1</v>
      </c>
      <c r="AA25" s="62" t="e">
        <v>#N/A</v>
      </c>
      <c r="AC25" s="94" t="str">
        <v>EUR9MD_SYNTH1Y_Quote</v>
      </c>
    </row>
    <row r="26" spans="3:29" x14ac:dyDescent="0.2">
      <c r="M26" s="94" t="s">
        <v>146</v>
      </c>
      <c r="N26" s="94" t="s">
        <v>64</v>
      </c>
      <c r="O26" s="94" t="str">
        <f t="shared" si="6"/>
        <v>16M</v>
      </c>
      <c r="P26" s="94" t="str">
        <f t="shared" si="7"/>
        <v>EUR4x16F_Quote</v>
      </c>
      <c r="Q26" s="170"/>
      <c r="R26" s="106">
        <f>_xll.qlInterestRateIndexFixingDate(Index1Y,S26)</f>
        <v>42747</v>
      </c>
      <c r="S26" s="106">
        <f>_xll.qlCalendarAdvance(Calendar,SettlementDate,N26,"mf",TRUE)</f>
        <v>42751</v>
      </c>
      <c r="T26" s="106">
        <f>_xll.qlCalendarAdvance(Calendar,SettlementDate,O26,"mf",TRUE)</f>
        <v>43115</v>
      </c>
      <c r="U26" s="97">
        <f>_xll.qlIndexFixing(Index1Y,R26,TRUE,_xll.ohTrigger(Trigger,Trigger1Y,InterestRatesTrigger))</f>
        <v>-6.6000000007560922E-4</v>
      </c>
      <c r="V26" s="97">
        <f>IFERROR(_xll.qlQuoteValue(P26,_xll.ohTrigger(Trigger,Trigger1Y,InterestRatesTrigger)),NA())</f>
        <v>-6.6E-4</v>
      </c>
      <c r="W26" s="94" t="b">
        <f t="shared" si="8"/>
        <v>1</v>
      </c>
      <c r="X26" s="124">
        <f t="shared" si="9"/>
        <v>-7.560922374305612E-10</v>
      </c>
      <c r="Y26" s="133" t="b">
        <f>ABS(X26/10000)&lt;=ABS('General Settings'!$D$33)</f>
        <v>1</v>
      </c>
      <c r="AA26" s="62" t="e">
        <v>#N/A</v>
      </c>
      <c r="AC26" s="94" t="str">
        <v>EUR1YD_SYNTH1Y_Quote</v>
      </c>
    </row>
    <row r="27" spans="3:29" x14ac:dyDescent="0.2">
      <c r="M27" s="94" t="s">
        <v>146</v>
      </c>
      <c r="N27" s="94" t="s">
        <v>65</v>
      </c>
      <c r="O27" s="94" t="str">
        <f t="shared" si="6"/>
        <v>17M</v>
      </c>
      <c r="P27" s="94" t="str">
        <f t="shared" si="7"/>
        <v>EUR5x17F_Quote</v>
      </c>
      <c r="Q27" s="170"/>
      <c r="R27" s="106">
        <f>_xll.qlInterestRateIndexFixingDate(Index1Y,S27)</f>
        <v>42776</v>
      </c>
      <c r="S27" s="106">
        <f>_xll.qlCalendarAdvance(Calendar,SettlementDate,N27,"mf",TRUE)</f>
        <v>42780</v>
      </c>
      <c r="T27" s="106">
        <f>_xll.qlCalendarAdvance(Calendar,SettlementDate,O27,"mf",TRUE)</f>
        <v>43145</v>
      </c>
      <c r="U27" s="97">
        <f>_xll.qlIndexFixing(Index1Y,R27,TRUE,_xll.ohTrigger(Trigger,Trigger1Y,InterestRatesTrigger))</f>
        <v>-6.6000000006476861E-4</v>
      </c>
      <c r="V27" s="97">
        <f>IFERROR(_xll.qlQuoteValue(P27,_xll.ohTrigger(Trigger,Trigger1Y,InterestRatesTrigger)),NA())</f>
        <v>-6.6E-4</v>
      </c>
      <c r="W27" s="94" t="b">
        <f t="shared" si="8"/>
        <v>1</v>
      </c>
      <c r="X27" s="124">
        <f t="shared" si="9"/>
        <v>-6.4768611481025307E-10</v>
      </c>
      <c r="Y27" s="133" t="b">
        <f>ABS(X27/10000)&lt;=ABS('General Settings'!$D$33)</f>
        <v>1</v>
      </c>
      <c r="AA27" s="62" t="e">
        <v>#N/A</v>
      </c>
      <c r="AC27" s="94" t="str">
        <v>EUR1x13F_Quote</v>
      </c>
    </row>
    <row r="28" spans="3:29" x14ac:dyDescent="0.2">
      <c r="M28" s="94" t="s">
        <v>146</v>
      </c>
      <c r="N28" s="94" t="s">
        <v>32</v>
      </c>
      <c r="O28" s="94" t="str">
        <f t="shared" si="6"/>
        <v>18M</v>
      </c>
      <c r="P28" s="94" t="str">
        <f t="shared" si="7"/>
        <v>EUR6x18F_Quote</v>
      </c>
      <c r="Q28" s="170"/>
      <c r="R28" s="106">
        <f>_xll.qlInterestRateIndexFixingDate(Index1Y,S28)</f>
        <v>42804</v>
      </c>
      <c r="S28" s="106">
        <f>_xll.qlCalendarAdvance(Calendar,SettlementDate,N28,"mf",TRUE)</f>
        <v>42808</v>
      </c>
      <c r="T28" s="106">
        <f>_xll.qlCalendarAdvance(Calendar,SettlementDate,O28,"mf",TRUE)</f>
        <v>43173</v>
      </c>
      <c r="U28" s="97">
        <f>_xll.qlIndexFixing(Index1Y,R28,TRUE,_xll.ohTrigger(Trigger,Trigger1Y,InterestRatesTrigger))</f>
        <v>-6.5000000000004247E-4</v>
      </c>
      <c r="V28" s="97">
        <f>IFERROR(_xll.qlQuoteValue(P28,_xll.ohTrigger(Trigger,Trigger1Y,InterestRatesTrigger)),NA())</f>
        <v>-6.4999999999999997E-4</v>
      </c>
      <c r="W28" s="94" t="b">
        <f t="shared" si="8"/>
        <v>1</v>
      </c>
      <c r="X28" s="124">
        <f t="shared" si="9"/>
        <v>-4.2500725161431774E-13</v>
      </c>
      <c r="Y28" s="133" t="b">
        <f>ABS(X28/10000)&lt;=ABS('General Settings'!$D$33)</f>
        <v>1</v>
      </c>
      <c r="AA28" s="62" t="e">
        <v>#N/A</v>
      </c>
      <c r="AC28" s="94" t="str">
        <v>EUR2x14F_Quote</v>
      </c>
    </row>
    <row r="29" spans="3:29" x14ac:dyDescent="0.2">
      <c r="M29" s="94" t="s">
        <v>146</v>
      </c>
      <c r="N29" s="94" t="s">
        <v>66</v>
      </c>
      <c r="O29" s="94" t="str">
        <f t="shared" si="6"/>
        <v>19M</v>
      </c>
      <c r="P29" s="94" t="str">
        <f t="shared" si="7"/>
        <v>EUR7x19F_Quote</v>
      </c>
      <c r="Q29" s="170"/>
      <c r="R29" s="106">
        <f>_xll.qlInterestRateIndexFixingDate(Index1Y,S29)</f>
        <v>42837</v>
      </c>
      <c r="S29" s="106">
        <f>_xll.qlCalendarAdvance(Calendar,SettlementDate,N29,"mf",TRUE)</f>
        <v>42843</v>
      </c>
      <c r="T29" s="106">
        <f>_xll.qlCalendarAdvance(Calendar,SettlementDate,O29,"mf",TRUE)</f>
        <v>43206</v>
      </c>
      <c r="U29" s="97">
        <f>_xll.qlIndexFixing(Index1Y,R29,TRUE,_xll.ohTrigger(Trigger,Trigger1Y,InterestRatesTrigger))</f>
        <v>-6.5999999999928681E-4</v>
      </c>
      <c r="V29" s="97">
        <f>IFERROR(_xll.qlQuoteValue(P29,_xll.ohTrigger(Trigger,Trigger1Y,InterestRatesTrigger)),NA())</f>
        <v>-6.6E-4</v>
      </c>
      <c r="W29" s="94" t="b">
        <f t="shared" si="8"/>
        <v>1</v>
      </c>
      <c r="X29" s="124">
        <f t="shared" si="9"/>
        <v>7.1318818906096482E-12</v>
      </c>
      <c r="Y29" s="133" t="b">
        <f>ABS(X29/10000)&lt;=ABS('General Settings'!$D$33)</f>
        <v>1</v>
      </c>
      <c r="AA29" s="62" t="e">
        <v>#N/A</v>
      </c>
      <c r="AC29" s="94" t="str">
        <v>EUR3x15F_Quote</v>
      </c>
    </row>
    <row r="30" spans="3:29" x14ac:dyDescent="0.2">
      <c r="M30" s="94" t="s">
        <v>146</v>
      </c>
      <c r="N30" s="94" t="s">
        <v>67</v>
      </c>
      <c r="O30" s="94" t="str">
        <f t="shared" si="6"/>
        <v>20M</v>
      </c>
      <c r="P30" s="94" t="str">
        <f t="shared" si="7"/>
        <v>EUR8x20F_Quote</v>
      </c>
      <c r="Q30" s="170"/>
      <c r="R30" s="106">
        <f>_xll.qlInterestRateIndexFixingDate(Index1Y,S30)</f>
        <v>42866</v>
      </c>
      <c r="S30" s="106">
        <f>_xll.qlCalendarAdvance(Calendar,SettlementDate,N30,"mf",TRUE)</f>
        <v>42870</v>
      </c>
      <c r="T30" s="106">
        <f>_xll.qlCalendarAdvance(Calendar,SettlementDate,O30,"mf",TRUE)</f>
        <v>43234</v>
      </c>
      <c r="U30" s="97">
        <f>_xll.qlIndexFixing(Index1Y,R30,TRUE,_xll.ohTrigger(Trigger,Trigger1Y,InterestRatesTrigger))</f>
        <v>-6.700000013725552E-4</v>
      </c>
      <c r="V30" s="97">
        <f>IFERROR(_xll.qlQuoteValue(P30,_xll.ohTrigger(Trigger,Trigger1Y,InterestRatesTrigger)),NA())</f>
        <v>-6.7000000000000002E-4</v>
      </c>
      <c r="W30" s="94" t="b">
        <f t="shared" si="8"/>
        <v>1</v>
      </c>
      <c r="X30" s="124">
        <f t="shared" si="9"/>
        <v>-1.372555172816925E-8</v>
      </c>
      <c r="Y30" s="133" t="b">
        <f>ABS(X30/10000)&lt;=ABS('General Settings'!$D$33)</f>
        <v>1</v>
      </c>
      <c r="AA30" s="62" t="e">
        <v>#N/A</v>
      </c>
      <c r="AC30" s="94" t="str">
        <v>EUR4x16F_Quote</v>
      </c>
    </row>
    <row r="31" spans="3:29" x14ac:dyDescent="0.2">
      <c r="M31" s="94" t="s">
        <v>146</v>
      </c>
      <c r="N31" s="94" t="s">
        <v>68</v>
      </c>
      <c r="O31" s="94" t="str">
        <f t="shared" si="6"/>
        <v>21M</v>
      </c>
      <c r="P31" s="94" t="str">
        <f t="shared" si="7"/>
        <v>EUR9x21F_Quote</v>
      </c>
      <c r="Q31" s="170"/>
      <c r="R31" s="106">
        <f>_xll.qlInterestRateIndexFixingDate(Index1Y,S31)</f>
        <v>42898</v>
      </c>
      <c r="S31" s="106">
        <f>_xll.qlCalendarAdvance(Calendar,SettlementDate,N31,"mf",TRUE)</f>
        <v>42900</v>
      </c>
      <c r="T31" s="106">
        <f>_xll.qlCalendarAdvance(Calendar,SettlementDate,O31,"mf",TRUE)</f>
        <v>43265</v>
      </c>
      <c r="U31" s="97">
        <f>_xll.qlIndexFixing(Index1Y,R31,TRUE,_xll.ohTrigger(Trigger,Trigger1Y,InterestRatesTrigger))</f>
        <v>-6.7000000000017349E-4</v>
      </c>
      <c r="V31" s="97">
        <f>IFERROR(_xll.qlQuoteValue(P31,_xll.ohTrigger(Trigger,Trigger1Y,InterestRatesTrigger)),NA())</f>
        <v>-6.7000000000000002E-4</v>
      </c>
      <c r="W31" s="94" t="b">
        <f t="shared" si="8"/>
        <v>1</v>
      </c>
      <c r="X31" s="124">
        <f t="shared" si="9"/>
        <v>-1.7347234759768071E-12</v>
      </c>
      <c r="Y31" s="133" t="b">
        <f>ABS(X31/10000)&lt;=ABS('General Settings'!$D$33)</f>
        <v>1</v>
      </c>
      <c r="AA31" s="62" t="e">
        <v>#N/A</v>
      </c>
      <c r="AC31" s="94" t="str">
        <v>EUR5x17F_Quote</v>
      </c>
    </row>
    <row r="32" spans="3:29" x14ac:dyDescent="0.2">
      <c r="M32" s="94" t="s">
        <v>146</v>
      </c>
      <c r="N32" s="94" t="s">
        <v>69</v>
      </c>
      <c r="O32" s="94" t="str">
        <f t="shared" si="6"/>
        <v>22M</v>
      </c>
      <c r="P32" s="94" t="str">
        <f t="shared" si="7"/>
        <v>EUR10x22F_Quote</v>
      </c>
      <c r="Q32" s="170"/>
      <c r="R32" s="106">
        <f>_xll.qlInterestRateIndexFixingDate(Index1Y,S32)</f>
        <v>42928</v>
      </c>
      <c r="S32" s="106">
        <f>_xll.qlCalendarAdvance(Calendar,SettlementDate,N32,"mf",TRUE)</f>
        <v>42930</v>
      </c>
      <c r="T32" s="106">
        <f>_xll.qlCalendarAdvance(Calendar,SettlementDate,O32,"mf",TRUE)</f>
        <v>43297</v>
      </c>
      <c r="U32" s="97">
        <f>_xll.qlIndexFixing(Index1Y,R32,TRUE,_xll.ohTrigger(Trigger,Trigger1Y,InterestRatesTrigger))</f>
        <v>-6.5999999920326438E-4</v>
      </c>
      <c r="V32" s="97">
        <f>IFERROR(_xll.qlQuoteValue(P32,_xll.ohTrigger(Trigger,Trigger1Y,InterestRatesTrigger)),NA())</f>
        <v>-6.6E-4</v>
      </c>
      <c r="W32" s="94" t="b">
        <f t="shared" si="8"/>
        <v>1</v>
      </c>
      <c r="X32" s="124">
        <f t="shared" si="9"/>
        <v>7.9673561585030805E-9</v>
      </c>
      <c r="Y32" s="133" t="b">
        <f>ABS(X32/10000)&lt;=ABS('General Settings'!$D$33)</f>
        <v>1</v>
      </c>
      <c r="AA32" s="62" t="e">
        <v>#N/A</v>
      </c>
      <c r="AC32" s="94" t="str">
        <v>EUR6x18F_Quote</v>
      </c>
    </row>
    <row r="33" spans="13:29" x14ac:dyDescent="0.2">
      <c r="M33" s="94" t="s">
        <v>146</v>
      </c>
      <c r="N33" s="94" t="s">
        <v>70</v>
      </c>
      <c r="O33" s="94" t="str">
        <f t="shared" si="6"/>
        <v>23M</v>
      </c>
      <c r="P33" s="94" t="str">
        <f t="shared" si="7"/>
        <v>EUR11x23F_Quote</v>
      </c>
      <c r="Q33" s="170"/>
      <c r="R33" s="106">
        <f>_xll.qlInterestRateIndexFixingDate(Index1Y,S33)</f>
        <v>42957</v>
      </c>
      <c r="S33" s="106">
        <f>_xll.qlCalendarAdvance(Calendar,SettlementDate,N33,"mf",TRUE)</f>
        <v>42961</v>
      </c>
      <c r="T33" s="106">
        <f>_xll.qlCalendarAdvance(Calendar,SettlementDate,O33,"mf",TRUE)</f>
        <v>43326</v>
      </c>
      <c r="U33" s="97">
        <f>_xll.qlIndexFixing(Index1Y,R33,TRUE,_xll.ohTrigger(Trigger,Trigger1Y,InterestRatesTrigger))</f>
        <v>-6.4999999864737113E-4</v>
      </c>
      <c r="V33" s="97">
        <f>IFERROR(_xll.qlQuoteValue(P33,_xll.ohTrigger(Trigger,Trigger1Y,InterestRatesTrigger)),NA())</f>
        <v>-6.4999999999999997E-4</v>
      </c>
      <c r="W33" s="94" t="b">
        <f t="shared" si="8"/>
        <v>1</v>
      </c>
      <c r="X33" s="124">
        <f t="shared" si="9"/>
        <v>1.3526288379292484E-8</v>
      </c>
      <c r="Y33" s="133" t="b">
        <f>ABS(X33/10000)&lt;=ABS('General Settings'!$D$33)</f>
        <v>1</v>
      </c>
      <c r="AA33" s="62" t="e">
        <v>#N/A</v>
      </c>
      <c r="AC33" s="94" t="str">
        <v>EUR7x19F_Quote</v>
      </c>
    </row>
    <row r="34" spans="13:29" x14ac:dyDescent="0.2">
      <c r="M34" s="94" t="s">
        <v>146</v>
      </c>
      <c r="N34" s="94" t="s">
        <v>102</v>
      </c>
      <c r="O34" s="94" t="str">
        <f t="shared" si="6"/>
        <v>24M</v>
      </c>
      <c r="P34" s="94" t="str">
        <f t="shared" si="7"/>
        <v>EUR12x24F_Quote</v>
      </c>
      <c r="Q34" s="170"/>
      <c r="R34" s="106">
        <f>_xll.qlInterestRateIndexFixingDate(Index1Y,S34)</f>
        <v>42990</v>
      </c>
      <c r="S34" s="106">
        <f>_xll.qlCalendarAdvance(Calendar,SettlementDate,N34,"mf",TRUE)</f>
        <v>42992</v>
      </c>
      <c r="T34" s="106">
        <f>_xll.qlCalendarAdvance(Calendar,SettlementDate,O34,"mf",TRUE)</f>
        <v>43357</v>
      </c>
      <c r="U34" s="97">
        <f>_xll.qlIndexFixing(Index1Y,R34,TRUE,_xll.ohTrigger(Trigger,Trigger1Y,InterestRatesTrigger))</f>
        <v>-6.3999999999992221E-4</v>
      </c>
      <c r="V34" s="97">
        <f>IFERROR(_xll.qlQuoteValue(P34,_xll.ohTrigger(Trigger,Trigger1Y,InterestRatesTrigger)),NA())</f>
        <v>-6.4000000000000005E-4</v>
      </c>
      <c r="W34" s="94" t="b">
        <f t="shared" si="8"/>
        <v>1</v>
      </c>
      <c r="X34" s="124">
        <f t="shared" si="9"/>
        <v>7.7845715984459218E-13</v>
      </c>
      <c r="Y34" s="133" t="b">
        <f>ABS(X34/10000)&lt;=ABS('General Settings'!$D$33)</f>
        <v>1</v>
      </c>
      <c r="AA34" s="62" t="e">
        <v>#N/A</v>
      </c>
      <c r="AC34" s="94" t="str">
        <v>EUR8x20F_Quote</v>
      </c>
    </row>
    <row r="35" spans="13:29" x14ac:dyDescent="0.2">
      <c r="M35" s="95" t="s">
        <v>146</v>
      </c>
      <c r="N35" s="95" t="s">
        <v>103</v>
      </c>
      <c r="O35" s="95" t="str">
        <f t="shared" si="6"/>
        <v>36M</v>
      </c>
      <c r="P35" s="95" t="str">
        <f t="shared" si="7"/>
        <v>EUR24x36F_Quote</v>
      </c>
      <c r="Q35" s="171"/>
      <c r="R35" s="107">
        <f>_xll.qlInterestRateIndexFixingDate(Index1Y,S35)</f>
        <v>43355</v>
      </c>
      <c r="S35" s="107">
        <f>_xll.qlCalendarAdvance(Calendar,SettlementDate,N35,"mf",TRUE)</f>
        <v>43357</v>
      </c>
      <c r="T35" s="107">
        <f>_xll.qlCalendarAdvance(Calendar,SettlementDate,O35,"mf",TRUE)</f>
        <v>43724</v>
      </c>
      <c r="U35" s="98">
        <f>_xll.qlIndexFixing(Index1Y,R35,TRUE,_xll.ohTrigger(Trigger,Trigger1Y,InterestRatesTrigger))</f>
        <v>-3.0247694391809773E-5</v>
      </c>
      <c r="V35" s="98">
        <f>IFERROR(_xll.qlQuoteValue(P35,_xll.ohTrigger(Trigger,Trigger1Y,InterestRatesTrigger)),NA())</f>
        <v>-8.0000000000000007E-5</v>
      </c>
      <c r="W35" s="95" t="b">
        <f t="shared" si="8"/>
        <v>1</v>
      </c>
      <c r="X35" s="157">
        <f t="shared" si="9"/>
        <v>0.49752305608190239</v>
      </c>
      <c r="Y35" s="134" t="b">
        <f>ABS(X35/10000)&lt;=ABS('General Settings'!$D$33)</f>
        <v>1</v>
      </c>
      <c r="AA35" s="62" t="e">
        <v>#N/A</v>
      </c>
      <c r="AC35" s="94" t="str">
        <v>EUR9x21F_Quote</v>
      </c>
    </row>
    <row r="36" spans="13:29" x14ac:dyDescent="0.2">
      <c r="W36" s="62"/>
      <c r="X36" s="63"/>
      <c r="AC36" s="94" t="str">
        <v>EUR10x22F_Quote</v>
      </c>
    </row>
    <row r="37" spans="13:29" x14ac:dyDescent="0.2">
      <c r="W37" s="62"/>
      <c r="X37" s="63"/>
      <c r="AC37" s="94" t="str">
        <v>EUR11x23F_Quote</v>
      </c>
    </row>
    <row r="38" spans="13:29" x14ac:dyDescent="0.2">
      <c r="W38" s="62"/>
      <c r="X38" s="63"/>
      <c r="AC38" s="94" t="str">
        <v>EUR12x24F_Quote</v>
      </c>
    </row>
    <row r="39" spans="13:29" x14ac:dyDescent="0.2">
      <c r="W39" s="62"/>
      <c r="X39" s="63"/>
      <c r="AC39" s="94" t="str">
        <v>EURAB12EBASIS3Y_Quote</v>
      </c>
    </row>
    <row r="40" spans="13:29" x14ac:dyDescent="0.2">
      <c r="W40" s="62"/>
      <c r="X40" s="63"/>
      <c r="AC40" s="94" t="str">
        <v>EURAB12EBASIS4Y_Quote</v>
      </c>
    </row>
    <row r="41" spans="13:29" x14ac:dyDescent="0.2">
      <c r="W41" s="62"/>
      <c r="X41" s="63"/>
      <c r="AC41" s="94" t="str">
        <v>EURAB12EBASIS5Y_Quote</v>
      </c>
    </row>
    <row r="42" spans="13:29" x14ac:dyDescent="0.2">
      <c r="W42" s="62"/>
      <c r="X42" s="63"/>
      <c r="AC42" s="94" t="str">
        <v>EURAB12EBASIS6Y_Quote</v>
      </c>
    </row>
    <row r="43" spans="13:29" x14ac:dyDescent="0.2">
      <c r="W43" s="62"/>
      <c r="X43" s="63"/>
      <c r="AC43" s="94" t="str">
        <v>EURAB12EBASIS7Y_Quote</v>
      </c>
    </row>
    <row r="44" spans="13:29" x14ac:dyDescent="0.2">
      <c r="W44" s="62"/>
      <c r="X44" s="63"/>
      <c r="AC44" s="94" t="str">
        <v>EURAB12EBASIS8Y_Quote</v>
      </c>
    </row>
    <row r="45" spans="13:29" x14ac:dyDescent="0.2">
      <c r="W45" s="62"/>
      <c r="X45" s="63"/>
      <c r="AC45" s="94" t="str">
        <v>EURAB12EBASIS9Y_Quote</v>
      </c>
    </row>
    <row r="46" spans="13:29" x14ac:dyDescent="0.2">
      <c r="W46" s="62"/>
      <c r="X46" s="63"/>
      <c r="AC46" s="94" t="str">
        <v>EURAB12EBASIS10Y_Quote</v>
      </c>
    </row>
    <row r="47" spans="13:29" x14ac:dyDescent="0.2">
      <c r="W47" s="62"/>
      <c r="X47" s="63"/>
      <c r="AC47" s="94" t="str">
        <v>EURAB12EBASIS12Y_Quote</v>
      </c>
    </row>
    <row r="48" spans="13:29" x14ac:dyDescent="0.2">
      <c r="W48" s="62"/>
      <c r="X48" s="63"/>
      <c r="AC48" s="94" t="str">
        <v>EURAB12EBASIS15Y_Quote</v>
      </c>
    </row>
    <row r="49" spans="23:29" x14ac:dyDescent="0.2">
      <c r="W49" s="62"/>
      <c r="X49" s="63"/>
      <c r="AC49" s="94" t="str">
        <v>EURAB12EBASIS20Y_Quote</v>
      </c>
    </row>
    <row r="50" spans="23:29" x14ac:dyDescent="0.2">
      <c r="W50" s="62"/>
      <c r="X50" s="63"/>
      <c r="AC50" s="94" t="str">
        <v>EURAB12EBASIS25Y_Quote</v>
      </c>
    </row>
    <row r="51" spans="23:29" x14ac:dyDescent="0.2">
      <c r="W51" s="62"/>
      <c r="X51" s="63"/>
      <c r="AC51" s="94" t="str">
        <v>EURAB12EBASIS30Y_Quote</v>
      </c>
    </row>
    <row r="52" spans="23:29" x14ac:dyDescent="0.2">
      <c r="W52" s="62"/>
      <c r="X52" s="63"/>
      <c r="AC52" s="94" t="str">
        <v>EURAB12EBASIS40Y_Quote</v>
      </c>
    </row>
    <row r="53" spans="23:29" x14ac:dyDescent="0.2">
      <c r="W53" s="62"/>
      <c r="X53" s="63"/>
      <c r="AC53" s="94" t="str">
        <v>EURAB12EBASIS50Y_Quote</v>
      </c>
    </row>
    <row r="54" spans="23:29" x14ac:dyDescent="0.2">
      <c r="W54" s="62"/>
      <c r="X54" s="63"/>
      <c r="AC54" s="94" t="str">
        <v>EURAB12EBASIS60Y_Quote</v>
      </c>
    </row>
    <row r="55" spans="23:29" x14ac:dyDescent="0.2">
      <c r="W55" s="62"/>
      <c r="X55" s="63"/>
      <c r="AC55" s="94" t="str">
        <v/>
      </c>
    </row>
    <row r="56" spans="23:29" x14ac:dyDescent="0.2">
      <c r="W56" s="62"/>
      <c r="X56" s="63"/>
      <c r="AC56" s="94" t="str">
        <v/>
      </c>
    </row>
    <row r="57" spans="23:29" x14ac:dyDescent="0.2">
      <c r="W57" s="62"/>
      <c r="X57" s="63"/>
      <c r="AC57" s="94" t="str">
        <v/>
      </c>
    </row>
    <row r="58" spans="23:29" x14ac:dyDescent="0.2">
      <c r="W58" s="62"/>
      <c r="X58" s="63"/>
      <c r="AC58" s="94" t="str">
        <v/>
      </c>
    </row>
    <row r="59" spans="23:29" x14ac:dyDescent="0.2">
      <c r="W59" s="62"/>
      <c r="X59" s="63"/>
      <c r="AC59" s="94" t="str">
        <v/>
      </c>
    </row>
    <row r="60" spans="23:29" x14ac:dyDescent="0.2">
      <c r="W60" s="62"/>
      <c r="X60" s="63"/>
      <c r="AC60" s="94" t="str">
        <v/>
      </c>
    </row>
    <row r="61" spans="23:29" x14ac:dyDescent="0.2">
      <c r="W61" s="62"/>
      <c r="X61" s="63"/>
      <c r="AC61" s="94" t="str">
        <v/>
      </c>
    </row>
    <row r="62" spans="23:29" x14ac:dyDescent="0.2">
      <c r="W62" s="62"/>
      <c r="X62" s="63"/>
      <c r="AC62" s="94" t="str">
        <v/>
      </c>
    </row>
    <row r="63" spans="23:29" x14ac:dyDescent="0.2">
      <c r="W63" s="62"/>
      <c r="X63" s="63"/>
      <c r="AC63" s="94" t="str">
        <v/>
      </c>
    </row>
    <row r="64" spans="23:29" x14ac:dyDescent="0.2">
      <c r="W64" s="62"/>
      <c r="X64" s="63"/>
      <c r="AC64" s="94" t="str">
        <v/>
      </c>
    </row>
    <row r="65" spans="10:29" x14ac:dyDescent="0.2">
      <c r="W65" s="62"/>
      <c r="X65" s="63"/>
      <c r="AC65" s="94" t="str">
        <v/>
      </c>
    </row>
    <row r="66" spans="10:29" x14ac:dyDescent="0.2">
      <c r="W66" s="62"/>
      <c r="X66" s="63"/>
      <c r="AC66" s="94" t="str">
        <v/>
      </c>
    </row>
    <row r="67" spans="10:29" x14ac:dyDescent="0.2">
      <c r="W67" s="62"/>
      <c r="X67" s="63"/>
      <c r="AC67" s="94" t="str">
        <v/>
      </c>
    </row>
    <row r="68" spans="10:29" x14ac:dyDescent="0.2">
      <c r="W68" s="62"/>
      <c r="X68" s="63"/>
      <c r="AC68" s="94" t="str">
        <v/>
      </c>
    </row>
    <row r="69" spans="10:29" x14ac:dyDescent="0.2">
      <c r="W69" s="62"/>
      <c r="X69" s="63"/>
      <c r="AC69" s="94" t="str">
        <v/>
      </c>
    </row>
    <row r="70" spans="10:29" x14ac:dyDescent="0.2">
      <c r="W70" s="62"/>
      <c r="X70" s="63"/>
      <c r="AC70" s="94" t="str">
        <v/>
      </c>
    </row>
    <row r="71" spans="10:29" x14ac:dyDescent="0.2">
      <c r="J71" s="62"/>
      <c r="K71" s="62"/>
      <c r="L71" s="62"/>
      <c r="W71" s="62"/>
      <c r="X71" s="63"/>
      <c r="AC71" s="94" t="str">
        <v/>
      </c>
    </row>
    <row r="72" spans="10:29" x14ac:dyDescent="0.2">
      <c r="W72" s="62"/>
      <c r="X72" s="63"/>
      <c r="AC72" s="94" t="str">
        <v/>
      </c>
    </row>
    <row r="73" spans="10:29" x14ac:dyDescent="0.2">
      <c r="W73" s="62"/>
      <c r="X73" s="63"/>
      <c r="AC73" s="94" t="str">
        <v/>
      </c>
    </row>
    <row r="74" spans="10:29" x14ac:dyDescent="0.2">
      <c r="W74" s="62"/>
      <c r="X74" s="63"/>
      <c r="AC74" s="94" t="str">
        <v/>
      </c>
    </row>
    <row r="75" spans="10:29" x14ac:dyDescent="0.2">
      <c r="W75" s="62"/>
      <c r="X75" s="63"/>
      <c r="AC75" s="94" t="str">
        <v/>
      </c>
    </row>
    <row r="76" spans="10:29" x14ac:dyDescent="0.2">
      <c r="W76" s="62"/>
      <c r="X76" s="63"/>
      <c r="AC76" s="94" t="str">
        <v/>
      </c>
    </row>
    <row r="77" spans="10:29" x14ac:dyDescent="0.2">
      <c r="W77" s="62"/>
      <c r="X77" s="63"/>
      <c r="AC77" s="94" t="str">
        <v/>
      </c>
    </row>
    <row r="78" spans="10:29" x14ac:dyDescent="0.2">
      <c r="W78" s="62"/>
      <c r="X78" s="63"/>
      <c r="AC78" s="94" t="str">
        <v/>
      </c>
    </row>
    <row r="79" spans="10:29" x14ac:dyDescent="0.2">
      <c r="W79" s="62"/>
      <c r="X79" s="63"/>
      <c r="AC79" s="94" t="str">
        <v/>
      </c>
    </row>
    <row r="80" spans="10:29" x14ac:dyDescent="0.2">
      <c r="W80" s="62"/>
      <c r="X80" s="63"/>
      <c r="AC80" s="94" t="str">
        <v/>
      </c>
    </row>
    <row r="81" spans="23:29" x14ac:dyDescent="0.2">
      <c r="W81" s="62"/>
      <c r="X81" s="63"/>
      <c r="AC81" s="94" t="str">
        <v/>
      </c>
    </row>
    <row r="82" spans="23:29" x14ac:dyDescent="0.2">
      <c r="W82" s="62"/>
      <c r="X82" s="63"/>
      <c r="AC82" s="95" t="str">
        <v/>
      </c>
    </row>
    <row r="83" spans="23:29" x14ac:dyDescent="0.2">
      <c r="W83" s="62"/>
      <c r="X83" s="63"/>
    </row>
    <row r="84" spans="23:29" x14ac:dyDescent="0.2">
      <c r="W84" s="62"/>
      <c r="X84" s="63"/>
    </row>
    <row r="85" spans="23:29" x14ac:dyDescent="0.2">
      <c r="W85" s="62"/>
      <c r="X85" s="63"/>
    </row>
    <row r="86" spans="23:29" x14ac:dyDescent="0.2">
      <c r="W86" s="62"/>
      <c r="X86" s="63"/>
    </row>
    <row r="87" spans="23:29" x14ac:dyDescent="0.2">
      <c r="W87" s="62"/>
      <c r="X87" s="63"/>
    </row>
    <row r="88" spans="23:29" x14ac:dyDescent="0.2">
      <c r="W88" s="62"/>
      <c r="X88" s="63"/>
    </row>
    <row r="89" spans="23:29" x14ac:dyDescent="0.2">
      <c r="W89" s="62"/>
      <c r="X89" s="63"/>
    </row>
    <row r="90" spans="23:29" x14ac:dyDescent="0.2">
      <c r="W90" s="62"/>
      <c r="X90" s="63"/>
    </row>
    <row r="91" spans="23:29" x14ac:dyDescent="0.2">
      <c r="W91" s="62"/>
      <c r="X91" s="63"/>
    </row>
    <row r="92" spans="23:29" x14ac:dyDescent="0.2">
      <c r="W92" s="62"/>
      <c r="X92" s="63"/>
    </row>
    <row r="93" spans="23:29" x14ac:dyDescent="0.2">
      <c r="W93" s="62"/>
      <c r="X93" s="63"/>
    </row>
    <row r="94" spans="23:29" x14ac:dyDescent="0.2">
      <c r="W94" s="62"/>
      <c r="X94" s="63"/>
    </row>
    <row r="95" spans="23:29" x14ac:dyDescent="0.2">
      <c r="W95" s="62"/>
      <c r="X95" s="63"/>
    </row>
    <row r="96" spans="23:29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5">
    <cfRule type="cellIs" dxfId="3" priority="4" operator="equal">
      <formula>FALSE</formula>
    </cfRule>
  </conditionalFormatting>
  <conditionalFormatting sqref="M23:X23">
    <cfRule type="expression" dxfId="2" priority="3">
      <formula>ISNUMBER(MATCH($P23,$AC$23:$AC$82,0))</formula>
    </cfRule>
  </conditionalFormatting>
  <conditionalFormatting sqref="M24:X34">
    <cfRule type="expression" dxfId="1" priority="2">
      <formula>ISNUMBER(MATCH($P24,$AC$23:$AC$82,0))</formula>
    </cfRule>
  </conditionalFormatting>
  <conditionalFormatting sqref="M35:X35">
    <cfRule type="expression" dxfId="0" priority="1">
      <formula>ISNUMBER(MATCH($P35,$AC$23:$AC$82,0))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Y3537"/>
  <sheetViews>
    <sheetView showGridLines="0" workbookViewId="0">
      <pane xSplit="9" ySplit="3" topLeftCell="J453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54" t="str">
        <f>Currency&amp;"ON"</f>
        <v>EURON</v>
      </c>
      <c r="J2" s="141" t="s">
        <v>39</v>
      </c>
      <c r="K2" s="142"/>
      <c r="L2" s="142"/>
      <c r="M2" s="143"/>
      <c r="N2" s="141" t="s">
        <v>40</v>
      </c>
      <c r="O2" s="142"/>
      <c r="P2" s="142"/>
      <c r="Q2" s="143"/>
    </row>
    <row r="3" spans="2:17" s="136" customFormat="1" ht="22.5" customHeight="1" thickBot="1" x14ac:dyDescent="0.3">
      <c r="B3" s="135" t="s">
        <v>41</v>
      </c>
      <c r="D3" s="135" t="s">
        <v>44</v>
      </c>
      <c r="E3" s="137" t="s">
        <v>45</v>
      </c>
      <c r="F3" s="156" t="s">
        <v>39</v>
      </c>
      <c r="H3" s="135" t="s">
        <v>44</v>
      </c>
      <c r="I3" s="137" t="s">
        <v>45</v>
      </c>
      <c r="J3" s="149" t="s">
        <v>30</v>
      </c>
      <c r="K3" s="150" t="s">
        <v>31</v>
      </c>
      <c r="L3" s="150" t="s">
        <v>32</v>
      </c>
      <c r="M3" s="151" t="s">
        <v>33</v>
      </c>
      <c r="N3" s="149" t="s">
        <v>30</v>
      </c>
      <c r="O3" s="152" t="s">
        <v>31</v>
      </c>
      <c r="P3" s="152" t="s">
        <v>32</v>
      </c>
      <c r="Q3" s="153" t="s">
        <v>33</v>
      </c>
    </row>
    <row r="4" spans="2:17" x14ac:dyDescent="0.2">
      <c r="B4" s="38"/>
      <c r="D4" s="41">
        <f>EvaluationDate</f>
        <v>42625</v>
      </c>
      <c r="E4" s="138">
        <f>_xll.qlInterestRateIndexValueDate(IndexON,D4)</f>
        <v>42625</v>
      </c>
      <c r="F4" s="155">
        <f>IFERROR(_xll.qlIndexFixing(IndexON,D4,TRUE,_xll.ohTrigger(RecalcTrigger,TriggerON)),NA())</f>
        <v>-3.5999999999836163E-3</v>
      </c>
      <c r="H4" s="41">
        <f>EvaluationDate</f>
        <v>42625</v>
      </c>
      <c r="I4" s="138">
        <f>_xll.qlInterestRateIndexValueDate(Index1M,$H4)</f>
        <v>42627</v>
      </c>
      <c r="J4" s="144">
        <f>IFERROR(_xll.qlIndexFixing(Index1M,$H4,TRUE,_xll.ohTrigger(_xll.ohTrigger(RecalcTrigger,Trigger1M),Trigger1M)),NA())</f>
        <v>-3.6900000000001931E-3</v>
      </c>
      <c r="K4" s="44">
        <f>IFERROR(_xll.qlIndexFixing(Index3M,H4,TRUE,_xll.ohTrigger(RecalcTrigger,Trigger3M)),NA())</f>
        <v>-3.0230000000002642E-3</v>
      </c>
      <c r="L4" s="44">
        <f>IFERROR(_xll.qlIndexFixing(Index6M,$H4,TRUE,_xll.ohTrigger(RecalcTrigger,Trigger6M)),NA())</f>
        <v>-1.950000000027901E-3</v>
      </c>
      <c r="M4" s="145">
        <f>IFERROR(_xll.qlIndexFixing(Index1Y,$H4,TRUE,_xll.ohTrigger(RecalcTrigger,Trigger1Y)),NA())</f>
        <v>-5.7700000001016953E-4</v>
      </c>
      <c r="N4" s="144">
        <f>IFERROR(_xll.qlIndexFixing(ONIndex1M,I4,TRUE,_xll.ohTrigger(RecalcTrigger,Trigger1M)),NA())</f>
        <v>-3.7270771725550489E-3</v>
      </c>
      <c r="O4" s="44">
        <f>IFERROR(_xll.qlIndexFixing(ONIndex3M,I4,TRUE,_xll.ohTrigger(RecalcTrigger,Trigger3M)),NA())</f>
        <v>-3.0787456979819439E-3</v>
      </c>
      <c r="P4" s="44">
        <f>IFERROR(_xll.qlIndexFixing(ONIndex6M,I4,TRUE,_xll.ohTrigger(RecalcTrigger,Trigger6M)),NA())</f>
        <v>-1.875526026031693E-3</v>
      </c>
      <c r="Q4" s="145">
        <f>IFERROR(_xll.qlIndexFixing(ONIndex1Y,I4,TRUE,_xll.ohTrigger(RecalcTrigger,Trigger1Y)),NA())</f>
        <v>-3.9801936177585873E-4</v>
      </c>
    </row>
    <row r="5" spans="2:17" x14ac:dyDescent="0.2">
      <c r="B5" s="39" t="s">
        <v>17</v>
      </c>
      <c r="D5" s="42">
        <f>_xll.qlCalendarAdvance(Calendar,$D4,B5,"f",FALSE)</f>
        <v>42626</v>
      </c>
      <c r="E5" s="139">
        <f>_xll.qlInterestRateIndexValueDate(IndexON,D5)</f>
        <v>42626</v>
      </c>
      <c r="F5" s="155">
        <f>IFERROR(_xll.qlIndexFixing(IndexON,D5,TRUE,_xll.ohTrigger(RecalcTrigger,TriggerON)),NA())</f>
        <v>-3.5999999999836163E-3</v>
      </c>
      <c r="H5" s="42">
        <f>_xll.qlCalendarAdvance(Calendar,$H4,B5,"f",FALSE)</f>
        <v>42626</v>
      </c>
      <c r="I5" s="139">
        <f>_xll.qlInterestRateIndexValueDate(Index1M,$H5)</f>
        <v>42628</v>
      </c>
      <c r="J5" s="144">
        <f>IFERROR(_xll.qlIndexFixing(Index1M,$H5,TRUE,_xll.ohTrigger(RecalcTrigger,Trigger1M)),NA())</f>
        <v>-3.7008500152611867E-3</v>
      </c>
      <c r="K5" s="44">
        <f>IFERROR(_xll.qlIndexFixing(Index3M,H5,TRUE,_xll.ohTrigger(RecalcTrigger,Trigger3M)),NA())</f>
        <v>-3.0224352904815567E-3</v>
      </c>
      <c r="L5" s="44">
        <f>IFERROR(_xll.qlIndexFixing(Index6M,$H5,TRUE,_xll.ohTrigger(RecalcTrigger,Trigger6M)),NA())</f>
        <v>-1.9511159766866083E-3</v>
      </c>
      <c r="M5" s="145">
        <f>IFERROR(_xll.qlIndexFixing(Index1Y,$H5,TRUE,_xll.ohTrigger(RecalcTrigger,Trigger1Y)),NA())</f>
        <v>-5.7812280727464875E-4</v>
      </c>
      <c r="N5" s="144">
        <f>IFERROR(_xll.qlIndexFixing(ONIndex1M,I5,TRUE,_xll.ohTrigger(RecalcTrigger,Trigger1M)),NA())</f>
        <v>-3.7271157595419879E-3</v>
      </c>
      <c r="O5" s="44">
        <f>IFERROR(_xll.qlIndexFixing(ONIndex3M,I5,TRUE,_xll.ohTrigger(RecalcTrigger,Trigger3M)),NA())</f>
        <v>-3.0787720280800457E-3</v>
      </c>
      <c r="P5" s="44">
        <f>IFERROR(_xll.qlIndexFixing(ONIndex6M,I5,TRUE,_xll.ohTrigger(RecalcTrigger,Trigger6M)),NA())</f>
        <v>-1.8755357972288778E-3</v>
      </c>
      <c r="Q5" s="145">
        <f>IFERROR(_xll.qlIndexFixing(ONIndex1Y,I5,TRUE,_xll.ohTrigger(RecalcTrigger,Trigger1Y)),NA())</f>
        <v>-3.9801980187714747E-4</v>
      </c>
    </row>
    <row r="6" spans="2:17" x14ac:dyDescent="0.2">
      <c r="B6" s="39" t="s">
        <v>17</v>
      </c>
      <c r="D6" s="42">
        <f>_xll.qlCalendarAdvance(Calendar,$D5,B6,"f",FALSE)</f>
        <v>42627</v>
      </c>
      <c r="E6" s="139">
        <f>_xll.qlInterestRateIndexValueDate(IndexON,D6)</f>
        <v>42627</v>
      </c>
      <c r="F6" s="155">
        <f>IFERROR(_xll.qlIndexFixing(IndexON,D6,TRUE,_xll.ohTrigger(RecalcTrigger,TriggerON)),NA())</f>
        <v>-3.410096904574722E-3</v>
      </c>
      <c r="H6" s="42">
        <f>_xll.qlCalendarAdvance(Calendar,$H5,B6,"f",FALSE)</f>
        <v>42627</v>
      </c>
      <c r="I6" s="139">
        <f>_xll.qlInterestRateIndexValueDate(Index1M,$H6)</f>
        <v>42629</v>
      </c>
      <c r="J6" s="144">
        <f>IFERROR(_xll.qlIndexFixing(Index1M,$H6,TRUE,_xll.ohTrigger(RecalcTrigger,Trigger1M)),NA())</f>
        <v>-3.7000410400794648E-3</v>
      </c>
      <c r="K6" s="44">
        <f>IFERROR(_xll.qlIndexFixing(Index3M,H6,TRUE,_xll.ohTrigger(RecalcTrigger,Trigger3M)),NA())</f>
        <v>-3.0219190224519115E-3</v>
      </c>
      <c r="L6" s="44">
        <f>IFERROR(_xll.qlIndexFixing(Index6M,$H6,TRUE,_xll.ohTrigger(RecalcTrigger,Trigger6M)),NA())</f>
        <v>-1.9522795158727132E-3</v>
      </c>
      <c r="M6" s="145">
        <f>IFERROR(_xll.qlIndexFixing(Index1Y,$H6,TRUE,_xll.ohTrigger(RecalcTrigger,Trigger1Y)),NA())</f>
        <v>-5.8051942149209474E-4</v>
      </c>
      <c r="N6" s="144">
        <f>IFERROR(_xll.qlIndexFixing(ONIndex1M,I6,TRUE,_xll.ohTrigger(RecalcTrigger,Trigger1M)),NA())</f>
        <v>-3.727115759661892E-3</v>
      </c>
      <c r="O6" s="44">
        <f>IFERROR(_xll.qlIndexFixing(ONIndex3M,I6,TRUE,_xll.ohTrigger(RecalcTrigger,Trigger3M)),NA())</f>
        <v>-3.0787720279601416E-3</v>
      </c>
      <c r="P6" s="44">
        <f>IFERROR(_xll.qlIndexFixing(ONIndex6M,I6,TRUE,_xll.ohTrigger(RecalcTrigger,Trigger6M)),NA())</f>
        <v>-1.8755357972688458E-3</v>
      </c>
      <c r="Q6" s="145">
        <f>IFERROR(_xll.qlIndexFixing(ONIndex1Y,I6,TRUE,_xll.ohTrigger(RecalcTrigger,Trigger1Y)),NA())</f>
        <v>-3.9801980175724339E-4</v>
      </c>
    </row>
    <row r="7" spans="2:17" x14ac:dyDescent="0.2">
      <c r="B7" s="39" t="s">
        <v>17</v>
      </c>
      <c r="D7" s="42">
        <f>_xll.qlCalendarAdvance(Calendar,$D6,B7,"f",FALSE)</f>
        <v>42628</v>
      </c>
      <c r="E7" s="139">
        <f>_xll.qlInterestRateIndexValueDate(IndexON,D7)</f>
        <v>42628</v>
      </c>
      <c r="F7" s="155">
        <f>IFERROR(_xll.qlIndexFixing(IndexON,D7,TRUE,_xll.ohTrigger(RecalcTrigger,TriggerON)),NA())</f>
        <v>-3.410096904494786E-3</v>
      </c>
      <c r="H7" s="42">
        <f>_xll.qlCalendarAdvance(Calendar,$H6,B7,"f",FALSE)</f>
        <v>42628</v>
      </c>
      <c r="I7" s="139">
        <f>_xll.qlInterestRateIndexValueDate(Index1M,$H7)</f>
        <v>42632</v>
      </c>
      <c r="J7" s="144">
        <f>IFERROR(_xll.qlIndexFixing(Index1M,$H7,TRUE,_xll.ohTrigger(RecalcTrigger,Trigger1M)),NA())</f>
        <v>-3.7050514246907973E-3</v>
      </c>
      <c r="K7" s="44">
        <f>IFERROR(_xll.qlIndexFixing(Index3M,H7,TRUE,_xll.ohTrigger(RecalcTrigger,Trigger3M)),NA())</f>
        <v>-3.0206738394894577E-3</v>
      </c>
      <c r="L7" s="44">
        <f>IFERROR(_xll.qlIndexFixing(Index6M,$H7,TRUE,_xll.ohTrigger(RecalcTrigger,Trigger6M)),NA())</f>
        <v>-1.9569058370292958E-3</v>
      </c>
      <c r="M7" s="145">
        <f>IFERROR(_xll.qlIndexFixing(Index1Y,$H7,TRUE,_xll.ohTrigger(RecalcTrigger,Trigger1Y)),NA())</f>
        <v>-5.8266034692803397E-4</v>
      </c>
      <c r="N7" s="144">
        <f>IFERROR(_xll.qlIndexFixing(ONIndex1M,I7,TRUE,_xll.ohTrigger(RecalcTrigger,Trigger1M)),NA())</f>
        <v>-3.7306846770635005E-3</v>
      </c>
      <c r="O7" s="44">
        <f>IFERROR(_xll.qlIndexFixing(ONIndex3M,I7,TRUE,_xll.ohTrigger(RecalcTrigger,Trigger3M)),NA())</f>
        <v>-3.0787720280400777E-3</v>
      </c>
      <c r="P7" s="44">
        <f>IFERROR(_xll.qlIndexFixing(ONIndex6M,I7,TRUE,_xll.ohTrigger(RecalcTrigger,Trigger6M)),NA())</f>
        <v>-1.8755357972288778E-3</v>
      </c>
      <c r="Q7" s="145">
        <f>IFERROR(_xll.qlIndexFixing(ONIndex1Y,I7,TRUE,_xll.ohTrigger(RecalcTrigger,Trigger1Y)),NA())</f>
        <v>-3.9801980183717944E-4</v>
      </c>
    </row>
    <row r="8" spans="2:17" x14ac:dyDescent="0.2">
      <c r="B8" s="39" t="s">
        <v>17</v>
      </c>
      <c r="D8" s="42">
        <f>_xll.qlCalendarAdvance(Calendar,$D7,B8,"f",FALSE)</f>
        <v>42629</v>
      </c>
      <c r="E8" s="139">
        <f>_xll.qlInterestRateIndexValueDate(IndexON,D8)</f>
        <v>42629</v>
      </c>
      <c r="F8" s="155">
        <f>IFERROR(_xll.qlIndexFixing(IndexON,D8,TRUE,_xll.ohTrigger(RecalcTrigger,TriggerON)),NA())</f>
        <v>-3.4100646025603254E-3</v>
      </c>
      <c r="H8" s="42">
        <f>_xll.qlCalendarAdvance(Calendar,$H7,B8,"f",FALSE)</f>
        <v>42629</v>
      </c>
      <c r="I8" s="139">
        <f>_xll.qlInterestRateIndexValueDate(Index1M,$H8)</f>
        <v>42633</v>
      </c>
      <c r="J8" s="144">
        <f>IFERROR(_xll.qlIndexFixing(Index1M,$H8,TRUE,_xll.ohTrigger(RecalcTrigger,Trigger1M)),NA())</f>
        <v>-3.707879182603957E-3</v>
      </c>
      <c r="K8" s="44">
        <f>IFERROR(_xll.qlIndexFixing(Index3M,H8,TRUE,_xll.ohTrigger(RecalcTrigger,Trigger3M)),NA())</f>
        <v>-3.0203642391247718E-3</v>
      </c>
      <c r="L8" s="44">
        <f>IFERROR(_xll.qlIndexFixing(Index6M,$H8,TRUE,_xll.ohTrigger(RecalcTrigger,Trigger6M)),NA())</f>
        <v>-1.9573655927859345E-3</v>
      </c>
      <c r="M8" s="145">
        <f>IFERROR(_xll.qlIndexFixing(Index1Y,$H8,TRUE,_xll.ohTrigger(RecalcTrigger,Trigger1Y)),NA())</f>
        <v>-5.8380205868078941E-4</v>
      </c>
      <c r="N8" s="144">
        <f>IFERROR(_xll.qlIndexFixing(ONIndex1M,I8,TRUE,_xll.ohTrigger(RecalcTrigger,Trigger1M)),NA())</f>
        <v>-3.7374366830178474E-3</v>
      </c>
      <c r="O8" s="44">
        <f>IFERROR(_xll.qlIndexFixing(ONIndex3M,I8,TRUE,_xll.ohTrigger(RecalcTrigger,Trigger3M)),NA())</f>
        <v>-3.0787720280400777E-3</v>
      </c>
      <c r="P8" s="44">
        <f>IFERROR(_xll.qlIndexFixing(ONIndex6M,I8,TRUE,_xll.ohTrigger(RecalcTrigger,Trigger6M)),NA())</f>
        <v>-1.8755357972288778E-3</v>
      </c>
      <c r="Q8" s="145">
        <f>IFERROR(_xll.qlIndexFixing(ONIndex1Y,I8,TRUE,_xll.ohTrigger(RecalcTrigger,Trigger1Y)),NA())</f>
        <v>-3.9801980183717944E-4</v>
      </c>
    </row>
    <row r="9" spans="2:17" x14ac:dyDescent="0.2">
      <c r="B9" s="39" t="s">
        <v>17</v>
      </c>
      <c r="D9" s="42">
        <f>_xll.qlCalendarAdvance(Calendar,$D8,B9,"f",FALSE)</f>
        <v>42632</v>
      </c>
      <c r="E9" s="139">
        <f>_xll.qlInterestRateIndexValueDate(IndexON,D9)</f>
        <v>42632</v>
      </c>
      <c r="F9" s="155">
        <f>IFERROR(_xll.qlIndexFixing(IndexON,D9,TRUE,_xll.ohTrigger(RecalcTrigger,TriggerON)),NA())</f>
        <v>-3.410096904494786E-3</v>
      </c>
      <c r="H9" s="42">
        <f>_xll.qlCalendarAdvance(Calendar,$H8,B9,"f",FALSE)</f>
        <v>42632</v>
      </c>
      <c r="I9" s="139">
        <f>_xll.qlInterestRateIndexValueDate(Index1M,$H9)</f>
        <v>42634</v>
      </c>
      <c r="J9" s="144">
        <f>IFERROR(_xll.qlIndexFixing(Index1M,$H9,TRUE,_xll.ohTrigger(RecalcTrigger,Trigger1M)),NA())</f>
        <v>-3.7106213675230926E-3</v>
      </c>
      <c r="K9" s="44">
        <f>IFERROR(_xll.qlIndexFixing(Index3M,H9,TRUE,_xll.ohTrigger(RecalcTrigger,Trigger3M)),NA())</f>
        <v>-3.0201094606258144E-3</v>
      </c>
      <c r="L9" s="44">
        <f>IFERROR(_xll.qlIndexFixing(Index6M,$H9,TRUE,_xll.ohTrigger(RecalcTrigger,Trigger6M)),NA())</f>
        <v>-1.9587336332831727E-3</v>
      </c>
      <c r="M9" s="145">
        <f>IFERROR(_xll.qlIndexFixing(Index1Y,$H9,TRUE,_xll.ohTrigger(RecalcTrigger,Trigger1Y)),NA())</f>
        <v>-5.8494496841859846E-4</v>
      </c>
      <c r="N9" s="144">
        <f>IFERROR(_xll.qlIndexFixing(ONIndex1M,I9,TRUE,_xll.ohTrigger(RecalcTrigger,Trigger1M)),NA())</f>
        <v>-3.742944057201214E-3</v>
      </c>
      <c r="O9" s="44">
        <f>IFERROR(_xll.qlIndexFixing(ONIndex3M,I9,TRUE,_xll.ohTrigger(RecalcTrigger,Trigger3M)),NA())</f>
        <v>-3.0787456980085892E-3</v>
      </c>
      <c r="P9" s="44">
        <f>IFERROR(_xll.qlIndexFixing(ONIndex6M,I9,TRUE,_xll.ohTrigger(RecalcTrigger,Trigger6M)),NA())</f>
        <v>-1.8755260260183704E-3</v>
      </c>
      <c r="Q9" s="145">
        <f>IFERROR(_xll.qlIndexFixing(ONIndex1Y,I9,TRUE,_xll.ohTrigger(RecalcTrigger,Trigger1Y)),NA())</f>
        <v>-3.9801936177585873E-4</v>
      </c>
    </row>
    <row r="10" spans="2:17" x14ac:dyDescent="0.2">
      <c r="B10" s="39" t="s">
        <v>17</v>
      </c>
      <c r="D10" s="42">
        <f>_xll.qlCalendarAdvance(Calendar,$D9,B10,"f",FALSE)</f>
        <v>42633</v>
      </c>
      <c r="E10" s="139">
        <f>_xll.qlInterestRateIndexValueDate(IndexON,D10)</f>
        <v>42633</v>
      </c>
      <c r="F10" s="155">
        <f>IFERROR(_xll.qlIndexFixing(IndexON,D10,TRUE,_xll.ohTrigger(RecalcTrigger,TriggerON)),NA())</f>
        <v>-3.410096904574722E-3</v>
      </c>
      <c r="H10" s="42">
        <f>_xll.qlCalendarAdvance(Calendar,$H9,B10,"f",FALSE)</f>
        <v>42633</v>
      </c>
      <c r="I10" s="139">
        <f>_xll.qlInterestRateIndexValueDate(Index1M,$H10)</f>
        <v>42635</v>
      </c>
      <c r="J10" s="144">
        <f>IFERROR(_xll.qlIndexFixing(Index1M,$H10,TRUE,_xll.ohTrigger(RecalcTrigger,Trigger1M)),NA())</f>
        <v>-3.7186360870952728E-3</v>
      </c>
      <c r="K10" s="44">
        <f>IFERROR(_xll.qlIndexFixing(Index3M,H10,TRUE,_xll.ohTrigger(RecalcTrigger,Trigger3M)),NA())</f>
        <v>-3.0199107377792845E-3</v>
      </c>
      <c r="L10" s="44">
        <f>IFERROR(_xll.qlIndexFixing(Index6M,$H10,TRUE,_xll.ohTrigger(RecalcTrigger,Trigger6M)),NA())</f>
        <v>-1.9601354857859826E-3</v>
      </c>
      <c r="M10" s="145">
        <f>IFERROR(_xll.qlIndexFixing(Index1Y,$H10,TRUE,_xll.ohTrigger(RecalcTrigger,Trigger1Y)),NA())</f>
        <v>-5.8608819355135064E-4</v>
      </c>
      <c r="N10" s="144">
        <f>IFERROR(_xll.qlIndexFixing(ONIndex1M,I10,TRUE,_xll.ohTrigger(RecalcTrigger,Trigger1M)),NA())</f>
        <v>-3.7333372508241425E-3</v>
      </c>
      <c r="O10" s="44">
        <f>IFERROR(_xll.qlIndexFixing(ONIndex3M,I10,TRUE,_xll.ohTrigger(RecalcTrigger,Trigger3M)),NA())</f>
        <v>-3.0787720280001096E-3</v>
      </c>
      <c r="P10" s="44">
        <f>IFERROR(_xll.qlIndexFixing(ONIndex6M,I10,TRUE,_xll.ohTrigger(RecalcTrigger,Trigger6M)),NA())</f>
        <v>-1.8755357973088138E-3</v>
      </c>
      <c r="Q10" s="145">
        <f>IFERROR(_xll.qlIndexFixing(ONIndex1Y,I10,TRUE,_xll.ohTrigger(RecalcTrigger,Trigger1Y)),NA())</f>
        <v>-3.9801980179721141E-4</v>
      </c>
    </row>
    <row r="11" spans="2:17" x14ac:dyDescent="0.2">
      <c r="B11" s="39" t="s">
        <v>17</v>
      </c>
      <c r="D11" s="42">
        <f>_xll.qlCalendarAdvance(Calendar,$D10,B11,"f",FALSE)</f>
        <v>42634</v>
      </c>
      <c r="E11" s="139">
        <f>_xll.qlInterestRateIndexValueDate(IndexON,D11)</f>
        <v>42634</v>
      </c>
      <c r="F11" s="155">
        <f>IFERROR(_xll.qlIndexFixing(IndexON,D11,TRUE,_xll.ohTrigger(RecalcTrigger,TriggerON)),NA())</f>
        <v>-3.4303255012924083E-3</v>
      </c>
      <c r="H11" s="42">
        <f>_xll.qlCalendarAdvance(Calendar,$H10,B11,"f",FALSE)</f>
        <v>42634</v>
      </c>
      <c r="I11" s="139">
        <f>_xll.qlInterestRateIndexValueDate(Index1M,$H11)</f>
        <v>42636</v>
      </c>
      <c r="J11" s="144">
        <f>IFERROR(_xll.qlIndexFixing(Index1M,$H11,TRUE,_xll.ohTrigger(RecalcTrigger,Trigger1M)),NA())</f>
        <v>-3.7180682163821584E-3</v>
      </c>
      <c r="K11" s="44">
        <f>IFERROR(_xll.qlIndexFixing(Index3M,H11,TRUE,_xll.ohTrigger(RecalcTrigger,Trigger3M)),NA())</f>
        <v>-3.0197692902750256E-3</v>
      </c>
      <c r="L11" s="44">
        <f>IFERROR(_xll.qlIndexFixing(Index6M,$H11,TRUE,_xll.ohTrigger(RecalcTrigger,Trigger6M)),NA())</f>
        <v>-1.9615686455474561E-3</v>
      </c>
      <c r="M11" s="145">
        <f>IFERROR(_xll.qlIndexFixing(Index1Y,$H11,TRUE,_xll.ohTrigger(RecalcTrigger,Trigger1Y)),NA())</f>
        <v>-5.8846595117084514E-4</v>
      </c>
      <c r="N11" s="144">
        <f>IFERROR(_xll.qlIndexFixing(ONIndex1M,I11,TRUE,_xll.ohTrigger(RecalcTrigger,Trigger1M)),NA())</f>
        <v>-3.7173012364277724E-3</v>
      </c>
      <c r="O11" s="44">
        <f>IFERROR(_xll.qlIndexFixing(ONIndex3M,I11,TRUE,_xll.ohTrigger(RecalcTrigger,Trigger3M)),NA())</f>
        <v>-3.0787720280800457E-3</v>
      </c>
      <c r="P11" s="44">
        <f>IFERROR(_xll.qlIndexFixing(ONIndex6M,I11,TRUE,_xll.ohTrigger(RecalcTrigger,Trigger6M)),NA())</f>
        <v>-1.8755357972288778E-3</v>
      </c>
      <c r="Q11" s="145">
        <f>IFERROR(_xll.qlIndexFixing(ONIndex1Y,I11,TRUE,_xll.ohTrigger(RecalcTrigger,Trigger1Y)),NA())</f>
        <v>-3.9801980183717944E-4</v>
      </c>
    </row>
    <row r="12" spans="2:17" x14ac:dyDescent="0.2">
      <c r="B12" s="39" t="s">
        <v>17</v>
      </c>
      <c r="D12" s="42">
        <f>_xll.qlCalendarAdvance(Calendar,$D11,B12,"f",FALSE)</f>
        <v>42635</v>
      </c>
      <c r="E12" s="139">
        <f>_xll.qlInterestRateIndexValueDate(IndexON,D12)</f>
        <v>42635</v>
      </c>
      <c r="F12" s="155">
        <f>IFERROR(_xll.qlIndexFixing(IndexON,D12,TRUE,_xll.ohTrigger(RecalcTrigger,TriggerON)),NA())</f>
        <v>-3.4303255012924083E-3</v>
      </c>
      <c r="H12" s="42">
        <f>_xll.qlCalendarAdvance(Calendar,$H11,B12,"f",FALSE)</f>
        <v>42635</v>
      </c>
      <c r="I12" s="139">
        <f>_xll.qlInterestRateIndexValueDate(Index1M,$H12)</f>
        <v>42639</v>
      </c>
      <c r="J12" s="144">
        <f>IFERROR(_xll.qlIndexFixing(Index1M,$H12,TRUE,_xll.ohTrigger(RecalcTrigger,Trigger1M)),NA())</f>
        <v>-3.7207944627799527E-3</v>
      </c>
      <c r="K12" s="44">
        <f>IFERROR(_xll.qlIndexFixing(Index3M,H12,TRUE,_xll.ohTrigger(RecalcTrigger,Trigger3M)),NA())</f>
        <v>-3.0204156077218644E-3</v>
      </c>
      <c r="L12" s="44">
        <f>IFERROR(_xll.qlIndexFixing(Index6M,$H12,TRUE,_xll.ohTrigger(RecalcTrigger,Trigger6M)),NA())</f>
        <v>-1.9670462988641401E-3</v>
      </c>
      <c r="M12" s="145">
        <f>IFERROR(_xll.qlIndexFixing(Index1Y,$H12,TRUE,_xll.ohTrigger(RecalcTrigger,Trigger1Y)),NA())</f>
        <v>-5.9064627198626067E-4</v>
      </c>
      <c r="N12" s="144">
        <f>IFERROR(_xll.qlIndexFixing(ONIndex1M,I12,TRUE,_xll.ohTrigger(RecalcTrigger,Trigger1M)),NA())</f>
        <v>-3.6747995600094896E-3</v>
      </c>
      <c r="O12" s="44">
        <f>IFERROR(_xll.qlIndexFixing(ONIndex3M,I12,TRUE,_xll.ohTrigger(RecalcTrigger,Trigger3M)),NA())</f>
        <v>-3.0787720280001096E-3</v>
      </c>
      <c r="P12" s="44">
        <f>IFERROR(_xll.qlIndexFixing(ONIndex6M,I12,TRUE,_xll.ohTrigger(RecalcTrigger,Trigger6M)),NA())</f>
        <v>-1.8755357971889097E-3</v>
      </c>
      <c r="Q12" s="145">
        <f>IFERROR(_xll.qlIndexFixing(ONIndex1Y,I12,TRUE,_xll.ohTrigger(RecalcTrigger,Trigger1Y)),NA())</f>
        <v>-3.9801980183717944E-4</v>
      </c>
    </row>
    <row r="13" spans="2:17" x14ac:dyDescent="0.2">
      <c r="B13" s="39" t="s">
        <v>17</v>
      </c>
      <c r="D13" s="42">
        <f>_xll.qlCalendarAdvance(Calendar,$D12,B13,"f",FALSE)</f>
        <v>42636</v>
      </c>
      <c r="E13" s="139">
        <f>_xll.qlInterestRateIndexValueDate(IndexON,D13)</f>
        <v>42636</v>
      </c>
      <c r="F13" s="155">
        <f>IFERROR(_xll.qlIndexFixing(IndexON,D13,TRUE,_xll.ohTrigger(RecalcTrigger,TriggerON)),NA())</f>
        <v>-3.4302928149054779E-3</v>
      </c>
      <c r="H13" s="42">
        <f>_xll.qlCalendarAdvance(Calendar,$H12,B13,"f",FALSE)</f>
        <v>42636</v>
      </c>
      <c r="I13" s="139">
        <f>_xll.qlInterestRateIndexValueDate(Index1M,$H13)</f>
        <v>42640</v>
      </c>
      <c r="J13" s="144">
        <f>IFERROR(_xll.qlIndexFixing(Index1M,$H13,TRUE,_xll.ohTrigger(RecalcTrigger,Trigger1M)),NA())</f>
        <v>-3.7227149197174292E-3</v>
      </c>
      <c r="K13" s="44">
        <f>IFERROR(_xll.qlIndexFixing(Index3M,H13,TRUE,_xll.ohTrigger(RecalcTrigger,Trigger3M)),NA())</f>
        <v>-3.019800154145606E-3</v>
      </c>
      <c r="L13" s="44">
        <f>IFERROR(_xll.qlIndexFixing(Index6M,$H13,TRUE,_xll.ohTrigger(RecalcTrigger,Trigger6M)),NA())</f>
        <v>-1.9675621323935058E-3</v>
      </c>
      <c r="M13" s="145">
        <f>IFERROR(_xll.qlIndexFixing(Index1Y,$H13,TRUE,_xll.ohTrigger(RecalcTrigger,Trigger1Y)),NA())</f>
        <v>-5.9177751099196297E-4</v>
      </c>
      <c r="N13" s="144">
        <f>IFERROR(_xll.qlIndexFixing(ONIndex1M,I13,TRUE,_xll.ohTrigger(RecalcTrigger,Trigger1M)),NA())</f>
        <v>-3.615551888400681E-3</v>
      </c>
      <c r="O13" s="44">
        <f>IFERROR(_xll.qlIndexFixing(ONIndex3M,I13,TRUE,_xll.ohTrigger(RecalcTrigger,Trigger3M)),NA())</f>
        <v>-3.0787720280400777E-3</v>
      </c>
      <c r="P13" s="44">
        <f>IFERROR(_xll.qlIndexFixing(ONIndex6M,I13,TRUE,_xll.ohTrigger(RecalcTrigger,Trigger6M)),NA())</f>
        <v>-1.8755357972288778E-3</v>
      </c>
      <c r="Q13" s="145">
        <f>IFERROR(_xll.qlIndexFixing(ONIndex1Y,I13,TRUE,_xll.ohTrigger(RecalcTrigger,Trigger1Y)),NA())</f>
        <v>-3.9801980183717944E-4</v>
      </c>
    </row>
    <row r="14" spans="2:17" x14ac:dyDescent="0.2">
      <c r="B14" s="39" t="s">
        <v>17</v>
      </c>
      <c r="D14" s="42">
        <f>_xll.qlCalendarAdvance(Calendar,$D13,B14,"f",FALSE)</f>
        <v>42639</v>
      </c>
      <c r="E14" s="139">
        <f>_xll.qlInterestRateIndexValueDate(IndexON,D14)</f>
        <v>42639</v>
      </c>
      <c r="F14" s="155">
        <f>IFERROR(_xll.qlIndexFixing(IndexON,D14,TRUE,_xll.ohTrigger(RecalcTrigger,TriggerON)),NA())</f>
        <v>-3.4303255012524403E-3</v>
      </c>
      <c r="H14" s="42">
        <f>_xll.qlCalendarAdvance(Calendar,$H13,B14,"f",FALSE)</f>
        <v>42639</v>
      </c>
      <c r="I14" s="139">
        <f>_xll.qlInterestRateIndexValueDate(Index1M,$H14)</f>
        <v>42641</v>
      </c>
      <c r="J14" s="144">
        <f>IFERROR(_xll.qlIndexFixing(Index1M,$H14,TRUE,_xll.ohTrigger(RecalcTrigger,Trigger1M)),NA())</f>
        <v>-3.7250652607152546E-3</v>
      </c>
      <c r="K14" s="44">
        <f>IFERROR(_xll.qlIndexFixing(Index3M,H14,TRUE,_xll.ohTrigger(RecalcTrigger,Trigger3M)),NA())</f>
        <v>-3.019962885348624E-3</v>
      </c>
      <c r="L14" s="44">
        <f>IFERROR(_xll.qlIndexFixing(Index6M,$H14,TRUE,_xll.ohTrigger(RecalcTrigger,Trigger6M)),NA())</f>
        <v>-1.9691121274031959E-3</v>
      </c>
      <c r="M14" s="145">
        <f>IFERROR(_xll.qlIndexFixing(Index1Y,$H14,TRUE,_xll.ohTrigger(RecalcTrigger,Trigger1Y)),NA())</f>
        <v>-5.9290357529907789E-4</v>
      </c>
      <c r="N14" s="144">
        <f>IFERROR(_xll.qlIndexFixing(ONIndex1M,I14,TRUE,_xll.ohTrigger(RecalcTrigger,Trigger1M)),NA())</f>
        <v>-3.535904199662987E-3</v>
      </c>
      <c r="O14" s="44">
        <f>IFERROR(_xll.qlIndexFixing(ONIndex3M,I14,TRUE,_xll.ohTrigger(RecalcTrigger,Trigger3M)),NA())</f>
        <v>-2.6947543212196834E-3</v>
      </c>
      <c r="P14" s="44">
        <f>IFERROR(_xll.qlIndexFixing(ONIndex6M,I14,TRUE,_xll.ohTrigger(RecalcTrigger,Trigger6M)),NA())</f>
        <v>-1.4915307989493698E-3</v>
      </c>
      <c r="Q14" s="145">
        <f>IFERROR(_xll.qlIndexFixing(ONIndex1Y,I14,TRUE,_xll.ohTrigger(RecalcTrigger,Trigger1Y)),NA())</f>
        <v>-3.980193617891814E-4</v>
      </c>
    </row>
    <row r="15" spans="2:17" x14ac:dyDescent="0.2">
      <c r="B15" s="39" t="s">
        <v>17</v>
      </c>
      <c r="D15" s="42">
        <f>_xll.qlCalendarAdvance(Calendar,$D14,B15,"f",FALSE)</f>
        <v>42640</v>
      </c>
      <c r="E15" s="139">
        <f>_xll.qlInterestRateIndexValueDate(IndexON,D15)</f>
        <v>42640</v>
      </c>
      <c r="F15" s="155">
        <f>IFERROR(_xll.qlIndexFixing(IndexON,D15,TRUE,_xll.ohTrigger(RecalcTrigger,TriggerON)),NA())</f>
        <v>-3.4303255012924083E-3</v>
      </c>
      <c r="H15" s="42">
        <f>_xll.qlCalendarAdvance(Calendar,$H14,B15,"f",FALSE)</f>
        <v>42640</v>
      </c>
      <c r="I15" s="139">
        <f>_xll.qlInterestRateIndexValueDate(Index1M,$H15)</f>
        <v>42642</v>
      </c>
      <c r="J15" s="144">
        <f>IFERROR(_xll.qlIndexFixing(Index1M,$H15,TRUE,_xll.ohTrigger(RecalcTrigger,Trigger1M)),NA())</f>
        <v>-3.731898186902366E-3</v>
      </c>
      <c r="K15" s="44">
        <f>IFERROR(_xll.qlIndexFixing(Index3M,H15,TRUE,_xll.ohTrigger(RecalcTrigger,Trigger3M)),NA())</f>
        <v>-3.0201899140152597E-3</v>
      </c>
      <c r="L15" s="44">
        <f>IFERROR(_xll.qlIndexFixing(Index6M,$H15,TRUE,_xll.ohTrigger(RecalcTrigger,Trigger6M)),NA())</f>
        <v>-1.9706771232932026E-3</v>
      </c>
      <c r="M15" s="145">
        <f>IFERROR(_xll.qlIndexFixing(Index1Y,$H15,TRUE,_xll.ohTrigger(RecalcTrigger,Trigger1Y)),NA())</f>
        <v>-5.9402351746537106E-4</v>
      </c>
      <c r="N15" s="144">
        <f>IFERROR(_xll.qlIndexFixing(ONIndex1M,I15,TRUE,_xll.ohTrigger(RecalcTrigger,Trigger1M)),NA())</f>
        <v>-3.5176950785853478E-3</v>
      </c>
      <c r="O15" s="44">
        <f>IFERROR(_xll.qlIndexFixing(ONIndex3M,I15,TRUE,_xll.ohTrigger(RecalcTrigger,Trigger3M)),NA())</f>
        <v>-3.0787720280001096E-3</v>
      </c>
      <c r="P15" s="44">
        <f>IFERROR(_xll.qlIndexFixing(ONIndex6M,I15,TRUE,_xll.ohTrigger(RecalcTrigger,Trigger6M)),NA())</f>
        <v>-1.8755357971889097E-3</v>
      </c>
      <c r="Q15" s="145">
        <f>IFERROR(_xll.qlIndexFixing(ONIndex1Y,I15,TRUE,_xll.ohTrigger(RecalcTrigger,Trigger1Y)),NA())</f>
        <v>-3.9801980183717944E-4</v>
      </c>
    </row>
    <row r="16" spans="2:17" x14ac:dyDescent="0.2">
      <c r="B16" s="39" t="s">
        <v>17</v>
      </c>
      <c r="D16" s="42">
        <f>_xll.qlCalendarAdvance(Calendar,$D15,B16,"f",FALSE)</f>
        <v>42641</v>
      </c>
      <c r="E16" s="139">
        <f>_xll.qlInterestRateIndexValueDate(IndexON,D16)</f>
        <v>42641</v>
      </c>
      <c r="F16" s="155">
        <f>IFERROR(_xll.qlIndexFixing(IndexON,D16,TRUE,_xll.ohTrigger(RecalcTrigger,TriggerON)),NA())</f>
        <v>-3.2705241023789355E-3</v>
      </c>
      <c r="H16" s="42">
        <f>_xll.qlCalendarAdvance(Calendar,$H15,B16,"f",FALSE)</f>
        <v>42641</v>
      </c>
      <c r="I16" s="139">
        <f>_xll.qlInterestRateIndexValueDate(Index1M,$H16)</f>
        <v>42643</v>
      </c>
      <c r="J16" s="144">
        <f>IFERROR(_xll.qlIndexFixing(Index1M,$H16,TRUE,_xll.ohTrigger(RecalcTrigger,Trigger1M)),NA())</f>
        <v>-3.7356888115741382E-3</v>
      </c>
      <c r="K16" s="44">
        <f>IFERROR(_xll.qlIndexFixing(Index3M,H16,TRUE,_xll.ohTrigger(RecalcTrigger,Trigger3M)),NA())</f>
        <v>-3.0204823611551706E-3</v>
      </c>
      <c r="L16" s="44">
        <f>IFERROR(_xll.qlIndexFixing(Index6M,$H16,TRUE,_xll.ohTrigger(RecalcTrigger,Trigger6M)),NA())</f>
        <v>-1.973289972358845E-3</v>
      </c>
      <c r="M16" s="145">
        <f>IFERROR(_xll.qlIndexFixing(Index1Y,$H16,TRUE,_xll.ohTrigger(RecalcTrigger,Trigger1Y)),NA())</f>
        <v>-5.9456264656643221E-4</v>
      </c>
      <c r="N16" s="144">
        <f>IFERROR(_xll.qlIndexFixing(ONIndex1M,I16,TRUE,_xll.ohTrigger(RecalcTrigger,Trigger1M)),NA())</f>
        <v>-3.5505010643133161E-3</v>
      </c>
      <c r="O16" s="44">
        <f>IFERROR(_xll.qlIndexFixing(ONIndex3M,I16,TRUE,_xll.ohTrigger(RecalcTrigger,Trigger3M)),NA())</f>
        <v>-3.0787720280400777E-3</v>
      </c>
      <c r="P16" s="44">
        <f>IFERROR(_xll.qlIndexFixing(ONIndex6M,I16,TRUE,_xll.ohTrigger(RecalcTrigger,Trigger6M)),NA())</f>
        <v>-1.8755357972288778E-3</v>
      </c>
      <c r="Q16" s="145">
        <f>IFERROR(_xll.qlIndexFixing(ONIndex1Y,I16,TRUE,_xll.ohTrigger(RecalcTrigger,Trigger1Y)),NA())</f>
        <v>-3.9801980183717944E-4</v>
      </c>
    </row>
    <row r="17" spans="2:17" x14ac:dyDescent="0.2">
      <c r="B17" s="39" t="s">
        <v>17</v>
      </c>
      <c r="D17" s="42">
        <f>_xll.qlCalendarAdvance(Calendar,$D16,B17,"f",FALSE)</f>
        <v>42642</v>
      </c>
      <c r="E17" s="139">
        <f>_xll.qlInterestRateIndexValueDate(IndexON,D17)</f>
        <v>42642</v>
      </c>
      <c r="F17" s="155">
        <f>IFERROR(_xll.qlIndexFixing(IndexON,D17,TRUE,_xll.ohTrigger(RecalcTrigger,TriggerON)),NA())</f>
        <v>-3.2705241022989995E-3</v>
      </c>
      <c r="H17" s="42">
        <f>_xll.qlCalendarAdvance(Calendar,$H16,B17,"f",FALSE)</f>
        <v>42642</v>
      </c>
      <c r="I17" s="139">
        <f>_xll.qlInterestRateIndexValueDate(Index1M,$H17)</f>
        <v>42646</v>
      </c>
      <c r="J17" s="144">
        <f>IFERROR(_xll.qlIndexFixing(Index1M,$H17,TRUE,_xll.ohTrigger(RecalcTrigger,Trigger1M)),NA())</f>
        <v>-3.7588014996859181E-3</v>
      </c>
      <c r="K17" s="44">
        <f>IFERROR(_xll.qlIndexFixing(Index3M,H17,TRUE,_xll.ohTrigger(RecalcTrigger,Trigger3M)),NA())</f>
        <v>-3.0354282798586069E-3</v>
      </c>
      <c r="L17" s="44">
        <f>IFERROR(_xll.qlIndexFixing(Index6M,$H17,TRUE,_xll.ohTrigger(RecalcTrigger,Trigger6M)),NA())</f>
        <v>-1.9711295497294801E-3</v>
      </c>
      <c r="M17" s="145">
        <f>IFERROR(_xll.qlIndexFixing(Index1Y,$H17,TRUE,_xll.ohTrigger(RecalcTrigger,Trigger1Y)),NA())</f>
        <v>-5.9842279162348393E-4</v>
      </c>
      <c r="N17" s="144">
        <f>IFERROR(_xll.qlIndexFixing(ONIndex1M,I17,TRUE,_xll.ohTrigger(RecalcTrigger,Trigger1M)),NA())</f>
        <v>-3.5955692841493914E-3</v>
      </c>
      <c r="O17" s="44">
        <f>IFERROR(_xll.qlIndexFixing(ONIndex3M,I17,TRUE,_xll.ohTrigger(RecalcTrigger,Trigger3M)),NA())</f>
        <v>-3.0787720280800457E-3</v>
      </c>
      <c r="P17" s="44">
        <f>IFERROR(_xll.qlIndexFixing(ONIndex6M,I17,TRUE,_xll.ohTrigger(RecalcTrigger,Trigger6M)),NA())</f>
        <v>-1.8755357972688458E-3</v>
      </c>
      <c r="Q17" s="145">
        <f>IFERROR(_xll.qlIndexFixing(ONIndex1Y,I17,TRUE,_xll.ohTrigger(RecalcTrigger,Trigger1Y)),NA())</f>
        <v>-3.9801980179721141E-4</v>
      </c>
    </row>
    <row r="18" spans="2:17" x14ac:dyDescent="0.2">
      <c r="B18" s="39" t="s">
        <v>17</v>
      </c>
      <c r="D18" s="42">
        <f>_xll.qlCalendarAdvance(Calendar,$D17,B18,"f",FALSE)</f>
        <v>42643</v>
      </c>
      <c r="E18" s="139">
        <f>_xll.qlInterestRateIndexValueDate(IndexON,D18)</f>
        <v>42643</v>
      </c>
      <c r="F18" s="155">
        <f>IFERROR(_xll.qlIndexFixing(IndexON,D18,TRUE,_xll.ohTrigger(RecalcTrigger,TriggerON)),NA())</f>
        <v>-3.2704943904393602E-3</v>
      </c>
      <c r="H18" s="42">
        <f>_xll.qlCalendarAdvance(Calendar,$H17,B18,"f",FALSE)</f>
        <v>42643</v>
      </c>
      <c r="I18" s="139">
        <f>_xll.qlInterestRateIndexValueDate(Index1M,$H18)</f>
        <v>42647</v>
      </c>
      <c r="J18" s="144">
        <f>IFERROR(_xll.qlIndexFixing(Index1M,$H18,TRUE,_xll.ohTrigger(RecalcTrigger,Trigger1M)),NA())</f>
        <v>-3.7669885931510263E-3</v>
      </c>
      <c r="K18" s="44">
        <f>IFERROR(_xll.qlIndexFixing(Index3M,H18,TRUE,_xll.ohTrigger(RecalcTrigger,Trigger3M)),NA())</f>
        <v>-3.0360572222141945E-3</v>
      </c>
      <c r="L18" s="44">
        <f>IFERROR(_xll.qlIndexFixing(Index6M,$H18,TRUE,_xll.ohTrigger(RecalcTrigger,Trigger6M)),NA())</f>
        <v>-1.9727121300470432E-3</v>
      </c>
      <c r="M18" s="145">
        <f>IFERROR(_xll.qlIndexFixing(Index1Y,$H18,TRUE,_xll.ohTrigger(RecalcTrigger,Trigger1Y)),NA())</f>
        <v>-5.9949758719591651E-4</v>
      </c>
      <c r="N18" s="144">
        <f>IFERROR(_xll.qlIndexFixing(ONIndex1M,I18,TRUE,_xll.ohTrigger(RecalcTrigger,Trigger1M)),NA())</f>
        <v>-3.6325444560336706E-3</v>
      </c>
      <c r="O18" s="44">
        <f>IFERROR(_xll.qlIndexFixing(ONIndex3M,I18,TRUE,_xll.ohTrigger(RecalcTrigger,Trigger3M)),NA())</f>
        <v>-3.0787720280400777E-3</v>
      </c>
      <c r="P18" s="44">
        <f>IFERROR(_xll.qlIndexFixing(ONIndex6M,I18,TRUE,_xll.ohTrigger(RecalcTrigger,Trigger6M)),NA())</f>
        <v>-1.8755357971889097E-3</v>
      </c>
      <c r="Q18" s="145">
        <f>IFERROR(_xll.qlIndexFixing(ONIndex1Y,I18,TRUE,_xll.ohTrigger(RecalcTrigger,Trigger1Y)),NA())</f>
        <v>-3.9801980187714747E-4</v>
      </c>
    </row>
    <row r="19" spans="2:17" x14ac:dyDescent="0.2">
      <c r="B19" s="39" t="s">
        <v>17</v>
      </c>
      <c r="D19" s="42">
        <f>_xll.qlCalendarAdvance(Calendar,$D18,B19,"f",FALSE)</f>
        <v>42646</v>
      </c>
      <c r="E19" s="139">
        <f>_xll.qlInterestRateIndexValueDate(IndexON,D19)</f>
        <v>42646</v>
      </c>
      <c r="F19" s="155">
        <f>IFERROR(_xll.qlIndexFixing(IndexON,D19,TRUE,_xll.ohTrigger(RecalcTrigger,TriggerON)),NA())</f>
        <v>-3.2705241023389675E-3</v>
      </c>
      <c r="H19" s="42">
        <f>_xll.qlCalendarAdvance(Calendar,$H18,B19,"f",FALSE)</f>
        <v>42646</v>
      </c>
      <c r="I19" s="139">
        <f>_xll.qlInterestRateIndexValueDate(Index1M,$H19)</f>
        <v>42648</v>
      </c>
      <c r="J19" s="144">
        <f>IFERROR(_xll.qlIndexFixing(Index1M,$H19,TRUE,_xll.ohTrigger(RecalcTrigger,Trigger1M)),NA())</f>
        <v>-3.77377767061159E-3</v>
      </c>
      <c r="K19" s="44">
        <f>IFERROR(_xll.qlIndexFixing(Index3M,H19,TRUE,_xll.ohTrigger(RecalcTrigger,Trigger3M)),NA())</f>
        <v>-3.036757231266657E-3</v>
      </c>
      <c r="L19" s="44">
        <f>IFERROR(_xll.qlIndexFixing(Index6M,$H19,TRUE,_xll.ohTrigger(RecalcTrigger,Trigger6M)),NA())</f>
        <v>-1.9742879557883672E-3</v>
      </c>
      <c r="M19" s="145">
        <f>IFERROR(_xll.qlIndexFixing(Index1Y,$H19,TRUE,_xll.ohTrigger(RecalcTrigger,Trigger1Y)),NA())</f>
        <v>-6.0056038141884593E-4</v>
      </c>
      <c r="N19" s="144">
        <f>IFERROR(_xll.qlIndexFixing(ONIndex1M,I19,TRUE,_xll.ohTrigger(RecalcTrigger,Trigger1M)),NA())</f>
        <v>-3.7028817509687784E-3</v>
      </c>
      <c r="O19" s="44">
        <f>IFERROR(_xll.qlIndexFixing(ONIndex3M,I19,TRUE,_xll.ohTrigger(RecalcTrigger,Trigger3M)),NA())</f>
        <v>-3.0787456979686212E-3</v>
      </c>
      <c r="P19" s="44">
        <f>IFERROR(_xll.qlIndexFixing(ONIndex6M,I19,TRUE,_xll.ohTrigger(RecalcTrigger,Trigger6M)),NA())</f>
        <v>-1.8755260260583384E-3</v>
      </c>
      <c r="Q19" s="145">
        <f>IFERROR(_xll.qlIndexFixing(ONIndex1Y,I19,TRUE,_xll.ohTrigger(RecalcTrigger,Trigger1Y)),NA())</f>
        <v>-3.9801936177585873E-4</v>
      </c>
    </row>
    <row r="20" spans="2:17" x14ac:dyDescent="0.2">
      <c r="B20" s="39" t="s">
        <v>17</v>
      </c>
      <c r="D20" s="42">
        <f>_xll.qlCalendarAdvance(Calendar,$D19,B20,"f",FALSE)</f>
        <v>42647</v>
      </c>
      <c r="E20" s="139">
        <f>_xll.qlInterestRateIndexValueDate(IndexON,D20)</f>
        <v>42647</v>
      </c>
      <c r="F20" s="155">
        <f>IFERROR(_xll.qlIndexFixing(IndexON,D20,TRUE,_xll.ohTrigger(RecalcTrigger,TriggerON)),NA())</f>
        <v>-3.2705241023389675E-3</v>
      </c>
      <c r="H20" s="42">
        <f>_xll.qlCalendarAdvance(Calendar,$H19,B20,"f",FALSE)</f>
        <v>42647</v>
      </c>
      <c r="I20" s="139">
        <f>_xll.qlInterestRateIndexValueDate(Index1M,$H20)</f>
        <v>42649</v>
      </c>
      <c r="J20" s="144">
        <f>IFERROR(_xll.qlIndexFixing(Index1M,$H20,TRUE,_xll.ohTrigger(RecalcTrigger,Trigger1M)),NA())</f>
        <v>-3.7793844300175461E-3</v>
      </c>
      <c r="K20" s="44">
        <f>IFERROR(_xll.qlIndexFixing(Index3M,H20,TRUE,_xll.ohTrigger(RecalcTrigger,Trigger3M)),NA())</f>
        <v>-3.0375293182201583E-3</v>
      </c>
      <c r="L20" s="44">
        <f>IFERROR(_xll.qlIndexFixing(Index6M,$H20,TRUE,_xll.ohTrigger(RecalcTrigger,Trigger6M)),NA())</f>
        <v>-1.9758536887534064E-3</v>
      </c>
      <c r="M20" s="145">
        <f>IFERROR(_xll.qlIndexFixing(Index1Y,$H20,TRUE,_xll.ohTrigger(RecalcTrigger,Trigger1Y)),NA())</f>
        <v>-6.0161016199725712E-4</v>
      </c>
      <c r="N20" s="144">
        <f>IFERROR(_xll.qlIndexFixing(ONIndex1M,I20,TRUE,_xll.ohTrigger(RecalcTrigger,Trigger1M)),NA())</f>
        <v>-3.7644483304166698E-3</v>
      </c>
      <c r="O20" s="44">
        <f>IFERROR(_xll.qlIndexFixing(ONIndex3M,I20,TRUE,_xll.ohTrigger(RecalcTrigger,Trigger3M)),NA())</f>
        <v>-3.0787720280001096E-3</v>
      </c>
      <c r="P20" s="44">
        <f>IFERROR(_xll.qlIndexFixing(ONIndex6M,I20,TRUE,_xll.ohTrigger(RecalcTrigger,Trigger6M)),NA())</f>
        <v>-1.8755357972288778E-3</v>
      </c>
      <c r="Q20" s="145">
        <f>IFERROR(_xll.qlIndexFixing(ONIndex1Y,I20,TRUE,_xll.ohTrigger(RecalcTrigger,Trigger1Y)),NA())</f>
        <v>-3.9801980179721141E-4</v>
      </c>
    </row>
    <row r="21" spans="2:17" x14ac:dyDescent="0.2">
      <c r="B21" s="39" t="s">
        <v>17</v>
      </c>
      <c r="D21" s="42">
        <f>_xll.qlCalendarAdvance(Calendar,$D20,B21,"f",FALSE)</f>
        <v>42648</v>
      </c>
      <c r="E21" s="139">
        <f>_xll.qlInterestRateIndexValueDate(IndexON,D21)</f>
        <v>42648</v>
      </c>
      <c r="F21" s="155">
        <f>IFERROR(_xll.qlIndexFixing(IndexON,D21,TRUE,_xll.ohTrigger(RecalcTrigger,TriggerON)),NA())</f>
        <v>-3.4374736809006379E-3</v>
      </c>
      <c r="H21" s="42">
        <f>_xll.qlCalendarAdvance(Calendar,$H20,B21,"f",FALSE)</f>
        <v>42648</v>
      </c>
      <c r="I21" s="139">
        <f>_xll.qlInterestRateIndexValueDate(Index1M,$H21)</f>
        <v>42650</v>
      </c>
      <c r="J21" s="144">
        <f>IFERROR(_xll.qlIndexFixing(Index1M,$H21,TRUE,_xll.ohTrigger(RecalcTrigger,Trigger1M)),NA())</f>
        <v>-3.7841593870577553E-3</v>
      </c>
      <c r="K21" s="44">
        <f>IFERROR(_xll.qlIndexFixing(Index3M,H21,TRUE,_xll.ohTrigger(RecalcTrigger,Trigger3M)),NA())</f>
        <v>-3.0410555840686814E-3</v>
      </c>
      <c r="L21" s="44">
        <f>IFERROR(_xll.qlIndexFixing(Index6M,$H21,TRUE,_xll.ohTrigger(RecalcTrigger,Trigger6M)),NA())</f>
        <v>-1.9774059302298599E-3</v>
      </c>
      <c r="M21" s="145">
        <f>IFERROR(_xll.qlIndexFixing(Index1Y,$H21,TRUE,_xll.ohTrigger(RecalcTrigger,Trigger1Y)),NA())</f>
        <v>-6.0354366353264995E-4</v>
      </c>
      <c r="N21" s="144">
        <f>IFERROR(_xll.qlIndexFixing(ONIndex1M,I21,TRUE,_xll.ohTrigger(RecalcTrigger,Trigger1M)),NA())</f>
        <v>-3.7881531703876092E-3</v>
      </c>
      <c r="O21" s="44">
        <f>IFERROR(_xll.qlIndexFixing(ONIndex3M,I21,TRUE,_xll.ohTrigger(RecalcTrigger,Trigger3M)),NA())</f>
        <v>-3.0787720281599817E-3</v>
      </c>
      <c r="P21" s="44">
        <f>IFERROR(_xll.qlIndexFixing(ONIndex6M,I21,TRUE,_xll.ohTrigger(RecalcTrigger,Trigger6M)),NA())</f>
        <v>-1.8755357971089737E-3</v>
      </c>
      <c r="Q21" s="145">
        <f>IFERROR(_xll.qlIndexFixing(ONIndex1Y,I21,TRUE,_xll.ohTrigger(RecalcTrigger,Trigger1Y)),NA())</f>
        <v>-3.9801980183717944E-4</v>
      </c>
    </row>
    <row r="22" spans="2:17" x14ac:dyDescent="0.2">
      <c r="B22" s="39" t="s">
        <v>17</v>
      </c>
      <c r="D22" s="42">
        <f>_xll.qlCalendarAdvance(Calendar,$D21,B22,"f",FALSE)</f>
        <v>42649</v>
      </c>
      <c r="E22" s="139">
        <f>_xll.qlInterestRateIndexValueDate(IndexON,D22)</f>
        <v>42649</v>
      </c>
      <c r="F22" s="155">
        <f>IFERROR(_xll.qlIndexFixing(IndexON,D22,TRUE,_xll.ohTrigger(RecalcTrigger,TriggerON)),NA())</f>
        <v>-3.4374736809406059E-3</v>
      </c>
      <c r="H22" s="42">
        <f>_xll.qlCalendarAdvance(Calendar,$H21,B22,"f",FALSE)</f>
        <v>42649</v>
      </c>
      <c r="I22" s="139">
        <f>_xll.qlInterestRateIndexValueDate(Index1M,$H22)</f>
        <v>42653</v>
      </c>
      <c r="J22" s="144">
        <f>IFERROR(_xll.qlIndexFixing(Index1M,$H22,TRUE,_xll.ohTrigger(RecalcTrigger,Trigger1M)),NA())</f>
        <v>-3.7908856528614462E-3</v>
      </c>
      <c r="K22" s="44">
        <f>IFERROR(_xll.qlIndexFixing(Index3M,H22,TRUE,_xll.ohTrigger(RecalcTrigger,Trigger3M)),NA())</f>
        <v>-3.0413581809704913E-3</v>
      </c>
      <c r="L22" s="44">
        <f>IFERROR(_xll.qlIndexFixing(Index6M,$H22,TRUE,_xll.ohTrigger(RecalcTrigger,Trigger6M)),NA())</f>
        <v>-1.9819468108903575E-3</v>
      </c>
      <c r="M22" s="145">
        <f>IFERROR(_xll.qlIndexFixing(Index1Y,$H22,TRUE,_xll.ohTrigger(RecalcTrigger,Trigger1Y)),NA())</f>
        <v>-6.0565857769976608E-4</v>
      </c>
      <c r="N22" s="144">
        <f>IFERROR(_xll.qlIndexFixing(ONIndex1M,I22,TRUE,_xll.ohTrigger(RecalcTrigger,Trigger1M)),NA())</f>
        <v>-3.8060407896134407E-3</v>
      </c>
      <c r="O22" s="44">
        <f>IFERROR(_xll.qlIndexFixing(ONIndex3M,I22,TRUE,_xll.ohTrigger(RecalcTrigger,Trigger3M)),NA())</f>
        <v>-3.0787720280400777E-3</v>
      </c>
      <c r="P22" s="44">
        <f>IFERROR(_xll.qlIndexFixing(ONIndex6M,I22,TRUE,_xll.ohTrigger(RecalcTrigger,Trigger6M)),NA())</f>
        <v>-1.8755357972288778E-3</v>
      </c>
      <c r="Q22" s="145">
        <f>IFERROR(_xll.qlIndexFixing(ONIndex1Y,I22,TRUE,_xll.ohTrigger(RecalcTrigger,Trigger1Y)),NA())</f>
        <v>-3.9801980183717944E-4</v>
      </c>
    </row>
    <row r="23" spans="2:17" x14ac:dyDescent="0.2">
      <c r="B23" s="39" t="s">
        <v>17</v>
      </c>
      <c r="D23" s="42">
        <f>_xll.qlCalendarAdvance(Calendar,$D22,B23,"f",FALSE)</f>
        <v>42650</v>
      </c>
      <c r="E23" s="139">
        <f>_xll.qlInterestRateIndexValueDate(IndexON,D23)</f>
        <v>42650</v>
      </c>
      <c r="F23" s="155">
        <f>IFERROR(_xll.qlIndexFixing(IndexON,D23,TRUE,_xll.ohTrigger(RecalcTrigger,TriggerON)),NA())</f>
        <v>-3.4374408581561156E-3</v>
      </c>
      <c r="H23" s="42">
        <f>_xll.qlCalendarAdvance(Calendar,$H22,B23,"f",FALSE)</f>
        <v>42650</v>
      </c>
      <c r="I23" s="139">
        <f>_xll.qlInterestRateIndexValueDate(Index1M,$H23)</f>
        <v>42654</v>
      </c>
      <c r="J23" s="144">
        <f>IFERROR(_xll.qlIndexFixing(Index1M,$H23,TRUE,_xll.ohTrigger(RecalcTrigger,Trigger1M)),NA())</f>
        <v>-3.7912868012611053E-3</v>
      </c>
      <c r="K23" s="44">
        <f>IFERROR(_xll.qlIndexFixing(Index3M,H23,TRUE,_xll.ohTrigger(RecalcTrigger,Trigger3M)),NA())</f>
        <v>-3.0425053373516826E-3</v>
      </c>
      <c r="L23" s="44">
        <f>IFERROR(_xll.qlIndexFixing(Index6M,$H23,TRUE,_xll.ohTrigger(RecalcTrigger,Trigger6M)),NA())</f>
        <v>-1.9834098890096738E-3</v>
      </c>
      <c r="M23" s="145">
        <f>IFERROR(_xll.qlIndexFixing(Index1Y,$H23,TRUE,_xll.ohTrigger(RecalcTrigger,Trigger1Y)),NA())</f>
        <v>-6.0662778136076493E-4</v>
      </c>
      <c r="N23" s="144">
        <f>IFERROR(_xll.qlIndexFixing(ONIndex1M,I23,TRUE,_xll.ohTrigger(RecalcTrigger,Trigger1M)),NA())</f>
        <v>-3.817056803434582E-3</v>
      </c>
      <c r="O23" s="44">
        <f>IFERROR(_xll.qlIndexFixing(ONIndex3M,I23,TRUE,_xll.ohTrigger(RecalcTrigger,Trigger3M)),NA())</f>
        <v>-3.0787720280400777E-3</v>
      </c>
      <c r="P23" s="44">
        <f>IFERROR(_xll.qlIndexFixing(ONIndex6M,I23,TRUE,_xll.ohTrigger(RecalcTrigger,Trigger6M)),NA())</f>
        <v>-1.8755357972688458E-3</v>
      </c>
      <c r="Q23" s="145">
        <f>IFERROR(_xll.qlIndexFixing(ONIndex1Y,I23,TRUE,_xll.ohTrigger(RecalcTrigger,Trigger1Y)),NA())</f>
        <v>-3.9801980187714747E-4</v>
      </c>
    </row>
    <row r="24" spans="2:17" x14ac:dyDescent="0.2">
      <c r="B24" s="39" t="s">
        <v>17</v>
      </c>
      <c r="D24" s="42">
        <f>_xll.qlCalendarAdvance(Calendar,$D23,B24,"f",FALSE)</f>
        <v>42653</v>
      </c>
      <c r="E24" s="139">
        <f>_xll.qlInterestRateIndexValueDate(IndexON,D24)</f>
        <v>42653</v>
      </c>
      <c r="F24" s="155">
        <f>IFERROR(_xll.qlIndexFixing(IndexON,D24,TRUE,_xll.ohTrigger(RecalcTrigger,TriggerON)),NA())</f>
        <v>-3.4374736809805739E-3</v>
      </c>
      <c r="H24" s="42">
        <f>_xll.qlCalendarAdvance(Calendar,$H23,B24,"f",FALSE)</f>
        <v>42653</v>
      </c>
      <c r="I24" s="139">
        <f>_xll.qlInterestRateIndexValueDate(Index1M,$H24)</f>
        <v>42655</v>
      </c>
      <c r="J24" s="144">
        <f>IFERROR(_xll.qlIndexFixing(Index1M,$H24,TRUE,_xll.ohTrigger(RecalcTrigger,Trigger1M)),NA())</f>
        <v>-3.790727966034605E-3</v>
      </c>
      <c r="K24" s="44">
        <f>IFERROR(_xll.qlIndexFixing(Index3M,H24,TRUE,_xll.ohTrigger(RecalcTrigger,Trigger3M)),NA())</f>
        <v>-3.0437303459792627E-3</v>
      </c>
      <c r="L24" s="44">
        <f>IFERROR(_xll.qlIndexFixing(Index6M,$H24,TRUE,_xll.ohTrigger(RecalcTrigger,Trigger6M)),NA())</f>
        <v>-1.9848415743726833E-3</v>
      </c>
      <c r="M24" s="145">
        <f>IFERROR(_xll.qlIndexFixing(Index1Y,$H24,TRUE,_xll.ohTrigger(RecalcTrigger,Trigger1Y)),NA())</f>
        <v>-6.0757770304191536E-4</v>
      </c>
      <c r="N24" s="144">
        <f>IFERROR(_xll.qlIndexFixing(ONIndex1M,I24,TRUE,_xll.ohTrigger(RecalcTrigger,Trigger1M)),NA())</f>
        <v>-3.8188710226361167E-3</v>
      </c>
      <c r="O24" s="44">
        <f>IFERROR(_xll.qlIndexFixing(ONIndex3M,I24,TRUE,_xll.ohTrigger(RecalcTrigger,Trigger3M)),NA())</f>
        <v>-3.074970720384762E-3</v>
      </c>
      <c r="P24" s="44">
        <f>IFERROR(_xll.qlIndexFixing(ONIndex6M,I24,TRUE,_xll.ohTrigger(RecalcTrigger,Trigger6M)),NA())</f>
        <v>-1.8789092991866596E-3</v>
      </c>
      <c r="Q24" s="145">
        <f>IFERROR(_xll.qlIndexFixing(ONIndex1Y,I24,TRUE,_xll.ohTrigger(RecalcTrigger,Trigger1Y)),NA())</f>
        <v>-3.9801936176253605E-4</v>
      </c>
    </row>
    <row r="25" spans="2:17" x14ac:dyDescent="0.2">
      <c r="B25" s="39" t="s">
        <v>17</v>
      </c>
      <c r="D25" s="42">
        <f>_xll.qlCalendarAdvance(Calendar,$D24,B25,"f",FALSE)</f>
        <v>42654</v>
      </c>
      <c r="E25" s="139">
        <f>_xll.qlInterestRateIndexValueDate(IndexON,D25)</f>
        <v>42654</v>
      </c>
      <c r="F25" s="155">
        <f>IFERROR(_xll.qlIndexFixing(IndexON,D25,TRUE,_xll.ohTrigger(RecalcTrigger,TriggerON)),NA())</f>
        <v>-3.4374736808606698E-3</v>
      </c>
      <c r="H25" s="42">
        <f>_xll.qlCalendarAdvance(Calendar,$H24,B25,"f",FALSE)</f>
        <v>42654</v>
      </c>
      <c r="I25" s="139">
        <f>_xll.qlInterestRateIndexValueDate(Index1M,$H25)</f>
        <v>42656</v>
      </c>
      <c r="J25" s="144">
        <f>IFERROR(_xll.qlIndexFixing(Index1M,$H25,TRUE,_xll.ohTrigger(RecalcTrigger,Trigger1M)),NA())</f>
        <v>-3.7902895125095648E-3</v>
      </c>
      <c r="K25" s="44">
        <f>IFERROR(_xll.qlIndexFixing(Index3M,H25,TRUE,_xll.ohTrigger(RecalcTrigger,Trigger3M)),NA())</f>
        <v>-3.0450341204376571E-3</v>
      </c>
      <c r="L25" s="44">
        <f>IFERROR(_xll.qlIndexFixing(Index6M,$H25,TRUE,_xll.ohTrigger(RecalcTrigger,Trigger6M)),NA())</f>
        <v>-1.986238105183457E-3</v>
      </c>
      <c r="M25" s="145">
        <f>IFERROR(_xll.qlIndexFixing(Index1Y,$H25,TRUE,_xll.ohTrigger(RecalcTrigger,Trigger1Y)),NA())</f>
        <v>-6.0850726559224621E-4</v>
      </c>
      <c r="N25" s="144">
        <f>IFERROR(_xll.qlIndexFixing(ONIndex1M,I25,TRUE,_xll.ohTrigger(RecalcTrigger,Trigger1M)),NA())</f>
        <v>-3.8162502928562603E-3</v>
      </c>
      <c r="O25" s="44">
        <f>IFERROR(_xll.qlIndexFixing(ONIndex3M,I25,TRUE,_xll.ohTrigger(RecalcTrigger,Trigger3M)),NA())</f>
        <v>-3.0696471726487928E-3</v>
      </c>
      <c r="P25" s="44">
        <f>IFERROR(_xll.qlIndexFixing(ONIndex6M,I25,TRUE,_xll.ohTrigger(RecalcTrigger,Trigger6M)),NA())</f>
        <v>-1.8835887902213244E-3</v>
      </c>
      <c r="Q25" s="145">
        <f>IFERROR(_xll.qlIndexFixing(ONIndex1Y,I25,TRUE,_xll.ohTrigger(RecalcTrigger,Trigger1Y)),NA())</f>
        <v>-3.9801980187714747E-4</v>
      </c>
    </row>
    <row r="26" spans="2:17" x14ac:dyDescent="0.2">
      <c r="B26" s="39" t="s">
        <v>17</v>
      </c>
      <c r="D26" s="42">
        <f>_xll.qlCalendarAdvance(Calendar,$D25,B26,"f",FALSE)</f>
        <v>42655</v>
      </c>
      <c r="E26" s="139">
        <f>_xll.qlInterestRateIndexValueDate(IndexON,D26)</f>
        <v>42655</v>
      </c>
      <c r="F26" s="155">
        <f>IFERROR(_xll.qlIndexFixing(IndexON,D26,TRUE,_xll.ohTrigger(RecalcTrigger,TriggerON)),NA())</f>
        <v>-3.4374736808606698E-3</v>
      </c>
      <c r="H26" s="42">
        <f>_xll.qlCalendarAdvance(Calendar,$H25,B26,"f",FALSE)</f>
        <v>42655</v>
      </c>
      <c r="I26" s="139">
        <f>_xll.qlInterestRateIndexValueDate(Index1M,$H26)</f>
        <v>42657</v>
      </c>
      <c r="J26" s="144">
        <f>IFERROR(_xll.qlIndexFixing(Index1M,$H26,TRUE,_xll.ohTrigger(RecalcTrigger,Trigger1M)),NA())</f>
        <v>-3.7894662309781893E-3</v>
      </c>
      <c r="K26" s="44">
        <f>IFERROR(_xll.qlIndexFixing(Index3M,H26,TRUE,_xll.ohTrigger(RecalcTrigger,Trigger3M)),NA())</f>
        <v>-3.0500000000008472E-3</v>
      </c>
      <c r="L26" s="44">
        <f>IFERROR(_xll.qlIndexFixing(Index6M,$H26,TRUE,_xll.ohTrigger(RecalcTrigger,Trigger6M)),NA())</f>
        <v>-1.9900000000192251E-3</v>
      </c>
      <c r="M26" s="145">
        <f>IFERROR(_xll.qlIndexFixing(Index1Y,$H26,TRUE,_xll.ohTrigger(RecalcTrigger,Trigger1Y)),NA())</f>
        <v>-6.1000000000082711E-4</v>
      </c>
      <c r="N26" s="144">
        <f>IFERROR(_xll.qlIndexFixing(ONIndex1M,I26,TRUE,_xll.ohTrigger(RecalcTrigger,Trigger1M)),NA())</f>
        <v>-3.8142710868172003E-3</v>
      </c>
      <c r="O26" s="44">
        <f>IFERROR(_xll.qlIndexFixing(ONIndex3M,I26,TRUE,_xll.ohTrigger(RecalcTrigger,Trigger3M)),NA())</f>
        <v>-3.0668014940760102E-3</v>
      </c>
      <c r="P26" s="44">
        <f>IFERROR(_xll.qlIndexFixing(ONIndex6M,I26,TRUE,_xll.ohTrigger(RecalcTrigger,Trigger6M)),NA())</f>
        <v>-1.8859870823861868E-3</v>
      </c>
      <c r="Q26" s="145">
        <f>IFERROR(_xll.qlIndexFixing(ONIndex1Y,I26,TRUE,_xll.ohTrigger(RecalcTrigger,Trigger1Y)),NA())</f>
        <v>-3.9801980183717944E-4</v>
      </c>
    </row>
    <row r="27" spans="2:17" x14ac:dyDescent="0.2">
      <c r="B27" s="39" t="s">
        <v>17</v>
      </c>
      <c r="D27" s="42">
        <f>_xll.qlCalendarAdvance(Calendar,$D26,B27,"f",FALSE)</f>
        <v>42656</v>
      </c>
      <c r="E27" s="139">
        <f>_xll.qlInterestRateIndexValueDate(IndexON,D27)</f>
        <v>42656</v>
      </c>
      <c r="F27" s="155">
        <f>IFERROR(_xll.qlIndexFixing(IndexON,D27,TRUE,_xll.ohTrigger(RecalcTrigger,TriggerON)),NA())</f>
        <v>-3.4374736809406059E-3</v>
      </c>
      <c r="H27" s="42">
        <f>_xll.qlCalendarAdvance(Calendar,$H26,B27,"f",FALSE)</f>
        <v>42656</v>
      </c>
      <c r="I27" s="139">
        <f>_xll.qlInterestRateIndexValueDate(Index1M,$H27)</f>
        <v>42660</v>
      </c>
      <c r="J27" s="144">
        <f>IFERROR(_xll.qlIndexFixing(Index1M,$H27,TRUE,_xll.ohTrigger(RecalcTrigger,Trigger1M)),NA())</f>
        <v>-3.7878039969181164E-3</v>
      </c>
      <c r="K27" s="44">
        <f>IFERROR(_xll.qlIndexFixing(Index3M,H27,TRUE,_xll.ohTrigger(RecalcTrigger,Trigger3M)),NA())</f>
        <v>-3.0511763206504494E-3</v>
      </c>
      <c r="L27" s="44">
        <f>IFERROR(_xll.qlIndexFixing(Index6M,$H27,TRUE,_xll.ohTrigger(RecalcTrigger,Trigger6M)),NA())</f>
        <v>-1.9918523466316202E-3</v>
      </c>
      <c r="M27" s="145">
        <f>IFERROR(_xll.qlIndexFixing(Index1Y,$H27,TRUE,_xll.ohTrigger(RecalcTrigger,Trigger1Y)),NA())</f>
        <v>-6.1200041828351353E-4</v>
      </c>
      <c r="N27" s="144">
        <f>IFERROR(_xll.qlIndexFixing(ONIndex1M,I27,TRUE,_xll.ohTrigger(RecalcTrigger,Trigger1M)),NA())</f>
        <v>-3.8119738189612562E-3</v>
      </c>
      <c r="O27" s="44">
        <f>IFERROR(_xll.qlIndexFixing(ONIndex3M,I27,TRUE,_xll.ohTrigger(RecalcTrigger,Trigger3M)),NA())</f>
        <v>-3.0638727874787719E-3</v>
      </c>
      <c r="P27" s="44">
        <f>IFERROR(_xll.qlIndexFixing(ONIndex6M,I27,TRUE,_xll.ohTrigger(RecalcTrigger,Trigger6M)),NA())</f>
        <v>-1.8883977553674214E-3</v>
      </c>
      <c r="Q27" s="145">
        <f>IFERROR(_xll.qlIndexFixing(ONIndex1Y,I27,TRUE,_xll.ohTrigger(RecalcTrigger,Trigger1Y)),NA())</f>
        <v>-3.9801980183717944E-4</v>
      </c>
    </row>
    <row r="28" spans="2:17" x14ac:dyDescent="0.2">
      <c r="B28" s="39" t="s">
        <v>17</v>
      </c>
      <c r="D28" s="42">
        <f>_xll.qlCalendarAdvance(Calendar,$D27,B28,"f",FALSE)</f>
        <v>42657</v>
      </c>
      <c r="E28" s="139">
        <f>_xll.qlInterestRateIndexValueDate(IndexON,D28)</f>
        <v>42657</v>
      </c>
      <c r="F28" s="155">
        <f>IFERROR(_xll.qlIndexFixing(IndexON,D28,TRUE,_xll.ohTrigger(RecalcTrigger,TriggerON)),NA())</f>
        <v>-3.4291854806145494E-3</v>
      </c>
      <c r="H28" s="42">
        <f>_xll.qlCalendarAdvance(Calendar,$H27,B28,"f",FALSE)</f>
        <v>42657</v>
      </c>
      <c r="I28" s="139">
        <f>_xll.qlInterestRateIndexValueDate(Index1M,$H28)</f>
        <v>42661</v>
      </c>
      <c r="J28" s="144">
        <f>IFERROR(_xll.qlIndexFixing(Index1M,$H28,TRUE,_xll.ohTrigger(RecalcTrigger,Trigger1M)),NA())</f>
        <v>-3.7877214307770954E-3</v>
      </c>
      <c r="K28" s="44">
        <f>IFERROR(_xll.qlIndexFixing(Index3M,H28,TRUE,_xll.ohTrigger(RecalcTrigger,Trigger3M)),NA())</f>
        <v>-3.0529798852320439E-3</v>
      </c>
      <c r="L28" s="44">
        <f>IFERROR(_xll.qlIndexFixing(Index6M,$H28,TRUE,_xll.ohTrigger(RecalcTrigger,Trigger6M)),NA())</f>
        <v>-1.9924576262563411E-3</v>
      </c>
      <c r="M28" s="145">
        <f>IFERROR(_xll.qlIndexFixing(Index1Y,$H28,TRUE,_xll.ohTrigger(RecalcTrigger,Trigger1Y)),NA())</f>
        <v>-6.1281423880911283E-4</v>
      </c>
      <c r="N28" s="144">
        <f>IFERROR(_xll.qlIndexFixing(ONIndex1M,I28,TRUE,_xll.ohTrigger(RecalcTrigger,Trigger1M)),NA())</f>
        <v>-3.8094058822979449E-3</v>
      </c>
      <c r="O28" s="44">
        <f>IFERROR(_xll.qlIndexFixing(ONIndex3M,I28,TRUE,_xll.ohTrigger(RecalcTrigger,Trigger3M)),NA())</f>
        <v>-3.0608740094928422E-3</v>
      </c>
      <c r="P28" s="44">
        <f>IFERROR(_xll.qlIndexFixing(ONIndex6M,I28,TRUE,_xll.ohTrigger(RecalcTrigger,Trigger6M)),NA())</f>
        <v>-1.8908036830644903E-3</v>
      </c>
      <c r="Q28" s="145">
        <f>IFERROR(_xll.qlIndexFixing(ONIndex1Y,I28,TRUE,_xll.ohTrigger(RecalcTrigger,Trigger1Y)),NA())</f>
        <v>-3.9801980179721141E-4</v>
      </c>
    </row>
    <row r="29" spans="2:17" x14ac:dyDescent="0.2">
      <c r="B29" s="39" t="s">
        <v>17</v>
      </c>
      <c r="D29" s="42">
        <f>_xll.qlCalendarAdvance(Calendar,$D28,B29,"f",FALSE)</f>
        <v>42660</v>
      </c>
      <c r="E29" s="139">
        <f>_xll.qlInterestRateIndexValueDate(IndexON,D29)</f>
        <v>42660</v>
      </c>
      <c r="F29" s="155">
        <f>IFERROR(_xll.qlIndexFixing(IndexON,D29,TRUE,_xll.ohTrigger(RecalcTrigger,TriggerON)),NA())</f>
        <v>-3.4292181458850379E-3</v>
      </c>
      <c r="H29" s="42">
        <f>_xll.qlCalendarAdvance(Calendar,$H28,B29,"f",FALSE)</f>
        <v>42660</v>
      </c>
      <c r="I29" s="139">
        <f>_xll.qlInterestRateIndexValueDate(Index1M,$H29)</f>
        <v>42662</v>
      </c>
      <c r="J29" s="144">
        <f>IFERROR(_xll.qlIndexFixing(Index1M,$H29,TRUE,_xll.ohTrigger(RecalcTrigger,Trigger1M)),NA())</f>
        <v>-3.7902587195432443E-3</v>
      </c>
      <c r="K29" s="44">
        <f>IFERROR(_xll.qlIndexFixing(Index3M,H29,TRUE,_xll.ohTrigger(RecalcTrigger,Trigger3M)),NA())</f>
        <v>-3.0548897168766139E-3</v>
      </c>
      <c r="L29" s="44">
        <f>IFERROR(_xll.qlIndexFixing(Index6M,$H29,TRUE,_xll.ohTrigger(RecalcTrigger,Trigger6M)),NA())</f>
        <v>-1.9935047411403727E-3</v>
      </c>
      <c r="M29" s="145">
        <f>IFERROR(_xll.qlIndexFixing(Index1Y,$H29,TRUE,_xll.ohTrigger(RecalcTrigger,Trigger1Y)),NA())</f>
        <v>-6.1360541081373571E-4</v>
      </c>
      <c r="N29" s="144">
        <f>IFERROR(_xll.qlIndexFixing(ONIndex1M,I29,TRUE,_xll.ohTrigger(RecalcTrigger,Trigger1M)),NA())</f>
        <v>-3.8035645582201738E-3</v>
      </c>
      <c r="O29" s="44">
        <f>IFERROR(_xll.qlIndexFixing(ONIndex3M,I29,TRUE,_xll.ohTrigger(RecalcTrigger,Trigger3M)),NA())</f>
        <v>-3.0546817447918428E-3</v>
      </c>
      <c r="P29" s="44">
        <f>IFERROR(_xll.qlIndexFixing(ONIndex6M,I29,TRUE,_xll.ohTrigger(RecalcTrigger,Trigger6M)),NA())</f>
        <v>-1.8955041105650494E-3</v>
      </c>
      <c r="Q29" s="145">
        <f>IFERROR(_xll.qlIndexFixing(ONIndex1Y,I29,TRUE,_xll.ohTrigger(RecalcTrigger,Trigger1Y)),NA())</f>
        <v>-3.9801936177585873E-4</v>
      </c>
    </row>
    <row r="30" spans="2:17" x14ac:dyDescent="0.2">
      <c r="B30" s="39" t="s">
        <v>17</v>
      </c>
      <c r="D30" s="42">
        <f>_xll.qlCalendarAdvance(Calendar,$D29,B30,"f",FALSE)</f>
        <v>42661</v>
      </c>
      <c r="E30" s="139">
        <f>_xll.qlInterestRateIndexValueDate(IndexON,D30)</f>
        <v>42661</v>
      </c>
      <c r="F30" s="155">
        <f>IFERROR(_xll.qlIndexFixing(IndexON,D30,TRUE,_xll.ohTrigger(RecalcTrigger,TriggerON)),NA())</f>
        <v>-3.4292181458850379E-3</v>
      </c>
      <c r="H30" s="42">
        <f>_xll.qlCalendarAdvance(Calendar,$H29,B30,"f",FALSE)</f>
        <v>42661</v>
      </c>
      <c r="I30" s="139">
        <f>_xll.qlInterestRateIndexValueDate(Index1M,$H30)</f>
        <v>42663</v>
      </c>
      <c r="J30" s="144">
        <f>IFERROR(_xll.qlIndexFixing(Index1M,$H30,TRUE,_xll.ohTrigger(RecalcTrigger,Trigger1M)),NA())</f>
        <v>-3.78962025027893E-3</v>
      </c>
      <c r="K30" s="44">
        <f>IFERROR(_xll.qlIndexFixing(Index3M,H30,TRUE,_xll.ohTrigger(RecalcTrigger,Trigger3M)),NA())</f>
        <v>-3.0569038472469273E-3</v>
      </c>
      <c r="L30" s="44">
        <f>IFERROR(_xll.qlIndexFixing(Index6M,$H30,TRUE,_xll.ohTrigger(RecalcTrigger,Trigger6M)),NA())</f>
        <v>-1.994483078733289E-3</v>
      </c>
      <c r="M30" s="145">
        <f>IFERROR(_xll.qlIndexFixing(Index1Y,$H30,TRUE,_xll.ohTrigger(RecalcTrigger,Trigger1Y)),NA())</f>
        <v>-6.1437500808348322E-4</v>
      </c>
      <c r="N30" s="144">
        <f>IFERROR(_xll.qlIndexFixing(ONIndex1M,I30,TRUE,_xll.ohTrigger(RecalcTrigger,Trigger1M)),NA())</f>
        <v>-3.7973753097597651E-3</v>
      </c>
      <c r="O30" s="44">
        <f>IFERROR(_xll.qlIndexFixing(ONIndex3M,I30,TRUE,_xll.ohTrigger(RecalcTrigger,Trigger3M)),NA())</f>
        <v>-3.0484373151784538E-3</v>
      </c>
      <c r="P30" s="44">
        <f>IFERROR(_xll.qlIndexFixing(ONIndex6M,I30,TRUE,_xll.ohTrigger(RecalcTrigger,Trigger6M)),NA())</f>
        <v>-1.9000374208388848E-3</v>
      </c>
      <c r="Q30" s="145">
        <f>IFERROR(_xll.qlIndexFixing(ONIndex1Y,I30,TRUE,_xll.ohTrigger(RecalcTrigger,Trigger1Y)),NA())</f>
        <v>-3.9801980183717944E-4</v>
      </c>
    </row>
    <row r="31" spans="2:17" x14ac:dyDescent="0.2">
      <c r="B31" s="39" t="s">
        <v>17</v>
      </c>
      <c r="D31" s="42">
        <f>_xll.qlCalendarAdvance(Calendar,$D30,B31,"f",FALSE)</f>
        <v>42662</v>
      </c>
      <c r="E31" s="139">
        <f>_xll.qlInterestRateIndexValueDate(IndexON,D31)</f>
        <v>42662</v>
      </c>
      <c r="F31" s="155">
        <f>IFERROR(_xll.qlIndexFixing(IndexON,D31,TRUE,_xll.ohTrigger(RecalcTrigger,TriggerON)),NA())</f>
        <v>-3.4292181458051019E-3</v>
      </c>
      <c r="H31" s="42">
        <f>_xll.qlCalendarAdvance(Calendar,$H30,B31,"f",FALSE)</f>
        <v>42662</v>
      </c>
      <c r="I31" s="139">
        <f>_xll.qlInterestRateIndexValueDate(Index1M,$H31)</f>
        <v>42664</v>
      </c>
      <c r="J31" s="144">
        <f>IFERROR(_xll.qlIndexFixing(Index1M,$H31,TRUE,_xll.ohTrigger(RecalcTrigger,Trigger1M)),NA())</f>
        <v>-3.7890220983146398E-3</v>
      </c>
      <c r="K31" s="44">
        <f>IFERROR(_xll.qlIndexFixing(Index3M,H31,TRUE,_xll.ohTrigger(RecalcTrigger,Trigger3M)),NA())</f>
        <v>-3.0633423076034255E-3</v>
      </c>
      <c r="L31" s="44">
        <f>IFERROR(_xll.qlIndexFixing(Index6M,$H31,TRUE,_xll.ohTrigger(RecalcTrigger,Trigger6M)),NA())</f>
        <v>-1.9953961837798082E-3</v>
      </c>
      <c r="M31" s="145">
        <f>IFERROR(_xll.qlIndexFixing(Index1Y,$H31,TRUE,_xll.ohTrigger(RecalcTrigger,Trigger1Y)),NA())</f>
        <v>-6.1537293625216281E-4</v>
      </c>
      <c r="N31" s="144">
        <f>IFERROR(_xll.qlIndexFixing(ONIndex1M,I31,TRUE,_xll.ohTrigger(RecalcTrigger,Trigger1M)),NA())</f>
        <v>-3.794164925561283E-3</v>
      </c>
      <c r="O31" s="44">
        <f>IFERROR(_xll.qlIndexFixing(ONIndex3M,I31,TRUE,_xll.ohTrigger(RecalcTrigger,Trigger3M)),NA())</f>
        <v>-3.045282529465787E-3</v>
      </c>
      <c r="P31" s="44">
        <f>IFERROR(_xll.qlIndexFixing(ONIndex6M,I31,TRUE,_xll.ohTrigger(RecalcTrigger,Trigger6M)),NA())</f>
        <v>-1.9021627317661327E-3</v>
      </c>
      <c r="Q31" s="145">
        <f>IFERROR(_xll.qlIndexFixing(ONIndex1Y,I31,TRUE,_xll.ohTrigger(RecalcTrigger,Trigger1Y)),NA())</f>
        <v>-3.9801980183717944E-4</v>
      </c>
    </row>
    <row r="32" spans="2:17" x14ac:dyDescent="0.2">
      <c r="B32" s="39" t="s">
        <v>17</v>
      </c>
      <c r="D32" s="42">
        <f>_xll.qlCalendarAdvance(Calendar,$D31,B32,"f",FALSE)</f>
        <v>42663</v>
      </c>
      <c r="E32" s="139">
        <f>_xll.qlInterestRateIndexValueDate(IndexON,D32)</f>
        <v>42663</v>
      </c>
      <c r="F32" s="155">
        <f>IFERROR(_xll.qlIndexFixing(IndexON,D32,TRUE,_xll.ohTrigger(RecalcTrigger,TriggerON)),NA())</f>
        <v>-3.429218145925006E-3</v>
      </c>
      <c r="H32" s="42">
        <f>_xll.qlCalendarAdvance(Calendar,$H31,B32,"f",FALSE)</f>
        <v>42663</v>
      </c>
      <c r="I32" s="139">
        <f>_xll.qlInterestRateIndexValueDate(Index1M,$H32)</f>
        <v>42667</v>
      </c>
      <c r="J32" s="144">
        <f>IFERROR(_xll.qlIndexFixing(Index1M,$H32,TRUE,_xll.ohTrigger(RecalcTrigger,Trigger1M)),NA())</f>
        <v>-3.7927401667393933E-3</v>
      </c>
      <c r="K32" s="44">
        <f>IFERROR(_xll.qlIndexFixing(Index3M,H32,TRUE,_xll.ohTrigger(RecalcTrigger,Trigger3M)),NA())</f>
        <v>-3.0659547637093194E-3</v>
      </c>
      <c r="L32" s="44">
        <f>IFERROR(_xll.qlIndexFixing(Index6M,$H32,TRUE,_xll.ohTrigger(RecalcTrigger,Trigger6M)),NA())</f>
        <v>-1.9977821516670279E-3</v>
      </c>
      <c r="M32" s="145">
        <f>IFERROR(_xll.qlIndexFixing(Index1Y,$H32,TRUE,_xll.ohTrigger(RecalcTrigger,Trigger1Y)),NA())</f>
        <v>-6.1725956316255402E-4</v>
      </c>
      <c r="N32" s="144">
        <f>IFERROR(_xll.qlIndexFixing(ONIndex1M,I32,TRUE,_xll.ohTrigger(RecalcTrigger,Trigger1M)),NA())</f>
        <v>-3.7909682308923109E-3</v>
      </c>
      <c r="O32" s="44">
        <f>IFERROR(_xll.qlIndexFixing(ONIndex3M,I32,TRUE,_xll.ohTrigger(RecalcTrigger,Trigger3M)),NA())</f>
        <v>-3.0421354120990785E-3</v>
      </c>
      <c r="P32" s="44">
        <f>IFERROR(_xll.qlIndexFixing(ONIndex6M,I32,TRUE,_xll.ohTrigger(RecalcTrigger,Trigger6M)),NA())</f>
        <v>-1.9041805410857648E-3</v>
      </c>
      <c r="Q32" s="145">
        <f>IFERROR(_xll.qlIndexFixing(ONIndex1Y,I32,TRUE,_xll.ohTrigger(RecalcTrigger,Trigger1Y)),NA())</f>
        <v>-3.9801980179721141E-4</v>
      </c>
    </row>
    <row r="33" spans="2:17" x14ac:dyDescent="0.2">
      <c r="B33" s="39" t="s">
        <v>17</v>
      </c>
      <c r="D33" s="42">
        <f>_xll.qlCalendarAdvance(Calendar,$D32,B33,"f",FALSE)</f>
        <v>42664</v>
      </c>
      <c r="E33" s="139">
        <f>_xll.qlInterestRateIndexValueDate(IndexON,D33)</f>
        <v>42664</v>
      </c>
      <c r="F33" s="155">
        <f>IFERROR(_xll.qlIndexFixing(IndexON,D33,TRUE,_xll.ohTrigger(RecalcTrigger,TriggerON)),NA())</f>
        <v>-3.4291854806012267E-3</v>
      </c>
      <c r="H33" s="42">
        <f>_xll.qlCalendarAdvance(Calendar,$H32,B33,"f",FALSE)</f>
        <v>42664</v>
      </c>
      <c r="I33" s="139">
        <f>_xll.qlInterestRateIndexValueDate(Index1M,$H33)</f>
        <v>42668</v>
      </c>
      <c r="J33" s="144">
        <f>IFERROR(_xll.qlIndexFixing(Index1M,$H33,TRUE,_xll.ohTrigger(RecalcTrigger,Trigger1M)),NA())</f>
        <v>-3.7945189757517387E-3</v>
      </c>
      <c r="K33" s="44">
        <f>IFERROR(_xll.qlIndexFixing(Index3M,H33,TRUE,_xll.ohTrigger(RecalcTrigger,Trigger3M)),NA())</f>
        <v>-3.0684516371338589E-3</v>
      </c>
      <c r="L33" s="44">
        <f>IFERROR(_xll.qlIndexFixing(Index6M,$H33,TRUE,_xll.ohTrigger(RecalcTrigger,Trigger6M)),NA())</f>
        <v>-1.9984732414186075E-3</v>
      </c>
      <c r="M33" s="145">
        <f>IFERROR(_xll.qlIndexFixing(Index1Y,$H33,TRUE,_xll.ohTrigger(RecalcTrigger,Trigger1Y)),NA())</f>
        <v>-6.1793783117899091E-4</v>
      </c>
      <c r="N33" s="144">
        <f>IFERROR(_xll.qlIndexFixing(ONIndex1M,I33,TRUE,_xll.ohTrigger(RecalcTrigger,Trigger1M)),NA())</f>
        <v>-3.7878326189622058E-3</v>
      </c>
      <c r="O33" s="44">
        <f>IFERROR(_xll.qlIndexFixing(ONIndex3M,I33,TRUE,_xll.ohTrigger(RecalcTrigger,Trigger3M)),NA())</f>
        <v>-3.0390089198739645E-3</v>
      </c>
      <c r="P33" s="44">
        <f>IFERROR(_xll.qlIndexFixing(ONIndex6M,I33,TRUE,_xll.ohTrigger(RecalcTrigger,Trigger6M)),NA())</f>
        <v>-1.9060737226572755E-3</v>
      </c>
      <c r="Q33" s="145">
        <f>IFERROR(_xll.qlIndexFixing(ONIndex1Y,I33,TRUE,_xll.ohTrigger(RecalcTrigger,Trigger1Y)),NA())</f>
        <v>-3.9801980183717944E-4</v>
      </c>
    </row>
    <row r="34" spans="2:17" x14ac:dyDescent="0.2">
      <c r="B34" s="39" t="s">
        <v>17</v>
      </c>
      <c r="D34" s="42">
        <f>_xll.qlCalendarAdvance(Calendar,$D33,B34,"f",FALSE)</f>
        <v>42667</v>
      </c>
      <c r="E34" s="139">
        <f>_xll.qlInterestRateIndexValueDate(IndexON,D34)</f>
        <v>42667</v>
      </c>
      <c r="F34" s="155">
        <f>IFERROR(_xll.qlIndexFixing(IndexON,D34,TRUE,_xll.ohTrigger(RecalcTrigger,TriggerON)),NA())</f>
        <v>-3.429218145925006E-3</v>
      </c>
      <c r="H34" s="42">
        <f>_xll.qlCalendarAdvance(Calendar,$H33,B34,"f",FALSE)</f>
        <v>42667</v>
      </c>
      <c r="I34" s="139">
        <f>_xll.qlInterestRateIndexValueDate(Index1M,$H34)</f>
        <v>42669</v>
      </c>
      <c r="J34" s="144">
        <f>IFERROR(_xll.qlIndexFixing(Index1M,$H34,TRUE,_xll.ohTrigger(RecalcTrigger,Trigger1M)),NA())</f>
        <v>-3.8006056890426236E-3</v>
      </c>
      <c r="K34" s="44">
        <f>IFERROR(_xll.qlIndexFixing(Index3M,H34,TRUE,_xll.ohTrigger(RecalcTrigger,Trigger3M)),NA())</f>
        <v>-3.0710354639706954E-3</v>
      </c>
      <c r="L34" s="44">
        <f>IFERROR(_xll.qlIndexFixing(Index6M,$H34,TRUE,_xll.ohTrigger(RecalcTrigger,Trigger6M)),NA())</f>
        <v>-1.9991194229352538E-3</v>
      </c>
      <c r="M34" s="145">
        <f>IFERROR(_xll.qlIndexFixing(Index1Y,$H34,TRUE,_xll.ohTrigger(RecalcTrigger,Trigger1Y)),NA())</f>
        <v>-6.1860122975780131E-4</v>
      </c>
      <c r="N34" s="144">
        <f>IFERROR(_xll.qlIndexFixing(ONIndex1M,I34,TRUE,_xll.ohTrigger(RecalcTrigger,Trigger1M)),NA())</f>
        <v>-3.7819622377410766E-3</v>
      </c>
      <c r="O34" s="44">
        <f>IFERROR(_xll.qlIndexFixing(ONIndex3M,I34,TRUE,_xll.ohTrigger(RecalcTrigger,Trigger3M)),NA())</f>
        <v>-3.0328639177668038E-3</v>
      </c>
      <c r="P34" s="44">
        <f>IFERROR(_xll.qlIndexFixing(ONIndex6M,I34,TRUE,_xll.ohTrigger(RecalcTrigger,Trigger6M)),NA())</f>
        <v>-1.9093489037036449E-3</v>
      </c>
      <c r="Q34" s="145">
        <f>IFERROR(_xll.qlIndexFixing(ONIndex1Y,I34,TRUE,_xll.ohTrigger(RecalcTrigger,Trigger1Y)),NA())</f>
        <v>-3.9801936176253605E-4</v>
      </c>
    </row>
    <row r="35" spans="2:17" x14ac:dyDescent="0.2">
      <c r="B35" s="39" t="s">
        <v>17</v>
      </c>
      <c r="D35" s="42">
        <f>_xll.qlCalendarAdvance(Calendar,$D34,B35,"f",FALSE)</f>
        <v>42668</v>
      </c>
      <c r="E35" s="139">
        <f>_xll.qlInterestRateIndexValueDate(IndexON,D35)</f>
        <v>42668</v>
      </c>
      <c r="F35" s="155">
        <f>IFERROR(_xll.qlIndexFixing(IndexON,D35,TRUE,_xll.ohTrigger(RecalcTrigger,TriggerON)),NA())</f>
        <v>-3.4292181458850379E-3</v>
      </c>
      <c r="H35" s="42">
        <f>_xll.qlCalendarAdvance(Calendar,$H34,B35,"f",FALSE)</f>
        <v>42668</v>
      </c>
      <c r="I35" s="139">
        <f>_xll.qlInterestRateIndexValueDate(Index1M,$H35)</f>
        <v>42670</v>
      </c>
      <c r="J35" s="144">
        <f>IFERROR(_xll.qlIndexFixing(Index1M,$H35,TRUE,_xll.ohTrigger(RecalcTrigger,Trigger1M)),NA())</f>
        <v>-3.8009468853562878E-3</v>
      </c>
      <c r="K35" s="44">
        <f>IFERROR(_xll.qlIndexFixing(Index3M,H35,TRUE,_xll.ohTrigger(RecalcTrigger,Trigger3M)),NA())</f>
        <v>-3.0737024307998136E-3</v>
      </c>
      <c r="L35" s="44">
        <f>IFERROR(_xll.qlIndexFixing(Index6M,$H35,TRUE,_xll.ohTrigger(RecalcTrigger,Trigger6M)),NA())</f>
        <v>-1.9997252812018864E-3</v>
      </c>
      <c r="M35" s="145">
        <f>IFERROR(_xll.qlIndexFixing(Index1Y,$H35,TRUE,_xll.ohTrigger(RecalcTrigger,Trigger1Y)),NA())</f>
        <v>-6.1925092021342717E-4</v>
      </c>
      <c r="N35" s="144">
        <f>IFERROR(_xll.qlIndexFixing(ONIndex1M,I35,TRUE,_xll.ohTrigger(RecalcTrigger,Trigger1M)),NA())</f>
        <v>-3.7768488602196726E-3</v>
      </c>
      <c r="O35" s="44">
        <f>IFERROR(_xll.qlIndexFixing(ONIndex3M,I35,TRUE,_xll.ohTrigger(RecalcTrigger,Trigger3M)),NA())</f>
        <v>-3.0269683347050602E-3</v>
      </c>
      <c r="P35" s="44">
        <f>IFERROR(_xll.qlIndexFixing(ONIndex6M,I35,TRUE,_xll.ohTrigger(RecalcTrigger,Trigger6M)),NA())</f>
        <v>-1.9120576523690147E-3</v>
      </c>
      <c r="Q35" s="145">
        <f>IFERROR(_xll.qlIndexFixing(ONIndex1Y,I35,TRUE,_xll.ohTrigger(RecalcTrigger,Trigger1Y)),NA())</f>
        <v>-3.9801980187714747E-4</v>
      </c>
    </row>
    <row r="36" spans="2:17" x14ac:dyDescent="0.2">
      <c r="B36" s="39" t="s">
        <v>17</v>
      </c>
      <c r="D36" s="42">
        <f>_xll.qlCalendarAdvance(Calendar,$D35,B36,"f",FALSE)</f>
        <v>42669</v>
      </c>
      <c r="E36" s="139">
        <f>_xll.qlInterestRateIndexValueDate(IndexON,D36)</f>
        <v>42669</v>
      </c>
      <c r="F36" s="155">
        <f>IFERROR(_xll.qlIndexFixing(IndexON,D36,TRUE,_xll.ohTrigger(RecalcTrigger,TriggerON)),NA())</f>
        <v>-3.5608451769197913E-3</v>
      </c>
      <c r="H36" s="42">
        <f>_xll.qlCalendarAdvance(Calendar,$H35,B36,"f",FALSE)</f>
        <v>42669</v>
      </c>
      <c r="I36" s="139">
        <f>_xll.qlInterestRateIndexValueDate(Index1M,$H36)</f>
        <v>42671</v>
      </c>
      <c r="J36" s="144">
        <f>IFERROR(_xll.qlIndexFixing(Index1M,$H36,TRUE,_xll.ohTrigger(RecalcTrigger,Trigger1M)),NA())</f>
        <v>-3.8014099237201086E-3</v>
      </c>
      <c r="K36" s="44">
        <f>IFERROR(_xll.qlIndexFixing(Index3M,H36,TRUE,_xll.ohTrigger(RecalcTrigger,Trigger3M)),NA())</f>
        <v>-3.0810926340712435E-3</v>
      </c>
      <c r="L36" s="44">
        <f>IFERROR(_xll.qlIndexFixing(Index6M,$H36,TRUE,_xll.ohTrigger(RecalcTrigger,Trigger6M)),NA())</f>
        <v>-2.0002955745810004E-3</v>
      </c>
      <c r="M36" s="145">
        <f>IFERROR(_xll.qlIndexFixing(Index1Y,$H36,TRUE,_xll.ohTrigger(RecalcTrigger,Trigger1Y)),NA())</f>
        <v>-6.1991231948495501E-4</v>
      </c>
      <c r="N36" s="144">
        <f>IFERROR(_xll.qlIndexFixing(ONIndex1M,I36,TRUE,_xll.ohTrigger(RecalcTrigger,Trigger1M)),NA())</f>
        <v>-3.7747295580059514E-3</v>
      </c>
      <c r="O36" s="44">
        <f>IFERROR(_xll.qlIndexFixing(ONIndex3M,I36,TRUE,_xll.ohTrigger(RecalcTrigger,Trigger3M)),NA())</f>
        <v>-3.0241393176444475E-3</v>
      </c>
      <c r="P36" s="44">
        <f>IFERROR(_xll.qlIndexFixing(ONIndex6M,I36,TRUE,_xll.ohTrigger(RecalcTrigger,Trigger6M)),NA())</f>
        <v>-1.9130708052106371E-3</v>
      </c>
      <c r="Q36" s="145">
        <f>IFERROR(_xll.qlIndexFixing(ONIndex1Y,I36,TRUE,_xll.ohTrigger(RecalcTrigger,Trigger1Y)),NA())</f>
        <v>-3.9801980179721141E-4</v>
      </c>
    </row>
    <row r="37" spans="2:17" x14ac:dyDescent="0.2">
      <c r="B37" s="39" t="s">
        <v>17</v>
      </c>
      <c r="D37" s="42">
        <f>_xll.qlCalendarAdvance(Calendar,$D36,B37,"f",FALSE)</f>
        <v>42670</v>
      </c>
      <c r="E37" s="139">
        <f>_xll.qlInterestRateIndexValueDate(IndexON,D37)</f>
        <v>42670</v>
      </c>
      <c r="F37" s="155">
        <f>IFERROR(_xll.qlIndexFixing(IndexON,D37,TRUE,_xll.ohTrigger(RecalcTrigger,TriggerON)),NA())</f>
        <v>-3.5608451769197913E-3</v>
      </c>
      <c r="H37" s="42">
        <f>_xll.qlCalendarAdvance(Calendar,$H36,B37,"f",FALSE)</f>
        <v>42670</v>
      </c>
      <c r="I37" s="139">
        <f>_xll.qlInterestRateIndexValueDate(Index1M,$H37)</f>
        <v>42674</v>
      </c>
      <c r="J37" s="144">
        <f>IFERROR(_xll.qlIndexFixing(Index1M,$H37,TRUE,_xll.ohTrigger(RecalcTrigger,Trigger1M)),NA())</f>
        <v>-3.8081797245146376E-3</v>
      </c>
      <c r="K37" s="44">
        <f>IFERROR(_xll.qlIndexFixing(Index3M,H37,TRUE,_xll.ohTrigger(RecalcTrigger,Trigger3M)),NA())</f>
        <v>-3.0851162044560239E-3</v>
      </c>
      <c r="L37" s="44">
        <f>IFERROR(_xll.qlIndexFixing(Index6M,$H37,TRUE,_xll.ohTrigger(RecalcTrigger,Trigger6M)),NA())</f>
        <v>-2.0018516724057255E-3</v>
      </c>
      <c r="M37" s="145">
        <f>IFERROR(_xll.qlIndexFixing(Index1Y,$H37,TRUE,_xll.ohTrigger(RecalcTrigger,Trigger1Y)),NA())</f>
        <v>-6.2173626475970256E-4</v>
      </c>
      <c r="N37" s="144">
        <f>IFERROR(_xll.qlIndexFixing(ONIndex1M,I37,TRUE,_xll.ohTrigger(RecalcTrigger,Trigger1M)),NA())</f>
        <v>-3.7729556971877187E-3</v>
      </c>
      <c r="O37" s="44">
        <f>IFERROR(_xll.qlIndexFixing(ONIndex3M,I37,TRUE,_xll.ohTrigger(RecalcTrigger,Trigger3M)),NA())</f>
        <v>-3.0214086655799832E-3</v>
      </c>
      <c r="P37" s="44">
        <f>IFERROR(_xll.qlIndexFixing(ONIndex6M,I37,TRUE,_xll.ohTrigger(RecalcTrigger,Trigger6M)),NA())</f>
        <v>-1.9138565742604641E-3</v>
      </c>
      <c r="Q37" s="145">
        <f>IFERROR(_xll.qlIndexFixing(ONIndex1Y,I37,TRUE,_xll.ohTrigger(RecalcTrigger,Trigger1Y)),NA())</f>
        <v>-3.9801980183717944E-4</v>
      </c>
    </row>
    <row r="38" spans="2:17" x14ac:dyDescent="0.2">
      <c r="B38" s="39" t="s">
        <v>17</v>
      </c>
      <c r="D38" s="42">
        <f>_xll.qlCalendarAdvance(Calendar,$D37,B38,"f",FALSE)</f>
        <v>42671</v>
      </c>
      <c r="E38" s="139">
        <f>_xll.qlInterestRateIndexValueDate(IndexON,D38)</f>
        <v>42671</v>
      </c>
      <c r="F38" s="155">
        <f>IFERROR(_xll.qlIndexFixing(IndexON,D38,TRUE,_xll.ohTrigger(RecalcTrigger,TriggerON)),NA())</f>
        <v>-3.5608099558537276E-3</v>
      </c>
      <c r="H38" s="42">
        <f>_xll.qlCalendarAdvance(Calendar,$H37,B38,"f",FALSE)</f>
        <v>42671</v>
      </c>
      <c r="I38" s="139">
        <f>_xll.qlInterestRateIndexValueDate(Index1M,$H38)</f>
        <v>42675</v>
      </c>
      <c r="J38" s="144">
        <f>IFERROR(_xll.qlIndexFixing(Index1M,$H38,TRUE,_xll.ohTrigger(RecalcTrigger,Trigger1M)),NA())</f>
        <v>-3.8115903965194597E-3</v>
      </c>
      <c r="K38" s="44">
        <f>IFERROR(_xll.qlIndexFixing(Index3M,H38,TRUE,_xll.ohTrigger(RecalcTrigger,Trigger3M)),NA())</f>
        <v>-3.0881324447969935E-3</v>
      </c>
      <c r="L38" s="44">
        <f>IFERROR(_xll.qlIndexFixing(Index6M,$H38,TRUE,_xll.ohTrigger(RecalcTrigger,Trigger6M)),NA())</f>
        <v>-2.002322334626288E-3</v>
      </c>
      <c r="M38" s="145">
        <f>IFERROR(_xll.qlIndexFixing(Index1Y,$H38,TRUE,_xll.ohTrigger(RecalcTrigger,Trigger1Y)),NA())</f>
        <v>-6.2233527198434651E-4</v>
      </c>
      <c r="N38" s="144">
        <f>IFERROR(_xll.qlIndexFixing(ONIndex1M,I38,TRUE,_xll.ohTrigger(RecalcTrigger,Trigger1M)),NA())</f>
        <v>-3.771574670414779E-3</v>
      </c>
      <c r="O38" s="44">
        <f>IFERROR(_xll.qlIndexFixing(ONIndex3M,I38,TRUE,_xll.ohTrigger(RecalcTrigger,Trigger3M)),NA())</f>
        <v>-3.0187893350674955E-3</v>
      </c>
      <c r="P38" s="44">
        <f>IFERROR(_xll.qlIndexFixing(ONIndex6M,I38,TRUE,_xll.ohTrigger(RecalcTrigger,Trigger6M)),NA())</f>
        <v>-1.9143978330982137E-3</v>
      </c>
      <c r="Q38" s="145">
        <f>IFERROR(_xll.qlIndexFixing(ONIndex1Y,I38,TRUE,_xll.ohTrigger(RecalcTrigger,Trigger1Y)),NA())</f>
        <v>-3.9801980187714747E-4</v>
      </c>
    </row>
    <row r="39" spans="2:17" x14ac:dyDescent="0.2">
      <c r="B39" s="39" t="s">
        <v>17</v>
      </c>
      <c r="D39" s="42">
        <f>_xll.qlCalendarAdvance(Calendar,$D38,B39,"f",FALSE)</f>
        <v>42674</v>
      </c>
      <c r="E39" s="139">
        <f>_xll.qlInterestRateIndexValueDate(IndexON,D39)</f>
        <v>42674</v>
      </c>
      <c r="F39" s="155">
        <f>IFERROR(_xll.qlIndexFixing(IndexON,D39,TRUE,_xll.ohTrigger(RecalcTrigger,TriggerON)),NA())</f>
        <v>-3.5608451769997274E-3</v>
      </c>
      <c r="H39" s="42">
        <f>_xll.qlCalendarAdvance(Calendar,$H38,B39,"f",FALSE)</f>
        <v>42674</v>
      </c>
      <c r="I39" s="139">
        <f>_xll.qlInterestRateIndexValueDate(Index1M,$H39)</f>
        <v>42676</v>
      </c>
      <c r="J39" s="144">
        <f>IFERROR(_xll.qlIndexFixing(Index1M,$H39,TRUE,_xll.ohTrigger(RecalcTrigger,Trigger1M)),NA())</f>
        <v>-3.8151916997630764E-3</v>
      </c>
      <c r="K39" s="44">
        <f>IFERROR(_xll.qlIndexFixing(Index3M,H39,TRUE,_xll.ohTrigger(RecalcTrigger,Trigger3M)),NA())</f>
        <v>-3.0912034095481843E-3</v>
      </c>
      <c r="L39" s="44">
        <f>IFERROR(_xll.qlIndexFixing(Index6M,$H39,TRUE,_xll.ohTrigger(RecalcTrigger,Trigger6M)),NA())</f>
        <v>-2.0028260801878426E-3</v>
      </c>
      <c r="M39" s="145">
        <f>IFERROR(_xll.qlIndexFixing(Index1Y,$H39,TRUE,_xll.ohTrigger(RecalcTrigger,Trigger1Y)),NA())</f>
        <v>-6.2292780157478063E-4</v>
      </c>
      <c r="N39" s="144">
        <f>IFERROR(_xll.qlIndexFixing(ONIndex1M,I39,TRUE,_xll.ohTrigger(RecalcTrigger,Trigger1M)),NA())</f>
        <v>-3.7703195424132474E-3</v>
      </c>
      <c r="O39" s="44">
        <f>IFERROR(_xll.qlIndexFixing(ONIndex3M,I39,TRUE,_xll.ohTrigger(RecalcTrigger,Trigger3M)),NA())</f>
        <v>-3.0139612962321038E-3</v>
      </c>
      <c r="P39" s="44">
        <f>IFERROR(_xll.qlIndexFixing(ONIndex6M,I39,TRUE,_xll.ohTrigger(RecalcTrigger,Trigger6M)),NA())</f>
        <v>-1.9145695053079947E-3</v>
      </c>
      <c r="Q39" s="145">
        <f>IFERROR(_xll.qlIndexFixing(ONIndex1Y,I39,TRUE,_xll.ohTrigger(RecalcTrigger,Trigger1Y)),NA())</f>
        <v>-3.9801936176253605E-4</v>
      </c>
    </row>
    <row r="40" spans="2:17" x14ac:dyDescent="0.2">
      <c r="B40" s="39" t="s">
        <v>17</v>
      </c>
      <c r="D40" s="42">
        <f>_xll.qlCalendarAdvance(Calendar,$D39,B40,"f",FALSE)</f>
        <v>42675</v>
      </c>
      <c r="E40" s="139">
        <f>_xll.qlInterestRateIndexValueDate(IndexON,D40)</f>
        <v>42675</v>
      </c>
      <c r="F40" s="155">
        <f>IFERROR(_xll.qlIndexFixing(IndexON,D40,TRUE,_xll.ohTrigger(RecalcTrigger,TriggerON)),NA())</f>
        <v>-3.5608451769197913E-3</v>
      </c>
      <c r="H40" s="42">
        <f>_xll.qlCalendarAdvance(Calendar,$H39,B40,"f",FALSE)</f>
        <v>42675</v>
      </c>
      <c r="I40" s="139">
        <f>_xll.qlInterestRateIndexValueDate(Index1M,$H40)</f>
        <v>42677</v>
      </c>
      <c r="J40" s="144">
        <f>IFERROR(_xll.qlIndexFixing(Index1M,$H40,TRUE,_xll.ohTrigger(RecalcTrigger,Trigger1M)),NA())</f>
        <v>-3.8233552733277221E-3</v>
      </c>
      <c r="K40" s="44">
        <f>IFERROR(_xll.qlIndexFixing(Index3M,H40,TRUE,_xll.ohTrigger(RecalcTrigger,Trigger3M)),NA())</f>
        <v>-3.0943234402884727E-3</v>
      </c>
      <c r="L40" s="44">
        <f>IFERROR(_xll.qlIndexFixing(Index6M,$H40,TRUE,_xll.ohTrigger(RecalcTrigger,Trigger6M)),NA())</f>
        <v>-2.0032942545384009E-3</v>
      </c>
      <c r="M40" s="145">
        <f>IFERROR(_xll.qlIndexFixing(Index1Y,$H40,TRUE,_xll.ohTrigger(RecalcTrigger,Trigger1Y)),NA())</f>
        <v>-6.235151023802481E-4</v>
      </c>
      <c r="N40" s="144">
        <f>IFERROR(_xll.qlIndexFixing(ONIndex1M,I40,TRUE,_xll.ohTrigger(RecalcTrigger,Trigger1M)),NA())</f>
        <v>-3.7709267678831537E-3</v>
      </c>
      <c r="O40" s="44">
        <f>IFERROR(_xll.qlIndexFixing(ONIndex3M,I40,TRUE,_xll.ohTrigger(RecalcTrigger,Trigger3M)),NA())</f>
        <v>-3.0096843632110293E-3</v>
      </c>
      <c r="P40" s="44">
        <f>IFERROR(_xll.qlIndexFixing(ONIndex6M,I40,TRUE,_xll.ohTrigger(RecalcTrigger,Trigger6M)),NA())</f>
        <v>-1.9137752481546144E-3</v>
      </c>
      <c r="Q40" s="145">
        <f>IFERROR(_xll.qlIndexFixing(ONIndex1Y,I40,TRUE,_xll.ohTrigger(RecalcTrigger,Trigger1Y)),NA())</f>
        <v>-3.9801980183717944E-4</v>
      </c>
    </row>
    <row r="41" spans="2:17" x14ac:dyDescent="0.2">
      <c r="B41" s="39" t="s">
        <v>17</v>
      </c>
      <c r="D41" s="42">
        <f>_xll.qlCalendarAdvance(Calendar,$D40,B41,"f",FALSE)</f>
        <v>42676</v>
      </c>
      <c r="E41" s="139">
        <f>_xll.qlInterestRateIndexValueDate(IndexON,D41)</f>
        <v>42676</v>
      </c>
      <c r="F41" s="155">
        <f>IFERROR(_xll.qlIndexFixing(IndexON,D41,TRUE,_xll.ohTrigger(RecalcTrigger,TriggerON)),NA())</f>
        <v>-3.5608451768798233E-3</v>
      </c>
      <c r="H41" s="42">
        <f>_xll.qlCalendarAdvance(Calendar,$H40,B41,"f",FALSE)</f>
        <v>42676</v>
      </c>
      <c r="I41" s="139">
        <f>_xll.qlInterestRateIndexValueDate(Index1M,$H41)</f>
        <v>42678</v>
      </c>
      <c r="J41" s="144">
        <f>IFERROR(_xll.qlIndexFixing(Index1M,$H41,TRUE,_xll.ohTrigger(RecalcTrigger,Trigger1M)),NA())</f>
        <v>-3.8250656890267158E-3</v>
      </c>
      <c r="K41" s="44">
        <f>IFERROR(_xll.qlIndexFixing(Index3M,H41,TRUE,_xll.ohTrigger(RecalcTrigger,Trigger3M)),NA())</f>
        <v>-3.101976831347027E-3</v>
      </c>
      <c r="L41" s="44">
        <f>IFERROR(_xll.qlIndexFixing(Index6M,$H41,TRUE,_xll.ohTrigger(RecalcTrigger,Trigger6M)),NA())</f>
        <v>-2.0037603859677676E-3</v>
      </c>
      <c r="M41" s="145">
        <f>IFERROR(_xll.qlIndexFixing(Index1Y,$H41,TRUE,_xll.ohTrigger(RecalcTrigger,Trigger1Y)),NA())</f>
        <v>-6.240185749252598E-4</v>
      </c>
      <c r="N41" s="144">
        <f>IFERROR(_xll.qlIndexFixing(ONIndex1M,I41,TRUE,_xll.ohTrigger(RecalcTrigger,Trigger1M)),NA())</f>
        <v>-3.7722208087975773E-3</v>
      </c>
      <c r="O41" s="44">
        <f>IFERROR(_xll.qlIndexFixing(ONIndex3M,I41,TRUE,_xll.ohTrigger(RecalcTrigger,Trigger3M)),NA())</f>
        <v>-3.0078159909541213E-3</v>
      </c>
      <c r="P41" s="44">
        <f>IFERROR(_xll.qlIndexFixing(ONIndex6M,I41,TRUE,_xll.ohTrigger(RecalcTrigger,Trigger6M)),NA())</f>
        <v>-1.9128370662624405E-3</v>
      </c>
      <c r="Q41" s="145">
        <f>IFERROR(_xll.qlIndexFixing(ONIndex1Y,I41,TRUE,_xll.ohTrigger(RecalcTrigger,Trigger1Y)),NA())</f>
        <v>-3.9801980187714747E-4</v>
      </c>
    </row>
    <row r="42" spans="2:17" x14ac:dyDescent="0.2">
      <c r="B42" s="39" t="s">
        <v>17</v>
      </c>
      <c r="D42" s="42">
        <f>_xll.qlCalendarAdvance(Calendar,$D41,B42,"f",FALSE)</f>
        <v>42677</v>
      </c>
      <c r="E42" s="139">
        <f>_xll.qlInterestRateIndexValueDate(IndexON,D42)</f>
        <v>42677</v>
      </c>
      <c r="F42" s="155">
        <f>IFERROR(_xll.qlIndexFixing(IndexON,D42,TRUE,_xll.ohTrigger(RecalcTrigger,TriggerON)),NA())</f>
        <v>-3.5608451769197913E-3</v>
      </c>
      <c r="H42" s="42">
        <f>_xll.qlCalendarAdvance(Calendar,$H41,B42,"f",FALSE)</f>
        <v>42677</v>
      </c>
      <c r="I42" s="139">
        <f>_xll.qlInterestRateIndexValueDate(Index1M,$H42)</f>
        <v>42681</v>
      </c>
      <c r="J42" s="144">
        <f>IFERROR(_xll.qlIndexFixing(Index1M,$H42,TRUE,_xll.ohTrigger(RecalcTrigger,Trigger1M)),NA())</f>
        <v>-3.8352539025607868E-3</v>
      </c>
      <c r="K42" s="44">
        <f>IFERROR(_xll.qlIndexFixing(Index3M,H42,TRUE,_xll.ohTrigger(RecalcTrigger,Trigger3M)),NA())</f>
        <v>-3.1071718299637069E-3</v>
      </c>
      <c r="L42" s="44">
        <f>IFERROR(_xll.qlIndexFixing(Index6M,$H42,TRUE,_xll.ohTrigger(RecalcTrigger,Trigger6M)),NA())</f>
        <v>-2.0052132437970191E-3</v>
      </c>
      <c r="M42" s="145">
        <f>IFERROR(_xll.qlIndexFixing(Index1Y,$H42,TRUE,_xll.ohTrigger(RecalcTrigger,Trigger1Y)),NA())</f>
        <v>-6.2583743241756342E-4</v>
      </c>
      <c r="N42" s="144">
        <f>IFERROR(_xll.qlIndexFixing(ONIndex1M,I42,TRUE,_xll.ohTrigger(RecalcTrigger,Trigger1M)),NA())</f>
        <v>-3.7741920422140751E-3</v>
      </c>
      <c r="O42" s="44">
        <f>IFERROR(_xll.qlIndexFixing(ONIndex3M,I42,TRUE,_xll.ohTrigger(RecalcTrigger,Trigger3M)),NA())</f>
        <v>-3.0061366802236478E-3</v>
      </c>
      <c r="P42" s="44">
        <f>IFERROR(_xll.qlIndexFixing(ONIndex6M,I42,TRUE,_xll.ohTrigger(RecalcTrigger,Trigger6M)),NA())</f>
        <v>-1.9115516183543235E-3</v>
      </c>
      <c r="Q42" s="145">
        <f>IFERROR(_xll.qlIndexFixing(ONIndex1Y,I42,TRUE,_xll.ohTrigger(RecalcTrigger,Trigger1Y)),NA())</f>
        <v>-3.9801980183717944E-4</v>
      </c>
    </row>
    <row r="43" spans="2:17" x14ac:dyDescent="0.2">
      <c r="B43" s="39" t="s">
        <v>17</v>
      </c>
      <c r="D43" s="42">
        <f>_xll.qlCalendarAdvance(Calendar,$D42,B43,"f",FALSE)</f>
        <v>42678</v>
      </c>
      <c r="E43" s="139">
        <f>_xll.qlInterestRateIndexValueDate(IndexON,D43)</f>
        <v>42678</v>
      </c>
      <c r="F43" s="155">
        <f>IFERROR(_xll.qlIndexFixing(IndexON,D43,TRUE,_xll.ohTrigger(RecalcTrigger,TriggerON)),NA())</f>
        <v>-3.560809955880373E-3</v>
      </c>
      <c r="H43" s="42">
        <f>_xll.qlCalendarAdvance(Calendar,$H42,B43,"f",FALSE)</f>
        <v>42678</v>
      </c>
      <c r="I43" s="139">
        <f>_xll.qlInterestRateIndexValueDate(Index1M,$H43)</f>
        <v>42682</v>
      </c>
      <c r="J43" s="144">
        <f>IFERROR(_xll.qlIndexFixing(Index1M,$H43,TRUE,_xll.ohTrigger(RecalcTrigger,Trigger1M)),NA())</f>
        <v>-3.8394875449268007E-3</v>
      </c>
      <c r="K43" s="44">
        <f>IFERROR(_xll.qlIndexFixing(Index3M,H43,TRUE,_xll.ohTrigger(RecalcTrigger,Trigger3M)),NA())</f>
        <v>-3.1104430896103496E-3</v>
      </c>
      <c r="L43" s="44">
        <f>IFERROR(_xll.qlIndexFixing(Index6M,$H43,TRUE,_xll.ohTrigger(RecalcTrigger,Trigger6M)),NA())</f>
        <v>-2.0057290886340705E-3</v>
      </c>
      <c r="M43" s="145">
        <f>IFERROR(_xll.qlIndexFixing(Index1Y,$H43,TRUE,_xll.ohTrigger(RecalcTrigger,Trigger1Y)),NA())</f>
        <v>-6.2641775971851736E-4</v>
      </c>
      <c r="N43" s="144">
        <f>IFERROR(_xll.qlIndexFixing(ONIndex1M,I43,TRUE,_xll.ohTrigger(RecalcTrigger,Trigger1M)),NA())</f>
        <v>-3.7768878615418444E-3</v>
      </c>
      <c r="O43" s="44">
        <f>IFERROR(_xll.qlIndexFixing(ONIndex3M,I43,TRUE,_xll.ohTrigger(RecalcTrigger,Trigger3M)),NA())</f>
        <v>-3.004659387815245E-3</v>
      </c>
      <c r="P43" s="44">
        <f>IFERROR(_xll.qlIndexFixing(ONIndex6M,I43,TRUE,_xll.ohTrigger(RecalcTrigger,Trigger6M)),NA())</f>
        <v>-1.9099017779300453E-3</v>
      </c>
      <c r="Q43" s="145">
        <f>IFERROR(_xll.qlIndexFixing(ONIndex1Y,I43,TRUE,_xll.ohTrigger(RecalcTrigger,Trigger1Y)),NA())</f>
        <v>-3.9801980179721141E-4</v>
      </c>
    </row>
    <row r="44" spans="2:17" x14ac:dyDescent="0.2">
      <c r="B44" s="39" t="s">
        <v>17</v>
      </c>
      <c r="D44" s="42">
        <f>_xll.qlCalendarAdvance(Calendar,$D43,B44,"f",FALSE)</f>
        <v>42681</v>
      </c>
      <c r="E44" s="139">
        <f>_xll.qlInterestRateIndexValueDate(IndexON,D44)</f>
        <v>42681</v>
      </c>
      <c r="F44" s="155">
        <f>IFERROR(_xll.qlIndexFixing(IndexON,D44,TRUE,_xll.ohTrigger(RecalcTrigger,TriggerON)),NA())</f>
        <v>-3.5608451768798233E-3</v>
      </c>
      <c r="H44" s="42">
        <f>_xll.qlCalendarAdvance(Calendar,$H43,B44,"f",FALSE)</f>
        <v>42681</v>
      </c>
      <c r="I44" s="139">
        <f>_xll.qlInterestRateIndexValueDate(Index1M,$H44)</f>
        <v>42683</v>
      </c>
      <c r="J44" s="144">
        <f>IFERROR(_xll.qlIndexFixing(Index1M,$H44,TRUE,_xll.ohTrigger(RecalcTrigger,Trigger1M)),NA())</f>
        <v>-3.8437218830535969E-3</v>
      </c>
      <c r="K44" s="44">
        <f>IFERROR(_xll.qlIndexFixing(Index3M,H44,TRUE,_xll.ohTrigger(RecalcTrigger,Trigger3M)),NA())</f>
        <v>-3.1137239299132606E-3</v>
      </c>
      <c r="L44" s="44">
        <f>IFERROR(_xll.qlIndexFixing(Index6M,$H44,TRUE,_xll.ohTrigger(RecalcTrigger,Trigger6M)),NA())</f>
        <v>-2.0062799855232816E-3</v>
      </c>
      <c r="M44" s="145">
        <f>IFERROR(_xll.qlIndexFixing(Index1Y,$H44,TRUE,_xll.ohTrigger(RecalcTrigger,Trigger1Y)),NA())</f>
        <v>-6.2700061393874777E-4</v>
      </c>
      <c r="N44" s="144">
        <f>IFERROR(_xll.qlIndexFixing(ONIndex1M,I44,TRUE,_xll.ohTrigger(RecalcTrigger,Trigger1M)),NA())</f>
        <v>-3.7848919576344286E-3</v>
      </c>
      <c r="O44" s="44">
        <f>IFERROR(_xll.qlIndexFixing(ONIndex3M,I44,TRUE,_xll.ohTrigger(RecalcTrigger,Trigger3M)),NA())</f>
        <v>-3.0024179397081241E-3</v>
      </c>
      <c r="P44" s="44">
        <f>IFERROR(_xll.qlIndexFixing(ONIndex6M,I44,TRUE,_xll.ohTrigger(RecalcTrigger,Trigger6M)),NA())</f>
        <v>-1.9052917416839676E-3</v>
      </c>
      <c r="Q44" s="145">
        <f>IFERROR(_xll.qlIndexFixing(ONIndex1Y,I44,TRUE,_xll.ohTrigger(RecalcTrigger,Trigger1Y)),NA())</f>
        <v>-3.980193617891814E-4</v>
      </c>
    </row>
    <row r="45" spans="2:17" x14ac:dyDescent="0.2">
      <c r="B45" s="39" t="s">
        <v>17</v>
      </c>
      <c r="D45" s="42">
        <f>_xll.qlCalendarAdvance(Calendar,$D44,B45,"f",FALSE)</f>
        <v>42682</v>
      </c>
      <c r="E45" s="139">
        <f>_xll.qlInterestRateIndexValueDate(IndexON,D45)</f>
        <v>42682</v>
      </c>
      <c r="F45" s="155">
        <f>IFERROR(_xll.qlIndexFixing(IndexON,D45,TRUE,_xll.ohTrigger(RecalcTrigger,TriggerON)),NA())</f>
        <v>-3.5608451769197913E-3</v>
      </c>
      <c r="H45" s="42">
        <f>_xll.qlCalendarAdvance(Calendar,$H44,B45,"f",FALSE)</f>
        <v>42682</v>
      </c>
      <c r="I45" s="139">
        <f>_xll.qlInterestRateIndexValueDate(Index1M,$H45)</f>
        <v>42684</v>
      </c>
      <c r="J45" s="144">
        <f>IFERROR(_xll.qlIndexFixing(Index1M,$H45,TRUE,_xll.ohTrigger(RecalcTrigger,Trigger1M)),NA())</f>
        <v>-3.8511466820308204E-3</v>
      </c>
      <c r="K45" s="44">
        <f>IFERROR(_xll.qlIndexFixing(Index3M,H45,TRUE,_xll.ohTrigger(RecalcTrigger,Trigger3M)),NA())</f>
        <v>-3.1170068475331859E-3</v>
      </c>
      <c r="L45" s="44">
        <f>IFERROR(_xll.qlIndexFixing(Index6M,$H45,TRUE,_xll.ohTrigger(RecalcTrigger,Trigger6M)),NA())</f>
        <v>-2.0068680518678522E-3</v>
      </c>
      <c r="M45" s="145">
        <f>IFERROR(_xll.qlIndexFixing(Index1Y,$H45,TRUE,_xll.ohTrigger(RecalcTrigger,Trigger1Y)),NA())</f>
        <v>-6.275873314644893E-4</v>
      </c>
      <c r="N45" s="144">
        <f>IFERROR(_xll.qlIndexFixing(ONIndex1M,I45,TRUE,_xll.ohTrigger(RecalcTrigger,Trigger1M)),NA())</f>
        <v>-3.7957032777269362E-3</v>
      </c>
      <c r="O45" s="44">
        <f>IFERROR(_xll.qlIndexFixing(ONIndex3M,I45,TRUE,_xll.ohTrigger(RecalcTrigger,Trigger3M)),NA())</f>
        <v>-3.0002826240638214E-3</v>
      </c>
      <c r="P45" s="44">
        <f>IFERROR(_xll.qlIndexFixing(ONIndex6M,I45,TRUE,_xll.ohTrigger(RecalcTrigger,Trigger6M)),NA())</f>
        <v>-1.9004401792255265E-3</v>
      </c>
      <c r="Q45" s="145">
        <f>IFERROR(_xll.qlIndexFixing(ONIndex1Y,I45,TRUE,_xll.ohTrigger(RecalcTrigger,Trigger1Y)),NA())</f>
        <v>-3.9801980183717944E-4</v>
      </c>
    </row>
    <row r="46" spans="2:17" x14ac:dyDescent="0.2">
      <c r="B46" s="39" t="s">
        <v>17</v>
      </c>
      <c r="D46" s="42">
        <f>_xll.qlCalendarAdvance(Calendar,$D45,B46,"f",FALSE)</f>
        <v>42683</v>
      </c>
      <c r="E46" s="139">
        <f>_xll.qlInterestRateIndexValueDate(IndexON,D46)</f>
        <v>42683</v>
      </c>
      <c r="F46" s="155">
        <f>IFERROR(_xll.qlIndexFixing(IndexON,D46,TRUE,_xll.ohTrigger(RecalcTrigger,TriggerON)),NA())</f>
        <v>-3.5608451768798233E-3</v>
      </c>
      <c r="H46" s="42">
        <f>_xll.qlCalendarAdvance(Calendar,$H45,B46,"f",FALSE)</f>
        <v>42683</v>
      </c>
      <c r="I46" s="139">
        <f>_xll.qlInterestRateIndexValueDate(Index1M,$H46)</f>
        <v>42685</v>
      </c>
      <c r="J46" s="144">
        <f>IFERROR(_xll.qlIndexFixing(Index1M,$H46,TRUE,_xll.ohTrigger(RecalcTrigger,Trigger1M)),NA())</f>
        <v>-3.8535825571568215E-3</v>
      </c>
      <c r="K46" s="44">
        <f>IFERROR(_xll.qlIndexFixing(Index3M,H46,TRUE,_xll.ohTrigger(RecalcTrigger,Trigger3M)),NA())</f>
        <v>-3.1241013920522234E-3</v>
      </c>
      <c r="L46" s="44">
        <f>IFERROR(_xll.qlIndexFixing(Index6M,$H46,TRUE,_xll.ohTrigger(RecalcTrigger,Trigger6M)),NA())</f>
        <v>-2.0075004332328053E-3</v>
      </c>
      <c r="M46" s="145">
        <f>IFERROR(_xll.qlIndexFixing(Index1Y,$H46,TRUE,_xll.ohTrigger(RecalcTrigger,Trigger1Y)),NA())</f>
        <v>-6.2812198849114477E-4</v>
      </c>
      <c r="N46" s="144">
        <f>IFERROR(_xll.qlIndexFixing(ONIndex1M,I46,TRUE,_xll.ohTrigger(RecalcTrigger,Trigger1M)),NA())</f>
        <v>-3.8017425966518914E-3</v>
      </c>
      <c r="O46" s="44">
        <f>IFERROR(_xll.qlIndexFixing(ONIndex3M,I46,TRUE,_xll.ohTrigger(RecalcTrigger,Trigger3M)),NA())</f>
        <v>-2.9984122386572665E-3</v>
      </c>
      <c r="P46" s="44">
        <f>IFERROR(_xll.qlIndexFixing(ONIndex6M,I46,TRUE,_xll.ohTrigger(RecalcTrigger,Trigger6M)),NA())</f>
        <v>-1.8992939511930373E-3</v>
      </c>
      <c r="Q46" s="145">
        <f>IFERROR(_xll.qlIndexFixing(ONIndex1Y,I46,TRUE,_xll.ohTrigger(RecalcTrigger,Trigger1Y)),NA())</f>
        <v>-3.9801980179721141E-4</v>
      </c>
    </row>
    <row r="47" spans="2:17" x14ac:dyDescent="0.2">
      <c r="B47" s="39" t="s">
        <v>17</v>
      </c>
      <c r="D47" s="42">
        <f>_xll.qlCalendarAdvance(Calendar,$D46,B47,"f",FALSE)</f>
        <v>42684</v>
      </c>
      <c r="E47" s="139">
        <f>_xll.qlInterestRateIndexValueDate(IndexON,D47)</f>
        <v>42684</v>
      </c>
      <c r="F47" s="155">
        <f>IFERROR(_xll.qlIndexFixing(IndexON,D47,TRUE,_xll.ohTrigger(RecalcTrigger,TriggerON)),NA())</f>
        <v>-3.5608451769197913E-3</v>
      </c>
      <c r="H47" s="42">
        <f>_xll.qlCalendarAdvance(Calendar,$H46,B47,"f",FALSE)</f>
        <v>42684</v>
      </c>
      <c r="I47" s="139">
        <f>_xll.qlInterestRateIndexValueDate(Index1M,$H47)</f>
        <v>42688</v>
      </c>
      <c r="J47" s="144">
        <f>IFERROR(_xll.qlIndexFixing(Index1M,$H47,TRUE,_xll.ohTrigger(RecalcTrigger,Trigger1M)),NA())</f>
        <v>-3.8635895964334033E-3</v>
      </c>
      <c r="K47" s="44">
        <f>IFERROR(_xll.qlIndexFixing(Index3M,H47,TRUE,_xll.ohTrigger(RecalcTrigger,Trigger3M)),NA())</f>
        <v>-3.1300000000214611E-3</v>
      </c>
      <c r="L47" s="44">
        <f>IFERROR(_xll.qlIndexFixing(Index6M,$H47,TRUE,_xll.ohTrigger(RecalcTrigger,Trigger6M)),NA())</f>
        <v>-2.0100000000029344E-3</v>
      </c>
      <c r="M47" s="145">
        <f>IFERROR(_xll.qlIndexFixing(Index1Y,$H47,TRUE,_xll.ohTrigger(RecalcTrigger,Trigger1Y)),NA())</f>
        <v>-6.3000000000374399E-4</v>
      </c>
      <c r="N47" s="144">
        <f>IFERROR(_xll.qlIndexFixing(ONIndex1M,I47,TRUE,_xll.ohTrigger(RecalcTrigger,Trigger1M)),NA())</f>
        <v>-3.8077432001859535E-3</v>
      </c>
      <c r="O47" s="44">
        <f>IFERROR(_xll.qlIndexFixing(ONIndex3M,I47,TRUE,_xll.ohTrigger(RecalcTrigger,Trigger3M)),NA())</f>
        <v>-2.9966620724053428E-3</v>
      </c>
      <c r="P47" s="44">
        <f>IFERROR(_xll.qlIndexFixing(ONIndex6M,I47,TRUE,_xll.ohTrigger(RecalcTrigger,Trigger6M)),NA())</f>
        <v>-1.898200326921895E-3</v>
      </c>
      <c r="Q47" s="145">
        <f>IFERROR(_xll.qlIndexFixing(ONIndex1Y,I47,TRUE,_xll.ohTrigger(RecalcTrigger,Trigger1Y)),NA())</f>
        <v>-3.9801980183717944E-4</v>
      </c>
    </row>
    <row r="48" spans="2:17" x14ac:dyDescent="0.2">
      <c r="B48" s="39" t="s">
        <v>17</v>
      </c>
      <c r="D48" s="42">
        <f>_xll.qlCalendarAdvance(Calendar,$D47,B48,"f",FALSE)</f>
        <v>42685</v>
      </c>
      <c r="E48" s="139">
        <f>_xll.qlInterestRateIndexValueDate(IndexON,D48)</f>
        <v>42685</v>
      </c>
      <c r="F48" s="155">
        <f>IFERROR(_xll.qlIndexFixing(IndexON,D48,TRUE,_xll.ohTrigger(RecalcTrigger,TriggerON)),NA())</f>
        <v>-3.560809955880373E-3</v>
      </c>
      <c r="H48" s="42">
        <f>_xll.qlCalendarAdvance(Calendar,$H47,B48,"f",FALSE)</f>
        <v>42685</v>
      </c>
      <c r="I48" s="139">
        <f>_xll.qlInterestRateIndexValueDate(Index1M,$H48)</f>
        <v>42689</v>
      </c>
      <c r="J48" s="144">
        <f>IFERROR(_xll.qlIndexFixing(Index1M,$H48,TRUE,_xll.ohTrigger(RecalcTrigger,Trigger1M)),NA())</f>
        <v>-3.8670185324165551E-3</v>
      </c>
      <c r="K48" s="44">
        <f>IFERROR(_xll.qlIndexFixing(Index3M,H48,TRUE,_xll.ohTrigger(RecalcTrigger,Trigger3M)),NA())</f>
        <v>-3.1331810961058356E-3</v>
      </c>
      <c r="L48" s="44">
        <f>IFERROR(_xll.qlIndexFixing(Index6M,$H48,TRUE,_xll.ohTrigger(RecalcTrigger,Trigger6M)),NA())</f>
        <v>-2.0106159169223994E-3</v>
      </c>
      <c r="M48" s="145">
        <f>IFERROR(_xll.qlIndexFixing(Index1Y,$H48,TRUE,_xll.ohTrigger(RecalcTrigger,Trigger1Y)),NA())</f>
        <v>-6.3062616368016026E-4</v>
      </c>
      <c r="N48" s="144">
        <f>IFERROR(_xll.qlIndexFixing(ONIndex1M,I48,TRUE,_xll.ohTrigger(RecalcTrigger,Trigger1M)),NA())</f>
        <v>-3.8136899345309061E-3</v>
      </c>
      <c r="O48" s="44">
        <f>IFERROR(_xll.qlIndexFixing(ONIndex3M,I48,TRUE,_xll.ohTrigger(RecalcTrigger,Trigger3M)),NA())</f>
        <v>-2.9950397938538487E-3</v>
      </c>
      <c r="P48" s="44">
        <f>IFERROR(_xll.qlIndexFixing(ONIndex6M,I48,TRUE,_xll.ohTrigger(RecalcTrigger,Trigger6M)),NA())</f>
        <v>-1.8971670875478353E-3</v>
      </c>
      <c r="Q48" s="145">
        <f>IFERROR(_xll.qlIndexFixing(ONIndex1Y,I48,TRUE,_xll.ohTrigger(RecalcTrigger,Trigger1Y)),NA())</f>
        <v>-3.9801980187714747E-4</v>
      </c>
    </row>
    <row r="49" spans="2:17" x14ac:dyDescent="0.2">
      <c r="B49" s="39" t="s">
        <v>17</v>
      </c>
      <c r="D49" s="42">
        <f>_xll.qlCalendarAdvance(Calendar,$D48,B49,"f",FALSE)</f>
        <v>42688</v>
      </c>
      <c r="E49" s="139">
        <f>_xll.qlInterestRateIndexValueDate(IndexON,D49)</f>
        <v>42688</v>
      </c>
      <c r="F49" s="155">
        <f>IFERROR(_xll.qlIndexFixing(IndexON,D49,TRUE,_xll.ohTrigger(RecalcTrigger,TriggerON)),NA())</f>
        <v>-3.5608451769197913E-3</v>
      </c>
      <c r="H49" s="42">
        <f>_xll.qlCalendarAdvance(Calendar,$H48,B49,"f",FALSE)</f>
        <v>42688</v>
      </c>
      <c r="I49" s="139">
        <f>_xll.qlInterestRateIndexValueDate(Index1M,$H49)</f>
        <v>42690</v>
      </c>
      <c r="J49" s="144">
        <f>IFERROR(_xll.qlIndexFixing(Index1M,$H49,TRUE,_xll.ohTrigger(RecalcTrigger,Trigger1M)),NA())</f>
        <v>-3.870206548105326E-3</v>
      </c>
      <c r="K49" s="44">
        <f>IFERROR(_xll.qlIndexFixing(Index3M,H49,TRUE,_xll.ohTrigger(RecalcTrigger,Trigger3M)),NA())</f>
        <v>-3.1363398661995883E-3</v>
      </c>
      <c r="L49" s="44">
        <f>IFERROR(_xll.qlIndexFixing(Index6M,$H49,TRUE,_xll.ohTrigger(RecalcTrigger,Trigger6M)),NA())</f>
        <v>-2.0115616050910578E-3</v>
      </c>
      <c r="M49" s="145">
        <f>IFERROR(_xll.qlIndexFixing(Index1Y,$H49,TRUE,_xll.ohTrigger(RecalcTrigger,Trigger1Y)),NA())</f>
        <v>-6.3126234196862014E-4</v>
      </c>
      <c r="N49" s="144">
        <f>IFERROR(_xll.qlIndexFixing(ONIndex1M,I49,TRUE,_xll.ohTrigger(RecalcTrigger,Trigger1M)),NA())</f>
        <v>-3.825287423127044E-3</v>
      </c>
      <c r="O49" s="44">
        <f>IFERROR(_xll.qlIndexFixing(ONIndex3M,I49,TRUE,_xll.ohTrigger(RecalcTrigger,Trigger3M)),NA())</f>
        <v>-2.9922349992439479E-3</v>
      </c>
      <c r="P49" s="44">
        <f>IFERROR(_xll.qlIndexFixing(ONIndex6M,I49,TRUE,_xll.ohTrigger(RecalcTrigger,Trigger6M)),NA())</f>
        <v>-1.8953308147739989E-3</v>
      </c>
      <c r="Q49" s="145">
        <f>IFERROR(_xll.qlIndexFixing(ONIndex1Y,I49,TRUE,_xll.ohTrigger(RecalcTrigger,Trigger1Y)),NA())</f>
        <v>-3.980193617891814E-4</v>
      </c>
    </row>
    <row r="50" spans="2:17" x14ac:dyDescent="0.2">
      <c r="B50" s="39" t="s">
        <v>17</v>
      </c>
      <c r="D50" s="42">
        <f>_xll.qlCalendarAdvance(Calendar,$D49,B50,"f",FALSE)</f>
        <v>42689</v>
      </c>
      <c r="E50" s="139">
        <f>_xll.qlInterestRateIndexValueDate(IndexON,D50)</f>
        <v>42689</v>
      </c>
      <c r="F50" s="155">
        <f>IFERROR(_xll.qlIndexFixing(IndexON,D50,TRUE,_xll.ohTrigger(RecalcTrigger,TriggerON)),NA())</f>
        <v>-3.5608451769197913E-3</v>
      </c>
      <c r="H50" s="42">
        <f>_xll.qlCalendarAdvance(Calendar,$H49,B50,"f",FALSE)</f>
        <v>42689</v>
      </c>
      <c r="I50" s="139">
        <f>_xll.qlInterestRateIndexValueDate(Index1M,$H50)</f>
        <v>42691</v>
      </c>
      <c r="J50" s="144">
        <f>IFERROR(_xll.qlIndexFixing(Index1M,$H50,TRUE,_xll.ohTrigger(RecalcTrigger,Trigger1M)),NA())</f>
        <v>-3.8744221517723887E-3</v>
      </c>
      <c r="K50" s="44">
        <f>IFERROR(_xll.qlIndexFixing(Index3M,H50,TRUE,_xll.ohTrigger(RecalcTrigger,Trigger3M)),NA())</f>
        <v>-3.1394777031320494E-3</v>
      </c>
      <c r="L50" s="44">
        <f>IFERROR(_xll.qlIndexFixing(Index6M,$H50,TRUE,_xll.ohTrigger(RecalcTrigger,Trigger6M)),NA())</f>
        <v>-2.0125744143103118E-3</v>
      </c>
      <c r="M50" s="145">
        <f>IFERROR(_xll.qlIndexFixing(Index1Y,$H50,TRUE,_xll.ohTrigger(RecalcTrigger,Trigger1Y)),NA())</f>
        <v>-6.3190781095416842E-4</v>
      </c>
      <c r="N50" s="144">
        <f>IFERROR(_xll.qlIndexFixing(ONIndex1M,I50,TRUE,_xll.ohTrigger(RecalcTrigger,Trigger1M)),NA())</f>
        <v>-3.8366351051344338E-3</v>
      </c>
      <c r="O50" s="44">
        <f>IFERROR(_xll.qlIndexFixing(ONIndex3M,I50,TRUE,_xll.ohTrigger(RecalcTrigger,Trigger3M)),NA())</f>
        <v>-2.9899829223323238E-3</v>
      </c>
      <c r="P50" s="44">
        <f>IFERROR(_xll.qlIndexFixing(ONIndex6M,I50,TRUE,_xll.ohTrigger(RecalcTrigger,Trigger6M)),NA())</f>
        <v>-1.8937935866691902E-3</v>
      </c>
      <c r="Q50" s="145">
        <f>IFERROR(_xll.qlIndexFixing(ONIndex1Y,I50,TRUE,_xll.ohTrigger(RecalcTrigger,Trigger1Y)),NA())</f>
        <v>-3.9801980179721141E-4</v>
      </c>
    </row>
    <row r="51" spans="2:17" x14ac:dyDescent="0.2">
      <c r="B51" s="39" t="s">
        <v>17</v>
      </c>
      <c r="D51" s="42">
        <f>_xll.qlCalendarAdvance(Calendar,$D50,B51,"f",FALSE)</f>
        <v>42690</v>
      </c>
      <c r="E51" s="139">
        <f>_xll.qlInterestRateIndexValueDate(IndexON,D51)</f>
        <v>42690</v>
      </c>
      <c r="F51" s="155">
        <f>IFERROR(_xll.qlIndexFixing(IndexON,D51,TRUE,_xll.ohTrigger(RecalcTrigger,TriggerON)),NA())</f>
        <v>-3.5608451768798233E-3</v>
      </c>
      <c r="H51" s="42">
        <f>_xll.qlCalendarAdvance(Calendar,$H50,B51,"f",FALSE)</f>
        <v>42690</v>
      </c>
      <c r="I51" s="139">
        <f>_xll.qlInterestRateIndexValueDate(Index1M,$H51)</f>
        <v>42692</v>
      </c>
      <c r="J51" s="144">
        <f>IFERROR(_xll.qlIndexFixing(Index1M,$H51,TRUE,_xll.ohTrigger(RecalcTrigger,Trigger1M)),NA())</f>
        <v>-3.8764223207572233E-3</v>
      </c>
      <c r="K51" s="44">
        <f>IFERROR(_xll.qlIndexFixing(Index3M,H51,TRUE,_xll.ohTrigger(RecalcTrigger,Trigger3M)),NA())</f>
        <v>-3.1454113547925932E-3</v>
      </c>
      <c r="L51" s="44">
        <f>IFERROR(_xll.qlIndexFixing(Index6M,$H51,TRUE,_xll.ohTrigger(RecalcTrigger,Trigger6M)),NA())</f>
        <v>-2.0136529993967501E-3</v>
      </c>
      <c r="M51" s="145">
        <f>IFERROR(_xll.qlIndexFixing(Index1Y,$H51,TRUE,_xll.ohTrigger(RecalcTrigger,Trigger1Y)),NA())</f>
        <v>-6.3260580663549381E-4</v>
      </c>
      <c r="N51" s="144">
        <f>IFERROR(_xll.qlIndexFixing(ONIndex1M,I51,TRUE,_xll.ohTrigger(RecalcTrigger,Trigger1M)),NA())</f>
        <v>-3.8420851872400519E-3</v>
      </c>
      <c r="O51" s="44">
        <f>IFERROR(_xll.qlIndexFixing(ONIndex3M,I51,TRUE,_xll.ohTrigger(RecalcTrigger,Trigger3M)),NA())</f>
        <v>-2.9891151067129584E-3</v>
      </c>
      <c r="P51" s="44">
        <f>IFERROR(_xll.qlIndexFixing(ONIndex6M,I51,TRUE,_xll.ohTrigger(RecalcTrigger,Trigger6M)),NA())</f>
        <v>-1.8931789782650199E-3</v>
      </c>
      <c r="Q51" s="145">
        <f>IFERROR(_xll.qlIndexFixing(ONIndex1Y,I51,TRUE,_xll.ohTrigger(RecalcTrigger,Trigger1Y)),NA())</f>
        <v>-3.9801980183717944E-4</v>
      </c>
    </row>
    <row r="52" spans="2:17" x14ac:dyDescent="0.2">
      <c r="B52" s="39" t="s">
        <v>17</v>
      </c>
      <c r="D52" s="42">
        <f>_xll.qlCalendarAdvance(Calendar,$D51,B52,"f",FALSE)</f>
        <v>42691</v>
      </c>
      <c r="E52" s="139">
        <f>_xll.qlInterestRateIndexValueDate(IndexON,D52)</f>
        <v>42691</v>
      </c>
      <c r="F52" s="155">
        <f>IFERROR(_xll.qlIndexFixing(IndexON,D52,TRUE,_xll.ohTrigger(RecalcTrigger,TriggerON)),NA())</f>
        <v>-3.5608451769197913E-3</v>
      </c>
      <c r="H52" s="42">
        <f>_xll.qlCalendarAdvance(Calendar,$H51,B52,"f",FALSE)</f>
        <v>42691</v>
      </c>
      <c r="I52" s="139">
        <f>_xll.qlInterestRateIndexValueDate(Index1M,$H52)</f>
        <v>42695</v>
      </c>
      <c r="J52" s="144">
        <f>IFERROR(_xll.qlIndexFixing(Index1M,$H52,TRUE,_xll.ohTrigger(RecalcTrigger,Trigger1M)),NA())</f>
        <v>-3.8826633382900155E-3</v>
      </c>
      <c r="K52" s="44">
        <f>IFERROR(_xll.qlIndexFixing(Index3M,H52,TRUE,_xll.ohTrigger(RecalcTrigger,Trigger3M)),NA())</f>
        <v>-3.1518482926000584E-3</v>
      </c>
      <c r="L52" s="44">
        <f>IFERROR(_xll.qlIndexFixing(Index6M,$H52,TRUE,_xll.ohTrigger(RecalcTrigger,Trigger6M)),NA())</f>
        <v>-2.0178994289565336E-3</v>
      </c>
      <c r="M52" s="145">
        <f>IFERROR(_xll.qlIndexFixing(Index1Y,$H52,TRUE,_xll.ohTrigger(RecalcTrigger,Trigger1Y)),NA())</f>
        <v>-6.3456785735945052E-4</v>
      </c>
      <c r="N52" s="144">
        <f>IFERROR(_xll.qlIndexFixing(ONIndex1M,I52,TRUE,_xll.ohTrigger(RecalcTrigger,Trigger1M)),NA())</f>
        <v>-3.8473904777669432E-3</v>
      </c>
      <c r="O52" s="44">
        <f>IFERROR(_xll.qlIndexFixing(ONIndex3M,I52,TRUE,_xll.ohTrigger(RecalcTrigger,Trigger3M)),NA())</f>
        <v>-2.9884211889097401E-3</v>
      </c>
      <c r="P52" s="44">
        <f>IFERROR(_xll.qlIndexFixing(ONIndex6M,I52,TRUE,_xll.ohTrigger(RecalcTrigger,Trigger6M)),NA())</f>
        <v>-1.8926714376954479E-3</v>
      </c>
      <c r="Q52" s="145">
        <f>IFERROR(_xll.qlIndexFixing(ONIndex1Y,I52,TRUE,_xll.ohTrigger(RecalcTrigger,Trigger1Y)),NA())</f>
        <v>-3.9801980187714747E-4</v>
      </c>
    </row>
    <row r="53" spans="2:17" x14ac:dyDescent="0.2">
      <c r="B53" s="39" t="s">
        <v>17</v>
      </c>
      <c r="D53" s="42">
        <f>_xll.qlCalendarAdvance(Calendar,$D52,B53,"f",FALSE)</f>
        <v>42692</v>
      </c>
      <c r="E53" s="139">
        <f>_xll.qlInterestRateIndexValueDate(IndexON,D53)</f>
        <v>42692</v>
      </c>
      <c r="F53" s="155">
        <f>IFERROR(_xll.qlIndexFixing(IndexON,D53,TRUE,_xll.ohTrigger(RecalcTrigger,TriggerON)),NA())</f>
        <v>-3.5608099558670503E-3</v>
      </c>
      <c r="H53" s="42">
        <f>_xll.qlCalendarAdvance(Calendar,$H52,B53,"f",FALSE)</f>
        <v>42692</v>
      </c>
      <c r="I53" s="139">
        <f>_xll.qlInterestRateIndexValueDate(Index1M,$H53)</f>
        <v>42696</v>
      </c>
      <c r="J53" s="144">
        <f>IFERROR(_xll.qlIndexFixing(Index1M,$H53,TRUE,_xll.ohTrigger(RecalcTrigger,Trigger1M)),NA())</f>
        <v>-3.8844946086240562E-3</v>
      </c>
      <c r="K53" s="44">
        <f>IFERROR(_xll.qlIndexFixing(Index3M,H53,TRUE,_xll.ohTrigger(RecalcTrigger,Trigger3M)),NA())</f>
        <v>-3.1549030729278826E-3</v>
      </c>
      <c r="L53" s="44">
        <f>IFERROR(_xll.qlIndexFixing(Index6M,$H53,TRUE,_xll.ohTrigger(RecalcTrigger,Trigger6M)),NA())</f>
        <v>-2.0185957154923895E-3</v>
      </c>
      <c r="M53" s="145">
        <f>IFERROR(_xll.qlIndexFixing(Index1Y,$H53,TRUE,_xll.ohTrigger(RecalcTrigger,Trigger1Y)),NA())</f>
        <v>-6.3524866289753215E-4</v>
      </c>
      <c r="N53" s="144">
        <f>IFERROR(_xll.qlIndexFixing(ONIndex1M,I53,TRUE,_xll.ohTrigger(RecalcTrigger,Trigger1M)),NA())</f>
        <v>-3.8525358227570194E-3</v>
      </c>
      <c r="O53" s="44">
        <f>IFERROR(_xll.qlIndexFixing(ONIndex3M,I53,TRUE,_xll.ohTrigger(RecalcTrigger,Trigger3M)),NA())</f>
        <v>-2.9879088370687867E-3</v>
      </c>
      <c r="P53" s="44">
        <f>IFERROR(_xll.qlIndexFixing(ONIndex6M,I53,TRUE,_xll.ohTrigger(RecalcTrigger,Trigger6M)),NA())</f>
        <v>-1.8922787453767853E-3</v>
      </c>
      <c r="Q53" s="145">
        <f>IFERROR(_xll.qlIndexFixing(ONIndex1Y,I53,TRUE,_xll.ohTrigger(RecalcTrigger,Trigger1Y)),NA())</f>
        <v>-3.9801980183717944E-4</v>
      </c>
    </row>
    <row r="54" spans="2:17" x14ac:dyDescent="0.2">
      <c r="B54" s="39" t="s">
        <v>17</v>
      </c>
      <c r="D54" s="42">
        <f>_xll.qlCalendarAdvance(Calendar,$D53,B54,"f",FALSE)</f>
        <v>42695</v>
      </c>
      <c r="E54" s="139">
        <f>_xll.qlInterestRateIndexValueDate(IndexON,D54)</f>
        <v>42695</v>
      </c>
      <c r="F54" s="155">
        <f>IFERROR(_xll.qlIndexFixing(IndexON,D54,TRUE,_xll.ohTrigger(RecalcTrigger,TriggerON)),NA())</f>
        <v>-3.5608451768798233E-3</v>
      </c>
      <c r="H54" s="42">
        <f>_xll.qlCalendarAdvance(Calendar,$H53,B54,"f",FALSE)</f>
        <v>42695</v>
      </c>
      <c r="I54" s="139">
        <f>_xll.qlInterestRateIndexValueDate(Index1M,$H54)</f>
        <v>42697</v>
      </c>
      <c r="J54" s="144">
        <f>IFERROR(_xll.qlIndexFixing(Index1M,$H54,TRUE,_xll.ohTrigger(RecalcTrigger,Trigger1M)),NA())</f>
        <v>-3.8861215286081219E-3</v>
      </c>
      <c r="K54" s="44">
        <f>IFERROR(_xll.qlIndexFixing(Index3M,H54,TRUE,_xll.ohTrigger(RecalcTrigger,Trigger3M)),NA())</f>
        <v>-3.1579457071276903E-3</v>
      </c>
      <c r="L54" s="44">
        <f>IFERROR(_xll.qlIndexFixing(Index6M,$H54,TRUE,_xll.ohTrigger(RecalcTrigger,Trigger6M)),NA())</f>
        <v>-2.0199805229008023E-3</v>
      </c>
      <c r="M54" s="145">
        <f>IFERROR(_xll.qlIndexFixing(Index1Y,$H54,TRUE,_xll.ohTrigger(RecalcTrigger,Trigger1Y)),NA())</f>
        <v>-6.3593426071812981E-4</v>
      </c>
      <c r="N54" s="144">
        <f>IFERROR(_xll.qlIndexFixing(ONIndex1M,I54,TRUE,_xll.ohTrigger(RecalcTrigger,Trigger1M)),NA())</f>
        <v>-3.8621761573143232E-3</v>
      </c>
      <c r="O54" s="44">
        <f>IFERROR(_xll.qlIndexFixing(ONIndex3M,I54,TRUE,_xll.ohTrigger(RecalcTrigger,Trigger3M)),NA())</f>
        <v>-2.9875029021564359E-3</v>
      </c>
      <c r="P54" s="44">
        <f>IFERROR(_xll.qlIndexFixing(ONIndex6M,I54,TRUE,_xll.ohTrigger(RecalcTrigger,Trigger6M)),NA())</f>
        <v>-1.8919051483834437E-3</v>
      </c>
      <c r="Q54" s="145">
        <f>IFERROR(_xll.qlIndexFixing(ONIndex1Y,I54,TRUE,_xll.ohTrigger(RecalcTrigger,Trigger1Y)),NA())</f>
        <v>-3.980193617891814E-4</v>
      </c>
    </row>
    <row r="55" spans="2:17" x14ac:dyDescent="0.2">
      <c r="B55" s="39" t="s">
        <v>17</v>
      </c>
      <c r="D55" s="42">
        <f>_xll.qlCalendarAdvance(Calendar,$D54,B55,"f",FALSE)</f>
        <v>42696</v>
      </c>
      <c r="E55" s="139">
        <f>_xll.qlInterestRateIndexValueDate(IndexON,D55)</f>
        <v>42696</v>
      </c>
      <c r="F55" s="155">
        <f>IFERROR(_xll.qlIndexFixing(IndexON,D55,TRUE,_xll.ohTrigger(RecalcTrigger,TriggerON)),NA())</f>
        <v>-3.5608451769197913E-3</v>
      </c>
      <c r="H55" s="42">
        <f>_xll.qlCalendarAdvance(Calendar,$H54,B55,"f",FALSE)</f>
        <v>42696</v>
      </c>
      <c r="I55" s="139">
        <f>_xll.qlInterestRateIndexValueDate(Index1M,$H55)</f>
        <v>42698</v>
      </c>
      <c r="J55" s="144">
        <f>IFERROR(_xll.qlIndexFixing(Index1M,$H55,TRUE,_xll.ohTrigger(RecalcTrigger,Trigger1M)),NA())</f>
        <v>-3.8876147982038556E-3</v>
      </c>
      <c r="K55" s="44">
        <f>IFERROR(_xll.qlIndexFixing(Index3M,H55,TRUE,_xll.ohTrigger(RecalcTrigger,Trigger3M)),NA())</f>
        <v>-3.1609777313767536E-3</v>
      </c>
      <c r="L55" s="44">
        <f>IFERROR(_xll.qlIndexFixing(Index6M,$H55,TRUE,_xll.ohTrigger(RecalcTrigger,Trigger6M)),NA())</f>
        <v>-2.0214215475188872E-3</v>
      </c>
      <c r="M55" s="145">
        <f>IFERROR(_xll.qlIndexFixing(Index1Y,$H55,TRUE,_xll.ohTrigger(RecalcTrigger,Trigger1Y)),NA())</f>
        <v>-6.3662387526529536E-4</v>
      </c>
      <c r="N55" s="144">
        <f>IFERROR(_xll.qlIndexFixing(ONIndex1M,I55,TRUE,_xll.ohTrigger(RecalcTrigger,Trigger1M)),NA())</f>
        <v>-3.8712146731034736E-3</v>
      </c>
      <c r="O55" s="44">
        <f>IFERROR(_xll.qlIndexFixing(ONIndex3M,I55,TRUE,_xll.ohTrigger(RecalcTrigger,Trigger3M)),NA())</f>
        <v>-2.9878284554474277E-3</v>
      </c>
      <c r="P55" s="44">
        <f>IFERROR(_xll.qlIndexFixing(ONIndex6M,I55,TRUE,_xll.ohTrigger(RecalcTrigger,Trigger6M)),NA())</f>
        <v>-1.8920120694954079E-3</v>
      </c>
      <c r="Q55" s="145">
        <f>IFERROR(_xll.qlIndexFixing(ONIndex1Y,I55,TRUE,_xll.ohTrigger(RecalcTrigger,Trigger1Y)),NA())</f>
        <v>-3.9801980179721141E-4</v>
      </c>
    </row>
    <row r="56" spans="2:17" x14ac:dyDescent="0.2">
      <c r="B56" s="39" t="s">
        <v>17</v>
      </c>
      <c r="D56" s="42">
        <f>_xll.qlCalendarAdvance(Calendar,$D55,B56,"f",FALSE)</f>
        <v>42697</v>
      </c>
      <c r="E56" s="139">
        <f>_xll.qlInterestRateIndexValueDate(IndexON,D56)</f>
        <v>42697</v>
      </c>
      <c r="F56" s="155">
        <f>IFERROR(_xll.qlIndexFixing(IndexON,D56,TRUE,_xll.ohTrigger(RecalcTrigger,TriggerON)),NA())</f>
        <v>-3.5608451769197913E-3</v>
      </c>
      <c r="H56" s="42">
        <f>_xll.qlCalendarAdvance(Calendar,$H55,B56,"f",FALSE)</f>
        <v>42697</v>
      </c>
      <c r="I56" s="139">
        <f>_xll.qlInterestRateIndexValueDate(Index1M,$H56)</f>
        <v>42699</v>
      </c>
      <c r="J56" s="144">
        <f>IFERROR(_xll.qlIndexFixing(Index1M,$H56,TRUE,_xll.ohTrigger(RecalcTrigger,Trigger1M)),NA())</f>
        <v>-3.8887526316276622E-3</v>
      </c>
      <c r="K56" s="44">
        <f>IFERROR(_xll.qlIndexFixing(Index3M,H56,TRUE,_xll.ohTrigger(RecalcTrigger,Trigger3M)),NA())</f>
        <v>-3.1660910084586671E-3</v>
      </c>
      <c r="L56" s="44">
        <f>IFERROR(_xll.qlIndexFixing(Index6M,$H56,TRUE,_xll.ohTrigger(RecalcTrigger,Trigger6M)),NA())</f>
        <v>-2.0229169483143451E-3</v>
      </c>
      <c r="M56" s="145">
        <f>IFERROR(_xll.qlIndexFixing(Index1Y,$H56,TRUE,_xll.ohTrigger(RecalcTrigger,Trigger1Y)),NA())</f>
        <v>-6.3739588972284045E-4</v>
      </c>
      <c r="N56" s="144">
        <f>IFERROR(_xll.qlIndexFixing(ONIndex1M,I56,TRUE,_xll.ohTrigger(RecalcTrigger,Trigger1M)),NA())</f>
        <v>-3.8753329845553353E-3</v>
      </c>
      <c r="O56" s="44">
        <f>IFERROR(_xll.qlIndexFixing(ONIndex3M,I56,TRUE,_xll.ohTrigger(RecalcTrigger,Trigger3M)),NA())</f>
        <v>-2.9883389582874287E-3</v>
      </c>
      <c r="P56" s="44">
        <f>IFERROR(_xll.qlIndexFixing(ONIndex6M,I56,TRUE,_xll.ohTrigger(RecalcTrigger,Trigger6M)),NA())</f>
        <v>-1.8923103264745222E-3</v>
      </c>
      <c r="Q56" s="145">
        <f>IFERROR(_xll.qlIndexFixing(ONIndex1Y,I56,TRUE,_xll.ohTrigger(RecalcTrigger,Trigger1Y)),NA())</f>
        <v>-3.9801980183717944E-4</v>
      </c>
    </row>
    <row r="57" spans="2:17" x14ac:dyDescent="0.2">
      <c r="B57" s="39" t="s">
        <v>17</v>
      </c>
      <c r="D57" s="42">
        <f>_xll.qlCalendarAdvance(Calendar,$D56,B57,"f",FALSE)</f>
        <v>42698</v>
      </c>
      <c r="E57" s="139">
        <f>_xll.qlInterestRateIndexValueDate(IndexON,D57)</f>
        <v>42698</v>
      </c>
      <c r="F57" s="155">
        <f>IFERROR(_xll.qlIndexFixing(IndexON,D57,TRUE,_xll.ohTrigger(RecalcTrigger,TriggerON)),NA())</f>
        <v>-3.5608451769197913E-3</v>
      </c>
      <c r="H57" s="42">
        <f>_xll.qlCalendarAdvance(Calendar,$H56,B57,"f",FALSE)</f>
        <v>42698</v>
      </c>
      <c r="I57" s="139">
        <f>_xll.qlInterestRateIndexValueDate(Index1M,$H57)</f>
        <v>42702</v>
      </c>
      <c r="J57" s="144">
        <f>IFERROR(_xll.qlIndexFixing(Index1M,$H57,TRUE,_xll.ohTrigger(RecalcTrigger,Trigger1M)),NA())</f>
        <v>-3.8915045570324658E-3</v>
      </c>
      <c r="K57" s="44">
        <f>IFERROR(_xll.qlIndexFixing(Index3M,H57,TRUE,_xll.ohTrigger(RecalcTrigger,Trigger3M)),NA())</f>
        <v>-3.173031169237612E-3</v>
      </c>
      <c r="L57" s="44">
        <f>IFERROR(_xll.qlIndexFixing(Index6M,$H57,TRUE,_xll.ohTrigger(RecalcTrigger,Trigger6M)),NA())</f>
        <v>-2.0286375110971475E-3</v>
      </c>
      <c r="M57" s="145">
        <f>IFERROR(_xll.qlIndexFixing(Index1Y,$H57,TRUE,_xll.ohTrigger(RecalcTrigger,Trigger1Y)),NA())</f>
        <v>-6.3940673140435713E-4</v>
      </c>
      <c r="N57" s="144">
        <f>IFERROR(_xll.qlIndexFixing(ONIndex1M,I57,TRUE,_xll.ohTrigger(RecalcTrigger,Trigger1M)),NA())</f>
        <v>-3.8792004280008285E-3</v>
      </c>
      <c r="O57" s="44">
        <f>IFERROR(_xll.qlIndexFixing(ONIndex3M,I57,TRUE,_xll.ohTrigger(RecalcTrigger,Trigger3M)),NA())</f>
        <v>-2.989077037085508E-3</v>
      </c>
      <c r="P57" s="44">
        <f>IFERROR(_xll.qlIndexFixing(ONIndex6M,I57,TRUE,_xll.ohTrigger(RecalcTrigger,Trigger6M)),NA())</f>
        <v>-1.8927701149618059E-3</v>
      </c>
      <c r="Q57" s="145">
        <f>IFERROR(_xll.qlIndexFixing(ONIndex1Y,I57,TRUE,_xll.ohTrigger(RecalcTrigger,Trigger1Y)),NA())</f>
        <v>-3.9801980179721141E-4</v>
      </c>
    </row>
    <row r="58" spans="2:17" x14ac:dyDescent="0.2">
      <c r="B58" s="39" t="s">
        <v>17</v>
      </c>
      <c r="D58" s="42">
        <f>_xll.qlCalendarAdvance(Calendar,$D57,B58,"f",FALSE)</f>
        <v>42699</v>
      </c>
      <c r="E58" s="139">
        <f>_xll.qlInterestRateIndexValueDate(IndexON,D58)</f>
        <v>42699</v>
      </c>
      <c r="F58" s="155">
        <f>IFERROR(_xll.qlIndexFixing(IndexON,D58,TRUE,_xll.ohTrigger(RecalcTrigger,TriggerON)),NA())</f>
        <v>-3.5608099558936956E-3</v>
      </c>
      <c r="H58" s="42">
        <f>_xll.qlCalendarAdvance(Calendar,$H57,B58,"f",FALSE)</f>
        <v>42699</v>
      </c>
      <c r="I58" s="139">
        <f>_xll.qlInterestRateIndexValueDate(Index1M,$H58)</f>
        <v>42703</v>
      </c>
      <c r="J58" s="144">
        <f>IFERROR(_xll.qlIndexFixing(Index1M,$H58,TRUE,_xll.ohTrigger(RecalcTrigger,Trigger1M)),NA())</f>
        <v>-3.8921040519435124E-3</v>
      </c>
      <c r="K58" s="44">
        <f>IFERROR(_xll.qlIndexFixing(Index3M,H58,TRUE,_xll.ohTrigger(RecalcTrigger,Trigger3M)),NA())</f>
        <v>-3.1750927156514678E-3</v>
      </c>
      <c r="L58" s="44">
        <f>IFERROR(_xll.qlIndexFixing(Index6M,$H58,TRUE,_xll.ohTrigger(RecalcTrigger,Trigger6M)),NA())</f>
        <v>-2.029403013499396E-3</v>
      </c>
      <c r="M58" s="145">
        <f>IFERROR(_xll.qlIndexFixing(Index1Y,$H58,TRUE,_xll.ohTrigger(RecalcTrigger,Trigger1Y)),NA())</f>
        <v>-6.4010453804959095E-4</v>
      </c>
      <c r="N58" s="144">
        <f>IFERROR(_xll.qlIndexFixing(ONIndex1M,I58,TRUE,_xll.ohTrigger(RecalcTrigger,Trigger1M)),NA())</f>
        <v>-3.8828018497216732E-3</v>
      </c>
      <c r="O58" s="44">
        <f>IFERROR(_xll.qlIndexFixing(ONIndex3M,I58,TRUE,_xll.ohTrigger(RecalcTrigger,Trigger3M)),NA())</f>
        <v>-2.9900503600677197E-3</v>
      </c>
      <c r="P58" s="44">
        <f>IFERROR(_xll.qlIndexFixing(ONIndex6M,I58,TRUE,_xll.ohTrigger(RecalcTrigger,Trigger6M)),NA())</f>
        <v>-1.8933992152936341E-3</v>
      </c>
      <c r="Q58" s="145">
        <f>IFERROR(_xll.qlIndexFixing(ONIndex1Y,I58,TRUE,_xll.ohTrigger(RecalcTrigger,Trigger1Y)),NA())</f>
        <v>-3.9801980183717944E-4</v>
      </c>
    </row>
    <row r="59" spans="2:17" x14ac:dyDescent="0.2">
      <c r="B59" s="39" t="s">
        <v>17</v>
      </c>
      <c r="D59" s="42">
        <f>_xll.qlCalendarAdvance(Calendar,$D58,B59,"f",FALSE)</f>
        <v>42702</v>
      </c>
      <c r="E59" s="139">
        <f>_xll.qlInterestRateIndexValueDate(IndexON,D59)</f>
        <v>42702</v>
      </c>
      <c r="F59" s="155">
        <f>IFERROR(_xll.qlIndexFixing(IndexON,D59,TRUE,_xll.ohTrigger(RecalcTrigger,TriggerON)),NA())</f>
        <v>-3.5608451768798233E-3</v>
      </c>
      <c r="H59" s="42">
        <f>_xll.qlCalendarAdvance(Calendar,$H58,B59,"f",FALSE)</f>
        <v>42702</v>
      </c>
      <c r="I59" s="139">
        <f>_xll.qlInterestRateIndexValueDate(Index1M,$H59)</f>
        <v>42704</v>
      </c>
      <c r="J59" s="144">
        <f>IFERROR(_xll.qlIndexFixing(Index1M,$H59,TRUE,_xll.ohTrigger(RecalcTrigger,Trigger1M)),NA())</f>
        <v>-3.8925724000291595E-3</v>
      </c>
      <c r="K59" s="44">
        <f>IFERROR(_xll.qlIndexFixing(Index3M,H59,TRUE,_xll.ohTrigger(RecalcTrigger,Trigger3M)),NA())</f>
        <v>-3.1771941311027341E-3</v>
      </c>
      <c r="L59" s="44">
        <f>IFERROR(_xll.qlIndexFixing(Index6M,$H59,TRUE,_xll.ohTrigger(RecalcTrigger,Trigger6M)),NA())</f>
        <v>-2.0321385503609202E-3</v>
      </c>
      <c r="M59" s="145">
        <f>IFERROR(_xll.qlIndexFixing(Index1Y,$H59,TRUE,_xll.ohTrigger(RecalcTrigger,Trigger1Y)),NA())</f>
        <v>-6.4080155316896634E-4</v>
      </c>
      <c r="N59" s="144">
        <f>IFERROR(_xll.qlIndexFixing(ONIndex1M,I59,TRUE,_xll.ohTrigger(RecalcTrigger,Trigger1M)),NA())</f>
        <v>-3.889000172576651E-3</v>
      </c>
      <c r="O59" s="44">
        <f>IFERROR(_xll.qlIndexFixing(ONIndex3M,I59,TRUE,_xll.ohTrigger(RecalcTrigger,Trigger3M)),NA())</f>
        <v>-2.9927946149843621E-3</v>
      </c>
      <c r="P59" s="44">
        <f>IFERROR(_xll.qlIndexFixing(ONIndex6M,I59,TRUE,_xll.ohTrigger(RecalcTrigger,Trigger6M)),NA())</f>
        <v>-1.8952507138747521E-3</v>
      </c>
      <c r="Q59" s="145">
        <f>IFERROR(_xll.qlIndexFixing(ONIndex1Y,I59,TRUE,_xll.ohTrigger(RecalcTrigger,Trigger1Y)),NA())</f>
        <v>-3.9801936176253605E-4</v>
      </c>
    </row>
    <row r="60" spans="2:17" x14ac:dyDescent="0.2">
      <c r="B60" s="39" t="s">
        <v>17</v>
      </c>
      <c r="D60" s="42">
        <f>_xll.qlCalendarAdvance(Calendar,$D59,B60,"f",FALSE)</f>
        <v>42703</v>
      </c>
      <c r="E60" s="139">
        <f>_xll.qlInterestRateIndexValueDate(IndexON,D60)</f>
        <v>42703</v>
      </c>
      <c r="F60" s="155">
        <f>IFERROR(_xll.qlIndexFixing(IndexON,D60,TRUE,_xll.ohTrigger(RecalcTrigger,TriggerON)),NA())</f>
        <v>-3.5608451769597593E-3</v>
      </c>
      <c r="H60" s="42">
        <f>_xll.qlCalendarAdvance(Calendar,$H59,B60,"f",FALSE)</f>
        <v>42703</v>
      </c>
      <c r="I60" s="139">
        <f>_xll.qlInterestRateIndexValueDate(Index1M,$H60)</f>
        <v>42705</v>
      </c>
      <c r="J60" s="144">
        <f>IFERROR(_xll.qlIndexFixing(Index1M,$H60,TRUE,_xll.ohTrigger(RecalcTrigger,Trigger1M)),NA())</f>
        <v>-3.89269452996166E-3</v>
      </c>
      <c r="K60" s="44">
        <f>IFERROR(_xll.qlIndexFixing(Index3M,H60,TRUE,_xll.ohTrigger(RecalcTrigger,Trigger3M)),NA())</f>
        <v>-3.1802497812232211E-3</v>
      </c>
      <c r="L60" s="44">
        <f>IFERROR(_xll.qlIndexFixing(Index6M,$H60,TRUE,_xll.ohTrigger(RecalcTrigger,Trigger6M)),NA())</f>
        <v>-2.0339505372416796E-3</v>
      </c>
      <c r="M60" s="145">
        <f>IFERROR(_xll.qlIndexFixing(Index1Y,$H60,TRUE,_xll.ohTrigger(RecalcTrigger,Trigger1Y)),NA())</f>
        <v>-6.4149694956849856E-4</v>
      </c>
      <c r="N60" s="144">
        <f>IFERROR(_xll.qlIndexFixing(ONIndex1M,I60,TRUE,_xll.ohTrigger(RecalcTrigger,Trigger1M)),NA())</f>
        <v>-3.894244244313505E-3</v>
      </c>
      <c r="O60" s="44">
        <f>IFERROR(_xll.qlIndexFixing(ONIndex3M,I60,TRUE,_xll.ohTrigger(RecalcTrigger,Trigger3M)),NA())</f>
        <v>-2.9964494615564163E-3</v>
      </c>
      <c r="P60" s="44">
        <f>IFERROR(_xll.qlIndexFixing(ONIndex6M,I60,TRUE,_xll.ohTrigger(RecalcTrigger,Trigger6M)),NA())</f>
        <v>-1.8977643464301863E-3</v>
      </c>
      <c r="Q60" s="145">
        <f>IFERROR(_xll.qlIndexFixing(ONIndex1Y,I60,TRUE,_xll.ohTrigger(RecalcTrigger,Trigger1Y)),NA())</f>
        <v>-3.9801980187714747E-4</v>
      </c>
    </row>
    <row r="61" spans="2:17" x14ac:dyDescent="0.2">
      <c r="B61" s="39" t="s">
        <v>17</v>
      </c>
      <c r="D61" s="42">
        <f>_xll.qlCalendarAdvance(Calendar,$D60,B61,"f",FALSE)</f>
        <v>42704</v>
      </c>
      <c r="E61" s="139">
        <f>_xll.qlInterestRateIndexValueDate(IndexON,D61)</f>
        <v>42704</v>
      </c>
      <c r="F61" s="155">
        <f>IFERROR(_xll.qlIndexFixing(IndexON,D61,TRUE,_xll.ohTrigger(RecalcTrigger,TriggerON)),NA())</f>
        <v>-3.5608451769197913E-3</v>
      </c>
      <c r="H61" s="42">
        <f>_xll.qlCalendarAdvance(Calendar,$H60,B61,"f",FALSE)</f>
        <v>42704</v>
      </c>
      <c r="I61" s="139">
        <f>_xll.qlInterestRateIndexValueDate(Index1M,$H61)</f>
        <v>42706</v>
      </c>
      <c r="J61" s="144">
        <f>IFERROR(_xll.qlIndexFixing(Index1M,$H61,TRUE,_xll.ohTrigger(RecalcTrigger,Trigger1M)),NA())</f>
        <v>-3.8930556374670096E-3</v>
      </c>
      <c r="K61" s="44">
        <f>IFERROR(_xll.qlIndexFixing(Index3M,H61,TRUE,_xll.ohTrigger(RecalcTrigger,Trigger3M)),NA())</f>
        <v>-3.1832993087377304E-3</v>
      </c>
      <c r="L61" s="44">
        <f>IFERROR(_xll.qlIndexFixing(Index6M,$H61,TRUE,_xll.ohTrigger(RecalcTrigger,Trigger6M)),NA())</f>
        <v>-2.0358003901310099E-3</v>
      </c>
      <c r="M61" s="145">
        <f>IFERROR(_xll.qlIndexFixing(Index1Y,$H61,TRUE,_xll.ohTrigger(RecalcTrigger,Trigger1Y)),NA())</f>
        <v>-6.4222550613296048E-4</v>
      </c>
      <c r="N61" s="144">
        <f>IFERROR(_xll.qlIndexFixing(ONIndex1M,I61,TRUE,_xll.ohTrigger(RecalcTrigger,Trigger1M)),NA())</f>
        <v>-3.8962882511173191E-3</v>
      </c>
      <c r="O61" s="44">
        <f>IFERROR(_xll.qlIndexFixing(ONIndex3M,I61,TRUE,_xll.ohTrigger(RecalcTrigger,Trigger3M)),NA())</f>
        <v>-2.9987140309684079E-3</v>
      </c>
      <c r="P61" s="44">
        <f>IFERROR(_xll.qlIndexFixing(ONIndex6M,I61,TRUE,_xll.ohTrigger(RecalcTrigger,Trigger6M)),NA())</f>
        <v>-1.8993567143477108E-3</v>
      </c>
      <c r="Q61" s="145">
        <f>IFERROR(_xll.qlIndexFixing(ONIndex1Y,I61,TRUE,_xll.ohTrigger(RecalcTrigger,Trigger1Y)),NA())</f>
        <v>-3.9801980183717944E-4</v>
      </c>
    </row>
    <row r="62" spans="2:17" x14ac:dyDescent="0.2">
      <c r="B62" s="39" t="s">
        <v>17</v>
      </c>
      <c r="D62" s="42">
        <f>_xll.qlCalendarAdvance(Calendar,$D61,B62,"f",FALSE)</f>
        <v>42705</v>
      </c>
      <c r="E62" s="139">
        <f>_xll.qlInterestRateIndexValueDate(IndexON,D62)</f>
        <v>42705</v>
      </c>
      <c r="F62" s="155">
        <f>IFERROR(_xll.qlIndexFixing(IndexON,D62,TRUE,_xll.ohTrigger(RecalcTrigger,TriggerON)),NA())</f>
        <v>-3.5608451769197913E-3</v>
      </c>
      <c r="H62" s="42">
        <f>_xll.qlCalendarAdvance(Calendar,$H61,B62,"f",FALSE)</f>
        <v>42705</v>
      </c>
      <c r="I62" s="139">
        <f>_xll.qlInterestRateIndexValueDate(Index1M,$H62)</f>
        <v>42709</v>
      </c>
      <c r="J62" s="144">
        <f>IFERROR(_xll.qlIndexFixing(Index1M,$H62,TRUE,_xll.ohTrigger(RecalcTrigger,Trigger1M)),NA())</f>
        <v>-3.8934192209490407E-3</v>
      </c>
      <c r="K62" s="44">
        <f>IFERROR(_xll.qlIndexFixing(Index3M,H62,TRUE,_xll.ohTrigger(RecalcTrigger,Trigger3M)),NA())</f>
        <v>-3.1932541232885824E-3</v>
      </c>
      <c r="L62" s="44">
        <f>IFERROR(_xll.qlIndexFixing(Index6M,$H62,TRUE,_xll.ohTrigger(RecalcTrigger,Trigger6M)),NA())</f>
        <v>-2.0415525710206382E-3</v>
      </c>
      <c r="M62" s="145">
        <f>IFERROR(_xll.qlIndexFixing(Index1Y,$H62,TRUE,_xll.ohTrigger(RecalcTrigger,Trigger1Y)),NA())</f>
        <v>-6.4424554589033055E-4</v>
      </c>
      <c r="N62" s="144">
        <f>IFERROR(_xll.qlIndexFixing(ONIndex1M,I62,TRUE,_xll.ohTrigger(RecalcTrigger,Trigger1M)),NA())</f>
        <v>-3.8979753137269313E-3</v>
      </c>
      <c r="O62" s="44">
        <f>IFERROR(_xll.qlIndexFixing(ONIndex3M,I62,TRUE,_xll.ohTrigger(RecalcTrigger,Trigger3M)),NA())</f>
        <v>-3.0012598544804092E-3</v>
      </c>
      <c r="P62" s="44">
        <f>IFERROR(_xll.qlIndexFixing(ONIndex6M,I62,TRUE,_xll.ohTrigger(RecalcTrigger,Trigger6M)),NA())</f>
        <v>-1.9011650771272315E-3</v>
      </c>
      <c r="Q62" s="145">
        <f>IFERROR(_xll.qlIndexFixing(ONIndex1Y,I62,TRUE,_xll.ohTrigger(RecalcTrigger,Trigger1Y)),NA())</f>
        <v>-3.9801980179721141E-4</v>
      </c>
    </row>
    <row r="63" spans="2:17" x14ac:dyDescent="0.2">
      <c r="B63" s="39" t="s">
        <v>17</v>
      </c>
      <c r="D63" s="42">
        <f>_xll.qlCalendarAdvance(Calendar,$D62,B63,"f",FALSE)</f>
        <v>42706</v>
      </c>
      <c r="E63" s="139">
        <f>_xll.qlInterestRateIndexValueDate(IndexON,D63)</f>
        <v>42706</v>
      </c>
      <c r="F63" s="155">
        <f>IFERROR(_xll.qlIndexFixing(IndexON,D63,TRUE,_xll.ohTrigger(RecalcTrigger,TriggerON)),NA())</f>
        <v>-3.5608099558537276E-3</v>
      </c>
      <c r="H63" s="42">
        <f>_xll.qlCalendarAdvance(Calendar,$H62,B63,"f",FALSE)</f>
        <v>42706</v>
      </c>
      <c r="I63" s="139">
        <f>_xll.qlInterestRateIndexValueDate(Index1M,$H63)</f>
        <v>42710</v>
      </c>
      <c r="J63" s="144">
        <f>IFERROR(_xll.qlIndexFixing(Index1M,$H63,TRUE,_xll.ohTrigger(RecalcTrigger,Trigger1M)),NA())</f>
        <v>-3.8934548805017706E-3</v>
      </c>
      <c r="K63" s="44">
        <f>IFERROR(_xll.qlIndexFixing(Index3M,H63,TRUE,_xll.ohTrigger(RecalcTrigger,Trigger3M)),NA())</f>
        <v>-3.1954674391321269E-3</v>
      </c>
      <c r="L63" s="44">
        <f>IFERROR(_xll.qlIndexFixing(Index6M,$H63,TRUE,_xll.ohTrigger(RecalcTrigger,Trigger6M)),NA())</f>
        <v>-2.0435289619350813E-3</v>
      </c>
      <c r="M63" s="145">
        <f>IFERROR(_xll.qlIndexFixing(Index1Y,$H63,TRUE,_xll.ohTrigger(RecalcTrigger,Trigger1Y)),NA())</f>
        <v>-6.4492018258598908E-4</v>
      </c>
      <c r="N63" s="144">
        <f>IFERROR(_xll.qlIndexFixing(ONIndex1M,I63,TRUE,_xll.ohTrigger(RecalcTrigger,Trigger1M)),NA())</f>
        <v>-3.8992902783441252E-3</v>
      </c>
      <c r="O63" s="44">
        <f>IFERROR(_xll.qlIndexFixing(ONIndex3M,I63,TRUE,_xll.ohTrigger(RecalcTrigger,Trigger3M)),NA())</f>
        <v>-3.0040946007181546E-3</v>
      </c>
      <c r="P63" s="44">
        <f>IFERROR(_xll.qlIndexFixing(ONIndex6M,I63,TRUE,_xll.ohTrigger(RecalcTrigger,Trigger6M)),NA())</f>
        <v>-1.9031972156247079E-3</v>
      </c>
      <c r="Q63" s="145">
        <f>IFERROR(_xll.qlIndexFixing(ONIndex1Y,I63,TRUE,_xll.ohTrigger(RecalcTrigger,Trigger1Y)),NA())</f>
        <v>-3.9801980183717944E-4</v>
      </c>
    </row>
    <row r="64" spans="2:17" x14ac:dyDescent="0.2">
      <c r="B64" s="39" t="s">
        <v>17</v>
      </c>
      <c r="D64" s="42">
        <f>_xll.qlCalendarAdvance(Calendar,$D63,B64,"f",FALSE)</f>
        <v>42709</v>
      </c>
      <c r="E64" s="139">
        <f>_xll.qlInterestRateIndexValueDate(IndexON,D64)</f>
        <v>42709</v>
      </c>
      <c r="F64" s="155">
        <f>IFERROR(_xll.qlIndexFixing(IndexON,D64,TRUE,_xll.ohTrigger(RecalcTrigger,TriggerON)),NA())</f>
        <v>-3.5608451769597593E-3</v>
      </c>
      <c r="H64" s="42">
        <f>_xll.qlCalendarAdvance(Calendar,$H63,B64,"f",FALSE)</f>
        <v>42709</v>
      </c>
      <c r="I64" s="139">
        <f>_xll.qlInterestRateIndexValueDate(Index1M,$H64)</f>
        <v>42711</v>
      </c>
      <c r="J64" s="144">
        <f>IFERROR(_xll.qlIndexFixing(Index1M,$H64,TRUE,_xll.ohTrigger(RecalcTrigger,Trigger1M)),NA())</f>
        <v>-3.8937789735558263E-3</v>
      </c>
      <c r="K64" s="44">
        <f>IFERROR(_xll.qlIndexFixing(Index3M,H64,TRUE,_xll.ohTrigger(RecalcTrigger,Trigger3M)),NA())</f>
        <v>-3.1985099715874377E-3</v>
      </c>
      <c r="L64" s="44">
        <f>IFERROR(_xll.qlIndexFixing(Index6M,$H64,TRUE,_xll.ohTrigger(RecalcTrigger,Trigger6M)),NA())</f>
        <v>-2.0455304036753339E-3</v>
      </c>
      <c r="M64" s="145">
        <f>IFERROR(_xll.qlIndexFixing(Index1Y,$H64,TRUE,_xll.ohTrigger(RecalcTrigger,Trigger1Y)),NA())</f>
        <v>-6.4558808248302182E-4</v>
      </c>
      <c r="N64" s="144">
        <f>IFERROR(_xll.qlIndexFixing(ONIndex1M,I64,TRUE,_xll.ohTrigger(RecalcTrigger,Trigger1M)),NA())</f>
        <v>-3.9005618490861593E-3</v>
      </c>
      <c r="O64" s="44">
        <f>IFERROR(_xll.qlIndexFixing(ONIndex3M,I64,TRUE,_xll.ohTrigger(RecalcTrigger,Trigger3M)),NA())</f>
        <v>-3.0107403300982938E-3</v>
      </c>
      <c r="P64" s="44">
        <f>IFERROR(_xll.qlIndexFixing(ONIndex6M,I64,TRUE,_xll.ohTrigger(RecalcTrigger,Trigger6M)),NA())</f>
        <v>-1.9080362008905283E-3</v>
      </c>
      <c r="Q64" s="145">
        <f>IFERROR(_xll.qlIndexFixing(ONIndex1Y,I64,TRUE,_xll.ohTrigger(RecalcTrigger,Trigger1Y)),NA())</f>
        <v>-3.9801936177585873E-4</v>
      </c>
    </row>
    <row r="65" spans="2:17" x14ac:dyDescent="0.2">
      <c r="B65" s="39" t="s">
        <v>17</v>
      </c>
      <c r="D65" s="42">
        <f>_xll.qlCalendarAdvance(Calendar,$D64,B65,"f",FALSE)</f>
        <v>42710</v>
      </c>
      <c r="E65" s="139">
        <f>_xll.qlInterestRateIndexValueDate(IndexON,D65)</f>
        <v>42710</v>
      </c>
      <c r="F65" s="155">
        <f>IFERROR(_xll.qlIndexFixing(IndexON,D65,TRUE,_xll.ohTrigger(RecalcTrigger,TriggerON)),NA())</f>
        <v>-3.5608451769197913E-3</v>
      </c>
      <c r="H65" s="42">
        <f>_xll.qlCalendarAdvance(Calendar,$H64,B65,"f",FALSE)</f>
        <v>42710</v>
      </c>
      <c r="I65" s="139">
        <f>_xll.qlInterestRateIndexValueDate(Index1M,$H65)</f>
        <v>42712</v>
      </c>
      <c r="J65" s="144">
        <f>IFERROR(_xll.qlIndexFixing(Index1M,$H65,TRUE,_xll.ohTrigger(RecalcTrigger,Trigger1M)),NA())</f>
        <v>-3.8936899976674266E-3</v>
      </c>
      <c r="K65" s="44">
        <f>IFERROR(_xll.qlIndexFixing(Index3M,H65,TRUE,_xll.ohTrigger(RecalcTrigger,Trigger3M)),NA())</f>
        <v>-3.2015559751630285E-3</v>
      </c>
      <c r="L65" s="44">
        <f>IFERROR(_xll.qlIndexFixing(Index6M,$H65,TRUE,_xll.ohTrigger(RecalcTrigger,Trigger6M)),NA())</f>
        <v>-2.0475541219039323E-3</v>
      </c>
      <c r="M65" s="145">
        <f>IFERROR(_xll.qlIndexFixing(Index1Y,$H65,TRUE,_xll.ohTrigger(RecalcTrigger,Trigger1Y)),NA())</f>
        <v>-6.4624836674907933E-4</v>
      </c>
      <c r="N65" s="144">
        <f>IFERROR(_xll.qlIndexFixing(ONIndex1M,I65,TRUE,_xll.ohTrigger(RecalcTrigger,Trigger1M)),NA())</f>
        <v>-3.900526081563882E-3</v>
      </c>
      <c r="O65" s="44">
        <f>IFERROR(_xll.qlIndexFixing(ONIndex3M,I65,TRUE,_xll.ohTrigger(RecalcTrigger,Trigger3M)),NA())</f>
        <v>-3.0184761774476598E-3</v>
      </c>
      <c r="P65" s="44">
        <f>IFERROR(_xll.qlIndexFixing(ONIndex6M,I65,TRUE,_xll.ohTrigger(RecalcTrigger,Trigger6M)),NA())</f>
        <v>-1.9137191354001715E-3</v>
      </c>
      <c r="Q65" s="145">
        <f>IFERROR(_xll.qlIndexFixing(ONIndex1Y,I65,TRUE,_xll.ohTrigger(RecalcTrigger,Trigger1Y)),NA())</f>
        <v>-3.9801980187714747E-4</v>
      </c>
    </row>
    <row r="66" spans="2:17" x14ac:dyDescent="0.2">
      <c r="B66" s="39" t="s">
        <v>17</v>
      </c>
      <c r="D66" s="42">
        <f>_xll.qlCalendarAdvance(Calendar,$D65,B66,"f",FALSE)</f>
        <v>42711</v>
      </c>
      <c r="E66" s="139">
        <f>_xll.qlInterestRateIndexValueDate(IndexON,D66)</f>
        <v>42711</v>
      </c>
      <c r="F66" s="155">
        <f>IFERROR(_xll.qlIndexFixing(IndexON,D66,TRUE,_xll.ohTrigger(RecalcTrigger,TriggerON)),NA())</f>
        <v>-3.5608451769197913E-3</v>
      </c>
      <c r="H66" s="42">
        <f>_xll.qlCalendarAdvance(Calendar,$H65,B66,"f",FALSE)</f>
        <v>42711</v>
      </c>
      <c r="I66" s="139">
        <f>_xll.qlInterestRateIndexValueDate(Index1M,$H66)</f>
        <v>42713</v>
      </c>
      <c r="J66" s="144">
        <f>IFERROR(_xll.qlIndexFixing(Index1M,$H66,TRUE,_xll.ohTrigger(RecalcTrigger,Trigger1M)),NA())</f>
        <v>-3.8935515159188583E-3</v>
      </c>
      <c r="K66" s="44">
        <f>IFERROR(_xll.qlIndexFixing(Index3M,H66,TRUE,_xll.ohTrigger(RecalcTrigger,Trigger3M)),NA())</f>
        <v>-3.2046071220834804E-3</v>
      </c>
      <c r="L66" s="44">
        <f>IFERROR(_xll.qlIndexFixing(Index6M,$H66,TRUE,_xll.ohTrigger(RecalcTrigger,Trigger6M)),NA())</f>
        <v>-2.0495972718467905E-3</v>
      </c>
      <c r="M66" s="145">
        <f>IFERROR(_xll.qlIndexFixing(Index1Y,$H66,TRUE,_xll.ohTrigger(RecalcTrigger,Trigger1Y)),NA())</f>
        <v>-6.4680995859007259E-4</v>
      </c>
      <c r="N66" s="144">
        <f>IFERROR(_xll.qlIndexFixing(ONIndex1M,I66,TRUE,_xll.ohTrigger(RecalcTrigger,Trigger1M)),NA())</f>
        <v>-3.8997532498452614E-3</v>
      </c>
      <c r="O66" s="44">
        <f>IFERROR(_xll.qlIndexFixing(ONIndex3M,I66,TRUE,_xll.ohTrigger(RecalcTrigger,Trigger3M)),NA())</f>
        <v>-3.0228705612245221E-3</v>
      </c>
      <c r="P66" s="44">
        <f>IFERROR(_xll.qlIndexFixing(ONIndex6M,I66,TRUE,_xll.ohTrigger(RecalcTrigger,Trigger6M)),NA())</f>
        <v>-1.9169868595714235E-3</v>
      </c>
      <c r="Q66" s="145">
        <f>IFERROR(_xll.qlIndexFixing(ONIndex1Y,I66,TRUE,_xll.ohTrigger(RecalcTrigger,Trigger1Y)),NA())</f>
        <v>-3.9801980179721141E-4</v>
      </c>
    </row>
    <row r="67" spans="2:17" x14ac:dyDescent="0.2">
      <c r="B67" s="39" t="s">
        <v>17</v>
      </c>
      <c r="D67" s="42">
        <f>_xll.qlCalendarAdvance(Calendar,$D66,B67,"f",FALSE)</f>
        <v>42712</v>
      </c>
      <c r="E67" s="139">
        <f>_xll.qlInterestRateIndexValueDate(IndexON,D67)</f>
        <v>42712</v>
      </c>
      <c r="F67" s="155">
        <f>IFERROR(_xll.qlIndexFixing(IndexON,D67,TRUE,_xll.ohTrigger(RecalcTrigger,TriggerON)),NA())</f>
        <v>-3.5608451768798233E-3</v>
      </c>
      <c r="H67" s="42">
        <f>_xll.qlCalendarAdvance(Calendar,$H66,B67,"f",FALSE)</f>
        <v>42712</v>
      </c>
      <c r="I67" s="139">
        <f>_xll.qlInterestRateIndexValueDate(Index1M,$H67)</f>
        <v>42716</v>
      </c>
      <c r="J67" s="144">
        <f>IFERROR(_xll.qlIndexFixing(Index1M,$H67,TRUE,_xll.ohTrigger(RecalcTrigger,Trigger1M)),NA())</f>
        <v>-3.8940400132401617E-3</v>
      </c>
      <c r="K67" s="44">
        <f>IFERROR(_xll.qlIndexFixing(Index3M,H67,TRUE,_xll.ohTrigger(RecalcTrigger,Trigger3M)),NA())</f>
        <v>-3.2146901920446684E-3</v>
      </c>
      <c r="L67" s="44">
        <f>IFERROR(_xll.qlIndexFixing(Index6M,$H67,TRUE,_xll.ohTrigger(RecalcTrigger,Trigger6M)),NA())</f>
        <v>-2.0558138077572279E-3</v>
      </c>
      <c r="M67" s="145">
        <f>IFERROR(_xll.qlIndexFixing(Index1Y,$H67,TRUE,_xll.ohTrigger(RecalcTrigger,Trigger1Y)),NA())</f>
        <v>-6.4879551267175474E-4</v>
      </c>
      <c r="N67" s="144">
        <f>IFERROR(_xll.qlIndexFixing(ONIndex1M,I67,TRUE,_xll.ohTrigger(RecalcTrigger,Trigger1M)),NA())</f>
        <v>-3.8986034029475647E-3</v>
      </c>
      <c r="O67" s="44">
        <f>IFERROR(_xll.qlIndexFixing(ONIndex3M,I67,TRUE,_xll.ohTrigger(RecalcTrigger,Trigger3M)),NA())</f>
        <v>-3.0273446031614526E-3</v>
      </c>
      <c r="P67" s="44">
        <f>IFERROR(_xll.qlIndexFixing(ONIndex6M,I67,TRUE,_xll.ohTrigger(RecalcTrigger,Trigger6M)),NA())</f>
        <v>-1.92285022504457E-3</v>
      </c>
      <c r="Q67" s="145">
        <f>IFERROR(_xll.qlIndexFixing(ONIndex1Y,I67,TRUE,_xll.ohTrigger(RecalcTrigger,Trigger1Y)),NA())</f>
        <v>-3.9987260898488586E-4</v>
      </c>
    </row>
    <row r="68" spans="2:17" x14ac:dyDescent="0.2">
      <c r="B68" s="39" t="s">
        <v>17</v>
      </c>
      <c r="D68" s="42">
        <f>_xll.qlCalendarAdvance(Calendar,$D67,B68,"f",FALSE)</f>
        <v>42713</v>
      </c>
      <c r="E68" s="139">
        <f>_xll.qlInterestRateIndexValueDate(IndexON,D68)</f>
        <v>42713</v>
      </c>
      <c r="F68" s="155">
        <f>IFERROR(_xll.qlIndexFixing(IndexON,D68,TRUE,_xll.ohTrigger(RecalcTrigger,TriggerON)),NA())</f>
        <v>-3.5608099558936956E-3</v>
      </c>
      <c r="H68" s="42">
        <f>_xll.qlCalendarAdvance(Calendar,$H67,B68,"f",FALSE)</f>
        <v>42713</v>
      </c>
      <c r="I68" s="139">
        <f>_xll.qlInterestRateIndexValueDate(Index1M,$H68)</f>
        <v>42717</v>
      </c>
      <c r="J68" s="144">
        <f>IFERROR(_xll.qlIndexFixing(Index1M,$H68,TRUE,_xll.ohTrigger(RecalcTrigger,Trigger1M)),NA())</f>
        <v>-3.8943872070493482E-3</v>
      </c>
      <c r="K68" s="44">
        <f>IFERROR(_xll.qlIndexFixing(Index3M,H68,TRUE,_xll.ohTrigger(RecalcTrigger,Trigger3M)),NA())</f>
        <v>-3.2168973203399176E-3</v>
      </c>
      <c r="L68" s="44">
        <f>IFERROR(_xll.qlIndexFixing(Index6M,$H68,TRUE,_xll.ohTrigger(RecalcTrigger,Trigger6M)),NA())</f>
        <v>-2.0579048281986405E-3</v>
      </c>
      <c r="M68" s="145">
        <f>IFERROR(_xll.qlIndexFixing(Index1Y,$H68,TRUE,_xll.ohTrigger(RecalcTrigger,Trigger1Y)),NA())</f>
        <v>-6.4940427811003307E-4</v>
      </c>
      <c r="N68" s="144">
        <f>IFERROR(_xll.qlIndexFixing(ONIndex1M,I68,TRUE,_xll.ohTrigger(RecalcTrigger,Trigger1M)),NA())</f>
        <v>-3.897412887221563E-3</v>
      </c>
      <c r="O68" s="44">
        <f>IFERROR(_xll.qlIndexFixing(ONIndex3M,I68,TRUE,_xll.ohTrigger(RecalcTrigger,Trigger3M)),NA())</f>
        <v>-3.0317561187942488E-3</v>
      </c>
      <c r="P68" s="44">
        <f>IFERROR(_xll.qlIndexFixing(ONIndex6M,I68,TRUE,_xll.ohTrigger(RecalcTrigger,Trigger6M)),NA())</f>
        <v>-1.9310693179708238E-3</v>
      </c>
      <c r="Q68" s="145">
        <f>IFERROR(_xll.qlIndexFixing(ONIndex1Y,I68,TRUE,_xll.ohTrigger(RecalcTrigger,Trigger1Y)),NA())</f>
        <v>-4.0361590381898793E-4</v>
      </c>
    </row>
    <row r="69" spans="2:17" x14ac:dyDescent="0.2">
      <c r="B69" s="39" t="s">
        <v>17</v>
      </c>
      <c r="D69" s="42">
        <f>_xll.qlCalendarAdvance(Calendar,$D68,B69,"f",FALSE)</f>
        <v>42716</v>
      </c>
      <c r="E69" s="139">
        <f>_xll.qlInterestRateIndexValueDate(IndexON,D69)</f>
        <v>42716</v>
      </c>
      <c r="F69" s="155">
        <f>IFERROR(_xll.qlIndexFixing(IndexON,D69,TRUE,_xll.ohTrigger(RecalcTrigger,TriggerON)),NA())</f>
        <v>-3.5608451769197913E-3</v>
      </c>
      <c r="H69" s="42">
        <f>_xll.qlCalendarAdvance(Calendar,$H68,B69,"f",FALSE)</f>
        <v>42716</v>
      </c>
      <c r="I69" s="139">
        <f>_xll.qlInterestRateIndexValueDate(Index1M,$H69)</f>
        <v>42718</v>
      </c>
      <c r="J69" s="144">
        <f>IFERROR(_xll.qlIndexFixing(Index1M,$H69,TRUE,_xll.ohTrigger(RecalcTrigger,Trigger1M)),NA())</f>
        <v>-3.8963010098241376E-3</v>
      </c>
      <c r="K69" s="44">
        <f>IFERROR(_xll.qlIndexFixing(Index3M,H69,TRUE,_xll.ohTrigger(RecalcTrigger,Trigger3M)),NA())</f>
        <v>-3.2200000000002227E-3</v>
      </c>
      <c r="L69" s="44">
        <f>IFERROR(_xll.qlIndexFixing(Index6M,$H69,TRUE,_xll.ohTrigger(RecalcTrigger,Trigger6M)),NA())</f>
        <v>-2.0600000000214891E-3</v>
      </c>
      <c r="M69" s="145">
        <f>IFERROR(_xll.qlIndexFixing(Index1Y,$H69,TRUE,_xll.ohTrigger(RecalcTrigger,Trigger1Y)),NA())</f>
        <v>-6.5000000000902162E-4</v>
      </c>
      <c r="N69" s="144">
        <f>IFERROR(_xll.qlIndexFixing(ONIndex1M,I69,TRUE,_xll.ohTrigger(RecalcTrigger,Trigger1M)),NA())</f>
        <v>-3.8951710108170445E-3</v>
      </c>
      <c r="O69" s="44">
        <f>IFERROR(_xll.qlIndexFixing(ONIndex3M,I69,TRUE,_xll.ohTrigger(RecalcTrigger,Trigger3M)),NA())</f>
        <v>-3.0409472439085761E-3</v>
      </c>
      <c r="P69" s="44">
        <f>IFERROR(_xll.qlIndexFixing(ONIndex6M,I69,TRUE,_xll.ohTrigger(RecalcTrigger,Trigger6M)),NA())</f>
        <v>-1.9471311055641038E-3</v>
      </c>
      <c r="Q69" s="145">
        <f>IFERROR(_xll.qlIndexFixing(ONIndex1Y,I69,TRUE,_xll.ohTrigger(RecalcTrigger,Trigger1Y)),NA())</f>
        <v>-4.1127889981673604E-4</v>
      </c>
    </row>
    <row r="70" spans="2:17" x14ac:dyDescent="0.2">
      <c r="B70" s="39" t="s">
        <v>17</v>
      </c>
      <c r="D70" s="42">
        <f>_xll.qlCalendarAdvance(Calendar,$D69,B70,"f",FALSE)</f>
        <v>42717</v>
      </c>
      <c r="E70" s="139">
        <f>_xll.qlInterestRateIndexValueDate(IndexON,D70)</f>
        <v>42717</v>
      </c>
      <c r="F70" s="155">
        <f>IFERROR(_xll.qlIndexFixing(IndexON,D70,TRUE,_xll.ohTrigger(RecalcTrigger,TriggerON)),NA())</f>
        <v>-3.5608451768798233E-3</v>
      </c>
      <c r="H70" s="42">
        <f>_xll.qlCalendarAdvance(Calendar,$H69,B70,"f",FALSE)</f>
        <v>42717</v>
      </c>
      <c r="I70" s="139">
        <f>_xll.qlInterestRateIndexValueDate(Index1M,$H70)</f>
        <v>42719</v>
      </c>
      <c r="J70" s="144">
        <f>IFERROR(_xll.qlIndexFixing(Index1M,$H70,TRUE,_xll.ohTrigger(RecalcTrigger,Trigger1M)),NA())</f>
        <v>-3.896271254529432E-3</v>
      </c>
      <c r="K70" s="44">
        <f>IFERROR(_xll.qlIndexFixing(Index3M,H70,TRUE,_xll.ohTrigger(RecalcTrigger,Trigger3M)),NA())</f>
        <v>-3.2231199308276892E-3</v>
      </c>
      <c r="L70" s="44">
        <f>IFERROR(_xll.qlIndexFixing(Index6M,$H70,TRUE,_xll.ohTrigger(RecalcTrigger,Trigger6M)),NA())</f>
        <v>-2.0620832953217156E-3</v>
      </c>
      <c r="M70" s="145">
        <f>IFERROR(_xll.qlIndexFixing(Index1Y,$H70,TRUE,_xll.ohTrigger(RecalcTrigger,Trigger1Y)),NA())</f>
        <v>-6.505769408399122E-4</v>
      </c>
      <c r="N70" s="144">
        <f>IFERROR(_xll.qlIndexFixing(ONIndex1M,I70,TRUE,_xll.ohTrigger(RecalcTrigger,Trigger1M)),NA())</f>
        <v>-3.8932311403527819E-3</v>
      </c>
      <c r="O70" s="44">
        <f>IFERROR(_xll.qlIndexFixing(ONIndex3M,I70,TRUE,_xll.ohTrigger(RecalcTrigger,Trigger3M)),NA())</f>
        <v>-3.0505771073219279E-3</v>
      </c>
      <c r="P70" s="44">
        <f>IFERROR(_xll.qlIndexFixing(ONIndex6M,I70,TRUE,_xll.ohTrigger(RecalcTrigger,Trigger6M)),NA())</f>
        <v>-1.9627744792272139E-3</v>
      </c>
      <c r="Q70" s="145">
        <f>IFERROR(_xll.qlIndexFixing(ONIndex1Y,I70,TRUE,_xll.ohTrigger(RecalcTrigger,Trigger1Y)),NA())</f>
        <v>-4.1910588068017063E-4</v>
      </c>
    </row>
    <row r="71" spans="2:17" x14ac:dyDescent="0.2">
      <c r="B71" s="39" t="s">
        <v>17</v>
      </c>
      <c r="D71" s="42">
        <f>_xll.qlCalendarAdvance(Calendar,$D70,B71,"f",FALSE)</f>
        <v>42718</v>
      </c>
      <c r="E71" s="139">
        <f>_xll.qlInterestRateIndexValueDate(IndexON,D71)</f>
        <v>42718</v>
      </c>
      <c r="F71" s="155">
        <f>IFERROR(_xll.qlIndexFixing(IndexON,D71,TRUE,_xll.ohTrigger(RecalcTrigger,TriggerON)),NA())</f>
        <v>-3.7407967450864277E-3</v>
      </c>
      <c r="H71" s="42">
        <f>_xll.qlCalendarAdvance(Calendar,$H70,B71,"f",FALSE)</f>
        <v>42718</v>
      </c>
      <c r="I71" s="139">
        <f>_xll.qlInterestRateIndexValueDate(Index1M,$H71)</f>
        <v>42720</v>
      </c>
      <c r="J71" s="144">
        <f>IFERROR(_xll.qlIndexFixing(Index1M,$H71,TRUE,_xll.ohTrigger(RecalcTrigger,Trigger1M)),NA())</f>
        <v>-3.8962766093317189E-3</v>
      </c>
      <c r="K71" s="44">
        <f>IFERROR(_xll.qlIndexFixing(Index3M,H71,TRUE,_xll.ohTrigger(RecalcTrigger,Trigger3M)),NA())</f>
        <v>-3.2262573805028616E-3</v>
      </c>
      <c r="L71" s="44">
        <f>IFERROR(_xll.qlIndexFixing(Index6M,$H71,TRUE,_xll.ohTrigger(RecalcTrigger,Trigger6M)),NA())</f>
        <v>-2.0641399831560409E-3</v>
      </c>
      <c r="M71" s="145">
        <f>IFERROR(_xll.qlIndexFixing(Index1Y,$H71,TRUE,_xll.ohTrigger(RecalcTrigger,Trigger1Y)),NA())</f>
        <v>-6.5084367972091943E-4</v>
      </c>
      <c r="N71" s="144">
        <f>IFERROR(_xll.qlIndexFixing(ONIndex1M,I71,TRUE,_xll.ohTrigger(RecalcTrigger,Trigger1M)),NA())</f>
        <v>-3.8923671948776217E-3</v>
      </c>
      <c r="O71" s="44">
        <f>IFERROR(_xll.qlIndexFixing(ONIndex3M,I71,TRUE,_xll.ohTrigger(RecalcTrigger,Trigger3M)),NA())</f>
        <v>-3.055569668326541E-3</v>
      </c>
      <c r="P71" s="44">
        <f>IFERROR(_xll.qlIndexFixing(ONIndex6M,I71,TRUE,_xll.ohTrigger(RecalcTrigger,Trigger6M)),NA())</f>
        <v>-1.9703343568311382E-3</v>
      </c>
      <c r="Q71" s="145">
        <f>IFERROR(_xll.qlIndexFixing(ONIndex1Y,I71,TRUE,_xll.ohTrigger(RecalcTrigger,Trigger1Y)),NA())</f>
        <v>-4.2309374336024774E-4</v>
      </c>
    </row>
    <row r="72" spans="2:17" x14ac:dyDescent="0.2">
      <c r="B72" s="39" t="s">
        <v>17</v>
      </c>
      <c r="D72" s="42">
        <f>_xll.qlCalendarAdvance(Calendar,$D71,B72,"f",FALSE)</f>
        <v>42719</v>
      </c>
      <c r="E72" s="139">
        <f>_xll.qlInterestRateIndexValueDate(IndexON,D72)</f>
        <v>42719</v>
      </c>
      <c r="F72" s="155">
        <f>IFERROR(_xll.qlIndexFixing(IndexON,D72,TRUE,_xll.ohTrigger(RecalcTrigger,TriggerON)),NA())</f>
        <v>-3.7407967451663637E-3</v>
      </c>
      <c r="H72" s="42">
        <f>_xll.qlCalendarAdvance(Calendar,$H71,B72,"f",FALSE)</f>
        <v>42719</v>
      </c>
      <c r="I72" s="139">
        <f>_xll.qlInterestRateIndexValueDate(Index1M,$H72)</f>
        <v>42723</v>
      </c>
      <c r="J72" s="144">
        <f>IFERROR(_xll.qlIndexFixing(Index1M,$H72,TRUE,_xll.ohTrigger(RecalcTrigger,Trigger1M)),NA())</f>
        <v>-3.8996207786448009E-3</v>
      </c>
      <c r="K72" s="44">
        <f>IFERROR(_xll.qlIndexFixing(Index3M,H72,TRUE,_xll.ohTrigger(RecalcTrigger,Trigger3M)),NA())</f>
        <v>-3.2368252643907094E-3</v>
      </c>
      <c r="L72" s="44">
        <f>IFERROR(_xll.qlIndexFixing(Index6M,$H72,TRUE,_xll.ohTrigger(RecalcTrigger,Trigger6M)),NA())</f>
        <v>-2.0701380242719135E-3</v>
      </c>
      <c r="M72" s="145">
        <f>IFERROR(_xll.qlIndexFixing(Index1Y,$H72,TRUE,_xll.ohTrigger(RecalcTrigger,Trigger1Y)),NA())</f>
        <v>-6.5265434025174747E-4</v>
      </c>
      <c r="N72" s="144">
        <f>IFERROR(_xll.qlIndexFixing(ONIndex1M,I72,TRUE,_xll.ohTrigger(RecalcTrigger,Trigger1M)),NA())</f>
        <v>-3.8915904107206245E-3</v>
      </c>
      <c r="O72" s="44">
        <f>IFERROR(_xll.qlIndexFixing(ONIndex3M,I72,TRUE,_xll.ohTrigger(RecalcTrigger,Trigger3M)),NA())</f>
        <v>-3.060674587773704E-3</v>
      </c>
      <c r="P72" s="44">
        <f>IFERROR(_xll.qlIndexFixing(ONIndex6M,I72,TRUE,_xll.ohTrigger(RecalcTrigger,Trigger6M)),NA())</f>
        <v>-1.9777182253877257E-3</v>
      </c>
      <c r="Q72" s="145">
        <f>IFERROR(_xll.qlIndexFixing(ONIndex1Y,I72,TRUE,_xll.ohTrigger(RecalcTrigger,Trigger1Y)),NA())</f>
        <v>-4.271222208318548E-4</v>
      </c>
    </row>
    <row r="73" spans="2:17" x14ac:dyDescent="0.2">
      <c r="B73" s="39" t="s">
        <v>17</v>
      </c>
      <c r="D73" s="42">
        <f>_xll.qlCalendarAdvance(Calendar,$D72,B73,"f",FALSE)</f>
        <v>42720</v>
      </c>
      <c r="E73" s="139">
        <f>_xll.qlInterestRateIndexValueDate(IndexON,D73)</f>
        <v>42720</v>
      </c>
      <c r="F73" s="155">
        <f>IFERROR(_xll.qlIndexFixing(IndexON,D73,TRUE,_xll.ohTrigger(RecalcTrigger,TriggerON)),NA())</f>
        <v>-3.7407578742465475E-3</v>
      </c>
      <c r="H73" s="42">
        <f>_xll.qlCalendarAdvance(Calendar,$H72,B73,"f",FALSE)</f>
        <v>42720</v>
      </c>
      <c r="I73" s="139">
        <f>_xll.qlInterestRateIndexValueDate(Index1M,$H73)</f>
        <v>42724</v>
      </c>
      <c r="J73" s="144">
        <f>IFERROR(_xll.qlIndexFixing(Index1M,$H73,TRUE,_xll.ohTrigger(RecalcTrigger,Trigger1M)),NA())</f>
        <v>-3.9010538181151154E-3</v>
      </c>
      <c r="K73" s="44">
        <f>IFERROR(_xll.qlIndexFixing(Index3M,H73,TRUE,_xll.ohTrigger(RecalcTrigger,Trigger3M)),NA())</f>
        <v>-3.2389221344182317E-3</v>
      </c>
      <c r="L73" s="44">
        <f>IFERROR(_xll.qlIndexFixing(Index6M,$H73,TRUE,_xll.ohTrigger(RecalcTrigger,Trigger6M)),NA())</f>
        <v>-2.072076170862385E-3</v>
      </c>
      <c r="M73" s="145">
        <f>IFERROR(_xll.qlIndexFixing(Index1Y,$H73,TRUE,_xll.ohTrigger(RecalcTrigger,Trigger1Y)),NA())</f>
        <v>-6.5311879461197946E-4</v>
      </c>
      <c r="N73" s="144">
        <f>IFERROR(_xll.qlIndexFixing(ONIndex1M,I73,TRUE,_xll.ohTrigger(RecalcTrigger,Trigger1M)),NA())</f>
        <v>-3.8909080702165255E-3</v>
      </c>
      <c r="O73" s="44">
        <f>IFERROR(_xll.qlIndexFixing(ONIndex3M,I73,TRUE,_xll.ohTrigger(RecalcTrigger,Trigger3M)),NA())</f>
        <v>-3.0658905819702653E-3</v>
      </c>
      <c r="P73" s="44">
        <f>IFERROR(_xll.qlIndexFixing(ONIndex6M,I73,TRUE,_xll.ohTrigger(RecalcTrigger,Trigger6M)),NA())</f>
        <v>-1.9849113629932802E-3</v>
      </c>
      <c r="Q73" s="145">
        <f>IFERROR(_xll.qlIndexFixing(ONIndex1Y,I73,TRUE,_xll.ohTrigger(RecalcTrigger,Trigger1Y)),NA())</f>
        <v>-4.3118854694768061E-4</v>
      </c>
    </row>
    <row r="74" spans="2:17" x14ac:dyDescent="0.2">
      <c r="B74" s="39" t="s">
        <v>17</v>
      </c>
      <c r="D74" s="42">
        <f>_xll.qlCalendarAdvance(Calendar,$D73,B74,"f",FALSE)</f>
        <v>42723</v>
      </c>
      <c r="E74" s="139">
        <f>_xll.qlInterestRateIndexValueDate(IndexON,D74)</f>
        <v>42723</v>
      </c>
      <c r="F74" s="155">
        <f>IFERROR(_xll.qlIndexFixing(IndexON,D74,TRUE,_xll.ohTrigger(RecalcTrigger,TriggerON)),NA())</f>
        <v>-3.7407967450864277E-3</v>
      </c>
      <c r="H74" s="42">
        <f>_xll.qlCalendarAdvance(Calendar,$H73,B74,"f",FALSE)</f>
        <v>42723</v>
      </c>
      <c r="I74" s="139">
        <f>_xll.qlInterestRateIndexValueDate(Index1M,$H74)</f>
        <v>42725</v>
      </c>
      <c r="J74" s="144">
        <f>IFERROR(_xll.qlIndexFixing(Index1M,$H74,TRUE,_xll.ohTrigger(RecalcTrigger,Trigger1M)),NA())</f>
        <v>-3.9052597220253079E-3</v>
      </c>
      <c r="K74" s="44">
        <f>IFERROR(_xll.qlIndexFixing(Index3M,H74,TRUE,_xll.ohTrigger(RecalcTrigger,Trigger3M)),NA())</f>
        <v>-3.2421016725772134E-3</v>
      </c>
      <c r="L74" s="44">
        <f>IFERROR(_xll.qlIndexFixing(Index6M,$H74,TRUE,_xll.ohTrigger(RecalcTrigger,Trigger6M)),NA())</f>
        <v>-2.073981920505973E-3</v>
      </c>
      <c r="M74" s="145">
        <f>IFERROR(_xll.qlIndexFixing(Index1Y,$H74,TRUE,_xll.ohTrigger(RecalcTrigger,Trigger1Y)),NA())</f>
        <v>-6.5356241849437566E-4</v>
      </c>
      <c r="N74" s="144">
        <f>IFERROR(_xll.qlIndexFixing(ONIndex1M,I74,TRUE,_xll.ohTrigger(RecalcTrigger,Trigger1M)),NA())</f>
        <v>-3.8896751173866928E-3</v>
      </c>
      <c r="O74" s="44">
        <f>IFERROR(_xll.qlIndexFixing(ONIndex3M,I74,TRUE,_xll.ohTrigger(RecalcTrigger,Trigger3M)),NA())</f>
        <v>-3.0794351984986257E-3</v>
      </c>
      <c r="P74" s="44">
        <f>IFERROR(_xll.qlIndexFixing(ONIndex6M,I74,TRUE,_xll.ohTrigger(RecalcTrigger,Trigger6M)),NA())</f>
        <v>-2.0017950368922399E-3</v>
      </c>
      <c r="Q74" s="145">
        <f>IFERROR(_xll.qlIndexFixing(ONIndex1Y,I74,TRUE,_xll.ohTrigger(RecalcTrigger,Trigger1Y)),NA())</f>
        <v>-4.4151858915930653E-4</v>
      </c>
    </row>
    <row r="75" spans="2:17" x14ac:dyDescent="0.2">
      <c r="B75" s="39" t="s">
        <v>17</v>
      </c>
      <c r="D75" s="42">
        <f>_xll.qlCalendarAdvance(Calendar,$D74,B75,"f",FALSE)</f>
        <v>42724</v>
      </c>
      <c r="E75" s="139">
        <f>_xll.qlInterestRateIndexValueDate(IndexON,D75)</f>
        <v>42724</v>
      </c>
      <c r="F75" s="155">
        <f>IFERROR(_xll.qlIndexFixing(IndexON,D75,TRUE,_xll.ohTrigger(RecalcTrigger,TriggerON)),NA())</f>
        <v>-3.7407967451663637E-3</v>
      </c>
      <c r="H75" s="42">
        <f>_xll.qlCalendarAdvance(Calendar,$H74,B75,"f",FALSE)</f>
        <v>42724</v>
      </c>
      <c r="I75" s="139">
        <f>_xll.qlInterestRateIndexValueDate(Index1M,$H75)</f>
        <v>42726</v>
      </c>
      <c r="J75" s="144">
        <f>IFERROR(_xll.qlIndexFixing(Index1M,$H75,TRUE,_xll.ohTrigger(RecalcTrigger,Trigger1M)),NA())</f>
        <v>-3.9057291088304136E-3</v>
      </c>
      <c r="K75" s="44">
        <f>IFERROR(_xll.qlIndexFixing(Index3M,H75,TRUE,_xll.ohTrigger(RecalcTrigger,Trigger3M)),NA())</f>
        <v>-3.2452802626332655E-3</v>
      </c>
      <c r="L75" s="44">
        <f>IFERROR(_xll.qlIndexFixing(Index6M,$H75,TRUE,_xll.ohTrigger(RecalcTrigger,Trigger6M)),NA())</f>
        <v>-2.0758542750301443E-3</v>
      </c>
      <c r="M75" s="145">
        <f>IFERROR(_xll.qlIndexFixing(Index1Y,$H75,TRUE,_xll.ohTrigger(RecalcTrigger,Trigger1Y)),NA())</f>
        <v>-6.5398580052123756E-4</v>
      </c>
      <c r="N75" s="144">
        <f>IFERROR(_xll.qlIndexFixing(ONIndex1M,I75,TRUE,_xll.ohTrigger(RecalcTrigger,Trigger1M)),NA())</f>
        <v>-3.8891679084018804E-3</v>
      </c>
      <c r="O75" s="44">
        <f>IFERROR(_xll.qlIndexFixing(ONIndex3M,I75,TRUE,_xll.ohTrigger(RecalcTrigger,Trigger3M)),NA())</f>
        <v>-3.0935917533270185E-3</v>
      </c>
      <c r="P75" s="44">
        <f>IFERROR(_xll.qlIndexFixing(ONIndex6M,I75,TRUE,_xll.ohTrigger(RecalcTrigger,Trigger6M)),NA())</f>
        <v>-2.017500813851214E-3</v>
      </c>
      <c r="Q75" s="145">
        <f>IFERROR(_xll.qlIndexFixing(ONIndex1Y,I75,TRUE,_xll.ohTrigger(RecalcTrigger,Trigger1Y)),NA())</f>
        <v>-4.5199109047544539E-4</v>
      </c>
    </row>
    <row r="76" spans="2:17" x14ac:dyDescent="0.2">
      <c r="B76" s="39" t="s">
        <v>17</v>
      </c>
      <c r="D76" s="42">
        <f>_xll.qlCalendarAdvance(Calendar,$D75,B76,"f",FALSE)</f>
        <v>42725</v>
      </c>
      <c r="E76" s="139">
        <f>_xll.qlInterestRateIndexValueDate(IndexON,D76)</f>
        <v>42725</v>
      </c>
      <c r="F76" s="155">
        <f>IFERROR(_xll.qlIndexFixing(IndexON,D76,TRUE,_xll.ohTrigger(RecalcTrigger,TriggerON)),NA())</f>
        <v>-3.7407967451263957E-3</v>
      </c>
      <c r="H76" s="42">
        <f>_xll.qlCalendarAdvance(Calendar,$H75,B76,"f",FALSE)</f>
        <v>42725</v>
      </c>
      <c r="I76" s="139">
        <f>_xll.qlInterestRateIndexValueDate(Index1M,$H76)</f>
        <v>42727</v>
      </c>
      <c r="J76" s="144">
        <f>IFERROR(_xll.qlIndexFixing(Index1M,$H76,TRUE,_xll.ohTrigger(RecalcTrigger,Trigger1M)),NA())</f>
        <v>-3.9062494258991186E-3</v>
      </c>
      <c r="K76" s="44">
        <f>IFERROR(_xll.qlIndexFixing(Index3M,H76,TRUE,_xll.ohTrigger(RecalcTrigger,Trigger3M)),NA())</f>
        <v>-3.2484546944431258E-3</v>
      </c>
      <c r="L76" s="44">
        <f>IFERROR(_xll.qlIndexFixing(Index6M,$H76,TRUE,_xll.ohTrigger(RecalcTrigger,Trigger6M)),NA())</f>
        <v>-2.0776922895024146E-3</v>
      </c>
      <c r="M76" s="145">
        <f>IFERROR(_xll.qlIndexFixing(Index1Y,$H76,TRUE,_xll.ohTrigger(RecalcTrigger,Trigger1Y)),NA())</f>
        <v>-6.5349443487650852E-4</v>
      </c>
      <c r="N76" s="144">
        <f>IFERROR(_xll.qlIndexFixing(ONIndex1M,I76,TRUE,_xll.ohTrigger(RecalcTrigger,Trigger1M)),NA())</f>
        <v>-3.8892051612027245E-3</v>
      </c>
      <c r="O76" s="44">
        <f>IFERROR(_xll.qlIndexFixing(ONIndex3M,I76,TRUE,_xll.ohTrigger(RecalcTrigger,Trigger3M)),NA())</f>
        <v>-3.099447243020137E-3</v>
      </c>
      <c r="P76" s="44">
        <f>IFERROR(_xll.qlIndexFixing(ONIndex6M,I76,TRUE,_xll.ohTrigger(RecalcTrigger,Trigger6M)),NA())</f>
        <v>-2.0232404026954143E-3</v>
      </c>
      <c r="Q76" s="145">
        <f>IFERROR(_xll.qlIndexFixing(ONIndex1Y,I76,TRUE,_xll.ohTrigger(RecalcTrigger,Trigger1Y)),NA())</f>
        <v>-4.5622641812403941E-4</v>
      </c>
    </row>
    <row r="77" spans="2:17" x14ac:dyDescent="0.2">
      <c r="B77" s="39" t="s">
        <v>17</v>
      </c>
      <c r="D77" s="42">
        <f>_xll.qlCalendarAdvance(Calendar,$D76,B77,"f",FALSE)</f>
        <v>42726</v>
      </c>
      <c r="E77" s="139">
        <f>_xll.qlInterestRateIndexValueDate(IndexON,D77)</f>
        <v>42726</v>
      </c>
      <c r="F77" s="155">
        <f>IFERROR(_xll.qlIndexFixing(IndexON,D77,TRUE,_xll.ohTrigger(RecalcTrigger,TriggerON)),NA())</f>
        <v>-3.7407967451263957E-3</v>
      </c>
      <c r="H77" s="42">
        <f>_xll.qlCalendarAdvance(Calendar,$H76,B77,"f",FALSE)</f>
        <v>42726</v>
      </c>
      <c r="I77" s="139">
        <f>_xll.qlInterestRateIndexValueDate(Index1M,$H77)</f>
        <v>42731</v>
      </c>
      <c r="J77" s="144">
        <f>IFERROR(_xll.qlIndexFixing(Index1M,$H77,TRUE,_xll.ohTrigger(RecalcTrigger,Trigger1M)),NA())</f>
        <v>-3.9150787282567438E-3</v>
      </c>
      <c r="K77" s="44">
        <f>IFERROR(_xll.qlIndexFixing(Index3M,H77,TRUE,_xll.ohTrigger(RecalcTrigger,Trigger3M)),NA())</f>
        <v>-3.2610453130192951E-3</v>
      </c>
      <c r="L77" s="44">
        <f>IFERROR(_xll.qlIndexFixing(Index6M,$H77,TRUE,_xll.ohTrigger(RecalcTrigger,Trigger6M)),NA())</f>
        <v>-2.0846839116093955E-3</v>
      </c>
      <c r="M77" s="145">
        <f>IFERROR(_xll.qlIndexFixing(Index1Y,$H77,TRUE,_xll.ohTrigger(RecalcTrigger,Trigger1Y)),NA())</f>
        <v>-6.558206751434521E-4</v>
      </c>
      <c r="N77" s="144">
        <f>IFERROR(_xll.qlIndexFixing(ONIndex1M,I77,TRUE,_xll.ohTrigger(RecalcTrigger,Trigger1M)),NA())</f>
        <v>-3.8893878344792299E-3</v>
      </c>
      <c r="O77" s="44">
        <f>IFERROR(_xll.qlIndexFixing(ONIndex3M,I77,TRUE,_xll.ohTrigger(RecalcTrigger,Trigger3M)),NA())</f>
        <v>-3.1054048226097919E-3</v>
      </c>
      <c r="P77" s="44">
        <f>IFERROR(_xll.qlIndexFixing(ONIndex6M,I77,TRUE,_xll.ohTrigger(RecalcTrigger,Trigger6M)),NA())</f>
        <v>-2.0286862064233802E-3</v>
      </c>
      <c r="Q77" s="145">
        <f>IFERROR(_xll.qlIndexFixing(ONIndex1Y,I77,TRUE,_xll.ohTrigger(RecalcTrigger,Trigger1Y)),NA())</f>
        <v>-4.6048023090605739E-4</v>
      </c>
    </row>
    <row r="78" spans="2:17" x14ac:dyDescent="0.2">
      <c r="B78" s="39" t="s">
        <v>17</v>
      </c>
      <c r="D78" s="42">
        <f>_xll.qlCalendarAdvance(Calendar,$D77,B78,"f",FALSE)</f>
        <v>42727</v>
      </c>
      <c r="E78" s="139">
        <f>_xll.qlInterestRateIndexValueDate(IndexON,D78)</f>
        <v>42727</v>
      </c>
      <c r="F78" s="155">
        <f>IFERROR(_xll.qlIndexFixing(IndexON,D78,TRUE,_xll.ohTrigger(RecalcTrigger,TriggerON)),NA())</f>
        <v>-3.7407384390264475E-3</v>
      </c>
      <c r="H78" s="42">
        <f>_xll.qlCalendarAdvance(Calendar,$H77,B78,"f",FALSE)</f>
        <v>42727</v>
      </c>
      <c r="I78" s="139">
        <f>_xll.qlInterestRateIndexValueDate(Index1M,$H78)</f>
        <v>42732</v>
      </c>
      <c r="J78" s="144">
        <f>IFERROR(_xll.qlIndexFixing(Index1M,$H78,TRUE,_xll.ohTrigger(RecalcTrigger,Trigger1M)),NA())</f>
        <v>-3.9207984995421287E-3</v>
      </c>
      <c r="K78" s="44">
        <f>IFERROR(_xll.qlIndexFixing(Index3M,H78,TRUE,_xll.ohTrigger(RecalcTrigger,Trigger3M)),NA())</f>
        <v>-3.2641494781553426E-3</v>
      </c>
      <c r="L78" s="44">
        <f>IFERROR(_xll.qlIndexFixing(Index6M,$H78,TRUE,_xll.ohTrigger(RecalcTrigger,Trigger6M)),NA())</f>
        <v>-2.0863379152155606E-3</v>
      </c>
      <c r="M78" s="145">
        <f>IFERROR(_xll.qlIndexFixing(Index1Y,$H78,TRUE,_xll.ohTrigger(RecalcTrigger,Trigger1Y)),NA())</f>
        <v>-6.5613575953643968E-4</v>
      </c>
      <c r="N78" s="144">
        <f>IFERROR(_xll.qlIndexFixing(ONIndex1M,I78,TRUE,_xll.ohTrigger(RecalcTrigger,Trigger1M)),NA())</f>
        <v>-3.8902322893985541E-3</v>
      </c>
      <c r="O78" s="44">
        <f>IFERROR(_xll.qlIndexFixing(ONIndex3M,I78,TRUE,_xll.ohTrigger(RecalcTrigger,Trigger3M)),NA())</f>
        <v>-3.117626865587475E-3</v>
      </c>
      <c r="P78" s="44">
        <f>IFERROR(_xll.qlIndexFixing(ONIndex6M,I78,TRUE,_xll.ohTrigger(RecalcTrigger,Trigger6M)),NA())</f>
        <v>-2.0385133771005925E-3</v>
      </c>
      <c r="Q78" s="145">
        <f>IFERROR(_xll.qlIndexFixing(ONIndex1Y,I78,TRUE,_xll.ohTrigger(RecalcTrigger,Trigger1Y)),NA())</f>
        <v>-4.6903503170714345E-4</v>
      </c>
    </row>
    <row r="79" spans="2:17" x14ac:dyDescent="0.2">
      <c r="B79" s="39" t="s">
        <v>17</v>
      </c>
      <c r="D79" s="42">
        <f>_xll.qlCalendarAdvance(Calendar,$D78,B79,"f",FALSE)</f>
        <v>42731</v>
      </c>
      <c r="E79" s="139">
        <f>_xll.qlInterestRateIndexValueDate(IndexON,D79)</f>
        <v>42731</v>
      </c>
      <c r="F79" s="155">
        <f>IFERROR(_xll.qlIndexFixing(IndexON,D79,TRUE,_xll.ohTrigger(RecalcTrigger,TriggerON)),NA())</f>
        <v>-3.7407967450864277E-3</v>
      </c>
      <c r="H79" s="42">
        <f>_xll.qlCalendarAdvance(Calendar,$H78,B79,"f",FALSE)</f>
        <v>42731</v>
      </c>
      <c r="I79" s="139">
        <f>_xll.qlInterestRateIndexValueDate(Index1M,$H79)</f>
        <v>42733</v>
      </c>
      <c r="J79" s="144">
        <f>IFERROR(_xll.qlIndexFixing(Index1M,$H79,TRUE,_xll.ohTrigger(RecalcTrigger,Trigger1M)),NA())</f>
        <v>-3.921828160238644E-3</v>
      </c>
      <c r="K79" s="44">
        <f>IFERROR(_xll.qlIndexFixing(Index3M,H79,TRUE,_xll.ohTrigger(RecalcTrigger,Trigger3M)),NA())</f>
        <v>-3.267229430227836E-3</v>
      </c>
      <c r="L79" s="44">
        <f>IFERROR(_xll.qlIndexFixing(Index6M,$H79,TRUE,_xll.ohTrigger(RecalcTrigger,Trigger6M)),NA())</f>
        <v>-2.0879530271966408E-3</v>
      </c>
      <c r="M79" s="145">
        <f>IFERROR(_xll.qlIndexFixing(Index1Y,$H79,TRUE,_xll.ohTrigger(RecalcTrigger,Trigger1Y)),NA())</f>
        <v>-6.5643511864665275E-4</v>
      </c>
      <c r="N79" s="144">
        <f>IFERROR(_xll.qlIndexFixing(ONIndex1M,I79,TRUE,_xll.ohTrigger(RecalcTrigger,Trigger1M)),NA())</f>
        <v>-3.8917183827535951E-3</v>
      </c>
      <c r="O79" s="44">
        <f>IFERROR(_xll.qlIndexFixing(ONIndex3M,I79,TRUE,_xll.ohTrigger(RecalcTrigger,Trigger3M)),NA())</f>
        <v>-3.1302303720659452E-3</v>
      </c>
      <c r="P79" s="44">
        <f>IFERROR(_xll.qlIndexFixing(ONIndex6M,I79,TRUE,_xll.ohTrigger(RecalcTrigger,Trigger6M)),NA())</f>
        <v>-2.0472371304602888E-3</v>
      </c>
      <c r="Q79" s="145">
        <f>IFERROR(_xll.qlIndexFixing(ONIndex1Y,I79,TRUE,_xll.ohTrigger(RecalcTrigger,Trigger1Y)),NA())</f>
        <v>-4.7762500962278409E-4</v>
      </c>
    </row>
    <row r="80" spans="2:17" x14ac:dyDescent="0.2">
      <c r="B80" s="39" t="s">
        <v>17</v>
      </c>
      <c r="D80" s="42">
        <f>_xll.qlCalendarAdvance(Calendar,$D79,B80,"f",FALSE)</f>
        <v>42732</v>
      </c>
      <c r="E80" s="139">
        <f>_xll.qlInterestRateIndexValueDate(IndexON,D80)</f>
        <v>42732</v>
      </c>
      <c r="F80" s="155">
        <f>IFERROR(_xll.qlIndexFixing(IndexON,D80,TRUE,_xll.ohTrigger(RecalcTrigger,TriggerON)),NA())</f>
        <v>-3.7407967451263957E-3</v>
      </c>
      <c r="H80" s="42">
        <f>_xll.qlCalendarAdvance(Calendar,$H79,B80,"f",FALSE)</f>
        <v>42732</v>
      </c>
      <c r="I80" s="139">
        <f>_xll.qlInterestRateIndexValueDate(Index1M,$H80)</f>
        <v>42734</v>
      </c>
      <c r="J80" s="144">
        <f>IFERROR(_xll.qlIndexFixing(Index1M,$H80,TRUE,_xll.ohTrigger(RecalcTrigger,Trigger1M)),NA())</f>
        <v>-3.9245584262968813E-3</v>
      </c>
      <c r="K80" s="44">
        <f>IFERROR(_xll.qlIndexFixing(Index3M,H80,TRUE,_xll.ohTrigger(RecalcTrigger,Trigger3M)),NA())</f>
        <v>-3.2714963215241255E-3</v>
      </c>
      <c r="L80" s="44">
        <f>IFERROR(_xll.qlIndexFixing(Index6M,$H80,TRUE,_xll.ohTrigger(RecalcTrigger,Trigger6M)),NA())</f>
        <v>-2.0895286752912762E-3</v>
      </c>
      <c r="M80" s="145">
        <f>IFERROR(_xll.qlIndexFixing(Index1Y,$H80,TRUE,_xll.ohTrigger(RecalcTrigger,Trigger1Y)),NA())</f>
        <v>-6.5697429659384481E-4</v>
      </c>
      <c r="N80" s="144">
        <f>IFERROR(_xll.qlIndexFixing(ONIndex1M,I80,TRUE,_xll.ohTrigger(RecalcTrigger,Trigger1M)),NA())</f>
        <v>-3.8927373956276767E-3</v>
      </c>
      <c r="O80" s="44">
        <f>IFERROR(_xll.qlIndexFixing(ONIndex3M,I80,TRUE,_xll.ohTrigger(RecalcTrigger,Trigger3M)),NA())</f>
        <v>-3.1366791496179047E-3</v>
      </c>
      <c r="P80" s="44">
        <f>IFERROR(_xll.qlIndexFixing(ONIndex6M,I80,TRUE,_xll.ohTrigger(RecalcTrigger,Trigger6M)),NA())</f>
        <v>-2.0509931787726643E-3</v>
      </c>
      <c r="Q80" s="145">
        <f>IFERROR(_xll.qlIndexFixing(ONIndex1Y,I80,TRUE,_xll.ohTrigger(RecalcTrigger,Trigger1Y)),NA())</f>
        <v>-4.8192975494298906E-4</v>
      </c>
    </row>
    <row r="81" spans="2:17" x14ac:dyDescent="0.2">
      <c r="B81" s="39" t="s">
        <v>17</v>
      </c>
      <c r="D81" s="42">
        <f>_xll.qlCalendarAdvance(Calendar,$D80,B81,"f",FALSE)</f>
        <v>42733</v>
      </c>
      <c r="E81" s="139">
        <f>_xll.qlInterestRateIndexValueDate(IndexON,D81)</f>
        <v>42733</v>
      </c>
      <c r="F81" s="155">
        <f>IFERROR(_xll.qlIndexFixing(IndexON,D81,TRUE,_xll.ohTrigger(RecalcTrigger,TriggerON)),NA())</f>
        <v>-3.7407967451663637E-3</v>
      </c>
      <c r="H81" s="42">
        <f>_xll.qlCalendarAdvance(Calendar,$H80,B81,"f",FALSE)</f>
        <v>42733</v>
      </c>
      <c r="I81" s="139">
        <f>_xll.qlInterestRateIndexValueDate(Index1M,$H81)</f>
        <v>42737</v>
      </c>
      <c r="J81" s="144">
        <f>IFERROR(_xll.qlIndexFixing(Index1M,$H81,TRUE,_xll.ohTrigger(RecalcTrigger,Trigger1M)),NA())</f>
        <v>-3.9315853908290293E-3</v>
      </c>
      <c r="K81" s="44">
        <f>IFERROR(_xll.qlIndexFixing(Index3M,H81,TRUE,_xll.ohTrigger(RecalcTrigger,Trigger3M)),NA())</f>
        <v>-3.2539617658164958E-3</v>
      </c>
      <c r="L81" s="44">
        <f>IFERROR(_xll.qlIndexFixing(Index6M,$H81,TRUE,_xll.ohTrigger(RecalcTrigger,Trigger6M)),NA())</f>
        <v>-2.0940139121883306E-3</v>
      </c>
      <c r="M81" s="145">
        <f>IFERROR(_xll.qlIndexFixing(Index1Y,$H81,TRUE,_xll.ohTrigger(RecalcTrigger,Trigger1Y)),NA())</f>
        <v>-6.5748955108116977E-4</v>
      </c>
      <c r="N81" s="144">
        <f>IFERROR(_xll.qlIndexFixing(ONIndex1M,I81,TRUE,_xll.ohTrigger(RecalcTrigger,Trigger1M)),NA())</f>
        <v>-3.8939455236253195E-3</v>
      </c>
      <c r="O81" s="44">
        <f>IFERROR(_xll.qlIndexFixing(ONIndex3M,I81,TRUE,_xll.ohTrigger(RecalcTrigger,Trigger3M)),NA())</f>
        <v>-3.1432223158667227E-3</v>
      </c>
      <c r="P81" s="44">
        <f>IFERROR(_xll.qlIndexFixing(ONIndex6M,I81,TRUE,_xll.ohTrigger(RecalcTrigger,Trigger6M)),NA())</f>
        <v>-2.0543671097073002E-3</v>
      </c>
      <c r="Q81" s="145">
        <f>IFERROR(_xll.qlIndexFixing(ONIndex1Y,I81,TRUE,_xll.ohTrigger(RecalcTrigger,Trigger1Y)),NA())</f>
        <v>-4.8623638823297455E-4</v>
      </c>
    </row>
    <row r="82" spans="2:17" x14ac:dyDescent="0.2">
      <c r="B82" s="39" t="s">
        <v>17</v>
      </c>
      <c r="D82" s="42">
        <f>_xll.qlCalendarAdvance(Calendar,$D81,B82,"f",FALSE)</f>
        <v>42734</v>
      </c>
      <c r="E82" s="139">
        <f>_xll.qlInterestRateIndexValueDate(IndexON,D82)</f>
        <v>42734</v>
      </c>
      <c r="F82" s="155">
        <f>IFERROR(_xll.qlIndexFixing(IndexON,D82,TRUE,_xll.ohTrigger(RecalcTrigger,TriggerON)),NA())</f>
        <v>-3.7407578742465475E-3</v>
      </c>
      <c r="H82" s="42">
        <f>_xll.qlCalendarAdvance(Calendar,$H81,B82,"f",FALSE)</f>
        <v>42734</v>
      </c>
      <c r="I82" s="139">
        <f>_xll.qlInterestRateIndexValueDate(Index1M,$H82)</f>
        <v>42738</v>
      </c>
      <c r="J82" s="144">
        <f>IFERROR(_xll.qlIndexFixing(Index1M,$H82,TRUE,_xll.ohTrigger(RecalcTrigger,Trigger1M)),NA())</f>
        <v>-3.9346220149940533E-3</v>
      </c>
      <c r="K82" s="44">
        <f>IFERROR(_xll.qlIndexFixing(Index3M,H82,TRUE,_xll.ohTrigger(RecalcTrigger,Trigger3M)),NA())</f>
        <v>-3.2553648647524192E-3</v>
      </c>
      <c r="L82" s="44">
        <f>IFERROR(_xll.qlIndexFixing(Index6M,$H82,TRUE,_xll.ohTrigger(RecalcTrigger,Trigger6M)),NA())</f>
        <v>-2.0942842571590498E-3</v>
      </c>
      <c r="M82" s="145">
        <f>IFERROR(_xll.qlIndexFixing(Index1Y,$H82,TRUE,_xll.ohTrigger(RecalcTrigger,Trigger1Y)),NA())</f>
        <v>-6.5772109421673869E-4</v>
      </c>
      <c r="N82" s="144">
        <f>IFERROR(_xll.qlIndexFixing(ONIndex1M,I82,TRUE,_xll.ohTrigger(RecalcTrigger,Trigger1M)),NA())</f>
        <v>-3.8953500492411308E-3</v>
      </c>
      <c r="O82" s="44">
        <f>IFERROR(_xll.qlIndexFixing(ONIndex3M,I82,TRUE,_xll.ohTrigger(RecalcTrigger,Trigger3M)),NA())</f>
        <v>-3.149858587758736E-3</v>
      </c>
      <c r="P82" s="44">
        <f>IFERROR(_xll.qlIndexFixing(ONIndex6M,I82,TRUE,_xll.ohTrigger(RecalcTrigger,Trigger6M)),NA())</f>
        <v>-2.0573442018401167E-3</v>
      </c>
      <c r="Q82" s="145">
        <f>IFERROR(_xll.qlIndexFixing(ONIndex1Y,I82,TRUE,_xll.ohTrigger(RecalcTrigger,Trigger1Y)),NA())</f>
        <v>-4.9054214314558919E-4</v>
      </c>
    </row>
    <row r="83" spans="2:17" x14ac:dyDescent="0.2">
      <c r="B83" s="39" t="s">
        <v>17</v>
      </c>
      <c r="D83" s="42">
        <f>_xll.qlCalendarAdvance(Calendar,$D82,B83,"f",FALSE)</f>
        <v>42737</v>
      </c>
      <c r="E83" s="139">
        <f>_xll.qlInterestRateIndexValueDate(IndexON,D83)</f>
        <v>42737</v>
      </c>
      <c r="F83" s="155">
        <f>IFERROR(_xll.qlIndexFixing(IndexON,D83,TRUE,_xll.ohTrigger(RecalcTrigger,TriggerON)),NA())</f>
        <v>-3.7407967451263957E-3</v>
      </c>
      <c r="H83" s="42">
        <f>_xll.qlCalendarAdvance(Calendar,$H82,B83,"f",FALSE)</f>
        <v>42737</v>
      </c>
      <c r="I83" s="139">
        <f>_xll.qlInterestRateIndexValueDate(Index1M,$H83)</f>
        <v>42739</v>
      </c>
      <c r="J83" s="144">
        <f>IFERROR(_xll.qlIndexFixing(Index1M,$H83,TRUE,_xll.ohTrigger(RecalcTrigger,Trigger1M)),NA())</f>
        <v>-3.9409743283085937E-3</v>
      </c>
      <c r="K83" s="44">
        <f>IFERROR(_xll.qlIndexFixing(Index3M,H83,TRUE,_xll.ohTrigger(RecalcTrigger,Trigger3M)),NA())</f>
        <v>-3.2582252638184706E-3</v>
      </c>
      <c r="L83" s="44">
        <f>IFERROR(_xll.qlIndexFixing(Index6M,$H83,TRUE,_xll.ohTrigger(RecalcTrigger,Trigger6M)),NA())</f>
        <v>-2.0956844773781587E-3</v>
      </c>
      <c r="M83" s="145">
        <f>IFERROR(_xll.qlIndexFixing(Index1Y,$H83,TRUE,_xll.ohTrigger(RecalcTrigger,Trigger1Y)),NA())</f>
        <v>-6.5794133530424313E-4</v>
      </c>
      <c r="N83" s="144">
        <f>IFERROR(_xll.qlIndexFixing(ONIndex1M,I83,TRUE,_xll.ohTrigger(RecalcTrigger,Trigger1M)),NA())</f>
        <v>-3.898807946183247E-3</v>
      </c>
      <c r="O83" s="44">
        <f>IFERROR(_xll.qlIndexFixing(ONIndex3M,I83,TRUE,_xll.ohTrigger(RecalcTrigger,Trigger3M)),NA())</f>
        <v>-3.1634072668840219E-3</v>
      </c>
      <c r="P83" s="44">
        <f>IFERROR(_xll.qlIndexFixing(ONIndex6M,I83,TRUE,_xll.ohTrigger(RecalcTrigger,Trigger6M)),NA())</f>
        <v>-2.0618901690694358E-3</v>
      </c>
      <c r="Q83" s="145">
        <f>IFERROR(_xll.qlIndexFixing(ONIndex1Y,I83,TRUE,_xll.ohTrigger(RecalcTrigger,Trigger1Y)),NA())</f>
        <v>-4.9913620187691521E-4</v>
      </c>
    </row>
    <row r="84" spans="2:17" x14ac:dyDescent="0.2">
      <c r="B84" s="39" t="s">
        <v>17</v>
      </c>
      <c r="D84" s="42">
        <f>_xll.qlCalendarAdvance(Calendar,$D83,B84,"f",FALSE)</f>
        <v>42738</v>
      </c>
      <c r="E84" s="139">
        <f>_xll.qlInterestRateIndexValueDate(IndexON,D84)</f>
        <v>42738</v>
      </c>
      <c r="F84" s="155">
        <f>IFERROR(_xll.qlIndexFixing(IndexON,D84,TRUE,_xll.ohTrigger(RecalcTrigger,TriggerON)),NA())</f>
        <v>-3.7407967451263957E-3</v>
      </c>
      <c r="H84" s="42">
        <f>_xll.qlCalendarAdvance(Calendar,$H83,B84,"f",FALSE)</f>
        <v>42738</v>
      </c>
      <c r="I84" s="139">
        <f>_xll.qlInterestRateIndexValueDate(Index1M,$H84)</f>
        <v>42740</v>
      </c>
      <c r="J84" s="144">
        <f>IFERROR(_xll.qlIndexFixing(Index1M,$H84,TRUE,_xll.ohTrigger(RecalcTrigger,Trigger1M)),NA())</f>
        <v>-3.9424866224208044E-3</v>
      </c>
      <c r="K84" s="44">
        <f>IFERROR(_xll.qlIndexFixing(Index3M,H84,TRUE,_xll.ohTrigger(RecalcTrigger,Trigger3M)),NA())</f>
        <v>-3.2610363320300095E-3</v>
      </c>
      <c r="L84" s="44">
        <f>IFERROR(_xll.qlIndexFixing(Index6M,$H84,TRUE,_xll.ohTrigger(RecalcTrigger,Trigger6M)),NA())</f>
        <v>-2.0970450502451263E-3</v>
      </c>
      <c r="M84" s="145">
        <f>IFERROR(_xll.qlIndexFixing(Index1Y,$H84,TRUE,_xll.ohTrigger(RecalcTrigger,Trigger1Y)),NA())</f>
        <v>-6.5815106107907208E-4</v>
      </c>
      <c r="N84" s="144">
        <f>IFERROR(_xll.qlIndexFixing(ONIndex1M,I84,TRUE,_xll.ohTrigger(RecalcTrigger,Trigger1M)),NA())</f>
        <v>-3.9030777756599022E-3</v>
      </c>
      <c r="O84" s="44">
        <f>IFERROR(_xll.qlIndexFixing(ONIndex3M,I84,TRUE,_xll.ohTrigger(RecalcTrigger,Trigger3M)),NA())</f>
        <v>-3.1773090579756413E-3</v>
      </c>
      <c r="P84" s="44">
        <f>IFERROR(_xll.qlIndexFixing(ONIndex6M,I84,TRUE,_xll.ohTrigger(RecalcTrigger,Trigger6M)),NA())</f>
        <v>-2.0649897384839022E-3</v>
      </c>
      <c r="Q84" s="145">
        <f>IFERROR(_xll.qlIndexFixing(ONIndex1Y,I84,TRUE,_xll.ohTrigger(RecalcTrigger,Trigger1Y)),NA())</f>
        <v>-5.0770105471720228E-4</v>
      </c>
    </row>
    <row r="85" spans="2:17" x14ac:dyDescent="0.2">
      <c r="B85" s="39" t="s">
        <v>17</v>
      </c>
      <c r="D85" s="42">
        <f>_xll.qlCalendarAdvance(Calendar,$D84,B85,"f",FALSE)</f>
        <v>42739</v>
      </c>
      <c r="E85" s="139">
        <f>_xll.qlInterestRateIndexValueDate(IndexON,D85)</f>
        <v>42739</v>
      </c>
      <c r="F85" s="155">
        <f>IFERROR(_xll.qlIndexFixing(IndexON,D85,TRUE,_xll.ohTrigger(RecalcTrigger,TriggerON)),NA())</f>
        <v>-3.7407967451263957E-3</v>
      </c>
      <c r="H85" s="42">
        <f>_xll.qlCalendarAdvance(Calendar,$H84,B85,"f",FALSE)</f>
        <v>42739</v>
      </c>
      <c r="I85" s="139">
        <f>_xll.qlInterestRateIndexValueDate(Index1M,$H85)</f>
        <v>42741</v>
      </c>
      <c r="J85" s="144">
        <f>IFERROR(_xll.qlIndexFixing(Index1M,$H85,TRUE,_xll.ohTrigger(RecalcTrigger,Trigger1M)),NA())</f>
        <v>-3.9440498333033168E-3</v>
      </c>
      <c r="K85" s="44">
        <f>IFERROR(_xll.qlIndexFixing(Index3M,H85,TRUE,_xll.ohTrigger(RecalcTrigger,Trigger3M)),NA())</f>
        <v>-3.2637943299280714E-3</v>
      </c>
      <c r="L85" s="44">
        <f>IFERROR(_xll.qlIndexFixing(Index6M,$H85,TRUE,_xll.ohTrigger(RecalcTrigger,Trigger6M)),NA())</f>
        <v>-2.0983658027624243E-3</v>
      </c>
      <c r="M85" s="145">
        <f>IFERROR(_xll.qlIndexFixing(Index1Y,$H85,TRUE,_xll.ohTrigger(RecalcTrigger,Trigger1Y)),NA())</f>
        <v>-6.5784203599851337E-4</v>
      </c>
      <c r="N85" s="144">
        <f>IFERROR(_xll.qlIndexFixing(ONIndex1M,I85,TRUE,_xll.ohTrigger(RecalcTrigger,Trigger1M)),NA())</f>
        <v>-3.9055735253468171E-3</v>
      </c>
      <c r="O85" s="44">
        <f>IFERROR(_xll.qlIndexFixing(ONIndex3M,I85,TRUE,_xll.ohTrigger(RecalcTrigger,Trigger3M)),NA())</f>
        <v>-3.1843916038454267E-3</v>
      </c>
      <c r="P85" s="44">
        <f>IFERROR(_xll.qlIndexFixing(ONIndex6M,I85,TRUE,_xll.ohTrigger(RecalcTrigger,Trigger6M)),NA())</f>
        <v>-2.0657618046548976E-3</v>
      </c>
      <c r="Q85" s="145">
        <f>IFERROR(_xll.qlIndexFixing(ONIndex1Y,I85,TRUE,_xll.ohTrigger(RecalcTrigger,Trigger1Y)),NA())</f>
        <v>-5.1196092457406195E-4</v>
      </c>
    </row>
    <row r="86" spans="2:17" x14ac:dyDescent="0.2">
      <c r="B86" s="39" t="s">
        <v>17</v>
      </c>
      <c r="D86" s="42">
        <f>_xll.qlCalendarAdvance(Calendar,$D85,B86,"f",FALSE)</f>
        <v>42740</v>
      </c>
      <c r="E86" s="139">
        <f>_xll.qlInterestRateIndexValueDate(IndexON,D86)</f>
        <v>42740</v>
      </c>
      <c r="F86" s="155">
        <f>IFERROR(_xll.qlIndexFixing(IndexON,D86,TRUE,_xll.ohTrigger(RecalcTrigger,TriggerON)),NA())</f>
        <v>-3.7407967452063318E-3</v>
      </c>
      <c r="H86" s="42">
        <f>_xll.qlCalendarAdvance(Calendar,$H85,B86,"f",FALSE)</f>
        <v>42740</v>
      </c>
      <c r="I86" s="139">
        <f>_xll.qlInterestRateIndexValueDate(Index1M,$H86)</f>
        <v>42744</v>
      </c>
      <c r="J86" s="144">
        <f>IFERROR(_xll.qlIndexFixing(Index1M,$H86,TRUE,_xll.ohTrigger(RecalcTrigger,Trigger1M)),NA())</f>
        <v>-3.9537518270020694E-3</v>
      </c>
      <c r="K86" s="44">
        <f>IFERROR(_xll.qlIndexFixing(Index3M,H86,TRUE,_xll.ohTrigger(RecalcTrigger,Trigger3M)),NA())</f>
        <v>-3.2731259756663073E-3</v>
      </c>
      <c r="L86" s="44">
        <f>IFERROR(_xll.qlIndexFixing(Index6M,$H86,TRUE,_xll.ohTrigger(RecalcTrigger,Trigger6M)),NA())</f>
        <v>-2.1030268090051164E-3</v>
      </c>
      <c r="M86" s="145">
        <f>IFERROR(_xll.qlIndexFixing(Index1Y,$H86,TRUE,_xll.ohTrigger(RecalcTrigger,Trigger1Y)),NA())</f>
        <v>-6.5890104106819771E-4</v>
      </c>
      <c r="N86" s="144">
        <f>IFERROR(_xll.qlIndexFixing(ONIndex1M,I86,TRUE,_xll.ohTrigger(RecalcTrigger,Trigger1M)),NA())</f>
        <v>-3.9083093670599922E-3</v>
      </c>
      <c r="O86" s="44">
        <f>IFERROR(_xll.qlIndexFixing(ONIndex3M,I86,TRUE,_xll.ohTrigger(RecalcTrigger,Trigger3M)),NA())</f>
        <v>-3.191559553639145E-3</v>
      </c>
      <c r="P86" s="44">
        <f>IFERROR(_xll.qlIndexFixing(ONIndex6M,I86,TRUE,_xll.ohTrigger(RecalcTrigger,Trigger6M)),NA())</f>
        <v>-2.0660486998025362E-3</v>
      </c>
      <c r="Q86" s="145">
        <f>IFERROR(_xll.qlIndexFixing(ONIndex1Y,I86,TRUE,_xll.ohTrigger(RecalcTrigger,Trigger1Y)),NA())</f>
        <v>-5.1620331873003522E-4</v>
      </c>
    </row>
    <row r="87" spans="2:17" x14ac:dyDescent="0.2">
      <c r="B87" s="39" t="s">
        <v>17</v>
      </c>
      <c r="D87" s="42">
        <f>_xll.qlCalendarAdvance(Calendar,$D86,B87,"f",FALSE)</f>
        <v>42741</v>
      </c>
      <c r="E87" s="139">
        <f>_xll.qlInterestRateIndexValueDate(IndexON,D87)</f>
        <v>42741</v>
      </c>
      <c r="F87" s="155">
        <f>IFERROR(_xll.qlIndexFixing(IndexON,D87,TRUE,_xll.ohTrigger(RecalcTrigger,TriggerON)),NA())</f>
        <v>-3.7407578742465475E-3</v>
      </c>
      <c r="H87" s="42">
        <f>_xll.qlCalendarAdvance(Calendar,$H86,B87,"f",FALSE)</f>
        <v>42741</v>
      </c>
      <c r="I87" s="139">
        <f>_xll.qlInterestRateIndexValueDate(Index1M,$H87)</f>
        <v>42745</v>
      </c>
      <c r="J87" s="144">
        <f>IFERROR(_xll.qlIndexFixing(Index1M,$H87,TRUE,_xll.ohTrigger(RecalcTrigger,Trigger1M)),NA())</f>
        <v>-3.9569985996889025E-3</v>
      </c>
      <c r="K87" s="44">
        <f>IFERROR(_xll.qlIndexFixing(Index3M,H87,TRUE,_xll.ohTrigger(RecalcTrigger,Trigger3M)),NA())</f>
        <v>-3.2742195058830248E-3</v>
      </c>
      <c r="L87" s="44">
        <f>IFERROR(_xll.qlIndexFixing(Index6M,$H87,TRUE,_xll.ohTrigger(RecalcTrigger,Trigger6M)),NA())</f>
        <v>-2.1032490229762513E-3</v>
      </c>
      <c r="M87" s="145">
        <f>IFERROR(_xll.qlIndexFixing(Index1Y,$H87,TRUE,_xll.ohTrigger(RecalcTrigger,Trigger1Y)),NA())</f>
        <v>-6.5907048661937705E-4</v>
      </c>
      <c r="N87" s="144">
        <f>IFERROR(_xll.qlIndexFixing(ONIndex1M,I87,TRUE,_xll.ohTrigger(RecalcTrigger,Trigger1M)),NA())</f>
        <v>-3.9112925832540668E-3</v>
      </c>
      <c r="O87" s="44">
        <f>IFERROR(_xll.qlIndexFixing(ONIndex3M,I87,TRUE,_xll.ohTrigger(RecalcTrigger,Trigger3M)),NA())</f>
        <v>-3.1988116242631648E-3</v>
      </c>
      <c r="P87" s="44">
        <f>IFERROR(_xll.qlIndexFixing(ONIndex6M,I87,TRUE,_xll.ohTrigger(RecalcTrigger,Trigger6M)),NA())</f>
        <v>-2.065835701743346E-3</v>
      </c>
      <c r="Q87" s="145">
        <f>IFERROR(_xll.qlIndexFixing(ONIndex1Y,I87,TRUE,_xll.ohTrigger(RecalcTrigger,Trigger1Y)),NA())</f>
        <v>-5.2042547099784287E-4</v>
      </c>
    </row>
    <row r="88" spans="2:17" x14ac:dyDescent="0.2">
      <c r="B88" s="39" t="s">
        <v>17</v>
      </c>
      <c r="D88" s="42">
        <f>_xll.qlCalendarAdvance(Calendar,$D87,B88,"f",FALSE)</f>
        <v>42744</v>
      </c>
      <c r="E88" s="139">
        <f>_xll.qlInterestRateIndexValueDate(IndexON,D88)</f>
        <v>42744</v>
      </c>
      <c r="F88" s="155">
        <f>IFERROR(_xll.qlIndexFixing(IndexON,D88,TRUE,_xll.ohTrigger(RecalcTrigger,TriggerON)),NA())</f>
        <v>-3.7407967451263957E-3</v>
      </c>
      <c r="H88" s="42">
        <f>_xll.qlCalendarAdvance(Calendar,$H87,B88,"f",FALSE)</f>
        <v>42744</v>
      </c>
      <c r="I88" s="139">
        <f>_xll.qlInterestRateIndexValueDate(Index1M,$H88)</f>
        <v>42746</v>
      </c>
      <c r="J88" s="144">
        <f>IFERROR(_xll.qlIndexFixing(Index1M,$H88,TRUE,_xll.ohTrigger(RecalcTrigger,Trigger1M)),NA())</f>
        <v>-3.9630952899867697E-3</v>
      </c>
      <c r="K88" s="44">
        <f>IFERROR(_xll.qlIndexFixing(Index3M,H88,TRUE,_xll.ohTrigger(RecalcTrigger,Trigger3M)),NA())</f>
        <v>-3.2766547370077781E-3</v>
      </c>
      <c r="L88" s="44">
        <f>IFERROR(_xll.qlIndexFixing(Index6M,$H88,TRUE,_xll.ohTrigger(RecalcTrigger,Trigger6M)),NA())</f>
        <v>-2.104369952358273E-3</v>
      </c>
      <c r="M88" s="145">
        <f>IFERROR(_xll.qlIndexFixing(Index1Y,$H88,TRUE,_xll.ohTrigger(RecalcTrigger,Trigger1Y)),NA())</f>
        <v>-6.5923443445583456E-4</v>
      </c>
      <c r="N88" s="144">
        <f>IFERROR(_xll.qlIndexFixing(ONIndex1M,I88,TRUE,_xll.ohTrigger(RecalcTrigger,Trigger1M)),NA())</f>
        <v>-3.9180773659630574E-3</v>
      </c>
      <c r="O88" s="44">
        <f>IFERROR(_xll.qlIndexFixing(ONIndex3M,I88,TRUE,_xll.ohTrigger(RecalcTrigger,Trigger3M)),NA())</f>
        <v>-3.2135610634664857E-3</v>
      </c>
      <c r="P88" s="44">
        <f>IFERROR(_xll.qlIndexFixing(ONIndex6M,I88,TRUE,_xll.ohTrigger(RecalcTrigger,Trigger6M)),NA())</f>
        <v>-2.0636579552668621E-3</v>
      </c>
      <c r="Q88" s="145">
        <f>IFERROR(_xll.qlIndexFixing(ONIndex1Y,I88,TRUE,_xll.ohTrigger(RecalcTrigger,Trigger1Y)),NA())</f>
        <v>-5.2878769492448185E-4</v>
      </c>
    </row>
    <row r="89" spans="2:17" x14ac:dyDescent="0.2">
      <c r="B89" s="39" t="s">
        <v>17</v>
      </c>
      <c r="D89" s="42">
        <f>_xll.qlCalendarAdvance(Calendar,$D88,B89,"f",FALSE)</f>
        <v>42745</v>
      </c>
      <c r="E89" s="139">
        <f>_xll.qlInterestRateIndexValueDate(IndexON,D89)</f>
        <v>42745</v>
      </c>
      <c r="F89" s="155">
        <f>IFERROR(_xll.qlIndexFixing(IndexON,D89,TRUE,_xll.ohTrigger(RecalcTrigger,TriggerON)),NA())</f>
        <v>-3.7407967451663637E-3</v>
      </c>
      <c r="H89" s="42">
        <f>_xll.qlCalendarAdvance(Calendar,$H88,B89,"f",FALSE)</f>
        <v>42745</v>
      </c>
      <c r="I89" s="139">
        <f>_xll.qlInterestRateIndexValueDate(Index1M,$H89)</f>
        <v>42747</v>
      </c>
      <c r="J89" s="144">
        <f>IFERROR(_xll.qlIndexFixing(Index1M,$H89,TRUE,_xll.ohTrigger(RecalcTrigger,Trigger1M)),NA())</f>
        <v>-3.9648503941390467E-3</v>
      </c>
      <c r="K89" s="44">
        <f>IFERROR(_xll.qlIndexFixing(Index3M,H89,TRUE,_xll.ohTrigger(RecalcTrigger,Trigger3M)),NA())</f>
        <v>-3.2790136670746151E-3</v>
      </c>
      <c r="L89" s="44">
        <f>IFERROR(_xll.qlIndexFixing(Index6M,$H89,TRUE,_xll.ohTrigger(RecalcTrigger,Trigger6M)),NA())</f>
        <v>-2.1054511475402764E-3</v>
      </c>
      <c r="M89" s="145">
        <f>IFERROR(_xll.qlIndexFixing(Index1Y,$H89,TRUE,_xll.ohTrigger(RecalcTrigger,Trigger1Y)),NA())</f>
        <v>-6.5939377037486869E-4</v>
      </c>
      <c r="N89" s="144">
        <f>IFERROR(_xll.qlIndexFixing(ONIndex1M,I89,TRUE,_xll.ohTrigger(RecalcTrigger,Trigger1M)),NA())</f>
        <v>-3.9257912113921378E-3</v>
      </c>
      <c r="O89" s="44">
        <f>IFERROR(_xll.qlIndexFixing(ONIndex3M,I89,TRUE,_xll.ohTrigger(RecalcTrigger,Trigger3M)),NA())</f>
        <v>-3.228511732076278E-3</v>
      </c>
      <c r="P89" s="44">
        <f>IFERROR(_xll.qlIndexFixing(ONIndex6M,I89,TRUE,_xll.ohTrigger(RecalcTrigger,Trigger6M)),NA())</f>
        <v>-2.0605469006662602E-3</v>
      </c>
      <c r="Q89" s="145">
        <f>IFERROR(_xll.qlIndexFixing(ONIndex1Y,I89,TRUE,_xll.ohTrigger(RecalcTrigger,Trigger1Y)),NA())</f>
        <v>-5.3705633716205625E-4</v>
      </c>
    </row>
    <row r="90" spans="2:17" x14ac:dyDescent="0.2">
      <c r="B90" s="39" t="s">
        <v>17</v>
      </c>
      <c r="D90" s="42">
        <f>_xll.qlCalendarAdvance(Calendar,$D89,B90,"f",FALSE)</f>
        <v>42746</v>
      </c>
      <c r="E90" s="139">
        <f>_xll.qlInterestRateIndexValueDate(IndexON,D90)</f>
        <v>42746</v>
      </c>
      <c r="F90" s="155">
        <f>IFERROR(_xll.qlIndexFixing(IndexON,D90,TRUE,_xll.ohTrigger(RecalcTrigger,TriggerON)),NA())</f>
        <v>-3.7407967451263957E-3</v>
      </c>
      <c r="H90" s="42">
        <f>_xll.qlCalendarAdvance(Calendar,$H89,B90,"f",FALSE)</f>
        <v>42746</v>
      </c>
      <c r="I90" s="139">
        <f>_xll.qlInterestRateIndexValueDate(Index1M,$H90)</f>
        <v>42748</v>
      </c>
      <c r="J90" s="144">
        <f>IFERROR(_xll.qlIndexFixing(Index1M,$H90,TRUE,_xll.ohTrigger(RecalcTrigger,Trigger1M)),NA())</f>
        <v>-3.9666211616129488E-3</v>
      </c>
      <c r="K90" s="44">
        <f>IFERROR(_xll.qlIndexFixing(Index3M,H90,TRUE,_xll.ohTrigger(RecalcTrigger,Trigger3M)),NA())</f>
        <v>-3.2812922919553955E-3</v>
      </c>
      <c r="L90" s="44">
        <f>IFERROR(_xll.qlIndexFixing(Index6M,$H90,TRUE,_xll.ohTrigger(RecalcTrigger,Trigger6M)),NA())</f>
        <v>-2.1064928102338364E-3</v>
      </c>
      <c r="M90" s="145">
        <f>IFERROR(_xll.qlIndexFixing(Index1Y,$H90,TRUE,_xll.ohTrigger(RecalcTrigger,Trigger1Y)),NA())</f>
        <v>-6.5912568565363976E-4</v>
      </c>
      <c r="N90" s="144">
        <f>IFERROR(_xll.qlIndexFixing(ONIndex1M,I90,TRUE,_xll.ohTrigger(RecalcTrigger,Trigger1M)),NA())</f>
        <v>-3.9297953269512576E-3</v>
      </c>
      <c r="O90" s="44">
        <f>IFERROR(_xll.qlIndexFixing(ONIndex3M,I90,TRUE,_xll.ohTrigger(RecalcTrigger,Trigger3M)),NA())</f>
        <v>-3.2357031806728997E-3</v>
      </c>
      <c r="P90" s="44">
        <f>IFERROR(_xll.qlIndexFixing(ONIndex6M,I90,TRUE,_xll.ohTrigger(RecalcTrigger,Trigger6M)),NA())</f>
        <v>-2.0596624463564694E-3</v>
      </c>
      <c r="Q90" s="145">
        <f>IFERROR(_xll.qlIndexFixing(ONIndex1Y,I90,TRUE,_xll.ohTrigger(RecalcTrigger,Trigger1Y)),NA())</f>
        <v>-5.41135786860103E-4</v>
      </c>
    </row>
    <row r="91" spans="2:17" x14ac:dyDescent="0.2">
      <c r="B91" s="39" t="s">
        <v>17</v>
      </c>
      <c r="D91" s="42">
        <f>_xll.qlCalendarAdvance(Calendar,$D90,B91,"f",FALSE)</f>
        <v>42747</v>
      </c>
      <c r="E91" s="139">
        <f>_xll.qlInterestRateIndexValueDate(IndexON,D91)</f>
        <v>42747</v>
      </c>
      <c r="F91" s="155">
        <f>IFERROR(_xll.qlIndexFixing(IndexON,D91,TRUE,_xll.ohTrigger(RecalcTrigger,TriggerON)),NA())</f>
        <v>-3.7407967450864277E-3</v>
      </c>
      <c r="H91" s="42">
        <f>_xll.qlCalendarAdvance(Calendar,$H90,B91,"f",FALSE)</f>
        <v>42747</v>
      </c>
      <c r="I91" s="139">
        <f>_xll.qlInterestRateIndexValueDate(Index1M,$H91)</f>
        <v>42751</v>
      </c>
      <c r="J91" s="144">
        <f>IFERROR(_xll.qlIndexFixing(Index1M,$H91,TRUE,_xll.ohTrigger(RecalcTrigger,Trigger1M)),NA())</f>
        <v>-3.9758224869649202E-3</v>
      </c>
      <c r="K91" s="44">
        <f>IFERROR(_xll.qlIndexFixing(Index3M,H91,TRUE,_xll.ohTrigger(RecalcTrigger,Trigger3M)),NA())</f>
        <v>-3.290000000001396E-3</v>
      </c>
      <c r="L91" s="44">
        <f>IFERROR(_xll.qlIndexFixing(Index6M,$H91,TRUE,_xll.ohTrigger(RecalcTrigger,Trigger6M)),NA())</f>
        <v>-2.1099999999765781E-3</v>
      </c>
      <c r="M91" s="145">
        <f>IFERROR(_xll.qlIndexFixing(Index1Y,$H91,TRUE,_xll.ohTrigger(RecalcTrigger,Trigger1Y)),NA())</f>
        <v>-6.5999999988628128E-4</v>
      </c>
      <c r="N91" s="144">
        <f>IFERROR(_xll.qlIndexFixing(ONIndex1M,I91,TRUE,_xll.ohTrigger(RecalcTrigger,Trigger1M)),NA())</f>
        <v>-3.9337558632501768E-3</v>
      </c>
      <c r="O91" s="44">
        <f>IFERROR(_xll.qlIndexFixing(ONIndex3M,I91,TRUE,_xll.ohTrigger(RecalcTrigger,Trigger3M)),NA())</f>
        <v>-3.2426417001518715E-3</v>
      </c>
      <c r="P91" s="44">
        <f>IFERROR(_xll.qlIndexFixing(ONIndex6M,I91,TRUE,_xll.ohTrigger(RecalcTrigger,Trigger6M)),NA())</f>
        <v>-2.0587043481157252E-3</v>
      </c>
      <c r="Q91" s="145">
        <f>IFERROR(_xll.qlIndexFixing(ONIndex1Y,I91,TRUE,_xll.ohTrigger(RecalcTrigger,Trigger1Y)),NA())</f>
        <v>-5.4517839738643659E-4</v>
      </c>
    </row>
    <row r="92" spans="2:17" x14ac:dyDescent="0.2">
      <c r="B92" s="39" t="s">
        <v>17</v>
      </c>
      <c r="D92" s="42">
        <f>_xll.qlCalendarAdvance(Calendar,$D91,B92,"f",FALSE)</f>
        <v>42748</v>
      </c>
      <c r="E92" s="139">
        <f>_xll.qlInterestRateIndexValueDate(IndexON,D92)</f>
        <v>42748</v>
      </c>
      <c r="F92" s="155">
        <f>IFERROR(_xll.qlIndexFixing(IndexON,D92,TRUE,_xll.ohTrigger(RecalcTrigger,TriggerON)),NA())</f>
        <v>-3.7407578742598702E-3</v>
      </c>
      <c r="H92" s="42">
        <f>_xll.qlCalendarAdvance(Calendar,$H91,B92,"f",FALSE)</f>
        <v>42748</v>
      </c>
      <c r="I92" s="139">
        <f>_xll.qlInterestRateIndexValueDate(Index1M,$H92)</f>
        <v>42752</v>
      </c>
      <c r="J92" s="144">
        <f>IFERROR(_xll.qlIndexFixing(Index1M,$H92,TRUE,_xll.ohTrigger(RecalcTrigger,Trigger1M)),NA())</f>
        <v>-3.9787515139432994E-3</v>
      </c>
      <c r="K92" s="44">
        <f>IFERROR(_xll.qlIndexFixing(Index3M,H92,TRUE,_xll.ohTrigger(RecalcTrigger,Trigger3M)),NA())</f>
        <v>-3.2907052065873558E-3</v>
      </c>
      <c r="L92" s="44">
        <f>IFERROR(_xll.qlIndexFixing(Index6M,$H92,TRUE,_xll.ohTrigger(RecalcTrigger,Trigger6M)),NA())</f>
        <v>-2.1102853002471396E-3</v>
      </c>
      <c r="M92" s="145">
        <f>IFERROR(_xll.qlIndexFixing(Index1Y,$H92,TRUE,_xll.ohTrigger(RecalcTrigger,Trigger1Y)),NA())</f>
        <v>-6.6013959598425003E-4</v>
      </c>
      <c r="N92" s="144">
        <f>IFERROR(_xll.qlIndexFixing(ONIndex1M,I92,TRUE,_xll.ohTrigger(RecalcTrigger,Trigger1M)),NA())</f>
        <v>-3.937669805980093E-3</v>
      </c>
      <c r="O92" s="44">
        <f>IFERROR(_xll.qlIndexFixing(ONIndex3M,I92,TRUE,_xll.ohTrigger(RecalcTrigger,Trigger3M)),NA())</f>
        <v>-3.2493159788815618E-3</v>
      </c>
      <c r="P92" s="44">
        <f>IFERROR(_xll.qlIndexFixing(ONIndex6M,I92,TRUE,_xll.ohTrigger(RecalcTrigger,Trigger6M)),NA())</f>
        <v>-2.0576725651366701E-3</v>
      </c>
      <c r="Q92" s="145">
        <f>IFERROR(_xll.qlIndexFixing(ONIndex1Y,I92,TRUE,_xll.ohTrigger(RecalcTrigger,Trigger1Y)),NA())</f>
        <v>-5.4918140259374582E-4</v>
      </c>
    </row>
    <row r="93" spans="2:17" x14ac:dyDescent="0.2">
      <c r="B93" s="39" t="s">
        <v>17</v>
      </c>
      <c r="D93" s="42">
        <f>_xll.qlCalendarAdvance(Calendar,$D92,B93,"f",FALSE)</f>
        <v>42751</v>
      </c>
      <c r="E93" s="139">
        <f>_xll.qlInterestRateIndexValueDate(IndexON,D93)</f>
        <v>42751</v>
      </c>
      <c r="F93" s="155">
        <f>IFERROR(_xll.qlIndexFixing(IndexON,D93,TRUE,_xll.ohTrigger(RecalcTrigger,TriggerON)),NA())</f>
        <v>-3.7407967452063318E-3</v>
      </c>
      <c r="H93" s="42">
        <f>_xll.qlCalendarAdvance(Calendar,$H92,B93,"f",FALSE)</f>
        <v>42751</v>
      </c>
      <c r="I93" s="139">
        <f>_xll.qlInterestRateIndexValueDate(Index1M,$H93)</f>
        <v>42753</v>
      </c>
      <c r="J93" s="144">
        <f>IFERROR(_xll.qlIndexFixing(Index1M,$H93,TRUE,_xll.ohTrigger(RecalcTrigger,Trigger1M)),NA())</f>
        <v>-3.9839145034611693E-3</v>
      </c>
      <c r="K93" s="44">
        <f>IFERROR(_xll.qlIndexFixing(Index3M,H93,TRUE,_xll.ohTrigger(RecalcTrigger,Trigger3M)),NA())</f>
        <v>-3.2913459230377029E-3</v>
      </c>
      <c r="L93" s="44">
        <f>IFERROR(_xll.qlIndexFixing(Index6M,$H93,TRUE,_xll.ohTrigger(RecalcTrigger,Trigger6M)),NA())</f>
        <v>-2.1111457046569583E-3</v>
      </c>
      <c r="M93" s="145">
        <f>IFERROR(_xll.qlIndexFixing(Index1Y,$H93,TRUE,_xll.ohTrigger(RecalcTrigger,Trigger1Y)),NA())</f>
        <v>-6.6027166279455972E-4</v>
      </c>
      <c r="N93" s="144">
        <f>IFERROR(_xll.qlIndexFixing(ONIndex1M,I93,TRUE,_xll.ohTrigger(RecalcTrigger,Trigger1M)),NA())</f>
        <v>-3.9452840699860658E-3</v>
      </c>
      <c r="O93" s="44">
        <f>IFERROR(_xll.qlIndexFixing(ONIndex3M,I93,TRUE,_xll.ohTrigger(RecalcTrigger,Trigger3M)),NA())</f>
        <v>-3.2616976227251016E-3</v>
      </c>
      <c r="P93" s="44">
        <f>IFERROR(_xll.qlIndexFixing(ONIndex6M,I93,TRUE,_xll.ohTrigger(RecalcTrigger,Trigger6M)),NA())</f>
        <v>-2.0553514439347609E-3</v>
      </c>
      <c r="Q93" s="145">
        <f>IFERROR(_xll.qlIndexFixing(ONIndex1Y,I93,TRUE,_xll.ohTrigger(RecalcTrigger,Trigger1Y)),NA())</f>
        <v>-5.5704070193840494E-4</v>
      </c>
    </row>
    <row r="94" spans="2:17" x14ac:dyDescent="0.2">
      <c r="B94" s="39" t="s">
        <v>17</v>
      </c>
      <c r="D94" s="42">
        <f>_xll.qlCalendarAdvance(Calendar,$D93,B94,"f",FALSE)</f>
        <v>42752</v>
      </c>
      <c r="E94" s="139">
        <f>_xll.qlInterestRateIndexValueDate(IndexON,D94)</f>
        <v>42752</v>
      </c>
      <c r="F94" s="155">
        <f>IFERROR(_xll.qlIndexFixing(IndexON,D94,TRUE,_xll.ohTrigger(RecalcTrigger,TriggerON)),NA())</f>
        <v>-3.7407967451263957E-3</v>
      </c>
      <c r="H94" s="42">
        <f>_xll.qlCalendarAdvance(Calendar,$H93,B94,"f",FALSE)</f>
        <v>42752</v>
      </c>
      <c r="I94" s="139">
        <f>_xll.qlInterestRateIndexValueDate(Index1M,$H94)</f>
        <v>42754</v>
      </c>
      <c r="J94" s="144">
        <f>IFERROR(_xll.qlIndexFixing(Index1M,$H94,TRUE,_xll.ohTrigger(RecalcTrigger,Trigger1M)),NA())</f>
        <v>-3.9855255112024313E-3</v>
      </c>
      <c r="K94" s="44">
        <f>IFERROR(_xll.qlIndexFixing(Index3M,H94,TRUE,_xll.ohTrigger(RecalcTrigger,Trigger3M)),NA())</f>
        <v>-3.2930725264423977E-3</v>
      </c>
      <c r="L94" s="44">
        <f>IFERROR(_xll.qlIndexFixing(Index6M,$H94,TRUE,_xll.ohTrigger(RecalcTrigger,Trigger6M)),NA())</f>
        <v>-2.1119728218027822E-3</v>
      </c>
      <c r="M94" s="145">
        <f>IFERROR(_xll.qlIndexFixing(Index1Y,$H94,TRUE,_xll.ohTrigger(RecalcTrigger,Trigger1Y)),NA())</f>
        <v>-6.6039590207523117E-4</v>
      </c>
      <c r="N94" s="144">
        <f>IFERROR(_xll.qlIndexFixing(ONIndex1M,I94,TRUE,_xll.ohTrigger(RecalcTrigger,Trigger1M)),NA())</f>
        <v>-3.9527993529153704E-3</v>
      </c>
      <c r="O94" s="44">
        <f>IFERROR(_xll.qlIndexFixing(ONIndex3M,I94,TRUE,_xll.ohTrigger(RecalcTrigger,Trigger3M)),NA())</f>
        <v>-3.273144450877119E-3</v>
      </c>
      <c r="P94" s="44">
        <f>IFERROR(_xll.qlIndexFixing(ONIndex6M,I94,TRUE,_xll.ohTrigger(RecalcTrigger,Trigger6M)),NA())</f>
        <v>-2.0528077674120127E-3</v>
      </c>
      <c r="Q94" s="145">
        <f>IFERROR(_xll.qlIndexFixing(ONIndex1Y,I94,TRUE,_xll.ohTrigger(RecalcTrigger,Trigger1Y)),NA())</f>
        <v>-5.6474204516820947E-4</v>
      </c>
    </row>
    <row r="95" spans="2:17" x14ac:dyDescent="0.2">
      <c r="B95" s="39" t="s">
        <v>17</v>
      </c>
      <c r="D95" s="42">
        <f>_xll.qlCalendarAdvance(Calendar,$D94,B95,"f",FALSE)</f>
        <v>42753</v>
      </c>
      <c r="E95" s="139">
        <f>_xll.qlInterestRateIndexValueDate(IndexON,D95)</f>
        <v>42753</v>
      </c>
      <c r="F95" s="155">
        <f>IFERROR(_xll.qlIndexFixing(IndexON,D95,TRUE,_xll.ohTrigger(RecalcTrigger,TriggerON)),NA())</f>
        <v>-3.7407967450464596E-3</v>
      </c>
      <c r="H95" s="42">
        <f>_xll.qlCalendarAdvance(Calendar,$H94,B95,"f",FALSE)</f>
        <v>42753</v>
      </c>
      <c r="I95" s="139">
        <f>_xll.qlInterestRateIndexValueDate(Index1M,$H95)</f>
        <v>42755</v>
      </c>
      <c r="J95" s="144">
        <f>IFERROR(_xll.qlIndexFixing(Index1M,$H95,TRUE,_xll.ohTrigger(RecalcTrigger,Trigger1M)),NA())</f>
        <v>-3.9871128545554413E-3</v>
      </c>
      <c r="K95" s="44">
        <f>IFERROR(_xll.qlIndexFixing(Index3M,H95,TRUE,_xll.ohTrigger(RecalcTrigger,Trigger3M)),NA())</f>
        <v>-3.29470667410936E-3</v>
      </c>
      <c r="L95" s="44">
        <f>IFERROR(_xll.qlIndexFixing(Index6M,$H95,TRUE,_xll.ohTrigger(RecalcTrigger,Trigger6M)),NA())</f>
        <v>-2.112768965605158E-3</v>
      </c>
      <c r="M95" s="145">
        <f>IFERROR(_xll.qlIndexFixing(Index1Y,$H95,TRUE,_xll.ohTrigger(RecalcTrigger,Trigger1Y)),NA())</f>
        <v>-6.601411255298021E-4</v>
      </c>
      <c r="N95" s="144">
        <f>IFERROR(_xll.qlIndexFixing(ONIndex1M,I95,TRUE,_xll.ohTrigger(RecalcTrigger,Trigger1M)),NA())</f>
        <v>-3.9564351112897356E-3</v>
      </c>
      <c r="O95" s="44">
        <f>IFERROR(_xll.qlIndexFixing(ONIndex3M,I95,TRUE,_xll.ohTrigger(RecalcTrigger,Trigger3M)),NA())</f>
        <v>-3.278327849307594E-3</v>
      </c>
      <c r="P95" s="44">
        <f>IFERROR(_xll.qlIndexFixing(ONIndex6M,I95,TRUE,_xll.ohTrigger(RecalcTrigger,Trigger6M)),NA())</f>
        <v>-2.0514069473120955E-3</v>
      </c>
      <c r="Q95" s="145">
        <f>IFERROR(_xll.qlIndexFixing(ONIndex1Y,I95,TRUE,_xll.ohTrigger(RecalcTrigger,Trigger1Y)),NA())</f>
        <v>-5.6850553009191174E-4</v>
      </c>
    </row>
    <row r="96" spans="2:17" x14ac:dyDescent="0.2">
      <c r="B96" s="39" t="s">
        <v>17</v>
      </c>
      <c r="D96" s="42">
        <f>_xll.qlCalendarAdvance(Calendar,$D95,B96,"f",FALSE)</f>
        <v>42754</v>
      </c>
      <c r="E96" s="139">
        <f>_xll.qlInterestRateIndexValueDate(IndexON,D96)</f>
        <v>42754</v>
      </c>
      <c r="F96" s="155">
        <f>IFERROR(_xll.qlIndexFixing(IndexON,D96,TRUE,_xll.ohTrigger(RecalcTrigger,TriggerON)),NA())</f>
        <v>-3.7407967451263957E-3</v>
      </c>
      <c r="H96" s="42">
        <f>_xll.qlCalendarAdvance(Calendar,$H95,B96,"f",FALSE)</f>
        <v>42754</v>
      </c>
      <c r="I96" s="139">
        <f>_xll.qlInterestRateIndexValueDate(Index1M,$H96)</f>
        <v>42758</v>
      </c>
      <c r="J96" s="144">
        <f>IFERROR(_xll.qlIndexFixing(Index1M,$H96,TRUE,_xll.ohTrigger(RecalcTrigger,Trigger1M)),NA())</f>
        <v>-3.9948944807311282E-3</v>
      </c>
      <c r="K96" s="44">
        <f>IFERROR(_xll.qlIndexFixing(Index3M,H96,TRUE,_xll.ohTrigger(RecalcTrigger,Trigger3M)),NA())</f>
        <v>-3.3000724100868159E-3</v>
      </c>
      <c r="L96" s="44">
        <f>IFERROR(_xll.qlIndexFixing(Index6M,$H96,TRUE,_xll.ohTrigger(RecalcTrigger,Trigger6M)),NA())</f>
        <v>-2.1153336441321452E-3</v>
      </c>
      <c r="M96" s="145">
        <f>IFERROR(_xll.qlIndexFixing(Index1Y,$H96,TRUE,_xll.ohTrigger(RecalcTrigger,Trigger1Y)),NA())</f>
        <v>-6.6080876403585035E-4</v>
      </c>
      <c r="N96" s="144">
        <f>IFERROR(_xll.qlIndexFixing(ONIndex1M,I96,TRUE,_xll.ohTrigger(RecalcTrigger,Trigger1M)),NA())</f>
        <v>-3.9600061895228578E-3</v>
      </c>
      <c r="O96" s="44">
        <f>IFERROR(_xll.qlIndexFixing(ONIndex3M,I96,TRUE,_xll.ohTrigger(RecalcTrigger,Trigger3M)),NA())</f>
        <v>-3.2831791365994789E-3</v>
      </c>
      <c r="P96" s="44">
        <f>IFERROR(_xll.qlIndexFixing(ONIndex6M,I96,TRUE,_xll.ohTrigger(RecalcTrigger,Trigger6M)),NA())</f>
        <v>-2.0499321967903938E-3</v>
      </c>
      <c r="Q96" s="145">
        <f>IFERROR(_xll.qlIndexFixing(ONIndex1Y,I96,TRUE,_xll.ohTrigger(RecalcTrigger,Trigger1Y)),NA())</f>
        <v>-5.7221281249297817E-4</v>
      </c>
    </row>
    <row r="97" spans="2:17" x14ac:dyDescent="0.2">
      <c r="B97" s="39" t="s">
        <v>17</v>
      </c>
      <c r="D97" s="42">
        <f>_xll.qlCalendarAdvance(Calendar,$D96,B97,"f",FALSE)</f>
        <v>42755</v>
      </c>
      <c r="E97" s="139">
        <f>_xll.qlInterestRateIndexValueDate(IndexON,D97)</f>
        <v>42755</v>
      </c>
      <c r="F97" s="155">
        <f>IFERROR(_xll.qlIndexFixing(IndexON,D97,TRUE,_xll.ohTrigger(RecalcTrigger,TriggerON)),NA())</f>
        <v>-3.7407578742731928E-3</v>
      </c>
      <c r="H97" s="42">
        <f>_xll.qlCalendarAdvance(Calendar,$H96,B97,"f",FALSE)</f>
        <v>42755</v>
      </c>
      <c r="I97" s="139">
        <f>_xll.qlInterestRateIndexValueDate(Index1M,$H97)</f>
        <v>42759</v>
      </c>
      <c r="J97" s="144">
        <f>IFERROR(_xll.qlIndexFixing(Index1M,$H97,TRUE,_xll.ohTrigger(RecalcTrigger,Trigger1M)),NA())</f>
        <v>-3.9973738741765213E-3</v>
      </c>
      <c r="K97" s="44">
        <f>IFERROR(_xll.qlIndexFixing(Index3M,H97,TRUE,_xll.ohTrigger(RecalcTrigger,Trigger3M)),NA())</f>
        <v>-3.3004016171092054E-3</v>
      </c>
      <c r="L97" s="44">
        <f>IFERROR(_xll.qlIndexFixing(Index6M,$H97,TRUE,_xll.ohTrigger(RecalcTrigger,Trigger6M)),NA())</f>
        <v>-2.1156911551518504E-3</v>
      </c>
      <c r="M97" s="145">
        <f>IFERROR(_xll.qlIndexFixing(Index1Y,$H97,TRUE,_xll.ohTrigger(RecalcTrigger,Trigger1Y)),NA())</f>
        <v>-6.6088953701473119E-4</v>
      </c>
      <c r="N97" s="144">
        <f>IFERROR(_xll.qlIndexFixing(ONIndex1M,I97,TRUE,_xll.ohTrigger(RecalcTrigger,Trigger1M)),NA())</f>
        <v>-3.9635095731060943E-3</v>
      </c>
      <c r="O97" s="44">
        <f>IFERROR(_xll.qlIndexFixing(ONIndex3M,I97,TRUE,_xll.ohTrigger(RecalcTrigger,Trigger3M)),NA())</f>
        <v>-3.2876870008413661E-3</v>
      </c>
      <c r="P97" s="44">
        <f>IFERROR(_xll.qlIndexFixing(ONIndex6M,I97,TRUE,_xll.ohTrigger(RecalcTrigger,Trigger6M)),NA())</f>
        <v>-2.0483834754791985E-3</v>
      </c>
      <c r="Q97" s="145">
        <f>IFERROR(_xll.qlIndexFixing(ONIndex1Y,I97,TRUE,_xll.ohTrigger(RecalcTrigger,Trigger1Y)),NA())</f>
        <v>-5.7586112594432137E-4</v>
      </c>
    </row>
    <row r="98" spans="2:17" x14ac:dyDescent="0.2">
      <c r="B98" s="39" t="s">
        <v>17</v>
      </c>
      <c r="D98" s="42">
        <f>_xll.qlCalendarAdvance(Calendar,$D97,B98,"f",FALSE)</f>
        <v>42758</v>
      </c>
      <c r="E98" s="139">
        <f>_xll.qlInterestRateIndexValueDate(IndexON,D98)</f>
        <v>42758</v>
      </c>
      <c r="F98" s="155">
        <f>IFERROR(_xll.qlIndexFixing(IndexON,D98,TRUE,_xll.ohTrigger(RecalcTrigger,TriggerON)),NA())</f>
        <v>-3.7407967451263957E-3</v>
      </c>
      <c r="H98" s="42">
        <f>_xll.qlCalendarAdvance(Calendar,$H97,B98,"f",FALSE)</f>
        <v>42758</v>
      </c>
      <c r="I98" s="139">
        <f>_xll.qlInterestRateIndexValueDate(Index1M,$H98)</f>
        <v>42760</v>
      </c>
      <c r="J98" s="144">
        <f>IFERROR(_xll.qlIndexFixing(Index1M,$H98,TRUE,_xll.ohTrigger(RecalcTrigger,Trigger1M)),NA())</f>
        <v>-4.0018408075556426E-3</v>
      </c>
      <c r="K98" s="44">
        <f>IFERROR(_xll.qlIndexFixing(Index3M,H98,TRUE,_xll.ohTrigger(RecalcTrigger,Trigger3M)),NA())</f>
        <v>-3.3016370143390539E-3</v>
      </c>
      <c r="L98" s="44">
        <f>IFERROR(_xll.qlIndexFixing(Index6M,$H98,TRUE,_xll.ohTrigger(RecalcTrigger,Trigger6M)),NA())</f>
        <v>-2.116368210385165E-3</v>
      </c>
      <c r="M98" s="145">
        <f>IFERROR(_xll.qlIndexFixing(Index1Y,$H98,TRUE,_xll.ohTrigger(RecalcTrigger,Trigger1Y)),NA())</f>
        <v>-6.6096077999862704E-4</v>
      </c>
      <c r="N98" s="144">
        <f>IFERROR(_xll.qlIndexFixing(ONIndex1M,I98,TRUE,_xll.ohTrigger(RecalcTrigger,Trigger1M)),NA())</f>
        <v>-3.9702318329881692E-3</v>
      </c>
      <c r="O98" s="44">
        <f>IFERROR(_xll.qlIndexFixing(ONIndex3M,I98,TRUE,_xll.ohTrigger(RecalcTrigger,Trigger3M)),NA())</f>
        <v>-3.2954712595190117E-3</v>
      </c>
      <c r="P98" s="44">
        <f>IFERROR(_xll.qlIndexFixing(ONIndex6M,I98,TRUE,_xll.ohTrigger(RecalcTrigger,Trigger6M)),NA())</f>
        <v>-2.0450276411621005E-3</v>
      </c>
      <c r="Q98" s="145">
        <f>IFERROR(_xll.qlIndexFixing(ONIndex1Y,I98,TRUE,_xll.ohTrigger(RecalcTrigger,Trigger1Y)),NA())</f>
        <v>-5.8294641500644673E-4</v>
      </c>
    </row>
    <row r="99" spans="2:17" x14ac:dyDescent="0.2">
      <c r="B99" s="39" t="s">
        <v>17</v>
      </c>
      <c r="D99" s="42">
        <f>_xll.qlCalendarAdvance(Calendar,$D98,B99,"f",FALSE)</f>
        <v>42759</v>
      </c>
      <c r="E99" s="139">
        <f>_xll.qlInterestRateIndexValueDate(IndexON,D99)</f>
        <v>42759</v>
      </c>
      <c r="F99" s="155">
        <f>IFERROR(_xll.qlIndexFixing(IndexON,D99,TRUE,_xll.ohTrigger(RecalcTrigger,TriggerON)),NA())</f>
        <v>-3.7407967450864277E-3</v>
      </c>
      <c r="H99" s="42">
        <f>_xll.qlCalendarAdvance(Calendar,$H98,B99,"f",FALSE)</f>
        <v>42759</v>
      </c>
      <c r="I99" s="139">
        <f>_xll.qlInterestRateIndexValueDate(Index1M,$H99)</f>
        <v>42761</v>
      </c>
      <c r="J99" s="144">
        <f>IFERROR(_xll.qlIndexFixing(Index1M,$H99,TRUE,_xll.ohTrigger(RecalcTrigger,Trigger1M)),NA())</f>
        <v>-4.003192174550918E-3</v>
      </c>
      <c r="K99" s="44">
        <f>IFERROR(_xll.qlIndexFixing(Index3M,H99,TRUE,_xll.ohTrigger(RecalcTrigger,Trigger3M)),NA())</f>
        <v>-3.3028064439095672E-3</v>
      </c>
      <c r="L99" s="44">
        <f>IFERROR(_xll.qlIndexFixing(Index6M,$H99,TRUE,_xll.ohTrigger(RecalcTrigger,Trigger6M)),NA())</f>
        <v>-2.1170288173962474E-3</v>
      </c>
      <c r="M99" s="145">
        <f>IFERROR(_xll.qlIndexFixing(Index1Y,$H99,TRUE,_xll.ohTrigger(RecalcTrigger,Trigger1Y)),NA())</f>
        <v>-6.6102222374121397E-4</v>
      </c>
      <c r="N99" s="144">
        <f>IFERROR(_xll.qlIndexFixing(ONIndex1M,I99,TRUE,_xll.ohTrigger(RecalcTrigger,Trigger1M)),NA())</f>
        <v>-3.9767858719663707E-3</v>
      </c>
      <c r="O99" s="44">
        <f>IFERROR(_xll.qlIndexFixing(ONIndex3M,I99,TRUE,_xll.ohTrigger(RecalcTrigger,Trigger3M)),NA())</f>
        <v>-3.3020579921982929E-3</v>
      </c>
      <c r="P99" s="44">
        <f>IFERROR(_xll.qlIndexFixing(ONIndex6M,I99,TRUE,_xll.ohTrigger(RecalcTrigger,Trigger6M)),NA())</f>
        <v>-2.0414480622354958E-3</v>
      </c>
      <c r="Q99" s="145">
        <f>IFERROR(_xll.qlIndexFixing(ONIndex1Y,I99,TRUE,_xll.ohTrigger(RecalcTrigger,Trigger1Y)),NA())</f>
        <v>-5.8980936686658936E-4</v>
      </c>
    </row>
    <row r="100" spans="2:17" x14ac:dyDescent="0.2">
      <c r="B100" s="39" t="s">
        <v>17</v>
      </c>
      <c r="D100" s="42">
        <f>_xll.qlCalendarAdvance(Calendar,$D99,B100,"f",FALSE)</f>
        <v>42760</v>
      </c>
      <c r="E100" s="139">
        <f>_xll.qlInterestRateIndexValueDate(IndexON,D100)</f>
        <v>42760</v>
      </c>
      <c r="F100" s="155">
        <f>IFERROR(_xll.qlIndexFixing(IndexON,D100,TRUE,_xll.ohTrigger(RecalcTrigger,TriggerON)),NA())</f>
        <v>-3.8409833791552828E-3</v>
      </c>
      <c r="H100" s="42">
        <f>_xll.qlCalendarAdvance(Calendar,$H99,B100,"f",FALSE)</f>
        <v>42760</v>
      </c>
      <c r="I100" s="139">
        <f>_xll.qlInterestRateIndexValueDate(Index1M,$H100)</f>
        <v>42762</v>
      </c>
      <c r="J100" s="144">
        <f>IFERROR(_xll.qlIndexFixing(Index1M,$H100,TRUE,_xll.ohTrigger(RecalcTrigger,Trigger1M)),NA())</f>
        <v>-4.0045163471882647E-3</v>
      </c>
      <c r="K100" s="44">
        <f>IFERROR(_xll.qlIndexFixing(Index3M,H100,TRUE,_xll.ohTrigger(RecalcTrigger,Trigger3M)),NA())</f>
        <v>-3.3039148588880352E-3</v>
      </c>
      <c r="L100" s="44">
        <f>IFERROR(_xll.qlIndexFixing(Index6M,$H100,TRUE,_xll.ohTrigger(RecalcTrigger,Trigger6M)),NA())</f>
        <v>-2.1176755039681644E-3</v>
      </c>
      <c r="M100" s="145">
        <f>IFERROR(_xll.qlIndexFixing(Index1Y,$H100,TRUE,_xll.ohTrigger(RecalcTrigger,Trigger1Y)),NA())</f>
        <v>-6.6070738283526172E-4</v>
      </c>
      <c r="N100" s="144">
        <f>IFERROR(_xll.qlIndexFixing(ONIndex1M,I100,TRUE,_xll.ohTrigger(RecalcTrigger,Trigger1M)),NA())</f>
        <v>-3.979905565549835E-3</v>
      </c>
      <c r="O100" s="44">
        <f>IFERROR(_xll.qlIndexFixing(ONIndex3M,I100,TRUE,_xll.ohTrigger(RecalcTrigger,Trigger3M)),NA())</f>
        <v>-3.3046790651169999E-3</v>
      </c>
      <c r="P100" s="44">
        <f>IFERROR(_xll.qlIndexFixing(ONIndex6M,I100,TRUE,_xll.ohTrigger(RecalcTrigger,Trigger6M)),NA())</f>
        <v>-2.0395288726682281E-3</v>
      </c>
      <c r="Q100" s="145">
        <f>IFERROR(_xll.qlIndexFixing(ONIndex1Y,I100,TRUE,_xll.ohTrigger(RecalcTrigger,Trigger1Y)),NA())</f>
        <v>-5.9312134272015982E-4</v>
      </c>
    </row>
    <row r="101" spans="2:17" x14ac:dyDescent="0.2">
      <c r="B101" s="39" t="s">
        <v>17</v>
      </c>
      <c r="D101" s="42">
        <f>_xll.qlCalendarAdvance(Calendar,$D100,B101,"f",FALSE)</f>
        <v>42761</v>
      </c>
      <c r="E101" s="139">
        <f>_xll.qlInterestRateIndexValueDate(IndexON,D101)</f>
        <v>42761</v>
      </c>
      <c r="F101" s="155">
        <f>IFERROR(_xll.qlIndexFixing(IndexON,D101,TRUE,_xll.ohTrigger(RecalcTrigger,TriggerON)),NA())</f>
        <v>-3.8409833791952508E-3</v>
      </c>
      <c r="H101" s="42">
        <f>_xll.qlCalendarAdvance(Calendar,$H100,B101,"f",FALSE)</f>
        <v>42761</v>
      </c>
      <c r="I101" s="139">
        <f>_xll.qlInterestRateIndexValueDate(Index1M,$H101)</f>
        <v>42765</v>
      </c>
      <c r="J101" s="144">
        <f>IFERROR(_xll.qlIndexFixing(Index1M,$H101,TRUE,_xll.ohTrigger(RecalcTrigger,Trigger1M)),NA())</f>
        <v>-4.0093055751904286E-3</v>
      </c>
      <c r="K101" s="44">
        <f>IFERROR(_xll.qlIndexFixing(Index3M,H101,TRUE,_xll.ohTrigger(RecalcTrigger,Trigger3M)),NA())</f>
        <v>-3.3052017848063512E-3</v>
      </c>
      <c r="L101" s="44">
        <f>IFERROR(_xll.qlIndexFixing(Index6M,$H101,TRUE,_xll.ohTrigger(RecalcTrigger,Trigger6M)),NA())</f>
        <v>-2.119730150349912E-3</v>
      </c>
      <c r="M101" s="145">
        <f>IFERROR(_xll.qlIndexFixing(Index1Y,$H101,TRUE,_xll.ohTrigger(RecalcTrigger,Trigger1Y)),NA())</f>
        <v>-6.6116476634019855E-4</v>
      </c>
      <c r="N101" s="144">
        <f>IFERROR(_xll.qlIndexFixing(ONIndex1M,I101,TRUE,_xll.ohTrigger(RecalcTrigger,Trigger1M)),NA())</f>
        <v>-3.9829394779911098E-3</v>
      </c>
      <c r="O101" s="44">
        <f>IFERROR(_xll.qlIndexFixing(ONIndex3M,I101,TRUE,_xll.ohTrigger(RecalcTrigger,Trigger3M)),NA())</f>
        <v>-3.3068888443565925E-3</v>
      </c>
      <c r="P101" s="44">
        <f>IFERROR(_xll.qlIndexFixing(ONIndex6M,I101,TRUE,_xll.ohTrigger(RecalcTrigger,Trigger6M)),NA())</f>
        <v>-2.0375354666679613E-3</v>
      </c>
      <c r="Q101" s="145">
        <f>IFERROR(_xll.qlIndexFixing(ONIndex1Y,I101,TRUE,_xll.ohTrigger(RecalcTrigger,Trigger1Y)),NA())</f>
        <v>-5.9635775242039557E-4</v>
      </c>
    </row>
    <row r="102" spans="2:17" x14ac:dyDescent="0.2">
      <c r="B102" s="39" t="s">
        <v>17</v>
      </c>
      <c r="D102" s="42">
        <f>_xll.qlCalendarAdvance(Calendar,$D101,B102,"f",FALSE)</f>
        <v>42762</v>
      </c>
      <c r="E102" s="139">
        <f>_xll.qlInterestRateIndexValueDate(IndexON,D102)</f>
        <v>42762</v>
      </c>
      <c r="F102" s="155">
        <f>IFERROR(_xll.qlIndexFixing(IndexON,D102,TRUE,_xll.ohTrigger(RecalcTrigger,TriggerON)),NA())</f>
        <v>-3.8409423983232216E-3</v>
      </c>
      <c r="H102" s="42">
        <f>_xll.qlCalendarAdvance(Calendar,$H101,B102,"f",FALSE)</f>
        <v>42762</v>
      </c>
      <c r="I102" s="139">
        <f>_xll.qlInterestRateIndexValueDate(Index1M,$H102)</f>
        <v>42766</v>
      </c>
      <c r="J102" s="144">
        <f>IFERROR(_xll.qlIndexFixing(Index1M,$H102,TRUE,_xll.ohTrigger(RecalcTrigger,Trigger1M)),NA())</f>
        <v>-4.0105112957857158E-3</v>
      </c>
      <c r="K102" s="44">
        <f>IFERROR(_xll.qlIndexFixing(Index3M,H102,TRUE,_xll.ohTrigger(RecalcTrigger,Trigger3M)),NA())</f>
        <v>-3.3052682375409514E-3</v>
      </c>
      <c r="L102" s="44">
        <f>IFERROR(_xll.qlIndexFixing(Index6M,$H102,TRUE,_xll.ohTrigger(RecalcTrigger,Trigger6M)),NA())</f>
        <v>-2.1201746709255237E-3</v>
      </c>
      <c r="M102" s="145">
        <f>IFERROR(_xll.qlIndexFixing(Index1Y,$H102,TRUE,_xll.ohTrigger(RecalcTrigger,Trigger1Y)),NA())</f>
        <v>-6.6117332015144695E-4</v>
      </c>
      <c r="N102" s="144">
        <f>IFERROR(_xll.qlIndexFixing(ONIndex1M,I102,TRUE,_xll.ohTrigger(RecalcTrigger,Trigger1M)),NA())</f>
        <v>-3.9858845945017762E-3</v>
      </c>
      <c r="O102" s="44">
        <f>IFERROR(_xll.qlIndexFixing(ONIndex3M,I102,TRUE,_xll.ohTrigger(RecalcTrigger,Trigger3M)),NA())</f>
        <v>-3.3086760184453112E-3</v>
      </c>
      <c r="P102" s="44">
        <f>IFERROR(_xll.qlIndexFixing(ONIndex6M,I102,TRUE,_xll.ohTrigger(RecalcTrigger,Trigger6M)),NA())</f>
        <v>-2.0354678033474016E-3</v>
      </c>
      <c r="Q102" s="145">
        <f>IFERROR(_xll.qlIndexFixing(ONIndex1Y,I102,TRUE,_xll.ohTrigger(RecalcTrigger,Trigger1Y)),NA())</f>
        <v>-5.9951582974004936E-4</v>
      </c>
    </row>
    <row r="103" spans="2:17" x14ac:dyDescent="0.2">
      <c r="B103" s="39" t="s">
        <v>17</v>
      </c>
      <c r="D103" s="42">
        <f>_xll.qlCalendarAdvance(Calendar,$D102,B103,"f",FALSE)</f>
        <v>42765</v>
      </c>
      <c r="E103" s="139">
        <f>_xll.qlInterestRateIndexValueDate(IndexON,D103)</f>
        <v>42765</v>
      </c>
      <c r="F103" s="155">
        <f>IFERROR(_xll.qlIndexFixing(IndexON,D103,TRUE,_xll.ohTrigger(RecalcTrigger,TriggerON)),NA())</f>
        <v>-3.8409833791952508E-3</v>
      </c>
      <c r="H103" s="42">
        <f>_xll.qlCalendarAdvance(Calendar,$H102,B103,"f",FALSE)</f>
        <v>42765</v>
      </c>
      <c r="I103" s="139">
        <f>_xll.qlInterestRateIndexValueDate(Index1M,$H103)</f>
        <v>42767</v>
      </c>
      <c r="J103" s="144">
        <f>IFERROR(_xll.qlIndexFixing(Index1M,$H103,TRUE,_xll.ohTrigger(RecalcTrigger,Trigger1M)),NA())</f>
        <v>-4.0126682125466284E-3</v>
      </c>
      <c r="K103" s="44">
        <f>IFERROR(_xll.qlIndexFixing(Index3M,H103,TRUE,_xll.ohTrigger(RecalcTrigger,Trigger3M)),NA())</f>
        <v>-3.3087258403696751E-3</v>
      </c>
      <c r="L103" s="44">
        <f>IFERROR(_xll.qlIndexFixing(Index6M,$H103,TRUE,_xll.ohTrigger(RecalcTrigger,Trigger6M)),NA())</f>
        <v>-2.1207907414299691E-3</v>
      </c>
      <c r="M103" s="145">
        <f>IFERROR(_xll.qlIndexFixing(Index1Y,$H103,TRUE,_xll.ohTrigger(RecalcTrigger,Trigger1Y)),NA())</f>
        <v>-6.611705462259193E-4</v>
      </c>
      <c r="N103" s="144">
        <f>IFERROR(_xll.qlIndexFixing(ONIndex1M,I103,TRUE,_xll.ohTrigger(RecalcTrigger,Trigger1M)),NA())</f>
        <v>-3.9914195149437504E-3</v>
      </c>
      <c r="O103" s="44">
        <f>IFERROR(_xll.qlIndexFixing(ONIndex3M,I103,TRUE,_xll.ohTrigger(RecalcTrigger,Trigger3M)),NA())</f>
        <v>-3.3107546754784778E-3</v>
      </c>
      <c r="P103" s="44">
        <f>IFERROR(_xll.qlIndexFixing(ONIndex6M,I103,TRUE,_xll.ohTrigger(RecalcTrigger,Trigger6M)),NA())</f>
        <v>-2.0310732893413785E-3</v>
      </c>
      <c r="Q103" s="145">
        <f>IFERROR(_xll.qlIndexFixing(ONIndex1Y,I103,TRUE,_xll.ohTrigger(RecalcTrigger,Trigger1Y)),NA())</f>
        <v>-6.0555602680256726E-4</v>
      </c>
    </row>
    <row r="104" spans="2:17" x14ac:dyDescent="0.2">
      <c r="B104" s="39" t="s">
        <v>17</v>
      </c>
      <c r="D104" s="42">
        <f>_xll.qlCalendarAdvance(Calendar,$D103,B104,"f",FALSE)</f>
        <v>42766</v>
      </c>
      <c r="E104" s="139">
        <f>_xll.qlInterestRateIndexValueDate(IndexON,D104)</f>
        <v>42766</v>
      </c>
      <c r="F104" s="155">
        <f>IFERROR(_xll.qlIndexFixing(IndexON,D104,TRUE,_xll.ohTrigger(RecalcTrigger,TriggerON)),NA())</f>
        <v>-3.8409833791153147E-3</v>
      </c>
      <c r="H104" s="42">
        <f>_xll.qlCalendarAdvance(Calendar,$H103,B104,"f",FALSE)</f>
        <v>42766</v>
      </c>
      <c r="I104" s="139">
        <f>_xll.qlInterestRateIndexValueDate(Index1M,$H104)</f>
        <v>42768</v>
      </c>
      <c r="J104" s="144">
        <f>IFERROR(_xll.qlIndexFixing(Index1M,$H104,TRUE,_xll.ohTrigger(RecalcTrigger,Trigger1M)),NA())</f>
        <v>-4.0147978975778121E-3</v>
      </c>
      <c r="K104" s="44">
        <f>IFERROR(_xll.qlIndexFixing(Index3M,H104,TRUE,_xll.ohTrigger(RecalcTrigger,Trigger3M)),NA())</f>
        <v>-3.3087768745445134E-3</v>
      </c>
      <c r="L104" s="44">
        <f>IFERROR(_xll.qlIndexFixing(Index6M,$H104,TRUE,_xll.ohTrigger(RecalcTrigger,Trigger6M)),NA())</f>
        <v>-2.1214086998143224E-3</v>
      </c>
      <c r="M104" s="145">
        <f>IFERROR(_xll.qlIndexFixing(Index1Y,$H104,TRUE,_xll.ohTrigger(RecalcTrigger,Trigger1Y)),NA())</f>
        <v>-6.6115620431174253E-4</v>
      </c>
      <c r="N104" s="144">
        <f>IFERROR(_xll.qlIndexFixing(ONIndex1M,I104,TRUE,_xll.ohTrigger(RecalcTrigger,Trigger1M)),NA())</f>
        <v>-3.9967168145027543E-3</v>
      </c>
      <c r="O104" s="44">
        <f>IFERROR(_xll.qlIndexFixing(ONIndex3M,I104,TRUE,_xll.ohTrigger(RecalcTrigger,Trigger3M)),NA())</f>
        <v>-3.3113724266620181E-3</v>
      </c>
      <c r="P104" s="44">
        <f>IFERROR(_xll.qlIndexFixing(ONIndex6M,I104,TRUE,_xll.ohTrigger(RecalcTrigger,Trigger6M)),NA())</f>
        <v>-2.0264537606351496E-3</v>
      </c>
      <c r="Q104" s="145">
        <f>IFERROR(_xll.qlIndexFixing(ONIndex1Y,I104,TRUE,_xll.ohTrigger(RecalcTrigger,Trigger1Y)),NA())</f>
        <v>-6.1130949106757981E-4</v>
      </c>
    </row>
    <row r="105" spans="2:17" x14ac:dyDescent="0.2">
      <c r="B105" s="39" t="s">
        <v>17</v>
      </c>
      <c r="D105" s="42">
        <f>_xll.qlCalendarAdvance(Calendar,$D104,B105,"f",FALSE)</f>
        <v>42767</v>
      </c>
      <c r="E105" s="139">
        <f>_xll.qlInterestRateIndexValueDate(IndexON,D105)</f>
        <v>42767</v>
      </c>
      <c r="F105" s="155">
        <f>IFERROR(_xll.qlIndexFixing(IndexON,D105,TRUE,_xll.ohTrigger(RecalcTrigger,TriggerON)),NA())</f>
        <v>-3.8409833791952508E-3</v>
      </c>
      <c r="H105" s="42">
        <f>_xll.qlCalendarAdvance(Calendar,$H104,B105,"f",FALSE)</f>
        <v>42767</v>
      </c>
      <c r="I105" s="139">
        <f>_xll.qlInterestRateIndexValueDate(Index1M,$H105)</f>
        <v>42769</v>
      </c>
      <c r="J105" s="144">
        <f>IFERROR(_xll.qlIndexFixing(Index1M,$H105,TRUE,_xll.ohTrigger(RecalcTrigger,Trigger1M)),NA())</f>
        <v>-4.0169053427190661E-3</v>
      </c>
      <c r="K105" s="44">
        <f>IFERROR(_xll.qlIndexFixing(Index3M,H105,TRUE,_xll.ohTrigger(RecalcTrigger,Trigger3M)),NA())</f>
        <v>-3.3096213806774032E-3</v>
      </c>
      <c r="L105" s="44">
        <f>IFERROR(_xll.qlIndexFixing(Index6M,$H105,TRUE,_xll.ohTrigger(RecalcTrigger,Trigger6M)),NA())</f>
        <v>-2.1220312877332208E-3</v>
      </c>
      <c r="M105" s="145">
        <f>IFERROR(_xll.qlIndexFixing(Index1Y,$H105,TRUE,_xll.ohTrigger(RecalcTrigger,Trigger1Y)),NA())</f>
        <v>-6.6072885560792248E-4</v>
      </c>
      <c r="N105" s="144">
        <f>IFERROR(_xll.qlIndexFixing(ONIndex1M,I105,TRUE,_xll.ohTrigger(RecalcTrigger,Trigger1M)),NA())</f>
        <v>-3.9991727357691076E-3</v>
      </c>
      <c r="O105" s="44">
        <f>IFERROR(_xll.qlIndexFixing(ONIndex3M,I105,TRUE,_xll.ohTrigger(RecalcTrigger,Trigger3M)),NA())</f>
        <v>-3.3108768981238157E-3</v>
      </c>
      <c r="P105" s="44">
        <f>IFERROR(_xll.qlIndexFixing(ONIndex6M,I105,TRUE,_xll.ohTrigger(RecalcTrigger,Trigger6M)),NA())</f>
        <v>-2.0240141980432114E-3</v>
      </c>
      <c r="Q105" s="145">
        <f>IFERROR(_xll.qlIndexFixing(ONIndex1Y,I105,TRUE,_xll.ohTrigger(RecalcTrigger,Trigger1Y)),NA())</f>
        <v>-6.1403441323548691E-4</v>
      </c>
    </row>
    <row r="106" spans="2:17" x14ac:dyDescent="0.2">
      <c r="B106" s="39" t="s">
        <v>17</v>
      </c>
      <c r="D106" s="42">
        <f>_xll.qlCalendarAdvance(Calendar,$D105,B106,"f",FALSE)</f>
        <v>42768</v>
      </c>
      <c r="E106" s="139">
        <f>_xll.qlInterestRateIndexValueDate(IndexON,D106)</f>
        <v>42768</v>
      </c>
      <c r="F106" s="155">
        <f>IFERROR(_xll.qlIndexFixing(IndexON,D106,TRUE,_xll.ohTrigger(RecalcTrigger,TriggerON)),NA())</f>
        <v>-3.8409833791952508E-3</v>
      </c>
      <c r="H106" s="42">
        <f>_xll.qlCalendarAdvance(Calendar,$H105,B106,"f",FALSE)</f>
        <v>42768</v>
      </c>
      <c r="I106" s="139">
        <f>_xll.qlInterestRateIndexValueDate(Index1M,$H106)</f>
        <v>42772</v>
      </c>
      <c r="J106" s="144">
        <f>IFERROR(_xll.qlIndexFixing(Index1M,$H106,TRUE,_xll.ohTrigger(RecalcTrigger,Trigger1M)),NA())</f>
        <v>-4.0231463911471234E-3</v>
      </c>
      <c r="K106" s="44">
        <f>IFERROR(_xll.qlIndexFixing(Index3M,H106,TRUE,_xll.ohTrigger(RecalcTrigger,Trigger3M)),NA())</f>
        <v>-3.3135958368665391E-3</v>
      </c>
      <c r="L106" s="44">
        <f>IFERROR(_xll.qlIndexFixing(Index6M,$H106,TRUE,_xll.ohTrigger(RecalcTrigger,Trigger6M)),NA())</f>
        <v>-2.1240725472792001E-3</v>
      </c>
      <c r="M106" s="145">
        <f>IFERROR(_xll.qlIndexFixing(Index1Y,$H106,TRUE,_xll.ohTrigger(RecalcTrigger,Trigger1Y)),NA())</f>
        <v>-6.6097849669052139E-4</v>
      </c>
      <c r="N106" s="144">
        <f>IFERROR(_xll.qlIndexFixing(ONIndex1M,I106,TRUE,_xll.ohTrigger(RecalcTrigger,Trigger1M)),NA())</f>
        <v>-4.0015217745326126E-3</v>
      </c>
      <c r="O106" s="44">
        <f>IFERROR(_xll.qlIndexFixing(ONIndex3M,I106,TRUE,_xll.ohTrigger(RecalcTrigger,Trigger3M)),NA())</f>
        <v>-3.3098908935658145E-3</v>
      </c>
      <c r="P106" s="44">
        <f>IFERROR(_xll.qlIndexFixing(ONIndex6M,I106,TRUE,_xll.ohTrigger(RecalcTrigger,Trigger6M)),NA())</f>
        <v>-2.0215001329271232E-3</v>
      </c>
      <c r="Q106" s="145">
        <f>IFERROR(_xll.qlIndexFixing(ONIndex1Y,I106,TRUE,_xll.ohTrigger(RecalcTrigger,Trigger1Y)),NA())</f>
        <v>-6.1666440581920057E-4</v>
      </c>
    </row>
    <row r="107" spans="2:17" x14ac:dyDescent="0.2">
      <c r="B107" s="39" t="s">
        <v>17</v>
      </c>
      <c r="D107" s="42">
        <f>_xll.qlCalendarAdvance(Calendar,$D106,B107,"f",FALSE)</f>
        <v>42769</v>
      </c>
      <c r="E107" s="139">
        <f>_xll.qlInterestRateIndexValueDate(IndexON,D107)</f>
        <v>42769</v>
      </c>
      <c r="F107" s="155">
        <f>IFERROR(_xll.qlIndexFixing(IndexON,D107,TRUE,_xll.ohTrigger(RecalcTrigger,TriggerON)),NA())</f>
        <v>-3.8409423983232216E-3</v>
      </c>
      <c r="H107" s="42">
        <f>_xll.qlCalendarAdvance(Calendar,$H106,B107,"f",FALSE)</f>
        <v>42769</v>
      </c>
      <c r="I107" s="139">
        <f>_xll.qlInterestRateIndexValueDate(Index1M,$H107)</f>
        <v>42773</v>
      </c>
      <c r="J107" s="144">
        <f>IFERROR(_xll.qlIndexFixing(Index1M,$H107,TRUE,_xll.ohTrigger(RecalcTrigger,Trigger1M)),NA())</f>
        <v>-4.0252177737454264E-3</v>
      </c>
      <c r="K107" s="44">
        <f>IFERROR(_xll.qlIndexFixing(Index3M,H107,TRUE,_xll.ohTrigger(RecalcTrigger,Trigger3M)),NA())</f>
        <v>-3.3136510212377068E-3</v>
      </c>
      <c r="L107" s="44">
        <f>IFERROR(_xll.qlIndexFixing(Index6M,$H107,TRUE,_xll.ohTrigger(RecalcTrigger,Trigger6M)),NA())</f>
        <v>-2.124623837180829E-3</v>
      </c>
      <c r="M107" s="145">
        <f>IFERROR(_xll.qlIndexFixing(Index1Y,$H107,TRUE,_xll.ohTrigger(RecalcTrigger,Trigger1Y)),NA())</f>
        <v>-6.6090285601641356E-4</v>
      </c>
      <c r="N107" s="144">
        <f>IFERROR(_xll.qlIndexFixing(ONIndex1M,I107,TRUE,_xll.ohTrigger(RecalcTrigger,Trigger1M)),NA())</f>
        <v>-4.0037609164844667E-3</v>
      </c>
      <c r="O107" s="44">
        <f>IFERROR(_xll.qlIndexFixing(ONIndex3M,I107,TRUE,_xll.ohTrigger(RecalcTrigger,Trigger3M)),NA())</f>
        <v>-3.3084031014762871E-3</v>
      </c>
      <c r="P107" s="44">
        <f>IFERROR(_xll.qlIndexFixing(ONIndex6M,I107,TRUE,_xll.ohTrigger(RecalcTrigger,Trigger6M)),NA())</f>
        <v>-2.0189115241597833E-3</v>
      </c>
      <c r="Q107" s="145">
        <f>IFERROR(_xll.qlIndexFixing(ONIndex1Y,I107,TRUE,_xll.ohTrigger(RecalcTrigger,Trigger1Y)),NA())</f>
        <v>-6.1919670251153747E-4</v>
      </c>
    </row>
    <row r="108" spans="2:17" x14ac:dyDescent="0.2">
      <c r="B108" s="39" t="s">
        <v>17</v>
      </c>
      <c r="D108" s="42">
        <f>_xll.qlCalendarAdvance(Calendar,$D107,B108,"f",FALSE)</f>
        <v>42772</v>
      </c>
      <c r="E108" s="139">
        <f>_xll.qlInterestRateIndexValueDate(IndexON,D108)</f>
        <v>42772</v>
      </c>
      <c r="F108" s="155">
        <f>IFERROR(_xll.qlIndexFixing(IndexON,D108,TRUE,_xll.ohTrigger(RecalcTrigger,TriggerON)),NA())</f>
        <v>-3.8409833791552828E-3</v>
      </c>
      <c r="H108" s="42">
        <f>_xll.qlCalendarAdvance(Calendar,$H107,B108,"f",FALSE)</f>
        <v>42772</v>
      </c>
      <c r="I108" s="139">
        <f>_xll.qlInterestRateIndexValueDate(Index1M,$H108)</f>
        <v>42774</v>
      </c>
      <c r="J108" s="144">
        <f>IFERROR(_xll.qlIndexFixing(Index1M,$H108,TRUE,_xll.ohTrigger(RecalcTrigger,Trigger1M)),NA())</f>
        <v>-4.0272941096229442E-3</v>
      </c>
      <c r="K108" s="44">
        <f>IFERROR(_xll.qlIndexFixing(Index3M,H108,TRUE,_xll.ohTrigger(RecalcTrigger,Trigger3M)),NA())</f>
        <v>-3.3137126669790574E-3</v>
      </c>
      <c r="L108" s="44">
        <f>IFERROR(_xll.qlIndexFixing(Index6M,$H108,TRUE,_xll.ohTrigger(RecalcTrigger,Trigger6M)),NA())</f>
        <v>-2.1253117669247173E-3</v>
      </c>
      <c r="M108" s="145">
        <f>IFERROR(_xll.qlIndexFixing(Index1Y,$H108,TRUE,_xll.ohTrigger(RecalcTrigger,Trigger1Y)),NA())</f>
        <v>-6.608142928202944E-4</v>
      </c>
      <c r="N108" s="144">
        <f>IFERROR(_xll.qlIndexFixing(ONIndex1M,I108,TRUE,_xll.ohTrigger(RecalcTrigger,Trigger1M)),NA())</f>
        <v>-4.0078131861776001E-3</v>
      </c>
      <c r="O108" s="44">
        <f>IFERROR(_xll.qlIndexFixing(ONIndex3M,I108,TRUE,_xll.ohTrigger(RecalcTrigger,Trigger3M)),NA())</f>
        <v>-3.303668015619543E-3</v>
      </c>
      <c r="P108" s="44">
        <f>IFERROR(_xll.qlIndexFixing(ONIndex6M,I108,TRUE,_xll.ohTrigger(RecalcTrigger,Trigger6M)),NA())</f>
        <v>-2.0134743631716745E-3</v>
      </c>
      <c r="Q108" s="145">
        <f>IFERROR(_xll.qlIndexFixing(ONIndex1Y,I108,TRUE,_xll.ohTrigger(RecalcTrigger,Trigger1Y)),NA())</f>
        <v>-6.2392073061356967E-4</v>
      </c>
    </row>
    <row r="109" spans="2:17" x14ac:dyDescent="0.2">
      <c r="B109" s="39" t="s">
        <v>17</v>
      </c>
      <c r="D109" s="42">
        <f>_xll.qlCalendarAdvance(Calendar,$D108,B109,"f",FALSE)</f>
        <v>42773</v>
      </c>
      <c r="E109" s="139">
        <f>_xll.qlInterestRateIndexValueDate(IndexON,D109)</f>
        <v>42773</v>
      </c>
      <c r="F109" s="155">
        <f>IFERROR(_xll.qlIndexFixing(IndexON,D109,TRUE,_xll.ohTrigger(RecalcTrigger,TriggerON)),NA())</f>
        <v>-3.8409833792352188E-3</v>
      </c>
      <c r="H109" s="42">
        <f>_xll.qlCalendarAdvance(Calendar,$H108,B109,"f",FALSE)</f>
        <v>42773</v>
      </c>
      <c r="I109" s="139">
        <f>_xll.qlInterestRateIndexValueDate(Index1M,$H109)</f>
        <v>42775</v>
      </c>
      <c r="J109" s="144">
        <f>IFERROR(_xll.qlIndexFixing(Index1M,$H109,TRUE,_xll.ohTrigger(RecalcTrigger,Trigger1M)),NA())</f>
        <v>-4.0293812842218113E-3</v>
      </c>
      <c r="K109" s="44">
        <f>IFERROR(_xll.qlIndexFixing(Index3M,H109,TRUE,_xll.ohTrigger(RecalcTrigger,Trigger3M)),NA())</f>
        <v>-3.3145515148416899E-3</v>
      </c>
      <c r="L109" s="44">
        <f>IFERROR(_xll.qlIndexFixing(Index6M,$H109,TRUE,_xll.ohTrigger(RecalcTrigger,Trigger6M)),NA())</f>
        <v>-2.1260214177284734E-3</v>
      </c>
      <c r="M109" s="145">
        <f>IFERROR(_xll.qlIndexFixing(Index1Y,$H109,TRUE,_xll.ohTrigger(RecalcTrigger,Trigger1Y)),NA())</f>
        <v>-6.6071259584277024E-4</v>
      </c>
      <c r="N109" s="144">
        <f>IFERROR(_xll.qlIndexFixing(ONIndex1M,I109,TRUE,_xll.ohTrigger(RecalcTrigger,Trigger1M)),NA())</f>
        <v>-4.0115582267619132E-3</v>
      </c>
      <c r="O109" s="44">
        <f>IFERROR(_xll.qlIndexFixing(ONIndex3M,I109,TRUE,_xll.ohTrigger(RecalcTrigger,Trigger3M)),NA())</f>
        <v>-3.2972078222925916E-3</v>
      </c>
      <c r="P109" s="44">
        <f>IFERROR(_xll.qlIndexFixing(ONIndex6M,I109,TRUE,_xll.ohTrigger(RecalcTrigger,Trigger6M)),NA())</f>
        <v>-2.0078108379495418E-3</v>
      </c>
      <c r="Q109" s="145">
        <f>IFERROR(_xll.qlIndexFixing(ONIndex1Y,I109,TRUE,_xll.ohTrigger(RecalcTrigger,Trigger1Y)),NA())</f>
        <v>-6.2829360626182051E-4</v>
      </c>
    </row>
    <row r="110" spans="2:17" x14ac:dyDescent="0.2">
      <c r="B110" s="39" t="s">
        <v>17</v>
      </c>
      <c r="D110" s="42">
        <f>_xll.qlCalendarAdvance(Calendar,$D109,B110,"f",FALSE)</f>
        <v>42774</v>
      </c>
      <c r="E110" s="139">
        <f>_xll.qlInterestRateIndexValueDate(IndexON,D110)</f>
        <v>42774</v>
      </c>
      <c r="F110" s="155">
        <f>IFERROR(_xll.qlIndexFixing(IndexON,D110,TRUE,_xll.ohTrigger(RecalcTrigger,TriggerON)),NA())</f>
        <v>-3.8409833791952508E-3</v>
      </c>
      <c r="H110" s="42">
        <f>_xll.qlCalendarAdvance(Calendar,$H109,B110,"f",FALSE)</f>
        <v>42774</v>
      </c>
      <c r="I110" s="139">
        <f>_xll.qlInterestRateIndexValueDate(Index1M,$H110)</f>
        <v>42776</v>
      </c>
      <c r="J110" s="144">
        <f>IFERROR(_xll.qlIndexFixing(Index1M,$H110,TRUE,_xll.ohTrigger(RecalcTrigger,Trigger1M)),NA())</f>
        <v>-4.031485331905036E-3</v>
      </c>
      <c r="K110" s="44">
        <f>IFERROR(_xll.qlIndexFixing(Index3M,H110,TRUE,_xll.ohTrigger(RecalcTrigger,Trigger3M)),NA())</f>
        <v>-3.3154135653432337E-3</v>
      </c>
      <c r="L110" s="44">
        <f>IFERROR(_xll.qlIndexFixing(Index6M,$H110,TRUE,_xll.ohTrigger(RecalcTrigger,Trigger6M)),NA())</f>
        <v>-2.1267557451112419E-3</v>
      </c>
      <c r="M110" s="145">
        <f>IFERROR(_xll.qlIndexFixing(Index1Y,$H110,TRUE,_xll.ohTrigger(RecalcTrigger,Trigger1Y)),NA())</f>
        <v>-6.6011983263744817E-4</v>
      </c>
      <c r="N110" s="144">
        <f>IFERROR(_xll.qlIndexFixing(ONIndex1M,I110,TRUE,_xll.ohTrigger(RecalcTrigger,Trigger1M)),NA())</f>
        <v>-4.0132294348138586E-3</v>
      </c>
      <c r="O110" s="44">
        <f>IFERROR(_xll.qlIndexFixing(ONIndex3M,I110,TRUE,_xll.ohTrigger(RecalcTrigger,Trigger3M)),NA())</f>
        <v>-3.2931753063714098E-3</v>
      </c>
      <c r="P110" s="44">
        <f>IFERROR(_xll.qlIndexFixing(ONIndex6M,I110,TRUE,_xll.ohTrigger(RecalcTrigger,Trigger6M)),NA())</f>
        <v>-2.0049105933050981E-3</v>
      </c>
      <c r="Q110" s="145">
        <f>IFERROR(_xll.qlIndexFixing(ONIndex1Y,I110,TRUE,_xll.ohTrigger(RecalcTrigger,Trigger1Y)),NA())</f>
        <v>-6.3029593044827692E-4</v>
      </c>
    </row>
    <row r="111" spans="2:17" x14ac:dyDescent="0.2">
      <c r="B111" s="39" t="s">
        <v>17</v>
      </c>
      <c r="D111" s="42">
        <f>_xll.qlCalendarAdvance(Calendar,$D110,B111,"f",FALSE)</f>
        <v>42775</v>
      </c>
      <c r="E111" s="139">
        <f>_xll.qlInterestRateIndexValueDate(IndexON,D111)</f>
        <v>42775</v>
      </c>
      <c r="F111" s="155">
        <f>IFERROR(_xll.qlIndexFixing(IndexON,D111,TRUE,_xll.ohTrigger(RecalcTrigger,TriggerON)),NA())</f>
        <v>-3.8409833791153147E-3</v>
      </c>
      <c r="H111" s="42">
        <f>_xll.qlCalendarAdvance(Calendar,$H110,B111,"f",FALSE)</f>
        <v>42775</v>
      </c>
      <c r="I111" s="139">
        <f>_xll.qlInterestRateIndexValueDate(Index1M,$H111)</f>
        <v>42779</v>
      </c>
      <c r="J111" s="144">
        <f>IFERROR(_xll.qlIndexFixing(Index1M,$H111,TRUE,_xll.ohTrigger(RecalcTrigger,Trigger1M)),NA())</f>
        <v>-4.0379612911367602E-3</v>
      </c>
      <c r="K111" s="44">
        <f>IFERROR(_xll.qlIndexFixing(Index3M,H111,TRUE,_xll.ohTrigger(RecalcTrigger,Trigger3M)),NA())</f>
        <v>-3.3197194631077874E-3</v>
      </c>
      <c r="L111" s="44">
        <f>IFERROR(_xll.qlIndexFixing(Index6M,$H111,TRUE,_xll.ohTrigger(RecalcTrigger,Trigger6M)),NA())</f>
        <v>-2.12931681676732E-3</v>
      </c>
      <c r="M111" s="145">
        <f>IFERROR(_xll.qlIndexFixing(Index1Y,$H111,TRUE,_xll.ohTrigger(RecalcTrigger,Trigger1Y)),NA())</f>
        <v>-6.6017038989567083E-4</v>
      </c>
      <c r="N111" s="144">
        <f>IFERROR(_xll.qlIndexFixing(ONIndex1M,I111,TRUE,_xll.ohTrigger(RecalcTrigger,Trigger1M)),NA())</f>
        <v>-4.0149078852724784E-3</v>
      </c>
      <c r="O111" s="44">
        <f>IFERROR(_xll.qlIndexFixing(ONIndex3M,I111,TRUE,_xll.ohTrigger(RecalcTrigger,Trigger3M)),NA())</f>
        <v>-3.2892495407788047E-3</v>
      </c>
      <c r="P111" s="44">
        <f>IFERROR(_xll.qlIndexFixing(ONIndex6M,I111,TRUE,_xll.ohTrigger(RecalcTrigger,Trigger6M)),NA())</f>
        <v>-2.0022472372893674E-3</v>
      </c>
      <c r="Q111" s="145">
        <f>IFERROR(_xll.qlIndexFixing(ONIndex1Y,I111,TRUE,_xll.ohTrigger(RecalcTrigger,Trigger1Y)),NA())</f>
        <v>-6.3218396141984101E-4</v>
      </c>
    </row>
    <row r="112" spans="2:17" x14ac:dyDescent="0.2">
      <c r="B112" s="39" t="s">
        <v>17</v>
      </c>
      <c r="D112" s="42">
        <f>_xll.qlCalendarAdvance(Calendar,$D111,B112,"f",FALSE)</f>
        <v>42776</v>
      </c>
      <c r="E112" s="139">
        <f>_xll.qlInterestRateIndexValueDate(IndexON,D112)</f>
        <v>42776</v>
      </c>
      <c r="F112" s="155">
        <f>IFERROR(_xll.qlIndexFixing(IndexON,D112,TRUE,_xll.ohTrigger(RecalcTrigger,TriggerON)),NA())</f>
        <v>-3.8409423983365443E-3</v>
      </c>
      <c r="H112" s="42">
        <f>_xll.qlCalendarAdvance(Calendar,$H111,B112,"f",FALSE)</f>
        <v>42776</v>
      </c>
      <c r="I112" s="139">
        <f>_xll.qlInterestRateIndexValueDate(Index1M,$H112)</f>
        <v>42780</v>
      </c>
      <c r="J112" s="144">
        <f>IFERROR(_xll.qlIndexFixing(Index1M,$H112,TRUE,_xll.ohTrigger(RecalcTrigger,Trigger1M)),NA())</f>
        <v>-4.0401961534905096E-3</v>
      </c>
      <c r="K112" s="44">
        <f>IFERROR(_xll.qlIndexFixing(Index3M,H112,TRUE,_xll.ohTrigger(RecalcTrigger,Trigger3M)),NA())</f>
        <v>-3.3200000000332963E-3</v>
      </c>
      <c r="L112" s="44">
        <f>IFERROR(_xll.qlIndexFixing(Index6M,$H112,TRUE,_xll.ohTrigger(RecalcTrigger,Trigger6M)),NA())</f>
        <v>-2.130000000065206E-3</v>
      </c>
      <c r="M112" s="145">
        <f>IFERROR(_xll.qlIndexFixing(Index1Y,$H112,TRUE,_xll.ohTrigger(RecalcTrigger,Trigger1Y)),NA())</f>
        <v>-6.6000000008382183E-4</v>
      </c>
      <c r="N112" s="144">
        <f>IFERROR(_xll.qlIndexFixing(ONIndex1M,I112,TRUE,_xll.ohTrigger(RecalcTrigger,Trigger1M)),NA())</f>
        <v>-4.016621154319111E-3</v>
      </c>
      <c r="O112" s="44">
        <f>IFERROR(_xll.qlIndexFixing(ONIndex3M,I112,TRUE,_xll.ohTrigger(RecalcTrigger,Trigger3M)),NA())</f>
        <v>-3.2855722312818969E-3</v>
      </c>
      <c r="P112" s="44">
        <f>IFERROR(_xll.qlIndexFixing(ONIndex6M,I112,TRUE,_xll.ohTrigger(RecalcTrigger,Trigger6M)),NA())</f>
        <v>-1.9998912369345589E-3</v>
      </c>
      <c r="Q112" s="145">
        <f>IFERROR(_xll.qlIndexFixing(ONIndex1Y,I112,TRUE,_xll.ohTrigger(RecalcTrigger,Trigger1Y)),NA())</f>
        <v>-6.3395493302920158E-4</v>
      </c>
    </row>
    <row r="113" spans="2:17" x14ac:dyDescent="0.2">
      <c r="B113" s="39" t="s">
        <v>17</v>
      </c>
      <c r="D113" s="42">
        <f>_xll.qlCalendarAdvance(Calendar,$D112,B113,"f",FALSE)</f>
        <v>42779</v>
      </c>
      <c r="E113" s="139">
        <f>_xll.qlInterestRateIndexValueDate(IndexON,D113)</f>
        <v>42779</v>
      </c>
      <c r="F113" s="155">
        <f>IFERROR(_xll.qlIndexFixing(IndexON,D113,TRUE,_xll.ohTrigger(RecalcTrigger,TriggerON)),NA())</f>
        <v>-3.8409833791552828E-3</v>
      </c>
      <c r="H113" s="42">
        <f>_xll.qlCalendarAdvance(Calendar,$H112,B113,"f",FALSE)</f>
        <v>42779</v>
      </c>
      <c r="I113" s="139">
        <f>_xll.qlInterestRateIndexValueDate(Index1M,$H113)</f>
        <v>42781</v>
      </c>
      <c r="J113" s="144">
        <f>IFERROR(_xll.qlIndexFixing(Index1M,$H113,TRUE,_xll.ohTrigger(RecalcTrigger,Trigger1M)),NA())</f>
        <v>-4.0424788803352018E-3</v>
      </c>
      <c r="K113" s="44">
        <f>IFERROR(_xll.qlIndexFixing(Index3M,H113,TRUE,_xll.ohTrigger(RecalcTrigger,Trigger3M)),NA())</f>
        <v>-3.320331774515291E-3</v>
      </c>
      <c r="L113" s="44">
        <f>IFERROR(_xll.qlIndexFixing(Index6M,$H113,TRUE,_xll.ohTrigger(RecalcTrigger,Trigger6M)),NA())</f>
        <v>-2.1309021598386112E-3</v>
      </c>
      <c r="M113" s="145">
        <f>IFERROR(_xll.qlIndexFixing(Index1Y,$H113,TRUE,_xll.ohTrigger(RecalcTrigger,Trigger1Y)),NA())</f>
        <v>-6.598020408423844E-4</v>
      </c>
      <c r="N113" s="144">
        <f>IFERROR(_xll.qlIndexFixing(ONIndex1M,I113,TRUE,_xll.ohTrigger(RecalcTrigger,Trigger1M)),NA())</f>
        <v>-4.0201246466819995E-3</v>
      </c>
      <c r="O113" s="44">
        <f>IFERROR(_xll.qlIndexFixing(ONIndex3M,I113,TRUE,_xll.ohTrigger(RecalcTrigger,Trigger3M)),NA())</f>
        <v>-3.2790637036050896E-3</v>
      </c>
      <c r="P113" s="44">
        <f>IFERROR(_xll.qlIndexFixing(ONIndex6M,I113,TRUE,_xll.ohTrigger(RecalcTrigger,Trigger6M)),NA())</f>
        <v>-1.99624055505776E-3</v>
      </c>
      <c r="Q113" s="145">
        <f>IFERROR(_xll.qlIndexFixing(ONIndex1Y,I113,TRUE,_xll.ohTrigger(RecalcTrigger,Trigger1Y)),NA())</f>
        <v>-6.3709171979287049E-4</v>
      </c>
    </row>
    <row r="114" spans="2:17" x14ac:dyDescent="0.2">
      <c r="B114" s="39" t="s">
        <v>17</v>
      </c>
      <c r="D114" s="42">
        <f>_xll.qlCalendarAdvance(Calendar,$D113,B114,"f",FALSE)</f>
        <v>42780</v>
      </c>
      <c r="E114" s="139">
        <f>_xll.qlInterestRateIndexValueDate(IndexON,D114)</f>
        <v>42780</v>
      </c>
      <c r="F114" s="155">
        <f>IFERROR(_xll.qlIndexFixing(IndexON,D114,TRUE,_xll.ohTrigger(RecalcTrigger,TriggerON)),NA())</f>
        <v>-3.8409833792352188E-3</v>
      </c>
      <c r="H114" s="42">
        <f>_xll.qlCalendarAdvance(Calendar,$H113,B114,"f",FALSE)</f>
        <v>42780</v>
      </c>
      <c r="I114" s="139">
        <f>_xll.qlInterestRateIndexValueDate(Index1M,$H114)</f>
        <v>42782</v>
      </c>
      <c r="J114" s="144">
        <f>IFERROR(_xll.qlIndexFixing(Index1M,$H114,TRUE,_xll.ohTrigger(RecalcTrigger,Trigger1M)),NA())</f>
        <v>-4.0448092577219773E-3</v>
      </c>
      <c r="K114" s="44">
        <f>IFERROR(_xll.qlIndexFixing(Index3M,H114,TRUE,_xll.ohTrigger(RecalcTrigger,Trigger3M)),NA())</f>
        <v>-3.3214810667447662E-3</v>
      </c>
      <c r="L114" s="44">
        <f>IFERROR(_xll.qlIndexFixing(Index6M,$H114,TRUE,_xll.ohTrigger(RecalcTrigger,Trigger6M)),NA())</f>
        <v>-2.1318416232976819E-3</v>
      </c>
      <c r="M114" s="145">
        <f>IFERROR(_xll.qlIndexFixing(Index1Y,$H114,TRUE,_xll.ohTrigger(RecalcTrigger,Trigger1Y)),NA())</f>
        <v>-6.5956514715579946E-4</v>
      </c>
      <c r="N114" s="144">
        <f>IFERROR(_xll.qlIndexFixing(ONIndex1M,I114,TRUE,_xll.ohTrigger(RecalcTrigger,Trigger1M)),NA())</f>
        <v>-4.0238455593533118E-3</v>
      </c>
      <c r="O114" s="44">
        <f>IFERROR(_xll.qlIndexFixing(ONIndex3M,I114,TRUE,_xll.ohTrigger(RecalcTrigger,Trigger3M)),NA())</f>
        <v>-3.273538642156737E-3</v>
      </c>
      <c r="P114" s="44">
        <f>IFERROR(_xll.qlIndexFixing(ONIndex6M,I114,TRUE,_xll.ohTrigger(RecalcTrigger,Trigger6M)),NA())</f>
        <v>-1.9937322695184889E-3</v>
      </c>
      <c r="Q114" s="145">
        <f>IFERROR(_xll.qlIndexFixing(ONIndex1Y,I114,TRUE,_xll.ohTrigger(RecalcTrigger,Trigger1Y)),NA())</f>
        <v>-6.3981290149950354E-4</v>
      </c>
    </row>
    <row r="115" spans="2:17" x14ac:dyDescent="0.2">
      <c r="B115" s="39" t="s">
        <v>17</v>
      </c>
      <c r="D115" s="42">
        <f>_xll.qlCalendarAdvance(Calendar,$D114,B115,"f",FALSE)</f>
        <v>42781</v>
      </c>
      <c r="E115" s="139">
        <f>_xll.qlInterestRateIndexValueDate(IndexON,D115)</f>
        <v>42781</v>
      </c>
      <c r="F115" s="155">
        <f>IFERROR(_xll.qlIndexFixing(IndexON,D115,TRUE,_xll.ohTrigger(RecalcTrigger,TriggerON)),NA())</f>
        <v>-3.8409833791552828E-3</v>
      </c>
      <c r="H115" s="42">
        <f>_xll.qlCalendarAdvance(Calendar,$H114,B115,"f",FALSE)</f>
        <v>42781</v>
      </c>
      <c r="I115" s="139">
        <f>_xll.qlInterestRateIndexValueDate(Index1M,$H115)</f>
        <v>42783</v>
      </c>
      <c r="J115" s="144">
        <f>IFERROR(_xll.qlIndexFixing(Index1M,$H115,TRUE,_xll.ohTrigger(RecalcTrigger,Trigger1M)),NA())</f>
        <v>-4.0471856142521023E-3</v>
      </c>
      <c r="K115" s="44">
        <f>IFERROR(_xll.qlIndexFixing(Index3M,H115,TRUE,_xll.ohTrigger(RecalcTrigger,Trigger3M)),NA())</f>
        <v>-3.3226871785385758E-3</v>
      </c>
      <c r="L115" s="44">
        <f>IFERROR(_xll.qlIndexFixing(Index6M,$H115,TRUE,_xll.ohTrigger(RecalcTrigger,Trigger6M)),NA())</f>
        <v>-2.1328157234277423E-3</v>
      </c>
      <c r="M115" s="145">
        <f>IFERROR(_xll.qlIndexFixing(Index1Y,$H115,TRUE,_xll.ohTrigger(RecalcTrigger,Trigger1Y)),NA())</f>
        <v>-6.5852676067340229E-4</v>
      </c>
      <c r="N115" s="144">
        <f>IFERROR(_xll.qlIndexFixing(ONIndex1M,I115,TRUE,_xll.ohTrigger(RecalcTrigger,Trigger1M)),NA())</f>
        <v>-4.0257502778962007E-3</v>
      </c>
      <c r="O115" s="44">
        <f>IFERROR(_xll.qlIndexFixing(ONIndex3M,I115,TRUE,_xll.ohTrigger(RecalcTrigger,Trigger3M)),NA())</f>
        <v>-3.2712469286977353E-3</v>
      </c>
      <c r="P115" s="44">
        <f>IFERROR(_xll.qlIndexFixing(ONIndex6M,I115,TRUE,_xll.ohTrigger(RecalcTrigger,Trigger6M)),NA())</f>
        <v>-1.9930566551540352E-3</v>
      </c>
      <c r="Q115" s="145">
        <f>IFERROR(_xll.qlIndexFixing(ONIndex1Y,I115,TRUE,_xll.ohTrigger(RecalcTrigger,Trigger1Y)),NA())</f>
        <v>-6.4095708296907361E-4</v>
      </c>
    </row>
    <row r="116" spans="2:17" x14ac:dyDescent="0.2">
      <c r="B116" s="39" t="s">
        <v>17</v>
      </c>
      <c r="D116" s="42">
        <f>_xll.qlCalendarAdvance(Calendar,$D115,B116,"f",FALSE)</f>
        <v>42782</v>
      </c>
      <c r="E116" s="139">
        <f>_xll.qlInterestRateIndexValueDate(IndexON,D116)</f>
        <v>42782</v>
      </c>
      <c r="F116" s="155">
        <f>IFERROR(_xll.qlIndexFixing(IndexON,D116,TRUE,_xll.ohTrigger(RecalcTrigger,TriggerON)),NA())</f>
        <v>-3.8409833791952508E-3</v>
      </c>
      <c r="H116" s="42">
        <f>_xll.qlCalendarAdvance(Calendar,$H115,B116,"f",FALSE)</f>
        <v>42782</v>
      </c>
      <c r="I116" s="139">
        <f>_xll.qlInterestRateIndexValueDate(Index1M,$H116)</f>
        <v>42786</v>
      </c>
      <c r="J116" s="144">
        <f>IFERROR(_xll.qlIndexFixing(Index1M,$H116,TRUE,_xll.ohTrigger(RecalcTrigger,Trigger1M)),NA())</f>
        <v>-4.0545729372468541E-3</v>
      </c>
      <c r="K116" s="44">
        <f>IFERROR(_xll.qlIndexFixing(Index3M,H116,TRUE,_xll.ohTrigger(RecalcTrigger,Trigger3M)),NA())</f>
        <v>-3.3281260311367358E-3</v>
      </c>
      <c r="L116" s="44">
        <f>IFERROR(_xll.qlIndexFixing(Index6M,$H116,TRUE,_xll.ohTrigger(RecalcTrigger,Trigger6M)),NA())</f>
        <v>-2.1362038571532157E-3</v>
      </c>
      <c r="M116" s="145">
        <f>IFERROR(_xll.qlIndexFixing(Index1Y,$H116,TRUE,_xll.ohTrigger(RecalcTrigger,Trigger1Y)),NA())</f>
        <v>-6.5828764986428589E-4</v>
      </c>
      <c r="N116" s="144">
        <f>IFERROR(_xll.qlIndexFixing(ONIndex1M,I116,TRUE,_xll.ohTrigger(RecalcTrigger,Trigger1M)),NA())</f>
        <v>-4.027696757553656E-3</v>
      </c>
      <c r="O116" s="44">
        <f>IFERROR(_xll.qlIndexFixing(ONIndex3M,I116,TRUE,_xll.ohTrigger(RecalcTrigger,Trigger3M)),NA())</f>
        <v>-3.2692609973983267E-3</v>
      </c>
      <c r="P116" s="44">
        <f>IFERROR(_xll.qlIndexFixing(ONIndex6M,I116,TRUE,_xll.ohTrigger(RecalcTrigger,Trigger6M)),NA())</f>
        <v>-1.9927458398205644E-3</v>
      </c>
      <c r="Q116" s="145">
        <f>IFERROR(_xll.qlIndexFixing(ONIndex1Y,I116,TRUE,_xll.ohTrigger(RecalcTrigger,Trigger1Y)),NA())</f>
        <v>-6.4196760799273278E-4</v>
      </c>
    </row>
    <row r="117" spans="2:17" x14ac:dyDescent="0.2">
      <c r="B117" s="39" t="s">
        <v>17</v>
      </c>
      <c r="D117" s="42">
        <f>_xll.qlCalendarAdvance(Calendar,$D116,B117,"f",FALSE)</f>
        <v>42783</v>
      </c>
      <c r="E117" s="139">
        <f>_xll.qlInterestRateIndexValueDate(IndexON,D117)</f>
        <v>42783</v>
      </c>
      <c r="F117" s="155">
        <f>IFERROR(_xll.qlIndexFixing(IndexON,D117,TRUE,_xll.ohTrigger(RecalcTrigger,TriggerON)),NA())</f>
        <v>-3.8409423983498669E-3</v>
      </c>
      <c r="H117" s="42">
        <f>_xll.qlCalendarAdvance(Calendar,$H116,B117,"f",FALSE)</f>
        <v>42783</v>
      </c>
      <c r="I117" s="139">
        <f>_xll.qlInterestRateIndexValueDate(Index1M,$H117)</f>
        <v>42787</v>
      </c>
      <c r="J117" s="144">
        <f>IFERROR(_xll.qlIndexFixing(Index1M,$H117,TRUE,_xll.ohTrigger(RecalcTrigger,Trigger1M)),NA())</f>
        <v>-4.0571152864337413E-3</v>
      </c>
      <c r="K117" s="44">
        <f>IFERROR(_xll.qlIndexFixing(Index3M,H117,TRUE,_xll.ohTrigger(RecalcTrigger,Trigger3M)),NA())</f>
        <v>-3.3287628266633895E-3</v>
      </c>
      <c r="L117" s="44">
        <f>IFERROR(_xll.qlIndexFixing(Index6M,$H117,TRUE,_xll.ohTrigger(RecalcTrigger,Trigger6M)),NA())</f>
        <v>-2.1370028280284612E-3</v>
      </c>
      <c r="M117" s="145">
        <f>IFERROR(_xll.qlIndexFixing(Index1Y,$H117,TRUE,_xll.ohTrigger(RecalcTrigger,Trigger1Y)),NA())</f>
        <v>-6.5790090617088692E-4</v>
      </c>
      <c r="N117" s="144">
        <f>IFERROR(_xll.qlIndexFixing(ONIndex1M,I117,TRUE,_xll.ohTrigger(RecalcTrigger,Trigger1M)),NA())</f>
        <v>-4.0296861552402419E-3</v>
      </c>
      <c r="O117" s="44">
        <f>IFERROR(_xll.qlIndexFixing(ONIndex3M,I117,TRUE,_xll.ohTrigger(RecalcTrigger,Trigger3M)),NA())</f>
        <v>-3.2675904022960722E-3</v>
      </c>
      <c r="P117" s="44">
        <f>IFERROR(_xll.qlIndexFixing(ONIndex6M,I117,TRUE,_xll.ohTrigger(RecalcTrigger,Trigger6M)),NA())</f>
        <v>-1.9928093967802596E-3</v>
      </c>
      <c r="Q117" s="145">
        <f>IFERROR(_xll.qlIndexFixing(ONIndex1Y,I117,TRUE,_xll.ohTrigger(RecalcTrigger,Trigger1Y)),NA())</f>
        <v>-6.428417099435535E-4</v>
      </c>
    </row>
    <row r="118" spans="2:17" x14ac:dyDescent="0.2">
      <c r="B118" s="39" t="s">
        <v>17</v>
      </c>
      <c r="D118" s="42">
        <f>_xll.qlCalendarAdvance(Calendar,$D117,B118,"f",FALSE)</f>
        <v>42786</v>
      </c>
      <c r="E118" s="139">
        <f>_xll.qlInterestRateIndexValueDate(IndexON,D118)</f>
        <v>42786</v>
      </c>
      <c r="F118" s="155">
        <f>IFERROR(_xll.qlIndexFixing(IndexON,D118,TRUE,_xll.ohTrigger(RecalcTrigger,TriggerON)),NA())</f>
        <v>-3.8409833791552828E-3</v>
      </c>
      <c r="H118" s="42">
        <f>_xll.qlCalendarAdvance(Calendar,$H117,B118,"f",FALSE)</f>
        <v>42786</v>
      </c>
      <c r="I118" s="139">
        <f>_xll.qlInterestRateIndexValueDate(Index1M,$H118)</f>
        <v>42788</v>
      </c>
      <c r="J118" s="144">
        <f>IFERROR(_xll.qlIndexFixing(Index1M,$H118,TRUE,_xll.ohTrigger(RecalcTrigger,Trigger1M)),NA())</f>
        <v>-4.05969435035474E-3</v>
      </c>
      <c r="K118" s="44">
        <f>IFERROR(_xll.qlIndexFixing(Index3M,H118,TRUE,_xll.ohTrigger(RecalcTrigger,Trigger3M)),NA())</f>
        <v>-3.3294393266475254E-3</v>
      </c>
      <c r="L118" s="44">
        <f>IFERROR(_xll.qlIndexFixing(Index6M,$H118,TRUE,_xll.ohTrigger(RecalcTrigger,Trigger6M)),NA())</f>
        <v>-2.1381077839680248E-3</v>
      </c>
      <c r="M118" s="145">
        <f>IFERROR(_xll.qlIndexFixing(Index1Y,$H118,TRUE,_xll.ohTrigger(RecalcTrigger,Trigger1Y)),NA())</f>
        <v>-6.574933615570498E-4</v>
      </c>
      <c r="N118" s="144">
        <f>IFERROR(_xll.qlIndexFixing(ONIndex1M,I118,TRUE,_xll.ohTrigger(RecalcTrigger,Trigger1M)),NA())</f>
        <v>-4.0337685972113846E-3</v>
      </c>
      <c r="O118" s="44">
        <f>IFERROR(_xll.qlIndexFixing(ONIndex3M,I118,TRUE,_xll.ohTrigger(RecalcTrigger,Trigger3M)),NA())</f>
        <v>-3.2653184875330865E-3</v>
      </c>
      <c r="P118" s="44">
        <f>IFERROR(_xll.qlIndexFixing(ONIndex6M,I118,TRUE,_xll.ohTrigger(RecalcTrigger,Trigger6M)),NA())</f>
        <v>-1.9942212416612648E-3</v>
      </c>
      <c r="Q118" s="145">
        <f>IFERROR(_xll.qlIndexFixing(ONIndex1Y,I118,TRUE,_xll.ohTrigger(RecalcTrigger,Trigger1Y)),NA())</f>
        <v>-6.4412018764059553E-4</v>
      </c>
    </row>
    <row r="119" spans="2:17" x14ac:dyDescent="0.2">
      <c r="B119" s="39" t="s">
        <v>17</v>
      </c>
      <c r="D119" s="42">
        <f>_xll.qlCalendarAdvance(Calendar,$D118,B119,"f",FALSE)</f>
        <v>42787</v>
      </c>
      <c r="E119" s="139">
        <f>_xll.qlInterestRateIndexValueDate(IndexON,D119)</f>
        <v>42787</v>
      </c>
      <c r="F119" s="155">
        <f>IFERROR(_xll.qlIndexFixing(IndexON,D119,TRUE,_xll.ohTrigger(RecalcTrigger,TriggerON)),NA())</f>
        <v>-3.8409833791552828E-3</v>
      </c>
      <c r="H119" s="42">
        <f>_xll.qlCalendarAdvance(Calendar,$H118,B119,"f",FALSE)</f>
        <v>42787</v>
      </c>
      <c r="I119" s="139">
        <f>_xll.qlInterestRateIndexValueDate(Index1M,$H119)</f>
        <v>42789</v>
      </c>
      <c r="J119" s="144">
        <f>IFERROR(_xll.qlIndexFixing(Index1M,$H119,TRUE,_xll.ohTrigger(RecalcTrigger,Trigger1M)),NA())</f>
        <v>-4.0623080946414602E-3</v>
      </c>
      <c r="K119" s="44">
        <f>IFERROR(_xll.qlIndexFixing(Index3M,H119,TRUE,_xll.ohTrigger(RecalcTrigger,Trigger3M)),NA())</f>
        <v>-3.3309062755182165E-3</v>
      </c>
      <c r="L119" s="44">
        <f>IFERROR(_xll.qlIndexFixing(Index6M,$H119,TRUE,_xll.ohTrigger(RecalcTrigger,Trigger6M)),NA())</f>
        <v>-2.1392299811047876E-3</v>
      </c>
      <c r="M119" s="145">
        <f>IFERROR(_xll.qlIndexFixing(Index1Y,$H119,TRUE,_xll.ohTrigger(RecalcTrigger,Trigger1Y)),NA())</f>
        <v>-6.5706814059833172E-4</v>
      </c>
      <c r="N119" s="144">
        <f>IFERROR(_xll.qlIndexFixing(ONIndex1M,I119,TRUE,_xll.ohTrigger(RecalcTrigger,Trigger1M)),NA())</f>
        <v>-4.0380960676467126E-3</v>
      </c>
      <c r="O119" s="44">
        <f>IFERROR(_xll.qlIndexFixing(ONIndex3M,I119,TRUE,_xll.ohTrigger(RecalcTrigger,Trigger3M)),NA())</f>
        <v>-3.2642524732029443E-3</v>
      </c>
      <c r="P119" s="44">
        <f>IFERROR(_xll.qlIndexFixing(ONIndex6M,I119,TRUE,_xll.ohTrigger(RecalcTrigger,Trigger6M)),NA())</f>
        <v>-1.9969988277024342E-3</v>
      </c>
      <c r="Q119" s="145">
        <f>IFERROR(_xll.qlIndexFixing(ONIndex1Y,I119,TRUE,_xll.ohTrigger(RecalcTrigger,Trigger1Y)),NA())</f>
        <v>-6.4491856515136448E-4</v>
      </c>
    </row>
    <row r="120" spans="2:17" x14ac:dyDescent="0.2">
      <c r="B120" s="39" t="s">
        <v>17</v>
      </c>
      <c r="D120" s="42">
        <f>_xll.qlCalendarAdvance(Calendar,$D119,B120,"f",FALSE)</f>
        <v>42788</v>
      </c>
      <c r="E120" s="139">
        <f>_xll.qlInterestRateIndexValueDate(IndexON,D120)</f>
        <v>42788</v>
      </c>
      <c r="F120" s="155">
        <f>IFERROR(_xll.qlIndexFixing(IndexON,D120,TRUE,_xll.ohTrigger(RecalcTrigger,TriggerON)),NA())</f>
        <v>-3.8409833791552828E-3</v>
      </c>
      <c r="H120" s="42">
        <f>_xll.qlCalendarAdvance(Calendar,$H119,B120,"f",FALSE)</f>
        <v>42788</v>
      </c>
      <c r="I120" s="139">
        <f>_xll.qlInterestRateIndexValueDate(Index1M,$H120)</f>
        <v>42790</v>
      </c>
      <c r="J120" s="144">
        <f>IFERROR(_xll.qlIndexFixing(Index1M,$H120,TRUE,_xll.ohTrigger(RecalcTrigger,Trigger1M)),NA())</f>
        <v>-4.0649544244481762E-3</v>
      </c>
      <c r="K120" s="44">
        <f>IFERROR(_xll.qlIndexFixing(Index3M,H120,TRUE,_xll.ohTrigger(RecalcTrigger,Trigger3M)),NA())</f>
        <v>-3.3324022453812586E-3</v>
      </c>
      <c r="L120" s="44">
        <f>IFERROR(_xll.qlIndexFixing(Index6M,$H120,TRUE,_xll.ohTrigger(RecalcTrigger,Trigger6M)),NA())</f>
        <v>-2.1403662879681973E-3</v>
      </c>
      <c r="M120" s="145">
        <f>IFERROR(_xll.qlIndexFixing(Index1Y,$H120,TRUE,_xll.ohTrigger(RecalcTrigger,Trigger1Y)),NA())</f>
        <v>-6.5565121765357359E-4</v>
      </c>
      <c r="N120" s="144">
        <f>IFERROR(_xll.qlIndexFixing(ONIndex1M,I120,TRUE,_xll.ohTrigger(RecalcTrigger,Trigger1M)),NA())</f>
        <v>-4.0403174113956553E-3</v>
      </c>
      <c r="O120" s="44">
        <f>IFERROR(_xll.qlIndexFixing(ONIndex3M,I120,TRUE,_xll.ohTrigger(RecalcTrigger,Trigger3M)),NA())</f>
        <v>-3.2643018752054331E-3</v>
      </c>
      <c r="P120" s="44">
        <f>IFERROR(_xll.qlIndexFixing(ONIndex6M,I120,TRUE,_xll.ohTrigger(RecalcTrigger,Trigger6M)),NA())</f>
        <v>-1.9990778552525512E-3</v>
      </c>
      <c r="Q120" s="145">
        <f>IFERROR(_xll.qlIndexFixing(ONIndex1Y,I120,TRUE,_xll.ohTrigger(RecalcTrigger,Trigger1Y)),NA())</f>
        <v>-6.4506905964822892E-4</v>
      </c>
    </row>
    <row r="121" spans="2:17" x14ac:dyDescent="0.2">
      <c r="B121" s="39" t="s">
        <v>17</v>
      </c>
      <c r="D121" s="42">
        <f>_xll.qlCalendarAdvance(Calendar,$D120,B121,"f",FALSE)</f>
        <v>42789</v>
      </c>
      <c r="E121" s="139">
        <f>_xll.qlInterestRateIndexValueDate(IndexON,D121)</f>
        <v>42789</v>
      </c>
      <c r="F121" s="155">
        <f>IFERROR(_xll.qlIndexFixing(IndexON,D121,TRUE,_xll.ohTrigger(RecalcTrigger,TriggerON)),NA())</f>
        <v>-3.8409833792352188E-3</v>
      </c>
      <c r="H121" s="42">
        <f>_xll.qlCalendarAdvance(Calendar,$H120,B121,"f",FALSE)</f>
        <v>42789</v>
      </c>
      <c r="I121" s="139">
        <f>_xll.qlInterestRateIndexValueDate(Index1M,$H121)</f>
        <v>42793</v>
      </c>
      <c r="J121" s="144">
        <f>IFERROR(_xll.qlIndexFixing(Index1M,$H121,TRUE,_xll.ohTrigger(RecalcTrigger,Trigger1M)),NA())</f>
        <v>-4.0730670710755123E-3</v>
      </c>
      <c r="K121" s="44">
        <f>IFERROR(_xll.qlIndexFixing(Index3M,H121,TRUE,_xll.ohTrigger(RecalcTrigger,Trigger3M)),NA())</f>
        <v>-3.338430424661561E-3</v>
      </c>
      <c r="L121" s="44">
        <f>IFERROR(_xll.qlIndexFixing(Index6M,$H121,TRUE,_xll.ohTrigger(RecalcTrigger,Trigger6M)),NA())</f>
        <v>-2.1441627022785775E-3</v>
      </c>
      <c r="M121" s="145">
        <f>IFERROR(_xll.qlIndexFixing(Index1Y,$H121,TRUE,_xll.ohTrigger(RecalcTrigger,Trigger1Y)),NA())</f>
        <v>-6.5525400815570763E-4</v>
      </c>
      <c r="N121" s="144">
        <f>IFERROR(_xll.qlIndexFixing(ONIndex1M,I121,TRUE,_xll.ohTrigger(RecalcTrigger,Trigger1M)),NA())</f>
        <v>-4.0425886153805379E-3</v>
      </c>
      <c r="O121" s="44">
        <f>IFERROR(_xll.qlIndexFixing(ONIndex3M,I121,TRUE,_xll.ohTrigger(RecalcTrigger,Trigger3M)),NA())</f>
        <v>-3.26472393950894E-3</v>
      </c>
      <c r="P121" s="44">
        <f>IFERROR(_xll.qlIndexFixing(ONIndex6M,I121,TRUE,_xll.ohTrigger(RecalcTrigger,Trigger6M)),NA())</f>
        <v>-2.0015886983459907E-3</v>
      </c>
      <c r="Q121" s="145">
        <f>IFERROR(_xll.qlIndexFixing(ONIndex1Y,I121,TRUE,_xll.ohTrigger(RecalcTrigger,Trigger1Y)),NA())</f>
        <v>-6.4506653406848358E-4</v>
      </c>
    </row>
    <row r="122" spans="2:17" x14ac:dyDescent="0.2">
      <c r="B122" s="39" t="s">
        <v>17</v>
      </c>
      <c r="D122" s="42">
        <f>_xll.qlCalendarAdvance(Calendar,$D121,B122,"f",FALSE)</f>
        <v>42790</v>
      </c>
      <c r="E122" s="139">
        <f>_xll.qlInterestRateIndexValueDate(IndexON,D122)</f>
        <v>42790</v>
      </c>
      <c r="F122" s="155">
        <f>IFERROR(_xll.qlIndexFixing(IndexON,D122,TRUE,_xll.ohTrigger(RecalcTrigger,TriggerON)),NA())</f>
        <v>-3.8409423983232216E-3</v>
      </c>
      <c r="H122" s="42">
        <f>_xll.qlCalendarAdvance(Calendar,$H121,B122,"f",FALSE)</f>
        <v>42790</v>
      </c>
      <c r="I122" s="139">
        <f>_xll.qlInterestRateIndexValueDate(Index1M,$H122)</f>
        <v>42794</v>
      </c>
      <c r="J122" s="144">
        <f>IFERROR(_xll.qlIndexFixing(Index1M,$H122,TRUE,_xll.ohTrigger(RecalcTrigger,Trigger1M)),NA())</f>
        <v>-4.0800482897713191E-3</v>
      </c>
      <c r="K122" s="44">
        <f>IFERROR(_xll.qlIndexFixing(Index3M,H122,TRUE,_xll.ohTrigger(RecalcTrigger,Trigger3M)),NA())</f>
        <v>-3.3406513213320712E-3</v>
      </c>
      <c r="L122" s="44">
        <f>IFERROR(_xll.qlIndexFixing(Index6M,$H122,TRUE,_xll.ohTrigger(RecalcTrigger,Trigger6M)),NA())</f>
        <v>-2.1460112044163521E-3</v>
      </c>
      <c r="M122" s="145">
        <f>IFERROR(_xll.qlIndexFixing(Index1Y,$H122,TRUE,_xll.ohTrigger(RecalcTrigger,Trigger1Y)),NA())</f>
        <v>-6.5478829743585655E-4</v>
      </c>
      <c r="N122" s="144">
        <f>IFERROR(_xll.qlIndexFixing(ONIndex1M,I122,TRUE,_xll.ohTrigger(RecalcTrigger,Trigger1M)),NA())</f>
        <v>-4.044910836795701E-3</v>
      </c>
      <c r="O122" s="44">
        <f>IFERROR(_xll.qlIndexFixing(ONIndex3M,I122,TRUE,_xll.ohTrigger(RecalcTrigger,Trigger3M)),NA())</f>
        <v>-3.2655282202309621E-3</v>
      </c>
      <c r="P122" s="44">
        <f>IFERROR(_xll.qlIndexFixing(ONIndex6M,I122,TRUE,_xll.ohTrigger(RecalcTrigger,Trigger6M)),NA())</f>
        <v>-2.0045409309243922E-3</v>
      </c>
      <c r="Q122" s="145">
        <f>IFERROR(_xll.qlIndexFixing(ONIndex1Y,I122,TRUE,_xll.ohTrigger(RecalcTrigger,Trigger1Y)),NA())</f>
        <v>-6.4490822198504105E-4</v>
      </c>
    </row>
    <row r="123" spans="2:17" x14ac:dyDescent="0.2">
      <c r="B123" s="39" t="s">
        <v>17</v>
      </c>
      <c r="D123" s="42">
        <f>_xll.qlCalendarAdvance(Calendar,$D122,B123,"f",FALSE)</f>
        <v>42793</v>
      </c>
      <c r="E123" s="139">
        <f>_xll.qlInterestRateIndexValueDate(IndexON,D123)</f>
        <v>42793</v>
      </c>
      <c r="F123" s="155">
        <f>IFERROR(_xll.qlIndexFixing(IndexON,D123,TRUE,_xll.ohTrigger(RecalcTrigger,TriggerON)),NA())</f>
        <v>-3.8409833791552828E-3</v>
      </c>
      <c r="H123" s="42">
        <f>_xll.qlCalendarAdvance(Calendar,$H122,B123,"f",FALSE)</f>
        <v>42793</v>
      </c>
      <c r="I123" s="139">
        <f>_xll.qlInterestRateIndexValueDate(Index1M,$H123)</f>
        <v>42795</v>
      </c>
      <c r="J123" s="144">
        <f>IFERROR(_xll.qlIndexFixing(Index1M,$H123,TRUE,_xll.ohTrigger(RecalcTrigger,Trigger1M)),NA())</f>
        <v>-4.0856229928614759E-3</v>
      </c>
      <c r="K123" s="44">
        <f>IFERROR(_xll.qlIndexFixing(Index3M,H123,TRUE,_xll.ohTrigger(RecalcTrigger,Trigger3M)),NA())</f>
        <v>-3.3421849553922529E-3</v>
      </c>
      <c r="L123" s="44">
        <f>IFERROR(_xll.qlIndexFixing(Index6M,$H123,TRUE,_xll.ohTrigger(RecalcTrigger,Trigger6M)),NA())</f>
        <v>-2.1471694101978514E-3</v>
      </c>
      <c r="M123" s="145">
        <f>IFERROR(_xll.qlIndexFixing(Index1Y,$H123,TRUE,_xll.ohTrigger(RecalcTrigger,Trigger1Y)),NA())</f>
        <v>-6.543242718249346E-4</v>
      </c>
      <c r="N123" s="144">
        <f>IFERROR(_xll.qlIndexFixing(ONIndex1M,I123,TRUE,_xll.ohTrigger(RecalcTrigger,Trigger1M)),NA())</f>
        <v>-4.049685566593908E-3</v>
      </c>
      <c r="O123" s="44">
        <f>IFERROR(_xll.qlIndexFixing(ONIndex3M,I123,TRUE,_xll.ohTrigger(RecalcTrigger,Trigger3M)),NA())</f>
        <v>-3.2684289346196493E-3</v>
      </c>
      <c r="P123" s="44">
        <f>IFERROR(_xll.qlIndexFixing(ONIndex6M,I123,TRUE,_xll.ohTrigger(RecalcTrigger,Trigger6M)),NA())</f>
        <v>-2.0119533188145411E-3</v>
      </c>
      <c r="Q123" s="145">
        <f>IFERROR(_xll.qlIndexFixing(ONIndex1Y,I123,TRUE,_xll.ohTrigger(RecalcTrigger,Trigger1Y)),NA())</f>
        <v>-6.4405732664418736E-4</v>
      </c>
    </row>
    <row r="124" spans="2:17" x14ac:dyDescent="0.2">
      <c r="B124" s="39" t="s">
        <v>17</v>
      </c>
      <c r="D124" s="42">
        <f>_xll.qlCalendarAdvance(Calendar,$D123,B124,"f",FALSE)</f>
        <v>42794</v>
      </c>
      <c r="E124" s="139">
        <f>_xll.qlInterestRateIndexValueDate(IndexON,D124)</f>
        <v>42794</v>
      </c>
      <c r="F124" s="155">
        <f>IFERROR(_xll.qlIndexFixing(IndexON,D124,TRUE,_xll.ohTrigger(RecalcTrigger,TriggerON)),NA())</f>
        <v>-3.8409833791552828E-3</v>
      </c>
      <c r="H124" s="42">
        <f>_xll.qlCalendarAdvance(Calendar,$H123,B124,"f",FALSE)</f>
        <v>42794</v>
      </c>
      <c r="I124" s="139">
        <f>_xll.qlInterestRateIndexValueDate(Index1M,$H124)</f>
        <v>42796</v>
      </c>
      <c r="J124" s="144">
        <f>IFERROR(_xll.qlIndexFixing(Index1M,$H124,TRUE,_xll.ohTrigger(RecalcTrigger,Trigger1M)),NA())</f>
        <v>-4.087013711921994E-3</v>
      </c>
      <c r="K124" s="44">
        <f>IFERROR(_xll.qlIndexFixing(Index3M,H124,TRUE,_xll.ohTrigger(RecalcTrigger,Trigger3M)),NA())</f>
        <v>-3.3437166060424762E-3</v>
      </c>
      <c r="L124" s="44">
        <f>IFERROR(_xll.qlIndexFixing(Index6M,$H124,TRUE,_xll.ohTrigger(RecalcTrigger,Trigger6M)),NA())</f>
        <v>-2.1489973237447603E-3</v>
      </c>
      <c r="M124" s="145">
        <f>IFERROR(_xll.qlIndexFixing(Index1Y,$H124,TRUE,_xll.ohTrigger(RecalcTrigger,Trigger1Y)),NA())</f>
        <v>-6.5386526056678137E-4</v>
      </c>
      <c r="N124" s="144">
        <f>IFERROR(_xll.qlIndexFixing(ONIndex1M,I124,TRUE,_xll.ohTrigger(RecalcTrigger,Trigger1M)),NA())</f>
        <v>-4.0547330372886492E-3</v>
      </c>
      <c r="O124" s="44">
        <f>IFERROR(_xll.qlIndexFixing(ONIndex3M,I124,TRUE,_xll.ohTrigger(RecalcTrigger,Trigger3M)),NA())</f>
        <v>-3.2727585961289662E-3</v>
      </c>
      <c r="P124" s="44">
        <f>IFERROR(_xll.qlIndexFixing(ONIndex6M,I124,TRUE,_xll.ohTrigger(RecalcTrigger,Trigger6M)),NA())</f>
        <v>-2.0209552318828372E-3</v>
      </c>
      <c r="Q124" s="145">
        <f>IFERROR(_xll.qlIndexFixing(ONIndex1Y,I124,TRUE,_xll.ohTrigger(RecalcTrigger,Trigger1Y)),NA())</f>
        <v>-6.4266178586791511E-4</v>
      </c>
    </row>
    <row r="125" spans="2:17" x14ac:dyDescent="0.2">
      <c r="B125" s="39" t="s">
        <v>17</v>
      </c>
      <c r="D125" s="42">
        <f>_xll.qlCalendarAdvance(Calendar,$D124,B125,"f",FALSE)</f>
        <v>42795</v>
      </c>
      <c r="E125" s="139">
        <f>_xll.qlInterestRateIndexValueDate(IndexON,D125)</f>
        <v>42795</v>
      </c>
      <c r="F125" s="155">
        <f>IFERROR(_xll.qlIndexFixing(IndexON,D125,TRUE,_xll.ohTrigger(RecalcTrigger,TriggerON)),NA())</f>
        <v>-3.8409833791952508E-3</v>
      </c>
      <c r="H125" s="42">
        <f>_xll.qlCalendarAdvance(Calendar,$H124,B125,"f",FALSE)</f>
        <v>42795</v>
      </c>
      <c r="I125" s="139">
        <f>_xll.qlInterestRateIndexValueDate(Index1M,$H125)</f>
        <v>42797</v>
      </c>
      <c r="J125" s="144">
        <f>IFERROR(_xll.qlIndexFixing(Index1M,$H125,TRUE,_xll.ohTrigger(RecalcTrigger,Trigger1M)),NA())</f>
        <v>-4.0884178060874464E-3</v>
      </c>
      <c r="K125" s="44">
        <f>IFERROR(_xll.qlIndexFixing(Index3M,H125,TRUE,_xll.ohTrigger(RecalcTrigger,Trigger3M)),NA())</f>
        <v>-3.3464715155798715E-3</v>
      </c>
      <c r="L125" s="44">
        <f>IFERROR(_xll.qlIndexFixing(Index6M,$H125,TRUE,_xll.ohTrigger(RecalcTrigger,Trigger6M)),NA())</f>
        <v>-2.1497901395066271E-3</v>
      </c>
      <c r="M125" s="145">
        <f>IFERROR(_xll.qlIndexFixing(Index1Y,$H125,TRUE,_xll.ohTrigger(RecalcTrigger,Trigger1Y)),NA())</f>
        <v>-6.5250503212457823E-4</v>
      </c>
      <c r="N125" s="144">
        <f>IFERROR(_xll.qlIndexFixing(ONIndex1M,I125,TRUE,_xll.ohTrigger(RecalcTrigger,Trigger1M)),NA())</f>
        <v>-4.0573277012523334E-3</v>
      </c>
      <c r="O125" s="44">
        <f>IFERROR(_xll.qlIndexFixing(ONIndex3M,I125,TRUE,_xll.ohTrigger(RecalcTrigger,Trigger3M)),NA())</f>
        <v>-3.2756172745829204E-3</v>
      </c>
      <c r="P125" s="44">
        <f>IFERROR(_xll.qlIndexFixing(ONIndex6M,I125,TRUE,_xll.ohTrigger(RecalcTrigger,Trigger6M)),NA())</f>
        <v>-2.0262580188523671E-3</v>
      </c>
      <c r="Q125" s="145">
        <f>IFERROR(_xll.qlIndexFixing(ONIndex1Y,I125,TRUE,_xll.ohTrigger(RecalcTrigger,Trigger1Y)),NA())</f>
        <v>-6.4168304865663828E-4</v>
      </c>
    </row>
    <row r="126" spans="2:17" x14ac:dyDescent="0.2">
      <c r="B126" s="39" t="s">
        <v>17</v>
      </c>
      <c r="D126" s="42">
        <f>_xll.qlCalendarAdvance(Calendar,$D125,B126,"f",FALSE)</f>
        <v>42796</v>
      </c>
      <c r="E126" s="139">
        <f>_xll.qlInterestRateIndexValueDate(IndexON,D126)</f>
        <v>42796</v>
      </c>
      <c r="F126" s="155">
        <f>IFERROR(_xll.qlIndexFixing(IndexON,D126,TRUE,_xll.ohTrigger(RecalcTrigger,TriggerON)),NA())</f>
        <v>-3.8409833791952508E-3</v>
      </c>
      <c r="H126" s="42">
        <f>_xll.qlCalendarAdvance(Calendar,$H125,B126,"f",FALSE)</f>
        <v>42796</v>
      </c>
      <c r="I126" s="139">
        <f>_xll.qlInterestRateIndexValueDate(Index1M,$H126)</f>
        <v>42800</v>
      </c>
      <c r="J126" s="144">
        <f>IFERROR(_xll.qlIndexFixing(Index1M,$H126,TRUE,_xll.ohTrigger(RecalcTrigger,Trigger1M)),NA())</f>
        <v>-4.0968795473847732E-3</v>
      </c>
      <c r="K126" s="44">
        <f>IFERROR(_xll.qlIndexFixing(Index3M,H126,TRUE,_xll.ohTrigger(RecalcTrigger,Trigger3M)),NA())</f>
        <v>-3.3497212688724811E-3</v>
      </c>
      <c r="L126" s="44">
        <f>IFERROR(_xll.qlIndexFixing(Index6M,$H126,TRUE,_xll.ohTrigger(RecalcTrigger,Trigger6M)),NA())</f>
        <v>-2.1527463755578072E-3</v>
      </c>
      <c r="M126" s="145">
        <f>IFERROR(_xll.qlIndexFixing(Index1Y,$H126,TRUE,_xll.ohTrigger(RecalcTrigger,Trigger1Y)),NA())</f>
        <v>-6.5214696731312569E-4</v>
      </c>
      <c r="N126" s="144">
        <f>IFERROR(_xll.qlIndexFixing(ONIndex1M,I126,TRUE,_xll.ohTrigger(RecalcTrigger,Trigger1M)),NA())</f>
        <v>-4.0599803248930755E-3</v>
      </c>
      <c r="O126" s="44">
        <f>IFERROR(_xll.qlIndexFixing(ONIndex3M,I126,TRUE,_xll.ohTrigger(RecalcTrigger,Trigger3M)),NA())</f>
        <v>-3.2789154956791577E-3</v>
      </c>
      <c r="P126" s="44">
        <f>IFERROR(_xll.qlIndexFixing(ONIndex6M,I126,TRUE,_xll.ohTrigger(RecalcTrigger,Trigger6M)),NA())</f>
        <v>-2.0320596382772393E-3</v>
      </c>
      <c r="Q126" s="145">
        <f>IFERROR(_xll.qlIndexFixing(ONIndex1Y,I126,TRUE,_xll.ohTrigger(RecalcTrigger,Trigger1Y)),NA())</f>
        <v>-6.405319278979249E-4</v>
      </c>
    </row>
    <row r="127" spans="2:17" x14ac:dyDescent="0.2">
      <c r="B127" s="39" t="s">
        <v>17</v>
      </c>
      <c r="D127" s="42">
        <f>_xll.qlCalendarAdvance(Calendar,$D126,B127,"f",FALSE)</f>
        <v>42797</v>
      </c>
      <c r="E127" s="139">
        <f>_xll.qlInterestRateIndexValueDate(IndexON,D127)</f>
        <v>42797</v>
      </c>
      <c r="F127" s="155">
        <f>IFERROR(_xll.qlIndexFixing(IndexON,D127,TRUE,_xll.ohTrigger(RecalcTrigger,TriggerON)),NA())</f>
        <v>-3.8409423983365443E-3</v>
      </c>
      <c r="H127" s="42">
        <f>_xll.qlCalendarAdvance(Calendar,$H126,B127,"f",FALSE)</f>
        <v>42797</v>
      </c>
      <c r="I127" s="139">
        <f>_xll.qlInterestRateIndexValueDate(Index1M,$H127)</f>
        <v>42801</v>
      </c>
      <c r="J127" s="144">
        <f>IFERROR(_xll.qlIndexFixing(Index1M,$H127,TRUE,_xll.ohTrigger(RecalcTrigger,Trigger1M)),NA())</f>
        <v>-4.0997091279120785E-3</v>
      </c>
      <c r="K127" s="44">
        <f>IFERROR(_xll.qlIndexFixing(Index3M,H127,TRUE,_xll.ohTrigger(RecalcTrigger,Trigger3M)),NA())</f>
        <v>-3.3511654209990608E-3</v>
      </c>
      <c r="L127" s="44">
        <f>IFERROR(_xll.qlIndexFixing(Index6M,$H127,TRUE,_xll.ohTrigger(RecalcTrigger,Trigger6M)),NA())</f>
        <v>-2.1537930025381079E-3</v>
      </c>
      <c r="M127" s="145">
        <f>IFERROR(_xll.qlIndexFixing(Index1Y,$H127,TRUE,_xll.ohTrigger(RecalcTrigger,Trigger1Y)),NA())</f>
        <v>-6.5176398984201963E-4</v>
      </c>
      <c r="N127" s="144">
        <f>IFERROR(_xll.qlIndexFixing(ONIndex1M,I127,TRUE,_xll.ohTrigger(RecalcTrigger,Trigger1M)),NA())</f>
        <v>-4.0626920652453435E-3</v>
      </c>
      <c r="O127" s="44">
        <f>IFERROR(_xll.qlIndexFixing(ONIndex3M,I127,TRUE,_xll.ohTrigger(RecalcTrigger,Trigger3M)),NA())</f>
        <v>-3.2826628133353353E-3</v>
      </c>
      <c r="P127" s="44">
        <f>IFERROR(_xll.qlIndexFixing(ONIndex6M,I127,TRUE,_xll.ohTrigger(RecalcTrigger,Trigger6M)),NA())</f>
        <v>-2.0383696637793491E-3</v>
      </c>
      <c r="Q127" s="145">
        <f>IFERROR(_xll.qlIndexFixing(ONIndex1Y,I127,TRUE,_xll.ohTrigger(RecalcTrigger,Trigger1Y)),NA())</f>
        <v>-6.3920565720465561E-4</v>
      </c>
    </row>
    <row r="128" spans="2:17" x14ac:dyDescent="0.2">
      <c r="B128" s="39" t="s">
        <v>17</v>
      </c>
      <c r="D128" s="42">
        <f>_xll.qlCalendarAdvance(Calendar,$D127,B128,"f",FALSE)</f>
        <v>42800</v>
      </c>
      <c r="E128" s="139">
        <f>_xll.qlInterestRateIndexValueDate(IndexON,D128)</f>
        <v>42800</v>
      </c>
      <c r="F128" s="155">
        <f>IFERROR(_xll.qlIndexFixing(IndexON,D128,TRUE,_xll.ohTrigger(RecalcTrigger,TriggerON)),NA())</f>
        <v>-3.8409833791552828E-3</v>
      </c>
      <c r="H128" s="42">
        <f>_xll.qlCalendarAdvance(Calendar,$H127,B128,"f",FALSE)</f>
        <v>42800</v>
      </c>
      <c r="I128" s="139">
        <f>_xll.qlInterestRateIndexValueDate(Index1M,$H128)</f>
        <v>42802</v>
      </c>
      <c r="J128" s="144">
        <f>IFERROR(_xll.qlIndexFixing(Index1M,$H128,TRUE,_xll.ohTrigger(RecalcTrigger,Trigger1M)),NA())</f>
        <v>-4.1052604792887496E-3</v>
      </c>
      <c r="K128" s="44">
        <f>IFERROR(_xll.qlIndexFixing(Index3M,H128,TRUE,_xll.ohTrigger(RecalcTrigger,Trigger3M)),NA())</f>
        <v>-3.352575755353145E-3</v>
      </c>
      <c r="L128" s="44">
        <f>IFERROR(_xll.qlIndexFixing(Index6M,$H128,TRUE,_xll.ohTrigger(RecalcTrigger,Trigger6M)),NA())</f>
        <v>-2.1548077517929494E-3</v>
      </c>
      <c r="M128" s="145">
        <f>IFERROR(_xll.qlIndexFixing(Index1Y,$H128,TRUE,_xll.ohTrigger(RecalcTrigger,Trigger1Y)),NA())</f>
        <v>-6.5140661619857447E-4</v>
      </c>
      <c r="N128" s="144">
        <f>IFERROR(_xll.qlIndexFixing(ONIndex1M,I128,TRUE,_xll.ohTrigger(RecalcTrigger,Trigger1M)),NA())</f>
        <v>-4.0682724112572899E-3</v>
      </c>
      <c r="O128" s="44">
        <f>IFERROR(_xll.qlIndexFixing(ONIndex3M,I128,TRUE,_xll.ohTrigger(RecalcTrigger,Trigger3M)),NA())</f>
        <v>-3.2916721112830061E-3</v>
      </c>
      <c r="P128" s="44">
        <f>IFERROR(_xll.qlIndexFixing(ONIndex6M,I128,TRUE,_xll.ohTrigger(RecalcTrigger,Trigger6M)),NA())</f>
        <v>-2.052720566445565E-3</v>
      </c>
      <c r="Q128" s="145">
        <f>IFERROR(_xll.qlIndexFixing(ONIndex1Y,I128,TRUE,_xll.ohTrigger(RecalcTrigger,Trigger1Y)),NA())</f>
        <v>-6.3595432838514654E-4</v>
      </c>
    </row>
    <row r="129" spans="2:25" x14ac:dyDescent="0.2">
      <c r="B129" s="39" t="s">
        <v>17</v>
      </c>
      <c r="D129" s="42">
        <f>_xll.qlCalendarAdvance(Calendar,$D128,B129,"f",FALSE)</f>
        <v>42801</v>
      </c>
      <c r="E129" s="139">
        <f>_xll.qlInterestRateIndexValueDate(IndexON,D129)</f>
        <v>42801</v>
      </c>
      <c r="F129" s="155">
        <f>IFERROR(_xll.qlIndexFixing(IndexON,D129,TRUE,_xll.ohTrigger(RecalcTrigger,TriggerON)),NA())</f>
        <v>-3.8409833791952508E-3</v>
      </c>
      <c r="H129" s="42">
        <f>_xll.qlCalendarAdvance(Calendar,$H128,B129,"f",FALSE)</f>
        <v>42801</v>
      </c>
      <c r="I129" s="139">
        <f>_xll.qlInterestRateIndexValueDate(Index1M,$H129)</f>
        <v>42803</v>
      </c>
      <c r="J129" s="144">
        <f>IFERROR(_xll.qlIndexFixing(Index1M,$H129,TRUE,_xll.ohTrigger(RecalcTrigger,Trigger1M)),NA())</f>
        <v>-4.1067217985846227E-3</v>
      </c>
      <c r="K129" s="44">
        <f>IFERROR(_xll.qlIndexFixing(Index3M,H129,TRUE,_xll.ohTrigger(RecalcTrigger,Trigger3M)),NA())</f>
        <v>-3.3539465653182506E-3</v>
      </c>
      <c r="L129" s="44">
        <f>IFERROR(_xll.qlIndexFixing(Index6M,$H129,TRUE,_xll.ohTrigger(RecalcTrigger,Trigger6M)),NA())</f>
        <v>-2.156350886864263E-3</v>
      </c>
      <c r="M129" s="145">
        <f>IFERROR(_xll.qlIndexFixing(Index1Y,$H129,TRUE,_xll.ohTrigger(RecalcTrigger,Trigger1Y)),NA())</f>
        <v>-6.510783802920648E-4</v>
      </c>
      <c r="N129" s="144">
        <f>IFERROR(_xll.qlIndexFixing(ONIndex1M,I129,TRUE,_xll.ohTrigger(RecalcTrigger,Trigger1M)),NA())</f>
        <v>-4.0741533342192326E-3</v>
      </c>
      <c r="O129" s="44">
        <f>IFERROR(_xll.qlIndexFixing(ONIndex3M,I129,TRUE,_xll.ohTrigger(RecalcTrigger,Trigger3M)),NA())</f>
        <v>-3.3023341373050741E-3</v>
      </c>
      <c r="P129" s="44">
        <f>IFERROR(_xll.qlIndexFixing(ONIndex6M,I129,TRUE,_xll.ohTrigger(RecalcTrigger,Trigger6M)),NA())</f>
        <v>-2.0688853037542643E-3</v>
      </c>
      <c r="Q129" s="145">
        <f>IFERROR(_xll.qlIndexFixing(ONIndex1Y,I129,TRUE,_xll.ohTrigger(RecalcTrigger,Trigger1Y)),NA())</f>
        <v>-6.3209375126049849E-4</v>
      </c>
    </row>
    <row r="130" spans="2:25" x14ac:dyDescent="0.2">
      <c r="B130" s="39" t="s">
        <v>17</v>
      </c>
      <c r="D130" s="42">
        <f>_xll.qlCalendarAdvance(Calendar,$D129,B130,"f",FALSE)</f>
        <v>42802</v>
      </c>
      <c r="E130" s="139">
        <f>_xll.qlInterestRateIndexValueDate(IndexON,D130)</f>
        <v>42802</v>
      </c>
      <c r="F130" s="155">
        <f>IFERROR(_xll.qlIndexFixing(IndexON,D130,TRUE,_xll.ohTrigger(RecalcTrigger,TriggerON)),NA())</f>
        <v>-3.8409833791952508E-3</v>
      </c>
      <c r="H130" s="42">
        <f>_xll.qlCalendarAdvance(Calendar,$H129,B130,"f",FALSE)</f>
        <v>42802</v>
      </c>
      <c r="I130" s="139">
        <f>_xll.qlInterestRateIndexValueDate(Index1M,$H130)</f>
        <v>42804</v>
      </c>
      <c r="J130" s="144">
        <f>IFERROR(_xll.qlIndexFixing(Index1M,$H130,TRUE,_xll.ohTrigger(RecalcTrigger,Trigger1M)),NA())</f>
        <v>-4.1081884745201632E-3</v>
      </c>
      <c r="K130" s="44">
        <f>IFERROR(_xll.qlIndexFixing(Index3M,H130,TRUE,_xll.ohTrigger(RecalcTrigger,Trigger3M)),NA())</f>
        <v>-3.3562440293193846E-3</v>
      </c>
      <c r="L130" s="44">
        <f>IFERROR(_xll.qlIndexFixing(Index6M,$H130,TRUE,_xll.ohTrigger(RecalcTrigger,Trigger6M)),NA())</f>
        <v>-2.1570008364413073E-3</v>
      </c>
      <c r="M130" s="145">
        <f>IFERROR(_xll.qlIndexFixing(Index1Y,$H130,TRUE,_xll.ohTrigger(RecalcTrigger,Trigger1Y)),NA())</f>
        <v>-6.5022871417082869E-4</v>
      </c>
      <c r="N130" s="144">
        <f>IFERROR(_xll.qlIndexFixing(ONIndex1M,I130,TRUE,_xll.ohTrigger(RecalcTrigger,Trigger1M)),NA())</f>
        <v>-4.0771651649240681E-3</v>
      </c>
      <c r="O130" s="44">
        <f>IFERROR(_xll.qlIndexFixing(ONIndex3M,I130,TRUE,_xll.ohTrigger(RecalcTrigger,Trigger3M)),NA())</f>
        <v>-3.3083622355656317E-3</v>
      </c>
      <c r="P130" s="44">
        <f>IFERROR(_xll.qlIndexFixing(ONIndex6M,I130,TRUE,_xll.ohTrigger(RecalcTrigger,Trigger6M)),NA())</f>
        <v>-2.07772474948964E-3</v>
      </c>
      <c r="Q130" s="145">
        <f>IFERROR(_xll.qlIndexFixing(ONIndex1Y,I130,TRUE,_xll.ohTrigger(RecalcTrigger,Trigger1Y)),NA())</f>
        <v>-6.3093318413809385E-4</v>
      </c>
    </row>
    <row r="131" spans="2:25" x14ac:dyDescent="0.2">
      <c r="B131" s="39" t="s">
        <v>17</v>
      </c>
      <c r="D131" s="42">
        <f>_xll.qlCalendarAdvance(Calendar,$D130,B131,"f",FALSE)</f>
        <v>42803</v>
      </c>
      <c r="E131" s="139">
        <f>_xll.qlInterestRateIndexValueDate(IndexON,D131)</f>
        <v>42803</v>
      </c>
      <c r="F131" s="155">
        <f>IFERROR(_xll.qlIndexFixing(IndexON,D131,TRUE,_xll.ohTrigger(RecalcTrigger,TriggerON)),NA())</f>
        <v>-3.8409833791552828E-3</v>
      </c>
      <c r="H131" s="42">
        <f>_xll.qlCalendarAdvance(Calendar,$H130,B131,"f",FALSE)</f>
        <v>42803</v>
      </c>
      <c r="I131" s="139">
        <f>_xll.qlInterestRateIndexValueDate(Index1M,$H131)</f>
        <v>42807</v>
      </c>
      <c r="J131" s="144">
        <f>IFERROR(_xll.qlIndexFixing(Index1M,$H131,TRUE,_xll.ohTrigger(RecalcTrigger,Trigger1M)),NA())</f>
        <v>-4.1165962674762123E-3</v>
      </c>
      <c r="K131" s="44">
        <f>IFERROR(_xll.qlIndexFixing(Index3M,H131,TRUE,_xll.ohTrigger(RecalcTrigger,Trigger3M)),NA())</f>
        <v>-3.3589164201050879E-3</v>
      </c>
      <c r="L131" s="44">
        <f>IFERROR(_xll.qlIndexFixing(Index6M,$H131,TRUE,_xll.ohTrigger(RecalcTrigger,Trigger6M)),NA())</f>
        <v>-2.1592621438744413E-3</v>
      </c>
      <c r="M131" s="145">
        <f>IFERROR(_xll.qlIndexFixing(Index1Y,$H131,TRUE,_xll.ohTrigger(RecalcTrigger,Trigger1Y)),NA())</f>
        <v>-6.5012851543603427E-4</v>
      </c>
      <c r="N131" s="144">
        <f>IFERROR(_xll.qlIndexFixing(ONIndex1M,I131,TRUE,_xll.ohTrigger(RecalcTrigger,Trigger1M)),NA())</f>
        <v>-4.0801782463883995E-3</v>
      </c>
      <c r="O131" s="44">
        <f>IFERROR(_xll.qlIndexFixing(ONIndex3M,I131,TRUE,_xll.ohTrigger(RecalcTrigger,Trigger3M)),NA())</f>
        <v>-3.3143519215927952E-3</v>
      </c>
      <c r="P131" s="44">
        <f>IFERROR(_xll.qlIndexFixing(ONIndex6M,I131,TRUE,_xll.ohTrigger(RecalcTrigger,Trigger6M)),NA())</f>
        <v>-2.0863420890515627E-3</v>
      </c>
      <c r="Q131" s="145">
        <f>IFERROR(_xll.qlIndexFixing(ONIndex1Y,I131,TRUE,_xll.ohTrigger(RecalcTrigger,Trigger1Y)),NA())</f>
        <v>-6.3078708408603745E-4</v>
      </c>
    </row>
    <row r="132" spans="2:25" x14ac:dyDescent="0.2">
      <c r="B132" s="39" t="s">
        <v>17</v>
      </c>
      <c r="D132" s="42">
        <f>_xll.qlCalendarAdvance(Calendar,$D131,B132,"f",FALSE)</f>
        <v>42804</v>
      </c>
      <c r="E132" s="139">
        <f>_xll.qlInterestRateIndexValueDate(IndexON,D132)</f>
        <v>42804</v>
      </c>
      <c r="F132" s="155">
        <f>IFERROR(_xll.qlIndexFixing(IndexON,D132,TRUE,_xll.ohTrigger(RecalcTrigger,TriggerON)),NA())</f>
        <v>-3.8409423983365443E-3</v>
      </c>
      <c r="H132" s="42">
        <f>_xll.qlCalendarAdvance(Calendar,$H131,B132,"f",FALSE)</f>
        <v>42804</v>
      </c>
      <c r="I132" s="139">
        <f>_xll.qlInterestRateIndexValueDate(Index1M,$H132)</f>
        <v>42808</v>
      </c>
      <c r="J132" s="144">
        <f>IFERROR(_xll.qlIndexFixing(Index1M,$H132,TRUE,_xll.ohTrigger(RecalcTrigger,Trigger1M)),NA())</f>
        <v>-4.1245373296909804E-3</v>
      </c>
      <c r="K132" s="44">
        <f>IFERROR(_xll.qlIndexFixing(Index3M,H132,TRUE,_xll.ohTrigger(RecalcTrigger,Trigger3M)),NA())</f>
        <v>-3.3600000000022019E-3</v>
      </c>
      <c r="L132" s="44">
        <f>IFERROR(_xll.qlIndexFixing(Index6M,$H132,TRUE,_xll.ohTrigger(RecalcTrigger,Trigger6M)),NA())</f>
        <v>-2.160000000053858E-3</v>
      </c>
      <c r="M132" s="145">
        <f>IFERROR(_xll.qlIndexFixing(Index1Y,$H132,TRUE,_xll.ohTrigger(RecalcTrigger,Trigger1Y)),NA())</f>
        <v>-6.5000000004909915E-4</v>
      </c>
      <c r="N132" s="144">
        <f>IFERROR(_xll.qlIndexFixing(ONIndex1M,I132,TRUE,_xll.ohTrigger(RecalcTrigger,Trigger1M)),NA())</f>
        <v>-4.0831793337270383E-3</v>
      </c>
      <c r="O132" s="44">
        <f>IFERROR(_xll.qlIndexFixing(ONIndex3M,I132,TRUE,_xll.ohTrigger(RecalcTrigger,Trigger3M)),NA())</f>
        <v>-3.3201916751535165E-3</v>
      </c>
      <c r="P132" s="44">
        <f>IFERROR(_xll.qlIndexFixing(ONIndex6M,I132,TRUE,_xll.ohTrigger(RecalcTrigger,Trigger6M)),NA())</f>
        <v>-2.0945717951681431E-3</v>
      </c>
      <c r="Q132" s="145">
        <f>IFERROR(_xll.qlIndexFixing(ONIndex1Y,I132,TRUE,_xll.ohTrigger(RecalcTrigger,Trigger1Y)),NA())</f>
        <v>-6.3063381840589017E-4</v>
      </c>
    </row>
    <row r="133" spans="2:25" x14ac:dyDescent="0.2">
      <c r="B133" s="39" t="s">
        <v>17</v>
      </c>
      <c r="D133" s="42">
        <f>_xll.qlCalendarAdvance(Calendar,$D132,B133,"f",FALSE)</f>
        <v>42807</v>
      </c>
      <c r="E133" s="139">
        <f>_xll.qlInterestRateIndexValueDate(IndexON,D133)</f>
        <v>42807</v>
      </c>
      <c r="F133" s="155">
        <f>IFERROR(_xll.qlIndexFixing(IndexON,D133,TRUE,_xll.ohTrigger(RecalcTrigger,TriggerON)),NA())</f>
        <v>-3.8409833791952508E-3</v>
      </c>
      <c r="H133" s="42">
        <f>_xll.qlCalendarAdvance(Calendar,$H132,B133,"f",FALSE)</f>
        <v>42807</v>
      </c>
      <c r="I133" s="139">
        <f>_xll.qlInterestRateIndexValueDate(Index1M,$H133)</f>
        <v>42809</v>
      </c>
      <c r="J133" s="144">
        <f>IFERROR(_xll.qlIndexFixing(Index1M,$H133,TRUE,_xll.ohTrigger(RecalcTrigger,Trigger1M)),NA())</f>
        <v>-4.1259773572404198E-3</v>
      </c>
      <c r="K133" s="44">
        <f>IFERROR(_xll.qlIndexFixing(Index3M,H133,TRUE,_xll.ohTrigger(RecalcTrigger,Trigger3M)),NA())</f>
        <v>-3.3610089560626409E-3</v>
      </c>
      <c r="L133" s="44">
        <f>IFERROR(_xll.qlIndexFixing(Index6M,$H133,TRUE,_xll.ohTrigger(RecalcTrigger,Trigger6M)),NA())</f>
        <v>-2.1606779230324813E-3</v>
      </c>
      <c r="M133" s="145">
        <f>IFERROR(_xll.qlIndexFixing(Index1Y,$H133,TRUE,_xll.ohTrigger(RecalcTrigger,Trigger1Y)),NA())</f>
        <v>-6.4991287925227591E-4</v>
      </c>
      <c r="N133" s="144">
        <f>IFERROR(_xll.qlIndexFixing(ONIndex1M,I133,TRUE,_xll.ohTrigger(RecalcTrigger,Trigger1M)),NA())</f>
        <v>-4.0890923945413604E-3</v>
      </c>
      <c r="O133" s="44">
        <f>IFERROR(_xll.qlIndexFixing(ONIndex3M,I133,TRUE,_xll.ohTrigger(RecalcTrigger,Trigger3M)),NA())</f>
        <v>-3.3313171317095325E-3</v>
      </c>
      <c r="P133" s="44">
        <f>IFERROR(_xll.qlIndexFixing(ONIndex6M,I133,TRUE,_xll.ohTrigger(RecalcTrigger,Trigger6M)),NA())</f>
        <v>-2.1096716012136696E-3</v>
      </c>
      <c r="Q133" s="145">
        <f>IFERROR(_xll.qlIndexFixing(ONIndex1Y,I133,TRUE,_xll.ohTrigger(RecalcTrigger,Trigger1Y)),NA())</f>
        <v>-6.3030477340131341E-4</v>
      </c>
    </row>
    <row r="134" spans="2:25" x14ac:dyDescent="0.2">
      <c r="B134" s="39" t="s">
        <v>17</v>
      </c>
      <c r="D134" s="42">
        <f>_xll.qlCalendarAdvance(Calendar,$D133,B134,"f",FALSE)</f>
        <v>42808</v>
      </c>
      <c r="E134" s="139">
        <f>_xll.qlInterestRateIndexValueDate(IndexON,D134)</f>
        <v>42808</v>
      </c>
      <c r="F134" s="155">
        <f>IFERROR(_xll.qlIndexFixing(IndexON,D134,TRUE,_xll.ohTrigger(RecalcTrigger,TriggerON)),NA())</f>
        <v>-3.8409833791952508E-3</v>
      </c>
      <c r="H134" s="42">
        <f>_xll.qlCalendarAdvance(Calendar,$H133,B134,"f",FALSE)</f>
        <v>42808</v>
      </c>
      <c r="I134" s="139">
        <f>_xll.qlInterestRateIndexValueDate(Index1M,$H134)</f>
        <v>42810</v>
      </c>
      <c r="J134" s="144">
        <f>IFERROR(_xll.qlIndexFixing(Index1M,$H134,TRUE,_xll.ohTrigger(RecalcTrigger,Trigger1M)),NA())</f>
        <v>-4.1274119884647902E-3</v>
      </c>
      <c r="K134" s="44">
        <f>IFERROR(_xll.qlIndexFixing(Index3M,H134,TRUE,_xll.ohTrigger(RecalcTrigger,Trigger3M)),NA())</f>
        <v>-3.3619445702856941E-3</v>
      </c>
      <c r="L134" s="44">
        <f>IFERROR(_xll.qlIndexFixing(Index6M,$H134,TRUE,_xll.ohTrigger(RecalcTrigger,Trigger6M)),NA())</f>
        <v>-2.1616558256273752E-3</v>
      </c>
      <c r="M134" s="145">
        <f>IFERROR(_xll.qlIndexFixing(Index1Y,$H134,TRUE,_xll.ohTrigger(RecalcTrigger,Trigger1Y)),NA())</f>
        <v>-6.4985824787044651E-4</v>
      </c>
      <c r="N134" s="144">
        <f>IFERROR(_xll.qlIndexFixing(ONIndex1M,I134,TRUE,_xll.ohTrigger(RecalcTrigger,Trigger1M)),NA())</f>
        <v>-4.0950529966199412E-3</v>
      </c>
      <c r="O134" s="44">
        <f>IFERROR(_xll.qlIndexFixing(ONIndex3M,I134,TRUE,_xll.ohTrigger(RecalcTrigger,Trigger3M)),NA())</f>
        <v>-3.3419575707993587E-3</v>
      </c>
      <c r="P134" s="44">
        <f>IFERROR(_xll.qlIndexFixing(ONIndex6M,I134,TRUE,_xll.ohTrigger(RecalcTrigger,Trigger6M)),NA())</f>
        <v>-2.1233937591835783E-3</v>
      </c>
      <c r="Q134" s="145">
        <f>IFERROR(_xll.qlIndexFixing(ONIndex1Y,I134,TRUE,_xll.ohTrigger(RecalcTrigger,Trigger1Y)),NA())</f>
        <v>-6.2995900044438002E-4</v>
      </c>
    </row>
    <row r="135" spans="2:25" x14ac:dyDescent="0.2">
      <c r="B135" s="39" t="s">
        <v>17</v>
      </c>
      <c r="D135" s="42">
        <f>_xll.qlCalendarAdvance(Calendar,$D134,B135,"f",FALSE)</f>
        <v>42809</v>
      </c>
      <c r="E135" s="139">
        <f>_xll.qlInterestRateIndexValueDate(IndexON,D135)</f>
        <v>42809</v>
      </c>
      <c r="F135" s="155">
        <f>IFERROR(_xll.qlIndexFixing(IndexON,D135,TRUE,_xll.ohTrigger(RecalcTrigger,TriggerON)),NA())</f>
        <v>-3.9510405358633705E-3</v>
      </c>
      <c r="H135" s="42">
        <f>_xll.qlCalendarAdvance(Calendar,$H134,B135,"f",FALSE)</f>
        <v>42809</v>
      </c>
      <c r="I135" s="139">
        <f>_xll.qlInterestRateIndexValueDate(Index1M,$H135)</f>
        <v>42811</v>
      </c>
      <c r="J135" s="144">
        <f>IFERROR(_xll.qlIndexFixing(Index1M,$H135,TRUE,_xll.ohTrigger(RecalcTrigger,Trigger1M)),NA())</f>
        <v>-4.1288410889214755E-3</v>
      </c>
      <c r="K135" s="44">
        <f>IFERROR(_xll.qlIndexFixing(Index3M,H135,TRUE,_xll.ohTrigger(RecalcTrigger,Trigger3M)),NA())</f>
        <v>-3.3635197622703958E-3</v>
      </c>
      <c r="L135" s="44">
        <f>IFERROR(_xll.qlIndexFixing(Index6M,$H135,TRUE,_xll.ohTrigger(RecalcTrigger,Trigger6M)),NA())</f>
        <v>-2.1620310212559337E-3</v>
      </c>
      <c r="M135" s="145">
        <f>IFERROR(_xll.qlIndexFixing(Index1Y,$H135,TRUE,_xll.ohTrigger(RecalcTrigger,Trigger1Y)),NA())</f>
        <v>-6.4977190837480522E-4</v>
      </c>
      <c r="N135" s="144">
        <f>IFERROR(_xll.qlIndexFixing(ONIndex1M,I135,TRUE,_xll.ohTrigger(RecalcTrigger,Trigger1M)),NA())</f>
        <v>-4.0979860543766122E-3</v>
      </c>
      <c r="O135" s="44">
        <f>IFERROR(_xll.qlIndexFixing(ONIndex3M,I135,TRUE,_xll.ohTrigger(RecalcTrigger,Trigger3M)),NA())</f>
        <v>-3.3469773163385952E-3</v>
      </c>
      <c r="P135" s="44">
        <f>IFERROR(_xll.qlIndexFixing(ONIndex6M,I135,TRUE,_xll.ohTrigger(RecalcTrigger,Trigger6M)),NA())</f>
        <v>-2.129519903815158E-3</v>
      </c>
      <c r="Q135" s="145">
        <f>IFERROR(_xll.qlIndexFixing(ONIndex1Y,I135,TRUE,_xll.ohTrigger(RecalcTrigger,Trigger1Y)),NA())</f>
        <v>-6.2977733208402498E-4</v>
      </c>
    </row>
    <row r="136" spans="2:25" x14ac:dyDescent="0.2">
      <c r="B136" s="39" t="s">
        <v>17</v>
      </c>
      <c r="D136" s="42">
        <f>_xll.qlCalendarAdvance(Calendar,$D135,B136,"f",FALSE)</f>
        <v>42810</v>
      </c>
      <c r="E136" s="139">
        <f>_xll.qlInterestRateIndexValueDate(IndexON,D136)</f>
        <v>42810</v>
      </c>
      <c r="F136" s="155">
        <f>IFERROR(_xll.qlIndexFixing(IndexON,D136,TRUE,_xll.ohTrigger(RecalcTrigger,TriggerON)),NA())</f>
        <v>-3.9510405357834344E-3</v>
      </c>
      <c r="H136" s="42">
        <f>_xll.qlCalendarAdvance(Calendar,$H135,B136,"f",FALSE)</f>
        <v>42810</v>
      </c>
      <c r="I136" s="139">
        <f>_xll.qlInterestRateIndexValueDate(Index1M,$H136)</f>
        <v>42814</v>
      </c>
      <c r="J136" s="144">
        <f>IFERROR(_xll.qlIndexFixing(Index1M,$H136,TRUE,_xll.ohTrigger(RecalcTrigger,Trigger1M)),NA())</f>
        <v>-4.1355816674676898E-3</v>
      </c>
      <c r="K136" s="44">
        <f>IFERROR(_xll.qlIndexFixing(Index3M,H136,TRUE,_xll.ohTrigger(RecalcTrigger,Trigger3M)),NA())</f>
        <v>-3.3650123953136209E-3</v>
      </c>
      <c r="L136" s="44">
        <f>IFERROR(_xll.qlIndexFixing(Index6M,$H136,TRUE,_xll.ohTrigger(RecalcTrigger,Trigger6M)),NA())</f>
        <v>-2.16323083085284E-3</v>
      </c>
      <c r="M136" s="145">
        <f>IFERROR(_xll.qlIndexFixing(Index1Y,$H136,TRUE,_xll.ohTrigger(RecalcTrigger,Trigger1Y)),NA())</f>
        <v>-6.4994676009418875E-4</v>
      </c>
      <c r="N136" s="144">
        <f>IFERROR(_xll.qlIndexFixing(ONIndex1M,I136,TRUE,_xll.ohTrigger(RecalcTrigger,Trigger1M)),NA())</f>
        <v>-4.1009038942663167E-3</v>
      </c>
      <c r="O136" s="44">
        <f>IFERROR(_xll.qlIndexFixing(ONIndex3M,I136,TRUE,_xll.ohTrigger(RecalcTrigger,Trigger3M)),NA())</f>
        <v>-3.3518189911996288E-3</v>
      </c>
      <c r="P136" s="44">
        <f>IFERROR(_xll.qlIndexFixing(ONIndex6M,I136,TRUE,_xll.ohTrigger(RecalcTrigger,Trigger6M)),NA())</f>
        <v>-2.1351922573220605E-3</v>
      </c>
      <c r="Q136" s="145">
        <f>IFERROR(_xll.qlIndexFixing(ONIndex1Y,I136,TRUE,_xll.ohTrigger(RecalcTrigger,Trigger1Y)),NA())</f>
        <v>-6.2959146819974166E-4</v>
      </c>
    </row>
    <row r="137" spans="2:25" x14ac:dyDescent="0.2">
      <c r="B137" s="39" t="s">
        <v>17</v>
      </c>
      <c r="D137" s="42">
        <f>_xll.qlCalendarAdvance(Calendar,$D136,B137,"f",FALSE)</f>
        <v>42811</v>
      </c>
      <c r="E137" s="139">
        <f>_xll.qlInterestRateIndexValueDate(IndexON,D137)</f>
        <v>42811</v>
      </c>
      <c r="F137" s="155">
        <f>IFERROR(_xll.qlIndexFixing(IndexON,D137,TRUE,_xll.ohTrigger(RecalcTrigger,TriggerON)),NA())</f>
        <v>-3.9509971728834969E-3</v>
      </c>
      <c r="H137" s="42">
        <f>_xll.qlCalendarAdvance(Calendar,$H136,B137,"f",FALSE)</f>
        <v>42811</v>
      </c>
      <c r="I137" s="139">
        <f>_xll.qlInterestRateIndexValueDate(Index1M,$H137)</f>
        <v>42815</v>
      </c>
      <c r="J137" s="144">
        <f>IFERROR(_xll.qlIndexFixing(Index1M,$H137,TRUE,_xll.ohTrigger(RecalcTrigger,Trigger1M)),NA())</f>
        <v>-4.1382017314347645E-3</v>
      </c>
      <c r="K137" s="44">
        <f>IFERROR(_xll.qlIndexFixing(Index3M,H137,TRUE,_xll.ohTrigger(RecalcTrigger,Trigger3M)),NA())</f>
        <v>-3.365626026966937E-3</v>
      </c>
      <c r="L137" s="44">
        <f>IFERROR(_xll.qlIndexFixing(Index6M,$H137,TRUE,_xll.ohTrigger(RecalcTrigger,Trigger6M)),NA())</f>
        <v>-2.1635906642739431E-3</v>
      </c>
      <c r="M137" s="145">
        <f>IFERROR(_xll.qlIndexFixing(Index1Y,$H137,TRUE,_xll.ohTrigger(RecalcTrigger,Trigger1Y)),NA())</f>
        <v>-6.5004110269619331E-4</v>
      </c>
      <c r="N137" s="144">
        <f>IFERROR(_xll.qlIndexFixing(ONIndex1M,I137,TRUE,_xll.ohTrigger(RecalcTrigger,Trigger1M)),NA())</f>
        <v>-4.1038059791187464E-3</v>
      </c>
      <c r="O137" s="44">
        <f>IFERROR(_xll.qlIndexFixing(ONIndex3M,I137,TRUE,_xll.ohTrigger(RecalcTrigger,Trigger3M)),NA())</f>
        <v>-3.3564779053740779E-3</v>
      </c>
      <c r="P137" s="44">
        <f>IFERROR(_xll.qlIndexFixing(ONIndex6M,I137,TRUE,_xll.ohTrigger(RecalcTrigger,Trigger6M)),NA())</f>
        <v>-2.1403997933644447E-3</v>
      </c>
      <c r="Q137" s="145">
        <f>IFERROR(_xll.qlIndexFixing(ONIndex1Y,I137,TRUE,_xll.ohTrigger(RecalcTrigger,Trigger1Y)),NA())</f>
        <v>-6.294019036356957E-4</v>
      </c>
    </row>
    <row r="138" spans="2:25" x14ac:dyDescent="0.2">
      <c r="B138" s="39" t="s">
        <v>17</v>
      </c>
      <c r="D138" s="42">
        <f>_xll.qlCalendarAdvance(Calendar,$D137,B138,"f",FALSE)</f>
        <v>42814</v>
      </c>
      <c r="E138" s="139">
        <f>_xll.qlInterestRateIndexValueDate(IndexON,D138)</f>
        <v>42814</v>
      </c>
      <c r="F138" s="155">
        <f>IFERROR(_xll.qlIndexFixing(IndexON,D138,TRUE,_xll.ohTrigger(RecalcTrigger,TriggerON)),NA())</f>
        <v>-3.9510405358234024E-3</v>
      </c>
      <c r="H138" s="42">
        <f>_xll.qlCalendarAdvance(Calendar,$H137,B138,"f",FALSE)</f>
        <v>42814</v>
      </c>
      <c r="I138" s="139">
        <f>_xll.qlInterestRateIndexValueDate(Index1M,$H138)</f>
        <v>42816</v>
      </c>
      <c r="J138" s="144">
        <f>IFERROR(_xll.qlIndexFixing(Index1M,$H138,TRUE,_xll.ohTrigger(RecalcTrigger,Trigger1M)),NA())</f>
        <v>-4.1431503057941625E-3</v>
      </c>
      <c r="K138" s="44">
        <f>IFERROR(_xll.qlIndexFixing(Index3M,H138,TRUE,_xll.ohTrigger(RecalcTrigger,Trigger3M)),NA())</f>
        <v>-3.3661847168208821E-3</v>
      </c>
      <c r="L138" s="44">
        <f>IFERROR(_xll.qlIndexFixing(Index6M,$H138,TRUE,_xll.ohTrigger(RecalcTrigger,Trigger6M)),NA())</f>
        <v>-2.1639060725121661E-3</v>
      </c>
      <c r="M138" s="145">
        <f>IFERROR(_xll.qlIndexFixing(Index1Y,$H138,TRUE,_xll.ohTrigger(RecalcTrigger,Trigger1Y)),NA())</f>
        <v>-6.5016248084525914E-4</v>
      </c>
      <c r="N138" s="144">
        <f>IFERROR(_xll.qlIndexFixing(ONIndex1M,I138,TRUE,_xll.ohTrigger(RecalcTrigger,Trigger1M)),NA())</f>
        <v>-4.1095080331610134E-3</v>
      </c>
      <c r="O138" s="44">
        <f>IFERROR(_xll.qlIndexFixing(ONIndex3M,I138,TRUE,_xll.ohTrigger(RecalcTrigger,Trigger3M)),NA())</f>
        <v>-3.3651316270200127E-3</v>
      </c>
      <c r="P138" s="44">
        <f>IFERROR(_xll.qlIndexFixing(ONIndex6M,I138,TRUE,_xll.ohTrigger(RecalcTrigger,Trigger6M)),NA())</f>
        <v>-2.1491975119580786E-3</v>
      </c>
      <c r="Q138" s="145">
        <f>IFERROR(_xll.qlIndexFixing(ONIndex1Y,I138,TRUE,_xll.ohTrigger(RecalcTrigger,Trigger1Y)),NA())</f>
        <v>-6.2901181546060059E-4</v>
      </c>
    </row>
    <row r="139" spans="2:25" x14ac:dyDescent="0.2">
      <c r="B139" s="39" t="s">
        <v>17</v>
      </c>
      <c r="D139" s="42">
        <f>_xll.qlCalendarAdvance(Calendar,$D138,B139,"f",FALSE)</f>
        <v>42815</v>
      </c>
      <c r="E139" s="139">
        <f>_xll.qlInterestRateIndexValueDate(IndexON,D139)</f>
        <v>42815</v>
      </c>
      <c r="F139" s="155">
        <f>IFERROR(_xll.qlIndexFixing(IndexON,D139,TRUE,_xll.ohTrigger(RecalcTrigger,TriggerON)),NA())</f>
        <v>-3.9510405358633705E-3</v>
      </c>
      <c r="H139" s="42">
        <f>_xll.qlCalendarAdvance(Calendar,$H138,B139,"f",FALSE)</f>
        <v>42815</v>
      </c>
      <c r="I139" s="139">
        <f>_xll.qlInterestRateIndexValueDate(Index1M,$H139)</f>
        <v>42817</v>
      </c>
      <c r="J139" s="144">
        <f>IFERROR(_xll.qlIndexFixing(Index1M,$H139,TRUE,_xll.ohTrigger(RecalcTrigger,Trigger1M)),NA())</f>
        <v>-4.1445177180138293E-3</v>
      </c>
      <c r="K139" s="44">
        <f>IFERROR(_xll.qlIndexFixing(Index3M,H139,TRUE,_xll.ohTrigger(RecalcTrigger,Trigger3M)),NA())</f>
        <v>-3.3666917862416822E-3</v>
      </c>
      <c r="L139" s="44">
        <f>IFERROR(_xll.qlIndexFixing(Index6M,$H139,TRUE,_xll.ohTrigger(RecalcTrigger,Trigger6M)),NA())</f>
        <v>-2.164351807634047E-3</v>
      </c>
      <c r="M139" s="145">
        <f>IFERROR(_xll.qlIndexFixing(Index1Y,$H139,TRUE,_xll.ohTrigger(RecalcTrigger,Trigger1Y)),NA())</f>
        <v>-6.5030995324930107E-4</v>
      </c>
      <c r="N139" s="144">
        <f>IFERROR(_xll.qlIndexFixing(ONIndex1M,I139,TRUE,_xll.ohTrigger(RecalcTrigger,Trigger1M)),NA())</f>
        <v>-4.1152460217119824E-3</v>
      </c>
      <c r="O139" s="44">
        <f>IFERROR(_xll.qlIndexFixing(ONIndex3M,I139,TRUE,_xll.ohTrigger(RecalcTrigger,Trigger3M)),NA())</f>
        <v>-3.3731921622326411E-3</v>
      </c>
      <c r="P139" s="44">
        <f>IFERROR(_xll.qlIndexFixing(ONIndex6M,I139,TRUE,_xll.ohTrigger(RecalcTrigger,Trigger6M)),NA())</f>
        <v>-2.1563612379704722E-3</v>
      </c>
      <c r="Q139" s="145">
        <f>IFERROR(_xll.qlIndexFixing(ONIndex1Y,I139,TRUE,_xll.ohTrigger(RecalcTrigger,Trigger1Y)),NA())</f>
        <v>-6.2861654006152179E-4</v>
      </c>
      <c r="X139" s="1">
        <v>42808</v>
      </c>
      <c r="Y139" s="194">
        <f>-0.3961%</f>
        <v>-3.9610000000000001E-3</v>
      </c>
    </row>
    <row r="140" spans="2:25" x14ac:dyDescent="0.2">
      <c r="B140" s="39" t="s">
        <v>17</v>
      </c>
      <c r="D140" s="42">
        <f>_xll.qlCalendarAdvance(Calendar,$D139,B140,"f",FALSE)</f>
        <v>42816</v>
      </c>
      <c r="E140" s="139">
        <f>_xll.qlInterestRateIndexValueDate(IndexON,D140)</f>
        <v>42816</v>
      </c>
      <c r="F140" s="155">
        <f>IFERROR(_xll.qlIndexFixing(IndexON,D140,TRUE,_xll.ohTrigger(RecalcTrigger,TriggerON)),NA())</f>
        <v>-3.9510405357834344E-3</v>
      </c>
      <c r="H140" s="42">
        <f>_xll.qlCalendarAdvance(Calendar,$H139,B140,"f",FALSE)</f>
        <v>42816</v>
      </c>
      <c r="I140" s="139">
        <f>_xll.qlInterestRateIndexValueDate(Index1M,$H140)</f>
        <v>42818</v>
      </c>
      <c r="J140" s="144">
        <f>IFERROR(_xll.qlIndexFixing(Index1M,$H140,TRUE,_xll.ohTrigger(RecalcTrigger,Trigger1M)),NA())</f>
        <v>-4.1458782606908981E-3</v>
      </c>
      <c r="K140" s="44">
        <f>IFERROR(_xll.qlIndexFixing(Index3M,H140,TRUE,_xll.ohTrigger(RecalcTrigger,Trigger3M)),NA())</f>
        <v>-3.3677724955631498E-3</v>
      </c>
      <c r="L140" s="44">
        <f>IFERROR(_xll.qlIndexFixing(Index6M,$H140,TRUE,_xll.ohTrigger(RecalcTrigger,Trigger6M)),NA())</f>
        <v>-2.1644941471004103E-3</v>
      </c>
      <c r="M140" s="145">
        <f>IFERROR(_xll.qlIndexFixing(Index1Y,$H140,TRUE,_xll.ohTrigger(RecalcTrigger,Trigger1Y)),NA())</f>
        <v>-6.5077838341054438E-4</v>
      </c>
      <c r="N140" s="144">
        <f>IFERROR(_xll.qlIndexFixing(ONIndex1M,I140,TRUE,_xll.ohTrigger(RecalcTrigger,Trigger1M)),NA())</f>
        <v>-4.1180612717850451E-3</v>
      </c>
      <c r="O140" s="44">
        <f>IFERROR(_xll.qlIndexFixing(ONIndex3M,I140,TRUE,_xll.ohTrigger(RecalcTrigger,Trigger3M)),NA())</f>
        <v>-3.3768669278444463E-3</v>
      </c>
      <c r="P140" s="44">
        <f>IFERROR(_xll.qlIndexFixing(ONIndex6M,I140,TRUE,_xll.ohTrigger(RecalcTrigger,Trigger6M)),NA())</f>
        <v>-2.1590792929115921E-3</v>
      </c>
      <c r="Q140" s="145">
        <f>IFERROR(_xll.qlIndexFixing(ONIndex1Y,I140,TRUE,_xll.ohTrigger(RecalcTrigger,Trigger1Y)),NA())</f>
        <v>-6.2841589775874951E-4</v>
      </c>
    </row>
    <row r="141" spans="2:25" x14ac:dyDescent="0.2">
      <c r="B141" s="39" t="s">
        <v>17</v>
      </c>
      <c r="D141" s="42">
        <f>_xll.qlCalendarAdvance(Calendar,$D140,B141,"f",FALSE)</f>
        <v>42817</v>
      </c>
      <c r="E141" s="139">
        <f>_xll.qlInterestRateIndexValueDate(IndexON,D141)</f>
        <v>42817</v>
      </c>
      <c r="F141" s="155">
        <f>IFERROR(_xll.qlIndexFixing(IndexON,D141,TRUE,_xll.ohTrigger(RecalcTrigger,TriggerON)),NA())</f>
        <v>-3.9510405358234024E-3</v>
      </c>
      <c r="H141" s="42">
        <f>_xll.qlCalendarAdvance(Calendar,$H140,B141,"f",FALSE)</f>
        <v>42817</v>
      </c>
      <c r="I141" s="139">
        <f>_xll.qlInterestRateIndexValueDate(Index1M,$H141)</f>
        <v>42821</v>
      </c>
      <c r="J141" s="144">
        <f>IFERROR(_xll.qlIndexFixing(Index1M,$H141,TRUE,_xll.ohTrigger(RecalcTrigger,Trigger1M)),NA())</f>
        <v>-4.1532258314955842E-3</v>
      </c>
      <c r="K141" s="44">
        <f>IFERROR(_xll.qlIndexFixing(Index3M,H141,TRUE,_xll.ohTrigger(RecalcTrigger,Trigger3M)),NA())</f>
        <v>-3.3682728339857124E-3</v>
      </c>
      <c r="L141" s="44">
        <f>IFERROR(_xll.qlIndexFixing(Index6M,$H141,TRUE,_xll.ohTrigger(RecalcTrigger,Trigger6M)),NA())</f>
        <v>-2.164910694003814E-3</v>
      </c>
      <c r="M141" s="145">
        <f>IFERROR(_xll.qlIndexFixing(Index1Y,$H141,TRUE,_xll.ohTrigger(RecalcTrigger,Trigger1Y)),NA())</f>
        <v>-6.5114163645248408E-4</v>
      </c>
      <c r="N141" s="144">
        <f>IFERROR(_xll.qlIndexFixing(ONIndex1M,I141,TRUE,_xll.ohTrigger(RecalcTrigger,Trigger1M)),NA())</f>
        <v>-4.1208575430795591E-3</v>
      </c>
      <c r="O141" s="44">
        <f>IFERROR(_xll.qlIndexFixing(ONIndex3M,I141,TRUE,_xll.ohTrigger(RecalcTrigger,Trigger3M)),NA())</f>
        <v>-3.3803307945179384E-3</v>
      </c>
      <c r="P141" s="44">
        <f>IFERROR(_xll.qlIndexFixing(ONIndex6M,I141,TRUE,_xll.ohTrigger(RecalcTrigger,Trigger6M)),NA())</f>
        <v>-2.1612663727488268E-3</v>
      </c>
      <c r="Q141" s="145">
        <f>IFERROR(_xll.qlIndexFixing(ONIndex1Y,I141,TRUE,_xll.ohTrigger(RecalcTrigger,Trigger1Y)),NA())</f>
        <v>-6.2821452492034524E-4</v>
      </c>
    </row>
    <row r="142" spans="2:25" x14ac:dyDescent="0.2">
      <c r="B142" s="39" t="s">
        <v>17</v>
      </c>
      <c r="D142" s="42">
        <f>_xll.qlCalendarAdvance(Calendar,$D141,B142,"f",FALSE)</f>
        <v>42818</v>
      </c>
      <c r="E142" s="139">
        <f>_xll.qlInterestRateIndexValueDate(IndexON,D142)</f>
        <v>42818</v>
      </c>
      <c r="F142" s="155">
        <f>IFERROR(_xll.qlIndexFixing(IndexON,D142,TRUE,_xll.ohTrigger(RecalcTrigger,TriggerON)),NA())</f>
        <v>-3.9509971728834969E-3</v>
      </c>
      <c r="H142" s="42">
        <f>_xll.qlCalendarAdvance(Calendar,$H141,B142,"f",FALSE)</f>
        <v>42818</v>
      </c>
      <c r="I142" s="139">
        <f>_xll.qlInterestRateIndexValueDate(Index1M,$H142)</f>
        <v>42822</v>
      </c>
      <c r="J142" s="144">
        <f>IFERROR(_xll.qlIndexFixing(Index1M,$H142,TRUE,_xll.ohTrigger(RecalcTrigger,Trigger1M)),NA())</f>
        <v>-4.1555897211202758E-3</v>
      </c>
      <c r="K142" s="44">
        <f>IFERROR(_xll.qlIndexFixing(Index3M,H142,TRUE,_xll.ohTrigger(RecalcTrigger,Trigger3M)),NA())</f>
        <v>-3.368574168788475E-3</v>
      </c>
      <c r="L142" s="44">
        <f>IFERROR(_xll.qlIndexFixing(Index6M,$H142,TRUE,_xll.ohTrigger(RecalcTrigger,Trigger6M)),NA())</f>
        <v>-2.1650168053339715E-3</v>
      </c>
      <c r="M142" s="145">
        <f>IFERROR(_xll.qlIndexFixing(Index1Y,$H142,TRUE,_xll.ohTrigger(RecalcTrigger,Trigger1Y)),NA())</f>
        <v>-6.5140513763500146E-4</v>
      </c>
      <c r="N142" s="144">
        <f>IFERROR(_xll.qlIndexFixing(ONIndex1M,I142,TRUE,_xll.ohTrigger(RecalcTrigger,Trigger1M)),NA())</f>
        <v>-4.123634298265344E-3</v>
      </c>
      <c r="O142" s="44">
        <f>IFERROR(_xll.qlIndexFixing(ONIndex3M,I142,TRUE,_xll.ohTrigger(RecalcTrigger,Trigger3M)),NA())</f>
        <v>-3.3835790724046078E-3</v>
      </c>
      <c r="P142" s="44">
        <f>IFERROR(_xll.qlIndexFixing(ONIndex6M,I142,TRUE,_xll.ohTrigger(RecalcTrigger,Trigger6M)),NA())</f>
        <v>-2.1629114511023673E-3</v>
      </c>
      <c r="Q142" s="145">
        <f>IFERROR(_xll.qlIndexFixing(ONIndex1Y,I142,TRUE,_xll.ohTrigger(RecalcTrigger,Trigger1Y)),NA())</f>
        <v>-6.2801291631053857E-4</v>
      </c>
    </row>
    <row r="143" spans="2:25" x14ac:dyDescent="0.2">
      <c r="B143" s="39" t="s">
        <v>17</v>
      </c>
      <c r="D143" s="42">
        <f>_xll.qlCalendarAdvance(Calendar,$D142,B143,"f",FALSE)</f>
        <v>42821</v>
      </c>
      <c r="E143" s="139">
        <f>_xll.qlInterestRateIndexValueDate(IndexON,D143)</f>
        <v>42821</v>
      </c>
      <c r="F143" s="155">
        <f>IFERROR(_xll.qlIndexFixing(IndexON,D143,TRUE,_xll.ohTrigger(RecalcTrigger,TriggerON)),NA())</f>
        <v>-3.9510405358633705E-3</v>
      </c>
      <c r="H143" s="42">
        <f>_xll.qlCalendarAdvance(Calendar,$H142,B143,"f",FALSE)</f>
        <v>42821</v>
      </c>
      <c r="I143" s="139">
        <f>_xll.qlInterestRateIndexValueDate(Index1M,$H143)</f>
        <v>42823</v>
      </c>
      <c r="J143" s="144">
        <f>IFERROR(_xll.qlIndexFixing(Index1M,$H143,TRUE,_xll.ohTrigger(RecalcTrigger,Trigger1M)),NA())</f>
        <v>-4.156888220321342E-3</v>
      </c>
      <c r="K143" s="44">
        <f>IFERROR(_xll.qlIndexFixing(Index3M,H143,TRUE,_xll.ohTrigger(RecalcTrigger,Trigger3M)),NA())</f>
        <v>-3.368845339583424E-3</v>
      </c>
      <c r="L143" s="44">
        <f>IFERROR(_xll.qlIndexFixing(Index6M,$H143,TRUE,_xll.ohTrigger(RecalcTrigger,Trigger6M)),NA())</f>
        <v>-2.165098162456532E-3</v>
      </c>
      <c r="M143" s="145">
        <f>IFERROR(_xll.qlIndexFixing(Index1Y,$H143,TRUE,_xll.ohTrigger(RecalcTrigger,Trigger1Y)),NA())</f>
        <v>-6.5168889145555129E-4</v>
      </c>
      <c r="N143" s="144">
        <f>IFERROR(_xll.qlIndexFixing(ONIndex1M,I143,TRUE,_xll.ohTrigger(RecalcTrigger,Trigger1M)),NA())</f>
        <v>-4.129072708600745E-3</v>
      </c>
      <c r="O143" s="44">
        <f>IFERROR(_xll.qlIndexFixing(ONIndex3M,I143,TRUE,_xll.ohTrigger(RecalcTrigger,Trigger3M)),NA())</f>
        <v>-2.5853189626712236E-3</v>
      </c>
      <c r="P143" s="44">
        <f>IFERROR(_xll.qlIndexFixing(ONIndex6M,I143,TRUE,_xll.ohTrigger(RecalcTrigger,Trigger6M)),NA())</f>
        <v>-1.3603359074654264E-3</v>
      </c>
      <c r="Q143" s="145">
        <f>IFERROR(_xll.qlIndexFixing(ONIndex1Y,I143,TRUE,_xll.ohTrigger(RecalcTrigger,Trigger1Y)),NA())</f>
        <v>-6.2761029488100917E-4</v>
      </c>
    </row>
    <row r="144" spans="2:25" x14ac:dyDescent="0.2">
      <c r="B144" s="39" t="s">
        <v>17</v>
      </c>
      <c r="D144" s="42">
        <f>_xll.qlCalendarAdvance(Calendar,$D143,B144,"f",FALSE)</f>
        <v>42822</v>
      </c>
      <c r="E144" s="139">
        <f>_xll.qlInterestRateIndexValueDate(IndexON,D144)</f>
        <v>42822</v>
      </c>
      <c r="F144" s="155">
        <f>IFERROR(_xll.qlIndexFixing(IndexON,D144,TRUE,_xll.ohTrigger(RecalcTrigger,TriggerON)),NA())</f>
        <v>-3.9510405358234024E-3</v>
      </c>
      <c r="H144" s="42">
        <f>_xll.qlCalendarAdvance(Calendar,$H143,B144,"f",FALSE)</f>
        <v>42822</v>
      </c>
      <c r="I144" s="139">
        <f>_xll.qlInterestRateIndexValueDate(Index1M,$H144)</f>
        <v>42824</v>
      </c>
      <c r="J144" s="144">
        <f>IFERROR(_xll.qlIndexFixing(Index1M,$H144,TRUE,_xll.ohTrigger(RecalcTrigger,Trigger1M)),NA())</f>
        <v>-4.1581782554125056E-3</v>
      </c>
      <c r="K144" s="44">
        <f>IFERROR(_xll.qlIndexFixing(Index3M,H144,TRUE,_xll.ohTrigger(RecalcTrigger,Trigger3M)),NA())</f>
        <v>-3.3690901771462564E-3</v>
      </c>
      <c r="L144" s="44">
        <f>IFERROR(_xll.qlIndexFixing(Index6M,$H144,TRUE,_xll.ohTrigger(RecalcTrigger,Trigger6M)),NA())</f>
        <v>-2.1651320996070107E-3</v>
      </c>
      <c r="M144" s="145">
        <f>IFERROR(_xll.qlIndexFixing(Index1Y,$H144,TRUE,_xll.ohTrigger(RecalcTrigger,Trigger1Y)),NA())</f>
        <v>-6.5175451881153111E-4</v>
      </c>
      <c r="N144" s="144">
        <f>IFERROR(_xll.qlIndexFixing(ONIndex1M,I144,TRUE,_xll.ohTrigger(RecalcTrigger,Trigger1M)),NA())</f>
        <v>-4.1345354123167866E-3</v>
      </c>
      <c r="O144" s="44">
        <f>IFERROR(_xll.qlIndexFixing(ONIndex3M,I144,TRUE,_xll.ohTrigger(RecalcTrigger,Trigger3M)),NA())</f>
        <v>-3.3943225033095104E-3</v>
      </c>
      <c r="P144" s="44">
        <f>IFERROR(_xll.qlIndexFixing(ONIndex6M,I144,TRUE,_xll.ohTrigger(RecalcTrigger,Trigger6M)),NA())</f>
        <v>-2.1638512252408759E-3</v>
      </c>
      <c r="Q144" s="145">
        <f>IFERROR(_xll.qlIndexFixing(ONIndex1Y,I144,TRUE,_xll.ohTrigger(RecalcTrigger,Trigger1Y)),NA())</f>
        <v>-6.272140263563486E-4</v>
      </c>
    </row>
    <row r="145" spans="2:17" x14ac:dyDescent="0.2">
      <c r="B145" s="39" t="s">
        <v>17</v>
      </c>
      <c r="D145" s="42">
        <f>_xll.qlCalendarAdvance(Calendar,$D144,B145,"f",FALSE)</f>
        <v>42823</v>
      </c>
      <c r="E145" s="139">
        <f>_xll.qlInterestRateIndexValueDate(IndexON,D145)</f>
        <v>42823</v>
      </c>
      <c r="F145" s="155">
        <f>IFERROR(_xll.qlIndexFixing(IndexON,D145,TRUE,_xll.ohTrigger(RecalcTrigger,TriggerON)),NA())</f>
        <v>-3.9510405358633705E-3</v>
      </c>
      <c r="H145" s="42">
        <f>_xll.qlCalendarAdvance(Calendar,$H144,B145,"f",FALSE)</f>
        <v>42823</v>
      </c>
      <c r="I145" s="139">
        <f>_xll.qlInterestRateIndexValueDate(Index1M,$H145)</f>
        <v>42825</v>
      </c>
      <c r="J145" s="144">
        <f>IFERROR(_xll.qlIndexFixing(Index1M,$H145,TRUE,_xll.ohTrigger(RecalcTrigger,Trigger1M)),NA())</f>
        <v>-4.1594596128645212E-3</v>
      </c>
      <c r="K145" s="44">
        <f>IFERROR(_xll.qlIndexFixing(Index3M,H145,TRUE,_xll.ohTrigger(RecalcTrigger,Trigger3M)),NA())</f>
        <v>-3.3689626228264602E-3</v>
      </c>
      <c r="L145" s="44">
        <f>IFERROR(_xll.qlIndexFixing(Index6M,$H145,TRUE,_xll.ohTrigger(RecalcTrigger,Trigger6M)),NA())</f>
        <v>-2.1651573094267347E-3</v>
      </c>
      <c r="M145" s="145">
        <f>IFERROR(_xll.qlIndexFixing(Index1Y,$H145,TRUE,_xll.ohTrigger(RecalcTrigger,Trigger1Y)),NA())</f>
        <v>-6.5182105976405061E-4</v>
      </c>
      <c r="N145" s="144">
        <f>IFERROR(_xll.qlIndexFixing(ONIndex1M,I145,TRUE,_xll.ohTrigger(RecalcTrigger,Trigger1M)),NA())</f>
        <v>-4.1372065276057413E-3</v>
      </c>
      <c r="O145" s="44">
        <f>IFERROR(_xll.qlIndexFixing(ONIndex3M,I145,TRUE,_xll.ohTrigger(RecalcTrigger,Trigger3M)),NA())</f>
        <v>-3.3964224917726327E-3</v>
      </c>
      <c r="P145" s="44">
        <f>IFERROR(_xll.qlIndexFixing(ONIndex6M,I145,TRUE,_xll.ohTrigger(RecalcTrigger,Trigger6M)),NA())</f>
        <v>-2.162620902397272E-3</v>
      </c>
      <c r="Q145" s="145">
        <f>IFERROR(_xll.qlIndexFixing(ONIndex1Y,I145,TRUE,_xll.ohTrigger(RecalcTrigger,Trigger1Y)),NA())</f>
        <v>-6.27018664909329E-4</v>
      </c>
    </row>
    <row r="146" spans="2:17" x14ac:dyDescent="0.2">
      <c r="B146" s="39" t="s">
        <v>17</v>
      </c>
      <c r="D146" s="42">
        <f>_xll.qlCalendarAdvance(Calendar,$D145,B146,"f",FALSE)</f>
        <v>42824</v>
      </c>
      <c r="E146" s="139">
        <f>_xll.qlInterestRateIndexValueDate(IndexON,D146)</f>
        <v>42824</v>
      </c>
      <c r="F146" s="155">
        <f>IFERROR(_xll.qlIndexFixing(IndexON,D146,TRUE,_xll.ohTrigger(RecalcTrigger,TriggerON)),NA())</f>
        <v>-3.9510405357434664E-3</v>
      </c>
      <c r="H146" s="42">
        <f>_xll.qlCalendarAdvance(Calendar,$H145,B146,"f",FALSE)</f>
        <v>42824</v>
      </c>
      <c r="I146" s="139">
        <f>_xll.qlInterestRateIndexValueDate(Index1M,$H146)</f>
        <v>42828</v>
      </c>
      <c r="J146" s="144">
        <f>IFERROR(_xll.qlIndexFixing(Index1M,$H146,TRUE,_xll.ohTrigger(RecalcTrigger,Trigger1M)),NA())</f>
        <v>-4.1678551928314711E-3</v>
      </c>
      <c r="K146" s="44">
        <f>IFERROR(_xll.qlIndexFixing(Index3M,H146,TRUE,_xll.ohTrigger(RecalcTrigger,Trigger3M)),NA())</f>
        <v>-3.3959759502067114E-3</v>
      </c>
      <c r="L146" s="44">
        <f>IFERROR(_xll.qlIndexFixing(Index6M,$H146,TRUE,_xll.ohTrigger(RecalcTrigger,Trigger6M)),NA())</f>
        <v>-2.1784211771802382E-3</v>
      </c>
      <c r="M146" s="145">
        <f>IFERROR(_xll.qlIndexFixing(Index1Y,$H146,TRUE,_xll.ohTrigger(RecalcTrigger,Trigger1Y)),NA())</f>
        <v>-6.5337592018891919E-4</v>
      </c>
      <c r="N146" s="144">
        <f>IFERROR(_xll.qlIndexFixing(ONIndex1M,I146,TRUE,_xll.ohTrigger(RecalcTrigger,Trigger1M)),NA())</f>
        <v>-4.139854903124629E-3</v>
      </c>
      <c r="O146" s="44">
        <f>IFERROR(_xll.qlIndexFixing(ONIndex3M,I146,TRUE,_xll.ohTrigger(RecalcTrigger,Trigger3M)),NA())</f>
        <v>-3.3982787535569159E-3</v>
      </c>
      <c r="P146" s="44">
        <f>IFERROR(_xll.qlIndexFixing(ONIndex6M,I146,TRUE,_xll.ohTrigger(RecalcTrigger,Trigger6M)),NA())</f>
        <v>-2.160782420470575E-3</v>
      </c>
      <c r="Q146" s="145">
        <f>IFERROR(_xll.qlIndexFixing(ONIndex1Y,I146,TRUE,_xll.ohTrigger(RecalcTrigger,Trigger1Y)),NA())</f>
        <v>-6.2682603783503765E-4</v>
      </c>
    </row>
    <row r="147" spans="2:17" x14ac:dyDescent="0.2">
      <c r="B147" s="39" t="s">
        <v>17</v>
      </c>
      <c r="D147" s="42">
        <f>_xll.qlCalendarAdvance(Calendar,$D146,B147,"f",FALSE)</f>
        <v>42825</v>
      </c>
      <c r="E147" s="139">
        <f>_xll.qlInterestRateIndexValueDate(IndexON,D147)</f>
        <v>42825</v>
      </c>
      <c r="F147" s="155">
        <f>IFERROR(_xll.qlIndexFixing(IndexON,D147,TRUE,_xll.ohTrigger(RecalcTrigger,TriggerON)),NA())</f>
        <v>-3.9509971728968196E-3</v>
      </c>
      <c r="H147" s="42">
        <f>_xll.qlCalendarAdvance(Calendar,$H146,B147,"f",FALSE)</f>
        <v>42825</v>
      </c>
      <c r="I147" s="139">
        <f>_xll.qlInterestRateIndexValueDate(Index1M,$H147)</f>
        <v>42829</v>
      </c>
      <c r="J147" s="144">
        <f>IFERROR(_xll.qlIndexFixing(Index1M,$H147,TRUE,_xll.ohTrigger(RecalcTrigger,Trigger1M)),NA())</f>
        <v>-4.1698729407055879E-3</v>
      </c>
      <c r="K147" s="44">
        <f>IFERROR(_xll.qlIndexFixing(Index3M,H147,TRUE,_xll.ohTrigger(RecalcTrigger,Trigger3M)),NA())</f>
        <v>-3.3961315067804871E-3</v>
      </c>
      <c r="L147" s="44">
        <f>IFERROR(_xll.qlIndexFixing(Index6M,$H147,TRUE,_xll.ohTrigger(RecalcTrigger,Trigger6M)),NA())</f>
        <v>-2.1784294226614761E-3</v>
      </c>
      <c r="M147" s="145">
        <f>IFERROR(_xll.qlIndexFixing(Index1Y,$H147,TRUE,_xll.ohTrigger(RecalcTrigger,Trigger1Y)),NA())</f>
        <v>-6.5375974265368926E-4</v>
      </c>
      <c r="N147" s="144">
        <f>IFERROR(_xll.qlIndexFixing(ONIndex1M,I147,TRUE,_xll.ohTrigger(RecalcTrigger,Trigger1M)),NA())</f>
        <v>-4.1424800016631735E-3</v>
      </c>
      <c r="O147" s="44">
        <f>IFERROR(_xll.qlIndexFixing(ONIndex3M,I147,TRUE,_xll.ohTrigger(RecalcTrigger,Trigger3M)),NA())</f>
        <v>-3.3998865983342341E-3</v>
      </c>
      <c r="P147" s="44">
        <f>IFERROR(_xll.qlIndexFixing(ONIndex6M,I147,TRUE,_xll.ohTrigger(RecalcTrigger,Trigger6M)),NA())</f>
        <v>-2.1583247530809757E-3</v>
      </c>
      <c r="Q147" s="145">
        <f>IFERROR(_xll.qlIndexFixing(ONIndex1Y,I147,TRUE,_xll.ohTrigger(RecalcTrigger,Trigger1Y)),NA())</f>
        <v>-6.2663664009754427E-4</v>
      </c>
    </row>
    <row r="148" spans="2:17" x14ac:dyDescent="0.2">
      <c r="B148" s="39" t="s">
        <v>17</v>
      </c>
      <c r="D148" s="42">
        <f>_xll.qlCalendarAdvance(Calendar,$D147,B148,"f",FALSE)</f>
        <v>42828</v>
      </c>
      <c r="E148" s="139">
        <f>_xll.qlInterestRateIndexValueDate(IndexON,D148)</f>
        <v>42828</v>
      </c>
      <c r="F148" s="155">
        <f>IFERROR(_xll.qlIndexFixing(IndexON,D148,TRUE,_xll.ohTrigger(RecalcTrigger,TriggerON)),NA())</f>
        <v>-3.9510405358633705E-3</v>
      </c>
      <c r="H148" s="42">
        <f>_xll.qlCalendarAdvance(Calendar,$H147,B148,"f",FALSE)</f>
        <v>42828</v>
      </c>
      <c r="I148" s="139">
        <f>_xll.qlInterestRateIndexValueDate(Index1M,$H148)</f>
        <v>42830</v>
      </c>
      <c r="J148" s="144">
        <f>IFERROR(_xll.qlIndexFixing(Index1M,$H148,TRUE,_xll.ohTrigger(RecalcTrigger,Trigger1M)),NA())</f>
        <v>-4.1718252630227326E-3</v>
      </c>
      <c r="K148" s="44">
        <f>IFERROR(_xll.qlIndexFixing(Index3M,H148,TRUE,_xll.ohTrigger(RecalcTrigger,Trigger3M)),NA())</f>
        <v>-3.3962835332514594E-3</v>
      </c>
      <c r="L148" s="44">
        <f>IFERROR(_xll.qlIndexFixing(Index6M,$H148,TRUE,_xll.ohTrigger(RecalcTrigger,Trigger6M)),NA())</f>
        <v>-2.1784354541714121E-3</v>
      </c>
      <c r="M148" s="145">
        <f>IFERROR(_xll.qlIndexFixing(Index1Y,$H148,TRUE,_xll.ohTrigger(RecalcTrigger,Trigger1Y)),NA())</f>
        <v>-6.5415658254964711E-4</v>
      </c>
      <c r="N148" s="144">
        <f>IFERROR(_xll.qlIndexFixing(ONIndex1M,I148,TRUE,_xll.ohTrigger(RecalcTrigger,Trigger1M)),NA())</f>
        <v>-4.147602135753381E-3</v>
      </c>
      <c r="O148" s="44">
        <f>IFERROR(_xll.qlIndexFixing(ONIndex3M,I148,TRUE,_xll.ohTrigger(RecalcTrigger,Trigger3M)),NA())</f>
        <v>-3.4022186298887647E-3</v>
      </c>
      <c r="P148" s="44">
        <f>IFERROR(_xll.qlIndexFixing(ONIndex6M,I148,TRUE,_xll.ohTrigger(RecalcTrigger,Trigger6M)),NA())</f>
        <v>-2.1512774794496536E-3</v>
      </c>
      <c r="Q148" s="145">
        <f>IFERROR(_xll.qlIndexFixing(ONIndex1Y,I148,TRUE,_xll.ohTrigger(RecalcTrigger,Trigger1Y)),NA())</f>
        <v>-6.2626999475678957E-4</v>
      </c>
    </row>
    <row r="149" spans="2:17" x14ac:dyDescent="0.2">
      <c r="B149" s="39" t="s">
        <v>17</v>
      </c>
      <c r="D149" s="42">
        <f>_xll.qlCalendarAdvance(Calendar,$D148,B149,"f",FALSE)</f>
        <v>42829</v>
      </c>
      <c r="E149" s="139">
        <f>_xll.qlInterestRateIndexValueDate(IndexON,D149)</f>
        <v>42829</v>
      </c>
      <c r="F149" s="155">
        <f>IFERROR(_xll.qlIndexFixing(IndexON,D149,TRUE,_xll.ohTrigger(RecalcTrigger,TriggerON)),NA())</f>
        <v>-3.9510405357434664E-3</v>
      </c>
      <c r="H149" s="42">
        <f>_xll.qlCalendarAdvance(Calendar,$H148,B149,"f",FALSE)</f>
        <v>42829</v>
      </c>
      <c r="I149" s="139">
        <f>_xll.qlInterestRateIndexValueDate(Index1M,$H149)</f>
        <v>42831</v>
      </c>
      <c r="J149" s="144">
        <f>IFERROR(_xll.qlIndexFixing(Index1M,$H149,TRUE,_xll.ohTrigger(RecalcTrigger,Trigger1M)),NA())</f>
        <v>-4.1750752635390243E-3</v>
      </c>
      <c r="K149" s="44">
        <f>IFERROR(_xll.qlIndexFixing(Index3M,H149,TRUE,_xll.ohTrigger(RecalcTrigger,Trigger3M)),NA())</f>
        <v>-3.3964363954341516E-3</v>
      </c>
      <c r="L149" s="44">
        <f>IFERROR(_xll.qlIndexFixing(Index6M,$H149,TRUE,_xll.ohTrigger(RecalcTrigger,Trigger6M)),NA())</f>
        <v>-2.1784427889594898E-3</v>
      </c>
      <c r="M149" s="145">
        <f>IFERROR(_xll.qlIndexFixing(Index1Y,$H149,TRUE,_xll.ohTrigger(RecalcTrigger,Trigger1Y)),NA())</f>
        <v>-6.5456536935832438E-4</v>
      </c>
      <c r="N149" s="144">
        <f>IFERROR(_xll.qlIndexFixing(ONIndex1M,I149,TRUE,_xll.ohTrigger(RecalcTrigger,Trigger1M)),NA())</f>
        <v>-4.1527368785310159E-3</v>
      </c>
      <c r="O149" s="44">
        <f>IFERROR(_xll.qlIndexFixing(ONIndex3M,I149,TRUE,_xll.ohTrigger(RecalcTrigger,Trigger3M)),NA())</f>
        <v>-3.4037400151198938E-3</v>
      </c>
      <c r="P149" s="44">
        <f>IFERROR(_xll.qlIndexFixing(ONIndex6M,I149,TRUE,_xll.ohTrigger(RecalcTrigger,Trigger6M)),NA())</f>
        <v>-2.1420817024564442E-3</v>
      </c>
      <c r="Q149" s="145">
        <f>IFERROR(_xll.qlIndexFixing(ONIndex1Y,I149,TRUE,_xll.ohTrigger(RecalcTrigger,Trigger1Y)),NA())</f>
        <v>-6.2592124291604989E-4</v>
      </c>
    </row>
    <row r="150" spans="2:17" x14ac:dyDescent="0.2">
      <c r="B150" s="39" t="s">
        <v>17</v>
      </c>
      <c r="D150" s="42">
        <f>_xll.qlCalendarAdvance(Calendar,$D149,B150,"f",FALSE)</f>
        <v>42830</v>
      </c>
      <c r="E150" s="139">
        <f>_xll.qlInterestRateIndexValueDate(IndexON,D150)</f>
        <v>42830</v>
      </c>
      <c r="F150" s="155">
        <f>IFERROR(_xll.qlIndexFixing(IndexON,D150,TRUE,_xll.ohTrigger(RecalcTrigger,TriggerON)),NA())</f>
        <v>-3.9510405359033385E-3</v>
      </c>
      <c r="H150" s="42">
        <f>_xll.qlCalendarAdvance(Calendar,$H149,B150,"f",FALSE)</f>
        <v>42830</v>
      </c>
      <c r="I150" s="139">
        <f>_xll.qlInterestRateIndexValueDate(Index1M,$H150)</f>
        <v>42832</v>
      </c>
      <c r="J150" s="144">
        <f>IFERROR(_xll.qlIndexFixing(Index1M,$H150,TRUE,_xll.ohTrigger(RecalcTrigger,Trigger1M)),NA())</f>
        <v>-4.1761747783790465E-3</v>
      </c>
      <c r="K150" s="44">
        <f>IFERROR(_xll.qlIndexFixing(Index3M,H150,TRUE,_xll.ohTrigger(RecalcTrigger,Trigger3M)),NA())</f>
        <v>-3.3965945327202748E-3</v>
      </c>
      <c r="L150" s="44">
        <f>IFERROR(_xll.qlIndexFixing(Index6M,$H150,TRUE,_xll.ohTrigger(RecalcTrigger,Trigger6M)),NA())</f>
        <v>-2.1782111381119986E-3</v>
      </c>
      <c r="M150" s="145">
        <f>IFERROR(_xll.qlIndexFixing(Index1Y,$H150,TRUE,_xll.ohTrigger(RecalcTrigger,Trigger1Y)),NA())</f>
        <v>-6.5568957374735159E-4</v>
      </c>
      <c r="N150" s="144">
        <f>IFERROR(_xll.qlIndexFixing(ONIndex1M,I150,TRUE,_xll.ohTrigger(RecalcTrigger,Trigger1M)),NA())</f>
        <v>-4.155237532055267E-3</v>
      </c>
      <c r="O150" s="44">
        <f>IFERROR(_xll.qlIndexFixing(ONIndex3M,I150,TRUE,_xll.ohTrigger(RecalcTrigger,Trigger3M)),NA())</f>
        <v>-3.404035429972474E-3</v>
      </c>
      <c r="P150" s="44">
        <f>IFERROR(_xll.qlIndexFixing(ONIndex6M,I150,TRUE,_xll.ohTrigger(RecalcTrigger,Trigger6M)),NA())</f>
        <v>-2.1363627130543961E-3</v>
      </c>
      <c r="Q150" s="145">
        <f>IFERROR(_xll.qlIndexFixing(ONIndex1Y,I150,TRUE,_xll.ohTrigger(RecalcTrigger,Trigger1Y)),NA())</f>
        <v>-6.2575541716292093E-4</v>
      </c>
    </row>
    <row r="151" spans="2:17" x14ac:dyDescent="0.2">
      <c r="B151" s="39" t="s">
        <v>17</v>
      </c>
      <c r="D151" s="42">
        <f>_xll.qlCalendarAdvance(Calendar,$D150,B151,"f",FALSE)</f>
        <v>42831</v>
      </c>
      <c r="E151" s="139">
        <f>_xll.qlInterestRateIndexValueDate(IndexON,D151)</f>
        <v>42831</v>
      </c>
      <c r="F151" s="155">
        <f>IFERROR(_xll.qlIndexFixing(IndexON,D151,TRUE,_xll.ohTrigger(RecalcTrigger,TriggerON)),NA())</f>
        <v>-3.9510405358234024E-3</v>
      </c>
      <c r="H151" s="42">
        <f>_xll.qlCalendarAdvance(Calendar,$H150,B151,"f",FALSE)</f>
        <v>42831</v>
      </c>
      <c r="I151" s="139">
        <f>_xll.qlInterestRateIndexValueDate(Index1M,$H151)</f>
        <v>42835</v>
      </c>
      <c r="J151" s="144">
        <f>IFERROR(_xll.qlIndexFixing(Index1M,$H151,TRUE,_xll.ohTrigger(RecalcTrigger,Trigger1M)),NA())</f>
        <v>-4.1804986468592098E-3</v>
      </c>
      <c r="K151" s="44">
        <f>IFERROR(_xll.qlIndexFixing(Index3M,H151,TRUE,_xll.ohTrigger(RecalcTrigger,Trigger3M)),NA())</f>
        <v>-3.3971460927451802E-3</v>
      </c>
      <c r="L151" s="44">
        <f>IFERROR(_xll.qlIndexFixing(Index6M,$H151,TRUE,_xll.ohTrigger(RecalcTrigger,Trigger6M)),NA())</f>
        <v>-2.1785577164108705E-3</v>
      </c>
      <c r="M151" s="145">
        <f>IFERROR(_xll.qlIndexFixing(Index1Y,$H151,TRUE,_xll.ohTrigger(RecalcTrigger,Trigger1Y)),NA())</f>
        <v>-6.5629825232070885E-4</v>
      </c>
      <c r="N151" s="144">
        <f>IFERROR(_xll.qlIndexFixing(ONIndex1M,I151,TRUE,_xll.ohTrigger(RecalcTrigger,Trigger1M)),NA())</f>
        <v>-4.157711684857901E-3</v>
      </c>
      <c r="O151" s="44">
        <f>IFERROR(_xll.qlIndexFixing(ONIndex3M,I151,TRUE,_xll.ohTrigger(RecalcTrigger,Trigger3M)),NA())</f>
        <v>-3.4040542897262327E-3</v>
      </c>
      <c r="P151" s="44">
        <f>IFERROR(_xll.qlIndexFixing(ONIndex6M,I151,TRUE,_xll.ohTrigger(RecalcTrigger,Trigger6M)),NA())</f>
        <v>-2.1299583803502387E-3</v>
      </c>
      <c r="Q151" s="145">
        <f>IFERROR(_xll.qlIndexFixing(ONIndex1Y,I151,TRUE,_xll.ohTrigger(RecalcTrigger,Trigger1Y)),NA())</f>
        <v>-6.2559579065091242E-4</v>
      </c>
    </row>
    <row r="152" spans="2:17" x14ac:dyDescent="0.2">
      <c r="B152" s="39" t="s">
        <v>17</v>
      </c>
      <c r="D152" s="42">
        <f>_xll.qlCalendarAdvance(Calendar,$D151,B152,"f",FALSE)</f>
        <v>42832</v>
      </c>
      <c r="E152" s="139">
        <f>_xll.qlInterestRateIndexValueDate(IndexON,D152)</f>
        <v>42832</v>
      </c>
      <c r="F152" s="155">
        <f>IFERROR(_xll.qlIndexFixing(IndexON,D152,TRUE,_xll.ohTrigger(RecalcTrigger,TriggerON)),NA())</f>
        <v>-3.9509971728568516E-3</v>
      </c>
      <c r="H152" s="42">
        <f>_xll.qlCalendarAdvance(Calendar,$H151,B152,"f",FALSE)</f>
        <v>42832</v>
      </c>
      <c r="I152" s="139">
        <f>_xll.qlInterestRateIndexValueDate(Index1M,$H152)</f>
        <v>42836</v>
      </c>
      <c r="J152" s="144">
        <f>IFERROR(_xll.qlIndexFixing(Index1M,$H152,TRUE,_xll.ohTrigger(RecalcTrigger,Trigger1M)),NA())</f>
        <v>-4.1819938166312021E-3</v>
      </c>
      <c r="K152" s="44">
        <f>IFERROR(_xll.qlIndexFixing(Index3M,H152,TRUE,_xll.ohTrigger(RecalcTrigger,Trigger3M)),NA())</f>
        <v>-3.3973711958584724E-3</v>
      </c>
      <c r="L152" s="44">
        <f>IFERROR(_xll.qlIndexFixing(Index6M,$H152,TRUE,_xll.ohTrigger(RecalcTrigger,Trigger6M)),NA())</f>
        <v>-2.1786265368614111E-3</v>
      </c>
      <c r="M152" s="145">
        <f>IFERROR(_xll.qlIndexFixing(Index1Y,$H152,TRUE,_xll.ohTrigger(RecalcTrigger,Trigger1Y)),NA())</f>
        <v>-6.5675039289281464E-4</v>
      </c>
      <c r="N152" s="144">
        <f>IFERROR(_xll.qlIndexFixing(ONIndex1M,I152,TRUE,_xll.ohTrigger(RecalcTrigger,Trigger1M)),NA())</f>
        <v>-4.1648447455839843E-3</v>
      </c>
      <c r="O152" s="44">
        <f>IFERROR(_xll.qlIndexFixing(ONIndex3M,I152,TRUE,_xll.ohTrigger(RecalcTrigger,Trigger3M)),NA())</f>
        <v>-3.4020450244920397E-3</v>
      </c>
      <c r="P152" s="44">
        <f>IFERROR(_xll.qlIndexFixing(ONIndex6M,I152,TRUE,_xll.ohTrigger(RecalcTrigger,Trigger6M)),NA())</f>
        <v>-2.1057689745358488E-3</v>
      </c>
      <c r="Q152" s="145">
        <f>IFERROR(_xll.qlIndexFixing(ONIndex1Y,I152,TRUE,_xll.ohTrigger(RecalcTrigger,Trigger1Y)),NA())</f>
        <v>-6.2516506536347549E-4</v>
      </c>
    </row>
    <row r="153" spans="2:17" x14ac:dyDescent="0.2">
      <c r="B153" s="39" t="s">
        <v>17</v>
      </c>
      <c r="D153" s="42">
        <f>_xll.qlCalendarAdvance(Calendar,$D152,B153,"f",FALSE)</f>
        <v>42835</v>
      </c>
      <c r="E153" s="139">
        <f>_xll.qlInterestRateIndexValueDate(IndexON,D153)</f>
        <v>42835</v>
      </c>
      <c r="F153" s="155">
        <f>IFERROR(_xll.qlIndexFixing(IndexON,D153,TRUE,_xll.ohTrigger(RecalcTrigger,TriggerON)),NA())</f>
        <v>-3.9510405358234024E-3</v>
      </c>
      <c r="H153" s="42">
        <f>_xll.qlCalendarAdvance(Calendar,$H152,B153,"f",FALSE)</f>
        <v>42835</v>
      </c>
      <c r="I153" s="139">
        <f>_xll.qlInterestRateIndexValueDate(Index1M,$H153)</f>
        <v>42837</v>
      </c>
      <c r="J153" s="144">
        <f>IFERROR(_xll.qlIndexFixing(Index1M,$H153,TRUE,_xll.ohTrigger(RecalcTrigger,Trigger1M)),NA())</f>
        <v>-4.1834016994015677E-3</v>
      </c>
      <c r="K153" s="44">
        <f>IFERROR(_xll.qlIndexFixing(Index3M,H153,TRUE,_xll.ohTrigger(RecalcTrigger,Trigger3M)),NA())</f>
        <v>-3.3976248746494129E-3</v>
      </c>
      <c r="L153" s="44">
        <f>IFERROR(_xll.qlIndexFixing(Index6M,$H153,TRUE,_xll.ohTrigger(RecalcTrigger,Trigger6M)),NA())</f>
        <v>-2.1787190904021987E-3</v>
      </c>
      <c r="M153" s="145">
        <f>IFERROR(_xll.qlIndexFixing(Index1Y,$H153,TRUE,_xll.ohTrigger(RecalcTrigger,Trigger1Y)),NA())</f>
        <v>-6.5720786345703941E-4</v>
      </c>
      <c r="N153" s="144">
        <f>IFERROR(_xll.qlIndexFixing(ONIndex1M,I153,TRUE,_xll.ohTrigger(RecalcTrigger,Trigger1M)),NA())</f>
        <v>-4.1719604489465212E-3</v>
      </c>
      <c r="O153" s="44">
        <f>IFERROR(_xll.qlIndexFixing(ONIndex3M,I153,TRUE,_xll.ohTrigger(RecalcTrigger,Trigger3M)),NA())</f>
        <v>-3.3981625751300371E-3</v>
      </c>
      <c r="P153" s="44">
        <f>IFERROR(_xll.qlIndexFixing(ONIndex6M,I153,TRUE,_xll.ohTrigger(RecalcTrigger,Trigger6M)),NA())</f>
        <v>-2.0767531511678428E-3</v>
      </c>
      <c r="Q153" s="145">
        <f>IFERROR(_xll.qlIndexFixing(ONIndex1Y,I153,TRUE,_xll.ohTrigger(RecalcTrigger,Trigger1Y)),NA())</f>
        <v>-6.247959381866508E-4</v>
      </c>
    </row>
    <row r="154" spans="2:17" x14ac:dyDescent="0.2">
      <c r="B154" s="39" t="s">
        <v>17</v>
      </c>
      <c r="D154" s="42">
        <f>_xll.qlCalendarAdvance(Calendar,$D153,B154,"f",FALSE)</f>
        <v>42836</v>
      </c>
      <c r="E154" s="139">
        <f>_xll.qlInterestRateIndexValueDate(IndexON,D154)</f>
        <v>42836</v>
      </c>
      <c r="F154" s="155">
        <f>IFERROR(_xll.qlIndexFixing(IndexON,D154,TRUE,_xll.ohTrigger(RecalcTrigger,TriggerON)),NA())</f>
        <v>-3.9510405358234024E-3</v>
      </c>
      <c r="H154" s="42">
        <f>_xll.qlCalendarAdvance(Calendar,$H153,B154,"f",FALSE)</f>
        <v>42836</v>
      </c>
      <c r="I154" s="139">
        <f>_xll.qlInterestRateIndexValueDate(Index1M,$H154)</f>
        <v>42838</v>
      </c>
      <c r="J154" s="144">
        <f>IFERROR(_xll.qlIndexFixing(Index1M,$H154,TRUE,_xll.ohTrigger(RecalcTrigger,Trigger1M)),NA())</f>
        <v>-4.18537029427693E-3</v>
      </c>
      <c r="K154" s="44">
        <f>IFERROR(_xll.qlIndexFixing(Index3M,H154,TRUE,_xll.ohTrigger(RecalcTrigger,Trigger3M)),NA())</f>
        <v>-3.3979120099543961E-3</v>
      </c>
      <c r="L154" s="44">
        <f>IFERROR(_xll.qlIndexFixing(Index6M,$H154,TRUE,_xll.ohTrigger(RecalcTrigger,Trigger6M)),NA())</f>
        <v>-2.1788393363862974E-3</v>
      </c>
      <c r="M154" s="145">
        <f>IFERROR(_xll.qlIndexFixing(Index1Y,$H154,TRUE,_xll.ohTrigger(RecalcTrigger,Trigger1Y)),NA())</f>
        <v>-6.5766952889409675E-4</v>
      </c>
      <c r="N154" s="144">
        <f>IFERROR(_xll.qlIndexFixing(ONIndex1M,I154,TRUE,_xll.ohTrigger(RecalcTrigger,Trigger1M)),NA())</f>
        <v>-4.1741764193536923E-3</v>
      </c>
      <c r="O154" s="44">
        <f>IFERROR(_xll.qlIndexFixing(ONIndex3M,I154,TRUE,_xll.ohTrigger(RecalcTrigger,Trigger3M)),NA())</f>
        <v>-3.396509120876523E-3</v>
      </c>
      <c r="P154" s="44">
        <f>IFERROR(_xll.qlIndexFixing(ONIndex6M,I154,TRUE,_xll.ohTrigger(RecalcTrigger,Trigger6M)),NA())</f>
        <v>-2.0666338945352081E-3</v>
      </c>
      <c r="Q154" s="145">
        <f>IFERROR(_xll.qlIndexFixing(ONIndex1Y,I154,TRUE,_xll.ohTrigger(RecalcTrigger,Trigger1Y)),NA())</f>
        <v>-6.2469356703509504E-4</v>
      </c>
    </row>
    <row r="155" spans="2:17" x14ac:dyDescent="0.2">
      <c r="B155" s="39" t="s">
        <v>17</v>
      </c>
      <c r="D155" s="42">
        <f>_xll.qlCalendarAdvance(Calendar,$D154,B155,"f",FALSE)</f>
        <v>42837</v>
      </c>
      <c r="E155" s="139">
        <f>_xll.qlInterestRateIndexValueDate(IndexON,D155)</f>
        <v>42837</v>
      </c>
      <c r="F155" s="155">
        <f>IFERROR(_xll.qlIndexFixing(IndexON,D155,TRUE,_xll.ohTrigger(RecalcTrigger,TriggerON)),NA())</f>
        <v>-3.9510405358234024E-3</v>
      </c>
      <c r="H155" s="42">
        <f>_xll.qlCalendarAdvance(Calendar,$H154,B155,"f",FALSE)</f>
        <v>42837</v>
      </c>
      <c r="I155" s="139">
        <f>_xll.qlInterestRateIndexValueDate(Index1M,$H155)</f>
        <v>42843</v>
      </c>
      <c r="J155" s="144">
        <f>IFERROR(_xll.qlIndexFixing(Index1M,$H155,TRUE,_xll.ohTrigger(RecalcTrigger,Trigger1M)),NA())</f>
        <v>-4.1898840572560658E-3</v>
      </c>
      <c r="K155" s="44">
        <f>IFERROR(_xll.qlIndexFixing(Index3M,H155,TRUE,_xll.ohTrigger(RecalcTrigger,Trigger3M)),NA())</f>
        <v>-3.4000000005677718E-3</v>
      </c>
      <c r="L155" s="44">
        <f>IFERROR(_xll.qlIndexFixing(Index6M,$H155,TRUE,_xll.ohTrigger(RecalcTrigger,Trigger6M)),NA())</f>
        <v>-2.1800000009046736E-3</v>
      </c>
      <c r="M155" s="145">
        <f>IFERROR(_xll.qlIndexFixing(Index1Y,$H155,TRUE,_xll.ohTrigger(RecalcTrigger,Trigger1Y)),NA())</f>
        <v>-6.5999999902538085E-4</v>
      </c>
      <c r="N155" s="144">
        <f>IFERROR(_xll.qlIndexFixing(ONIndex1M,I155,TRUE,_xll.ohTrigger(RecalcTrigger,Trigger1M)),NA())</f>
        <v>-4.1763029903529869E-3</v>
      </c>
      <c r="O155" s="44">
        <f>IFERROR(_xll.qlIndexFixing(ONIndex3M,I155,TRUE,_xll.ohTrigger(RecalcTrigger,Trigger3M)),NA())</f>
        <v>-3.394943110195392E-3</v>
      </c>
      <c r="P155" s="44">
        <f>IFERROR(_xll.qlIndexFixing(ONIndex6M,I155,TRUE,_xll.ohTrigger(RecalcTrigger,Trigger6M)),NA())</f>
        <v>-2.0571556650539335E-3</v>
      </c>
      <c r="Q155" s="145">
        <f>IFERROR(_xll.qlIndexFixing(ONIndex1Y,I155,TRUE,_xll.ohTrigger(RecalcTrigger,Trigger1Y)),NA())</f>
        <v>-6.2460135527686589E-4</v>
      </c>
    </row>
    <row r="156" spans="2:17" x14ac:dyDescent="0.2">
      <c r="B156" s="39" t="s">
        <v>17</v>
      </c>
      <c r="D156" s="42">
        <f>_xll.qlCalendarAdvance(Calendar,$D155,B156,"f",FALSE)</f>
        <v>42838</v>
      </c>
      <c r="E156" s="139">
        <f>_xll.qlInterestRateIndexValueDate(IndexON,D156)</f>
        <v>42838</v>
      </c>
      <c r="F156" s="155">
        <f>IFERROR(_xll.qlIndexFixing(IndexON,D156,TRUE,_xll.ohTrigger(RecalcTrigger,TriggerON)),NA())</f>
        <v>-3.9509538105644282E-3</v>
      </c>
      <c r="H156" s="42">
        <f>_xll.qlCalendarAdvance(Calendar,$H155,B156,"f",FALSE)</f>
        <v>42838</v>
      </c>
      <c r="I156" s="139">
        <f>_xll.qlInterestRateIndexValueDate(Index1M,$H156)</f>
        <v>42844</v>
      </c>
      <c r="J156" s="144">
        <f>IFERROR(_xll.qlIndexFixing(Index1M,$H156,TRUE,_xll.ohTrigger(RecalcTrigger,Trigger1M)),NA())</f>
        <v>-4.1906614796705099E-3</v>
      </c>
      <c r="K156" s="44">
        <f>IFERROR(_xll.qlIndexFixing(Index3M,H156,TRUE,_xll.ohTrigger(RecalcTrigger,Trigger3M)),NA())</f>
        <v>-3.4005692950132031E-3</v>
      </c>
      <c r="L156" s="44">
        <f>IFERROR(_xll.qlIndexFixing(Index6M,$H156,TRUE,_xll.ohTrigger(RecalcTrigger,Trigger6M)),NA())</f>
        <v>-2.1803743286697421E-3</v>
      </c>
      <c r="M156" s="145">
        <f>IFERROR(_xll.qlIndexFixing(Index1Y,$H156,TRUE,_xll.ohTrigger(RecalcTrigger,Trigger1Y)),NA())</f>
        <v>-6.6046299832400734E-4</v>
      </c>
      <c r="N156" s="144">
        <f>IFERROR(_xll.qlIndexFixing(ONIndex1M,I156,TRUE,_xll.ohTrigger(RecalcTrigger,Trigger1M)),NA())</f>
        <v>-4.1802016285785726E-3</v>
      </c>
      <c r="O156" s="44">
        <f>IFERROR(_xll.qlIndexFixing(ONIndex3M,I156,TRUE,_xll.ohTrigger(RecalcTrigger,Trigger3M)),NA())</f>
        <v>-3.3920833302625297E-3</v>
      </c>
      <c r="P156" s="44">
        <f>IFERROR(_xll.qlIndexFixing(ONIndex6M,I156,TRUE,_xll.ohTrigger(RecalcTrigger,Trigger6M)),NA())</f>
        <v>-2.0403967079118956E-3</v>
      </c>
      <c r="Q156" s="145">
        <f>IFERROR(_xll.qlIndexFixing(ONIndex1Y,I156,TRUE,_xll.ohTrigger(RecalcTrigger,Trigger1Y)),NA())</f>
        <v>-6.2445218811824077E-4</v>
      </c>
    </row>
    <row r="157" spans="2:17" x14ac:dyDescent="0.2">
      <c r="B157" s="39" t="s">
        <v>17</v>
      </c>
      <c r="D157" s="42">
        <f>_xll.qlCalendarAdvance(Calendar,$D156,B157,"f",FALSE)</f>
        <v>42843</v>
      </c>
      <c r="E157" s="139">
        <f>_xll.qlInterestRateIndexValueDate(IndexON,D157)</f>
        <v>42843</v>
      </c>
      <c r="F157" s="155">
        <f>IFERROR(_xll.qlIndexFixing(IndexON,D157,TRUE,_xll.ohTrigger(RecalcTrigger,TriggerON)),NA())</f>
        <v>-3.9510405357834344E-3</v>
      </c>
      <c r="H157" s="42">
        <f>_xll.qlCalendarAdvance(Calendar,$H156,B157,"f",FALSE)</f>
        <v>42843</v>
      </c>
      <c r="I157" s="139">
        <f>_xll.qlInterestRateIndexValueDate(Index1M,$H157)</f>
        <v>42845</v>
      </c>
      <c r="J157" s="144">
        <f>IFERROR(_xll.qlIndexFixing(Index1M,$H157,TRUE,_xll.ohTrigger(RecalcTrigger,Trigger1M)),NA())</f>
        <v>-4.1916023366753152E-3</v>
      </c>
      <c r="K157" s="44">
        <f>IFERROR(_xll.qlIndexFixing(Index3M,H157,TRUE,_xll.ohTrigger(RecalcTrigger,Trigger3M)),NA())</f>
        <v>-3.4011917406146382E-3</v>
      </c>
      <c r="L157" s="44">
        <f>IFERROR(_xll.qlIndexFixing(Index6M,$H157,TRUE,_xll.ohTrigger(RecalcTrigger,Trigger6M)),NA())</f>
        <v>-2.1808006249624343E-3</v>
      </c>
      <c r="M157" s="145">
        <f>IFERROR(_xll.qlIndexFixing(Index1Y,$H157,TRUE,_xll.ohTrigger(RecalcTrigger,Trigger1Y)),NA())</f>
        <v>-6.6092338670994239E-4</v>
      </c>
      <c r="N157" s="144">
        <f>IFERROR(_xll.qlIndexFixing(ONIndex1M,I157,TRUE,_xll.ohTrigger(RecalcTrigger,Trigger1M)),NA())</f>
        <v>-4.1838834173191231E-3</v>
      </c>
      <c r="O157" s="44">
        <f>IFERROR(_xll.qlIndexFixing(ONIndex3M,I157,TRUE,_xll.ohTrigger(RecalcTrigger,Trigger3M)),NA())</f>
        <v>-3.3896044018000282E-3</v>
      </c>
      <c r="P157" s="44">
        <f>IFERROR(_xll.qlIndexFixing(ONIndex6M,I157,TRUE,_xll.ohTrigger(RecalcTrigger,Trigger6M)),NA())</f>
        <v>-2.0259422543578154E-3</v>
      </c>
      <c r="Q157" s="145">
        <f>IFERROR(_xll.qlIndexFixing(ONIndex1Y,I157,TRUE,_xll.ohTrigger(RecalcTrigger,Trigger1Y)),NA())</f>
        <v>-6.2434400161848203E-4</v>
      </c>
    </row>
    <row r="158" spans="2:17" x14ac:dyDescent="0.2">
      <c r="B158" s="39" t="s">
        <v>17</v>
      </c>
      <c r="D158" s="42">
        <f>_xll.qlCalendarAdvance(Calendar,$D157,B158,"f",FALSE)</f>
        <v>42844</v>
      </c>
      <c r="E158" s="139">
        <f>_xll.qlInterestRateIndexValueDate(IndexON,D158)</f>
        <v>42844</v>
      </c>
      <c r="F158" s="155">
        <f>IFERROR(_xll.qlIndexFixing(IndexON,D158,TRUE,_xll.ohTrigger(RecalcTrigger,TriggerON)),NA())</f>
        <v>-3.9510405358234024E-3</v>
      </c>
      <c r="H158" s="42">
        <f>_xll.qlCalendarAdvance(Calendar,$H157,B158,"f",FALSE)</f>
        <v>42844</v>
      </c>
      <c r="I158" s="139">
        <f>_xll.qlInterestRateIndexValueDate(Index1M,$H158)</f>
        <v>42846</v>
      </c>
      <c r="J158" s="144">
        <f>IFERROR(_xll.qlIndexFixing(Index1M,$H158,TRUE,_xll.ohTrigger(RecalcTrigger,Trigger1M)),NA())</f>
        <v>-4.1921444963799459E-3</v>
      </c>
      <c r="K158" s="44">
        <f>IFERROR(_xll.qlIndexFixing(Index3M,H158,TRUE,_xll.ohTrigger(RecalcTrigger,Trigger3M)),NA())</f>
        <v>-3.4018658661880232E-3</v>
      </c>
      <c r="L158" s="44">
        <f>IFERROR(_xll.qlIndexFixing(Index6M,$H158,TRUE,_xll.ohTrigger(RecalcTrigger,Trigger6M)),NA())</f>
        <v>-2.1808488649288581E-3</v>
      </c>
      <c r="M158" s="145">
        <f>IFERROR(_xll.qlIndexFixing(Index1Y,$H158,TRUE,_xll.ohTrigger(RecalcTrigger,Trigger1Y)),NA())</f>
        <v>-6.6207543649537222E-4</v>
      </c>
      <c r="N158" s="144">
        <f>IFERROR(_xll.qlIndexFixing(ONIndex1M,I158,TRUE,_xll.ohTrigger(RecalcTrigger,Trigger1M)),NA())</f>
        <v>-4.1855390941147874E-3</v>
      </c>
      <c r="O158" s="44">
        <f>IFERROR(_xll.qlIndexFixing(ONIndex3M,I158,TRUE,_xll.ohTrigger(RecalcTrigger,Trigger3M)),NA())</f>
        <v>-3.3885137822853295E-3</v>
      </c>
      <c r="P158" s="44">
        <f>IFERROR(_xll.qlIndexFixing(ONIndex6M,I158,TRUE,_xll.ohTrigger(RecalcTrigger,Trigger6M)),NA())</f>
        <v>-2.019886086910283E-3</v>
      </c>
      <c r="Q158" s="145">
        <f>IFERROR(_xll.qlIndexFixing(ONIndex1Y,I158,TRUE,_xll.ohTrigger(RecalcTrigger,Trigger1Y)),NA())</f>
        <v>-6.2431001144780396E-4</v>
      </c>
    </row>
    <row r="159" spans="2:17" x14ac:dyDescent="0.2">
      <c r="B159" s="39" t="s">
        <v>17</v>
      </c>
      <c r="D159" s="42">
        <f>_xll.qlCalendarAdvance(Calendar,$D158,B159,"f",FALSE)</f>
        <v>42845</v>
      </c>
      <c r="E159" s="139">
        <f>_xll.qlInterestRateIndexValueDate(IndexON,D159)</f>
        <v>42845</v>
      </c>
      <c r="F159" s="155">
        <f>IFERROR(_xll.qlIndexFixing(IndexON,D159,TRUE,_xll.ohTrigger(RecalcTrigger,TriggerON)),NA())</f>
        <v>-3.9510405358633705E-3</v>
      </c>
      <c r="H159" s="42">
        <f>_xll.qlCalendarAdvance(Calendar,$H158,B159,"f",FALSE)</f>
        <v>42845</v>
      </c>
      <c r="I159" s="139">
        <f>_xll.qlInterestRateIndexValueDate(Index1M,$H159)</f>
        <v>42849</v>
      </c>
      <c r="J159" s="144">
        <f>IFERROR(_xll.qlIndexFixing(Index1M,$H159,TRUE,_xll.ohTrigger(RecalcTrigger,Trigger1M)),NA())</f>
        <v>-4.1938098196658835E-3</v>
      </c>
      <c r="K159" s="44">
        <f>IFERROR(_xll.qlIndexFixing(Index3M,H159,TRUE,_xll.ohTrigger(RecalcTrigger,Trigger3M)),NA())</f>
        <v>-3.4041830555308454E-3</v>
      </c>
      <c r="L159" s="44">
        <f>IFERROR(_xll.qlIndexFixing(Index6M,$H159,TRUE,_xll.ohTrigger(RecalcTrigger,Trigger6M)),NA())</f>
        <v>-2.1829755566037772E-3</v>
      </c>
      <c r="M159" s="145">
        <f>IFERROR(_xll.qlIndexFixing(Index1Y,$H159,TRUE,_xll.ohTrigger(RecalcTrigger,Trigger1Y)),NA())</f>
        <v>-6.6272846447917183E-4</v>
      </c>
      <c r="N159" s="144">
        <f>IFERROR(_xll.qlIndexFixing(ONIndex1M,I159,TRUE,_xll.ohTrigger(RecalcTrigger,Trigger1M)),NA())</f>
        <v>-4.1870958124690105E-3</v>
      </c>
      <c r="O159" s="44">
        <f>IFERROR(_xll.qlIndexFixing(ONIndex3M,I159,TRUE,_xll.ohTrigger(RecalcTrigger,Trigger3M)),NA())</f>
        <v>-3.3875258750093451E-3</v>
      </c>
      <c r="P159" s="44">
        <f>IFERROR(_xll.qlIndexFixing(ONIndex6M,I159,TRUE,_xll.ohTrigger(RecalcTrigger,Trigger6M)),NA())</f>
        <v>-2.0145577168451112E-3</v>
      </c>
      <c r="Q159" s="145">
        <f>IFERROR(_xll.qlIndexFixing(ONIndex1Y,I159,TRUE,_xll.ohTrigger(RecalcTrigger,Trigger1Y)),NA())</f>
        <v>-6.2428915065471102E-4</v>
      </c>
    </row>
    <row r="160" spans="2:17" x14ac:dyDescent="0.2">
      <c r="B160" s="39" t="s">
        <v>17</v>
      </c>
      <c r="D160" s="42">
        <f>_xll.qlCalendarAdvance(Calendar,$D159,B160,"f",FALSE)</f>
        <v>42846</v>
      </c>
      <c r="E160" s="139">
        <f>_xll.qlInterestRateIndexValueDate(IndexON,D160)</f>
        <v>42846</v>
      </c>
      <c r="F160" s="155">
        <f>IFERROR(_xll.qlIndexFixing(IndexON,D160,TRUE,_xll.ohTrigger(RecalcTrigger,TriggerON)),NA())</f>
        <v>-3.9509971728701743E-3</v>
      </c>
      <c r="H160" s="42">
        <f>_xll.qlCalendarAdvance(Calendar,$H159,B160,"f",FALSE)</f>
        <v>42846</v>
      </c>
      <c r="I160" s="139">
        <f>_xll.qlInterestRateIndexValueDate(Index1M,$H160)</f>
        <v>42850</v>
      </c>
      <c r="J160" s="144">
        <f>IFERROR(_xll.qlIndexFixing(Index1M,$H160,TRUE,_xll.ohTrigger(RecalcTrigger,Trigger1M)),NA())</f>
        <v>-4.1943712884853213E-3</v>
      </c>
      <c r="K160" s="44">
        <f>IFERROR(_xll.qlIndexFixing(Index3M,H160,TRUE,_xll.ohTrigger(RecalcTrigger,Trigger3M)),NA())</f>
        <v>-3.4050484486787564E-3</v>
      </c>
      <c r="L160" s="44">
        <f>IFERROR(_xll.qlIndexFixing(Index6M,$H160,TRUE,_xll.ohTrigger(RecalcTrigger,Trigger6M)),NA())</f>
        <v>-2.183623645775614E-3</v>
      </c>
      <c r="M160" s="145">
        <f>IFERROR(_xll.qlIndexFixing(Index1Y,$H160,TRUE,_xll.ohTrigger(RecalcTrigger,Trigger1Y)),NA())</f>
        <v>-6.6316798372110489E-4</v>
      </c>
      <c r="N160" s="144">
        <f>IFERROR(_xll.qlIndexFixing(ONIndex1M,I160,TRUE,_xll.ohTrigger(RecalcTrigger,Trigger1M)),NA())</f>
        <v>-4.1885519794560011E-3</v>
      </c>
      <c r="O160" s="44">
        <f>IFERROR(_xll.qlIndexFixing(ONIndex3M,I160,TRUE,_xll.ohTrigger(RecalcTrigger,Trigger3M)),NA())</f>
        <v>-3.3866432253359946E-3</v>
      </c>
      <c r="P160" s="44">
        <f>IFERROR(_xll.qlIndexFixing(ONIndex6M,I160,TRUE,_xll.ohTrigger(RecalcTrigger,Trigger6M)),NA())</f>
        <v>-2.009971605954064E-3</v>
      </c>
      <c r="Q160" s="145">
        <f>IFERROR(_xll.qlIndexFixing(ONIndex1Y,I160,TRUE,_xll.ohTrigger(RecalcTrigger,Trigger1Y)),NA())</f>
        <v>-6.2428191416330492E-4</v>
      </c>
    </row>
    <row r="161" spans="2:17" x14ac:dyDescent="0.2">
      <c r="B161" s="39" t="s">
        <v>17</v>
      </c>
      <c r="D161" s="42">
        <f>_xll.qlCalendarAdvance(Calendar,$D160,B161,"f",FALSE)</f>
        <v>42849</v>
      </c>
      <c r="E161" s="139">
        <f>_xll.qlInterestRateIndexValueDate(IndexON,D161)</f>
        <v>42849</v>
      </c>
      <c r="F161" s="155">
        <f>IFERROR(_xll.qlIndexFixing(IndexON,D161,TRUE,_xll.ohTrigger(RecalcTrigger,TriggerON)),NA())</f>
        <v>-3.9510405358633705E-3</v>
      </c>
      <c r="H161" s="42">
        <f>_xll.qlCalendarAdvance(Calendar,$H160,B161,"f",FALSE)</f>
        <v>42849</v>
      </c>
      <c r="I161" s="139">
        <f>_xll.qlInterestRateIndexValueDate(Index1M,$H161)</f>
        <v>42851</v>
      </c>
      <c r="J161" s="144">
        <f>IFERROR(_xll.qlIndexFixing(Index1M,$H161,TRUE,_xll.ohTrigger(RecalcTrigger,Trigger1M)),NA())</f>
        <v>-4.1949374418122076E-3</v>
      </c>
      <c r="K161" s="44">
        <f>IFERROR(_xll.qlIndexFixing(Index3M,H161,TRUE,_xll.ohTrigger(RecalcTrigger,Trigger3M)),NA())</f>
        <v>-3.4059576105291761E-3</v>
      </c>
      <c r="L161" s="44">
        <f>IFERROR(_xll.qlIndexFixing(Index6M,$H161,TRUE,_xll.ohTrigger(RecalcTrigger,Trigger6M)),NA())</f>
        <v>-2.1843080070518966E-3</v>
      </c>
      <c r="M161" s="145">
        <f>IFERROR(_xll.qlIndexFixing(Index1Y,$H161,TRUE,_xll.ohTrigger(RecalcTrigger,Trigger1Y)),NA())</f>
        <v>-6.6360173454222836E-4</v>
      </c>
      <c r="N161" s="144">
        <f>IFERROR(_xll.qlIndexFixing(ONIndex1M,I161,TRUE,_xll.ohTrigger(RecalcTrigger,Trigger1M)),NA())</f>
        <v>-4.1916024912291849E-3</v>
      </c>
      <c r="O161" s="44">
        <f>IFERROR(_xll.qlIndexFixing(ONIndex3M,I161,TRUE,_xll.ohTrigger(RecalcTrigger,Trigger3M)),NA())</f>
        <v>-3.3849374129146792E-3</v>
      </c>
      <c r="P161" s="44">
        <f>IFERROR(_xll.qlIndexFixing(ONIndex6M,I161,TRUE,_xll.ohTrigger(RecalcTrigger,Trigger6M)),NA())</f>
        <v>-2.0023274584690665E-3</v>
      </c>
      <c r="Q161" s="145">
        <f>IFERROR(_xll.qlIndexFixing(ONIndex1Y,I161,TRUE,_xll.ohTrigger(RecalcTrigger,Trigger1Y)),NA())</f>
        <v>-6.2433465142786027E-4</v>
      </c>
    </row>
    <row r="162" spans="2:17" x14ac:dyDescent="0.2">
      <c r="B162" s="39" t="s">
        <v>17</v>
      </c>
      <c r="D162" s="42">
        <f>_xll.qlCalendarAdvance(Calendar,$D161,B162,"f",FALSE)</f>
        <v>42850</v>
      </c>
      <c r="E162" s="139">
        <f>_xll.qlInterestRateIndexValueDate(IndexON,D162)</f>
        <v>42850</v>
      </c>
      <c r="F162" s="155">
        <f>IFERROR(_xll.qlIndexFixing(IndexON,D162,TRUE,_xll.ohTrigger(RecalcTrigger,TriggerON)),NA())</f>
        <v>-3.9510405358234024E-3</v>
      </c>
      <c r="H162" s="42">
        <f>_xll.qlCalendarAdvance(Calendar,$H161,B162,"f",FALSE)</f>
        <v>42850</v>
      </c>
      <c r="I162" s="139">
        <f>_xll.qlInterestRateIndexValueDate(Index1M,$H162)</f>
        <v>42852</v>
      </c>
      <c r="J162" s="144">
        <f>IFERROR(_xll.qlIndexFixing(Index1M,$H162,TRUE,_xll.ohTrigger(RecalcTrigger,Trigger1M)),NA())</f>
        <v>-4.1962209037765819E-3</v>
      </c>
      <c r="K162" s="44">
        <f>IFERROR(_xll.qlIndexFixing(Index3M,H162,TRUE,_xll.ohTrigger(RecalcTrigger,Trigger3M)),NA())</f>
        <v>-3.4069088477667259E-3</v>
      </c>
      <c r="L162" s="44">
        <f>IFERROR(_xll.qlIndexFixing(Index6M,$H162,TRUE,_xll.ohTrigger(RecalcTrigger,Trigger6M)),NA())</f>
        <v>-2.1850257861064505E-3</v>
      </c>
      <c r="M162" s="145">
        <f>IFERROR(_xll.qlIndexFixing(Index1Y,$H162,TRUE,_xll.ohTrigger(RecalcTrigger,Trigger1Y)),NA())</f>
        <v>-6.6402917485299114E-4</v>
      </c>
      <c r="N162" s="144">
        <f>IFERROR(_xll.qlIndexFixing(ONIndex1M,I162,TRUE,_xll.ohTrigger(RecalcTrigger,Trigger1M)),NA())</f>
        <v>-4.1942687824469971E-3</v>
      </c>
      <c r="O162" s="44">
        <f>IFERROR(_xll.qlIndexFixing(ONIndex3M,I162,TRUE,_xll.ohTrigger(RecalcTrigger,Trigger3M)),NA())</f>
        <v>-3.3838979052047691E-3</v>
      </c>
      <c r="P162" s="44">
        <f>IFERROR(_xll.qlIndexFixing(ONIndex6M,I162,TRUE,_xll.ohTrigger(RecalcTrigger,Trigger6M)),NA())</f>
        <v>-1.9986810975058944E-3</v>
      </c>
      <c r="Q162" s="145">
        <f>IFERROR(_xll.qlIndexFixing(ONIndex1Y,I162,TRUE,_xll.ohTrigger(RecalcTrigger,Trigger1Y)),NA())</f>
        <v>-6.2446742089328211E-4</v>
      </c>
    </row>
    <row r="163" spans="2:17" x14ac:dyDescent="0.2">
      <c r="B163" s="39" t="s">
        <v>17</v>
      </c>
      <c r="D163" s="42">
        <f>_xll.qlCalendarAdvance(Calendar,$D162,B163,"f",FALSE)</f>
        <v>42851</v>
      </c>
      <c r="E163" s="139">
        <f>_xll.qlInterestRateIndexValueDate(IndexON,D163)</f>
        <v>42851</v>
      </c>
      <c r="F163" s="155">
        <f>IFERROR(_xll.qlIndexFixing(IndexON,D163,TRUE,_xll.ohTrigger(RecalcTrigger,TriggerON)),NA())</f>
        <v>-3.9510405358633705E-3</v>
      </c>
      <c r="H163" s="42">
        <f>_xll.qlCalendarAdvance(Calendar,$H162,B163,"f",FALSE)</f>
        <v>42851</v>
      </c>
      <c r="I163" s="139">
        <f>_xll.qlInterestRateIndexValueDate(Index1M,$H163)</f>
        <v>42853</v>
      </c>
      <c r="J163" s="144">
        <f>IFERROR(_xll.qlIndexFixing(Index1M,$H163,TRUE,_xll.ohTrigger(RecalcTrigger,Trigger1M)),NA())</f>
        <v>-4.1974823470710991E-3</v>
      </c>
      <c r="K163" s="44">
        <f>IFERROR(_xll.qlIndexFixing(Index3M,H163,TRUE,_xll.ohTrigger(RecalcTrigger,Trigger3M)),NA())</f>
        <v>-3.4101799646790482E-3</v>
      </c>
      <c r="L163" s="44">
        <f>IFERROR(_xll.qlIndexFixing(Index6M,$H163,TRUE,_xll.ohTrigger(RecalcTrigger,Trigger6M)),NA())</f>
        <v>-2.1851544300948008E-3</v>
      </c>
      <c r="M163" s="145">
        <f>IFERROR(_xll.qlIndexFixing(Index1Y,$H163,TRUE,_xll.ohTrigger(RecalcTrigger,Trigger1Y)),NA())</f>
        <v>-6.6504258409100594E-4</v>
      </c>
      <c r="N163" s="144">
        <f>IFERROR(_xll.qlIndexFixing(ONIndex1M,I163,TRUE,_xll.ohTrigger(RecalcTrigger,Trigger1M)),NA())</f>
        <v>-4.195088184553164E-3</v>
      </c>
      <c r="O163" s="44">
        <f>IFERROR(_xll.qlIndexFixing(ONIndex3M,I163,TRUE,_xll.ohTrigger(RecalcTrigger,Trigger3M)),NA())</f>
        <v>-3.3837002404402128E-3</v>
      </c>
      <c r="P163" s="44">
        <f>IFERROR(_xll.qlIndexFixing(ONIndex6M,I163,TRUE,_xll.ohTrigger(RecalcTrigger,Trigger6M)),NA())</f>
        <v>-1.9988522366087835E-3</v>
      </c>
      <c r="Q163" s="145">
        <f>IFERROR(_xll.qlIndexFixing(ONIndex1Y,I163,TRUE,_xll.ohTrigger(RecalcTrigger,Trigger1Y)),NA())</f>
        <v>-6.2455232521685389E-4</v>
      </c>
    </row>
    <row r="164" spans="2:17" x14ac:dyDescent="0.2">
      <c r="B164" s="39" t="s">
        <v>17</v>
      </c>
      <c r="D164" s="42">
        <f>_xll.qlCalendarAdvance(Calendar,$D163,B164,"f",FALSE)</f>
        <v>42852</v>
      </c>
      <c r="E164" s="139">
        <f>_xll.qlInterestRateIndexValueDate(IndexON,D164)</f>
        <v>42852</v>
      </c>
      <c r="F164" s="155">
        <f>IFERROR(_xll.qlIndexFixing(IndexON,D164,TRUE,_xll.ohTrigger(RecalcTrigger,TriggerON)),NA())</f>
        <v>-3.9510405358234024E-3</v>
      </c>
      <c r="H164" s="42">
        <f>_xll.qlCalendarAdvance(Calendar,$H163,B164,"f",FALSE)</f>
        <v>42852</v>
      </c>
      <c r="I164" s="139">
        <f>_xll.qlInterestRateIndexValueDate(Index1M,$H164)</f>
        <v>42857</v>
      </c>
      <c r="J164" s="144">
        <f>IFERROR(_xll.qlIndexFixing(Index1M,$H164,TRUE,_xll.ohTrigger(RecalcTrigger,Trigger1M)),NA())</f>
        <v>-4.1998406960188205E-3</v>
      </c>
      <c r="K164" s="44">
        <f>IFERROR(_xll.qlIndexFixing(Index3M,H164,TRUE,_xll.ohTrigger(RecalcTrigger,Trigger3M)),NA())</f>
        <v>-3.4130479485751921E-3</v>
      </c>
      <c r="L164" s="44">
        <f>IFERROR(_xll.qlIndexFixing(Index6M,$H164,TRUE,_xll.ohTrigger(RecalcTrigger,Trigger6M)),NA())</f>
        <v>-2.1888146752964471E-3</v>
      </c>
      <c r="M164" s="145">
        <f>IFERROR(_xll.qlIndexFixing(Index1Y,$H164,TRUE,_xll.ohTrigger(RecalcTrigger,Trigger1Y)),NA())</f>
        <v>-6.6605242885885933E-4</v>
      </c>
      <c r="N164" s="144">
        <f>IFERROR(_xll.qlIndexFixing(ONIndex1M,I164,TRUE,_xll.ohTrigger(RecalcTrigger,Trigger1M)),NA())</f>
        <v>-4.1957958832128384E-3</v>
      </c>
      <c r="O164" s="44">
        <f>IFERROR(_xll.qlIndexFixing(ONIndex3M,I164,TRUE,_xll.ohTrigger(RecalcTrigger,Trigger3M)),NA())</f>
        <v>-3.3836256467889569E-3</v>
      </c>
      <c r="P164" s="44">
        <f>IFERROR(_xll.qlIndexFixing(ONIndex6M,I164,TRUE,_xll.ohTrigger(RecalcTrigger,Trigger6M)),NA())</f>
        <v>-1.9998668666687536E-3</v>
      </c>
      <c r="Q164" s="145">
        <f>IFERROR(_xll.qlIndexFixing(ONIndex1Y,I164,TRUE,_xll.ohTrigger(RecalcTrigger,Trigger1Y)),NA())</f>
        <v>-6.2465431863056864E-4</v>
      </c>
    </row>
    <row r="165" spans="2:17" x14ac:dyDescent="0.2">
      <c r="B165" s="39" t="s">
        <v>17</v>
      </c>
      <c r="D165" s="42">
        <f>_xll.qlCalendarAdvance(Calendar,$D164,B165,"f",FALSE)</f>
        <v>42853</v>
      </c>
      <c r="E165" s="139">
        <f>_xll.qlInterestRateIndexValueDate(IndexON,D165)</f>
        <v>42853</v>
      </c>
      <c r="F165" s="155">
        <f>IFERROR(_xll.qlIndexFixing(IndexON,D165,TRUE,_xll.ohTrigger(RecalcTrigger,TriggerON)),NA())</f>
        <v>-3.9509754916433604E-3</v>
      </c>
      <c r="H165" s="42">
        <f>_xll.qlCalendarAdvance(Calendar,$H164,B165,"f",FALSE)</f>
        <v>42853</v>
      </c>
      <c r="I165" s="139">
        <f>_xll.qlInterestRateIndexValueDate(Index1M,$H165)</f>
        <v>42858</v>
      </c>
      <c r="J165" s="144">
        <f>IFERROR(_xll.qlIndexFixing(Index1M,$H165,TRUE,_xll.ohTrigger(RecalcTrigger,Trigger1M)),NA())</f>
        <v>-4.2027689136664948E-3</v>
      </c>
      <c r="K165" s="44">
        <f>IFERROR(_xll.qlIndexFixing(Index3M,H165,TRUE,_xll.ohTrigger(RecalcTrigger,Trigger3M)),NA())</f>
        <v>-3.4142280412374775E-3</v>
      </c>
      <c r="L165" s="44">
        <f>IFERROR(_xll.qlIndexFixing(Index6M,$H165,TRUE,_xll.ohTrigger(RecalcTrigger,Trigger6M)),NA())</f>
        <v>-2.1896769571071836E-3</v>
      </c>
      <c r="M165" s="145">
        <f>IFERROR(_xll.qlIndexFixing(Index1Y,$H165,TRUE,_xll.ohTrigger(RecalcTrigger,Trigger1Y)),NA())</f>
        <v>-6.6643036881764025E-4</v>
      </c>
      <c r="N165" s="144">
        <f>IFERROR(_xll.qlIndexFixing(ONIndex1M,I165,TRUE,_xll.ohTrigger(RecalcTrigger,Trigger1M)),NA())</f>
        <v>-4.1967820440591552E-3</v>
      </c>
      <c r="O165" s="44">
        <f>IFERROR(_xll.qlIndexFixing(ONIndex3M,I165,TRUE,_xll.ohTrigger(RecalcTrigger,Trigger3M)),NA())</f>
        <v>-3.3838676122632805E-3</v>
      </c>
      <c r="P165" s="44">
        <f>IFERROR(_xll.qlIndexFixing(ONIndex6M,I165,TRUE,_xll.ohTrigger(RecalcTrigger,Trigger6M)),NA())</f>
        <v>-2.0047689067492769E-3</v>
      </c>
      <c r="Q165" s="145">
        <f>IFERROR(_xll.qlIndexFixing(ONIndex1Y,I165,TRUE,_xll.ohTrigger(RecalcTrigger,Trigger1Y)),NA())</f>
        <v>-6.2491666007247204E-4</v>
      </c>
    </row>
    <row r="166" spans="2:17" x14ac:dyDescent="0.2">
      <c r="B166" s="39" t="s">
        <v>17</v>
      </c>
      <c r="D166" s="42">
        <f>_xll.qlCalendarAdvance(Calendar,$D165,B166,"f",FALSE)</f>
        <v>42857</v>
      </c>
      <c r="E166" s="139">
        <f>_xll.qlInterestRateIndexValueDate(IndexON,D166)</f>
        <v>42857</v>
      </c>
      <c r="F166" s="155">
        <f>IFERROR(_xll.qlIndexFixing(IndexON,D166,TRUE,_xll.ohTrigger(RecalcTrigger,TriggerON)),NA())</f>
        <v>-3.9510405357834344E-3</v>
      </c>
      <c r="H166" s="42">
        <f>_xll.qlCalendarAdvance(Calendar,$H165,B166,"f",FALSE)</f>
        <v>42857</v>
      </c>
      <c r="I166" s="139">
        <f>_xll.qlInterestRateIndexValueDate(Index1M,$H166)</f>
        <v>42859</v>
      </c>
      <c r="J166" s="144">
        <f>IFERROR(_xll.qlIndexFixing(Index1M,$H166,TRUE,_xll.ohTrigger(RecalcTrigger,Trigger1M)),NA())</f>
        <v>-4.2030579147801783E-3</v>
      </c>
      <c r="K166" s="44">
        <f>IFERROR(_xll.qlIndexFixing(Index3M,H166,TRUE,_xll.ohTrigger(RecalcTrigger,Trigger3M)),NA())</f>
        <v>-3.4154363706878875E-3</v>
      </c>
      <c r="L166" s="44">
        <f>IFERROR(_xll.qlIndexFixing(Index6M,$H166,TRUE,_xll.ohTrigger(RecalcTrigger,Trigger6M)),NA())</f>
        <v>-2.190242706428625E-3</v>
      </c>
      <c r="M166" s="145">
        <f>IFERROR(_xll.qlIndexFixing(Index1Y,$H166,TRUE,_xll.ohTrigger(RecalcTrigger,Trigger1Y)),NA())</f>
        <v>-6.6679807693266545E-4</v>
      </c>
      <c r="N166" s="144">
        <f>IFERROR(_xll.qlIndexFixing(ONIndex1M,I166,TRUE,_xll.ohTrigger(RecalcTrigger,Trigger1M)),NA())</f>
        <v>-4.1974777801945251E-3</v>
      </c>
      <c r="O166" s="44">
        <f>IFERROR(_xll.qlIndexFixing(ONIndex3M,I166,TRUE,_xll.ohTrigger(RecalcTrigger,Trigger3M)),NA())</f>
        <v>-3.3846088776456895E-3</v>
      </c>
      <c r="P166" s="44">
        <f>IFERROR(_xll.qlIndexFixing(ONIndex6M,I166,TRUE,_xll.ohTrigger(RecalcTrigger,Trigger6M)),NA())</f>
        <v>-2.0126495278782741E-3</v>
      </c>
      <c r="Q166" s="145">
        <f>IFERROR(_xll.qlIndexFixing(ONIndex1Y,I166,TRUE,_xll.ohTrigger(RecalcTrigger,Trigger1Y)),NA())</f>
        <v>-6.2524308534595008E-4</v>
      </c>
    </row>
    <row r="167" spans="2:17" x14ac:dyDescent="0.2">
      <c r="B167" s="39" t="s">
        <v>17</v>
      </c>
      <c r="D167" s="42">
        <f>_xll.qlCalendarAdvance(Calendar,$D166,B167,"f",FALSE)</f>
        <v>42858</v>
      </c>
      <c r="E167" s="139">
        <f>_xll.qlInterestRateIndexValueDate(IndexON,D167)</f>
        <v>42858</v>
      </c>
      <c r="F167" s="155">
        <f>IFERROR(_xll.qlIndexFixing(IndexON,D167,TRUE,_xll.ohTrigger(RecalcTrigger,TriggerON)),NA())</f>
        <v>-4.0909528718602317E-3</v>
      </c>
      <c r="H167" s="42">
        <f>_xll.qlCalendarAdvance(Calendar,$H166,B167,"f",FALSE)</f>
        <v>42858</v>
      </c>
      <c r="I167" s="139">
        <f>_xll.qlInterestRateIndexValueDate(Index1M,$H167)</f>
        <v>42860</v>
      </c>
      <c r="J167" s="144">
        <f>IFERROR(_xll.qlIndexFixing(Index1M,$H167,TRUE,_xll.ohTrigger(RecalcTrigger,Trigger1M)),NA())</f>
        <v>-4.2033411637564279E-3</v>
      </c>
      <c r="K167" s="44">
        <f>IFERROR(_xll.qlIndexFixing(Index3M,H167,TRUE,_xll.ohTrigger(RecalcTrigger,Trigger3M)),NA())</f>
        <v>-3.4183934414879435E-3</v>
      </c>
      <c r="L167" s="44">
        <f>IFERROR(_xll.qlIndexFixing(Index6M,$H167,TRUE,_xll.ohTrigger(RecalcTrigger,Trigger6M)),NA())</f>
        <v>-2.1912839380110252E-3</v>
      </c>
      <c r="M167" s="145">
        <f>IFERROR(_xll.qlIndexFixing(Index1Y,$H167,TRUE,_xll.ohTrigger(RecalcTrigger,Trigger1Y)),NA())</f>
        <v>-6.6759741116330232E-4</v>
      </c>
      <c r="N167" s="144">
        <f>IFERROR(_xll.qlIndexFixing(ONIndex1M,I167,TRUE,_xll.ohTrigger(RecalcTrigger,Trigger1M)),NA())</f>
        <v>-4.197603064257649E-3</v>
      </c>
      <c r="O167" s="44">
        <f>IFERROR(_xll.qlIndexFixing(ONIndex3M,I167,TRUE,_xll.ohTrigger(RecalcTrigger,Trigger3M)),NA())</f>
        <v>-3.3851878107871158E-3</v>
      </c>
      <c r="P167" s="44">
        <f>IFERROR(_xll.qlIndexFixing(ONIndex6M,I167,TRUE,_xll.ohTrigger(RecalcTrigger,Trigger6M)),NA())</f>
        <v>-2.0180985368023485E-3</v>
      </c>
      <c r="Q167" s="145">
        <f>IFERROR(_xll.qlIndexFixing(ONIndex1Y,I167,TRUE,_xll.ohTrigger(RecalcTrigger,Trigger1Y)),NA())</f>
        <v>-6.2543795007030667E-4</v>
      </c>
    </row>
    <row r="168" spans="2:17" x14ac:dyDescent="0.2">
      <c r="B168" s="39" t="s">
        <v>17</v>
      </c>
      <c r="D168" s="42">
        <f>_xll.qlCalendarAdvance(Calendar,$D167,B168,"f",FALSE)</f>
        <v>42859</v>
      </c>
      <c r="E168" s="139">
        <f>_xll.qlInterestRateIndexValueDate(IndexON,D168)</f>
        <v>42859</v>
      </c>
      <c r="F168" s="155">
        <f>IFERROR(_xll.qlIndexFixing(IndexON,D168,TRUE,_xll.ohTrigger(RecalcTrigger,TriggerON)),NA())</f>
        <v>-4.0909528719001997E-3</v>
      </c>
      <c r="H168" s="42">
        <f>_xll.qlCalendarAdvance(Calendar,$H167,B168,"f",FALSE)</f>
        <v>42859</v>
      </c>
      <c r="I168" s="139">
        <f>_xll.qlInterestRateIndexValueDate(Index1M,$H168)</f>
        <v>42863</v>
      </c>
      <c r="J168" s="144">
        <f>IFERROR(_xll.qlIndexFixing(Index1M,$H168,TRUE,_xll.ohTrigger(RecalcTrigger,Trigger1M)),NA())</f>
        <v>-4.2081051715098777E-3</v>
      </c>
      <c r="K168" s="44">
        <f>IFERROR(_xll.qlIndexFixing(Index3M,H168,TRUE,_xll.ohTrigger(RecalcTrigger,Trigger3M)),NA())</f>
        <v>-3.4205119706199739E-3</v>
      </c>
      <c r="L168" s="44">
        <f>IFERROR(_xll.qlIndexFixing(Index6M,$H168,TRUE,_xll.ohTrigger(RecalcTrigger,Trigger6M)),NA())</f>
        <v>-2.1941099709190865E-3</v>
      </c>
      <c r="M168" s="145">
        <f>IFERROR(_xll.qlIndexFixing(Index1Y,$H168,TRUE,_xll.ohTrigger(RecalcTrigger,Trigger1Y)),NA())</f>
        <v>-6.6815495723689024E-4</v>
      </c>
      <c r="N168" s="144">
        <f>IFERROR(_xll.qlIndexFixing(ONIndex1M,I168,TRUE,_xll.ohTrigger(RecalcTrigger,Trigger1M)),NA())</f>
        <v>-4.1976070859206516E-3</v>
      </c>
      <c r="O168" s="44">
        <f>IFERROR(_xll.qlIndexFixing(ONIndex3M,I168,TRUE,_xll.ohTrigger(RecalcTrigger,Trigger3M)),NA())</f>
        <v>-3.3859050837481419E-3</v>
      </c>
      <c r="P168" s="44">
        <f>IFERROR(_xll.qlIndexFixing(ONIndex6M,I168,TRUE,_xll.ohTrigger(RecalcTrigger,Trigger6M)),NA())</f>
        <v>-2.0244778059153035E-3</v>
      </c>
      <c r="Q168" s="145">
        <f>IFERROR(_xll.qlIndexFixing(ONIndex1Y,I168,TRUE,_xll.ohTrigger(RecalcTrigger,Trigger1Y)),NA())</f>
        <v>-6.2565287418880899E-4</v>
      </c>
    </row>
    <row r="169" spans="2:17" x14ac:dyDescent="0.2">
      <c r="B169" s="39" t="s">
        <v>17</v>
      </c>
      <c r="D169" s="42">
        <f>_xll.qlCalendarAdvance(Calendar,$D168,B169,"f",FALSE)</f>
        <v>42860</v>
      </c>
      <c r="E169" s="139">
        <f>_xll.qlInterestRateIndexValueDate(IndexON,D169)</f>
        <v>42860</v>
      </c>
      <c r="F169" s="155">
        <f>IFERROR(_xll.qlIndexFixing(IndexON,D169,TRUE,_xll.ohTrigger(RecalcTrigger,TriggerON)),NA())</f>
        <v>-4.0909063834604353E-3</v>
      </c>
      <c r="H169" s="42">
        <f>_xll.qlCalendarAdvance(Calendar,$H168,B169,"f",FALSE)</f>
        <v>42860</v>
      </c>
      <c r="I169" s="139">
        <f>_xll.qlInterestRateIndexValueDate(Index1M,$H169)</f>
        <v>42864</v>
      </c>
      <c r="J169" s="144">
        <f>IFERROR(_xll.qlIndexFixing(Index1M,$H169,TRUE,_xll.ohTrigger(RecalcTrigger,Trigger1M)),NA())</f>
        <v>-4.2100385333456655E-3</v>
      </c>
      <c r="K169" s="44">
        <f>IFERROR(_xll.qlIndexFixing(Index3M,H169,TRUE,_xll.ohTrigger(RecalcTrigger,Trigger3M)),NA())</f>
        <v>-3.4218310993101675E-3</v>
      </c>
      <c r="L169" s="44">
        <f>IFERROR(_xll.qlIndexFixing(Index6M,$H169,TRUE,_xll.ohTrigger(RecalcTrigger,Trigger6M)),NA())</f>
        <v>-2.1949963597470753E-3</v>
      </c>
      <c r="M169" s="145">
        <f>IFERROR(_xll.qlIndexFixing(Index1Y,$H169,TRUE,_xll.ohTrigger(RecalcTrigger,Trigger1Y)),NA())</f>
        <v>-6.6846274124393818E-4</v>
      </c>
      <c r="N169" s="144">
        <f>IFERROR(_xll.qlIndexFixing(ONIndex1M,I169,TRUE,_xll.ohTrigger(RecalcTrigger,Trigger1M)),NA())</f>
        <v>-4.1974882519779655E-3</v>
      </c>
      <c r="O169" s="44">
        <f>IFERROR(_xll.qlIndexFixing(ONIndex3M,I169,TRUE,_xll.ohTrigger(RecalcTrigger,Trigger3M)),NA())</f>
        <v>-3.386763241333135E-3</v>
      </c>
      <c r="P169" s="44">
        <f>IFERROR(_xll.qlIndexFixing(ONIndex6M,I169,TRUE,_xll.ohTrigger(RecalcTrigger,Trigger6M)),NA())</f>
        <v>-2.0318017976883596E-3</v>
      </c>
      <c r="Q169" s="145">
        <f>IFERROR(_xll.qlIndexFixing(ONIndex1Y,I169,TRUE,_xll.ohTrigger(RecalcTrigger,Trigger1Y)),NA())</f>
        <v>-6.2588835246568664E-4</v>
      </c>
    </row>
    <row r="170" spans="2:17" x14ac:dyDescent="0.2">
      <c r="B170" s="39" t="s">
        <v>17</v>
      </c>
      <c r="D170" s="42">
        <f>_xll.qlCalendarAdvance(Calendar,$D169,B170,"f",FALSE)</f>
        <v>42863</v>
      </c>
      <c r="E170" s="139">
        <f>_xll.qlInterestRateIndexValueDate(IndexON,D170)</f>
        <v>42863</v>
      </c>
      <c r="F170" s="155">
        <f>IFERROR(_xll.qlIndexFixing(IndexON,D170,TRUE,_xll.ohTrigger(RecalcTrigger,TriggerON)),NA())</f>
        <v>-4.0909528718602317E-3</v>
      </c>
      <c r="H170" s="42">
        <f>_xll.qlCalendarAdvance(Calendar,$H169,B170,"f",FALSE)</f>
        <v>42863</v>
      </c>
      <c r="I170" s="139">
        <f>_xll.qlInterestRateIndexValueDate(Index1M,$H170)</f>
        <v>42865</v>
      </c>
      <c r="J170" s="144">
        <f>IFERROR(_xll.qlIndexFixing(Index1M,$H170,TRUE,_xll.ohTrigger(RecalcTrigger,Trigger1M)),NA())</f>
        <v>-4.2157976054828118E-3</v>
      </c>
      <c r="K170" s="44">
        <f>IFERROR(_xll.qlIndexFixing(Index3M,H170,TRUE,_xll.ohTrigger(RecalcTrigger,Trigger3M)),NA())</f>
        <v>-3.4231660545934405E-3</v>
      </c>
      <c r="L170" s="44">
        <f>IFERROR(_xll.qlIndexFixing(Index6M,$H170,TRUE,_xll.ohTrigger(RecalcTrigger,Trigger6M)),NA())</f>
        <v>-2.1958741830493838E-3</v>
      </c>
      <c r="M170" s="145">
        <f>IFERROR(_xll.qlIndexFixing(Index1Y,$H170,TRUE,_xll.ohTrigger(RecalcTrigger,Trigger1Y)),NA())</f>
        <v>-6.6875675577184035E-4</v>
      </c>
      <c r="N170" s="144">
        <f>IFERROR(_xll.qlIndexFixing(ONIndex1M,I170,TRUE,_xll.ohTrigger(RecalcTrigger,Trigger1M)),NA())</f>
        <v>-4.1967841742085454E-3</v>
      </c>
      <c r="O170" s="44">
        <f>IFERROR(_xll.qlIndexFixing(ONIndex3M,I170,TRUE,_xll.ohTrigger(RecalcTrigger,Trigger3M)),NA())</f>
        <v>-3.3889299926981309E-3</v>
      </c>
      <c r="P170" s="44">
        <f>IFERROR(_xll.qlIndexFixing(ONIndex6M,I170,TRUE,_xll.ohTrigger(RecalcTrigger,Trigger6M)),NA())</f>
        <v>-2.0496594930641265E-3</v>
      </c>
      <c r="Q170" s="145">
        <f>IFERROR(_xll.qlIndexFixing(ONIndex1Y,I170,TRUE,_xll.ohTrigger(RecalcTrigger,Trigger1Y)),NA())</f>
        <v>-6.2642920818589687E-4</v>
      </c>
    </row>
    <row r="171" spans="2:17" x14ac:dyDescent="0.2">
      <c r="B171" s="39" t="s">
        <v>17</v>
      </c>
      <c r="D171" s="42">
        <f>_xll.qlCalendarAdvance(Calendar,$D170,B171,"f",FALSE)</f>
        <v>42864</v>
      </c>
      <c r="E171" s="139">
        <f>_xll.qlInterestRateIndexValueDate(IndexON,D171)</f>
        <v>42864</v>
      </c>
      <c r="F171" s="155">
        <f>IFERROR(_xll.qlIndexFixing(IndexON,D171,TRUE,_xll.ohTrigger(RecalcTrigger,TriggerON)),NA())</f>
        <v>-4.0909528719001997E-3</v>
      </c>
      <c r="H171" s="42">
        <f>_xll.qlCalendarAdvance(Calendar,$H170,B171,"f",FALSE)</f>
        <v>42864</v>
      </c>
      <c r="I171" s="139">
        <f>_xll.qlInterestRateIndexValueDate(Index1M,$H171)</f>
        <v>42866</v>
      </c>
      <c r="J171" s="144">
        <f>IFERROR(_xll.qlIndexFixing(Index1M,$H171,TRUE,_xll.ohTrigger(RecalcTrigger,Trigger1M)),NA())</f>
        <v>-4.2164152227036622E-3</v>
      </c>
      <c r="K171" s="44">
        <f>IFERROR(_xll.qlIndexFixing(Index3M,H171,TRUE,_xll.ohTrigger(RecalcTrigger,Trigger3M)),NA())</f>
        <v>-3.4245146399494359E-3</v>
      </c>
      <c r="L171" s="44">
        <f>IFERROR(_xll.qlIndexFixing(Index6M,$H171,TRUE,_xll.ohTrigger(RecalcTrigger,Trigger6M)),NA())</f>
        <v>-2.1966464626676702E-3</v>
      </c>
      <c r="M171" s="145">
        <f>IFERROR(_xll.qlIndexFixing(Index1Y,$H171,TRUE,_xll.ohTrigger(RecalcTrigger,Trigger1Y)),NA())</f>
        <v>-6.6903639537416377E-4</v>
      </c>
      <c r="N171" s="144">
        <f>IFERROR(_xll.qlIndexFixing(ONIndex1M,I171,TRUE,_xll.ohTrigger(RecalcTrigger,Trigger1M)),NA())</f>
        <v>-4.195811285252482E-3</v>
      </c>
      <c r="O171" s="44">
        <f>IFERROR(_xll.qlIndexFixing(ONIndex3M,I171,TRUE,_xll.ohTrigger(RecalcTrigger,Trigger3M)),NA())</f>
        <v>-3.3916196461714065E-3</v>
      </c>
      <c r="P171" s="44">
        <f>IFERROR(_xll.qlIndexFixing(ONIndex6M,I171,TRUE,_xll.ohTrigger(RecalcTrigger,Trigger6M)),NA())</f>
        <v>-2.0706358149302773E-3</v>
      </c>
      <c r="Q171" s="145">
        <f>IFERROR(_xll.qlIndexFixing(ONIndex1Y,I171,TRUE,_xll.ohTrigger(RecalcTrigger,Trigger1Y)),NA())</f>
        <v>-6.2704570819693828E-4</v>
      </c>
    </row>
    <row r="172" spans="2:17" x14ac:dyDescent="0.2">
      <c r="B172" s="39" t="s">
        <v>17</v>
      </c>
      <c r="D172" s="42">
        <f>_xll.qlCalendarAdvance(Calendar,$D171,B172,"f",FALSE)</f>
        <v>42865</v>
      </c>
      <c r="E172" s="139">
        <f>_xll.qlInterestRateIndexValueDate(IndexON,D172)</f>
        <v>42865</v>
      </c>
      <c r="F172" s="155">
        <f>IFERROR(_xll.qlIndexFixing(IndexON,D172,TRUE,_xll.ohTrigger(RecalcTrigger,TriggerON)),NA())</f>
        <v>-4.0909528719001997E-3</v>
      </c>
      <c r="H172" s="42">
        <f>_xll.qlCalendarAdvance(Calendar,$H171,B172,"f",FALSE)</f>
        <v>42865</v>
      </c>
      <c r="I172" s="139">
        <f>_xll.qlInterestRateIndexValueDate(Index1M,$H172)</f>
        <v>42867</v>
      </c>
      <c r="J172" s="144">
        <f>IFERROR(_xll.qlIndexFixing(Index1M,$H172,TRUE,_xll.ohTrigger(RecalcTrigger,Trigger1M)),NA())</f>
        <v>-4.2170749399307993E-3</v>
      </c>
      <c r="K172" s="44">
        <f>IFERROR(_xll.qlIndexFixing(Index3M,H172,TRUE,_xll.ohTrigger(RecalcTrigger,Trigger3M)),NA())</f>
        <v>-3.4276991118307506E-3</v>
      </c>
      <c r="L172" s="44">
        <f>IFERROR(_xll.qlIndexFixing(Index6M,$H172,TRUE,_xll.ohTrigger(RecalcTrigger,Trigger6M)),NA())</f>
        <v>-2.1975499176493138E-3</v>
      </c>
      <c r="M172" s="145">
        <f>IFERROR(_xll.qlIndexFixing(Index1Y,$H172,TRUE,_xll.ohTrigger(RecalcTrigger,Trigger1Y)),NA())</f>
        <v>-6.6954356968472429E-4</v>
      </c>
      <c r="N172" s="144">
        <f>IFERROR(_xll.qlIndexFixing(ONIndex1M,I172,TRUE,_xll.ohTrigger(RecalcTrigger,Trigger1M)),NA())</f>
        <v>-4.195408924947408E-3</v>
      </c>
      <c r="O172" s="44">
        <f>IFERROR(_xll.qlIndexFixing(ONIndex3M,I172,TRUE,_xll.ohTrigger(RecalcTrigger,Trigger3M)),NA())</f>
        <v>-3.393003417708762E-3</v>
      </c>
      <c r="P172" s="44">
        <f>IFERROR(_xll.qlIndexFixing(ONIndex6M,I172,TRUE,_xll.ohTrigger(RecalcTrigger,Trigger6M)),NA())</f>
        <v>-2.0817034182840644E-3</v>
      </c>
      <c r="Q172" s="145">
        <f>IFERROR(_xll.qlIndexFixing(ONIndex1Y,I172,TRUE,_xll.ohTrigger(RecalcTrigger,Trigger1Y)),NA())</f>
        <v>-6.2739138264600314E-4</v>
      </c>
    </row>
    <row r="173" spans="2:17" x14ac:dyDescent="0.2">
      <c r="B173" s="39" t="s">
        <v>17</v>
      </c>
      <c r="D173" s="42">
        <f>_xll.qlCalendarAdvance(Calendar,$D172,B173,"f",FALSE)</f>
        <v>42866</v>
      </c>
      <c r="E173" s="139">
        <f>_xll.qlInterestRateIndexValueDate(IndexON,D173)</f>
        <v>42866</v>
      </c>
      <c r="F173" s="155">
        <f>IFERROR(_xll.qlIndexFixing(IndexON,D173,TRUE,_xll.ohTrigger(RecalcTrigger,TriggerON)),NA())</f>
        <v>-4.0909528718602317E-3</v>
      </c>
      <c r="H173" s="42">
        <f>_xll.qlCalendarAdvance(Calendar,$H172,B173,"f",FALSE)</f>
        <v>42866</v>
      </c>
      <c r="I173" s="139">
        <f>_xll.qlInterestRateIndexValueDate(Index1M,$H173)</f>
        <v>42870</v>
      </c>
      <c r="J173" s="144">
        <f>IFERROR(_xll.qlIndexFixing(Index1M,$H173,TRUE,_xll.ohTrigger(RecalcTrigger,Trigger1M)),NA())</f>
        <v>-4.2262732756883923E-3</v>
      </c>
      <c r="K173" s="44">
        <f>IFERROR(_xll.qlIndexFixing(Index3M,H173,TRUE,_xll.ohTrigger(RecalcTrigger,Trigger3M)),NA())</f>
        <v>-3.4300000030683822E-3</v>
      </c>
      <c r="L173" s="44">
        <f>IFERROR(_xll.qlIndexFixing(Index6M,$H173,TRUE,_xll.ohTrigger(RecalcTrigger,Trigger6M)),NA())</f>
        <v>-2.2000000008057363E-3</v>
      </c>
      <c r="M173" s="145">
        <f>IFERROR(_xll.qlIndexFixing(Index1Y,$H173,TRUE,_xll.ohTrigger(RecalcTrigger,Trigger1Y)),NA())</f>
        <v>-6.7000000091932865E-4</v>
      </c>
      <c r="N173" s="144">
        <f>IFERROR(_xll.qlIndexFixing(ONIndex1M,I173,TRUE,_xll.ohTrigger(RecalcTrigger,Trigger1M)),NA())</f>
        <v>-4.1952340991935344E-3</v>
      </c>
      <c r="O173" s="44">
        <f>IFERROR(_xll.qlIndexFixing(ONIndex3M,I173,TRUE,_xll.ohTrigger(RecalcTrigger,Trigger3M)),NA())</f>
        <v>-3.394323118497411E-3</v>
      </c>
      <c r="P173" s="44">
        <f>IFERROR(_xll.qlIndexFixing(ONIndex6M,I173,TRUE,_xll.ohTrigger(RecalcTrigger,Trigger6M)),NA())</f>
        <v>-2.0925877011590543E-3</v>
      </c>
      <c r="Q173" s="145">
        <f>IFERROR(_xll.qlIndexFixing(ONIndex1Y,I173,TRUE,_xll.ohTrigger(RecalcTrigger,Trigger1Y)),NA())</f>
        <v>-6.2776058127766987E-4</v>
      </c>
    </row>
    <row r="174" spans="2:17" x14ac:dyDescent="0.2">
      <c r="B174" s="39" t="s">
        <v>17</v>
      </c>
      <c r="D174" s="42">
        <f>_xll.qlCalendarAdvance(Calendar,$D173,B174,"f",FALSE)</f>
        <v>42867</v>
      </c>
      <c r="E174" s="139">
        <f>_xll.qlInterestRateIndexValueDate(IndexON,D174)</f>
        <v>42867</v>
      </c>
      <c r="F174" s="155">
        <f>IFERROR(_xll.qlIndexFixing(IndexON,D174,TRUE,_xll.ohTrigger(RecalcTrigger,TriggerON)),NA())</f>
        <v>-4.0909063834604353E-3</v>
      </c>
      <c r="H174" s="42">
        <f>_xll.qlCalendarAdvance(Calendar,$H173,B174,"f",FALSE)</f>
        <v>42867</v>
      </c>
      <c r="I174" s="139">
        <f>_xll.qlInterestRateIndexValueDate(Index1M,$H174)</f>
        <v>42871</v>
      </c>
      <c r="J174" s="144">
        <f>IFERROR(_xll.qlIndexFixing(Index1M,$H174,TRUE,_xll.ohTrigger(RecalcTrigger,Trigger1M)),NA())</f>
        <v>-4.2298710696143981E-3</v>
      </c>
      <c r="K174" s="44">
        <f>IFERROR(_xll.qlIndexFixing(Index3M,H174,TRUE,_xll.ohTrigger(RecalcTrigger,Trigger3M)),NA())</f>
        <v>-3.4313824293926661E-3</v>
      </c>
      <c r="L174" s="44">
        <f>IFERROR(_xll.qlIndexFixing(Index6M,$H174,TRUE,_xll.ohTrigger(RecalcTrigger,Trigger6M)),NA())</f>
        <v>-2.2007437803593355E-3</v>
      </c>
      <c r="M174" s="145">
        <f>IFERROR(_xll.qlIndexFixing(Index1Y,$H174,TRUE,_xll.ohTrigger(RecalcTrigger,Trigger1Y)),NA())</f>
        <v>-6.7020219517715857E-4</v>
      </c>
      <c r="N174" s="144">
        <f>IFERROR(_xll.qlIndexFixing(ONIndex1M,I174,TRUE,_xll.ohTrigger(RecalcTrigger,Trigger1M)),NA())</f>
        <v>-4.1952909971598729E-3</v>
      </c>
      <c r="O174" s="44">
        <f>IFERROR(_xll.qlIndexFixing(ONIndex3M,I174,TRUE,_xll.ohTrigger(RecalcTrigger,Trigger3M)),NA())</f>
        <v>-3.3955777560512601E-3</v>
      </c>
      <c r="P174" s="44">
        <f>IFERROR(_xll.qlIndexFixing(ONIndex6M,I174,TRUE,_xll.ohTrigger(RecalcTrigger,Trigger6M)),NA())</f>
        <v>-2.1032836106771313E-3</v>
      </c>
      <c r="Q174" s="145">
        <f>IFERROR(_xll.qlIndexFixing(ONIndex1Y,I174,TRUE,_xll.ohTrigger(RecalcTrigger,Trigger1Y)),NA())</f>
        <v>-6.2815379925584836E-4</v>
      </c>
    </row>
    <row r="175" spans="2:17" x14ac:dyDescent="0.2">
      <c r="B175" s="39" t="s">
        <v>17</v>
      </c>
      <c r="D175" s="42">
        <f>_xll.qlCalendarAdvance(Calendar,$D174,B175,"f",FALSE)</f>
        <v>42870</v>
      </c>
      <c r="E175" s="139">
        <f>_xll.qlInterestRateIndexValueDate(IndexON,D175)</f>
        <v>42870</v>
      </c>
      <c r="F175" s="155">
        <f>IFERROR(_xll.qlIndexFixing(IndexON,D175,TRUE,_xll.ohTrigger(RecalcTrigger,TriggerON)),NA())</f>
        <v>-4.0909528719001997E-3</v>
      </c>
      <c r="H175" s="42">
        <f>_xll.qlCalendarAdvance(Calendar,$H174,B175,"f",FALSE)</f>
        <v>42870</v>
      </c>
      <c r="I175" s="139">
        <f>_xll.qlInterestRateIndexValueDate(Index1M,$H175)</f>
        <v>42872</v>
      </c>
      <c r="J175" s="144">
        <f>IFERROR(_xll.qlIndexFixing(Index1M,$H175,TRUE,_xll.ohTrigger(RecalcTrigger,Trigger1M)),NA())</f>
        <v>-4.2392219321163438E-3</v>
      </c>
      <c r="K175" s="44">
        <f>IFERROR(_xll.qlIndexFixing(Index3M,H175,TRUE,_xll.ohTrigger(RecalcTrigger,Trigger3M)),NA())</f>
        <v>-3.4327660825699173E-3</v>
      </c>
      <c r="L175" s="44">
        <f>IFERROR(_xll.qlIndexFixing(Index6M,$H175,TRUE,_xll.ohTrigger(RecalcTrigger,Trigger6M)),NA())</f>
        <v>-2.2014540797584163E-3</v>
      </c>
      <c r="M175" s="145">
        <f>IFERROR(_xll.qlIndexFixing(Index1Y,$H175,TRUE,_xll.ohTrigger(RecalcTrigger,Trigger1Y)),NA())</f>
        <v>-6.7038961326839686E-4</v>
      </c>
      <c r="N175" s="144">
        <f>IFERROR(_xll.qlIndexFixing(ONIndex1M,I175,TRUE,_xll.ohTrigger(RecalcTrigger,Trigger1M)),NA())</f>
        <v>-4.1961492399167355E-3</v>
      </c>
      <c r="O175" s="44">
        <f>IFERROR(_xll.qlIndexFixing(ONIndex3M,I175,TRUE,_xll.ohTrigger(RecalcTrigger,Trigger3M)),NA())</f>
        <v>-3.3978331175621435E-3</v>
      </c>
      <c r="P175" s="44">
        <f>IFERROR(_xll.qlIndexFixing(ONIndex6M,I175,TRUE,_xll.ohTrigger(RecalcTrigger,Trigger6M)),NA())</f>
        <v>-2.1240097186403517E-3</v>
      </c>
      <c r="Q175" s="145">
        <f>IFERROR(_xll.qlIndexFixing(ONIndex1Y,I175,TRUE,_xll.ohTrigger(RecalcTrigger,Trigger1Y)),NA())</f>
        <v>-6.2902167516032392E-4</v>
      </c>
    </row>
    <row r="176" spans="2:17" x14ac:dyDescent="0.2">
      <c r="B176" s="39" t="s">
        <v>17</v>
      </c>
      <c r="D176" s="42">
        <f>_xll.qlCalendarAdvance(Calendar,$D175,B176,"f",FALSE)</f>
        <v>42871</v>
      </c>
      <c r="E176" s="139">
        <f>_xll.qlInterestRateIndexValueDate(IndexON,D176)</f>
        <v>42871</v>
      </c>
      <c r="F176" s="155">
        <f>IFERROR(_xll.qlIndexFixing(IndexON,D176,TRUE,_xll.ohTrigger(RecalcTrigger,TriggerON)),NA())</f>
        <v>-4.0909528718602317E-3</v>
      </c>
      <c r="H176" s="42">
        <f>_xll.qlCalendarAdvance(Calendar,$H175,B176,"f",FALSE)</f>
        <v>42871</v>
      </c>
      <c r="I176" s="139">
        <f>_xll.qlInterestRateIndexValueDate(Index1M,$H176)</f>
        <v>42873</v>
      </c>
      <c r="J176" s="144">
        <f>IFERROR(_xll.qlIndexFixing(Index1M,$H176,TRUE,_xll.ohTrigger(RecalcTrigger,Trigger1M)),NA())</f>
        <v>-4.240645969958573E-3</v>
      </c>
      <c r="K176" s="44">
        <f>IFERROR(_xll.qlIndexFixing(Index3M,H176,TRUE,_xll.ohTrigger(RecalcTrigger,Trigger3M)),NA())</f>
        <v>-3.4341504886297074E-3</v>
      </c>
      <c r="L176" s="44">
        <f>IFERROR(_xll.qlIndexFixing(Index6M,$H176,TRUE,_xll.ohTrigger(RecalcTrigger,Trigger6M)),NA())</f>
        <v>-2.2023440711296891E-3</v>
      </c>
      <c r="M176" s="145">
        <f>IFERROR(_xll.qlIndexFixing(Index1Y,$H176,TRUE,_xll.ohTrigger(RecalcTrigger,Trigger1Y)),NA())</f>
        <v>-6.7056234352446775E-4</v>
      </c>
      <c r="N176" s="144">
        <f>IFERROR(_xll.qlIndexFixing(ONIndex1M,I176,TRUE,_xll.ohTrigger(RecalcTrigger,Trigger1M)),NA())</f>
        <v>-4.1979196088082205E-3</v>
      </c>
      <c r="O176" s="44">
        <f>IFERROR(_xll.qlIndexFixing(ONIndex3M,I176,TRUE,_xll.ohTrigger(RecalcTrigger,Trigger3M)),NA())</f>
        <v>-3.3999258129258081E-3</v>
      </c>
      <c r="P176" s="44">
        <f>IFERROR(_xll.qlIndexFixing(ONIndex6M,I176,TRUE,_xll.ohTrigger(RecalcTrigger,Trigger6M)),NA())</f>
        <v>-2.144082444268669E-3</v>
      </c>
      <c r="Q176" s="145">
        <f>IFERROR(_xll.qlIndexFixing(ONIndex1Y,I176,TRUE,_xll.ohTrigger(RecalcTrigger,Trigger1Y)),NA())</f>
        <v>-6.2997676311571382E-4</v>
      </c>
    </row>
    <row r="177" spans="2:17" x14ac:dyDescent="0.2">
      <c r="B177" s="39" t="s">
        <v>17</v>
      </c>
      <c r="D177" s="42">
        <f>_xll.qlCalendarAdvance(Calendar,$D176,B177,"f",FALSE)</f>
        <v>42872</v>
      </c>
      <c r="E177" s="139">
        <f>_xll.qlInterestRateIndexValueDate(IndexON,D177)</f>
        <v>42872</v>
      </c>
      <c r="F177" s="155">
        <f>IFERROR(_xll.qlIndexFixing(IndexON,D177,TRUE,_xll.ohTrigger(RecalcTrigger,TriggerON)),NA())</f>
        <v>-4.0909528719001997E-3</v>
      </c>
      <c r="H177" s="42">
        <f>_xll.qlCalendarAdvance(Calendar,$H176,B177,"f",FALSE)</f>
        <v>42872</v>
      </c>
      <c r="I177" s="139">
        <f>_xll.qlInterestRateIndexValueDate(Index1M,$H177)</f>
        <v>42874</v>
      </c>
      <c r="J177" s="144">
        <f>IFERROR(_xll.qlIndexFixing(Index1M,$H177,TRUE,_xll.ohTrigger(RecalcTrigger,Trigger1M)),NA())</f>
        <v>-4.242158469956763E-3</v>
      </c>
      <c r="K177" s="44">
        <f>IFERROR(_xll.qlIndexFixing(Index3M,H177,TRUE,_xll.ohTrigger(RecalcTrigger,Trigger3M)),NA())</f>
        <v>-3.4373677477855919E-3</v>
      </c>
      <c r="L177" s="44">
        <f>IFERROR(_xll.qlIndexFixing(Index6M,$H177,TRUE,_xll.ohTrigger(RecalcTrigger,Trigger6M)),NA())</f>
        <v>-2.2028924033768546E-3</v>
      </c>
      <c r="M177" s="145">
        <f>IFERROR(_xll.qlIndexFixing(Index1Y,$H177,TRUE,_xll.ohTrigger(RecalcTrigger,Trigger1Y)),NA())</f>
        <v>-6.7076098326208369E-4</v>
      </c>
      <c r="N177" s="144">
        <f>IFERROR(_xll.qlIndexFixing(ONIndex1M,I177,TRUE,_xll.ohTrigger(RecalcTrigger,Trigger1M)),NA())</f>
        <v>-4.1991979624711462E-3</v>
      </c>
      <c r="O177" s="44">
        <f>IFERROR(_xll.qlIndexFixing(ONIndex3M,I177,TRUE,_xll.ohTrigger(RecalcTrigger,Trigger3M)),NA())</f>
        <v>-3.400840239420333E-3</v>
      </c>
      <c r="P177" s="44">
        <f>IFERROR(_xll.qlIndexFixing(ONIndex6M,I177,TRUE,_xll.ohTrigger(RecalcTrigger,Trigger6M)),NA())</f>
        <v>-2.1537606848776036E-3</v>
      </c>
      <c r="Q177" s="145">
        <f>IFERROR(_xll.qlIndexFixing(ONIndex1Y,I177,TRUE,_xll.ohTrigger(RecalcTrigger,Trigger1Y)),NA())</f>
        <v>-6.3049750216759293E-4</v>
      </c>
    </row>
    <row r="178" spans="2:17" x14ac:dyDescent="0.2">
      <c r="B178" s="39" t="s">
        <v>17</v>
      </c>
      <c r="D178" s="42">
        <f>_xll.qlCalendarAdvance(Calendar,$D177,B178,"f",FALSE)</f>
        <v>42873</v>
      </c>
      <c r="E178" s="139">
        <f>_xll.qlInterestRateIndexValueDate(IndexON,D178)</f>
        <v>42873</v>
      </c>
      <c r="F178" s="155">
        <f>IFERROR(_xll.qlIndexFixing(IndexON,D178,TRUE,_xll.ohTrigger(RecalcTrigger,TriggerON)),NA())</f>
        <v>-4.0909528718602317E-3</v>
      </c>
      <c r="H178" s="42">
        <f>_xll.qlCalendarAdvance(Calendar,$H177,B178,"f",FALSE)</f>
        <v>42873</v>
      </c>
      <c r="I178" s="139">
        <f>_xll.qlInterestRateIndexValueDate(Index1M,$H178)</f>
        <v>42877</v>
      </c>
      <c r="J178" s="144">
        <f>IFERROR(_xll.qlIndexFixing(Index1M,$H178,TRUE,_xll.ohTrigger(RecalcTrigger,Trigger1M)),NA())</f>
        <v>-4.2564152898104703E-3</v>
      </c>
      <c r="K178" s="44">
        <f>IFERROR(_xll.qlIndexFixing(Index3M,H178,TRUE,_xll.ohTrigger(RecalcTrigger,Trigger3M)),NA())</f>
        <v>-3.4396860573704877E-3</v>
      </c>
      <c r="L178" s="44">
        <f>IFERROR(_xll.qlIndexFixing(Index6M,$H178,TRUE,_xll.ohTrigger(RecalcTrigger,Trigger6M)),NA())</f>
        <v>-2.2045230642855789E-3</v>
      </c>
      <c r="M178" s="145">
        <f>IFERROR(_xll.qlIndexFixing(Index1Y,$H178,TRUE,_xll.ohTrigger(RecalcTrigger,Trigger1Y)),NA())</f>
        <v>-6.7110815688182818E-4</v>
      </c>
      <c r="N178" s="144">
        <f>IFERROR(_xll.qlIndexFixing(ONIndex1M,I178,TRUE,_xll.ohTrigger(RecalcTrigger,Trigger1M)),NA())</f>
        <v>-4.2007331748683541E-3</v>
      </c>
      <c r="O178" s="44">
        <f>IFERROR(_xll.qlIndexFixing(ONIndex3M,I178,TRUE,_xll.ohTrigger(RecalcTrigger,Trigger3M)),NA())</f>
        <v>-3.4016836445660559E-3</v>
      </c>
      <c r="P178" s="44">
        <f>IFERROR(_xll.qlIndexFixing(ONIndex6M,I178,TRUE,_xll.ohTrigger(RecalcTrigger,Trigger6M)),NA())</f>
        <v>-2.1632202314236793E-3</v>
      </c>
      <c r="Q178" s="145">
        <f>IFERROR(_xll.qlIndexFixing(ONIndex1Y,I178,TRUE,_xll.ohTrigger(RecalcTrigger,Trigger1Y)),NA())</f>
        <v>-6.3104523031043414E-4</v>
      </c>
    </row>
    <row r="179" spans="2:17" x14ac:dyDescent="0.2">
      <c r="B179" s="39" t="s">
        <v>17</v>
      </c>
      <c r="D179" s="42">
        <f>_xll.qlCalendarAdvance(Calendar,$D178,B179,"f",FALSE)</f>
        <v>42874</v>
      </c>
      <c r="E179" s="139">
        <f>_xll.qlInterestRateIndexValueDate(IndexON,D179)</f>
        <v>42874</v>
      </c>
      <c r="F179" s="155">
        <f>IFERROR(_xll.qlIndexFixing(IndexON,D179,TRUE,_xll.ohTrigger(RecalcTrigger,TriggerON)),NA())</f>
        <v>-4.0909063834471127E-3</v>
      </c>
      <c r="H179" s="42">
        <f>_xll.qlCalendarAdvance(Calendar,$H178,B179,"f",FALSE)</f>
        <v>42874</v>
      </c>
      <c r="I179" s="139">
        <f>_xll.qlInterestRateIndexValueDate(Index1M,$H179)</f>
        <v>42878</v>
      </c>
      <c r="J179" s="144">
        <f>IFERROR(_xll.qlIndexFixing(Index1M,$H179,TRUE,_xll.ohTrigger(RecalcTrigger,Trigger1M)),NA())</f>
        <v>-4.2615426428171599E-3</v>
      </c>
      <c r="K179" s="44">
        <f>IFERROR(_xll.qlIndexFixing(Index3M,H179,TRUE,_xll.ohTrigger(RecalcTrigger,Trigger3M)),NA())</f>
        <v>-3.4410670133678679E-3</v>
      </c>
      <c r="L179" s="44">
        <f>IFERROR(_xll.qlIndexFixing(Index6M,$H179,TRUE,_xll.ohTrigger(RecalcTrigger,Trigger6M)),NA())</f>
        <v>-2.2050446002237103E-3</v>
      </c>
      <c r="M179" s="145">
        <f>IFERROR(_xll.qlIndexFixing(Index1Y,$H179,TRUE,_xll.ohTrigger(RecalcTrigger,Trigger1Y)),NA())</f>
        <v>-6.7120877699045674E-4</v>
      </c>
      <c r="N179" s="144">
        <f>IFERROR(_xll.qlIndexFixing(ONIndex1M,I179,TRUE,_xll.ohTrigger(RecalcTrigger,Trigger1M)),NA())</f>
        <v>-4.2025294350489517E-3</v>
      </c>
      <c r="O179" s="44">
        <f>IFERROR(_xll.qlIndexFixing(ONIndex3M,I179,TRUE,_xll.ohTrigger(RecalcTrigger,Trigger3M)),NA())</f>
        <v>-3.4024550359568195E-3</v>
      </c>
      <c r="P179" s="44">
        <f>IFERROR(_xll.qlIndexFixing(ONIndex6M,I179,TRUE,_xll.ohTrigger(RecalcTrigger,Trigger6M)),NA())</f>
        <v>-2.1724560307090357E-3</v>
      </c>
      <c r="Q179" s="145">
        <f>IFERROR(_xll.qlIndexFixing(ONIndex1Y,I179,TRUE,_xll.ohTrigger(RecalcTrigger,Trigger1Y)),NA())</f>
        <v>-6.3162044266817929E-4</v>
      </c>
    </row>
    <row r="180" spans="2:17" x14ac:dyDescent="0.2">
      <c r="B180" s="39" t="s">
        <v>17</v>
      </c>
      <c r="D180" s="42">
        <f>_xll.qlCalendarAdvance(Calendar,$D179,B180,"f",FALSE)</f>
        <v>42877</v>
      </c>
      <c r="E180" s="139">
        <f>_xll.qlInterestRateIndexValueDate(IndexON,D180)</f>
        <v>42877</v>
      </c>
      <c r="F180" s="155">
        <f>IFERROR(_xll.qlIndexFixing(IndexON,D180,TRUE,_xll.ohTrigger(RecalcTrigger,TriggerON)),NA())</f>
        <v>-4.0909528719401678E-3</v>
      </c>
      <c r="H180" s="42">
        <f>_xll.qlCalendarAdvance(Calendar,$H179,B180,"f",FALSE)</f>
        <v>42877</v>
      </c>
      <c r="I180" s="139">
        <f>_xll.qlInterestRateIndexValueDate(Index1M,$H180)</f>
        <v>42879</v>
      </c>
      <c r="J180" s="144">
        <f>IFERROR(_xll.qlIndexFixing(Index1M,$H180,TRUE,_xll.ohTrigger(RecalcTrigger,Trigger1M)),NA())</f>
        <v>-4.2731390976712517E-3</v>
      </c>
      <c r="K180" s="44">
        <f>IFERROR(_xll.qlIndexFixing(Index3M,H180,TRUE,_xll.ohTrigger(RecalcTrigger,Trigger3M)),NA())</f>
        <v>-3.4424458154725321E-3</v>
      </c>
      <c r="L180" s="44">
        <f>IFERROR(_xll.qlIndexFixing(Index6M,$H180,TRUE,_xll.ohTrigger(RecalcTrigger,Trigger6M)),NA())</f>
        <v>-2.2055368975344536E-3</v>
      </c>
      <c r="M180" s="145">
        <f>IFERROR(_xll.qlIndexFixing(Index1Y,$H180,TRUE,_xll.ohTrigger(RecalcTrigger,Trigger1Y)),NA())</f>
        <v>-6.7129524168690056E-4</v>
      </c>
      <c r="N180" s="144">
        <f>IFERROR(_xll.qlIndexFixing(ONIndex1M,I180,TRUE,_xll.ohTrigger(RecalcTrigger,Trigger1M)),NA())</f>
        <v>-4.206963896886684E-3</v>
      </c>
      <c r="O180" s="44">
        <f>IFERROR(_xll.qlIndexFixing(ONIndex3M,I180,TRUE,_xll.ohTrigger(RecalcTrigger,Trigger3M)),NA())</f>
        <v>-3.4037206254966534E-3</v>
      </c>
      <c r="P180" s="44">
        <f>IFERROR(_xll.qlIndexFixing(ONIndex6M,I180,TRUE,_xll.ohTrigger(RecalcTrigger,Trigger6M)),NA())</f>
        <v>-2.1901432138937693E-3</v>
      </c>
      <c r="Q180" s="145">
        <f>IFERROR(_xll.qlIndexFixing(ONIndex1Y,I180,TRUE,_xll.ohTrigger(RecalcTrigger,Trigger1Y)),NA())</f>
        <v>-6.3286384385019545E-4</v>
      </c>
    </row>
    <row r="181" spans="2:17" x14ac:dyDescent="0.2">
      <c r="B181" s="39" t="s">
        <v>17</v>
      </c>
      <c r="D181" s="42">
        <f>_xll.qlCalendarAdvance(Calendar,$D180,B181,"f",FALSE)</f>
        <v>42878</v>
      </c>
      <c r="E181" s="139">
        <f>_xll.qlInterestRateIndexValueDate(IndexON,D181)</f>
        <v>42878</v>
      </c>
      <c r="F181" s="155">
        <f>IFERROR(_xll.qlIndexFixing(IndexON,D181,TRUE,_xll.ohTrigger(RecalcTrigger,TriggerON)),NA())</f>
        <v>-4.0909528718602317E-3</v>
      </c>
      <c r="H181" s="42">
        <f>_xll.qlCalendarAdvance(Calendar,$H180,B181,"f",FALSE)</f>
        <v>42878</v>
      </c>
      <c r="I181" s="139">
        <f>_xll.qlInterestRateIndexValueDate(Index1M,$H181)</f>
        <v>42880</v>
      </c>
      <c r="J181" s="144">
        <f>IFERROR(_xll.qlIndexFixing(Index1M,$H181,TRUE,_xll.ohTrigger(RecalcTrigger,Trigger1M)),NA())</f>
        <v>-4.2754516717355417E-3</v>
      </c>
      <c r="K181" s="44">
        <f>IFERROR(_xll.qlIndexFixing(Index3M,H181,TRUE,_xll.ohTrigger(RecalcTrigger,Trigger3M)),NA())</f>
        <v>-3.4438219687308366E-3</v>
      </c>
      <c r="L181" s="44">
        <f>IFERROR(_xll.qlIndexFixing(Index6M,$H181,TRUE,_xll.ohTrigger(RecalcTrigger,Trigger6M)),NA())</f>
        <v>-2.2064975656182501E-3</v>
      </c>
      <c r="M181" s="145">
        <f>IFERROR(_xll.qlIndexFixing(Index1Y,$H181,TRUE,_xll.ohTrigger(RecalcTrigger,Trigger1Y)),NA())</f>
        <v>-6.7136764011431808E-4</v>
      </c>
      <c r="N181" s="144">
        <f>IFERROR(_xll.qlIndexFixing(ONIndex1M,I181,TRUE,_xll.ohTrigger(RecalcTrigger,Trigger1M)),NA())</f>
        <v>-4.2124087368256014E-3</v>
      </c>
      <c r="O181" s="44">
        <f>IFERROR(_xll.qlIndexFixing(ONIndex3M,I181,TRUE,_xll.ohTrigger(RecalcTrigger,Trigger3M)),NA())</f>
        <v>-3.4048006029774314E-3</v>
      </c>
      <c r="P181" s="44">
        <f>IFERROR(_xll.qlIndexFixing(ONIndex6M,I181,TRUE,_xll.ohTrigger(RecalcTrigger,Trigger6M)),NA())</f>
        <v>-2.2070606875290721E-3</v>
      </c>
      <c r="Q181" s="145">
        <f>IFERROR(_xll.qlIndexFixing(ONIndex1Y,I181,TRUE,_xll.ohTrigger(RecalcTrigger,Trigger1Y)),NA())</f>
        <v>-6.3420603400921038E-4</v>
      </c>
    </row>
    <row r="182" spans="2:17" x14ac:dyDescent="0.2">
      <c r="B182" s="39" t="s">
        <v>17</v>
      </c>
      <c r="D182" s="42">
        <f>_xll.qlCalendarAdvance(Calendar,$D181,B182,"f",FALSE)</f>
        <v>42879</v>
      </c>
      <c r="E182" s="139">
        <f>_xll.qlInterestRateIndexValueDate(IndexON,D182)</f>
        <v>42879</v>
      </c>
      <c r="F182" s="155">
        <f>IFERROR(_xll.qlIndexFixing(IndexON,D182,TRUE,_xll.ohTrigger(RecalcTrigger,TriggerON)),NA())</f>
        <v>-4.0909528718602317E-3</v>
      </c>
      <c r="H182" s="42">
        <f>_xll.qlCalendarAdvance(Calendar,$H181,B182,"f",FALSE)</f>
        <v>42879</v>
      </c>
      <c r="I182" s="139">
        <f>_xll.qlInterestRateIndexValueDate(Index1M,$H182)</f>
        <v>42881</v>
      </c>
      <c r="J182" s="144">
        <f>IFERROR(_xll.qlIndexFixing(Index1M,$H182,TRUE,_xll.ohTrigger(RecalcTrigger,Trigger1M)),NA())</f>
        <v>-4.2778539403040463E-3</v>
      </c>
      <c r="K182" s="44">
        <f>IFERROR(_xll.qlIndexFixing(Index3M,H182,TRUE,_xll.ohTrigger(RecalcTrigger,Trigger3M)),NA())</f>
        <v>-3.4469193510415818E-3</v>
      </c>
      <c r="L182" s="44">
        <f>IFERROR(_xll.qlIndexFixing(Index6M,$H182,TRUE,_xll.ohTrigger(RecalcTrigger,Trigger6M)),NA())</f>
        <v>-2.2066948904363478E-3</v>
      </c>
      <c r="M182" s="145">
        <f>IFERROR(_xll.qlIndexFixing(Index1Y,$H182,TRUE,_xll.ohTrigger(RecalcTrigger,Trigger1Y)),NA())</f>
        <v>-6.7128665482449367E-4</v>
      </c>
      <c r="N182" s="144">
        <f>IFERROR(_xll.qlIndexFixing(ONIndex1M,I182,TRUE,_xll.ohTrigger(RecalcTrigger,Trigger1M)),NA())</f>
        <v>-4.2155730732984509E-3</v>
      </c>
      <c r="O182" s="44">
        <f>IFERROR(_xll.qlIndexFixing(ONIndex3M,I182,TRUE,_xll.ohTrigger(RecalcTrigger,Trigger3M)),NA())</f>
        <v>-3.4051970306281376E-3</v>
      </c>
      <c r="P182" s="44">
        <f>IFERROR(_xll.qlIndexFixing(ONIndex6M,I182,TRUE,_xll.ohTrigger(RecalcTrigger,Trigger6M)),NA())</f>
        <v>-2.2151019495053603E-3</v>
      </c>
      <c r="Q182" s="145">
        <f>IFERROR(_xll.qlIndexFixing(ONIndex1Y,I182,TRUE,_xll.ohTrigger(RecalcTrigger,Trigger1Y)),NA())</f>
        <v>-6.3492609230220154E-4</v>
      </c>
    </row>
    <row r="183" spans="2:17" x14ac:dyDescent="0.2">
      <c r="B183" s="39" t="s">
        <v>17</v>
      </c>
      <c r="D183" s="42">
        <f>_xll.qlCalendarAdvance(Calendar,$D182,B183,"f",FALSE)</f>
        <v>42880</v>
      </c>
      <c r="E183" s="139">
        <f>_xll.qlInterestRateIndexValueDate(IndexON,D183)</f>
        <v>42880</v>
      </c>
      <c r="F183" s="155">
        <f>IFERROR(_xll.qlIndexFixing(IndexON,D183,TRUE,_xll.ohTrigger(RecalcTrigger,TriggerON)),NA())</f>
        <v>-4.0909528719401678E-3</v>
      </c>
      <c r="H183" s="42">
        <f>_xll.qlCalendarAdvance(Calendar,$H182,B183,"f",FALSE)</f>
        <v>42880</v>
      </c>
      <c r="I183" s="139">
        <f>_xll.qlInterestRateIndexValueDate(Index1M,$H183)</f>
        <v>42884</v>
      </c>
      <c r="J183" s="144">
        <f>IFERROR(_xll.qlIndexFixing(Index1M,$H183,TRUE,_xll.ohTrigger(RecalcTrigger,Trigger1M)),NA())</f>
        <v>-4.2952526545759371E-3</v>
      </c>
      <c r="K183" s="44">
        <f>IFERROR(_xll.qlIndexFixing(Index3M,H183,TRUE,_xll.ohTrigger(RecalcTrigger,Trigger3M)),NA())</f>
        <v>-3.4492900892719824E-3</v>
      </c>
      <c r="L183" s="44">
        <f>IFERROR(_xll.qlIndexFixing(Index6M,$H183,TRUE,_xll.ohTrigger(RecalcTrigger,Trigger6M)),NA())</f>
        <v>-2.2075848068259483E-3</v>
      </c>
      <c r="M183" s="145">
        <f>IFERROR(_xll.qlIndexFixing(Index1Y,$H183,TRUE,_xll.ohTrigger(RecalcTrigger,Trigger1Y)),NA())</f>
        <v>-6.7151835805469285E-4</v>
      </c>
      <c r="N183" s="144">
        <f>IFERROR(_xll.qlIndexFixing(ONIndex1M,I183,TRUE,_xll.ohTrigger(RecalcTrigger,Trigger1M)),NA())</f>
        <v>-4.2190235926087283E-3</v>
      </c>
      <c r="O183" s="44">
        <f>IFERROR(_xll.qlIndexFixing(ONIndex3M,I183,TRUE,_xll.ohTrigger(RecalcTrigger,Trigger3M)),NA())</f>
        <v>-3.4055154865297865E-3</v>
      </c>
      <c r="P183" s="44">
        <f>IFERROR(_xll.qlIndexFixing(ONIndex6M,I183,TRUE,_xll.ohTrigger(RecalcTrigger,Trigger6M)),NA())</f>
        <v>-2.2228891440745357E-3</v>
      </c>
      <c r="Q183" s="145">
        <f>IFERROR(_xll.qlIndexFixing(ONIndex1Y,I183,TRUE,_xll.ohTrigger(RecalcTrigger,Trigger1Y)),NA())</f>
        <v>-6.3567660471441911E-4</v>
      </c>
    </row>
    <row r="184" spans="2:17" x14ac:dyDescent="0.2">
      <c r="B184" s="39" t="s">
        <v>17</v>
      </c>
      <c r="D184" s="42">
        <f>_xll.qlCalendarAdvance(Calendar,$D183,B184,"f",FALSE)</f>
        <v>42881</v>
      </c>
      <c r="E184" s="139">
        <f>_xll.qlInterestRateIndexValueDate(IndexON,D184)</f>
        <v>42881</v>
      </c>
      <c r="F184" s="155">
        <f>IFERROR(_xll.qlIndexFixing(IndexON,D184,TRUE,_xll.ohTrigger(RecalcTrigger,TriggerON)),NA())</f>
        <v>-4.0909063834471127E-3</v>
      </c>
      <c r="H184" s="42">
        <f>_xll.qlCalendarAdvance(Calendar,$H183,B184,"f",FALSE)</f>
        <v>42881</v>
      </c>
      <c r="I184" s="139">
        <f>_xll.qlInterestRateIndexValueDate(Index1M,$H184)</f>
        <v>42885</v>
      </c>
      <c r="J184" s="144">
        <f>IFERROR(_xll.qlIndexFixing(Index1M,$H184,TRUE,_xll.ohTrigger(RecalcTrigger,Trigger1M)),NA())</f>
        <v>-4.3012235647035555E-3</v>
      </c>
      <c r="K184" s="44">
        <f>IFERROR(_xll.qlIndexFixing(Index3M,H184,TRUE,_xll.ohTrigger(RecalcTrigger,Trigger3M)),NA())</f>
        <v>-3.4506454690482217E-3</v>
      </c>
      <c r="L184" s="44">
        <f>IFERROR(_xll.qlIndexFixing(Index6M,$H184,TRUE,_xll.ohTrigger(RecalcTrigger,Trigger6M)),NA())</f>
        <v>-2.2079169772245269E-3</v>
      </c>
      <c r="M184" s="145">
        <f>IFERROR(_xll.qlIndexFixing(Index1Y,$H184,TRUE,_xll.ohTrigger(RecalcTrigger,Trigger1Y)),NA())</f>
        <v>-6.7152176634313881E-4</v>
      </c>
      <c r="N184" s="144">
        <f>IFERROR(_xll.qlIndexFixing(ONIndex1M,I184,TRUE,_xll.ohTrigger(RecalcTrigger,Trigger1M)),NA())</f>
        <v>-4.2227644838055411E-3</v>
      </c>
      <c r="O184" s="44">
        <f>IFERROR(_xll.qlIndexFixing(ONIndex3M,I184,TRUE,_xll.ohTrigger(RecalcTrigger,Trigger3M)),NA())</f>
        <v>-3.4057549780364127E-3</v>
      </c>
      <c r="P184" s="44">
        <f>IFERROR(_xll.qlIndexFixing(ONIndex6M,I184,TRUE,_xll.ohTrigger(RecalcTrigger,Trigger6M)),NA())</f>
        <v>-2.23041721759909E-3</v>
      </c>
      <c r="Q184" s="145">
        <f>IFERROR(_xll.qlIndexFixing(ONIndex1Y,I184,TRUE,_xll.ohTrigger(RecalcTrigger,Trigger1Y)),NA())</f>
        <v>-6.3645806636980495E-4</v>
      </c>
    </row>
    <row r="185" spans="2:17" x14ac:dyDescent="0.2">
      <c r="B185" s="39" t="s">
        <v>17</v>
      </c>
      <c r="D185" s="42">
        <f>_xll.qlCalendarAdvance(Calendar,$D184,B185,"f",FALSE)</f>
        <v>42884</v>
      </c>
      <c r="E185" s="139">
        <f>_xll.qlInterestRateIndexValueDate(IndexON,D185)</f>
        <v>42884</v>
      </c>
      <c r="F185" s="155">
        <f>IFERROR(_xll.qlIndexFixing(IndexON,D185,TRUE,_xll.ohTrigger(RecalcTrigger,TriggerON)),NA())</f>
        <v>-4.0909528719001997E-3</v>
      </c>
      <c r="H185" s="42">
        <f>_xll.qlCalendarAdvance(Calendar,$H184,B185,"f",FALSE)</f>
        <v>42884</v>
      </c>
      <c r="I185" s="139">
        <f>_xll.qlInterestRateIndexValueDate(Index1M,$H185)</f>
        <v>42886</v>
      </c>
      <c r="J185" s="144">
        <f>IFERROR(_xll.qlIndexFixing(Index1M,$H185,TRUE,_xll.ohTrigger(RecalcTrigger,Trigger1M)),NA())</f>
        <v>-4.3041289821124096E-3</v>
      </c>
      <c r="K185" s="44">
        <f>IFERROR(_xll.qlIndexFixing(Index3M,H185,TRUE,_xll.ohTrigger(RecalcTrigger,Trigger3M)),NA())</f>
        <v>-3.4519951672939979E-3</v>
      </c>
      <c r="L185" s="44">
        <f>IFERROR(_xll.qlIndexFixing(Index6M,$H185,TRUE,_xll.ohTrigger(RecalcTrigger,Trigger6M)),NA())</f>
        <v>-2.2078913003705301E-3</v>
      </c>
      <c r="M185" s="145">
        <f>IFERROR(_xll.qlIndexFixing(Index1Y,$H185,TRUE,_xll.ohTrigger(RecalcTrigger,Trigger1Y)),NA())</f>
        <v>-6.7151164565715086E-4</v>
      </c>
      <c r="N185" s="144">
        <f>IFERROR(_xll.qlIndexFixing(ONIndex1M,I185,TRUE,_xll.ohTrigger(RecalcTrigger,Trigger1M)),NA())</f>
        <v>-4.2311853869403393E-3</v>
      </c>
      <c r="O185" s="44">
        <f>IFERROR(_xll.qlIndexFixing(ONIndex3M,I185,TRUE,_xll.ohTrigger(RecalcTrigger,Trigger3M)),NA())</f>
        <v>-3.4059335575742367E-3</v>
      </c>
      <c r="P185" s="44">
        <f>IFERROR(_xll.qlIndexFixing(ONIndex6M,I185,TRUE,_xll.ohTrigger(RecalcTrigger,Trigger6M)),NA())</f>
        <v>-2.2445703663720451E-3</v>
      </c>
      <c r="Q185" s="145">
        <f>IFERROR(_xll.qlIndexFixing(ONIndex1Y,I185,TRUE,_xll.ohTrigger(RecalcTrigger,Trigger1Y)),NA())</f>
        <v>-6.3812549725650314E-4</v>
      </c>
    </row>
    <row r="186" spans="2:17" x14ac:dyDescent="0.2">
      <c r="B186" s="39" t="s">
        <v>17</v>
      </c>
      <c r="D186" s="42">
        <f>_xll.qlCalendarAdvance(Calendar,$D185,B186,"f",FALSE)</f>
        <v>42885</v>
      </c>
      <c r="E186" s="139">
        <f>_xll.qlInterestRateIndexValueDate(IndexON,D186)</f>
        <v>42885</v>
      </c>
      <c r="F186" s="155">
        <f>IFERROR(_xll.qlIndexFixing(IndexON,D186,TRUE,_xll.ohTrigger(RecalcTrigger,TriggerON)),NA())</f>
        <v>-4.0909528719401678E-3</v>
      </c>
      <c r="H186" s="42">
        <f>_xll.qlCalendarAdvance(Calendar,$H185,B186,"f",FALSE)</f>
        <v>42885</v>
      </c>
      <c r="I186" s="139">
        <f>_xll.qlInterestRateIndexValueDate(Index1M,$H186)</f>
        <v>42887</v>
      </c>
      <c r="J186" s="144">
        <f>IFERROR(_xll.qlIndexFixing(Index1M,$H186,TRUE,_xll.ohTrigger(RecalcTrigger,Trigger1M)),NA())</f>
        <v>-4.316361175220329E-3</v>
      </c>
      <c r="K186" s="44">
        <f>IFERROR(_xll.qlIndexFixing(Index3M,H186,TRUE,_xll.ohTrigger(RecalcTrigger,Trigger3M)),NA())</f>
        <v>-3.4533386680715827E-3</v>
      </c>
      <c r="L186" s="44">
        <f>IFERROR(_xll.qlIndexFixing(Index6M,$H186,TRUE,_xll.ohTrigger(RecalcTrigger,Trigger6M)),NA())</f>
        <v>-2.2081587169184521E-3</v>
      </c>
      <c r="M186" s="145">
        <f>IFERROR(_xll.qlIndexFixing(Index1Y,$H186,TRUE,_xll.ohTrigger(RecalcTrigger,Trigger1Y)),NA())</f>
        <v>-6.7148808595238847E-4</v>
      </c>
      <c r="N186" s="144">
        <f>IFERROR(_xll.qlIndexFixing(ONIndex1M,I186,TRUE,_xll.ohTrigger(RecalcTrigger,Trigger1M)),NA())</f>
        <v>-4.2407155505985727E-3</v>
      </c>
      <c r="O186" s="44">
        <f>IFERROR(_xll.qlIndexFixing(ONIndex3M,I186,TRUE,_xll.ohTrigger(RecalcTrigger,Trigger3M)),NA())</f>
        <v>-3.4059034405586885E-3</v>
      </c>
      <c r="P186" s="44">
        <f>IFERROR(_xll.qlIndexFixing(ONIndex6M,I186,TRUE,_xll.ohTrigger(RecalcTrigger,Trigger6M)),NA())</f>
        <v>-2.2578372344561615E-3</v>
      </c>
      <c r="Q186" s="145">
        <f>IFERROR(_xll.qlIndexFixing(ONIndex1Y,I186,TRUE,_xll.ohTrigger(RecalcTrigger,Trigger1Y)),NA())</f>
        <v>-6.3990330430474529E-4</v>
      </c>
    </row>
    <row r="187" spans="2:17" x14ac:dyDescent="0.2">
      <c r="B187" s="39" t="s">
        <v>17</v>
      </c>
      <c r="D187" s="42">
        <f>_xll.qlCalendarAdvance(Calendar,$D186,B187,"f",FALSE)</f>
        <v>42886</v>
      </c>
      <c r="E187" s="139">
        <f>_xll.qlInterestRateIndexValueDate(IndexON,D187)</f>
        <v>42886</v>
      </c>
      <c r="F187" s="155">
        <f>IFERROR(_xll.qlIndexFixing(IndexON,D187,TRUE,_xll.ohTrigger(RecalcTrigger,TriggerON)),NA())</f>
        <v>-4.0909528718602317E-3</v>
      </c>
      <c r="H187" s="42">
        <f>_xll.qlCalendarAdvance(Calendar,$H186,B187,"f",FALSE)</f>
        <v>42886</v>
      </c>
      <c r="I187" s="139">
        <f>_xll.qlInterestRateIndexValueDate(Index1M,$H187)</f>
        <v>42888</v>
      </c>
      <c r="J187" s="144">
        <f>IFERROR(_xll.qlIndexFixing(Index1M,$H187,TRUE,_xll.ohTrigger(RecalcTrigger,Trigger1M)),NA())</f>
        <v>-4.3194310898311558E-3</v>
      </c>
      <c r="K187" s="44">
        <f>IFERROR(_xll.qlIndexFixing(Index3M,H187,TRUE,_xll.ohTrigger(RecalcTrigger,Trigger3M)),NA())</f>
        <v>-3.4561693691381734E-3</v>
      </c>
      <c r="L187" s="44">
        <f>IFERROR(_xll.qlIndexFixing(Index6M,$H187,TRUE,_xll.ohTrigger(RecalcTrigger,Trigger6M)),NA())</f>
        <v>-2.2091561615491051E-3</v>
      </c>
      <c r="M187" s="145">
        <f>IFERROR(_xll.qlIndexFixing(Index1Y,$H187,TRUE,_xll.ohTrigger(RecalcTrigger,Trigger1Y)),NA())</f>
        <v>-6.7115195795579394E-4</v>
      </c>
      <c r="N187" s="144">
        <f>IFERROR(_xll.qlIndexFixing(ONIndex1M,I187,TRUE,_xll.ohTrigger(RecalcTrigger,Trigger1M)),NA())</f>
        <v>-4.2459711384434939E-3</v>
      </c>
      <c r="O187" s="44">
        <f>IFERROR(_xll.qlIndexFixing(ONIndex3M,I187,TRUE,_xll.ohTrigger(RecalcTrigger,Trigger3M)),NA())</f>
        <v>-3.4057332155246201E-3</v>
      </c>
      <c r="P187" s="44">
        <f>IFERROR(_xll.qlIndexFixing(ONIndex6M,I187,TRUE,_xll.ohTrigger(RecalcTrigger,Trigger6M)),NA())</f>
        <v>-2.2639939022717215E-3</v>
      </c>
      <c r="Q187" s="145">
        <f>IFERROR(_xll.qlIndexFixing(ONIndex1Y,I187,TRUE,_xll.ohTrigger(RecalcTrigger,Trigger1Y)),NA())</f>
        <v>-6.4084693659705039E-4</v>
      </c>
    </row>
    <row r="188" spans="2:17" x14ac:dyDescent="0.2">
      <c r="B188" s="39" t="s">
        <v>17</v>
      </c>
      <c r="D188" s="42">
        <f>_xll.qlCalendarAdvance(Calendar,$D187,B188,"f",FALSE)</f>
        <v>42887</v>
      </c>
      <c r="E188" s="139">
        <f>_xll.qlInterestRateIndexValueDate(IndexON,D188)</f>
        <v>42887</v>
      </c>
      <c r="F188" s="155">
        <f>IFERROR(_xll.qlIndexFixing(IndexON,D188,TRUE,_xll.ohTrigger(RecalcTrigger,TriggerON)),NA())</f>
        <v>-4.0909528718602317E-3</v>
      </c>
      <c r="H188" s="42">
        <f>_xll.qlCalendarAdvance(Calendar,$H187,B188,"f",FALSE)</f>
        <v>42887</v>
      </c>
      <c r="I188" s="139">
        <f>_xll.qlInterestRateIndexValueDate(Index1M,$H188)</f>
        <v>42891</v>
      </c>
      <c r="J188" s="144">
        <f>IFERROR(_xll.qlIndexFixing(Index1M,$H188,TRUE,_xll.ohTrigger(RecalcTrigger,Trigger1M)),NA())</f>
        <v>-4.3349002524708524E-3</v>
      </c>
      <c r="K188" s="44">
        <f>IFERROR(_xll.qlIndexFixing(Index3M,H188,TRUE,_xll.ohTrigger(RecalcTrigger,Trigger3M)),NA())</f>
        <v>-3.4586402727750883E-3</v>
      </c>
      <c r="L188" s="44">
        <f>IFERROR(_xll.qlIndexFixing(Index6M,$H188,TRUE,_xll.ohTrigger(RecalcTrigger,Trigger6M)),NA())</f>
        <v>-2.2090194554882699E-3</v>
      </c>
      <c r="M188" s="145">
        <f>IFERROR(_xll.qlIndexFixing(Index1Y,$H188,TRUE,_xll.ohTrigger(RecalcTrigger,Trigger1Y)),NA())</f>
        <v>-6.7126126011219571E-4</v>
      </c>
      <c r="N188" s="144">
        <f>IFERROR(_xll.qlIndexFixing(ONIndex1M,I188,TRUE,_xll.ohTrigger(RecalcTrigger,Trigger1M)),NA())</f>
        <v>-4.2515422333089248E-3</v>
      </c>
      <c r="O188" s="44">
        <f>IFERROR(_xll.qlIndexFixing(ONIndex3M,I188,TRUE,_xll.ohTrigger(RecalcTrigger,Trigger3M)),NA())</f>
        <v>-3.405478068541079E-3</v>
      </c>
      <c r="P188" s="44">
        <f>IFERROR(_xll.qlIndexFixing(ONIndex6M,I188,TRUE,_xll.ohTrigger(RecalcTrigger,Trigger6M)),NA())</f>
        <v>-2.2698611290161708E-3</v>
      </c>
      <c r="Q188" s="145">
        <f>IFERROR(_xll.qlIndexFixing(ONIndex1Y,I188,TRUE,_xll.ohTrigger(RecalcTrigger,Trigger1Y)),NA())</f>
        <v>-6.4182448815675031E-4</v>
      </c>
    </row>
    <row r="189" spans="2:17" x14ac:dyDescent="0.2">
      <c r="B189" s="39" t="s">
        <v>17</v>
      </c>
      <c r="D189" s="42">
        <f>_xll.qlCalendarAdvance(Calendar,$D188,B189,"f",FALSE)</f>
        <v>42888</v>
      </c>
      <c r="E189" s="139">
        <f>_xll.qlInterestRateIndexValueDate(IndexON,D189)</f>
        <v>42888</v>
      </c>
      <c r="F189" s="155">
        <f>IFERROR(_xll.qlIndexFixing(IndexON,D189,TRUE,_xll.ohTrigger(RecalcTrigger,TriggerON)),NA())</f>
        <v>-4.0909063834604353E-3</v>
      </c>
      <c r="H189" s="42">
        <f>_xll.qlCalendarAdvance(Calendar,$H188,B189,"f",FALSE)</f>
        <v>42888</v>
      </c>
      <c r="I189" s="139">
        <f>_xll.qlInterestRateIndexValueDate(Index1M,$H189)</f>
        <v>42892</v>
      </c>
      <c r="J189" s="144">
        <f>IFERROR(_xll.qlIndexFixing(Index1M,$H189,TRUE,_xll.ohTrigger(RecalcTrigger,Trigger1M)),NA())</f>
        <v>-4.3410248049307043E-3</v>
      </c>
      <c r="K189" s="44">
        <f>IFERROR(_xll.qlIndexFixing(Index3M,H189,TRUE,_xll.ohTrigger(RecalcTrigger,Trigger3M)),NA())</f>
        <v>-3.4599449421902004E-3</v>
      </c>
      <c r="L189" s="44">
        <f>IFERROR(_xll.qlIndexFixing(Index6M,$H189,TRUE,_xll.ohTrigger(RecalcTrigger,Trigger6M)),NA())</f>
        <v>-2.2091870639941421E-3</v>
      </c>
      <c r="M189" s="145">
        <f>IFERROR(_xll.qlIndexFixing(Index1Y,$H189,TRUE,_xll.ohTrigger(RecalcTrigger,Trigger1Y)),NA())</f>
        <v>-6.711718587054798E-4</v>
      </c>
      <c r="N189" s="144">
        <f>IFERROR(_xll.qlIndexFixing(ONIndex1M,I189,TRUE,_xll.ohTrigger(RecalcTrigger,Trigger1M)),NA())</f>
        <v>-4.2574330239641967E-3</v>
      </c>
      <c r="O189" s="44">
        <f>IFERROR(_xll.qlIndexFixing(ONIndex3M,I189,TRUE,_xll.ohTrigger(RecalcTrigger,Trigger3M)),NA())</f>
        <v>-3.4051370064824837E-3</v>
      </c>
      <c r="P189" s="44">
        <f>IFERROR(_xll.qlIndexFixing(ONIndex6M,I189,TRUE,_xll.ohTrigger(RecalcTrigger,Trigger6M)),NA())</f>
        <v>-2.2754338610120328E-3</v>
      </c>
      <c r="Q189" s="145">
        <f>IFERROR(_xll.qlIndexFixing(ONIndex1Y,I189,TRUE,_xll.ohTrigger(RecalcTrigger,Trigger1Y)),NA())</f>
        <v>-6.4283645378804266E-4</v>
      </c>
    </row>
    <row r="190" spans="2:17" x14ac:dyDescent="0.2">
      <c r="B190" s="39" t="s">
        <v>17</v>
      </c>
      <c r="D190" s="42">
        <f>_xll.qlCalendarAdvance(Calendar,$D189,B190,"f",FALSE)</f>
        <v>42891</v>
      </c>
      <c r="E190" s="139">
        <f>_xll.qlInterestRateIndexValueDate(IndexON,D190)</f>
        <v>42891</v>
      </c>
      <c r="F190" s="155">
        <f>IFERROR(_xll.qlIndexFixing(IndexON,D190,TRUE,_xll.ohTrigger(RecalcTrigger,TriggerON)),NA())</f>
        <v>-4.0909528718602317E-3</v>
      </c>
      <c r="H190" s="42">
        <f>_xll.qlCalendarAdvance(Calendar,$H189,B190,"f",FALSE)</f>
        <v>42891</v>
      </c>
      <c r="I190" s="139">
        <f>_xll.qlInterestRateIndexValueDate(Index1M,$H190)</f>
        <v>42893</v>
      </c>
      <c r="J190" s="144">
        <f>IFERROR(_xll.qlIndexFixing(Index1M,$H190,TRUE,_xll.ohTrigger(RecalcTrigger,Trigger1M)),NA())</f>
        <v>-4.3470985195179779E-3</v>
      </c>
      <c r="K190" s="44">
        <f>IFERROR(_xll.qlIndexFixing(Index3M,H190,TRUE,_xll.ohTrigger(RecalcTrigger,Trigger3M)),NA())</f>
        <v>-3.4612402555454723E-3</v>
      </c>
      <c r="L190" s="44">
        <f>IFERROR(_xll.qlIndexFixing(Index6M,$H190,TRUE,_xll.ohTrigger(RecalcTrigger,Trigger6M)),NA())</f>
        <v>-2.2093375806645265E-3</v>
      </c>
      <c r="M190" s="145">
        <f>IFERROR(_xll.qlIndexFixing(Index1Y,$H190,TRUE,_xll.ohTrigger(RecalcTrigger,Trigger1Y)),NA())</f>
        <v>-6.710695604496956E-4</v>
      </c>
      <c r="N190" s="144">
        <f>IFERROR(_xll.qlIndexFixing(ONIndex1M,I190,TRUE,_xll.ohTrigger(RecalcTrigger,Trigger1M)),NA())</f>
        <v>-4.2702505505110011E-3</v>
      </c>
      <c r="O190" s="44">
        <f>IFERROR(_xll.qlIndexFixing(ONIndex3M,I190,TRUE,_xll.ohTrigger(RecalcTrigger,Trigger3M)),NA())</f>
        <v>-3.4041313446087074E-3</v>
      </c>
      <c r="P190" s="44">
        <f>IFERROR(_xll.qlIndexFixing(ONIndex6M,I190,TRUE,_xll.ohTrigger(RecalcTrigger,Trigger6M)),NA())</f>
        <v>-2.2855578986336056E-3</v>
      </c>
      <c r="Q190" s="145">
        <f>IFERROR(_xll.qlIndexFixing(ONIndex1Y,I190,TRUE,_xll.ohTrigger(RecalcTrigger,Trigger1Y)),NA())</f>
        <v>-6.4497641823368923E-4</v>
      </c>
    </row>
    <row r="191" spans="2:17" x14ac:dyDescent="0.2">
      <c r="B191" s="39" t="s">
        <v>17</v>
      </c>
      <c r="D191" s="42">
        <f>_xll.qlCalendarAdvance(Calendar,$D190,B191,"f",FALSE)</f>
        <v>42892</v>
      </c>
      <c r="E191" s="139">
        <f>_xll.qlInterestRateIndexValueDate(IndexON,D191)</f>
        <v>42892</v>
      </c>
      <c r="F191" s="155">
        <f>IFERROR(_xll.qlIndexFixing(IndexON,D191,TRUE,_xll.ohTrigger(RecalcTrigger,TriggerON)),NA())</f>
        <v>-4.0909528719001997E-3</v>
      </c>
      <c r="H191" s="42">
        <f>_xll.qlCalendarAdvance(Calendar,$H190,B191,"f",FALSE)</f>
        <v>42892</v>
      </c>
      <c r="I191" s="139">
        <f>_xll.qlInterestRateIndexValueDate(Index1M,$H191)</f>
        <v>42894</v>
      </c>
      <c r="J191" s="144">
        <f>IFERROR(_xll.qlIndexFixing(Index1M,$H191,TRUE,_xll.ohTrigger(RecalcTrigger,Trigger1M)),NA())</f>
        <v>-4.358216343036958E-3</v>
      </c>
      <c r="K191" s="44">
        <f>IFERROR(_xll.qlIndexFixing(Index3M,H191,TRUE,_xll.ohTrigger(RecalcTrigger,Trigger3M)),NA())</f>
        <v>-3.4625256759169207E-3</v>
      </c>
      <c r="L191" s="44">
        <f>IFERROR(_xll.qlIndexFixing(Index6M,$H191,TRUE,_xll.ohTrigger(RecalcTrigger,Trigger6M)),NA())</f>
        <v>-2.2094720129612962E-3</v>
      </c>
      <c r="M191" s="145">
        <f>IFERROR(_xll.qlIndexFixing(Index1Y,$H191,TRUE,_xll.ohTrigger(RecalcTrigger,Trigger1Y)),NA())</f>
        <v>-6.7095445611344148E-4</v>
      </c>
      <c r="N191" s="144">
        <f>IFERROR(_xll.qlIndexFixing(ONIndex1M,I191,TRUE,_xll.ohTrigger(RecalcTrigger,Trigger1M)),NA())</f>
        <v>-4.2842769293427452E-3</v>
      </c>
      <c r="O191" s="44">
        <f>IFERROR(_xll.qlIndexFixing(ONIndex3M,I191,TRUE,_xll.ohTrigger(RecalcTrigger,Trigger3M)),NA())</f>
        <v>-3.4028937495023115E-3</v>
      </c>
      <c r="P191" s="44">
        <f>IFERROR(_xll.qlIndexFixing(ONIndex6M,I191,TRUE,_xll.ohTrigger(RecalcTrigger,Trigger6M)),NA())</f>
        <v>-2.2946787747546438E-3</v>
      </c>
      <c r="Q191" s="145">
        <f>IFERROR(_xll.qlIndexFixing(ONIndex1Y,I191,TRUE,_xll.ohTrigger(RecalcTrigger,Trigger1Y)),NA())</f>
        <v>-6.4723835754953996E-4</v>
      </c>
    </row>
    <row r="192" spans="2:17" x14ac:dyDescent="0.2">
      <c r="B192" s="39" t="s">
        <v>17</v>
      </c>
      <c r="D192" s="42">
        <f>_xll.qlCalendarAdvance(Calendar,$D191,B192,"f",FALSE)</f>
        <v>42893</v>
      </c>
      <c r="E192" s="139">
        <f>_xll.qlInterestRateIndexValueDate(IndexON,D192)</f>
        <v>42893</v>
      </c>
      <c r="F192" s="155">
        <f>IFERROR(_xll.qlIndexFixing(IndexON,D192,TRUE,_xll.ohTrigger(RecalcTrigger,TriggerON)),NA())</f>
        <v>-4.0909528719401678E-3</v>
      </c>
      <c r="H192" s="42">
        <f>_xll.qlCalendarAdvance(Calendar,$H191,B192,"f",FALSE)</f>
        <v>42893</v>
      </c>
      <c r="I192" s="139">
        <f>_xll.qlInterestRateIndexValueDate(Index1M,$H192)</f>
        <v>42895</v>
      </c>
      <c r="J192" s="144">
        <f>IFERROR(_xll.qlIndexFixing(Index1M,$H192,TRUE,_xll.ohTrigger(RecalcTrigger,Trigger1M)),NA())</f>
        <v>-4.3615189980542486E-3</v>
      </c>
      <c r="K192" s="44">
        <f>IFERROR(_xll.qlIndexFixing(Index3M,H192,TRUE,_xll.ohTrigger(RecalcTrigger,Trigger3M)),NA())</f>
        <v>-3.4649363577987408E-3</v>
      </c>
      <c r="L192" s="44">
        <f>IFERROR(_xll.qlIndexFixing(Index6M,$H192,TRUE,_xll.ohTrigger(RecalcTrigger,Trigger6M)),NA())</f>
        <v>-2.2105549368401593E-3</v>
      </c>
      <c r="M192" s="145">
        <f>IFERROR(_xll.qlIndexFixing(Index1Y,$H192,TRUE,_xll.ohTrigger(RecalcTrigger,Trigger1Y)),NA())</f>
        <v>-6.7038854337900797E-4</v>
      </c>
      <c r="N192" s="144">
        <f>IFERROR(_xll.qlIndexFixing(ONIndex1M,I192,TRUE,_xll.ohTrigger(RecalcTrigger,Trigger1M)),NA())</f>
        <v>-4.2918290370419498E-3</v>
      </c>
      <c r="O192" s="44">
        <f>IFERROR(_xll.qlIndexFixing(ONIndex3M,I192,TRUE,_xll.ohTrigger(RecalcTrigger,Trigger3M)),NA())</f>
        <v>-3.4021082184221285E-3</v>
      </c>
      <c r="P192" s="44">
        <f>IFERROR(_xll.qlIndexFixing(ONIndex6M,I192,TRUE,_xll.ohTrigger(RecalcTrigger,Trigger6M)),NA())</f>
        <v>-2.2987032328813939E-3</v>
      </c>
      <c r="Q192" s="145">
        <f>IFERROR(_xll.qlIndexFixing(ONIndex1Y,I192,TRUE,_xll.ohTrigger(RecalcTrigger,Trigger1Y)),NA())</f>
        <v>-6.48429818759233E-4</v>
      </c>
    </row>
    <row r="193" spans="2:17" x14ac:dyDescent="0.2">
      <c r="B193" s="39" t="s">
        <v>17</v>
      </c>
      <c r="D193" s="42">
        <f>_xll.qlCalendarAdvance(Calendar,$D192,B193,"f",FALSE)</f>
        <v>42894</v>
      </c>
      <c r="E193" s="139">
        <f>_xll.qlInterestRateIndexValueDate(IndexON,D193)</f>
        <v>42894</v>
      </c>
      <c r="F193" s="155">
        <f>IFERROR(_xll.qlIndexFixing(IndexON,D193,TRUE,_xll.ohTrigger(RecalcTrigger,TriggerON)),NA())</f>
        <v>-4.0909528718602317E-3</v>
      </c>
      <c r="H193" s="42">
        <f>_xll.qlCalendarAdvance(Calendar,$H192,B193,"f",FALSE)</f>
        <v>42894</v>
      </c>
      <c r="I193" s="139">
        <f>_xll.qlInterestRateIndexValueDate(Index1M,$H193)</f>
        <v>42898</v>
      </c>
      <c r="J193" s="144">
        <f>IFERROR(_xll.qlIndexFixing(Index1M,$H193,TRUE,_xll.ohTrigger(RecalcTrigger,Trigger1M)),NA())</f>
        <v>-4.3760647565442845E-3</v>
      </c>
      <c r="K193" s="44">
        <f>IFERROR(_xll.qlIndexFixing(Index3M,H193,TRUE,_xll.ohTrigger(RecalcTrigger,Trigger3M)),NA())</f>
        <v>-3.4675575841561345E-3</v>
      </c>
      <c r="L193" s="44">
        <f>IFERROR(_xll.qlIndexFixing(Index6M,$H193,TRUE,_xll.ohTrigger(RecalcTrigger,Trigger6M)),NA())</f>
        <v>-2.2098698107885428E-3</v>
      </c>
      <c r="M193" s="145">
        <f>IFERROR(_xll.qlIndexFixing(Index1Y,$H193,TRUE,_xll.ohTrigger(RecalcTrigger,Trigger1Y)),NA())</f>
        <v>-6.7036779738964948E-4</v>
      </c>
      <c r="N193" s="144">
        <f>IFERROR(_xll.qlIndexFixing(ONIndex1M,I193,TRUE,_xll.ohTrigger(RecalcTrigger,Trigger1M)),NA())</f>
        <v>-4.2996420778562694E-3</v>
      </c>
      <c r="O193" s="44">
        <f>IFERROR(_xll.qlIndexFixing(ONIndex3M,I193,TRUE,_xll.ohTrigger(RecalcTrigger,Trigger3M)),NA())</f>
        <v>-3.40126511267691E-3</v>
      </c>
      <c r="P193" s="44">
        <f>IFERROR(_xll.qlIndexFixing(ONIndex6M,I193,TRUE,_xll.ohTrigger(RecalcTrigger,Trigger6M)),NA())</f>
        <v>-2.3024032278717854E-3</v>
      </c>
      <c r="Q193" s="145">
        <f>IFERROR(_xll.qlIndexFixing(ONIndex1Y,I193,TRUE,_xll.ohTrigger(RecalcTrigger,Trigger1Y)),NA())</f>
        <v>-6.496537932410007E-4</v>
      </c>
    </row>
    <row r="194" spans="2:17" x14ac:dyDescent="0.2">
      <c r="B194" s="39" t="s">
        <v>17</v>
      </c>
      <c r="D194" s="42">
        <f>_xll.qlCalendarAdvance(Calendar,$D193,B194,"f",FALSE)</f>
        <v>42895</v>
      </c>
      <c r="E194" s="139">
        <f>_xll.qlInterestRateIndexValueDate(IndexON,D194)</f>
        <v>42895</v>
      </c>
      <c r="F194" s="155">
        <f>IFERROR(_xll.qlIndexFixing(IndexON,D194,TRUE,_xll.ohTrigger(RecalcTrigger,TriggerON)),NA())</f>
        <v>-4.090906383473758E-3</v>
      </c>
      <c r="H194" s="42">
        <f>_xll.qlCalendarAdvance(Calendar,$H193,B194,"f",FALSE)</f>
        <v>42895</v>
      </c>
      <c r="I194" s="139">
        <f>_xll.qlInterestRateIndexValueDate(Index1M,$H194)</f>
        <v>42899</v>
      </c>
      <c r="J194" s="144">
        <f>IFERROR(_xll.qlIndexFixing(Index1M,$H194,TRUE,_xll.ohTrigger(RecalcTrigger,Trigger1M)),NA())</f>
        <v>-4.3814461554987361E-3</v>
      </c>
      <c r="K194" s="44">
        <f>IFERROR(_xll.qlIndexFixing(Index3M,H194,TRUE,_xll.ohTrigger(RecalcTrigger,Trigger3M)),NA())</f>
        <v>-3.4687853808209072E-3</v>
      </c>
      <c r="L194" s="44">
        <f>IFERROR(_xll.qlIndexFixing(Index6M,$H194,TRUE,_xll.ohTrigger(RecalcTrigger,Trigger6M)),NA())</f>
        <v>-2.2099396962765405E-3</v>
      </c>
      <c r="M194" s="145">
        <f>IFERROR(_xll.qlIndexFixing(Index1Y,$H194,TRUE,_xll.ohTrigger(RecalcTrigger,Trigger1Y)),NA())</f>
        <v>-6.7019002823803114E-4</v>
      </c>
      <c r="N194" s="144">
        <f>IFERROR(_xll.qlIndexFixing(ONIndex1M,I194,TRUE,_xll.ohTrigger(RecalcTrigger,Trigger1M)),NA())</f>
        <v>-4.3073822009986884E-3</v>
      </c>
      <c r="O194" s="44">
        <f>IFERROR(_xll.qlIndexFixing(ONIndex3M,I194,TRUE,_xll.ohTrigger(RecalcTrigger,Trigger3M)),NA())</f>
        <v>-3.400501633716857E-3</v>
      </c>
      <c r="P194" s="44">
        <f>IFERROR(_xll.qlIndexFixing(ONIndex6M,I194,TRUE,_xll.ohTrigger(RecalcTrigger,Trigger6M)),NA())</f>
        <v>-2.3057751259125681E-3</v>
      </c>
      <c r="Q194" s="145">
        <f>IFERROR(_xll.qlIndexFixing(ONIndex1Y,I194,TRUE,_xll.ohTrigger(RecalcTrigger,Trigger1Y)),NA())</f>
        <v>-6.5089114977823215E-4</v>
      </c>
    </row>
    <row r="195" spans="2:17" x14ac:dyDescent="0.2">
      <c r="B195" s="39" t="s">
        <v>17</v>
      </c>
      <c r="D195" s="42">
        <f>_xll.qlCalendarAdvance(Calendar,$D194,B195,"f",FALSE)</f>
        <v>42898</v>
      </c>
      <c r="E195" s="139">
        <f>_xll.qlInterestRateIndexValueDate(IndexON,D195)</f>
        <v>42898</v>
      </c>
      <c r="F195" s="155">
        <f>IFERROR(_xll.qlIndexFixing(IndexON,D195,TRUE,_xll.ohTrigger(RecalcTrigger,TriggerON)),NA())</f>
        <v>-4.0909528718602317E-3</v>
      </c>
      <c r="H195" s="42">
        <f>_xll.qlCalendarAdvance(Calendar,$H194,B195,"f",FALSE)</f>
        <v>42898</v>
      </c>
      <c r="I195" s="139">
        <f>_xll.qlInterestRateIndexValueDate(Index1M,$H195)</f>
        <v>42900</v>
      </c>
      <c r="J195" s="144">
        <f>IFERROR(_xll.qlIndexFixing(Index1M,$H195,TRUE,_xll.ohTrigger(RecalcTrigger,Trigger1M)),NA())</f>
        <v>-4.3866453352974233E-3</v>
      </c>
      <c r="K195" s="44">
        <f>IFERROR(_xll.qlIndexFixing(Index3M,H195,TRUE,_xll.ohTrigger(RecalcTrigger,Trigger3M)),NA())</f>
        <v>-3.4700000000009242E-3</v>
      </c>
      <c r="L195" s="44">
        <f>IFERROR(_xll.qlIndexFixing(Index6M,$H195,TRUE,_xll.ohTrigger(RecalcTrigger,Trigger6M)),NA())</f>
        <v>-2.2100000000339383E-3</v>
      </c>
      <c r="M195" s="145">
        <f>IFERROR(_xll.qlIndexFixing(Index1Y,$H195,TRUE,_xll.ohTrigger(RecalcTrigger,Trigger1Y)),NA())</f>
        <v>-6.700000000550338E-4</v>
      </c>
      <c r="N195" s="144">
        <f>IFERROR(_xll.qlIndexFixing(ONIndex1M,I195,TRUE,_xll.ohTrigger(RecalcTrigger,Trigger1M)),NA())</f>
        <v>-4.3222740771176049E-3</v>
      </c>
      <c r="O195" s="44">
        <f>IFERROR(_xll.qlIndexFixing(ONIndex3M,I195,TRUE,_xll.ohTrigger(RecalcTrigger,Trigger3M)),NA())</f>
        <v>-3.3993315473157537E-3</v>
      </c>
      <c r="P195" s="44">
        <f>IFERROR(_xll.qlIndexFixing(ONIndex6M,I195,TRUE,_xll.ohTrigger(RecalcTrigger,Trigger6M)),NA())</f>
        <v>-2.3113864763368852E-3</v>
      </c>
      <c r="Q195" s="145">
        <f>IFERROR(_xll.qlIndexFixing(ONIndex1Y,I195,TRUE,_xll.ohTrigger(RecalcTrigger,Trigger1Y)),NA())</f>
        <v>-6.5339350841853161E-4</v>
      </c>
    </row>
    <row r="196" spans="2:17" x14ac:dyDescent="0.2">
      <c r="B196" s="39" t="s">
        <v>17</v>
      </c>
      <c r="D196" s="42">
        <f>_xll.qlCalendarAdvance(Calendar,$D195,B196,"f",FALSE)</f>
        <v>42899</v>
      </c>
      <c r="E196" s="139">
        <f>_xll.qlInterestRateIndexValueDate(IndexON,D196)</f>
        <v>42899</v>
      </c>
      <c r="F196" s="155">
        <f>IFERROR(_xll.qlIndexFixing(IndexON,D196,TRUE,_xll.ohTrigger(RecalcTrigger,TriggerON)),NA())</f>
        <v>-4.0909528718602317E-3</v>
      </c>
      <c r="H196" s="42">
        <f>_xll.qlCalendarAdvance(Calendar,$H195,B196,"f",FALSE)</f>
        <v>42899</v>
      </c>
      <c r="I196" s="139">
        <f>_xll.qlInterestRateIndexValueDate(Index1M,$H196)</f>
        <v>42901</v>
      </c>
      <c r="J196" s="144">
        <f>IFERROR(_xll.qlIndexFixing(Index1M,$H196,TRUE,_xll.ohTrigger(RecalcTrigger,Trigger1M)),NA())</f>
        <v>-4.395328850176905E-3</v>
      </c>
      <c r="K196" s="44">
        <f>IFERROR(_xll.qlIndexFixing(Index3M,H196,TRUE,_xll.ohTrigger(RecalcTrigger,Trigger3M)),NA())</f>
        <v>-3.4712009770761043E-3</v>
      </c>
      <c r="L196" s="44">
        <f>IFERROR(_xll.qlIndexFixing(Index6M,$H196,TRUE,_xll.ohTrigger(RecalcTrigger,Trigger6M)),NA())</f>
        <v>-2.2100517376601432E-3</v>
      </c>
      <c r="M196" s="145">
        <f>IFERROR(_xll.qlIndexFixing(Index1Y,$H196,TRUE,_xll.ohTrigger(RecalcTrigger,Trigger1Y)),NA())</f>
        <v>-6.6979808543072563E-4</v>
      </c>
      <c r="N196" s="144">
        <f>IFERROR(_xll.qlIndexFixing(ONIndex1M,I196,TRUE,_xll.ohTrigger(RecalcTrigger,Trigger1M)),NA())</f>
        <v>-4.3367174724906477E-3</v>
      </c>
      <c r="O196" s="44">
        <f>IFERROR(_xll.qlIndexFixing(ONIndex3M,I196,TRUE,_xll.ohTrigger(RecalcTrigger,Trigger3M)),NA())</f>
        <v>-3.3986246861195113E-3</v>
      </c>
      <c r="P196" s="44">
        <f>IFERROR(_xll.qlIndexFixing(ONIndex6M,I196,TRUE,_xll.ohTrigger(RecalcTrigger,Trigger6M)),NA())</f>
        <v>-2.3158847900583979E-3</v>
      </c>
      <c r="Q196" s="145">
        <f>IFERROR(_xll.qlIndexFixing(ONIndex1Y,I196,TRUE,_xll.ohTrigger(RecalcTrigger,Trigger1Y)),NA())</f>
        <v>-6.5592741182562975E-4</v>
      </c>
    </row>
    <row r="197" spans="2:17" x14ac:dyDescent="0.2">
      <c r="B197" s="39" t="s">
        <v>17</v>
      </c>
      <c r="D197" s="42">
        <f>_xll.qlCalendarAdvance(Calendar,$D196,B197,"f",FALSE)</f>
        <v>42900</v>
      </c>
      <c r="E197" s="139">
        <f>_xll.qlInterestRateIndexValueDate(IndexON,D197)</f>
        <v>42900</v>
      </c>
      <c r="F197" s="155">
        <f>IFERROR(_xll.qlIndexFixing(IndexON,D197,TRUE,_xll.ohTrigger(RecalcTrigger,TriggerON)),NA())</f>
        <v>-4.2010048243312781E-3</v>
      </c>
      <c r="H197" s="42">
        <f>_xll.qlCalendarAdvance(Calendar,$H196,B197,"f",FALSE)</f>
        <v>42900</v>
      </c>
      <c r="I197" s="139">
        <f>_xll.qlInterestRateIndexValueDate(Index1M,$H197)</f>
        <v>42902</v>
      </c>
      <c r="J197" s="144">
        <f>IFERROR(_xll.qlIndexFixing(Index1M,$H197,TRUE,_xll.ohTrigger(RecalcTrigger,Trigger1M)),NA())</f>
        <v>-4.398218463326148E-3</v>
      </c>
      <c r="K197" s="44">
        <f>IFERROR(_xll.qlIndexFixing(Index3M,H197,TRUE,_xll.ohTrigger(RecalcTrigger,Trigger3M)),NA())</f>
        <v>-3.4730583145573747E-3</v>
      </c>
      <c r="L197" s="44">
        <f>IFERROR(_xll.qlIndexFixing(Index6M,$H197,TRUE,_xll.ohTrigger(RecalcTrigger,Trigger6M)),NA())</f>
        <v>-2.211212617272652E-3</v>
      </c>
      <c r="M197" s="145">
        <f>IFERROR(_xll.qlIndexFixing(Index1Y,$H197,TRUE,_xll.ohTrigger(RecalcTrigger,Trigger1Y)),NA())</f>
        <v>-6.6903424677139747E-4</v>
      </c>
      <c r="N197" s="144">
        <f>IFERROR(_xll.qlIndexFixing(ONIndex1M,I197,TRUE,_xll.ohTrigger(RecalcTrigger,Trigger1M)),NA())</f>
        <v>-4.3436291874110466E-3</v>
      </c>
      <c r="O197" s="44">
        <f>IFERROR(_xll.qlIndexFixing(ONIndex3M,I197,TRUE,_xll.ohTrigger(RecalcTrigger,Trigger3M)),NA())</f>
        <v>-3.3984597477765277E-3</v>
      </c>
      <c r="P197" s="44">
        <f>IFERROR(_xll.qlIndexFixing(ONIndex6M,I197,TRUE,_xll.ohTrigger(RecalcTrigger,Trigger6M)),NA())</f>
        <v>-2.3175426114985243E-3</v>
      </c>
      <c r="Q197" s="145">
        <f>IFERROR(_xll.qlIndexFixing(ONIndex1Y,I197,TRUE,_xll.ohTrigger(RecalcTrigger,Trigger1Y)),NA())</f>
        <v>-6.5720852783890393E-4</v>
      </c>
    </row>
    <row r="198" spans="2:17" x14ac:dyDescent="0.2">
      <c r="B198" s="39" t="s">
        <v>17</v>
      </c>
      <c r="D198" s="42">
        <f>_xll.qlCalendarAdvance(Calendar,$D197,B198,"f",FALSE)</f>
        <v>42901</v>
      </c>
      <c r="E198" s="139">
        <f>_xll.qlInterestRateIndexValueDate(IndexON,D198)</f>
        <v>42901</v>
      </c>
      <c r="F198" s="155">
        <f>IFERROR(_xll.qlIndexFixing(IndexON,D198,TRUE,_xll.ohTrigger(RecalcTrigger,TriggerON)),NA())</f>
        <v>-4.2010048243312781E-3</v>
      </c>
      <c r="H198" s="42">
        <f>_xll.qlCalendarAdvance(Calendar,$H197,B198,"f",FALSE)</f>
        <v>42901</v>
      </c>
      <c r="I198" s="139">
        <f>_xll.qlInterestRateIndexValueDate(Index1M,$H198)</f>
        <v>42905</v>
      </c>
      <c r="J198" s="144">
        <f>IFERROR(_xll.qlIndexFixing(Index1M,$H198,TRUE,_xll.ohTrigger(RecalcTrigger,Trigger1M)),NA())</f>
        <v>-4.4096536642568296E-3</v>
      </c>
      <c r="K198" s="44">
        <f>IFERROR(_xll.qlIndexFixing(Index3M,H198,TRUE,_xll.ohTrigger(RecalcTrigger,Trigger3M)),NA())</f>
        <v>-3.4758674193408785E-3</v>
      </c>
      <c r="L198" s="44">
        <f>IFERROR(_xll.qlIndexFixing(Index6M,$H198,TRUE,_xll.ohTrigger(RecalcTrigger,Trigger6M)),NA())</f>
        <v>-2.2101809383662332E-3</v>
      </c>
      <c r="M198" s="145">
        <f>IFERROR(_xll.qlIndexFixing(Index1Y,$H198,TRUE,_xll.ohTrigger(RecalcTrigger,Trigger1Y)),NA())</f>
        <v>-6.6888080069937546E-4</v>
      </c>
      <c r="N198" s="144">
        <f>IFERROR(_xll.qlIndexFixing(ONIndex1M,I198,TRUE,_xll.ohTrigger(RecalcTrigger,Trigger1M)),NA())</f>
        <v>-4.3503657423649145E-3</v>
      </c>
      <c r="O198" s="44">
        <f>IFERROR(_xll.qlIndexFixing(ONIndex3M,I198,TRUE,_xll.ohTrigger(RecalcTrigger,Trigger3M)),NA())</f>
        <v>-3.398420551570247E-3</v>
      </c>
      <c r="P198" s="44">
        <f>IFERROR(_xll.qlIndexFixing(ONIndex6M,I198,TRUE,_xll.ohTrigger(RecalcTrigger,Trigger6M)),NA())</f>
        <v>-2.3188425500952903E-3</v>
      </c>
      <c r="Q198" s="145">
        <f>IFERROR(_xll.qlIndexFixing(ONIndex1Y,I198,TRUE,_xll.ohTrigger(RecalcTrigger,Trigger1Y)),NA())</f>
        <v>-6.5849860072741961E-4</v>
      </c>
    </row>
    <row r="199" spans="2:17" x14ac:dyDescent="0.2">
      <c r="B199" s="39" t="s">
        <v>17</v>
      </c>
      <c r="D199" s="42">
        <f>_xll.qlCalendarAdvance(Calendar,$D198,B199,"f",FALSE)</f>
        <v>42902</v>
      </c>
      <c r="E199" s="139">
        <f>_xll.qlInterestRateIndexValueDate(IndexON,D199)</f>
        <v>42902</v>
      </c>
      <c r="F199" s="155">
        <f>IFERROR(_xll.qlIndexFixing(IndexON,D199,TRUE,_xll.ohTrigger(RecalcTrigger,TriggerON)),NA())</f>
        <v>-4.2009558010924763E-3</v>
      </c>
      <c r="H199" s="42">
        <f>_xll.qlCalendarAdvance(Calendar,$H198,B199,"f",FALSE)</f>
        <v>42902</v>
      </c>
      <c r="I199" s="139">
        <f>_xll.qlInterestRateIndexValueDate(Index1M,$H199)</f>
        <v>42906</v>
      </c>
      <c r="J199" s="144">
        <f>IFERROR(_xll.qlIndexFixing(Index1M,$H199,TRUE,_xll.ohTrigger(RecalcTrigger,Trigger1M)),NA())</f>
        <v>-4.4136632655398245E-3</v>
      </c>
      <c r="K199" s="44">
        <f>IFERROR(_xll.qlIndexFixing(Index3M,H199,TRUE,_xll.ohTrigger(RecalcTrigger,Trigger3M)),NA())</f>
        <v>-3.4769995913361638E-3</v>
      </c>
      <c r="L199" s="44">
        <f>IFERROR(_xll.qlIndexFixing(Index6M,$H199,TRUE,_xll.ohTrigger(RecalcTrigger,Trigger6M)),NA())</f>
        <v>-2.2101955431437299E-3</v>
      </c>
      <c r="M199" s="145">
        <f>IFERROR(_xll.qlIndexFixing(Index1Y,$H199,TRUE,_xll.ohTrigger(RecalcTrigger,Trigger1Y)),NA())</f>
        <v>-6.6862592831513673E-4</v>
      </c>
      <c r="N199" s="144">
        <f>IFERROR(_xll.qlIndexFixing(ONIndex1M,I199,TRUE,_xll.ohTrigger(RecalcTrigger,Trigger1M)),NA())</f>
        <v>-4.3569239775598234E-3</v>
      </c>
      <c r="O199" s="44">
        <f>IFERROR(_xll.qlIndexFixing(ONIndex3M,I199,TRUE,_xll.ohTrigger(RecalcTrigger,Trigger3M)),NA())</f>
        <v>-3.3985091085719787E-3</v>
      </c>
      <c r="P199" s="44">
        <f>IFERROR(_xll.qlIndexFixing(ONIndex6M,I199,TRUE,_xll.ohTrigger(RecalcTrigger,Trigger6M)),NA())</f>
        <v>-2.3197795831864099E-3</v>
      </c>
      <c r="Q199" s="145">
        <f>IFERROR(_xll.qlIndexFixing(ONIndex1Y,I199,TRUE,_xll.ohTrigger(RecalcTrigger,Trigger1Y)),NA())</f>
        <v>-6.5979769903634633E-4</v>
      </c>
    </row>
    <row r="200" spans="2:17" x14ac:dyDescent="0.2">
      <c r="B200" s="39" t="s">
        <v>17</v>
      </c>
      <c r="D200" s="42">
        <f>_xll.qlCalendarAdvance(Calendar,$D199,B200,"f",FALSE)</f>
        <v>42905</v>
      </c>
      <c r="E200" s="139">
        <f>_xll.qlInterestRateIndexValueDate(IndexON,D200)</f>
        <v>42905</v>
      </c>
      <c r="F200" s="155">
        <f>IFERROR(_xll.qlIndexFixing(IndexON,D200,TRUE,_xll.ohTrigger(RecalcTrigger,TriggerON)),NA())</f>
        <v>-4.2010048243312781E-3</v>
      </c>
      <c r="H200" s="42">
        <f>_xll.qlCalendarAdvance(Calendar,$H199,B200,"f",FALSE)</f>
        <v>42905</v>
      </c>
      <c r="I200" s="139">
        <f>_xll.qlInterestRateIndexValueDate(Index1M,$H200)</f>
        <v>42907</v>
      </c>
      <c r="J200" s="144">
        <f>IFERROR(_xll.qlIndexFixing(Index1M,$H200,TRUE,_xll.ohTrigger(RecalcTrigger,Trigger1M)),NA())</f>
        <v>-4.4174787557316186E-3</v>
      </c>
      <c r="K200" s="44">
        <f>IFERROR(_xll.qlIndexFixing(Index3M,H200,TRUE,_xll.ohTrigger(RecalcTrigger,Trigger3M)),NA())</f>
        <v>-3.4781179412901116E-3</v>
      </c>
      <c r="L200" s="44">
        <f>IFERROR(_xll.qlIndexFixing(Index6M,$H200,TRUE,_xll.ohTrigger(RecalcTrigger,Trigger6M)),NA())</f>
        <v>-2.2102038161000391E-3</v>
      </c>
      <c r="M200" s="145">
        <f>IFERROR(_xll.qlIndexFixing(Index1Y,$H200,TRUE,_xll.ohTrigger(RecalcTrigger,Trigger1Y)),NA())</f>
        <v>-6.6836158626048018E-4</v>
      </c>
      <c r="N200" s="144">
        <f>IFERROR(_xll.qlIndexFixing(ONIndex1M,I200,TRUE,_xll.ohTrigger(RecalcTrigger,Trigger1M)),NA())</f>
        <v>-4.3693772182651358E-3</v>
      </c>
      <c r="O200" s="44">
        <f>IFERROR(_xll.qlIndexFixing(ONIndex3M,I200,TRUE,_xll.ohTrigger(RecalcTrigger,Trigger3M)),NA())</f>
        <v>-3.3990900288971559E-3</v>
      </c>
      <c r="P200" s="44">
        <f>IFERROR(_xll.qlIndexFixing(ONIndex6M,I200,TRUE,_xll.ohTrigger(RecalcTrigger,Trigger6M)),NA())</f>
        <v>-2.3204038951485373E-3</v>
      </c>
      <c r="Q200" s="145">
        <f>IFERROR(_xll.qlIndexFixing(ONIndex1Y,I200,TRUE,_xll.ohTrigger(RecalcTrigger,Trigger1Y)),NA())</f>
        <v>-6.624251025577621E-4</v>
      </c>
    </row>
    <row r="201" spans="2:17" x14ac:dyDescent="0.2">
      <c r="B201" s="39" t="s">
        <v>17</v>
      </c>
      <c r="D201" s="42">
        <f>_xll.qlCalendarAdvance(Calendar,$D200,B201,"f",FALSE)</f>
        <v>42906</v>
      </c>
      <c r="E201" s="139">
        <f>_xll.qlInterestRateIndexValueDate(IndexON,D201)</f>
        <v>42906</v>
      </c>
      <c r="F201" s="155">
        <f>IFERROR(_xll.qlIndexFixing(IndexON,D201,TRUE,_xll.ohTrigger(RecalcTrigger,TriggerON)),NA())</f>
        <v>-4.2010048243312781E-3</v>
      </c>
      <c r="H201" s="42">
        <f>_xll.qlCalendarAdvance(Calendar,$H200,B201,"f",FALSE)</f>
        <v>42906</v>
      </c>
      <c r="I201" s="139">
        <f>_xll.qlInterestRateIndexValueDate(Index1M,$H201)</f>
        <v>42908</v>
      </c>
      <c r="J201" s="144">
        <f>IFERROR(_xll.qlIndexFixing(Index1M,$H201,TRUE,_xll.ohTrigger(RecalcTrigger,Trigger1M)),NA())</f>
        <v>-4.4234447083185691E-3</v>
      </c>
      <c r="K201" s="44">
        <f>IFERROR(_xll.qlIndexFixing(Index3M,H201,TRUE,_xll.ohTrigger(RecalcTrigger,Trigger3M)),NA())</f>
        <v>-3.4792224369993518E-3</v>
      </c>
      <c r="L201" s="44">
        <f>IFERROR(_xll.qlIndexFixing(Index6M,$H201,TRUE,_xll.ohTrigger(RecalcTrigger,Trigger6M)),NA())</f>
        <v>-2.2102061551623163E-3</v>
      </c>
      <c r="M201" s="145">
        <f>IFERROR(_xll.qlIndexFixing(Index1Y,$H201,TRUE,_xll.ohTrigger(RecalcTrigger,Trigger1Y)),NA())</f>
        <v>-6.6808815427504299E-4</v>
      </c>
      <c r="N201" s="144">
        <f>IFERROR(_xll.qlIndexFixing(ONIndex1M,I201,TRUE,_xll.ohTrigger(RecalcTrigger,Trigger1M)),NA())</f>
        <v>-4.3813105304568722E-3</v>
      </c>
      <c r="O201" s="44">
        <f>IFERROR(_xll.qlIndexFixing(ONIndex3M,I201,TRUE,_xll.ohTrigger(RecalcTrigger,Trigger3M)),NA())</f>
        <v>-3.4001810952011269E-3</v>
      </c>
      <c r="P201" s="44">
        <f>IFERROR(_xll.qlIndexFixing(ONIndex6M,I201,TRUE,_xll.ohTrigger(RecalcTrigger,Trigger6M)),NA())</f>
        <v>-2.31979820972672E-3</v>
      </c>
      <c r="Q201" s="145">
        <f>IFERROR(_xll.qlIndexFixing(ONIndex1Y,I201,TRUE,_xll.ohTrigger(RecalcTrigger,Trigger1Y)),NA())</f>
        <v>-6.6508571154422214E-4</v>
      </c>
    </row>
    <row r="202" spans="2:17" x14ac:dyDescent="0.2">
      <c r="B202" s="39" t="s">
        <v>17</v>
      </c>
      <c r="D202" s="42">
        <f>_xll.qlCalendarAdvance(Calendar,$D201,B202,"f",FALSE)</f>
        <v>42907</v>
      </c>
      <c r="E202" s="139">
        <f>_xll.qlInterestRateIndexValueDate(IndexON,D202)</f>
        <v>42907</v>
      </c>
      <c r="F202" s="155">
        <f>IFERROR(_xll.qlIndexFixing(IndexON,D202,TRUE,_xll.ohTrigger(RecalcTrigger,TriggerON)),NA())</f>
        <v>-4.2010048243312781E-3</v>
      </c>
      <c r="H202" s="42">
        <f>_xll.qlCalendarAdvance(Calendar,$H201,B202,"f",FALSE)</f>
        <v>42907</v>
      </c>
      <c r="I202" s="139">
        <f>_xll.qlInterestRateIndexValueDate(Index1M,$H202)</f>
        <v>42909</v>
      </c>
      <c r="J202" s="144">
        <f>IFERROR(_xll.qlIndexFixing(Index1M,$H202,TRUE,_xll.ohTrigger(RecalcTrigger,Trigger1M)),NA())</f>
        <v>-4.4256440999949328E-3</v>
      </c>
      <c r="K202" s="44">
        <f>IFERROR(_xll.qlIndexFixing(Index3M,H202,TRUE,_xll.ohTrigger(RecalcTrigger,Trigger3M)),NA())</f>
        <v>-3.4806100421283098E-3</v>
      </c>
      <c r="L202" s="44">
        <f>IFERROR(_xll.qlIndexFixing(Index6M,$H202,TRUE,_xll.ohTrigger(RecalcTrigger,Trigger6M)),NA())</f>
        <v>-2.2124430269118149E-3</v>
      </c>
      <c r="M202" s="145">
        <f>IFERROR(_xll.qlIndexFixing(Index1Y,$H202,TRUE,_xll.ohTrigger(RecalcTrigger,Trigger1Y)),NA())</f>
        <v>-6.6718499595842719E-4</v>
      </c>
      <c r="N202" s="144">
        <f>IFERROR(_xll.qlIndexFixing(ONIndex1M,I202,TRUE,_xll.ohTrigger(RecalcTrigger,Trigger1M)),NA())</f>
        <v>-4.3869297742471502E-3</v>
      </c>
      <c r="O202" s="44">
        <f>IFERROR(_xll.qlIndexFixing(ONIndex3M,I202,TRUE,_xll.ohTrigger(RecalcTrigger,Trigger3M)),NA())</f>
        <v>-3.4009385879496534E-3</v>
      </c>
      <c r="P202" s="44">
        <f>IFERROR(_xll.qlIndexFixing(ONIndex6M,I202,TRUE,_xll.ohTrigger(RecalcTrigger,Trigger6M)),NA())</f>
        <v>-2.3188453773137496E-3</v>
      </c>
      <c r="Q202" s="145">
        <f>IFERROR(_xll.qlIndexFixing(ONIndex1Y,I202,TRUE,_xll.ohTrigger(RecalcTrigger,Trigger1Y)),NA())</f>
        <v>-6.664309612158803E-4</v>
      </c>
    </row>
    <row r="203" spans="2:17" x14ac:dyDescent="0.2">
      <c r="B203" s="39" t="s">
        <v>17</v>
      </c>
      <c r="D203" s="42">
        <f>_xll.qlCalendarAdvance(Calendar,$D202,B203,"f",FALSE)</f>
        <v>42908</v>
      </c>
      <c r="E203" s="139">
        <f>_xll.qlInterestRateIndexValueDate(IndexON,D203)</f>
        <v>42908</v>
      </c>
      <c r="F203" s="155">
        <f>IFERROR(_xll.qlIndexFixing(IndexON,D203,TRUE,_xll.ohTrigger(RecalcTrigger,TriggerON)),NA())</f>
        <v>-4.2010048243312781E-3</v>
      </c>
      <c r="H203" s="42">
        <f>_xll.qlCalendarAdvance(Calendar,$H202,B203,"f",FALSE)</f>
        <v>42908</v>
      </c>
      <c r="I203" s="139">
        <f>_xll.qlInterestRateIndexValueDate(Index1M,$H203)</f>
        <v>42912</v>
      </c>
      <c r="J203" s="144">
        <f>IFERROR(_xll.qlIndexFixing(Index1M,$H203,TRUE,_xll.ohTrigger(RecalcTrigger,Trigger1M)),NA())</f>
        <v>-4.4336991462357034E-3</v>
      </c>
      <c r="K203" s="44">
        <f>IFERROR(_xll.qlIndexFixing(Index3M,H203,TRUE,_xll.ohTrigger(RecalcTrigger,Trigger3M)),NA())</f>
        <v>-3.4835010555014563E-3</v>
      </c>
      <c r="L203" s="44">
        <f>IFERROR(_xll.qlIndexFixing(Index6M,$H203,TRUE,_xll.ohTrigger(RecalcTrigger,Trigger6M)),NA())</f>
        <v>-2.2107255434992918E-3</v>
      </c>
      <c r="M203" s="145">
        <f>IFERROR(_xll.qlIndexFixing(Index1Y,$H203,TRUE,_xll.ohTrigger(RecalcTrigger,Trigger1Y)),NA())</f>
        <v>-6.6691120847964518E-4</v>
      </c>
      <c r="N203" s="144">
        <f>IFERROR(_xll.qlIndexFixing(ONIndex1M,I203,TRUE,_xll.ohTrigger(RecalcTrigger,Trigger1M)),NA())</f>
        <v>-4.3923517409627522E-3</v>
      </c>
      <c r="O203" s="44">
        <f>IFERROR(_xll.qlIndexFixing(ONIndex3M,I203,TRUE,_xll.ohTrigger(RecalcTrigger,Trigger3M)),NA())</f>
        <v>-3.4018359016929622E-3</v>
      </c>
      <c r="P203" s="44">
        <f>IFERROR(_xll.qlIndexFixing(ONIndex6M,I203,TRUE,_xll.ohTrigger(RecalcTrigger,Trigger6M)),NA())</f>
        <v>-2.3174995038610646E-3</v>
      </c>
      <c r="Q203" s="145">
        <f>IFERROR(_xll.qlIndexFixing(ONIndex1Y,I203,TRUE,_xll.ohTrigger(RecalcTrigger,Trigger1Y)),NA())</f>
        <v>-6.6778564633995785E-4</v>
      </c>
    </row>
    <row r="204" spans="2:17" x14ac:dyDescent="0.2">
      <c r="B204" s="39" t="s">
        <v>17</v>
      </c>
      <c r="D204" s="42">
        <f>_xll.qlCalendarAdvance(Calendar,$D203,B204,"f",FALSE)</f>
        <v>42909</v>
      </c>
      <c r="E204" s="139">
        <f>_xll.qlInterestRateIndexValueDate(IndexON,D204)</f>
        <v>42909</v>
      </c>
      <c r="F204" s="155">
        <f>IFERROR(_xll.qlIndexFixing(IndexON,D204,TRUE,_xll.ohTrigger(RecalcTrigger,TriggerON)),NA())</f>
        <v>-4.2009558010924763E-3</v>
      </c>
      <c r="H204" s="42">
        <f>_xll.qlCalendarAdvance(Calendar,$H203,B204,"f",FALSE)</f>
        <v>42909</v>
      </c>
      <c r="I204" s="139">
        <f>_xll.qlInterestRateIndexValueDate(Index1M,$H204)</f>
        <v>42913</v>
      </c>
      <c r="J204" s="144">
        <f>IFERROR(_xll.qlIndexFixing(Index1M,$H204,TRUE,_xll.ohTrigger(RecalcTrigger,Trigger1M)),NA())</f>
        <v>-4.4363835267922092E-3</v>
      </c>
      <c r="K204" s="44">
        <f>IFERROR(_xll.qlIndexFixing(Index3M,H204,TRUE,_xll.ohTrigger(RecalcTrigger,Trigger3M)),NA())</f>
        <v>-3.4845356190949459E-3</v>
      </c>
      <c r="L204" s="44">
        <f>IFERROR(_xll.qlIndexFixing(Index6M,$H204,TRUE,_xll.ohTrigger(RecalcTrigger,Trigger6M)),NA())</f>
        <v>-2.2101437599105094E-3</v>
      </c>
      <c r="M204" s="145">
        <f>IFERROR(_xll.qlIndexFixing(Index1Y,$H204,TRUE,_xll.ohTrigger(RecalcTrigger,Trigger1Y)),NA())</f>
        <v>-6.6659810960273782E-4</v>
      </c>
      <c r="N204" s="144">
        <f>IFERROR(_xll.qlIndexFixing(ONIndex1M,I204,TRUE,_xll.ohTrigger(RecalcTrigger,Trigger1M)),NA())</f>
        <v>-4.3975732715306748E-3</v>
      </c>
      <c r="O204" s="44">
        <f>IFERROR(_xll.qlIndexFixing(ONIndex3M,I204,TRUE,_xll.ohTrigger(RecalcTrigger,Trigger3M)),NA())</f>
        <v>-3.4028750477022029E-3</v>
      </c>
      <c r="P204" s="44">
        <f>IFERROR(_xll.qlIndexFixing(ONIndex6M,I204,TRUE,_xll.ohTrigger(RecalcTrigger,Trigger6M)),NA())</f>
        <v>-2.3157555672659313E-3</v>
      </c>
      <c r="Q204" s="145">
        <f>IFERROR(_xll.qlIndexFixing(ONIndex1Y,I204,TRUE,_xll.ohTrigger(RecalcTrigger,Trigger1Y)),NA())</f>
        <v>-6.6914983510191206E-4</v>
      </c>
    </row>
    <row r="205" spans="2:17" x14ac:dyDescent="0.2">
      <c r="B205" s="39" t="s">
        <v>17</v>
      </c>
      <c r="D205" s="42">
        <f>_xll.qlCalendarAdvance(Calendar,$D204,B205,"f",FALSE)</f>
        <v>42912</v>
      </c>
      <c r="E205" s="139">
        <f>_xll.qlInterestRateIndexValueDate(IndexON,D205)</f>
        <v>42912</v>
      </c>
      <c r="F205" s="155">
        <f>IFERROR(_xll.qlIndexFixing(IndexON,D205,TRUE,_xll.ohTrigger(RecalcTrigger,TriggerON)),NA())</f>
        <v>-4.2010048243312781E-3</v>
      </c>
      <c r="H205" s="42">
        <f>_xll.qlCalendarAdvance(Calendar,$H204,B205,"f",FALSE)</f>
        <v>42912</v>
      </c>
      <c r="I205" s="139">
        <f>_xll.qlInterestRateIndexValueDate(Index1M,$H205)</f>
        <v>42914</v>
      </c>
      <c r="J205" s="144">
        <f>IFERROR(_xll.qlIndexFixing(Index1M,$H205,TRUE,_xll.ohTrigger(RecalcTrigger,Trigger1M)),NA())</f>
        <v>-4.4388855107868608E-3</v>
      </c>
      <c r="K205" s="44">
        <f>IFERROR(_xll.qlIndexFixing(Index3M,H205,TRUE,_xll.ohTrigger(RecalcTrigger,Trigger3M)),NA())</f>
        <v>-3.4855560285088679E-3</v>
      </c>
      <c r="L205" s="44">
        <f>IFERROR(_xll.qlIndexFixing(Index6M,$H205,TRUE,_xll.ohTrigger(RecalcTrigger,Trigger6M)),NA())</f>
        <v>-2.2101196443891262E-3</v>
      </c>
      <c r="M205" s="145">
        <f>IFERROR(_xll.qlIndexFixing(Index1Y,$H205,TRUE,_xll.ohTrigger(RecalcTrigger,Trigger1Y)),NA())</f>
        <v>-6.6627825123719052E-4</v>
      </c>
      <c r="N205" s="144">
        <f>IFERROR(_xll.qlIndexFixing(ONIndex1M,I205,TRUE,_xll.ohTrigger(RecalcTrigger,Trigger1M)),NA())</f>
        <v>-4.4072784565463152E-3</v>
      </c>
      <c r="O205" s="44">
        <f>IFERROR(_xll.qlIndexFixing(ONIndex3M,I205,TRUE,_xll.ohTrigger(RecalcTrigger,Trigger3M)),NA())</f>
        <v>-3.4054039565045713E-3</v>
      </c>
      <c r="P205" s="44">
        <f>IFERROR(_xll.qlIndexFixing(ONIndex6M,I205,TRUE,_xll.ohTrigger(RecalcTrigger,Trigger6M)),NA())</f>
        <v>-2.3109008692090427E-3</v>
      </c>
      <c r="Q205" s="145">
        <f>IFERROR(_xll.qlIndexFixing(ONIndex1Y,I205,TRUE,_xll.ohTrigger(RecalcTrigger,Trigger1Y)),NA())</f>
        <v>-6.7190897914848335E-4</v>
      </c>
    </row>
    <row r="206" spans="2:17" x14ac:dyDescent="0.2">
      <c r="B206" s="39" t="s">
        <v>17</v>
      </c>
      <c r="D206" s="42">
        <f>_xll.qlCalendarAdvance(Calendar,$D205,B206,"f",FALSE)</f>
        <v>42913</v>
      </c>
      <c r="E206" s="139">
        <f>_xll.qlInterestRateIndexValueDate(IndexON,D206)</f>
        <v>42913</v>
      </c>
      <c r="F206" s="155">
        <f>IFERROR(_xll.qlIndexFixing(IndexON,D206,TRUE,_xll.ohTrigger(RecalcTrigger,TriggerON)),NA())</f>
        <v>-4.2010048244112141E-3</v>
      </c>
      <c r="H206" s="42">
        <f>_xll.qlCalendarAdvance(Calendar,$H205,B206,"f",FALSE)</f>
        <v>42913</v>
      </c>
      <c r="I206" s="139">
        <f>_xll.qlInterestRateIndexValueDate(Index1M,$H206)</f>
        <v>42915</v>
      </c>
      <c r="J206" s="144">
        <f>IFERROR(_xll.qlIndexFixing(Index1M,$H206,TRUE,_xll.ohTrigger(RecalcTrigger,Trigger1M)),NA())</f>
        <v>-4.442385681684563E-3</v>
      </c>
      <c r="K206" s="44">
        <f>IFERROR(_xll.qlIndexFixing(Index3M,H206,TRUE,_xll.ohTrigger(RecalcTrigger,Trigger3M)),NA())</f>
        <v>-3.4865622159630928E-3</v>
      </c>
      <c r="L206" s="44">
        <f>IFERROR(_xll.qlIndexFixing(Index6M,$H206,TRUE,_xll.ohTrigger(RecalcTrigger,Trigger6M)),NA())</f>
        <v>-2.2100927766166385E-3</v>
      </c>
      <c r="M206" s="145">
        <f>IFERROR(_xll.qlIndexFixing(Index1Y,$H206,TRUE,_xll.ohTrigger(RecalcTrigger,Trigger1Y)),NA())</f>
        <v>-6.65952030458362E-4</v>
      </c>
      <c r="N206" s="144">
        <f>IFERROR(_xll.qlIndexFixing(ONIndex1M,I206,TRUE,_xll.ohTrigger(RecalcTrigger,Trigger1M)),NA())</f>
        <v>-4.4163918388751E-3</v>
      </c>
      <c r="O206" s="44">
        <f>IFERROR(_xll.qlIndexFixing(ONIndex3M,I206,TRUE,_xll.ohTrigger(RecalcTrigger,Trigger3M)),NA())</f>
        <v>-3.4084901799413814E-3</v>
      </c>
      <c r="P206" s="44">
        <f>IFERROR(_xll.qlIndexFixing(ONIndex6M,I206,TRUE,_xll.ohTrigger(RecalcTrigger,Trigger6M)),NA())</f>
        <v>-2.3046987362151938E-3</v>
      </c>
      <c r="Q206" s="145">
        <f>IFERROR(_xll.qlIndexFixing(ONIndex1Y,I206,TRUE,_xll.ohTrigger(RecalcTrigger,Trigger1Y)),NA())</f>
        <v>-6.7470299367489162E-4</v>
      </c>
    </row>
    <row r="207" spans="2:17" x14ac:dyDescent="0.2">
      <c r="B207" s="39" t="s">
        <v>17</v>
      </c>
      <c r="D207" s="42">
        <f>_xll.qlCalendarAdvance(Calendar,$D206,B207,"f",FALSE)</f>
        <v>42914</v>
      </c>
      <c r="E207" s="139">
        <f>_xll.qlInterestRateIndexValueDate(IndexON,D207)</f>
        <v>42914</v>
      </c>
      <c r="F207" s="155">
        <f>IFERROR(_xll.qlIndexFixing(IndexON,D207,TRUE,_xll.ohTrigger(RecalcTrigger,TriggerON)),NA())</f>
        <v>-4.2010048242913101E-3</v>
      </c>
      <c r="H207" s="42">
        <f>_xll.qlCalendarAdvance(Calendar,$H206,B207,"f",FALSE)</f>
        <v>42914</v>
      </c>
      <c r="I207" s="139">
        <f>_xll.qlInterestRateIndexValueDate(Index1M,$H207)</f>
        <v>42916</v>
      </c>
      <c r="J207" s="144">
        <f>IFERROR(_xll.qlIndexFixing(Index1M,$H207,TRUE,_xll.ohTrigger(RecalcTrigger,Trigger1M)),NA())</f>
        <v>-4.4438855275027913E-3</v>
      </c>
      <c r="K207" s="44">
        <f>IFERROR(_xll.qlIndexFixing(Index3M,H207,TRUE,_xll.ohTrigger(RecalcTrigger,Trigger3M)),NA())</f>
        <v>-3.4875148206666255E-3</v>
      </c>
      <c r="L207" s="44">
        <f>IFERROR(_xll.qlIndexFixing(Index6M,$H207,TRUE,_xll.ohTrigger(RecalcTrigger,Trigger6M)),NA())</f>
        <v>-2.2095264249527629E-3</v>
      </c>
      <c r="M207" s="145">
        <f>IFERROR(_xll.qlIndexFixing(Index1Y,$H207,TRUE,_xll.ohTrigger(RecalcTrigger,Trigger1Y)),NA())</f>
        <v>-6.6594448310478894E-4</v>
      </c>
      <c r="N207" s="144">
        <f>IFERROR(_xll.qlIndexFixing(ONIndex1M,I207,TRUE,_xll.ohTrigger(RecalcTrigger,Trigger1M)),NA())</f>
        <v>-4.4205637944161325E-3</v>
      </c>
      <c r="O207" s="44">
        <f>IFERROR(_xll.qlIndexFixing(ONIndex3M,I207,TRUE,_xll.ohTrigger(RecalcTrigger,Trigger3M)),NA())</f>
        <v>-3.4102686565873341E-3</v>
      </c>
      <c r="P207" s="44">
        <f>IFERROR(_xll.qlIndexFixing(ONIndex6M,I207,TRUE,_xll.ohTrigger(RecalcTrigger,Trigger6M)),NA())</f>
        <v>-2.3008891446130164E-3</v>
      </c>
      <c r="Q207" s="145">
        <f>IFERROR(_xll.qlIndexFixing(ONIndex1Y,I207,TRUE,_xll.ohTrigger(RecalcTrigger,Trigger1Y)),NA())</f>
        <v>-6.7611572604597825E-4</v>
      </c>
    </row>
    <row r="208" spans="2:17" x14ac:dyDescent="0.2">
      <c r="B208" s="39" t="s">
        <v>17</v>
      </c>
      <c r="D208" s="42">
        <f>_xll.qlCalendarAdvance(Calendar,$D207,B208,"f",FALSE)</f>
        <v>42915</v>
      </c>
      <c r="E208" s="139">
        <f>_xll.qlInterestRateIndexValueDate(IndexON,D208)</f>
        <v>42915</v>
      </c>
      <c r="F208" s="155">
        <f>IFERROR(_xll.qlIndexFixing(IndexON,D208,TRUE,_xll.ohTrigger(RecalcTrigger,TriggerON)),NA())</f>
        <v>-4.2010048243712461E-3</v>
      </c>
      <c r="H208" s="42">
        <f>_xll.qlCalendarAdvance(Calendar,$H207,B208,"f",FALSE)</f>
        <v>42915</v>
      </c>
      <c r="I208" s="139">
        <f>_xll.qlInterestRateIndexValueDate(Index1M,$H208)</f>
        <v>42919</v>
      </c>
      <c r="J208" s="144">
        <f>IFERROR(_xll.qlIndexFixing(Index1M,$H208,TRUE,_xll.ohTrigger(RecalcTrigger,Trigger1M)),NA())</f>
        <v>-4.4490347721541064E-3</v>
      </c>
      <c r="K208" s="44">
        <f>IFERROR(_xll.qlIndexFixing(Index3M,H208,TRUE,_xll.ohTrigger(RecalcTrigger,Trigger3M)),NA())</f>
        <v>-3.4904432127535541E-3</v>
      </c>
      <c r="L208" s="44">
        <f>IFERROR(_xll.qlIndexFixing(Index6M,$H208,TRUE,_xll.ohTrigger(RecalcTrigger,Trigger6M)),NA())</f>
        <v>-2.2104364845005986E-3</v>
      </c>
      <c r="M208" s="145">
        <f>IFERROR(_xll.qlIndexFixing(Index1Y,$H208,TRUE,_xll.ohTrigger(RecalcTrigger,Trigger1Y)),NA())</f>
        <v>-6.6459155140609794E-4</v>
      </c>
      <c r="N208" s="144">
        <f>IFERROR(_xll.qlIndexFixing(ONIndex1M,I208,TRUE,_xll.ohTrigger(RecalcTrigger,Trigger1M)),NA())</f>
        <v>-4.4245163565337364E-3</v>
      </c>
      <c r="O208" s="44">
        <f>IFERROR(_xll.qlIndexFixing(ONIndex3M,I208,TRUE,_xll.ohTrigger(RecalcTrigger,Trigger3M)),NA())</f>
        <v>-3.4122010332060526E-3</v>
      </c>
      <c r="P208" s="44">
        <f>IFERROR(_xll.qlIndexFixing(ONIndex6M,I208,TRUE,_xll.ohTrigger(RecalcTrigger,Trigger6M)),NA())</f>
        <v>-2.2966513542144185E-3</v>
      </c>
      <c r="Q208" s="145">
        <f>IFERROR(_xll.qlIndexFixing(ONIndex1Y,I208,TRUE,_xll.ohTrigger(RecalcTrigger,Trigger1Y)),NA())</f>
        <v>-6.7753837208694989E-4</v>
      </c>
    </row>
    <row r="209" spans="2:17" x14ac:dyDescent="0.2">
      <c r="B209" s="39" t="s">
        <v>17</v>
      </c>
      <c r="D209" s="42">
        <f>_xll.qlCalendarAdvance(Calendar,$D208,B209,"f",FALSE)</f>
        <v>42916</v>
      </c>
      <c r="E209" s="139">
        <f>_xll.qlInterestRateIndexValueDate(IndexON,D209)</f>
        <v>42916</v>
      </c>
      <c r="F209" s="155">
        <f>IFERROR(_xll.qlIndexFixing(IndexON,D209,TRUE,_xll.ohTrigger(RecalcTrigger,TriggerON)),NA())</f>
        <v>-4.2009558010924763E-3</v>
      </c>
      <c r="H209" s="42">
        <f>_xll.qlCalendarAdvance(Calendar,$H208,B209,"f",FALSE)</f>
        <v>42916</v>
      </c>
      <c r="I209" s="139">
        <f>_xll.qlInterestRateIndexValueDate(Index1M,$H209)</f>
        <v>42920</v>
      </c>
      <c r="J209" s="144">
        <f>IFERROR(_xll.qlIndexFixing(Index1M,$H209,TRUE,_xll.ohTrigger(RecalcTrigger,Trigger1M)),NA())</f>
        <v>-4.4504095311304415E-3</v>
      </c>
      <c r="K209" s="44">
        <f>IFERROR(_xll.qlIndexFixing(Index3M,H209,TRUE,_xll.ohTrigger(RecalcTrigger,Trigger3M)),NA())</f>
        <v>-3.4913770958630939E-3</v>
      </c>
      <c r="L209" s="44">
        <f>IFERROR(_xll.qlIndexFixing(Index6M,$H209,TRUE,_xll.ohTrigger(RecalcTrigger,Trigger6M)),NA())</f>
        <v>-2.2103838256717794E-3</v>
      </c>
      <c r="M209" s="145">
        <f>IFERROR(_xll.qlIndexFixing(Index1Y,$H209,TRUE,_xll.ohTrigger(RecalcTrigger,Trigger1Y)),NA())</f>
        <v>-6.642395613808067E-4</v>
      </c>
      <c r="N209" s="144">
        <f>IFERROR(_xll.qlIndexFixing(ONIndex1M,I209,TRUE,_xll.ohTrigger(RecalcTrigger,Trigger1M)),NA())</f>
        <v>-4.4282463654754523E-3</v>
      </c>
      <c r="O209" s="44">
        <f>IFERROR(_xll.qlIndexFixing(ONIndex3M,I209,TRUE,_xll.ohTrigger(RecalcTrigger,Trigger3M)),NA())</f>
        <v>-3.4142893208688463E-3</v>
      </c>
      <c r="P209" s="44">
        <f>IFERROR(_xll.qlIndexFixing(ONIndex6M,I209,TRUE,_xll.ohTrigger(RecalcTrigger,Trigger6M)),NA())</f>
        <v>-2.291980342516986E-3</v>
      </c>
      <c r="Q209" s="145">
        <f>IFERROR(_xll.qlIndexFixing(ONIndex1Y,I209,TRUE,_xll.ohTrigger(RecalcTrigger,Trigger1Y)),NA())</f>
        <v>-6.7897100014313594E-4</v>
      </c>
    </row>
    <row r="210" spans="2:17" x14ac:dyDescent="0.2">
      <c r="B210" s="39" t="s">
        <v>17</v>
      </c>
      <c r="D210" s="42">
        <f>_xll.qlCalendarAdvance(Calendar,$D209,B210,"f",FALSE)</f>
        <v>42919</v>
      </c>
      <c r="E210" s="139">
        <f>_xll.qlInterestRateIndexValueDate(IndexON,D210)</f>
        <v>42919</v>
      </c>
      <c r="F210" s="155">
        <f>IFERROR(_xll.qlIndexFixing(IndexON,D210,TRUE,_xll.ohTrigger(RecalcTrigger,TriggerON)),NA())</f>
        <v>-4.2010048243312781E-3</v>
      </c>
      <c r="H210" s="42">
        <f>_xll.qlCalendarAdvance(Calendar,$H209,B210,"f",FALSE)</f>
        <v>42919</v>
      </c>
      <c r="I210" s="139">
        <f>_xll.qlInterestRateIndexValueDate(Index1M,$H210)</f>
        <v>42921</v>
      </c>
      <c r="J210" s="144">
        <f>IFERROR(_xll.qlIndexFixing(Index1M,$H210,TRUE,_xll.ohTrigger(RecalcTrigger,Trigger1M)),NA())</f>
        <v>-4.4517881150191686E-3</v>
      </c>
      <c r="K210" s="44">
        <f>IFERROR(_xll.qlIndexFixing(Index3M,H210,TRUE,_xll.ohTrigger(RecalcTrigger,Trigger3M)),NA())</f>
        <v>-3.4922962436162203E-3</v>
      </c>
      <c r="L210" s="44">
        <f>IFERROR(_xll.qlIndexFixing(Index6M,$H210,TRUE,_xll.ohTrigger(RecalcTrigger,Trigger6M)),NA())</f>
        <v>-2.2103299588284021E-3</v>
      </c>
      <c r="M210" s="145">
        <f>IFERROR(_xll.qlIndexFixing(Index1Y,$H210,TRUE,_xll.ohTrigger(RecalcTrigger,Trigger1Y)),NA())</f>
        <v>-6.6388364340790441E-4</v>
      </c>
      <c r="N210" s="144">
        <f>IFERROR(_xll.qlIndexFixing(ONIndex1M,I210,TRUE,_xll.ohTrigger(RecalcTrigger,Trigger1M)),NA())</f>
        <v>-4.4348941068728109E-3</v>
      </c>
      <c r="O210" s="44">
        <f>IFERROR(_xll.qlIndexFixing(ONIndex3M,I210,TRUE,_xll.ohTrigger(RecalcTrigger,Trigger3M)),NA())</f>
        <v>-3.4189631862169279E-3</v>
      </c>
      <c r="P210" s="44">
        <f>IFERROR(_xll.qlIndexFixing(ONIndex6M,I210,TRUE,_xll.ohTrigger(RecalcTrigger,Trigger6M)),NA())</f>
        <v>-2.2811546808032546E-3</v>
      </c>
      <c r="Q210" s="145">
        <f>IFERROR(_xll.qlIndexFixing(ONIndex1Y,I210,TRUE,_xll.ohTrigger(RecalcTrigger,Trigger1Y)),NA())</f>
        <v>-6.8186858035890197E-4</v>
      </c>
    </row>
    <row r="211" spans="2:17" x14ac:dyDescent="0.2">
      <c r="B211" s="39" t="s">
        <v>17</v>
      </c>
      <c r="D211" s="42">
        <f>_xll.qlCalendarAdvance(Calendar,$D210,B211,"f",FALSE)</f>
        <v>42920</v>
      </c>
      <c r="E211" s="139">
        <f>_xll.qlInterestRateIndexValueDate(IndexON,D211)</f>
        <v>42920</v>
      </c>
      <c r="F211" s="155">
        <f>IFERROR(_xll.qlIndexFixing(IndexON,D211,TRUE,_xll.ohTrigger(RecalcTrigger,TriggerON)),NA())</f>
        <v>-4.2010048244112141E-3</v>
      </c>
      <c r="H211" s="42">
        <f>_xll.qlCalendarAdvance(Calendar,$H210,B211,"f",FALSE)</f>
        <v>42920</v>
      </c>
      <c r="I211" s="139">
        <f>_xll.qlInterestRateIndexValueDate(Index1M,$H211)</f>
        <v>42922</v>
      </c>
      <c r="J211" s="144">
        <f>IFERROR(_xll.qlIndexFixing(Index1M,$H211,TRUE,_xll.ohTrigger(RecalcTrigger,Trigger1M)),NA())</f>
        <v>-4.4526950825338196E-3</v>
      </c>
      <c r="K211" s="44">
        <f>IFERROR(_xll.qlIndexFixing(Index3M,H211,TRUE,_xll.ohTrigger(RecalcTrigger,Trigger3M)),NA())</f>
        <v>-3.4932005526564793E-3</v>
      </c>
      <c r="L211" s="44">
        <f>IFERROR(_xll.qlIndexFixing(Index6M,$H211,TRUE,_xll.ohTrigger(RecalcTrigger,Trigger6M)),NA())</f>
        <v>-2.2109913336073699E-3</v>
      </c>
      <c r="M211" s="145">
        <f>IFERROR(_xll.qlIndexFixing(Index1Y,$H211,TRUE,_xll.ohTrigger(RecalcTrigger,Trigger1Y)),NA())</f>
        <v>-6.6352421190099054E-4</v>
      </c>
      <c r="N211" s="144">
        <f>IFERROR(_xll.qlIndexFixing(ONIndex1M,I211,TRUE,_xll.ohTrigger(RecalcTrigger,Trigger1M)),NA())</f>
        <v>-4.4408776798299243E-3</v>
      </c>
      <c r="O211" s="44">
        <f>IFERROR(_xll.qlIndexFixing(ONIndex3M,I211,TRUE,_xll.ohTrigger(RecalcTrigger,Trigger3M)),NA())</f>
        <v>-3.4242418101015915E-3</v>
      </c>
      <c r="P211" s="44">
        <f>IFERROR(_xll.qlIndexFixing(ONIndex6M,I211,TRUE,_xll.ohTrigger(RecalcTrigger,Trigger6M)),NA())</f>
        <v>-2.2688636320111755E-3</v>
      </c>
      <c r="Q211" s="145">
        <f>IFERROR(_xll.qlIndexFixing(ONIndex1Y,I211,TRUE,_xll.ohTrigger(RecalcTrigger,Trigger1Y)),NA())</f>
        <v>-6.8480270058568493E-4</v>
      </c>
    </row>
    <row r="212" spans="2:17" x14ac:dyDescent="0.2">
      <c r="B212" s="39" t="s">
        <v>17</v>
      </c>
      <c r="D212" s="42">
        <f>_xll.qlCalendarAdvance(Calendar,$D211,B212,"f",FALSE)</f>
        <v>42921</v>
      </c>
      <c r="E212" s="139">
        <f>_xll.qlInterestRateIndexValueDate(IndexON,D212)</f>
        <v>42921</v>
      </c>
      <c r="F212" s="155">
        <f>IFERROR(_xll.qlIndexFixing(IndexON,D212,TRUE,_xll.ohTrigger(RecalcTrigger,TriggerON)),NA())</f>
        <v>-4.2010048243712461E-3</v>
      </c>
      <c r="H212" s="42">
        <f>_xll.qlCalendarAdvance(Calendar,$H211,B212,"f",FALSE)</f>
        <v>42921</v>
      </c>
      <c r="I212" s="139">
        <f>_xll.qlInterestRateIndexValueDate(Index1M,$H212)</f>
        <v>42923</v>
      </c>
      <c r="J212" s="144">
        <f>IFERROR(_xll.qlIndexFixing(Index1M,$H212,TRUE,_xll.ohTrigger(RecalcTrigger,Trigger1M)),NA())</f>
        <v>-4.4535385323988515E-3</v>
      </c>
      <c r="K212" s="44">
        <f>IFERROR(_xll.qlIndexFixing(Index3M,H212,TRUE,_xll.ohTrigger(RecalcTrigger,Trigger3M)),NA())</f>
        <v>-3.4940966510813316E-3</v>
      </c>
      <c r="L212" s="44">
        <f>IFERROR(_xll.qlIndexFixing(Index6M,$H212,TRUE,_xll.ohTrigger(RecalcTrigger,Trigger6M)),NA())</f>
        <v>-2.2105676290074764E-3</v>
      </c>
      <c r="M212" s="145">
        <f>IFERROR(_xll.qlIndexFixing(Index1Y,$H212,TRUE,_xll.ohTrigger(RecalcTrigger,Trigger1Y)),NA())</f>
        <v>-6.6252848854138737E-4</v>
      </c>
      <c r="N212" s="144">
        <f>IFERROR(_xll.qlIndexFixing(ONIndex1M,I212,TRUE,_xll.ohTrigger(RecalcTrigger,Trigger1M)),NA())</f>
        <v>-4.443447530522171E-3</v>
      </c>
      <c r="O212" s="44">
        <f>IFERROR(_xll.qlIndexFixing(ONIndex3M,I212,TRUE,_xll.ohTrigger(RecalcTrigger,Trigger3M)),NA())</f>
        <v>-3.4271398232910144E-3</v>
      </c>
      <c r="P212" s="44">
        <f>IFERROR(_xll.qlIndexFixing(ONIndex6M,I212,TRUE,_xll.ohTrigger(RecalcTrigger,Trigger6M)),NA())</f>
        <v>-2.2619511754440325E-3</v>
      </c>
      <c r="Q212" s="145">
        <f>IFERROR(_xll.qlIndexFixing(ONIndex1Y,I212,TRUE,_xll.ohTrigger(RecalcTrigger,Trigger1Y)),NA())</f>
        <v>-6.8628626441746832E-4</v>
      </c>
    </row>
    <row r="213" spans="2:17" x14ac:dyDescent="0.2">
      <c r="B213" s="39" t="s">
        <v>17</v>
      </c>
      <c r="D213" s="42">
        <f>_xll.qlCalendarAdvance(Calendar,$D212,B213,"f",FALSE)</f>
        <v>42922</v>
      </c>
      <c r="E213" s="139">
        <f>_xll.qlInterestRateIndexValueDate(IndexON,D213)</f>
        <v>42922</v>
      </c>
      <c r="F213" s="155">
        <f>IFERROR(_xll.qlIndexFixing(IndexON,D213,TRUE,_xll.ohTrigger(RecalcTrigger,TriggerON)),NA())</f>
        <v>-4.2010048242913101E-3</v>
      </c>
      <c r="H213" s="42">
        <f>_xll.qlCalendarAdvance(Calendar,$H212,B213,"f",FALSE)</f>
        <v>42922</v>
      </c>
      <c r="I213" s="139">
        <f>_xll.qlInterestRateIndexValueDate(Index1M,$H213)</f>
        <v>42926</v>
      </c>
      <c r="J213" s="144">
        <f>IFERROR(_xll.qlIndexFixing(Index1M,$H213,TRUE,_xll.ohTrigger(RecalcTrigger,Trigger1M)),NA())</f>
        <v>-4.4552220373613831E-3</v>
      </c>
      <c r="K213" s="44">
        <f>IFERROR(_xll.qlIndexFixing(Index3M,H213,TRUE,_xll.ohTrigger(RecalcTrigger,Trigger3M)),NA())</f>
        <v>-3.4966671567411389E-3</v>
      </c>
      <c r="L213" s="44">
        <f>IFERROR(_xll.qlIndexFixing(Index6M,$H213,TRUE,_xll.ohTrigger(RecalcTrigger,Trigger6M)),NA())</f>
        <v>-2.2100632816250388E-3</v>
      </c>
      <c r="M213" s="145">
        <f>IFERROR(_xll.qlIndexFixing(Index1Y,$H213,TRUE,_xll.ohTrigger(RecalcTrigger,Trigger1Y)),NA())</f>
        <v>-6.6205972549706379E-4</v>
      </c>
      <c r="N213" s="144">
        <f>IFERROR(_xll.qlIndexFixing(ONIndex1M,I213,TRUE,_xll.ohTrigger(RecalcTrigger,Trigger1M)),NA())</f>
        <v>-4.4457758708826844E-3</v>
      </c>
      <c r="O213" s="44">
        <f>IFERROR(_xll.qlIndexFixing(ONIndex3M,I213,TRUE,_xll.ohTrigger(RecalcTrigger,Trigger3M)),NA())</f>
        <v>-3.4302058154711546E-3</v>
      </c>
      <c r="P213" s="44">
        <f>IFERROR(_xll.qlIndexFixing(ONIndex6M,I213,TRUE,_xll.ohTrigger(RecalcTrigger,Trigger6M)),NA())</f>
        <v>-2.2545753622438269E-3</v>
      </c>
      <c r="Q213" s="145">
        <f>IFERROR(_xll.qlIndexFixing(ONIndex1Y,I213,TRUE,_xll.ohTrigger(RecalcTrigger,Trigger1Y)),NA())</f>
        <v>-6.8778022029647445E-4</v>
      </c>
    </row>
    <row r="214" spans="2:17" x14ac:dyDescent="0.2">
      <c r="B214" s="39" t="s">
        <v>17</v>
      </c>
      <c r="D214" s="42">
        <f>_xll.qlCalendarAdvance(Calendar,$D213,B214,"f",FALSE)</f>
        <v>42923</v>
      </c>
      <c r="E214" s="139">
        <f>_xll.qlInterestRateIndexValueDate(IndexON,D214)</f>
        <v>42923</v>
      </c>
      <c r="F214" s="155">
        <f>IFERROR(_xll.qlIndexFixing(IndexON,D214,TRUE,_xll.ohTrigger(RecalcTrigger,TriggerON)),NA())</f>
        <v>-4.2009558010924763E-3</v>
      </c>
      <c r="H214" s="42">
        <f>_xll.qlCalendarAdvance(Calendar,$H213,B214,"f",FALSE)</f>
        <v>42923</v>
      </c>
      <c r="I214" s="139">
        <f>_xll.qlInterestRateIndexValueDate(Index1M,$H214)</f>
        <v>42927</v>
      </c>
      <c r="J214" s="144">
        <f>IFERROR(_xll.qlIndexFixing(Index1M,$H214,TRUE,_xll.ohTrigger(RecalcTrigger,Trigger1M)),NA())</f>
        <v>-4.4554730332899408E-3</v>
      </c>
      <c r="K214" s="44">
        <f>IFERROR(_xll.qlIndexFixing(Index3M,H214,TRUE,_xll.ohTrigger(RecalcTrigger,Trigger3M)),NA())</f>
        <v>-3.4974955440264283E-3</v>
      </c>
      <c r="L214" s="44">
        <f>IFERROR(_xll.qlIndexFixing(Index6M,$H214,TRUE,_xll.ohTrigger(RecalcTrigger,Trigger6M)),NA())</f>
        <v>-2.2100148300279563E-3</v>
      </c>
      <c r="M214" s="145">
        <f>IFERROR(_xll.qlIndexFixing(Index1Y,$H214,TRUE,_xll.ohTrigger(RecalcTrigger,Trigger1Y)),NA())</f>
        <v>-6.6168902921583106E-4</v>
      </c>
      <c r="N214" s="144">
        <f>IFERROR(_xll.qlIndexFixing(ONIndex1M,I214,TRUE,_xll.ohTrigger(RecalcTrigger,Trigger1M)),NA())</f>
        <v>-4.4478595414387812E-3</v>
      </c>
      <c r="O214" s="44">
        <f>IFERROR(_xll.qlIndexFixing(ONIndex3M,I214,TRUE,_xll.ohTrigger(RecalcTrigger,Trigger3M)),NA())</f>
        <v>-3.4334417978332255E-3</v>
      </c>
      <c r="P214" s="44">
        <f>IFERROR(_xll.qlIndexFixing(ONIndex6M,I214,TRUE,_xll.ohTrigger(RecalcTrigger,Trigger6M)),NA())</f>
        <v>-2.2467311698282089E-3</v>
      </c>
      <c r="Q214" s="145">
        <f>IFERROR(_xll.qlIndexFixing(ONIndex1Y,I214,TRUE,_xll.ohTrigger(RecalcTrigger,Trigger1Y)),NA())</f>
        <v>-6.8928463680784091E-4</v>
      </c>
    </row>
    <row r="215" spans="2:17" x14ac:dyDescent="0.2">
      <c r="B215" s="39" t="s">
        <v>17</v>
      </c>
      <c r="D215" s="42">
        <f>_xll.qlCalendarAdvance(Calendar,$D214,B215,"f",FALSE)</f>
        <v>42926</v>
      </c>
      <c r="E215" s="139">
        <f>_xll.qlInterestRateIndexValueDate(IndexON,D215)</f>
        <v>42926</v>
      </c>
      <c r="F215" s="155">
        <f>IFERROR(_xll.qlIndexFixing(IndexON,D215,TRUE,_xll.ohTrigger(RecalcTrigger,TriggerON)),NA())</f>
        <v>-4.2010048243712461E-3</v>
      </c>
      <c r="H215" s="42">
        <f>_xll.qlCalendarAdvance(Calendar,$H214,B215,"f",FALSE)</f>
        <v>42926</v>
      </c>
      <c r="I215" s="139">
        <f>_xll.qlInterestRateIndexValueDate(Index1M,$H215)</f>
        <v>42928</v>
      </c>
      <c r="J215" s="144">
        <f>IFERROR(_xll.qlIndexFixing(Index1M,$H215,TRUE,_xll.ohTrigger(RecalcTrigger,Trigger1M)),NA())</f>
        <v>-4.4547095791564418E-3</v>
      </c>
      <c r="K215" s="44">
        <f>IFERROR(_xll.qlIndexFixing(Index3M,H215,TRUE,_xll.ohTrigger(RecalcTrigger,Trigger3M)),NA())</f>
        <v>-3.4983083657433183E-3</v>
      </c>
      <c r="L215" s="44">
        <f>IFERROR(_xll.qlIndexFixing(Index6M,$H215,TRUE,_xll.ohTrigger(RecalcTrigger,Trigger6M)),NA())</f>
        <v>-2.2099695228584184E-3</v>
      </c>
      <c r="M215" s="145">
        <f>IFERROR(_xll.qlIndexFixing(Index1Y,$H215,TRUE,_xll.ohTrigger(RecalcTrigger,Trigger1Y)),NA())</f>
        <v>-6.6131735789745139E-4</v>
      </c>
      <c r="N215" s="144">
        <f>IFERROR(_xll.qlIndexFixing(ONIndex1M,I215,TRUE,_xll.ohTrigger(RecalcTrigger,Trigger1M)),NA())</f>
        <v>-4.4513356599118481E-3</v>
      </c>
      <c r="O215" s="44">
        <f>IFERROR(_xll.qlIndexFixing(ONIndex3M,I215,TRUE,_xll.ohTrigger(RecalcTrigger,Trigger3M)),NA())</f>
        <v>-3.4401318794152758E-3</v>
      </c>
      <c r="P215" s="44">
        <f>IFERROR(_xll.qlIndexFixing(ONIndex6M,I215,TRUE,_xll.ohTrigger(RecalcTrigger,Trigger6M)),NA())</f>
        <v>-2.2306495485269195E-3</v>
      </c>
      <c r="Q215" s="145">
        <f>IFERROR(_xll.qlIndexFixing(ONIndex1Y,I215,TRUE,_xll.ohTrigger(RecalcTrigger,Trigger1Y)),NA())</f>
        <v>-6.9232734831725651E-4</v>
      </c>
    </row>
    <row r="216" spans="2:17" x14ac:dyDescent="0.2">
      <c r="B216" s="39" t="s">
        <v>17</v>
      </c>
      <c r="D216" s="42">
        <f>_xll.qlCalendarAdvance(Calendar,$D215,B216,"f",FALSE)</f>
        <v>42927</v>
      </c>
      <c r="E216" s="139">
        <f>_xll.qlInterestRateIndexValueDate(IndexON,D216)</f>
        <v>42927</v>
      </c>
      <c r="F216" s="155">
        <f>IFERROR(_xll.qlIndexFixing(IndexON,D216,TRUE,_xll.ohTrigger(RecalcTrigger,TriggerON)),NA())</f>
        <v>-4.2010048243312781E-3</v>
      </c>
      <c r="H216" s="42">
        <f>_xll.qlCalendarAdvance(Calendar,$H215,B216,"f",FALSE)</f>
        <v>42927</v>
      </c>
      <c r="I216" s="139">
        <f>_xll.qlInterestRateIndexValueDate(Index1M,$H216)</f>
        <v>42929</v>
      </c>
      <c r="J216" s="144">
        <f>IFERROR(_xll.qlIndexFixing(Index1M,$H216,TRUE,_xll.ohTrigger(RecalcTrigger,Trigger1M)),NA())</f>
        <v>-4.455043774557188E-3</v>
      </c>
      <c r="K216" s="44">
        <f>IFERROR(_xll.qlIndexFixing(Index3M,H216,TRUE,_xll.ohTrigger(RecalcTrigger,Trigger3M)),NA())</f>
        <v>-3.4991054829612025E-3</v>
      </c>
      <c r="L216" s="44">
        <f>IFERROR(_xll.qlIndexFixing(Index6M,$H216,TRUE,_xll.ohTrigger(RecalcTrigger,Trigger6M)),NA())</f>
        <v>-2.2101837611234309E-3</v>
      </c>
      <c r="M216" s="145">
        <f>IFERROR(_xll.qlIndexFixing(Index1Y,$H216,TRUE,_xll.ohTrigger(RecalcTrigger,Trigger1Y)),NA())</f>
        <v>-6.6094514329485962E-4</v>
      </c>
      <c r="N216" s="144">
        <f>IFERROR(_xll.qlIndexFixing(ONIndex1M,I216,TRUE,_xll.ohTrigger(RecalcTrigger,Trigger1M)),NA())</f>
        <v>-4.4544912861921304E-3</v>
      </c>
      <c r="O216" s="44">
        <f>IFERROR(_xll.qlIndexFixing(ONIndex3M,I216,TRUE,_xll.ohTrigger(RecalcTrigger,Trigger3M)),NA())</f>
        <v>-3.4467792998560398E-3</v>
      </c>
      <c r="P216" s="44">
        <f>IFERROR(_xll.qlIndexFixing(ONIndex6M,I216,TRUE,_xll.ohTrigger(RecalcTrigger,Trigger6M)),NA())</f>
        <v>-2.2155601616935527E-3</v>
      </c>
      <c r="Q216" s="145">
        <f>IFERROR(_xll.qlIndexFixing(ONIndex1Y,I216,TRUE,_xll.ohTrigger(RecalcTrigger,Trigger1Y)),NA())</f>
        <v>-6.9540827452474474E-4</v>
      </c>
    </row>
    <row r="217" spans="2:17" x14ac:dyDescent="0.2">
      <c r="B217" s="39" t="s">
        <v>17</v>
      </c>
      <c r="D217" s="42">
        <f>_xll.qlCalendarAdvance(Calendar,$D216,B217,"f",FALSE)</f>
        <v>42928</v>
      </c>
      <c r="E217" s="139">
        <f>_xll.qlInterestRateIndexValueDate(IndexON,D217)</f>
        <v>42928</v>
      </c>
      <c r="F217" s="155">
        <f>IFERROR(_xll.qlIndexFixing(IndexON,D217,TRUE,_xll.ohTrigger(RecalcTrigger,TriggerON)),NA())</f>
        <v>-4.2010048243312781E-3</v>
      </c>
      <c r="H217" s="42">
        <f>_xll.qlCalendarAdvance(Calendar,$H216,B217,"f",FALSE)</f>
        <v>42928</v>
      </c>
      <c r="I217" s="139">
        <f>_xll.qlInterestRateIndexValueDate(Index1M,$H217)</f>
        <v>42930</v>
      </c>
      <c r="J217" s="144">
        <f>IFERROR(_xll.qlIndexFixing(Index1M,$H217,TRUE,_xll.ohTrigger(RecalcTrigger,Trigger1M)),NA())</f>
        <v>-4.4553305703581665E-3</v>
      </c>
      <c r="K217" s="44">
        <f>IFERROR(_xll.qlIndexFixing(Index3M,H217,TRUE,_xll.ohTrigger(RecalcTrigger,Trigger3M)),NA())</f>
        <v>-3.5000000000560941E-3</v>
      </c>
      <c r="L217" s="44">
        <f>IFERROR(_xll.qlIndexFixing(Index6M,$H217,TRUE,_xll.ohTrigger(RecalcTrigger,Trigger6M)),NA())</f>
        <v>-2.2099999999960068E-3</v>
      </c>
      <c r="M217" s="145">
        <f>IFERROR(_xll.qlIndexFixing(Index1Y,$H217,TRUE,_xll.ohTrigger(RecalcTrigger,Trigger1Y)),NA())</f>
        <v>-6.6000000014833945E-4</v>
      </c>
      <c r="N217" s="144">
        <f>IFERROR(_xll.qlIndexFixing(ONIndex1M,I217,TRUE,_xll.ohTrigger(RecalcTrigger,Trigger1M)),NA())</f>
        <v>-4.4558333466548916E-3</v>
      </c>
      <c r="O217" s="44">
        <f>IFERROR(_xll.qlIndexFixing(ONIndex3M,I217,TRUE,_xll.ohTrigger(RecalcTrigger,Trigger3M)),NA())</f>
        <v>-3.4500124427294665E-3</v>
      </c>
      <c r="P217" s="44">
        <f>IFERROR(_xll.qlIndexFixing(ONIndex6M,I217,TRUE,_xll.ohTrigger(RecalcTrigger,Trigger6M)),NA())</f>
        <v>-2.208570769148821E-3</v>
      </c>
      <c r="Q217" s="145">
        <f>IFERROR(_xll.qlIndexFixing(ONIndex1Y,I217,TRUE,_xll.ohTrigger(RecalcTrigger,Trigger1Y)),NA())</f>
        <v>-6.9696601873836528E-4</v>
      </c>
    </row>
    <row r="218" spans="2:17" x14ac:dyDescent="0.2">
      <c r="B218" s="39" t="s">
        <v>17</v>
      </c>
      <c r="D218" s="42">
        <f>_xll.qlCalendarAdvance(Calendar,$D217,B218,"f",FALSE)</f>
        <v>42929</v>
      </c>
      <c r="E218" s="139">
        <f>_xll.qlInterestRateIndexValueDate(IndexON,D218)</f>
        <v>42929</v>
      </c>
      <c r="F218" s="155">
        <f>IFERROR(_xll.qlIndexFixing(IndexON,D218,TRUE,_xll.ohTrigger(RecalcTrigger,TriggerON)),NA())</f>
        <v>-4.2010048243712461E-3</v>
      </c>
      <c r="H218" s="42">
        <f>_xll.qlCalendarAdvance(Calendar,$H217,B218,"f",FALSE)</f>
        <v>42929</v>
      </c>
      <c r="I218" s="139">
        <f>_xll.qlInterestRateIndexValueDate(Index1M,$H218)</f>
        <v>42933</v>
      </c>
      <c r="J218" s="144">
        <f>IFERROR(_xll.qlIndexFixing(Index1M,$H218,TRUE,_xll.ohTrigger(RecalcTrigger,Trigger1M)),NA())</f>
        <v>-4.4539219341827212E-3</v>
      </c>
      <c r="K218" s="44">
        <f>IFERROR(_xll.qlIndexFixing(Index3M,H218,TRUE,_xll.ohTrigger(RecalcTrigger,Trigger3M)),NA())</f>
        <v>-3.5021442549713119E-3</v>
      </c>
      <c r="L218" s="44">
        <f>IFERROR(_xll.qlIndexFixing(Index6M,$H218,TRUE,_xll.ohTrigger(RecalcTrigger,Trigger6M)),NA())</f>
        <v>-2.2097998393711574E-3</v>
      </c>
      <c r="M218" s="145">
        <f>IFERROR(_xll.qlIndexFixing(Index1Y,$H218,TRUE,_xll.ohTrigger(RecalcTrigger,Trigger1Y)),NA())</f>
        <v>-6.5945951628889677E-4</v>
      </c>
      <c r="N218" s="144">
        <f>IFERROR(_xll.qlIndexFixing(ONIndex1M,I218,TRUE,_xll.ohTrigger(RecalcTrigger,Trigger1M)),NA())</f>
        <v>-4.4570482800088129E-3</v>
      </c>
      <c r="O218" s="44">
        <f>IFERROR(_xll.qlIndexFixing(ONIndex3M,I218,TRUE,_xll.ohTrigger(RecalcTrigger,Trigger3M)),NA())</f>
        <v>-3.4531998668940744E-3</v>
      </c>
      <c r="P218" s="44">
        <f>IFERROR(_xll.qlIndexFixing(ONIndex6M,I218,TRUE,_xll.ohTrigger(RecalcTrigger,Trigger6M)),NA())</f>
        <v>-2.2019269466966307E-3</v>
      </c>
      <c r="Q218" s="145">
        <f>IFERROR(_xll.qlIndexFixing(ONIndex1Y,I218,TRUE,_xll.ohTrigger(RecalcTrigger,Trigger1Y)),NA())</f>
        <v>-6.9853463341651434E-4</v>
      </c>
    </row>
    <row r="219" spans="2:17" x14ac:dyDescent="0.2">
      <c r="B219" s="39" t="s">
        <v>17</v>
      </c>
      <c r="D219" s="42">
        <f>_xll.qlCalendarAdvance(Calendar,$D218,B219,"f",FALSE)</f>
        <v>42930</v>
      </c>
      <c r="E219" s="139">
        <f>_xll.qlInterestRateIndexValueDate(IndexON,D219)</f>
        <v>42930</v>
      </c>
      <c r="F219" s="155">
        <f>IFERROR(_xll.qlIndexFixing(IndexON,D219,TRUE,_xll.ohTrigger(RecalcTrigger,TriggerON)),NA())</f>
        <v>-4.2009558010924763E-3</v>
      </c>
      <c r="H219" s="42">
        <f>_xll.qlCalendarAdvance(Calendar,$H218,B219,"f",FALSE)</f>
        <v>42930</v>
      </c>
      <c r="I219" s="139">
        <f>_xll.qlInterestRateIndexValueDate(Index1M,$H219)</f>
        <v>42934</v>
      </c>
      <c r="J219" s="144">
        <f>IFERROR(_xll.qlIndexFixing(Index1M,$H219,TRUE,_xll.ohTrigger(RecalcTrigger,Trigger1M)),NA())</f>
        <v>-4.453201533384351E-3</v>
      </c>
      <c r="K219" s="44">
        <f>IFERROR(_xll.qlIndexFixing(Index3M,H219,TRUE,_xll.ohTrigger(RecalcTrigger,Trigger3M)),NA())</f>
        <v>-3.502873059121385E-3</v>
      </c>
      <c r="L219" s="44">
        <f>IFERROR(_xll.qlIndexFixing(Index6M,$H219,TRUE,_xll.ohTrigger(RecalcTrigger,Trigger6M)),NA())</f>
        <v>-2.2097732317485305E-3</v>
      </c>
      <c r="M219" s="145">
        <f>IFERROR(_xll.qlIndexFixing(Index1Y,$H219,TRUE,_xll.ohTrigger(RecalcTrigger,Trigger1Y)),NA())</f>
        <v>-6.5909074510785289E-4</v>
      </c>
      <c r="N219" s="144">
        <f>IFERROR(_xll.qlIndexFixing(ONIndex1M,I219,TRUE,_xll.ohTrigger(RecalcTrigger,Trigger1M)),NA())</f>
        <v>-4.4581346277805523E-3</v>
      </c>
      <c r="O219" s="44">
        <f>IFERROR(_xll.qlIndexFixing(ONIndex3M,I219,TRUE,_xll.ohTrigger(RecalcTrigger,Trigger3M)),NA())</f>
        <v>-3.4563407452115058E-3</v>
      </c>
      <c r="P219" s="44">
        <f>IFERROR(_xll.qlIndexFixing(ONIndex6M,I219,TRUE,_xll.ohTrigger(RecalcTrigger,Trigger6M)),NA())</f>
        <v>-2.1956341907003463E-3</v>
      </c>
      <c r="Q219" s="145">
        <f>IFERROR(_xll.qlIndexFixing(ONIndex1Y,I219,TRUE,_xll.ohTrigger(RecalcTrigger,Trigger1Y)),NA())</f>
        <v>-7.0011418706439343E-4</v>
      </c>
    </row>
    <row r="220" spans="2:17" x14ac:dyDescent="0.2">
      <c r="B220" s="39" t="s">
        <v>17</v>
      </c>
      <c r="D220" s="42">
        <f>_xll.qlCalendarAdvance(Calendar,$D219,B220,"f",FALSE)</f>
        <v>42933</v>
      </c>
      <c r="E220" s="139">
        <f>_xll.qlInterestRateIndexValueDate(IndexON,D220)</f>
        <v>42933</v>
      </c>
      <c r="F220" s="155">
        <f>IFERROR(_xll.qlIndexFixing(IndexON,D220,TRUE,_xll.ohTrigger(RecalcTrigger,TriggerON)),NA())</f>
        <v>-4.2010048243312781E-3</v>
      </c>
      <c r="H220" s="42">
        <f>_xll.qlCalendarAdvance(Calendar,$H219,B220,"f",FALSE)</f>
        <v>42933</v>
      </c>
      <c r="I220" s="139">
        <f>_xll.qlInterestRateIndexValueDate(Index1M,$H220)</f>
        <v>42935</v>
      </c>
      <c r="J220" s="144">
        <f>IFERROR(_xll.qlIndexFixing(Index1M,$H220,TRUE,_xll.ohTrigger(RecalcTrigger,Trigger1M)),NA())</f>
        <v>-4.4507279744995546E-3</v>
      </c>
      <c r="K220" s="44">
        <f>IFERROR(_xll.qlIndexFixing(Index3M,H220,TRUE,_xll.ohTrigger(RecalcTrigger,Trigger3M)),NA())</f>
        <v>-3.5035910991118944E-3</v>
      </c>
      <c r="L220" s="44">
        <f>IFERROR(_xll.qlIndexFixing(Index6M,$H220,TRUE,_xll.ohTrigger(RecalcTrigger,Trigger6M)),NA())</f>
        <v>-2.209748659607904E-3</v>
      </c>
      <c r="M220" s="145">
        <f>IFERROR(_xll.qlIndexFixing(Index1Y,$H220,TRUE,_xll.ohTrigger(RecalcTrigger,Trigger1Y)),NA())</f>
        <v>-6.5872338000064169E-4</v>
      </c>
      <c r="N220" s="144">
        <f>IFERROR(_xll.qlIndexFixing(ONIndex1M,I220,TRUE,_xll.ohTrigger(RecalcTrigger,Trigger1M)),NA())</f>
        <v>-4.4598161599740394E-3</v>
      </c>
      <c r="O220" s="44">
        <f>IFERROR(_xll.qlIndexFixing(ONIndex3M,I220,TRUE,_xll.ohTrigger(RecalcTrigger,Trigger3M)),NA())</f>
        <v>-3.4624299123020563E-3</v>
      </c>
      <c r="P220" s="44">
        <f>IFERROR(_xll.qlIndexFixing(ONIndex6M,I220,TRUE,_xll.ohTrigger(RecalcTrigger,Trigger6M)),NA())</f>
        <v>-2.1842331244625868E-3</v>
      </c>
      <c r="Q220" s="145">
        <f>IFERROR(_xll.qlIndexFixing(ONIndex1Y,I220,TRUE,_xll.ohTrigger(RecalcTrigger,Trigger1Y)),NA())</f>
        <v>-7.0330872520507626E-4</v>
      </c>
    </row>
    <row r="221" spans="2:17" x14ac:dyDescent="0.2">
      <c r="B221" s="39" t="s">
        <v>17</v>
      </c>
      <c r="D221" s="42">
        <f>_xll.qlCalendarAdvance(Calendar,$D220,B221,"f",FALSE)</f>
        <v>42934</v>
      </c>
      <c r="E221" s="139">
        <f>_xll.qlInterestRateIndexValueDate(IndexON,D221)</f>
        <v>42934</v>
      </c>
      <c r="F221" s="155">
        <f>IFERROR(_xll.qlIndexFixing(IndexON,D221,TRUE,_xll.ohTrigger(RecalcTrigger,TriggerON)),NA())</f>
        <v>-4.2010048243312781E-3</v>
      </c>
      <c r="H221" s="42">
        <f>_xll.qlCalendarAdvance(Calendar,$H220,B221,"f",FALSE)</f>
        <v>42934</v>
      </c>
      <c r="I221" s="139">
        <f>_xll.qlInterestRateIndexValueDate(Index1M,$H221)</f>
        <v>42936</v>
      </c>
      <c r="J221" s="144">
        <f>IFERROR(_xll.qlIndexFixing(Index1M,$H221,TRUE,_xll.ohTrigger(RecalcTrigger,Trigger1M)),NA())</f>
        <v>-4.4505855662721472E-3</v>
      </c>
      <c r="K221" s="44">
        <f>IFERROR(_xll.qlIndexFixing(Index3M,H221,TRUE,_xll.ohTrigger(RecalcTrigger,Trigger3M)),NA())</f>
        <v>-3.5042987929953893E-3</v>
      </c>
      <c r="L221" s="44">
        <f>IFERROR(_xll.qlIndexFixing(Index6M,$H221,TRUE,_xll.ohTrigger(RecalcTrigger,Trigger6M)),NA())</f>
        <v>-2.2094786302952955E-3</v>
      </c>
      <c r="M221" s="145">
        <f>IFERROR(_xll.qlIndexFixing(Index1Y,$H221,TRUE,_xll.ohTrigger(RecalcTrigger,Trigger1Y)),NA())</f>
        <v>-6.5835752047232489E-4</v>
      </c>
      <c r="N221" s="144">
        <f>IFERROR(_xll.qlIndexFixing(ONIndex1M,I221,TRUE,_xll.ohTrigger(RecalcTrigger,Trigger1M)),NA())</f>
        <v>-4.4611649892223326E-3</v>
      </c>
      <c r="O221" s="44">
        <f>IFERROR(_xll.qlIndexFixing(ONIndex3M,I221,TRUE,_xll.ohTrigger(RecalcTrigger,Trigger3M)),NA())</f>
        <v>-3.4684222596803593E-3</v>
      </c>
      <c r="P221" s="44">
        <f>IFERROR(_xll.qlIndexFixing(ONIndex6M,I221,TRUE,_xll.ohTrigger(RecalcTrigger,Trigger6M)),NA())</f>
        <v>-2.174083740316135E-3</v>
      </c>
      <c r="Q221" s="145">
        <f>IFERROR(_xll.qlIndexFixing(ONIndex1Y,I221,TRUE,_xll.ohTrigger(RecalcTrigger,Trigger1Y)),NA())</f>
        <v>-7.0654315782014976E-4</v>
      </c>
    </row>
    <row r="222" spans="2:17" x14ac:dyDescent="0.2">
      <c r="B222" s="39" t="s">
        <v>17</v>
      </c>
      <c r="D222" s="42">
        <f>_xll.qlCalendarAdvance(Calendar,$D221,B222,"f",FALSE)</f>
        <v>42935</v>
      </c>
      <c r="E222" s="139">
        <f>_xll.qlInterestRateIndexValueDate(IndexON,D222)</f>
        <v>42935</v>
      </c>
      <c r="F222" s="155">
        <f>IFERROR(_xll.qlIndexFixing(IndexON,D222,TRUE,_xll.ohTrigger(RecalcTrigger,TriggerON)),NA())</f>
        <v>-4.2010048243712461E-3</v>
      </c>
      <c r="H222" s="42">
        <f>_xll.qlCalendarAdvance(Calendar,$H221,B222,"f",FALSE)</f>
        <v>42935</v>
      </c>
      <c r="I222" s="139">
        <f>_xll.qlInterestRateIndexValueDate(Index1M,$H222)</f>
        <v>42937</v>
      </c>
      <c r="J222" s="144">
        <f>IFERROR(_xll.qlIndexFixing(Index1M,$H222,TRUE,_xll.ohTrigger(RecalcTrigger,Trigger1M)),NA())</f>
        <v>-4.4503971605742492E-3</v>
      </c>
      <c r="K222" s="44">
        <f>IFERROR(_xll.qlIndexFixing(Index3M,H222,TRUE,_xll.ohTrigger(RecalcTrigger,Trigger3M)),NA())</f>
        <v>-3.5053316391297339E-3</v>
      </c>
      <c r="L222" s="44">
        <f>IFERROR(_xll.qlIndexFixing(Index6M,$H222,TRUE,_xll.ohTrigger(RecalcTrigger,Trigger6M)),NA())</f>
        <v>-2.2095669412171156E-3</v>
      </c>
      <c r="M222" s="145">
        <f>IFERROR(_xll.qlIndexFixing(Index1Y,$H222,TRUE,_xll.ohTrigger(RecalcTrigger,Trigger1Y)),NA())</f>
        <v>-6.5751393723574992E-4</v>
      </c>
      <c r="N222" s="144">
        <f>IFERROR(_xll.qlIndexFixing(ONIndex1M,I222,TRUE,_xll.ohTrigger(RecalcTrigger,Trigger1M)),NA())</f>
        <v>-4.4615865292652046E-3</v>
      </c>
      <c r="O222" s="44">
        <f>IFERROR(_xll.qlIndexFixing(ONIndex3M,I222,TRUE,_xll.ohTrigger(RecalcTrigger,Trigger3M)),NA())</f>
        <v>-3.4713180032053259E-3</v>
      </c>
      <c r="P222" s="44">
        <f>IFERROR(_xll.qlIndexFixing(ONIndex6M,I222,TRUE,_xll.ohTrigger(RecalcTrigger,Trigger6M)),NA())</f>
        <v>-2.1696287495798217E-3</v>
      </c>
      <c r="Q222" s="145">
        <f>IFERROR(_xll.qlIndexFixing(ONIndex1Y,I222,TRUE,_xll.ohTrigger(RecalcTrigger,Trigger1Y)),NA())</f>
        <v>-7.0817843129677982E-4</v>
      </c>
    </row>
    <row r="223" spans="2:17" x14ac:dyDescent="0.2">
      <c r="B223" s="39" t="s">
        <v>17</v>
      </c>
      <c r="D223" s="42">
        <f>_xll.qlCalendarAdvance(Calendar,$D222,B223,"f",FALSE)</f>
        <v>42936</v>
      </c>
      <c r="E223" s="139">
        <f>_xll.qlInterestRateIndexValueDate(IndexON,D223)</f>
        <v>42936</v>
      </c>
      <c r="F223" s="155">
        <f>IFERROR(_xll.qlIndexFixing(IndexON,D223,TRUE,_xll.ohTrigger(RecalcTrigger,TriggerON)),NA())</f>
        <v>-4.2010048243312781E-3</v>
      </c>
      <c r="H223" s="42">
        <f>_xll.qlCalendarAdvance(Calendar,$H222,B223,"f",FALSE)</f>
        <v>42936</v>
      </c>
      <c r="I223" s="139">
        <f>_xll.qlInterestRateIndexValueDate(Index1M,$H223)</f>
        <v>42940</v>
      </c>
      <c r="J223" s="144">
        <f>IFERROR(_xll.qlIndexFixing(Index1M,$H223,TRUE,_xll.ohTrigger(RecalcTrigger,Trigger1M)),NA())</f>
        <v>-4.4467977210084896E-3</v>
      </c>
      <c r="K223" s="44">
        <f>IFERROR(_xll.qlIndexFixing(Index3M,H223,TRUE,_xll.ohTrigger(RecalcTrigger,Trigger3M)),NA())</f>
        <v>-3.5070347224844377E-3</v>
      </c>
      <c r="L223" s="44">
        <f>IFERROR(_xll.qlIndexFixing(Index6M,$H223,TRUE,_xll.ohTrigger(RecalcTrigger,Trigger6M)),NA())</f>
        <v>-2.2096603578085532E-3</v>
      </c>
      <c r="M223" s="145">
        <f>IFERROR(_xll.qlIndexFixing(Index1Y,$H223,TRUE,_xll.ohTrigger(RecalcTrigger,Trigger1Y)),NA())</f>
        <v>-6.5691114295462431E-4</v>
      </c>
      <c r="N223" s="144">
        <f>IFERROR(_xll.qlIndexFixing(ONIndex1M,I223,TRUE,_xll.ohTrigger(RecalcTrigger,Trigger1M)),NA())</f>
        <v>-4.4618707320065454E-3</v>
      </c>
      <c r="O223" s="44">
        <f>IFERROR(_xll.qlIndexFixing(ONIndex3M,I223,TRUE,_xll.ohTrigger(RecalcTrigger,Trigger3M)),NA())</f>
        <v>-3.4741622386924575E-3</v>
      </c>
      <c r="P223" s="44">
        <f>IFERROR(_xll.qlIndexFixing(ONIndex6M,I223,TRUE,_xll.ohTrigger(RecalcTrigger,Trigger6M)),NA())</f>
        <v>-2.1655577987633734E-3</v>
      </c>
      <c r="Q223" s="145">
        <f>IFERROR(_xll.qlIndexFixing(ONIndex1Y,I223,TRUE,_xll.ohTrigger(RecalcTrigger,Trigger1Y)),NA())</f>
        <v>-7.0982505365524418E-4</v>
      </c>
    </row>
    <row r="224" spans="2:17" x14ac:dyDescent="0.2">
      <c r="B224" s="39" t="s">
        <v>17</v>
      </c>
      <c r="D224" s="42">
        <f>_xll.qlCalendarAdvance(Calendar,$D223,B224,"f",FALSE)</f>
        <v>42937</v>
      </c>
      <c r="E224" s="139">
        <f>_xll.qlInterestRateIndexValueDate(IndexON,D224)</f>
        <v>42937</v>
      </c>
      <c r="F224" s="155">
        <f>IFERROR(_xll.qlIndexFixing(IndexON,D224,TRUE,_xll.ohTrigger(RecalcTrigger,TriggerON)),NA())</f>
        <v>-4.2009558010924763E-3</v>
      </c>
      <c r="H224" s="42">
        <f>_xll.qlCalendarAdvance(Calendar,$H223,B224,"f",FALSE)</f>
        <v>42937</v>
      </c>
      <c r="I224" s="139">
        <f>_xll.qlInterestRateIndexValueDate(Index1M,$H224)</f>
        <v>42941</v>
      </c>
      <c r="J224" s="144">
        <f>IFERROR(_xll.qlIndexFixing(Index1M,$H224,TRUE,_xll.ohTrigger(RecalcTrigger,Trigger1M)),NA())</f>
        <v>-4.4454599296727161E-3</v>
      </c>
      <c r="K224" s="44">
        <f>IFERROR(_xll.qlIndexFixing(Index3M,H224,TRUE,_xll.ohTrigger(RecalcTrigger,Trigger3M)),NA())</f>
        <v>-3.5076972105710009E-3</v>
      </c>
      <c r="L224" s="44">
        <f>IFERROR(_xll.qlIndexFixing(Index6M,$H224,TRUE,_xll.ohTrigger(RecalcTrigger,Trigger6M)),NA())</f>
        <v>-2.2096502508391616E-3</v>
      </c>
      <c r="M224" s="145">
        <f>IFERROR(_xll.qlIndexFixing(Index1Y,$H224,TRUE,_xll.ohTrigger(RecalcTrigger,Trigger1Y)),NA())</f>
        <v>-6.5655431860242174E-4</v>
      </c>
      <c r="N224" s="144">
        <f>IFERROR(_xll.qlIndexFixing(ONIndex1M,I224,TRUE,_xll.ohTrigger(RecalcTrigger,Trigger1M)),NA())</f>
        <v>-4.4620161387332047E-3</v>
      </c>
      <c r="O224" s="44">
        <f>IFERROR(_xll.qlIndexFixing(ONIndex3M,I224,TRUE,_xll.ohTrigger(RecalcTrigger,Trigger3M)),NA())</f>
        <v>-3.4769541390833325E-3</v>
      </c>
      <c r="P224" s="44">
        <f>IFERROR(_xll.qlIndexFixing(ONIndex6M,I224,TRUE,_xll.ohTrigger(RecalcTrigger,Trigger6M)),NA())</f>
        <v>-2.1618763838704425E-3</v>
      </c>
      <c r="Q224" s="145">
        <f>IFERROR(_xll.qlIndexFixing(ONIndex1Y,I224,TRUE,_xll.ohTrigger(RecalcTrigger,Trigger1Y)),NA())</f>
        <v>-7.1148309344071237E-4</v>
      </c>
    </row>
    <row r="225" spans="2:17" x14ac:dyDescent="0.2">
      <c r="B225" s="39" t="s">
        <v>17</v>
      </c>
      <c r="D225" s="42">
        <f>_xll.qlCalendarAdvance(Calendar,$D224,B225,"f",FALSE)</f>
        <v>42940</v>
      </c>
      <c r="E225" s="139">
        <f>_xll.qlInterestRateIndexValueDate(IndexON,D225)</f>
        <v>42940</v>
      </c>
      <c r="F225" s="155">
        <f>IFERROR(_xll.qlIndexFixing(IndexON,D225,TRUE,_xll.ohTrigger(RecalcTrigger,TriggerON)),NA())</f>
        <v>-4.2010048244112141E-3</v>
      </c>
      <c r="H225" s="42">
        <f>_xll.qlCalendarAdvance(Calendar,$H224,B225,"f",FALSE)</f>
        <v>42940</v>
      </c>
      <c r="I225" s="139">
        <f>_xll.qlInterestRateIndexValueDate(Index1M,$H225)</f>
        <v>42942</v>
      </c>
      <c r="J225" s="144">
        <f>IFERROR(_xll.qlIndexFixing(Index1M,$H225,TRUE,_xll.ohTrigger(RecalcTrigger,Trigger1M)),NA())</f>
        <v>-4.4423074275949537E-3</v>
      </c>
      <c r="K225" s="44">
        <f>IFERROR(_xll.qlIndexFixing(Index3M,H225,TRUE,_xll.ohTrigger(RecalcTrigger,Trigger3M)),NA())</f>
        <v>-3.508352013225708E-3</v>
      </c>
      <c r="L225" s="44">
        <f>IFERROR(_xll.qlIndexFixing(Index6M,$H225,TRUE,_xll.ohTrigger(RecalcTrigger,Trigger6M)),NA())</f>
        <v>-2.2096428209611441E-3</v>
      </c>
      <c r="M225" s="145">
        <f>IFERROR(_xll.qlIndexFixing(Index1Y,$H225,TRUE,_xll.ohTrigger(RecalcTrigger,Trigger1Y)),NA())</f>
        <v>-6.5619960568267263E-4</v>
      </c>
      <c r="N225" s="144">
        <f>IFERROR(_xll.qlIndexFixing(ONIndex1M,I225,TRUE,_xll.ohTrigger(RecalcTrigger,Trigger1M)),NA())</f>
        <v>-4.4617817065262244E-3</v>
      </c>
      <c r="O225" s="44">
        <f>IFERROR(_xll.qlIndexFixing(ONIndex3M,I225,TRUE,_xll.ohTrigger(RecalcTrigger,Trigger3M)),NA())</f>
        <v>-3.4823256682914305E-3</v>
      </c>
      <c r="P225" s="44">
        <f>IFERROR(_xll.qlIndexFixing(ONIndex6M,I225,TRUE,_xll.ohTrigger(RecalcTrigger,Trigger6M)),NA())</f>
        <v>-2.155826574430364E-3</v>
      </c>
      <c r="Q225" s="145">
        <f>IFERROR(_xll.qlIndexFixing(ONIndex1Y,I225,TRUE,_xll.ohTrigger(RecalcTrigger,Trigger1Y)),NA())</f>
        <v>-7.1483615307066373E-4</v>
      </c>
    </row>
    <row r="226" spans="2:17" x14ac:dyDescent="0.2">
      <c r="B226" s="39" t="s">
        <v>17</v>
      </c>
      <c r="D226" s="42">
        <f>_xll.qlCalendarAdvance(Calendar,$D225,B226,"f",FALSE)</f>
        <v>42941</v>
      </c>
      <c r="E226" s="139">
        <f>_xll.qlInterestRateIndexValueDate(IndexON,D226)</f>
        <v>42941</v>
      </c>
      <c r="F226" s="155">
        <f>IFERROR(_xll.qlIndexFixing(IndexON,D226,TRUE,_xll.ohTrigger(RecalcTrigger,TriggerON)),NA())</f>
        <v>-4.2010048242913101E-3</v>
      </c>
      <c r="H226" s="42">
        <f>_xll.qlCalendarAdvance(Calendar,$H225,B226,"f",FALSE)</f>
        <v>42941</v>
      </c>
      <c r="I226" s="139">
        <f>_xll.qlInterestRateIndexValueDate(Index1M,$H226)</f>
        <v>42943</v>
      </c>
      <c r="J226" s="144">
        <f>IFERROR(_xll.qlIndexFixing(Index1M,$H226,TRUE,_xll.ohTrigger(RecalcTrigger,Trigger1M)),NA())</f>
        <v>-4.4417511257742459E-3</v>
      </c>
      <c r="K226" s="44">
        <f>IFERROR(_xll.qlIndexFixing(Index3M,H226,TRUE,_xll.ohTrigger(RecalcTrigger,Trigger3M)),NA())</f>
        <v>-3.5089995992822263E-3</v>
      </c>
      <c r="L226" s="44">
        <f>IFERROR(_xll.qlIndexFixing(Index6M,$H226,TRUE,_xll.ohTrigger(RecalcTrigger,Trigger6M)),NA())</f>
        <v>-2.2090794576678703E-3</v>
      </c>
      <c r="M226" s="145">
        <f>IFERROR(_xll.qlIndexFixing(Index1Y,$H226,TRUE,_xll.ohTrigger(RecalcTrigger,Trigger1Y)),NA())</f>
        <v>-6.5584710664197627E-4</v>
      </c>
      <c r="N226" s="144">
        <f>IFERROR(_xll.qlIndexFixing(ONIndex1M,I226,TRUE,_xll.ohTrigger(RecalcTrigger,Trigger1M)),NA())</f>
        <v>-4.4611806345473681E-3</v>
      </c>
      <c r="O226" s="44">
        <f>IFERROR(_xll.qlIndexFixing(ONIndex3M,I226,TRUE,_xll.ohTrigger(RecalcTrigger,Trigger3M)),NA())</f>
        <v>-3.4875818475565978E-3</v>
      </c>
      <c r="P226" s="44">
        <f>IFERROR(_xll.qlIndexFixing(ONIndex6M,I226,TRUE,_xll.ohTrigger(RecalcTrigger,Trigger6M)),NA())</f>
        <v>-2.1511559941345126E-3</v>
      </c>
      <c r="Q226" s="145">
        <f>IFERROR(_xll.qlIndexFixing(ONIndex1Y,I226,TRUE,_xll.ohTrigger(RecalcTrigger,Trigger1Y)),NA())</f>
        <v>-7.1823079276001067E-4</v>
      </c>
    </row>
    <row r="227" spans="2:17" x14ac:dyDescent="0.2">
      <c r="B227" s="39" t="s">
        <v>17</v>
      </c>
      <c r="D227" s="42">
        <f>_xll.qlCalendarAdvance(Calendar,$D226,B227,"f",FALSE)</f>
        <v>42942</v>
      </c>
      <c r="E227" s="139">
        <f>_xll.qlInterestRateIndexValueDate(IndexON,D227)</f>
        <v>42942</v>
      </c>
      <c r="F227" s="155">
        <f>IFERROR(_xll.qlIndexFixing(IndexON,D227,TRUE,_xll.ohTrigger(RecalcTrigger,TriggerON)),NA())</f>
        <v>-4.2912274129713879E-3</v>
      </c>
      <c r="H227" s="42">
        <f>_xll.qlCalendarAdvance(Calendar,$H226,B227,"f",FALSE)</f>
        <v>42942</v>
      </c>
      <c r="I227" s="139">
        <f>_xll.qlInterestRateIndexValueDate(Index1M,$H227)</f>
        <v>42944</v>
      </c>
      <c r="J227" s="144">
        <f>IFERROR(_xll.qlIndexFixing(Index1M,$H227,TRUE,_xll.ohTrigger(RecalcTrigger,Trigger1M)),NA())</f>
        <v>-4.4411524614957325E-3</v>
      </c>
      <c r="K227" s="44">
        <f>IFERROR(_xll.qlIndexFixing(Index3M,H227,TRUE,_xll.ohTrigger(RecalcTrigger,Trigger3M)),NA())</f>
        <v>-3.510201542032374E-3</v>
      </c>
      <c r="L227" s="44">
        <f>IFERROR(_xll.qlIndexFixing(Index6M,$H227,TRUE,_xll.ohTrigger(RecalcTrigger,Trigger6M)),NA())</f>
        <v>-2.2093478770207112E-3</v>
      </c>
      <c r="M227" s="145">
        <f>IFERROR(_xll.qlIndexFixing(Index1Y,$H227,TRUE,_xll.ohTrigger(RecalcTrigger,Trigger1Y)),NA())</f>
        <v>-6.5512389362912726E-4</v>
      </c>
      <c r="N227" s="144">
        <f>IFERROR(_xll.qlIndexFixing(ONIndex1M,I227,TRUE,_xll.ohTrigger(RecalcTrigger,Trigger1M)),NA())</f>
        <v>-4.4606101827415756E-3</v>
      </c>
      <c r="O227" s="44">
        <f>IFERROR(_xll.qlIndexFixing(ONIndex3M,I227,TRUE,_xll.ohTrigger(RecalcTrigger,Trigger3M)),NA())</f>
        <v>-3.4900996662701189E-3</v>
      </c>
      <c r="P227" s="44">
        <f>IFERROR(_xll.qlIndexFixing(ONIndex6M,I227,TRUE,_xll.ohTrigger(RecalcTrigger,Trigger6M)),NA())</f>
        <v>-2.1495046924790984E-3</v>
      </c>
      <c r="Q227" s="145">
        <f>IFERROR(_xll.qlIndexFixing(ONIndex1Y,I227,TRUE,_xll.ohTrigger(RecalcTrigger,Trigger1Y)),NA())</f>
        <v>-7.199469443408546E-4</v>
      </c>
    </row>
    <row r="228" spans="2:17" x14ac:dyDescent="0.2">
      <c r="B228" s="39" t="s">
        <v>17</v>
      </c>
      <c r="D228" s="42">
        <f>_xll.qlCalendarAdvance(Calendar,$D227,B228,"f",FALSE)</f>
        <v>42943</v>
      </c>
      <c r="E228" s="139">
        <f>_xll.qlInterestRateIndexValueDate(IndexON,D228)</f>
        <v>42943</v>
      </c>
      <c r="F228" s="155">
        <f>IFERROR(_xll.qlIndexFixing(IndexON,D228,TRUE,_xll.ohTrigger(RecalcTrigger,TriggerON)),NA())</f>
        <v>-4.2912274129713879E-3</v>
      </c>
      <c r="H228" s="42">
        <f>_xll.qlCalendarAdvance(Calendar,$H227,B228,"f",FALSE)</f>
        <v>42943</v>
      </c>
      <c r="I228" s="139">
        <f>_xll.qlInterestRateIndexValueDate(Index1M,$H228)</f>
        <v>42947</v>
      </c>
      <c r="J228" s="144">
        <f>IFERROR(_xll.qlIndexFixing(Index1M,$H228,TRUE,_xll.ohTrigger(RecalcTrigger,Trigger1M)),NA())</f>
        <v>-4.436589207906543E-3</v>
      </c>
      <c r="K228" s="44">
        <f>IFERROR(_xll.qlIndexFixing(Index3M,H228,TRUE,_xll.ohTrigger(RecalcTrigger,Trigger3M)),NA())</f>
        <v>-3.5115274081418488E-3</v>
      </c>
      <c r="L228" s="44">
        <f>IFERROR(_xll.qlIndexFixing(Index6M,$H228,TRUE,_xll.ohTrigger(RecalcTrigger,Trigger6M)),NA())</f>
        <v>-2.209646989464947E-3</v>
      </c>
      <c r="M228" s="145">
        <f>IFERROR(_xll.qlIndexFixing(Index1Y,$H228,TRUE,_xll.ohTrigger(RecalcTrigger,Trigger1Y)),NA())</f>
        <v>-6.5446131289329087E-4</v>
      </c>
      <c r="N228" s="144">
        <f>IFERROR(_xll.qlIndexFixing(ONIndex1M,I228,TRUE,_xll.ohTrigger(RecalcTrigger,Trigger1M)),NA())</f>
        <v>-4.4598921832816885E-3</v>
      </c>
      <c r="O228" s="44">
        <f>IFERROR(_xll.qlIndexFixing(ONIndex3M,I228,TRUE,_xll.ohTrigger(RecalcTrigger,Trigger3M)),NA())</f>
        <v>-3.4925601874169487E-3</v>
      </c>
      <c r="P228" s="44">
        <f>IFERROR(_xll.qlIndexFixing(ONIndex6M,I228,TRUE,_xll.ohTrigger(RecalcTrigger,Trigger6M)),NA())</f>
        <v>-2.1482759002910967E-3</v>
      </c>
      <c r="Q228" s="145">
        <f>IFERROR(_xll.qlIndexFixing(ONIndex1Y,I228,TRUE,_xll.ohTrigger(RecalcTrigger,Trigger1Y)),NA())</f>
        <v>-7.2167492334074268E-4</v>
      </c>
    </row>
    <row r="229" spans="2:17" x14ac:dyDescent="0.2">
      <c r="B229" s="39" t="s">
        <v>17</v>
      </c>
      <c r="D229" s="42">
        <f>_xll.qlCalendarAdvance(Calendar,$D228,B229,"f",FALSE)</f>
        <v>42944</v>
      </c>
      <c r="E229" s="139">
        <f>_xll.qlInterestRateIndexValueDate(IndexON,D229)</f>
        <v>42944</v>
      </c>
      <c r="F229" s="155">
        <f>IFERROR(_xll.qlIndexFixing(IndexON,D229,TRUE,_xll.ohTrigger(RecalcTrigger,TriggerON)),NA())</f>
        <v>-4.2911762613950799E-3</v>
      </c>
      <c r="H229" s="42">
        <f>_xll.qlCalendarAdvance(Calendar,$H228,B229,"f",FALSE)</f>
        <v>42944</v>
      </c>
      <c r="I229" s="139">
        <f>_xll.qlInterestRateIndexValueDate(Index1M,$H229)</f>
        <v>42948</v>
      </c>
      <c r="J229" s="144">
        <f>IFERROR(_xll.qlIndexFixing(Index1M,$H229,TRUE,_xll.ohTrigger(RecalcTrigger,Trigger1M)),NA())</f>
        <v>-4.4350534671036288E-3</v>
      </c>
      <c r="K229" s="44">
        <f>IFERROR(_xll.qlIndexFixing(Index3M,H229,TRUE,_xll.ohTrigger(RecalcTrigger,Trigger3M)),NA())</f>
        <v>-3.5121461976419235E-3</v>
      </c>
      <c r="L229" s="44">
        <f>IFERROR(_xll.qlIndexFixing(Index6M,$H229,TRUE,_xll.ohTrigger(RecalcTrigger,Trigger6M)),NA())</f>
        <v>-2.2096561553214991E-3</v>
      </c>
      <c r="M229" s="145">
        <f>IFERROR(_xll.qlIndexFixing(Index1Y,$H229,TRUE,_xll.ohTrigger(RecalcTrigger,Trigger1Y)),NA())</f>
        <v>-6.5412143464292508E-4</v>
      </c>
      <c r="N229" s="144">
        <f>IFERROR(_xll.qlIndexFixing(ONIndex1M,I229,TRUE,_xll.ohTrigger(RecalcTrigger,Trigger1M)),NA())</f>
        <v>-4.4590251776543965E-3</v>
      </c>
      <c r="O229" s="44">
        <f>IFERROR(_xll.qlIndexFixing(ONIndex3M,I229,TRUE,_xll.ohTrigger(RecalcTrigger,Trigger3M)),NA())</f>
        <v>-3.4949625841385057E-3</v>
      </c>
      <c r="P229" s="44">
        <f>IFERROR(_xll.qlIndexFixing(ONIndex6M,I229,TRUE,_xll.ohTrigger(RecalcTrigger,Trigger6M)),NA())</f>
        <v>-2.147475113694064E-3</v>
      </c>
      <c r="Q229" s="145">
        <f>IFERROR(_xll.qlIndexFixing(ONIndex1Y,I229,TRUE,_xll.ohTrigger(RecalcTrigger,Trigger1Y)),NA())</f>
        <v>-7.2341479818494037E-4</v>
      </c>
    </row>
    <row r="230" spans="2:17" x14ac:dyDescent="0.2">
      <c r="B230" s="39" t="s">
        <v>17</v>
      </c>
      <c r="D230" s="42">
        <f>_xll.qlCalendarAdvance(Calendar,$D229,B230,"f",FALSE)</f>
        <v>42947</v>
      </c>
      <c r="E230" s="139">
        <f>_xll.qlInterestRateIndexValueDate(IndexON,D230)</f>
        <v>42947</v>
      </c>
      <c r="F230" s="155">
        <f>IFERROR(_xll.qlIndexFixing(IndexON,D230,TRUE,_xll.ohTrigger(RecalcTrigger,TriggerON)),NA())</f>
        <v>-4.2912274128914518E-3</v>
      </c>
      <c r="H230" s="42">
        <f>_xll.qlCalendarAdvance(Calendar,$H229,B230,"f",FALSE)</f>
        <v>42947</v>
      </c>
      <c r="I230" s="139">
        <f>_xll.qlInterestRateIndexValueDate(Index1M,$H230)</f>
        <v>42949</v>
      </c>
      <c r="J230" s="144">
        <f>IFERROR(_xll.qlIndexFixing(Index1M,$H230,TRUE,_xll.ohTrigger(RecalcTrigger,Trigger1M)),NA())</f>
        <v>-4.4321808728208338E-3</v>
      </c>
      <c r="K230" s="44">
        <f>IFERROR(_xll.qlIndexFixing(Index3M,H230,TRUE,_xll.ohTrigger(RecalcTrigger,Trigger3M)),NA())</f>
        <v>-3.5127607358974243E-3</v>
      </c>
      <c r="L230" s="44">
        <f>IFERROR(_xll.qlIndexFixing(Index6M,$H230,TRUE,_xll.ohTrigger(RecalcTrigger,Trigger6M)),NA())</f>
        <v>-2.2096680668486986E-3</v>
      </c>
      <c r="M230" s="145">
        <f>IFERROR(_xll.qlIndexFixing(Index1Y,$H230,TRUE,_xll.ohTrigger(RecalcTrigger,Trigger1Y)),NA())</f>
        <v>-6.5378439377089157E-4</v>
      </c>
      <c r="N230" s="144">
        <f>IFERROR(_xll.qlIndexFixing(ONIndex1M,I230,TRUE,_xll.ohTrigger(RecalcTrigger,Trigger1M)),NA())</f>
        <v>-4.4567320117172571E-3</v>
      </c>
      <c r="O230" s="44">
        <f>IFERROR(_xll.qlIndexFixing(ONIndex3M,I230,TRUE,_xll.ohTrigger(RecalcTrigger,Trigger3M)),NA())</f>
        <v>-3.4995354743250218E-3</v>
      </c>
      <c r="P230" s="44">
        <f>IFERROR(_xll.qlIndexFixing(ONIndex6M,I230,TRUE,_xll.ohTrigger(RecalcTrigger,Trigger6M)),NA())</f>
        <v>-2.1473148941231202E-3</v>
      </c>
      <c r="Q230" s="145">
        <f>IFERROR(_xll.qlIndexFixing(ONIndex1Y,I230,TRUE,_xll.ohTrigger(RecalcTrigger,Trigger1Y)),NA())</f>
        <v>-7.2693307402893481E-4</v>
      </c>
    </row>
    <row r="231" spans="2:17" x14ac:dyDescent="0.2">
      <c r="B231" s="39" t="s">
        <v>17</v>
      </c>
      <c r="D231" s="42">
        <f>_xll.qlCalendarAdvance(Calendar,$D230,B231,"f",FALSE)</f>
        <v>42948</v>
      </c>
      <c r="E231" s="139">
        <f>_xll.qlInterestRateIndexValueDate(IndexON,D231)</f>
        <v>42948</v>
      </c>
      <c r="F231" s="155">
        <f>IFERROR(_xll.qlIndexFixing(IndexON,D231,TRUE,_xll.ohTrigger(RecalcTrigger,TriggerON)),NA())</f>
        <v>-4.2912274129314198E-3</v>
      </c>
      <c r="H231" s="42">
        <f>_xll.qlCalendarAdvance(Calendar,$H230,B231,"f",FALSE)</f>
        <v>42948</v>
      </c>
      <c r="I231" s="139">
        <f>_xll.qlInterestRateIndexValueDate(Index1M,$H231)</f>
        <v>42950</v>
      </c>
      <c r="J231" s="144">
        <f>IFERROR(_xll.qlIndexFixing(Index1M,$H231,TRUE,_xll.ohTrigger(RecalcTrigger,Trigger1M)),NA())</f>
        <v>-4.4313697927897411E-3</v>
      </c>
      <c r="K231" s="44">
        <f>IFERROR(_xll.qlIndexFixing(Index3M,H231,TRUE,_xll.ohTrigger(RecalcTrigger,Trigger3M)),NA())</f>
        <v>-3.5133715425261784E-3</v>
      </c>
      <c r="L231" s="44">
        <f>IFERROR(_xll.qlIndexFixing(Index6M,$H231,TRUE,_xll.ohTrigger(RecalcTrigger,Trigger6M)),NA())</f>
        <v>-2.2090224283440262E-3</v>
      </c>
      <c r="M231" s="145">
        <f>IFERROR(_xll.qlIndexFixing(Index1Y,$H231,TRUE,_xll.ohTrigger(RecalcTrigger,Trigger1Y)),NA())</f>
        <v>-6.5345029566434151E-4</v>
      </c>
      <c r="N231" s="144">
        <f>IFERROR(_xll.qlIndexFixing(ONIndex1M,I231,TRUE,_xll.ohTrigger(RecalcTrigger,Trigger1M)),NA())</f>
        <v>-4.4540379218060977E-3</v>
      </c>
      <c r="O231" s="44">
        <f>IFERROR(_xll.qlIndexFixing(ONIndex3M,I231,TRUE,_xll.ohTrigger(RecalcTrigger,Trigger3M)),NA())</f>
        <v>-3.5039743841247528E-3</v>
      </c>
      <c r="P231" s="44">
        <f>IFERROR(_xll.qlIndexFixing(ONIndex6M,I231,TRUE,_xll.ohTrigger(RecalcTrigger,Trigger6M)),NA())</f>
        <v>-2.1486619320576494E-3</v>
      </c>
      <c r="Q231" s="145">
        <f>IFERROR(_xll.qlIndexFixing(ONIndex1Y,I231,TRUE,_xll.ohTrigger(RecalcTrigger,Trigger1Y)),NA())</f>
        <v>-7.3049462159247014E-4</v>
      </c>
    </row>
    <row r="232" spans="2:17" x14ac:dyDescent="0.2">
      <c r="B232" s="39" t="s">
        <v>17</v>
      </c>
      <c r="D232" s="42">
        <f>_xll.qlCalendarAdvance(Calendar,$D231,B232,"f",FALSE)</f>
        <v>42949</v>
      </c>
      <c r="E232" s="139">
        <f>_xll.qlInterestRateIndexValueDate(IndexON,D232)</f>
        <v>42949</v>
      </c>
      <c r="F232" s="155">
        <f>IFERROR(_xll.qlIndexFixing(IndexON,D232,TRUE,_xll.ohTrigger(RecalcTrigger,TriggerON)),NA())</f>
        <v>-4.2912274130113559E-3</v>
      </c>
      <c r="H232" s="42">
        <f>_xll.qlCalendarAdvance(Calendar,$H231,B232,"f",FALSE)</f>
        <v>42949</v>
      </c>
      <c r="I232" s="139">
        <f>_xll.qlInterestRateIndexValueDate(Index1M,$H232)</f>
        <v>42951</v>
      </c>
      <c r="J232" s="144">
        <f>IFERROR(_xll.qlIndexFixing(Index1M,$H232,TRUE,_xll.ohTrigger(RecalcTrigger,Trigger1M)),NA())</f>
        <v>-4.430532560979329E-3</v>
      </c>
      <c r="K232" s="44">
        <f>IFERROR(_xll.qlIndexFixing(Index3M,H232,TRUE,_xll.ohTrigger(RecalcTrigger,Trigger3M)),NA())</f>
        <v>-3.5147635000777402E-3</v>
      </c>
      <c r="L232" s="44">
        <f>IFERROR(_xll.qlIndexFixing(Index6M,$H232,TRUE,_xll.ohTrigger(RecalcTrigger,Trigger6M)),NA())</f>
        <v>-2.209368295874346E-3</v>
      </c>
      <c r="M232" s="145">
        <f>IFERROR(_xll.qlIndexFixing(Index1Y,$H232,TRUE,_xll.ohTrigger(RecalcTrigger,Trigger1Y)),NA())</f>
        <v>-6.5286508770545984E-4</v>
      </c>
      <c r="N232" s="144">
        <f>IFERROR(_xll.qlIndexFixing(ONIndex1M,I232,TRUE,_xll.ohTrigger(RecalcTrigger,Trigger1M)),NA())</f>
        <v>-4.4524040064031212E-3</v>
      </c>
      <c r="O232" s="44">
        <f>IFERROR(_xll.qlIndexFixing(ONIndex3M,I232,TRUE,_xll.ohTrigger(RecalcTrigger,Trigger3M)),NA())</f>
        <v>-3.5060737523640029E-3</v>
      </c>
      <c r="P232" s="44">
        <f>IFERROR(_xll.qlIndexFixing(ONIndex6M,I232,TRUE,_xll.ohTrigger(RecalcTrigger,Trigger6M)),NA())</f>
        <v>-2.1500836061960626E-3</v>
      </c>
      <c r="Q232" s="145">
        <f>IFERROR(_xll.qlIndexFixing(ONIndex1Y,I232,TRUE,_xll.ohTrigger(RecalcTrigger,Trigger1Y)),NA())</f>
        <v>-7.3229500027860439E-4</v>
      </c>
    </row>
    <row r="233" spans="2:17" x14ac:dyDescent="0.2">
      <c r="B233" s="39" t="s">
        <v>17</v>
      </c>
      <c r="D233" s="42">
        <f>_xll.qlCalendarAdvance(Calendar,$D232,B233,"f",FALSE)</f>
        <v>42950</v>
      </c>
      <c r="E233" s="139">
        <f>_xll.qlInterestRateIndexValueDate(IndexON,D233)</f>
        <v>42950</v>
      </c>
      <c r="F233" s="155">
        <f>IFERROR(_xll.qlIndexFixing(IndexON,D233,TRUE,_xll.ohTrigger(RecalcTrigger,TriggerON)),NA())</f>
        <v>-4.2912274129314198E-3</v>
      </c>
      <c r="H233" s="42">
        <f>_xll.qlCalendarAdvance(Calendar,$H232,B233,"f",FALSE)</f>
        <v>42950</v>
      </c>
      <c r="I233" s="139">
        <f>_xll.qlInterestRateIndexValueDate(Index1M,$H233)</f>
        <v>42954</v>
      </c>
      <c r="J233" s="144">
        <f>IFERROR(_xll.qlIndexFixing(Index1M,$H233,TRUE,_xll.ohTrigger(RecalcTrigger,Trigger1M)),NA())</f>
        <v>-4.4263421524172496E-3</v>
      </c>
      <c r="K233" s="44">
        <f>IFERROR(_xll.qlIndexFixing(Index3M,H233,TRUE,_xll.ohTrigger(RecalcTrigger,Trigger3M)),NA())</f>
        <v>-3.5157880989637436E-3</v>
      </c>
      <c r="L233" s="44">
        <f>IFERROR(_xll.qlIndexFixing(Index6M,$H233,TRUE,_xll.ohTrigger(RecalcTrigger,Trigger6M)),NA())</f>
        <v>-2.2097671058919693E-3</v>
      </c>
      <c r="M233" s="145">
        <f>IFERROR(_xll.qlIndexFixing(Index1Y,$H233,TRUE,_xll.ohTrigger(RecalcTrigger,Trigger1Y)),NA())</f>
        <v>-6.5214545333755068E-4</v>
      </c>
      <c r="N233" s="144">
        <f>IFERROR(_xll.qlIndexFixing(ONIndex1M,I233,TRUE,_xll.ohTrigger(RecalcTrigger,Trigger1M)),NA())</f>
        <v>-4.4506123333132308E-3</v>
      </c>
      <c r="O233" s="44">
        <f>IFERROR(_xll.qlIndexFixing(ONIndex3M,I233,TRUE,_xll.ohTrigger(RecalcTrigger,Trigger3M)),NA())</f>
        <v>-3.5081100335476734E-3</v>
      </c>
      <c r="P233" s="44">
        <f>IFERROR(_xll.qlIndexFixing(ONIndex6M,I233,TRUE,_xll.ohTrigger(RecalcTrigger,Trigger6M)),NA())</f>
        <v>-2.151966259429372E-3</v>
      </c>
      <c r="Q233" s="145">
        <f>IFERROR(_xll.qlIndexFixing(ONIndex1Y,I233,TRUE,_xll.ohTrigger(RecalcTrigger,Trigger1Y)),NA())</f>
        <v>-7.3410768472115251E-4</v>
      </c>
    </row>
    <row r="234" spans="2:17" x14ac:dyDescent="0.2">
      <c r="B234" s="39" t="s">
        <v>17</v>
      </c>
      <c r="D234" s="42">
        <f>_xll.qlCalendarAdvance(Calendar,$D233,B234,"f",FALSE)</f>
        <v>42951</v>
      </c>
      <c r="E234" s="139">
        <f>_xll.qlInterestRateIndexValueDate(IndexON,D234)</f>
        <v>42951</v>
      </c>
      <c r="F234" s="155">
        <f>IFERROR(_xll.qlIndexFixing(IndexON,D234,TRUE,_xll.ohTrigger(RecalcTrigger,TriggerON)),NA())</f>
        <v>-4.2911762613950799E-3</v>
      </c>
      <c r="H234" s="42">
        <f>_xll.qlCalendarAdvance(Calendar,$H233,B234,"f",FALSE)</f>
        <v>42951</v>
      </c>
      <c r="I234" s="139">
        <f>_xll.qlInterestRateIndexValueDate(Index1M,$H234)</f>
        <v>42955</v>
      </c>
      <c r="J234" s="144">
        <f>IFERROR(_xll.qlIndexFixing(Index1M,$H234,TRUE,_xll.ohTrigger(RecalcTrigger,Trigger1M)),NA())</f>
        <v>-4.4250644600214942E-3</v>
      </c>
      <c r="K234" s="44">
        <f>IFERROR(_xll.qlIndexFixing(Index3M,H234,TRUE,_xll.ohTrigger(RecalcTrigger,Trigger3M)),NA())</f>
        <v>-3.5163882955852772E-3</v>
      </c>
      <c r="L234" s="44">
        <f>IFERROR(_xll.qlIndexFixing(Index6M,$H234,TRUE,_xll.ohTrigger(RecalcTrigger,Trigger6M)),NA())</f>
        <v>-2.2097943055277738E-3</v>
      </c>
      <c r="M234" s="145">
        <f>IFERROR(_xll.qlIndexFixing(Index1Y,$H234,TRUE,_xll.ohTrigger(RecalcTrigger,Trigger1Y)),NA())</f>
        <v>-6.5182766456844271E-4</v>
      </c>
      <c r="N234" s="144">
        <f>IFERROR(_xll.qlIndexFixing(ONIndex1M,I234,TRUE,_xll.ohTrigger(RecalcTrigger,Trigger1M)),NA())</f>
        <v>-4.4486614438232763E-3</v>
      </c>
      <c r="O234" s="44">
        <f>IFERROR(_xll.qlIndexFixing(ONIndex3M,I234,TRUE,_xll.ohTrigger(RecalcTrigger,Trigger3M)),NA())</f>
        <v>-3.5100824010170228E-3</v>
      </c>
      <c r="P234" s="44">
        <f>IFERROR(_xll.qlIndexFixing(ONIndex6M,I234,TRUE,_xll.ohTrigger(RecalcTrigger,Trigger6M)),NA())</f>
        <v>-2.1543153875214216E-3</v>
      </c>
      <c r="Q234" s="145">
        <f>IFERROR(_xll.qlIndexFixing(ONIndex1Y,I234,TRUE,_xll.ohTrigger(RecalcTrigger,Trigger1Y)),NA())</f>
        <v>-7.3593274350525206E-4</v>
      </c>
    </row>
    <row r="235" spans="2:17" x14ac:dyDescent="0.2">
      <c r="B235" s="39" t="s">
        <v>17</v>
      </c>
      <c r="D235" s="42">
        <f>_xll.qlCalendarAdvance(Calendar,$D234,B235,"f",FALSE)</f>
        <v>42954</v>
      </c>
      <c r="E235" s="139">
        <f>_xll.qlInterestRateIndexValueDate(IndexON,D235)</f>
        <v>42954</v>
      </c>
      <c r="F235" s="155">
        <f>IFERROR(_xll.qlIndexFixing(IndexON,D235,TRUE,_xll.ohTrigger(RecalcTrigger,TriggerON)),NA())</f>
        <v>-4.2912274129314198E-3</v>
      </c>
      <c r="H235" s="42">
        <f>_xll.qlCalendarAdvance(Calendar,$H234,B235,"f",FALSE)</f>
        <v>42954</v>
      </c>
      <c r="I235" s="139">
        <f>_xll.qlInterestRateIndexValueDate(Index1M,$H235)</f>
        <v>42956</v>
      </c>
      <c r="J235" s="144">
        <f>IFERROR(_xll.qlIndexFixing(Index1M,$H235,TRUE,_xll.ohTrigger(RecalcTrigger,Trigger1M)),NA())</f>
        <v>-4.4233164570000646E-3</v>
      </c>
      <c r="K235" s="44">
        <f>IFERROR(_xll.qlIndexFixing(Index3M,H235,TRUE,_xll.ohTrigger(RecalcTrigger,Trigger3M)),NA())</f>
        <v>-3.5169880306112661E-3</v>
      </c>
      <c r="L235" s="44">
        <f>IFERROR(_xll.qlIndexFixing(Index6M,$H235,TRUE,_xll.ohTrigger(RecalcTrigger,Trigger6M)),NA())</f>
        <v>-2.209823746381442E-3</v>
      </c>
      <c r="M235" s="145">
        <f>IFERROR(_xll.qlIndexFixing(Index1Y,$H235,TRUE,_xll.ohTrigger(RecalcTrigger,Trigger1Y)),NA())</f>
        <v>-6.515134597093802E-4</v>
      </c>
      <c r="N235" s="144">
        <f>IFERROR(_xll.qlIndexFixing(ONIndex1M,I235,TRUE,_xll.ohTrigger(RecalcTrigger,Trigger1M)),NA())</f>
        <v>-4.4441667865369183E-3</v>
      </c>
      <c r="O235" s="44">
        <f>IFERROR(_xll.qlIndexFixing(ONIndex3M,I235,TRUE,_xll.ohTrigger(RecalcTrigger,Trigger3M)),NA())</f>
        <v>-3.5137756572511947E-3</v>
      </c>
      <c r="P235" s="44">
        <f>IFERROR(_xll.qlIndexFixing(ONIndex6M,I235,TRUE,_xll.ohTrigger(RecalcTrigger,Trigger6M)),NA())</f>
        <v>-2.1605830704674034E-3</v>
      </c>
      <c r="Q235" s="145">
        <f>IFERROR(_xll.qlIndexFixing(ONIndex1Y,I235,TRUE,_xll.ohTrigger(RecalcTrigger,Trigger1Y)),NA())</f>
        <v>-7.3962293016816005E-4</v>
      </c>
    </row>
    <row r="236" spans="2:17" x14ac:dyDescent="0.2">
      <c r="B236" s="39" t="s">
        <v>17</v>
      </c>
      <c r="D236" s="42">
        <f>_xll.qlCalendarAdvance(Calendar,$D235,B236,"f",FALSE)</f>
        <v>42955</v>
      </c>
      <c r="E236" s="139">
        <f>_xll.qlInterestRateIndexValueDate(IndexON,D236)</f>
        <v>42955</v>
      </c>
      <c r="F236" s="155">
        <f>IFERROR(_xll.qlIndexFixing(IndexON,D236,TRUE,_xll.ohTrigger(RecalcTrigger,TriggerON)),NA())</f>
        <v>-4.2912274129314198E-3</v>
      </c>
      <c r="H236" s="42">
        <f>_xll.qlCalendarAdvance(Calendar,$H235,B236,"f",FALSE)</f>
        <v>42955</v>
      </c>
      <c r="I236" s="139">
        <f>_xll.qlInterestRateIndexValueDate(Index1M,$H236)</f>
        <v>42957</v>
      </c>
      <c r="J236" s="144">
        <f>IFERROR(_xll.qlIndexFixing(Index1M,$H236,TRUE,_xll.ohTrigger(RecalcTrigger,Trigger1M)),NA())</f>
        <v>-4.4225181356249976E-3</v>
      </c>
      <c r="K236" s="44">
        <f>IFERROR(_xll.qlIndexFixing(Index3M,H236,TRUE,_xll.ohTrigger(RecalcTrigger,Trigger3M)),NA())</f>
        <v>-3.5175878744397875E-3</v>
      </c>
      <c r="L236" s="44">
        <f>IFERROR(_xll.qlIndexFixing(Index6M,$H236,TRUE,_xll.ohTrigger(RecalcTrigger,Trigger6M)),NA())</f>
        <v>-2.2093152402202772E-3</v>
      </c>
      <c r="M236" s="145">
        <f>IFERROR(_xll.qlIndexFixing(Index1Y,$H236,TRUE,_xll.ohTrigger(RecalcTrigger,Trigger1Y)),NA())</f>
        <v>-6.5120294708883274E-4</v>
      </c>
      <c r="N236" s="144">
        <f>IFERROR(_xll.qlIndexFixing(ONIndex1M,I236,TRUE,_xll.ohTrigger(RecalcTrigger,Trigger1M)),NA())</f>
        <v>-4.4392826831751719E-3</v>
      </c>
      <c r="O236" s="44">
        <f>IFERROR(_xll.qlIndexFixing(ONIndex3M,I236,TRUE,_xll.ohTrigger(RecalcTrigger,Trigger3M)),NA())</f>
        <v>-3.517310020799691E-3</v>
      </c>
      <c r="P236" s="44">
        <f>IFERROR(_xll.qlIndexFixing(ONIndex6M,I236,TRUE,_xll.ohTrigger(RecalcTrigger,Trigger6M)),NA())</f>
        <v>-2.1683756603474436E-3</v>
      </c>
      <c r="Q236" s="145">
        <f>IFERROR(_xll.qlIndexFixing(ONIndex1Y,I236,TRUE,_xll.ohTrigger(RecalcTrigger,Trigger1Y)),NA())</f>
        <v>-7.4335808664560687E-4</v>
      </c>
    </row>
    <row r="237" spans="2:17" x14ac:dyDescent="0.2">
      <c r="B237" s="39" t="s">
        <v>17</v>
      </c>
      <c r="D237" s="42">
        <f>_xll.qlCalendarAdvance(Calendar,$D236,B237,"f",FALSE)</f>
        <v>42956</v>
      </c>
      <c r="E237" s="139">
        <f>_xll.qlInterestRateIndexValueDate(IndexON,D237)</f>
        <v>42956</v>
      </c>
      <c r="F237" s="155">
        <f>IFERROR(_xll.qlIndexFixing(IndexON,D237,TRUE,_xll.ohTrigger(RecalcTrigger,TriggerON)),NA())</f>
        <v>-4.2912274129713879E-3</v>
      </c>
      <c r="H237" s="42">
        <f>_xll.qlCalendarAdvance(Calendar,$H236,B237,"f",FALSE)</f>
        <v>42956</v>
      </c>
      <c r="I237" s="139">
        <f>_xll.qlInterestRateIndexValueDate(Index1M,$H237)</f>
        <v>42958</v>
      </c>
      <c r="J237" s="144">
        <f>IFERROR(_xll.qlIndexFixing(Index1M,$H237,TRUE,_xll.ohTrigger(RecalcTrigger,Trigger1M)),NA())</f>
        <v>-4.4217294441515776E-3</v>
      </c>
      <c r="K237" s="44">
        <f>IFERROR(_xll.qlIndexFixing(Index3M,H237,TRUE,_xll.ohTrigger(RecalcTrigger,Trigger3M)),NA())</f>
        <v>-3.5191883512189787E-3</v>
      </c>
      <c r="L237" s="44">
        <f>IFERROR(_xll.qlIndexFixing(Index6M,$H237,TRUE,_xll.ohTrigger(RecalcTrigger,Trigger6M)),NA())</f>
        <v>-2.2096257595845895E-3</v>
      </c>
      <c r="M237" s="145">
        <f>IFERROR(_xll.qlIndexFixing(Index1Y,$H237,TRUE,_xll.ohTrigger(RecalcTrigger,Trigger1Y)),NA())</f>
        <v>-6.5077374106245803E-4</v>
      </c>
      <c r="N237" s="144">
        <f>IFERROR(_xll.qlIndexFixing(ONIndex1M,I237,TRUE,_xll.ohTrigger(RecalcTrigger,Trigger1M)),NA())</f>
        <v>-4.4367917336884943E-3</v>
      </c>
      <c r="O237" s="44">
        <f>IFERROR(_xll.qlIndexFixing(ONIndex3M,I237,TRUE,_xll.ohTrigger(RecalcTrigger,Trigger3M)),NA())</f>
        <v>-3.5189132497492892E-3</v>
      </c>
      <c r="P237" s="44">
        <f>IFERROR(_xll.qlIndexFixing(ONIndex6M,I237,TRUE,_xll.ohTrigger(RecalcTrigger,Trigger6M)),NA())</f>
        <v>-2.1724715509341408E-3</v>
      </c>
      <c r="Q237" s="145">
        <f>IFERROR(_xll.qlIndexFixing(ONIndex1Y,I237,TRUE,_xll.ohTrigger(RecalcTrigger,Trigger1Y)),NA())</f>
        <v>-7.4524604131820382E-4</v>
      </c>
    </row>
    <row r="238" spans="2:17" x14ac:dyDescent="0.2">
      <c r="B238" s="39" t="s">
        <v>17</v>
      </c>
      <c r="D238" s="42">
        <f>_xll.qlCalendarAdvance(Calendar,$D237,B238,"f",FALSE)</f>
        <v>42957</v>
      </c>
      <c r="E238" s="139">
        <f>_xll.qlInterestRateIndexValueDate(IndexON,D238)</f>
        <v>42957</v>
      </c>
      <c r="F238" s="155">
        <f>IFERROR(_xll.qlIndexFixing(IndexON,D238,TRUE,_xll.ohTrigger(RecalcTrigger,TriggerON)),NA())</f>
        <v>-4.2912274129314198E-3</v>
      </c>
      <c r="H238" s="42">
        <f>_xll.qlCalendarAdvance(Calendar,$H237,B238,"f",FALSE)</f>
        <v>42957</v>
      </c>
      <c r="I238" s="139">
        <f>_xll.qlInterestRateIndexValueDate(Index1M,$H238)</f>
        <v>42961</v>
      </c>
      <c r="J238" s="144">
        <f>IFERROR(_xll.qlIndexFixing(Index1M,$H238,TRUE,_xll.ohTrigger(RecalcTrigger,Trigger1M)),NA())</f>
        <v>-4.4193582105189035E-3</v>
      </c>
      <c r="K238" s="44">
        <f>IFERROR(_xll.qlIndexFixing(Index3M,H238,TRUE,_xll.ohTrigger(RecalcTrigger,Trigger3M)),NA())</f>
        <v>-3.5199999995933172E-3</v>
      </c>
      <c r="L238" s="44">
        <f>IFERROR(_xll.qlIndexFixing(Index6M,$H238,TRUE,_xll.ohTrigger(RecalcTrigger,Trigger6M)),NA())</f>
        <v>-2.2100000000969777E-3</v>
      </c>
      <c r="M238" s="145">
        <f>IFERROR(_xll.qlIndexFixing(Index1Y,$H238,TRUE,_xll.ohTrigger(RecalcTrigger,Trigger1Y)),NA())</f>
        <v>-6.5000000024861078E-4</v>
      </c>
      <c r="N238" s="144">
        <f>IFERROR(_xll.qlIndexFixing(ONIndex1M,I238,TRUE,_xll.ohTrigger(RecalcTrigger,Trigger1M)),NA())</f>
        <v>-4.4344137469609635E-3</v>
      </c>
      <c r="O238" s="44">
        <f>IFERROR(_xll.qlIndexFixing(ONIndex3M,I238,TRUE,_xll.ohTrigger(RecalcTrigger,Trigger3M)),NA())</f>
        <v>-3.5204100342456357E-3</v>
      </c>
      <c r="P238" s="44">
        <f>IFERROR(_xll.qlIndexFixing(ONIndex6M,I238,TRUE,_xll.ohTrigger(RecalcTrigger,Trigger6M)),NA())</f>
        <v>-2.1763915616102025E-3</v>
      </c>
      <c r="Q238" s="145">
        <f>IFERROR(_xll.qlIndexFixing(ONIndex1Y,I238,TRUE,_xll.ohTrigger(RecalcTrigger,Trigger1Y)),NA())</f>
        <v>-7.4714678020448844E-4</v>
      </c>
    </row>
    <row r="239" spans="2:17" x14ac:dyDescent="0.2">
      <c r="B239" s="39" t="s">
        <v>17</v>
      </c>
      <c r="D239" s="42">
        <f>_xll.qlCalendarAdvance(Calendar,$D238,B239,"f",FALSE)</f>
        <v>42958</v>
      </c>
      <c r="E239" s="139">
        <f>_xll.qlInterestRateIndexValueDate(IndexON,D239)</f>
        <v>42958</v>
      </c>
      <c r="F239" s="155">
        <f>IFERROR(_xll.qlIndexFixing(IndexON,D239,TRUE,_xll.ohTrigger(RecalcTrigger,TriggerON)),NA())</f>
        <v>-4.2911762613950799E-3</v>
      </c>
      <c r="H239" s="42">
        <f>_xll.qlCalendarAdvance(Calendar,$H238,B239,"f",FALSE)</f>
        <v>42958</v>
      </c>
      <c r="I239" s="139">
        <f>_xll.qlInterestRateIndexValueDate(Index1M,$H239)</f>
        <v>42962</v>
      </c>
      <c r="J239" s="144">
        <f>IFERROR(_xll.qlIndexFixing(Index1M,$H239,TRUE,_xll.ohTrigger(RecalcTrigger,Trigger1M)),NA())</f>
        <v>-4.4188287134314377E-3</v>
      </c>
      <c r="K239" s="44">
        <f>IFERROR(_xll.qlIndexFixing(Index3M,H239,TRUE,_xll.ohTrigger(RecalcTrigger,Trigger3M)),NA())</f>
        <v>-3.5206090949565943E-3</v>
      </c>
      <c r="L239" s="44">
        <f>IFERROR(_xll.qlIndexFixing(Index6M,$H239,TRUE,_xll.ohTrigger(RecalcTrigger,Trigger6M)),NA())</f>
        <v>-2.2100403808954653E-3</v>
      </c>
      <c r="M239" s="145">
        <f>IFERROR(_xll.qlIndexFixing(Index1Y,$H239,TRUE,_xll.ohTrigger(RecalcTrigger,Trigger1Y)),NA())</f>
        <v>-6.4970947469551645E-4</v>
      </c>
      <c r="N239" s="144">
        <f>IFERROR(_xll.qlIndexFixing(ONIndex1M,I239,TRUE,_xll.ohTrigger(RecalcTrigger,Trigger1M)),NA())</f>
        <v>-4.4321505693956098E-3</v>
      </c>
      <c r="O239" s="44">
        <f>IFERROR(_xll.qlIndexFixing(ONIndex3M,I239,TRUE,_xll.ohTrigger(RecalcTrigger,Trigger3M)),NA())</f>
        <v>-3.5217991049840691E-3</v>
      </c>
      <c r="P239" s="44">
        <f>IFERROR(_xll.qlIndexFixing(ONIndex6M,I239,TRUE,_xll.ohTrigger(RecalcTrigger,Trigger6M)),NA())</f>
        <v>-2.1801332431348186E-3</v>
      </c>
      <c r="Q239" s="145">
        <f>IFERROR(_xll.qlIndexFixing(ONIndex1Y,I239,TRUE,_xll.ohTrigger(RecalcTrigger,Trigger1Y)),NA())</f>
        <v>-7.4906037168975814E-4</v>
      </c>
    </row>
    <row r="240" spans="2:17" x14ac:dyDescent="0.2">
      <c r="B240" s="39" t="s">
        <v>17</v>
      </c>
      <c r="D240" s="42">
        <f>_xll.qlCalendarAdvance(Calendar,$D239,B240,"f",FALSE)</f>
        <v>42961</v>
      </c>
      <c r="E240" s="139">
        <f>_xll.qlInterestRateIndexValueDate(IndexON,D240)</f>
        <v>42961</v>
      </c>
      <c r="F240" s="155">
        <f>IFERROR(_xll.qlIndexFixing(IndexON,D240,TRUE,_xll.ohTrigger(RecalcTrigger,TriggerON)),NA())</f>
        <v>-4.2912274129713879E-3</v>
      </c>
      <c r="H240" s="42">
        <f>_xll.qlCalendarAdvance(Calendar,$H239,B240,"f",FALSE)</f>
        <v>42961</v>
      </c>
      <c r="I240" s="139">
        <f>_xll.qlInterestRateIndexValueDate(Index1M,$H240)</f>
        <v>42963</v>
      </c>
      <c r="J240" s="144">
        <f>IFERROR(_xll.qlIndexFixing(Index1M,$H240,TRUE,_xll.ohTrigger(RecalcTrigger,Trigger1M)),NA())</f>
        <v>-4.4188557225673239E-3</v>
      </c>
      <c r="K240" s="44">
        <f>IFERROR(_xll.qlIndexFixing(Index3M,H240,TRUE,_xll.ohTrigger(RecalcTrigger,Trigger3M)),NA())</f>
        <v>-3.5212212583791559E-3</v>
      </c>
      <c r="L240" s="44">
        <f>IFERROR(_xll.qlIndexFixing(Index6M,$H240,TRUE,_xll.ohTrigger(RecalcTrigger,Trigger6M)),NA())</f>
        <v>-2.2100824658157965E-3</v>
      </c>
      <c r="M240" s="145">
        <f>IFERROR(_xll.qlIndexFixing(Index1Y,$H240,TRUE,_xll.ohTrigger(RecalcTrigger,Trigger1Y)),NA())</f>
        <v>-6.4942261639960484E-4</v>
      </c>
      <c r="N240" s="144">
        <f>IFERROR(_xll.qlIndexFixing(ONIndex1M,I240,TRUE,_xll.ohTrigger(RecalcTrigger,Trigger1M)),NA())</f>
        <v>-4.4279616791209619E-3</v>
      </c>
      <c r="O240" s="44">
        <f>IFERROR(_xll.qlIndexFixing(ONIndex3M,I240,TRUE,_xll.ohTrigger(RecalcTrigger,Trigger3M)),NA())</f>
        <v>-3.5241773567262769E-3</v>
      </c>
      <c r="P240" s="44">
        <f>IFERROR(_xll.qlIndexFixing(ONIndex6M,I240,TRUE,_xll.ohTrigger(RecalcTrigger,Trigger6M)),NA())</f>
        <v>-2.1869966416110387E-3</v>
      </c>
      <c r="Q240" s="145">
        <f>IFERROR(_xll.qlIndexFixing(ONIndex1Y,I240,TRUE,_xll.ohTrigger(RecalcTrigger,Trigger1Y)),NA())</f>
        <v>-7.5292916356328732E-4</v>
      </c>
    </row>
    <row r="241" spans="2:17" x14ac:dyDescent="0.2">
      <c r="B241" s="39" t="s">
        <v>17</v>
      </c>
      <c r="D241" s="42">
        <f>_xll.qlCalendarAdvance(Calendar,$D240,B241,"f",FALSE)</f>
        <v>42962</v>
      </c>
      <c r="E241" s="139">
        <f>_xll.qlInterestRateIndexValueDate(IndexON,D241)</f>
        <v>42962</v>
      </c>
      <c r="F241" s="155">
        <f>IFERROR(_xll.qlIndexFixing(IndexON,D241,TRUE,_xll.ohTrigger(RecalcTrigger,TriggerON)),NA())</f>
        <v>-4.2912274129314198E-3</v>
      </c>
      <c r="H241" s="42">
        <f>_xll.qlCalendarAdvance(Calendar,$H240,B241,"f",FALSE)</f>
        <v>42962</v>
      </c>
      <c r="I241" s="139">
        <f>_xll.qlInterestRateIndexValueDate(Index1M,$H241)</f>
        <v>42964</v>
      </c>
      <c r="J241" s="144">
        <f>IFERROR(_xll.qlIndexFixing(Index1M,$H241,TRUE,_xll.ohTrigger(RecalcTrigger,Trigger1M)),NA())</f>
        <v>-4.4184239596380126E-3</v>
      </c>
      <c r="K241" s="44">
        <f>IFERROR(_xll.qlIndexFixing(Index3M,H241,TRUE,_xll.ohTrigger(RecalcTrigger,Trigger3M)),NA())</f>
        <v>-3.5218364912529328E-3</v>
      </c>
      <c r="L241" s="44">
        <f>IFERROR(_xll.qlIndexFixing(Index6M,$H241,TRUE,_xll.ohTrigger(RecalcTrigger,Trigger6M)),NA())</f>
        <v>-2.2098823388990467E-3</v>
      </c>
      <c r="M241" s="145">
        <f>IFERROR(_xll.qlIndexFixing(Index1Y,$H241,TRUE,_xll.ohTrigger(RecalcTrigger,Trigger1Y)),NA())</f>
        <v>-6.4913884928349862E-4</v>
      </c>
      <c r="N241" s="144">
        <f>IFERROR(_xll.qlIndexFixing(ONIndex1M,I241,TRUE,_xll.ohTrigger(RecalcTrigger,Trigger1M)),NA())</f>
        <v>-4.4242828798157774E-3</v>
      </c>
      <c r="O241" s="44">
        <f>IFERROR(_xll.qlIndexFixing(ONIndex3M,I241,TRUE,_xll.ohTrigger(RecalcTrigger,Trigger3M)),NA())</f>
        <v>-3.526252873258251E-3</v>
      </c>
      <c r="P241" s="44">
        <f>IFERROR(_xll.qlIndexFixing(ONIndex6M,I241,TRUE,_xll.ohTrigger(RecalcTrigger,Trigger6M)),NA())</f>
        <v>-2.1932676872271628E-3</v>
      </c>
      <c r="Q241" s="145">
        <f>IFERROR(_xll.qlIndexFixing(ONIndex1Y,I241,TRUE,_xll.ohTrigger(RecalcTrigger,Trigger1Y)),NA())</f>
        <v>-7.5684463020753157E-4</v>
      </c>
    </row>
    <row r="242" spans="2:17" x14ac:dyDescent="0.2">
      <c r="B242" s="39" t="s">
        <v>17</v>
      </c>
      <c r="D242" s="42">
        <f>_xll.qlCalendarAdvance(Calendar,$D241,B242,"f",FALSE)</f>
        <v>42963</v>
      </c>
      <c r="E242" s="139">
        <f>_xll.qlInterestRateIndexValueDate(IndexON,D242)</f>
        <v>42963</v>
      </c>
      <c r="F242" s="155">
        <f>IFERROR(_xll.qlIndexFixing(IndexON,D242,TRUE,_xll.ohTrigger(RecalcTrigger,TriggerON)),NA())</f>
        <v>-4.2912274128914518E-3</v>
      </c>
      <c r="H242" s="42">
        <f>_xll.qlCalendarAdvance(Calendar,$H241,B242,"f",FALSE)</f>
        <v>42963</v>
      </c>
      <c r="I242" s="139">
        <f>_xll.qlInterestRateIndexValueDate(Index1M,$H242)</f>
        <v>42965</v>
      </c>
      <c r="J242" s="144">
        <f>IFERROR(_xll.qlIndexFixing(Index1M,$H242,TRUE,_xll.ohTrigger(RecalcTrigger,Trigger1M)),NA())</f>
        <v>-4.4180355585490202E-3</v>
      </c>
      <c r="K242" s="44">
        <f>IFERROR(_xll.qlIndexFixing(Index3M,H242,TRUE,_xll.ohTrigger(RecalcTrigger,Trigger3M)),NA())</f>
        <v>-3.5236320024438343E-3</v>
      </c>
      <c r="L242" s="44">
        <f>IFERROR(_xll.qlIndexFixing(Index6M,$H242,TRUE,_xll.ohTrigger(RecalcTrigger,Trigger6M)),NA())</f>
        <v>-2.2100565287601626E-3</v>
      </c>
      <c r="M242" s="145">
        <f>IFERROR(_xll.qlIndexFixing(Index1Y,$H242,TRUE,_xll.ohTrigger(RecalcTrigger,Trigger1Y)),NA())</f>
        <v>-6.4886246897483233E-4</v>
      </c>
      <c r="N242" s="144">
        <f>IFERROR(_xll.qlIndexFixing(ONIndex1M,I242,TRUE,_xll.ohTrigger(RecalcTrigger,Trigger1M)),NA())</f>
        <v>-4.4226214449860635E-3</v>
      </c>
      <c r="O242" s="44">
        <f>IFERROR(_xll.qlIndexFixing(ONIndex3M,I242,TRUE,_xll.ohTrigger(RecalcTrigger,Trigger3M)),NA())</f>
        <v>-3.5270843411128183E-3</v>
      </c>
      <c r="P242" s="44">
        <f>IFERROR(_xll.qlIndexFixing(ONIndex6M,I242,TRUE,_xll.ohTrigger(RecalcTrigger,Trigger6M)),NA())</f>
        <v>-2.1960809811050197E-3</v>
      </c>
      <c r="Q242" s="145">
        <f>IFERROR(_xll.qlIndexFixing(ONIndex1Y,I242,TRUE,_xll.ohTrigger(RecalcTrigger,Trigger1Y)),NA())</f>
        <v>-7.5882350978773161E-4</v>
      </c>
    </row>
    <row r="243" spans="2:17" x14ac:dyDescent="0.2">
      <c r="B243" s="39" t="s">
        <v>17</v>
      </c>
      <c r="D243" s="42">
        <f>_xll.qlCalendarAdvance(Calendar,$D242,B243,"f",FALSE)</f>
        <v>42964</v>
      </c>
      <c r="E243" s="139">
        <f>_xll.qlInterestRateIndexValueDate(IndexON,D243)</f>
        <v>42964</v>
      </c>
      <c r="F243" s="155">
        <f>IFERROR(_xll.qlIndexFixing(IndexON,D243,TRUE,_xll.ohTrigger(RecalcTrigger,TriggerON)),NA())</f>
        <v>-4.2912274129713879E-3</v>
      </c>
      <c r="H243" s="42">
        <f>_xll.qlCalendarAdvance(Calendar,$H242,B243,"f",FALSE)</f>
        <v>42964</v>
      </c>
      <c r="I243" s="139">
        <f>_xll.qlInterestRateIndexValueDate(Index1M,$H243)</f>
        <v>42968</v>
      </c>
      <c r="J243" s="144">
        <f>IFERROR(_xll.qlIndexFixing(Index1M,$H243,TRUE,_xll.ohTrigger(RecalcTrigger,Trigger1M)),NA())</f>
        <v>-4.4183547415903076E-3</v>
      </c>
      <c r="K243" s="44">
        <f>IFERROR(_xll.qlIndexFixing(Index3M,H243,TRUE,_xll.ohTrigger(RecalcTrigger,Trigger3M)),NA())</f>
        <v>-3.5243282340068015E-3</v>
      </c>
      <c r="L243" s="44">
        <f>IFERROR(_xll.qlIndexFixing(Index6M,$H243,TRUE,_xll.ohTrigger(RecalcTrigger,Trigger6M)),NA())</f>
        <v>-2.2102983861424148E-3</v>
      </c>
      <c r="M243" s="145">
        <f>IFERROR(_xll.qlIndexFixing(Index1Y,$H243,TRUE,_xll.ohTrigger(RecalcTrigger,Trigger1Y)),NA())</f>
        <v>-6.4802304925435923E-4</v>
      </c>
      <c r="N243" s="144">
        <f>IFERROR(_xll.qlIndexFixing(ONIndex1M,I243,TRUE,_xll.ohTrigger(RecalcTrigger,Trigger1M)),NA())</f>
        <v>-4.4210858980164858E-3</v>
      </c>
      <c r="O243" s="44">
        <f>IFERROR(_xll.qlIndexFixing(ONIndex3M,I243,TRUE,_xll.ohTrigger(RecalcTrigger,Trigger3M)),NA())</f>
        <v>-3.5278004814998098E-3</v>
      </c>
      <c r="P243" s="44">
        <f>IFERROR(_xll.qlIndexFixing(ONIndex6M,I243,TRUE,_xll.ohTrigger(RecalcTrigger,Trigger6M)),NA())</f>
        <v>-2.198701249027657E-3</v>
      </c>
      <c r="Q243" s="145">
        <f>IFERROR(_xll.qlIndexFixing(ONIndex1Y,I243,TRUE,_xll.ohTrigger(RecalcTrigger,Trigger1Y)),NA())</f>
        <v>-7.60815651879021E-4</v>
      </c>
    </row>
    <row r="244" spans="2:17" x14ac:dyDescent="0.2">
      <c r="B244" s="39" t="s">
        <v>17</v>
      </c>
      <c r="D244" s="42">
        <f>_xll.qlCalendarAdvance(Calendar,$D243,B244,"f",FALSE)</f>
        <v>42965</v>
      </c>
      <c r="E244" s="139">
        <f>_xll.qlInterestRateIndexValueDate(IndexON,D244)</f>
        <v>42965</v>
      </c>
      <c r="F244" s="155">
        <f>IFERROR(_xll.qlIndexFixing(IndexON,D244,TRUE,_xll.ohTrigger(RecalcTrigger,TriggerON)),NA())</f>
        <v>-4.2911762613817572E-3</v>
      </c>
      <c r="H244" s="42">
        <f>_xll.qlCalendarAdvance(Calendar,$H243,B244,"f",FALSE)</f>
        <v>42965</v>
      </c>
      <c r="I244" s="139">
        <f>_xll.qlInterestRateIndexValueDate(Index1M,$H244)</f>
        <v>42969</v>
      </c>
      <c r="J244" s="144">
        <f>IFERROR(_xll.qlIndexFixing(Index1M,$H244,TRUE,_xll.ohTrigger(RecalcTrigger,Trigger1M)),NA())</f>
        <v>-4.4186898330094366E-3</v>
      </c>
      <c r="K244" s="44">
        <f>IFERROR(_xll.qlIndexFixing(Index3M,H244,TRUE,_xll.ohTrigger(RecalcTrigger,Trigger3M)),NA())</f>
        <v>-3.5249589238953768E-3</v>
      </c>
      <c r="L244" s="44">
        <f>IFERROR(_xll.qlIndexFixing(Index6M,$H244,TRUE,_xll.ohTrigger(RecalcTrigger,Trigger6M)),NA())</f>
        <v>-2.2103386639886905E-3</v>
      </c>
      <c r="M244" s="145">
        <f>IFERROR(_xll.qlIndexFixing(Index1Y,$H244,TRUE,_xll.ohTrigger(RecalcTrigger,Trigger1Y)),NA())</f>
        <v>-6.4774597506085262E-4</v>
      </c>
      <c r="N244" s="144">
        <f>IFERROR(_xll.qlIndexFixing(ONIndex1M,I244,TRUE,_xll.ohTrigger(RecalcTrigger,Trigger1M)),NA())</f>
        <v>-4.419678085589851E-3</v>
      </c>
      <c r="O244" s="44">
        <f>IFERROR(_xll.qlIndexFixing(ONIndex3M,I244,TRUE,_xll.ohTrigger(RecalcTrigger,Trigger3M)),NA())</f>
        <v>-3.5284000249946601E-3</v>
      </c>
      <c r="P244" s="44">
        <f>IFERROR(_xll.qlIndexFixing(ONIndex6M,I244,TRUE,_xll.ohTrigger(RecalcTrigger,Trigger6M)),NA())</f>
        <v>-2.2011260421539447E-3</v>
      </c>
      <c r="Q244" s="145">
        <f>IFERROR(_xll.qlIndexFixing(ONIndex1Y,I244,TRUE,_xll.ohTrigger(RecalcTrigger,Trigger1Y)),NA())</f>
        <v>-7.6282112514647338E-4</v>
      </c>
    </row>
    <row r="245" spans="2:17" x14ac:dyDescent="0.2">
      <c r="B245" s="39" t="s">
        <v>17</v>
      </c>
      <c r="D245" s="42">
        <f>_xll.qlCalendarAdvance(Calendar,$D244,B245,"f",FALSE)</f>
        <v>42968</v>
      </c>
      <c r="E245" s="139">
        <f>_xll.qlInterestRateIndexValueDate(IndexON,D245)</f>
        <v>42968</v>
      </c>
      <c r="F245" s="155">
        <f>IFERROR(_xll.qlIndexFixing(IndexON,D245,TRUE,_xll.ohTrigger(RecalcTrigger,TriggerON)),NA())</f>
        <v>-4.2912274130113559E-3</v>
      </c>
      <c r="H245" s="42">
        <f>_xll.qlCalendarAdvance(Calendar,$H244,B245,"f",FALSE)</f>
        <v>42968</v>
      </c>
      <c r="I245" s="139">
        <f>_xll.qlInterestRateIndexValueDate(Index1M,$H245)</f>
        <v>42970</v>
      </c>
      <c r="J245" s="144">
        <f>IFERROR(_xll.qlIndexFixing(Index1M,$H245,TRUE,_xll.ohTrigger(RecalcTrigger,Trigger1M)),NA())</f>
        <v>-4.4202235387597556E-3</v>
      </c>
      <c r="K245" s="44">
        <f>IFERROR(_xll.qlIndexFixing(Index3M,H245,TRUE,_xll.ohTrigger(RecalcTrigger,Trigger3M)),NA())</f>
        <v>-3.5255927449049664E-3</v>
      </c>
      <c r="L245" s="44">
        <f>IFERROR(_xll.qlIndexFixing(Index6M,$H245,TRUE,_xll.ohTrigger(RecalcTrigger,Trigger6M)),NA())</f>
        <v>-2.2103766405927256E-3</v>
      </c>
      <c r="M245" s="145">
        <f>IFERROR(_xll.qlIndexFixing(Index1Y,$H245,TRUE,_xll.ohTrigger(RecalcTrigger,Trigger1Y)),NA())</f>
        <v>-6.4746846249253017E-4</v>
      </c>
      <c r="N245" s="144">
        <f>IFERROR(_xll.qlIndexFixing(ONIndex1M,I245,TRUE,_xll.ohTrigger(RecalcTrigger,Trigger1M)),NA())</f>
        <v>-4.4172432730382738E-3</v>
      </c>
      <c r="O245" s="44">
        <f>IFERROR(_xll.qlIndexFixing(ONIndex3M,I245,TRUE,_xll.ohTrigger(RecalcTrigger,Trigger3M)),NA())</f>
        <v>-3.5291695133743417E-3</v>
      </c>
      <c r="P245" s="44">
        <f>IFERROR(_xll.qlIndexFixing(ONIndex6M,I245,TRUE,_xll.ohTrigger(RecalcTrigger,Trigger6M)),NA())</f>
        <v>-2.2052982878495442E-3</v>
      </c>
      <c r="Q245" s="145">
        <f>IFERROR(_xll.qlIndexFixing(ONIndex1Y,I245,TRUE,_xll.ohTrigger(RecalcTrigger,Trigger1Y)),NA())</f>
        <v>-7.6687521618268306E-4</v>
      </c>
    </row>
    <row r="246" spans="2:17" x14ac:dyDescent="0.2">
      <c r="B246" s="39" t="s">
        <v>17</v>
      </c>
      <c r="D246" s="42">
        <f>_xll.qlCalendarAdvance(Calendar,$D245,B246,"f",FALSE)</f>
        <v>42969</v>
      </c>
      <c r="E246" s="139">
        <f>_xll.qlInterestRateIndexValueDate(IndexON,D246)</f>
        <v>42969</v>
      </c>
      <c r="F246" s="155">
        <f>IFERROR(_xll.qlIndexFixing(IndexON,D246,TRUE,_xll.ohTrigger(RecalcTrigger,TriggerON)),NA())</f>
        <v>-4.2912274129314198E-3</v>
      </c>
      <c r="H246" s="42">
        <f>_xll.qlCalendarAdvance(Calendar,$H245,B246,"f",FALSE)</f>
        <v>42969</v>
      </c>
      <c r="I246" s="139">
        <f>_xll.qlInterestRateIndexValueDate(Index1M,$H246)</f>
        <v>42971</v>
      </c>
      <c r="J246" s="144">
        <f>IFERROR(_xll.qlIndexFixing(Index1M,$H246,TRUE,_xll.ohTrigger(RecalcTrigger,Trigger1M)),NA())</f>
        <v>-4.4202508742226254E-3</v>
      </c>
      <c r="K246" s="44">
        <f>IFERROR(_xll.qlIndexFixing(Index3M,H246,TRUE,_xll.ohTrigger(RecalcTrigger,Trigger3M)),NA())</f>
        <v>-3.5262297161932901E-3</v>
      </c>
      <c r="L246" s="44">
        <f>IFERROR(_xll.qlIndexFixing(Index6M,$H246,TRUE,_xll.ohTrigger(RecalcTrigger,Trigger6M)),NA())</f>
        <v>-2.2103557286234561E-3</v>
      </c>
      <c r="M246" s="145">
        <f>IFERROR(_xll.qlIndexFixing(Index1Y,$H246,TRUE,_xll.ohTrigger(RecalcTrigger,Trigger1Y)),NA())</f>
        <v>-6.471899111089274E-4</v>
      </c>
      <c r="N246" s="144">
        <f>IFERROR(_xll.qlIndexFixing(ONIndex1M,I246,TRUE,_xll.ohTrigger(RecalcTrigger,Trigger1M)),NA())</f>
        <v>-4.415361109053606E-3</v>
      </c>
      <c r="O246" s="44">
        <f>IFERROR(_xll.qlIndexFixing(ONIndex3M,I246,TRUE,_xll.ohTrigger(RecalcTrigger,Trigger3M)),NA())</f>
        <v>-3.5296068513934742E-3</v>
      </c>
      <c r="P246" s="44">
        <f>IFERROR(_xll.qlIndexFixing(ONIndex6M,I246,TRUE,_xll.ohTrigger(RecalcTrigger,Trigger6M)),NA())</f>
        <v>-2.2088214749649282E-3</v>
      </c>
      <c r="Q246" s="145">
        <f>IFERROR(_xll.qlIndexFixing(ONIndex1Y,I246,TRUE,_xll.ohTrigger(RecalcTrigger,Trigger1Y)),NA())</f>
        <v>-7.709776945663549E-4</v>
      </c>
    </row>
    <row r="247" spans="2:17" x14ac:dyDescent="0.2">
      <c r="B247" s="39" t="s">
        <v>17</v>
      </c>
      <c r="D247" s="42">
        <f>_xll.qlCalendarAdvance(Calendar,$D246,B247,"f",FALSE)</f>
        <v>42970</v>
      </c>
      <c r="E247" s="139">
        <f>_xll.qlInterestRateIndexValueDate(IndexON,D247)</f>
        <v>42970</v>
      </c>
      <c r="F247" s="155">
        <f>IFERROR(_xll.qlIndexFixing(IndexON,D247,TRUE,_xll.ohTrigger(RecalcTrigger,TriggerON)),NA())</f>
        <v>-4.2912274130113559E-3</v>
      </c>
      <c r="H247" s="42">
        <f>_xll.qlCalendarAdvance(Calendar,$H246,B247,"f",FALSE)</f>
        <v>42970</v>
      </c>
      <c r="I247" s="139">
        <f>_xll.qlInterestRateIndexValueDate(Index1M,$H247)</f>
        <v>42972</v>
      </c>
      <c r="J247" s="144">
        <f>IFERROR(_xll.qlIndexFixing(Index1M,$H247,TRUE,_xll.ohTrigger(RecalcTrigger,Trigger1M)),NA())</f>
        <v>-4.4203236190745818E-3</v>
      </c>
      <c r="K247" s="44">
        <f>IFERROR(_xll.qlIndexFixing(Index3M,H247,TRUE,_xll.ohTrigger(RecalcTrigger,Trigger3M)),NA())</f>
        <v>-3.5281109100095158E-3</v>
      </c>
      <c r="L247" s="44">
        <f>IFERROR(_xll.qlIndexFixing(Index6M,$H247,TRUE,_xll.ohTrigger(RecalcTrigger,Trigger6M)),NA())</f>
        <v>-2.210419133851413E-3</v>
      </c>
      <c r="M247" s="145">
        <f>IFERROR(_xll.qlIndexFixing(Index1Y,$H247,TRUE,_xll.ohTrigger(RecalcTrigger,Trigger1Y)),NA())</f>
        <v>-6.4699053151594883E-4</v>
      </c>
      <c r="N247" s="144">
        <f>IFERROR(_xll.qlIndexFixing(ONIndex1M,I247,TRUE,_xll.ohTrigger(RecalcTrigger,Trigger1M)),NA())</f>
        <v>-4.414619665626951E-3</v>
      </c>
      <c r="O247" s="44">
        <f>IFERROR(_xll.qlIndexFixing(ONIndex3M,I247,TRUE,_xll.ohTrigger(RecalcTrigger,Trigger3M)),NA())</f>
        <v>-3.529604375773765E-3</v>
      </c>
      <c r="P247" s="44">
        <f>IFERROR(_xll.qlIndexFixing(ONIndex6M,I247,TRUE,_xll.ohTrigger(RecalcTrigger,Trigger6M)),NA())</f>
        <v>-2.2102321513806089E-3</v>
      </c>
      <c r="Q247" s="145">
        <f>IFERROR(_xll.qlIndexFixing(ONIndex1Y,I247,TRUE,_xll.ohTrigger(RecalcTrigger,Trigger1Y)),NA())</f>
        <v>-7.7305084785539435E-4</v>
      </c>
    </row>
    <row r="248" spans="2:17" x14ac:dyDescent="0.2">
      <c r="B248" s="39" t="s">
        <v>17</v>
      </c>
      <c r="D248" s="42">
        <f>_xll.qlCalendarAdvance(Calendar,$D247,B248,"f",FALSE)</f>
        <v>42971</v>
      </c>
      <c r="E248" s="139">
        <f>_xll.qlInterestRateIndexValueDate(IndexON,D248)</f>
        <v>42971</v>
      </c>
      <c r="F248" s="155">
        <f>IFERROR(_xll.qlIndexFixing(IndexON,D248,TRUE,_xll.ohTrigger(RecalcTrigger,TriggerON)),NA())</f>
        <v>-4.2912274129314198E-3</v>
      </c>
      <c r="H248" s="42">
        <f>_xll.qlCalendarAdvance(Calendar,$H247,B248,"f",FALSE)</f>
        <v>42971</v>
      </c>
      <c r="I248" s="139">
        <f>_xll.qlInterestRateIndexValueDate(Index1M,$H248)</f>
        <v>42975</v>
      </c>
      <c r="J248" s="144">
        <f>IFERROR(_xll.qlIndexFixing(Index1M,$H248,TRUE,_xll.ohTrigger(RecalcTrigger,Trigger1M)),NA())</f>
        <v>-4.4228106357587886E-3</v>
      </c>
      <c r="K248" s="44">
        <f>IFERROR(_xll.qlIndexFixing(Index3M,H248,TRUE,_xll.ohTrigger(RecalcTrigger,Trigger3M)),NA())</f>
        <v>-3.5288095762010872E-3</v>
      </c>
      <c r="L248" s="44">
        <f>IFERROR(_xll.qlIndexFixing(Index6M,$H248,TRUE,_xll.ohTrigger(RecalcTrigger,Trigger6M)),NA())</f>
        <v>-2.2105120763833519E-3</v>
      </c>
      <c r="M248" s="145">
        <f>IFERROR(_xll.qlIndexFixing(Index1Y,$H248,TRUE,_xll.ohTrigger(RecalcTrigger,Trigger1Y)),NA())</f>
        <v>-6.4605318678669533E-4</v>
      </c>
      <c r="N248" s="144">
        <f>IFERROR(_xll.qlIndexFixing(ONIndex1M,I248,TRUE,_xll.ohTrigger(RecalcTrigger,Trigger1M)),NA())</f>
        <v>-4.4140170354012298E-3</v>
      </c>
      <c r="O248" s="44">
        <f>IFERROR(_xll.qlIndexFixing(ONIndex3M,I248,TRUE,_xll.ohTrigger(RecalcTrigger,Trigger3M)),NA())</f>
        <v>-3.5294776892724755E-3</v>
      </c>
      <c r="P248" s="44">
        <f>IFERROR(_xll.qlIndexFixing(ONIndex6M,I248,TRUE,_xll.ohTrigger(RecalcTrigger,Trigger6M)),NA())</f>
        <v>-2.2114326564759423E-3</v>
      </c>
      <c r="Q248" s="145">
        <f>IFERROR(_xll.qlIndexFixing(ONIndex1Y,I248,TRUE,_xll.ohTrigger(RecalcTrigger,Trigger1Y)),NA())</f>
        <v>-7.7513774215276499E-4</v>
      </c>
    </row>
    <row r="249" spans="2:17" x14ac:dyDescent="0.2">
      <c r="B249" s="39" t="s">
        <v>17</v>
      </c>
      <c r="D249" s="42">
        <f>_xll.qlCalendarAdvance(Calendar,$D248,B249,"f",FALSE)</f>
        <v>42972</v>
      </c>
      <c r="E249" s="139">
        <f>_xll.qlInterestRateIndexValueDate(IndexON,D249)</f>
        <v>42972</v>
      </c>
      <c r="F249" s="155">
        <f>IFERROR(_xll.qlIndexFixing(IndexON,D249,TRUE,_xll.ohTrigger(RecalcTrigger,TriggerON)),NA())</f>
        <v>-4.2911762613950799E-3</v>
      </c>
      <c r="H249" s="42">
        <f>_xll.qlCalendarAdvance(Calendar,$H248,B249,"f",FALSE)</f>
        <v>42972</v>
      </c>
      <c r="I249" s="139">
        <f>_xll.qlInterestRateIndexValueDate(Index1M,$H249)</f>
        <v>42976</v>
      </c>
      <c r="J249" s="144">
        <f>IFERROR(_xll.qlIndexFixing(Index1M,$H249,TRUE,_xll.ohTrigger(RecalcTrigger,Trigger1M)),NA())</f>
        <v>-4.4238087878088351E-3</v>
      </c>
      <c r="K249" s="44">
        <f>IFERROR(_xll.qlIndexFixing(Index3M,H249,TRUE,_xll.ohTrigger(RecalcTrigger,Trigger3M)),NA())</f>
        <v>-3.5294626751377575E-3</v>
      </c>
      <c r="L249" s="44">
        <f>IFERROR(_xll.qlIndexFixing(Index6M,$H249,TRUE,_xll.ohTrigger(RecalcTrigger,Trigger6M)),NA())</f>
        <v>-2.2105348776338546E-3</v>
      </c>
      <c r="M249" s="145">
        <f>IFERROR(_xll.qlIndexFixing(Index1Y,$H249,TRUE,_xll.ohTrigger(RecalcTrigger,Trigger1Y)),NA())</f>
        <v>-6.4576031289585744E-4</v>
      </c>
      <c r="N249" s="144">
        <f>IFERROR(_xll.qlIndexFixing(ONIndex1M,I249,TRUE,_xll.ohTrigger(RecalcTrigger,Trigger1M)),NA())</f>
        <v>-4.413555064819441E-3</v>
      </c>
      <c r="O249" s="44">
        <f>IFERROR(_xll.qlIndexFixing(ONIndex3M,I249,TRUE,_xll.ohTrigger(RecalcTrigger,Trigger3M)),NA())</f>
        <v>-3.5292255229446567E-3</v>
      </c>
      <c r="P249" s="44">
        <f>IFERROR(_xll.qlIndexFixing(ONIndex6M,I249,TRUE,_xll.ohTrigger(RecalcTrigger,Trigger6M)),NA())</f>
        <v>-2.2124205406504061E-3</v>
      </c>
      <c r="Q249" s="145">
        <f>IFERROR(_xll.qlIndexFixing(ONIndex1Y,I249,TRUE,_xll.ohTrigger(RecalcTrigger,Trigger1Y)),NA())</f>
        <v>-7.7723844600363634E-4</v>
      </c>
    </row>
    <row r="250" spans="2:17" x14ac:dyDescent="0.2">
      <c r="B250" s="39" t="s">
        <v>17</v>
      </c>
      <c r="D250" s="42">
        <f>_xll.qlCalendarAdvance(Calendar,$D249,B250,"f",FALSE)</f>
        <v>42975</v>
      </c>
      <c r="E250" s="139">
        <f>_xll.qlInterestRateIndexValueDate(IndexON,D250)</f>
        <v>42975</v>
      </c>
      <c r="F250" s="155">
        <f>IFERROR(_xll.qlIndexFixing(IndexON,D250,TRUE,_xll.ohTrigger(RecalcTrigger,TriggerON)),NA())</f>
        <v>-4.2912274129713879E-3</v>
      </c>
      <c r="H250" s="42">
        <f>_xll.qlCalendarAdvance(Calendar,$H249,B250,"f",FALSE)</f>
        <v>42975</v>
      </c>
      <c r="I250" s="139">
        <f>_xll.qlInterestRateIndexValueDate(Index1M,$H250)</f>
        <v>42977</v>
      </c>
      <c r="J250" s="144">
        <f>IFERROR(_xll.qlIndexFixing(Index1M,$H250,TRUE,_xll.ohTrigger(RecalcTrigger,Trigger1M)),NA())</f>
        <v>-4.4241693447291119E-3</v>
      </c>
      <c r="K250" s="44">
        <f>IFERROR(_xll.qlIndexFixing(Index3M,H250,TRUE,_xll.ohTrigger(RecalcTrigger,Trigger3M)),NA())</f>
        <v>-3.5301190926216044E-3</v>
      </c>
      <c r="L250" s="44">
        <f>IFERROR(_xll.qlIndexFixing(Index6M,$H250,TRUE,_xll.ohTrigger(RecalcTrigger,Trigger6M)),NA())</f>
        <v>-2.2105501127119391E-3</v>
      </c>
      <c r="M250" s="145">
        <f>IFERROR(_xll.qlIndexFixing(Index1Y,$H250,TRUE,_xll.ohTrigger(RecalcTrigger,Trigger1Y)),NA())</f>
        <v>-6.4546272445342116E-4</v>
      </c>
      <c r="N250" s="144">
        <f>IFERROR(_xll.qlIndexFixing(ONIndex1M,I250,TRUE,_xll.ohTrigger(RecalcTrigger,Trigger1M)),NA())</f>
        <v>-4.4130551231447157E-3</v>
      </c>
      <c r="O250" s="44">
        <f>IFERROR(_xll.qlIndexFixing(ONIndex3M,I250,TRUE,_xll.ohTrigger(RecalcTrigger,Trigger3M)),NA())</f>
        <v>-3.5282619981913399E-3</v>
      </c>
      <c r="P250" s="44">
        <f>IFERROR(_xll.qlIndexFixing(ONIndex6M,I250,TRUE,_xll.ohTrigger(RecalcTrigger,Trigger6M)),NA())</f>
        <v>-2.2136617136281345E-3</v>
      </c>
      <c r="Q250" s="145">
        <f>IFERROR(_xll.qlIndexFixing(ONIndex1Y,I250,TRUE,_xll.ohTrigger(RecalcTrigger,Trigger1Y)),NA())</f>
        <v>-7.814845301279405E-4</v>
      </c>
    </row>
    <row r="251" spans="2:17" x14ac:dyDescent="0.2">
      <c r="B251" s="39" t="s">
        <v>17</v>
      </c>
      <c r="D251" s="42">
        <f>_xll.qlCalendarAdvance(Calendar,$D250,B251,"f",FALSE)</f>
        <v>42976</v>
      </c>
      <c r="E251" s="139">
        <f>_xll.qlInterestRateIndexValueDate(IndexON,D251)</f>
        <v>42976</v>
      </c>
      <c r="F251" s="155">
        <f>IFERROR(_xll.qlIndexFixing(IndexON,D251,TRUE,_xll.ohTrigger(RecalcTrigger,TriggerON)),NA())</f>
        <v>-4.2912274129713879E-3</v>
      </c>
      <c r="H251" s="42">
        <f>_xll.qlCalendarAdvance(Calendar,$H250,B251,"f",FALSE)</f>
        <v>42976</v>
      </c>
      <c r="I251" s="139">
        <f>_xll.qlInterestRateIndexValueDate(Index1M,$H251)</f>
        <v>42978</v>
      </c>
      <c r="J251" s="144">
        <f>IFERROR(_xll.qlIndexFixing(Index1M,$H251,TRUE,_xll.ohTrigger(RecalcTrigger,Trigger1M)),NA())</f>
        <v>-4.4245736747597639E-3</v>
      </c>
      <c r="K251" s="44">
        <f>IFERROR(_xll.qlIndexFixing(Index3M,H251,TRUE,_xll.ohTrigger(RecalcTrigger,Trigger3M)),NA())</f>
        <v>-3.5301607510756393E-3</v>
      </c>
      <c r="L251" s="44">
        <f>IFERROR(_xll.qlIndexFixing(Index6M,$H251,TRUE,_xll.ohTrigger(RecalcTrigger,Trigger6M)),NA())</f>
        <v>-2.2105588159513617E-3</v>
      </c>
      <c r="M251" s="145">
        <f>IFERROR(_xll.qlIndexFixing(Index1Y,$H251,TRUE,_xll.ohTrigger(RecalcTrigger,Trigger1Y)),NA())</f>
        <v>-6.4515979665484959E-4</v>
      </c>
      <c r="N251" s="144">
        <f>IFERROR(_xll.qlIndexFixing(ONIndex1M,I251,TRUE,_xll.ohTrigger(RecalcTrigger,Trigger1M)),NA())</f>
        <v>-4.4131507087508126E-3</v>
      </c>
      <c r="O251" s="44">
        <f>IFERROR(_xll.qlIndexFixing(ONIndex3M,I251,TRUE,_xll.ohTrigger(RecalcTrigger,Trigger3M)),NA())</f>
        <v>-3.5269366768320154E-3</v>
      </c>
      <c r="P251" s="44">
        <f>IFERROR(_xll.qlIndexFixing(ONIndex6M,I251,TRUE,_xll.ohTrigger(RecalcTrigger,Trigger6M)),NA())</f>
        <v>-2.2141968806055345E-3</v>
      </c>
      <c r="Q251" s="145">
        <f>IFERROR(_xll.qlIndexFixing(ONIndex1Y,I251,TRUE,_xll.ohTrigger(RecalcTrigger,Trigger1Y)),NA())</f>
        <v>-7.8578072197021953E-4</v>
      </c>
    </row>
    <row r="252" spans="2:17" x14ac:dyDescent="0.2">
      <c r="B252" s="39" t="s">
        <v>17</v>
      </c>
      <c r="D252" s="42">
        <f>_xll.qlCalendarAdvance(Calendar,$D251,B252,"f",FALSE)</f>
        <v>42977</v>
      </c>
      <c r="E252" s="139">
        <f>_xll.qlInterestRateIndexValueDate(IndexON,D252)</f>
        <v>42977</v>
      </c>
      <c r="F252" s="155">
        <f>IFERROR(_xll.qlIndexFixing(IndexON,D252,TRUE,_xll.ohTrigger(RecalcTrigger,TriggerON)),NA())</f>
        <v>-4.2912274129314198E-3</v>
      </c>
      <c r="H252" s="42">
        <f>_xll.qlCalendarAdvance(Calendar,$H251,B252,"f",FALSE)</f>
        <v>42977</v>
      </c>
      <c r="I252" s="139">
        <f>_xll.qlInterestRateIndexValueDate(Index1M,$H252)</f>
        <v>42979</v>
      </c>
      <c r="J252" s="144">
        <f>IFERROR(_xll.qlIndexFixing(Index1M,$H252,TRUE,_xll.ohTrigger(RecalcTrigger,Trigger1M)),NA())</f>
        <v>-4.4272471905365358E-3</v>
      </c>
      <c r="K252" s="44">
        <f>IFERROR(_xll.qlIndexFixing(Index3M,H252,TRUE,_xll.ohTrigger(RecalcTrigger,Trigger3M)),NA())</f>
        <v>-3.5308305494361506E-3</v>
      </c>
      <c r="L252" s="44">
        <f>IFERROR(_xll.qlIndexFixing(Index6M,$H252,TRUE,_xll.ohTrigger(RecalcTrigger,Trigger6M)),NA())</f>
        <v>-2.2105513762044212E-3</v>
      </c>
      <c r="M252" s="145">
        <f>IFERROR(_xll.qlIndexFixing(Index1Y,$H252,TRUE,_xll.ohTrigger(RecalcTrigger,Trigger1Y)),NA())</f>
        <v>-6.4495215387325015E-4</v>
      </c>
      <c r="N252" s="144">
        <f>IFERROR(_xll.qlIndexFixing(ONIndex1M,I252,TRUE,_xll.ohTrigger(RecalcTrigger,Trigger1M)),NA())</f>
        <v>-4.4134197334333436E-3</v>
      </c>
      <c r="O252" s="44">
        <f>IFERROR(_xll.qlIndexFixing(ONIndex3M,I252,TRUE,_xll.ohTrigger(RecalcTrigger,Trigger3M)),NA())</f>
        <v>-3.5260380751189757E-3</v>
      </c>
      <c r="P252" s="44">
        <f>IFERROR(_xll.qlIndexFixing(ONIndex6M,I252,TRUE,_xll.ohTrigger(RecalcTrigger,Trigger6M)),NA())</f>
        <v>-2.2140849193252876E-3</v>
      </c>
      <c r="Q252" s="145">
        <f>IFERROR(_xll.qlIndexFixing(ONIndex1Y,I252,TRUE,_xll.ohTrigger(RecalcTrigger,Trigger1Y)),NA())</f>
        <v>-7.8795149788923879E-4</v>
      </c>
    </row>
    <row r="253" spans="2:17" x14ac:dyDescent="0.2">
      <c r="B253" s="39" t="s">
        <v>17</v>
      </c>
      <c r="D253" s="42">
        <f>_xll.qlCalendarAdvance(Calendar,$D252,B253,"f",FALSE)</f>
        <v>42978</v>
      </c>
      <c r="E253" s="139">
        <f>_xll.qlInterestRateIndexValueDate(IndexON,D253)</f>
        <v>42978</v>
      </c>
      <c r="F253" s="155">
        <f>IFERROR(_xll.qlIndexFixing(IndexON,D253,TRUE,_xll.ohTrigger(RecalcTrigger,TriggerON)),NA())</f>
        <v>-4.2912274129713879E-3</v>
      </c>
      <c r="H253" s="42">
        <f>_xll.qlCalendarAdvance(Calendar,$H252,B253,"f",FALSE)</f>
        <v>42978</v>
      </c>
      <c r="I253" s="139">
        <f>_xll.qlInterestRateIndexValueDate(Index1M,$H253)</f>
        <v>42982</v>
      </c>
      <c r="J253" s="144">
        <f>IFERROR(_xll.qlIndexFixing(Index1M,$H253,TRUE,_xll.ohTrigger(RecalcTrigger,Trigger1M)),NA())</f>
        <v>-4.4304780531021493E-3</v>
      </c>
      <c r="K253" s="44">
        <f>IFERROR(_xll.qlIndexFixing(Index3M,H253,TRUE,_xll.ohTrigger(RecalcTrigger,Trigger3M)),NA())</f>
        <v>-3.5328691160492493E-3</v>
      </c>
      <c r="L253" s="44">
        <f>IFERROR(_xll.qlIndexFixing(Index6M,$H253,TRUE,_xll.ohTrigger(RecalcTrigger,Trigger6M)),NA())</f>
        <v>-2.210494500005631E-3</v>
      </c>
      <c r="M253" s="145">
        <f>IFERROR(_xll.qlIndexFixing(Index1Y,$H253,TRUE,_xll.ohTrigger(RecalcTrigger,Trigger1Y)),NA())</f>
        <v>-6.4388207397486099E-4</v>
      </c>
      <c r="N253" s="144">
        <f>IFERROR(_xll.qlIndexFixing(ONIndex1M,I253,TRUE,_xll.ohTrigger(RecalcTrigger,Trigger1M)),NA())</f>
        <v>-4.4138404967375422E-3</v>
      </c>
      <c r="O253" s="44">
        <f>IFERROR(_xll.qlIndexFixing(ONIndex3M,I253,TRUE,_xll.ohTrigger(RecalcTrigger,Trigger3M)),NA())</f>
        <v>-3.5250063791503194E-3</v>
      </c>
      <c r="P253" s="44">
        <f>IFERROR(_xll.qlIndexFixing(ONIndex6M,I253,TRUE,_xll.ohTrigger(RecalcTrigger,Trigger6M)),NA())</f>
        <v>-2.2137456409998535E-3</v>
      </c>
      <c r="Q253" s="145">
        <f>IFERROR(_xll.qlIndexFixing(ONIndex1Y,I253,TRUE,_xll.ohTrigger(RecalcTrigger,Trigger1Y)),NA())</f>
        <v>-7.9013649331383107E-4</v>
      </c>
    </row>
    <row r="254" spans="2:17" x14ac:dyDescent="0.2">
      <c r="B254" s="39" t="s">
        <v>17</v>
      </c>
      <c r="D254" s="42">
        <f>_xll.qlCalendarAdvance(Calendar,$D253,B254,"f",FALSE)</f>
        <v>42979</v>
      </c>
      <c r="E254" s="139">
        <f>_xll.qlInterestRateIndexValueDate(IndexON,D254)</f>
        <v>42979</v>
      </c>
      <c r="F254" s="155">
        <f>IFERROR(_xll.qlIndexFixing(IndexON,D254,TRUE,_xll.ohTrigger(RecalcTrigger,TriggerON)),NA())</f>
        <v>-4.2911762614084026E-3</v>
      </c>
      <c r="H254" s="42">
        <f>_xll.qlCalendarAdvance(Calendar,$H253,B254,"f",FALSE)</f>
        <v>42979</v>
      </c>
      <c r="I254" s="139">
        <f>_xll.qlInterestRateIndexValueDate(Index1M,$H254)</f>
        <v>42983</v>
      </c>
      <c r="J254" s="144">
        <f>IFERROR(_xll.qlIndexFixing(Index1M,$H254,TRUE,_xll.ohTrigger(RecalcTrigger,Trigger1M)),NA())</f>
        <v>-4.4319108489201398E-3</v>
      </c>
      <c r="K254" s="44">
        <f>IFERROR(_xll.qlIndexFixing(Index3M,H254,TRUE,_xll.ohTrigger(RecalcTrigger,Trigger3M)),NA())</f>
        <v>-3.5335585586436925E-3</v>
      </c>
      <c r="L254" s="44">
        <f>IFERROR(_xll.qlIndexFixing(Index6M,$H254,TRUE,_xll.ohTrigger(RecalcTrigger,Trigger6M)),NA())</f>
        <v>-2.2104876405721796E-3</v>
      </c>
      <c r="M254" s="145">
        <f>IFERROR(_xll.qlIndexFixing(Index1Y,$H254,TRUE,_xll.ohTrigger(RecalcTrigger,Trigger1Y)),NA())</f>
        <v>-6.4354295549657605E-4</v>
      </c>
      <c r="N254" s="144">
        <f>IFERROR(_xll.qlIndexFixing(ONIndex1M,I254,TRUE,_xll.ohTrigger(RecalcTrigger,Trigger1M)),NA())</f>
        <v>-4.4144148449865028E-3</v>
      </c>
      <c r="O254" s="44">
        <f>IFERROR(_xll.qlIndexFixing(ONIndex3M,I254,TRUE,_xll.ohTrigger(RecalcTrigger,Trigger3M)),NA())</f>
        <v>-3.5238403200610335E-3</v>
      </c>
      <c r="P254" s="44">
        <f>IFERROR(_xll.qlIndexFixing(ONIndex6M,I254,TRUE,_xll.ohTrigger(RecalcTrigger,Trigger6M)),NA())</f>
        <v>-2.2131765959088057E-3</v>
      </c>
      <c r="Q254" s="145">
        <f>IFERROR(_xll.qlIndexFixing(ONIndex1Y,I254,TRUE,_xll.ohTrigger(RecalcTrigger,Trigger1Y)),NA())</f>
        <v>-7.9233577658932575E-4</v>
      </c>
    </row>
    <row r="255" spans="2:17" x14ac:dyDescent="0.2">
      <c r="B255" s="39" t="s">
        <v>17</v>
      </c>
      <c r="D255" s="42">
        <f>_xll.qlCalendarAdvance(Calendar,$D254,B255,"f",FALSE)</f>
        <v>42982</v>
      </c>
      <c r="E255" s="139">
        <f>_xll.qlInterestRateIndexValueDate(IndexON,D255)</f>
        <v>42982</v>
      </c>
      <c r="F255" s="155">
        <f>IFERROR(_xll.qlIndexFixing(IndexON,D255,TRUE,_xll.ohTrigger(RecalcTrigger,TriggerON)),NA())</f>
        <v>-4.2912274129713879E-3</v>
      </c>
      <c r="H255" s="42">
        <f>_xll.qlCalendarAdvance(Calendar,$H254,B255,"f",FALSE)</f>
        <v>42982</v>
      </c>
      <c r="I255" s="139">
        <f>_xll.qlInterestRateIndexValueDate(Index1M,$H255)</f>
        <v>42984</v>
      </c>
      <c r="J255" s="144">
        <f>IFERROR(_xll.qlIndexFixing(Index1M,$H255,TRUE,_xll.ohTrigger(RecalcTrigger,Trigger1M)),NA())</f>
        <v>-4.4333888567815727E-3</v>
      </c>
      <c r="K255" s="44">
        <f>IFERROR(_xll.qlIndexFixing(Index3M,H255,TRUE,_xll.ohTrigger(RecalcTrigger,Trigger3M)),NA())</f>
        <v>-3.5342530661189586E-3</v>
      </c>
      <c r="L255" s="44">
        <f>IFERROR(_xll.qlIndexFixing(Index6M,$H255,TRUE,_xll.ohTrigger(RecalcTrigger,Trigger6M)),NA())</f>
        <v>-2.2104605424773621E-3</v>
      </c>
      <c r="M255" s="145">
        <f>IFERROR(_xll.qlIndexFixing(Index1Y,$H255,TRUE,_xll.ohTrigger(RecalcTrigger,Trigger1Y)),NA())</f>
        <v>-6.4319467573724235E-4</v>
      </c>
      <c r="N255" s="144">
        <f>IFERROR(_xll.qlIndexFixing(ONIndex1M,I255,TRUE,_xll.ohTrigger(RecalcTrigger,Trigger1M)),NA())</f>
        <v>-4.4160305519680421E-3</v>
      </c>
      <c r="O255" s="44">
        <f>IFERROR(_xll.qlIndexFixing(ONIndex3M,I255,TRUE,_xll.ohTrigger(RecalcTrigger,Trigger3M)),NA())</f>
        <v>-3.5210195410639855E-3</v>
      </c>
      <c r="P255" s="44">
        <f>IFERROR(_xll.qlIndexFixing(ONIndex6M,I255,TRUE,_xll.ohTrigger(RecalcTrigger,Trigger6M)),NA())</f>
        <v>-2.2112467874624286E-3</v>
      </c>
      <c r="Q255" s="145">
        <f>IFERROR(_xll.qlIndexFixing(ONIndex1Y,I255,TRUE,_xll.ohTrigger(RecalcTrigger,Trigger1Y)),NA())</f>
        <v>-7.9678054735410342E-4</v>
      </c>
    </row>
    <row r="256" spans="2:17" x14ac:dyDescent="0.2">
      <c r="B256" s="39" t="s">
        <v>17</v>
      </c>
      <c r="D256" s="42">
        <f>_xll.qlCalendarAdvance(Calendar,$D255,B256,"f",FALSE)</f>
        <v>42983</v>
      </c>
      <c r="E256" s="139">
        <f>_xll.qlInterestRateIndexValueDate(IndexON,D256)</f>
        <v>42983</v>
      </c>
      <c r="F256" s="155">
        <f>IFERROR(_xll.qlIndexFixing(IndexON,D256,TRUE,_xll.ohTrigger(RecalcTrigger,TriggerON)),NA())</f>
        <v>-4.2912274129314198E-3</v>
      </c>
      <c r="H256" s="42">
        <f>_xll.qlCalendarAdvance(Calendar,$H255,B256,"f",FALSE)</f>
        <v>42983</v>
      </c>
      <c r="I256" s="139">
        <f>_xll.qlInterestRateIndexValueDate(Index1M,$H256)</f>
        <v>42985</v>
      </c>
      <c r="J256" s="144">
        <f>IFERROR(_xll.qlIndexFixing(Index1M,$H256,TRUE,_xll.ohTrigger(RecalcTrigger,Trigger1M)),NA())</f>
        <v>-4.4364843672724252E-3</v>
      </c>
      <c r="K256" s="44">
        <f>IFERROR(_xll.qlIndexFixing(Index3M,H256,TRUE,_xll.ohTrigger(RecalcTrigger,Trigger3M)),NA())</f>
        <v>-3.5349527051421583E-3</v>
      </c>
      <c r="L256" s="44">
        <f>IFERROR(_xll.qlIndexFixing(Index6M,$H256,TRUE,_xll.ohTrigger(RecalcTrigger,Trigger6M)),NA())</f>
        <v>-2.2104279126931837E-3</v>
      </c>
      <c r="M256" s="145">
        <f>IFERROR(_xll.qlIndexFixing(Index1Y,$H256,TRUE,_xll.ohTrigger(RecalcTrigger,Trigger1Y)),NA())</f>
        <v>-6.428365855260604E-4</v>
      </c>
      <c r="N256" s="144">
        <f>IFERROR(_xll.qlIndexFixing(ONIndex1M,I256,TRUE,_xll.ohTrigger(RecalcTrigger,Trigger1M)),NA())</f>
        <v>-4.4182850162899356E-3</v>
      </c>
      <c r="O256" s="44">
        <f>IFERROR(_xll.qlIndexFixing(ONIndex3M,I256,TRUE,_xll.ohTrigger(RecalcTrigger,Trigger3M)),NA())</f>
        <v>-3.5178070708408171E-3</v>
      </c>
      <c r="P256" s="44">
        <f>IFERROR(_xll.qlIndexFixing(ONIndex6M,I256,TRUE,_xll.ohTrigger(RecalcTrigger,Trigger6M)),NA())</f>
        <v>-2.2085537609939365E-3</v>
      </c>
      <c r="Q256" s="145">
        <f>IFERROR(_xll.qlIndexFixing(ONIndex1Y,I256,TRUE,_xll.ohTrigger(RecalcTrigger,Trigger1Y)),NA())</f>
        <v>-8.0127715458733206E-4</v>
      </c>
    </row>
    <row r="257" spans="2:17" x14ac:dyDescent="0.2">
      <c r="B257" s="39" t="s">
        <v>17</v>
      </c>
      <c r="D257" s="42">
        <f>_xll.qlCalendarAdvance(Calendar,$D256,B257,"f",FALSE)</f>
        <v>42984</v>
      </c>
      <c r="E257" s="139">
        <f>_xll.qlInterestRateIndexValueDate(IndexON,D257)</f>
        <v>42984</v>
      </c>
      <c r="F257" s="155">
        <f>IFERROR(_xll.qlIndexFixing(IndexON,D257,TRUE,_xll.ohTrigger(RecalcTrigger,TriggerON)),NA())</f>
        <v>-4.2912274129713879E-3</v>
      </c>
      <c r="H257" s="42">
        <f>_xll.qlCalendarAdvance(Calendar,$H256,B257,"f",FALSE)</f>
        <v>42984</v>
      </c>
      <c r="I257" s="139">
        <f>_xll.qlInterestRateIndexValueDate(Index1M,$H257)</f>
        <v>42986</v>
      </c>
      <c r="J257" s="144">
        <f>IFERROR(_xll.qlIndexFixing(Index1M,$H257,TRUE,_xll.ohTrigger(RecalcTrigger,Trigger1M)),NA())</f>
        <v>-4.4372506980827264E-3</v>
      </c>
      <c r="K257" s="44">
        <f>IFERROR(_xll.qlIndexFixing(Index3M,H257,TRUE,_xll.ohTrigger(RecalcTrigger,Trigger3M)),NA())</f>
        <v>-3.5356575449370393E-3</v>
      </c>
      <c r="L257" s="44">
        <f>IFERROR(_xll.qlIndexFixing(Index6M,$H257,TRUE,_xll.ohTrigger(RecalcTrigger,Trigger6M)),NA())</f>
        <v>-2.210389219212057E-3</v>
      </c>
      <c r="M257" s="145">
        <f>IFERROR(_xll.qlIndexFixing(Index1Y,$H257,TRUE,_xll.ohTrigger(RecalcTrigger,Trigger1Y)),NA())</f>
        <v>-6.4253313711381318E-4</v>
      </c>
      <c r="N257" s="144">
        <f>IFERROR(_xll.qlIndexFixing(ONIndex1M,I257,TRUE,_xll.ohTrigger(RecalcTrigger,Trigger1M)),NA())</f>
        <v>-4.419654986067556E-3</v>
      </c>
      <c r="O257" s="44">
        <f>IFERROR(_xll.qlIndexFixing(ONIndex3M,I257,TRUE,_xll.ohTrigger(RecalcTrigger,Trigger3M)),NA())</f>
        <v>-3.515950160255521E-3</v>
      </c>
      <c r="P257" s="44">
        <f>IFERROR(_xll.qlIndexFixing(ONIndex6M,I257,TRUE,_xll.ohTrigger(RecalcTrigger,Trigger6M)),NA())</f>
        <v>-2.2067991415042343E-3</v>
      </c>
      <c r="Q257" s="145">
        <f>IFERROR(_xll.qlIndexFixing(ONIndex1Y,I257,TRUE,_xll.ohTrigger(RecalcTrigger,Trigger1Y)),NA())</f>
        <v>-8.0354890213740759E-4</v>
      </c>
    </row>
    <row r="258" spans="2:17" x14ac:dyDescent="0.2">
      <c r="B258" s="39" t="s">
        <v>17</v>
      </c>
      <c r="D258" s="42">
        <f>_xll.qlCalendarAdvance(Calendar,$D257,B258,"f",FALSE)</f>
        <v>42985</v>
      </c>
      <c r="E258" s="139">
        <f>_xll.qlInterestRateIndexValueDate(IndexON,D258)</f>
        <v>42985</v>
      </c>
      <c r="F258" s="155">
        <f>IFERROR(_xll.qlIndexFixing(IndexON,D258,TRUE,_xll.ohTrigger(RecalcTrigger,TriggerON)),NA())</f>
        <v>-4.2912274129314198E-3</v>
      </c>
      <c r="H258" s="42">
        <f>_xll.qlCalendarAdvance(Calendar,$H257,B258,"f",FALSE)</f>
        <v>42985</v>
      </c>
      <c r="I258" s="139">
        <f>_xll.qlInterestRateIndexValueDate(Index1M,$H258)</f>
        <v>42989</v>
      </c>
      <c r="J258" s="144">
        <f>IFERROR(_xll.qlIndexFixing(Index1M,$H258,TRUE,_xll.ohTrigger(RecalcTrigger,Trigger1M)),NA())</f>
        <v>-4.4412734397041298E-3</v>
      </c>
      <c r="K258" s="44">
        <f>IFERROR(_xll.qlIndexFixing(Index3M,H258,TRUE,_xll.ohTrigger(RecalcTrigger,Trigger3M)),NA())</f>
        <v>-3.5378039997236979E-3</v>
      </c>
      <c r="L258" s="44">
        <f>IFERROR(_xll.qlIndexFixing(Index6M,$H258,TRUE,_xll.ohTrigger(RecalcTrigger,Trigger6M)),NA())</f>
        <v>-2.2101408605378118E-3</v>
      </c>
      <c r="M258" s="145">
        <f>IFERROR(_xll.qlIndexFixing(Index1Y,$H258,TRUE,_xll.ohTrigger(RecalcTrigger,Trigger1Y)),NA())</f>
        <v>-6.4129301491161093E-4</v>
      </c>
      <c r="N258" s="144">
        <f>IFERROR(_xll.qlIndexFixing(ONIndex1M,I258,TRUE,_xll.ohTrigger(RecalcTrigger,Trigger1M)),NA())</f>
        <v>-4.4211896196477696E-3</v>
      </c>
      <c r="O258" s="44">
        <f>IFERROR(_xll.qlIndexFixing(ONIndex3M,I258,TRUE,_xll.ohTrigger(RecalcTrigger,Trigger3M)),NA())</f>
        <v>-3.513951272200444E-3</v>
      </c>
      <c r="P258" s="44">
        <f>IFERROR(_xll.qlIndexFixing(ONIndex6M,I258,TRUE,_xll.ohTrigger(RecalcTrigger,Trigger6M)),NA())</f>
        <v>-2.2048000591645689E-3</v>
      </c>
      <c r="Q258" s="145">
        <f>IFERROR(_xll.qlIndexFixing(ONIndex1Y,I258,TRUE,_xll.ohTrigger(RecalcTrigger,Trigger1Y)),NA())</f>
        <v>-8.0583534749045782E-4</v>
      </c>
    </row>
    <row r="259" spans="2:17" x14ac:dyDescent="0.2">
      <c r="B259" s="39" t="s">
        <v>17</v>
      </c>
      <c r="D259" s="42">
        <f>_xll.qlCalendarAdvance(Calendar,$D258,B259,"f",FALSE)</f>
        <v>42986</v>
      </c>
      <c r="E259" s="139">
        <f>_xll.qlInterestRateIndexValueDate(IndexON,D259)</f>
        <v>42986</v>
      </c>
      <c r="F259" s="155">
        <f>IFERROR(_xll.qlIndexFixing(IndexON,D259,TRUE,_xll.ohTrigger(RecalcTrigger,TriggerON)),NA())</f>
        <v>-4.2911762614084026E-3</v>
      </c>
      <c r="H259" s="42">
        <f>_xll.qlCalendarAdvance(Calendar,$H258,B259,"f",FALSE)</f>
        <v>42986</v>
      </c>
      <c r="I259" s="139">
        <f>_xll.qlInterestRateIndexValueDate(Index1M,$H259)</f>
        <v>42990</v>
      </c>
      <c r="J259" s="144">
        <f>IFERROR(_xll.qlIndexFixing(Index1M,$H259,TRUE,_xll.ohTrigger(RecalcTrigger,Trigger1M)),NA())</f>
        <v>-4.4429116647304312E-3</v>
      </c>
      <c r="K259" s="44">
        <f>IFERROR(_xll.qlIndexFixing(Index3M,H259,TRUE,_xll.ohTrigger(RecalcTrigger,Trigger3M)),NA())</f>
        <v>-3.5385303862082861E-3</v>
      </c>
      <c r="L259" s="44">
        <f>IFERROR(_xll.qlIndexFixing(Index6M,$H259,TRUE,_xll.ohTrigger(RecalcTrigger,Trigger6M)),NA())</f>
        <v>-2.210163188110818E-3</v>
      </c>
      <c r="M259" s="145">
        <f>IFERROR(_xll.qlIndexFixing(Index1Y,$H259,TRUE,_xll.ohTrigger(RecalcTrigger,Trigger1Y)),NA())</f>
        <v>-6.4087601304186389E-4</v>
      </c>
      <c r="N259" s="144">
        <f>IFERROR(_xll.qlIndexFixing(ONIndex1M,I259,TRUE,_xll.ohTrigger(RecalcTrigger,Trigger1M)),NA())</f>
        <v>-4.4228622269804063E-3</v>
      </c>
      <c r="O259" s="44">
        <f>IFERROR(_xll.qlIndexFixing(ONIndex3M,I259,TRUE,_xll.ohTrigger(RecalcTrigger,Trigger3M)),NA())</f>
        <v>-3.511852025743778E-3</v>
      </c>
      <c r="P259" s="44">
        <f>IFERROR(_xll.qlIndexFixing(ONIndex6M,I259,TRUE,_xll.ohTrigger(RecalcTrigger,Trigger6M)),NA())</f>
        <v>-2.2025997196140068E-3</v>
      </c>
      <c r="Q259" s="145">
        <f>IFERROR(_xll.qlIndexFixing(ONIndex1Y,I259,TRUE,_xll.ohTrigger(RecalcTrigger,Trigger1Y)),NA())</f>
        <v>-8.0808389343989262E-4</v>
      </c>
    </row>
    <row r="260" spans="2:17" x14ac:dyDescent="0.2">
      <c r="B260" s="39" t="s">
        <v>17</v>
      </c>
      <c r="D260" s="42">
        <f>_xll.qlCalendarAdvance(Calendar,$D259,B260,"f",FALSE)</f>
        <v>42989</v>
      </c>
      <c r="E260" s="139">
        <f>_xll.qlInterestRateIndexValueDate(IndexON,D260)</f>
        <v>42989</v>
      </c>
      <c r="F260" s="155">
        <f>IFERROR(_xll.qlIndexFixing(IndexON,D260,TRUE,_xll.ohTrigger(RecalcTrigger,TriggerON)),NA())</f>
        <v>-4.2912274129314198E-3</v>
      </c>
      <c r="H260" s="42">
        <f>_xll.qlCalendarAdvance(Calendar,$H259,B260,"f",FALSE)</f>
        <v>42989</v>
      </c>
      <c r="I260" s="139">
        <f>_xll.qlInterestRateIndexValueDate(Index1M,$H260)</f>
        <v>42991</v>
      </c>
      <c r="J260" s="144">
        <f>IFERROR(_xll.qlIndexFixing(Index1M,$H260,TRUE,_xll.ohTrigger(RecalcTrigger,Trigger1M)),NA())</f>
        <v>-4.4445575015106265E-3</v>
      </c>
      <c r="K260" s="44">
        <f>IFERROR(_xll.qlIndexFixing(Index3M,H260,TRUE,_xll.ohTrigger(RecalcTrigger,Trigger3M)),NA())</f>
        <v>-3.5392623580927092E-3</v>
      </c>
      <c r="L260" s="44">
        <f>IFERROR(_xll.qlIndexFixing(Index6M,$H260,TRUE,_xll.ohTrigger(RecalcTrigger,Trigger6M)),NA())</f>
        <v>-2.2100862159802701E-3</v>
      </c>
      <c r="M260" s="145">
        <f>IFERROR(_xll.qlIndexFixing(Index1Y,$H260,TRUE,_xll.ohTrigger(RecalcTrigger,Trigger1Y)),NA())</f>
        <v>-6.4044523259121052E-4</v>
      </c>
      <c r="N260" s="144">
        <f>IFERROR(_xll.qlIndexFixing(ONIndex1M,I260,TRUE,_xll.ohTrigger(RecalcTrigger,Trigger1M)),NA())</f>
        <v>-4.4261986430438327E-3</v>
      </c>
      <c r="O260" s="44">
        <f>IFERROR(_xll.qlIndexFixing(ONIndex3M,I260,TRUE,_xll.ohTrigger(RecalcTrigger,Trigger3M)),NA())</f>
        <v>-3.5079150017836014E-3</v>
      </c>
      <c r="P260" s="44">
        <f>IFERROR(_xll.qlIndexFixing(ONIndex6M,I260,TRUE,_xll.ohTrigger(RecalcTrigger,Trigger6M)),NA())</f>
        <v>-2.1981801108550414E-3</v>
      </c>
      <c r="Q260" s="145">
        <f>IFERROR(_xll.qlIndexFixing(ONIndex1Y,I260,TRUE,_xll.ohTrigger(RecalcTrigger,Trigger1Y)),NA())</f>
        <v>-8.1167152417904731E-4</v>
      </c>
    </row>
    <row r="261" spans="2:17" x14ac:dyDescent="0.2">
      <c r="B261" s="39" t="s">
        <v>17</v>
      </c>
      <c r="D261" s="42">
        <f>_xll.qlCalendarAdvance(Calendar,$D260,B261,"f",FALSE)</f>
        <v>42990</v>
      </c>
      <c r="E261" s="139">
        <f>_xll.qlInterestRateIndexValueDate(IndexON,D261)</f>
        <v>42990</v>
      </c>
      <c r="F261" s="155">
        <f>IFERROR(_xll.qlIndexFixing(IndexON,D261,TRUE,_xll.ohTrigger(RecalcTrigger,TriggerON)),NA())</f>
        <v>-4.2912274129314198E-3</v>
      </c>
      <c r="H261" s="42">
        <f>_xll.qlCalendarAdvance(Calendar,$H260,B261,"f",FALSE)</f>
        <v>42990</v>
      </c>
      <c r="I261" s="139">
        <f>_xll.qlInterestRateIndexValueDate(Index1M,$H261)</f>
        <v>42992</v>
      </c>
      <c r="J261" s="144">
        <f>IFERROR(_xll.qlIndexFixing(Index1M,$H261,TRUE,_xll.ohTrigger(RecalcTrigger,Trigger1M)),NA())</f>
        <v>-4.4477762787782649E-3</v>
      </c>
      <c r="K261" s="44">
        <f>IFERROR(_xll.qlIndexFixing(Index3M,H261,TRUE,_xll.ohTrigger(RecalcTrigger,Trigger3M)),NA())</f>
        <v>-3.5400000000020216E-3</v>
      </c>
      <c r="L261" s="44">
        <f>IFERROR(_xll.qlIndexFixing(Index6M,$H261,TRUE,_xll.ohTrigger(RecalcTrigger,Trigger6M)),NA())</f>
        <v>-2.2100000000788906E-3</v>
      </c>
      <c r="M261" s="145">
        <f>IFERROR(_xll.qlIndexFixing(Index1Y,$H261,TRUE,_xll.ohTrigger(RecalcTrigger,Trigger1Y)),NA())</f>
        <v>-6.4000000002007048E-4</v>
      </c>
      <c r="N261" s="144">
        <f>IFERROR(_xll.qlIndexFixing(ONIndex1M,I261,TRUE,_xll.ohTrigger(RecalcTrigger,Trigger1M)),NA())</f>
        <v>-4.4296326394910324E-3</v>
      </c>
      <c r="O261" s="44">
        <f>IFERROR(_xll.qlIndexFixing(ONIndex3M,I261,TRUE,_xll.ohTrigger(RecalcTrigger,Trigger3M)),NA())</f>
        <v>-3.5044350178159434E-3</v>
      </c>
      <c r="P261" s="44">
        <f>IFERROR(_xll.qlIndexFixing(ONIndex6M,I261,TRUE,_xll.ohTrigger(RecalcTrigger,Trigger6M)),NA())</f>
        <v>-2.1938753734085381E-3</v>
      </c>
      <c r="Q261" s="145">
        <f>IFERROR(_xll.qlIndexFixing(ONIndex1Y,I261,TRUE,_xll.ohTrigger(RecalcTrigger,Trigger1Y)),NA())</f>
        <v>-8.1423350258180704E-4</v>
      </c>
    </row>
    <row r="262" spans="2:17" x14ac:dyDescent="0.2">
      <c r="B262" s="39" t="s">
        <v>17</v>
      </c>
      <c r="D262" s="42">
        <f>_xll.qlCalendarAdvance(Calendar,$D261,B262,"f",FALSE)</f>
        <v>42991</v>
      </c>
      <c r="E262" s="139">
        <f>_xll.qlInterestRateIndexValueDate(IndexON,D262)</f>
        <v>42991</v>
      </c>
      <c r="F262" s="155">
        <f>IFERROR(_xll.qlIndexFixing(IndexON,D262,TRUE,_xll.ohTrigger(RecalcTrigger,TriggerON)),NA())</f>
        <v>-4.3820098053348744E-3</v>
      </c>
      <c r="H262" s="42">
        <f>_xll.qlCalendarAdvance(Calendar,$H261,B262,"f",FALSE)</f>
        <v>42991</v>
      </c>
      <c r="I262" s="139">
        <f>_xll.qlInterestRateIndexValueDate(Index1M,$H262)</f>
        <v>42993</v>
      </c>
      <c r="J262" s="144">
        <f>IFERROR(_xll.qlIndexFixing(Index1M,$H262,TRUE,_xll.ohTrigger(RecalcTrigger,Trigger1M)),NA())</f>
        <v>-4.4486346125841101E-3</v>
      </c>
      <c r="K262" s="44">
        <f>IFERROR(_xll.qlIndexFixing(Index3M,H262,TRUE,_xll.ohTrigger(RecalcTrigger,Trigger3M)),NA())</f>
        <v>-3.5407431981841382E-3</v>
      </c>
      <c r="L262" s="44">
        <f>IFERROR(_xll.qlIndexFixing(Index6M,$H262,TRUE,_xll.ohTrigger(RecalcTrigger,Trigger6M)),NA())</f>
        <v>-2.2099037473906399E-3</v>
      </c>
      <c r="M262" s="145">
        <f>IFERROR(_xll.qlIndexFixing(Index1Y,$H262,TRUE,_xll.ohTrigger(RecalcTrigger,Trigger1Y)),NA())</f>
        <v>-6.3951391850038217E-4</v>
      </c>
      <c r="N262" s="144">
        <f>IFERROR(_xll.qlIndexFixing(ONIndex1M,I262,TRUE,_xll.ohTrigger(RecalcTrigger,Trigger1M)),NA())</f>
        <v>-4.4313167340748194E-3</v>
      </c>
      <c r="O262" s="44">
        <f>IFERROR(_xll.qlIndexFixing(ONIndex3M,I262,TRUE,_xll.ohTrigger(RecalcTrigger,Trigger3M)),NA())</f>
        <v>-3.5028761305566647E-3</v>
      </c>
      <c r="P262" s="44">
        <f>IFERROR(_xll.qlIndexFixing(ONIndex6M,I262,TRUE,_xll.ohTrigger(RecalcTrigger,Trigger6M)),NA())</f>
        <v>-2.1917616677580298E-3</v>
      </c>
      <c r="Q262" s="145">
        <f>IFERROR(_xll.qlIndexFixing(ONIndex1Y,I262,TRUE,_xll.ohTrigger(RecalcTrigger,Trigger1Y)),NA())</f>
        <v>-8.1499045748056886E-4</v>
      </c>
    </row>
    <row r="263" spans="2:17" x14ac:dyDescent="0.2">
      <c r="B263" s="39" t="s">
        <v>17</v>
      </c>
      <c r="D263" s="42">
        <f>_xll.qlCalendarAdvance(Calendar,$D262,B263,"f",FALSE)</f>
        <v>42992</v>
      </c>
      <c r="E263" s="139">
        <f>_xll.qlInterestRateIndexValueDate(IndexON,D263)</f>
        <v>42992</v>
      </c>
      <c r="F263" s="155">
        <f>IFERROR(_xll.qlIndexFixing(IndexON,D263,TRUE,_xll.ohTrigger(RecalcTrigger,TriggerON)),NA())</f>
        <v>-4.3820098053348744E-3</v>
      </c>
      <c r="H263" s="42">
        <f>_xll.qlCalendarAdvance(Calendar,$H262,B263,"f",FALSE)</f>
        <v>42992</v>
      </c>
      <c r="I263" s="139">
        <f>_xll.qlInterestRateIndexValueDate(Index1M,$H263)</f>
        <v>42996</v>
      </c>
      <c r="J263" s="144">
        <f>IFERROR(_xll.qlIndexFixing(Index1M,$H263,TRUE,_xll.ohTrigger(RecalcTrigger,Trigger1M)),NA())</f>
        <v>-4.4527633036537395E-3</v>
      </c>
      <c r="K263" s="44">
        <f>IFERROR(_xll.qlIndexFixing(Index3M,H263,TRUE,_xll.ohTrigger(RecalcTrigger,Trigger3M)),NA())</f>
        <v>-3.5429960563232994E-3</v>
      </c>
      <c r="L263" s="44">
        <f>IFERROR(_xll.qlIndexFixing(Index6M,$H263,TRUE,_xll.ohTrigger(RecalcTrigger,Trigger6M)),NA())</f>
        <v>-2.2093126254135913E-3</v>
      </c>
      <c r="M263" s="145">
        <f>IFERROR(_xll.qlIndexFixing(Index1Y,$H263,TRUE,_xll.ohTrigger(RecalcTrigger,Trigger1Y)),NA())</f>
        <v>-6.3807695409592521E-4</v>
      </c>
      <c r="N263" s="144">
        <f>IFERROR(_xll.qlIndexFixing(ONIndex1M,I263,TRUE,_xll.ohTrigger(RecalcTrigger,Trigger1M)),NA())</f>
        <v>-4.432997375860559E-3</v>
      </c>
      <c r="O263" s="44">
        <f>IFERROR(_xll.qlIndexFixing(ONIndex3M,I263,TRUE,_xll.ohTrigger(RecalcTrigger,Trigger3M)),NA())</f>
        <v>-3.5014384756815176E-3</v>
      </c>
      <c r="P263" s="44">
        <f>IFERROR(_xll.qlIndexFixing(ONIndex6M,I263,TRUE,_xll.ohTrigger(RecalcTrigger,Trigger6M)),NA())</f>
        <v>-2.189676003196972E-3</v>
      </c>
      <c r="Q263" s="145">
        <f>IFERROR(_xll.qlIndexFixing(ONIndex1Y,I263,TRUE,_xll.ohTrigger(RecalcTrigger,Trigger1Y)),NA())</f>
        <v>-8.1542846339210939E-4</v>
      </c>
    </row>
    <row r="264" spans="2:17" x14ac:dyDescent="0.2">
      <c r="B264" s="39" t="s">
        <v>17</v>
      </c>
      <c r="D264" s="42">
        <f>_xll.qlCalendarAdvance(Calendar,$D263,B264,"f",FALSE)</f>
        <v>42993</v>
      </c>
      <c r="E264" s="139">
        <f>_xll.qlInterestRateIndexValueDate(IndexON,D264)</f>
        <v>42993</v>
      </c>
      <c r="F264" s="155">
        <f>IFERROR(_xll.qlIndexFixing(IndexON,D264,TRUE,_xll.ohTrigger(RecalcTrigger,TriggerON)),NA())</f>
        <v>-4.381956466614767E-3</v>
      </c>
      <c r="H264" s="42">
        <f>_xll.qlCalendarAdvance(Calendar,$H263,B264,"f",FALSE)</f>
        <v>42993</v>
      </c>
      <c r="I264" s="139">
        <f>_xll.qlInterestRateIndexValueDate(Index1M,$H264)</f>
        <v>42997</v>
      </c>
      <c r="J264" s="144">
        <f>IFERROR(_xll.qlIndexFixing(Index1M,$H264,TRUE,_xll.ohTrigger(RecalcTrigger,Trigger1M)),NA())</f>
        <v>-4.4543933937553071E-3</v>
      </c>
      <c r="K264" s="44">
        <f>IFERROR(_xll.qlIndexFixing(Index3M,H264,TRUE,_xll.ohTrigger(RecalcTrigger,Trigger3M)),NA())</f>
        <v>-3.5437509357815825E-3</v>
      </c>
      <c r="L264" s="44">
        <f>IFERROR(_xll.qlIndexFixing(Index6M,$H264,TRUE,_xll.ohTrigger(RecalcTrigger,Trigger6M)),NA())</f>
        <v>-2.2094113784686528E-3</v>
      </c>
      <c r="M264" s="145">
        <f>IFERROR(_xll.qlIndexFixing(Index1Y,$H264,TRUE,_xll.ohTrigger(RecalcTrigger,Trigger1Y)),NA())</f>
        <v>-6.3756455134555815E-4</v>
      </c>
      <c r="N264" s="144">
        <f>IFERROR(_xll.qlIndexFixing(ONIndex1M,I264,TRUE,_xll.ohTrigger(RecalcTrigger,Trigger1M)),NA())</f>
        <v>-4.434674539908201E-3</v>
      </c>
      <c r="O264" s="44">
        <f>IFERROR(_xll.qlIndexFixing(ONIndex3M,I264,TRUE,_xll.ohTrigger(RecalcTrigger,Trigger3M)),NA())</f>
        <v>-3.5001235965959054E-3</v>
      </c>
      <c r="P264" s="44">
        <f>IFERROR(_xll.qlIndexFixing(ONIndex6M,I264,TRUE,_xll.ohTrigger(RecalcTrigger,Trigger6M)),NA())</f>
        <v>-2.1876189242897581E-3</v>
      </c>
      <c r="Q264" s="145">
        <f>IFERROR(_xll.qlIndexFixing(ONIndex1Y,I264,TRUE,_xll.ohTrigger(RecalcTrigger,Trigger1Y)),NA())</f>
        <v>-8.155441348245418E-4</v>
      </c>
    </row>
    <row r="265" spans="2:17" x14ac:dyDescent="0.2">
      <c r="B265" s="39" t="s">
        <v>17</v>
      </c>
      <c r="D265" s="42">
        <f>_xll.qlCalendarAdvance(Calendar,$D264,B265,"f",FALSE)</f>
        <v>42996</v>
      </c>
      <c r="E265" s="139">
        <f>_xll.qlInterestRateIndexValueDate(IndexON,D265)</f>
        <v>42996</v>
      </c>
      <c r="F265" s="155">
        <f>IFERROR(_xll.qlIndexFixing(IndexON,D265,TRUE,_xll.ohTrigger(RecalcTrigger,TriggerON)),NA())</f>
        <v>-4.3820098052949064E-3</v>
      </c>
      <c r="H265" s="42">
        <f>_xll.qlCalendarAdvance(Calendar,$H264,B265,"f",FALSE)</f>
        <v>42996</v>
      </c>
      <c r="I265" s="139">
        <f>_xll.qlInterestRateIndexValueDate(Index1M,$H265)</f>
        <v>42998</v>
      </c>
      <c r="J265" s="144">
        <f>IFERROR(_xll.qlIndexFixing(Index1M,$H265,TRUE,_xll.ohTrigger(RecalcTrigger,Trigger1M)),NA())</f>
        <v>-4.4560196729319657E-3</v>
      </c>
      <c r="K265" s="44">
        <f>IFERROR(_xll.qlIndexFixing(Index3M,H265,TRUE,_xll.ohTrigger(RecalcTrigger,Trigger3M)),NA())</f>
        <v>-3.5445058293828379E-3</v>
      </c>
      <c r="L265" s="44">
        <f>IFERROR(_xll.qlIndexFixing(Index6M,$H265,TRUE,_xll.ohTrigger(RecalcTrigger,Trigger6M)),NA())</f>
        <v>-2.2092606563991314E-3</v>
      </c>
      <c r="M265" s="145">
        <f>IFERROR(_xll.qlIndexFixing(Index1Y,$H265,TRUE,_xll.ohTrigger(RecalcTrigger,Trigger1Y)),NA())</f>
        <v>-6.370411789487397E-4</v>
      </c>
      <c r="N265" s="144">
        <f>IFERROR(_xll.qlIndexFixing(ONIndex1M,I265,TRUE,_xll.ohTrigger(RecalcTrigger,Trigger1M)),NA())</f>
        <v>-4.4379624408996676E-3</v>
      </c>
      <c r="O265" s="44">
        <f>IFERROR(_xll.qlIndexFixing(ONIndex3M,I265,TRUE,_xll.ohTrigger(RecalcTrigger,Trigger3M)),NA())</f>
        <v>-3.4978768205240485E-3</v>
      </c>
      <c r="P265" s="44">
        <f>IFERROR(_xll.qlIndexFixing(ONIndex6M,I265,TRUE,_xll.ohTrigger(RecalcTrigger,Trigger6M)),NA())</f>
        <v>-2.1835895287924956E-3</v>
      </c>
      <c r="Q265" s="145">
        <f>IFERROR(_xll.qlIndexFixing(ONIndex1Y,I265,TRUE,_xll.ohTrigger(RecalcTrigger,Trigger1Y)),NA())</f>
        <v>-8.1468226054592918E-4</v>
      </c>
    </row>
    <row r="266" spans="2:17" x14ac:dyDescent="0.2">
      <c r="B266" s="39" t="s">
        <v>17</v>
      </c>
      <c r="D266" s="42">
        <f>_xll.qlCalendarAdvance(Calendar,$D265,B266,"f",FALSE)</f>
        <v>42997</v>
      </c>
      <c r="E266" s="139">
        <f>_xll.qlInterestRateIndexValueDate(IndexON,D266)</f>
        <v>42997</v>
      </c>
      <c r="F266" s="155">
        <f>IFERROR(_xll.qlIndexFixing(IndexON,D266,TRUE,_xll.ohTrigger(RecalcTrigger,TriggerON)),NA())</f>
        <v>-4.3820098053748424E-3</v>
      </c>
      <c r="H266" s="42">
        <f>_xll.qlCalendarAdvance(Calendar,$H265,B266,"f",FALSE)</f>
        <v>42997</v>
      </c>
      <c r="I266" s="139">
        <f>_xll.qlInterestRateIndexValueDate(Index1M,$H266)</f>
        <v>42999</v>
      </c>
      <c r="J266" s="144">
        <f>IFERROR(_xll.qlIndexFixing(Index1M,$H266,TRUE,_xll.ohTrigger(RecalcTrigger,Trigger1M)),NA())</f>
        <v>-4.4591853850442509E-3</v>
      </c>
      <c r="K266" s="44">
        <f>IFERROR(_xll.qlIndexFixing(Index3M,H266,TRUE,_xll.ohTrigger(RecalcTrigger,Trigger3M)),NA())</f>
        <v>-3.5452595463912042E-3</v>
      </c>
      <c r="L266" s="44">
        <f>IFERROR(_xll.qlIndexFixing(Index6M,$H266,TRUE,_xll.ohTrigger(RecalcTrigger,Trigger6M)),NA())</f>
        <v>-2.2090985588367972E-3</v>
      </c>
      <c r="M266" s="145">
        <f>IFERROR(_xll.qlIndexFixing(Index1Y,$H266,TRUE,_xll.ohTrigger(RecalcTrigger,Trigger1Y)),NA())</f>
        <v>-6.3650769677939527E-4</v>
      </c>
      <c r="N266" s="144">
        <f>IFERROR(_xll.qlIndexFixing(ONIndex1M,I266,TRUE,_xll.ohTrigger(RecalcTrigger,Trigger1M)),NA())</f>
        <v>-4.4413479235938524E-3</v>
      </c>
      <c r="O266" s="44">
        <f>IFERROR(_xll.qlIndexFixing(ONIndex3M,I266,TRUE,_xll.ohTrigger(RecalcTrigger,Trigger3M)),NA())</f>
        <v>-3.4961227040186671E-3</v>
      </c>
      <c r="P266" s="44">
        <f>IFERROR(_xll.qlIndexFixing(ONIndex6M,I266,TRUE,_xll.ohTrigger(RecalcTrigger,Trigger6M)),NA())</f>
        <v>-2.1796873520507631E-3</v>
      </c>
      <c r="Q266" s="145">
        <f>IFERROR(_xll.qlIndexFixing(ONIndex1Y,I266,TRUE,_xll.ohTrigger(RecalcTrigger,Trigger1Y)),NA())</f>
        <v>-8.1271577427877162E-4</v>
      </c>
    </row>
    <row r="267" spans="2:17" x14ac:dyDescent="0.2">
      <c r="B267" s="39" t="s">
        <v>17</v>
      </c>
      <c r="D267" s="42">
        <f>_xll.qlCalendarAdvance(Calendar,$D266,B267,"f",FALSE)</f>
        <v>42998</v>
      </c>
      <c r="E267" s="139">
        <f>_xll.qlInterestRateIndexValueDate(IndexON,D267)</f>
        <v>42998</v>
      </c>
      <c r="F267" s="155">
        <f>IFERROR(_xll.qlIndexFixing(IndexON,D267,TRUE,_xll.ohTrigger(RecalcTrigger,TriggerON)),NA())</f>
        <v>-4.3820098052949064E-3</v>
      </c>
      <c r="H267" s="42">
        <f>_xll.qlCalendarAdvance(Calendar,$H266,B267,"f",FALSE)</f>
        <v>42998</v>
      </c>
      <c r="I267" s="139">
        <f>_xll.qlInterestRateIndexValueDate(Index1M,$H267)</f>
        <v>43000</v>
      </c>
      <c r="J267" s="144">
        <f>IFERROR(_xll.qlIndexFixing(Index1M,$H267,TRUE,_xll.ohTrigger(RecalcTrigger,Trigger1M)),NA())</f>
        <v>-4.4600309985403314E-3</v>
      </c>
      <c r="K267" s="44">
        <f>IFERROR(_xll.qlIndexFixing(Index3M,H267,TRUE,_xll.ohTrigger(RecalcTrigger,Trigger3M)),NA())</f>
        <v>-3.5460108819326788E-3</v>
      </c>
      <c r="L267" s="44">
        <f>IFERROR(_xll.qlIndexFixing(Index6M,$H267,TRUE,_xll.ohTrigger(RecalcTrigger,Trigger6M)),NA())</f>
        <v>-2.2089249202824337E-3</v>
      </c>
      <c r="M267" s="145">
        <f>IFERROR(_xll.qlIndexFixing(Index1Y,$H267,TRUE,_xll.ohTrigger(RecalcTrigger,Trigger1Y)),NA())</f>
        <v>-6.3583453364930795E-4</v>
      </c>
      <c r="N267" s="144">
        <f>IFERROR(_xll.qlIndexFixing(ONIndex1M,I267,TRUE,_xll.ohTrigger(RecalcTrigger,Trigger1M)),NA())</f>
        <v>-4.4430073276480186E-3</v>
      </c>
      <c r="O267" s="44">
        <f>IFERROR(_xll.qlIndexFixing(ONIndex3M,I267,TRUE,_xll.ohTrigger(RecalcTrigger,Trigger3M)),NA())</f>
        <v>-3.495444853283125E-3</v>
      </c>
      <c r="P267" s="44">
        <f>IFERROR(_xll.qlIndexFixing(ONIndex6M,I267,TRUE,_xll.ohTrigger(RecalcTrigger,Trigger6M)),NA())</f>
        <v>-2.1777813668011348E-3</v>
      </c>
      <c r="Q267" s="145">
        <f>IFERROR(_xll.qlIndexFixing(ONIndex1Y,I267,TRUE,_xll.ohTrigger(RecalcTrigger,Trigger1Y)),NA())</f>
        <v>-8.1116899665278908E-4</v>
      </c>
    </row>
    <row r="268" spans="2:17" x14ac:dyDescent="0.2">
      <c r="B268" s="39" t="s">
        <v>17</v>
      </c>
      <c r="D268" s="42">
        <f>_xll.qlCalendarAdvance(Calendar,$D267,B268,"f",FALSE)</f>
        <v>42999</v>
      </c>
      <c r="E268" s="139">
        <f>_xll.qlInterestRateIndexValueDate(IndexON,D268)</f>
        <v>42999</v>
      </c>
      <c r="F268" s="155">
        <f>IFERROR(_xll.qlIndexFixing(IndexON,D268,TRUE,_xll.ohTrigger(RecalcTrigger,TriggerON)),NA())</f>
        <v>-4.3820098053748424E-3</v>
      </c>
      <c r="H268" s="42">
        <f>_xll.qlCalendarAdvance(Calendar,$H267,B268,"f",FALSE)</f>
        <v>42999</v>
      </c>
      <c r="I268" s="139">
        <f>_xll.qlInterestRateIndexValueDate(Index1M,$H268)</f>
        <v>43003</v>
      </c>
      <c r="J268" s="144">
        <f>IFERROR(_xll.qlIndexFixing(Index1M,$H268,TRUE,_xll.ohTrigger(RecalcTrigger,Trigger1M)),NA())</f>
        <v>-4.4640930383867961E-3</v>
      </c>
      <c r="K268" s="44">
        <f>IFERROR(_xll.qlIndexFixing(Index3M,H268,TRUE,_xll.ohTrigger(RecalcTrigger,Trigger3M)),NA())</f>
        <v>-3.5484616118388883E-3</v>
      </c>
      <c r="L268" s="44">
        <f>IFERROR(_xll.qlIndexFixing(Index6M,$H268,TRUE,_xll.ohTrigger(RecalcTrigger,Trigger6M)),NA())</f>
        <v>-2.2079420987875576E-3</v>
      </c>
      <c r="M268" s="145">
        <f>IFERROR(_xll.qlIndexFixing(Index1Y,$H268,TRUE,_xll.ohTrigger(RecalcTrigger,Trigger1Y)),NA())</f>
        <v>-6.3429019678699851E-4</v>
      </c>
      <c r="N268" s="144">
        <f>IFERROR(_xll.qlIndexFixing(ONIndex1M,I268,TRUE,_xll.ohTrigger(RecalcTrigger,Trigger1M)),NA())</f>
        <v>-4.4446631053629559E-3</v>
      </c>
      <c r="O268" s="44">
        <f>IFERROR(_xll.qlIndexFixing(ONIndex3M,I268,TRUE,_xll.ohTrigger(RecalcTrigger,Trigger3M)),NA())</f>
        <v>-3.4948990382099865E-3</v>
      </c>
      <c r="P268" s="44">
        <f>IFERROR(_xll.qlIndexFixing(ONIndex6M,I268,TRUE,_xll.ohTrigger(RecalcTrigger,Trigger6M)),NA())</f>
        <v>-2.1759072336324792E-3</v>
      </c>
      <c r="Q268" s="145">
        <f>IFERROR(_xll.qlIndexFixing(ONIndex1Y,I268,TRUE,_xll.ohTrigger(RecalcTrigger,Trigger1Y)),NA())</f>
        <v>-8.0927957399445916E-4</v>
      </c>
    </row>
    <row r="269" spans="2:17" x14ac:dyDescent="0.2">
      <c r="B269" s="39" t="s">
        <v>17</v>
      </c>
      <c r="D269" s="42">
        <f>_xll.qlCalendarAdvance(Calendar,$D268,B269,"f",FALSE)</f>
        <v>43000</v>
      </c>
      <c r="E269" s="139">
        <f>_xll.qlInterestRateIndexValueDate(IndexON,D269)</f>
        <v>43000</v>
      </c>
      <c r="F269" s="155">
        <f>IFERROR(_xll.qlIndexFixing(IndexON,D269,TRUE,_xll.ohTrigger(RecalcTrigger,TriggerON)),NA())</f>
        <v>-4.381956466614767E-3</v>
      </c>
      <c r="H269" s="42">
        <f>_xll.qlCalendarAdvance(Calendar,$H268,B269,"f",FALSE)</f>
        <v>43000</v>
      </c>
      <c r="I269" s="139">
        <f>_xll.qlInterestRateIndexValueDate(Index1M,$H269)</f>
        <v>43004</v>
      </c>
      <c r="J269" s="144">
        <f>IFERROR(_xll.qlIndexFixing(Index1M,$H269,TRUE,_xll.ohTrigger(RecalcTrigger,Trigger1M)),NA())</f>
        <v>-4.4656959320832357E-3</v>
      </c>
      <c r="K269" s="44">
        <f>IFERROR(_xll.qlIndexFixing(Index3M,H269,TRUE,_xll.ohTrigger(RecalcTrigger,Trigger3M)),NA())</f>
        <v>-3.5490649795847907E-3</v>
      </c>
      <c r="L269" s="44">
        <f>IFERROR(_xll.qlIndexFixing(Index6M,$H269,TRUE,_xll.ohTrigger(RecalcTrigger,Trigger6M)),NA())</f>
        <v>-2.2081115717851514E-3</v>
      </c>
      <c r="M269" s="145">
        <f>IFERROR(_xll.qlIndexFixing(Index1Y,$H269,TRUE,_xll.ohTrigger(RecalcTrigger,Trigger1Y)),NA())</f>
        <v>-6.3371939278808204E-4</v>
      </c>
      <c r="N269" s="144">
        <f>IFERROR(_xll.qlIndexFixing(ONIndex1M,I269,TRUE,_xll.ohTrigger(RecalcTrigger,Trigger1M)),NA())</f>
        <v>-4.4463152320384225E-3</v>
      </c>
      <c r="O269" s="44">
        <f>IFERROR(_xll.qlIndexFixing(ONIndex3M,I269,TRUE,_xll.ohTrigger(RecalcTrigger,Trigger3M)),NA())</f>
        <v>-3.4944868018449426E-3</v>
      </c>
      <c r="P269" s="44">
        <f>IFERROR(_xll.qlIndexFixing(ONIndex6M,I269,TRUE,_xll.ohTrigger(RecalcTrigger,Trigger6M)),NA())</f>
        <v>-2.1740654968693818E-3</v>
      </c>
      <c r="Q269" s="145">
        <f>IFERROR(_xll.qlIndexFixing(ONIndex1Y,I269,TRUE,_xll.ohTrigger(RecalcTrigger,Trigger1Y)),NA())</f>
        <v>-8.0704412081189503E-4</v>
      </c>
    </row>
    <row r="270" spans="2:17" x14ac:dyDescent="0.2">
      <c r="B270" s="39" t="s">
        <v>17</v>
      </c>
      <c r="D270" s="42">
        <f>_xll.qlCalendarAdvance(Calendar,$D269,B270,"f",FALSE)</f>
        <v>43003</v>
      </c>
      <c r="E270" s="139">
        <f>_xll.qlInterestRateIndexValueDate(IndexON,D270)</f>
        <v>43003</v>
      </c>
      <c r="F270" s="155">
        <f>IFERROR(_xll.qlIndexFixing(IndexON,D270,TRUE,_xll.ohTrigger(RecalcTrigger,TriggerON)),NA())</f>
        <v>-4.3820098053748424E-3</v>
      </c>
      <c r="H270" s="42">
        <f>_xll.qlCalendarAdvance(Calendar,$H269,B270,"f",FALSE)</f>
        <v>43003</v>
      </c>
      <c r="I270" s="139">
        <f>_xll.qlInterestRateIndexValueDate(Index1M,$H270)</f>
        <v>43005</v>
      </c>
      <c r="J270" s="144">
        <f>IFERROR(_xll.qlIndexFixing(Index1M,$H270,TRUE,_xll.ohTrigger(RecalcTrigger,Trigger1M)),NA())</f>
        <v>-4.4672948415414027E-3</v>
      </c>
      <c r="K270" s="44">
        <f>IFERROR(_xll.qlIndexFixing(Index3M,H270,TRUE,_xll.ohTrigger(RecalcTrigger,Trigger3M)),NA())</f>
        <v>-3.5496886776894103E-3</v>
      </c>
      <c r="L270" s="44">
        <f>IFERROR(_xll.qlIndexFixing(Index6M,$H270,TRUE,_xll.ohTrigger(RecalcTrigger,Trigger6M)),NA())</f>
        <v>-2.2078776714012285E-3</v>
      </c>
      <c r="M270" s="145">
        <f>IFERROR(_xll.qlIndexFixing(Index1Y,$H270,TRUE,_xll.ohTrigger(RecalcTrigger,Trigger1Y)),NA())</f>
        <v>-6.3314383561191643E-4</v>
      </c>
      <c r="N270" s="144">
        <f>IFERROR(_xll.qlIndexFixing(ONIndex1M,I270,TRUE,_xll.ohTrigger(RecalcTrigger,Trigger1M)),NA())</f>
        <v>-4.4495521941367855E-3</v>
      </c>
      <c r="O270" s="44">
        <f>IFERROR(_xll.qlIndexFixing(ONIndex3M,I270,TRUE,_xll.ohTrigger(RecalcTrigger,Trigger3M)),NA())</f>
        <v>-3.4940813952166749E-3</v>
      </c>
      <c r="P270" s="44">
        <f>IFERROR(_xll.qlIndexFixing(ONIndex6M,I270,TRUE,_xll.ohTrigger(RecalcTrigger,Trigger6M)),NA())</f>
        <v>-2.1704796468124954E-3</v>
      </c>
      <c r="Q270" s="145">
        <f>IFERROR(_xll.qlIndexFixing(ONIndex1Y,I270,TRUE,_xll.ohTrigger(RecalcTrigger,Trigger1Y)),NA())</f>
        <v>-8.0140106993198401E-4</v>
      </c>
    </row>
    <row r="271" spans="2:17" x14ac:dyDescent="0.2">
      <c r="B271" s="39" t="s">
        <v>17</v>
      </c>
      <c r="D271" s="42">
        <f>_xll.qlCalendarAdvance(Calendar,$D270,B271,"f",FALSE)</f>
        <v>43004</v>
      </c>
      <c r="E271" s="139">
        <f>_xll.qlInterestRateIndexValueDate(IndexON,D271)</f>
        <v>43004</v>
      </c>
      <c r="F271" s="155">
        <f>IFERROR(_xll.qlIndexFixing(IndexON,D271,TRUE,_xll.ohTrigger(RecalcTrigger,TriggerON)),NA())</f>
        <v>-4.3820098052949064E-3</v>
      </c>
      <c r="H271" s="42">
        <f>_xll.qlCalendarAdvance(Calendar,$H270,B271,"f",FALSE)</f>
        <v>43004</v>
      </c>
      <c r="I271" s="139">
        <f>_xll.qlInterestRateIndexValueDate(Index1M,$H271)</f>
        <v>43006</v>
      </c>
      <c r="J271" s="144">
        <f>IFERROR(_xll.qlIndexFixing(Index1M,$H271,TRUE,_xll.ohTrigger(RecalcTrigger,Trigger1M)),NA())</f>
        <v>-4.4704041204798872E-3</v>
      </c>
      <c r="K271" s="44">
        <f>IFERROR(_xll.qlIndexFixing(Index3M,H271,TRUE,_xll.ohTrigger(RecalcTrigger,Trigger3M)),NA())</f>
        <v>-3.5503996305842078E-3</v>
      </c>
      <c r="L271" s="44">
        <f>IFERROR(_xll.qlIndexFixing(Index6M,$H271,TRUE,_xll.ohTrigger(RecalcTrigger,Trigger6M)),NA())</f>
        <v>-2.2076311923978332E-3</v>
      </c>
      <c r="M271" s="145">
        <f>IFERROR(_xll.qlIndexFixing(Index1Y,$H271,TRUE,_xll.ohTrigger(RecalcTrigger,Trigger1Y)),NA())</f>
        <v>-6.3256445091531329E-4</v>
      </c>
      <c r="N271" s="144">
        <f>IFERROR(_xll.qlIndexFixing(ONIndex1M,I271,TRUE,_xll.ohTrigger(RecalcTrigger,Trigger1M)),NA())</f>
        <v>-4.4528867323023746E-3</v>
      </c>
      <c r="O271" s="44">
        <f>IFERROR(_xll.qlIndexFixing(ONIndex3M,I271,TRUE,_xll.ohTrigger(RecalcTrigger,Trigger3M)),NA())</f>
        <v>-3.4942045111741038E-3</v>
      </c>
      <c r="P271" s="44">
        <f>IFERROR(_xll.qlIndexFixing(ONIndex6M,I271,TRUE,_xll.ohTrigger(RecalcTrigger,Trigger6M)),NA())</f>
        <v>-2.1670334010437386E-3</v>
      </c>
      <c r="Q271" s="145">
        <f>IFERROR(_xll.qlIndexFixing(ONIndex1Y,I271,TRUE,_xll.ohTrigger(RecalcTrigger,Trigger1Y)),NA())</f>
        <v>-7.9457430083529346E-4</v>
      </c>
    </row>
    <row r="272" spans="2:17" x14ac:dyDescent="0.2">
      <c r="B272" s="39" t="s">
        <v>17</v>
      </c>
      <c r="D272" s="42">
        <f>_xll.qlCalendarAdvance(Calendar,$D271,B272,"f",FALSE)</f>
        <v>43005</v>
      </c>
      <c r="E272" s="139">
        <f>_xll.qlInterestRateIndexValueDate(IndexON,D272)</f>
        <v>43005</v>
      </c>
      <c r="F272" s="155">
        <f>IFERROR(_xll.qlIndexFixing(IndexON,D272,TRUE,_xll.ohTrigger(RecalcTrigger,TriggerON)),NA())</f>
        <v>-4.3820098053748424E-3</v>
      </c>
      <c r="H272" s="42">
        <f>_xll.qlCalendarAdvance(Calendar,$H271,B272,"f",FALSE)</f>
        <v>43005</v>
      </c>
      <c r="I272" s="139">
        <f>_xll.qlInterestRateIndexValueDate(Index1M,$H272)</f>
        <v>43007</v>
      </c>
      <c r="J272" s="144">
        <f>IFERROR(_xll.qlIndexFixing(Index1M,$H272,TRUE,_xll.ohTrigger(RecalcTrigger,Trigger1M)),NA())</f>
        <v>-4.4719907613323395E-3</v>
      </c>
      <c r="K272" s="44">
        <f>IFERROR(_xll.qlIndexFixing(Index3M,H272,TRUE,_xll.ohTrigger(RecalcTrigger,Trigger3M)),NA())</f>
        <v>-3.5510993721456054E-3</v>
      </c>
      <c r="L272" s="44">
        <f>IFERROR(_xll.qlIndexFixing(Index6M,$H272,TRUE,_xll.ohTrigger(RecalcTrigger,Trigger6M)),NA())</f>
        <v>-2.2073719543977059E-3</v>
      </c>
      <c r="M272" s="145">
        <f>IFERROR(_xll.qlIndexFixing(Index1Y,$H272,TRUE,_xll.ohTrigger(RecalcTrigger,Trigger1Y)),NA())</f>
        <v>-6.3208652816760548E-4</v>
      </c>
      <c r="N272" s="144">
        <f>IFERROR(_xll.qlIndexFixing(ONIndex1M,I272,TRUE,_xll.ohTrigger(RecalcTrigger,Trigger1M)),NA())</f>
        <v>-4.4545202319978827E-3</v>
      </c>
      <c r="O272" s="44">
        <f>IFERROR(_xll.qlIndexFixing(ONIndex3M,I272,TRUE,_xll.ohTrigger(RecalcTrigger,Trigger3M)),NA())</f>
        <v>-3.4944833186312252E-3</v>
      </c>
      <c r="P272" s="44">
        <f>IFERROR(_xll.qlIndexFixing(ONIndex6M,I272,TRUE,_xll.ohTrigger(RecalcTrigger,Trigger6M)),NA())</f>
        <v>-2.1653618119765738E-3</v>
      </c>
      <c r="Q272" s="145">
        <f>IFERROR(_xll.qlIndexFixing(ONIndex1Y,I272,TRUE,_xll.ohTrigger(RecalcTrigger,Trigger1Y)),NA())</f>
        <v>-7.9055791832871591E-4</v>
      </c>
    </row>
    <row r="273" spans="2:17" x14ac:dyDescent="0.2">
      <c r="B273" s="39" t="s">
        <v>17</v>
      </c>
      <c r="D273" s="42">
        <f>_xll.qlCalendarAdvance(Calendar,$D272,B273,"f",FALSE)</f>
        <v>43006</v>
      </c>
      <c r="E273" s="139">
        <f>_xll.qlInterestRateIndexValueDate(IndexON,D273)</f>
        <v>43006</v>
      </c>
      <c r="F273" s="155">
        <f>IFERROR(_xll.qlIndexFixing(IndexON,D273,TRUE,_xll.ohTrigger(RecalcTrigger,TriggerON)),NA())</f>
        <v>-4.3820098052549383E-3</v>
      </c>
      <c r="H273" s="42">
        <f>_xll.qlCalendarAdvance(Calendar,$H272,B273,"f",FALSE)</f>
        <v>43006</v>
      </c>
      <c r="I273" s="139">
        <f>_xll.qlInterestRateIndexValueDate(Index1M,$H273)</f>
        <v>43010</v>
      </c>
      <c r="J273" s="144">
        <f>IFERROR(_xll.qlIndexFixing(Index1M,$H273,TRUE,_xll.ohTrigger(RecalcTrigger,Trigger1M)),NA())</f>
        <v>-4.4759781546263137E-3</v>
      </c>
      <c r="K273" s="44">
        <f>IFERROR(_xll.qlIndexFixing(Index3M,H273,TRUE,_xll.ohTrigger(RecalcTrigger,Trigger3M)),NA())</f>
        <v>-3.5530781972929449E-3</v>
      </c>
      <c r="L273" s="44">
        <f>IFERROR(_xll.qlIndexFixing(Index6M,$H273,TRUE,_xll.ohTrigger(RecalcTrigger,Trigger6M)),NA())</f>
        <v>-2.2054179253335076E-3</v>
      </c>
      <c r="M273" s="145">
        <f>IFERROR(_xll.qlIndexFixing(Index1Y,$H273,TRUE,_xll.ohTrigger(RecalcTrigger,Trigger1Y)),NA())</f>
        <v>-6.302274789982893E-4</v>
      </c>
      <c r="N273" s="144">
        <f>IFERROR(_xll.qlIndexFixing(ONIndex1M,I273,TRUE,_xll.ohTrigger(RecalcTrigger,Trigger1M)),NA())</f>
        <v>-4.4561499319328846E-3</v>
      </c>
      <c r="O273" s="44">
        <f>IFERROR(_xll.qlIndexFixing(ONIndex3M,I273,TRUE,_xll.ohTrigger(RecalcTrigger,Trigger3M)),NA())</f>
        <v>-3.4949049647892139E-3</v>
      </c>
      <c r="P273" s="44">
        <f>IFERROR(_xll.qlIndexFixing(ONIndex6M,I273,TRUE,_xll.ohTrigger(RecalcTrigger,Trigger6M)),NA())</f>
        <v>-2.163725885742096E-3</v>
      </c>
      <c r="Q273" s="145">
        <f>IFERROR(_xll.qlIndexFixing(ONIndex1Y,I273,TRUE,_xll.ohTrigger(RecalcTrigger,Trigger1Y)),NA())</f>
        <v>-7.861751944648887E-4</v>
      </c>
    </row>
    <row r="274" spans="2:17" x14ac:dyDescent="0.2">
      <c r="B274" s="39" t="s">
        <v>17</v>
      </c>
      <c r="D274" s="42">
        <f>_xll.qlCalendarAdvance(Calendar,$D273,B274,"f",FALSE)</f>
        <v>43007</v>
      </c>
      <c r="E274" s="139">
        <f>_xll.qlInterestRateIndexValueDate(IndexON,D274)</f>
        <v>43007</v>
      </c>
      <c r="F274" s="155">
        <f>IFERROR(_xll.qlIndexFixing(IndexON,D274,TRUE,_xll.ohTrigger(RecalcTrigger,TriggerON)),NA())</f>
        <v>-4.3819564666280897E-3</v>
      </c>
      <c r="H274" s="42">
        <f>_xll.qlCalendarAdvance(Calendar,$H273,B274,"f",FALSE)</f>
        <v>43007</v>
      </c>
      <c r="I274" s="139">
        <f>_xll.qlInterestRateIndexValueDate(Index1M,$H274)</f>
        <v>43011</v>
      </c>
      <c r="J274" s="144">
        <f>IFERROR(_xll.qlIndexFixing(Index1M,$H274,TRUE,_xll.ohTrigger(RecalcTrigger,Trigger1M)),NA())</f>
        <v>-4.4775504805757531E-3</v>
      </c>
      <c r="K274" s="44">
        <f>IFERROR(_xll.qlIndexFixing(Index3M,H274,TRUE,_xll.ohTrigger(RecalcTrigger,Trigger3M)),NA())</f>
        <v>-3.5536980734867979E-3</v>
      </c>
      <c r="L274" s="44">
        <f>IFERROR(_xll.qlIndexFixing(Index6M,$H274,TRUE,_xll.ohTrigger(RecalcTrigger,Trigger6M)),NA())</f>
        <v>-2.2056421062581597E-3</v>
      </c>
      <c r="M274" s="145">
        <f>IFERROR(_xll.qlIndexFixing(Index1Y,$H274,TRUE,_xll.ohTrigger(RecalcTrigger,Trigger1Y)),NA())</f>
        <v>-6.2964317048592002E-4</v>
      </c>
      <c r="N274" s="144">
        <f>IFERROR(_xll.qlIndexFixing(ONIndex1M,I274,TRUE,_xll.ohTrigger(RecalcTrigger,Trigger1M)),NA())</f>
        <v>-4.4577758075670104E-3</v>
      </c>
      <c r="O274" s="44">
        <f>IFERROR(_xll.qlIndexFixing(ONIndex3M,I274,TRUE,_xll.ohTrigger(RecalcTrigger,Trigger3M)),NA())</f>
        <v>-3.4954709927736971E-3</v>
      </c>
      <c r="P274" s="44">
        <f>IFERROR(_xll.qlIndexFixing(ONIndex6M,I274,TRUE,_xll.ohTrigger(RecalcTrigger,Trigger6M)),NA())</f>
        <v>-2.1621261666249225E-3</v>
      </c>
      <c r="Q274" s="145">
        <f>IFERROR(_xll.qlIndexFixing(ONIndex1Y,I274,TRUE,_xll.ohTrigger(RecalcTrigger,Trigger1Y)),NA())</f>
        <v>-7.8142274391179711E-4</v>
      </c>
    </row>
    <row r="275" spans="2:17" x14ac:dyDescent="0.2">
      <c r="B275" s="39" t="s">
        <v>17</v>
      </c>
      <c r="D275" s="42">
        <f>_xll.qlCalendarAdvance(Calendar,$D274,B275,"f",FALSE)</f>
        <v>43010</v>
      </c>
      <c r="E275" s="139">
        <f>_xll.qlInterestRateIndexValueDate(IndexON,D275)</f>
        <v>43010</v>
      </c>
      <c r="F275" s="155">
        <f>IFERROR(_xll.qlIndexFixing(IndexON,D275,TRUE,_xll.ohTrigger(RecalcTrigger,TriggerON)),NA())</f>
        <v>-4.3820098053348744E-3</v>
      </c>
      <c r="H275" s="42">
        <f>_xll.qlCalendarAdvance(Calendar,$H274,B275,"f",FALSE)</f>
        <v>43010</v>
      </c>
      <c r="I275" s="139">
        <f>_xll.qlInterestRateIndexValueDate(Index1M,$H275)</f>
        <v>43012</v>
      </c>
      <c r="J275" s="144">
        <f>IFERROR(_xll.qlIndexFixing(Index1M,$H275,TRUE,_xll.ohTrigger(RecalcTrigger,Trigger1M)),NA())</f>
        <v>-4.4806043214910708E-3</v>
      </c>
      <c r="K275" s="44">
        <f>IFERROR(_xll.qlIndexFixing(Index3M,H275,TRUE,_xll.ohTrigger(RecalcTrigger,Trigger3M)),NA())</f>
        <v>-3.5543003801552513E-3</v>
      </c>
      <c r="L275" s="44">
        <f>IFERROR(_xll.qlIndexFixing(Index6M,$H275,TRUE,_xll.ohTrigger(RecalcTrigger,Trigger6M)),NA())</f>
        <v>-2.2052952971870279E-3</v>
      </c>
      <c r="M275" s="145">
        <f>IFERROR(_xll.qlIndexFixing(Index1Y,$H275,TRUE,_xll.ohTrigger(RecalcTrigger,Trigger1Y)),NA())</f>
        <v>-6.2906078575260477E-4</v>
      </c>
      <c r="N275" s="144">
        <f>IFERROR(_xll.qlIndexFixing(ONIndex1M,I275,TRUE,_xll.ohTrigger(RecalcTrigger,Trigger1M)),NA())</f>
        <v>-4.4609594071776115E-3</v>
      </c>
      <c r="O275" s="44">
        <f>IFERROR(_xll.qlIndexFixing(ONIndex3M,I275,TRUE,_xll.ohTrigger(RecalcTrigger,Trigger3M)),NA())</f>
        <v>-3.4970580675119933E-3</v>
      </c>
      <c r="P275" s="44">
        <f>IFERROR(_xll.qlIndexFixing(ONIndex6M,I275,TRUE,_xll.ohTrigger(RecalcTrigger,Trigger6M)),NA())</f>
        <v>-2.1590371923352336E-3</v>
      </c>
      <c r="Q275" s="145">
        <f>IFERROR(_xll.qlIndexFixing(ONIndex1Y,I275,TRUE,_xll.ohTrigger(RecalcTrigger,Trigger1Y)),NA())</f>
        <v>-7.706668458062893E-4</v>
      </c>
    </row>
    <row r="276" spans="2:17" x14ac:dyDescent="0.2">
      <c r="B276" s="39" t="s">
        <v>17</v>
      </c>
      <c r="D276" s="42">
        <f>_xll.qlCalendarAdvance(Calendar,$D275,B276,"f",FALSE)</f>
        <v>43011</v>
      </c>
      <c r="E276" s="139">
        <f>_xll.qlInterestRateIndexValueDate(IndexON,D276)</f>
        <v>43011</v>
      </c>
      <c r="F276" s="155">
        <f>IFERROR(_xll.qlIndexFixing(IndexON,D276,TRUE,_xll.ohTrigger(RecalcTrigger,TriggerON)),NA())</f>
        <v>-4.3820098054148104E-3</v>
      </c>
      <c r="H276" s="42">
        <f>_xll.qlCalendarAdvance(Calendar,$H275,B276,"f",FALSE)</f>
        <v>43011</v>
      </c>
      <c r="I276" s="139">
        <f>_xll.qlInterestRateIndexValueDate(Index1M,$H276)</f>
        <v>43013</v>
      </c>
      <c r="J276" s="144">
        <f>IFERROR(_xll.qlIndexFixing(Index1M,$H276,TRUE,_xll.ohTrigger(RecalcTrigger,Trigger1M)),NA())</f>
        <v>-4.4814239931005584E-3</v>
      </c>
      <c r="K276" s="44">
        <f>IFERROR(_xll.qlIndexFixing(Index3M,H276,TRUE,_xll.ohTrigger(RecalcTrigger,Trigger3M)),NA())</f>
        <v>-3.5548837465669502E-3</v>
      </c>
      <c r="L276" s="44">
        <f>IFERROR(_xll.qlIndexFixing(Index6M,$H276,TRUE,_xll.ohTrigger(RecalcTrigger,Trigger6M)),NA())</f>
        <v>-2.2049346831295117E-3</v>
      </c>
      <c r="M276" s="145">
        <f>IFERROR(_xll.qlIndexFixing(Index1Y,$H276,TRUE,_xll.ohTrigger(RecalcTrigger,Trigger1Y)),NA())</f>
        <v>-6.2848131624143524E-4</v>
      </c>
      <c r="N276" s="144">
        <f>IFERROR(_xll.qlIndexFixing(ONIndex1M,I276,TRUE,_xll.ohTrigger(RecalcTrigger,Trigger1M)),NA())</f>
        <v>-4.4642405696526666E-3</v>
      </c>
      <c r="O276" s="44">
        <f>IFERROR(_xll.qlIndexFixing(ONIndex3M,I276,TRUE,_xll.ohTrigger(RecalcTrigger,Trigger3M)),NA())</f>
        <v>-3.499209790525093E-3</v>
      </c>
      <c r="P276" s="44">
        <f>IFERROR(_xll.qlIndexFixing(ONIndex6M,I276,TRUE,_xll.ohTrigger(RecalcTrigger,Trigger6M)),NA())</f>
        <v>-2.1561002496994774E-3</v>
      </c>
      <c r="Q276" s="145">
        <f>IFERROR(_xll.qlIndexFixing(ONIndex1Y,I276,TRUE,_xll.ohTrigger(RecalcTrigger,Trigger1Y)),NA())</f>
        <v>-7.5864797376201665E-4</v>
      </c>
    </row>
    <row r="277" spans="2:17" x14ac:dyDescent="0.2">
      <c r="B277" s="39" t="s">
        <v>17</v>
      </c>
      <c r="D277" s="42">
        <f>_xll.qlCalendarAdvance(Calendar,$D276,B277,"f",FALSE)</f>
        <v>43012</v>
      </c>
      <c r="E277" s="139">
        <f>_xll.qlInterestRateIndexValueDate(IndexON,D277)</f>
        <v>43012</v>
      </c>
      <c r="F277" s="155">
        <f>IFERROR(_xll.qlIndexFixing(IndexON,D277,TRUE,_xll.ohTrigger(RecalcTrigger,TriggerON)),NA())</f>
        <v>-4.3820098052949064E-3</v>
      </c>
      <c r="H277" s="42">
        <f>_xll.qlCalendarAdvance(Calendar,$H276,B277,"f",FALSE)</f>
        <v>43012</v>
      </c>
      <c r="I277" s="139">
        <f>_xll.qlInterestRateIndexValueDate(Index1M,$H277)</f>
        <v>43014</v>
      </c>
      <c r="J277" s="144">
        <f>IFERROR(_xll.qlIndexFixing(Index1M,$H277,TRUE,_xll.ohTrigger(RecalcTrigger,Trigger1M)),NA())</f>
        <v>-4.4822423401050335E-3</v>
      </c>
      <c r="K277" s="44">
        <f>IFERROR(_xll.qlIndexFixing(Index3M,H277,TRUE,_xll.ohTrigger(RecalcTrigger,Trigger3M)),NA())</f>
        <v>-3.555163976271571E-3</v>
      </c>
      <c r="L277" s="44">
        <f>IFERROR(_xll.qlIndexFixing(Index6M,$H277,TRUE,_xll.ohTrigger(RecalcTrigger,Trigger6M)),NA())</f>
        <v>-2.2045600707754076E-3</v>
      </c>
      <c r="M277" s="145">
        <f>IFERROR(_xll.qlIndexFixing(Index1Y,$H277,TRUE,_xll.ohTrigger(RecalcTrigger,Trigger1Y)),NA())</f>
        <v>-6.2756763862431705E-4</v>
      </c>
      <c r="N277" s="144">
        <f>IFERROR(_xll.qlIndexFixing(ONIndex1M,I277,TRUE,_xll.ohTrigger(RecalcTrigger,Trigger1M)),NA())</f>
        <v>-4.4658469513603194E-3</v>
      </c>
      <c r="O277" s="44">
        <f>IFERROR(_xll.qlIndexFixing(ONIndex3M,I277,TRUE,_xll.ohTrigger(RecalcTrigger,Trigger3M)),NA())</f>
        <v>-3.5005208779237407E-3</v>
      </c>
      <c r="P277" s="44">
        <f>IFERROR(_xll.qlIndexFixing(ONIndex6M,I277,TRUE,_xll.ohTrigger(RecalcTrigger,Trigger6M)),NA())</f>
        <v>-2.1546897325164238E-3</v>
      </c>
      <c r="Q277" s="145">
        <f>IFERROR(_xll.qlIndexFixing(ONIndex1Y,I277,TRUE,_xll.ohTrigger(RecalcTrigger,Trigger1Y)),NA())</f>
        <v>-7.5199611333953698E-4</v>
      </c>
    </row>
    <row r="278" spans="2:17" x14ac:dyDescent="0.2">
      <c r="B278" s="39" t="s">
        <v>17</v>
      </c>
      <c r="D278" s="42">
        <f>_xll.qlCalendarAdvance(Calendar,$D277,B278,"f",FALSE)</f>
        <v>43013</v>
      </c>
      <c r="E278" s="139">
        <f>_xll.qlInterestRateIndexValueDate(IndexON,D278)</f>
        <v>43013</v>
      </c>
      <c r="F278" s="155">
        <f>IFERROR(_xll.qlIndexFixing(IndexON,D278,TRUE,_xll.ohTrigger(RecalcTrigger,TriggerON)),NA())</f>
        <v>-4.3820098052949064E-3</v>
      </c>
      <c r="H278" s="42">
        <f>_xll.qlCalendarAdvance(Calendar,$H277,B278,"f",FALSE)</f>
        <v>43013</v>
      </c>
      <c r="I278" s="139">
        <f>_xll.qlInterestRateIndexValueDate(Index1M,$H278)</f>
        <v>43017</v>
      </c>
      <c r="J278" s="144">
        <f>IFERROR(_xll.qlIndexFixing(Index1M,$H278,TRUE,_xll.ohTrigger(RecalcTrigger,Trigger1M)),NA())</f>
        <v>-4.4868960022393899E-3</v>
      </c>
      <c r="K278" s="44">
        <f>IFERROR(_xll.qlIndexFixing(Index3M,H278,TRUE,_xll.ohTrigger(RecalcTrigger,Trigger3M)),NA())</f>
        <v>-3.5569999056479606E-3</v>
      </c>
      <c r="L278" s="44">
        <f>IFERROR(_xll.qlIndexFixing(Index6M,$H278,TRUE,_xll.ohTrigger(RecalcTrigger,Trigger6M)),NA())</f>
        <v>-2.2033502791335975E-3</v>
      </c>
      <c r="M278" s="145">
        <f>IFERROR(_xll.qlIndexFixing(Index1Y,$H278,TRUE,_xll.ohTrigger(RecalcTrigger,Trigger1Y)),NA())</f>
        <v>-6.2621274820718839E-4</v>
      </c>
      <c r="N278" s="144">
        <f>IFERROR(_xll.qlIndexFixing(ONIndex1M,I278,TRUE,_xll.ohTrigger(RecalcTrigger,Trigger1M)),NA())</f>
        <v>-4.4674493599261567E-3</v>
      </c>
      <c r="O278" s="44">
        <f>IFERROR(_xll.qlIndexFixing(ONIndex3M,I278,TRUE,_xll.ohTrigger(RecalcTrigger,Trigger3M)),NA())</f>
        <v>-3.5019856068219113E-3</v>
      </c>
      <c r="P278" s="44">
        <f>IFERROR(_xll.qlIndexFixing(ONIndex6M,I278,TRUE,_xll.ohTrigger(RecalcTrigger,Trigger6M)),NA())</f>
        <v>-2.1533186887578992E-3</v>
      </c>
      <c r="Q278" s="145">
        <f>IFERROR(_xll.qlIndexFixing(ONIndex1Y,I278,TRUE,_xll.ohTrigger(RecalcTrigger,Trigger1Y)),NA())</f>
        <v>-7.4495421523490535E-4</v>
      </c>
    </row>
    <row r="279" spans="2:17" x14ac:dyDescent="0.2">
      <c r="B279" s="39" t="s">
        <v>17</v>
      </c>
      <c r="D279" s="42">
        <f>_xll.qlCalendarAdvance(Calendar,$D278,B279,"f",FALSE)</f>
        <v>43014</v>
      </c>
      <c r="E279" s="139">
        <f>_xll.qlInterestRateIndexValueDate(IndexON,D279)</f>
        <v>43014</v>
      </c>
      <c r="F279" s="155">
        <f>IFERROR(_xll.qlIndexFixing(IndexON,D279,TRUE,_xll.ohTrigger(RecalcTrigger,TriggerON)),NA())</f>
        <v>-4.381956466654735E-3</v>
      </c>
      <c r="H279" s="42">
        <f>_xll.qlCalendarAdvance(Calendar,$H278,B279,"f",FALSE)</f>
        <v>43014</v>
      </c>
      <c r="I279" s="139">
        <f>_xll.qlInterestRateIndexValueDate(Index1M,$H279)</f>
        <v>43018</v>
      </c>
      <c r="J279" s="144">
        <f>IFERROR(_xll.qlIndexFixing(Index1M,$H279,TRUE,_xll.ohTrigger(RecalcTrigger,Trigger1M)),NA())</f>
        <v>-4.4884386191020257E-3</v>
      </c>
      <c r="K279" s="44">
        <f>IFERROR(_xll.qlIndexFixing(Index3M,H279,TRUE,_xll.ohTrigger(RecalcTrigger,Trigger3M)),NA())</f>
        <v>-3.5574675204483202E-3</v>
      </c>
      <c r="L279" s="44">
        <f>IFERROR(_xll.qlIndexFixing(Index6M,$H279,TRUE,_xll.ohTrigger(RecalcTrigger,Trigger6M)),NA())</f>
        <v>-2.2029176982229452E-3</v>
      </c>
      <c r="M279" s="145">
        <f>IFERROR(_xll.qlIndexFixing(Index1Y,$H279,TRUE,_xll.ohTrigger(RecalcTrigger,Trigger1Y)),NA())</f>
        <v>-6.2566305538047954E-4</v>
      </c>
      <c r="N279" s="144">
        <f>IFERROR(_xll.qlIndexFixing(ONIndex1M,I279,TRUE,_xll.ohTrigger(RecalcTrigger,Trigger1M)),NA())</f>
        <v>-4.4690477706099685E-3</v>
      </c>
      <c r="O279" s="44">
        <f>IFERROR(_xll.qlIndexFixing(ONIndex3M,I279,TRUE,_xll.ohTrigger(RecalcTrigger,Trigger3M)),NA())</f>
        <v>-3.5036055209847206E-3</v>
      </c>
      <c r="P279" s="44">
        <f>IFERROR(_xll.qlIndexFixing(ONIndex6M,I279,TRUE,_xll.ohTrigger(RecalcTrigger,Trigger6M)),NA())</f>
        <v>-2.1519876629882972E-3</v>
      </c>
      <c r="Q279" s="145">
        <f>IFERROR(_xll.qlIndexFixing(ONIndex1Y,I279,TRUE,_xll.ohTrigger(RecalcTrigger,Trigger1Y)),NA())</f>
        <v>-7.3751889455575537E-4</v>
      </c>
    </row>
    <row r="280" spans="2:17" x14ac:dyDescent="0.2">
      <c r="B280" s="39" t="s">
        <v>17</v>
      </c>
      <c r="D280" s="42">
        <f>_xll.qlCalendarAdvance(Calendar,$D279,B280,"f",FALSE)</f>
        <v>43017</v>
      </c>
      <c r="E280" s="139">
        <f>_xll.qlInterestRateIndexValueDate(IndexON,D280)</f>
        <v>43017</v>
      </c>
      <c r="F280" s="155">
        <f>IFERROR(_xll.qlIndexFixing(IndexON,D280,TRUE,_xll.ohTrigger(RecalcTrigger,TriggerON)),NA())</f>
        <v>-4.3820098052949064E-3</v>
      </c>
      <c r="H280" s="42">
        <f>_xll.qlCalendarAdvance(Calendar,$H279,B280,"f",FALSE)</f>
        <v>43017</v>
      </c>
      <c r="I280" s="139">
        <f>_xll.qlInterestRateIndexValueDate(Index1M,$H280)</f>
        <v>43019</v>
      </c>
      <c r="J280" s="144">
        <f>IFERROR(_xll.qlIndexFixing(Index1M,$H280,TRUE,_xll.ohTrigger(RecalcTrigger,Trigger1M)),NA())</f>
        <v>-4.49143132768327E-3</v>
      </c>
      <c r="K280" s="44">
        <f>IFERROR(_xll.qlIndexFixing(Index3M,H280,TRUE,_xll.ohTrigger(RecalcTrigger,Trigger3M)),NA())</f>
        <v>-3.5579076769938793E-3</v>
      </c>
      <c r="L280" s="44">
        <f>IFERROR(_xll.qlIndexFixing(Index6M,$H280,TRUE,_xll.ohTrigger(RecalcTrigger,Trigger6M)),NA())</f>
        <v>-2.2024701207579646E-3</v>
      </c>
      <c r="M280" s="145">
        <f>IFERROR(_xll.qlIndexFixing(Index1Y,$H280,TRUE,_xll.ohTrigger(RecalcTrigger,Trigger1Y)),NA())</f>
        <v>-6.2512242379090123E-4</v>
      </c>
      <c r="N280" s="144">
        <f>IFERROR(_xll.qlIndexFixing(ONIndex1M,I280,TRUE,_xll.ohTrigger(RecalcTrigger,Trigger1M)),NA())</f>
        <v>-4.4721755844712163E-3</v>
      </c>
      <c r="O280" s="44">
        <f>IFERROR(_xll.qlIndexFixing(ONIndex3M,I280,TRUE,_xll.ohTrigger(RecalcTrigger,Trigger3M)),NA())</f>
        <v>-3.5073361777149259E-3</v>
      </c>
      <c r="P280" s="44">
        <f>IFERROR(_xll.qlIndexFixing(ONIndex6M,I280,TRUE,_xll.ohTrigger(RecalcTrigger,Trigger6M)),NA())</f>
        <v>-2.1494488928075484E-3</v>
      </c>
      <c r="Q280" s="145">
        <f>IFERROR(_xll.qlIndexFixing(ONIndex1Y,I280,TRUE,_xll.ohTrigger(RecalcTrigger,Trigger1Y)),NA())</f>
        <v>-7.213184730714417E-4</v>
      </c>
    </row>
    <row r="281" spans="2:17" x14ac:dyDescent="0.2">
      <c r="B281" s="39" t="s">
        <v>17</v>
      </c>
      <c r="D281" s="42">
        <f>_xll.qlCalendarAdvance(Calendar,$D280,B281,"f",FALSE)</f>
        <v>43018</v>
      </c>
      <c r="E281" s="139">
        <f>_xll.qlInterestRateIndexValueDate(IndexON,D281)</f>
        <v>43018</v>
      </c>
      <c r="F281" s="155">
        <f>IFERROR(_xll.qlIndexFixing(IndexON,D281,TRUE,_xll.ohTrigger(RecalcTrigger,TriggerON)),NA())</f>
        <v>-4.3820098053748424E-3</v>
      </c>
      <c r="H281" s="42">
        <f>_xll.qlCalendarAdvance(Calendar,$H280,B281,"f",FALSE)</f>
        <v>43018</v>
      </c>
      <c r="I281" s="139">
        <f>_xll.qlInterestRateIndexValueDate(Index1M,$H281)</f>
        <v>43020</v>
      </c>
      <c r="J281" s="144">
        <f>IFERROR(_xll.qlIndexFixing(Index1M,$H281,TRUE,_xll.ohTrigger(RecalcTrigger,Trigger1M)),NA())</f>
        <v>-4.4922365109516249E-3</v>
      </c>
      <c r="K281" s="44">
        <f>IFERROR(_xll.qlIndexFixing(Index3M,H281,TRUE,_xll.ohTrigger(RecalcTrigger,Trigger3M)),NA())</f>
        <v>-3.5583189066876551E-3</v>
      </c>
      <c r="L281" s="44">
        <f>IFERROR(_xll.qlIndexFixing(Index6M,$H281,TRUE,_xll.ohTrigger(RecalcTrigger,Trigger6M)),NA())</f>
        <v>-2.2020073407465098E-3</v>
      </c>
      <c r="M281" s="145">
        <f>IFERROR(_xll.qlIndexFixing(Index1Y,$H281,TRUE,_xll.ohTrigger(RecalcTrigger,Trigger1Y)),NA())</f>
        <v>-6.2459191066738782E-4</v>
      </c>
      <c r="N281" s="144">
        <f>IFERROR(_xll.qlIndexFixing(ONIndex1M,I281,TRUE,_xll.ohTrigger(RecalcTrigger,Trigger1M)),NA())</f>
        <v>-4.475400939840668E-3</v>
      </c>
      <c r="O281" s="44">
        <f>IFERROR(_xll.qlIndexFixing(ONIndex3M,I281,TRUE,_xll.ohTrigger(RecalcTrigger,Trigger3M)),NA())</f>
        <v>-3.5116396629364388E-3</v>
      </c>
      <c r="P281" s="44">
        <f>IFERROR(_xll.qlIndexFixing(ONIndex6M,I281,TRUE,_xll.ohTrigger(RecalcTrigger,Trigger6M)),NA())</f>
        <v>-2.1470986058691466E-3</v>
      </c>
      <c r="Q281" s="145">
        <f>IFERROR(_xll.qlIndexFixing(ONIndex1Y,I281,TRUE,_xll.ohTrigger(RecalcTrigger,Trigger1Y)),NA())</f>
        <v>-7.0390757766602974E-4</v>
      </c>
    </row>
    <row r="282" spans="2:17" x14ac:dyDescent="0.2">
      <c r="B282" s="39" t="s">
        <v>17</v>
      </c>
      <c r="D282" s="42">
        <f>_xll.qlCalendarAdvance(Calendar,$D281,B282,"f",FALSE)</f>
        <v>43019</v>
      </c>
      <c r="E282" s="139">
        <f>_xll.qlInterestRateIndexValueDate(IndexON,D282)</f>
        <v>43019</v>
      </c>
      <c r="F282" s="155">
        <f>IFERROR(_xll.qlIndexFixing(IndexON,D282,TRUE,_xll.ohTrigger(RecalcTrigger,TriggerON)),NA())</f>
        <v>-4.3820098052549383E-3</v>
      </c>
      <c r="H282" s="42">
        <f>_xll.qlCalendarAdvance(Calendar,$H281,B282,"f",FALSE)</f>
        <v>43019</v>
      </c>
      <c r="I282" s="139">
        <f>_xll.qlInterestRateIndexValueDate(Index1M,$H282)</f>
        <v>43021</v>
      </c>
      <c r="J282" s="144">
        <f>IFERROR(_xll.qlIndexFixing(Index1M,$H282,TRUE,_xll.ohTrigger(RecalcTrigger,Trigger1M)),NA())</f>
        <v>-4.4930403115330019E-3</v>
      </c>
      <c r="K282" s="44">
        <f>IFERROR(_xll.qlIndexFixing(Index3M,H282,TRUE,_xll.ohTrigger(RecalcTrigger,Trigger3M)),NA())</f>
        <v>-3.5581679472745809E-3</v>
      </c>
      <c r="L282" s="44">
        <f>IFERROR(_xll.qlIndexFixing(Index6M,$H282,TRUE,_xll.ohTrigger(RecalcTrigger,Trigger6M)),NA())</f>
        <v>-2.2015291500805437E-3</v>
      </c>
      <c r="M282" s="145">
        <f>IFERROR(_xll.qlIndexFixing(Index1Y,$H282,TRUE,_xll.ohTrigger(RecalcTrigger,Trigger1Y)),NA())</f>
        <v>-6.2362787009687852E-4</v>
      </c>
      <c r="N282" s="144">
        <f>IFERROR(_xll.qlIndexFixing(ONIndex1M,I282,TRUE,_xll.ohTrigger(RecalcTrigger,Trigger1M)),NA())</f>
        <v>-4.4769789897314283E-3</v>
      </c>
      <c r="O282" s="44">
        <f>IFERROR(_xll.qlIndexFixing(ONIndex3M,I282,TRUE,_xll.ohTrigger(RecalcTrigger,Trigger3M)),NA())</f>
        <v>-3.5138887020913501E-3</v>
      </c>
      <c r="P282" s="44">
        <f>IFERROR(_xll.qlIndexFixing(ONIndex6M,I282,TRUE,_xll.ohTrigger(RecalcTrigger,Trigger6M)),NA())</f>
        <v>-2.1461201882422287E-3</v>
      </c>
      <c r="Q282" s="145">
        <f>IFERROR(_xll.qlIndexFixing(ONIndex1Y,I282,TRUE,_xll.ohTrigger(RecalcTrigger,Trigger1Y)),NA())</f>
        <v>-6.9524839577450592E-4</v>
      </c>
    </row>
    <row r="283" spans="2:17" x14ac:dyDescent="0.2">
      <c r="B283" s="39" t="s">
        <v>17</v>
      </c>
      <c r="D283" s="42">
        <f>_xll.qlCalendarAdvance(Calendar,$D282,B283,"f",FALSE)</f>
        <v>43020</v>
      </c>
      <c r="E283" s="139">
        <f>_xll.qlInterestRateIndexValueDate(IndexON,D283)</f>
        <v>43020</v>
      </c>
      <c r="F283" s="155">
        <f>IFERROR(_xll.qlIndexFixing(IndexON,D283,TRUE,_xll.ohTrigger(RecalcTrigger,TriggerON)),NA())</f>
        <v>-4.3820098053348744E-3</v>
      </c>
      <c r="H283" s="42">
        <f>_xll.qlCalendarAdvance(Calendar,$H282,B283,"f",FALSE)</f>
        <v>43020</v>
      </c>
      <c r="I283" s="139">
        <f>_xll.qlInterestRateIndexValueDate(Index1M,$H283)</f>
        <v>43024</v>
      </c>
      <c r="J283" s="144">
        <f>IFERROR(_xll.qlIndexFixing(Index1M,$H283,TRUE,_xll.ohTrigger(RecalcTrigger,Trigger1M)),NA())</f>
        <v>-4.4976022467999657E-3</v>
      </c>
      <c r="K283" s="44">
        <f>IFERROR(_xll.qlIndexFixing(Index3M,H283,TRUE,_xll.ohTrigger(RecalcTrigger,Trigger3M)),NA())</f>
        <v>-3.5596446955937057E-3</v>
      </c>
      <c r="L283" s="44">
        <f>IFERROR(_xll.qlIndexFixing(Index6M,$H283,TRUE,_xll.ohTrigger(RecalcTrigger,Trigger6M)),NA())</f>
        <v>-2.2000000013667376E-3</v>
      </c>
      <c r="M283" s="145">
        <f>IFERROR(_xll.qlIndexFixing(Index1Y,$H283,TRUE,_xll.ohTrigger(RecalcTrigger,Trigger1Y)),NA())</f>
        <v>-6.2259251631922126E-4</v>
      </c>
      <c r="N283" s="144">
        <f>IFERROR(_xll.qlIndexFixing(ONIndex1M,I283,TRUE,_xll.ohTrigger(RecalcTrigger,Trigger1M)),NA())</f>
        <v>-4.4785528933388719E-3</v>
      </c>
      <c r="O283" s="44">
        <f>IFERROR(_xll.qlIndexFixing(ONIndex3M,I283,TRUE,_xll.ohTrigger(RecalcTrigger,Trigger3M)),NA())</f>
        <v>-3.5161306764175393E-3</v>
      </c>
      <c r="P283" s="44">
        <f>IFERROR(_xll.qlIndexFixing(ONIndex6M,I283,TRUE,_xll.ohTrigger(RecalcTrigger,Trigger6M)),NA())</f>
        <v>-2.1453307324215132E-3</v>
      </c>
      <c r="Q283" s="145">
        <f>IFERROR(_xll.qlIndexFixing(ONIndex1Y,I283,TRUE,_xll.ohTrigger(RecalcTrigger,Trigger1Y)),NA())</f>
        <v>-6.8697680060569866E-4</v>
      </c>
    </row>
    <row r="284" spans="2:17" x14ac:dyDescent="0.2">
      <c r="B284" s="39" t="s">
        <v>17</v>
      </c>
      <c r="D284" s="42">
        <f>_xll.qlCalendarAdvance(Calendar,$D283,B284,"f",FALSE)</f>
        <v>43021</v>
      </c>
      <c r="E284" s="139">
        <f>_xll.qlInterestRateIndexValueDate(IndexON,D284)</f>
        <v>43021</v>
      </c>
      <c r="F284" s="155">
        <f>IFERROR(_xll.qlIndexFixing(IndexON,D284,TRUE,_xll.ohTrigger(RecalcTrigger,TriggerON)),NA())</f>
        <v>-4.3819564666414124E-3</v>
      </c>
      <c r="H284" s="42">
        <f>_xll.qlCalendarAdvance(Calendar,$H283,B284,"f",FALSE)</f>
        <v>43021</v>
      </c>
      <c r="I284" s="139">
        <f>_xll.qlInterestRateIndexValueDate(Index1M,$H284)</f>
        <v>43025</v>
      </c>
      <c r="J284" s="144">
        <f>IFERROR(_xll.qlIndexFixing(Index1M,$H284,TRUE,_xll.ohTrigger(RecalcTrigger,Trigger1M)),NA())</f>
        <v>-4.499113941427507E-3</v>
      </c>
      <c r="K284" s="44">
        <f>IFERROR(_xll.qlIndexFixing(Index3M,H284,TRUE,_xll.ohTrigger(RecalcTrigger,Trigger3M)),NA())</f>
        <v>-3.5598890792535361E-3</v>
      </c>
      <c r="L284" s="44">
        <f>IFERROR(_xll.qlIndexFixing(Index6M,$H284,TRUE,_xll.ohTrigger(RecalcTrigger,Trigger6M)),NA())</f>
        <v>-2.1994483828958367E-3</v>
      </c>
      <c r="M284" s="145">
        <f>IFERROR(_xll.qlIndexFixing(Index1Y,$H284,TRUE,_xll.ohTrigger(RecalcTrigger,Trigger1Y)),NA())</f>
        <v>-6.2212842173651214E-4</v>
      </c>
      <c r="N284" s="144">
        <f>IFERROR(_xll.qlIndexFixing(ONIndex1M,I284,TRUE,_xll.ohTrigger(RecalcTrigger,Trigger1M)),NA())</f>
        <v>-4.4801226255630766E-3</v>
      </c>
      <c r="O284" s="44">
        <f>IFERROR(_xll.qlIndexFixing(ONIndex3M,I284,TRUE,_xll.ohTrigger(RecalcTrigger,Trigger3M)),NA())</f>
        <v>-3.5183654264425712E-3</v>
      </c>
      <c r="P284" s="44">
        <f>IFERROR(_xll.qlIndexFixing(ONIndex6M,I284,TRUE,_xll.ohTrigger(RecalcTrigger,Trigger6M)),NA())</f>
        <v>-2.1447322291345827E-3</v>
      </c>
      <c r="Q284" s="145">
        <f>IFERROR(_xll.qlIndexFixing(ONIndex1Y,I284,TRUE,_xll.ohTrigger(RecalcTrigger,Trigger1Y)),NA())</f>
        <v>-6.7909736086502193E-4</v>
      </c>
    </row>
    <row r="285" spans="2:17" x14ac:dyDescent="0.2">
      <c r="B285" s="39" t="s">
        <v>17</v>
      </c>
      <c r="D285" s="42">
        <f>_xll.qlCalendarAdvance(Calendar,$D284,B285,"f",FALSE)</f>
        <v>43024</v>
      </c>
      <c r="E285" s="139">
        <f>_xll.qlInterestRateIndexValueDate(IndexON,D285)</f>
        <v>43024</v>
      </c>
      <c r="F285" s="155">
        <f>IFERROR(_xll.qlIndexFixing(IndexON,D285,TRUE,_xll.ohTrigger(RecalcTrigger,TriggerON)),NA())</f>
        <v>-4.3820098052949064E-3</v>
      </c>
      <c r="H285" s="42">
        <f>_xll.qlCalendarAdvance(Calendar,$H284,B285,"f",FALSE)</f>
        <v>43024</v>
      </c>
      <c r="I285" s="139">
        <f>_xll.qlInterestRateIndexValueDate(Index1M,$H285)</f>
        <v>43026</v>
      </c>
      <c r="J285" s="144">
        <f>IFERROR(_xll.qlIndexFixing(Index1M,$H285,TRUE,_xll.ohTrigger(RecalcTrigger,Trigger1M)),NA())</f>
        <v>-4.5020430961096774E-3</v>
      </c>
      <c r="K285" s="44">
        <f>IFERROR(_xll.qlIndexFixing(Index3M,H285,TRUE,_xll.ohTrigger(RecalcTrigger,Trigger3M)),NA())</f>
        <v>-3.5600972764656151E-3</v>
      </c>
      <c r="L285" s="44">
        <f>IFERROR(_xll.qlIndexFixing(Index6M,$H285,TRUE,_xll.ohTrigger(RecalcTrigger,Trigger6M)),NA())</f>
        <v>-2.1988627433471128E-3</v>
      </c>
      <c r="M285" s="145">
        <f>IFERROR(_xll.qlIndexFixing(Index1Y,$H285,TRUE,_xll.ohTrigger(RecalcTrigger,Trigger1Y)),NA())</f>
        <v>-6.2167881228163992E-4</v>
      </c>
      <c r="N285" s="144">
        <f>IFERROR(_xll.qlIndexFixing(ONIndex1M,I285,TRUE,_xll.ohTrigger(RecalcTrigger,Trigger1M)),NA())</f>
        <v>-4.4831922304533478E-3</v>
      </c>
      <c r="O285" s="44">
        <f>IFERROR(_xll.qlIndexFixing(ONIndex3M,I285,TRUE,_xll.ohTrigger(RecalcTrigger,Trigger3M)),NA())</f>
        <v>-3.5227755786593207E-3</v>
      </c>
      <c r="P285" s="44">
        <f>IFERROR(_xll.qlIndexFixing(ONIndex6M,I285,TRUE,_xll.ohTrigger(RecalcTrigger,Trigger6M)),NA())</f>
        <v>-2.144168911022426E-3</v>
      </c>
      <c r="Q285" s="145">
        <f>IFERROR(_xll.qlIndexFixing(ONIndex1Y,I285,TRUE,_xll.ohTrigger(RecalcTrigger,Trigger1Y)),NA())</f>
        <v>-6.646672808008347E-4</v>
      </c>
    </row>
    <row r="286" spans="2:17" x14ac:dyDescent="0.2">
      <c r="B286" s="39" t="s">
        <v>17</v>
      </c>
      <c r="D286" s="42">
        <f>_xll.qlCalendarAdvance(Calendar,$D285,B286,"f",FALSE)</f>
        <v>43025</v>
      </c>
      <c r="E286" s="139">
        <f>_xll.qlInterestRateIndexValueDate(IndexON,D286)</f>
        <v>43025</v>
      </c>
      <c r="F286" s="155">
        <f>IFERROR(_xll.qlIndexFixing(IndexON,D286,TRUE,_xll.ohTrigger(RecalcTrigger,TriggerON)),NA())</f>
        <v>-4.3820098053748424E-3</v>
      </c>
      <c r="H286" s="42">
        <f>_xll.qlCalendarAdvance(Calendar,$H285,B286,"f",FALSE)</f>
        <v>43025</v>
      </c>
      <c r="I286" s="139">
        <f>_xll.qlInterestRateIndexValueDate(Index1M,$H286)</f>
        <v>43027</v>
      </c>
      <c r="J286" s="144">
        <f>IFERROR(_xll.qlIndexFixing(Index1M,$H286,TRUE,_xll.ohTrigger(RecalcTrigger,Trigger1M)),NA())</f>
        <v>-4.5028331821034273E-3</v>
      </c>
      <c r="K286" s="44">
        <f>IFERROR(_xll.qlIndexFixing(Index3M,H286,TRUE,_xll.ohTrigger(RecalcTrigger,Trigger3M)),NA())</f>
        <v>-3.5602695833148387E-3</v>
      </c>
      <c r="L286" s="44">
        <f>IFERROR(_xll.qlIndexFixing(Index6M,$H286,TRUE,_xll.ohTrigger(RecalcTrigger,Trigger6M)),NA())</f>
        <v>-2.1982455526349488E-3</v>
      </c>
      <c r="M286" s="145">
        <f>IFERROR(_xll.qlIndexFixing(Index1Y,$H286,TRUE,_xll.ohTrigger(RecalcTrigger,Trigger1Y)),NA())</f>
        <v>-6.2124261694217523E-4</v>
      </c>
      <c r="N286" s="144">
        <f>IFERROR(_xll.qlIndexFixing(ONIndex1M,I286,TRUE,_xll.ohTrigger(RecalcTrigger,Trigger1M)),NA())</f>
        <v>-4.4863593470623186E-3</v>
      </c>
      <c r="O286" s="44">
        <f>IFERROR(_xll.qlIndexFixing(ONIndex3M,I286,TRUE,_xll.ohTrigger(RecalcTrigger,Trigger3M)),NA())</f>
        <v>-3.5272290056331812E-3</v>
      </c>
      <c r="P286" s="44">
        <f>IFERROR(_xll.qlIndexFixing(ONIndex6M,I286,TRUE,_xll.ohTrigger(RecalcTrigger,Trigger6M)),NA())</f>
        <v>-2.1442875458443922E-3</v>
      </c>
      <c r="Q286" s="145">
        <f>IFERROR(_xll.qlIndexFixing(ONIndex1Y,I286,TRUE,_xll.ohTrigger(RecalcTrigger,Trigger1Y)),NA())</f>
        <v>-6.5159252369717535E-4</v>
      </c>
    </row>
    <row r="287" spans="2:17" x14ac:dyDescent="0.2">
      <c r="B287" s="39" t="s">
        <v>17</v>
      </c>
      <c r="D287" s="42">
        <f>_xll.qlCalendarAdvance(Calendar,$D286,B287,"f",FALSE)</f>
        <v>43026</v>
      </c>
      <c r="E287" s="139">
        <f>_xll.qlInterestRateIndexValueDate(IndexON,D287)</f>
        <v>43026</v>
      </c>
      <c r="F287" s="155">
        <f>IFERROR(_xll.qlIndexFixing(IndexON,D287,TRUE,_xll.ohTrigger(RecalcTrigger,TriggerON)),NA())</f>
        <v>-4.3820098053348744E-3</v>
      </c>
      <c r="H287" s="42">
        <f>_xll.qlCalendarAdvance(Calendar,$H286,B287,"f",FALSE)</f>
        <v>43026</v>
      </c>
      <c r="I287" s="139">
        <f>_xll.qlInterestRateIndexValueDate(Index1M,$H287)</f>
        <v>43028</v>
      </c>
      <c r="J287" s="144">
        <f>IFERROR(_xll.qlIndexFixing(Index1M,$H287,TRUE,_xll.ohTrigger(RecalcTrigger,Trigger1M)),NA())</f>
        <v>-4.503621827307569E-3</v>
      </c>
      <c r="K287" s="44">
        <f>IFERROR(_xll.qlIndexFixing(Index3M,H287,TRUE,_xll.ohTrigger(RecalcTrigger,Trigger3M)),NA())</f>
        <v>-3.5596785906198895E-3</v>
      </c>
      <c r="L287" s="44">
        <f>IFERROR(_xll.qlIndexFixing(Index6M,$H287,TRUE,_xll.ohTrigger(RecalcTrigger,Trigger6M)),NA())</f>
        <v>-2.1975992952040823E-3</v>
      </c>
      <c r="M287" s="145">
        <f>IFERROR(_xll.qlIndexFixing(Index1Y,$H287,TRUE,_xll.ohTrigger(RecalcTrigger,Trigger1Y)),NA())</f>
        <v>-6.2026329130114241E-4</v>
      </c>
      <c r="N287" s="144">
        <f>IFERROR(_xll.qlIndexFixing(ONIndex1M,I287,TRUE,_xll.ohTrigger(RecalcTrigger,Trigger1M)),NA())</f>
        <v>-4.4879078516268933E-3</v>
      </c>
      <c r="O287" s="44">
        <f>IFERROR(_xll.qlIndexFixing(ONIndex3M,I287,TRUE,_xll.ohTrigger(RecalcTrigger,Trigger3M)),NA())</f>
        <v>-3.5294252499395995E-3</v>
      </c>
      <c r="P287" s="44">
        <f>IFERROR(_xll.qlIndexFixing(ONIndex6M,I287,TRUE,_xll.ohTrigger(RecalcTrigger,Trigger6M)),NA())</f>
        <v>-2.1446736591457238E-3</v>
      </c>
      <c r="Q287" s="145">
        <f>IFERROR(_xll.qlIndexFixing(ONIndex1Y,I287,TRUE,_xll.ohTrigger(RecalcTrigger,Trigger1Y)),NA())</f>
        <v>-6.4574238700210174E-4</v>
      </c>
    </row>
    <row r="288" spans="2:17" x14ac:dyDescent="0.2">
      <c r="B288" s="39" t="s">
        <v>17</v>
      </c>
      <c r="D288" s="42">
        <f>_xll.qlCalendarAdvance(Calendar,$D287,B288,"f",FALSE)</f>
        <v>43027</v>
      </c>
      <c r="E288" s="139">
        <f>_xll.qlInterestRateIndexValueDate(IndexON,D288)</f>
        <v>43027</v>
      </c>
      <c r="F288" s="155">
        <f>IFERROR(_xll.qlIndexFixing(IndexON,D288,TRUE,_xll.ohTrigger(RecalcTrigger,TriggerON)),NA())</f>
        <v>-4.3820098052949064E-3</v>
      </c>
      <c r="H288" s="42">
        <f>_xll.qlCalendarAdvance(Calendar,$H287,B288,"f",FALSE)</f>
        <v>43027</v>
      </c>
      <c r="I288" s="139">
        <f>_xll.qlInterestRateIndexValueDate(Index1M,$H288)</f>
        <v>43031</v>
      </c>
      <c r="J288" s="144">
        <f>IFERROR(_xll.qlIndexFixing(Index1M,$H288,TRUE,_xll.ohTrigger(RecalcTrigger,Trigger1M)),NA())</f>
        <v>-4.5080883962596878E-3</v>
      </c>
      <c r="K288" s="44">
        <f>IFERROR(_xll.qlIndexFixing(Index3M,H288,TRUE,_xll.ohTrigger(RecalcTrigger,Trigger3M)),NA())</f>
        <v>-3.5606059865227373E-3</v>
      </c>
      <c r="L288" s="44">
        <f>IFERROR(_xll.qlIndexFixing(Index6M,$H288,TRUE,_xll.ohTrigger(RecalcTrigger,Trigger6M)),NA())</f>
        <v>-2.1955111850755398E-3</v>
      </c>
      <c r="M288" s="145">
        <f>IFERROR(_xll.qlIndexFixing(Index1Y,$H288,TRUE,_xll.ohTrigger(RecalcTrigger,Trigger1Y)),NA())</f>
        <v>-6.1961012305689674E-4</v>
      </c>
      <c r="N288" s="144">
        <f>IFERROR(_xll.qlIndexFixing(ONIndex1M,I288,TRUE,_xll.ohTrigger(RecalcTrigger,Trigger1M)),NA())</f>
        <v>-4.4894520363669699E-3</v>
      </c>
      <c r="O288" s="44">
        <f>IFERROR(_xll.qlIndexFixing(ONIndex3M,I288,TRUE,_xll.ohTrigger(RecalcTrigger,Trigger3M)),NA())</f>
        <v>-3.531613315987947E-3</v>
      </c>
      <c r="P288" s="44">
        <f>IFERROR(_xll.qlIndexFixing(ONIndex6M,I288,TRUE,_xll.ohTrigger(RecalcTrigger,Trigger6M)),NA())</f>
        <v>-2.1452626669082875E-3</v>
      </c>
      <c r="Q288" s="145">
        <f>IFERROR(_xll.qlIndexFixing(ONIndex1Y,I288,TRUE,_xll.ohTrigger(RecalcTrigger,Trigger1Y)),NA())</f>
        <v>-6.4031181628898537E-4</v>
      </c>
    </row>
    <row r="289" spans="2:17" x14ac:dyDescent="0.2">
      <c r="B289" s="39" t="s">
        <v>17</v>
      </c>
      <c r="D289" s="42">
        <f>_xll.qlCalendarAdvance(Calendar,$D288,B289,"f",FALSE)</f>
        <v>43028</v>
      </c>
      <c r="E289" s="139">
        <f>_xll.qlInterestRateIndexValueDate(IndexON,D289)</f>
        <v>43028</v>
      </c>
      <c r="F289" s="155">
        <f>IFERROR(_xll.qlIndexFixing(IndexON,D289,TRUE,_xll.ohTrigger(RecalcTrigger,TriggerON)),NA())</f>
        <v>-4.3819564666280897E-3</v>
      </c>
      <c r="H289" s="42">
        <f>_xll.qlCalendarAdvance(Calendar,$H288,B289,"f",FALSE)</f>
        <v>43028</v>
      </c>
      <c r="I289" s="139">
        <f>_xll.qlInterestRateIndexValueDate(Index1M,$H289)</f>
        <v>43032</v>
      </c>
      <c r="J289" s="144">
        <f>IFERROR(_xll.qlIndexFixing(Index1M,$H289,TRUE,_xll.ohTrigger(RecalcTrigger,Trigger1M)),NA())</f>
        <v>-4.5095679555038418E-3</v>
      </c>
      <c r="K289" s="44">
        <f>IFERROR(_xll.qlIndexFixing(Index3M,H289,TRUE,_xll.ohTrigger(RecalcTrigger,Trigger3M)),NA())</f>
        <v>-3.5606034405484366E-3</v>
      </c>
      <c r="L289" s="44">
        <f>IFERROR(_xll.qlIndexFixing(Index6M,$H289,TRUE,_xll.ohTrigger(RecalcTrigger,Trigger6M)),NA())</f>
        <v>-2.1947737959148186E-3</v>
      </c>
      <c r="M289" s="145">
        <f>IFERROR(_xll.qlIndexFixing(Index1Y,$H289,TRUE,_xll.ohTrigger(RecalcTrigger,Trigger1Y)),NA())</f>
        <v>-6.1922449967928312E-4</v>
      </c>
      <c r="N289" s="144">
        <f>IFERROR(_xll.qlIndexFixing(ONIndex1M,I289,TRUE,_xll.ohTrigger(RecalcTrigger,Trigger1M)),NA())</f>
        <v>-4.4909918764224344E-3</v>
      </c>
      <c r="O289" s="44">
        <f>IFERROR(_xll.qlIndexFixing(ONIndex3M,I289,TRUE,_xll.ohTrigger(RecalcTrigger,Trigger3M)),NA())</f>
        <v>-3.5337930446255328E-3</v>
      </c>
      <c r="P289" s="44">
        <f>IFERROR(_xll.qlIndexFixing(ONIndex6M,I289,TRUE,_xll.ohTrigger(RecalcTrigger,Trigger6M)),NA())</f>
        <v>-2.1460565593400815E-3</v>
      </c>
      <c r="Q289" s="145">
        <f>IFERROR(_xll.qlIndexFixing(ONIndex1Y,I289,TRUE,_xll.ohTrigger(RecalcTrigger,Trigger1Y)),NA())</f>
        <v>-6.3530537974365586E-4</v>
      </c>
    </row>
    <row r="290" spans="2:17" x14ac:dyDescent="0.2">
      <c r="B290" s="39" t="s">
        <v>17</v>
      </c>
      <c r="D290" s="42">
        <f>_xll.qlCalendarAdvance(Calendar,$D289,B290,"f",FALSE)</f>
        <v>43031</v>
      </c>
      <c r="E290" s="139">
        <f>_xll.qlInterestRateIndexValueDate(IndexON,D290)</f>
        <v>43031</v>
      </c>
      <c r="F290" s="155">
        <f>IFERROR(_xll.qlIndexFixing(IndexON,D290,TRUE,_xll.ohTrigger(RecalcTrigger,TriggerON)),NA())</f>
        <v>-4.3820098053348744E-3</v>
      </c>
      <c r="H290" s="42">
        <f>_xll.qlCalendarAdvance(Calendar,$H289,B290,"f",FALSE)</f>
        <v>43031</v>
      </c>
      <c r="I290" s="139">
        <f>_xll.qlInterestRateIndexValueDate(Index1M,$H290)</f>
        <v>43033</v>
      </c>
      <c r="J290" s="144">
        <f>IFERROR(_xll.qlIndexFixing(Index1M,$H290,TRUE,_xll.ohTrigger(RecalcTrigger,Trigger1M)),NA())</f>
        <v>-4.512431134971513E-3</v>
      </c>
      <c r="K290" s="44">
        <f>IFERROR(_xll.qlIndexFixing(Index3M,H290,TRUE,_xll.ohTrigger(RecalcTrigger,Trigger3M)),NA())</f>
        <v>-3.5605668753362742E-3</v>
      </c>
      <c r="L290" s="44">
        <f>IFERROR(_xll.qlIndexFixing(Index6M,$H290,TRUE,_xll.ohTrigger(RecalcTrigger,Trigger6M)),NA())</f>
        <v>-2.1940199802800704E-3</v>
      </c>
      <c r="M290" s="145">
        <f>IFERROR(_xll.qlIndexFixing(Index1Y,$H290,TRUE,_xll.ohTrigger(RecalcTrigger,Trigger1Y)),NA())</f>
        <v>-6.1884560428849471E-4</v>
      </c>
      <c r="N290" s="144">
        <f>IFERROR(_xll.qlIndexFixing(ONIndex1M,I290,TRUE,_xll.ohTrigger(RecalcTrigger,Trigger1M)),NA())</f>
        <v>-4.4940008495730766E-3</v>
      </c>
      <c r="O290" s="44">
        <f>IFERROR(_xll.qlIndexFixing(ONIndex3M,I290,TRUE,_xll.ohTrigger(RecalcTrigger,Trigger3M)),NA())</f>
        <v>-3.5380891429959149E-3</v>
      </c>
      <c r="P290" s="44">
        <f>IFERROR(_xll.qlIndexFixing(ONIndex6M,I290,TRUE,_xll.ohTrigger(RecalcTrigger,Trigger6M)),NA())</f>
        <v>-2.1483244242359589E-3</v>
      </c>
      <c r="Q290" s="145">
        <f>IFERROR(_xll.qlIndexFixing(ONIndex1Y,I290,TRUE,_xll.ohTrigger(RecalcTrigger,Trigger1Y)),NA())</f>
        <v>-6.2672803885277517E-4</v>
      </c>
    </row>
    <row r="291" spans="2:17" x14ac:dyDescent="0.2">
      <c r="B291" s="39" t="s">
        <v>17</v>
      </c>
      <c r="D291" s="42">
        <f>_xll.qlCalendarAdvance(Calendar,$D290,B291,"f",FALSE)</f>
        <v>43032</v>
      </c>
      <c r="E291" s="139">
        <f>_xll.qlInterestRateIndexValueDate(IndexON,D291)</f>
        <v>43032</v>
      </c>
      <c r="F291" s="155">
        <f>IFERROR(_xll.qlIndexFixing(IndexON,D291,TRUE,_xll.ohTrigger(RecalcTrigger,TriggerON)),NA())</f>
        <v>-4.3820098053748424E-3</v>
      </c>
      <c r="H291" s="42">
        <f>_xll.qlCalendarAdvance(Calendar,$H290,B291,"f",FALSE)</f>
        <v>43032</v>
      </c>
      <c r="I291" s="139">
        <f>_xll.qlInterestRateIndexValueDate(Index1M,$H291)</f>
        <v>43034</v>
      </c>
      <c r="J291" s="144">
        <f>IFERROR(_xll.qlIndexFixing(Index1M,$H291,TRUE,_xll.ohTrigger(RecalcTrigger,Trigger1M)),NA())</f>
        <v>-4.5132055146350492E-3</v>
      </c>
      <c r="K291" s="44">
        <f>IFERROR(_xll.qlIndexFixing(Index3M,H291,TRUE,_xll.ohTrigger(RecalcTrigger,Trigger3M)),NA())</f>
        <v>-3.5604966185089617E-3</v>
      </c>
      <c r="L291" s="44">
        <f>IFERROR(_xll.qlIndexFixing(Index6M,$H291,TRUE,_xll.ohTrigger(RecalcTrigger,Trigger6M)),NA())</f>
        <v>-2.1932523098234171E-3</v>
      </c>
      <c r="M291" s="145">
        <f>IFERROR(_xll.qlIndexFixing(Index1Y,$H291,TRUE,_xll.ohTrigger(RecalcTrigger,Trigger1Y)),NA())</f>
        <v>-6.1847227918823656E-4</v>
      </c>
      <c r="N291" s="144">
        <f>IFERROR(_xll.qlIndexFixing(ONIndex1M,I291,TRUE,_xll.ohTrigger(RecalcTrigger,Trigger1M)),NA())</f>
        <v>-4.4971072954336222E-3</v>
      </c>
      <c r="O291" s="44">
        <f>IFERROR(_xll.qlIndexFixing(ONIndex3M,I291,TRUE,_xll.ohTrigger(RecalcTrigger,Trigger3M)),NA())</f>
        <v>-3.5424254059712723E-3</v>
      </c>
      <c r="P291" s="44">
        <f>IFERROR(_xll.qlIndexFixing(ONIndex6M,I291,TRUE,_xll.ohTrigger(RecalcTrigger,Trigger6M)),NA())</f>
        <v>-2.1513207823575797E-3</v>
      </c>
      <c r="Q291" s="145">
        <f>IFERROR(_xll.qlIndexFixing(ONIndex1Y,I291,TRUE,_xll.ohTrigger(RecalcTrigger,Trigger1Y)),NA())</f>
        <v>-6.1961234547158739E-4</v>
      </c>
    </row>
    <row r="292" spans="2:17" x14ac:dyDescent="0.2">
      <c r="B292" s="39" t="s">
        <v>17</v>
      </c>
      <c r="D292" s="42">
        <f>_xll.qlCalendarAdvance(Calendar,$D291,B292,"f",FALSE)</f>
        <v>43033</v>
      </c>
      <c r="E292" s="139">
        <f>_xll.qlInterestRateIndexValueDate(IndexON,D292)</f>
        <v>43033</v>
      </c>
      <c r="F292" s="155">
        <f>IFERROR(_xll.qlIndexFixing(IndexON,D292,TRUE,_xll.ohTrigger(RecalcTrigger,TriggerON)),NA())</f>
        <v>-4.3820098053348744E-3</v>
      </c>
      <c r="H292" s="42">
        <f>_xll.qlCalendarAdvance(Calendar,$H291,B292,"f",FALSE)</f>
        <v>43033</v>
      </c>
      <c r="I292" s="139">
        <f>_xll.qlInterestRateIndexValueDate(Index1M,$H292)</f>
        <v>43035</v>
      </c>
      <c r="J292" s="144">
        <f>IFERROR(_xll.qlIndexFixing(Index1M,$H292,TRUE,_xll.ohTrigger(RecalcTrigger,Trigger1M)),NA())</f>
        <v>-4.5139783953881156E-3</v>
      </c>
      <c r="K292" s="44">
        <f>IFERROR(_xll.qlIndexFixing(Index3M,H292,TRUE,_xll.ohTrigger(RecalcTrigger,Trigger3M)),NA())</f>
        <v>-3.5595279603928744E-3</v>
      </c>
      <c r="L292" s="44">
        <f>IFERROR(_xll.qlIndexFixing(Index6M,$H292,TRUE,_xll.ohTrigger(RecalcTrigger,Trigger6M)),NA())</f>
        <v>-2.1924733707332647E-3</v>
      </c>
      <c r="M292" s="145">
        <f>IFERROR(_xll.qlIndexFixing(Index1Y,$H292,TRUE,_xll.ohTrigger(RecalcTrigger,Trigger1Y)),NA())</f>
        <v>-6.1743329479468651E-4</v>
      </c>
      <c r="N292" s="144">
        <f>IFERROR(_xll.qlIndexFixing(ONIndex1M,I292,TRUE,_xll.ohTrigger(RecalcTrigger,Trigger1M)),NA())</f>
        <v>-4.4986250410428141E-3</v>
      </c>
      <c r="O292" s="44">
        <f>IFERROR(_xll.qlIndexFixing(ONIndex3M,I292,TRUE,_xll.ohTrigger(RecalcTrigger,Trigger3M)),NA())</f>
        <v>-3.5445610626627655E-3</v>
      </c>
      <c r="P292" s="44">
        <f>IFERROR(_xll.qlIndexFixing(ONIndex6M,I292,TRUE,_xll.ohTrigger(RecalcTrigger,Trigger6M)),NA())</f>
        <v>-2.1531689528941911E-3</v>
      </c>
      <c r="Q292" s="145">
        <f>IFERROR(_xll.qlIndexFixing(ONIndex1Y,I292,TRUE,_xll.ohTrigger(RecalcTrigger,Trigger1Y)),NA())</f>
        <v>-6.1679510686918348E-4</v>
      </c>
    </row>
    <row r="293" spans="2:17" x14ac:dyDescent="0.2">
      <c r="B293" s="39" t="s">
        <v>17</v>
      </c>
      <c r="D293" s="42">
        <f>_xll.qlCalendarAdvance(Calendar,$D292,B293,"f",FALSE)</f>
        <v>43034</v>
      </c>
      <c r="E293" s="139">
        <f>_xll.qlInterestRateIndexValueDate(IndexON,D293)</f>
        <v>43034</v>
      </c>
      <c r="F293" s="155">
        <f>IFERROR(_xll.qlIndexFixing(IndexON,D293,TRUE,_xll.ohTrigger(RecalcTrigger,TriggerON)),NA())</f>
        <v>-4.3820098052949064E-3</v>
      </c>
      <c r="H293" s="42">
        <f>_xll.qlCalendarAdvance(Calendar,$H292,B293,"f",FALSE)</f>
        <v>43034</v>
      </c>
      <c r="I293" s="139">
        <f>_xll.qlInterestRateIndexValueDate(Index1M,$H293)</f>
        <v>43038</v>
      </c>
      <c r="J293" s="144">
        <f>IFERROR(_xll.qlIndexFixing(Index1M,$H293,TRUE,_xll.ohTrigger(RecalcTrigger,Trigger1M)),NA())</f>
        <v>-4.5183459585882504E-3</v>
      </c>
      <c r="K293" s="44">
        <f>IFERROR(_xll.qlIndexFixing(Index3M,H293,TRUE,_xll.ohTrigger(RecalcTrigger,Trigger3M)),NA())</f>
        <v>-3.5598853851237515E-3</v>
      </c>
      <c r="L293" s="44">
        <f>IFERROR(_xll.qlIndexFixing(Index6M,$H293,TRUE,_xll.ohTrigger(RecalcTrigger,Trigger6M)),NA())</f>
        <v>-2.1900950215842127E-3</v>
      </c>
      <c r="M293" s="145">
        <f>IFERROR(_xll.qlIndexFixing(Index1Y,$H293,TRUE,_xll.ohTrigger(RecalcTrigger,Trigger1Y)),NA())</f>
        <v>-6.1701109437498189E-4</v>
      </c>
      <c r="N293" s="144">
        <f>IFERROR(_xll.qlIndexFixing(ONIndex1M,I293,TRUE,_xll.ohTrigger(RecalcTrigger,Trigger1M)),NA())</f>
        <v>-4.5001382932863265E-3</v>
      </c>
      <c r="O293" s="44">
        <f>IFERROR(_xll.qlIndexFixing(ONIndex3M,I293,TRUE,_xll.ohTrigger(RecalcTrigger,Trigger3M)),NA())</f>
        <v>-3.5466874279066474E-3</v>
      </c>
      <c r="P293" s="44">
        <f>IFERROR(_xll.qlIndexFixing(ONIndex6M,I293,TRUE,_xll.ohTrigger(RecalcTrigger,Trigger6M)),NA())</f>
        <v>-2.155233950307256E-3</v>
      </c>
      <c r="Q293" s="145">
        <f>IFERROR(_xll.qlIndexFixing(ONIndex1Y,I293,TRUE,_xll.ohTrigger(RecalcTrigger,Trigger1Y)),NA())</f>
        <v>-6.1442941306832921E-4</v>
      </c>
    </row>
    <row r="294" spans="2:17" x14ac:dyDescent="0.2">
      <c r="B294" s="39" t="s">
        <v>17</v>
      </c>
      <c r="D294" s="42">
        <f>_xll.qlCalendarAdvance(Calendar,$D293,B294,"f",FALSE)</f>
        <v>43035</v>
      </c>
      <c r="E294" s="139">
        <f>_xll.qlInterestRateIndexValueDate(IndexON,D294)</f>
        <v>43035</v>
      </c>
      <c r="F294" s="155">
        <f>IFERROR(_xll.qlIndexFixing(IndexON,D294,TRUE,_xll.ohTrigger(RecalcTrigger,TriggerON)),NA())</f>
        <v>-4.3819564666414124E-3</v>
      </c>
      <c r="H294" s="42">
        <f>_xll.qlCalendarAdvance(Calendar,$H293,B294,"f",FALSE)</f>
        <v>43035</v>
      </c>
      <c r="I294" s="139">
        <f>_xll.qlInterestRateIndexValueDate(Index1M,$H294)</f>
        <v>43039</v>
      </c>
      <c r="J294" s="144">
        <f>IFERROR(_xll.qlIndexFixing(Index1M,$H294,TRUE,_xll.ohTrigger(RecalcTrigger,Trigger1M)),NA())</f>
        <v>-4.5191103665946919E-3</v>
      </c>
      <c r="K294" s="44">
        <f>IFERROR(_xll.qlIndexFixing(Index3M,H294,TRUE,_xll.ohTrigger(RecalcTrigger,Trigger3M)),NA())</f>
        <v>-3.5596517421970066E-3</v>
      </c>
      <c r="L294" s="44">
        <f>IFERROR(_xll.qlIndexFixing(Index6M,$H294,TRUE,_xll.ohTrigger(RecalcTrigger,Trigger6M)),NA())</f>
        <v>-2.1903223330281742E-3</v>
      </c>
      <c r="M294" s="145">
        <f>IFERROR(_xll.qlIndexFixing(Index1Y,$H294,TRUE,_xll.ohTrigger(RecalcTrigger,Trigger1Y)),NA())</f>
        <v>-6.1664782188694577E-4</v>
      </c>
      <c r="N294" s="144">
        <f>IFERROR(_xll.qlIndexFixing(ONIndex1M,I294,TRUE,_xll.ohTrigger(RecalcTrigger,Trigger1M)),NA())</f>
        <v>-4.5016470275838216E-3</v>
      </c>
      <c r="O294" s="44">
        <f>IFERROR(_xll.qlIndexFixing(ONIndex3M,I294,TRUE,_xll.ohTrigger(RecalcTrigger,Trigger3M)),NA())</f>
        <v>-3.5488043427500671E-3</v>
      </c>
      <c r="P294" s="44">
        <f>IFERROR(_xll.qlIndexFixing(ONIndex6M,I294,TRUE,_xll.ohTrigger(RecalcTrigger,Trigger6M)),NA())</f>
        <v>-2.1575177647648047E-3</v>
      </c>
      <c r="Q294" s="145">
        <f>IFERROR(_xll.qlIndexFixing(ONIndex1Y,I294,TRUE,_xll.ohTrigger(RecalcTrigger,Trigger1Y)),NA())</f>
        <v>-6.1251983265453447E-4</v>
      </c>
    </row>
    <row r="295" spans="2:17" x14ac:dyDescent="0.2">
      <c r="B295" s="39" t="s">
        <v>17</v>
      </c>
      <c r="D295" s="42">
        <f>_xll.qlCalendarAdvance(Calendar,$D294,B295,"f",FALSE)</f>
        <v>43038</v>
      </c>
      <c r="E295" s="139">
        <f>_xll.qlInterestRateIndexValueDate(IndexON,D295)</f>
        <v>43038</v>
      </c>
      <c r="F295" s="155">
        <f>IFERROR(_xll.qlIndexFixing(IndexON,D295,TRUE,_xll.ohTrigger(RecalcTrigger,TriggerON)),NA())</f>
        <v>-4.3820098052949064E-3</v>
      </c>
      <c r="H295" s="42">
        <f>_xll.qlCalendarAdvance(Calendar,$H294,B295,"f",FALSE)</f>
        <v>43038</v>
      </c>
      <c r="I295" s="139">
        <f>_xll.qlInterestRateIndexValueDate(Index1M,$H295)</f>
        <v>43040</v>
      </c>
      <c r="J295" s="144">
        <f>IFERROR(_xll.qlIndexFixing(Index1M,$H295,TRUE,_xll.ohTrigger(RecalcTrigger,Trigger1M)),NA())</f>
        <v>-4.5205542299049384E-3</v>
      </c>
      <c r="K295" s="44">
        <f>IFERROR(_xll.qlIndexFixing(Index3M,H295,TRUE,_xll.ohTrigger(RecalcTrigger,Trigger3M)),NA())</f>
        <v>-3.5593864679818034E-3</v>
      </c>
      <c r="L295" s="44">
        <f>IFERROR(_xll.qlIndexFixing(Index6M,$H295,TRUE,_xll.ohTrigger(RecalcTrigger,Trigger6M)),NA())</f>
        <v>-2.1885011798811987E-3</v>
      </c>
      <c r="M295" s="145">
        <f>IFERROR(_xll.qlIndexFixing(Index1Y,$H295,TRUE,_xll.ohTrigger(RecalcTrigger,Trigger1Y)),NA())</f>
        <v>-6.1628291347255639E-4</v>
      </c>
      <c r="N295" s="144">
        <f>IFERROR(_xll.qlIndexFixing(ONIndex1M,I295,TRUE,_xll.ohTrigger(RecalcTrigger,Trigger1M)),NA())</f>
        <v>-4.5045929462395051E-3</v>
      </c>
      <c r="O295" s="44">
        <f>IFERROR(_xll.qlIndexFixing(ONIndex3M,I295,TRUE,_xll.ohTrigger(RecalcTrigger,Trigger3M)),NA())</f>
        <v>-3.5529708090553669E-3</v>
      </c>
      <c r="P295" s="44">
        <f>IFERROR(_xll.qlIndexFixing(ONIndex6M,I295,TRUE,_xll.ohTrigger(RecalcTrigger,Trigger6M)),NA())</f>
        <v>-2.1628117410621428E-3</v>
      </c>
      <c r="Q295" s="145">
        <f>IFERROR(_xll.qlIndexFixing(ONIndex1Y,I295,TRUE,_xll.ohTrigger(RecalcTrigger,Trigger1Y)),NA())</f>
        <v>-6.1024285678001888E-4</v>
      </c>
    </row>
    <row r="296" spans="2:17" x14ac:dyDescent="0.2">
      <c r="B296" s="39" t="s">
        <v>17</v>
      </c>
      <c r="D296" s="42">
        <f>_xll.qlCalendarAdvance(Calendar,$D295,B296,"f",FALSE)</f>
        <v>43039</v>
      </c>
      <c r="E296" s="139">
        <f>_xll.qlInterestRateIndexValueDate(IndexON,D296)</f>
        <v>43039</v>
      </c>
      <c r="F296" s="155">
        <f>IFERROR(_xll.qlIndexFixing(IndexON,D296,TRUE,_xll.ohTrigger(RecalcTrigger,TriggerON)),NA())</f>
        <v>-4.3820098053348744E-3</v>
      </c>
      <c r="H296" s="42">
        <f>_xll.qlCalendarAdvance(Calendar,$H295,B296,"f",FALSE)</f>
        <v>43039</v>
      </c>
      <c r="I296" s="139">
        <f>_xll.qlInterestRateIndexValueDate(Index1M,$H296)</f>
        <v>43041</v>
      </c>
      <c r="J296" s="144">
        <f>IFERROR(_xll.qlIndexFixing(Index1M,$H296,TRUE,_xll.ohTrigger(RecalcTrigger,Trigger1M)),NA())</f>
        <v>-4.523345016653052E-3</v>
      </c>
      <c r="K296" s="44">
        <f>IFERROR(_xll.qlIndexFixing(Index3M,H296,TRUE,_xll.ohTrigger(RecalcTrigger,Trigger3M)),NA())</f>
        <v>-3.5590899216304157E-3</v>
      </c>
      <c r="L296" s="44">
        <f>IFERROR(_xll.qlIndexFixing(Index6M,$H296,TRUE,_xll.ohTrigger(RecalcTrigger,Trigger6M)),NA())</f>
        <v>-2.1886980799421113E-3</v>
      </c>
      <c r="M296" s="145">
        <f>IFERROR(_xll.qlIndexFixing(Index1Y,$H296,TRUE,_xll.ohTrigger(RecalcTrigger,Trigger1Y)),NA())</f>
        <v>-6.1591512475504763E-4</v>
      </c>
      <c r="N296" s="144">
        <f>IFERROR(_xll.qlIndexFixing(ONIndex1M,I296,TRUE,_xll.ohTrigger(RecalcTrigger,Trigger1M)),NA())</f>
        <v>-4.5076362893103905E-3</v>
      </c>
      <c r="O296" s="44">
        <f>IFERROR(_xll.qlIndexFixing(ONIndex3M,I296,TRUE,_xll.ohTrigger(RecalcTrigger,Trigger3M)),NA())</f>
        <v>-3.5571743157047919E-3</v>
      </c>
      <c r="P296" s="44">
        <f>IFERROR(_xll.qlIndexFixing(ONIndex6M,I296,TRUE,_xll.ohTrigger(RecalcTrigger,Trigger6M)),NA())</f>
        <v>-2.1688809984388158E-3</v>
      </c>
      <c r="Q296" s="145">
        <f>IFERROR(_xll.qlIndexFixing(ONIndex1Y,I296,TRUE,_xll.ohTrigger(RecalcTrigger,Trigger1Y)),NA())</f>
        <v>-6.0953401134433705E-4</v>
      </c>
    </row>
    <row r="297" spans="2:17" x14ac:dyDescent="0.2">
      <c r="B297" s="39" t="s">
        <v>17</v>
      </c>
      <c r="D297" s="42">
        <f>_xll.qlCalendarAdvance(Calendar,$D296,B297,"f",FALSE)</f>
        <v>43040</v>
      </c>
      <c r="E297" s="139">
        <f>_xll.qlInterestRateIndexValueDate(IndexON,D297)</f>
        <v>43040</v>
      </c>
      <c r="F297" s="155">
        <f>IFERROR(_xll.qlIndexFixing(IndexON,D297,TRUE,_xll.ohTrigger(RecalcTrigger,TriggerON)),NA())</f>
        <v>-4.3820098053748424E-3</v>
      </c>
      <c r="H297" s="42">
        <f>_xll.qlCalendarAdvance(Calendar,$H296,B297,"f",FALSE)</f>
        <v>43040</v>
      </c>
      <c r="I297" s="139">
        <f>_xll.qlInterestRateIndexValueDate(Index1M,$H297)</f>
        <v>43042</v>
      </c>
      <c r="J297" s="144">
        <f>IFERROR(_xll.qlIndexFixing(Index1M,$H297,TRUE,_xll.ohTrigger(RecalcTrigger,Trigger1M)),NA())</f>
        <v>-4.524101523752073E-3</v>
      </c>
      <c r="K297" s="44">
        <f>IFERROR(_xll.qlIndexFixing(Index3M,H297,TRUE,_xll.ohTrigger(RecalcTrigger,Trigger3M)),NA())</f>
        <v>-3.5578183707230451E-3</v>
      </c>
      <c r="L297" s="44">
        <f>IFERROR(_xll.qlIndexFixing(Index6M,$H297,TRUE,_xll.ohTrigger(RecalcTrigger,Trigger6M)),NA())</f>
        <v>-2.1878896717690013E-3</v>
      </c>
      <c r="M297" s="145">
        <f>IFERROR(_xll.qlIndexFixing(Index1Y,$H297,TRUE,_xll.ohTrigger(RecalcTrigger,Trigger1Y)),NA())</f>
        <v>-6.1475686720722882E-4</v>
      </c>
      <c r="N297" s="144">
        <f>IFERROR(_xll.qlIndexFixing(ONIndex1M,I297,TRUE,_xll.ohTrigger(RecalcTrigger,Trigger1M)),NA())</f>
        <v>-4.5091220621351624E-3</v>
      </c>
      <c r="O297" s="44">
        <f>IFERROR(_xll.qlIndexFixing(ONIndex3M,I297,TRUE,_xll.ohTrigger(RecalcTrigger,Trigger3M)),NA())</f>
        <v>-3.559241592294704E-3</v>
      </c>
      <c r="P297" s="44">
        <f>IFERROR(_xll.qlIndexFixing(ONIndex6M,I297,TRUE,_xll.ohTrigger(RecalcTrigger,Trigger6M)),NA())</f>
        <v>-2.1722887525976731E-3</v>
      </c>
      <c r="Q297" s="145">
        <f>IFERROR(_xll.qlIndexFixing(ONIndex1Y,I297,TRUE,_xll.ohTrigger(RecalcTrigger,Trigger1Y)),NA())</f>
        <v>-6.0997352341107813E-4</v>
      </c>
    </row>
    <row r="298" spans="2:17" x14ac:dyDescent="0.2">
      <c r="B298" s="39" t="s">
        <v>17</v>
      </c>
      <c r="D298" s="42">
        <f>_xll.qlCalendarAdvance(Calendar,$D297,B298,"f",FALSE)</f>
        <v>43041</v>
      </c>
      <c r="E298" s="139">
        <f>_xll.qlInterestRateIndexValueDate(IndexON,D298)</f>
        <v>43041</v>
      </c>
      <c r="F298" s="155">
        <f>IFERROR(_xll.qlIndexFixing(IndexON,D298,TRUE,_xll.ohTrigger(RecalcTrigger,TriggerON)),NA())</f>
        <v>-4.3820098052949064E-3</v>
      </c>
      <c r="H298" s="42">
        <f>_xll.qlCalendarAdvance(Calendar,$H297,B298,"f",FALSE)</f>
        <v>43041</v>
      </c>
      <c r="I298" s="139">
        <f>_xll.qlInterestRateIndexValueDate(Index1M,$H298)</f>
        <v>43045</v>
      </c>
      <c r="J298" s="144">
        <f>IFERROR(_xll.qlIndexFixing(Index1M,$H298,TRUE,_xll.ohTrigger(RecalcTrigger,Trigger1M)),NA())</f>
        <v>-4.5276999181673716E-3</v>
      </c>
      <c r="K298" s="44">
        <f>IFERROR(_xll.qlIndexFixing(Index3M,H298,TRUE,_xll.ohTrigger(RecalcTrigger,Trigger3M)),NA())</f>
        <v>-3.5575983556414346E-3</v>
      </c>
      <c r="L298" s="44">
        <f>IFERROR(_xll.qlIndexFixing(Index6M,$H298,TRUE,_xll.ohTrigger(RecalcTrigger,Trigger6M)),NA())</f>
        <v>-2.184643559561974E-3</v>
      </c>
      <c r="M298" s="145">
        <f>IFERROR(_xll.qlIndexFixing(Index1Y,$H298,TRUE,_xll.ohTrigger(RecalcTrigger,Trigger1Y)),NA())</f>
        <v>-6.1438984591340694E-4</v>
      </c>
      <c r="N298" s="144">
        <f>IFERROR(_xll.qlIndexFixing(ONIndex1M,I298,TRUE,_xll.ohTrigger(RecalcTrigger,Trigger1M)),NA())</f>
        <v>-4.5106031682529135E-3</v>
      </c>
      <c r="O298" s="44">
        <f>IFERROR(_xll.qlIndexFixing(ONIndex3M,I298,TRUE,_xll.ohTrigger(RecalcTrigger,Trigger3M)),NA())</f>
        <v>-3.5612984640875922E-3</v>
      </c>
      <c r="P298" s="44">
        <f>IFERROR(_xll.qlIndexFixing(ONIndex6M,I298,TRUE,_xll.ohTrigger(RecalcTrigger,Trigger6M)),NA())</f>
        <v>-2.1759272656485251E-3</v>
      </c>
      <c r="Q298" s="145">
        <f>IFERROR(_xll.qlIndexFixing(ONIndex1Y,I298,TRUE,_xll.ohTrigger(RecalcTrigger,Trigger1Y)),NA())</f>
        <v>-6.1089655889912109E-4</v>
      </c>
    </row>
    <row r="299" spans="2:17" x14ac:dyDescent="0.2">
      <c r="B299" s="39" t="s">
        <v>17</v>
      </c>
      <c r="D299" s="42">
        <f>_xll.qlCalendarAdvance(Calendar,$D298,B299,"f",FALSE)</f>
        <v>43042</v>
      </c>
      <c r="E299" s="139">
        <f>_xll.qlInterestRateIndexValueDate(IndexON,D299)</f>
        <v>43042</v>
      </c>
      <c r="F299" s="155">
        <f>IFERROR(_xll.qlIndexFixing(IndexON,D299,TRUE,_xll.ohTrigger(RecalcTrigger,TriggerON)),NA())</f>
        <v>-4.3819564666280897E-3</v>
      </c>
      <c r="H299" s="42">
        <f>_xll.qlCalendarAdvance(Calendar,$H298,B299,"f",FALSE)</f>
        <v>43042</v>
      </c>
      <c r="I299" s="139">
        <f>_xll.qlInterestRateIndexValueDate(Index1M,$H299)</f>
        <v>43046</v>
      </c>
      <c r="J299" s="144">
        <f>IFERROR(_xll.qlIndexFixing(Index1M,$H299,TRUE,_xll.ohTrigger(RecalcTrigger,Trigger1M)),NA())</f>
        <v>-4.5291141568495341E-3</v>
      </c>
      <c r="K299" s="44">
        <f>IFERROR(_xll.qlIndexFixing(Index3M,H299,TRUE,_xll.ohTrigger(RecalcTrigger,Trigger3M)),NA())</f>
        <v>-3.5571509936114052E-3</v>
      </c>
      <c r="L299" s="44">
        <f>IFERROR(_xll.qlIndexFixing(Index6M,$H299,TRUE,_xll.ohTrigger(RecalcTrigger,Trigger6M)),NA())</f>
        <v>-2.1847438078941885E-3</v>
      </c>
      <c r="M299" s="145">
        <f>IFERROR(_xll.qlIndexFixing(Index1Y,$H299,TRUE,_xll.ohTrigger(RecalcTrigger,Trigger1Y)),NA())</f>
        <v>-6.1398855662207633E-4</v>
      </c>
      <c r="N299" s="144">
        <f>IFERROR(_xll.qlIndexFixing(ONIndex1M,I299,TRUE,_xll.ohTrigger(RecalcTrigger,Trigger1M)),NA())</f>
        <v>-4.51207958300337E-3</v>
      </c>
      <c r="O299" s="44">
        <f>IFERROR(_xll.qlIndexFixing(ONIndex3M,I299,TRUE,_xll.ohTrigger(RecalcTrigger,Trigger3M)),NA())</f>
        <v>-3.5633447722105416E-3</v>
      </c>
      <c r="P299" s="44">
        <f>IFERROR(_xll.qlIndexFixing(ONIndex6M,I299,TRUE,_xll.ohTrigger(RecalcTrigger,Trigger6M)),NA())</f>
        <v>-2.1797985280791465E-3</v>
      </c>
      <c r="Q299" s="145">
        <f>IFERROR(_xll.qlIndexFixing(ONIndex1Y,I299,TRUE,_xll.ohTrigger(RecalcTrigger,Trigger1Y)),NA())</f>
        <v>-6.1230768671372005E-4</v>
      </c>
    </row>
    <row r="300" spans="2:17" x14ac:dyDescent="0.2">
      <c r="B300" s="39" t="s">
        <v>17</v>
      </c>
      <c r="D300" s="42">
        <f>_xll.qlCalendarAdvance(Calendar,$D299,B300,"f",FALSE)</f>
        <v>43045</v>
      </c>
      <c r="E300" s="139">
        <f>_xll.qlInterestRateIndexValueDate(IndexON,D300)</f>
        <v>43045</v>
      </c>
      <c r="F300" s="155">
        <f>IFERROR(_xll.qlIndexFixing(IndexON,D300,TRUE,_xll.ohTrigger(RecalcTrigger,TriggerON)),NA())</f>
        <v>-4.3820098053348744E-3</v>
      </c>
      <c r="H300" s="42">
        <f>_xll.qlCalendarAdvance(Calendar,$H299,B300,"f",FALSE)</f>
        <v>43045</v>
      </c>
      <c r="I300" s="139">
        <f>_xll.qlInterestRateIndexValueDate(Index1M,$H300)</f>
        <v>43047</v>
      </c>
      <c r="J300" s="144">
        <f>IFERROR(_xll.qlIndexFixing(Index1M,$H300,TRUE,_xll.ohTrigger(RecalcTrigger,Trigger1M)),NA())</f>
        <v>-4.5305233714398874E-3</v>
      </c>
      <c r="K300" s="44">
        <f>IFERROR(_xll.qlIndexFixing(Index3M,H300,TRUE,_xll.ohTrigger(RecalcTrigger,Trigger3M)),NA())</f>
        <v>-3.5566746089814006E-3</v>
      </c>
      <c r="L300" s="44">
        <f>IFERROR(_xll.qlIndexFixing(Index6M,$H300,TRUE,_xll.ohTrigger(RecalcTrigger,Trigger6M)),NA())</f>
        <v>-2.183992925938238E-3</v>
      </c>
      <c r="M300" s="145">
        <f>IFERROR(_xll.qlIndexFixing(Index1Y,$H300,TRUE,_xll.ohTrigger(RecalcTrigger,Trigger1Y)),NA())</f>
        <v>-6.1357666072090877E-4</v>
      </c>
      <c r="N300" s="144">
        <f>IFERROR(_xll.qlIndexFixing(ONIndex1M,I300,TRUE,_xll.ohTrigger(RecalcTrigger,Trigger1M)),NA())</f>
        <v>-4.5149600249549948E-3</v>
      </c>
      <c r="O300" s="44">
        <f>IFERROR(_xll.qlIndexFixing(ONIndex3M,I300,TRUE,_xll.ohTrigger(RecalcTrigger,Trigger3M)),NA())</f>
        <v>-3.5673660299906373E-3</v>
      </c>
      <c r="P300" s="44">
        <f>IFERROR(_xll.qlIndexFixing(ONIndex6M,I300,TRUE,_xll.ohTrigger(RecalcTrigger,Trigger6M)),NA())</f>
        <v>-2.1883135331668413E-3</v>
      </c>
      <c r="Q300" s="145">
        <f>IFERROR(_xll.qlIndexFixing(ONIndex1Y,I300,TRUE,_xll.ohTrigger(RecalcTrigger,Trigger1Y)),NA())</f>
        <v>-6.1677870107246235E-4</v>
      </c>
    </row>
    <row r="301" spans="2:17" x14ac:dyDescent="0.2">
      <c r="B301" s="39" t="s">
        <v>17</v>
      </c>
      <c r="D301" s="42">
        <f>_xll.qlCalendarAdvance(Calendar,$D300,B301,"f",FALSE)</f>
        <v>43046</v>
      </c>
      <c r="E301" s="139">
        <f>_xll.qlInterestRateIndexValueDate(IndexON,D301)</f>
        <v>43046</v>
      </c>
      <c r="F301" s="155">
        <f>IFERROR(_xll.qlIndexFixing(IndexON,D301,TRUE,_xll.ohTrigger(RecalcTrigger,TriggerON)),NA())</f>
        <v>-4.3820098052949064E-3</v>
      </c>
      <c r="H301" s="42">
        <f>_xll.qlCalendarAdvance(Calendar,$H300,B301,"f",FALSE)</f>
        <v>43046</v>
      </c>
      <c r="I301" s="139">
        <f>_xll.qlInterestRateIndexValueDate(Index1M,$H301)</f>
        <v>43048</v>
      </c>
      <c r="J301" s="144">
        <f>IFERROR(_xll.qlIndexFixing(Index1M,$H301,TRUE,_xll.ohTrigger(RecalcTrigger,Trigger1M)),NA())</f>
        <v>-4.5332431962814834E-3</v>
      </c>
      <c r="K301" s="44">
        <f>IFERROR(_xll.qlIndexFixing(Index3M,H301,TRUE,_xll.ohTrigger(RecalcTrigger,Trigger3M)),NA())</f>
        <v>-3.556169592441075E-3</v>
      </c>
      <c r="L301" s="44">
        <f>IFERROR(_xll.qlIndexFixing(Index6M,$H301,TRUE,_xll.ohTrigger(RecalcTrigger,Trigger6M)),NA())</f>
        <v>-2.1832617854676407E-3</v>
      </c>
      <c r="M301" s="145">
        <f>IFERROR(_xll.qlIndexFixing(Index1Y,$H301,TRUE,_xll.ohTrigger(RecalcTrigger,Trigger1Y)),NA())</f>
        <v>-6.1315282715036768E-4</v>
      </c>
      <c r="N301" s="144">
        <f>IFERROR(_xll.qlIndexFixing(ONIndex1M,I301,TRUE,_xll.ohTrigger(RecalcTrigger,Trigger1M)),NA())</f>
        <v>-4.5179378328485953E-3</v>
      </c>
      <c r="O301" s="44">
        <f>IFERROR(_xll.qlIndexFixing(ONIndex3M,I301,TRUE,_xll.ohTrigger(RecalcTrigger,Trigger3M)),NA())</f>
        <v>-3.5714211865078838E-3</v>
      </c>
      <c r="P301" s="44">
        <f>IFERROR(_xll.qlIndexFixing(ONIndex6M,I301,TRUE,_xll.ohTrigger(RecalcTrigger,Trigger6M)),NA())</f>
        <v>-2.1976508765986225E-3</v>
      </c>
      <c r="Q301" s="145">
        <f>IFERROR(_xll.qlIndexFixing(ONIndex1Y,I301,TRUE,_xll.ohTrigger(RecalcTrigger,Trigger1Y)),NA())</f>
        <v>-6.2292448651302124E-4</v>
      </c>
    </row>
    <row r="302" spans="2:17" x14ac:dyDescent="0.2">
      <c r="B302" s="39" t="s">
        <v>17</v>
      </c>
      <c r="D302" s="42">
        <f>_xll.qlCalendarAdvance(Calendar,$D301,B302,"f",FALSE)</f>
        <v>43047</v>
      </c>
      <c r="E302" s="139">
        <f>_xll.qlInterestRateIndexValueDate(IndexON,D302)</f>
        <v>43047</v>
      </c>
      <c r="F302" s="155">
        <f>IFERROR(_xll.qlIndexFixing(IndexON,D302,TRUE,_xll.ohTrigger(RecalcTrigger,TriggerON)),NA())</f>
        <v>-4.3820098053348744E-3</v>
      </c>
      <c r="H302" s="42">
        <f>_xll.qlCalendarAdvance(Calendar,$H301,B302,"f",FALSE)</f>
        <v>43047</v>
      </c>
      <c r="I302" s="139">
        <f>_xll.qlInterestRateIndexValueDate(Index1M,$H302)</f>
        <v>43049</v>
      </c>
      <c r="J302" s="144">
        <f>IFERROR(_xll.qlIndexFixing(Index1M,$H302,TRUE,_xll.ohTrigger(RecalcTrigger,Trigger1M)),NA())</f>
        <v>-4.5339827204039472E-3</v>
      </c>
      <c r="K302" s="44">
        <f>IFERROR(_xll.qlIndexFixing(Index3M,H302,TRUE,_xll.ohTrigger(RecalcTrigger,Trigger3M)),NA())</f>
        <v>-3.5546707414641061E-3</v>
      </c>
      <c r="L302" s="44">
        <f>IFERROR(_xll.qlIndexFixing(Index6M,$H302,TRUE,_xll.ohTrigger(RecalcTrigger,Trigger6M)),NA())</f>
        <v>-2.182553165998902E-3</v>
      </c>
      <c r="M302" s="145">
        <f>IFERROR(_xll.qlIndexFixing(Index1Y,$H302,TRUE,_xll.ohTrigger(RecalcTrigger,Trigger1Y)),NA())</f>
        <v>-6.1181382541167608E-4</v>
      </c>
      <c r="N302" s="144">
        <f>IFERROR(_xll.qlIndexFixing(ONIndex1M,I302,TRUE,_xll.ohTrigger(RecalcTrigger,Trigger1M)),NA())</f>
        <v>-4.519390419179814E-3</v>
      </c>
      <c r="O302" s="44">
        <f>IFERROR(_xll.qlIndexFixing(ONIndex3M,I302,TRUE,_xll.ohTrigger(RecalcTrigger,Trigger3M)),NA())</f>
        <v>-3.5733966997808508E-3</v>
      </c>
      <c r="P302" s="44">
        <f>IFERROR(_xll.qlIndexFixing(ONIndex6M,I302,TRUE,_xll.ohTrigger(RecalcTrigger,Trigger6M)),NA())</f>
        <v>-2.2026614895231944E-3</v>
      </c>
      <c r="Q302" s="145">
        <f>IFERROR(_xll.qlIndexFixing(ONIndex1Y,I302,TRUE,_xll.ohTrigger(RecalcTrigger,Trigger1Y)),NA())</f>
        <v>-6.2671537031988578E-4</v>
      </c>
    </row>
    <row r="303" spans="2:17" x14ac:dyDescent="0.2">
      <c r="B303" s="39" t="s">
        <v>17</v>
      </c>
      <c r="D303" s="42">
        <f>_xll.qlCalendarAdvance(Calendar,$D302,B303,"f",FALSE)</f>
        <v>43048</v>
      </c>
      <c r="E303" s="139">
        <f>_xll.qlInterestRateIndexValueDate(IndexON,D303)</f>
        <v>43048</v>
      </c>
      <c r="F303" s="155">
        <f>IFERROR(_xll.qlIndexFixing(IndexON,D303,TRUE,_xll.ohTrigger(RecalcTrigger,TriggerON)),NA())</f>
        <v>-4.3820098053348744E-3</v>
      </c>
      <c r="H303" s="42">
        <f>_xll.qlCalendarAdvance(Calendar,$H302,B303,"f",FALSE)</f>
        <v>43048</v>
      </c>
      <c r="I303" s="139">
        <f>_xll.qlInterestRateIndexValueDate(Index1M,$H303)</f>
        <v>43052</v>
      </c>
      <c r="J303" s="144">
        <f>IFERROR(_xll.qlIndexFixing(Index1M,$H303,TRUE,_xll.ohTrigger(RecalcTrigger,Trigger1M)),NA())</f>
        <v>-4.5374932164530257E-3</v>
      </c>
      <c r="K303" s="44">
        <f>IFERROR(_xll.qlIndexFixing(Index3M,H303,TRUE,_xll.ohTrigger(RecalcTrigger,Trigger3M)),NA())</f>
        <v>-3.5538711786752422E-3</v>
      </c>
      <c r="L303" s="44">
        <f>IFERROR(_xll.qlIndexFixing(Index6M,$H303,TRUE,_xll.ohTrigger(RecalcTrigger,Trigger6M)),NA())</f>
        <v>-2.1800837480019913E-3</v>
      </c>
      <c r="M303" s="145">
        <f>IFERROR(_xll.qlIndexFixing(Index1Y,$H303,TRUE,_xll.ohTrigger(RecalcTrigger,Trigger1Y)),NA())</f>
        <v>-6.1131106153232439E-4</v>
      </c>
      <c r="N303" s="144">
        <f>IFERROR(_xll.qlIndexFixing(ONIndex1M,I303,TRUE,_xll.ohTrigger(RecalcTrigger,Trigger1M)),NA())</f>
        <v>-4.5208381654227026E-3</v>
      </c>
      <c r="O303" s="44">
        <f>IFERROR(_xll.qlIndexFixing(ONIndex3M,I303,TRUE,_xll.ohTrigger(RecalcTrigger,Trigger3M)),NA())</f>
        <v>-3.5752824500967506E-3</v>
      </c>
      <c r="P303" s="44">
        <f>IFERROR(_xll.qlIndexFixing(ONIndex6M,I303,TRUE,_xll.ohTrigger(RecalcTrigger,Trigger6M)),NA())</f>
        <v>-2.2076445243479625E-3</v>
      </c>
      <c r="Q303" s="145">
        <f>IFERROR(_xll.qlIndexFixing(ONIndex1Y,I303,TRUE,_xll.ohTrigger(RecalcTrigger,Trigger1Y)),NA())</f>
        <v>-6.303731836121429E-4</v>
      </c>
    </row>
    <row r="304" spans="2:17" x14ac:dyDescent="0.2">
      <c r="B304" s="39" t="s">
        <v>17</v>
      </c>
      <c r="D304" s="42">
        <f>_xll.qlCalendarAdvance(Calendar,$D303,B304,"f",FALSE)</f>
        <v>43049</v>
      </c>
      <c r="E304" s="139">
        <f>_xll.qlInterestRateIndexValueDate(IndexON,D304)</f>
        <v>43049</v>
      </c>
      <c r="F304" s="155">
        <f>IFERROR(_xll.qlIndexFixing(IndexON,D304,TRUE,_xll.ohTrigger(RecalcTrigger,TriggerON)),NA())</f>
        <v>-4.3819564666414124E-3</v>
      </c>
      <c r="H304" s="42">
        <f>_xll.qlCalendarAdvance(Calendar,$H303,B304,"f",FALSE)</f>
        <v>43049</v>
      </c>
      <c r="I304" s="139">
        <f>_xll.qlInterestRateIndexValueDate(Index1M,$H304)</f>
        <v>43053</v>
      </c>
      <c r="J304" s="144">
        <f>IFERROR(_xll.qlIndexFixing(Index1M,$H304,TRUE,_xll.ohTrigger(RecalcTrigger,Trigger1M)),NA())</f>
        <v>-4.5388717665617584E-3</v>
      </c>
      <c r="K304" s="44">
        <f>IFERROR(_xll.qlIndexFixing(Index3M,H304,TRUE,_xll.ohTrigger(RecalcTrigger,Trigger3M)),NA())</f>
        <v>-3.5532290206263324E-3</v>
      </c>
      <c r="L304" s="44">
        <f>IFERROR(_xll.qlIndexFixing(Index6M,$H304,TRUE,_xll.ohTrigger(RecalcTrigger,Trigger6M)),NA())</f>
        <v>-2.1800000000400288E-3</v>
      </c>
      <c r="M304" s="145">
        <f>IFERROR(_xll.qlIndexFixing(Index1Y,$H304,TRUE,_xll.ohTrigger(RecalcTrigger,Trigger1Y)),NA())</f>
        <v>-6.108071402707837E-4</v>
      </c>
      <c r="N304" s="144">
        <f>IFERROR(_xll.qlIndexFixing(ONIndex1M,I304,TRUE,_xll.ohTrigger(RecalcTrigger,Trigger1M)),NA())</f>
        <v>-4.5222810470768593E-3</v>
      </c>
      <c r="O304" s="44">
        <f>IFERROR(_xll.qlIndexFixing(ONIndex3M,I304,TRUE,_xll.ohTrigger(RecalcTrigger,Trigger3M)),NA())</f>
        <v>-3.5770618842967394E-3</v>
      </c>
      <c r="P304" s="44">
        <f>IFERROR(_xll.qlIndexFixing(ONIndex6M,I304,TRUE,_xll.ohTrigger(RecalcTrigger,Trigger6M)),NA())</f>
        <v>-2.2125449256726881E-3</v>
      </c>
      <c r="Q304" s="145">
        <f>IFERROR(_xll.qlIndexFixing(ONIndex1Y,I304,TRUE,_xll.ohTrigger(RecalcTrigger,Trigger1Y)),NA())</f>
        <v>-6.337666060751701E-4</v>
      </c>
    </row>
    <row r="305" spans="2:17" x14ac:dyDescent="0.2">
      <c r="B305" s="39" t="s">
        <v>17</v>
      </c>
      <c r="D305" s="42">
        <f>_xll.qlCalendarAdvance(Calendar,$D304,B305,"f",FALSE)</f>
        <v>43052</v>
      </c>
      <c r="E305" s="139">
        <f>_xll.qlInterestRateIndexValueDate(IndexON,D305)</f>
        <v>43052</v>
      </c>
      <c r="F305" s="155">
        <f>IFERROR(_xll.qlIndexFixing(IndexON,D305,TRUE,_xll.ohTrigger(RecalcTrigger,TriggerON)),NA())</f>
        <v>-4.3820098053348744E-3</v>
      </c>
      <c r="H305" s="42">
        <f>_xll.qlCalendarAdvance(Calendar,$H304,B305,"f",FALSE)</f>
        <v>43052</v>
      </c>
      <c r="I305" s="139">
        <f>_xll.qlInterestRateIndexValueDate(Index1M,$H305)</f>
        <v>43054</v>
      </c>
      <c r="J305" s="144">
        <f>IFERROR(_xll.qlIndexFixing(Index1M,$H305,TRUE,_xll.ohTrigger(RecalcTrigger,Trigger1M)),NA())</f>
        <v>-4.5402451192666504E-3</v>
      </c>
      <c r="K305" s="44">
        <f>IFERROR(_xll.qlIndexFixing(Index3M,H305,TRUE,_xll.ohTrigger(RecalcTrigger,Trigger3M)),NA())</f>
        <v>-3.5525608387326048E-3</v>
      </c>
      <c r="L305" s="44">
        <f>IFERROR(_xll.qlIndexFixing(Index6M,$H305,TRUE,_xll.ohTrigger(RecalcTrigger,Trigger6M)),NA())</f>
        <v>-2.1794401874444124E-3</v>
      </c>
      <c r="M305" s="145">
        <f>IFERROR(_xll.qlIndexFixing(Index1Y,$H305,TRUE,_xll.ohTrigger(RecalcTrigger,Trigger1Y)),NA())</f>
        <v>-6.1028338874808384E-4</v>
      </c>
      <c r="N305" s="144">
        <f>IFERROR(_xll.qlIndexFixing(ONIndex1M,I305,TRUE,_xll.ohTrigger(RecalcTrigger,Trigger1M)),NA())</f>
        <v>-4.5250935901020028E-3</v>
      </c>
      <c r="O305" s="44">
        <f>IFERROR(_xll.qlIndexFixing(ONIndex3M,I305,TRUE,_xll.ohTrigger(RecalcTrigger,Trigger3M)),NA())</f>
        <v>-3.5802255837191765E-3</v>
      </c>
      <c r="P305" s="44">
        <f>IFERROR(_xll.qlIndexFixing(ONIndex6M,I305,TRUE,_xll.ohTrigger(RecalcTrigger,Trigger6M)),NA())</f>
        <v>-2.2220512735282583E-3</v>
      </c>
      <c r="Q305" s="145">
        <f>IFERROR(_xll.qlIndexFixing(ONIndex1Y,I305,TRUE,_xll.ohTrigger(RecalcTrigger,Trigger1Y)),NA())</f>
        <v>-6.3965753629879885E-4</v>
      </c>
    </row>
    <row r="306" spans="2:17" x14ac:dyDescent="0.2">
      <c r="B306" s="39" t="s">
        <v>17</v>
      </c>
      <c r="D306" s="42">
        <f>_xll.qlCalendarAdvance(Calendar,$D305,B306,"f",FALSE)</f>
        <v>43053</v>
      </c>
      <c r="E306" s="139">
        <f>_xll.qlInterestRateIndexValueDate(IndexON,D306)</f>
        <v>43053</v>
      </c>
      <c r="F306" s="155">
        <f>IFERROR(_xll.qlIndexFixing(IndexON,D306,TRUE,_xll.ohTrigger(RecalcTrigger,TriggerON)),NA())</f>
        <v>-4.3820098052949064E-3</v>
      </c>
      <c r="H306" s="42">
        <f>_xll.qlCalendarAdvance(Calendar,$H305,B306,"f",FALSE)</f>
        <v>43053</v>
      </c>
      <c r="I306" s="139">
        <f>_xll.qlInterestRateIndexValueDate(Index1M,$H306)</f>
        <v>43055</v>
      </c>
      <c r="J306" s="144">
        <f>IFERROR(_xll.qlIndexFixing(Index1M,$H306,TRUE,_xll.ohTrigger(RecalcTrigger,Trigger1M)),NA())</f>
        <v>-4.542891561650636E-3</v>
      </c>
      <c r="K306" s="44">
        <f>IFERROR(_xll.qlIndexFixing(Index3M,H306,TRUE,_xll.ohTrigger(RecalcTrigger,Trigger3M)),NA())</f>
        <v>-3.5518679049457332E-3</v>
      </c>
      <c r="L306" s="44">
        <f>IFERROR(_xll.qlIndexFixing(Index6M,$H306,TRUE,_xll.ohTrigger(RecalcTrigger,Trigger6M)),NA())</f>
        <v>-2.178905252139741E-3</v>
      </c>
      <c r="M306" s="145">
        <f>IFERROR(_xll.qlIndexFixing(Index1Y,$H306,TRUE,_xll.ohTrigger(RecalcTrigger,Trigger1Y)),NA())</f>
        <v>-6.0974016502914508E-4</v>
      </c>
      <c r="N306" s="144">
        <f>IFERROR(_xll.qlIndexFixing(ONIndex1M,I306,TRUE,_xll.ohTrigger(RecalcTrigger,Trigger1M)),NA())</f>
        <v>-4.5280034301642402E-3</v>
      </c>
      <c r="O306" s="44">
        <f>IFERROR(_xll.qlIndexFixing(ONIndex3M,I306,TRUE,_xll.ohTrigger(RecalcTrigger,Trigger3M)),NA())</f>
        <v>-3.5830957559790377E-3</v>
      </c>
      <c r="P306" s="44">
        <f>IFERROR(_xll.qlIndexFixing(ONIndex6M,I306,TRUE,_xll.ohTrigger(RecalcTrigger,Trigger6M)),NA())</f>
        <v>-2.231299018551347E-3</v>
      </c>
      <c r="Q306" s="145">
        <f>IFERROR(_xll.qlIndexFixing(ONIndex1Y,I306,TRUE,_xll.ohTrigger(RecalcTrigger,Trigger1Y)),NA())</f>
        <v>-6.4464248579199079E-4</v>
      </c>
    </row>
    <row r="307" spans="2:17" x14ac:dyDescent="0.2">
      <c r="B307" s="39" t="s">
        <v>17</v>
      </c>
      <c r="D307" s="42">
        <f>_xll.qlCalendarAdvance(Calendar,$D306,B307,"f",FALSE)</f>
        <v>43054</v>
      </c>
      <c r="E307" s="139">
        <f>_xll.qlInterestRateIndexValueDate(IndexON,D307)</f>
        <v>43054</v>
      </c>
      <c r="F307" s="155">
        <f>IFERROR(_xll.qlIndexFixing(IndexON,D307,TRUE,_xll.ohTrigger(RecalcTrigger,TriggerON)),NA())</f>
        <v>-4.3820098053748424E-3</v>
      </c>
      <c r="H307" s="42">
        <f>_xll.qlCalendarAdvance(Calendar,$H306,B307,"f",FALSE)</f>
        <v>43054</v>
      </c>
      <c r="I307" s="139">
        <f>_xll.qlInterestRateIndexValueDate(Index1M,$H307)</f>
        <v>43056</v>
      </c>
      <c r="J307" s="144">
        <f>IFERROR(_xll.qlIndexFixing(Index1M,$H307,TRUE,_xll.ohTrigger(RecalcTrigger,Trigger1M)),NA())</f>
        <v>-4.5436134933405084E-3</v>
      </c>
      <c r="K307" s="44">
        <f>IFERROR(_xll.qlIndexFixing(Index3M,H307,TRUE,_xll.ohTrigger(RecalcTrigger,Trigger3M)),NA())</f>
        <v>-3.5502210738471845E-3</v>
      </c>
      <c r="L307" s="44">
        <f>IFERROR(_xll.qlIndexFixing(Index6M,$H307,TRUE,_xll.ohTrigger(RecalcTrigger,Trigger6M)),NA())</f>
        <v>-2.1783941263096829E-3</v>
      </c>
      <c r="M307" s="145">
        <f>IFERROR(_xll.qlIndexFixing(Index1Y,$H307,TRUE,_xll.ohTrigger(RecalcTrigger,Trigger1Y)),NA())</f>
        <v>-6.0816396179684757E-4</v>
      </c>
      <c r="N307" s="144">
        <f>IFERROR(_xll.qlIndexFixing(ONIndex1M,I307,TRUE,_xll.ohTrigger(RecalcTrigger,Trigger1M)),NA())</f>
        <v>-4.5294216162927725E-3</v>
      </c>
      <c r="O307" s="44">
        <f>IFERROR(_xll.qlIndexFixing(ONIndex3M,I307,TRUE,_xll.ohTrigger(RecalcTrigger,Trigger3M)),NA())</f>
        <v>-3.5843280807812405E-3</v>
      </c>
      <c r="P307" s="44">
        <f>IFERROR(_xll.qlIndexFixing(ONIndex6M,I307,TRUE,_xll.ohTrigger(RecalcTrigger,Trigger6M)),NA())</f>
        <v>-2.2357703692410524E-3</v>
      </c>
      <c r="Q307" s="145">
        <f>IFERROR(_xll.qlIndexFixing(ONIndex1Y,I307,TRUE,_xll.ohTrigger(RecalcTrigger,Trigger1Y)),NA())</f>
        <v>-6.4667352760672259E-4</v>
      </c>
    </row>
    <row r="308" spans="2:17" x14ac:dyDescent="0.2">
      <c r="B308" s="39" t="s">
        <v>17</v>
      </c>
      <c r="D308" s="42">
        <f>_xll.qlCalendarAdvance(Calendar,$D307,B308,"f",FALSE)</f>
        <v>43055</v>
      </c>
      <c r="E308" s="139">
        <f>_xll.qlInterestRateIndexValueDate(IndexON,D308)</f>
        <v>43055</v>
      </c>
      <c r="F308" s="155">
        <f>IFERROR(_xll.qlIndexFixing(IndexON,D308,TRUE,_xll.ohTrigger(RecalcTrigger,TriggerON)),NA())</f>
        <v>-4.3820098052949064E-3</v>
      </c>
      <c r="H308" s="42">
        <f>_xll.qlCalendarAdvance(Calendar,$H307,B308,"f",FALSE)</f>
        <v>43055</v>
      </c>
      <c r="I308" s="139">
        <f>_xll.qlInterestRateIndexValueDate(Index1M,$H308)</f>
        <v>43059</v>
      </c>
      <c r="J308" s="144">
        <f>IFERROR(_xll.qlIndexFixing(Index1M,$H308,TRUE,_xll.ohTrigger(RecalcTrigger,Trigger1M)),NA())</f>
        <v>-4.5470330552426219E-3</v>
      </c>
      <c r="K308" s="44">
        <f>IFERROR(_xll.qlIndexFixing(Index3M,H308,TRUE,_xll.ohTrigger(RecalcTrigger,Trigger3M)),NA())</f>
        <v>-3.5488779511177295E-3</v>
      </c>
      <c r="L308" s="44">
        <f>IFERROR(_xll.qlIndexFixing(Index6M,$H308,TRUE,_xll.ohTrigger(RecalcTrigger,Trigger6M)),NA())</f>
        <v>-2.1768534703581568E-3</v>
      </c>
      <c r="M308" s="145">
        <f>IFERROR(_xll.qlIndexFixing(Index1Y,$H308,TRUE,_xll.ohTrigger(RecalcTrigger,Trigger1Y)),NA())</f>
        <v>-6.0738701584350037E-4</v>
      </c>
      <c r="N308" s="144">
        <f>IFERROR(_xll.qlIndexFixing(ONIndex1M,I308,TRUE,_xll.ohTrigger(RecalcTrigger,Trigger1M)),NA())</f>
        <v>-4.5308347891115375E-3</v>
      </c>
      <c r="O308" s="44">
        <f>IFERROR(_xll.qlIndexFixing(ONIndex3M,I308,TRUE,_xll.ohTrigger(RecalcTrigger,Trigger3M)),NA())</f>
        <v>-3.585447877876291E-3</v>
      </c>
      <c r="P308" s="44">
        <f>IFERROR(_xll.qlIndexFixing(ONIndex6M,I308,TRUE,_xll.ohTrigger(RecalcTrigger,Trigger6M)),NA())</f>
        <v>-2.2401527331528115E-3</v>
      </c>
      <c r="Q308" s="145">
        <f>IFERROR(_xll.qlIndexFixing(ONIndex1Y,I308,TRUE,_xll.ohTrigger(RecalcTrigger,Trigger1Y)),NA())</f>
        <v>-6.4842400792741728E-4</v>
      </c>
    </row>
    <row r="309" spans="2:17" x14ac:dyDescent="0.2">
      <c r="B309" s="39" t="s">
        <v>17</v>
      </c>
      <c r="D309" s="42">
        <f>_xll.qlCalendarAdvance(Calendar,$D308,B309,"f",FALSE)</f>
        <v>43056</v>
      </c>
      <c r="E309" s="139">
        <f>_xll.qlInterestRateIndexValueDate(IndexON,D309)</f>
        <v>43056</v>
      </c>
      <c r="F309" s="155">
        <f>IFERROR(_xll.qlIndexFixing(IndexON,D309,TRUE,_xll.ohTrigger(RecalcTrigger,TriggerON)),NA())</f>
        <v>-4.3819564666414124E-3</v>
      </c>
      <c r="H309" s="42">
        <f>_xll.qlCalendarAdvance(Calendar,$H308,B309,"f",FALSE)</f>
        <v>43056</v>
      </c>
      <c r="I309" s="139">
        <f>_xll.qlInterestRateIndexValueDate(Index1M,$H309)</f>
        <v>43060</v>
      </c>
      <c r="J309" s="144">
        <f>IFERROR(_xll.qlIndexFixing(Index1M,$H309,TRUE,_xll.ohTrigger(RecalcTrigger,Trigger1M)),NA())</f>
        <v>-4.5483747036163535E-3</v>
      </c>
      <c r="K309" s="44">
        <f>IFERROR(_xll.qlIndexFixing(Index3M,H309,TRUE,_xll.ohTrigger(RecalcTrigger,Trigger3M)),NA())</f>
        <v>-3.5480833557434486E-3</v>
      </c>
      <c r="L309" s="44">
        <f>IFERROR(_xll.qlIndexFixing(Index6M,$H309,TRUE,_xll.ohTrigger(RecalcTrigger,Trigger6M)),NA())</f>
        <v>-2.1765661566964366E-3</v>
      </c>
      <c r="M309" s="145">
        <f>IFERROR(_xll.qlIndexFixing(Index1Y,$H309,TRUE,_xll.ohTrigger(RecalcTrigger,Trigger1Y)),NA())</f>
        <v>-6.0675734757145684E-4</v>
      </c>
      <c r="N309" s="144">
        <f>IFERROR(_xll.qlIndexFixing(ONIndex1M,I309,TRUE,_xll.ohTrigger(RecalcTrigger,Trigger1M)),NA())</f>
        <v>-4.5322429238403572E-3</v>
      </c>
      <c r="O309" s="44">
        <f>IFERROR(_xll.qlIndexFixing(ONIndex3M,I309,TRUE,_xll.ohTrigger(RecalcTrigger,Trigger3M)),NA())</f>
        <v>-3.5864541118124649E-3</v>
      </c>
      <c r="P309" s="44">
        <f>IFERROR(_xll.qlIndexFixing(ONIndex6M,I309,TRUE,_xll.ohTrigger(RecalcTrigger,Trigger6M)),NA())</f>
        <v>-2.244445051493571E-3</v>
      </c>
      <c r="Q309" s="145">
        <f>IFERROR(_xll.qlIndexFixing(ONIndex1Y,I309,TRUE,_xll.ohTrigger(RecalcTrigger,Trigger1Y)),NA())</f>
        <v>-6.4989123158998297E-4</v>
      </c>
    </row>
    <row r="310" spans="2:17" x14ac:dyDescent="0.2">
      <c r="B310" s="39" t="s">
        <v>17</v>
      </c>
      <c r="D310" s="42">
        <f>_xll.qlCalendarAdvance(Calendar,$D309,B310,"f",FALSE)</f>
        <v>43059</v>
      </c>
      <c r="E310" s="139">
        <f>_xll.qlInterestRateIndexValueDate(IndexON,D310)</f>
        <v>43059</v>
      </c>
      <c r="F310" s="155">
        <f>IFERROR(_xll.qlIndexFixing(IndexON,D310,TRUE,_xll.ohTrigger(RecalcTrigger,TriggerON)),NA())</f>
        <v>-4.3820098052549383E-3</v>
      </c>
      <c r="H310" s="42">
        <f>_xll.qlCalendarAdvance(Calendar,$H309,B310,"f",FALSE)</f>
        <v>43059</v>
      </c>
      <c r="I310" s="139">
        <f>_xll.qlInterestRateIndexValueDate(Index1M,$H310)</f>
        <v>43061</v>
      </c>
      <c r="J310" s="144">
        <f>IFERROR(_xll.qlIndexFixing(Index1M,$H310,TRUE,_xll.ohTrigger(RecalcTrigger,Trigger1M)),NA())</f>
        <v>-4.549710981283539E-3</v>
      </c>
      <c r="K310" s="44">
        <f>IFERROR(_xll.qlIndexFixing(Index3M,H310,TRUE,_xll.ohTrigger(RecalcTrigger,Trigger3M)),NA())</f>
        <v>-3.5472729457873497E-3</v>
      </c>
      <c r="L310" s="44">
        <f>IFERROR(_xll.qlIndexFixing(Index6M,$H310,TRUE,_xll.ohTrigger(RecalcTrigger,Trigger6M)),NA())</f>
        <v>-2.176157856291017E-3</v>
      </c>
      <c r="M310" s="145">
        <f>IFERROR(_xll.qlIndexFixing(Index1Y,$H310,TRUE,_xll.ohTrigger(RecalcTrigger,Trigger1Y)),NA())</f>
        <v>-6.0611262622599534E-4</v>
      </c>
      <c r="N310" s="144">
        <f>IFERROR(_xll.qlIndexFixing(ONIndex1M,I310,TRUE,_xll.ohTrigger(RecalcTrigger,Trigger1M)),NA())</f>
        <v>-4.5349851461562452E-3</v>
      </c>
      <c r="O310" s="44">
        <f>IFERROR(_xll.qlIndexFixing(ONIndex3M,I310,TRUE,_xll.ohTrigger(RecalcTrigger,Trigger3M)),NA())</f>
        <v>-3.5880470972893264E-3</v>
      </c>
      <c r="P310" s="44">
        <f>IFERROR(_xll.qlIndexFixing(ONIndex6M,I310,TRUE,_xll.ohTrigger(RecalcTrigger,Trigger6M)),NA())</f>
        <v>-2.2527101450631193E-3</v>
      </c>
      <c r="Q310" s="145">
        <f>IFERROR(_xll.qlIndexFixing(ONIndex1Y,I310,TRUE,_xll.ohTrigger(RecalcTrigger,Trigger1Y)),NA())</f>
        <v>-6.5186683415152658E-4</v>
      </c>
    </row>
    <row r="311" spans="2:17" x14ac:dyDescent="0.2">
      <c r="B311" s="39" t="s">
        <v>17</v>
      </c>
      <c r="D311" s="42">
        <f>_xll.qlCalendarAdvance(Calendar,$D310,B311,"f",FALSE)</f>
        <v>43060</v>
      </c>
      <c r="E311" s="139">
        <f>_xll.qlInterestRateIndexValueDate(IndexON,D311)</f>
        <v>43060</v>
      </c>
      <c r="F311" s="155">
        <f>IFERROR(_xll.qlIndexFixing(IndexON,D311,TRUE,_xll.ohTrigger(RecalcTrigger,TriggerON)),NA())</f>
        <v>-4.3820098053348744E-3</v>
      </c>
      <c r="H311" s="42">
        <f>_xll.qlCalendarAdvance(Calendar,$H310,B311,"f",FALSE)</f>
        <v>43060</v>
      </c>
      <c r="I311" s="139">
        <f>_xll.qlInterestRateIndexValueDate(Index1M,$H311)</f>
        <v>43062</v>
      </c>
      <c r="J311" s="144">
        <f>IFERROR(_xll.qlIndexFixing(Index1M,$H311,TRUE,_xll.ohTrigger(RecalcTrigger,Trigger1M)),NA())</f>
        <v>-4.5535137900064391E-3</v>
      </c>
      <c r="K311" s="44">
        <f>IFERROR(_xll.qlIndexFixing(Index3M,H311,TRUE,_xll.ohTrigger(RecalcTrigger,Trigger3M)),NA())</f>
        <v>-3.5464482598786566E-3</v>
      </c>
      <c r="L311" s="44">
        <f>IFERROR(_xll.qlIndexFixing(Index6M,$H311,TRUE,_xll.ohTrigger(RecalcTrigger,Trigger6M)),NA())</f>
        <v>-2.175766835645983E-3</v>
      </c>
      <c r="M311" s="145">
        <f>IFERROR(_xll.qlIndexFixing(Index1Y,$H311,TRUE,_xll.ohTrigger(RecalcTrigger,Trigger1Y)),NA())</f>
        <v>-6.0545361460461237E-4</v>
      </c>
      <c r="N311" s="144">
        <f>IFERROR(_xll.qlIndexFixing(ONIndex1M,I311,TRUE,_xll.ohTrigger(RecalcTrigger,Trigger1M)),NA())</f>
        <v>-4.5378245854932331E-3</v>
      </c>
      <c r="O311" s="44">
        <f>IFERROR(_xll.qlIndexFixing(ONIndex3M,I311,TRUE,_xll.ohTrigger(RecalcTrigger,Trigger3M)),NA())</f>
        <v>-3.5893227095717961E-3</v>
      </c>
      <c r="P311" s="44">
        <f>IFERROR(_xll.qlIndexFixing(ONIndex6M,I311,TRUE,_xll.ohTrigger(RecalcTrigger,Trigger6M)),NA())</f>
        <v>-2.2606926907275948E-3</v>
      </c>
      <c r="Q311" s="145">
        <f>IFERROR(_xll.qlIndexFixing(ONIndex1Y,I311,TRUE,_xll.ohTrigger(RecalcTrigger,Trigger1Y)),NA())</f>
        <v>-6.5287365745625436E-4</v>
      </c>
    </row>
    <row r="312" spans="2:17" x14ac:dyDescent="0.2">
      <c r="B312" s="39" t="s">
        <v>17</v>
      </c>
      <c r="D312" s="42">
        <f>_xll.qlCalendarAdvance(Calendar,$D311,B312,"f",FALSE)</f>
        <v>43061</v>
      </c>
      <c r="E312" s="139">
        <f>_xll.qlInterestRateIndexValueDate(IndexON,D312)</f>
        <v>43061</v>
      </c>
      <c r="F312" s="155">
        <f>IFERROR(_xll.qlIndexFixing(IndexON,D312,TRUE,_xll.ohTrigger(RecalcTrigger,TriggerON)),NA())</f>
        <v>-4.3820098053748424E-3</v>
      </c>
      <c r="H312" s="42">
        <f>_xll.qlCalendarAdvance(Calendar,$H311,B312,"f",FALSE)</f>
        <v>43061</v>
      </c>
      <c r="I312" s="139">
        <f>_xll.qlInterestRateIndexValueDate(Index1M,$H312)</f>
        <v>43063</v>
      </c>
      <c r="J312" s="144">
        <f>IFERROR(_xll.qlIndexFixing(Index1M,$H312,TRUE,_xll.ohTrigger(RecalcTrigger,Trigger1M)),NA())</f>
        <v>-4.5542156972980504E-3</v>
      </c>
      <c r="K312" s="44">
        <f>IFERROR(_xll.qlIndexFixing(Index3M,H312,TRUE,_xll.ohTrigger(RecalcTrigger,Trigger3M)),NA())</f>
        <v>-3.5447671741799807E-3</v>
      </c>
      <c r="L312" s="44">
        <f>IFERROR(_xll.qlIndexFixing(Index6M,$H312,TRUE,_xll.ohTrigger(RecalcTrigger,Trigger6M)),NA())</f>
        <v>-2.1753919860073609E-3</v>
      </c>
      <c r="M312" s="145">
        <f>IFERROR(_xll.qlIndexFixing(Index1Y,$H312,TRUE,_xll.ohTrigger(RecalcTrigger,Trigger1Y)),NA())</f>
        <v>-6.0365863896302526E-4</v>
      </c>
      <c r="N312" s="144">
        <f>IFERROR(_xll.qlIndexFixing(ONIndex1M,I312,TRUE,_xll.ohTrigger(RecalcTrigger,Trigger1M)),NA())</f>
        <v>-4.5392071578298498E-3</v>
      </c>
      <c r="O312" s="44">
        <f>IFERROR(_xll.qlIndexFixing(ONIndex3M,I312,TRUE,_xll.ohTrigger(RecalcTrigger,Trigger3M)),NA())</f>
        <v>-3.5897455980160586E-3</v>
      </c>
      <c r="P312" s="44">
        <f>IFERROR(_xll.qlIndexFixing(ONIndex6M,I312,TRUE,_xll.ohTrigger(RecalcTrigger,Trigger6M)),NA())</f>
        <v>-2.2645188977588049E-3</v>
      </c>
      <c r="Q312" s="145">
        <f>IFERROR(_xll.qlIndexFixing(ONIndex1Y,I312,TRUE,_xll.ohTrigger(RecalcTrigger,Trigger1Y)),NA())</f>
        <v>-6.5288417108622099E-4</v>
      </c>
    </row>
    <row r="313" spans="2:17" x14ac:dyDescent="0.2">
      <c r="B313" s="39" t="s">
        <v>17</v>
      </c>
      <c r="D313" s="42">
        <f>_xll.qlCalendarAdvance(Calendar,$D312,B313,"f",FALSE)</f>
        <v>43062</v>
      </c>
      <c r="E313" s="139">
        <f>_xll.qlInterestRateIndexValueDate(IndexON,D313)</f>
        <v>43062</v>
      </c>
      <c r="F313" s="155">
        <f>IFERROR(_xll.qlIndexFixing(IndexON,D313,TRUE,_xll.ohTrigger(RecalcTrigger,TriggerON)),NA())</f>
        <v>-4.3820098052549383E-3</v>
      </c>
      <c r="H313" s="42">
        <f>_xll.qlCalendarAdvance(Calendar,$H312,B313,"f",FALSE)</f>
        <v>43062</v>
      </c>
      <c r="I313" s="139">
        <f>_xll.qlInterestRateIndexValueDate(Index1M,$H313)</f>
        <v>43066</v>
      </c>
      <c r="J313" s="144">
        <f>IFERROR(_xll.qlIndexFixing(Index1M,$H313,TRUE,_xll.ohTrigger(RecalcTrigger,Trigger1M)),NA())</f>
        <v>-4.5563109424318071E-3</v>
      </c>
      <c r="K313" s="44">
        <f>IFERROR(_xll.qlIndexFixing(Index3M,H313,TRUE,_xll.ohTrigger(RecalcTrigger,Trigger3M)),NA())</f>
        <v>-3.5430380201536987E-3</v>
      </c>
      <c r="L313" s="44">
        <f>IFERROR(_xll.qlIndexFixing(Index6M,$H313,TRUE,_xll.ohTrigger(RecalcTrigger,Trigger6M)),NA())</f>
        <v>-2.174494498614499E-3</v>
      </c>
      <c r="M313" s="145">
        <f>IFERROR(_xll.qlIndexFixing(Index1Y,$H313,TRUE,_xll.ohTrigger(RecalcTrigger,Trigger1Y)),NA())</f>
        <v>-6.0269018408523882E-4</v>
      </c>
      <c r="N313" s="144">
        <f>IFERROR(_xll.qlIndexFixing(ONIndex1M,I313,TRUE,_xll.ohTrigger(RecalcTrigger,Trigger1M)),NA())</f>
        <v>-4.5405845433954539E-3</v>
      </c>
      <c r="O313" s="44">
        <f>IFERROR(_xll.qlIndexFixing(ONIndex3M,I313,TRUE,_xll.ohTrigger(RecalcTrigger,Trigger3M)),NA())</f>
        <v>-3.5900487113904589E-3</v>
      </c>
      <c r="P313" s="44">
        <f>IFERROR(_xll.qlIndexFixing(ONIndex6M,I313,TRUE,_xll.ohTrigger(RecalcTrigger,Trigger6M)),NA())</f>
        <v>-2.2682487059011436E-3</v>
      </c>
      <c r="Q313" s="145">
        <f>IFERROR(_xll.qlIndexFixing(ONIndex1Y,I313,TRUE,_xll.ohTrigger(RecalcTrigger,Trigger1Y)),NA())</f>
        <v>-6.5259525731331536E-4</v>
      </c>
    </row>
    <row r="314" spans="2:17" x14ac:dyDescent="0.2">
      <c r="B314" s="39" t="s">
        <v>17</v>
      </c>
      <c r="D314" s="42">
        <f>_xll.qlCalendarAdvance(Calendar,$D313,B314,"f",FALSE)</f>
        <v>43063</v>
      </c>
      <c r="E314" s="139">
        <f>_xll.qlInterestRateIndexValueDate(IndexON,D314)</f>
        <v>43063</v>
      </c>
      <c r="F314" s="155">
        <f>IFERROR(_xll.qlIndexFixing(IndexON,D314,TRUE,_xll.ohTrigger(RecalcTrigger,TriggerON)),NA())</f>
        <v>-4.3819564666414124E-3</v>
      </c>
      <c r="H314" s="42">
        <f>_xll.qlCalendarAdvance(Calendar,$H313,B314,"f",FALSE)</f>
        <v>43063</v>
      </c>
      <c r="I314" s="139">
        <f>_xll.qlInterestRateIndexValueDate(Index1M,$H314)</f>
        <v>43067</v>
      </c>
      <c r="J314" s="144">
        <f>IFERROR(_xll.qlIndexFixing(Index1M,$H314,TRUE,_xll.ohTrigger(RecalcTrigger,Trigger1M)),NA())</f>
        <v>-4.5576144759169601E-3</v>
      </c>
      <c r="K314" s="44">
        <f>IFERROR(_xll.qlIndexFixing(Index3M,H314,TRUE,_xll.ohTrigger(RecalcTrigger,Trigger3M)),NA())</f>
        <v>-3.5421655247647181E-3</v>
      </c>
      <c r="L314" s="44">
        <f>IFERROR(_xll.qlIndexFixing(Index6M,$H314,TRUE,_xll.ohTrigger(RecalcTrigger,Trigger6M)),NA())</f>
        <v>-2.1740319177813634E-3</v>
      </c>
      <c r="M314" s="145">
        <f>IFERROR(_xll.qlIndexFixing(Index1Y,$H314,TRUE,_xll.ohTrigger(RecalcTrigger,Trigger1Y)),NA())</f>
        <v>-6.0197142582630063E-4</v>
      </c>
      <c r="N314" s="144">
        <f>IFERROR(_xll.qlIndexFixing(ONIndex1M,I314,TRUE,_xll.ohTrigger(RecalcTrigger,Trigger1M)),NA())</f>
        <v>-4.5419567174898035E-3</v>
      </c>
      <c r="O314" s="44">
        <f>IFERROR(_xll.qlIndexFixing(ONIndex3M,I314,TRUE,_xll.ohTrigger(RecalcTrigger,Trigger3M)),NA())</f>
        <v>-3.5902310142832405E-3</v>
      </c>
      <c r="P314" s="44">
        <f>IFERROR(_xll.qlIndexFixing(ONIndex6M,I314,TRUE,_xll.ohTrigger(RecalcTrigger,Trigger6M)),NA())</f>
        <v>-2.2718810559618774E-3</v>
      </c>
      <c r="Q314" s="145">
        <f>IFERROR(_xll.qlIndexFixing(ONIndex1Y,I314,TRUE,_xll.ohTrigger(RecalcTrigger,Trigger1Y)),NA())</f>
        <v>-6.5200422109334966E-4</v>
      </c>
    </row>
    <row r="315" spans="2:17" x14ac:dyDescent="0.2">
      <c r="B315" s="39" t="s">
        <v>17</v>
      </c>
      <c r="D315" s="42">
        <f>_xll.qlCalendarAdvance(Calendar,$D314,B315,"f",FALSE)</f>
        <v>43066</v>
      </c>
      <c r="E315" s="139">
        <f>_xll.qlInterestRateIndexValueDate(IndexON,D315)</f>
        <v>43066</v>
      </c>
      <c r="F315" s="155">
        <f>IFERROR(_xll.qlIndexFixing(IndexON,D315,TRUE,_xll.ohTrigger(RecalcTrigger,TriggerON)),NA())</f>
        <v>-4.3820098053348744E-3</v>
      </c>
      <c r="H315" s="42">
        <f>_xll.qlCalendarAdvance(Calendar,$H314,B315,"f",FALSE)</f>
        <v>43066</v>
      </c>
      <c r="I315" s="139">
        <f>_xll.qlInterestRateIndexValueDate(Index1M,$H315)</f>
        <v>43068</v>
      </c>
      <c r="J315" s="144">
        <f>IFERROR(_xll.qlIndexFixing(Index1M,$H315,TRUE,_xll.ohTrigger(RecalcTrigger,Trigger1M)),NA())</f>
        <v>-4.5589124653875324E-3</v>
      </c>
      <c r="K315" s="44">
        <f>IFERROR(_xll.qlIndexFixing(Index3M,H315,TRUE,_xll.ohTrigger(RecalcTrigger,Trigger3M)),NA())</f>
        <v>-3.54167798271436E-3</v>
      </c>
      <c r="L315" s="44">
        <f>IFERROR(_xll.qlIndexFixing(Index6M,$H315,TRUE,_xll.ohTrigger(RecalcTrigger,Trigger6M)),NA())</f>
        <v>-2.1737210872070454E-3</v>
      </c>
      <c r="M315" s="145">
        <f>IFERROR(_xll.qlIndexFixing(Index1Y,$H315,TRUE,_xll.ohTrigger(RecalcTrigger,Trigger1Y)),NA())</f>
        <v>-6.0124311174722736E-4</v>
      </c>
      <c r="N315" s="144">
        <f>IFERROR(_xll.qlIndexFixing(ONIndex1M,I315,TRUE,_xll.ohTrigger(RecalcTrigger,Trigger1M)),NA())</f>
        <v>-4.5446261975667923E-3</v>
      </c>
      <c r="O315" s="44">
        <f>IFERROR(_xll.qlIndexFixing(ONIndex3M,I315,TRUE,_xll.ohTrigger(RecalcTrigger,Trigger3M)),NA())</f>
        <v>-3.5901519383907399E-3</v>
      </c>
      <c r="P315" s="44">
        <f>IFERROR(_xll.qlIndexFixing(ONIndex6M,I315,TRUE,_xll.ohTrigger(RecalcTrigger,Trigger6M)),NA())</f>
        <v>-2.2788011779306672E-3</v>
      </c>
      <c r="Q315" s="145">
        <f>IFERROR(_xll.qlIndexFixing(ONIndex1Y,I315,TRUE,_xll.ohTrigger(RecalcTrigger,Trigger1Y)),NA())</f>
        <v>-6.4980042493445467E-4</v>
      </c>
    </row>
    <row r="316" spans="2:17" x14ac:dyDescent="0.2">
      <c r="B316" s="39" t="s">
        <v>17</v>
      </c>
      <c r="D316" s="42">
        <f>_xll.qlCalendarAdvance(Calendar,$D315,B316,"f",FALSE)</f>
        <v>43067</v>
      </c>
      <c r="E316" s="139">
        <f>_xll.qlInterestRateIndexValueDate(IndexON,D316)</f>
        <v>43067</v>
      </c>
      <c r="F316" s="155">
        <f>IFERROR(_xll.qlIndexFixing(IndexON,D316,TRUE,_xll.ohTrigger(RecalcTrigger,TriggerON)),NA())</f>
        <v>-4.3820098052549383E-3</v>
      </c>
      <c r="H316" s="42">
        <f>_xll.qlCalendarAdvance(Calendar,$H315,B316,"f",FALSE)</f>
        <v>43067</v>
      </c>
      <c r="I316" s="139">
        <f>_xll.qlInterestRateIndexValueDate(Index1M,$H316)</f>
        <v>43069</v>
      </c>
      <c r="J316" s="144">
        <f>IFERROR(_xll.qlIndexFixing(Index1M,$H316,TRUE,_xll.ohTrigger(RecalcTrigger,Trigger1M)),NA())</f>
        <v>-4.55960197174754E-3</v>
      </c>
      <c r="K316" s="44">
        <f>IFERROR(_xll.qlIndexFixing(Index3M,H316,TRUE,_xll.ohTrigger(RecalcTrigger,Trigger3M)),NA())</f>
        <v>-3.5411758440453411E-3</v>
      </c>
      <c r="L316" s="44">
        <f>IFERROR(_xll.qlIndexFixing(Index6M,$H316,TRUE,_xll.ohTrigger(RecalcTrigger,Trigger6M)),NA())</f>
        <v>-2.173655432315201E-3</v>
      </c>
      <c r="M316" s="145">
        <f>IFERROR(_xll.qlIndexFixing(Index1Y,$H316,TRUE,_xll.ohTrigger(RecalcTrigger,Trigger1Y)),NA())</f>
        <v>-6.0050605720413021E-4</v>
      </c>
      <c r="N316" s="144">
        <f>IFERROR(_xll.qlIndexFixing(ONIndex1M,I316,TRUE,_xll.ohTrigger(RecalcTrigger,Trigger1M)),NA())</f>
        <v>-4.5473928030315136E-3</v>
      </c>
      <c r="O316" s="44">
        <f>IFERROR(_xll.qlIndexFixing(ONIndex3M,I316,TRUE,_xll.ohTrigger(RecalcTrigger,Trigger3M)),NA())</f>
        <v>-3.5897314158805926E-3</v>
      </c>
      <c r="P316" s="44">
        <f>IFERROR(_xll.qlIndexFixing(ONIndex6M,I316,TRUE,_xll.ohTrigger(RecalcTrigger,Trigger6M)),NA())</f>
        <v>-2.2854147017659088E-3</v>
      </c>
      <c r="Q316" s="145">
        <f>IFERROR(_xll.qlIndexFixing(ONIndex1Y,I316,TRUE,_xll.ohTrigger(RecalcTrigger,Trigger1Y)),NA())</f>
        <v>-6.4656494822123989E-4</v>
      </c>
    </row>
    <row r="317" spans="2:17" x14ac:dyDescent="0.2">
      <c r="B317" s="39" t="s">
        <v>17</v>
      </c>
      <c r="D317" s="42">
        <f>_xll.qlCalendarAdvance(Calendar,$D316,B317,"f",FALSE)</f>
        <v>43068</v>
      </c>
      <c r="E317" s="139">
        <f>_xll.qlInterestRateIndexValueDate(IndexON,D317)</f>
        <v>43068</v>
      </c>
      <c r="F317" s="155">
        <f>IFERROR(_xll.qlIndexFixing(IndexON,D317,TRUE,_xll.ohTrigger(RecalcTrigger,TriggerON)),NA())</f>
        <v>-4.3820098053348744E-3</v>
      </c>
      <c r="H317" s="42">
        <f>_xll.qlCalendarAdvance(Calendar,$H316,B317,"f",FALSE)</f>
        <v>43068</v>
      </c>
      <c r="I317" s="139">
        <f>_xll.qlInterestRateIndexValueDate(Index1M,$H317)</f>
        <v>43070</v>
      </c>
      <c r="J317" s="144">
        <f>IFERROR(_xll.qlIndexFixing(Index1M,$H317,TRUE,_xll.ohTrigger(RecalcTrigger,Trigger1M)),NA())</f>
        <v>-4.5626859306770184E-3</v>
      </c>
      <c r="K317" s="44">
        <f>IFERROR(_xll.qlIndexFixing(Index3M,H317,TRUE,_xll.ohTrigger(RecalcTrigger,Trigger3M)),NA())</f>
        <v>-3.540273697963503E-3</v>
      </c>
      <c r="L317" s="44">
        <f>IFERROR(_xll.qlIndexFixing(Index6M,$H317,TRUE,_xll.ohTrigger(RecalcTrigger,Trigger6M)),NA())</f>
        <v>-2.1733903031212172E-3</v>
      </c>
      <c r="M317" s="145">
        <f>IFERROR(_xll.qlIndexFixing(Index1Y,$H317,TRUE,_xll.ohTrigger(RecalcTrigger,Trigger1Y)),NA())</f>
        <v>-5.9853333719082458E-4</v>
      </c>
      <c r="N317" s="144">
        <f>IFERROR(_xll.qlIndexFixing(ONIndex1M,I317,TRUE,_xll.ohTrigger(RecalcTrigger,Trigger1M)),NA())</f>
        <v>-4.5487385478670816E-3</v>
      </c>
      <c r="O317" s="44">
        <f>IFERROR(_xll.qlIndexFixing(ONIndex3M,I317,TRUE,_xll.ohTrigger(RecalcTrigger,Trigger3M)),NA())</f>
        <v>-3.5892941370274656E-3</v>
      </c>
      <c r="P317" s="44">
        <f>IFERROR(_xll.qlIndexFixing(ONIndex6M,I317,TRUE,_xll.ohTrigger(RecalcTrigger,Trigger6M)),NA())</f>
        <v>-2.2885438796826918E-3</v>
      </c>
      <c r="Q317" s="145">
        <f>IFERROR(_xll.qlIndexFixing(ONIndex1Y,I317,TRUE,_xll.ohTrigger(RecalcTrigger,Trigger1Y)),NA())</f>
        <v>-6.4442287238453133E-4</v>
      </c>
    </row>
    <row r="318" spans="2:17" x14ac:dyDescent="0.2">
      <c r="B318" s="39" t="s">
        <v>17</v>
      </c>
      <c r="D318" s="42">
        <f>_xll.qlCalendarAdvance(Calendar,$D317,B318,"f",FALSE)</f>
        <v>43069</v>
      </c>
      <c r="E318" s="139">
        <f>_xll.qlInterestRateIndexValueDate(IndexON,D318)</f>
        <v>43069</v>
      </c>
      <c r="F318" s="155">
        <f>IFERROR(_xll.qlIndexFixing(IndexON,D318,TRUE,_xll.ohTrigger(RecalcTrigger,TriggerON)),NA())</f>
        <v>-4.3820098053348744E-3</v>
      </c>
      <c r="H318" s="42">
        <f>_xll.qlCalendarAdvance(Calendar,$H317,B318,"f",FALSE)</f>
        <v>43069</v>
      </c>
      <c r="I318" s="139">
        <f>_xll.qlInterestRateIndexValueDate(Index1M,$H318)</f>
        <v>43073</v>
      </c>
      <c r="J318" s="144">
        <f>IFERROR(_xll.qlIndexFixing(Index1M,$H318,TRUE,_xll.ohTrigger(RecalcTrigger,Trigger1M)),NA())</f>
        <v>-4.5659077432396028E-3</v>
      </c>
      <c r="K318" s="44">
        <f>IFERROR(_xll.qlIndexFixing(Index3M,H318,TRUE,_xll.ohTrigger(RecalcTrigger,Trigger3M)),NA())</f>
        <v>-3.5372255402583148E-3</v>
      </c>
      <c r="L318" s="44">
        <f>IFERROR(_xll.qlIndexFixing(Index6M,$H318,TRUE,_xll.ohTrigger(RecalcTrigger,Trigger6M)),NA())</f>
        <v>-2.1726223430048389E-3</v>
      </c>
      <c r="M318" s="145">
        <f>IFERROR(_xll.qlIndexFixing(Index1Y,$H318,TRUE,_xll.ohTrigger(RecalcTrigger,Trigger1Y)),NA())</f>
        <v>-5.9748700431983752E-4</v>
      </c>
      <c r="N318" s="144">
        <f>IFERROR(_xll.qlIndexFixing(ONIndex1M,I318,TRUE,_xll.ohTrigger(RecalcTrigger,Trigger1M)),NA())</f>
        <v>-4.5500789325103597E-3</v>
      </c>
      <c r="O318" s="44">
        <f>IFERROR(_xll.qlIndexFixing(ONIndex3M,I318,TRUE,_xll.ohTrigger(RecalcTrigger,Trigger3M)),NA())</f>
        <v>-3.5887298361414466E-3</v>
      </c>
      <c r="P318" s="44">
        <f>IFERROR(_xll.qlIndexFixing(ONIndex6M,I318,TRUE,_xll.ohTrigger(RecalcTrigger,Trigger6M)),NA())</f>
        <v>-2.2915692469593907E-3</v>
      </c>
      <c r="Q318" s="145">
        <f>IFERROR(_xll.qlIndexFixing(ONIndex1Y,I318,TRUE,_xll.ohTrigger(RecalcTrigger,Trigger1Y)),NA())</f>
        <v>-6.4196250335601945E-4</v>
      </c>
    </row>
    <row r="319" spans="2:17" x14ac:dyDescent="0.2">
      <c r="B319" s="39" t="s">
        <v>17</v>
      </c>
      <c r="D319" s="42">
        <f>_xll.qlCalendarAdvance(Calendar,$D318,B319,"f",FALSE)</f>
        <v>43070</v>
      </c>
      <c r="E319" s="139">
        <f>_xll.qlInterestRateIndexValueDate(IndexON,D319)</f>
        <v>43070</v>
      </c>
      <c r="F319" s="155">
        <f>IFERROR(_xll.qlIndexFixing(IndexON,D319,TRUE,_xll.ohTrigger(RecalcTrigger,TriggerON)),NA())</f>
        <v>-4.3819564666280897E-3</v>
      </c>
      <c r="H319" s="42">
        <f>_xll.qlCalendarAdvance(Calendar,$H318,B319,"f",FALSE)</f>
        <v>43070</v>
      </c>
      <c r="I319" s="139">
        <f>_xll.qlInterestRateIndexValueDate(Index1M,$H319)</f>
        <v>43074</v>
      </c>
      <c r="J319" s="144">
        <f>IFERROR(_xll.qlIndexFixing(Index1M,$H319,TRUE,_xll.ohTrigger(RecalcTrigger,Trigger1M)),NA())</f>
        <v>-4.5671690141814835E-3</v>
      </c>
      <c r="K319" s="44">
        <f>IFERROR(_xll.qlIndexFixing(Index3M,H319,TRUE,_xll.ohTrigger(RecalcTrigger,Trigger3M)),NA())</f>
        <v>-3.5366774075349383E-3</v>
      </c>
      <c r="L319" s="44">
        <f>IFERROR(_xll.qlIndexFixing(Index6M,$H319,TRUE,_xll.ohTrigger(RecalcTrigger,Trigger6M)),NA())</f>
        <v>-2.1723715906760482E-3</v>
      </c>
      <c r="M319" s="145">
        <f>IFERROR(_xll.qlIndexFixing(Index1Y,$H319,TRUE,_xll.ohTrigger(RecalcTrigger,Trigger1Y)),NA())</f>
        <v>-5.9671874060779264E-4</v>
      </c>
      <c r="N319" s="144">
        <f>IFERROR(_xll.qlIndexFixing(ONIndex1M,I319,TRUE,_xll.ohTrigger(RecalcTrigger,Trigger1M)),NA())</f>
        <v>-4.5514139323810099E-3</v>
      </c>
      <c r="O319" s="44">
        <f>IFERROR(_xll.qlIndexFixing(ONIndex3M,I319,TRUE,_xll.ohTrigger(RecalcTrigger,Trigger3M)),NA())</f>
        <v>-3.588037477371131E-3</v>
      </c>
      <c r="P319" s="44">
        <f>IFERROR(_xll.qlIndexFixing(ONIndex6M,I319,TRUE,_xll.ohTrigger(RecalcTrigger,Trigger6M)),NA())</f>
        <v>-2.2944897441234957E-3</v>
      </c>
      <c r="Q319" s="145">
        <f>IFERROR(_xll.qlIndexFixing(ONIndex1Y,I319,TRUE,_xll.ohTrigger(RecalcTrigger,Trigger1Y)),NA())</f>
        <v>-6.3918114569183615E-4</v>
      </c>
    </row>
    <row r="320" spans="2:17" x14ac:dyDescent="0.2">
      <c r="B320" s="39" t="s">
        <v>17</v>
      </c>
      <c r="D320" s="42">
        <f>_xll.qlCalendarAdvance(Calendar,$D319,B320,"f",FALSE)</f>
        <v>43073</v>
      </c>
      <c r="E320" s="139">
        <f>_xll.qlInterestRateIndexValueDate(IndexON,D320)</f>
        <v>43073</v>
      </c>
      <c r="F320" s="155">
        <f>IFERROR(_xll.qlIndexFixing(IndexON,D320,TRUE,_xll.ohTrigger(RecalcTrigger,TriggerON)),NA())</f>
        <v>-4.3820098053748424E-3</v>
      </c>
      <c r="H320" s="42">
        <f>_xll.qlCalendarAdvance(Calendar,$H319,B320,"f",FALSE)</f>
        <v>43073</v>
      </c>
      <c r="I320" s="139">
        <f>_xll.qlInterestRateIndexValueDate(Index1M,$H320)</f>
        <v>43075</v>
      </c>
      <c r="J320" s="144">
        <f>IFERROR(_xll.qlIndexFixing(Index1M,$H320,TRUE,_xll.ohTrigger(RecalcTrigger,Trigger1M)),NA())</f>
        <v>-4.5695855092860302E-3</v>
      </c>
      <c r="K320" s="44">
        <f>IFERROR(_xll.qlIndexFixing(Index3M,H320,TRUE,_xll.ohTrigger(RecalcTrigger,Trigger3M)),NA())</f>
        <v>-3.5357900685424326E-3</v>
      </c>
      <c r="L320" s="44">
        <f>IFERROR(_xll.qlIndexFixing(Index6M,$H320,TRUE,_xll.ohTrigger(RecalcTrigger,Trigger6M)),NA())</f>
        <v>-2.1721214869442574E-3</v>
      </c>
      <c r="M320" s="145">
        <f>IFERROR(_xll.qlIndexFixing(Index1Y,$H320,TRUE,_xll.ohTrigger(RecalcTrigger,Trigger1Y)),NA())</f>
        <v>-5.9594678625617299E-4</v>
      </c>
      <c r="N320" s="144">
        <f>IFERROR(_xll.qlIndexFixing(ONIndex1M,I320,TRUE,_xll.ohTrigger(RecalcTrigger,Trigger1M)),NA())</f>
        <v>-4.5540082488093603E-3</v>
      </c>
      <c r="O320" s="44">
        <f>IFERROR(_xll.qlIndexFixing(ONIndex3M,I320,TRUE,_xll.ohTrigger(RecalcTrigger,Trigger3M)),NA())</f>
        <v>-3.5861849998664042E-3</v>
      </c>
      <c r="P320" s="44">
        <f>IFERROR(_xll.qlIndexFixing(ONIndex6M,I320,TRUE,_xll.ohTrigger(RecalcTrigger,Trigger6M)),NA())</f>
        <v>-2.2999611834384481E-3</v>
      </c>
      <c r="Q320" s="145">
        <f>IFERROR(_xll.qlIndexFixing(ONIndex1Y,I320,TRUE,_xll.ohTrigger(RecalcTrigger,Trigger1Y)),NA())</f>
        <v>-6.325338820589721E-4</v>
      </c>
    </row>
    <row r="321" spans="2:17" x14ac:dyDescent="0.2">
      <c r="B321" s="39" t="s">
        <v>17</v>
      </c>
      <c r="D321" s="42">
        <f>_xll.qlCalendarAdvance(Calendar,$D320,B321,"f",FALSE)</f>
        <v>43074</v>
      </c>
      <c r="E321" s="139">
        <f>_xll.qlInterestRateIndexValueDate(IndexON,D321)</f>
        <v>43074</v>
      </c>
      <c r="F321" s="155">
        <f>IFERROR(_xll.qlIndexFixing(IndexON,D321,TRUE,_xll.ohTrigger(RecalcTrigger,TriggerON)),NA())</f>
        <v>-4.3820098052949064E-3</v>
      </c>
      <c r="H321" s="42">
        <f>_xll.qlCalendarAdvance(Calendar,$H320,B321,"f",FALSE)</f>
        <v>43074</v>
      </c>
      <c r="I321" s="139">
        <f>_xll.qlInterestRateIndexValueDate(Index1M,$H321)</f>
        <v>43076</v>
      </c>
      <c r="J321" s="144">
        <f>IFERROR(_xll.qlIndexFixing(Index1M,$H321,TRUE,_xll.ohTrigger(RecalcTrigger,Trigger1M)),NA())</f>
        <v>-4.5702528537301668E-3</v>
      </c>
      <c r="K321" s="44">
        <f>IFERROR(_xll.qlIndexFixing(Index3M,H321,TRUE,_xll.ohTrigger(RecalcTrigger,Trigger3M)),NA())</f>
        <v>-3.5349109372257992E-3</v>
      </c>
      <c r="L321" s="44">
        <f>IFERROR(_xll.qlIndexFixing(Index6M,$H321,TRUE,_xll.ohTrigger(RecalcTrigger,Trigger6M)),NA())</f>
        <v>-2.1718708419300632E-3</v>
      </c>
      <c r="M321" s="145">
        <f>IFERROR(_xll.qlIndexFixing(Index1Y,$H321,TRUE,_xll.ohTrigger(RecalcTrigger,Trigger1Y)),NA())</f>
        <v>-5.9517200918463248E-4</v>
      </c>
      <c r="N321" s="144">
        <f>IFERROR(_xll.qlIndexFixing(ONIndex1M,I321,TRUE,_xll.ohTrigger(RecalcTrigger,Trigger1M)),NA())</f>
        <v>-4.5566995868950855E-3</v>
      </c>
      <c r="O321" s="44">
        <f>IFERROR(_xll.qlIndexFixing(ONIndex3M,I321,TRUE,_xll.ohTrigger(RecalcTrigger,Trigger3M)),NA())</f>
        <v>-3.5839667601678116E-3</v>
      </c>
      <c r="P321" s="44">
        <f>IFERROR(_xll.qlIndexFixing(ONIndex6M,I321,TRUE,_xll.ohTrigger(RecalcTrigger,Trigger6M)),NA())</f>
        <v>-2.3051018557529446E-3</v>
      </c>
      <c r="Q321" s="145">
        <f>IFERROR(_xll.qlIndexFixing(ONIndex1Y,I321,TRUE,_xll.ohTrigger(RecalcTrigger,Trigger1Y)),NA())</f>
        <v>-6.2479192827424868E-4</v>
      </c>
    </row>
    <row r="322" spans="2:17" x14ac:dyDescent="0.2">
      <c r="B322" s="39" t="s">
        <v>17</v>
      </c>
      <c r="D322" s="42">
        <f>_xll.qlCalendarAdvance(Calendar,$D321,B322,"f",FALSE)</f>
        <v>43075</v>
      </c>
      <c r="E322" s="139">
        <f>_xll.qlInterestRateIndexValueDate(IndexON,D322)</f>
        <v>43075</v>
      </c>
      <c r="F322" s="155">
        <f>IFERROR(_xll.qlIndexFixing(IndexON,D322,TRUE,_xll.ohTrigger(RecalcTrigger,TriggerON)),NA())</f>
        <v>-4.3820098053348744E-3</v>
      </c>
      <c r="H322" s="42">
        <f>_xll.qlCalendarAdvance(Calendar,$H321,B322,"f",FALSE)</f>
        <v>43075</v>
      </c>
      <c r="I322" s="139">
        <f>_xll.qlInterestRateIndexValueDate(Index1M,$H322)</f>
        <v>43077</v>
      </c>
      <c r="J322" s="144">
        <f>IFERROR(_xll.qlIndexFixing(Index1M,$H322,TRUE,_xll.ohTrigger(RecalcTrigger,Trigger1M)),NA())</f>
        <v>-4.5709183501522095E-3</v>
      </c>
      <c r="K322" s="44">
        <f>IFERROR(_xll.qlIndexFixing(Index3M,H322,TRUE,_xll.ohTrigger(RecalcTrigger,Trigger3M)),NA())</f>
        <v>-3.5340417957874237E-3</v>
      </c>
      <c r="L322" s="44">
        <f>IFERROR(_xll.qlIndexFixing(Index6M,$H322,TRUE,_xll.ohTrigger(RecalcTrigger,Trigger6M)),NA())</f>
        <v>-2.17161845994047E-3</v>
      </c>
      <c r="M322" s="145">
        <f>IFERROR(_xll.qlIndexFixing(Index1Y,$H322,TRUE,_xll.ohTrigger(RecalcTrigger,Trigger1Y)),NA())</f>
        <v>-5.9306372425528314E-4</v>
      </c>
      <c r="N322" s="144">
        <f>IFERROR(_xll.qlIndexFixing(ONIndex1M,I322,TRUE,_xll.ohTrigger(RecalcTrigger,Trigger1M)),NA())</f>
        <v>-4.5580072905204716E-3</v>
      </c>
      <c r="O322" s="44">
        <f>IFERROR(_xll.qlIndexFixing(ONIndex3M,I322,TRUE,_xll.ohTrigger(RecalcTrigger,Trigger3M)),NA())</f>
        <v>-3.582618583557462E-3</v>
      </c>
      <c r="P322" s="44">
        <f>IFERROR(_xll.qlIndexFixing(ONIndex6M,I322,TRUE,_xll.ohTrigger(RecalcTrigger,Trigger6M)),NA())</f>
        <v>-2.3074821201785056E-3</v>
      </c>
      <c r="Q322" s="145">
        <f>IFERROR(_xll.qlIndexFixing(ONIndex1Y,I322,TRUE,_xll.ohTrigger(RecalcTrigger,Trigger1Y)),NA())</f>
        <v>-6.2036520140917872E-4</v>
      </c>
    </row>
    <row r="323" spans="2:17" x14ac:dyDescent="0.2">
      <c r="B323" s="39" t="s">
        <v>17</v>
      </c>
      <c r="D323" s="42">
        <f>_xll.qlCalendarAdvance(Calendar,$D322,B323,"f",FALSE)</f>
        <v>43076</v>
      </c>
      <c r="E323" s="139">
        <f>_xll.qlInterestRateIndexValueDate(IndexON,D323)</f>
        <v>43076</v>
      </c>
      <c r="F323" s="155">
        <f>IFERROR(_xll.qlIndexFixing(IndexON,D323,TRUE,_xll.ohTrigger(RecalcTrigger,TriggerON)),NA())</f>
        <v>-4.3820098053748424E-3</v>
      </c>
      <c r="H323" s="42">
        <f>_xll.qlCalendarAdvance(Calendar,$H322,B323,"f",FALSE)</f>
        <v>43076</v>
      </c>
      <c r="I323" s="139">
        <f>_xll.qlInterestRateIndexValueDate(Index1M,$H323)</f>
        <v>43080</v>
      </c>
      <c r="J323" s="144">
        <f>IFERROR(_xll.qlIndexFixing(Index1M,$H323,TRUE,_xll.ohTrigger(RecalcTrigger,Trigger1M)),NA())</f>
        <v>-4.574615450940304E-3</v>
      </c>
      <c r="K323" s="44">
        <f>IFERROR(_xll.qlIndexFixing(Index3M,H323,TRUE,_xll.ohTrigger(RecalcTrigger,Trigger3M)),NA())</f>
        <v>-3.5312518461101811E-3</v>
      </c>
      <c r="L323" s="44">
        <f>IFERROR(_xll.qlIndexFixing(Index6M,$H323,TRUE,_xll.ohTrigger(RecalcTrigger,Trigger6M)),NA())</f>
        <v>-2.1708388479696654E-3</v>
      </c>
      <c r="M323" s="145">
        <f>IFERROR(_xll.qlIndexFixing(Index1Y,$H323,TRUE,_xll.ohTrigger(RecalcTrigger,Trigger1Y)),NA())</f>
        <v>-5.9206229492516553E-4</v>
      </c>
      <c r="N323" s="144">
        <f>IFERROR(_xll.qlIndexFixing(ONIndex1M,I323,TRUE,_xll.ohTrigger(RecalcTrigger,Trigger1M)),NA())</f>
        <v>-4.5593094607321305E-3</v>
      </c>
      <c r="O323" s="44">
        <f>IFERROR(_xll.qlIndexFixing(ONIndex3M,I323,TRUE,_xll.ohTrigger(RecalcTrigger,Trigger3M)),NA())</f>
        <v>-3.5811361374715744E-3</v>
      </c>
      <c r="P323" s="44">
        <f>IFERROR(_xll.qlIndexFixing(ONIndex6M,I323,TRUE,_xll.ohTrigger(RecalcTrigger,Trigger6M)),NA())</f>
        <v>-2.309751161133633E-3</v>
      </c>
      <c r="Q323" s="145">
        <f>IFERROR(_xll.qlIndexFixing(ONIndex1Y,I323,TRUE,_xll.ohTrigger(RecalcTrigger,Trigger1Y)),NA())</f>
        <v>-6.1560131540350227E-4</v>
      </c>
    </row>
    <row r="324" spans="2:17" x14ac:dyDescent="0.2">
      <c r="B324" s="39" t="s">
        <v>17</v>
      </c>
      <c r="D324" s="42">
        <f>_xll.qlCalendarAdvance(Calendar,$D323,B324,"f",FALSE)</f>
        <v>43077</v>
      </c>
      <c r="E324" s="139">
        <f>_xll.qlInterestRateIndexValueDate(IndexON,D324)</f>
        <v>43077</v>
      </c>
      <c r="F324" s="155">
        <f>IFERROR(_xll.qlIndexFixing(IndexON,D324,TRUE,_xll.ohTrigger(RecalcTrigger,TriggerON)),NA())</f>
        <v>-4.381956466614767E-3</v>
      </c>
      <c r="H324" s="42">
        <f>_xll.qlCalendarAdvance(Calendar,$H323,B324,"f",FALSE)</f>
        <v>43077</v>
      </c>
      <c r="I324" s="139">
        <f>_xll.qlInterestRateIndexValueDate(Index1M,$H324)</f>
        <v>43081</v>
      </c>
      <c r="J324" s="144">
        <f>IFERROR(_xll.qlIndexFixing(Index1M,$H324,TRUE,_xll.ohTrigger(RecalcTrigger,Trigger1M)),NA())</f>
        <v>-4.5758360945136189E-3</v>
      </c>
      <c r="K324" s="44">
        <f>IFERROR(_xll.qlIndexFixing(Index3M,H324,TRUE,_xll.ohTrigger(RecalcTrigger,Trigger3M)),NA())</f>
        <v>-3.5307012746095268E-3</v>
      </c>
      <c r="L324" s="44">
        <f>IFERROR(_xll.qlIndexFixing(Index6M,$H324,TRUE,_xll.ohTrigger(RecalcTrigger,Trigger6M)),NA())</f>
        <v>-2.170567444853421E-3</v>
      </c>
      <c r="M324" s="145">
        <f>IFERROR(_xll.qlIndexFixing(Index1Y,$H324,TRUE,_xll.ohTrigger(RecalcTrigger,Trigger1Y)),NA())</f>
        <v>-5.9128668588099718E-4</v>
      </c>
      <c r="N324" s="144">
        <f>IFERROR(_xll.qlIndexFixing(ONIndex1M,I324,TRUE,_xll.ohTrigger(RecalcTrigger,Trigger1M)),NA())</f>
        <v>-4.5606060725100761E-3</v>
      </c>
      <c r="O324" s="44">
        <f>IFERROR(_xll.qlIndexFixing(ONIndex3M,I324,TRUE,_xll.ohTrigger(RecalcTrigger,Trigger3M)),NA())</f>
        <v>-3.579542972631522E-3</v>
      </c>
      <c r="P324" s="44">
        <f>IFERROR(_xll.qlIndexFixing(ONIndex6M,I324,TRUE,_xll.ohTrigger(RecalcTrigger,Trigger6M)),NA())</f>
        <v>-2.3118818012379805E-3</v>
      </c>
      <c r="Q324" s="145">
        <f>IFERROR(_xll.qlIndexFixing(ONIndex1Y,I324,TRUE,_xll.ohTrigger(RecalcTrigger,Trigger1Y)),NA())</f>
        <v>-6.1059465004120739E-4</v>
      </c>
    </row>
    <row r="325" spans="2:17" x14ac:dyDescent="0.2">
      <c r="B325" s="39" t="s">
        <v>17</v>
      </c>
      <c r="D325" s="42">
        <f>_xll.qlCalendarAdvance(Calendar,$D324,B325,"f",FALSE)</f>
        <v>43080</v>
      </c>
      <c r="E325" s="139">
        <f>_xll.qlInterestRateIndexValueDate(IndexON,D325)</f>
        <v>43080</v>
      </c>
      <c r="F325" s="155">
        <f>IFERROR(_xll.qlIndexFixing(IndexON,D325,TRUE,_xll.ohTrigger(RecalcTrigger,TriggerON)),NA())</f>
        <v>-4.3820098053748424E-3</v>
      </c>
      <c r="H325" s="42">
        <f>_xll.qlCalendarAdvance(Calendar,$H324,B325,"f",FALSE)</f>
        <v>43080</v>
      </c>
      <c r="I325" s="139">
        <f>_xll.qlInterestRateIndexValueDate(Index1M,$H325)</f>
        <v>43082</v>
      </c>
      <c r="J325" s="144">
        <f>IFERROR(_xll.qlIndexFixing(Index1M,$H325,TRUE,_xll.ohTrigger(RecalcTrigger,Trigger1M)),NA())</f>
        <v>-4.5781696724566216E-3</v>
      </c>
      <c r="K325" s="44">
        <f>IFERROR(_xll.qlIndexFixing(Index3M,H325,TRUE,_xll.ohTrigger(RecalcTrigger,Trigger3M)),NA())</f>
        <v>-3.5299093173364327E-3</v>
      </c>
      <c r="L325" s="44">
        <f>IFERROR(_xll.qlIndexFixing(Index6M,$H325,TRUE,_xll.ohTrigger(RecalcTrigger,Trigger6M)),NA())</f>
        <v>-2.1702882390731669E-3</v>
      </c>
      <c r="M325" s="145">
        <f>IFERROR(_xll.qlIndexFixing(Index1Y,$H325,TRUE,_xll.ohTrigger(RecalcTrigger,Trigger1Y)),NA())</f>
        <v>-5.9051361933421963E-4</v>
      </c>
      <c r="N325" s="144">
        <f>IFERROR(_xll.qlIndexFixing(ONIndex1M,I325,TRUE,_xll.ohTrigger(RecalcTrigger,Trigger1M)),NA())</f>
        <v>-4.5631228042930516E-3</v>
      </c>
      <c r="O325" s="44">
        <f>IFERROR(_xll.qlIndexFixing(ONIndex3M,I325,TRUE,_xll.ohTrigger(RecalcTrigger,Trigger3M)),NA())</f>
        <v>-3.576310916808545E-3</v>
      </c>
      <c r="P325" s="44">
        <f>IFERROR(_xll.qlIndexFixing(ONIndex6M,I325,TRUE,_xll.ohTrigger(RecalcTrigger,Trigger6M)),NA())</f>
        <v>-2.315274824793434E-3</v>
      </c>
      <c r="Q325" s="145">
        <f>IFERROR(_xll.qlIndexFixing(ONIndex1Y,I325,TRUE,_xll.ohTrigger(RecalcTrigger,Trigger1Y)),NA())</f>
        <v>-6.0119494120325356E-4</v>
      </c>
    </row>
    <row r="326" spans="2:17" x14ac:dyDescent="0.2">
      <c r="B326" s="39" t="s">
        <v>17</v>
      </c>
      <c r="D326" s="42">
        <f>_xll.qlCalendarAdvance(Calendar,$D325,B326,"f",FALSE)</f>
        <v>43081</v>
      </c>
      <c r="E326" s="139">
        <f>_xll.qlInterestRateIndexValueDate(IndexON,D326)</f>
        <v>43081</v>
      </c>
      <c r="F326" s="155">
        <f>IFERROR(_xll.qlIndexFixing(IndexON,D326,TRUE,_xll.ohTrigger(RecalcTrigger,TriggerON)),NA())</f>
        <v>-4.3820098052949064E-3</v>
      </c>
      <c r="H326" s="42">
        <f>_xll.qlCalendarAdvance(Calendar,$H325,B326,"f",FALSE)</f>
        <v>43081</v>
      </c>
      <c r="I326" s="139">
        <f>_xll.qlInterestRateIndexValueDate(Index1M,$H326)</f>
        <v>43083</v>
      </c>
      <c r="J326" s="144">
        <f>IFERROR(_xll.qlIndexFixing(Index1M,$H326,TRUE,_xll.ohTrigger(RecalcTrigger,Trigger1M)),NA())</f>
        <v>-4.57881704363991E-3</v>
      </c>
      <c r="K326" s="44">
        <f>IFERROR(_xll.qlIndexFixing(Index3M,H326,TRUE,_xll.ohTrigger(RecalcTrigger,Trigger3M)),NA())</f>
        <v>-3.529138344199545E-3</v>
      </c>
      <c r="L326" s="44">
        <f>IFERROR(_xll.qlIndexFixing(Index6M,$H326,TRUE,_xll.ohTrigger(RecalcTrigger,Trigger6M)),NA())</f>
        <v>-2.1700000000473324E-3</v>
      </c>
      <c r="M326" s="145">
        <f>IFERROR(_xll.qlIndexFixing(Index1Y,$H326,TRUE,_xll.ohTrigger(RecalcTrigger,Trigger1Y)),NA())</f>
        <v>-5.8974401577087637E-4</v>
      </c>
      <c r="N326" s="144">
        <f>IFERROR(_xll.qlIndexFixing(ONIndex1M,I326,TRUE,_xll.ohTrigger(RecalcTrigger,Trigger1M)),NA())</f>
        <v>-4.5657364413997925E-3</v>
      </c>
      <c r="O326" s="44">
        <f>IFERROR(_xll.qlIndexFixing(ONIndex3M,I326,TRUE,_xll.ohTrigger(RecalcTrigger,Trigger3M)),NA())</f>
        <v>-3.5731899560786928E-3</v>
      </c>
      <c r="P326" s="44">
        <f>IFERROR(_xll.qlIndexFixing(ONIndex6M,I326,TRUE,_xll.ohTrigger(RecalcTrigger,Trigger6M)),NA())</f>
        <v>-2.3177801008067433E-3</v>
      </c>
      <c r="Q326" s="145">
        <f>IFERROR(_xll.qlIndexFixing(ONIndex1Y,I326,TRUE,_xll.ohTrigger(RecalcTrigger,Trigger1Y)),NA())</f>
        <v>-5.9261718148739817E-4</v>
      </c>
    </row>
    <row r="327" spans="2:17" x14ac:dyDescent="0.2">
      <c r="B327" s="39" t="s">
        <v>17</v>
      </c>
      <c r="D327" s="42">
        <f>_xll.qlCalendarAdvance(Calendar,$D326,B327,"f",FALSE)</f>
        <v>43082</v>
      </c>
      <c r="E327" s="139">
        <f>_xll.qlInterestRateIndexValueDate(IndexON,D327)</f>
        <v>43082</v>
      </c>
      <c r="F327" s="155">
        <f>IFERROR(_xll.qlIndexFixing(IndexON,D327,TRUE,_xll.ohTrigger(RecalcTrigger,TriggerON)),NA())</f>
        <v>-4.3820098053348744E-3</v>
      </c>
      <c r="H327" s="42">
        <f>_xll.qlCalendarAdvance(Calendar,$H326,B327,"f",FALSE)</f>
        <v>43082</v>
      </c>
      <c r="I327" s="139">
        <f>_xll.qlInterestRateIndexValueDate(Index1M,$H327)</f>
        <v>43084</v>
      </c>
      <c r="J327" s="144">
        <f>IFERROR(_xll.qlIndexFixing(Index1M,$H327,TRUE,_xll.ohTrigger(RecalcTrigger,Trigger1M)),NA())</f>
        <v>-4.5794625085562243E-3</v>
      </c>
      <c r="K327" s="44">
        <f>IFERROR(_xll.qlIndexFixing(Index3M,H327,TRUE,_xll.ohTrigger(RecalcTrigger,Trigger3M)),NA())</f>
        <v>-3.5283899648028694E-3</v>
      </c>
      <c r="L327" s="44">
        <f>IFERROR(_xll.qlIndexFixing(Index6M,$H327,TRUE,_xll.ohTrigger(RecalcTrigger,Trigger6M)),NA())</f>
        <v>-2.1697009308405705E-3</v>
      </c>
      <c r="M327" s="145">
        <f>IFERROR(_xll.qlIndexFixing(Index1Y,$H327,TRUE,_xll.ohTrigger(RecalcTrigger,Trigger1Y)),NA())</f>
        <v>-5.8754313452921453E-4</v>
      </c>
      <c r="N327" s="144">
        <f>IFERROR(_xll.qlIndexFixing(ONIndex1M,I327,TRUE,_xll.ohTrigger(RecalcTrigger,Trigger1M)),NA())</f>
        <v>-4.5670048901857996E-3</v>
      </c>
      <c r="O327" s="44">
        <f>IFERROR(_xll.qlIndexFixing(ONIndex3M,I327,TRUE,_xll.ohTrigger(RecalcTrigger,Trigger3M)),NA())</f>
        <v>-3.5716323704582109E-3</v>
      </c>
      <c r="P327" s="44">
        <f>IFERROR(_xll.qlIndexFixing(ONIndex6M,I327,TRUE,_xll.ohTrigger(RecalcTrigger,Trigger6M)),NA())</f>
        <v>-2.3185604532693915E-3</v>
      </c>
      <c r="Q327" s="145">
        <f>IFERROR(_xll.qlIndexFixing(ONIndex1Y,I327,TRUE,_xll.ohTrigger(RecalcTrigger,Trigger1Y)),NA())</f>
        <v>-5.8874377744988493E-4</v>
      </c>
    </row>
    <row r="328" spans="2:17" x14ac:dyDescent="0.2">
      <c r="B328" s="39" t="s">
        <v>17</v>
      </c>
      <c r="D328" s="42">
        <f>_xll.qlCalendarAdvance(Calendar,$D327,B328,"f",FALSE)</f>
        <v>43083</v>
      </c>
      <c r="E328" s="139">
        <f>_xll.qlInterestRateIndexValueDate(IndexON,D328)</f>
        <v>43083</v>
      </c>
      <c r="F328" s="155">
        <f>IFERROR(_xll.qlIndexFixing(IndexON,D328,TRUE,_xll.ohTrigger(RecalcTrigger,TriggerON)),NA())</f>
        <v>-4.4717145733086383E-3</v>
      </c>
      <c r="H328" s="42">
        <f>_xll.qlCalendarAdvance(Calendar,$H327,B328,"f",FALSE)</f>
        <v>43083</v>
      </c>
      <c r="I328" s="139">
        <f>_xll.qlInterestRateIndexValueDate(Index1M,$H328)</f>
        <v>43087</v>
      </c>
      <c r="J328" s="144">
        <f>IFERROR(_xll.qlIndexFixing(Index1M,$H328,TRUE,_xll.ohTrigger(RecalcTrigger,Trigger1M)),NA())</f>
        <v>-4.5830351276651606E-3</v>
      </c>
      <c r="K328" s="44">
        <f>IFERROR(_xll.qlIndexFixing(Index3M,H328,TRUE,_xll.ohTrigger(RecalcTrigger,Trigger3M)),NA())</f>
        <v>-3.526118240413159E-3</v>
      </c>
      <c r="L328" s="44">
        <f>IFERROR(_xll.qlIndexFixing(Index6M,$H328,TRUE,_xll.ohTrigger(RecalcTrigger,Trigger6M)),NA())</f>
        <v>-2.1687260506202837E-3</v>
      </c>
      <c r="M328" s="145">
        <f>IFERROR(_xll.qlIndexFixing(Index1Y,$H328,TRUE,_xll.ohTrigger(RecalcTrigger,Trigger1Y)),NA())</f>
        <v>-5.867017809253563E-4</v>
      </c>
      <c r="N328" s="144">
        <f>IFERROR(_xll.qlIndexFixing(ONIndex1M,I328,TRUE,_xll.ohTrigger(RecalcTrigger,Trigger1M)),NA())</f>
        <v>-4.568267632016898E-3</v>
      </c>
      <c r="O328" s="44">
        <f>IFERROR(_xll.qlIndexFixing(ONIndex3M,I328,TRUE,_xll.ohTrigger(RecalcTrigger,Trigger3M)),NA())</f>
        <v>-3.570087564015445E-3</v>
      </c>
      <c r="P328" s="44">
        <f>IFERROR(_xll.qlIndexFixing(ONIndex6M,I328,TRUE,_xll.ohTrigger(RecalcTrigger,Trigger6M)),NA())</f>
        <v>-2.3190582555887573E-3</v>
      </c>
      <c r="Q328" s="145">
        <f>IFERROR(_xll.qlIndexFixing(ONIndex1Y,I328,TRUE,_xll.ohTrigger(RecalcTrigger,Trigger1Y)),NA())</f>
        <v>-5.8512356460038717E-4</v>
      </c>
    </row>
    <row r="329" spans="2:17" x14ac:dyDescent="0.2">
      <c r="B329" s="39" t="s">
        <v>17</v>
      </c>
      <c r="D329" s="42">
        <f>_xll.qlCalendarAdvance(Calendar,$D328,B329,"f",FALSE)</f>
        <v>43084</v>
      </c>
      <c r="E329" s="139">
        <f>_xll.qlInterestRateIndexValueDate(IndexON,D329)</f>
        <v>43084</v>
      </c>
      <c r="F329" s="155">
        <f>IFERROR(_xll.qlIndexFixing(IndexON,D329,TRUE,_xll.ohTrigger(RecalcTrigger,TriggerON)),NA())</f>
        <v>-4.4716590284998858E-3</v>
      </c>
      <c r="H329" s="42">
        <f>_xll.qlCalendarAdvance(Calendar,$H328,B329,"f",FALSE)</f>
        <v>43084</v>
      </c>
      <c r="I329" s="139">
        <f>_xll.qlInterestRateIndexValueDate(Index1M,$H329)</f>
        <v>43088</v>
      </c>
      <c r="J329" s="144">
        <f>IFERROR(_xll.qlIndexFixing(Index1M,$H329,TRUE,_xll.ohTrigger(RecalcTrigger,Trigger1M)),NA())</f>
        <v>-4.58421393073709E-3</v>
      </c>
      <c r="K329" s="44">
        <f>IFERROR(_xll.qlIndexFixing(Index3M,H329,TRUE,_xll.ohTrigger(RecalcTrigger,Trigger3M)),NA())</f>
        <v>-3.5256302150905583E-3</v>
      </c>
      <c r="L329" s="44">
        <f>IFERROR(_xll.qlIndexFixing(Index6M,$H329,TRUE,_xll.ohTrigger(RecalcTrigger,Trigger6M)),NA())</f>
        <v>-2.1683723405706823E-3</v>
      </c>
      <c r="M329" s="145">
        <f>IFERROR(_xll.qlIndexFixing(Index1Y,$H329,TRUE,_xll.ohTrigger(RecalcTrigger,Trigger1Y)),NA())</f>
        <v>-5.8594716933154192E-4</v>
      </c>
      <c r="N329" s="144">
        <f>IFERROR(_xll.qlIndexFixing(ONIndex1M,I329,TRUE,_xll.ohTrigger(RecalcTrigger,Trigger1M)),NA())</f>
        <v>-4.569524642232814E-3</v>
      </c>
      <c r="O329" s="44">
        <f>IFERROR(_xll.qlIndexFixing(ONIndex3M,I329,TRUE,_xll.ohTrigger(RecalcTrigger,Trigger3M)),NA())</f>
        <v>-3.568555792505812E-3</v>
      </c>
      <c r="P329" s="44">
        <f>IFERROR(_xll.qlIndexFixing(ONIndex6M,I329,TRUE,_xll.ohTrigger(RecalcTrigger,Trigger6M)),NA())</f>
        <v>-2.3192710771891001E-3</v>
      </c>
      <c r="Q329" s="145">
        <f>IFERROR(_xll.qlIndexFixing(ONIndex1Y,I329,TRUE,_xll.ohTrigger(RecalcTrigger,Trigger1Y)),NA())</f>
        <v>-5.8175894569689746E-4</v>
      </c>
    </row>
    <row r="330" spans="2:17" x14ac:dyDescent="0.2">
      <c r="B330" s="39" t="s">
        <v>17</v>
      </c>
      <c r="D330" s="42">
        <f>_xll.qlCalendarAdvance(Calendar,$D329,B330,"f",FALSE)</f>
        <v>43087</v>
      </c>
      <c r="E330" s="139">
        <f>_xll.qlInterestRateIndexValueDate(IndexON,D330)</f>
        <v>43087</v>
      </c>
      <c r="F330" s="155">
        <f>IFERROR(_xll.qlIndexFixing(IndexON,D330,TRUE,_xll.ohTrigger(RecalcTrigger,TriggerON)),NA())</f>
        <v>-4.4717145734285424E-3</v>
      </c>
      <c r="H330" s="42">
        <f>_xll.qlCalendarAdvance(Calendar,$H329,B330,"f",FALSE)</f>
        <v>43087</v>
      </c>
      <c r="I330" s="139">
        <f>_xll.qlInterestRateIndexValueDate(Index1M,$H330)</f>
        <v>43089</v>
      </c>
      <c r="J330" s="144">
        <f>IFERROR(_xll.qlIndexFixing(Index1M,$H330,TRUE,_xll.ohTrigger(RecalcTrigger,Trigger1M)),NA())</f>
        <v>-4.5864621722670829E-3</v>
      </c>
      <c r="K330" s="44">
        <f>IFERROR(_xll.qlIndexFixing(Index3M,H330,TRUE,_xll.ohTrigger(RecalcTrigger,Trigger3M)),NA())</f>
        <v>-3.5249999978752555E-3</v>
      </c>
      <c r="L330" s="44">
        <f>IFERROR(_xll.qlIndexFixing(Index6M,$H330,TRUE,_xll.ohTrigger(RecalcTrigger,Trigger6M)),NA())</f>
        <v>-2.168002822927605E-3</v>
      </c>
      <c r="M330" s="145">
        <f>IFERROR(_xll.qlIndexFixing(Index1Y,$H330,TRUE,_xll.ohTrigger(RecalcTrigger,Trigger1Y)),NA())</f>
        <v>-5.8519356904635324E-4</v>
      </c>
      <c r="N330" s="144">
        <f>IFERROR(_xll.qlIndexFixing(ONIndex1M,I330,TRUE,_xll.ohTrigger(RecalcTrigger,Trigger1M)),NA())</f>
        <v>-4.5731390130994143E-3</v>
      </c>
      <c r="O330" s="44">
        <f>IFERROR(_xll.qlIndexFixing(ONIndex3M,I330,TRUE,_xll.ohTrigger(RecalcTrigger,Trigger3M)),NA())</f>
        <v>-3.563984736220327E-3</v>
      </c>
      <c r="P330" s="44">
        <f>IFERROR(_xll.qlIndexFixing(ONIndex6M,I330,TRUE,_xll.ohTrigger(RecalcTrigger,Trigger6M)),NA())</f>
        <v>-2.3178508020595956E-3</v>
      </c>
      <c r="Q330" s="145">
        <f>IFERROR(_xll.qlIndexFixing(ONIndex1Y,I330,TRUE,_xll.ohTrigger(RecalcTrigger,Trigger1Y)),NA())</f>
        <v>-5.7348606126339519E-4</v>
      </c>
    </row>
    <row r="331" spans="2:17" x14ac:dyDescent="0.2">
      <c r="B331" s="39" t="s">
        <v>17</v>
      </c>
      <c r="D331" s="42">
        <f>_xll.qlCalendarAdvance(Calendar,$D330,B331,"f",FALSE)</f>
        <v>43088</v>
      </c>
      <c r="E331" s="139">
        <f>_xll.qlInterestRateIndexValueDate(IndexON,D331)</f>
        <v>43088</v>
      </c>
      <c r="F331" s="155">
        <f>IFERROR(_xll.qlIndexFixing(IndexON,D331,TRUE,_xll.ohTrigger(RecalcTrigger,TriggerON)),NA())</f>
        <v>-4.4717145733486063E-3</v>
      </c>
      <c r="H331" s="42">
        <f>_xll.qlCalendarAdvance(Calendar,$H330,B331,"f",FALSE)</f>
        <v>43088</v>
      </c>
      <c r="I331" s="139">
        <f>_xll.qlInterestRateIndexValueDate(Index1M,$H331)</f>
        <v>43090</v>
      </c>
      <c r="J331" s="144">
        <f>IFERROR(_xll.qlIndexFixing(Index1M,$H331,TRUE,_xll.ohTrigger(RecalcTrigger,Trigger1M)),NA())</f>
        <v>-4.5870889601216935E-3</v>
      </c>
      <c r="K331" s="44">
        <f>IFERROR(_xll.qlIndexFixing(Index3M,H331,TRUE,_xll.ohTrigger(RecalcTrigger,Trigger3M)),NA())</f>
        <v>-3.5243940925853146E-3</v>
      </c>
      <c r="L331" s="44">
        <f>IFERROR(_xll.qlIndexFixing(Index6M,$H331,TRUE,_xll.ohTrigger(RecalcTrigger,Trigger6M)),NA())</f>
        <v>-2.1676166362994344E-3</v>
      </c>
      <c r="M331" s="145">
        <f>IFERROR(_xll.qlIndexFixing(Index1Y,$H331,TRUE,_xll.ohTrigger(RecalcTrigger,Trigger1Y)),NA())</f>
        <v>-5.8444028500474396E-4</v>
      </c>
      <c r="N331" s="144">
        <f>IFERROR(_xll.qlIndexFixing(ONIndex1M,I331,TRUE,_xll.ohTrigger(RecalcTrigger,Trigger1M)),NA())</f>
        <v>-4.5769449508403781E-3</v>
      </c>
      <c r="O331" s="44">
        <f>IFERROR(_xll.qlIndexFixing(ONIndex3M,I331,TRUE,_xll.ohTrigger(RecalcTrigger,Trigger3M)),NA())</f>
        <v>-3.5596532263415526E-3</v>
      </c>
      <c r="P331" s="44">
        <f>IFERROR(_xll.qlIndexFixing(ONIndex6M,I331,TRUE,_xll.ohTrigger(RecalcTrigger,Trigger6M)),NA())</f>
        <v>-2.3144273016484362E-3</v>
      </c>
      <c r="Q331" s="145">
        <f>IFERROR(_xll.qlIndexFixing(ONIndex1Y,I331,TRUE,_xll.ohTrigger(RecalcTrigger,Trigger1Y)),NA())</f>
        <v>-5.670732710605364E-4</v>
      </c>
    </row>
    <row r="332" spans="2:17" x14ac:dyDescent="0.2">
      <c r="B332" s="39" t="s">
        <v>17</v>
      </c>
      <c r="D332" s="42">
        <f>_xll.qlCalendarAdvance(Calendar,$D331,B332,"f",FALSE)</f>
        <v>43089</v>
      </c>
      <c r="E332" s="139">
        <f>_xll.qlInterestRateIndexValueDate(IndexON,D332)</f>
        <v>43089</v>
      </c>
      <c r="F332" s="155">
        <f>IFERROR(_xll.qlIndexFixing(IndexON,D332,TRUE,_xll.ohTrigger(RecalcTrigger,TriggerON)),NA())</f>
        <v>-4.4717145733086383E-3</v>
      </c>
      <c r="H332" s="42">
        <f>_xll.qlCalendarAdvance(Calendar,$H331,B332,"f",FALSE)</f>
        <v>43089</v>
      </c>
      <c r="I332" s="139">
        <f>_xll.qlInterestRateIndexValueDate(Index1M,$H332)</f>
        <v>43091</v>
      </c>
      <c r="J332" s="144">
        <f>IFERROR(_xll.qlIndexFixing(Index1M,$H332,TRUE,_xll.ohTrigger(RecalcTrigger,Trigger1M)),NA())</f>
        <v>-4.5877137834415107E-3</v>
      </c>
      <c r="K332" s="44">
        <f>IFERROR(_xll.qlIndexFixing(Index3M,H332,TRUE,_xll.ohTrigger(RecalcTrigger,Trigger3M)),NA())</f>
        <v>-3.5238123163190416E-3</v>
      </c>
      <c r="L332" s="44">
        <f>IFERROR(_xll.qlIndexFixing(Index6M,$H332,TRUE,_xll.ohTrigger(RecalcTrigger,Trigger6M)),NA())</f>
        <v>-2.167212918076626E-3</v>
      </c>
      <c r="M332" s="145">
        <f>IFERROR(_xll.qlIndexFixing(Index1Y,$H332,TRUE,_xll.ohTrigger(RecalcTrigger,Trigger1Y)),NA())</f>
        <v>-5.8214646954086546E-4</v>
      </c>
      <c r="N332" s="144">
        <f>IFERROR(_xll.qlIndexFixing(ONIndex1M,I332,TRUE,_xll.ohTrigger(RecalcTrigger,Trigger1M)),NA())</f>
        <v>-4.5781611457051952E-3</v>
      </c>
      <c r="O332" s="44">
        <f>IFERROR(_xll.qlIndexFixing(ONIndex3M,I332,TRUE,_xll.ohTrigger(RecalcTrigger,Trigger3M)),NA())</f>
        <v>-3.5582198638728357E-3</v>
      </c>
      <c r="P332" s="44">
        <f>IFERROR(_xll.qlIndexFixing(ONIndex6M,I332,TRUE,_xll.ohTrigger(RecalcTrigger,Trigger6M)),NA())</f>
        <v>-2.3125772030541114E-3</v>
      </c>
      <c r="Q332" s="145">
        <f>IFERROR(_xll.qlIndexFixing(ONIndex1Y,I332,TRUE,_xll.ohTrigger(RecalcTrigger,Trigger1Y)),NA())</f>
        <v>-5.655650922786748E-4</v>
      </c>
    </row>
    <row r="333" spans="2:17" x14ac:dyDescent="0.2">
      <c r="B333" s="39" t="s">
        <v>17</v>
      </c>
      <c r="D333" s="42">
        <f>_xll.qlCalendarAdvance(Calendar,$D332,B333,"f",FALSE)</f>
        <v>43090</v>
      </c>
      <c r="E333" s="139">
        <f>_xll.qlInterestRateIndexValueDate(IndexON,D333)</f>
        <v>43090</v>
      </c>
      <c r="F333" s="155">
        <f>IFERROR(_xll.qlIndexFixing(IndexON,D333,TRUE,_xll.ohTrigger(RecalcTrigger,TriggerON)),NA())</f>
        <v>-4.4717145733486063E-3</v>
      </c>
      <c r="H333" s="42">
        <f>_xll.qlCalendarAdvance(Calendar,$H332,B333,"f",FALSE)</f>
        <v>43090</v>
      </c>
      <c r="I333" s="139">
        <f>_xll.qlInterestRateIndexValueDate(Index1M,$H333)</f>
        <v>43096</v>
      </c>
      <c r="J333" s="144">
        <f>IFERROR(_xll.qlIndexFixing(Index1M,$H333,TRUE,_xll.ohTrigger(RecalcTrigger,Trigger1M)),NA())</f>
        <v>-4.5944545170288498E-3</v>
      </c>
      <c r="K333" s="44">
        <f>IFERROR(_xll.qlIndexFixing(Index3M,H333,TRUE,_xll.ohTrigger(RecalcTrigger,Trigger3M)),NA())</f>
        <v>-3.5212556530690442E-3</v>
      </c>
      <c r="L333" s="44">
        <f>IFERROR(_xll.qlIndexFixing(Index6M,$H333,TRUE,_xll.ohTrigger(RecalcTrigger,Trigger6M)),NA())</f>
        <v>-2.1649010762799462E-3</v>
      </c>
      <c r="M333" s="145">
        <f>IFERROR(_xll.qlIndexFixing(Index1Y,$H333,TRUE,_xll.ohTrigger(RecalcTrigger,Trigger1Y)),NA())</f>
        <v>-5.7988748501688328E-4</v>
      </c>
      <c r="N333" s="144">
        <f>IFERROR(_xll.qlIndexFixing(ONIndex1M,I333,TRUE,_xll.ohTrigger(RecalcTrigger,Trigger1M)),NA())</f>
        <v>-4.5810844450377974E-3</v>
      </c>
      <c r="O333" s="44">
        <f>IFERROR(_xll.qlIndexFixing(ONIndex3M,I333,TRUE,_xll.ohTrigger(RecalcTrigger,Trigger3M)),NA())</f>
        <v>-3.5546601767877384E-3</v>
      </c>
      <c r="P333" s="44">
        <f>IFERROR(_xll.qlIndexFixing(ONIndex6M,I333,TRUE,_xll.ohTrigger(RecalcTrigger,Trigger6M)),NA())</f>
        <v>-2.306398551713551E-3</v>
      </c>
      <c r="Q333" s="145">
        <f>IFERROR(_xll.qlIndexFixing(ONIndex1Y,I333,TRUE,_xll.ohTrigger(RecalcTrigger,Trigger1Y)),NA())</f>
        <v>-5.6317642178727034E-4</v>
      </c>
    </row>
    <row r="334" spans="2:17" x14ac:dyDescent="0.2">
      <c r="B334" s="39" t="s">
        <v>17</v>
      </c>
      <c r="D334" s="42">
        <f>_xll.qlCalendarAdvance(Calendar,$D333,B334,"f",FALSE)</f>
        <v>43091</v>
      </c>
      <c r="E334" s="139">
        <f>_xll.qlInterestRateIndexValueDate(IndexON,D334)</f>
        <v>43091</v>
      </c>
      <c r="F334" s="155">
        <f>IFERROR(_xll.qlIndexFixing(IndexON,D334,TRUE,_xll.ohTrigger(RecalcTrigger,TriggerON)),NA())</f>
        <v>-4.4716034845544428E-3</v>
      </c>
      <c r="H334" s="42">
        <f>_xll.qlCalendarAdvance(Calendar,$H333,B334,"f",FALSE)</f>
        <v>43091</v>
      </c>
      <c r="I334" s="139">
        <f>_xll.qlInterestRateIndexValueDate(Index1M,$H334)</f>
        <v>43097</v>
      </c>
      <c r="J334" s="144">
        <f>IFERROR(_xll.qlIndexFixing(Index1M,$H334,TRUE,_xll.ohTrigger(RecalcTrigger,Trigger1M)),NA())</f>
        <v>-4.5950601113545209E-3</v>
      </c>
      <c r="K334" s="44">
        <f>IFERROR(_xll.qlIndexFixing(Index3M,H334,TRUE,_xll.ohTrigger(RecalcTrigger,Trigger3M)),NA())</f>
        <v>-3.5208127674377643E-3</v>
      </c>
      <c r="L334" s="44">
        <f>IFERROR(_xll.qlIndexFixing(Index6M,$H334,TRUE,_xll.ohTrigger(RecalcTrigger,Trigger6M)),NA())</f>
        <v>-2.1643739853556324E-3</v>
      </c>
      <c r="M334" s="145">
        <f>IFERROR(_xll.qlIndexFixing(Index1Y,$H334,TRUE,_xll.ohTrigger(RecalcTrigger,Trigger1Y)),NA())</f>
        <v>-5.7911641070935592E-4</v>
      </c>
      <c r="N334" s="144">
        <f>IFERROR(_xll.qlIndexFixing(ONIndex1M,I334,TRUE,_xll.ohTrigger(RecalcTrigger,Trigger1M)),NA())</f>
        <v>-4.5841526769363483E-3</v>
      </c>
      <c r="O334" s="44">
        <f>IFERROR(_xll.qlIndexFixing(ONIndex3M,I334,TRUE,_xll.ohTrigger(RecalcTrigger,Trigger3M)),NA())</f>
        <v>-3.5512843965523899E-3</v>
      </c>
      <c r="P334" s="44">
        <f>IFERROR(_xll.qlIndexFixing(ONIndex6M,I334,TRUE,_xll.ohTrigger(RecalcTrigger,Trigger6M)),NA())</f>
        <v>-2.2987117223705056E-3</v>
      </c>
      <c r="Q334" s="145">
        <f>IFERROR(_xll.qlIndexFixing(ONIndex1Y,I334,TRUE,_xll.ohTrigger(RecalcTrigger,Trigger1Y)),NA())</f>
        <v>-5.6219451781913676E-4</v>
      </c>
    </row>
    <row r="335" spans="2:17" x14ac:dyDescent="0.2">
      <c r="B335" s="39" t="s">
        <v>17</v>
      </c>
      <c r="D335" s="42">
        <f>_xll.qlCalendarAdvance(Calendar,$D334,B335,"f",FALSE)</f>
        <v>43096</v>
      </c>
      <c r="E335" s="139">
        <f>_xll.qlInterestRateIndexValueDate(IndexON,D335)</f>
        <v>43096</v>
      </c>
      <c r="F335" s="155">
        <f>IFERROR(_xll.qlIndexFixing(IndexON,D335,TRUE,_xll.ohTrigger(RecalcTrigger,TriggerON)),NA())</f>
        <v>-4.4717145733885744E-3</v>
      </c>
      <c r="H335" s="42">
        <f>_xll.qlCalendarAdvance(Calendar,$H334,B335,"f",FALSE)</f>
        <v>43096</v>
      </c>
      <c r="I335" s="139">
        <f>_xll.qlInterestRateIndexValueDate(Index1M,$H335)</f>
        <v>43098</v>
      </c>
      <c r="J335" s="144">
        <f>IFERROR(_xll.qlIndexFixing(Index1M,$H335,TRUE,_xll.ohTrigger(RecalcTrigger,Trigger1M)),NA())</f>
        <v>-4.5966817252418579E-3</v>
      </c>
      <c r="K335" s="44">
        <f>IFERROR(_xll.qlIndexFixing(Index3M,H335,TRUE,_xll.ohTrigger(RecalcTrigger,Trigger3M)),NA())</f>
        <v>-3.5203920142325984E-3</v>
      </c>
      <c r="L335" s="44">
        <f>IFERROR(_xll.qlIndexFixing(Index6M,$H335,TRUE,_xll.ohTrigger(RecalcTrigger,Trigger6M)),NA())</f>
        <v>-2.1638232904064303E-3</v>
      </c>
      <c r="M335" s="145">
        <f>IFERROR(_xll.qlIndexFixing(Index1Y,$H335,TRUE,_xll.ohTrigger(RecalcTrigger,Trigger1Y)),NA())</f>
        <v>-5.766951355260445E-4</v>
      </c>
      <c r="N335" s="144">
        <f>IFERROR(_xll.qlIndexFixing(ONIndex1M,I335,TRUE,_xll.ohTrigger(RecalcTrigger,Trigger1M)),NA())</f>
        <v>-4.5853329211986704E-3</v>
      </c>
      <c r="O335" s="44">
        <f>IFERROR(_xll.qlIndexFixing(ONIndex3M,I335,TRUE,_xll.ohTrigger(RecalcTrigger,Trigger3M)),NA())</f>
        <v>-3.5499453630283284E-3</v>
      </c>
      <c r="P335" s="44">
        <f>IFERROR(_xll.qlIndexFixing(ONIndex6M,I335,TRUE,_xll.ohTrigger(RecalcTrigger,Trigger6M)),NA())</f>
        <v>-2.294998614749133E-3</v>
      </c>
      <c r="Q335" s="145">
        <f>IFERROR(_xll.qlIndexFixing(ONIndex1Y,I335,TRUE,_xll.ohTrigger(RecalcTrigger,Trigger1Y)),NA())</f>
        <v>-5.6237128721825513E-4</v>
      </c>
    </row>
    <row r="336" spans="2:17" x14ac:dyDescent="0.2">
      <c r="B336" s="39" t="s">
        <v>17</v>
      </c>
      <c r="D336" s="42">
        <f>_xll.qlCalendarAdvance(Calendar,$D335,B336,"f",FALSE)</f>
        <v>43097</v>
      </c>
      <c r="E336" s="139">
        <f>_xll.qlInterestRateIndexValueDate(IndexON,D336)</f>
        <v>43097</v>
      </c>
      <c r="F336" s="155">
        <f>IFERROR(_xll.qlIndexFixing(IndexON,D336,TRUE,_xll.ohTrigger(RecalcTrigger,TriggerON)),NA())</f>
        <v>-4.4717145733086383E-3</v>
      </c>
      <c r="H336" s="42">
        <f>_xll.qlCalendarAdvance(Calendar,$H335,B336,"f",FALSE)</f>
        <v>43097</v>
      </c>
      <c r="I336" s="139">
        <f>_xll.qlInterestRateIndexValueDate(Index1M,$H336)</f>
        <v>43102</v>
      </c>
      <c r="J336" s="144">
        <f>IFERROR(_xll.qlIndexFixing(Index1M,$H336,TRUE,_xll.ohTrigger(RecalcTrigger,Trigger1M)),NA())</f>
        <v>-4.6000679030565629E-3</v>
      </c>
      <c r="K336" s="44">
        <f>IFERROR(_xll.qlIndexFixing(Index3M,H336,TRUE,_xll.ohTrigger(RecalcTrigger,Trigger3M)),NA())</f>
        <v>-3.5189343225890263E-3</v>
      </c>
      <c r="L336" s="44">
        <f>IFERROR(_xll.qlIndexFixing(Index6M,$H336,TRUE,_xll.ohTrigger(RecalcTrigger,Trigger6M)),NA())</f>
        <v>-2.1612607087831766E-3</v>
      </c>
      <c r="M336" s="145">
        <f>IFERROR(_xll.qlIndexFixing(Index1Y,$H336,TRUE,_xll.ohTrigger(RecalcTrigger,Trigger1Y)),NA())</f>
        <v>-5.7516372978793587E-4</v>
      </c>
      <c r="N336" s="144">
        <f>IFERROR(_xll.qlIndexFixing(ONIndex1M,I336,TRUE,_xll.ohTrigger(RecalcTrigger,Trigger1M)),NA())</f>
        <v>-4.5865070870831914E-3</v>
      </c>
      <c r="O336" s="44">
        <f>IFERROR(_xll.qlIndexFixing(ONIndex3M,I336,TRUE,_xll.ohTrigger(RecalcTrigger,Trigger3M)),NA())</f>
        <v>-3.5486229468117969E-3</v>
      </c>
      <c r="P336" s="44">
        <f>IFERROR(_xll.qlIndexFixing(ONIndex6M,I336,TRUE,_xll.ohTrigger(RecalcTrigger,Trigger6M)),NA())</f>
        <v>-2.2909664986681122E-3</v>
      </c>
      <c r="Q336" s="145">
        <f>IFERROR(_xll.qlIndexFixing(ONIndex1Y,I336,TRUE,_xll.ohTrigger(RecalcTrigger,Trigger1Y)),NA())</f>
        <v>-5.6283729149342321E-4</v>
      </c>
    </row>
    <row r="337" spans="2:17" x14ac:dyDescent="0.2">
      <c r="B337" s="39" t="s">
        <v>17</v>
      </c>
      <c r="D337" s="42">
        <f>_xll.qlCalendarAdvance(Calendar,$D336,B337,"f",FALSE)</f>
        <v>43098</v>
      </c>
      <c r="E337" s="139">
        <f>_xll.qlInterestRateIndexValueDate(IndexON,D337)</f>
        <v>43098</v>
      </c>
      <c r="F337" s="155">
        <f>IFERROR(_xll.qlIndexFixing(IndexON,D337,TRUE,_xll.ohTrigger(RecalcTrigger,TriggerON)),NA())</f>
        <v>-4.4716312564152538E-3</v>
      </c>
      <c r="H337" s="42">
        <f>_xll.qlCalendarAdvance(Calendar,$H336,B337,"f",FALSE)</f>
        <v>43098</v>
      </c>
      <c r="I337" s="139">
        <f>_xll.qlInterestRateIndexValueDate(Index1M,$H337)</f>
        <v>43103</v>
      </c>
      <c r="J337" s="144">
        <f>IFERROR(_xll.qlIndexFixing(Index1M,$H337,TRUE,_xll.ohTrigger(RecalcTrigger,Trigger1M)),NA())</f>
        <v>-4.6021382150533575E-3</v>
      </c>
      <c r="K337" s="44">
        <f>IFERROR(_xll.qlIndexFixing(Index3M,H337,TRUE,_xll.ohTrigger(RecalcTrigger,Trigger3M)),NA())</f>
        <v>-3.5186095872767886E-3</v>
      </c>
      <c r="L337" s="44">
        <f>IFERROR(_xll.qlIndexFixing(Index6M,$H337,TRUE,_xll.ohTrigger(RecalcTrigger,Trigger6M)),NA())</f>
        <v>-2.1606219903063939E-3</v>
      </c>
      <c r="M337" s="145">
        <f>IFERROR(_xll.qlIndexFixing(Index1Y,$H337,TRUE,_xll.ohTrigger(RecalcTrigger,Trigger1Y)),NA())</f>
        <v>-5.7434836927469234E-4</v>
      </c>
      <c r="N337" s="144">
        <f>IFERROR(_xll.qlIndexFixing(ONIndex1M,I337,TRUE,_xll.ohTrigger(RecalcTrigger,Trigger1M)),NA())</f>
        <v>-4.5887765407615078E-3</v>
      </c>
      <c r="O337" s="44">
        <f>IFERROR(_xll.qlIndexFixing(ONIndex3M,I337,TRUE,_xll.ohTrigger(RecalcTrigger,Trigger3M)),NA())</f>
        <v>-3.5459998546949478E-3</v>
      </c>
      <c r="P337" s="44">
        <f>IFERROR(_xll.qlIndexFixing(ONIndex6M,I337,TRUE,_xll.ohTrigger(RecalcTrigger,Trigger6M)),NA())</f>
        <v>-2.2818122890111425E-3</v>
      </c>
      <c r="Q337" s="145">
        <f>IFERROR(_xll.qlIndexFixing(ONIndex1Y,I337,TRUE,_xll.ohTrigger(RecalcTrigger,Trigger1Y)),NA())</f>
        <v>-5.6474454514177097E-4</v>
      </c>
    </row>
    <row r="338" spans="2:17" x14ac:dyDescent="0.2">
      <c r="B338" s="39" t="s">
        <v>17</v>
      </c>
      <c r="D338" s="42">
        <f>_xll.qlCalendarAdvance(Calendar,$D337,B338,"f",FALSE)</f>
        <v>43102</v>
      </c>
      <c r="E338" s="139">
        <f>_xll.qlInterestRateIndexValueDate(IndexON,D338)</f>
        <v>43102</v>
      </c>
      <c r="F338" s="155">
        <f>IFERROR(_xll.qlIndexFixing(IndexON,D338,TRUE,_xll.ohTrigger(RecalcTrigger,TriggerON)),NA())</f>
        <v>-4.4717145733086383E-3</v>
      </c>
      <c r="H338" s="42">
        <f>_xll.qlCalendarAdvance(Calendar,$H337,B338,"f",FALSE)</f>
        <v>43102</v>
      </c>
      <c r="I338" s="139">
        <f>_xll.qlInterestRateIndexValueDate(Index1M,$H338)</f>
        <v>43104</v>
      </c>
      <c r="J338" s="144">
        <f>IFERROR(_xll.qlIndexFixing(Index1M,$H338,TRUE,_xll.ohTrigger(RecalcTrigger,Trigger1M)),NA())</f>
        <v>-4.6027220055211426E-3</v>
      </c>
      <c r="K338" s="44">
        <f>IFERROR(_xll.qlIndexFixing(Index3M,H338,TRUE,_xll.ohTrigger(RecalcTrigger,Trigger3M)),NA())</f>
        <v>-3.5183151870952223E-3</v>
      </c>
      <c r="L338" s="44">
        <f>IFERROR(_xll.qlIndexFixing(Index6M,$H338,TRUE,_xll.ohTrigger(RecalcTrigger,Trigger6M)),NA())</f>
        <v>-2.1599568861699874E-3</v>
      </c>
      <c r="M338" s="145">
        <f>IFERROR(_xll.qlIndexFixing(Index1Y,$H338,TRUE,_xll.ohTrigger(RecalcTrigger,Trigger1Y)),NA())</f>
        <v>-5.7352291637819081E-4</v>
      </c>
      <c r="N338" s="144">
        <f>IFERROR(_xll.qlIndexFixing(ONIndex1M,I338,TRUE,_xll.ohTrigger(RecalcTrigger,Trigger1M)),NA())</f>
        <v>-4.5911424704003778E-3</v>
      </c>
      <c r="O338" s="44">
        <f>IFERROR(_xll.qlIndexFixing(ONIndex3M,I338,TRUE,_xll.ohTrigger(RecalcTrigger,Trigger3M)),NA())</f>
        <v>-3.5435045688103628E-3</v>
      </c>
      <c r="P338" s="44">
        <f>IFERROR(_xll.qlIndexFixing(ONIndex6M,I338,TRUE,_xll.ohTrigger(RecalcTrigger,Trigger6M)),NA())</f>
        <v>-2.2715993381927646E-3</v>
      </c>
      <c r="Q338" s="145">
        <f>IFERROR(_xll.qlIndexFixing(ONIndex1Y,I338,TRUE,_xll.ohTrigger(RecalcTrigger,Trigger1Y)),NA())</f>
        <v>-5.6764171611156655E-4</v>
      </c>
    </row>
    <row r="339" spans="2:17" x14ac:dyDescent="0.2">
      <c r="B339" s="39" t="s">
        <v>17</v>
      </c>
      <c r="D339" s="42">
        <f>_xll.qlCalendarAdvance(Calendar,$D338,B339,"f",FALSE)</f>
        <v>43103</v>
      </c>
      <c r="E339" s="139">
        <f>_xll.qlInterestRateIndexValueDate(IndexON,D339)</f>
        <v>43103</v>
      </c>
      <c r="F339" s="155">
        <f>IFERROR(_xll.qlIndexFixing(IndexON,D339,TRUE,_xll.ohTrigger(RecalcTrigger,TriggerON)),NA())</f>
        <v>-4.4717145733086383E-3</v>
      </c>
      <c r="H339" s="42">
        <f>_xll.qlCalendarAdvance(Calendar,$H338,B339,"f",FALSE)</f>
        <v>43103</v>
      </c>
      <c r="I339" s="139">
        <f>_xll.qlInterestRateIndexValueDate(Index1M,$H339)</f>
        <v>43105</v>
      </c>
      <c r="J339" s="144">
        <f>IFERROR(_xll.qlIndexFixing(Index1M,$H339,TRUE,_xll.ohTrigger(RecalcTrigger,Trigger1M)),NA())</f>
        <v>-4.6033037148660296E-3</v>
      </c>
      <c r="K339" s="44">
        <f>IFERROR(_xll.qlIndexFixing(Index3M,H339,TRUE,_xll.ohTrigger(RecalcTrigger,Trigger3M)),NA())</f>
        <v>-3.5180407367287891E-3</v>
      </c>
      <c r="L339" s="44">
        <f>IFERROR(_xll.qlIndexFixing(Index6M,$H339,TRUE,_xll.ohTrigger(RecalcTrigger,Trigger6M)),NA())</f>
        <v>-2.1592645264589877E-3</v>
      </c>
      <c r="M339" s="145">
        <f>IFERROR(_xll.qlIndexFixing(Index1Y,$H339,TRUE,_xll.ohTrigger(RecalcTrigger,Trigger1Y)),NA())</f>
        <v>-5.7093890080250995E-4</v>
      </c>
      <c r="N339" s="144">
        <f>IFERROR(_xll.qlIndexFixing(ONIndex1M,I339,TRUE,_xll.ohTrigger(RecalcTrigger,Trigger1M)),NA())</f>
        <v>-4.5922858724534166E-3</v>
      </c>
      <c r="O339" s="44">
        <f>IFERROR(_xll.qlIndexFixing(ONIndex3M,I339,TRUE,_xll.ohTrigger(RecalcTrigger,Trigger3M)),NA())</f>
        <v>-3.5422690753827979E-3</v>
      </c>
      <c r="P339" s="44">
        <f>IFERROR(_xll.qlIndexFixing(ONIndex6M,I339,TRUE,_xll.ohTrigger(RecalcTrigger,Trigger6M)),NA())</f>
        <v>-2.2659357214172005E-3</v>
      </c>
      <c r="Q339" s="145">
        <f>IFERROR(_xll.qlIndexFixing(ONIndex1Y,I339,TRUE,_xll.ohTrigger(RecalcTrigger,Trigger1Y)),NA())</f>
        <v>-5.6958993869482555E-4</v>
      </c>
    </row>
    <row r="340" spans="2:17" x14ac:dyDescent="0.2">
      <c r="B340" s="39" t="s">
        <v>17</v>
      </c>
      <c r="D340" s="42">
        <f>_xll.qlCalendarAdvance(Calendar,$D339,B340,"f",FALSE)</f>
        <v>43104</v>
      </c>
      <c r="E340" s="139">
        <f>_xll.qlInterestRateIndexValueDate(IndexON,D340)</f>
        <v>43104</v>
      </c>
      <c r="F340" s="155">
        <f>IFERROR(_xll.qlIndexFixing(IndexON,D340,TRUE,_xll.ohTrigger(RecalcTrigger,TriggerON)),NA())</f>
        <v>-4.4717145733486063E-3</v>
      </c>
      <c r="H340" s="42">
        <f>_xll.qlCalendarAdvance(Calendar,$H339,B340,"f",FALSE)</f>
        <v>43104</v>
      </c>
      <c r="I340" s="139">
        <f>_xll.qlInterestRateIndexValueDate(Index1M,$H340)</f>
        <v>43108</v>
      </c>
      <c r="J340" s="144">
        <f>IFERROR(_xll.qlIndexFixing(Index1M,$H340,TRUE,_xll.ohTrigger(RecalcTrigger,Trigger1M)),NA())</f>
        <v>-4.6064810525093423E-3</v>
      </c>
      <c r="K340" s="44">
        <f>IFERROR(_xll.qlIndexFixing(Index3M,H340,TRUE,_xll.ohTrigger(RecalcTrigger,Trigger3M)),NA())</f>
        <v>-3.5173913641304436E-3</v>
      </c>
      <c r="L340" s="44">
        <f>IFERROR(_xll.qlIndexFixing(Index6M,$H340,TRUE,_xll.ohTrigger(RecalcTrigger,Trigger6M)),NA())</f>
        <v>-2.1568255940284733E-3</v>
      </c>
      <c r="M340" s="145">
        <f>IFERROR(_xll.qlIndexFixing(Index1Y,$H340,TRUE,_xll.ohTrigger(RecalcTrigger,Trigger1Y)),NA())</f>
        <v>-5.7010424643127923E-4</v>
      </c>
      <c r="N340" s="144">
        <f>IFERROR(_xll.qlIndexFixing(ONIndex1M,I340,TRUE,_xll.ohTrigger(RecalcTrigger,Trigger1M)),NA())</f>
        <v>-4.5934230473676507E-3</v>
      </c>
      <c r="O340" s="44">
        <f>IFERROR(_xll.qlIndexFixing(ONIndex3M,I340,TRUE,_xll.ohTrigger(RecalcTrigger,Trigger3M)),NA())</f>
        <v>-3.5410517342349124E-3</v>
      </c>
      <c r="P340" s="44">
        <f>IFERROR(_xll.qlIndexFixing(ONIndex6M,I340,TRUE,_xll.ohTrigger(RecalcTrigger,Trigger6M)),NA())</f>
        <v>-2.2599385126476079E-3</v>
      </c>
      <c r="Q340" s="145">
        <f>IFERROR(_xll.qlIndexFixing(ONIndex1Y,I340,TRUE,_xll.ohTrigger(RecalcTrigger,Trigger1Y)),NA())</f>
        <v>-5.7184181362135433E-4</v>
      </c>
    </row>
    <row r="341" spans="2:17" x14ac:dyDescent="0.2">
      <c r="B341" s="39" t="s">
        <v>17</v>
      </c>
      <c r="D341" s="42">
        <f>_xll.qlCalendarAdvance(Calendar,$D340,B341,"f",FALSE)</f>
        <v>43105</v>
      </c>
      <c r="E341" s="139">
        <f>_xll.qlInterestRateIndexValueDate(IndexON,D341)</f>
        <v>43105</v>
      </c>
      <c r="F341" s="155">
        <f>IFERROR(_xll.qlIndexFixing(IndexON,D341,TRUE,_xll.ohTrigger(RecalcTrigger,TriggerON)),NA())</f>
        <v>-4.4716590285132085E-3</v>
      </c>
      <c r="H341" s="42">
        <f>_xll.qlCalendarAdvance(Calendar,$H340,B341,"f",FALSE)</f>
        <v>43105</v>
      </c>
      <c r="I341" s="139">
        <f>_xll.qlInterestRateIndexValueDate(Index1M,$H341)</f>
        <v>43109</v>
      </c>
      <c r="J341" s="144">
        <f>IFERROR(_xll.qlIndexFixing(Index1M,$H341,TRUE,_xll.ohTrigger(RecalcTrigger,Trigger1M)),NA())</f>
        <v>-4.6075270552595644E-3</v>
      </c>
      <c r="K341" s="44">
        <f>IFERROR(_xll.qlIndexFixing(Index3M,H341,TRUE,_xll.ohTrigger(RecalcTrigger,Trigger3M)),NA())</f>
        <v>-3.5171358368200067E-3</v>
      </c>
      <c r="L341" s="44">
        <f>IFERROR(_xll.qlIndexFixing(Index6M,$H341,TRUE,_xll.ohTrigger(RecalcTrigger,Trigger6M)),NA())</f>
        <v>-2.15620509059478E-3</v>
      </c>
      <c r="M341" s="145">
        <f>IFERROR(_xll.qlIndexFixing(Index1Y,$H341,TRUE,_xll.ohTrigger(RecalcTrigger,Trigger1Y)),NA())</f>
        <v>-5.6921632423731689E-4</v>
      </c>
      <c r="N341" s="144">
        <f>IFERROR(_xll.qlIndexFixing(ONIndex1M,I341,TRUE,_xll.ohTrigger(RecalcTrigger,Trigger1M)),NA())</f>
        <v>-4.5945539705227745E-3</v>
      </c>
      <c r="O341" s="44">
        <f>IFERROR(_xll.qlIndexFixing(ONIndex3M,I341,TRUE,_xll.ohTrigger(RecalcTrigger,Trigger3M)),NA())</f>
        <v>-3.5398528011221231E-3</v>
      </c>
      <c r="P341" s="44">
        <f>IFERROR(_xll.qlIndexFixing(ONIndex6M,I341,TRUE,_xll.ohTrigger(RecalcTrigger,Trigger6M)),NA())</f>
        <v>-2.2536052813881824E-3</v>
      </c>
      <c r="Q341" s="145">
        <f>IFERROR(_xll.qlIndexFixing(ONIndex1Y,I341,TRUE,_xll.ohTrigger(RecalcTrigger,Trigger1Y)),NA())</f>
        <v>-5.7439974376904956E-4</v>
      </c>
    </row>
    <row r="342" spans="2:17" x14ac:dyDescent="0.2">
      <c r="B342" s="39" t="s">
        <v>17</v>
      </c>
      <c r="D342" s="42">
        <f>_xll.qlCalendarAdvance(Calendar,$D341,B342,"f",FALSE)</f>
        <v>43108</v>
      </c>
      <c r="E342" s="139">
        <f>_xll.qlInterestRateIndexValueDate(IndexON,D342)</f>
        <v>43108</v>
      </c>
      <c r="F342" s="155">
        <f>IFERROR(_xll.qlIndexFixing(IndexON,D342,TRUE,_xll.ohTrigger(RecalcTrigger,TriggerON)),NA())</f>
        <v>-4.4717145733086383E-3</v>
      </c>
      <c r="H342" s="42">
        <f>_xll.qlCalendarAdvance(Calendar,$H341,B342,"f",FALSE)</f>
        <v>43108</v>
      </c>
      <c r="I342" s="139">
        <f>_xll.qlInterestRateIndexValueDate(Index1M,$H342)</f>
        <v>43110</v>
      </c>
      <c r="J342" s="144">
        <f>IFERROR(_xll.qlIndexFixing(Index1M,$H342,TRUE,_xll.ohTrigger(RecalcTrigger,Trigger1M)),NA())</f>
        <v>-4.6095047746471966E-3</v>
      </c>
      <c r="K342" s="44">
        <f>IFERROR(_xll.qlIndexFixing(Index3M,H342,TRUE,_xll.ohTrigger(RecalcTrigger,Trigger3M)),NA())</f>
        <v>-3.5169561548547001E-3</v>
      </c>
      <c r="L342" s="44">
        <f>IFERROR(_xll.qlIndexFixing(Index6M,$H342,TRUE,_xll.ohTrigger(RecalcTrigger,Trigger6M)),NA())</f>
        <v>-2.1553633613138078E-3</v>
      </c>
      <c r="M342" s="145">
        <f>IFERROR(_xll.qlIndexFixing(Index1Y,$H342,TRUE,_xll.ohTrigger(RecalcTrigger,Trigger1Y)),NA())</f>
        <v>-5.6831346151837287E-4</v>
      </c>
      <c r="N342" s="144">
        <f>IFERROR(_xll.qlIndexFixing(ONIndex1M,I342,TRUE,_xll.ohTrigger(RecalcTrigger,Trigger1M)),NA())</f>
        <v>-4.5967361578069799E-3</v>
      </c>
      <c r="O342" s="44">
        <f>IFERROR(_xll.qlIndexFixing(ONIndex3M,I342,TRUE,_xll.ohTrigger(RecalcTrigger,Trigger3M)),NA())</f>
        <v>-3.5374828133560854E-3</v>
      </c>
      <c r="P342" s="44">
        <f>IFERROR(_xll.qlIndexFixing(ONIndex6M,I342,TRUE,_xll.ohTrigger(RecalcTrigger,Trigger6M)),NA())</f>
        <v>-2.2397926559847292E-3</v>
      </c>
      <c r="Q342" s="145">
        <f>IFERROR(_xll.qlIndexFixing(ONIndex1Y,I342,TRUE,_xll.ohTrigger(RecalcTrigger,Trigger1Y)),NA())</f>
        <v>-5.805468668729219E-4</v>
      </c>
    </row>
    <row r="343" spans="2:17" x14ac:dyDescent="0.2">
      <c r="B343" s="39" t="s">
        <v>17</v>
      </c>
      <c r="D343" s="42">
        <f>_xll.qlCalendarAdvance(Calendar,$D342,B343,"f",FALSE)</f>
        <v>43109</v>
      </c>
      <c r="E343" s="139">
        <f>_xll.qlInterestRateIndexValueDate(IndexON,D343)</f>
        <v>43109</v>
      </c>
      <c r="F343" s="155">
        <f>IFERROR(_xll.qlIndexFixing(IndexON,D343,TRUE,_xll.ohTrigger(RecalcTrigger,TriggerON)),NA())</f>
        <v>-4.4717145733885744E-3</v>
      </c>
      <c r="H343" s="42">
        <f>_xll.qlCalendarAdvance(Calendar,$H342,B343,"f",FALSE)</f>
        <v>43109</v>
      </c>
      <c r="I343" s="139">
        <f>_xll.qlInterestRateIndexValueDate(Index1M,$H343)</f>
        <v>43111</v>
      </c>
      <c r="J343" s="144">
        <f>IFERROR(_xll.qlIndexFixing(Index1M,$H343,TRUE,_xll.ohTrigger(RecalcTrigger,Trigger1M)),NA())</f>
        <v>-4.6100661508018115E-3</v>
      </c>
      <c r="K343" s="44">
        <f>IFERROR(_xll.qlIndexFixing(Index3M,H343,TRUE,_xll.ohTrigger(RecalcTrigger,Trigger3M)),NA())</f>
        <v>-3.5167944038594356E-3</v>
      </c>
      <c r="L343" s="44">
        <f>IFERROR(_xll.qlIndexFixing(Index6M,$H343,TRUE,_xll.ohTrigger(RecalcTrigger,Trigger6M)),NA())</f>
        <v>-2.1544891311857392E-3</v>
      </c>
      <c r="M343" s="145">
        <f>IFERROR(_xll.qlIndexFixing(Index1Y,$H343,TRUE,_xll.ohTrigger(RecalcTrigger,Trigger1Y)),NA())</f>
        <v>-5.6739482765635256E-4</v>
      </c>
      <c r="N343" s="144">
        <f>IFERROR(_xll.qlIndexFixing(ONIndex1M,I343,TRUE,_xll.ohTrigger(RecalcTrigger,Trigger1M)),NA())</f>
        <v>-4.5990146492691508E-3</v>
      </c>
      <c r="O343" s="44">
        <f>IFERROR(_xll.qlIndexFixing(ONIndex3M,I343,TRUE,_xll.ohTrigger(RecalcTrigger,Trigger3M)),NA())</f>
        <v>-3.5352462664883788E-3</v>
      </c>
      <c r="P343" s="44">
        <f>IFERROR(_xll.qlIndexFixing(ONIndex6M,I343,TRUE,_xll.ohTrigger(RecalcTrigger,Trigger6M)),NA())</f>
        <v>-2.2249811248231666E-3</v>
      </c>
      <c r="Q343" s="145">
        <f>IFERROR(_xll.qlIndexFixing(ONIndex1Y,I343,TRUE,_xll.ohTrigger(RecalcTrigger,Trigger1Y)),NA())</f>
        <v>-5.8656900744580298E-4</v>
      </c>
    </row>
    <row r="344" spans="2:17" x14ac:dyDescent="0.2">
      <c r="B344" s="39" t="s">
        <v>17</v>
      </c>
      <c r="D344" s="42">
        <f>_xll.qlCalendarAdvance(Calendar,$D343,B344,"f",FALSE)</f>
        <v>43110</v>
      </c>
      <c r="E344" s="139">
        <f>_xll.qlInterestRateIndexValueDate(IndexON,D344)</f>
        <v>43110</v>
      </c>
      <c r="F344" s="155">
        <f>IFERROR(_xll.qlIndexFixing(IndexON,D344,TRUE,_xll.ohTrigger(RecalcTrigger,TriggerON)),NA())</f>
        <v>-4.4717145733086383E-3</v>
      </c>
      <c r="H344" s="42">
        <f>_xll.qlCalendarAdvance(Calendar,$H343,B344,"f",FALSE)</f>
        <v>43110</v>
      </c>
      <c r="I344" s="139">
        <f>_xll.qlInterestRateIndexValueDate(Index1M,$H344)</f>
        <v>43112</v>
      </c>
      <c r="J344" s="144">
        <f>IFERROR(_xll.qlIndexFixing(Index1M,$H344,TRUE,_xll.ohTrigger(RecalcTrigger,Trigger1M)),NA())</f>
        <v>-4.6106253875122594E-3</v>
      </c>
      <c r="K344" s="44">
        <f>IFERROR(_xll.qlIndexFixing(Index3M,H344,TRUE,_xll.ohTrigger(RecalcTrigger,Trigger3M)),NA())</f>
        <v>-3.516650234071772E-3</v>
      </c>
      <c r="L344" s="44">
        <f>IFERROR(_xll.qlIndexFixing(Index6M,$H344,TRUE,_xll.ohTrigger(RecalcTrigger,Trigger6M)),NA())</f>
        <v>-2.1535815217000502E-3</v>
      </c>
      <c r="M344" s="145">
        <f>IFERROR(_xll.qlIndexFixing(Index1Y,$H344,TRUE,_xll.ohTrigger(RecalcTrigger,Trigger1Y)),NA())</f>
        <v>-5.6461212000896786E-4</v>
      </c>
      <c r="N344" s="144">
        <f>IFERROR(_xll.qlIndexFixing(ONIndex1M,I344,TRUE,_xll.ohTrigger(RecalcTrigger,Trigger1M)),NA())</f>
        <v>-4.6001139416862458E-3</v>
      </c>
      <c r="O344" s="44">
        <f>IFERROR(_xll.qlIndexFixing(ONIndex3M,I344,TRUE,_xll.ohTrigger(RecalcTrigger,Trigger3M)),NA())</f>
        <v>-3.5341432114810445E-3</v>
      </c>
      <c r="P344" s="44">
        <f>IFERROR(_xll.qlIndexFixing(ONIndex6M,I344,TRUE,_xll.ohTrigger(RecalcTrigger,Trigger6M)),NA())</f>
        <v>-2.2176388720573925E-3</v>
      </c>
      <c r="Q344" s="145">
        <f>IFERROR(_xll.qlIndexFixing(ONIndex1Y,I344,TRUE,_xll.ohTrigger(RecalcTrigger,Trigger1Y)),NA())</f>
        <v>-5.8804295544945262E-4</v>
      </c>
    </row>
    <row r="345" spans="2:17" x14ac:dyDescent="0.2">
      <c r="B345" s="39" t="s">
        <v>17</v>
      </c>
      <c r="D345" s="42">
        <f>_xll.qlCalendarAdvance(Calendar,$D344,B345,"f",FALSE)</f>
        <v>43111</v>
      </c>
      <c r="E345" s="139">
        <f>_xll.qlInterestRateIndexValueDate(IndexON,D345)</f>
        <v>43111</v>
      </c>
      <c r="F345" s="155">
        <f>IFERROR(_xll.qlIndexFixing(IndexON,D345,TRUE,_xll.ohTrigger(RecalcTrigger,TriggerON)),NA())</f>
        <v>-4.4717145733486063E-3</v>
      </c>
      <c r="H345" s="42">
        <f>_xll.qlCalendarAdvance(Calendar,$H344,B345,"f",FALSE)</f>
        <v>43111</v>
      </c>
      <c r="I345" s="139">
        <f>_xll.qlInterestRateIndexValueDate(Index1M,$H345)</f>
        <v>43115</v>
      </c>
      <c r="J345" s="144">
        <f>IFERROR(_xll.qlIndexFixing(Index1M,$H345,TRUE,_xll.ohTrigger(RecalcTrigger,Trigger1M)),NA())</f>
        <v>-4.6136636858516312E-3</v>
      </c>
      <c r="K345" s="44">
        <f>IFERROR(_xll.qlIndexFixing(Index3M,H345,TRUE,_xll.ohTrigger(RecalcTrigger,Trigger3M)),NA())</f>
        <v>-3.5164169238995208E-3</v>
      </c>
      <c r="L345" s="44">
        <f>IFERROR(_xll.qlIndexFixing(Index6M,$H345,TRUE,_xll.ohTrigger(RecalcTrigger,Trigger6M)),NA())</f>
        <v>-2.1500000026713002E-3</v>
      </c>
      <c r="M345" s="145">
        <f>IFERROR(_xll.qlIndexFixing(Index1Y,$H345,TRUE,_xll.ohTrigger(RecalcTrigger,Trigger1Y)),NA())</f>
        <v>-5.6354574243100875E-4</v>
      </c>
      <c r="N345" s="144">
        <f>IFERROR(_xll.qlIndexFixing(ONIndex1M,I345,TRUE,_xll.ohTrigger(RecalcTrigger,Trigger1M)),NA())</f>
        <v>-4.6012068335432588E-3</v>
      </c>
      <c r="O345" s="44">
        <f>IFERROR(_xll.qlIndexFixing(ONIndex3M,I345,TRUE,_xll.ohTrigger(RecalcTrigger,Trigger3M)),NA())</f>
        <v>-3.533060099760732E-3</v>
      </c>
      <c r="P345" s="44">
        <f>IFERROR(_xll.qlIndexFixing(ONIndex6M,I345,TRUE,_xll.ohTrigger(RecalcTrigger,Trigger6M)),NA())</f>
        <v>-2.2106588534942517E-3</v>
      </c>
      <c r="Q345" s="145">
        <f>IFERROR(_xll.qlIndexFixing(ONIndex1Y,I345,TRUE,_xll.ohTrigger(RecalcTrigger,Trigger1Y)),NA())</f>
        <v>-5.8937238533562919E-4</v>
      </c>
    </row>
    <row r="346" spans="2:17" x14ac:dyDescent="0.2">
      <c r="B346" s="39" t="s">
        <v>17</v>
      </c>
      <c r="D346" s="42">
        <f>_xll.qlCalendarAdvance(Calendar,$D345,B346,"f",FALSE)</f>
        <v>43112</v>
      </c>
      <c r="E346" s="139">
        <f>_xll.qlInterestRateIndexValueDate(IndexON,D346)</f>
        <v>43112</v>
      </c>
      <c r="F346" s="155">
        <f>IFERROR(_xll.qlIndexFixing(IndexON,D346,TRUE,_xll.ohTrigger(RecalcTrigger,TriggerON)),NA())</f>
        <v>-4.4716590285132085E-3</v>
      </c>
      <c r="H346" s="42">
        <f>_xll.qlCalendarAdvance(Calendar,$H345,B346,"f",FALSE)</f>
        <v>43112</v>
      </c>
      <c r="I346" s="139">
        <f>_xll.qlInterestRateIndexValueDate(Index1M,$H346)</f>
        <v>43116</v>
      </c>
      <c r="J346" s="144">
        <f>IFERROR(_xll.qlIndexFixing(Index1M,$H346,TRUE,_xll.ohTrigger(RecalcTrigger,Trigger1M)),NA())</f>
        <v>-4.6146629955601615E-3</v>
      </c>
      <c r="K346" s="44">
        <f>IFERROR(_xll.qlIndexFixing(Index3M,H346,TRUE,_xll.ohTrigger(RecalcTrigger,Trigger3M)),NA())</f>
        <v>-3.5162422389327652E-3</v>
      </c>
      <c r="L346" s="44">
        <f>IFERROR(_xll.qlIndexFixing(Index6M,$H346,TRUE,_xll.ohTrigger(RecalcTrigger,Trigger6M)),NA())</f>
        <v>-2.1495990279312553E-3</v>
      </c>
      <c r="M346" s="145">
        <f>IFERROR(_xll.qlIndexFixing(Index1Y,$H346,TRUE,_xll.ohTrigger(RecalcTrigger,Trigger1Y)),NA())</f>
        <v>-5.6253877418151253E-4</v>
      </c>
      <c r="N346" s="144">
        <f>IFERROR(_xll.qlIndexFixing(ONIndex1M,I346,TRUE,_xll.ohTrigger(RecalcTrigger,Trigger1M)),NA())</f>
        <v>-4.6022933003397881E-3</v>
      </c>
      <c r="O346" s="44">
        <f>IFERROR(_xll.qlIndexFixing(ONIndex3M,I346,TRUE,_xll.ohTrigger(RecalcTrigger,Trigger3M)),NA())</f>
        <v>-3.5319971871228262E-3</v>
      </c>
      <c r="P346" s="44">
        <f>IFERROR(_xll.qlIndexFixing(ONIndex6M,I346,TRUE,_xll.ohTrigger(RecalcTrigger,Trigger6M)),NA())</f>
        <v>-2.2040444107407353E-3</v>
      </c>
      <c r="Q346" s="145">
        <f>IFERROR(_xll.qlIndexFixing(ONIndex1Y,I346,TRUE,_xll.ohTrigger(RecalcTrigger,Trigger1Y)),NA())</f>
        <v>-5.9055604386681892E-4</v>
      </c>
    </row>
    <row r="347" spans="2:17" x14ac:dyDescent="0.2">
      <c r="B347" s="39" t="s">
        <v>17</v>
      </c>
      <c r="D347" s="42">
        <f>_xll.qlCalendarAdvance(Calendar,$D346,B347,"f",FALSE)</f>
        <v>43115</v>
      </c>
      <c r="E347" s="139">
        <f>_xll.qlInterestRateIndexValueDate(IndexON,D347)</f>
        <v>43115</v>
      </c>
      <c r="F347" s="155">
        <f>IFERROR(_xll.qlIndexFixing(IndexON,D347,TRUE,_xll.ohTrigger(RecalcTrigger,TriggerON)),NA())</f>
        <v>-4.4717145733086383E-3</v>
      </c>
      <c r="H347" s="42">
        <f>_xll.qlCalendarAdvance(Calendar,$H346,B347,"f",FALSE)</f>
        <v>43115</v>
      </c>
      <c r="I347" s="139">
        <f>_xll.qlInterestRateIndexValueDate(Index1M,$H347)</f>
        <v>43117</v>
      </c>
      <c r="J347" s="144">
        <f>IFERROR(_xll.qlIndexFixing(Index1M,$H347,TRUE,_xll.ohTrigger(RecalcTrigger,Trigger1M)),NA())</f>
        <v>-4.6165457041193814E-3</v>
      </c>
      <c r="K347" s="44">
        <f>IFERROR(_xll.qlIndexFixing(Index3M,H347,TRUE,_xll.ohTrigger(RecalcTrigger,Trigger3M)),NA())</f>
        <v>-3.5161805959189607E-3</v>
      </c>
      <c r="L347" s="44">
        <f>IFERROR(_xll.qlIndexFixing(Index6M,$H347,TRUE,_xll.ohTrigger(RecalcTrigger,Trigger6M)),NA())</f>
        <v>-2.1485079074062738E-3</v>
      </c>
      <c r="M347" s="145">
        <f>IFERROR(_xll.qlIndexFixing(Index1Y,$H347,TRUE,_xll.ohTrigger(RecalcTrigger,Trigger1Y)),NA())</f>
        <v>-5.6151817247754126E-4</v>
      </c>
      <c r="N347" s="144">
        <f>IFERROR(_xll.qlIndexFixing(ONIndex1M,I347,TRUE,_xll.ohTrigger(RecalcTrigger,Trigger1M)),NA())</f>
        <v>-4.604385801352251E-3</v>
      </c>
      <c r="O347" s="44">
        <f>IFERROR(_xll.qlIndexFixing(ONIndex3M,I347,TRUE,_xll.ohTrigger(RecalcTrigger,Trigger3M)),NA())</f>
        <v>-3.5299053589454843E-3</v>
      </c>
      <c r="P347" s="44">
        <f>IFERROR(_xll.qlIndexFixing(ONIndex6M,I347,TRUE,_xll.ohTrigger(RecalcTrigger,Trigger6M)),NA())</f>
        <v>-2.1920374709649693E-3</v>
      </c>
      <c r="Q347" s="145">
        <f>IFERROR(_xll.qlIndexFixing(ONIndex1Y,I347,TRUE,_xll.ohTrigger(RecalcTrigger,Trigger1Y)),NA())</f>
        <v>-5.9243021503174731E-4</v>
      </c>
    </row>
    <row r="348" spans="2:17" x14ac:dyDescent="0.2">
      <c r="B348" s="39" t="s">
        <v>17</v>
      </c>
      <c r="D348" s="42">
        <f>_xll.qlCalendarAdvance(Calendar,$D347,B348,"f",FALSE)</f>
        <v>43116</v>
      </c>
      <c r="E348" s="139">
        <f>_xll.qlInterestRateIndexValueDate(IndexON,D348)</f>
        <v>43116</v>
      </c>
      <c r="F348" s="155">
        <f>IFERROR(_xll.qlIndexFixing(IndexON,D348,TRUE,_xll.ohTrigger(RecalcTrigger,TriggerON)),NA())</f>
        <v>-4.4717145733885744E-3</v>
      </c>
      <c r="H348" s="42">
        <f>_xll.qlCalendarAdvance(Calendar,$H347,B348,"f",FALSE)</f>
        <v>43116</v>
      </c>
      <c r="I348" s="139">
        <f>_xll.qlInterestRateIndexValueDate(Index1M,$H348)</f>
        <v>43118</v>
      </c>
      <c r="J348" s="144">
        <f>IFERROR(_xll.qlIndexFixing(Index1M,$H348,TRUE,_xll.ohTrigger(RecalcTrigger,Trigger1M)),NA())</f>
        <v>-4.61708405537678E-3</v>
      </c>
      <c r="K348" s="44">
        <f>IFERROR(_xll.qlIndexFixing(Index3M,H348,TRUE,_xll.ohTrigger(RecalcTrigger,Trigger3M)),NA())</f>
        <v>-3.5161343558356428E-3</v>
      </c>
      <c r="L348" s="44">
        <f>IFERROR(_xll.qlIndexFixing(Index6M,$H348,TRUE,_xll.ohTrigger(RecalcTrigger,Trigger6M)),NA())</f>
        <v>-2.1473772476488513E-3</v>
      </c>
      <c r="M348" s="145">
        <f>IFERROR(_xll.qlIndexFixing(Index1Y,$H348,TRUE,_xll.ohTrigger(RecalcTrigger,Trigger1Y)),NA())</f>
        <v>-5.6048433475296166E-4</v>
      </c>
      <c r="N348" s="144">
        <f>IFERROR(_xll.qlIndexFixing(ONIndex1M,I348,TRUE,_xll.ohTrigger(RecalcTrigger,Trigger1M)),NA())</f>
        <v>-4.6065744196388536E-3</v>
      </c>
      <c r="O348" s="44">
        <f>IFERROR(_xll.qlIndexFixing(ONIndex3M,I348,TRUE,_xll.ohTrigger(RecalcTrigger,Trigger3M)),NA())</f>
        <v>-3.5279526442622E-3</v>
      </c>
      <c r="P348" s="44">
        <f>IFERROR(_xll.qlIndexFixing(ONIndex6M,I348,TRUE,_xll.ohTrigger(RecalcTrigger,Trigger6M)),NA())</f>
        <v>-2.181309226285677E-3</v>
      </c>
      <c r="Q348" s="145">
        <f>IFERROR(_xll.qlIndexFixing(ONIndex1Y,I348,TRUE,_xll.ohTrigger(RecalcTrigger,Trigger1Y)),NA())</f>
        <v>-5.9380789909191378E-4</v>
      </c>
    </row>
    <row r="349" spans="2:17" x14ac:dyDescent="0.2">
      <c r="B349" s="39" t="s">
        <v>17</v>
      </c>
      <c r="D349" s="42">
        <f>_xll.qlCalendarAdvance(Calendar,$D348,B349,"f",FALSE)</f>
        <v>43117</v>
      </c>
      <c r="E349" s="139">
        <f>_xll.qlInterestRateIndexValueDate(IndexON,D349)</f>
        <v>43117</v>
      </c>
      <c r="F349" s="155">
        <f>IFERROR(_xll.qlIndexFixing(IndexON,D349,TRUE,_xll.ohTrigger(RecalcTrigger,TriggerON)),NA())</f>
        <v>-4.4717145733486063E-3</v>
      </c>
      <c r="H349" s="42">
        <f>_xll.qlCalendarAdvance(Calendar,$H348,B349,"f",FALSE)</f>
        <v>43117</v>
      </c>
      <c r="I349" s="139">
        <f>_xll.qlInterestRateIndexValueDate(Index1M,$H349)</f>
        <v>43119</v>
      </c>
      <c r="J349" s="144">
        <f>IFERROR(_xll.qlIndexFixing(Index1M,$H349,TRUE,_xll.ohTrigger(RecalcTrigger,Trigger1M)),NA())</f>
        <v>-4.6176202088473121E-3</v>
      </c>
      <c r="K349" s="44">
        <f>IFERROR(_xll.qlIndexFixing(Index3M,H349,TRUE,_xll.ohTrigger(RecalcTrigger,Trigger3M)),NA())</f>
        <v>-3.516103142350957E-3</v>
      </c>
      <c r="L349" s="44">
        <f>IFERROR(_xll.qlIndexFixing(Index6M,$H349,TRUE,_xll.ohTrigger(RecalcTrigger,Trigger6M)),NA())</f>
        <v>-2.1462092096402167E-3</v>
      </c>
      <c r="M349" s="145">
        <f>IFERROR(_xll.qlIndexFixing(Index1Y,$H349,TRUE,_xll.ohTrigger(RecalcTrigger,Trigger1Y)),NA())</f>
        <v>-5.574948686472962E-4</v>
      </c>
      <c r="N349" s="144">
        <f>IFERROR(_xll.qlIndexFixing(ONIndex1M,I349,TRUE,_xll.ohTrigger(RecalcTrigger,Trigger1M)),NA())</f>
        <v>-4.6076283887108715E-3</v>
      </c>
      <c r="O349" s="44">
        <f>IFERROR(_xll.qlIndexFixing(ONIndex3M,I349,TRUE,_xll.ohTrigger(RecalcTrigger,Trigger3M)),NA())</f>
        <v>-3.5269945649663015E-3</v>
      </c>
      <c r="P349" s="44">
        <f>IFERROR(_xll.qlIndexFixing(ONIndex6M,I349,TRUE,_xll.ohTrigger(RecalcTrigger,Trigger6M)),NA())</f>
        <v>-2.1765727840872273E-3</v>
      </c>
      <c r="Q349" s="145">
        <f>IFERROR(_xll.qlIndexFixing(ONIndex1Y,I349,TRUE,_xll.ohTrigger(RecalcTrigger,Trigger1Y)),NA())</f>
        <v>-5.9424390204565469E-4</v>
      </c>
    </row>
    <row r="350" spans="2:17" x14ac:dyDescent="0.2">
      <c r="B350" s="39" t="s">
        <v>17</v>
      </c>
      <c r="D350" s="42">
        <f>_xll.qlCalendarAdvance(Calendar,$D349,B350,"f",FALSE)</f>
        <v>43118</v>
      </c>
      <c r="E350" s="139">
        <f>_xll.qlInterestRateIndexValueDate(IndexON,D350)</f>
        <v>43118</v>
      </c>
      <c r="F350" s="155">
        <f>IFERROR(_xll.qlIndexFixing(IndexON,D350,TRUE,_xll.ohTrigger(RecalcTrigger,TriggerON)),NA())</f>
        <v>-4.4717145733486063E-3</v>
      </c>
      <c r="H350" s="42">
        <f>_xll.qlCalendarAdvance(Calendar,$H349,B350,"f",FALSE)</f>
        <v>43118</v>
      </c>
      <c r="I350" s="139">
        <f>_xll.qlInterestRateIndexValueDate(Index1M,$H350)</f>
        <v>43122</v>
      </c>
      <c r="J350" s="144">
        <f>IFERROR(_xll.qlIndexFixing(Index1M,$H350,TRUE,_xll.ohTrigger(RecalcTrigger,Trigger1M)),NA())</f>
        <v>-4.620515828472678E-3</v>
      </c>
      <c r="K350" s="44">
        <f>IFERROR(_xll.qlIndexFixing(Index3M,H350,TRUE,_xll.ohTrigger(RecalcTrigger,Trigger3M)),NA())</f>
        <v>-3.5162168352672646E-3</v>
      </c>
      <c r="L350" s="44">
        <f>IFERROR(_xll.qlIndexFixing(Index6M,$H350,TRUE,_xll.ohTrigger(RecalcTrigger,Trigger6M)),NA())</f>
        <v>-2.1414142300498679E-3</v>
      </c>
      <c r="M350" s="145">
        <f>IFERROR(_xll.qlIndexFixing(Index1Y,$H350,TRUE,_xll.ohTrigger(RecalcTrigger,Trigger1Y)),NA())</f>
        <v>-5.5622469691456124E-4</v>
      </c>
      <c r="N350" s="144">
        <f>IFERROR(_xll.qlIndexFixing(ONIndex1M,I350,TRUE,_xll.ohTrigger(RecalcTrigger,Trigger1M)),NA())</f>
        <v>-4.6086757840013703E-3</v>
      </c>
      <c r="O350" s="44">
        <f>IFERROR(_xll.qlIndexFixing(ONIndex3M,I350,TRUE,_xll.ohTrigger(RecalcTrigger,Trigger3M)),NA())</f>
        <v>-3.5260582196050549E-3</v>
      </c>
      <c r="P350" s="44">
        <f>IFERROR(_xll.qlIndexFixing(ONIndex6M,I350,TRUE,_xll.ohTrigger(RecalcTrigger,Trigger6M)),NA())</f>
        <v>-2.1722219665409881E-3</v>
      </c>
      <c r="Q350" s="145">
        <f>IFERROR(_xll.qlIndexFixing(ONIndex1Y,I350,TRUE,_xll.ohTrigger(RecalcTrigger,Trigger1Y)),NA())</f>
        <v>-5.9452661409942209E-4</v>
      </c>
    </row>
    <row r="351" spans="2:17" x14ac:dyDescent="0.2">
      <c r="B351" s="39" t="s">
        <v>17</v>
      </c>
      <c r="D351" s="42">
        <f>_xll.qlCalendarAdvance(Calendar,$D350,B351,"f",FALSE)</f>
        <v>43119</v>
      </c>
      <c r="E351" s="139">
        <f>_xll.qlInterestRateIndexValueDate(IndexON,D351)</f>
        <v>43119</v>
      </c>
      <c r="F351" s="155">
        <f>IFERROR(_xll.qlIndexFixing(IndexON,D351,TRUE,_xll.ohTrigger(RecalcTrigger,TriggerON)),NA())</f>
        <v>-4.4716590284865632E-3</v>
      </c>
      <c r="H351" s="42">
        <f>_xll.qlCalendarAdvance(Calendar,$H350,B351,"f",FALSE)</f>
        <v>43119</v>
      </c>
      <c r="I351" s="139">
        <f>_xll.qlInterestRateIndexValueDate(Index1M,$H351)</f>
        <v>43123</v>
      </c>
      <c r="J351" s="144">
        <f>IFERROR(_xll.qlIndexFixing(Index1M,$H351,TRUE,_xll.ohTrigger(RecalcTrigger,Trigger1M)),NA())</f>
        <v>-4.6214672319976726E-3</v>
      </c>
      <c r="K351" s="44">
        <f>IFERROR(_xll.qlIndexFixing(Index3M,H351,TRUE,_xll.ohTrigger(RecalcTrigger,Trigger3M)),NA())</f>
        <v>-3.5161208949117118E-3</v>
      </c>
      <c r="L351" s="44">
        <f>IFERROR(_xll.qlIndexFixing(Index6M,$H351,TRUE,_xll.ohTrigger(RecalcTrigger,Trigger6M)),NA())</f>
        <v>-2.1412067896896788E-3</v>
      </c>
      <c r="M351" s="145">
        <f>IFERROR(_xll.qlIndexFixing(Index1Y,$H351,TRUE,_xll.ohTrigger(RecalcTrigger,Trigger1Y)),NA())</f>
        <v>-5.5513076518809738E-4</v>
      </c>
      <c r="N351" s="144">
        <f>IFERROR(_xll.qlIndexFixing(ONIndex1M,I351,TRUE,_xll.ohTrigger(RecalcTrigger,Trigger1M)),NA())</f>
        <v>-4.609716580650236E-3</v>
      </c>
      <c r="O351" s="44">
        <f>IFERROR(_xll.qlIndexFixing(ONIndex3M,I351,TRUE,_xll.ohTrigger(RecalcTrigger,Trigger3M)),NA())</f>
        <v>-3.5251438646133337E-3</v>
      </c>
      <c r="P351" s="44">
        <f>IFERROR(_xll.qlIndexFixing(ONIndex6M,I351,TRUE,_xll.ohTrigger(RecalcTrigger,Trigger6M)),NA())</f>
        <v>-2.1682601145345259E-3</v>
      </c>
      <c r="Q351" s="145">
        <f>IFERROR(_xll.qlIndexFixing(ONIndex1Y,I351,TRUE,_xll.ohTrigger(RecalcTrigger,Trigger1Y)),NA())</f>
        <v>-5.946547821356063E-4</v>
      </c>
    </row>
    <row r="352" spans="2:17" x14ac:dyDescent="0.2">
      <c r="B352" s="39" t="s">
        <v>17</v>
      </c>
      <c r="D352" s="42">
        <f>_xll.qlCalendarAdvance(Calendar,$D351,B352,"f",FALSE)</f>
        <v>43122</v>
      </c>
      <c r="E352" s="139">
        <f>_xll.qlInterestRateIndexValueDate(IndexON,D352)</f>
        <v>43122</v>
      </c>
      <c r="F352" s="155">
        <f>IFERROR(_xll.qlIndexFixing(IndexON,D352,TRUE,_xll.ohTrigger(RecalcTrigger,TriggerON)),NA())</f>
        <v>-4.4717145733885744E-3</v>
      </c>
      <c r="H352" s="42">
        <f>_xll.qlCalendarAdvance(Calendar,$H351,B352,"f",FALSE)</f>
        <v>43122</v>
      </c>
      <c r="I352" s="139">
        <f>_xll.qlInterestRateIndexValueDate(Index1M,$H352)</f>
        <v>43124</v>
      </c>
      <c r="J352" s="144">
        <f>IFERROR(_xll.qlIndexFixing(Index1M,$H352,TRUE,_xll.ohTrigger(RecalcTrigger,Trigger1M)),NA())</f>
        <v>-4.6232525117668134E-3</v>
      </c>
      <c r="K352" s="44">
        <f>IFERROR(_xll.qlIndexFixing(Index3M,H352,TRUE,_xll.ohTrigger(RecalcTrigger,Trigger3M)),NA())</f>
        <v>-3.516159036589972E-3</v>
      </c>
      <c r="L352" s="44">
        <f>IFERROR(_xll.qlIndexFixing(Index6M,$H352,TRUE,_xll.ohTrigger(RecalcTrigger,Trigger6M)),NA())</f>
        <v>-2.1398845701028212E-3</v>
      </c>
      <c r="M352" s="145">
        <f>IFERROR(_xll.qlIndexFixing(Index1Y,$H352,TRUE,_xll.ohTrigger(RecalcTrigger,Trigger1Y)),NA())</f>
        <v>-5.5402605680272582E-4</v>
      </c>
      <c r="N352" s="144">
        <f>IFERROR(_xll.qlIndexFixing(ONIndex1M,I352,TRUE,_xll.ohTrigger(RecalcTrigger,Trigger1M)),NA())</f>
        <v>-4.6117169758597143E-3</v>
      </c>
      <c r="O352" s="44">
        <f>IFERROR(_xll.qlIndexFixing(ONIndex3M,I352,TRUE,_xll.ohTrigger(RecalcTrigger,Trigger3M)),NA())</f>
        <v>-3.5233552499169818E-3</v>
      </c>
      <c r="P352" s="44">
        <f>IFERROR(_xll.qlIndexFixing(ONIndex6M,I352,TRUE,_xll.ohTrigger(RecalcTrigger,Trigger6M)),NA())</f>
        <v>-2.1616366914445351E-3</v>
      </c>
      <c r="Q352" s="145">
        <f>IFERROR(_xll.qlIndexFixing(ONIndex1Y,I352,TRUE,_xll.ohTrigger(RecalcTrigger,Trigger1Y)),NA())</f>
        <v>-5.9438872354711236E-4</v>
      </c>
    </row>
    <row r="353" spans="2:17" x14ac:dyDescent="0.2">
      <c r="B353" s="39" t="s">
        <v>17</v>
      </c>
      <c r="D353" s="42">
        <f>_xll.qlCalendarAdvance(Calendar,$D352,B353,"f",FALSE)</f>
        <v>43123</v>
      </c>
      <c r="E353" s="139">
        <f>_xll.qlInterestRateIndexValueDate(IndexON,D353)</f>
        <v>43123</v>
      </c>
      <c r="F353" s="155">
        <f>IFERROR(_xll.qlIndexFixing(IndexON,D353,TRUE,_xll.ohTrigger(RecalcTrigger,TriggerON)),NA())</f>
        <v>-4.4717145733086383E-3</v>
      </c>
      <c r="H353" s="42">
        <f>_xll.qlCalendarAdvance(Calendar,$H352,B353,"f",FALSE)</f>
        <v>43123</v>
      </c>
      <c r="I353" s="139">
        <f>_xll.qlInterestRateIndexValueDate(Index1M,$H353)</f>
        <v>43125</v>
      </c>
      <c r="J353" s="144">
        <f>IFERROR(_xll.qlIndexFixing(Index1M,$H353,TRUE,_xll.ohTrigger(RecalcTrigger,Trigger1M)),NA())</f>
        <v>-4.6237672274100639E-3</v>
      </c>
      <c r="K353" s="44">
        <f>IFERROR(_xll.qlIndexFixing(Index3M,H353,TRUE,_xll.ohTrigger(RecalcTrigger,Trigger3M)),NA())</f>
        <v>-3.5162098671670527E-3</v>
      </c>
      <c r="L353" s="44">
        <f>IFERROR(_xll.qlIndexFixing(Index6M,$H353,TRUE,_xll.ohTrigger(RecalcTrigger,Trigger6M)),NA())</f>
        <v>-2.1385381151237067E-3</v>
      </c>
      <c r="M353" s="145">
        <f>IFERROR(_xll.qlIndexFixing(Index1Y,$H353,TRUE,_xll.ohTrigger(RecalcTrigger,Trigger1Y)),NA())</f>
        <v>-5.5291099411352901E-4</v>
      </c>
      <c r="N353" s="144">
        <f>IFERROR(_xll.qlIndexFixing(ONIndex1M,I353,TRUE,_xll.ohTrigger(RecalcTrigger,Trigger1M)),NA())</f>
        <v>-4.613813285785362E-3</v>
      </c>
      <c r="O353" s="44">
        <f>IFERROR(_xll.qlIndexFixing(ONIndex3M,I353,TRUE,_xll.ohTrigger(RecalcTrigger,Trigger3M)),NA())</f>
        <v>-3.5217114620911261E-3</v>
      </c>
      <c r="P353" s="44">
        <f>IFERROR(_xll.qlIndexFixing(ONIndex6M,I353,TRUE,_xll.ohTrigger(RecalcTrigger,Trigger6M)),NA())</f>
        <v>-2.1563691951653752E-3</v>
      </c>
      <c r="Q353" s="145">
        <f>IFERROR(_xll.qlIndexFixing(ONIndex1Y,I353,TRUE,_xll.ohTrigger(RecalcTrigger,Trigger1Y)),NA())</f>
        <v>-5.9359694831506715E-4</v>
      </c>
    </row>
    <row r="354" spans="2:17" x14ac:dyDescent="0.2">
      <c r="B354" s="39" t="s">
        <v>17</v>
      </c>
      <c r="D354" s="42">
        <f>_xll.qlCalendarAdvance(Calendar,$D353,B354,"f",FALSE)</f>
        <v>43124</v>
      </c>
      <c r="E354" s="139">
        <f>_xll.qlInterestRateIndexValueDate(IndexON,D354)</f>
        <v>43124</v>
      </c>
      <c r="F354" s="155">
        <f>IFERROR(_xll.qlIndexFixing(IndexON,D354,TRUE,_xll.ohTrigger(RecalcTrigger,TriggerON)),NA())</f>
        <v>-4.4717145733885744E-3</v>
      </c>
      <c r="H354" s="42">
        <f>_xll.qlCalendarAdvance(Calendar,$H353,B354,"f",FALSE)</f>
        <v>43124</v>
      </c>
      <c r="I354" s="139">
        <f>_xll.qlInterestRateIndexValueDate(Index1M,$H354)</f>
        <v>43126</v>
      </c>
      <c r="J354" s="144">
        <f>IFERROR(_xll.qlIndexFixing(Index1M,$H354,TRUE,_xll.ohTrigger(RecalcTrigger,Trigger1M)),NA())</f>
        <v>-4.6242796869092138E-3</v>
      </c>
      <c r="K354" s="44">
        <f>IFERROR(_xll.qlIndexFixing(Index3M,H354,TRUE,_xll.ohTrigger(RecalcTrigger,Trigger3M)),NA())</f>
        <v>-3.5162729837390216E-3</v>
      </c>
      <c r="L354" s="44">
        <f>IFERROR(_xll.qlIndexFixing(Index6M,$H354,TRUE,_xll.ohTrigger(RecalcTrigger,Trigger6M)),NA())</f>
        <v>-2.1371696447263751E-3</v>
      </c>
      <c r="M354" s="145">
        <f>IFERROR(_xll.qlIndexFixing(Index1Y,$H354,TRUE,_xll.ohTrigger(RecalcTrigger,Trigger1Y)),NA())</f>
        <v>-5.4975152734170255E-4</v>
      </c>
      <c r="N354" s="144">
        <f>IFERROR(_xll.qlIndexFixing(ONIndex1M,I354,TRUE,_xll.ohTrigger(RecalcTrigger,Trigger1M)),NA())</f>
        <v>-4.6148207178431377E-3</v>
      </c>
      <c r="O354" s="44">
        <f>IFERROR(_xll.qlIndexFixing(ONIndex3M,I354,TRUE,_xll.ohTrigger(RecalcTrigger,Trigger3M)),NA())</f>
        <v>-3.5209108954381563E-3</v>
      </c>
      <c r="P354" s="44">
        <f>IFERROR(_xll.qlIndexFixing(ONIndex6M,I354,TRUE,_xll.ohTrigger(RecalcTrigger,Trigger6M)),NA())</f>
        <v>-2.154402294762825E-3</v>
      </c>
      <c r="Q354" s="145">
        <f>IFERROR(_xll.qlIndexFixing(ONIndex1Y,I354,TRUE,_xll.ohTrigger(RecalcTrigger,Trigger1Y)),NA())</f>
        <v>-5.9293359718104455E-4</v>
      </c>
    </row>
    <row r="355" spans="2:17" x14ac:dyDescent="0.2">
      <c r="B355" s="39" t="s">
        <v>17</v>
      </c>
      <c r="D355" s="42">
        <f>_xll.qlCalendarAdvance(Calendar,$D354,B355,"f",FALSE)</f>
        <v>43125</v>
      </c>
      <c r="E355" s="139">
        <f>_xll.qlInterestRateIndexValueDate(IndexON,D355)</f>
        <v>43125</v>
      </c>
      <c r="F355" s="155">
        <f>IFERROR(_xll.qlIndexFixing(IndexON,D355,TRUE,_xll.ohTrigger(RecalcTrigger,TriggerON)),NA())</f>
        <v>-4.4717145733086383E-3</v>
      </c>
      <c r="H355" s="42">
        <f>_xll.qlCalendarAdvance(Calendar,$H354,B355,"f",FALSE)</f>
        <v>43125</v>
      </c>
      <c r="I355" s="139">
        <f>_xll.qlInterestRateIndexValueDate(Index1M,$H355)</f>
        <v>43129</v>
      </c>
      <c r="J355" s="144">
        <f>IFERROR(_xll.qlIndexFixing(Index1M,$H355,TRUE,_xll.ohTrigger(RecalcTrigger,Trigger1M)),NA())</f>
        <v>-4.6266229113895996E-3</v>
      </c>
      <c r="K355" s="44">
        <f>IFERROR(_xll.qlIndexFixing(Index3M,H355,TRUE,_xll.ohTrigger(RecalcTrigger,Trigger3M)),NA())</f>
        <v>-3.5166618245250142E-3</v>
      </c>
      <c r="L355" s="44">
        <f>IFERROR(_xll.qlIndexFixing(Index6M,$H355,TRUE,_xll.ohTrigger(RecalcTrigger,Trigger6M)),NA())</f>
        <v>-2.1316441383019309E-3</v>
      </c>
      <c r="M355" s="145">
        <f>IFERROR(_xll.qlIndexFixing(Index1Y,$H355,TRUE,_xll.ohTrigger(RecalcTrigger,Trigger1Y)),NA())</f>
        <v>-5.4835577202336878E-4</v>
      </c>
      <c r="N355" s="144">
        <f>IFERROR(_xll.qlIndexFixing(ONIndex1M,I355,TRUE,_xll.ohTrigger(RecalcTrigger,Trigger1M)),NA())</f>
        <v>-4.6158214027780531E-3</v>
      </c>
      <c r="O355" s="44">
        <f>IFERROR(_xll.qlIndexFixing(ONIndex3M,I355,TRUE,_xll.ohTrigger(RecalcTrigger,Trigger3M)),NA())</f>
        <v>-3.5201338539669891E-3</v>
      </c>
      <c r="P355" s="44">
        <f>IFERROR(_xll.qlIndexFixing(ONIndex6M,I355,TRUE,_xll.ohTrigger(RecalcTrigger,Trigger6M)),NA())</f>
        <v>-2.1528444085028298E-3</v>
      </c>
      <c r="Q355" s="145">
        <f>IFERROR(_xll.qlIndexFixing(ONIndex1Y,I355,TRUE,_xll.ohTrigger(RecalcTrigger,Trigger1Y)),NA())</f>
        <v>-5.9210818240451601E-4</v>
      </c>
    </row>
    <row r="356" spans="2:17" x14ac:dyDescent="0.2">
      <c r="B356" s="39" t="s">
        <v>17</v>
      </c>
      <c r="D356" s="42">
        <f>_xll.qlCalendarAdvance(Calendar,$D355,B356,"f",FALSE)</f>
        <v>43126</v>
      </c>
      <c r="E356" s="139">
        <f>_xll.qlInterestRateIndexValueDate(IndexON,D356)</f>
        <v>43126</v>
      </c>
      <c r="F356" s="155">
        <f>IFERROR(_xll.qlIndexFixing(IndexON,D356,TRUE,_xll.ohTrigger(RecalcTrigger,TriggerON)),NA())</f>
        <v>-4.4716590285132085E-3</v>
      </c>
      <c r="H356" s="42">
        <f>_xll.qlCalendarAdvance(Calendar,$H355,B356,"f",FALSE)</f>
        <v>43126</v>
      </c>
      <c r="I356" s="139">
        <f>_xll.qlInterestRateIndexValueDate(Index1M,$H356)</f>
        <v>43130</v>
      </c>
      <c r="J356" s="144">
        <f>IFERROR(_xll.qlIndexFixing(Index1M,$H356,TRUE,_xll.ohTrigger(RecalcTrigger,Trigger1M)),NA())</f>
        <v>-4.6271239245227868E-3</v>
      </c>
      <c r="K356" s="44">
        <f>IFERROR(_xll.qlIndexFixing(Index3M,H356,TRUE,_xll.ohTrigger(RecalcTrigger,Trigger3M)),NA())</f>
        <v>-3.5166401190847019E-3</v>
      </c>
      <c r="L356" s="44">
        <f>IFERROR(_xll.qlIndexFixing(Index6M,$H356,TRUE,_xll.ohTrigger(RecalcTrigger,Trigger6M)),NA())</f>
        <v>-2.131520303402129E-3</v>
      </c>
      <c r="M356" s="145">
        <f>IFERROR(_xll.qlIndexFixing(Index1Y,$H356,TRUE,_xll.ohTrigger(RecalcTrigger,Trigger1Y)),NA())</f>
        <v>-5.4719539774955052E-4</v>
      </c>
      <c r="N356" s="144">
        <f>IFERROR(_xll.qlIndexFixing(ONIndex1M,I356,TRUE,_xll.ohTrigger(RecalcTrigger,Trigger1M)),NA())</f>
        <v>-4.616815315650058E-3</v>
      </c>
      <c r="O356" s="44">
        <f>IFERROR(_xll.qlIndexFixing(ONIndex3M,I356,TRUE,_xll.ohTrigger(RecalcTrigger,Trigger3M)),NA())</f>
        <v>-3.5193805934730094E-3</v>
      </c>
      <c r="P356" s="44">
        <f>IFERROR(_xll.qlIndexFixing(ONIndex6M,I356,TRUE,_xll.ohTrigger(RecalcTrigger,Trigger6M)),NA())</f>
        <v>-2.151698878432029E-3</v>
      </c>
      <c r="Q356" s="145">
        <f>IFERROR(_xll.qlIndexFixing(ONIndex1Y,I356,TRUE,_xll.ohTrigger(RecalcTrigger,Trigger1Y)),NA())</f>
        <v>-5.9111945090783991E-4</v>
      </c>
    </row>
    <row r="357" spans="2:17" x14ac:dyDescent="0.2">
      <c r="B357" s="39" t="s">
        <v>17</v>
      </c>
      <c r="D357" s="42">
        <f>_xll.qlCalendarAdvance(Calendar,$D356,B357,"f",FALSE)</f>
        <v>43129</v>
      </c>
      <c r="E357" s="139">
        <f>_xll.qlInterestRateIndexValueDate(IndexON,D357)</f>
        <v>43129</v>
      </c>
      <c r="F357" s="155">
        <f>IFERROR(_xll.qlIndexFixing(IndexON,D357,TRUE,_xll.ohTrigger(RecalcTrigger,TriggerON)),NA())</f>
        <v>-4.4717145733486063E-3</v>
      </c>
      <c r="H357" s="42">
        <f>_xll.qlCalendarAdvance(Calendar,$H356,B357,"f",FALSE)</f>
        <v>43129</v>
      </c>
      <c r="I357" s="139">
        <f>_xll.qlInterestRateIndexValueDate(Index1M,$H357)</f>
        <v>43131</v>
      </c>
      <c r="J357" s="144">
        <f>IFERROR(_xll.qlIndexFixing(Index1M,$H357,TRUE,_xll.ohTrigger(RecalcTrigger,Trigger1M)),NA())</f>
        <v>-4.6276226460064051E-3</v>
      </c>
      <c r="K357" s="44">
        <f>IFERROR(_xll.qlIndexFixing(Index3M,H357,TRUE,_xll.ohTrigger(RecalcTrigger,Trigger3M)),NA())</f>
        <v>-3.5166265265245806E-3</v>
      </c>
      <c r="L357" s="44">
        <f>IFERROR(_xll.qlIndexFixing(Index6M,$H357,TRUE,_xll.ohTrigger(RecalcTrigger,Trigger6M)),NA())</f>
        <v>-2.1300753505033602E-3</v>
      </c>
      <c r="M357" s="145">
        <f>IFERROR(_xll.qlIndexFixing(Index1Y,$H357,TRUE,_xll.ohTrigger(RecalcTrigger,Trigger1Y)),NA())</f>
        <v>-5.4602727807075743E-4</v>
      </c>
      <c r="N357" s="144">
        <f>IFERROR(_xll.qlIndexFixing(ONIndex1M,I357,TRUE,_xll.ohTrigger(RecalcTrigger,Trigger1M)),NA())</f>
        <v>-4.6187211858184085E-3</v>
      </c>
      <c r="O357" s="44">
        <f>IFERROR(_xll.qlIndexFixing(ONIndex3M,I357,TRUE,_xll.ohTrigger(RecalcTrigger,Trigger3M)),NA())</f>
        <v>-3.5179202446444791E-3</v>
      </c>
      <c r="P357" s="44">
        <f>IFERROR(_xll.qlIndexFixing(ONIndex6M,I357,TRUE,_xll.ohTrigger(RecalcTrigger,Trigger6M)),NA())</f>
        <v>-2.1507861956493457E-3</v>
      </c>
      <c r="Q357" s="145">
        <f>IFERROR(_xll.qlIndexFixing(ONIndex1Y,I357,TRUE,_xll.ohTrigger(RecalcTrigger,Trigger1Y)),NA())</f>
        <v>-5.8859036981662172E-4</v>
      </c>
    </row>
    <row r="358" spans="2:17" x14ac:dyDescent="0.2">
      <c r="B358" s="39" t="s">
        <v>17</v>
      </c>
      <c r="D358" s="42">
        <f>_xll.qlCalendarAdvance(Calendar,$D357,B358,"f",FALSE)</f>
        <v>43130</v>
      </c>
      <c r="E358" s="139">
        <f>_xll.qlInterestRateIndexValueDate(IndexON,D358)</f>
        <v>43130</v>
      </c>
      <c r="F358" s="155">
        <f>IFERROR(_xll.qlIndexFixing(IndexON,D358,TRUE,_xll.ohTrigger(RecalcTrigger,TriggerON)),NA())</f>
        <v>-4.4717145733086383E-3</v>
      </c>
      <c r="H358" s="42">
        <f>_xll.qlCalendarAdvance(Calendar,$H357,B358,"f",FALSE)</f>
        <v>43130</v>
      </c>
      <c r="I358" s="139">
        <f>_xll.qlInterestRateIndexValueDate(Index1M,$H358)</f>
        <v>43132</v>
      </c>
      <c r="J358" s="144">
        <f>IFERROR(_xll.qlIndexFixing(Index1M,$H358,TRUE,_xll.ohTrigger(RecalcTrigger,Trigger1M)),NA())</f>
        <v>-4.6285215925421863E-3</v>
      </c>
      <c r="K358" s="44">
        <f>IFERROR(_xll.qlIndexFixing(Index3M,H358,TRUE,_xll.ohTrigger(RecalcTrigger,Trigger3M)),NA())</f>
        <v>-3.5168866482875316E-3</v>
      </c>
      <c r="L358" s="44">
        <f>IFERROR(_xll.qlIndexFixing(Index6M,$H358,TRUE,_xll.ohTrigger(RecalcTrigger,Trigger6M)),NA())</f>
        <v>-2.1286218790282497E-3</v>
      </c>
      <c r="M358" s="145">
        <f>IFERROR(_xll.qlIndexFixing(Index1Y,$H358,TRUE,_xll.ohTrigger(RecalcTrigger,Trigger1Y)),NA())</f>
        <v>-5.4485186026602503E-4</v>
      </c>
      <c r="N358" s="144">
        <f>IFERROR(_xll.qlIndexFixing(ONIndex1M,I358,TRUE,_xll.ohTrigger(RecalcTrigger,Trigger1M)),NA())</f>
        <v>-4.6207227519046157E-3</v>
      </c>
      <c r="O358" s="44">
        <f>IFERROR(_xll.qlIndexFixing(ONIndex3M,I358,TRUE,_xll.ohTrigger(RecalcTrigger,Trigger3M)),NA())</f>
        <v>-3.5166104800543607E-3</v>
      </c>
      <c r="P358" s="44">
        <f>IFERROR(_xll.qlIndexFixing(ONIndex6M,I358,TRUE,_xll.ohTrigger(RecalcTrigger,Trigger6M)),NA())</f>
        <v>-2.1513071467449407E-3</v>
      </c>
      <c r="Q358" s="145">
        <f>IFERROR(_xll.qlIndexFixing(ONIndex1Y,I358,TRUE,_xll.ohTrigger(RecalcTrigger,Trigger1Y)),NA())</f>
        <v>-5.8550629153053535E-4</v>
      </c>
    </row>
    <row r="359" spans="2:17" x14ac:dyDescent="0.2">
      <c r="B359" s="39" t="s">
        <v>17</v>
      </c>
      <c r="D359" s="42">
        <f>_xll.qlCalendarAdvance(Calendar,$D358,B359,"f",FALSE)</f>
        <v>43131</v>
      </c>
      <c r="E359" s="139">
        <f>_xll.qlInterestRateIndexValueDate(IndexON,D359)</f>
        <v>43131</v>
      </c>
      <c r="F359" s="155">
        <f>IFERROR(_xll.qlIndexFixing(IndexON,D359,TRUE,_xll.ohTrigger(RecalcTrigger,TriggerON)),NA())</f>
        <v>-4.4717145733885744E-3</v>
      </c>
      <c r="H359" s="42">
        <f>_xll.qlCalendarAdvance(Calendar,$H358,B359,"f",FALSE)</f>
        <v>43131</v>
      </c>
      <c r="I359" s="139">
        <f>_xll.qlInterestRateIndexValueDate(Index1M,$H359)</f>
        <v>43133</v>
      </c>
      <c r="J359" s="144">
        <f>IFERROR(_xll.qlIndexFixing(Index1M,$H359,TRUE,_xll.ohTrigger(RecalcTrigger,Trigger1M)),NA())</f>
        <v>-4.629413410351787E-3</v>
      </c>
      <c r="K359" s="44">
        <f>IFERROR(_xll.qlIndexFixing(Index3M,H359,TRUE,_xll.ohTrigger(RecalcTrigger,Trigger3M)),NA())</f>
        <v>-3.5168930077787222E-3</v>
      </c>
      <c r="L359" s="44">
        <f>IFERROR(_xll.qlIndexFixing(Index6M,$H359,TRUE,_xll.ohTrigger(RecalcTrigger,Trigger6M)),NA())</f>
        <v>-2.1271621679509337E-3</v>
      </c>
      <c r="M359" s="145">
        <f>IFERROR(_xll.qlIndexFixing(Index1Y,$H359,TRUE,_xll.ohTrigger(RecalcTrigger,Trigger1Y)),NA())</f>
        <v>-5.4154626989110215E-4</v>
      </c>
      <c r="N359" s="144">
        <f>IFERROR(_xll.qlIndexFixing(ONIndex1M,I359,TRUE,_xll.ohTrigger(RecalcTrigger,Trigger1M)),NA())</f>
        <v>-4.6216824332789841E-3</v>
      </c>
      <c r="O359" s="44">
        <f>IFERROR(_xll.qlIndexFixing(ONIndex3M,I359,TRUE,_xll.ohTrigger(RecalcTrigger,Trigger3M)),NA())</f>
        <v>-3.5159799632156208E-3</v>
      </c>
      <c r="P359" s="44">
        <f>IFERROR(_xll.qlIndexFixing(ONIndex6M,I359,TRUE,_xll.ohTrigger(RecalcTrigger,Trigger6M)),NA())</f>
        <v>-2.1522735180878882E-3</v>
      </c>
      <c r="Q359" s="145">
        <f>IFERROR(_xll.qlIndexFixing(ONIndex1Y,I359,TRUE,_xll.ohTrigger(RecalcTrigger,Trigger1Y)),NA())</f>
        <v>-5.8368217723092641E-4</v>
      </c>
    </row>
    <row r="360" spans="2:17" x14ac:dyDescent="0.2">
      <c r="B360" s="39" t="s">
        <v>17</v>
      </c>
      <c r="D360" s="42">
        <f>_xll.qlCalendarAdvance(Calendar,$D359,B360,"f",FALSE)</f>
        <v>43132</v>
      </c>
      <c r="E360" s="139">
        <f>_xll.qlInterestRateIndexValueDate(IndexON,D360)</f>
        <v>43132</v>
      </c>
      <c r="F360" s="155">
        <f>IFERROR(_xll.qlIndexFixing(IndexON,D360,TRUE,_xll.ohTrigger(RecalcTrigger,TriggerON)),NA())</f>
        <v>-4.4717145733486063E-3</v>
      </c>
      <c r="H360" s="42">
        <f>_xll.qlCalendarAdvance(Calendar,$H359,B360,"f",FALSE)</f>
        <v>43132</v>
      </c>
      <c r="I360" s="139">
        <f>_xll.qlInterestRateIndexValueDate(Index1M,$H360)</f>
        <v>43136</v>
      </c>
      <c r="J360" s="144">
        <f>IFERROR(_xll.qlIndexFixing(Index1M,$H360,TRUE,_xll.ohTrigger(RecalcTrigger,Trigger1M)),NA())</f>
        <v>-4.6320458438386947E-3</v>
      </c>
      <c r="K360" s="44">
        <f>IFERROR(_xll.qlIndexFixing(Index3M,H360,TRUE,_xll.ohTrigger(RecalcTrigger,Trigger3M)),NA())</f>
        <v>-3.5176136046272182E-3</v>
      </c>
      <c r="L360" s="44">
        <f>IFERROR(_xll.qlIndexFixing(Index6M,$H360,TRUE,_xll.ohTrigger(RecalcTrigger,Trigger6M)),NA())</f>
        <v>-2.1214590322837911E-3</v>
      </c>
      <c r="M360" s="145">
        <f>IFERROR(_xll.qlIndexFixing(Index1Y,$H360,TRUE,_xll.ohTrigger(RecalcTrigger,Trigger1Y)),NA())</f>
        <v>-5.400862779951929E-4</v>
      </c>
      <c r="N360" s="144">
        <f>IFERROR(_xll.qlIndexFixing(ONIndex1M,I360,TRUE,_xll.ohTrigger(RecalcTrigger,Trigger1M)),NA())</f>
        <v>-4.6226351941092148E-3</v>
      </c>
      <c r="O360" s="44">
        <f>IFERROR(_xll.qlIndexFixing(ONIndex3M,I360,TRUE,_xll.ohTrigger(RecalcTrigger,Trigger3M)),NA())</f>
        <v>-3.5153747625260579E-3</v>
      </c>
      <c r="P360" s="44">
        <f>IFERROR(_xll.qlIndexFixing(ONIndex6M,I360,TRUE,_xll.ohTrigger(RecalcTrigger,Trigger6M)),NA())</f>
        <v>-2.153672294062936E-3</v>
      </c>
      <c r="Q360" s="145">
        <f>IFERROR(_xll.qlIndexFixing(ONIndex1Y,I360,TRUE,_xll.ohTrigger(RecalcTrigger,Trigger1Y)),NA())</f>
        <v>-5.8168722646634308E-4</v>
      </c>
    </row>
    <row r="361" spans="2:17" x14ac:dyDescent="0.2">
      <c r="B361" s="39" t="s">
        <v>17</v>
      </c>
      <c r="D361" s="42">
        <f>_xll.qlCalendarAdvance(Calendar,$D360,B361,"f",FALSE)</f>
        <v>43133</v>
      </c>
      <c r="E361" s="139">
        <f>_xll.qlInterestRateIndexValueDate(IndexON,D361)</f>
        <v>43133</v>
      </c>
      <c r="F361" s="155">
        <f>IFERROR(_xll.qlIndexFixing(IndexON,D361,TRUE,_xll.ohTrigger(RecalcTrigger,TriggerON)),NA())</f>
        <v>-4.4716590284998858E-3</v>
      </c>
      <c r="H361" s="42">
        <f>_xll.qlCalendarAdvance(Calendar,$H360,B361,"f",FALSE)</f>
        <v>43133</v>
      </c>
      <c r="I361" s="139">
        <f>_xll.qlInterestRateIndexValueDate(Index1M,$H361)</f>
        <v>43137</v>
      </c>
      <c r="J361" s="144">
        <f>IFERROR(_xll.qlIndexFixing(Index1M,$H361,TRUE,_xll.ohTrigger(RecalcTrigger,Trigger1M)),NA())</f>
        <v>-4.6329088991573352E-3</v>
      </c>
      <c r="K361" s="44">
        <f>IFERROR(_xll.qlIndexFixing(Index3M,H361,TRUE,_xll.ohTrigger(RecalcTrigger,Trigger3M)),NA())</f>
        <v>-3.5176591122252354E-3</v>
      </c>
      <c r="L361" s="44">
        <f>IFERROR(_xll.qlIndexFixing(Index6M,$H361,TRUE,_xll.ohTrigger(RecalcTrigger,Trigger6M)),NA())</f>
        <v>-2.1213068021920484E-3</v>
      </c>
      <c r="M361" s="145">
        <f>IFERROR(_xll.qlIndexFixing(Index1Y,$H361,TRUE,_xll.ohTrigger(RecalcTrigger,Trigger1Y)),NA())</f>
        <v>-5.3888120337614108E-4</v>
      </c>
      <c r="N361" s="144">
        <f>IFERROR(_xll.qlIndexFixing(ONIndex1M,I361,TRUE,_xll.ohTrigger(RecalcTrigger,Trigger1M)),NA())</f>
        <v>-4.6235810094952257E-3</v>
      </c>
      <c r="O361" s="44">
        <f>IFERROR(_xll.qlIndexFixing(ONIndex3M,I361,TRUE,_xll.ohTrigger(RecalcTrigger,Trigger3M)),NA())</f>
        <v>-3.5147951338609928E-3</v>
      </c>
      <c r="P361" s="44">
        <f>IFERROR(_xll.qlIndexFixing(ONIndex6M,I361,TRUE,_xll.ohTrigger(RecalcTrigger,Trigger6M)),NA())</f>
        <v>-2.1555068161571711E-3</v>
      </c>
      <c r="Q361" s="145">
        <f>IFERROR(_xll.qlIndexFixing(ONIndex1Y,I361,TRUE,_xll.ohTrigger(RecalcTrigger,Trigger1Y)),NA())</f>
        <v>-5.7952018631901581E-4</v>
      </c>
    </row>
    <row r="362" spans="2:17" x14ac:dyDescent="0.2">
      <c r="B362" s="39" t="s">
        <v>17</v>
      </c>
      <c r="D362" s="42">
        <f>_xll.qlCalendarAdvance(Calendar,$D361,B362,"f",FALSE)</f>
        <v>43136</v>
      </c>
      <c r="E362" s="139">
        <f>_xll.qlInterestRateIndexValueDate(IndexON,D362)</f>
        <v>43136</v>
      </c>
      <c r="F362" s="155">
        <f>IFERROR(_xll.qlIndexFixing(IndexON,D362,TRUE,_xll.ohTrigger(RecalcTrigger,TriggerON)),NA())</f>
        <v>-4.4717145733486063E-3</v>
      </c>
      <c r="H362" s="42">
        <f>_xll.qlCalendarAdvance(Calendar,$H361,B362,"f",FALSE)</f>
        <v>43136</v>
      </c>
      <c r="I362" s="139">
        <f>_xll.qlInterestRateIndexValueDate(Index1M,$H362)</f>
        <v>43138</v>
      </c>
      <c r="J362" s="144">
        <f>IFERROR(_xll.qlIndexFixing(Index1M,$H362,TRUE,_xll.ohTrigger(RecalcTrigger,Trigger1M)),NA())</f>
        <v>-4.6337647019573892E-3</v>
      </c>
      <c r="K362" s="44">
        <f>IFERROR(_xll.qlIndexFixing(Index3M,H362,TRUE,_xll.ohTrigger(RecalcTrigger,Trigger3M)),NA())</f>
        <v>-3.5177123351963191E-3</v>
      </c>
      <c r="L362" s="44">
        <f>IFERROR(_xll.qlIndexFixing(Index6M,$H362,TRUE,_xll.ohTrigger(RecalcTrigger,Trigger6M)),NA())</f>
        <v>-2.1198503727930871E-3</v>
      </c>
      <c r="M362" s="145">
        <f>IFERROR(_xll.qlIndexFixing(Index1Y,$H362,TRUE,_xll.ohTrigger(RecalcTrigger,Trigger1Y)),NA())</f>
        <v>-5.3767158908423255E-4</v>
      </c>
      <c r="N362" s="144">
        <f>IFERROR(_xll.qlIndexFixing(ONIndex1M,I362,TRUE,_xll.ohTrigger(RecalcTrigger,Trigger1M)),NA())</f>
        <v>-4.6253899356107908E-3</v>
      </c>
      <c r="O362" s="44">
        <f>IFERROR(_xll.qlIndexFixing(ONIndex3M,I362,TRUE,_xll.ohTrigger(RecalcTrigger,Trigger3M)),NA())</f>
        <v>-3.5136881014752319E-3</v>
      </c>
      <c r="P362" s="44">
        <f>IFERROR(_xll.qlIndexFixing(ONIndex6M,I362,TRUE,_xll.ohTrigger(RecalcTrigger,Trigger6M)),NA())</f>
        <v>-2.1606320862588291E-3</v>
      </c>
      <c r="Q362" s="145">
        <f>IFERROR(_xll.qlIndexFixing(ONIndex1Y,I362,TRUE,_xll.ohTrigger(RecalcTrigger,Trigger1Y)),NA())</f>
        <v>-5.7460529053532383E-4</v>
      </c>
    </row>
    <row r="363" spans="2:17" x14ac:dyDescent="0.2">
      <c r="B363" s="39" t="s">
        <v>17</v>
      </c>
      <c r="D363" s="42">
        <f>_xll.qlCalendarAdvance(Calendar,$D362,B363,"f",FALSE)</f>
        <v>43137</v>
      </c>
      <c r="E363" s="139">
        <f>_xll.qlInterestRateIndexValueDate(IndexON,D363)</f>
        <v>43137</v>
      </c>
      <c r="F363" s="155">
        <f>IFERROR(_xll.qlIndexFixing(IndexON,D363,TRUE,_xll.ohTrigger(RecalcTrigger,TriggerON)),NA())</f>
        <v>-4.4717145733486063E-3</v>
      </c>
      <c r="H363" s="42">
        <f>_xll.qlCalendarAdvance(Calendar,$H362,B363,"f",FALSE)</f>
        <v>43137</v>
      </c>
      <c r="I363" s="139">
        <f>_xll.qlInterestRateIndexValueDate(Index1M,$H363)</f>
        <v>43139</v>
      </c>
      <c r="J363" s="144">
        <f>IFERROR(_xll.qlIndexFixing(Index1M,$H363,TRUE,_xll.ohTrigger(RecalcTrigger,Trigger1M)),NA())</f>
        <v>-4.63461322747581E-3</v>
      </c>
      <c r="K363" s="44">
        <f>IFERROR(_xll.qlIndexFixing(Index3M,H363,TRUE,_xll.ohTrigger(RecalcTrigger,Trigger3M)),NA())</f>
        <v>-3.5178988687220238E-3</v>
      </c>
      <c r="L363" s="44">
        <f>IFERROR(_xll.qlIndexFixing(Index6M,$H363,TRUE,_xll.ohTrigger(RecalcTrigger,Trigger6M)),NA())</f>
        <v>-2.1184015546752344E-3</v>
      </c>
      <c r="M363" s="145">
        <f>IFERROR(_xll.qlIndexFixing(Index1Y,$H363,TRUE,_xll.ohTrigger(RecalcTrigger,Trigger1Y)),NA())</f>
        <v>-5.364579073259603E-4</v>
      </c>
      <c r="N363" s="144">
        <f>IFERROR(_xll.qlIndexFixing(ONIndex1M,I363,TRUE,_xll.ohTrigger(RecalcTrigger,Trigger1M)),NA())</f>
        <v>-4.6272943222325225E-3</v>
      </c>
      <c r="O363" s="44">
        <f>IFERROR(_xll.qlIndexFixing(ONIndex3M,I363,TRUE,_xll.ohTrigger(RecalcTrigger,Trigger3M)),NA())</f>
        <v>-3.5127374581911397E-3</v>
      </c>
      <c r="P363" s="44">
        <f>IFERROR(_xll.qlIndexFixing(ONIndex6M,I363,TRUE,_xll.ohTrigger(RecalcTrigger,Trigger6M)),NA())</f>
        <v>-2.1672691926699628E-3</v>
      </c>
      <c r="Q363" s="145">
        <f>IFERROR(_xll.qlIndexFixing(ONIndex1Y,I363,TRUE,_xll.ohTrigger(RecalcTrigger,Trigger1Y)),NA())</f>
        <v>-5.6910606463400626E-4</v>
      </c>
    </row>
    <row r="364" spans="2:17" x14ac:dyDescent="0.2">
      <c r="B364" s="39" t="s">
        <v>17</v>
      </c>
      <c r="D364" s="42">
        <f>_xll.qlCalendarAdvance(Calendar,$D363,B364,"f",FALSE)</f>
        <v>43138</v>
      </c>
      <c r="E364" s="139">
        <f>_xll.qlInterestRateIndexValueDate(IndexON,D364)</f>
        <v>43138</v>
      </c>
      <c r="F364" s="155">
        <f>IFERROR(_xll.qlIndexFixing(IndexON,D364,TRUE,_xll.ohTrigger(RecalcTrigger,TriggerON)),NA())</f>
        <v>-4.4717145733486063E-3</v>
      </c>
      <c r="H364" s="42">
        <f>_xll.qlCalendarAdvance(Calendar,$H363,B364,"f",FALSE)</f>
        <v>43138</v>
      </c>
      <c r="I364" s="139">
        <f>_xll.qlInterestRateIndexValueDate(Index1M,$H364)</f>
        <v>43140</v>
      </c>
      <c r="J364" s="144">
        <f>IFERROR(_xll.qlIndexFixing(Index1M,$H364,TRUE,_xll.ohTrigger(RecalcTrigger,Trigger1M)),NA())</f>
        <v>-4.6354544509623931E-3</v>
      </c>
      <c r="K364" s="44">
        <f>IFERROR(_xll.qlIndexFixing(Index3M,H364,TRUE,_xll.ohTrigger(RecalcTrigger,Trigger3M)),NA())</f>
        <v>-3.5180918934099425E-3</v>
      </c>
      <c r="L364" s="44">
        <f>IFERROR(_xll.qlIndexFixing(Index6M,$H364,TRUE,_xll.ohTrigger(RecalcTrigger,Trigger6M)),NA())</f>
        <v>-2.1169626858244268E-3</v>
      </c>
      <c r="M364" s="145">
        <f>IFERROR(_xll.qlIndexFixing(Index1Y,$H364,TRUE,_xll.ohTrigger(RecalcTrigger,Trigger1Y)),NA())</f>
        <v>-5.3303054885617859E-4</v>
      </c>
      <c r="N364" s="144">
        <f>IFERROR(_xll.qlIndexFixing(ONIndex1M,I364,TRUE,_xll.ohTrigger(RecalcTrigger,Trigger1M)),NA())</f>
        <v>-4.6282050392143503E-3</v>
      </c>
      <c r="O364" s="44">
        <f>IFERROR(_xll.qlIndexFixing(ONIndex3M,I364,TRUE,_xll.ohTrigger(RecalcTrigger,Trigger3M)),NA())</f>
        <v>-3.5122895280581545E-3</v>
      </c>
      <c r="P364" s="44">
        <f>IFERROR(_xll.qlIndexFixing(ONIndex6M,I364,TRUE,_xll.ohTrigger(RecalcTrigger,Trigger6M)),NA())</f>
        <v>-2.1713325661476546E-3</v>
      </c>
      <c r="Q364" s="145">
        <f>IFERROR(_xll.qlIndexFixing(ONIndex1Y,I364,TRUE,_xll.ohTrigger(RecalcTrigger,Trigger1Y)),NA())</f>
        <v>-5.6605977789114803E-4</v>
      </c>
    </row>
    <row r="365" spans="2:17" x14ac:dyDescent="0.2">
      <c r="B365" s="39" t="s">
        <v>17</v>
      </c>
      <c r="D365" s="42">
        <f>_xll.qlCalendarAdvance(Calendar,$D364,B365,"f",FALSE)</f>
        <v>43139</v>
      </c>
      <c r="E365" s="139">
        <f>_xll.qlInterestRateIndexValueDate(IndexON,D365)</f>
        <v>43139</v>
      </c>
      <c r="F365" s="155">
        <f>IFERROR(_xll.qlIndexFixing(IndexON,D365,TRUE,_xll.ohTrigger(RecalcTrigger,TriggerON)),NA())</f>
        <v>-4.4717145733086383E-3</v>
      </c>
      <c r="H365" s="42">
        <f>_xll.qlCalendarAdvance(Calendar,$H364,B365,"f",FALSE)</f>
        <v>43139</v>
      </c>
      <c r="I365" s="139">
        <f>_xll.qlInterestRateIndexValueDate(Index1M,$H365)</f>
        <v>43143</v>
      </c>
      <c r="J365" s="144">
        <f>IFERROR(_xll.qlIndexFixing(Index1M,$H365,TRUE,_xll.ohTrigger(RecalcTrigger,Trigger1M)),NA())</f>
        <v>-4.6379340615835107E-3</v>
      </c>
      <c r="K365" s="44">
        <f>IFERROR(_xll.qlIndexFixing(Index3M,H365,TRUE,_xll.ohTrigger(RecalcTrigger,Trigger3M)),NA())</f>
        <v>-3.5189248754000611E-3</v>
      </c>
      <c r="L365" s="44">
        <f>IFERROR(_xll.qlIndexFixing(Index6M,$H365,TRUE,_xll.ohTrigger(RecalcTrigger,Trigger6M)),NA())</f>
        <v>-2.1116483445826617E-3</v>
      </c>
      <c r="M365" s="145">
        <f>IFERROR(_xll.qlIndexFixing(Index1Y,$H365,TRUE,_xll.ohTrigger(RecalcTrigger,Trigger1Y)),NA())</f>
        <v>-5.3157207439265947E-4</v>
      </c>
      <c r="N365" s="144">
        <f>IFERROR(_xll.qlIndexFixing(ONIndex1M,I365,TRUE,_xll.ohTrigger(RecalcTrigger,Trigger1M)),NA())</f>
        <v>-4.6291086621907951E-3</v>
      </c>
      <c r="O365" s="44">
        <f>IFERROR(_xll.qlIndexFixing(ONIndex3M,I365,TRUE,_xll.ohTrigger(RecalcTrigger,Trigger3M)),NA())</f>
        <v>-3.511868705401433E-3</v>
      </c>
      <c r="P365" s="44">
        <f>IFERROR(_xll.qlIndexFixing(ONIndex6M,I365,TRUE,_xll.ohTrigger(RecalcTrigger,Trigger6M)),NA())</f>
        <v>-2.1758140846239726E-3</v>
      </c>
      <c r="Q365" s="145">
        <f>IFERROR(_xll.qlIndexFixing(ONIndex1Y,I365,TRUE,_xll.ohTrigger(RecalcTrigger,Trigger1Y)),NA())</f>
        <v>-5.5799255084476584E-4</v>
      </c>
    </row>
    <row r="366" spans="2:17" x14ac:dyDescent="0.2">
      <c r="B366" s="39" t="s">
        <v>17</v>
      </c>
      <c r="D366" s="42">
        <f>_xll.qlCalendarAdvance(Calendar,$D365,B366,"f",FALSE)</f>
        <v>43140</v>
      </c>
      <c r="E366" s="139">
        <f>_xll.qlInterestRateIndexValueDate(IndexON,D366)</f>
        <v>43140</v>
      </c>
      <c r="F366" s="155">
        <f>IFERROR(_xll.qlIndexFixing(IndexON,D366,TRUE,_xll.ohTrigger(RecalcTrigger,TriggerON)),NA())</f>
        <v>-4.4716590284998858E-3</v>
      </c>
      <c r="H366" s="42">
        <f>_xll.qlCalendarAdvance(Calendar,$H365,B366,"f",FALSE)</f>
        <v>43140</v>
      </c>
      <c r="I366" s="139">
        <f>_xll.qlInterestRateIndexValueDate(Index1M,$H366)</f>
        <v>43144</v>
      </c>
      <c r="J366" s="144">
        <f>IFERROR(_xll.qlIndexFixing(Index1M,$H366,TRUE,_xll.ohTrigger(RecalcTrigger,Trigger1M)),NA())</f>
        <v>-4.6387458293179707E-3</v>
      </c>
      <c r="K366" s="44">
        <f>IFERROR(_xll.qlIndexFixing(Index3M,H366,TRUE,_xll.ohTrigger(RecalcTrigger,Trigger3M)),NA())</f>
        <v>-3.5190279617620668E-3</v>
      </c>
      <c r="L366" s="44">
        <f>IFERROR(_xll.qlIndexFixing(Index6M,$H366,TRUE,_xll.ohTrigger(RecalcTrigger,Trigger6M)),NA())</f>
        <v>-2.1113537578347384E-3</v>
      </c>
      <c r="M366" s="145">
        <f>IFERROR(_xll.qlIndexFixing(Index1Y,$H366,TRUE,_xll.ohTrigger(RecalcTrigger,Trigger1Y)),NA())</f>
        <v>-5.3034526303659456E-4</v>
      </c>
      <c r="N366" s="144">
        <f>IFERROR(_xll.qlIndexFixing(ONIndex1M,I366,TRUE,_xll.ohTrigger(RecalcTrigger,Trigger1M)),NA())</f>
        <v>-4.6300051665815189E-3</v>
      </c>
      <c r="O366" s="44">
        <f>IFERROR(_xll.qlIndexFixing(ONIndex3M,I366,TRUE,_xll.ohTrigger(RecalcTrigger,Trigger3M)),NA())</f>
        <v>-3.5114752457765519E-3</v>
      </c>
      <c r="P366" s="44">
        <f>IFERROR(_xll.qlIndexFixing(ONIndex6M,I366,TRUE,_xll.ohTrigger(RecalcTrigger,Trigger6M)),NA())</f>
        <v>-2.1802238863877221E-3</v>
      </c>
      <c r="Q366" s="145">
        <f>IFERROR(_xll.qlIndexFixing(ONIndex1Y,I366,TRUE,_xll.ohTrigger(RecalcTrigger,Trigger1Y)),NA())</f>
        <v>-5.4566003607536828E-4</v>
      </c>
    </row>
    <row r="367" spans="2:17" x14ac:dyDescent="0.2">
      <c r="B367" s="39" t="s">
        <v>17</v>
      </c>
      <c r="D367" s="42">
        <f>_xll.qlCalendarAdvance(Calendar,$D366,B367,"f",FALSE)</f>
        <v>43143</v>
      </c>
      <c r="E367" s="139">
        <f>_xll.qlInterestRateIndexValueDate(IndexON,D367)</f>
        <v>43143</v>
      </c>
      <c r="F367" s="155">
        <f>IFERROR(_xll.qlIndexFixing(IndexON,D367,TRUE,_xll.ohTrigger(RecalcTrigger,TriggerON)),NA())</f>
        <v>-4.4717145733486063E-3</v>
      </c>
      <c r="H367" s="42">
        <f>_xll.qlCalendarAdvance(Calendar,$H366,B367,"f",FALSE)</f>
        <v>43143</v>
      </c>
      <c r="I367" s="139">
        <f>_xll.qlInterestRateIndexValueDate(Index1M,$H367)</f>
        <v>43145</v>
      </c>
      <c r="J367" s="144">
        <f>IFERROR(_xll.qlIndexFixing(Index1M,$H367,TRUE,_xll.ohTrigger(RecalcTrigger,Trigger1M)),NA())</f>
        <v>-4.6395501712210531E-3</v>
      </c>
      <c r="K367" s="44">
        <f>IFERROR(_xll.qlIndexFixing(Index3M,H367,TRUE,_xll.ohTrigger(RecalcTrigger,Trigger3M)),NA())</f>
        <v>-3.5191380084768735E-3</v>
      </c>
      <c r="L367" s="44">
        <f>IFERROR(_xll.qlIndexFixing(Index6M,$H367,TRUE,_xll.ohTrigger(RecalcTrigger,Trigger6M)),NA())</f>
        <v>-2.1100000001343234E-3</v>
      </c>
      <c r="M367" s="145">
        <f>IFERROR(_xll.qlIndexFixing(Index1Y,$H367,TRUE,_xll.ohTrigger(RecalcTrigger,Trigger1Y)),NA())</f>
        <v>-5.2911729223659165E-4</v>
      </c>
      <c r="N367" s="144">
        <f>IFERROR(_xll.qlIndexFixing(ONIndex1M,I367,TRUE,_xll.ohTrigger(RecalcTrigger,Trigger1M)),NA())</f>
        <v>-4.6317147297525452E-3</v>
      </c>
      <c r="O367" s="44">
        <f>IFERROR(_xll.qlIndexFixing(ONIndex3M,I367,TRUE,_xll.ohTrigger(RecalcTrigger,Trigger3M)),NA())</f>
        <v>-3.5107465787831416E-3</v>
      </c>
      <c r="P367" s="44">
        <f>IFERROR(_xll.qlIndexFixing(ONIndex6M,I367,TRUE,_xll.ohTrigger(RecalcTrigger,Trigger6M)),NA())</f>
        <v>-2.1880876396362936E-3</v>
      </c>
      <c r="Q367" s="145">
        <f>IFERROR(_xll.qlIndexFixing(ONIndex1Y,I367,TRUE,_xll.ohTrigger(RecalcTrigger,Trigger1Y)),NA())</f>
        <v>-5.242078160883068E-4</v>
      </c>
    </row>
    <row r="368" spans="2:17" x14ac:dyDescent="0.2">
      <c r="B368" s="39" t="s">
        <v>17</v>
      </c>
      <c r="D368" s="42">
        <f>_xll.qlCalendarAdvance(Calendar,$D367,B368,"f",FALSE)</f>
        <v>43144</v>
      </c>
      <c r="E368" s="139">
        <f>_xll.qlInterestRateIndexValueDate(IndexON,D368)</f>
        <v>43144</v>
      </c>
      <c r="F368" s="155">
        <f>IFERROR(_xll.qlIndexFixing(IndexON,D368,TRUE,_xll.ohTrigger(RecalcTrigger,TriggerON)),NA())</f>
        <v>-4.4717145733486063E-3</v>
      </c>
      <c r="H368" s="42">
        <f>_xll.qlCalendarAdvance(Calendar,$H367,B368,"f",FALSE)</f>
        <v>43144</v>
      </c>
      <c r="I368" s="139">
        <f>_xll.qlInterestRateIndexValueDate(Index1M,$H368)</f>
        <v>43146</v>
      </c>
      <c r="J368" s="144">
        <f>IFERROR(_xll.qlIndexFixing(Index1M,$H368,TRUE,_xll.ohTrigger(RecalcTrigger,Trigger1M)),NA())</f>
        <v>-4.640347062531136E-3</v>
      </c>
      <c r="K368" s="44">
        <f>IFERROR(_xll.qlIndexFixing(Index3M,H368,TRUE,_xll.ohTrigger(RecalcTrigger,Trigger3M)),NA())</f>
        <v>-3.5193601009192877E-3</v>
      </c>
      <c r="L368" s="44">
        <f>IFERROR(_xll.qlIndexFixing(Index6M,$H368,TRUE,_xll.ohTrigger(RecalcTrigger,Trigger6M)),NA())</f>
        <v>-2.1086694859395925E-3</v>
      </c>
      <c r="M368" s="145">
        <f>IFERROR(_xll.qlIndexFixing(Index1Y,$H368,TRUE,_xll.ohTrigger(RecalcTrigger,Trigger1Y)),NA())</f>
        <v>-5.2790191597066195E-4</v>
      </c>
      <c r="N368" s="144">
        <f>IFERROR(_xll.qlIndexFixing(ONIndex1M,I368,TRUE,_xll.ohTrigger(RecalcTrigger,Trigger1M)),NA())</f>
        <v>-4.63351950080515E-3</v>
      </c>
      <c r="O368" s="44">
        <f>IFERROR(_xll.qlIndexFixing(ONIndex3M,I368,TRUE,_xll.ohTrigger(RecalcTrigger,Trigger3M)),NA())</f>
        <v>-3.5101801561809864E-3</v>
      </c>
      <c r="P368" s="44">
        <f>IFERROR(_xll.qlIndexFixing(ONIndex6M,I368,TRUE,_xll.ohTrigger(RecalcTrigger,Trigger6M)),NA())</f>
        <v>-2.1950237102341674E-3</v>
      </c>
      <c r="Q368" s="145">
        <f>IFERROR(_xll.qlIndexFixing(ONIndex1Y,I368,TRUE,_xll.ohTrigger(RecalcTrigger,Trigger1Y)),NA())</f>
        <v>-5.0601024990104548E-4</v>
      </c>
    </row>
    <row r="369" spans="2:17" x14ac:dyDescent="0.2">
      <c r="B369" s="39" t="s">
        <v>17</v>
      </c>
      <c r="D369" s="42">
        <f>_xll.qlCalendarAdvance(Calendar,$D368,B369,"f",FALSE)</f>
        <v>43145</v>
      </c>
      <c r="E369" s="139">
        <f>_xll.qlInterestRateIndexValueDate(IndexON,D369)</f>
        <v>43145</v>
      </c>
      <c r="F369" s="155">
        <f>IFERROR(_xll.qlIndexFixing(IndexON,D369,TRUE,_xll.ohTrigger(RecalcTrigger,TriggerON)),NA())</f>
        <v>-4.4717145733885744E-3</v>
      </c>
      <c r="H369" s="42">
        <f>_xll.qlCalendarAdvance(Calendar,$H368,B369,"f",FALSE)</f>
        <v>43145</v>
      </c>
      <c r="I369" s="139">
        <f>_xll.qlInterestRateIndexValueDate(Index1M,$H369)</f>
        <v>43147</v>
      </c>
      <c r="J369" s="144">
        <f>IFERROR(_xll.qlIndexFixing(Index1M,$H369,TRUE,_xll.ohTrigger(RecalcTrigger,Trigger1M)),NA())</f>
        <v>-4.6411364784880249E-3</v>
      </c>
      <c r="K369" s="44">
        <f>IFERROR(_xll.qlIndexFixing(Index3M,H369,TRUE,_xll.ohTrigger(RecalcTrigger,Trigger3M)),NA())</f>
        <v>-3.5195853556303515E-3</v>
      </c>
      <c r="L369" s="44">
        <f>IFERROR(_xll.qlIndexFixing(Index6M,$H369,TRUE,_xll.ohTrigger(RecalcTrigger,Trigger6M)),NA())</f>
        <v>-2.1073619368420882E-3</v>
      </c>
      <c r="M369" s="145">
        <f>IFERROR(_xll.qlIndexFixing(Index1Y,$H369,TRUE,_xll.ohTrigger(RecalcTrigger,Trigger1Y)),NA())</f>
        <v>-5.2441499723854441E-4</v>
      </c>
      <c r="N369" s="144">
        <f>IFERROR(_xll.qlIndexFixing(ONIndex1M,I369,TRUE,_xll.ohTrigger(RecalcTrigger,Trigger1M)),NA())</f>
        <v>-4.6343800397252721E-3</v>
      </c>
      <c r="O369" s="44">
        <f>IFERROR(_xll.qlIndexFixing(ONIndex3M,I369,TRUE,_xll.ohTrigger(RecalcTrigger,Trigger3M)),NA())</f>
        <v>-3.5099273501248973E-3</v>
      </c>
      <c r="P369" s="44">
        <f>IFERROR(_xll.qlIndexFixing(ONIndex6M,I369,TRUE,_xll.ohTrigger(RecalcTrigger,Trigger6M)),NA())</f>
        <v>-2.1980020901768427E-3</v>
      </c>
      <c r="Q369" s="145">
        <f>IFERROR(_xll.qlIndexFixing(ONIndex1Y,I369,TRUE,_xll.ohTrigger(RecalcTrigger,Trigger1Y)),NA())</f>
        <v>-4.9855742610294129E-4</v>
      </c>
    </row>
    <row r="370" spans="2:17" x14ac:dyDescent="0.2">
      <c r="B370" s="39" t="s">
        <v>17</v>
      </c>
      <c r="D370" s="42">
        <f>_xll.qlCalendarAdvance(Calendar,$D369,B370,"f",FALSE)</f>
        <v>43146</v>
      </c>
      <c r="E370" s="139">
        <f>_xll.qlInterestRateIndexValueDate(IndexON,D370)</f>
        <v>43146</v>
      </c>
      <c r="F370" s="155">
        <f>IFERROR(_xll.qlIndexFixing(IndexON,D370,TRUE,_xll.ohTrigger(RecalcTrigger,TriggerON)),NA())</f>
        <v>-4.4717145733486063E-3</v>
      </c>
      <c r="H370" s="42">
        <f>_xll.qlCalendarAdvance(Calendar,$H369,B370,"f",FALSE)</f>
        <v>43146</v>
      </c>
      <c r="I370" s="139">
        <f>_xll.qlInterestRateIndexValueDate(Index1M,$H370)</f>
        <v>43150</v>
      </c>
      <c r="J370" s="144">
        <f>IFERROR(_xll.qlIndexFixing(Index1M,$H370,TRUE,_xll.ohTrigger(RecalcTrigger,Trigger1M)),NA())</f>
        <v>-4.6434596266518658E-3</v>
      </c>
      <c r="K370" s="44">
        <f>IFERROR(_xll.qlIndexFixing(Index3M,H370,TRUE,_xll.ohTrigger(RecalcTrigger,Trigger3M)),NA())</f>
        <v>-3.5204393237044064E-3</v>
      </c>
      <c r="L370" s="44">
        <f>IFERROR(_xll.qlIndexFixing(Index6M,$H370,TRUE,_xll.ohTrigger(RecalcTrigger,Trigger6M)),NA())</f>
        <v>-2.1028528883707386E-3</v>
      </c>
      <c r="M370" s="145">
        <f>IFERROR(_xll.qlIndexFixing(Index1Y,$H370,TRUE,_xll.ohTrigger(RecalcTrigger,Trigger1Y)),NA())</f>
        <v>-5.2325686449197133E-4</v>
      </c>
      <c r="N370" s="144">
        <f>IFERROR(_xll.qlIndexFixing(ONIndex1M,I370,TRUE,_xll.ohTrigger(RecalcTrigger,Trigger1M)),NA())</f>
        <v>-4.6352333113386379E-3</v>
      </c>
      <c r="O370" s="44">
        <f>IFERROR(_xll.qlIndexFixing(ONIndex3M,I370,TRUE,_xll.ohTrigger(RecalcTrigger,Trigger3M)),NA())</f>
        <v>-3.5097034425923823E-3</v>
      </c>
      <c r="P370" s="44">
        <f>IFERROR(_xll.qlIndexFixing(ONIndex6M,I370,TRUE,_xll.ohTrigger(RecalcTrigger,Trigger6M)),NA())</f>
        <v>-2.2006871475932499E-3</v>
      </c>
      <c r="Q370" s="145">
        <f>IFERROR(_xll.qlIndexFixing(ONIndex1Y,I370,TRUE,_xll.ohTrigger(RecalcTrigger,Trigger1Y)),NA())</f>
        <v>-4.9210427321089156E-4</v>
      </c>
    </row>
    <row r="371" spans="2:17" x14ac:dyDescent="0.2">
      <c r="B371" s="39" t="s">
        <v>17</v>
      </c>
      <c r="D371" s="42">
        <f>_xll.qlCalendarAdvance(Calendar,$D370,B371,"f",FALSE)</f>
        <v>43147</v>
      </c>
      <c r="E371" s="139">
        <f>_xll.qlInterestRateIndexValueDate(IndexON,D371)</f>
        <v>43147</v>
      </c>
      <c r="F371" s="155">
        <f>IFERROR(_xll.qlIndexFixing(IndexON,D371,TRUE,_xll.ohTrigger(RecalcTrigger,TriggerON)),NA())</f>
        <v>-4.4716590284998858E-3</v>
      </c>
      <c r="H371" s="42">
        <f>_xll.qlCalendarAdvance(Calendar,$H370,B371,"f",FALSE)</f>
        <v>43147</v>
      </c>
      <c r="I371" s="139">
        <f>_xll.qlInterestRateIndexValueDate(Index1M,$H371)</f>
        <v>43151</v>
      </c>
      <c r="J371" s="144">
        <f>IFERROR(_xll.qlIndexFixing(Index1M,$H371,TRUE,_xll.ohTrigger(RecalcTrigger,Trigger1M)),NA())</f>
        <v>-4.6442188936040331E-3</v>
      </c>
      <c r="K371" s="44">
        <f>IFERROR(_xll.qlIndexFixing(Index3M,H371,TRUE,_xll.ohTrigger(RecalcTrigger,Trigger3M)),NA())</f>
        <v>-3.5205876419461823E-3</v>
      </c>
      <c r="L371" s="44">
        <f>IFERROR(_xll.qlIndexFixing(Index6M,$H371,TRUE,_xll.ohTrigger(RecalcTrigger,Trigger6M)),NA())</f>
        <v>-2.1023564759839143E-3</v>
      </c>
      <c r="M371" s="145">
        <f>IFERROR(_xll.qlIndexFixing(Index1Y,$H371,TRUE,_xll.ohTrigger(RecalcTrigger,Trigger1Y)),NA())</f>
        <v>-5.2213643643358445E-4</v>
      </c>
      <c r="N371" s="144">
        <f>IFERROR(_xll.qlIndexFixing(ONIndex1M,I371,TRUE,_xll.ohTrigger(RecalcTrigger,Trigger1M)),NA())</f>
        <v>-4.6360792908251014E-3</v>
      </c>
      <c r="O371" s="44">
        <f>IFERROR(_xll.qlIndexFixing(ONIndex3M,I371,TRUE,_xll.ohTrigger(RecalcTrigger,Trigger3M)),NA())</f>
        <v>-3.5095086890990501E-3</v>
      </c>
      <c r="P371" s="44">
        <f>IFERROR(_xll.qlIndexFixing(ONIndex6M,I371,TRUE,_xll.ohTrigger(RecalcTrigger,Trigger6M)),NA())</f>
        <v>-2.2030765367198057E-3</v>
      </c>
      <c r="Q371" s="145">
        <f>IFERROR(_xll.qlIndexFixing(ONIndex1Y,I371,TRUE,_xll.ohTrigger(RecalcTrigger,Trigger1Y)),NA())</f>
        <v>-4.8665870197694971E-4</v>
      </c>
    </row>
    <row r="372" spans="2:17" x14ac:dyDescent="0.2">
      <c r="B372" s="39" t="s">
        <v>17</v>
      </c>
      <c r="D372" s="42">
        <f>_xll.qlCalendarAdvance(Calendar,$D371,B372,"f",FALSE)</f>
        <v>43150</v>
      </c>
      <c r="E372" s="139">
        <f>_xll.qlInterestRateIndexValueDate(IndexON,D372)</f>
        <v>43150</v>
      </c>
      <c r="F372" s="155">
        <f>IFERROR(_xll.qlIndexFixing(IndexON,D372,TRUE,_xll.ohTrigger(RecalcTrigger,TriggerON)),NA())</f>
        <v>-4.4717145733086383E-3</v>
      </c>
      <c r="H372" s="42">
        <f>_xll.qlCalendarAdvance(Calendar,$H371,B372,"f",FALSE)</f>
        <v>43150</v>
      </c>
      <c r="I372" s="139">
        <f>_xll.qlInterestRateIndexValueDate(Index1M,$H372)</f>
        <v>43152</v>
      </c>
      <c r="J372" s="144">
        <f>IFERROR(_xll.qlIndexFixing(Index1M,$H372,TRUE,_xll.ohTrigger(RecalcTrigger,Trigger1M)),NA())</f>
        <v>-4.6449705614120297E-3</v>
      </c>
      <c r="K372" s="44">
        <f>IFERROR(_xll.qlIndexFixing(Index3M,H372,TRUE,_xll.ohTrigger(RecalcTrigger,Trigger3M)),NA())</f>
        <v>-3.5207417470273727E-3</v>
      </c>
      <c r="L372" s="44">
        <f>IFERROR(_xll.qlIndexFixing(Index6M,$H372,TRUE,_xll.ohTrigger(RecalcTrigger,Trigger6M)),NA())</f>
        <v>-2.1011600786000999E-3</v>
      </c>
      <c r="M372" s="145">
        <f>IFERROR(_xll.qlIndexFixing(Index1Y,$H372,TRUE,_xll.ohTrigger(RecalcTrigger,Trigger1Y)),NA())</f>
        <v>-5.2102695544748725E-4</v>
      </c>
      <c r="N372" s="144">
        <f>IFERROR(_xll.qlIndexFixing(ONIndex1M,I372,TRUE,_xll.ohTrigger(RecalcTrigger,Trigger1M)),NA())</f>
        <v>-4.6376870726927422E-3</v>
      </c>
      <c r="O372" s="44">
        <f>IFERROR(_xll.qlIndexFixing(ONIndex3M,I372,TRUE,_xll.ohTrigger(RecalcTrigger,Trigger3M)),NA())</f>
        <v>-3.5091834348754958E-3</v>
      </c>
      <c r="P372" s="44">
        <f>IFERROR(_xll.qlIndexFixing(ONIndex6M,I372,TRUE,_xll.ohTrigger(RecalcTrigger,Trigger6M)),NA())</f>
        <v>-2.2068444947853649E-3</v>
      </c>
      <c r="Q372" s="145">
        <f>IFERROR(_xll.qlIndexFixing(ONIndex1Y,I372,TRUE,_xll.ohTrigger(RecalcTrigger,Trigger1Y)),NA())</f>
        <v>-4.7916508194578711E-4</v>
      </c>
    </row>
    <row r="373" spans="2:17" x14ac:dyDescent="0.2">
      <c r="B373" s="39" t="s">
        <v>17</v>
      </c>
      <c r="D373" s="42">
        <f>_xll.qlCalendarAdvance(Calendar,$D372,B373,"f",FALSE)</f>
        <v>43151</v>
      </c>
      <c r="E373" s="139">
        <f>_xll.qlInterestRateIndexValueDate(IndexON,D373)</f>
        <v>43151</v>
      </c>
      <c r="F373" s="155">
        <f>IFERROR(_xll.qlIndexFixing(IndexON,D373,TRUE,_xll.ohTrigger(RecalcTrigger,TriggerON)),NA())</f>
        <v>-4.4717145733885744E-3</v>
      </c>
      <c r="H373" s="42">
        <f>_xll.qlCalendarAdvance(Calendar,$H372,B373,"f",FALSE)</f>
        <v>43151</v>
      </c>
      <c r="I373" s="139">
        <f>_xll.qlInterestRateIndexValueDate(Index1M,$H373)</f>
        <v>43153</v>
      </c>
      <c r="J373" s="144">
        <f>IFERROR(_xll.qlIndexFixing(Index1M,$H373,TRUE,_xll.ohTrigger(RecalcTrigger,Trigger1M)),NA())</f>
        <v>-4.6457146053128073E-3</v>
      </c>
      <c r="K373" s="44">
        <f>IFERROR(_xll.qlIndexFixing(Index3M,H373,TRUE,_xll.ohTrigger(RecalcTrigger,Trigger3M)),NA())</f>
        <v>-3.5209755319078159E-3</v>
      </c>
      <c r="L373" s="44">
        <f>IFERROR(_xll.qlIndexFixing(Index6M,$H373,TRUE,_xll.ohTrigger(RecalcTrigger,Trigger6M)),NA())</f>
        <v>-2.0999851870476551E-3</v>
      </c>
      <c r="M373" s="145">
        <f>IFERROR(_xll.qlIndexFixing(Index1Y,$H373,TRUE,_xll.ohTrigger(RecalcTrigger,Trigger1Y)),NA())</f>
        <v>-5.1992569039890956E-4</v>
      </c>
      <c r="N373" s="144">
        <f>IFERROR(_xll.qlIndexFixing(ONIndex1M,I373,TRUE,_xll.ohTrigger(RecalcTrigger,Trigger1M)),NA())</f>
        <v>-4.6393897918584059E-3</v>
      </c>
      <c r="O373" s="44">
        <f>IFERROR(_xll.qlIndexFixing(ONIndex3M,I373,TRUE,_xll.ohTrigger(RecalcTrigger,Trigger3M)),NA())</f>
        <v>-3.5090263340631367E-3</v>
      </c>
      <c r="P373" s="44">
        <f>IFERROR(_xll.qlIndexFixing(ONIndex6M,I373,TRUE,_xll.ohTrigger(RecalcTrigger,Trigger6M)),NA())</f>
        <v>-2.2096304879815065E-3</v>
      </c>
      <c r="Q373" s="145">
        <f>IFERROR(_xll.qlIndexFixing(ONIndex1Y,I373,TRUE,_xll.ohTrigger(RecalcTrigger,Trigger1Y)),NA())</f>
        <v>-4.7511045178083577E-4</v>
      </c>
    </row>
    <row r="374" spans="2:17" x14ac:dyDescent="0.2">
      <c r="B374" s="39" t="s">
        <v>17</v>
      </c>
      <c r="D374" s="42">
        <f>_xll.qlCalendarAdvance(Calendar,$D373,B374,"f",FALSE)</f>
        <v>43152</v>
      </c>
      <c r="E374" s="139">
        <f>_xll.qlInterestRateIndexValueDate(IndexON,D374)</f>
        <v>43152</v>
      </c>
      <c r="F374" s="155">
        <f>IFERROR(_xll.qlIndexFixing(IndexON,D374,TRUE,_xll.ohTrigger(RecalcTrigger,TriggerON)),NA())</f>
        <v>-4.4717145733885744E-3</v>
      </c>
      <c r="H374" s="42">
        <f>_xll.qlCalendarAdvance(Calendar,$H373,B374,"f",FALSE)</f>
        <v>43152</v>
      </c>
      <c r="I374" s="139">
        <f>_xll.qlInterestRateIndexValueDate(Index1M,$H374)</f>
        <v>43154</v>
      </c>
      <c r="J374" s="144">
        <f>IFERROR(_xll.qlIndexFixing(Index1M,$H374,TRUE,_xll.ohTrigger(RecalcTrigger,Trigger1M)),NA())</f>
        <v>-4.6464510005475978E-3</v>
      </c>
      <c r="K374" s="44">
        <f>IFERROR(_xll.qlIndexFixing(Index3M,H374,TRUE,_xll.ohTrigger(RecalcTrigger,Trigger3M)),NA())</f>
        <v>-3.5212089620881696E-3</v>
      </c>
      <c r="L374" s="44">
        <f>IFERROR(_xll.qlIndexFixing(Index6M,$H374,TRUE,_xll.ohTrigger(RecalcTrigger,Trigger6M)),NA())</f>
        <v>-2.0988315632370323E-3</v>
      </c>
      <c r="M374" s="145">
        <f>IFERROR(_xll.qlIndexFixing(Index1Y,$H374,TRUE,_xll.ohTrigger(RecalcTrigger,Trigger1Y)),NA())</f>
        <v>-5.1644535305907181E-4</v>
      </c>
      <c r="N374" s="144">
        <f>IFERROR(_xll.qlIndexFixing(ONIndex1M,I374,TRUE,_xll.ohTrigger(RecalcTrigger,Trigger1M)),NA())</f>
        <v>-4.6401989391675613E-3</v>
      </c>
      <c r="O374" s="44">
        <f>IFERROR(_xll.qlIndexFixing(ONIndex3M,I374,TRUE,_xll.ohTrigger(RecalcTrigger,Trigger3M)),NA())</f>
        <v>-3.5089811894550849E-3</v>
      </c>
      <c r="P374" s="44">
        <f>IFERROR(_xll.qlIndexFixing(ONIndex6M,I374,TRUE,_xll.ohTrigger(RecalcTrigger,Trigger6M)),NA())</f>
        <v>-2.2105063444888273E-3</v>
      </c>
      <c r="Q374" s="145">
        <f>IFERROR(_xll.qlIndexFixing(ONIndex1Y,I374,TRUE,_xll.ohTrigger(RecalcTrigger,Trigger1Y)),NA())</f>
        <v>-4.7482145207666804E-4</v>
      </c>
    </row>
    <row r="375" spans="2:17" x14ac:dyDescent="0.2">
      <c r="B375" s="39" t="s">
        <v>17</v>
      </c>
      <c r="D375" s="42">
        <f>_xll.qlCalendarAdvance(Calendar,$D374,B375,"f",FALSE)</f>
        <v>43153</v>
      </c>
      <c r="E375" s="139">
        <f>_xll.qlInterestRateIndexValueDate(IndexON,D375)</f>
        <v>43153</v>
      </c>
      <c r="F375" s="155">
        <f>IFERROR(_xll.qlIndexFixing(IndexON,D375,TRUE,_xll.ohTrigger(RecalcTrigger,TriggerON)),NA())</f>
        <v>-4.4717145733086383E-3</v>
      </c>
      <c r="H375" s="42">
        <f>_xll.qlCalendarAdvance(Calendar,$H374,B375,"f",FALSE)</f>
        <v>43153</v>
      </c>
      <c r="I375" s="139">
        <f>_xll.qlInterestRateIndexValueDate(Index1M,$H375)</f>
        <v>43157</v>
      </c>
      <c r="J375" s="144">
        <f>IFERROR(_xll.qlIndexFixing(Index1M,$H375,TRUE,_xll.ohTrigger(RecalcTrigger,Trigger1M)),NA())</f>
        <v>-4.6486140466512572E-3</v>
      </c>
      <c r="K375" s="44">
        <f>IFERROR(_xll.qlIndexFixing(Index3M,H375,TRUE,_xll.ohTrigger(RecalcTrigger,Trigger3M)),NA())</f>
        <v>-3.521991623568001E-3</v>
      </c>
      <c r="L375" s="44">
        <f>IFERROR(_xll.qlIndexFixing(Index6M,$H375,TRUE,_xll.ohTrigger(RecalcTrigger,Trigger6M)),NA())</f>
        <v>-2.0950452471769497E-3</v>
      </c>
      <c r="M375" s="145">
        <f>IFERROR(_xll.qlIndexFixing(Index1Y,$H375,TRUE,_xll.ohTrigger(RecalcTrigger,Trigger1Y)),NA())</f>
        <v>-5.1554741273684523E-4</v>
      </c>
      <c r="N375" s="144">
        <f>IFERROR(_xll.qlIndexFixing(ONIndex1M,I375,TRUE,_xll.ohTrigger(RecalcTrigger,Trigger1M)),NA())</f>
        <v>-4.641000645708715E-3</v>
      </c>
      <c r="O375" s="44">
        <f>IFERROR(_xll.qlIndexFixing(ONIndex3M,I375,TRUE,_xll.ohTrigger(RecalcTrigger,Trigger3M)),NA())</f>
        <v>-3.5089667338583652E-3</v>
      </c>
      <c r="P375" s="44">
        <f>IFERROR(_xll.qlIndexFixing(ONIndex6M,I375,TRUE,_xll.ohTrigger(RecalcTrigger,Trigger6M)),NA())</f>
        <v>-2.2110724564061712E-3</v>
      </c>
      <c r="Q375" s="145">
        <f>IFERROR(_xll.qlIndexFixing(ONIndex1Y,I375,TRUE,_xll.ohTrigger(RecalcTrigger,Trigger1Y)),NA())</f>
        <v>-4.7558749926235322E-4</v>
      </c>
    </row>
    <row r="376" spans="2:17" x14ac:dyDescent="0.2">
      <c r="B376" s="39" t="s">
        <v>17</v>
      </c>
      <c r="D376" s="42">
        <f>_xll.qlCalendarAdvance(Calendar,$D375,B376,"f",FALSE)</f>
        <v>43154</v>
      </c>
      <c r="E376" s="139">
        <f>_xll.qlInterestRateIndexValueDate(IndexON,D376)</f>
        <v>43154</v>
      </c>
      <c r="F376" s="155">
        <f>IFERROR(_xll.qlIndexFixing(IndexON,D376,TRUE,_xll.ohTrigger(RecalcTrigger,TriggerON)),NA())</f>
        <v>-4.4716590285132085E-3</v>
      </c>
      <c r="H376" s="42">
        <f>_xll.qlCalendarAdvance(Calendar,$H375,B376,"f",FALSE)</f>
        <v>43154</v>
      </c>
      <c r="I376" s="139">
        <f>_xll.qlInterestRateIndexValueDate(Index1M,$H376)</f>
        <v>43158</v>
      </c>
      <c r="J376" s="144">
        <f>IFERROR(_xll.qlIndexFixing(Index1M,$H376,TRUE,_xll.ohTrigger(RecalcTrigger,Trigger1M)),NA())</f>
        <v>-4.649319599625874E-3</v>
      </c>
      <c r="K376" s="44">
        <f>IFERROR(_xll.qlIndexFixing(Index3M,H376,TRUE,_xll.ohTrigger(RecalcTrigger,Trigger3M)),NA())</f>
        <v>-3.5221700139720369E-3</v>
      </c>
      <c r="L376" s="44">
        <f>IFERROR(_xll.qlIndexFixing(Index6M,$H376,TRUE,_xll.ohTrigger(RecalcTrigger,Trigger6M)),NA())</f>
        <v>-2.0944250348411582E-3</v>
      </c>
      <c r="M376" s="145">
        <f>IFERROR(_xll.qlIndexFixing(Index1Y,$H376,TRUE,_xll.ohTrigger(RecalcTrigger,Trigger1Y)),NA())</f>
        <v>-5.144455062038129E-4</v>
      </c>
      <c r="N376" s="144">
        <f>IFERROR(_xll.qlIndexFixing(ONIndex1M,I376,TRUE,_xll.ohTrigger(RecalcTrigger,Trigger1M)),NA())</f>
        <v>-4.6417948866217529E-3</v>
      </c>
      <c r="O376" s="44">
        <f>IFERROR(_xll.qlIndexFixing(ONIndex3M,I376,TRUE,_xll.ohTrigger(RecalcTrigger,Trigger3M)),NA())</f>
        <v>-3.5089832238277552E-3</v>
      </c>
      <c r="P376" s="44">
        <f>IFERROR(_xll.qlIndexFixing(ONIndex6M,I376,TRUE,_xll.ohTrigger(RecalcTrigger,Trigger6M)),NA())</f>
        <v>-2.2113264778900188E-3</v>
      </c>
      <c r="Q376" s="145">
        <f>IFERROR(_xll.qlIndexFixing(ONIndex1Y,I376,TRUE,_xll.ohTrigger(RecalcTrigger,Trigger1Y)),NA())</f>
        <v>-4.7741650397004065E-4</v>
      </c>
    </row>
    <row r="377" spans="2:17" x14ac:dyDescent="0.2">
      <c r="B377" s="39" t="s">
        <v>17</v>
      </c>
      <c r="D377" s="42">
        <f>_xll.qlCalendarAdvance(Calendar,$D376,B377,"f",FALSE)</f>
        <v>43157</v>
      </c>
      <c r="E377" s="139">
        <f>_xll.qlInterestRateIndexValueDate(IndexON,D377)</f>
        <v>43157</v>
      </c>
      <c r="F377" s="155">
        <f>IFERROR(_xll.qlIndexFixing(IndexON,D377,TRUE,_xll.ohTrigger(RecalcTrigger,TriggerON)),NA())</f>
        <v>-4.4717145733086383E-3</v>
      </c>
      <c r="H377" s="42">
        <f>_xll.qlCalendarAdvance(Calendar,$H376,B377,"f",FALSE)</f>
        <v>43157</v>
      </c>
      <c r="I377" s="139">
        <f>_xll.qlInterestRateIndexValueDate(Index1M,$H377)</f>
        <v>43159</v>
      </c>
      <c r="J377" s="144">
        <f>IFERROR(_xll.qlIndexFixing(Index1M,$H377,TRUE,_xll.ohTrigger(RecalcTrigger,Trigger1M)),NA())</f>
        <v>-4.6503147610690758E-3</v>
      </c>
      <c r="K377" s="44">
        <f>IFERROR(_xll.qlIndexFixing(Index3M,H377,TRUE,_xll.ohTrigger(RecalcTrigger,Trigger3M)),NA())</f>
        <v>-3.5224431695544413E-3</v>
      </c>
      <c r="L377" s="44">
        <f>IFERROR(_xll.qlIndexFixing(Index6M,$H377,TRUE,_xll.ohTrigger(RecalcTrigger,Trigger6M)),NA())</f>
        <v>-2.0922729067476471E-3</v>
      </c>
      <c r="M377" s="145">
        <f>IFERROR(_xll.qlIndexFixing(Index1Y,$H377,TRUE,_xll.ohTrigger(RecalcTrigger,Trigger1Y)),NA())</f>
        <v>-5.1333497630738731E-4</v>
      </c>
      <c r="N377" s="144">
        <f>IFERROR(_xll.qlIndexFixing(ONIndex1M,I377,TRUE,_xll.ohTrigger(RecalcTrigger,Trigger1M)),NA())</f>
        <v>-4.6432984688005163E-3</v>
      </c>
      <c r="O377" s="44">
        <f>IFERROR(_xll.qlIndexFixing(ONIndex3M,I377,TRUE,_xll.ohTrigger(RecalcTrigger,Trigger3M)),NA())</f>
        <v>-3.509086428032937E-3</v>
      </c>
      <c r="P377" s="44">
        <f>IFERROR(_xll.qlIndexFixing(ONIndex6M,I377,TRUE,_xll.ohTrigger(RecalcTrigger,Trigger6M)),NA())</f>
        <v>-2.2107689120698382E-3</v>
      </c>
      <c r="Q377" s="145">
        <f>IFERROR(_xll.qlIndexFixing(ONIndex1Y,I377,TRUE,_xll.ohTrigger(RecalcTrigger,Trigger1Y)),NA())</f>
        <v>-4.84656607047107E-4</v>
      </c>
    </row>
    <row r="378" spans="2:17" x14ac:dyDescent="0.2">
      <c r="B378" s="39" t="s">
        <v>17</v>
      </c>
      <c r="D378" s="42">
        <f>_xll.qlCalendarAdvance(Calendar,$D377,B378,"f",FALSE)</f>
        <v>43158</v>
      </c>
      <c r="E378" s="139">
        <f>_xll.qlInterestRateIndexValueDate(IndexON,D378)</f>
        <v>43158</v>
      </c>
      <c r="F378" s="155">
        <f>IFERROR(_xll.qlIndexFixing(IndexON,D378,TRUE,_xll.ohTrigger(RecalcTrigger,TriggerON)),NA())</f>
        <v>-4.4717145733486063E-3</v>
      </c>
      <c r="H378" s="42">
        <f>_xll.qlCalendarAdvance(Calendar,$H377,B378,"f",FALSE)</f>
        <v>43158</v>
      </c>
      <c r="I378" s="139">
        <f>_xll.qlInterestRateIndexValueDate(Index1M,$H378)</f>
        <v>43160</v>
      </c>
      <c r="J378" s="144">
        <f>IFERROR(_xll.qlIndexFixing(Index1M,$H378,TRUE,_xll.ohTrigger(RecalcTrigger,Trigger1M)),NA())</f>
        <v>-4.6521475361993581E-3</v>
      </c>
      <c r="K378" s="44">
        <f>IFERROR(_xll.qlIndexFixing(Index3M,H378,TRUE,_xll.ohTrigger(RecalcTrigger,Trigger3M)),NA())</f>
        <v>-3.5226444646441687E-3</v>
      </c>
      <c r="L378" s="44">
        <f>IFERROR(_xll.qlIndexFixing(Index6M,$H378,TRUE,_xll.ohTrigger(RecalcTrigger,Trigger6M)),NA())</f>
        <v>-2.0907245444552968E-3</v>
      </c>
      <c r="M378" s="145">
        <f>IFERROR(_xll.qlIndexFixing(Index1Y,$H378,TRUE,_xll.ohTrigger(RecalcTrigger,Trigger1Y)),NA())</f>
        <v>-5.1221294108035574E-4</v>
      </c>
      <c r="N378" s="144">
        <f>IFERROR(_xll.qlIndexFixing(ONIndex1M,I378,TRUE,_xll.ohTrigger(RecalcTrigger,Trigger1M)),NA())</f>
        <v>-4.6448966997880703E-3</v>
      </c>
      <c r="O378" s="44">
        <f>IFERROR(_xll.qlIndexFixing(ONIndex3M,I378,TRUE,_xll.ohTrigger(RecalcTrigger,Trigger3M)),NA())</f>
        <v>-3.5093637519567622E-3</v>
      </c>
      <c r="P378" s="44">
        <f>IFERROR(_xll.qlIndexFixing(ONIndex6M,I378,TRUE,_xll.ohTrigger(RecalcTrigger,Trigger6M)),NA())</f>
        <v>-2.2091747372643411E-3</v>
      </c>
      <c r="Q378" s="145">
        <f>IFERROR(_xll.qlIndexFixing(ONIndex1Y,I378,TRUE,_xll.ohTrigger(RecalcTrigger,Trigger1Y)),NA())</f>
        <v>-4.9552031506028271E-4</v>
      </c>
    </row>
    <row r="379" spans="2:17" x14ac:dyDescent="0.2">
      <c r="B379" s="39" t="s">
        <v>17</v>
      </c>
      <c r="D379" s="42">
        <f>_xll.qlCalendarAdvance(Calendar,$D378,B379,"f",FALSE)</f>
        <v>43159</v>
      </c>
      <c r="E379" s="139">
        <f>_xll.qlInterestRateIndexValueDate(IndexON,D379)</f>
        <v>43159</v>
      </c>
      <c r="F379" s="155">
        <f>IFERROR(_xll.qlIndexFixing(IndexON,D379,TRUE,_xll.ohTrigger(RecalcTrigger,TriggerON)),NA())</f>
        <v>-4.4717145733885744E-3</v>
      </c>
      <c r="H379" s="42">
        <f>_xll.qlCalendarAdvance(Calendar,$H378,B379,"f",FALSE)</f>
        <v>43159</v>
      </c>
      <c r="I379" s="139">
        <f>_xll.qlInterestRateIndexValueDate(Index1M,$H379)</f>
        <v>43161</v>
      </c>
      <c r="J379" s="144">
        <f>IFERROR(_xll.qlIndexFixing(Index1M,$H379,TRUE,_xll.ohTrigger(RecalcTrigger,Trigger1M)),NA())</f>
        <v>-4.6525310456510538E-3</v>
      </c>
      <c r="K379" s="44">
        <f>IFERROR(_xll.qlIndexFixing(Index3M,H379,TRUE,_xll.ohTrigger(RecalcTrigger,Trigger3M)),NA())</f>
        <v>-3.5228506382364556E-3</v>
      </c>
      <c r="L379" s="44">
        <f>IFERROR(_xll.qlIndexFixing(Index6M,$H379,TRUE,_xll.ohTrigger(RecalcTrigger,Trigger6M)),NA())</f>
        <v>-2.0900854806162883E-3</v>
      </c>
      <c r="M379" s="145">
        <f>IFERROR(_xll.qlIndexFixing(Index1Y,$H379,TRUE,_xll.ohTrigger(RecalcTrigger,Trigger1Y)),NA())</f>
        <v>-5.0860319969488828E-4</v>
      </c>
      <c r="N379" s="144">
        <f>IFERROR(_xll.qlIndexFixing(ONIndex1M,I379,TRUE,_xll.ohTrigger(RecalcTrigger,Trigger1M)),NA())</f>
        <v>-4.6456532416172536E-3</v>
      </c>
      <c r="O379" s="44">
        <f>IFERROR(_xll.qlIndexFixing(ONIndex3M,I379,TRUE,_xll.ohTrigger(RecalcTrigger,Trigger3M)),NA())</f>
        <v>-3.5095388056483046E-3</v>
      </c>
      <c r="P379" s="44">
        <f>IFERROR(_xll.qlIndexFixing(ONIndex6M,I379,TRUE,_xll.ohTrigger(RecalcTrigger,Trigger6M)),NA())</f>
        <v>-2.2078331154107289E-3</v>
      </c>
      <c r="Q379" s="145">
        <f>IFERROR(_xll.qlIndexFixing(ONIndex1Y,I379,TRUE,_xll.ohTrigger(RecalcTrigger,Trigger1Y)),NA())</f>
        <v>-5.0278276977788749E-4</v>
      </c>
    </row>
    <row r="380" spans="2:17" x14ac:dyDescent="0.2">
      <c r="B380" s="39" t="s">
        <v>17</v>
      </c>
      <c r="D380" s="42">
        <f>_xll.qlCalendarAdvance(Calendar,$D379,B380,"f",FALSE)</f>
        <v>43160</v>
      </c>
      <c r="E380" s="139">
        <f>_xll.qlInterestRateIndexValueDate(IndexON,D380)</f>
        <v>43160</v>
      </c>
      <c r="F380" s="155">
        <f>IFERROR(_xll.qlIndexFixing(IndexON,D380,TRUE,_xll.ohTrigger(RecalcTrigger,TriggerON)),NA())</f>
        <v>-4.4717145733486063E-3</v>
      </c>
      <c r="H380" s="42">
        <f>_xll.qlCalendarAdvance(Calendar,$H379,B380,"f",FALSE)</f>
        <v>43160</v>
      </c>
      <c r="I380" s="139">
        <f>_xll.qlInterestRateIndexValueDate(Index1M,$H380)</f>
        <v>43164</v>
      </c>
      <c r="J380" s="144">
        <f>IFERROR(_xll.qlIndexFixing(Index1M,$H380,TRUE,_xll.ohTrigger(RecalcTrigger,Trigger1M)),NA())</f>
        <v>-4.6542128282593105E-3</v>
      </c>
      <c r="K380" s="44">
        <f>IFERROR(_xll.qlIndexFixing(Index3M,H380,TRUE,_xll.ohTrigger(RecalcTrigger,Trigger3M)),NA())</f>
        <v>-3.5233993884389498E-3</v>
      </c>
      <c r="L380" s="44">
        <f>IFERROR(_xll.qlIndexFixing(Index6M,$H380,TRUE,_xll.ohTrigger(RecalcTrigger,Trigger6M)),NA())</f>
        <v>-2.0876162970641437E-3</v>
      </c>
      <c r="M380" s="145">
        <f>IFERROR(_xll.qlIndexFixing(Index1Y,$H380,TRUE,_xll.ohTrigger(RecalcTrigger,Trigger1Y)),NA())</f>
        <v>-5.0755135331655675E-4</v>
      </c>
      <c r="N380" s="144">
        <f>IFERROR(_xll.qlIndexFixing(ONIndex1M,I380,TRUE,_xll.ohTrigger(RecalcTrigger,Trigger1M)),NA())</f>
        <v>-4.6464021692971258E-3</v>
      </c>
      <c r="O380" s="44">
        <f>IFERROR(_xll.qlIndexFixing(ONIndex3M,I380,TRUE,_xll.ohTrigger(RecalcTrigger,Trigger3M)),NA())</f>
        <v>-3.5097463394784256E-3</v>
      </c>
      <c r="P380" s="44">
        <f>IFERROR(_xll.qlIndexFixing(ONIndex6M,I380,TRUE,_xll.ohTrigger(RecalcTrigger,Trigger6M)),NA())</f>
        <v>-2.2061653269034309E-3</v>
      </c>
      <c r="Q380" s="145">
        <f>IFERROR(_xll.qlIndexFixing(ONIndex1Y,I380,TRUE,_xll.ohTrigger(RecalcTrigger,Trigger1Y)),NA())</f>
        <v>-5.1115564668968716E-4</v>
      </c>
    </row>
    <row r="381" spans="2:17" x14ac:dyDescent="0.2">
      <c r="B381" s="39" t="s">
        <v>17</v>
      </c>
      <c r="D381" s="42">
        <f>_xll.qlCalendarAdvance(Calendar,$D380,B381,"f",FALSE)</f>
        <v>43161</v>
      </c>
      <c r="E381" s="139">
        <f>_xll.qlInterestRateIndexValueDate(IndexON,D381)</f>
        <v>43161</v>
      </c>
      <c r="F381" s="155">
        <f>IFERROR(_xll.qlIndexFixing(IndexON,D381,TRUE,_xll.ohTrigger(RecalcTrigger,TriggerON)),NA())</f>
        <v>-4.4716590284865632E-3</v>
      </c>
      <c r="H381" s="42">
        <f>_xll.qlCalendarAdvance(Calendar,$H380,B381,"f",FALSE)</f>
        <v>43161</v>
      </c>
      <c r="I381" s="139">
        <f>_xll.qlInterestRateIndexValueDate(Index1M,$H381)</f>
        <v>43165</v>
      </c>
      <c r="J381" s="144">
        <f>IFERROR(_xll.qlIndexFixing(Index1M,$H381,TRUE,_xll.ohTrigger(RecalcTrigger,Trigger1M)),NA())</f>
        <v>-4.6548513187198133E-3</v>
      </c>
      <c r="K381" s="44">
        <f>IFERROR(_xll.qlIndexFixing(Index3M,H381,TRUE,_xll.ohTrigger(RecalcTrigger,Trigger3M)),NA())</f>
        <v>-3.5235728790451791E-3</v>
      </c>
      <c r="L381" s="44">
        <f>IFERROR(_xll.qlIndexFixing(Index6M,$H381,TRUE,_xll.ohTrigger(RecalcTrigger,Trigger6M)),NA())</f>
        <v>-2.0867234302636489E-3</v>
      </c>
      <c r="M381" s="145">
        <f>IFERROR(_xll.qlIndexFixing(Index1Y,$H381,TRUE,_xll.ohTrigger(RecalcTrigger,Trigger1Y)),NA())</f>
        <v>-5.0632780771320122E-4</v>
      </c>
      <c r="N381" s="144">
        <f>IFERROR(_xll.qlIndexFixing(ONIndex1M,I381,TRUE,_xll.ohTrigger(RecalcTrigger,Trigger1M)),NA())</f>
        <v>-4.6471434581274451E-3</v>
      </c>
      <c r="O381" s="44">
        <f>IFERROR(_xll.qlIndexFixing(ONIndex3M,I381,TRUE,_xll.ohTrigger(RecalcTrigger,Trigger3M)),NA())</f>
        <v>-3.5099866097620946E-3</v>
      </c>
      <c r="P381" s="44">
        <f>IFERROR(_xll.qlIndexFixing(ONIndex6M,I381,TRUE,_xll.ohTrigger(RecalcTrigger,Trigger6M)),NA())</f>
        <v>-2.2041690256191515E-3</v>
      </c>
      <c r="Q381" s="145">
        <f>IFERROR(_xll.qlIndexFixing(ONIndex1Y,I381,TRUE,_xll.ohTrigger(RecalcTrigger,Trigger1Y)),NA())</f>
        <v>-5.2064685662767118E-4</v>
      </c>
    </row>
    <row r="382" spans="2:17" x14ac:dyDescent="0.2">
      <c r="B382" s="39" t="s">
        <v>17</v>
      </c>
      <c r="D382" s="42">
        <f>_xll.qlCalendarAdvance(Calendar,$D381,B382,"f",FALSE)</f>
        <v>43164</v>
      </c>
      <c r="E382" s="139">
        <f>_xll.qlInterestRateIndexValueDate(IndexON,D382)</f>
        <v>43164</v>
      </c>
      <c r="F382" s="155">
        <f>IFERROR(_xll.qlIndexFixing(IndexON,D382,TRUE,_xll.ohTrigger(RecalcTrigger,TriggerON)),NA())</f>
        <v>-4.4717145733486063E-3</v>
      </c>
      <c r="H382" s="42">
        <f>_xll.qlCalendarAdvance(Calendar,$H381,B382,"f",FALSE)</f>
        <v>43164</v>
      </c>
      <c r="I382" s="139">
        <f>_xll.qlInterestRateIndexValueDate(Index1M,$H382)</f>
        <v>43166</v>
      </c>
      <c r="J382" s="144">
        <f>IFERROR(_xll.qlIndexFixing(Index1M,$H382,TRUE,_xll.ohTrigger(RecalcTrigger,Trigger1M)),NA())</f>
        <v>-4.6560012624962226E-3</v>
      </c>
      <c r="K382" s="44">
        <f>IFERROR(_xll.qlIndexFixing(Index3M,H382,TRUE,_xll.ohTrigger(RecalcTrigger,Trigger3M)),NA())</f>
        <v>-3.5237391900349415E-3</v>
      </c>
      <c r="L382" s="44">
        <f>IFERROR(_xll.qlIndexFixing(Index6M,$H382,TRUE,_xll.ohTrigger(RecalcTrigger,Trigger6M)),NA())</f>
        <v>-2.0858427932207955E-3</v>
      </c>
      <c r="M382" s="145">
        <f>IFERROR(_xll.qlIndexFixing(Index1Y,$H382,TRUE,_xll.ohTrigger(RecalcTrigger,Trigger1Y)),NA())</f>
        <v>-5.0507501243691544E-4</v>
      </c>
      <c r="N382" s="144">
        <f>IFERROR(_xll.qlIndexFixing(ONIndex1M,I382,TRUE,_xll.ohTrigger(RecalcTrigger,Trigger1M)),NA())</f>
        <v>-4.6485404226048743E-3</v>
      </c>
      <c r="O382" s="44">
        <f>IFERROR(_xll.qlIndexFixing(ONIndex3M,I382,TRUE,_xll.ohTrigger(RecalcTrigger,Trigger3M)),NA())</f>
        <v>-3.5105433164694944E-3</v>
      </c>
      <c r="P382" s="44">
        <f>IFERROR(_xll.qlIndexFixing(ONIndex6M,I382,TRUE,_xll.ohTrigger(RecalcTrigger,Trigger6M)),NA())</f>
        <v>-2.199056217522255E-3</v>
      </c>
      <c r="Q382" s="145">
        <f>IFERROR(_xll.qlIndexFixing(ONIndex1Y,I382,TRUE,_xll.ohTrigger(RecalcTrigger,Trigger1Y)),NA())</f>
        <v>-5.433957869538375E-4</v>
      </c>
    </row>
    <row r="383" spans="2:17" x14ac:dyDescent="0.2">
      <c r="B383" s="39" t="s">
        <v>17</v>
      </c>
      <c r="D383" s="42">
        <f>_xll.qlCalendarAdvance(Calendar,$D382,B383,"f",FALSE)</f>
        <v>43165</v>
      </c>
      <c r="E383" s="139">
        <f>_xll.qlInterestRateIndexValueDate(IndexON,D383)</f>
        <v>43165</v>
      </c>
      <c r="F383" s="155">
        <f>IFERROR(_xll.qlIndexFixing(IndexON,D383,TRUE,_xll.ohTrigger(RecalcTrigger,TriggerON)),NA())</f>
        <v>-4.4717145733885744E-3</v>
      </c>
      <c r="H383" s="42">
        <f>_xll.qlCalendarAdvance(Calendar,$H382,B383,"f",FALSE)</f>
        <v>43165</v>
      </c>
      <c r="I383" s="139">
        <f>_xll.qlInterestRateIndexValueDate(Index1M,$H383)</f>
        <v>43167</v>
      </c>
      <c r="J383" s="144">
        <f>IFERROR(_xll.qlIndexFixing(Index1M,$H383,TRUE,_xll.ohTrigger(RecalcTrigger,Trigger1M)),NA())</f>
        <v>-4.6563613322901654E-3</v>
      </c>
      <c r="K383" s="44">
        <f>IFERROR(_xll.qlIndexFixing(Index3M,H383,TRUE,_xll.ohTrigger(RecalcTrigger,Trigger3M)),NA())</f>
        <v>-3.5238977731759081E-3</v>
      </c>
      <c r="L383" s="44">
        <f>IFERROR(_xll.qlIndexFixing(Index6M,$H383,TRUE,_xll.ohTrigger(RecalcTrigger,Trigger6M)),NA())</f>
        <v>-2.0845339375718365E-3</v>
      </c>
      <c r="M383" s="145">
        <f>IFERROR(_xll.qlIndexFixing(Index1Y,$H383,TRUE,_xll.ohTrigger(RecalcTrigger,Trigger1Y)),NA())</f>
        <v>-5.0378993466800547E-4</v>
      </c>
      <c r="N383" s="144">
        <f>IFERROR(_xll.qlIndexFixing(ONIndex1M,I383,TRUE,_xll.ohTrigger(RecalcTrigger,Trigger1M)),NA())</f>
        <v>-4.6500317286302106E-3</v>
      </c>
      <c r="O383" s="44">
        <f>IFERROR(_xll.qlIndexFixing(ONIndex3M,I383,TRUE,_xll.ohTrigger(RecalcTrigger,Trigger3M)),NA())</f>
        <v>-3.5112801696612905E-3</v>
      </c>
      <c r="P383" s="44">
        <f>IFERROR(_xll.qlIndexFixing(ONIndex6M,I383,TRUE,_xll.ohTrigger(RecalcTrigger,Trigger6M)),NA())</f>
        <v>-2.1928517726843566E-3</v>
      </c>
      <c r="Q383" s="145">
        <f>IFERROR(_xll.qlIndexFixing(ONIndex1Y,I383,TRUE,_xll.ohTrigger(RecalcTrigger,Trigger1Y)),NA())</f>
        <v>-5.6995324140274306E-4</v>
      </c>
    </row>
    <row r="384" spans="2:17" x14ac:dyDescent="0.2">
      <c r="B384" s="39" t="s">
        <v>17</v>
      </c>
      <c r="D384" s="42">
        <f>_xll.qlCalendarAdvance(Calendar,$D383,B384,"f",FALSE)</f>
        <v>43166</v>
      </c>
      <c r="E384" s="139">
        <f>_xll.qlInterestRateIndexValueDate(IndexON,D384)</f>
        <v>43166</v>
      </c>
      <c r="F384" s="155">
        <f>IFERROR(_xll.qlIndexFixing(IndexON,D384,TRUE,_xll.ohTrigger(RecalcTrigger,TriggerON)),NA())</f>
        <v>-4.4717145733086383E-3</v>
      </c>
      <c r="H384" s="42">
        <f>_xll.qlCalendarAdvance(Calendar,$H383,B384,"f",FALSE)</f>
        <v>43166</v>
      </c>
      <c r="I384" s="139">
        <f>_xll.qlInterestRateIndexValueDate(Index1M,$H384)</f>
        <v>43168</v>
      </c>
      <c r="J384" s="144">
        <f>IFERROR(_xll.qlIndexFixing(Index1M,$H384,TRUE,_xll.ohTrigger(RecalcTrigger,Trigger1M)),NA())</f>
        <v>-4.6567187954040731E-3</v>
      </c>
      <c r="K384" s="44">
        <f>IFERROR(_xll.qlIndexFixing(Index3M,H384,TRUE,_xll.ohTrigger(RecalcTrigger,Trigger3M)),NA())</f>
        <v>-3.523958058315073E-3</v>
      </c>
      <c r="L384" s="44">
        <f>IFERROR(_xll.qlIndexFixing(Index6M,$H384,TRUE,_xll.ohTrigger(RecalcTrigger,Trigger6M)),NA())</f>
        <v>-2.0839000204977004E-3</v>
      </c>
      <c r="M384" s="145">
        <f>IFERROR(_xll.qlIndexFixing(Index1Y,$H384,TRUE,_xll.ohTrigger(RecalcTrigger,Trigger1Y)),NA())</f>
        <v>-4.999128465241826E-4</v>
      </c>
      <c r="N384" s="144">
        <f>IFERROR(_xll.qlIndexFixing(ONIndex1M,I384,TRUE,_xll.ohTrigger(RecalcTrigger,Trigger1M)),NA())</f>
        <v>-4.6507344513901927E-3</v>
      </c>
      <c r="O384" s="44">
        <f>IFERROR(_xll.qlIndexFixing(ONIndex3M,I384,TRUE,_xll.ohTrigger(RecalcTrigger,Trigger3M)),NA())</f>
        <v>-3.5116879589036643E-3</v>
      </c>
      <c r="P384" s="44">
        <f>IFERROR(_xll.qlIndexFixing(ONIndex6M,I384,TRUE,_xll.ohTrigger(RecalcTrigger,Trigger6M)),NA())</f>
        <v>-2.1891777173044247E-3</v>
      </c>
      <c r="Q384" s="145">
        <f>IFERROR(_xll.qlIndexFixing(ONIndex1Y,I384,TRUE,_xll.ohTrigger(RecalcTrigger,Trigger1Y)),NA())</f>
        <v>-5.8515477715292974E-4</v>
      </c>
    </row>
    <row r="385" spans="2:17" x14ac:dyDescent="0.2">
      <c r="B385" s="39" t="s">
        <v>17</v>
      </c>
      <c r="D385" s="42">
        <f>_xll.qlCalendarAdvance(Calendar,$D384,B385,"f",FALSE)</f>
        <v>43167</v>
      </c>
      <c r="E385" s="139">
        <f>_xll.qlInterestRateIndexValueDate(IndexON,D385)</f>
        <v>43167</v>
      </c>
      <c r="F385" s="155">
        <f>IFERROR(_xll.qlIndexFixing(IndexON,D385,TRUE,_xll.ohTrigger(RecalcTrigger,TriggerON)),NA())</f>
        <v>-4.4717145733486063E-3</v>
      </c>
      <c r="H385" s="42">
        <f>_xll.qlCalendarAdvance(Calendar,$H384,B385,"f",FALSE)</f>
        <v>43167</v>
      </c>
      <c r="I385" s="139">
        <f>_xll.qlInterestRateIndexValueDate(Index1M,$H385)</f>
        <v>43171</v>
      </c>
      <c r="J385" s="144">
        <f>IFERROR(_xll.qlIndexFixing(Index1M,$H385,TRUE,_xll.ohTrigger(RecalcTrigger,Trigger1M)),NA())</f>
        <v>-4.6585137601190003E-3</v>
      </c>
      <c r="K385" s="44">
        <f>IFERROR(_xll.qlIndexFixing(Index3M,H385,TRUE,_xll.ohTrigger(RecalcTrigger,Trigger3M)),NA())</f>
        <v>-3.5244437325553527E-3</v>
      </c>
      <c r="L385" s="44">
        <f>IFERROR(_xll.qlIndexFixing(Index6M,$H385,TRUE,_xll.ohTrigger(RecalcTrigger,Trigger6M)),NA())</f>
        <v>-2.0816143762418466E-3</v>
      </c>
      <c r="M385" s="145">
        <f>IFERROR(_xll.qlIndexFixing(Index1Y,$H385,TRUE,_xll.ohTrigger(RecalcTrigger,Trigger1Y)),NA())</f>
        <v>-4.9826538783474307E-4</v>
      </c>
      <c r="N385" s="144">
        <f>IFERROR(_xll.qlIndexFixing(ONIndex1M,I385,TRUE,_xll.ohTrigger(RecalcTrigger,Trigger1M)),NA())</f>
        <v>-4.6514293864996503E-3</v>
      </c>
      <c r="O385" s="44">
        <f>IFERROR(_xll.qlIndexFixing(ONIndex3M,I385,TRUE,_xll.ohTrigger(RecalcTrigger,Trigger3M)),NA())</f>
        <v>-3.5121300192519911E-3</v>
      </c>
      <c r="P385" s="44">
        <f>IFERROR(_xll.qlIndexFixing(ONIndex6M,I385,TRUE,_xll.ohTrigger(RecalcTrigger,Trigger6M)),NA())</f>
        <v>-2.1851587102572623E-3</v>
      </c>
      <c r="Q385" s="145">
        <f>IFERROR(_xll.qlIndexFixing(ONIndex1Y,I385,TRUE,_xll.ohTrigger(RecalcTrigger,Trigger1Y)),NA())</f>
        <v>-5.9911317878746928E-4</v>
      </c>
    </row>
    <row r="386" spans="2:17" x14ac:dyDescent="0.2">
      <c r="B386" s="39" t="s">
        <v>17</v>
      </c>
      <c r="D386" s="42">
        <f>_xll.qlCalendarAdvance(Calendar,$D385,B386,"f",FALSE)</f>
        <v>43168</v>
      </c>
      <c r="E386" s="139">
        <f>_xll.qlInterestRateIndexValueDate(IndexON,D386)</f>
        <v>43168</v>
      </c>
      <c r="F386" s="155">
        <f>IFERROR(_xll.qlIndexFixing(IndexON,D386,TRUE,_xll.ohTrigger(RecalcTrigger,TriggerON)),NA())</f>
        <v>-4.4716590284865632E-3</v>
      </c>
      <c r="H386" s="42">
        <f>_xll.qlCalendarAdvance(Calendar,$H385,B386,"f",FALSE)</f>
        <v>43168</v>
      </c>
      <c r="I386" s="139">
        <f>_xll.qlInterestRateIndexValueDate(Index1M,$H386)</f>
        <v>43172</v>
      </c>
      <c r="J386" s="144">
        <f>IFERROR(_xll.qlIndexFixing(Index1M,$H386,TRUE,_xll.ohTrigger(RecalcTrigger,Trigger1M)),NA())</f>
        <v>-4.6590958523837125E-3</v>
      </c>
      <c r="K386" s="44">
        <f>IFERROR(_xll.qlIndexFixing(Index3M,H386,TRUE,_xll.ohTrigger(RecalcTrigger,Trigger3M)),NA())</f>
        <v>-3.5245553229479314E-3</v>
      </c>
      <c r="L386" s="44">
        <f>IFERROR(_xll.qlIndexFixing(Index6M,$H386,TRUE,_xll.ohTrigger(RecalcTrigger,Trigger6M)),NA())</f>
        <v>-2.080801931027916E-3</v>
      </c>
      <c r="M386" s="145">
        <f>IFERROR(_xll.qlIndexFixing(Index1Y,$H386,TRUE,_xll.ohTrigger(RecalcTrigger,Trigger1Y)),NA())</f>
        <v>-4.9677265085786688E-4</v>
      </c>
      <c r="N386" s="144">
        <f>IFERROR(_xll.qlIndexFixing(ONIndex1M,I386,TRUE,_xll.ohTrigger(RecalcTrigger,Trigger1M)),NA())</f>
        <v>-4.6521165094182138E-3</v>
      </c>
      <c r="O386" s="44">
        <f>IFERROR(_xll.qlIndexFixing(ONIndex3M,I386,TRUE,_xll.ohTrigger(RecalcTrigger,Trigger3M)),NA())</f>
        <v>-3.5126066070212403E-3</v>
      </c>
      <c r="P386" s="44">
        <f>IFERROR(_xll.qlIndexFixing(ONIndex6M,I386,TRUE,_xll.ohTrigger(RecalcTrigger,Trigger6M)),NA())</f>
        <v>-2.1810212075967783E-3</v>
      </c>
      <c r="Q386" s="145">
        <f>IFERROR(_xll.qlIndexFixing(ONIndex1Y,I386,TRUE,_xll.ohTrigger(RecalcTrigger,Trigger1Y)),NA())</f>
        <v>-6.1083351644786177E-4</v>
      </c>
    </row>
    <row r="387" spans="2:17" x14ac:dyDescent="0.2">
      <c r="B387" s="39" t="s">
        <v>17</v>
      </c>
      <c r="D387" s="42">
        <f>_xll.qlCalendarAdvance(Calendar,$D386,B387,"f",FALSE)</f>
        <v>43171</v>
      </c>
      <c r="E387" s="139">
        <f>_xll.qlInterestRateIndexValueDate(IndexON,D387)</f>
        <v>43171</v>
      </c>
      <c r="F387" s="155">
        <f>IFERROR(_xll.qlIndexFixing(IndexON,D387,TRUE,_xll.ohTrigger(RecalcTrigger,TriggerON)),NA())</f>
        <v>-4.4717145734285424E-3</v>
      </c>
      <c r="H387" s="42">
        <f>_xll.qlCalendarAdvance(Calendar,$H386,B387,"f",FALSE)</f>
        <v>43171</v>
      </c>
      <c r="I387" s="139">
        <f>_xll.qlInterestRateIndexValueDate(Index1M,$H387)</f>
        <v>43173</v>
      </c>
      <c r="J387" s="144">
        <f>IFERROR(_xll.qlIndexFixing(Index1M,$H387,TRUE,_xll.ohTrigger(RecalcTrigger,Trigger1M)),NA())</f>
        <v>-4.6601314485911717E-3</v>
      </c>
      <c r="K387" s="44">
        <f>IFERROR(_xll.qlIndexFixing(Index3M,H387,TRUE,_xll.ohTrigger(RecalcTrigger,Trigger3M)),NA())</f>
        <v>-3.524655818097959E-3</v>
      </c>
      <c r="L387" s="44">
        <f>IFERROR(_xll.qlIndexFixing(Index6M,$H387,TRUE,_xll.ohTrigger(RecalcTrigger,Trigger6M)),NA())</f>
        <v>-2.0800000001051622E-3</v>
      </c>
      <c r="M387" s="145">
        <f>IFERROR(_xll.qlIndexFixing(Index1Y,$H387,TRUE,_xll.ohTrigger(RecalcTrigger,Trigger1Y)),NA())</f>
        <v>-4.9522898178540851E-4</v>
      </c>
      <c r="N387" s="144">
        <f>IFERROR(_xll.qlIndexFixing(ONIndex1M,I387,TRUE,_xll.ohTrigger(RecalcTrigger,Trigger1M)),NA())</f>
        <v>-4.653404438541564E-3</v>
      </c>
      <c r="O387" s="44">
        <f>IFERROR(_xll.qlIndexFixing(ONIndex3M,I387,TRUE,_xll.ohTrigger(RecalcTrigger,Trigger3M)),NA())</f>
        <v>-3.5136418583459061E-3</v>
      </c>
      <c r="P387" s="44">
        <f>IFERROR(_xll.qlIndexFixing(ONIndex6M,I387,TRUE,_xll.ohTrigger(RecalcTrigger,Trigger6M)),NA())</f>
        <v>-2.1727260247628166E-3</v>
      </c>
      <c r="Q387" s="145">
        <f>IFERROR(_xll.qlIndexFixing(ONIndex1Y,I387,TRUE,_xll.ohTrigger(RecalcTrigger,Trigger1Y)),NA())</f>
        <v>-6.3316584402173248E-4</v>
      </c>
    </row>
    <row r="388" spans="2:17" x14ac:dyDescent="0.2">
      <c r="B388" s="39" t="s">
        <v>17</v>
      </c>
      <c r="D388" s="42">
        <f>_xll.qlCalendarAdvance(Calendar,$D387,B388,"f",FALSE)</f>
        <v>43172</v>
      </c>
      <c r="E388" s="139">
        <f>_xll.qlInterestRateIndexValueDate(IndexON,D388)</f>
        <v>43172</v>
      </c>
      <c r="F388" s="155">
        <f>IFERROR(_xll.qlIndexFixing(IndexON,D388,TRUE,_xll.ohTrigger(RecalcTrigger,TriggerON)),NA())</f>
        <v>-4.4717145733486063E-3</v>
      </c>
      <c r="H388" s="42">
        <f>_xll.qlCalendarAdvance(Calendar,$H387,B388,"f",FALSE)</f>
        <v>43172</v>
      </c>
      <c r="I388" s="139">
        <f>_xll.qlInterestRateIndexValueDate(Index1M,$H388)</f>
        <v>43174</v>
      </c>
      <c r="J388" s="144">
        <f>IFERROR(_xll.qlIndexFixing(Index1M,$H388,TRUE,_xll.ohTrigger(RecalcTrigger,Trigger1M)),NA())</f>
        <v>-4.6604636041910896E-3</v>
      </c>
      <c r="K388" s="44">
        <f>IFERROR(_xll.qlIndexFixing(Index3M,H388,TRUE,_xll.ohTrigger(RecalcTrigger,Trigger3M)),NA())</f>
        <v>-3.5247446437825926E-3</v>
      </c>
      <c r="L388" s="44">
        <f>IFERROR(_xll.qlIndexFixing(Index6M,$H388,TRUE,_xll.ohTrigger(RecalcTrigger,Trigger6M)),NA())</f>
        <v>-2.0787230332349853E-3</v>
      </c>
      <c r="M388" s="145">
        <f>IFERROR(_xll.qlIndexFixing(Index1Y,$H388,TRUE,_xll.ohTrigger(RecalcTrigger,Trigger1Y)),NA())</f>
        <v>-4.9363779340928001E-4</v>
      </c>
      <c r="N388" s="144">
        <f>IFERROR(_xll.qlIndexFixing(ONIndex1M,I388,TRUE,_xll.ohTrigger(RecalcTrigger,Trigger1M)),NA())</f>
        <v>-4.6547863825407987E-3</v>
      </c>
      <c r="O388" s="44">
        <f>IFERROR(_xll.qlIndexFixing(ONIndex3M,I388,TRUE,_xll.ohTrigger(RecalcTrigger,Trigger3M)),NA())</f>
        <v>-3.5148633471759894E-3</v>
      </c>
      <c r="P388" s="44">
        <f>IFERROR(_xll.qlIndexFixing(ONIndex6M,I388,TRUE,_xll.ohTrigger(RecalcTrigger,Trigger6M)),NA())</f>
        <v>-2.1644508011897656E-3</v>
      </c>
      <c r="Q388" s="145">
        <f>IFERROR(_xll.qlIndexFixing(ONIndex1Y,I388,TRUE,_xll.ohTrigger(RecalcTrigger,Trigger1Y)),NA())</f>
        <v>-6.5437878272067707E-4</v>
      </c>
    </row>
    <row r="389" spans="2:17" x14ac:dyDescent="0.2">
      <c r="B389" s="39" t="s">
        <v>17</v>
      </c>
      <c r="D389" s="42">
        <f>_xll.qlCalendarAdvance(Calendar,$D388,B389,"f",FALSE)</f>
        <v>43173</v>
      </c>
      <c r="E389" s="139">
        <f>_xll.qlInterestRateIndexValueDate(IndexON,D389)</f>
        <v>43173</v>
      </c>
      <c r="F389" s="155">
        <f>IFERROR(_xll.qlIndexFixing(IndexON,D389,TRUE,_xll.ohTrigger(RecalcTrigger,TriggerON)),NA())</f>
        <v>-4.4863863278399307E-3</v>
      </c>
      <c r="H389" s="42">
        <f>_xll.qlCalendarAdvance(Calendar,$H388,B389,"f",FALSE)</f>
        <v>43173</v>
      </c>
      <c r="I389" s="139">
        <f>_xll.qlInterestRateIndexValueDate(Index1M,$H389)</f>
        <v>43175</v>
      </c>
      <c r="J389" s="144">
        <f>IFERROR(_xll.qlIndexFixing(Index1M,$H389,TRUE,_xll.ohTrigger(RecalcTrigger,Trigger1M)),NA())</f>
        <v>-4.6607930946246561E-3</v>
      </c>
      <c r="K389" s="44">
        <f>IFERROR(_xll.qlIndexFixing(Index3M,H389,TRUE,_xll.ohTrigger(RecalcTrigger,Trigger3M)),NA())</f>
        <v>-3.5246219832105598E-3</v>
      </c>
      <c r="L389" s="44">
        <f>IFERROR(_xll.qlIndexFixing(Index6M,$H389,TRUE,_xll.ohTrigger(RecalcTrigger,Trigger6M)),NA())</f>
        <v>-2.0781826605762027E-3</v>
      </c>
      <c r="M389" s="145">
        <f>IFERROR(_xll.qlIndexFixing(Index1Y,$H389,TRUE,_xll.ohTrigger(RecalcTrigger,Trigger1Y)),NA())</f>
        <v>-4.8937611549829129E-4</v>
      </c>
      <c r="N389" s="144">
        <f>IFERROR(_xll.qlIndexFixing(ONIndex1M,I389,TRUE,_xll.ohTrigger(RecalcTrigger,Trigger1M)),NA())</f>
        <v>-4.6554340724824783E-3</v>
      </c>
      <c r="O389" s="44">
        <f>IFERROR(_xll.qlIndexFixing(ONIndex3M,I389,TRUE,_xll.ohTrigger(RecalcTrigger,Trigger3M)),NA())</f>
        <v>-3.5155085309224177E-3</v>
      </c>
      <c r="P389" s="44">
        <f>IFERROR(_xll.qlIndexFixing(ONIndex6M,I389,TRUE,_xll.ohTrigger(RecalcTrigger,Trigger6M)),NA())</f>
        <v>-2.160303897289495E-3</v>
      </c>
      <c r="Q389" s="145">
        <f>IFERROR(_xll.qlIndexFixing(ONIndex1Y,I389,TRUE,_xll.ohTrigger(RecalcTrigger,Trigger1Y)),NA())</f>
        <v>-6.6441669662076208E-4</v>
      </c>
    </row>
    <row r="390" spans="2:17" x14ac:dyDescent="0.2">
      <c r="B390" s="39" t="s">
        <v>17</v>
      </c>
      <c r="D390" s="42">
        <f>_xll.qlCalendarAdvance(Calendar,$D389,B390,"f",FALSE)</f>
        <v>43174</v>
      </c>
      <c r="E390" s="139">
        <f>_xll.qlInterestRateIndexValueDate(IndexON,D390)</f>
        <v>43174</v>
      </c>
      <c r="F390" s="155">
        <f>IFERROR(_xll.qlIndexFixing(IndexON,D390,TRUE,_xll.ohTrigger(RecalcTrigger,TriggerON)),NA())</f>
        <v>-4.4863863277599947E-3</v>
      </c>
      <c r="H390" s="42">
        <f>_xll.qlCalendarAdvance(Calendar,$H389,B390,"f",FALSE)</f>
        <v>43174</v>
      </c>
      <c r="I390" s="139">
        <f>_xll.qlInterestRateIndexValueDate(Index1M,$H390)</f>
        <v>43178</v>
      </c>
      <c r="J390" s="144">
        <f>IFERROR(_xll.qlIndexFixing(Index1M,$H390,TRUE,_xll.ohTrigger(RecalcTrigger,Trigger1M)),NA())</f>
        <v>-4.6624162651246002E-3</v>
      </c>
      <c r="K390" s="44">
        <f>IFERROR(_xll.qlIndexFixing(Index3M,H390,TRUE,_xll.ohTrigger(RecalcTrigger,Trigger3M)),NA())</f>
        <v>-3.5249716373439315E-3</v>
      </c>
      <c r="L390" s="44">
        <f>IFERROR(_xll.qlIndexFixing(Index6M,$H390,TRUE,_xll.ohTrigger(RecalcTrigger,Trigger6M)),NA())</f>
        <v>-2.0761524425969135E-3</v>
      </c>
      <c r="M390" s="145">
        <f>IFERROR(_xll.qlIndexFixing(Index1Y,$H390,TRUE,_xll.ohTrigger(RecalcTrigger,Trigger1Y)),NA())</f>
        <v>-4.868684070417697E-4</v>
      </c>
      <c r="N390" s="144">
        <f>IFERROR(_xll.qlIndexFixing(ONIndex1M,I390,TRUE,_xll.ohTrigger(RecalcTrigger,Trigger1M)),NA())</f>
        <v>-4.6560738014322922E-3</v>
      </c>
      <c r="O390" s="44">
        <f>IFERROR(_xll.qlIndexFixing(ONIndex3M,I390,TRUE,_xll.ohTrigger(RecalcTrigger,Trigger3M)),NA())</f>
        <v>-3.5161502731018146E-3</v>
      </c>
      <c r="P390" s="44">
        <f>IFERROR(_xll.qlIndexFixing(ONIndex6M,I390,TRUE,_xll.ohTrigger(RecalcTrigger,Trigger6M)),NA())</f>
        <v>-2.1561555910709629E-3</v>
      </c>
      <c r="Q390" s="145">
        <f>IFERROR(_xll.qlIndexFixing(ONIndex1Y,I390,TRUE,_xll.ohTrigger(RecalcTrigger,Trigger1Y)),NA())</f>
        <v>-6.7410949698309963E-4</v>
      </c>
    </row>
    <row r="391" spans="2:17" x14ac:dyDescent="0.2">
      <c r="B391" s="39" t="s">
        <v>17</v>
      </c>
      <c r="D391" s="42">
        <f>_xll.qlCalendarAdvance(Calendar,$D390,B391,"f",FALSE)</f>
        <v>43175</v>
      </c>
      <c r="E391" s="139">
        <f>_xll.qlInterestRateIndexValueDate(IndexON,D391)</f>
        <v>43175</v>
      </c>
      <c r="F391" s="155">
        <f>IFERROR(_xll.qlIndexFixing(IndexON,D391,TRUE,_xll.ohTrigger(RecalcTrigger,TriggerON)),NA())</f>
        <v>-4.4863304178699437E-3</v>
      </c>
      <c r="H391" s="42">
        <f>_xll.qlCalendarAdvance(Calendar,$H390,B391,"f",FALSE)</f>
        <v>43175</v>
      </c>
      <c r="I391" s="139">
        <f>_xll.qlInterestRateIndexValueDate(Index1M,$H391)</f>
        <v>43179</v>
      </c>
      <c r="J391" s="144">
        <f>IFERROR(_xll.qlIndexFixing(Index1M,$H391,TRUE,_xll.ohTrigger(RecalcTrigger,Trigger1M)),NA())</f>
        <v>-4.6629407460336263E-3</v>
      </c>
      <c r="K391" s="44">
        <f>IFERROR(_xll.qlIndexFixing(Index3M,H391,TRUE,_xll.ohTrigger(RecalcTrigger,Trigger3M)),NA())</f>
        <v>-3.5249933723273097E-3</v>
      </c>
      <c r="L391" s="44">
        <f>IFERROR(_xll.qlIndexFixing(Index6M,$H391,TRUE,_xll.ohTrigger(RecalcTrigger,Trigger6M)),NA())</f>
        <v>-2.0754155338613594E-3</v>
      </c>
      <c r="M391" s="145">
        <f>IFERROR(_xll.qlIndexFixing(Index1Y,$H391,TRUE,_xll.ohTrigger(RecalcTrigger,Trigger1Y)),NA())</f>
        <v>-4.8507953527149393E-4</v>
      </c>
      <c r="N391" s="144">
        <f>IFERROR(_xll.qlIndexFixing(ONIndex1M,I391,TRUE,_xll.ohTrigger(RecalcTrigger,Trigger1M)),NA())</f>
        <v>-4.6567055448099026E-3</v>
      </c>
      <c r="O391" s="44">
        <f>IFERROR(_xll.qlIndexFixing(ONIndex3M,I391,TRUE,_xll.ohTrigger(RecalcTrigger,Trigger3M)),NA())</f>
        <v>-3.5167806379821087E-3</v>
      </c>
      <c r="P391" s="44">
        <f>IFERROR(_xll.qlIndexFixing(ONIndex6M,I391,TRUE,_xll.ohTrigger(RecalcTrigger,Trigger6M)),NA())</f>
        <v>-2.1520060418067644E-3</v>
      </c>
      <c r="Q391" s="145">
        <f>IFERROR(_xll.qlIndexFixing(ONIndex1Y,I391,TRUE,_xll.ohTrigger(RecalcTrigger,Trigger1Y)),NA())</f>
        <v>-6.834543075084909E-4</v>
      </c>
    </row>
    <row r="392" spans="2:17" x14ac:dyDescent="0.2">
      <c r="B392" s="39" t="s">
        <v>17</v>
      </c>
      <c r="D392" s="42">
        <f>_xll.qlCalendarAdvance(Calendar,$D391,B392,"f",FALSE)</f>
        <v>43178</v>
      </c>
      <c r="E392" s="139">
        <f>_xll.qlInterestRateIndexValueDate(IndexON,D392)</f>
        <v>43178</v>
      </c>
      <c r="F392" s="155">
        <f>IFERROR(_xll.qlIndexFixing(IndexON,D392,TRUE,_xll.ohTrigger(RecalcTrigger,TriggerON)),NA())</f>
        <v>-4.4863863277999627E-3</v>
      </c>
      <c r="H392" s="42">
        <f>_xll.qlCalendarAdvance(Calendar,$H391,B392,"f",FALSE)</f>
        <v>43178</v>
      </c>
      <c r="I392" s="139">
        <f>_xll.qlInterestRateIndexValueDate(Index1M,$H392)</f>
        <v>43180</v>
      </c>
      <c r="J392" s="144">
        <f>IFERROR(_xll.qlIndexFixing(Index1M,$H392,TRUE,_xll.ohTrigger(RecalcTrigger,Trigger1M)),NA())</f>
        <v>-4.6638595786818726E-3</v>
      </c>
      <c r="K392" s="44">
        <f>IFERROR(_xll.qlIndexFixing(Index3M,H392,TRUE,_xll.ohTrigger(RecalcTrigger,Trigger3M)),NA())</f>
        <v>-3.5250000000569791E-3</v>
      </c>
      <c r="L392" s="44">
        <f>IFERROR(_xll.qlIndexFixing(Index6M,$H392,TRUE,_xll.ohTrigger(RecalcTrigger,Trigger6M)),NA())</f>
        <v>-2.0746894554194237E-3</v>
      </c>
      <c r="M392" s="145">
        <f>IFERROR(_xll.qlIndexFixing(Index1Y,$H392,TRUE,_xll.ohTrigger(RecalcTrigger,Trigger1Y)),NA())</f>
        <v>-4.8325393466458862E-4</v>
      </c>
      <c r="N392" s="144">
        <f>IFERROR(_xll.qlIndexFixing(ONIndex1M,I392,TRUE,_xll.ohTrigger(RecalcTrigger,Trigger1M)),NA())</f>
        <v>-4.6578820210330107E-3</v>
      </c>
      <c r="O392" s="44">
        <f>IFERROR(_xll.qlIndexFixing(ONIndex3M,I392,TRUE,_xll.ohTrigger(RecalcTrigger,Trigger3M)),NA())</f>
        <v>-3.5179686352693196E-3</v>
      </c>
      <c r="P392" s="44">
        <f>IFERROR(_xll.qlIndexFixing(ONIndex6M,I392,TRUE,_xll.ohTrigger(RecalcTrigger,Trigger6M)),NA())</f>
        <v>-2.1436908312599812E-3</v>
      </c>
      <c r="Q392" s="145">
        <f>IFERROR(_xll.qlIndexFixing(ONIndex1Y,I392,TRUE,_xll.ohTrigger(RecalcTrigger,Trigger1Y)),NA())</f>
        <v>-7.0096821571219436E-4</v>
      </c>
    </row>
    <row r="393" spans="2:17" x14ac:dyDescent="0.2">
      <c r="B393" s="39" t="s">
        <v>17</v>
      </c>
      <c r="D393" s="42">
        <f>_xll.qlCalendarAdvance(Calendar,$D392,B393,"f",FALSE)</f>
        <v>43179</v>
      </c>
      <c r="E393" s="139">
        <f>_xll.qlInterestRateIndexValueDate(IndexON,D393)</f>
        <v>43179</v>
      </c>
      <c r="F393" s="155">
        <f>IFERROR(_xll.qlIndexFixing(IndexON,D393,TRUE,_xll.ohTrigger(RecalcTrigger,TriggerON)),NA())</f>
        <v>-4.4863863277999627E-3</v>
      </c>
      <c r="H393" s="42">
        <f>_xll.qlCalendarAdvance(Calendar,$H392,B393,"f",FALSE)</f>
        <v>43179</v>
      </c>
      <c r="I393" s="139">
        <f>_xll.qlInterestRateIndexValueDate(Index1M,$H393)</f>
        <v>43181</v>
      </c>
      <c r="J393" s="144">
        <f>IFERROR(_xll.qlIndexFixing(Index1M,$H393,TRUE,_xll.ohTrigger(RecalcTrigger,Trigger1M)),NA())</f>
        <v>-4.6641632083541107E-3</v>
      </c>
      <c r="K393" s="44">
        <f>IFERROR(_xll.qlIndexFixing(Index3M,H393,TRUE,_xll.ohTrigger(RecalcTrigger,Trigger3M)),NA())</f>
        <v>-3.5249913774521753E-3</v>
      </c>
      <c r="L393" s="44">
        <f>IFERROR(_xll.qlIndexFixing(Index6M,$H393,TRUE,_xll.ohTrigger(RecalcTrigger,Trigger6M)),NA())</f>
        <v>-2.0733832360524968E-3</v>
      </c>
      <c r="M393" s="145">
        <f>IFERROR(_xll.qlIndexFixing(Index1Y,$H393,TRUE,_xll.ohTrigger(RecalcTrigger,Trigger1Y)),NA())</f>
        <v>-4.8139255984921096E-4</v>
      </c>
      <c r="N393" s="144">
        <f>IFERROR(_xll.qlIndexFixing(ONIndex1M,I393,TRUE,_xll.ohTrigger(RecalcTrigger,Trigger1M)),NA())</f>
        <v>-4.6591521658356783E-3</v>
      </c>
      <c r="O393" s="44">
        <f>IFERROR(_xll.qlIndexFixing(ONIndex3M,I393,TRUE,_xll.ohTrigger(RecalcTrigger,Trigger3M)),NA())</f>
        <v>-3.5191866055672705E-3</v>
      </c>
      <c r="P393" s="44">
        <f>IFERROR(_xll.qlIndexFixing(ONIndex6M,I393,TRUE,_xll.ohTrigger(RecalcTrigger,Trigger6M)),NA())</f>
        <v>-2.1353986005445691E-3</v>
      </c>
      <c r="Q393" s="145">
        <f>IFERROR(_xll.qlIndexFixing(ONIndex1Y,I393,TRUE,_xll.ohTrigger(RecalcTrigger,Trigger1Y)),NA())</f>
        <v>-7.1729612433735213E-4</v>
      </c>
    </row>
    <row r="394" spans="2:17" x14ac:dyDescent="0.2">
      <c r="B394" s="39" t="s">
        <v>17</v>
      </c>
      <c r="D394" s="42">
        <f>_xll.qlCalendarAdvance(Calendar,$D393,B394,"f",FALSE)</f>
        <v>43180</v>
      </c>
      <c r="E394" s="139">
        <f>_xll.qlInterestRateIndexValueDate(IndexON,D394)</f>
        <v>43180</v>
      </c>
      <c r="F394" s="155">
        <f>IFERROR(_xll.qlIndexFixing(IndexON,D394,TRUE,_xll.ohTrigger(RecalcTrigger,TriggerON)),NA())</f>
        <v>-4.4863863278399307E-3</v>
      </c>
      <c r="H394" s="42">
        <f>_xll.qlCalendarAdvance(Calendar,$H393,B394,"f",FALSE)</f>
        <v>43180</v>
      </c>
      <c r="I394" s="139">
        <f>_xll.qlInterestRateIndexValueDate(Index1M,$H394)</f>
        <v>43182</v>
      </c>
      <c r="J394" s="144">
        <f>IFERROR(_xll.qlIndexFixing(Index1M,$H394,TRUE,_xll.ohTrigger(RecalcTrigger,Trigger1M)),NA())</f>
        <v>-4.6644641143567256E-3</v>
      </c>
      <c r="K394" s="44">
        <f>IFERROR(_xll.qlIndexFixing(Index3M,H394,TRUE,_xll.ohTrigger(RecalcTrigger,Trigger3M)),NA())</f>
        <v>-3.5246543053474417E-3</v>
      </c>
      <c r="L394" s="44">
        <f>IFERROR(_xll.qlIndexFixing(Index6M,$H394,TRUE,_xll.ohTrigger(RecalcTrigger,Trigger6M)),NA())</f>
        <v>-2.0729706397061738E-3</v>
      </c>
      <c r="M394" s="145">
        <f>IFERROR(_xll.qlIndexFixing(Index1Y,$H394,TRUE,_xll.ohTrigger(RecalcTrigger,Trigger1Y)),NA())</f>
        <v>-4.7680688016280183E-4</v>
      </c>
      <c r="N394" s="144">
        <f>IFERROR(_xll.qlIndexFixing(ONIndex1M,I394,TRUE,_xll.ohTrigger(RecalcTrigger,Trigger1M)),NA())</f>
        <v>-4.6597436092099542E-3</v>
      </c>
      <c r="O394" s="44">
        <f>IFERROR(_xll.qlIndexFixing(ONIndex3M,I394,TRUE,_xll.ohTrigger(RecalcTrigger,Trigger3M)),NA())</f>
        <v>-3.5197587940238861E-3</v>
      </c>
      <c r="P394" s="44">
        <f>IFERROR(_xll.qlIndexFixing(ONIndex6M,I394,TRUE,_xll.ohTrigger(RecalcTrigger,Trigger6M)),NA())</f>
        <v>-2.1312452255806136E-3</v>
      </c>
      <c r="Q394" s="145">
        <f>IFERROR(_xll.qlIndexFixing(ONIndex1Y,I394,TRUE,_xll.ohTrigger(RecalcTrigger,Trigger1Y)),NA())</f>
        <v>-7.2485784083031746E-4</v>
      </c>
    </row>
    <row r="395" spans="2:17" x14ac:dyDescent="0.2">
      <c r="B395" s="39" t="s">
        <v>17</v>
      </c>
      <c r="D395" s="42">
        <f>_xll.qlCalendarAdvance(Calendar,$D394,B395,"f",FALSE)</f>
        <v>43181</v>
      </c>
      <c r="E395" s="139">
        <f>_xll.qlInterestRateIndexValueDate(IndexON,D395)</f>
        <v>43181</v>
      </c>
      <c r="F395" s="155">
        <f>IFERROR(_xll.qlIndexFixing(IndexON,D395,TRUE,_xll.ohTrigger(RecalcTrigger,TriggerON)),NA())</f>
        <v>-4.4863863277999627E-3</v>
      </c>
      <c r="H395" s="42">
        <f>_xll.qlCalendarAdvance(Calendar,$H394,B395,"f",FALSE)</f>
        <v>43181</v>
      </c>
      <c r="I395" s="139">
        <f>_xll.qlInterestRateIndexValueDate(Index1M,$H395)</f>
        <v>43185</v>
      </c>
      <c r="J395" s="144">
        <f>IFERROR(_xll.qlIndexFixing(Index1M,$H395,TRUE,_xll.ohTrigger(RecalcTrigger,Trigger1M)),NA())</f>
        <v>-4.6659118511594233E-3</v>
      </c>
      <c r="K395" s="44">
        <f>IFERROR(_xll.qlIndexFixing(Index3M,H395,TRUE,_xll.ohTrigger(RecalcTrigger,Trigger3M)),NA())</f>
        <v>-3.5248057800721017E-3</v>
      </c>
      <c r="L395" s="44">
        <f>IFERROR(_xll.qlIndexFixing(Index6M,$H395,TRUE,_xll.ohTrigger(RecalcTrigger,Trigger6M)),NA())</f>
        <v>-2.0712208774804233E-3</v>
      </c>
      <c r="M395" s="145">
        <f>IFERROR(_xll.qlIndexFixing(Index1Y,$H395,TRUE,_xll.ohTrigger(RecalcTrigger,Trigger1Y)),NA())</f>
        <v>-4.736086913247902E-4</v>
      </c>
      <c r="N395" s="144">
        <f>IFERROR(_xll.qlIndexFixing(ONIndex1M,I395,TRUE,_xll.ohTrigger(RecalcTrigger,Trigger1M)),NA())</f>
        <v>-4.6603269184108953E-3</v>
      </c>
      <c r="O395" s="44">
        <f>IFERROR(_xll.qlIndexFixing(ONIndex3M,I395,TRUE,_xll.ohTrigger(RecalcTrigger,Trigger3M)),NA())</f>
        <v>-3.5203190892740821E-3</v>
      </c>
      <c r="P395" s="44">
        <f>IFERROR(_xll.qlIndexFixing(ONIndex6M,I395,TRUE,_xll.ohTrigger(RecalcTrigger,Trigger6M)),NA())</f>
        <v>-2.1270915636062426E-3</v>
      </c>
      <c r="Q395" s="145">
        <f>IFERROR(_xll.qlIndexFixing(ONIndex1Y,I395,TRUE,_xll.ohTrigger(RecalcTrigger,Trigger1Y)),NA())</f>
        <v>-7.3205430977107966E-4</v>
      </c>
    </row>
    <row r="396" spans="2:17" x14ac:dyDescent="0.2">
      <c r="B396" s="39" t="s">
        <v>17</v>
      </c>
      <c r="D396" s="42">
        <f>_xll.qlCalendarAdvance(Calendar,$D395,B396,"f",FALSE)</f>
        <v>43182</v>
      </c>
      <c r="E396" s="139">
        <f>_xll.qlInterestRateIndexValueDate(IndexON,D396)</f>
        <v>43182</v>
      </c>
      <c r="F396" s="155">
        <f>IFERROR(_xll.qlIndexFixing(IndexON,D396,TRUE,_xll.ohTrigger(RecalcTrigger,TriggerON)),NA())</f>
        <v>-4.4863304178699437E-3</v>
      </c>
      <c r="H396" s="42">
        <f>_xll.qlCalendarAdvance(Calendar,$H395,B396,"f",FALSE)</f>
        <v>43182</v>
      </c>
      <c r="I396" s="139">
        <f>_xll.qlInterestRateIndexValueDate(Index1M,$H396)</f>
        <v>43186</v>
      </c>
      <c r="J396" s="144">
        <f>IFERROR(_xll.qlIndexFixing(Index1M,$H396,TRUE,_xll.ohTrigger(RecalcTrigger,Trigger1M)),NA())</f>
        <v>-4.6663775075490004E-3</v>
      </c>
      <c r="K396" s="44">
        <f>IFERROR(_xll.qlIndexFixing(Index3M,H396,TRUE,_xll.ohTrigger(RecalcTrigger,Trigger3M)),NA())</f>
        <v>-3.5247220323229313E-3</v>
      </c>
      <c r="L396" s="44">
        <f>IFERROR(_xll.qlIndexFixing(Index6M,$H396,TRUE,_xll.ohTrigger(RecalcTrigger,Trigger6M)),NA())</f>
        <v>-2.0705593859595165E-3</v>
      </c>
      <c r="M396" s="145">
        <f>IFERROR(_xll.qlIndexFixing(Index1Y,$H396,TRUE,_xll.ohTrigger(RecalcTrigger,Trigger1Y)),NA())</f>
        <v>-4.7158304515234755E-4</v>
      </c>
      <c r="N396" s="144">
        <f>IFERROR(_xll.qlIndexFixing(ONIndex1M,I396,TRUE,_xll.ohTrigger(RecalcTrigger,Trigger1M)),NA())</f>
        <v>-4.6618988136328809E-3</v>
      </c>
      <c r="O396" s="44">
        <f>IFERROR(_xll.qlIndexFixing(ONIndex3M,I396,TRUE,_xll.ohTrigger(RecalcTrigger,Trigger3M)),NA())</f>
        <v>-3.52184660647481E-3</v>
      </c>
      <c r="P396" s="44">
        <f>IFERROR(_xll.qlIndexFixing(ONIndex6M,I396,TRUE,_xll.ohTrigger(RecalcTrigger,Trigger6M)),NA())</f>
        <v>-2.1146059544436824E-3</v>
      </c>
      <c r="Q396" s="145">
        <f>IFERROR(_xll.qlIndexFixing(ONIndex1Y,I396,TRUE,_xll.ohTrigger(RecalcTrigger,Trigger1Y)),NA())</f>
        <v>-7.5104358093458501E-4</v>
      </c>
    </row>
    <row r="397" spans="2:17" x14ac:dyDescent="0.2">
      <c r="B397" s="39" t="s">
        <v>17</v>
      </c>
      <c r="D397" s="42">
        <f>_xll.qlCalendarAdvance(Calendar,$D396,B397,"f",FALSE)</f>
        <v>43185</v>
      </c>
      <c r="E397" s="139">
        <f>_xll.qlInterestRateIndexValueDate(IndexON,D397)</f>
        <v>43185</v>
      </c>
      <c r="F397" s="155">
        <f>IFERROR(_xll.qlIndexFixing(IndexON,D397,TRUE,_xll.ohTrigger(RecalcTrigger,TriggerON)),NA())</f>
        <v>-4.4863863277999627E-3</v>
      </c>
      <c r="H397" s="42">
        <f>_xll.qlCalendarAdvance(Calendar,$H396,B397,"f",FALSE)</f>
        <v>43185</v>
      </c>
      <c r="I397" s="139">
        <f>_xll.qlInterestRateIndexValueDate(Index1M,$H397)</f>
        <v>43187</v>
      </c>
      <c r="J397" s="144">
        <f>IFERROR(_xll.qlIndexFixing(Index1M,$H397,TRUE,_xll.ohTrigger(RecalcTrigger,Trigger1M)),NA())</f>
        <v>-4.667177160884768E-3</v>
      </c>
      <c r="K397" s="44">
        <f>IFERROR(_xll.qlIndexFixing(Index3M,H397,TRUE,_xll.ohTrigger(RecalcTrigger,Trigger3M)),NA())</f>
        <v>-3.52462352020751E-3</v>
      </c>
      <c r="L397" s="44">
        <f>IFERROR(_xll.qlIndexFixing(Index6M,$H397,TRUE,_xll.ohTrigger(RecalcTrigger,Trigger6M)),NA())</f>
        <v>-2.0699085859445512E-3</v>
      </c>
      <c r="M397" s="145">
        <f>IFERROR(_xll.qlIndexFixing(Index1Y,$H397,TRUE,_xll.ohTrigger(RecalcTrigger,Trigger1Y)),NA())</f>
        <v>-4.6952752070306597E-4</v>
      </c>
      <c r="N397" s="144">
        <f>IFERROR(_xll.qlIndexFixing(ONIndex1M,I397,TRUE,_xll.ohTrigger(RecalcTrigger,Trigger1M)),NA())</f>
        <v>-4.6636545658484962E-3</v>
      </c>
      <c r="O397" s="44">
        <f>IFERROR(_xll.qlIndexFixing(ONIndex3M,I397,TRUE,_xll.ohTrigger(RecalcTrigger,Trigger3M)),NA())</f>
        <v>-3.5234262803784944E-3</v>
      </c>
      <c r="P397" s="44">
        <f>IFERROR(_xll.qlIndexFixing(ONIndex6M,I397,TRUE,_xll.ohTrigger(RecalcTrigger,Trigger6M)),NA())</f>
        <v>-2.1021724798897523E-3</v>
      </c>
      <c r="Q397" s="145">
        <f>IFERROR(_xll.qlIndexFixing(ONIndex1Y,I397,TRUE,_xll.ohTrigger(RecalcTrigger,Trigger1Y)),NA())</f>
        <v>-7.6740184942636347E-4</v>
      </c>
    </row>
    <row r="398" spans="2:17" x14ac:dyDescent="0.2">
      <c r="B398" s="39" t="s">
        <v>17</v>
      </c>
      <c r="D398" s="42">
        <f>_xll.qlCalendarAdvance(Calendar,$D397,B398,"f",FALSE)</f>
        <v>43186</v>
      </c>
      <c r="E398" s="139">
        <f>_xll.qlInterestRateIndexValueDate(IndexON,D398)</f>
        <v>43186</v>
      </c>
      <c r="F398" s="155">
        <f>IFERROR(_xll.qlIndexFixing(IndexON,D398,TRUE,_xll.ohTrigger(RecalcTrigger,TriggerON)),NA())</f>
        <v>-4.4863863277599947E-3</v>
      </c>
      <c r="H398" s="42">
        <f>_xll.qlCalendarAdvance(Calendar,$H397,B398,"f",FALSE)</f>
        <v>43186</v>
      </c>
      <c r="I398" s="139">
        <f>_xll.qlInterestRateIndexValueDate(Index1M,$H398)</f>
        <v>43188</v>
      </c>
      <c r="J398" s="144">
        <f>IFERROR(_xll.qlIndexFixing(Index1M,$H398,TRUE,_xll.ohTrigger(RecalcTrigger,Trigger1M)),NA())</f>
        <v>-4.667451652769633E-3</v>
      </c>
      <c r="K398" s="44">
        <f>IFERROR(_xll.qlIndexFixing(Index3M,H398,TRUE,_xll.ohTrigger(RecalcTrigger,Trigger3M)),NA())</f>
        <v>-3.524510333046996E-3</v>
      </c>
      <c r="L398" s="44">
        <f>IFERROR(_xll.qlIndexFixing(Index6M,$H398,TRUE,_xll.ohTrigger(RecalcTrigger,Trigger6M)),NA())</f>
        <v>-2.0696083391191777E-3</v>
      </c>
      <c r="M398" s="145">
        <f>IFERROR(_xll.qlIndexFixing(Index1Y,$H398,TRUE,_xll.ohTrigger(RecalcTrigger,Trigger1Y)),NA())</f>
        <v>-4.6744312866261751E-4</v>
      </c>
      <c r="N398" s="144">
        <f>IFERROR(_xll.qlIndexFixing(ONIndex1M,I398,TRUE,_xll.ohTrigger(RecalcTrigger,Trigger1M)),NA())</f>
        <v>-4.6641802413516231E-3</v>
      </c>
      <c r="O398" s="44">
        <f>IFERROR(_xll.qlIndexFixing(ONIndex3M,I398,TRUE,_xll.ohTrigger(RecalcTrigger,Trigger3M)),NA())</f>
        <v>-3.52390091231225E-3</v>
      </c>
      <c r="P398" s="44">
        <f>IFERROR(_xll.qlIndexFixing(ONIndex6M,I398,TRUE,_xll.ohTrigger(RecalcTrigger,Trigger6M)),NA())</f>
        <v>-2.0980212676757759E-3</v>
      </c>
      <c r="Q398" s="145">
        <f>IFERROR(_xll.qlIndexFixing(ONIndex1Y,I398,TRUE,_xll.ohTrigger(RecalcTrigger,Trigger1Y)),NA())</f>
        <v>-7.7196104824484024E-4</v>
      </c>
    </row>
    <row r="399" spans="2:17" x14ac:dyDescent="0.2">
      <c r="B399" s="39" t="s">
        <v>17</v>
      </c>
      <c r="D399" s="42">
        <f>_xll.qlCalendarAdvance(Calendar,$D398,B399,"f",FALSE)</f>
        <v>43187</v>
      </c>
      <c r="E399" s="139">
        <f>_xll.qlInterestRateIndexValueDate(IndexON,D399)</f>
        <v>43187</v>
      </c>
      <c r="F399" s="155">
        <f>IFERROR(_xll.qlIndexFixing(IndexON,D399,TRUE,_xll.ohTrigger(RecalcTrigger,TriggerON)),NA())</f>
        <v>-4.4863863278399307E-3</v>
      </c>
      <c r="H399" s="42">
        <f>_xll.qlCalendarAdvance(Calendar,$H398,B399,"f",FALSE)</f>
        <v>43187</v>
      </c>
      <c r="I399" s="139">
        <f>_xll.qlInterestRateIndexValueDate(Index1M,$H399)</f>
        <v>43193</v>
      </c>
      <c r="J399" s="144">
        <f>IFERROR(_xll.qlIndexFixing(Index1M,$H399,TRUE,_xll.ohTrigger(RecalcTrigger,Trigger1M)),NA())</f>
        <v>-4.6692482221546427E-3</v>
      </c>
      <c r="K399" s="44">
        <f>IFERROR(_xll.qlIndexFixing(Index3M,H399,TRUE,_xll.ohTrigger(RecalcTrigger,Trigger3M)),NA())</f>
        <v>-3.5239578401180163E-3</v>
      </c>
      <c r="L399" s="44">
        <f>IFERROR(_xll.qlIndexFixing(Index6M,$H399,TRUE,_xll.ohTrigger(RecalcTrigger,Trigger6M)),NA())</f>
        <v>-2.0666103177743368E-3</v>
      </c>
      <c r="M399" s="145">
        <f>IFERROR(_xll.qlIndexFixing(Index1Y,$H399,TRUE,_xll.ohTrigger(RecalcTrigger,Trigger1Y)),NA())</f>
        <v>-4.5662408931316861E-4</v>
      </c>
      <c r="N399" s="144">
        <f>IFERROR(_xll.qlIndexFixing(ONIndex1M,I399,TRUE,_xll.ohTrigger(RecalcTrigger,Trigger1M)),NA())</f>
        <v>-4.6646975845199279E-3</v>
      </c>
      <c r="O399" s="44">
        <f>IFERROR(_xll.qlIndexFixing(ONIndex3M,I399,TRUE,_xll.ohTrigger(RecalcTrigger,Trigger3M)),NA())</f>
        <v>-3.5243629629100326E-3</v>
      </c>
      <c r="P399" s="44">
        <f>IFERROR(_xll.qlIndexFixing(ONIndex6M,I399,TRUE,_xll.ohTrigger(RecalcTrigger,Trigger6M)),NA())</f>
        <v>-2.0938710425122409E-3</v>
      </c>
      <c r="Q399" s="145">
        <f>IFERROR(_xll.qlIndexFixing(ONIndex1Y,I399,TRUE,_xll.ohTrigger(RecalcTrigger,Trigger1Y)),NA())</f>
        <v>-7.7613198915749138E-4</v>
      </c>
    </row>
    <row r="400" spans="2:17" x14ac:dyDescent="0.2">
      <c r="B400" s="39" t="s">
        <v>17</v>
      </c>
      <c r="D400" s="42">
        <f>_xll.qlCalendarAdvance(Calendar,$D399,B400,"f",FALSE)</f>
        <v>43188</v>
      </c>
      <c r="E400" s="139">
        <f>_xll.qlInterestRateIndexValueDate(IndexON,D400)</f>
        <v>43188</v>
      </c>
      <c r="F400" s="155">
        <f>IFERROR(_xll.qlIndexFixing(IndexON,D400,TRUE,_xll.ohTrigger(RecalcTrigger,TriggerON)),NA())</f>
        <v>-4.4862745088618539E-3</v>
      </c>
      <c r="H400" s="42">
        <f>_xll.qlCalendarAdvance(Calendar,$H399,B400,"f",FALSE)</f>
        <v>43188</v>
      </c>
      <c r="I400" s="139">
        <f>_xll.qlInterestRateIndexValueDate(Index1M,$H400)</f>
        <v>43194</v>
      </c>
      <c r="J400" s="144">
        <f>IFERROR(_xll.qlIndexFixing(Index1M,$H400,TRUE,_xll.ohTrigger(RecalcTrigger,Trigger1M)),NA())</f>
        <v>-4.6696495741676003E-3</v>
      </c>
      <c r="K400" s="44">
        <f>IFERROR(_xll.qlIndexFixing(Index3M,H400,TRUE,_xll.ohTrigger(RecalcTrigger,Trigger3M)),NA())</f>
        <v>-3.5237652689914987E-3</v>
      </c>
      <c r="L400" s="44">
        <f>IFERROR(_xll.qlIndexFixing(Index6M,$H400,TRUE,_xll.ohTrigger(RecalcTrigger,Trigger6M)),NA())</f>
        <v>-2.0660426120416397E-3</v>
      </c>
      <c r="M400" s="145">
        <f>IFERROR(_xll.qlIndexFixing(Index1Y,$H400,TRUE,_xll.ohTrigger(RecalcTrigger,Trigger1Y)),NA())</f>
        <v>-4.5438816470737525E-4</v>
      </c>
      <c r="N400" s="144">
        <f>IFERROR(_xll.qlIndexFixing(ONIndex1M,I400,TRUE,_xll.ohTrigger(RecalcTrigger,Trigger1M)),NA())</f>
        <v>-4.6656439034364894E-3</v>
      </c>
      <c r="O400" s="44">
        <f>IFERROR(_xll.qlIndexFixing(ONIndex3M,I400,TRUE,_xll.ohTrigger(RecalcTrigger,Trigger3M)),NA())</f>
        <v>-3.5252101739047248E-3</v>
      </c>
      <c r="P400" s="44">
        <f>IFERROR(_xll.qlIndexFixing(ONIndex6M,I400,TRUE,_xll.ohTrigger(RecalcTrigger,Trigger6M)),NA())</f>
        <v>-2.0855625971005765E-3</v>
      </c>
      <c r="Q400" s="145">
        <f>IFERROR(_xll.qlIndexFixing(ONIndex1Y,I400,TRUE,_xll.ohTrigger(RecalcTrigger,Trigger1Y)),NA())</f>
        <v>-7.8316359204411157E-4</v>
      </c>
    </row>
    <row r="401" spans="2:17" x14ac:dyDescent="0.2">
      <c r="B401" s="39" t="s">
        <v>17</v>
      </c>
      <c r="D401" s="42">
        <f>_xll.qlCalendarAdvance(Calendar,$D400,B401,"f",FALSE)</f>
        <v>43193</v>
      </c>
      <c r="E401" s="139">
        <f>_xll.qlInterestRateIndexValueDate(IndexON,D401)</f>
        <v>43193</v>
      </c>
      <c r="F401" s="155">
        <f>IFERROR(_xll.qlIndexFixing(IndexON,D401,TRUE,_xll.ohTrigger(RecalcTrigger,TriggerON)),NA())</f>
        <v>-4.4863863277999627E-3</v>
      </c>
      <c r="H401" s="42">
        <f>_xll.qlCalendarAdvance(Calendar,$H400,B401,"f",FALSE)</f>
        <v>43193</v>
      </c>
      <c r="I401" s="139">
        <f>_xll.qlInterestRateIndexValueDate(Index1M,$H401)</f>
        <v>43195</v>
      </c>
      <c r="J401" s="144">
        <f>IFERROR(_xll.qlIndexFixing(Index1M,$H401,TRUE,_xll.ohTrigger(RecalcTrigger,Trigger1M)),NA())</f>
        <v>-4.6703204453930891E-3</v>
      </c>
      <c r="K401" s="44">
        <f>IFERROR(_xll.qlIndexFixing(Index3M,H401,TRUE,_xll.ohTrigger(RecalcTrigger,Trigger3M)),NA())</f>
        <v>-3.5235585626295814E-3</v>
      </c>
      <c r="L401" s="44">
        <f>IFERROR(_xll.qlIndexFixing(Index6M,$H401,TRUE,_xll.ohTrigger(RecalcTrigger,Trigger6M)),NA())</f>
        <v>-2.0654854743786411E-3</v>
      </c>
      <c r="M401" s="145">
        <f>IFERROR(_xll.qlIndexFixing(Index1Y,$H401,TRUE,_xll.ohTrigger(RecalcTrigger,Trigger1Y)),NA())</f>
        <v>-4.5213067160796062E-4</v>
      </c>
      <c r="N401" s="144">
        <f>IFERROR(_xll.qlIndexFixing(ONIndex1M,I401,TRUE,_xll.ohTrigger(RecalcTrigger,Trigger1M)),NA())</f>
        <v>-4.6666831370423267E-3</v>
      </c>
      <c r="O401" s="44">
        <f>IFERROR(_xll.qlIndexFixing(ONIndex3M,I401,TRUE,_xll.ohTrigger(RecalcTrigger,Trigger3M)),NA())</f>
        <v>-3.5260836260020412E-3</v>
      </c>
      <c r="P401" s="44">
        <f>IFERROR(_xll.qlIndexFixing(ONIndex6M,I401,TRUE,_xll.ohTrigger(RecalcTrigger,Trigger6M)),NA())</f>
        <v>-2.0772831999327224E-3</v>
      </c>
      <c r="Q401" s="145">
        <f>IFERROR(_xll.qlIndexFixing(ONIndex1Y,I401,TRUE,_xll.ohTrigger(RecalcTrigger,Trigger1Y)),NA())</f>
        <v>-7.8887564580742975E-4</v>
      </c>
    </row>
    <row r="402" spans="2:17" x14ac:dyDescent="0.2">
      <c r="B402" s="39" t="s">
        <v>17</v>
      </c>
      <c r="D402" s="42">
        <f>_xll.qlCalendarAdvance(Calendar,$D401,B402,"f",FALSE)</f>
        <v>43194</v>
      </c>
      <c r="E402" s="139">
        <f>_xll.qlInterestRateIndexValueDate(IndexON,D402)</f>
        <v>43194</v>
      </c>
      <c r="F402" s="155">
        <f>IFERROR(_xll.qlIndexFixing(IndexON,D402,TRUE,_xll.ohTrigger(RecalcTrigger,TriggerON)),NA())</f>
        <v>-4.4863863278399307E-3</v>
      </c>
      <c r="H402" s="42">
        <f>_xll.qlCalendarAdvance(Calendar,$H401,B402,"f",FALSE)</f>
        <v>43194</v>
      </c>
      <c r="I402" s="139">
        <f>_xll.qlInterestRateIndexValueDate(Index1M,$H402)</f>
        <v>43196</v>
      </c>
      <c r="J402" s="144">
        <f>IFERROR(_xll.qlIndexFixing(Index1M,$H402,TRUE,_xll.ohTrigger(RecalcTrigger,Trigger1M)),NA())</f>
        <v>-4.6705623467828555E-3</v>
      </c>
      <c r="K402" s="44">
        <f>IFERROR(_xll.qlIndexFixing(Index3M,H402,TRUE,_xll.ohTrigger(RecalcTrigger,Trigger3M)),NA())</f>
        <v>-3.5233378196759951E-3</v>
      </c>
      <c r="L402" s="44">
        <f>IFERROR(_xll.qlIndexFixing(Index6M,$H402,TRUE,_xll.ohTrigger(RecalcTrigger,Trigger6M)),NA())</f>
        <v>-2.0641104121024638E-3</v>
      </c>
      <c r="M402" s="145">
        <f>IFERROR(_xll.qlIndexFixing(Index1Y,$H402,TRUE,_xll.ohTrigger(RecalcTrigger,Trigger1Y)),NA())</f>
        <v>-4.4707069417654208E-4</v>
      </c>
      <c r="N402" s="144">
        <f>IFERROR(_xll.qlIndexFixing(ONIndex1M,I402,TRUE,_xll.ohTrigger(RecalcTrigger,Trigger1M)),NA())</f>
        <v>-4.667158446434172E-3</v>
      </c>
      <c r="O402" s="44">
        <f>IFERROR(_xll.qlIndexFixing(ONIndex3M,I402,TRUE,_xll.ohTrigger(RecalcTrigger,Trigger3M)),NA())</f>
        <v>-3.5264814770741282E-3</v>
      </c>
      <c r="P402" s="44">
        <f>IFERROR(_xll.qlIndexFixing(ONIndex6M,I402,TRUE,_xll.ohTrigger(RecalcTrigger,Trigger6M)),NA())</f>
        <v>-2.0731403000295856E-3</v>
      </c>
      <c r="Q402" s="145">
        <f>IFERROR(_xll.qlIndexFixing(ONIndex1Y,I402,TRUE,_xll.ohTrigger(RecalcTrigger,Trigger1Y)),NA())</f>
        <v>-7.9106215182367379E-4</v>
      </c>
    </row>
    <row r="403" spans="2:17" x14ac:dyDescent="0.2">
      <c r="B403" s="39" t="s">
        <v>17</v>
      </c>
      <c r="D403" s="42">
        <f>_xll.qlCalendarAdvance(Calendar,$D402,B403,"f",FALSE)</f>
        <v>43195</v>
      </c>
      <c r="E403" s="139">
        <f>_xll.qlInterestRateIndexValueDate(IndexON,D403)</f>
        <v>43195</v>
      </c>
      <c r="F403" s="155">
        <f>IFERROR(_xll.qlIndexFixing(IndexON,D403,TRUE,_xll.ohTrigger(RecalcTrigger,TriggerON)),NA())</f>
        <v>-4.4863863277999627E-3</v>
      </c>
      <c r="H403" s="42">
        <f>_xll.qlCalendarAdvance(Calendar,$H402,B403,"f",FALSE)</f>
        <v>43195</v>
      </c>
      <c r="I403" s="139">
        <f>_xll.qlInterestRateIndexValueDate(Index1M,$H403)</f>
        <v>43199</v>
      </c>
      <c r="J403" s="144">
        <f>IFERROR(_xll.qlIndexFixing(Index1M,$H403,TRUE,_xll.ohTrigger(RecalcTrigger,Trigger1M)),NA())</f>
        <v>-4.671525513983088E-3</v>
      </c>
      <c r="K403" s="44">
        <f>IFERROR(_xll.qlIndexFixing(Index3M,H403,TRUE,_xll.ohTrigger(RecalcTrigger,Trigger3M)),NA())</f>
        <v>-3.5225923735799354E-3</v>
      </c>
      <c r="L403" s="44">
        <f>IFERROR(_xll.qlIndexFixing(Index6M,$H403,TRUE,_xll.ohTrigger(RecalcTrigger,Trigger6M)),NA())</f>
        <v>-2.0633620067096168E-3</v>
      </c>
      <c r="M403" s="145">
        <f>IFERROR(_xll.qlIndexFixing(Index1Y,$H403,TRUE,_xll.ohTrigger(RecalcTrigger,Trigger1Y)),NA())</f>
        <v>-4.4290662995243285E-4</v>
      </c>
      <c r="N403" s="144">
        <f>IFERROR(_xll.qlIndexFixing(ONIndex1M,I403,TRUE,_xll.ohTrigger(RecalcTrigger,Trigger1M)),NA())</f>
        <v>-4.6676252747301916E-3</v>
      </c>
      <c r="O403" s="44">
        <f>IFERROR(_xll.qlIndexFixing(ONIndex3M,I403,TRUE,_xll.ohTrigger(RecalcTrigger,Trigger3M)),NA())</f>
        <v>-3.5268662300635967E-3</v>
      </c>
      <c r="P403" s="44">
        <f>IFERROR(_xll.qlIndexFixing(ONIndex6M,I403,TRUE,_xll.ohTrigger(RecalcTrigger,Trigger6M)),NA())</f>
        <v>-2.0689993433320453E-3</v>
      </c>
      <c r="Q403" s="145">
        <f>IFERROR(_xll.qlIndexFixing(ONIndex1Y,I403,TRUE,_xll.ohTrigger(RecalcTrigger,Trigger1Y)),NA())</f>
        <v>-7.9284314189909111E-4</v>
      </c>
    </row>
    <row r="404" spans="2:17" x14ac:dyDescent="0.2">
      <c r="B404" s="39" t="s">
        <v>17</v>
      </c>
      <c r="D404" s="42">
        <f>_xll.qlCalendarAdvance(Calendar,$D403,B404,"f",FALSE)</f>
        <v>43196</v>
      </c>
      <c r="E404" s="139">
        <f>_xll.qlInterestRateIndexValueDate(IndexON,D404)</f>
        <v>43196</v>
      </c>
      <c r="F404" s="155">
        <f>IFERROR(_xll.qlIndexFixing(IndexON,D404,TRUE,_xll.ohTrigger(RecalcTrigger,TriggerON)),NA())</f>
        <v>-4.4863304178432983E-3</v>
      </c>
      <c r="H404" s="42">
        <f>_xll.qlCalendarAdvance(Calendar,$H403,B404,"f",FALSE)</f>
        <v>43196</v>
      </c>
      <c r="I404" s="139">
        <f>_xll.qlInterestRateIndexValueDate(Index1M,$H404)</f>
        <v>43200</v>
      </c>
      <c r="J404" s="144">
        <f>IFERROR(_xll.qlIndexFixing(Index1M,$H404,TRUE,_xll.ohTrigger(RecalcTrigger,Trigger1M)),NA())</f>
        <v>-4.6718743645834948E-3</v>
      </c>
      <c r="K404" s="44">
        <f>IFERROR(_xll.qlIndexFixing(Index3M,H404,TRUE,_xll.ohTrigger(RecalcTrigger,Trigger3M)),NA())</f>
        <v>-3.522316491850606E-3</v>
      </c>
      <c r="L404" s="44">
        <f>IFERROR(_xll.qlIndexFixing(Index6M,$H404,TRUE,_xll.ohTrigger(RecalcTrigger,Trigger6M)),NA())</f>
        <v>-2.0628572543438112E-3</v>
      </c>
      <c r="M404" s="145">
        <f>IFERROR(_xll.qlIndexFixing(Index1Y,$H404,TRUE,_xll.ohTrigger(RecalcTrigger,Trigger1Y)),NA())</f>
        <v>-4.4055757625851476E-4</v>
      </c>
      <c r="N404" s="144">
        <f>IFERROR(_xll.qlIndexFixing(ONIndex1M,I404,TRUE,_xll.ohTrigger(RecalcTrigger,Trigger1M)),NA())</f>
        <v>-4.6680835972301438E-3</v>
      </c>
      <c r="O404" s="44">
        <f>IFERROR(_xll.qlIndexFixing(ONIndex3M,I404,TRUE,_xll.ohTrigger(RecalcTrigger,Trigger3M)),NA())</f>
        <v>-3.5272377990391846E-3</v>
      </c>
      <c r="P404" s="44">
        <f>IFERROR(_xll.qlIndexFixing(ONIndex6M,I404,TRUE,_xll.ohTrigger(RecalcTrigger,Trigger6M)),NA())</f>
        <v>-2.0648604888329203E-3</v>
      </c>
      <c r="Q404" s="145">
        <f>IFERROR(_xll.qlIndexFixing(ONIndex1Y,I404,TRUE,_xll.ohTrigger(RecalcTrigger,Trigger1Y)),NA())</f>
        <v>-7.9421573981441895E-4</v>
      </c>
    </row>
    <row r="405" spans="2:17" x14ac:dyDescent="0.2">
      <c r="B405" s="39" t="s">
        <v>17</v>
      </c>
      <c r="D405" s="42">
        <f>_xll.qlCalendarAdvance(Calendar,$D404,B405,"f",FALSE)</f>
        <v>43199</v>
      </c>
      <c r="E405" s="139">
        <f>_xll.qlInterestRateIndexValueDate(IndexON,D405)</f>
        <v>43199</v>
      </c>
      <c r="F405" s="155">
        <f>IFERROR(_xll.qlIndexFixing(IndexON,D405,TRUE,_xll.ohTrigger(RecalcTrigger,TriggerON)),NA())</f>
        <v>-4.4863863278798988E-3</v>
      </c>
      <c r="H405" s="42">
        <f>_xll.qlCalendarAdvance(Calendar,$H404,B405,"f",FALSE)</f>
        <v>43199</v>
      </c>
      <c r="I405" s="139">
        <f>_xll.qlInterestRateIndexValueDate(Index1M,$H405)</f>
        <v>43201</v>
      </c>
      <c r="J405" s="144">
        <f>IFERROR(_xll.qlIndexFixing(Index1M,$H405,TRUE,_xll.ohTrigger(RecalcTrigger,Trigger1M)),NA())</f>
        <v>-4.6722143782913506E-3</v>
      </c>
      <c r="K405" s="44">
        <f>IFERROR(_xll.qlIndexFixing(Index3M,H405,TRUE,_xll.ohTrigger(RecalcTrigger,Trigger3M)),NA())</f>
        <v>-3.5220270826028304E-3</v>
      </c>
      <c r="L405" s="44">
        <f>IFERROR(_xll.qlIndexFixing(Index6M,$H405,TRUE,_xll.ohTrigger(RecalcTrigger,Trigger6M)),NA())</f>
        <v>-2.0623628826177409E-3</v>
      </c>
      <c r="M405" s="145">
        <f>IFERROR(_xll.qlIndexFixing(Index1Y,$H405,TRUE,_xll.ohTrigger(RecalcTrigger,Trigger1Y)),NA())</f>
        <v>-4.3819352291365072E-4</v>
      </c>
      <c r="N405" s="144">
        <f>IFERROR(_xll.qlIndexFixing(ONIndex1M,I405,TRUE,_xll.ohTrigger(RecalcTrigger,Trigger1M)),NA())</f>
        <v>-4.6689112122200171E-3</v>
      </c>
      <c r="O405" s="44">
        <f>IFERROR(_xll.qlIndexFixing(ONIndex3M,I405,TRUE,_xll.ohTrigger(RecalcTrigger,Trigger3M)),NA())</f>
        <v>-3.5279019869038919E-3</v>
      </c>
      <c r="P405" s="44">
        <f>IFERROR(_xll.qlIndexFixing(ONIndex6M,I405,TRUE,_xll.ohTrigger(RecalcTrigger,Trigger6M)),NA())</f>
        <v>-2.0565788352300274E-3</v>
      </c>
      <c r="Q405" s="145">
        <f>IFERROR(_xll.qlIndexFixing(ONIndex1Y,I405,TRUE,_xll.ohTrigger(RecalcTrigger,Trigger1Y)),NA())</f>
        <v>-7.9558348836883397E-4</v>
      </c>
    </row>
    <row r="406" spans="2:17" x14ac:dyDescent="0.2">
      <c r="B406" s="39" t="s">
        <v>17</v>
      </c>
      <c r="D406" s="42">
        <f>_xll.qlCalendarAdvance(Calendar,$D405,B406,"f",FALSE)</f>
        <v>43200</v>
      </c>
      <c r="E406" s="139">
        <f>_xll.qlInterestRateIndexValueDate(IndexON,D406)</f>
        <v>43200</v>
      </c>
      <c r="F406" s="155">
        <f>IFERROR(_xll.qlIndexFixing(IndexON,D406,TRUE,_xll.ohTrigger(RecalcTrigger,TriggerON)),NA())</f>
        <v>-4.4863863277599947E-3</v>
      </c>
      <c r="H406" s="42">
        <f>_xll.qlCalendarAdvance(Calendar,$H405,B406,"f",FALSE)</f>
        <v>43200</v>
      </c>
      <c r="I406" s="139">
        <f>_xll.qlInterestRateIndexValueDate(Index1M,$H406)</f>
        <v>43202</v>
      </c>
      <c r="J406" s="144">
        <f>IFERROR(_xll.qlIndexFixing(Index1M,$H406,TRUE,_xll.ohTrigger(RecalcTrigger,Trigger1M)),NA())</f>
        <v>-4.6727610941374453E-3</v>
      </c>
      <c r="K406" s="44">
        <f>IFERROR(_xll.qlIndexFixing(Index3M,H406,TRUE,_xll.ohTrigger(RecalcTrigger,Trigger3M)),NA())</f>
        <v>-3.5217242508238365E-3</v>
      </c>
      <c r="L406" s="44">
        <f>IFERROR(_xll.qlIndexFixing(Index6M,$H406,TRUE,_xll.ohTrigger(RecalcTrigger,Trigger6M)),NA())</f>
        <v>-2.0618788575871932E-3</v>
      </c>
      <c r="M406" s="145">
        <f>IFERROR(_xll.qlIndexFixing(Index1Y,$H406,TRUE,_xll.ohTrigger(RecalcTrigger,Trigger1Y)),NA())</f>
        <v>-4.3581559277230763E-4</v>
      </c>
      <c r="N406" s="144">
        <f>IFERROR(_xll.qlIndexFixing(ONIndex1M,I406,TRUE,_xll.ohTrigger(RecalcTrigger,Trigger1M)),NA())</f>
        <v>-4.6698313333859431E-3</v>
      </c>
      <c r="O406" s="44">
        <f>IFERROR(_xll.qlIndexFixing(ONIndex3M,I406,TRUE,_xll.ohTrigger(RecalcTrigger,Trigger3M)),NA())</f>
        <v>-3.5285905135395979E-3</v>
      </c>
      <c r="P406" s="44">
        <f>IFERROR(_xll.qlIndexFixing(ONIndex6M,I406,TRUE,_xll.ohTrigger(RecalcTrigger,Trigger6M)),NA())</f>
        <v>-2.0465928582247273E-3</v>
      </c>
      <c r="Q406" s="145">
        <f>IFERROR(_xll.qlIndexFixing(ONIndex1Y,I406,TRUE,_xll.ohTrigger(RecalcTrigger,Trigger1Y)),NA())</f>
        <v>-7.9548624499548026E-4</v>
      </c>
    </row>
    <row r="407" spans="2:17" x14ac:dyDescent="0.2">
      <c r="B407" s="39" t="s">
        <v>17</v>
      </c>
      <c r="D407" s="42">
        <f>_xll.qlCalendarAdvance(Calendar,$D406,B407,"f",FALSE)</f>
        <v>43201</v>
      </c>
      <c r="E407" s="139">
        <f>_xll.qlInterestRateIndexValueDate(IndexON,D407)</f>
        <v>43201</v>
      </c>
      <c r="F407" s="155">
        <f>IFERROR(_xll.qlIndexFixing(IndexON,D407,TRUE,_xll.ohTrigger(RecalcTrigger,TriggerON)),NA())</f>
        <v>-4.4863863277599947E-3</v>
      </c>
      <c r="H407" s="42">
        <f>_xll.qlCalendarAdvance(Calendar,$H406,B407,"f",FALSE)</f>
        <v>43201</v>
      </c>
      <c r="I407" s="139">
        <f>_xll.qlInterestRateIndexValueDate(Index1M,$H407)</f>
        <v>43203</v>
      </c>
      <c r="J407" s="144">
        <f>IFERROR(_xll.qlIndexFixing(Index1M,$H407,TRUE,_xll.ohTrigger(RecalcTrigger,Trigger1M)),NA())</f>
        <v>-4.6729725750965607E-3</v>
      </c>
      <c r="K407" s="44">
        <f>IFERROR(_xll.qlIndexFixing(Index3M,H407,TRUE,_xll.ohTrigger(RecalcTrigger,Trigger3M)),NA())</f>
        <v>-3.5214081025518791E-3</v>
      </c>
      <c r="L407" s="44">
        <f>IFERROR(_xll.qlIndexFixing(Index6M,$H407,TRUE,_xll.ohTrigger(RecalcTrigger,Trigger6M)),NA())</f>
        <v>-2.0604453348860418E-3</v>
      </c>
      <c r="M407" s="145">
        <f>IFERROR(_xll.qlIndexFixing(Index1Y,$H407,TRUE,_xll.ohTrigger(RecalcTrigger,Trigger1Y)),NA())</f>
        <v>-4.3060713403618656E-4</v>
      </c>
      <c r="N407" s="144">
        <f>IFERROR(_xll.qlIndexFixing(ONIndex1M,I407,TRUE,_xll.ohTrigger(RecalcTrigger,Trigger1M)),NA())</f>
        <v>-4.6702467553227933E-3</v>
      </c>
      <c r="O407" s="44">
        <f>IFERROR(_xll.qlIndexFixing(ONIndex3M,I407,TRUE,_xll.ohTrigger(RecalcTrigger,Trigger3M)),NA())</f>
        <v>-3.5288948717182578E-3</v>
      </c>
      <c r="P407" s="44">
        <f>IFERROR(_xll.qlIndexFixing(ONIndex6M,I407,TRUE,_xll.ohTrigger(RecalcTrigger,Trigger6M)),NA())</f>
        <v>-2.039415776495801E-3</v>
      </c>
      <c r="Q407" s="145">
        <f>IFERROR(_xll.qlIndexFixing(ONIndex1Y,I407,TRUE,_xll.ohTrigger(RecalcTrigger,Trigger1Y)),NA())</f>
        <v>-7.9478269957355963E-4</v>
      </c>
    </row>
    <row r="408" spans="2:17" x14ac:dyDescent="0.2">
      <c r="B408" s="39" t="s">
        <v>17</v>
      </c>
      <c r="D408" s="42">
        <f>_xll.qlCalendarAdvance(Calendar,$D407,B408,"f",FALSE)</f>
        <v>43202</v>
      </c>
      <c r="E408" s="139">
        <f>_xll.qlInterestRateIndexValueDate(IndexON,D408)</f>
        <v>43202</v>
      </c>
      <c r="F408" s="155">
        <f>IFERROR(_xll.qlIndexFixing(IndexON,D408,TRUE,_xll.ohTrigger(RecalcTrigger,TriggerON)),NA())</f>
        <v>-4.4863863278798988E-3</v>
      </c>
      <c r="H408" s="42">
        <f>_xll.qlCalendarAdvance(Calendar,$H407,B408,"f",FALSE)</f>
        <v>43202</v>
      </c>
      <c r="I408" s="139">
        <f>_xll.qlInterestRateIndexValueDate(Index1M,$H408)</f>
        <v>43206</v>
      </c>
      <c r="J408" s="144">
        <f>IFERROR(_xll.qlIndexFixing(Index1M,$H408,TRUE,_xll.ohTrigger(RecalcTrigger,Trigger1M)),NA())</f>
        <v>-4.6737810268795421E-3</v>
      </c>
      <c r="K408" s="44">
        <f>IFERROR(_xll.qlIndexFixing(Index3M,H408,TRUE,_xll.ohTrigger(RecalcTrigger,Trigger3M)),NA())</f>
        <v>-3.5203808350219375E-3</v>
      </c>
      <c r="L408" s="44">
        <f>IFERROR(_xll.qlIndexFixing(Index6M,$H408,TRUE,_xll.ohTrigger(RecalcTrigger,Trigger6M)),NA())</f>
        <v>-2.0600455184996563E-3</v>
      </c>
      <c r="M408" s="145">
        <f>IFERROR(_xll.qlIndexFixing(Index1Y,$H408,TRUE,_xll.ohTrigger(RecalcTrigger,Trigger1Y)),NA())</f>
        <v>-4.2618784184528783E-4</v>
      </c>
      <c r="N408" s="144">
        <f>IFERROR(_xll.qlIndexFixing(ONIndex1M,I408,TRUE,_xll.ohTrigger(RecalcTrigger,Trigger1M)),NA())</f>
        <v>-4.6706535225826684E-3</v>
      </c>
      <c r="O408" s="44">
        <f>IFERROR(_xll.qlIndexFixing(ONIndex3M,I408,TRUE,_xll.ohTrigger(RecalcTrigger,Trigger3M)),NA())</f>
        <v>-3.5291855294961039E-3</v>
      </c>
      <c r="P408" s="44">
        <f>IFERROR(_xll.qlIndexFixing(ONIndex6M,I408,TRUE,_xll.ohTrigger(RecalcTrigger,Trigger6M)),NA())</f>
        <v>-2.032877684068346E-3</v>
      </c>
      <c r="Q408" s="145">
        <f>IFERROR(_xll.qlIndexFixing(ONIndex1Y,I408,TRUE,_xll.ohTrigger(RecalcTrigger,Trigger1Y)),NA())</f>
        <v>-7.9390355006037083E-4</v>
      </c>
    </row>
    <row r="409" spans="2:17" x14ac:dyDescent="0.2">
      <c r="B409" s="39" t="s">
        <v>17</v>
      </c>
      <c r="D409" s="42">
        <f>_xll.qlCalendarAdvance(Calendar,$D408,B409,"f",FALSE)</f>
        <v>43203</v>
      </c>
      <c r="E409" s="139">
        <f>_xll.qlInterestRateIndexValueDate(IndexON,D409)</f>
        <v>43203</v>
      </c>
      <c r="F409" s="155">
        <f>IFERROR(_xll.qlIndexFixing(IndexON,D409,TRUE,_xll.ohTrigger(RecalcTrigger,TriggerON)),NA())</f>
        <v>-4.4863304178699437E-3</v>
      </c>
      <c r="H409" s="42">
        <f>_xll.qlCalendarAdvance(Calendar,$H408,B409,"f",FALSE)</f>
        <v>43203</v>
      </c>
      <c r="I409" s="139">
        <f>_xll.qlInterestRateIndexValueDate(Index1M,$H409)</f>
        <v>43207</v>
      </c>
      <c r="J409" s="144">
        <f>IFERROR(_xll.qlIndexFixing(Index1M,$H409,TRUE,_xll.ohTrigger(RecalcTrigger,Trigger1M)),NA())</f>
        <v>-4.6740674992946651E-3</v>
      </c>
      <c r="K409" s="44">
        <f>IFERROR(_xll.qlIndexFixing(Index3M,H409,TRUE,_xll.ohTrigger(RecalcTrigger,Trigger3M)),NA())</f>
        <v>-3.5200125023064008E-3</v>
      </c>
      <c r="L409" s="44">
        <f>IFERROR(_xll.qlIndexFixing(Index6M,$H409,TRUE,_xll.ohTrigger(RecalcTrigger,Trigger6M)),NA())</f>
        <v>-2.059622169505981E-3</v>
      </c>
      <c r="M409" s="145">
        <f>IFERROR(_xll.qlIndexFixing(Index1Y,$H409,TRUE,_xll.ohTrigger(RecalcTrigger,Trigger1Y)),NA())</f>
        <v>-4.2375786586003615E-4</v>
      </c>
      <c r="N409" s="144">
        <f>IFERROR(_xll.qlIndexFixing(ONIndex1M,I409,TRUE,_xll.ohTrigger(RecalcTrigger,Trigger1M)),NA())</f>
        <v>-4.6710516107451028E-3</v>
      </c>
      <c r="O409" s="44">
        <f>IFERROR(_xll.qlIndexFixing(ONIndex3M,I409,TRUE,_xll.ohTrigger(RecalcTrigger,Trigger3M)),NA())</f>
        <v>-3.529462400941874E-3</v>
      </c>
      <c r="P409" s="44">
        <f>IFERROR(_xll.qlIndexFixing(ONIndex6M,I409,TRUE,_xll.ohTrigger(RecalcTrigger,Trigger6M)),NA())</f>
        <v>-2.0269832187924663E-3</v>
      </c>
      <c r="Q409" s="145">
        <f>IFERROR(_xll.qlIndexFixing(ONIndex1Y,I409,TRUE,_xll.ohTrigger(RecalcTrigger,Trigger1Y)),NA())</f>
        <v>-7.9284763834230887E-4</v>
      </c>
    </row>
    <row r="410" spans="2:17" x14ac:dyDescent="0.2">
      <c r="B410" s="39" t="s">
        <v>17</v>
      </c>
      <c r="D410" s="42">
        <f>_xll.qlCalendarAdvance(Calendar,$D409,B410,"f",FALSE)</f>
        <v>43206</v>
      </c>
      <c r="E410" s="139">
        <f>_xll.qlInterestRateIndexValueDate(IndexON,D410)</f>
        <v>43206</v>
      </c>
      <c r="F410" s="155">
        <f>IFERROR(_xll.qlIndexFixing(IndexON,D410,TRUE,_xll.ohTrigger(RecalcTrigger,TriggerON)),NA())</f>
        <v>-4.4863863277999627E-3</v>
      </c>
      <c r="H410" s="42">
        <f>_xll.qlCalendarAdvance(Calendar,$H409,B410,"f",FALSE)</f>
        <v>43206</v>
      </c>
      <c r="I410" s="139">
        <f>_xll.qlInterestRateIndexValueDate(Index1M,$H410)</f>
        <v>43208</v>
      </c>
      <c r="J410" s="144">
        <f>IFERROR(_xll.qlIndexFixing(Index1M,$H410,TRUE,_xll.ohTrigger(RecalcTrigger,Trigger1M)),NA())</f>
        <v>-4.6743449614998767E-3</v>
      </c>
      <c r="K410" s="44">
        <f>IFERROR(_xll.qlIndexFixing(Index3M,H410,TRUE,_xll.ohTrigger(RecalcTrigger,Trigger3M)),NA())</f>
        <v>-3.5196313991419899E-3</v>
      </c>
      <c r="L410" s="44">
        <f>IFERROR(_xll.qlIndexFixing(Index6M,$H410,TRUE,_xll.ohTrigger(RecalcTrigger,Trigger6M)),NA())</f>
        <v>-2.0592256027947083E-3</v>
      </c>
      <c r="M410" s="145">
        <f>IFERROR(_xll.qlIndexFixing(Index1Y,$H410,TRUE,_xll.ohTrigger(RecalcTrigger,Trigger1Y)),NA())</f>
        <v>-4.2132089397306353E-4</v>
      </c>
      <c r="N410" s="144">
        <f>IFERROR(_xll.qlIndexFixing(ONIndex1M,I410,TRUE,_xll.ohTrigger(RecalcTrigger,Trigger1M)),NA())</f>
        <v>-4.6717581052746482E-3</v>
      </c>
      <c r="O410" s="44">
        <f>IFERROR(_xll.qlIndexFixing(ONIndex3M,I410,TRUE,_xll.ohTrigger(RecalcTrigger,Trigger3M)),NA())</f>
        <v>-3.5299351462780848E-3</v>
      </c>
      <c r="P410" s="44">
        <f>IFERROR(_xll.qlIndexFixing(ONIndex6M,I410,TRUE,_xll.ohTrigger(RecalcTrigger,Trigger6M)),NA())</f>
        <v>-2.0173515982779833E-3</v>
      </c>
      <c r="Q410" s="145">
        <f>IFERROR(_xll.qlIndexFixing(ONIndex1Y,I410,TRUE,_xll.ohTrigger(RecalcTrigger,Trigger1Y)),NA())</f>
        <v>-7.9013908305558544E-4</v>
      </c>
    </row>
    <row r="411" spans="2:17" x14ac:dyDescent="0.2">
      <c r="B411" s="39" t="s">
        <v>17</v>
      </c>
      <c r="D411" s="42">
        <f>_xll.qlCalendarAdvance(Calendar,$D410,B411,"f",FALSE)</f>
        <v>43207</v>
      </c>
      <c r="E411" s="139">
        <f>_xll.qlInterestRateIndexValueDate(IndexON,D411)</f>
        <v>43207</v>
      </c>
      <c r="F411" s="155">
        <f>IFERROR(_xll.qlIndexFixing(IndexON,D411,TRUE,_xll.ohTrigger(RecalcTrigger,TriggerON)),NA())</f>
        <v>-4.4863863277599947E-3</v>
      </c>
      <c r="H411" s="42">
        <f>_xll.qlCalendarAdvance(Calendar,$H410,B411,"f",FALSE)</f>
        <v>43207</v>
      </c>
      <c r="I411" s="139">
        <f>_xll.qlInterestRateIndexValueDate(Index1M,$H411)</f>
        <v>43209</v>
      </c>
      <c r="J411" s="144">
        <f>IFERROR(_xll.qlIndexFixing(Index1M,$H411,TRUE,_xll.ohTrigger(RecalcTrigger,Trigger1M)),NA())</f>
        <v>-4.6747651068819451E-3</v>
      </c>
      <c r="K411" s="44">
        <f>IFERROR(_xll.qlIndexFixing(Index3M,H411,TRUE,_xll.ohTrigger(RecalcTrigger,Trigger3M)),NA())</f>
        <v>-3.5192376379091393E-3</v>
      </c>
      <c r="L411" s="44">
        <f>IFERROR(_xll.qlIndexFixing(Index6M,$H411,TRUE,_xll.ohTrigger(RecalcTrigger,Trigger6M)),NA())</f>
        <v>-2.0588523076045394E-3</v>
      </c>
      <c r="M411" s="145">
        <f>IFERROR(_xll.qlIndexFixing(Index1Y,$H411,TRUE,_xll.ohTrigger(RecalcTrigger,Trigger1Y)),NA())</f>
        <v>-4.1318334231647998E-4</v>
      </c>
      <c r="N411" s="144">
        <f>IFERROR(_xll.qlIndexFixing(ONIndex1M,I411,TRUE,_xll.ohTrigger(RecalcTrigger,Trigger1M)),NA())</f>
        <v>-4.67255667589761E-3</v>
      </c>
      <c r="O411" s="44">
        <f>IFERROR(_xll.qlIndexFixing(ONIndex3M,I411,TRUE,_xll.ohTrigger(RecalcTrigger,Trigger3M)),NA())</f>
        <v>-3.5304303025007755E-3</v>
      </c>
      <c r="P411" s="44">
        <f>IFERROR(_xll.qlIndexFixing(ONIndex6M,I411,TRUE,_xll.ohTrigger(RecalcTrigger,Trigger6M)),NA())</f>
        <v>-2.0099343923218882E-3</v>
      </c>
      <c r="Q411" s="145">
        <f>IFERROR(_xll.qlIndexFixing(ONIndex1Y,I411,TRUE,_xll.ohTrigger(RecalcTrigger,Trigger1Y)),NA())</f>
        <v>-7.8683320774874943E-4</v>
      </c>
    </row>
    <row r="412" spans="2:17" x14ac:dyDescent="0.2">
      <c r="B412" s="39" t="s">
        <v>17</v>
      </c>
      <c r="D412" s="42">
        <f>_xll.qlCalendarAdvance(Calendar,$D411,B412,"f",FALSE)</f>
        <v>43208</v>
      </c>
      <c r="E412" s="139">
        <f>_xll.qlInterestRateIndexValueDate(IndexON,D412)</f>
        <v>43208</v>
      </c>
      <c r="F412" s="155">
        <f>IFERROR(_xll.qlIndexFixing(IndexON,D412,TRUE,_xll.ohTrigger(RecalcTrigger,TriggerON)),NA())</f>
        <v>-4.4863863277999627E-3</v>
      </c>
      <c r="H412" s="42">
        <f>_xll.qlCalendarAdvance(Calendar,$H411,B412,"f",FALSE)</f>
        <v>43208</v>
      </c>
      <c r="I412" s="139">
        <f>_xll.qlInterestRateIndexValueDate(Index1M,$H412)</f>
        <v>43210</v>
      </c>
      <c r="J412" s="144">
        <f>IFERROR(_xll.qlIndexFixing(Index1M,$H412,TRUE,_xll.ohTrigger(RecalcTrigger,Trigger1M)),NA())</f>
        <v>-4.6749455551687823E-3</v>
      </c>
      <c r="K412" s="44">
        <f>IFERROR(_xll.qlIndexFixing(Index3M,H412,TRUE,_xll.ohTrigger(RecalcTrigger,Trigger3M)),NA())</f>
        <v>-3.5188313320419465E-3</v>
      </c>
      <c r="L412" s="44">
        <f>IFERROR(_xll.qlIndexFixing(Index6M,$H412,TRUE,_xll.ohTrigger(RecalcTrigger,Trigger6M)),NA())</f>
        <v>-2.0573985725173744E-3</v>
      </c>
      <c r="M412" s="145">
        <f>IFERROR(_xll.qlIndexFixing(Index1Y,$H412,TRUE,_xll.ohTrigger(RecalcTrigger,Trigger1Y)),NA())</f>
        <v>-4.1215255356586366E-4</v>
      </c>
      <c r="N412" s="144">
        <f>IFERROR(_xll.qlIndexFixing(ONIndex1M,I412,TRUE,_xll.ohTrigger(RecalcTrigger,Trigger1M)),NA())</f>
        <v>-4.6729109964704918E-3</v>
      </c>
      <c r="O412" s="44">
        <f>IFERROR(_xll.qlIndexFixing(ONIndex3M,I412,TRUE,_xll.ohTrigger(RecalcTrigger,Trigger3M)),NA())</f>
        <v>-3.5306369516385772E-3</v>
      </c>
      <c r="P412" s="44">
        <f>IFERROR(_xll.qlIndexFixing(ONIndex6M,I412,TRUE,_xll.ohTrigger(RecalcTrigger,Trigger6M)),NA())</f>
        <v>-2.0073276345522473E-3</v>
      </c>
      <c r="Q412" s="145">
        <f>IFERROR(_xll.qlIndexFixing(ONIndex1Y,I412,TRUE,_xll.ohTrigger(RecalcTrigger,Trigger1Y)),NA())</f>
        <v>-7.8487611350208653E-4</v>
      </c>
    </row>
    <row r="413" spans="2:17" x14ac:dyDescent="0.2">
      <c r="B413" s="39" t="s">
        <v>17</v>
      </c>
      <c r="D413" s="42">
        <f>_xll.qlCalendarAdvance(Calendar,$D412,B413,"f",FALSE)</f>
        <v>43209</v>
      </c>
      <c r="E413" s="139">
        <f>_xll.qlInterestRateIndexValueDate(IndexON,D413)</f>
        <v>43209</v>
      </c>
      <c r="F413" s="155">
        <f>IFERROR(_xll.qlIndexFixing(IndexON,D413,TRUE,_xll.ohTrigger(RecalcTrigger,TriggerON)),NA())</f>
        <v>-4.4863863278798988E-3</v>
      </c>
      <c r="H413" s="42">
        <f>_xll.qlCalendarAdvance(Calendar,$H412,B413,"f",FALSE)</f>
        <v>43209</v>
      </c>
      <c r="I413" s="139">
        <f>_xll.qlInterestRateIndexValueDate(Index1M,$H413)</f>
        <v>43213</v>
      </c>
      <c r="J413" s="144">
        <f>IFERROR(_xll.qlIndexFixing(Index1M,$H413,TRUE,_xll.ohTrigger(RecalcTrigger,Trigger1M)),NA())</f>
        <v>-4.6755962528717276E-3</v>
      </c>
      <c r="K413" s="44">
        <f>IFERROR(_xll.qlIndexFixing(Index3M,H413,TRUE,_xll.ohTrigger(RecalcTrigger,Trigger3M)),NA())</f>
        <v>-3.5175382968250265E-3</v>
      </c>
      <c r="L413" s="44">
        <f>IFERROR(_xll.qlIndexFixing(Index6M,$H413,TRUE,_xll.ohTrigger(RecalcTrigger,Trigger6M)),NA())</f>
        <v>-2.0575207439932535E-3</v>
      </c>
      <c r="M413" s="145">
        <f>IFERROR(_xll.qlIndexFixing(Index1Y,$H413,TRUE,_xll.ohTrigger(RecalcTrigger,Trigger1Y)),NA())</f>
        <v>-4.0904850834412723E-4</v>
      </c>
      <c r="N413" s="144">
        <f>IFERROR(_xll.qlIndexFixing(ONIndex1M,I413,TRUE,_xll.ohTrigger(RecalcTrigger,Trigger1M)),NA())</f>
        <v>-4.6732564891049932E-3</v>
      </c>
      <c r="O413" s="44">
        <f>IFERROR(_xll.qlIndexFixing(ONIndex3M,I413,TRUE,_xll.ohTrigger(RecalcTrigger,Trigger3M)),NA())</f>
        <v>-3.5308292982572098E-3</v>
      </c>
      <c r="P413" s="44">
        <f>IFERROR(_xll.qlIndexFixing(ONIndex6M,I413,TRUE,_xll.ohTrigger(RecalcTrigger,Trigger6M)),NA())</f>
        <v>-2.0053923323537504E-3</v>
      </c>
      <c r="Q413" s="145">
        <f>IFERROR(_xll.qlIndexFixing(ONIndex1Y,I413,TRUE,_xll.ohTrigger(RecalcTrigger,Trigger1Y)),NA())</f>
        <v>-7.8273530836892036E-4</v>
      </c>
    </row>
    <row r="414" spans="2:17" x14ac:dyDescent="0.2">
      <c r="B414" s="39" t="s">
        <v>17</v>
      </c>
      <c r="D414" s="42">
        <f>_xll.qlCalendarAdvance(Calendar,$D413,B414,"f",FALSE)</f>
        <v>43210</v>
      </c>
      <c r="E414" s="139">
        <f>_xll.qlInterestRateIndexValueDate(IndexON,D414)</f>
        <v>43210</v>
      </c>
      <c r="F414" s="155">
        <f>IFERROR(_xll.qlIndexFixing(IndexON,D414,TRUE,_xll.ohTrigger(RecalcTrigger,TriggerON)),NA())</f>
        <v>-4.4863304178432983E-3</v>
      </c>
      <c r="H414" s="42">
        <f>_xll.qlCalendarAdvance(Calendar,$H413,B414,"f",FALSE)</f>
        <v>43210</v>
      </c>
      <c r="I414" s="139">
        <f>_xll.qlInterestRateIndexValueDate(Index1M,$H414)</f>
        <v>43214</v>
      </c>
      <c r="J414" s="144">
        <f>IFERROR(_xll.qlIndexFixing(Index1M,$H414,TRUE,_xll.ohTrigger(RecalcTrigger,Trigger1M)),NA())</f>
        <v>-4.6758191338960309E-3</v>
      </c>
      <c r="K414" s="44">
        <f>IFERROR(_xll.qlIndexFixing(Index3M,H414,TRUE,_xll.ohTrigger(RecalcTrigger,Trigger3M)),NA())</f>
        <v>-3.517082967893105E-3</v>
      </c>
      <c r="L414" s="44">
        <f>IFERROR(_xll.qlIndexFixing(Index6M,$H414,TRUE,_xll.ohTrigger(RecalcTrigger,Trigger6M)),NA())</f>
        <v>-2.0572102621510503E-3</v>
      </c>
      <c r="M414" s="145">
        <f>IFERROR(_xll.qlIndexFixing(Index1Y,$H414,TRUE,_xll.ohTrigger(RecalcTrigger,Trigger1Y)),NA())</f>
        <v>-4.0658005469727072E-4</v>
      </c>
      <c r="N414" s="144">
        <f>IFERROR(_xll.qlIndexFixing(ONIndex1M,I414,TRUE,_xll.ohTrigger(RecalcTrigger,Trigger1M)),NA())</f>
        <v>-4.6735931293007127E-3</v>
      </c>
      <c r="O414" s="44">
        <f>IFERROR(_xll.qlIndexFixing(ONIndex3M,I414,TRUE,_xll.ohTrigger(RecalcTrigger,Trigger3M)),NA())</f>
        <v>-3.531007255945795E-3</v>
      </c>
      <c r="P414" s="44">
        <f>IFERROR(_xll.qlIndexFixing(ONIndex6M,I414,TRUE,_xll.ohTrigger(RecalcTrigger,Trigger6M)),NA())</f>
        <v>-2.0041331238163096E-3</v>
      </c>
      <c r="Q414" s="145">
        <f>IFERROR(_xll.qlIndexFixing(ONIndex1Y,I414,TRUE,_xll.ohTrigger(RecalcTrigger,Trigger1Y)),NA())</f>
        <v>-7.8040963427561394E-4</v>
      </c>
    </row>
    <row r="415" spans="2:17" x14ac:dyDescent="0.2">
      <c r="B415" s="39" t="s">
        <v>17</v>
      </c>
      <c r="D415" s="42">
        <f>_xll.qlCalendarAdvance(Calendar,$D414,B415,"f",FALSE)</f>
        <v>43213</v>
      </c>
      <c r="E415" s="139">
        <f>_xll.qlInterestRateIndexValueDate(IndexON,D415)</f>
        <v>43213</v>
      </c>
      <c r="F415" s="155">
        <f>IFERROR(_xll.qlIndexFixing(IndexON,D415,TRUE,_xll.ohTrigger(RecalcTrigger,TriggerON)),NA())</f>
        <v>-4.4863863278399307E-3</v>
      </c>
      <c r="H415" s="42">
        <f>_xll.qlCalendarAdvance(Calendar,$H414,B415,"f",FALSE)</f>
        <v>43213</v>
      </c>
      <c r="I415" s="139">
        <f>_xll.qlInterestRateIndexValueDate(Index1M,$H415)</f>
        <v>43215</v>
      </c>
      <c r="J415" s="144">
        <f>IFERROR(_xll.qlIndexFixing(Index1M,$H415,TRUE,_xll.ohTrigger(RecalcTrigger,Trigger1M)),NA())</f>
        <v>-4.6760328313997235E-3</v>
      </c>
      <c r="K415" s="44">
        <f>IFERROR(_xll.qlIndexFixing(Index3M,H415,TRUE,_xll.ohTrigger(RecalcTrigger,Trigger3M)),NA())</f>
        <v>-3.5166156773461885E-3</v>
      </c>
      <c r="L415" s="44">
        <f>IFERROR(_xll.qlIndexFixing(Index6M,$H415,TRUE,_xll.ohTrigger(RecalcTrigger,Trigger6M)),NA())</f>
        <v>-2.0569014575593163E-3</v>
      </c>
      <c r="M415" s="145">
        <f>IFERROR(_xll.qlIndexFixing(Index1Y,$H415,TRUE,_xll.ohTrigger(RecalcTrigger,Trigger1Y)),NA())</f>
        <v>-4.0410813386683285E-4</v>
      </c>
      <c r="N415" s="144">
        <f>IFERROR(_xll.qlIndexFixing(ONIndex1M,I415,TRUE,_xll.ohTrigger(RecalcTrigger,Trigger1M)),NA())</f>
        <v>-4.6741760871293891E-3</v>
      </c>
      <c r="O415" s="44">
        <f>IFERROR(_xll.qlIndexFixing(ONIndex3M,I415,TRUE,_xll.ohTrigger(RecalcTrigger,Trigger3M)),NA())</f>
        <v>-3.5312801401676808E-3</v>
      </c>
      <c r="P415" s="44">
        <f>IFERROR(_xll.qlIndexFixing(ONIndex6M,I415,TRUE,_xll.ohTrigger(RecalcTrigger,Trigger6M)),NA())</f>
        <v>-2.003880388077306E-3</v>
      </c>
      <c r="Q415" s="145">
        <f>IFERROR(_xll.qlIndexFixing(ONIndex1Y,I415,TRUE,_xll.ohTrigger(RecalcTrigger,Trigger1Y)),NA())</f>
        <v>-7.7513459653566485E-4</v>
      </c>
    </row>
    <row r="416" spans="2:17" x14ac:dyDescent="0.2">
      <c r="B416" s="39" t="s">
        <v>17</v>
      </c>
      <c r="D416" s="42">
        <f>_xll.qlCalendarAdvance(Calendar,$D415,B416,"f",FALSE)</f>
        <v>43214</v>
      </c>
      <c r="E416" s="139">
        <f>_xll.qlInterestRateIndexValueDate(IndexON,D416)</f>
        <v>43214</v>
      </c>
      <c r="F416" s="155">
        <f>IFERROR(_xll.qlIndexFixing(IndexON,D416,TRUE,_xll.ohTrigger(RecalcTrigger,TriggerON)),NA())</f>
        <v>-4.4863863277999627E-3</v>
      </c>
      <c r="H416" s="42">
        <f>_xll.qlCalendarAdvance(Calendar,$H415,B416,"f",FALSE)</f>
        <v>43214</v>
      </c>
      <c r="I416" s="139">
        <f>_xll.qlInterestRateIndexValueDate(Index1M,$H416)</f>
        <v>43216</v>
      </c>
      <c r="J416" s="144">
        <f>IFERROR(_xll.qlIndexFixing(Index1M,$H416,TRUE,_xll.ohTrigger(RecalcTrigger,Trigger1M)),NA())</f>
        <v>-4.6763239914608679E-3</v>
      </c>
      <c r="K416" s="44">
        <f>IFERROR(_xll.qlIndexFixing(Index3M,H416,TRUE,_xll.ohTrigger(RecalcTrigger,Trigger3M)),NA())</f>
        <v>-3.5161365449544045E-3</v>
      </c>
      <c r="L416" s="44">
        <f>IFERROR(_xll.qlIndexFixing(Index6M,$H416,TRUE,_xll.ohTrigger(RecalcTrigger,Trigger6M)),NA())</f>
        <v>-2.0565906428911059E-3</v>
      </c>
      <c r="M416" s="145">
        <f>IFERROR(_xll.qlIndexFixing(Index1Y,$H416,TRUE,_xll.ohTrigger(RecalcTrigger,Trigger1Y)),NA())</f>
        <v>-4.0163326317149467E-4</v>
      </c>
      <c r="N416" s="144">
        <f>IFERROR(_xll.qlIndexFixing(ONIndex1M,I416,TRUE,_xll.ohTrigger(RecalcTrigger,Trigger1M)),NA())</f>
        <v>-4.6749663163647703E-3</v>
      </c>
      <c r="O416" s="44">
        <f>IFERROR(_xll.qlIndexFixing(ONIndex3M,I416,TRUE,_xll.ohTrigger(RecalcTrigger,Trigger3M)),NA())</f>
        <v>-3.5316085194847524E-3</v>
      </c>
      <c r="P416" s="44">
        <f>IFERROR(_xll.qlIndexFixing(ONIndex6M,I416,TRUE,_xll.ohTrigger(RecalcTrigger,Trigger6M)),NA())</f>
        <v>-2.0070398072702389E-3</v>
      </c>
      <c r="Q416" s="145">
        <f>IFERROR(_xll.qlIndexFixing(ONIndex1Y,I416,TRUE,_xll.ohTrigger(RecalcTrigger,Trigger1Y)),NA())</f>
        <v>-7.6760057178493213E-4</v>
      </c>
    </row>
    <row r="417" spans="2:17" x14ac:dyDescent="0.2">
      <c r="B417" s="39" t="s">
        <v>17</v>
      </c>
      <c r="D417" s="42">
        <f>_xll.qlCalendarAdvance(Calendar,$D416,B417,"f",FALSE)</f>
        <v>43215</v>
      </c>
      <c r="E417" s="139">
        <f>_xll.qlInterestRateIndexValueDate(IndexON,D417)</f>
        <v>43215</v>
      </c>
      <c r="F417" s="155">
        <f>IFERROR(_xll.qlIndexFixing(IndexON,D417,TRUE,_xll.ohTrigger(RecalcTrigger,TriggerON)),NA())</f>
        <v>-4.4863863278399307E-3</v>
      </c>
      <c r="H417" s="42">
        <f>_xll.qlCalendarAdvance(Calendar,$H416,B417,"f",FALSE)</f>
        <v>43215</v>
      </c>
      <c r="I417" s="139">
        <f>_xll.qlInterestRateIndexValueDate(Index1M,$H417)</f>
        <v>43217</v>
      </c>
      <c r="J417" s="144">
        <f>IFERROR(_xll.qlIndexFixing(Index1M,$H417,TRUE,_xll.ohTrigger(RecalcTrigger,Trigger1M)),NA())</f>
        <v>-4.6764727947087772E-3</v>
      </c>
      <c r="K417" s="44">
        <f>IFERROR(_xll.qlIndexFixing(Index3M,H417,TRUE,_xll.ohTrigger(RecalcTrigger,Trigger3M)),NA())</f>
        <v>-3.5156456915525244E-3</v>
      </c>
      <c r="L417" s="44">
        <f>IFERROR(_xll.qlIndexFixing(Index6M,$H417,TRUE,_xll.ohTrigger(RecalcTrigger,Trigger6M)),NA())</f>
        <v>-2.055024021900915E-3</v>
      </c>
      <c r="M417" s="145">
        <f>IFERROR(_xll.qlIndexFixing(Index1Y,$H417,TRUE,_xll.ohTrigger(RecalcTrigger,Trigger1Y)),NA())</f>
        <v>-3.9627814256010783E-4</v>
      </c>
      <c r="N417" s="144">
        <f>IFERROR(_xll.qlIndexFixing(ONIndex1M,I417,TRUE,_xll.ohTrigger(RecalcTrigger,Trigger1M)),NA())</f>
        <v>-4.6754256785730419E-3</v>
      </c>
      <c r="O417" s="44">
        <f>IFERROR(_xll.qlIndexFixing(ONIndex3M,I417,TRUE,_xll.ohTrigger(RecalcTrigger,Trigger3M)),NA())</f>
        <v>-3.5317680234747684E-3</v>
      </c>
      <c r="P417" s="44">
        <f>IFERROR(_xll.qlIndexFixing(ONIndex6M,I417,TRUE,_xll.ohTrigger(RecalcTrigger,Trigger6M)),NA())</f>
        <v>-2.0110355691116411E-3</v>
      </c>
      <c r="Q417" s="145">
        <f>IFERROR(_xll.qlIndexFixing(ONIndex1Y,I417,TRUE,_xll.ohTrigger(RecalcTrigger,Trigger1Y)),NA())</f>
        <v>-7.6250848615178057E-4</v>
      </c>
    </row>
    <row r="418" spans="2:17" x14ac:dyDescent="0.2">
      <c r="B418" s="39" t="s">
        <v>17</v>
      </c>
      <c r="D418" s="42">
        <f>_xll.qlCalendarAdvance(Calendar,$D417,B418,"f",FALSE)</f>
        <v>43216</v>
      </c>
      <c r="E418" s="139">
        <f>_xll.qlInterestRateIndexValueDate(IndexON,D418)</f>
        <v>43216</v>
      </c>
      <c r="F418" s="155">
        <f>IFERROR(_xll.qlIndexFixing(IndexON,D418,TRUE,_xll.ohTrigger(RecalcTrigger,TriggerON)),NA())</f>
        <v>-4.4863863277599947E-3</v>
      </c>
      <c r="H418" s="42">
        <f>_xll.qlCalendarAdvance(Calendar,$H417,B418,"f",FALSE)</f>
        <v>43216</v>
      </c>
      <c r="I418" s="139">
        <f>_xll.qlInterestRateIndexValueDate(Index1M,$H418)</f>
        <v>43220</v>
      </c>
      <c r="J418" s="144">
        <f>IFERROR(_xll.qlIndexFixing(Index1M,$H418,TRUE,_xll.ohTrigger(RecalcTrigger,Trigger1M)),NA())</f>
        <v>-4.6769887702394659E-3</v>
      </c>
      <c r="K418" s="44">
        <f>IFERROR(_xll.qlIndexFixing(Index3M,H418,TRUE,_xll.ohTrigger(RecalcTrigger,Trigger3M)),NA())</f>
        <v>-3.5137291451163267E-3</v>
      </c>
      <c r="L418" s="44">
        <f>IFERROR(_xll.qlIndexFixing(Index6M,$H418,TRUE,_xll.ohTrigger(RecalcTrigger,Trigger6M)),NA())</f>
        <v>-2.0545983085074049E-3</v>
      </c>
      <c r="M418" s="145">
        <f>IFERROR(_xll.qlIndexFixing(Index1Y,$H418,TRUE,_xll.ohTrigger(RecalcTrigger,Trigger1Y)),NA())</f>
        <v>-3.9171474374336256E-4</v>
      </c>
      <c r="N418" s="144">
        <f>IFERROR(_xll.qlIndexFixing(ONIndex1M,I418,TRUE,_xll.ohTrigger(RecalcTrigger,Trigger1M)),NA())</f>
        <v>-4.6756996570529452E-3</v>
      </c>
      <c r="O418" s="44">
        <f>IFERROR(_xll.qlIndexFixing(ONIndex3M,I418,TRUE,_xll.ohTrigger(RecalcTrigger,Trigger3M)),NA())</f>
        <v>-3.5318428516184497E-3</v>
      </c>
      <c r="P418" s="44">
        <f>IFERROR(_xll.qlIndexFixing(ONIndex6M,I418,TRUE,_xll.ohTrigger(RecalcTrigger,Trigger6M)),NA())</f>
        <v>-2.0146388810404758E-3</v>
      </c>
      <c r="Q418" s="145">
        <f>IFERROR(_xll.qlIndexFixing(ONIndex1Y,I418,TRUE,_xll.ohTrigger(RecalcTrigger,Trigger1Y)),NA())</f>
        <v>-7.5885630171690366E-4</v>
      </c>
    </row>
    <row r="419" spans="2:17" x14ac:dyDescent="0.2">
      <c r="B419" s="39" t="s">
        <v>17</v>
      </c>
      <c r="D419" s="42">
        <f>_xll.qlCalendarAdvance(Calendar,$D418,B419,"f",FALSE)</f>
        <v>43217</v>
      </c>
      <c r="E419" s="139">
        <f>_xll.qlInterestRateIndexValueDate(IndexON,D419)</f>
        <v>43217</v>
      </c>
      <c r="F419" s="155">
        <f>IFERROR(_xll.qlIndexFixing(IndexON,D419,TRUE,_xll.ohTrigger(RecalcTrigger,TriggerON)),NA())</f>
        <v>-4.4863304178832664E-3</v>
      </c>
      <c r="H419" s="42">
        <f>_xll.qlCalendarAdvance(Calendar,$H418,B419,"f",FALSE)</f>
        <v>43217</v>
      </c>
      <c r="I419" s="139">
        <f>_xll.qlInterestRateIndexValueDate(Index1M,$H419)</f>
        <v>43222</v>
      </c>
      <c r="J419" s="144">
        <f>IFERROR(_xll.qlIndexFixing(Index1M,$H419,TRUE,_xll.ohTrigger(RecalcTrigger,Trigger1M)),NA())</f>
        <v>-4.6773096348718861E-3</v>
      </c>
      <c r="K419" s="44">
        <f>IFERROR(_xll.qlIndexFixing(Index3M,H419,TRUE,_xll.ohTrigger(RecalcTrigger,Trigger3M)),NA())</f>
        <v>-3.5126371004312114E-3</v>
      </c>
      <c r="L419" s="44">
        <f>IFERROR(_xll.qlIndexFixing(Index6M,$H419,TRUE,_xll.ohTrigger(RecalcTrigger,Trigger6M)),NA())</f>
        <v>-2.0537984741553941E-3</v>
      </c>
      <c r="M419" s="145">
        <f>IFERROR(_xll.qlIndexFixing(Index1Y,$H419,TRUE,_xll.ohTrigger(RecalcTrigger,Trigger1Y)),NA())</f>
        <v>-3.8675147796198305E-4</v>
      </c>
      <c r="N419" s="144">
        <f>IFERROR(_xll.qlIndexFixing(ONIndex1M,I419,TRUE,_xll.ohTrigger(RecalcTrigger,Trigger1M)),NA())</f>
        <v>-4.6761566620867612E-3</v>
      </c>
      <c r="O419" s="44">
        <f>IFERROR(_xll.qlIndexFixing(ONIndex3M,I419,TRUE,_xll.ohTrigger(RecalcTrigger,Trigger3M)),NA())</f>
        <v>-3.5319074564199582E-3</v>
      </c>
      <c r="P419" s="44">
        <f>IFERROR(_xll.qlIndexFixing(ONIndex6M,I419,TRUE,_xll.ohTrigger(RecalcTrigger,Trigger6M)),NA())</f>
        <v>-2.0242191788755193E-3</v>
      </c>
      <c r="Q419" s="145">
        <f>IFERROR(_xll.qlIndexFixing(ONIndex1Y,I419,TRUE,_xll.ohTrigger(RecalcTrigger,Trigger1Y)),NA())</f>
        <v>-7.5090132333421877E-4</v>
      </c>
    </row>
    <row r="420" spans="2:17" x14ac:dyDescent="0.2">
      <c r="B420" s="39" t="s">
        <v>17</v>
      </c>
      <c r="D420" s="42">
        <f>_xll.qlCalendarAdvance(Calendar,$D419,B420,"f",FALSE)</f>
        <v>43220</v>
      </c>
      <c r="E420" s="139">
        <f>_xll.qlInterestRateIndexValueDate(IndexON,D420)</f>
        <v>43220</v>
      </c>
      <c r="F420" s="155">
        <f>IFERROR(_xll.qlIndexFixing(IndexON,D420,TRUE,_xll.ohTrigger(RecalcTrigger,TriggerON)),NA())</f>
        <v>-4.4863583727017264E-3</v>
      </c>
      <c r="H420" s="42">
        <f>_xll.qlCalendarAdvance(Calendar,$H419,B420,"f",FALSE)</f>
        <v>43220</v>
      </c>
      <c r="I420" s="139">
        <f>_xll.qlInterestRateIndexValueDate(Index1M,$H420)</f>
        <v>43223</v>
      </c>
      <c r="J420" s="144">
        <f>IFERROR(_xll.qlIndexFixing(Index1M,$H420,TRUE,_xll.ohTrigger(RecalcTrigger,Trigger1M)),NA())</f>
        <v>-4.6774292556522878E-3</v>
      </c>
      <c r="K420" s="44">
        <f>IFERROR(_xll.qlIndexFixing(Index3M,H420,TRUE,_xll.ohTrigger(RecalcTrigger,Trigger3M)),NA())</f>
        <v>-3.5120746794861778E-3</v>
      </c>
      <c r="L420" s="44">
        <f>IFERROR(_xll.qlIndexFixing(Index6M,$H420,TRUE,_xll.ohTrigger(RecalcTrigger,Trigger6M)),NA())</f>
        <v>-2.0519706606646516E-3</v>
      </c>
      <c r="M420" s="145">
        <f>IFERROR(_xll.qlIndexFixing(Index1Y,$H420,TRUE,_xll.ohTrigger(RecalcTrigger,Trigger1Y)),NA())</f>
        <v>-3.8427072066453502E-4</v>
      </c>
      <c r="N420" s="144">
        <f>IFERROR(_xll.qlIndexFixing(ONIndex1M,I420,TRUE,_xll.ohTrigger(RecalcTrigger,Trigger1M)),NA())</f>
        <v>-4.6767048156892699E-3</v>
      </c>
      <c r="O420" s="44">
        <f>IFERROR(_xll.qlIndexFixing(ONIndex3M,I420,TRUE,_xll.ohTrigger(RecalcTrigger,Trigger3M)),NA())</f>
        <v>-3.5319905342046098E-3</v>
      </c>
      <c r="P420" s="44">
        <f>IFERROR(_xll.qlIndexFixing(ONIndex6M,I420,TRUE,_xll.ohTrigger(RecalcTrigger,Trigger6M)),NA())</f>
        <v>-2.0362304867438397E-3</v>
      </c>
      <c r="Q420" s="145">
        <f>IFERROR(_xll.qlIndexFixing(ONIndex1Y,I420,TRUE,_xll.ohTrigger(RecalcTrigger,Trigger1Y)),NA())</f>
        <v>-7.4229464347208562E-4</v>
      </c>
    </row>
    <row r="421" spans="2:17" x14ac:dyDescent="0.2">
      <c r="B421" s="39" t="s">
        <v>17</v>
      </c>
      <c r="D421" s="42">
        <f>_xll.qlCalendarAdvance(Calendar,$D420,B421,"f",FALSE)</f>
        <v>43222</v>
      </c>
      <c r="E421" s="139">
        <f>_xll.qlInterestRateIndexValueDate(IndexON,D421)</f>
        <v>43222</v>
      </c>
      <c r="F421" s="155">
        <f>IFERROR(_xll.qlIndexFixing(IndexON,D421,TRUE,_xll.ohTrigger(RecalcTrigger,TriggerON)),NA())</f>
        <v>-4.4863863278399307E-3</v>
      </c>
      <c r="H421" s="42">
        <f>_xll.qlCalendarAdvance(Calendar,$H420,B421,"f",FALSE)</f>
        <v>43222</v>
      </c>
      <c r="I421" s="139">
        <f>_xll.qlInterestRateIndexValueDate(Index1M,$H421)</f>
        <v>43224</v>
      </c>
      <c r="J421" s="144">
        <f>IFERROR(_xll.qlIndexFixing(Index1M,$H421,TRUE,_xll.ohTrigger(RecalcTrigger,Trigger1M)),NA())</f>
        <v>-4.6775458013755215E-3</v>
      </c>
      <c r="K421" s="44">
        <f>IFERROR(_xll.qlIndexFixing(Index3M,H421,TRUE,_xll.ohTrigger(RecalcTrigger,Trigger3M)),NA())</f>
        <v>-3.510715174394548E-3</v>
      </c>
      <c r="L421" s="44">
        <f>IFERROR(_xll.qlIndexFixing(Index6M,$H421,TRUE,_xll.ohTrigger(RecalcTrigger,Trigger6M)),NA())</f>
        <v>-2.0521839385391296E-3</v>
      </c>
      <c r="M421" s="145">
        <f>IFERROR(_xll.qlIndexFixing(Index1Y,$H421,TRUE,_xll.ohTrigger(RecalcTrigger,Trigger1Y)),NA())</f>
        <v>-3.7888678149668729E-4</v>
      </c>
      <c r="N421" s="144">
        <f>IFERROR(_xll.qlIndexFixing(ONIndex1M,I421,TRUE,_xll.ohTrigger(RecalcTrigger,Trigger1M)),NA())</f>
        <v>-4.6769332926865914E-3</v>
      </c>
      <c r="O421" s="44">
        <f>IFERROR(_xll.qlIndexFixing(ONIndex3M,I421,TRUE,_xll.ohTrigger(RecalcTrigger,Trigger3M)),NA())</f>
        <v>-3.5319891170182416E-3</v>
      </c>
      <c r="P421" s="44">
        <f>IFERROR(_xll.qlIndexFixing(ONIndex6M,I421,TRUE,_xll.ohTrigger(RecalcTrigger,Trigger6M)),NA())</f>
        <v>-2.0434461677165672E-3</v>
      </c>
      <c r="Q421" s="145">
        <f>IFERROR(_xll.qlIndexFixing(ONIndex1Y,I421,TRUE,_xll.ohTrigger(RecalcTrigger,Trigger1Y)),NA())</f>
        <v>-7.3766020807664034E-4</v>
      </c>
    </row>
    <row r="422" spans="2:17" x14ac:dyDescent="0.2">
      <c r="B422" s="39" t="s">
        <v>17</v>
      </c>
      <c r="D422" s="42">
        <f>_xll.qlCalendarAdvance(Calendar,$D421,B422,"f",FALSE)</f>
        <v>43223</v>
      </c>
      <c r="E422" s="139">
        <f>_xll.qlInterestRateIndexValueDate(IndexON,D422)</f>
        <v>43223</v>
      </c>
      <c r="F422" s="155">
        <f>IFERROR(_xll.qlIndexFixing(IndexON,D422,TRUE,_xll.ohTrigger(RecalcTrigger,TriggerON)),NA())</f>
        <v>-4.4863863277599947E-3</v>
      </c>
      <c r="H422" s="42">
        <f>_xll.qlCalendarAdvance(Calendar,$H421,B422,"f",FALSE)</f>
        <v>43223</v>
      </c>
      <c r="I422" s="139">
        <f>_xll.qlInterestRateIndexValueDate(Index1M,$H422)</f>
        <v>43227</v>
      </c>
      <c r="J422" s="144">
        <f>IFERROR(_xll.qlIndexFixing(Index1M,$H422,TRUE,_xll.ohTrigger(RecalcTrigger,Trigger1M)),NA())</f>
        <v>-4.6778645059711386E-3</v>
      </c>
      <c r="K422" s="44">
        <f>IFERROR(_xll.qlIndexFixing(Index3M,H422,TRUE,_xll.ohTrigger(RecalcTrigger,Trigger3M)),NA())</f>
        <v>-3.5097186458154109E-3</v>
      </c>
      <c r="L422" s="44">
        <f>IFERROR(_xll.qlIndexFixing(Index6M,$H422,TRUE,_xll.ohTrigger(RecalcTrigger,Trigger6M)),NA())</f>
        <v>-2.0512338744247695E-3</v>
      </c>
      <c r="M422" s="145">
        <f>IFERROR(_xll.qlIndexFixing(Index1Y,$H422,TRUE,_xll.ohTrigger(RecalcTrigger,Trigger1Y)),NA())</f>
        <v>-3.7436625486042085E-4</v>
      </c>
      <c r="N422" s="144">
        <f>IFERROR(_xll.qlIndexFixing(ONIndex1M,I422,TRUE,_xll.ohTrigger(RecalcTrigger,Trigger1M)),NA())</f>
        <v>-4.6771525951028181E-3</v>
      </c>
      <c r="O422" s="44">
        <f>IFERROR(_xll.qlIndexFixing(ONIndex3M,I422,TRUE,_xll.ohTrigger(RecalcTrigger,Trigger3M)),NA())</f>
        <v>-3.5319721926763137E-3</v>
      </c>
      <c r="P422" s="44">
        <f>IFERROR(_xll.qlIndexFixing(ONIndex6M,I422,TRUE,_xll.ohTrigger(RecalcTrigger,Trigger6M)),NA())</f>
        <v>-2.0513982364001038E-3</v>
      </c>
      <c r="Q422" s="145">
        <f>IFERROR(_xll.qlIndexFixing(ONIndex1Y,I422,TRUE,_xll.ohTrigger(RecalcTrigger,Trigger1Y)),NA())</f>
        <v>-7.3282584812428553E-4</v>
      </c>
    </row>
    <row r="423" spans="2:17" x14ac:dyDescent="0.2">
      <c r="B423" s="39" t="s">
        <v>17</v>
      </c>
      <c r="D423" s="42">
        <f>_xll.qlCalendarAdvance(Calendar,$D422,B423,"f",FALSE)</f>
        <v>43224</v>
      </c>
      <c r="E423" s="139">
        <f>_xll.qlInterestRateIndexValueDate(IndexON,D423)</f>
        <v>43224</v>
      </c>
      <c r="F423" s="155">
        <f>IFERROR(_xll.qlIndexFixing(IndexON,D423,TRUE,_xll.ohTrigger(RecalcTrigger,TriggerON)),NA())</f>
        <v>-4.486330417856621E-3</v>
      </c>
      <c r="H423" s="42">
        <f>_xll.qlCalendarAdvance(Calendar,$H422,B423,"f",FALSE)</f>
        <v>43224</v>
      </c>
      <c r="I423" s="139">
        <f>_xll.qlInterestRateIndexValueDate(Index1M,$H423)</f>
        <v>43228</v>
      </c>
      <c r="J423" s="144">
        <f>IFERROR(_xll.qlIndexFixing(Index1M,$H423,TRUE,_xll.ohTrigger(RecalcTrigger,Trigger1M)),NA())</f>
        <v>-4.6779517385510082E-3</v>
      </c>
      <c r="K423" s="44">
        <f>IFERROR(_xll.qlIndexFixing(Index3M,H423,TRUE,_xll.ohTrigger(RecalcTrigger,Trigger3M)),NA())</f>
        <v>-3.5091036976842983E-3</v>
      </c>
      <c r="L423" s="44">
        <f>IFERROR(_xll.qlIndexFixing(Index6M,$H423,TRUE,_xll.ohTrigger(RecalcTrigger,Trigger6M)),NA())</f>
        <v>-2.0505928007501892E-3</v>
      </c>
      <c r="M423" s="145">
        <f>IFERROR(_xll.qlIndexFixing(Index1Y,$H423,TRUE,_xll.ohTrigger(RecalcTrigger,Trigger1Y)),NA())</f>
        <v>-3.7189753932102929E-4</v>
      </c>
      <c r="N423" s="144">
        <f>IFERROR(_xll.qlIndexFixing(ONIndex1M,I423,TRUE,_xll.ohTrigger(RecalcTrigger,Trigger1M)),NA())</f>
        <v>-4.6773626981977401E-3</v>
      </c>
      <c r="O423" s="44">
        <f>IFERROR(_xll.qlIndexFixing(ONIndex3M,I423,TRUE,_xll.ohTrigger(RecalcTrigger,Trigger3M)),NA())</f>
        <v>-3.531939675207596E-3</v>
      </c>
      <c r="P423" s="44">
        <f>IFERROR(_xll.qlIndexFixing(ONIndex6M,I423,TRUE,_xll.ohTrigger(RecalcTrigger,Trigger6M)),NA())</f>
        <v>-2.0600913310042657E-3</v>
      </c>
      <c r="Q423" s="145">
        <f>IFERROR(_xll.qlIndexFixing(ONIndex1Y,I423,TRUE,_xll.ohTrigger(RecalcTrigger,Trigger1Y)),NA())</f>
        <v>-7.2779040550141616E-4</v>
      </c>
    </row>
    <row r="424" spans="2:17" x14ac:dyDescent="0.2">
      <c r="B424" s="39" t="s">
        <v>17</v>
      </c>
      <c r="D424" s="42">
        <f>_xll.qlCalendarAdvance(Calendar,$D423,B424,"f",FALSE)</f>
        <v>43227</v>
      </c>
      <c r="E424" s="139">
        <f>_xll.qlInterestRateIndexValueDate(IndexON,D424)</f>
        <v>43227</v>
      </c>
      <c r="F424" s="155">
        <f>IFERROR(_xll.qlIndexFixing(IndexON,D424,TRUE,_xll.ohTrigger(RecalcTrigger,TriggerON)),NA())</f>
        <v>-4.4863863278399307E-3</v>
      </c>
      <c r="H424" s="42">
        <f>_xll.qlCalendarAdvance(Calendar,$H423,B424,"f",FALSE)</f>
        <v>43227</v>
      </c>
      <c r="I424" s="139">
        <f>_xll.qlInterestRateIndexValueDate(Index1M,$H424)</f>
        <v>43229</v>
      </c>
      <c r="J424" s="144">
        <f>IFERROR(_xll.qlIndexFixing(Index1M,$H424,TRUE,_xll.ohTrigger(RecalcTrigger,Trigger1M)),NA())</f>
        <v>-4.6779855979174239E-3</v>
      </c>
      <c r="K424" s="44">
        <f>IFERROR(_xll.qlIndexFixing(Index3M,H424,TRUE,_xll.ohTrigger(RecalcTrigger,Trigger3M)),NA())</f>
        <v>-3.5084786364315414E-3</v>
      </c>
      <c r="L424" s="44">
        <f>IFERROR(_xll.qlIndexFixing(Index6M,$H424,TRUE,_xll.ohTrigger(RecalcTrigger,Trigger6M)),NA())</f>
        <v>-2.0498997499606058E-3</v>
      </c>
      <c r="M424" s="145">
        <f>IFERROR(_xll.qlIndexFixing(Index1Y,$H424,TRUE,_xll.ohTrigger(RecalcTrigger,Trigger1Y)),NA())</f>
        <v>-3.6943289973819627E-4</v>
      </c>
      <c r="N424" s="144">
        <f>IFERROR(_xll.qlIndexFixing(ONIndex1M,I424,TRUE,_xll.ohTrigger(RecalcTrigger,Trigger1M)),NA())</f>
        <v>-4.6776913346224802E-3</v>
      </c>
      <c r="O424" s="44">
        <f>IFERROR(_xll.qlIndexFixing(ONIndex3M,I424,TRUE,_xll.ohTrigger(RecalcTrigger,Trigger3M)),NA())</f>
        <v>-3.5317875830820356E-3</v>
      </c>
      <c r="P424" s="44">
        <f>IFERROR(_xll.qlIndexFixing(ONIndex6M,I424,TRUE,_xll.ohTrigger(RecalcTrigger,Trigger6M)),NA())</f>
        <v>-2.0799587785447216E-3</v>
      </c>
      <c r="Q424" s="145">
        <f>IFERROR(_xll.qlIndexFixing(ONIndex1Y,I424,TRUE,_xll.ohTrigger(RecalcTrigger,Trigger1Y)),NA())</f>
        <v>-7.1704202586175825E-4</v>
      </c>
    </row>
    <row r="425" spans="2:17" x14ac:dyDescent="0.2">
      <c r="B425" s="39" t="s">
        <v>17</v>
      </c>
      <c r="D425" s="42">
        <f>_xll.qlCalendarAdvance(Calendar,$D424,B425,"f",FALSE)</f>
        <v>43228</v>
      </c>
      <c r="E425" s="139">
        <f>_xll.qlInterestRateIndexValueDate(IndexON,D425)</f>
        <v>43228</v>
      </c>
      <c r="F425" s="155">
        <f>IFERROR(_xll.qlIndexFixing(IndexON,D425,TRUE,_xll.ohTrigger(RecalcTrigger,TriggerON)),NA())</f>
        <v>-4.4863863277999627E-3</v>
      </c>
      <c r="H425" s="42">
        <f>_xll.qlCalendarAdvance(Calendar,$H424,B425,"f",FALSE)</f>
        <v>43228</v>
      </c>
      <c r="I425" s="139">
        <f>_xll.qlInterestRateIndexValueDate(Index1M,$H425)</f>
        <v>43230</v>
      </c>
      <c r="J425" s="144">
        <f>IFERROR(_xll.qlIndexFixing(Index1M,$H425,TRUE,_xll.ohTrigger(RecalcTrigger,Trigger1M)),NA())</f>
        <v>-4.6780724071955604E-3</v>
      </c>
      <c r="K425" s="44">
        <f>IFERROR(_xll.qlIndexFixing(Index3M,H425,TRUE,_xll.ohTrigger(RecalcTrigger,Trigger3M)),NA())</f>
        <v>-3.5078435952640638E-3</v>
      </c>
      <c r="L425" s="44">
        <f>IFERROR(_xll.qlIndexFixing(Index6M,$H425,TRUE,_xll.ohTrigger(RecalcTrigger,Trigger6M)),NA())</f>
        <v>-2.0476316035246095E-3</v>
      </c>
      <c r="M425" s="145">
        <f>IFERROR(_xll.qlIndexFixing(Index1Y,$H425,TRUE,_xll.ohTrigger(RecalcTrigger,Trigger1Y)),NA())</f>
        <v>-3.6697289969091354E-4</v>
      </c>
      <c r="N425" s="144">
        <f>IFERROR(_xll.qlIndexFixing(ONIndex1M,I425,TRUE,_xll.ohTrigger(RecalcTrigger,Trigger1M)),NA())</f>
        <v>-4.6781106214410784E-3</v>
      </c>
      <c r="O425" s="44">
        <f>IFERROR(_xll.qlIndexFixing(ONIndex3M,I425,TRUE,_xll.ohTrigger(RecalcTrigger,Trigger3M)),NA())</f>
        <v>-3.5316519516026545E-3</v>
      </c>
      <c r="P425" s="44">
        <f>IFERROR(_xll.qlIndexFixing(ONIndex6M,I425,TRUE,_xll.ohTrigger(RecalcTrigger,Trigger6M)),NA())</f>
        <v>-2.1012248494756136E-3</v>
      </c>
      <c r="Q425" s="145">
        <f>IFERROR(_xll.qlIndexFixing(ONIndex1Y,I425,TRUE,_xll.ohTrigger(RecalcTrigger,Trigger1Y)),NA())</f>
        <v>-7.0600316656843631E-4</v>
      </c>
    </row>
    <row r="426" spans="2:17" x14ac:dyDescent="0.2">
      <c r="B426" s="39" t="s">
        <v>17</v>
      </c>
      <c r="D426" s="42">
        <f>_xll.qlCalendarAdvance(Calendar,$D425,B426,"f",FALSE)</f>
        <v>43229</v>
      </c>
      <c r="E426" s="139">
        <f>_xll.qlInterestRateIndexValueDate(IndexON,D426)</f>
        <v>43229</v>
      </c>
      <c r="F426" s="155">
        <f>IFERROR(_xll.qlIndexFixing(IndexON,D426,TRUE,_xll.ohTrigger(RecalcTrigger,TriggerON)),NA())</f>
        <v>-4.4863863277999627E-3</v>
      </c>
      <c r="H426" s="42">
        <f>_xll.qlCalendarAdvance(Calendar,$H425,B426,"f",FALSE)</f>
        <v>43229</v>
      </c>
      <c r="I426" s="139">
        <f>_xll.qlInterestRateIndexValueDate(Index1M,$H426)</f>
        <v>43231</v>
      </c>
      <c r="J426" s="144">
        <f>IFERROR(_xll.qlIndexFixing(Index1M,$H426,TRUE,_xll.ohTrigger(RecalcTrigger,Trigger1M)),NA())</f>
        <v>-4.6781560827918916E-3</v>
      </c>
      <c r="K426" s="44">
        <f>IFERROR(_xll.qlIndexFixing(Index3M,H426,TRUE,_xll.ohTrigger(RecalcTrigger,Trigger3M)),NA())</f>
        <v>-3.5063650015024262E-3</v>
      </c>
      <c r="L426" s="44">
        <f>IFERROR(_xll.qlIndexFixing(Index6M,$H426,TRUE,_xll.ohTrigger(RecalcTrigger,Trigger6M)),NA())</f>
        <v>-2.0475759708504133E-3</v>
      </c>
      <c r="M426" s="145">
        <f>IFERROR(_xll.qlIndexFixing(Index1Y,$H426,TRUE,_xll.ohTrigger(RecalcTrigger,Trigger1Y)),NA())</f>
        <v>-3.6158796202825319E-4</v>
      </c>
      <c r="N426" s="144">
        <f>IFERROR(_xll.qlIndexFixing(ONIndex1M,I426,TRUE,_xll.ohTrigger(RecalcTrigger,Trigger1M)),NA())</f>
        <v>-4.6782743561868401E-3</v>
      </c>
      <c r="O426" s="44">
        <f>IFERROR(_xll.qlIndexFixing(ONIndex3M,I426,TRUE,_xll.ohTrigger(RecalcTrigger,Trigger3M)),NA())</f>
        <v>-3.5315401772528787E-3</v>
      </c>
      <c r="P426" s="44">
        <f>IFERROR(_xll.qlIndexFixing(ONIndex6M,I426,TRUE,_xll.ohTrigger(RecalcTrigger,Trigger6M)),NA())</f>
        <v>-2.110715615768477E-3</v>
      </c>
      <c r="Q426" s="145">
        <f>IFERROR(_xll.qlIndexFixing(ONIndex1Y,I426,TRUE,_xll.ohTrigger(RecalcTrigger,Trigger1Y)),NA())</f>
        <v>-7.0089665107797572E-4</v>
      </c>
    </row>
    <row r="427" spans="2:17" x14ac:dyDescent="0.2">
      <c r="B427" s="39" t="s">
        <v>17</v>
      </c>
      <c r="D427" s="42">
        <f>_xll.qlCalendarAdvance(Calendar,$D426,B427,"f",FALSE)</f>
        <v>43230</v>
      </c>
      <c r="E427" s="139">
        <f>_xll.qlInterestRateIndexValueDate(IndexON,D427)</f>
        <v>43230</v>
      </c>
      <c r="F427" s="155">
        <f>IFERROR(_xll.qlIndexFixing(IndexON,D427,TRUE,_xll.ohTrigger(RecalcTrigger,TriggerON)),NA())</f>
        <v>-4.4863863277599947E-3</v>
      </c>
      <c r="H427" s="42">
        <f>_xll.qlCalendarAdvance(Calendar,$H426,B427,"f",FALSE)</f>
        <v>43230</v>
      </c>
      <c r="I427" s="139">
        <f>_xll.qlInterestRateIndexValueDate(Index1M,$H427)</f>
        <v>43234</v>
      </c>
      <c r="J427" s="144">
        <f>IFERROR(_xll.qlIndexFixing(Index1M,$H427,TRUE,_xll.ohTrigger(RecalcTrigger,Trigger1M)),NA())</f>
        <v>-4.6782738768438234E-3</v>
      </c>
      <c r="K427" s="44">
        <f>IFERROR(_xll.qlIndexFixing(Index3M,H427,TRUE,_xll.ohTrigger(RecalcTrigger,Trigger3M)),NA())</f>
        <v>-3.5052063322191605E-3</v>
      </c>
      <c r="L427" s="44">
        <f>IFERROR(_xll.qlIndexFixing(Index6M,$H427,TRUE,_xll.ohTrigger(RecalcTrigger,Trigger6M)),NA())</f>
        <v>-2.0455133163629542E-3</v>
      </c>
      <c r="M427" s="145">
        <f>IFERROR(_xll.qlIndexFixing(Index1Y,$H427,TRUE,_xll.ohTrigger(RecalcTrigger,Trigger1Y)),NA())</f>
        <v>-3.5719068209452053E-4</v>
      </c>
      <c r="N427" s="144">
        <f>IFERROR(_xll.qlIndexFixing(ONIndex1M,I427,TRUE,_xll.ohTrigger(RecalcTrigger,Trigger1M)),NA())</f>
        <v>-4.6784287428902616E-3</v>
      </c>
      <c r="O427" s="44">
        <f>IFERROR(_xll.qlIndexFixing(ONIndex3M,I427,TRUE,_xll.ohTrigger(RecalcTrigger,Trigger3M)),NA())</f>
        <v>-3.5314122934293479E-3</v>
      </c>
      <c r="P427" s="44">
        <f>IFERROR(_xll.qlIndexFixing(ONIndex6M,I427,TRUE,_xll.ohTrigger(RecalcTrigger,Trigger6M)),NA())</f>
        <v>-2.1199302591767832E-3</v>
      </c>
      <c r="Q427" s="145">
        <f>IFERROR(_xll.qlIndexFixing(ONIndex1Y,I427,TRUE,_xll.ohTrigger(RecalcTrigger,Trigger1Y)),NA())</f>
        <v>-6.958453819549959E-4</v>
      </c>
    </row>
    <row r="428" spans="2:17" x14ac:dyDescent="0.2">
      <c r="B428" s="39" t="s">
        <v>17</v>
      </c>
      <c r="D428" s="42">
        <f>_xll.qlCalendarAdvance(Calendar,$D427,B428,"f",FALSE)</f>
        <v>43231</v>
      </c>
      <c r="E428" s="139">
        <f>_xll.qlInterestRateIndexValueDate(IndexON,D428)</f>
        <v>43231</v>
      </c>
      <c r="F428" s="155">
        <f>IFERROR(_xll.qlIndexFixing(IndexON,D428,TRUE,_xll.ohTrigger(RecalcTrigger,TriggerON)),NA())</f>
        <v>-4.4863304178832664E-3</v>
      </c>
      <c r="H428" s="42">
        <f>_xll.qlCalendarAdvance(Calendar,$H427,B428,"f",FALSE)</f>
        <v>43231</v>
      </c>
      <c r="I428" s="139">
        <f>_xll.qlInterestRateIndexValueDate(Index1M,$H428)</f>
        <v>43235</v>
      </c>
      <c r="J428" s="144">
        <f>IFERROR(_xll.qlIndexFixing(Index1M,$H428,TRUE,_xll.ohTrigger(RecalcTrigger,Trigger1M)),NA())</f>
        <v>-4.6782937926070555E-3</v>
      </c>
      <c r="K428" s="44">
        <f>IFERROR(_xll.qlIndexFixing(Index3M,H428,TRUE,_xll.ohTrigger(RecalcTrigger,Trigger3M)),NA())</f>
        <v>-3.5045234261991665E-3</v>
      </c>
      <c r="L428" s="44">
        <f>IFERROR(_xll.qlIndexFixing(Index6M,$H428,TRUE,_xll.ohTrigger(RecalcTrigger,Trigger6M)),NA())</f>
        <v>-2.0444293371761082E-3</v>
      </c>
      <c r="M428" s="145">
        <f>IFERROR(_xll.qlIndexFixing(Index1Y,$H428,TRUE,_xll.ohTrigger(RecalcTrigger,Trigger1Y)),NA())</f>
        <v>-3.5476138500828804E-4</v>
      </c>
      <c r="N428" s="144">
        <f>IFERROR(_xll.qlIndexFixing(ONIndex1M,I428,TRUE,_xll.ohTrigger(RecalcTrigger,Trigger1M)),NA())</f>
        <v>-4.678573756891069E-3</v>
      </c>
      <c r="O428" s="44">
        <f>IFERROR(_xll.qlIndexFixing(ONIndex3M,I428,TRUE,_xll.ohTrigger(RecalcTrigger,Trigger3M)),NA())</f>
        <v>-3.5312682139609919E-3</v>
      </c>
      <c r="P428" s="44">
        <f>IFERROR(_xll.qlIndexFixing(ONIndex6M,I428,TRUE,_xll.ohTrigger(RecalcTrigger,Trigger6M)),NA())</f>
        <v>-2.1288666611152252E-3</v>
      </c>
      <c r="Q428" s="145">
        <f>IFERROR(_xll.qlIndexFixing(ONIndex1Y,I428,TRUE,_xll.ohTrigger(RecalcTrigger,Trigger1Y)),NA())</f>
        <v>-6.908498966495813E-4</v>
      </c>
    </row>
    <row r="429" spans="2:17" x14ac:dyDescent="0.2">
      <c r="B429" s="39" t="s">
        <v>17</v>
      </c>
      <c r="D429" s="42">
        <f>_xll.qlCalendarAdvance(Calendar,$D428,B429,"f",FALSE)</f>
        <v>43234</v>
      </c>
      <c r="E429" s="139">
        <f>_xll.qlInterestRateIndexValueDate(IndexON,D429)</f>
        <v>43234</v>
      </c>
      <c r="F429" s="155">
        <f>IFERROR(_xll.qlIndexFixing(IndexON,D429,TRUE,_xll.ohTrigger(RecalcTrigger,TriggerON)),NA())</f>
        <v>-4.4863863277999627E-3</v>
      </c>
      <c r="H429" s="42">
        <f>_xll.qlCalendarAdvance(Calendar,$H428,B429,"f",FALSE)</f>
        <v>43234</v>
      </c>
      <c r="I429" s="139">
        <f>_xll.qlInterestRateIndexValueDate(Index1M,$H429)</f>
        <v>43236</v>
      </c>
      <c r="J429" s="144">
        <f>IFERROR(_xll.qlIndexFixing(Index1M,$H429,TRUE,_xll.ohTrigger(RecalcTrigger,Trigger1M)),NA())</f>
        <v>-4.6781915686924047E-3</v>
      </c>
      <c r="K429" s="44">
        <f>IFERROR(_xll.qlIndexFixing(Index3M,H429,TRUE,_xll.ohTrigger(RecalcTrigger,Trigger3M)),NA())</f>
        <v>-3.5038313614666884E-3</v>
      </c>
      <c r="L429" s="44">
        <f>IFERROR(_xll.qlIndexFixing(Index6M,$H429,TRUE,_xll.ohTrigger(RecalcTrigger,Trigger6M)),NA())</f>
        <v>-2.0432808876197847E-3</v>
      </c>
      <c r="M429" s="145">
        <f>IFERROR(_xll.qlIndexFixing(Index1Y,$H429,TRUE,_xll.ohTrigger(RecalcTrigger,Trigger1Y)),NA())</f>
        <v>-3.5233757181714706E-4</v>
      </c>
      <c r="N429" s="144">
        <f>IFERROR(_xll.qlIndexFixing(ONIndex1M,I429,TRUE,_xll.ohTrigger(RecalcTrigger,Trigger1M)),NA())</f>
        <v>-4.6787716091456488E-3</v>
      </c>
      <c r="O429" s="44">
        <f>IFERROR(_xll.qlIndexFixing(ONIndex3M,I429,TRUE,_xll.ohTrigger(RecalcTrigger,Trigger3M)),NA())</f>
        <v>-3.5308910081610634E-3</v>
      </c>
      <c r="P429" s="44">
        <f>IFERROR(_xll.qlIndexFixing(ONIndex6M,I429,TRUE,_xll.ohTrigger(RecalcTrigger,Trigger6M)),NA())</f>
        <v>-2.145788613567845E-3</v>
      </c>
      <c r="Q429" s="145">
        <f>IFERROR(_xll.qlIndexFixing(ONIndex1Y,I429,TRUE,_xll.ohTrigger(RecalcTrigger,Trigger1Y)),NA())</f>
        <v>-6.8104627221732272E-4</v>
      </c>
    </row>
    <row r="430" spans="2:17" x14ac:dyDescent="0.2">
      <c r="B430" s="39" t="s">
        <v>17</v>
      </c>
      <c r="D430" s="42">
        <f>_xll.qlCalendarAdvance(Calendar,$D429,B430,"f",FALSE)</f>
        <v>43235</v>
      </c>
      <c r="E430" s="139">
        <f>_xll.qlInterestRateIndexValueDate(IndexON,D430)</f>
        <v>43235</v>
      </c>
      <c r="F430" s="155">
        <f>IFERROR(_xll.qlIndexFixing(IndexON,D430,TRUE,_xll.ohTrigger(RecalcTrigger,TriggerON)),NA())</f>
        <v>-4.4863863277599947E-3</v>
      </c>
      <c r="H430" s="42">
        <f>_xll.qlCalendarAdvance(Calendar,$H429,B430,"f",FALSE)</f>
        <v>43235</v>
      </c>
      <c r="I430" s="139">
        <f>_xll.qlInterestRateIndexValueDate(Index1M,$H430)</f>
        <v>43237</v>
      </c>
      <c r="J430" s="144">
        <f>IFERROR(_xll.qlIndexFixing(Index1M,$H430,TRUE,_xll.ohTrigger(RecalcTrigger,Trigger1M)),NA())</f>
        <v>-4.6782449537638437E-3</v>
      </c>
      <c r="K430" s="44">
        <f>IFERROR(_xll.qlIndexFixing(Index3M,H430,TRUE,_xll.ohTrigger(RecalcTrigger,Trigger3M)),NA())</f>
        <v>-3.503130278544537E-3</v>
      </c>
      <c r="L430" s="44">
        <f>IFERROR(_xll.qlIndexFixing(Index6M,$H430,TRUE,_xll.ohTrigger(RecalcTrigger,Trigger6M)),NA())</f>
        <v>-2.0404474507998514E-3</v>
      </c>
      <c r="M430" s="145">
        <f>IFERROR(_xll.qlIndexFixing(Index1Y,$H430,TRUE,_xll.ohTrigger(RecalcTrigger,Trigger1Y)),NA())</f>
        <v>-3.4991910815822052E-4</v>
      </c>
      <c r="N430" s="144">
        <f>IFERROR(_xll.qlIndexFixing(ONIndex1M,I430,TRUE,_xll.ohTrigger(RecalcTrigger,Trigger1M)),NA())</f>
        <v>-4.6790595899848242E-3</v>
      </c>
      <c r="O430" s="44">
        <f>IFERROR(_xll.qlIndexFixing(ONIndex3M,I430,TRUE,_xll.ohTrigger(RecalcTrigger,Trigger3M)),NA())</f>
        <v>-3.5305282200948085E-3</v>
      </c>
      <c r="P430" s="44">
        <f>IFERROR(_xll.qlIndexFixing(ONIndex6M,I430,TRUE,_xll.ohTrigger(RecalcTrigger,Trigger6M)),NA())</f>
        <v>-2.1617874932555736E-3</v>
      </c>
      <c r="Q430" s="145">
        <f>IFERROR(_xll.qlIndexFixing(ONIndex1Y,I430,TRUE,_xll.ohTrigger(RecalcTrigger,Trigger1Y)),NA())</f>
        <v>-6.7143654688184284E-4</v>
      </c>
    </row>
    <row r="431" spans="2:17" x14ac:dyDescent="0.2">
      <c r="B431" s="39" t="s">
        <v>17</v>
      </c>
      <c r="D431" s="42">
        <f>_xll.qlCalendarAdvance(Calendar,$D430,B431,"f",FALSE)</f>
        <v>43236</v>
      </c>
      <c r="E431" s="139">
        <f>_xll.qlInterestRateIndexValueDate(IndexON,D431)</f>
        <v>43236</v>
      </c>
      <c r="F431" s="155">
        <f>IFERROR(_xll.qlIndexFixing(IndexON,D431,TRUE,_xll.ohTrigger(RecalcTrigger,TriggerON)),NA())</f>
        <v>-4.4863863278399307E-3</v>
      </c>
      <c r="H431" s="42">
        <f>_xll.qlCalendarAdvance(Calendar,$H430,B431,"f",FALSE)</f>
        <v>43236</v>
      </c>
      <c r="I431" s="139">
        <f>_xll.qlInterestRateIndexValueDate(Index1M,$H431)</f>
        <v>43238</v>
      </c>
      <c r="J431" s="144">
        <f>IFERROR(_xll.qlIndexFixing(Index1M,$H431,TRUE,_xll.ohTrigger(RecalcTrigger,Trigger1M)),NA())</f>
        <v>-4.6782951465137194E-3</v>
      </c>
      <c r="K431" s="44">
        <f>IFERROR(_xll.qlIndexFixing(Index3M,H431,TRUE,_xll.ohTrigger(RecalcTrigger,Trigger3M)),NA())</f>
        <v>-3.5015460153136101E-3</v>
      </c>
      <c r="L431" s="44">
        <f>IFERROR(_xll.qlIndexFixing(Index6M,$H431,TRUE,_xll.ohTrigger(RecalcTrigger,Trigger6M)),NA())</f>
        <v>-2.0399815725911821E-3</v>
      </c>
      <c r="M431" s="145">
        <f>IFERROR(_xll.qlIndexFixing(Index1Y,$H431,TRUE,_xll.ohTrigger(RecalcTrigger,Trigger1Y)),NA())</f>
        <v>-3.44550238060897E-4</v>
      </c>
      <c r="N431" s="144">
        <f>IFERROR(_xll.qlIndexFixing(ONIndex1M,I431,TRUE,_xll.ohTrigger(RecalcTrigger,Trigger1M)),NA())</f>
        <v>-4.6791573687698929E-3</v>
      </c>
      <c r="O431" s="44">
        <f>IFERROR(_xll.qlIndexFixing(ONIndex3M,I431,TRUE,_xll.ohTrigger(RecalcTrigger,Trigger3M)),NA())</f>
        <v>-3.5303018723542579E-3</v>
      </c>
      <c r="P431" s="44">
        <f>IFERROR(_xll.qlIndexFixing(ONIndex6M,I431,TRUE,_xll.ohTrigger(RecalcTrigger,Trigger6M)),NA())</f>
        <v>-2.1693009161394272E-3</v>
      </c>
      <c r="Q431" s="145">
        <f>IFERROR(_xll.qlIndexFixing(ONIndex1Y,I431,TRUE,_xll.ohTrigger(RecalcTrigger,Trigger1Y)),NA())</f>
        <v>-6.6672804513334682E-4</v>
      </c>
    </row>
    <row r="432" spans="2:17" x14ac:dyDescent="0.2">
      <c r="B432" s="39" t="s">
        <v>17</v>
      </c>
      <c r="D432" s="42">
        <f>_xll.qlCalendarAdvance(Calendar,$D431,B432,"f",FALSE)</f>
        <v>43237</v>
      </c>
      <c r="E432" s="139">
        <f>_xll.qlInterestRateIndexValueDate(IndexON,D432)</f>
        <v>43237</v>
      </c>
      <c r="F432" s="155">
        <f>IFERROR(_xll.qlIndexFixing(IndexON,D432,TRUE,_xll.ohTrigger(RecalcTrigger,TriggerON)),NA())</f>
        <v>-4.4863863278399307E-3</v>
      </c>
      <c r="H432" s="42">
        <f>_xll.qlCalendarAdvance(Calendar,$H431,B432,"f",FALSE)</f>
        <v>43237</v>
      </c>
      <c r="I432" s="139">
        <f>_xll.qlInterestRateIndexValueDate(Index1M,$H432)</f>
        <v>43241</v>
      </c>
      <c r="J432" s="144">
        <f>IFERROR(_xll.qlIndexFixing(Index1M,$H432,TRUE,_xll.ohTrigger(RecalcTrigger,Trigger1M)),NA())</f>
        <v>-4.6782083903875657E-3</v>
      </c>
      <c r="K432" s="44">
        <f>IFERROR(_xll.qlIndexFixing(Index3M,H432,TRUE,_xll.ohTrigger(RecalcTrigger,Trigger3M)),NA())</f>
        <v>-3.5002386120435063E-3</v>
      </c>
      <c r="L432" s="44">
        <f>IFERROR(_xll.qlIndexFixing(Index6M,$H432,TRUE,_xll.ohTrigger(RecalcTrigger,Trigger6M)),NA())</f>
        <v>-2.0366237638082324E-3</v>
      </c>
      <c r="M432" s="145">
        <f>IFERROR(_xll.qlIndexFixing(Index1Y,$H432,TRUE,_xll.ohTrigger(RecalcTrigger,Trigger1Y)),NA())</f>
        <v>-3.4029601447247825E-4</v>
      </c>
      <c r="N432" s="144">
        <f>IFERROR(_xll.qlIndexFixing(ONIndex1M,I432,TRUE,_xll.ohTrigger(RecalcTrigger,Trigger1M)),NA())</f>
        <v>-4.679245626051376E-3</v>
      </c>
      <c r="O432" s="44">
        <f>IFERROR(_xll.qlIndexFixing(ONIndex3M,I432,TRUE,_xll.ohTrigger(RecalcTrigger,Trigger3M)),NA())</f>
        <v>-3.530058812861725E-3</v>
      </c>
      <c r="P432" s="44">
        <f>IFERROR(_xll.qlIndexFixing(ONIndex6M,I432,TRUE,_xll.ohTrigger(RecalcTrigger,Trigger6M)),NA())</f>
        <v>-2.1765233885195912E-3</v>
      </c>
      <c r="Q432" s="145">
        <f>IFERROR(_xll.qlIndexFixing(ONIndex1Y,I432,TRUE,_xll.ohTrigger(RecalcTrigger,Trigger1Y)),NA())</f>
        <v>-6.6207855298205942E-4</v>
      </c>
    </row>
    <row r="433" spans="2:17" x14ac:dyDescent="0.2">
      <c r="B433" s="39" t="s">
        <v>17</v>
      </c>
      <c r="D433" s="42">
        <f>_xll.qlCalendarAdvance(Calendar,$D432,B433,"f",FALSE)</f>
        <v>43238</v>
      </c>
      <c r="E433" s="139">
        <f>_xll.qlInterestRateIndexValueDate(IndexON,D433)</f>
        <v>43238</v>
      </c>
      <c r="F433" s="155">
        <f>IFERROR(_xll.qlIndexFixing(IndexON,D433,TRUE,_xll.ohTrigger(RecalcTrigger,TriggerON)),NA())</f>
        <v>-4.486330417856621E-3</v>
      </c>
      <c r="H433" s="42">
        <f>_xll.qlCalendarAdvance(Calendar,$H432,B433,"f",FALSE)</f>
        <v>43238</v>
      </c>
      <c r="I433" s="139">
        <f>_xll.qlInterestRateIndexValueDate(Index1M,$H433)</f>
        <v>43242</v>
      </c>
      <c r="J433" s="144">
        <f>IFERROR(_xll.qlIndexFixing(Index1M,$H433,TRUE,_xll.ohTrigger(RecalcTrigger,Trigger1M)),NA())</f>
        <v>-4.6781597761278507E-3</v>
      </c>
      <c r="K433" s="44">
        <f>IFERROR(_xll.qlIndexFixing(Index3M,H433,TRUE,_xll.ohTrigger(RecalcTrigger,Trigger3M)),NA())</f>
        <v>-3.4994945826232584E-3</v>
      </c>
      <c r="L433" s="44">
        <f>IFERROR(_xll.qlIndexFixing(Index6M,$H433,TRUE,_xll.ohTrigger(RecalcTrigger,Trigger6M)),NA())</f>
        <v>-2.0351199620746601E-3</v>
      </c>
      <c r="M433" s="145">
        <f>IFERROR(_xll.qlIndexFixing(Index1Y,$H433,TRUE,_xll.ohTrigger(RecalcTrigger,Trigger1Y)),NA())</f>
        <v>-3.3790223591211965E-4</v>
      </c>
      <c r="N433" s="144">
        <f>IFERROR(_xll.qlIndexFixing(ONIndex1M,I433,TRUE,_xll.ohTrigger(RecalcTrigger,Trigger1M)),NA())</f>
        <v>-4.6793243373288718E-3</v>
      </c>
      <c r="O433" s="44">
        <f>IFERROR(_xll.qlIndexFixing(ONIndex3M,I433,TRUE,_xll.ohTrigger(RecalcTrigger,Trigger3M)),NA())</f>
        <v>-3.5297989554861076E-3</v>
      </c>
      <c r="P433" s="44">
        <f>IFERROR(_xll.qlIndexFixing(ONIndex6M,I433,TRUE,_xll.ohTrigger(RecalcTrigger,Trigger6M)),NA())</f>
        <v>-2.1834527922104385E-3</v>
      </c>
      <c r="Q433" s="145">
        <f>IFERROR(_xll.qlIndexFixing(ONIndex1Y,I433,TRUE,_xll.ohTrigger(RecalcTrigger,Trigger1Y)),NA())</f>
        <v>-6.5748860783809704E-4</v>
      </c>
    </row>
    <row r="434" spans="2:17" x14ac:dyDescent="0.2">
      <c r="B434" s="39" t="s">
        <v>17</v>
      </c>
      <c r="D434" s="42">
        <f>_xll.qlCalendarAdvance(Calendar,$D433,B434,"f",FALSE)</f>
        <v>43241</v>
      </c>
      <c r="E434" s="139">
        <f>_xll.qlInterestRateIndexValueDate(IndexON,D434)</f>
        <v>43241</v>
      </c>
      <c r="F434" s="155">
        <f>IFERROR(_xll.qlIndexFixing(IndexON,D434,TRUE,_xll.ohTrigger(RecalcTrigger,TriggerON)),NA())</f>
        <v>-4.4863863277999627E-3</v>
      </c>
      <c r="H434" s="42">
        <f>_xll.qlCalendarAdvance(Calendar,$H433,B434,"f",FALSE)</f>
        <v>43241</v>
      </c>
      <c r="I434" s="139">
        <f>_xll.qlInterestRateIndexValueDate(Index1M,$H434)</f>
        <v>43243</v>
      </c>
      <c r="J434" s="144">
        <f>IFERROR(_xll.qlIndexFixing(Index1M,$H434,TRUE,_xll.ohTrigger(RecalcTrigger,Trigger1M)),NA())</f>
        <v>-4.6779190549366013E-3</v>
      </c>
      <c r="K434" s="44">
        <f>IFERROR(_xll.qlIndexFixing(Index3M,H434,TRUE,_xll.ohTrigger(RecalcTrigger,Trigger3M)),NA())</f>
        <v>-3.4987424001061166E-3</v>
      </c>
      <c r="L434" s="44">
        <f>IFERROR(_xll.qlIndexFixing(Index6M,$H434,TRUE,_xll.ohTrigger(RecalcTrigger,Trigger6M)),NA())</f>
        <v>-2.0335622882080287E-3</v>
      </c>
      <c r="M434" s="145">
        <f>IFERROR(_xll.qlIndexFixing(Index1Y,$H434,TRUE,_xll.ohTrigger(RecalcTrigger,Trigger1Y)),NA())</f>
        <v>-3.3551297243278246E-4</v>
      </c>
      <c r="N434" s="144">
        <f>IFERROR(_xll.qlIndexFixing(ONIndex1M,I434,TRUE,_xll.ohTrigger(RecalcTrigger,Trigger1M)),NA())</f>
        <v>-4.6793889901053376E-3</v>
      </c>
      <c r="O434" s="44">
        <f>IFERROR(_xll.qlIndexFixing(ONIndex3M,I434,TRUE,_xll.ohTrigger(RecalcTrigger,Trigger3M)),NA())</f>
        <v>-3.5291882195176427E-3</v>
      </c>
      <c r="P434" s="44">
        <f>IFERROR(_xll.qlIndexFixing(ONIndex6M,I434,TRUE,_xll.ohTrigger(RecalcTrigger,Trigger6M)),NA())</f>
        <v>-2.196310713151739E-3</v>
      </c>
      <c r="Q434" s="145">
        <f>IFERROR(_xll.qlIndexFixing(ONIndex1Y,I434,TRUE,_xll.ohTrigger(RecalcTrigger,Trigger1Y)),NA())</f>
        <v>-6.4850872774524504E-4</v>
      </c>
    </row>
    <row r="435" spans="2:17" x14ac:dyDescent="0.2">
      <c r="B435" s="39" t="s">
        <v>17</v>
      </c>
      <c r="D435" s="42">
        <f>_xll.qlCalendarAdvance(Calendar,$D434,B435,"f",FALSE)</f>
        <v>43242</v>
      </c>
      <c r="E435" s="139">
        <f>_xll.qlInterestRateIndexValueDate(IndexON,D435)</f>
        <v>43242</v>
      </c>
      <c r="F435" s="155">
        <f>IFERROR(_xll.qlIndexFixing(IndexON,D435,TRUE,_xll.ohTrigger(RecalcTrigger,TriggerON)),NA())</f>
        <v>-4.4863863277999627E-3</v>
      </c>
      <c r="H435" s="42">
        <f>_xll.qlCalendarAdvance(Calendar,$H434,B435,"f",FALSE)</f>
        <v>43242</v>
      </c>
      <c r="I435" s="139">
        <f>_xll.qlInterestRateIndexValueDate(Index1M,$H435)</f>
        <v>43244</v>
      </c>
      <c r="J435" s="144">
        <f>IFERROR(_xll.qlIndexFixing(Index1M,$H435,TRUE,_xll.ohTrigger(RecalcTrigger,Trigger1M)),NA())</f>
        <v>-4.6779384029853321E-3</v>
      </c>
      <c r="K435" s="44">
        <f>IFERROR(_xll.qlIndexFixing(Index3M,H435,TRUE,_xll.ohTrigger(RecalcTrigger,Trigger3M)),NA())</f>
        <v>-3.4979822123316485E-3</v>
      </c>
      <c r="L435" s="44">
        <f>IFERROR(_xll.qlIndexFixing(Index6M,$H435,TRUE,_xll.ohTrigger(RecalcTrigger,Trigger6M)),NA())</f>
        <v>-2.030258193403107E-3</v>
      </c>
      <c r="M435" s="145">
        <f>IFERROR(_xll.qlIndexFixing(Index1Y,$H435,TRUE,_xll.ohTrigger(RecalcTrigger,Trigger1Y)),NA())</f>
        <v>-3.3312808024669045E-4</v>
      </c>
      <c r="N435" s="144">
        <f>IFERROR(_xll.qlIndexFixing(ONIndex1M,I435,TRUE,_xll.ohTrigger(RecalcTrigger,Trigger1M)),NA())</f>
        <v>-4.6795432255564151E-3</v>
      </c>
      <c r="O435" s="44">
        <f>IFERROR(_xll.qlIndexFixing(ONIndex3M,I435,TRUE,_xll.ohTrigger(RecalcTrigger,Trigger3M)),NA())</f>
        <v>-3.5285898269288296E-3</v>
      </c>
      <c r="P435" s="44">
        <f>IFERROR(_xll.qlIndexFixing(ONIndex6M,I435,TRUE,_xll.ohTrigger(RecalcTrigger,Trigger6M)),NA())</f>
        <v>-2.2081973552090517E-3</v>
      </c>
      <c r="Q435" s="145">
        <f>IFERROR(_xll.qlIndexFixing(ONIndex1Y,I435,TRUE,_xll.ohTrigger(RecalcTrigger,Trigger1Y)),NA())</f>
        <v>-6.3973505029402133E-4</v>
      </c>
    </row>
    <row r="436" spans="2:17" x14ac:dyDescent="0.2">
      <c r="B436" s="39" t="s">
        <v>17</v>
      </c>
      <c r="D436" s="42">
        <f>_xll.qlCalendarAdvance(Calendar,$D435,B436,"f",FALSE)</f>
        <v>43243</v>
      </c>
      <c r="E436" s="139">
        <f>_xll.qlInterestRateIndexValueDate(IndexON,D436)</f>
        <v>43243</v>
      </c>
      <c r="F436" s="155">
        <f>IFERROR(_xll.qlIndexFixing(IndexON,D436,TRUE,_xll.ohTrigger(RecalcTrigger,TriggerON)),NA())</f>
        <v>-4.4863863278399307E-3</v>
      </c>
      <c r="H436" s="42">
        <f>_xll.qlCalendarAdvance(Calendar,$H435,B436,"f",FALSE)</f>
        <v>43243</v>
      </c>
      <c r="I436" s="139">
        <f>_xll.qlInterestRateIndexValueDate(Index1M,$H436)</f>
        <v>43245</v>
      </c>
      <c r="J436" s="144">
        <f>IFERROR(_xll.qlIndexFixing(Index1M,$H436,TRUE,_xll.ohTrigger(RecalcTrigger,Trigger1M)),NA())</f>
        <v>-4.6779545000555818E-3</v>
      </c>
      <c r="K436" s="44">
        <f>IFERROR(_xll.qlIndexFixing(Index3M,H436,TRUE,_xll.ohTrigger(RecalcTrigger,Trigger3M)),NA())</f>
        <v>-3.4963051126137039E-3</v>
      </c>
      <c r="L436" s="44">
        <f>IFERROR(_xll.qlIndexFixing(Index6M,$H436,TRUE,_xll.ohTrigger(RecalcTrigger,Trigger6M)),NA())</f>
        <v>-2.0294424233565618E-3</v>
      </c>
      <c r="M436" s="145">
        <f>IFERROR(_xll.qlIndexFixing(Index1Y,$H436,TRUE,_xll.ohTrigger(RecalcTrigger,Trigger1Y)),NA())</f>
        <v>-3.2776662179147601E-4</v>
      </c>
      <c r="N436" s="144">
        <f>IFERROR(_xll.qlIndexFixing(ONIndex1M,I436,TRUE,_xll.ohTrigger(RecalcTrigger,Trigger1M)),NA())</f>
        <v>-4.6795738345917215E-3</v>
      </c>
      <c r="O436" s="44">
        <f>IFERROR(_xll.qlIndexFixing(ONIndex3M,I436,TRUE,_xll.ohTrigger(RecalcTrigger,Trigger3M)),NA())</f>
        <v>-3.528244689650073E-3</v>
      </c>
      <c r="P436" s="44">
        <f>IFERROR(_xll.qlIndexFixing(ONIndex6M,I436,TRUE,_xll.ohTrigger(RecalcTrigger,Trigger6M)),NA())</f>
        <v>-2.2136296420294244E-3</v>
      </c>
      <c r="Q436" s="145">
        <f>IFERROR(_xll.qlIndexFixing(ONIndex1Y,I436,TRUE,_xll.ohTrigger(RecalcTrigger,Trigger1Y)),NA())</f>
        <v>-6.3545090469574461E-4</v>
      </c>
    </row>
    <row r="437" spans="2:17" x14ac:dyDescent="0.2">
      <c r="B437" s="39" t="s">
        <v>17</v>
      </c>
      <c r="D437" s="42">
        <f>_xll.qlCalendarAdvance(Calendar,$D436,B437,"f",FALSE)</f>
        <v>43244</v>
      </c>
      <c r="E437" s="139">
        <f>_xll.qlInterestRateIndexValueDate(IndexON,D437)</f>
        <v>43244</v>
      </c>
      <c r="F437" s="155">
        <f>IFERROR(_xll.qlIndexFixing(IndexON,D437,TRUE,_xll.ohTrigger(RecalcTrigger,TriggerON)),NA())</f>
        <v>-4.4863863277999627E-3</v>
      </c>
      <c r="H437" s="42">
        <f>_xll.qlCalendarAdvance(Calendar,$H436,B437,"f",FALSE)</f>
        <v>43244</v>
      </c>
      <c r="I437" s="139">
        <f>_xll.qlInterestRateIndexValueDate(Index1M,$H437)</f>
        <v>43248</v>
      </c>
      <c r="J437" s="144">
        <f>IFERROR(_xll.qlIndexFixing(Index1M,$H437,TRUE,_xll.ohTrigger(RecalcTrigger,Trigger1M)),NA())</f>
        <v>-4.6776595540898658E-3</v>
      </c>
      <c r="K437" s="44">
        <f>IFERROR(_xll.qlIndexFixing(Index3M,H437,TRUE,_xll.ohTrigger(RecalcTrigger,Trigger3M)),NA())</f>
        <v>-3.4948644020282378E-3</v>
      </c>
      <c r="L437" s="44">
        <f>IFERROR(_xll.qlIndexFixing(Index6M,$H437,TRUE,_xll.ohTrigger(RecalcTrigger,Trigger6M)),NA())</f>
        <v>-2.0250208574570821E-3</v>
      </c>
      <c r="M437" s="145">
        <f>IFERROR(_xll.qlIndexFixing(Index1Y,$H437,TRUE,_xll.ohTrigger(RecalcTrigger,Trigger1Y)),NA())</f>
        <v>-3.2362930154029992E-4</v>
      </c>
      <c r="N437" s="144">
        <f>IFERROR(_xll.qlIndexFixing(ONIndex1M,I437,TRUE,_xll.ohTrigger(RecalcTrigger,Trigger1M)),NA())</f>
        <v>-4.6795947489819412E-3</v>
      </c>
      <c r="O437" s="44">
        <f>IFERROR(_xll.qlIndexFixing(ONIndex3M,I437,TRUE,_xll.ohTrigger(RecalcTrigger,Trigger3M)),NA())</f>
        <v>-3.527882238540947E-3</v>
      </c>
      <c r="P437" s="44">
        <f>IFERROR(_xll.qlIndexFixing(ONIndex6M,I437,TRUE,_xll.ohTrigger(RecalcTrigger,Trigger6M)),NA())</f>
        <v>-2.2187561507269749E-3</v>
      </c>
      <c r="Q437" s="145">
        <f>IFERROR(_xll.qlIndexFixing(ONIndex1Y,I437,TRUE,_xll.ohTrigger(RecalcTrigger,Trigger1Y)),NA())</f>
        <v>-6.3122953164462814E-4</v>
      </c>
    </row>
    <row r="438" spans="2:17" x14ac:dyDescent="0.2">
      <c r="B438" s="39" t="s">
        <v>17</v>
      </c>
      <c r="D438" s="42">
        <f>_xll.qlCalendarAdvance(Calendar,$D437,B438,"f",FALSE)</f>
        <v>43245</v>
      </c>
      <c r="E438" s="139">
        <f>_xll.qlInterestRateIndexValueDate(IndexON,D438)</f>
        <v>43245</v>
      </c>
      <c r="F438" s="155">
        <f>IFERROR(_xll.qlIndexFixing(IndexON,D438,TRUE,_xll.ohTrigger(RecalcTrigger,TriggerON)),NA())</f>
        <v>-4.4863304178699437E-3</v>
      </c>
      <c r="H438" s="42">
        <f>_xll.qlCalendarAdvance(Calendar,$H437,B438,"f",FALSE)</f>
        <v>43245</v>
      </c>
      <c r="I438" s="139">
        <f>_xll.qlInterestRateIndexValueDate(Index1M,$H438)</f>
        <v>43249</v>
      </c>
      <c r="J438" s="144">
        <f>IFERROR(_xll.qlIndexFixing(Index1M,$H438,TRUE,_xll.ohTrigger(RecalcTrigger,Trigger1M)),NA())</f>
        <v>-4.6775411965815561E-3</v>
      </c>
      <c r="K438" s="44">
        <f>IFERROR(_xll.qlIndexFixing(Index3M,H438,TRUE,_xll.ohTrigger(RecalcTrigger,Trigger3M)),NA())</f>
        <v>-3.4940664421361624E-3</v>
      </c>
      <c r="L438" s="44">
        <f>IFERROR(_xll.qlIndexFixing(Index6M,$H438,TRUE,_xll.ohTrigger(RecalcTrigger,Trigger6M)),NA())</f>
        <v>-2.023173125512894E-3</v>
      </c>
      <c r="M438" s="145">
        <f>IFERROR(_xll.qlIndexFixing(Index1Y,$H438,TRUE,_xll.ohTrigger(RecalcTrigger,Trigger1Y)),NA())</f>
        <v>-3.2126406186757799E-4</v>
      </c>
      <c r="N438" s="144">
        <f>IFERROR(_xll.qlIndexFixing(ONIndex1M,I438,TRUE,_xll.ohTrigger(RecalcTrigger,Trigger1M)),NA())</f>
        <v>-4.679605943707088E-3</v>
      </c>
      <c r="O438" s="44">
        <f>IFERROR(_xll.qlIndexFixing(ONIndex3M,I438,TRUE,_xll.ohTrigger(RecalcTrigger,Trigger3M)),NA())</f>
        <v>-3.527502387030701E-3</v>
      </c>
      <c r="P438" s="44">
        <f>IFERROR(_xll.qlIndexFixing(ONIndex6M,I438,TRUE,_xll.ohTrigger(RecalcTrigger,Trigger6M)),NA())</f>
        <v>-2.2235747632359804E-3</v>
      </c>
      <c r="Q438" s="145">
        <f>IFERROR(_xll.qlIndexFixing(ONIndex1Y,I438,TRUE,_xll.ohTrigger(RecalcTrigger,Trigger1Y)),NA())</f>
        <v>-6.2707146895046861E-4</v>
      </c>
    </row>
    <row r="439" spans="2:17" x14ac:dyDescent="0.2">
      <c r="B439" s="39" t="s">
        <v>17</v>
      </c>
      <c r="D439" s="42">
        <f>_xll.qlCalendarAdvance(Calendar,$D438,B439,"f",FALSE)</f>
        <v>43248</v>
      </c>
      <c r="E439" s="139">
        <f>_xll.qlInterestRateIndexValueDate(IndexON,D439)</f>
        <v>43248</v>
      </c>
      <c r="F439" s="155">
        <f>IFERROR(_xll.qlIndexFixing(IndexON,D439,TRUE,_xll.ohTrigger(RecalcTrigger,TriggerON)),NA())</f>
        <v>-4.4863863277999627E-3</v>
      </c>
      <c r="H439" s="42">
        <f>_xll.qlCalendarAdvance(Calendar,$H438,B439,"f",FALSE)</f>
        <v>43248</v>
      </c>
      <c r="I439" s="139">
        <f>_xll.qlInterestRateIndexValueDate(Index1M,$H439)</f>
        <v>43250</v>
      </c>
      <c r="J439" s="144">
        <f>IFERROR(_xll.qlIndexFixing(Index1M,$H439,TRUE,_xll.ohTrigger(RecalcTrigger,Trigger1M)),NA())</f>
        <v>-4.6775342443883261E-3</v>
      </c>
      <c r="K439" s="44">
        <f>IFERROR(_xll.qlIndexFixing(Index3M,H439,TRUE,_xll.ohTrigger(RecalcTrigger,Trigger3M)),NA())</f>
        <v>-3.4932613859696491E-3</v>
      </c>
      <c r="L439" s="44">
        <f>IFERROR(_xll.qlIndexFixing(Index6M,$H439,TRUE,_xll.ohTrigger(RecalcTrigger,Trigger6M)),NA())</f>
        <v>-2.0212826879288117E-3</v>
      </c>
      <c r="M439" s="145">
        <f>IFERROR(_xll.qlIndexFixing(Index1Y,$H439,TRUE,_xll.ohTrigger(RecalcTrigger,Trigger1Y)),NA())</f>
        <v>-3.1890230248083327E-4</v>
      </c>
      <c r="N439" s="144">
        <f>IFERROR(_xll.qlIndexFixing(ONIndex1M,I439,TRUE,_xll.ohTrigger(RecalcTrigger,Trigger1M)),NA())</f>
        <v>-4.6795349818173904E-3</v>
      </c>
      <c r="O439" s="44">
        <f>IFERROR(_xll.qlIndexFixing(ONIndex3M,I439,TRUE,_xll.ohTrigger(RecalcTrigger,Trigger3M)),NA())</f>
        <v>-3.5266497051722467E-3</v>
      </c>
      <c r="P439" s="44">
        <f>IFERROR(_xll.qlIndexFixing(ONIndex6M,I439,TRUE,_xll.ohTrigger(RecalcTrigger,Trigger6M)),NA())</f>
        <v>-2.2321612357156795E-3</v>
      </c>
      <c r="Q439" s="145">
        <f>IFERROR(_xll.qlIndexFixing(ONIndex1Y,I439,TRUE,_xll.ohTrigger(RecalcTrigger,Trigger1Y)),NA())</f>
        <v>-6.1896800146676867E-4</v>
      </c>
    </row>
    <row r="440" spans="2:17" x14ac:dyDescent="0.2">
      <c r="B440" s="39" t="s">
        <v>17</v>
      </c>
      <c r="D440" s="42">
        <f>_xll.qlCalendarAdvance(Calendar,$D439,B440,"f",FALSE)</f>
        <v>43249</v>
      </c>
      <c r="E440" s="139">
        <f>_xll.qlInterestRateIndexValueDate(IndexON,D440)</f>
        <v>43249</v>
      </c>
      <c r="F440" s="155">
        <f>IFERROR(_xll.qlIndexFixing(IndexON,D440,TRUE,_xll.ohTrigger(RecalcTrigger,TriggerON)),NA())</f>
        <v>-4.4863863278399307E-3</v>
      </c>
      <c r="H440" s="42">
        <f>_xll.qlCalendarAdvance(Calendar,$H439,B440,"f",FALSE)</f>
        <v>43249</v>
      </c>
      <c r="I440" s="139">
        <f>_xll.qlInterestRateIndexValueDate(Index1M,$H440)</f>
        <v>43251</v>
      </c>
      <c r="J440" s="144">
        <f>IFERROR(_xll.qlIndexFixing(Index1M,$H440,TRUE,_xll.ohTrigger(RecalcTrigger,Trigger1M)),NA())</f>
        <v>-4.6775239950536118E-3</v>
      </c>
      <c r="K440" s="44">
        <f>IFERROR(_xll.qlIndexFixing(Index3M,H440,TRUE,_xll.ohTrigger(RecalcTrigger,Trigger3M)),NA())</f>
        <v>-3.4924493886828484E-3</v>
      </c>
      <c r="L440" s="44">
        <f>IFERROR(_xll.qlIndexFixing(Index6M,$H440,TRUE,_xll.ohTrigger(RecalcTrigger,Trigger6M)),NA())</f>
        <v>-2.0202160489869612E-3</v>
      </c>
      <c r="M440" s="145">
        <f>IFERROR(_xll.qlIndexFixing(Index1Y,$H440,TRUE,_xll.ohTrigger(RecalcTrigger,Trigger1Y)),NA())</f>
        <v>-3.1654387016618587E-4</v>
      </c>
      <c r="N440" s="144">
        <f>IFERROR(_xll.qlIndexFixing(ONIndex1M,I440,TRUE,_xll.ohTrigger(RecalcTrigger,Trigger1M)),NA())</f>
        <v>-4.6795530323118228E-3</v>
      </c>
      <c r="O440" s="44">
        <f>IFERROR(_xll.qlIndexFixing(ONIndex3M,I440,TRUE,_xll.ohTrigger(RecalcTrigger,Trigger3M)),NA())</f>
        <v>-3.5258072593125078E-3</v>
      </c>
      <c r="P440" s="44">
        <f>IFERROR(_xll.qlIndexFixing(ONIndex6M,I440,TRUE,_xll.ohTrigger(RecalcTrigger,Trigger6M)),NA())</f>
        <v>-2.2397278860752934E-3</v>
      </c>
      <c r="Q440" s="145">
        <f>IFERROR(_xll.qlIndexFixing(ONIndex1Y,I440,TRUE,_xll.ohTrigger(RecalcTrigger,Trigger1Y)),NA())</f>
        <v>-6.1108307266355411E-4</v>
      </c>
    </row>
    <row r="441" spans="2:17" x14ac:dyDescent="0.2">
      <c r="B441" s="39" t="s">
        <v>17</v>
      </c>
      <c r="D441" s="42">
        <f>_xll.qlCalendarAdvance(Calendar,$D440,B441,"f",FALSE)</f>
        <v>43250</v>
      </c>
      <c r="E441" s="139">
        <f>_xll.qlInterestRateIndexValueDate(IndexON,D441)</f>
        <v>43250</v>
      </c>
      <c r="F441" s="155">
        <f>IFERROR(_xll.qlIndexFixing(IndexON,D441,TRUE,_xll.ohTrigger(RecalcTrigger,TriggerON)),NA())</f>
        <v>-4.4863863277599947E-3</v>
      </c>
      <c r="H441" s="42">
        <f>_xll.qlCalendarAdvance(Calendar,$H440,B441,"f",FALSE)</f>
        <v>43250</v>
      </c>
      <c r="I441" s="139">
        <f>_xll.qlInterestRateIndexValueDate(Index1M,$H441)</f>
        <v>43252</v>
      </c>
      <c r="J441" s="144">
        <f>IFERROR(_xll.qlIndexFixing(Index1M,$H441,TRUE,_xll.ohTrigger(RecalcTrigger,Trigger1M)),NA())</f>
        <v>-4.6771256508534058E-3</v>
      </c>
      <c r="K441" s="44">
        <f>IFERROR(_xll.qlIndexFixing(Index3M,H441,TRUE,_xll.ohTrigger(RecalcTrigger,Trigger3M)),NA())</f>
        <v>-3.4906916458286833E-3</v>
      </c>
      <c r="L441" s="44">
        <f>IFERROR(_xll.qlIndexFixing(Index6M,$H441,TRUE,_xll.ohTrigger(RecalcTrigger,Trigger6M)),NA())</f>
        <v>-2.0165090027189645E-3</v>
      </c>
      <c r="M441" s="145">
        <f>IFERROR(_xll.qlIndexFixing(Index1Y,$H441,TRUE,_xll.ohTrigger(RecalcTrigger,Trigger1Y)),NA())</f>
        <v>-3.1118333193059556E-4</v>
      </c>
      <c r="N441" s="144">
        <f>IFERROR(_xll.qlIndexFixing(ONIndex1M,I441,TRUE,_xll.ohTrigger(RecalcTrigger,Trigger1M)),NA())</f>
        <v>-4.6795152580481059E-3</v>
      </c>
      <c r="O441" s="44">
        <f>IFERROR(_xll.qlIndexFixing(ONIndex3M,I441,TRUE,_xll.ohTrigger(RecalcTrigger,Trigger3M)),NA())</f>
        <v>-3.5253391167477943E-3</v>
      </c>
      <c r="P441" s="44">
        <f>IFERROR(_xll.qlIndexFixing(ONIndex6M,I441,TRUE,_xll.ohTrigger(RecalcTrigger,Trigger6M)),NA())</f>
        <v>-2.2429752439379058E-3</v>
      </c>
      <c r="Q441" s="145">
        <f>IFERROR(_xll.qlIndexFixing(ONIndex1Y,I441,TRUE,_xll.ohTrigger(RecalcTrigger,Trigger1Y)),NA())</f>
        <v>-6.0724962522407111E-4</v>
      </c>
    </row>
    <row r="442" spans="2:17" x14ac:dyDescent="0.2">
      <c r="B442" s="39" t="s">
        <v>17</v>
      </c>
      <c r="D442" s="42">
        <f>_xll.qlCalendarAdvance(Calendar,$D441,B442,"f",FALSE)</f>
        <v>43251</v>
      </c>
      <c r="E442" s="139">
        <f>_xll.qlInterestRateIndexValueDate(IndexON,D442)</f>
        <v>43251</v>
      </c>
      <c r="F442" s="155">
        <f>IFERROR(_xll.qlIndexFixing(IndexON,D442,TRUE,_xll.ohTrigger(RecalcTrigger,TriggerON)),NA())</f>
        <v>-4.4863863278399307E-3</v>
      </c>
      <c r="H442" s="42">
        <f>_xll.qlCalendarAdvance(Calendar,$H441,B442,"f",FALSE)</f>
        <v>43251</v>
      </c>
      <c r="I442" s="139">
        <f>_xll.qlInterestRateIndexValueDate(Index1M,$H442)</f>
        <v>43255</v>
      </c>
      <c r="J442" s="144">
        <f>IFERROR(_xll.qlIndexFixing(Index1M,$H442,TRUE,_xll.ohTrigger(RecalcTrigger,Trigger1M)),NA())</f>
        <v>-4.6767660047883908E-3</v>
      </c>
      <c r="K442" s="44">
        <f>IFERROR(_xll.qlIndexFixing(Index3M,H442,TRUE,_xll.ohTrigger(RecalcTrigger,Trigger3M)),NA())</f>
        <v>-3.4891351280086844E-3</v>
      </c>
      <c r="L442" s="44">
        <f>IFERROR(_xll.qlIndexFixing(Index6M,$H442,TRUE,_xll.ohTrigger(RecalcTrigger,Trigger6M)),NA())</f>
        <v>-2.0121217074094123E-3</v>
      </c>
      <c r="M442" s="145">
        <f>IFERROR(_xll.qlIndexFixing(Index1Y,$H442,TRUE,_xll.ohTrigger(RecalcTrigger,Trigger1Y)),NA())</f>
        <v>-3.0714030020774936E-4</v>
      </c>
      <c r="N442" s="144">
        <f>IFERROR(_xll.qlIndexFixing(ONIndex1M,I442,TRUE,_xll.ohTrigger(RecalcTrigger,Trigger1M)),NA())</f>
        <v>-4.6794676154782167E-3</v>
      </c>
      <c r="O442" s="44">
        <f>IFERROR(_xll.qlIndexFixing(ONIndex3M,I442,TRUE,_xll.ohTrigger(RecalcTrigger,Trigger3M)),NA())</f>
        <v>-3.5248530575548997E-3</v>
      </c>
      <c r="P442" s="44">
        <f>IFERROR(_xll.qlIndexFixing(ONIndex6M,I442,TRUE,_xll.ohTrigger(RecalcTrigger,Trigger6M)),NA())</f>
        <v>-2.2459019962584037E-3</v>
      </c>
      <c r="Q442" s="145">
        <f>IFERROR(_xll.qlIndexFixing(ONIndex1Y,I442,TRUE,_xll.ohTrigger(RecalcTrigger,Trigger1Y)),NA())</f>
        <v>-6.0348271360144423E-4</v>
      </c>
    </row>
    <row r="443" spans="2:17" x14ac:dyDescent="0.2">
      <c r="B443" s="39" t="s">
        <v>17</v>
      </c>
      <c r="D443" s="42">
        <f>_xll.qlCalendarAdvance(Calendar,$D442,B443,"f",FALSE)</f>
        <v>43252</v>
      </c>
      <c r="E443" s="139">
        <f>_xll.qlInterestRateIndexValueDate(IndexON,D443)</f>
        <v>43252</v>
      </c>
      <c r="F443" s="155">
        <f>IFERROR(_xll.qlIndexFixing(IndexON,D443,TRUE,_xll.ohTrigger(RecalcTrigger,TriggerON)),NA())</f>
        <v>-4.4863304178699437E-3</v>
      </c>
      <c r="H443" s="42">
        <f>_xll.qlCalendarAdvance(Calendar,$H442,B443,"f",FALSE)</f>
        <v>43252</v>
      </c>
      <c r="I443" s="139">
        <f>_xll.qlInterestRateIndexValueDate(Index1M,$H443)</f>
        <v>43256</v>
      </c>
      <c r="J443" s="144">
        <f>IFERROR(_xll.qlIndexFixing(Index1M,$H443,TRUE,_xll.ohTrigger(RecalcTrigger,Trigger1M)),NA())</f>
        <v>-4.6765818598943909E-3</v>
      </c>
      <c r="K443" s="44">
        <f>IFERROR(_xll.qlIndexFixing(Index3M,H443,TRUE,_xll.ohTrigger(RecalcTrigger,Trigger3M)),NA())</f>
        <v>-3.4882907890216963E-3</v>
      </c>
      <c r="L443" s="44">
        <f>IFERROR(_xll.qlIndexFixing(Index6M,$H443,TRUE,_xll.ohTrigger(RecalcTrigger,Trigger6M)),NA())</f>
        <v>-2.0100117578629654E-3</v>
      </c>
      <c r="M443" s="145">
        <f>IFERROR(_xll.qlIndexFixing(Index1Y,$H443,TRUE,_xll.ohTrigger(RecalcTrigger,Trigger1Y)),NA())</f>
        <v>-3.0479615790556295E-4</v>
      </c>
      <c r="N443" s="144">
        <f>IFERROR(_xll.qlIndexFixing(ONIndex1M,I443,TRUE,_xll.ohTrigger(RecalcTrigger,Trigger1M)),NA())</f>
        <v>-4.6794100802216576E-3</v>
      </c>
      <c r="O443" s="44">
        <f>IFERROR(_xll.qlIndexFixing(ONIndex3M,I443,TRUE,_xll.ohTrigger(RecalcTrigger,Trigger3M)),NA())</f>
        <v>-3.5243489960823382E-3</v>
      </c>
      <c r="P443" s="44">
        <f>IFERROR(_xll.qlIndexFixing(ONIndex6M,I443,TRUE,_xll.ohTrigger(RecalcTrigger,Trigger6M)),NA())</f>
        <v>-2.2485060245713839E-3</v>
      </c>
      <c r="Q443" s="145">
        <f>IFERROR(_xll.qlIndexFixing(ONIndex1Y,I443,TRUE,_xll.ohTrigger(RecalcTrigger,Trigger1Y)),NA())</f>
        <v>-5.9978287560547017E-4</v>
      </c>
    </row>
    <row r="444" spans="2:17" x14ac:dyDescent="0.2">
      <c r="B444" s="39" t="s">
        <v>17</v>
      </c>
      <c r="D444" s="42">
        <f>_xll.qlCalendarAdvance(Calendar,$D443,B444,"f",FALSE)</f>
        <v>43255</v>
      </c>
      <c r="E444" s="139">
        <f>_xll.qlInterestRateIndexValueDate(IndexON,D444)</f>
        <v>43255</v>
      </c>
      <c r="F444" s="155">
        <f>IFERROR(_xll.qlIndexFixing(IndexON,D444,TRUE,_xll.ohTrigger(RecalcTrigger,TriggerON)),NA())</f>
        <v>-4.4863863277599947E-3</v>
      </c>
      <c r="H444" s="42">
        <f>_xll.qlCalendarAdvance(Calendar,$H443,B444,"f",FALSE)</f>
        <v>43255</v>
      </c>
      <c r="I444" s="139">
        <f>_xll.qlInterestRateIndexValueDate(Index1M,$H444)</f>
        <v>43257</v>
      </c>
      <c r="J444" s="144">
        <f>IFERROR(_xll.qlIndexFixing(Index1M,$H444,TRUE,_xll.ohTrigger(RecalcTrigger,Trigger1M)),NA())</f>
        <v>-4.6763874915649595E-3</v>
      </c>
      <c r="K444" s="44">
        <f>IFERROR(_xll.qlIndexFixing(Index3M,H444,TRUE,_xll.ohTrigger(RecalcTrigger,Trigger3M)),NA())</f>
        <v>-3.4874404617882878E-3</v>
      </c>
      <c r="L444" s="44">
        <f>IFERROR(_xll.qlIndexFixing(Index6M,$H444,TRUE,_xll.ohTrigger(RecalcTrigger,Trigger6M)),NA())</f>
        <v>-2.0078706861244825E-3</v>
      </c>
      <c r="M444" s="145">
        <f>IFERROR(_xll.qlIndexFixing(Index1Y,$H444,TRUE,_xll.ohTrigger(RecalcTrigger,Trigger1Y)),NA())</f>
        <v>-3.0245439510961241E-4</v>
      </c>
      <c r="N444" s="144">
        <f>IFERROR(_xll.qlIndexFixing(ONIndex1M,I444,TRUE,_xll.ohTrigger(RecalcTrigger,Trigger1M)),NA())</f>
        <v>-4.6792010887575231E-3</v>
      </c>
      <c r="O444" s="44">
        <f>IFERROR(_xll.qlIndexFixing(ONIndex3M,I444,TRUE,_xll.ohTrigger(RecalcTrigger,Trigger3M)),NA())</f>
        <v>-3.5232459529455085E-3</v>
      </c>
      <c r="P444" s="44">
        <f>IFERROR(_xll.qlIndexFixing(ONIndex6M,I444,TRUE,_xll.ohTrigger(RecalcTrigger,Trigger6M)),NA())</f>
        <v>-2.2526136487588388E-3</v>
      </c>
      <c r="Q444" s="145">
        <f>IFERROR(_xll.qlIndexFixing(ONIndex1Y,I444,TRUE,_xll.ohTrigger(RecalcTrigger,Trigger1Y)),NA())</f>
        <v>-5.9260848994657778E-4</v>
      </c>
    </row>
    <row r="445" spans="2:17" x14ac:dyDescent="0.2">
      <c r="B445" s="39" t="s">
        <v>17</v>
      </c>
      <c r="D445" s="42">
        <f>_xll.qlCalendarAdvance(Calendar,$D444,B445,"f",FALSE)</f>
        <v>43256</v>
      </c>
      <c r="E445" s="139">
        <f>_xll.qlInterestRateIndexValueDate(IndexON,D445)</f>
        <v>43256</v>
      </c>
      <c r="F445" s="155">
        <f>IFERROR(_xll.qlIndexFixing(IndexON,D445,TRUE,_xll.ohTrigger(RecalcTrigger,TriggerON)),NA())</f>
        <v>-4.4863863277999627E-3</v>
      </c>
      <c r="H445" s="42">
        <f>_xll.qlCalendarAdvance(Calendar,$H444,B445,"f",FALSE)</f>
        <v>43256</v>
      </c>
      <c r="I445" s="139">
        <f>_xll.qlInterestRateIndexValueDate(Index1M,$H445)</f>
        <v>43258</v>
      </c>
      <c r="J445" s="144">
        <f>IFERROR(_xll.qlIndexFixing(Index1M,$H445,TRUE,_xll.ohTrigger(RecalcTrigger,Trigger1M)),NA())</f>
        <v>-4.6758540395497317E-3</v>
      </c>
      <c r="K445" s="44">
        <f>IFERROR(_xll.qlIndexFixing(Index3M,H445,TRUE,_xll.ohTrigger(RecalcTrigger,Trigger3M)),NA())</f>
        <v>-3.4865843087811027E-3</v>
      </c>
      <c r="L445" s="44">
        <f>IFERROR(_xll.qlIndexFixing(Index6M,$H445,TRUE,_xll.ohTrigger(RecalcTrigger,Trigger6M)),NA())</f>
        <v>-2.0057002243423763E-3</v>
      </c>
      <c r="M445" s="145">
        <f>IFERROR(_xll.qlIndexFixing(Index1Y,$H445,TRUE,_xll.ohTrigger(RecalcTrigger,Trigger1Y)),NA())</f>
        <v>-3.0011484917969507E-4</v>
      </c>
      <c r="N445" s="144">
        <f>IFERROR(_xll.qlIndexFixing(ONIndex1M,I445,TRUE,_xll.ohTrigger(RecalcTrigger,Trigger1M)),NA())</f>
        <v>-4.6790805143670511E-3</v>
      </c>
      <c r="O445" s="44">
        <f>IFERROR(_xll.qlIndexFixing(ONIndex3M,I445,TRUE,_xll.ohTrigger(RecalcTrigger,Trigger3M)),NA())</f>
        <v>-3.5221510049732174E-3</v>
      </c>
      <c r="P445" s="44">
        <f>IFERROR(_xll.qlIndexFixing(ONIndex6M,I445,TRUE,_xll.ohTrigger(RecalcTrigger,Trigger6M)),NA())</f>
        <v>-2.2556525353145673E-3</v>
      </c>
      <c r="Q445" s="145">
        <f>IFERROR(_xll.qlIndexFixing(ONIndex1Y,I445,TRUE,_xll.ohTrigger(RecalcTrigger,Trigger1Y)),NA())</f>
        <v>-5.8566500956924727E-4</v>
      </c>
    </row>
    <row r="446" spans="2:17" x14ac:dyDescent="0.2">
      <c r="B446" s="39" t="s">
        <v>17</v>
      </c>
      <c r="D446" s="42">
        <f>_xll.qlCalendarAdvance(Calendar,$D445,B446,"f",FALSE)</f>
        <v>43257</v>
      </c>
      <c r="E446" s="139">
        <f>_xll.qlInterestRateIndexValueDate(IndexON,D446)</f>
        <v>43257</v>
      </c>
      <c r="F446" s="155">
        <f>IFERROR(_xll.qlIndexFixing(IndexON,D446,TRUE,_xll.ohTrigger(RecalcTrigger,TriggerON)),NA())</f>
        <v>-4.4863863278399307E-3</v>
      </c>
      <c r="H446" s="42">
        <f>_xll.qlCalendarAdvance(Calendar,$H445,B446,"f",FALSE)</f>
        <v>43257</v>
      </c>
      <c r="I446" s="139">
        <f>_xll.qlInterestRateIndexValueDate(Index1M,$H446)</f>
        <v>43259</v>
      </c>
      <c r="J446" s="144">
        <f>IFERROR(_xll.qlIndexFixing(Index1M,$H446,TRUE,_xll.ohTrigger(RecalcTrigger,Trigger1M)),NA())</f>
        <v>-4.6758001062992853E-3</v>
      </c>
      <c r="K446" s="44">
        <f>IFERROR(_xll.qlIndexFixing(Index3M,H446,TRUE,_xll.ohTrigger(RecalcTrigger,Trigger3M)),NA())</f>
        <v>-3.4847574230946268E-3</v>
      </c>
      <c r="L446" s="44">
        <f>IFERROR(_xll.qlIndexFixing(Index6M,$H446,TRUE,_xll.ohTrigger(RecalcTrigger,Trigger6M)),NA())</f>
        <v>-2.0017374126819719E-3</v>
      </c>
      <c r="M446" s="145">
        <f>IFERROR(_xll.qlIndexFixing(Index1Y,$H446,TRUE,_xll.ohTrigger(RecalcTrigger,Trigger1Y)),NA())</f>
        <v>-2.9474864863546023E-4</v>
      </c>
      <c r="N446" s="144">
        <f>IFERROR(_xll.qlIndexFixing(ONIndex1M,I446,TRUE,_xll.ohTrigger(RecalcTrigger,Trigger1M)),NA())</f>
        <v>-4.6789731430552095E-3</v>
      </c>
      <c r="O446" s="44">
        <f>IFERROR(_xll.qlIndexFixing(ONIndex3M,I446,TRUE,_xll.ohTrigger(RecalcTrigger,Trigger3M)),NA())</f>
        <v>-3.5215556406953397E-3</v>
      </c>
      <c r="P446" s="44">
        <f>IFERROR(_xll.qlIndexFixing(ONIndex6M,I446,TRUE,_xll.ohTrigger(RecalcTrigger,Trigger6M)),NA())</f>
        <v>-2.256611171005396E-3</v>
      </c>
      <c r="Q446" s="145">
        <f>IFERROR(_xll.qlIndexFixing(ONIndex1Y,I446,TRUE,_xll.ohTrigger(RecalcTrigger,Trigger1Y)),NA())</f>
        <v>-5.8230860249697258E-4</v>
      </c>
    </row>
    <row r="447" spans="2:17" x14ac:dyDescent="0.2">
      <c r="B447" s="39" t="s">
        <v>17</v>
      </c>
      <c r="D447" s="42">
        <f>_xll.qlCalendarAdvance(Calendar,$D446,B447,"f",FALSE)</f>
        <v>43258</v>
      </c>
      <c r="E447" s="139">
        <f>_xll.qlInterestRateIndexValueDate(IndexON,D447)</f>
        <v>43258</v>
      </c>
      <c r="F447" s="155">
        <f>IFERROR(_xll.qlIndexFixing(IndexON,D447,TRUE,_xll.ohTrigger(RecalcTrigger,TriggerON)),NA())</f>
        <v>-4.4863863277999627E-3</v>
      </c>
      <c r="H447" s="42">
        <f>_xll.qlCalendarAdvance(Calendar,$H446,B447,"f",FALSE)</f>
        <v>43258</v>
      </c>
      <c r="I447" s="139">
        <f>_xll.qlInterestRateIndexValueDate(Index1M,$H447)</f>
        <v>43262</v>
      </c>
      <c r="J447" s="144">
        <f>IFERROR(_xll.qlIndexFixing(Index1M,$H447,TRUE,_xll.ohTrigger(RecalcTrigger,Trigger1M)),NA())</f>
        <v>-4.6752614318315011E-3</v>
      </c>
      <c r="K447" s="44">
        <f>IFERROR(_xll.qlIndexFixing(Index3M,H447,TRUE,_xll.ohTrigger(RecalcTrigger,Trigger3M)),NA())</f>
        <v>-3.4831047249852245E-3</v>
      </c>
      <c r="L447" s="44">
        <f>IFERROR(_xll.qlIndexFixing(Index6M,$H447,TRUE,_xll.ohTrigger(RecalcTrigger,Trigger6M)),NA())</f>
        <v>-1.9967595281244668E-3</v>
      </c>
      <c r="M447" s="145">
        <f>IFERROR(_xll.qlIndexFixing(Index1Y,$H447,TRUE,_xll.ohTrigger(RecalcTrigger,Trigger1Y)),NA())</f>
        <v>-2.907755341576439E-4</v>
      </c>
      <c r="N447" s="144">
        <f>IFERROR(_xll.qlIndexFixing(ONIndex1M,I447,TRUE,_xll.ohTrigger(RecalcTrigger,Trigger1M)),NA())</f>
        <v>-4.6788557301757905E-3</v>
      </c>
      <c r="O447" s="44">
        <f>IFERROR(_xll.qlIndexFixing(ONIndex3M,I447,TRUE,_xll.ohTrigger(RecalcTrigger,Trigger3M)),NA())</f>
        <v>-3.5209417576309576E-3</v>
      </c>
      <c r="P447" s="44">
        <f>IFERROR(_xll.qlIndexFixing(ONIndex6M,I447,TRUE,_xll.ohTrigger(RecalcTrigger,Trigger6M)),NA())</f>
        <v>-2.2572343735349776E-3</v>
      </c>
      <c r="Q447" s="145">
        <f>IFERROR(_xll.qlIndexFixing(ONIndex1Y,I447,TRUE,_xll.ohTrigger(RecalcTrigger,Trigger1Y)),NA())</f>
        <v>-5.7902249467112199E-4</v>
      </c>
    </row>
    <row r="448" spans="2:17" x14ac:dyDescent="0.2">
      <c r="B448" s="39" t="s">
        <v>17</v>
      </c>
      <c r="D448" s="42">
        <f>_xll.qlCalendarAdvance(Calendar,$D447,B448,"f",FALSE)</f>
        <v>43259</v>
      </c>
      <c r="E448" s="139">
        <f>_xll.qlInterestRateIndexValueDate(IndexON,D448)</f>
        <v>43259</v>
      </c>
      <c r="F448" s="155">
        <f>IFERROR(_xll.qlIndexFixing(IndexON,D448,TRUE,_xll.ohTrigger(RecalcTrigger,TriggerON)),NA())</f>
        <v>-4.4863304178699437E-3</v>
      </c>
      <c r="H448" s="42">
        <f>_xll.qlCalendarAdvance(Calendar,$H447,B448,"f",FALSE)</f>
        <v>43259</v>
      </c>
      <c r="I448" s="139">
        <f>_xll.qlInterestRateIndexValueDate(Index1M,$H448)</f>
        <v>43263</v>
      </c>
      <c r="J448" s="144">
        <f>IFERROR(_xll.qlIndexFixing(Index1M,$H448,TRUE,_xll.ohTrigger(RecalcTrigger,Trigger1M)),NA())</f>
        <v>-4.6750052029440603E-3</v>
      </c>
      <c r="K448" s="44">
        <f>IFERROR(_xll.qlIndexFixing(Index3M,H448,TRUE,_xll.ohTrigger(RecalcTrigger,Trigger3M)),NA())</f>
        <v>-3.4822219167339407E-3</v>
      </c>
      <c r="L448" s="44">
        <f>IFERROR(_xll.qlIndexFixing(Index6M,$H448,TRUE,_xll.ohTrigger(RecalcTrigger,Trigger6M)),NA())</f>
        <v>-1.9944685067171271E-3</v>
      </c>
      <c r="M448" s="145">
        <f>IFERROR(_xll.qlIndexFixing(Index1Y,$H448,TRUE,_xll.ohTrigger(RecalcTrigger,Trigger1Y)),NA())</f>
        <v>-2.8844458580396659E-4</v>
      </c>
      <c r="N448" s="144">
        <f>IFERROR(_xll.qlIndexFixing(ONIndex1M,I448,TRUE,_xll.ohTrigger(RecalcTrigger,Trigger1M)),NA())</f>
        <v>-4.67872825086868E-3</v>
      </c>
      <c r="O448" s="44">
        <f>IFERROR(_xll.qlIndexFixing(ONIndex3M,I448,TRUE,_xll.ohTrigger(RecalcTrigger,Trigger3M)),NA())</f>
        <v>-3.5203092699287453E-3</v>
      </c>
      <c r="P448" s="44">
        <f>IFERROR(_xll.qlIndexFixing(ONIndex6M,I448,TRUE,_xll.ohTrigger(RecalcTrigger,Trigger6M)),NA())</f>
        <v>-2.2573917765855711E-3</v>
      </c>
      <c r="Q448" s="145">
        <f>IFERROR(_xll.qlIndexFixing(ONIndex1Y,I448,TRUE,_xll.ohTrigger(RecalcTrigger,Trigger1Y)),NA())</f>
        <v>-5.7590499045634402E-4</v>
      </c>
    </row>
    <row r="449" spans="2:17" x14ac:dyDescent="0.2">
      <c r="B449" s="39" t="s">
        <v>17</v>
      </c>
      <c r="D449" s="42">
        <f>_xll.qlCalendarAdvance(Calendar,$D448,B449,"f",FALSE)</f>
        <v>43262</v>
      </c>
      <c r="E449" s="139">
        <f>_xll.qlInterestRateIndexValueDate(IndexON,D449)</f>
        <v>43262</v>
      </c>
      <c r="F449" s="155">
        <f>IFERROR(_xll.qlIndexFixing(IndexON,D449,TRUE,_xll.ohTrigger(RecalcTrigger,TriggerON)),NA())</f>
        <v>-4.4863863277999627E-3</v>
      </c>
      <c r="H449" s="42">
        <f>_xll.qlCalendarAdvance(Calendar,$H448,B449,"f",FALSE)</f>
        <v>43262</v>
      </c>
      <c r="I449" s="139">
        <f>_xll.qlInterestRateIndexValueDate(Index1M,$H449)</f>
        <v>43264</v>
      </c>
      <c r="J449" s="144">
        <f>IFERROR(_xll.qlIndexFixing(Index1M,$H449,TRUE,_xll.ohTrigger(RecalcTrigger,Trigger1M)),NA())</f>
        <v>-4.6747385773011629E-3</v>
      </c>
      <c r="K449" s="44">
        <f>IFERROR(_xll.qlIndexFixing(Index3M,H449,TRUE,_xll.ohTrigger(RecalcTrigger,Trigger3M)),NA())</f>
        <v>-3.4813342794776346E-3</v>
      </c>
      <c r="L449" s="44">
        <f>IFERROR(_xll.qlIndexFixing(Index6M,$H449,TRUE,_xll.ohTrigger(RecalcTrigger,Trigger6M)),NA())</f>
        <v>-1.9921587331755155E-3</v>
      </c>
      <c r="M449" s="145">
        <f>IFERROR(_xll.qlIndexFixing(Index1Y,$H449,TRUE,_xll.ohTrigger(RecalcTrigger,Trigger1Y)),NA())</f>
        <v>-2.8611485018913011E-4</v>
      </c>
      <c r="N449" s="144">
        <f>IFERROR(_xll.qlIndexFixing(ONIndex1M,I449,TRUE,_xll.ohTrigger(RecalcTrigger,Trigger1M)),NA())</f>
        <v>-4.6783788153215156E-3</v>
      </c>
      <c r="O449" s="44">
        <f>IFERROR(_xll.qlIndexFixing(ONIndex3M,I449,TRUE,_xll.ohTrigger(RecalcTrigger,Trigger3M)),NA())</f>
        <v>-3.5189474508046104E-3</v>
      </c>
      <c r="P449" s="44">
        <f>IFERROR(_xll.qlIndexFixing(ONIndex6M,I449,TRUE,_xll.ohTrigger(RecalcTrigger,Trigger6M)),NA())</f>
        <v>-2.256068288626345E-3</v>
      </c>
      <c r="Q449" s="145">
        <f>IFERROR(_xll.qlIndexFixing(ONIndex1Y,I449,TRUE,_xll.ohTrigger(RecalcTrigger,Trigger1Y)),NA())</f>
        <v>-5.7029215144943635E-4</v>
      </c>
    </row>
    <row r="450" spans="2:17" x14ac:dyDescent="0.2">
      <c r="B450" s="39" t="s">
        <v>17</v>
      </c>
      <c r="D450" s="42">
        <f>_xll.qlCalendarAdvance(Calendar,$D449,B450,"f",FALSE)</f>
        <v>43263</v>
      </c>
      <c r="E450" s="139">
        <f>_xll.qlInterestRateIndexValueDate(IndexON,D450)</f>
        <v>43263</v>
      </c>
      <c r="F450" s="155">
        <f>IFERROR(_xll.qlIndexFixing(IndexON,D450,TRUE,_xll.ohTrigger(RecalcTrigger,TriggerON)),NA())</f>
        <v>-4.4863863277999627E-3</v>
      </c>
      <c r="H450" s="42">
        <f>_xll.qlCalendarAdvance(Calendar,$H449,B450,"f",FALSE)</f>
        <v>43263</v>
      </c>
      <c r="I450" s="139">
        <f>_xll.qlInterestRateIndexValueDate(Index1M,$H450)</f>
        <v>43265</v>
      </c>
      <c r="J450" s="144">
        <f>IFERROR(_xll.qlIndexFixing(Index1M,$H450,TRUE,_xll.ohTrigger(RecalcTrigger,Trigger1M)),NA())</f>
        <v>-4.674059241811801E-3</v>
      </c>
      <c r="K450" s="44">
        <f>IFERROR(_xll.qlIndexFixing(Index3M,H450,TRUE,_xll.ohTrigger(RecalcTrigger,Trigger3M)),NA())</f>
        <v>-3.480441983000928E-3</v>
      </c>
      <c r="L450" s="44">
        <f>IFERROR(_xll.qlIndexFixing(Index6M,$H450,TRUE,_xll.ohTrigger(RecalcTrigger,Trigger6M)),NA())</f>
        <v>-1.9898320213206384E-3</v>
      </c>
      <c r="M450" s="145">
        <f>IFERROR(_xll.qlIndexFixing(Index1Y,$H450,TRUE,_xll.ohTrigger(RecalcTrigger,Trigger1Y)),NA())</f>
        <v>-2.8378615524354302E-4</v>
      </c>
      <c r="N450" s="144">
        <f>IFERROR(_xll.qlIndexFixing(ONIndex1M,I450,TRUE,_xll.ohTrigger(RecalcTrigger,Trigger1M)),NA())</f>
        <v>-4.6781171759979756E-3</v>
      </c>
      <c r="O450" s="44">
        <f>IFERROR(_xll.qlIndexFixing(ONIndex3M,I450,TRUE,_xll.ohTrigger(RecalcTrigger,Trigger3M)),NA())</f>
        <v>-3.5175915508789402E-3</v>
      </c>
      <c r="P450" s="44">
        <f>IFERROR(_xll.qlIndexFixing(ONIndex6M,I450,TRUE,_xll.ohTrigger(RecalcTrigger,Trigger6M)),NA())</f>
        <v>-2.2533346274888899E-3</v>
      </c>
      <c r="Q450" s="145">
        <f>IFERROR(_xll.qlIndexFixing(ONIndex1Y,I450,TRUE,_xll.ohTrigger(RecalcTrigger,Trigger1Y)),NA())</f>
        <v>-5.6516034200537746E-4</v>
      </c>
    </row>
    <row r="451" spans="2:17" x14ac:dyDescent="0.2">
      <c r="B451" s="39" t="s">
        <v>17</v>
      </c>
      <c r="D451" s="42">
        <f>_xll.qlCalendarAdvance(Calendar,$D450,B451,"f",FALSE)</f>
        <v>43264</v>
      </c>
      <c r="E451" s="139">
        <f>_xll.qlInterestRateIndexValueDate(IndexON,D451)</f>
        <v>43264</v>
      </c>
      <c r="F451" s="155">
        <f>IFERROR(_xll.qlIndexFixing(IndexON,D451,TRUE,_xll.ohTrigger(RecalcTrigger,TriggerON)),NA())</f>
        <v>-4.4863863277999627E-3</v>
      </c>
      <c r="H451" s="42">
        <f>_xll.qlCalendarAdvance(Calendar,$H450,B451,"f",FALSE)</f>
        <v>43264</v>
      </c>
      <c r="I451" s="139">
        <f>_xll.qlInterestRateIndexValueDate(Index1M,$H451)</f>
        <v>43266</v>
      </c>
      <c r="J451" s="144">
        <f>IFERROR(_xll.qlIndexFixing(Index1M,$H451,TRUE,_xll.ohTrigger(RecalcTrigger,Trigger1M)),NA())</f>
        <v>-4.6739693737066663E-3</v>
      </c>
      <c r="K451" s="44">
        <f>IFERROR(_xll.qlIndexFixing(Index3M,H451,TRUE,_xll.ohTrigger(RecalcTrigger,Trigger3M)),NA())</f>
        <v>-3.4785567083185196E-3</v>
      </c>
      <c r="L451" s="44">
        <f>IFERROR(_xll.qlIndexFixing(Index6M,$H451,TRUE,_xll.ohTrigger(RecalcTrigger,Trigger6M)),NA())</f>
        <v>-1.9857121518931198E-3</v>
      </c>
      <c r="M451" s="145">
        <f>IFERROR(_xll.qlIndexFixing(Index1Y,$H451,TRUE,_xll.ohTrigger(RecalcTrigger,Trigger1Y)),NA())</f>
        <v>-2.7840737000558058E-4</v>
      </c>
      <c r="N451" s="144">
        <f>IFERROR(_xll.qlIndexFixing(ONIndex1M,I451,TRUE,_xll.ohTrigger(RecalcTrigger,Trigger1M)),NA())</f>
        <v>-4.6779389939288762E-3</v>
      </c>
      <c r="O451" s="44">
        <f>IFERROR(_xll.qlIndexFixing(ONIndex3M,I451,TRUE,_xll.ohTrigger(RecalcTrigger,Trigger3M)),NA())</f>
        <v>-3.5168647490602112E-3</v>
      </c>
      <c r="P451" s="44">
        <f>IFERROR(_xll.qlIndexFixing(ONIndex6M,I451,TRUE,_xll.ohTrigger(RecalcTrigger,Trigger6M)),NA())</f>
        <v>-2.2512348708403351E-3</v>
      </c>
      <c r="Q451" s="145">
        <f>IFERROR(_xll.qlIndexFixing(ONIndex1Y,I451,TRUE,_xll.ohTrigger(RecalcTrigger,Trigger1Y)),NA())</f>
        <v>-5.6283602922313491E-4</v>
      </c>
    </row>
    <row r="452" spans="2:17" x14ac:dyDescent="0.2">
      <c r="B452" s="39" t="s">
        <v>17</v>
      </c>
      <c r="D452" s="42">
        <f>_xll.qlCalendarAdvance(Calendar,$D451,B452,"f",FALSE)</f>
        <v>43265</v>
      </c>
      <c r="E452" s="139">
        <f>_xll.qlInterestRateIndexValueDate(IndexON,D452)</f>
        <v>43265</v>
      </c>
      <c r="F452" s="155">
        <f>IFERROR(_xll.qlIndexFixing(IndexON,D452,TRUE,_xll.ohTrigger(RecalcTrigger,TriggerON)),NA())</f>
        <v>-4.531949266222135E-3</v>
      </c>
      <c r="H452" s="42">
        <f>_xll.qlCalendarAdvance(Calendar,$H451,B452,"f",FALSE)</f>
        <v>43265</v>
      </c>
      <c r="I452" s="139">
        <f>_xll.qlInterestRateIndexValueDate(Index1M,$H452)</f>
        <v>43269</v>
      </c>
      <c r="J452" s="144">
        <f>IFERROR(_xll.qlIndexFixing(Index1M,$H452,TRUE,_xll.ohTrigger(RecalcTrigger,Trigger1M)),NA())</f>
        <v>-4.6732486311293897E-3</v>
      </c>
      <c r="K452" s="44">
        <f>IFERROR(_xll.qlIndexFixing(Index3M,H452,TRUE,_xll.ohTrigger(RecalcTrigger,Trigger3M)),NA())</f>
        <v>-3.4768296371801978E-3</v>
      </c>
      <c r="L452" s="44">
        <f>IFERROR(_xll.qlIndexFixing(Index6M,$H452,TRUE,_xll.ohTrigger(RecalcTrigger,Trigger6M)),NA())</f>
        <v>-1.9804074751199174E-3</v>
      </c>
      <c r="M452" s="145">
        <f>IFERROR(_xll.qlIndexFixing(Index1Y,$H452,TRUE,_xll.ohTrigger(RecalcTrigger,Trigger1Y)),NA())</f>
        <v>-2.7447245839734645E-4</v>
      </c>
      <c r="N452" s="144">
        <f>IFERROR(_xll.qlIndexFixing(ONIndex1M,I452,TRUE,_xll.ohTrigger(RecalcTrigger,Trigger1M)),NA())</f>
        <v>-4.6777505968309541E-3</v>
      </c>
      <c r="O452" s="44">
        <f>IFERROR(_xll.qlIndexFixing(ONIndex3M,I452,TRUE,_xll.ohTrigger(RecalcTrigger,Trigger3M)),NA())</f>
        <v>-3.5161188258570064E-3</v>
      </c>
      <c r="P452" s="44">
        <f>IFERROR(_xll.qlIndexFixing(ONIndex6M,I452,TRUE,_xll.ohTrigger(RecalcTrigger,Trigger6M)),NA())</f>
        <v>-2.2486956213896292E-3</v>
      </c>
      <c r="Q452" s="145">
        <f>IFERROR(_xll.qlIndexFixing(ONIndex1Y,I452,TRUE,_xll.ohTrigger(RecalcTrigger,Trigger1Y)),NA())</f>
        <v>-5.6065840154495561E-4</v>
      </c>
    </row>
    <row r="453" spans="2:17" x14ac:dyDescent="0.2">
      <c r="B453" s="39" t="s">
        <v>17</v>
      </c>
      <c r="D453" s="42">
        <f>_xll.qlCalendarAdvance(Calendar,$D452,B453,"f",FALSE)</f>
        <v>43266</v>
      </c>
      <c r="E453" s="139">
        <f>_xll.qlInterestRateIndexValueDate(IndexON,D453)</f>
        <v>43266</v>
      </c>
      <c r="F453" s="155">
        <f>IFERROR(_xll.qlIndexFixing(IndexON,D453,TRUE,_xll.ohTrigger(RecalcTrigger,TriggerON)),NA())</f>
        <v>-4.5318922148585017E-3</v>
      </c>
      <c r="H453" s="42">
        <f>_xll.qlCalendarAdvance(Calendar,$H452,B453,"f",FALSE)</f>
        <v>43266</v>
      </c>
      <c r="I453" s="139">
        <f>_xll.qlInterestRateIndexValueDate(Index1M,$H453)</f>
        <v>43270</v>
      </c>
      <c r="J453" s="144">
        <f>IFERROR(_xll.qlIndexFixing(Index1M,$H453,TRUE,_xll.ohTrigger(RecalcTrigger,Trigger1M)),NA())</f>
        <v>-4.6729191049830199E-3</v>
      </c>
      <c r="K453" s="44">
        <f>IFERROR(_xll.qlIndexFixing(Index3M,H453,TRUE,_xll.ohTrigger(RecalcTrigger,Trigger3M)),NA())</f>
        <v>-3.475916627967617E-3</v>
      </c>
      <c r="L453" s="44">
        <f>IFERROR(_xll.qlIndexFixing(Index6M,$H453,TRUE,_xll.ohTrigger(RecalcTrigger,Trigger6M)),NA())</f>
        <v>-1.9780341148496364E-3</v>
      </c>
      <c r="M453" s="145">
        <f>IFERROR(_xll.qlIndexFixing(Index1Y,$H453,TRUE,_xll.ohTrigger(RecalcTrigger,Trigger1Y)),NA())</f>
        <v>-2.7214224362322241E-4</v>
      </c>
      <c r="N453" s="144">
        <f>IFERROR(_xll.qlIndexFixing(ONIndex1M,I453,TRUE,_xll.ohTrigger(RecalcTrigger,Trigger1M)),NA())</f>
        <v>-4.6775519601638393E-3</v>
      </c>
      <c r="O453" s="44">
        <f>IFERROR(_xll.qlIndexFixing(ONIndex3M,I453,TRUE,_xll.ohTrigger(RecalcTrigger,Trigger3M)),NA())</f>
        <v>-3.5153562859457921E-3</v>
      </c>
      <c r="P453" s="44">
        <f>IFERROR(_xll.qlIndexFixing(ONIndex6M,I453,TRUE,_xll.ohTrigger(RecalcTrigger,Trigger6M)),NA())</f>
        <v>-2.245714226658535E-3</v>
      </c>
      <c r="Q453" s="145">
        <f>IFERROR(_xll.qlIndexFixing(ONIndex1Y,I453,TRUE,_xll.ohTrigger(RecalcTrigger,Trigger1Y)),NA())</f>
        <v>-5.5862843211240687E-4</v>
      </c>
    </row>
    <row r="454" spans="2:17" x14ac:dyDescent="0.2">
      <c r="B454" s="39" t="s">
        <v>17</v>
      </c>
      <c r="D454" s="42">
        <f>_xll.qlCalendarAdvance(Calendar,$D453,B454,"f",FALSE)</f>
        <v>43269</v>
      </c>
      <c r="E454" s="139">
        <f>_xll.qlInterestRateIndexValueDate(IndexON,D454)</f>
        <v>43269</v>
      </c>
      <c r="F454" s="155">
        <f>IFERROR(_xll.qlIndexFixing(IndexON,D454,TRUE,_xll.ohTrigger(RecalcTrigger,TriggerON)),NA())</f>
        <v>-4.531949266182167E-3</v>
      </c>
      <c r="H454" s="42">
        <f>_xll.qlCalendarAdvance(Calendar,$H453,B454,"f",FALSE)</f>
        <v>43269</v>
      </c>
      <c r="I454" s="139">
        <f>_xll.qlInterestRateIndexValueDate(Index1M,$H454)</f>
        <v>43271</v>
      </c>
      <c r="J454" s="144">
        <f>IFERROR(_xll.qlIndexFixing(Index1M,$H454,TRUE,_xll.ohTrigger(RecalcTrigger,Trigger1M)),NA())</f>
        <v>-4.6725790087545072E-3</v>
      </c>
      <c r="K454" s="44">
        <f>IFERROR(_xll.qlIndexFixing(Index3M,H454,TRUE,_xll.ohTrigger(RecalcTrigger,Trigger3M)),NA())</f>
        <v>-3.4750000001948019E-3</v>
      </c>
      <c r="L454" s="44">
        <f>IFERROR(_xll.qlIndexFixing(Index6M,$H454,TRUE,_xll.ohTrigger(RecalcTrigger,Trigger6M)),NA())</f>
        <v>-1.9756585793091184E-3</v>
      </c>
      <c r="M454" s="145">
        <f>IFERROR(_xll.qlIndexFixing(Index1Y,$H454,TRUE,_xll.ohTrigger(RecalcTrigger,Trigger1Y)),NA())</f>
        <v>-2.698105606764464E-4</v>
      </c>
      <c r="N454" s="144">
        <f>IFERROR(_xll.qlIndexFixing(ONIndex1M,I454,TRUE,_xll.ohTrigger(RecalcTrigger,Trigger1M)),NA())</f>
        <v>-4.6770596658385344E-3</v>
      </c>
      <c r="O454" s="44">
        <f>IFERROR(_xll.qlIndexFixing(ONIndex3M,I454,TRUE,_xll.ohTrigger(RecalcTrigger,Trigger3M)),NA())</f>
        <v>-3.5137793314587995E-3</v>
      </c>
      <c r="P454" s="44">
        <f>IFERROR(_xll.qlIndexFixing(ONIndex6M,I454,TRUE,_xll.ohTrigger(RecalcTrigger,Trigger6M)),NA())</f>
        <v>-2.2382504403095638E-3</v>
      </c>
      <c r="Q454" s="145">
        <f>IFERROR(_xll.qlIndexFixing(ONIndex1Y,I454,TRUE,_xll.ohTrigger(RecalcTrigger,Trigger1Y)),NA())</f>
        <v>-5.5506469549992943E-4</v>
      </c>
    </row>
    <row r="455" spans="2:17" x14ac:dyDescent="0.2">
      <c r="B455" s="39" t="s">
        <v>17</v>
      </c>
      <c r="D455" s="42">
        <f>_xll.qlCalendarAdvance(Calendar,$D454,B455,"f",FALSE)</f>
        <v>43270</v>
      </c>
      <c r="E455" s="139">
        <f>_xll.qlInterestRateIndexValueDate(IndexON,D455)</f>
        <v>43270</v>
      </c>
      <c r="F455" s="155">
        <f>IFERROR(_xll.qlIndexFixing(IndexON,D455,TRUE,_xll.ohTrigger(RecalcTrigger,TriggerON)),NA())</f>
        <v>-4.531949266182167E-3</v>
      </c>
      <c r="H455" s="42">
        <f>_xll.qlCalendarAdvance(Calendar,$H454,B455,"f",FALSE)</f>
        <v>43270</v>
      </c>
      <c r="I455" s="139">
        <f>_xll.qlInterestRateIndexValueDate(Index1M,$H455)</f>
        <v>43272</v>
      </c>
      <c r="J455" s="144">
        <f>IFERROR(_xll.qlIndexFixing(Index1M,$H455,TRUE,_xll.ohTrigger(RecalcTrigger,Trigger1M)),NA())</f>
        <v>-4.6717513765616447E-3</v>
      </c>
      <c r="K455" s="44">
        <f>IFERROR(_xll.qlIndexFixing(Index3M,H455,TRUE,_xll.ohTrigger(RecalcTrigger,Trigger3M)),NA())</f>
        <v>-3.4740799252012174E-3</v>
      </c>
      <c r="L455" s="44">
        <f>IFERROR(_xll.qlIndexFixing(Index6M,$H455,TRUE,_xll.ohTrigger(RecalcTrigger,Trigger6M)),NA())</f>
        <v>-1.9732832511373676E-3</v>
      </c>
      <c r="M455" s="145">
        <f>IFERROR(_xll.qlIndexFixing(Index1Y,$H455,TRUE,_xll.ohTrigger(RecalcTrigger,Trigger1Y)),NA())</f>
        <v>-2.6747702913661094E-4</v>
      </c>
      <c r="N455" s="144">
        <f>IFERROR(_xll.qlIndexFixing(ONIndex1M,I455,TRUE,_xll.ohTrigger(RecalcTrigger,Trigger1M)),NA())</f>
        <v>-4.6766545212806321E-3</v>
      </c>
      <c r="O455" s="44">
        <f>IFERROR(_xll.qlIndexFixing(ONIndex3M,I455,TRUE,_xll.ohTrigger(RecalcTrigger,Trigger3M)),NA())</f>
        <v>-3.5122586077118712E-3</v>
      </c>
      <c r="P455" s="44">
        <f>IFERROR(_xll.qlIndexFixing(ONIndex6M,I455,TRUE,_xll.ohTrigger(RecalcTrigger,Trigger6M)),NA())</f>
        <v>-2.2293141427276453E-3</v>
      </c>
      <c r="Q455" s="145">
        <f>IFERROR(_xll.qlIndexFixing(ONIndex1Y,I455,TRUE,_xll.ohTrigger(RecalcTrigger,Trigger1Y)),NA())</f>
        <v>-5.5200459275539515E-4</v>
      </c>
    </row>
    <row r="456" spans="2:17" x14ac:dyDescent="0.2">
      <c r="B456" s="39" t="s">
        <v>17</v>
      </c>
      <c r="D456" s="42">
        <f>_xll.qlCalendarAdvance(Calendar,$D455,B456,"f",FALSE)</f>
        <v>43271</v>
      </c>
      <c r="E456" s="139">
        <f>_xll.qlInterestRateIndexValueDate(IndexON,D456)</f>
        <v>43271</v>
      </c>
      <c r="F456" s="155">
        <f>IFERROR(_xll.qlIndexFixing(IndexON,D456,TRUE,_xll.ohTrigger(RecalcTrigger,TriggerON)),NA())</f>
        <v>-4.531949266142199E-3</v>
      </c>
      <c r="H456" s="42">
        <f>_xll.qlCalendarAdvance(Calendar,$H455,B456,"f",FALSE)</f>
        <v>43271</v>
      </c>
      <c r="I456" s="139">
        <f>_xll.qlInterestRateIndexValueDate(Index1M,$H456)</f>
        <v>43273</v>
      </c>
      <c r="J456" s="144">
        <f>IFERROR(_xll.qlIndexFixing(Index1M,$H456,TRUE,_xll.ohTrigger(RecalcTrigger,Trigger1M)),NA())</f>
        <v>-4.6716249603193719E-3</v>
      </c>
      <c r="K456" s="44">
        <f>IFERROR(_xll.qlIndexFixing(Index3M,H456,TRUE,_xll.ohTrigger(RecalcTrigger,Trigger3M)),NA())</f>
        <v>-3.4721458310367167E-3</v>
      </c>
      <c r="L456" s="44">
        <f>IFERROR(_xll.qlIndexFixing(Index6M,$H456,TRUE,_xll.ohTrigger(RecalcTrigger,Trigger6M)),NA())</f>
        <v>-1.9691222589154796E-3</v>
      </c>
      <c r="M456" s="145">
        <f>IFERROR(_xll.qlIndexFixing(Index1Y,$H456,TRUE,_xll.ohTrigger(RecalcTrigger,Trigger1Y)),NA())</f>
        <v>-2.6207061508364866E-4</v>
      </c>
      <c r="N456" s="144">
        <f>IFERROR(_xll.qlIndexFixing(ONIndex1M,I456,TRUE,_xll.ohTrigger(RecalcTrigger,Trigger1M)),NA())</f>
        <v>-4.6764043147851098E-3</v>
      </c>
      <c r="O456" s="44">
        <f>IFERROR(_xll.qlIndexFixing(ONIndex3M,I456,TRUE,_xll.ohTrigger(RecalcTrigger,Trigger3M)),NA())</f>
        <v>-3.5114749414200119E-3</v>
      </c>
      <c r="P456" s="44">
        <f>IFERROR(_xll.qlIndexFixing(ONIndex6M,I456,TRUE,_xll.ohTrigger(RecalcTrigger,Trigger6M)),NA())</f>
        <v>-2.2240822326224929E-3</v>
      </c>
      <c r="Q456" s="145">
        <f>IFERROR(_xll.qlIndexFixing(ONIndex1Y,I456,TRUE,_xll.ohTrigger(RecalcTrigger,Trigger1Y)),NA())</f>
        <v>-5.5072750651863345E-4</v>
      </c>
    </row>
    <row r="457" spans="2:17" x14ac:dyDescent="0.2">
      <c r="B457" s="39" t="s">
        <v>17</v>
      </c>
      <c r="D457" s="42">
        <f>_xll.qlCalendarAdvance(Calendar,$D456,B457,"f",FALSE)</f>
        <v>43272</v>
      </c>
      <c r="E457" s="139">
        <f>_xll.qlInterestRateIndexValueDate(IndexON,D457)</f>
        <v>43272</v>
      </c>
      <c r="F457" s="155">
        <f>IFERROR(_xll.qlIndexFixing(IndexON,D457,TRUE,_xll.ohTrigger(RecalcTrigger,TriggerON)),NA())</f>
        <v>-4.531949266222135E-3</v>
      </c>
      <c r="H457" s="42">
        <f>_xll.qlCalendarAdvance(Calendar,$H456,B457,"f",FALSE)</f>
        <v>43272</v>
      </c>
      <c r="I457" s="139">
        <f>_xll.qlInterestRateIndexValueDate(Index1M,$H457)</f>
        <v>43276</v>
      </c>
      <c r="J457" s="144">
        <f>IFERROR(_xll.qlIndexFixing(Index1M,$H457,TRUE,_xll.ohTrigger(RecalcTrigger,Trigger1M)),NA())</f>
        <v>-4.6707191097929979E-3</v>
      </c>
      <c r="K457" s="44">
        <f>IFERROR(_xll.qlIndexFixing(Index3M,H457,TRUE,_xll.ohTrigger(RecalcTrigger,Trigger3M)),NA())</f>
        <v>-3.4703662848668405E-3</v>
      </c>
      <c r="L457" s="44">
        <f>IFERROR(_xll.qlIndexFixing(Index6M,$H457,TRUE,_xll.ohTrigger(RecalcTrigger,Trigger6M)),NA())</f>
        <v>-1.9620390413108103E-3</v>
      </c>
      <c r="M457" s="145">
        <f>IFERROR(_xll.qlIndexFixing(Index1Y,$H457,TRUE,_xll.ohTrigger(RecalcTrigger,Trigger1Y)),NA())</f>
        <v>-2.5811671970703222E-4</v>
      </c>
      <c r="N457" s="144">
        <f>IFERROR(_xll.qlIndexFixing(ONIndex1M,I457,TRUE,_xll.ohTrigger(RecalcTrigger,Trigger1M)),NA())</f>
        <v>-4.6761437199194233E-3</v>
      </c>
      <c r="O457" s="44">
        <f>IFERROR(_xll.qlIndexFixing(ONIndex3M,I457,TRUE,_xll.ohTrigger(RecalcTrigger,Trigger3M)),NA())</f>
        <v>-3.5106875970303264E-3</v>
      </c>
      <c r="P457" s="44">
        <f>IFERROR(_xll.qlIndexFixing(ONIndex6M,I457,TRUE,_xll.ohTrigger(RecalcTrigger,Trigger6M)),NA())</f>
        <v>-2.2183922619278817E-3</v>
      </c>
      <c r="Q457" s="145">
        <f>IFERROR(_xll.qlIndexFixing(ONIndex1Y,I457,TRUE,_xll.ohTrigger(RecalcTrigger,Trigger1Y)),NA())</f>
        <v>-5.4960391561831301E-4</v>
      </c>
    </row>
    <row r="458" spans="2:17" x14ac:dyDescent="0.2">
      <c r="B458" s="39" t="s">
        <v>17</v>
      </c>
      <c r="D458" s="42">
        <f>_xll.qlCalendarAdvance(Calendar,$D457,B458,"f",FALSE)</f>
        <v>43273</v>
      </c>
      <c r="E458" s="139">
        <f>_xll.qlInterestRateIndexValueDate(IndexON,D458)</f>
        <v>43273</v>
      </c>
      <c r="F458" s="155">
        <f>IFERROR(_xll.qlIndexFixing(IndexON,D458,TRUE,_xll.ohTrigger(RecalcTrigger,TriggerON)),NA())</f>
        <v>-4.5318922148585017E-3</v>
      </c>
      <c r="H458" s="42">
        <f>_xll.qlCalendarAdvance(Calendar,$H457,B458,"f",FALSE)</f>
        <v>43273</v>
      </c>
      <c r="I458" s="139">
        <f>_xll.qlInterestRateIndexValueDate(Index1M,$H458)</f>
        <v>43277</v>
      </c>
      <c r="J458" s="144">
        <f>IFERROR(_xll.qlIndexFixing(Index1M,$H458,TRUE,_xll.ohTrigger(RecalcTrigger,Trigger1M)),NA())</f>
        <v>-4.6703150731142173E-3</v>
      </c>
      <c r="K458" s="44">
        <f>IFERROR(_xll.qlIndexFixing(Index3M,H458,TRUE,_xll.ohTrigger(RecalcTrigger,Trigger3M)),NA())</f>
        <v>-3.4694294429923286E-3</v>
      </c>
      <c r="L458" s="44">
        <f>IFERROR(_xll.qlIndexFixing(Index6M,$H458,TRUE,_xll.ohTrigger(RecalcTrigger,Trigger6M)),NA())</f>
        <v>-1.9605986003219003E-3</v>
      </c>
      <c r="M458" s="145">
        <f>IFERROR(_xll.qlIndexFixing(Index1Y,$H458,TRUE,_xll.ohTrigger(RecalcTrigger,Trigger1Y)),NA())</f>
        <v>-2.557681499633091E-4</v>
      </c>
      <c r="N458" s="144">
        <f>IFERROR(_xll.qlIndexFixing(ONIndex1M,I458,TRUE,_xll.ohTrigger(RecalcTrigger,Trigger1M)),NA())</f>
        <v>-4.675872712023299E-3</v>
      </c>
      <c r="O458" s="44">
        <f>IFERROR(_xll.qlIndexFixing(ONIndex3M,I458,TRUE,_xll.ohTrigger(RecalcTrigger,Trigger3M)),NA())</f>
        <v>-3.5098965844149177E-3</v>
      </c>
      <c r="P458" s="44">
        <f>IFERROR(_xll.qlIndexFixing(ONIndex6M,I458,TRUE,_xll.ohTrigger(RecalcTrigger,Trigger6M)),NA())</f>
        <v>-2.2122415777658944E-3</v>
      </c>
      <c r="Q458" s="145">
        <f>IFERROR(_xll.qlIndexFixing(ONIndex1Y,I458,TRUE,_xll.ohTrigger(RecalcTrigger,Trigger1Y)),NA())</f>
        <v>-5.4863479271638482E-4</v>
      </c>
    </row>
    <row r="459" spans="2:17" x14ac:dyDescent="0.2">
      <c r="B459" s="39" t="s">
        <v>17</v>
      </c>
      <c r="D459" s="42">
        <f>_xll.qlCalendarAdvance(Calendar,$D458,B459,"f",FALSE)</f>
        <v>43276</v>
      </c>
      <c r="E459" s="139">
        <f>_xll.qlInterestRateIndexValueDate(IndexON,D459)</f>
        <v>43276</v>
      </c>
      <c r="F459" s="155">
        <f>IFERROR(_xll.qlIndexFixing(IndexON,D459,TRUE,_xll.ohTrigger(RecalcTrigger,TriggerON)),NA())</f>
        <v>-4.531949266222135E-3</v>
      </c>
      <c r="H459" s="42">
        <f>_xll.qlCalendarAdvance(Calendar,$H458,B459,"f",FALSE)</f>
        <v>43276</v>
      </c>
      <c r="I459" s="139">
        <f>_xll.qlInterestRateIndexValueDate(Index1M,$H459)</f>
        <v>43278</v>
      </c>
      <c r="J459" s="144">
        <f>IFERROR(_xll.qlIndexFixing(Index1M,$H459,TRUE,_xll.ohTrigger(RecalcTrigger,Trigger1M)),NA())</f>
        <v>-4.6699002930266076E-3</v>
      </c>
      <c r="K459" s="44">
        <f>IFERROR(_xll.qlIndexFixing(Index3M,H459,TRUE,_xll.ohTrigger(RecalcTrigger,Trigger3M)),NA())</f>
        <v>-3.4684891778491919E-3</v>
      </c>
      <c r="L459" s="44">
        <f>IFERROR(_xll.qlIndexFixing(Index6M,$H459,TRUE,_xll.ohTrigger(RecalcTrigger,Trigger6M)),NA())</f>
        <v>-1.9591709028225065E-3</v>
      </c>
      <c r="M459" s="145">
        <f>IFERROR(_xll.qlIndexFixing(Index1Y,$H459,TRUE,_xll.ohTrigger(RecalcTrigger,Trigger1Y)),NA())</f>
        <v>-2.5341539574424445E-4</v>
      </c>
      <c r="N459" s="144">
        <f>IFERROR(_xll.qlIndexFixing(ONIndex1M,I459,TRUE,_xll.ohTrigger(RecalcTrigger,Trigger1M)),NA())</f>
        <v>-4.6752351447176821E-3</v>
      </c>
      <c r="O459" s="44">
        <f>IFERROR(_xll.qlIndexFixing(ONIndex3M,I459,TRUE,_xll.ohTrigger(RecalcTrigger,Trigger3M)),NA())</f>
        <v>-3.5082681936060567E-3</v>
      </c>
      <c r="P459" s="44">
        <f>IFERROR(_xll.qlIndexFixing(ONIndex6M,I459,TRUE,_xll.ohTrigger(RecalcTrigger,Trigger6M)),NA())</f>
        <v>-2.1983778109913032E-3</v>
      </c>
      <c r="Q459" s="145">
        <f>IFERROR(_xll.qlIndexFixing(ONIndex1Y,I459,TRUE,_xll.ohTrigger(RecalcTrigger,Trigger1Y)),NA())</f>
        <v>-5.472154723751288E-4</v>
      </c>
    </row>
    <row r="460" spans="2:17" x14ac:dyDescent="0.2">
      <c r="B460" s="39" t="s">
        <v>17</v>
      </c>
      <c r="D460" s="42">
        <f>_xll.qlCalendarAdvance(Calendar,$D459,B460,"f",FALSE)</f>
        <v>43277</v>
      </c>
      <c r="E460" s="139">
        <f>_xll.qlInterestRateIndexValueDate(IndexON,D460)</f>
        <v>43277</v>
      </c>
      <c r="F460" s="155">
        <f>IFERROR(_xll.qlIndexFixing(IndexON,D460,TRUE,_xll.ohTrigger(RecalcTrigger,TriggerON)),NA())</f>
        <v>-4.531949266182167E-3</v>
      </c>
      <c r="H460" s="42">
        <f>_xll.qlCalendarAdvance(Calendar,$H459,B460,"f",FALSE)</f>
        <v>43277</v>
      </c>
      <c r="I460" s="139">
        <f>_xll.qlInterestRateIndexValueDate(Index1M,$H460)</f>
        <v>43279</v>
      </c>
      <c r="J460" s="144">
        <f>IFERROR(_xll.qlIndexFixing(Index1M,$H460,TRUE,_xll.ohTrigger(RecalcTrigger,Trigger1M)),NA())</f>
        <v>-4.6689219510702429E-3</v>
      </c>
      <c r="K460" s="44">
        <f>IFERROR(_xll.qlIndexFixing(Index3M,H460,TRUE,_xll.ohTrigger(RecalcTrigger,Trigger3M)),NA())</f>
        <v>-3.4675454638283497E-3</v>
      </c>
      <c r="L460" s="44">
        <f>IFERROR(_xll.qlIndexFixing(Index6M,$H460,TRUE,_xll.ohTrigger(RecalcTrigger,Trigger6M)),NA())</f>
        <v>-1.9568649655859389E-3</v>
      </c>
      <c r="M460" s="145">
        <f>IFERROR(_xll.qlIndexFixing(Index1Y,$H460,TRUE,_xll.ohTrigger(RecalcTrigger,Trigger1Y)),NA())</f>
        <v>-2.5105805884146785E-4</v>
      </c>
      <c r="N460" s="144">
        <f>IFERROR(_xll.qlIndexFixing(ONIndex1M,I460,TRUE,_xll.ohTrigger(RecalcTrigger,Trigger1M)),NA())</f>
        <v>-4.6746840544908963E-3</v>
      </c>
      <c r="O460" s="44">
        <f>IFERROR(_xll.qlIndexFixing(ONIndex3M,I460,TRUE,_xll.ohTrigger(RecalcTrigger,Trigger3M)),NA())</f>
        <v>-3.5066960560525828E-3</v>
      </c>
      <c r="P460" s="44">
        <f>IFERROR(_xll.qlIndexFixing(ONIndex6M,I460,TRUE,_xll.ohTrigger(RecalcTrigger,Trigger6M)),NA())</f>
        <v>-2.1829786567995058E-3</v>
      </c>
      <c r="Q460" s="145">
        <f>IFERROR(_xll.qlIndexFixing(ONIndex1Y,I460,TRUE,_xll.ohTrigger(RecalcTrigger,Trigger1Y)),NA())</f>
        <v>-5.4632243728924834E-4</v>
      </c>
    </row>
    <row r="461" spans="2:17" x14ac:dyDescent="0.2">
      <c r="B461" s="39" t="s">
        <v>17</v>
      </c>
      <c r="D461" s="42">
        <f>_xll.qlCalendarAdvance(Calendar,$D460,B461,"f",FALSE)</f>
        <v>43278</v>
      </c>
      <c r="E461" s="139">
        <f>_xll.qlInterestRateIndexValueDate(IndexON,D461)</f>
        <v>43278</v>
      </c>
      <c r="F461" s="155">
        <f>IFERROR(_xll.qlIndexFixing(IndexON,D461,TRUE,_xll.ohTrigger(RecalcTrigger,TriggerON)),NA())</f>
        <v>-4.531949266182167E-3</v>
      </c>
      <c r="H461" s="42">
        <f>_xll.qlCalendarAdvance(Calendar,$H460,B461,"f",FALSE)</f>
        <v>43278</v>
      </c>
      <c r="I461" s="139">
        <f>_xll.qlInterestRateIndexValueDate(Index1M,$H461)</f>
        <v>43280</v>
      </c>
      <c r="J461" s="144">
        <f>IFERROR(_xll.qlIndexFixing(Index1M,$H461,TRUE,_xll.ohTrigger(RecalcTrigger,Trigger1M)),NA())</f>
        <v>-4.6684746758771101E-3</v>
      </c>
      <c r="K461" s="44">
        <f>IFERROR(_xll.qlIndexFixing(Index3M,H461,TRUE,_xll.ohTrigger(RecalcTrigger,Trigger3M)),NA())</f>
        <v>-3.4671138702633301E-3</v>
      </c>
      <c r="L461" s="44">
        <f>IFERROR(_xll.qlIndexFixing(Index6M,$H461,TRUE,_xll.ohTrigger(RecalcTrigger,Trigger6M)),NA())</f>
        <v>-1.9527767633214677E-3</v>
      </c>
      <c r="M461" s="145">
        <f>IFERROR(_xll.qlIndexFixing(Index1Y,$H461,TRUE,_xll.ohTrigger(RecalcTrigger,Trigger1Y)),NA())</f>
        <v>-2.5024092170532365E-4</v>
      </c>
      <c r="N461" s="144">
        <f>IFERROR(_xll.qlIndexFixing(ONIndex1M,I461,TRUE,_xll.ohTrigger(RecalcTrigger,Trigger1M)),NA())</f>
        <v>-4.6743606098198498E-3</v>
      </c>
      <c r="O461" s="44">
        <f>IFERROR(_xll.qlIndexFixing(ONIndex3M,I461,TRUE,_xll.ohTrigger(RecalcTrigger,Trigger3M)),NA())</f>
        <v>-3.5058868556259171E-3</v>
      </c>
      <c r="P461" s="44">
        <f>IFERROR(_xll.qlIndexFixing(ONIndex6M,I461,TRUE,_xll.ohTrigger(RecalcTrigger,Trigger6M)),NA())</f>
        <v>-2.1744846176074972E-3</v>
      </c>
      <c r="Q461" s="145">
        <f>IFERROR(_xll.qlIndexFixing(ONIndex1Y,I461,TRUE,_xll.ohTrigger(RecalcTrigger,Trigger1Y)),NA())</f>
        <v>-5.4614024678656392E-4</v>
      </c>
    </row>
    <row r="462" spans="2:17" x14ac:dyDescent="0.2">
      <c r="B462" s="39" t="s">
        <v>17</v>
      </c>
      <c r="D462" s="42">
        <f>_xll.qlCalendarAdvance(Calendar,$D461,B462,"f",FALSE)</f>
        <v>43279</v>
      </c>
      <c r="E462" s="139">
        <f>_xll.qlInterestRateIndexValueDate(IndexON,D462)</f>
        <v>43279</v>
      </c>
      <c r="F462" s="155">
        <f>IFERROR(_xll.qlIndexFixing(IndexON,D462,TRUE,_xll.ohTrigger(RecalcTrigger,TriggerON)),NA())</f>
        <v>-4.531949266142199E-3</v>
      </c>
      <c r="H462" s="42">
        <f>_xll.qlCalendarAdvance(Calendar,$H461,B462,"f",FALSE)</f>
        <v>43279</v>
      </c>
      <c r="I462" s="139">
        <f>_xll.qlInterestRateIndexValueDate(Index1M,$H462)</f>
        <v>43283</v>
      </c>
      <c r="J462" s="144">
        <f>IFERROR(_xll.qlIndexFixing(Index1M,$H462,TRUE,_xll.ohTrigger(RecalcTrigger,Trigger1M)),NA())</f>
        <v>-4.6673678822976624E-3</v>
      </c>
      <c r="K462" s="44">
        <f>IFERROR(_xll.qlIndexFixing(Index3M,H462,TRUE,_xll.ohTrigger(RecalcTrigger,Trigger3M)),NA())</f>
        <v>-3.4637356002971713E-3</v>
      </c>
      <c r="L462" s="44">
        <f>IFERROR(_xll.qlIndexFixing(Index6M,$H462,TRUE,_xll.ohTrigger(RecalcTrigger,Trigger6M)),NA())</f>
        <v>-1.9469606000601853E-3</v>
      </c>
      <c r="M462" s="145">
        <f>IFERROR(_xll.qlIndexFixing(Index1Y,$H462,TRUE,_xll.ohTrigger(RecalcTrigger,Trigger1Y)),NA())</f>
        <v>-2.4157483129992626E-4</v>
      </c>
      <c r="N462" s="144">
        <f>IFERROR(_xll.qlIndexFixing(ONIndex1M,I462,TRUE,_xll.ohTrigger(RecalcTrigger,Trigger1M)),NA())</f>
        <v>-4.6740266034372979E-3</v>
      </c>
      <c r="O462" s="44">
        <f>IFERROR(_xll.qlIndexFixing(ONIndex3M,I462,TRUE,_xll.ohTrigger(RecalcTrigger,Trigger3M)),NA())</f>
        <v>-3.5050740478848041E-3</v>
      </c>
      <c r="P462" s="44">
        <f>IFERROR(_xll.qlIndexFixing(ONIndex6M,I462,TRUE,_xll.ohTrigger(RecalcTrigger,Trigger6M)),NA())</f>
        <v>-2.1655139497189779E-3</v>
      </c>
      <c r="Q462" s="145">
        <f>IFERROR(_xll.qlIndexFixing(ONIndex1Y,I462,TRUE,_xll.ohTrigger(RecalcTrigger,Trigger1Y)),NA())</f>
        <v>-5.4611836125317836E-4</v>
      </c>
    </row>
    <row r="463" spans="2:17" x14ac:dyDescent="0.2">
      <c r="B463" s="39" t="s">
        <v>17</v>
      </c>
      <c r="D463" s="42">
        <f>_xll.qlCalendarAdvance(Calendar,$D462,B463,"f",FALSE)</f>
        <v>43280</v>
      </c>
      <c r="E463" s="139">
        <f>_xll.qlInterestRateIndexValueDate(IndexON,D463)</f>
        <v>43280</v>
      </c>
      <c r="F463" s="155">
        <f>IFERROR(_xll.qlIndexFixing(IndexON,D463,TRUE,_xll.ohTrigger(RecalcTrigger,TriggerON)),NA())</f>
        <v>-4.5318922148718244E-3</v>
      </c>
      <c r="H463" s="42">
        <f>_xll.qlCalendarAdvance(Calendar,$H462,B463,"f",FALSE)</f>
        <v>43280</v>
      </c>
      <c r="I463" s="139">
        <f>_xll.qlInterestRateIndexValueDate(Index1M,$H463)</f>
        <v>43284</v>
      </c>
      <c r="J463" s="144">
        <f>IFERROR(_xll.qlIndexFixing(Index1M,$H463,TRUE,_xll.ohTrigger(RecalcTrigger,Trigger1M)),NA())</f>
        <v>-4.6668826098857311E-3</v>
      </c>
      <c r="K463" s="44">
        <f>IFERROR(_xll.qlIndexFixing(Index3M,H463,TRUE,_xll.ohTrigger(RecalcTrigger,Trigger3M)),NA())</f>
        <v>-3.4627742512372481E-3</v>
      </c>
      <c r="L463" s="44">
        <f>IFERROR(_xll.qlIndexFixing(Index6M,$H463,TRUE,_xll.ohTrigger(RecalcTrigger,Trigger6M)),NA())</f>
        <v>-1.944777001347904E-3</v>
      </c>
      <c r="M463" s="145">
        <f>IFERROR(_xll.qlIndexFixing(Index1Y,$H463,TRUE,_xll.ohTrigger(RecalcTrigger,Trigger1Y)),NA())</f>
        <v>-2.3918851892132273E-4</v>
      </c>
      <c r="N463" s="144">
        <f>IFERROR(_xll.qlIndexFixing(ONIndex1M,I463,TRUE,_xll.ohTrigger(RecalcTrigger,Trigger1M)),NA())</f>
        <v>-4.6736820106829668E-3</v>
      </c>
      <c r="O463" s="44">
        <f>IFERROR(_xll.qlIndexFixing(ONIndex3M,I463,TRUE,_xll.ohTrigger(RecalcTrigger,Trigger3M)),NA())</f>
        <v>-3.5042576434607398E-3</v>
      </c>
      <c r="P463" s="44">
        <f>IFERROR(_xll.qlIndexFixing(ONIndex6M,I463,TRUE,_xll.ohTrigger(RecalcTrigger,Trigger6M)),NA())</f>
        <v>-2.1560640002959985E-3</v>
      </c>
      <c r="Q463" s="145">
        <f>IFERROR(_xll.qlIndexFixing(ONIndex1Y,I463,TRUE,_xll.ohTrigger(RecalcTrigger,Trigger1Y)),NA())</f>
        <v>-5.4625775343097871E-4</v>
      </c>
    </row>
    <row r="464" spans="2:17" x14ac:dyDescent="0.2">
      <c r="B464" s="39" t="s">
        <v>17</v>
      </c>
      <c r="D464" s="42">
        <f>_xll.qlCalendarAdvance(Calendar,$D463,B464,"f",FALSE)</f>
        <v>43283</v>
      </c>
      <c r="E464" s="139">
        <f>_xll.qlInterestRateIndexValueDate(IndexON,D464)</f>
        <v>43283</v>
      </c>
      <c r="F464" s="155">
        <f>IFERROR(_xll.qlIndexFixing(IndexON,D464,TRUE,_xll.ohTrigger(RecalcTrigger,TriggerON)),NA())</f>
        <v>-4.5319492661022309E-3</v>
      </c>
      <c r="H464" s="42">
        <f>_xll.qlCalendarAdvance(Calendar,$H463,B464,"f",FALSE)</f>
        <v>43283</v>
      </c>
      <c r="I464" s="139">
        <f>_xll.qlInterestRateIndexValueDate(Index1M,$H464)</f>
        <v>43285</v>
      </c>
      <c r="J464" s="144">
        <f>IFERROR(_xll.qlIndexFixing(Index1M,$H464,TRUE,_xll.ohTrigger(RecalcTrigger,Trigger1M)),NA())</f>
        <v>-4.6657602220603134E-3</v>
      </c>
      <c r="K464" s="44">
        <f>IFERROR(_xll.qlIndexFixing(Index3M,H464,TRUE,_xll.ohTrigger(RecalcTrigger,Trigger3M)),NA())</f>
        <v>-3.4618092957204526E-3</v>
      </c>
      <c r="L464" s="44">
        <f>IFERROR(_xll.qlIndexFixing(Index6M,$H464,TRUE,_xll.ohTrigger(RecalcTrigger,Trigger6M)),NA())</f>
        <v>-1.9426257198968812E-3</v>
      </c>
      <c r="M464" s="145">
        <f>IFERROR(_xll.qlIndexFixing(Index1Y,$H464,TRUE,_xll.ohTrigger(RecalcTrigger,Trigger1Y)),NA())</f>
        <v>-2.3679518124555327E-4</v>
      </c>
      <c r="N464" s="144">
        <f>IFERROR(_xll.qlIndexFixing(ONIndex1M,I464,TRUE,_xll.ohTrigger(RecalcTrigger,Trigger1M)),NA())</f>
        <v>-4.6728967563680612E-3</v>
      </c>
      <c r="O464" s="44">
        <f>IFERROR(_xll.qlIndexFixing(ONIndex3M,I464,TRUE,_xll.ohTrigger(RecalcTrigger,Trigger3M)),NA())</f>
        <v>-3.5025788172760031E-3</v>
      </c>
      <c r="P464" s="44">
        <f>IFERROR(_xll.qlIndexFixing(ONIndex6M,I464,TRUE,_xll.ohTrigger(RecalcTrigger,Trigger6M)),NA())</f>
        <v>-2.1355405659972959E-3</v>
      </c>
      <c r="Q464" s="145">
        <f>IFERROR(_xll.qlIndexFixing(ONIndex1Y,I464,TRUE,_xll.ohTrigger(RecalcTrigger,Trigger1Y)),NA())</f>
        <v>-5.4707816343757543E-4</v>
      </c>
    </row>
    <row r="465" spans="2:17" x14ac:dyDescent="0.2">
      <c r="B465" s="39" t="s">
        <v>17</v>
      </c>
      <c r="D465" s="42">
        <f>_xll.qlCalendarAdvance(Calendar,$D464,B465,"f",FALSE)</f>
        <v>43284</v>
      </c>
      <c r="E465" s="139">
        <f>_xll.qlInterestRateIndexValueDate(IndexON,D465)</f>
        <v>43284</v>
      </c>
      <c r="F465" s="155">
        <f>IFERROR(_xll.qlIndexFixing(IndexON,D465,TRUE,_xll.ohTrigger(RecalcTrigger,TriggerON)),NA())</f>
        <v>-4.531949266182167E-3</v>
      </c>
      <c r="H465" s="42">
        <f>_xll.qlCalendarAdvance(Calendar,$H464,B465,"f",FALSE)</f>
        <v>43284</v>
      </c>
      <c r="I465" s="139">
        <f>_xll.qlInterestRateIndexValueDate(Index1M,$H465)</f>
        <v>43286</v>
      </c>
      <c r="J465" s="144">
        <f>IFERROR(_xll.qlIndexFixing(Index1M,$H465,TRUE,_xll.ohTrigger(RecalcTrigger,Trigger1M)),NA())</f>
        <v>-4.6655624725398803E-3</v>
      </c>
      <c r="K465" s="44">
        <f>IFERROR(_xll.qlIndexFixing(Index3M,H465,TRUE,_xll.ohTrigger(RecalcTrigger,Trigger3M)),NA())</f>
        <v>-3.4608407068300547E-3</v>
      </c>
      <c r="L465" s="44">
        <f>IFERROR(_xll.qlIndexFixing(Index6M,$H465,TRUE,_xll.ohTrigger(RecalcTrigger,Trigger6M)),NA())</f>
        <v>-1.9386772913423315E-3</v>
      </c>
      <c r="M465" s="145">
        <f>IFERROR(_xll.qlIndexFixing(Index1Y,$H465,TRUE,_xll.ohTrigger(RecalcTrigger,Trigger1Y)),NA())</f>
        <v>-2.3439440227606561E-4</v>
      </c>
      <c r="N465" s="144">
        <f>IFERROR(_xll.qlIndexFixing(ONIndex1M,I465,TRUE,_xll.ohTrigger(RecalcTrigger,Trigger1M)),NA())</f>
        <v>-4.6721972797048039E-3</v>
      </c>
      <c r="O465" s="44">
        <f>IFERROR(_xll.qlIndexFixing(ONIndex3M,I465,TRUE,_xll.ohTrigger(RecalcTrigger,Trigger3M)),NA())</f>
        <v>-3.5009562602938971E-3</v>
      </c>
      <c r="P465" s="44">
        <f>IFERROR(_xll.qlIndexFixing(ONIndex6M,I465,TRUE,_xll.ohTrigger(RecalcTrigger,Trigger6M)),NA())</f>
        <v>-2.1134183376547711E-3</v>
      </c>
      <c r="Q465" s="145">
        <f>IFERROR(_xll.qlIndexFixing(ONIndex1Y,I465,TRUE,_xll.ohTrigger(RecalcTrigger,Trigger1Y)),NA())</f>
        <v>-5.484475572492542E-4</v>
      </c>
    </row>
    <row r="466" spans="2:17" x14ac:dyDescent="0.2">
      <c r="B466" s="39" t="s">
        <v>17</v>
      </c>
      <c r="D466" s="42">
        <f>_xll.qlCalendarAdvance(Calendar,$D465,B466,"f",FALSE)</f>
        <v>43285</v>
      </c>
      <c r="E466" s="139">
        <f>_xll.qlInterestRateIndexValueDate(IndexON,D466)</f>
        <v>43285</v>
      </c>
      <c r="F466" s="155">
        <f>IFERROR(_xll.qlIndexFixing(IndexON,D466,TRUE,_xll.ohTrigger(RecalcTrigger,TriggerON)),NA())</f>
        <v>-4.531949266182167E-3</v>
      </c>
      <c r="H466" s="42">
        <f>_xll.qlCalendarAdvance(Calendar,$H465,B466,"f",FALSE)</f>
        <v>43285</v>
      </c>
      <c r="I466" s="139">
        <f>_xll.qlInterestRateIndexValueDate(Index1M,$H466)</f>
        <v>43287</v>
      </c>
      <c r="J466" s="144">
        <f>IFERROR(_xll.qlIndexFixing(Index1M,$H466,TRUE,_xll.ohTrigger(RecalcTrigger,Trigger1M)),NA())</f>
        <v>-4.6653611197724773E-3</v>
      </c>
      <c r="K466" s="44">
        <f>IFERROR(_xll.qlIndexFixing(Index3M,H466,TRUE,_xll.ohTrigger(RecalcTrigger,Trigger3M)),NA())</f>
        <v>-3.4588064931462738E-3</v>
      </c>
      <c r="L466" s="44">
        <f>IFERROR(_xll.qlIndexFixing(Index6M,$H466,TRUE,_xll.ohTrigger(RecalcTrigger,Trigger6M)),NA())</f>
        <v>-1.9375138319501534E-3</v>
      </c>
      <c r="M466" s="145">
        <f>IFERROR(_xll.qlIndexFixing(Index1Y,$H466,TRUE,_xll.ohTrigger(RecalcTrigger,Trigger1Y)),NA())</f>
        <v>-2.288844852817499E-4</v>
      </c>
      <c r="N466" s="144">
        <f>IFERROR(_xll.qlIndexFixing(ONIndex1M,I466,TRUE,_xll.ohTrigger(RecalcTrigger,Trigger1M)),NA())</f>
        <v>-4.6717993832290361E-3</v>
      </c>
      <c r="O466" s="44">
        <f>IFERROR(_xll.qlIndexFixing(ONIndex3M,I466,TRUE,_xll.ohTrigger(RecalcTrigger,Trigger3M)),NA())</f>
        <v>-3.5001220240538089E-3</v>
      </c>
      <c r="P466" s="44">
        <f>IFERROR(_xll.qlIndexFixing(ONIndex6M,I466,TRUE,_xll.ohTrigger(RecalcTrigger,Trigger6M)),NA())</f>
        <v>-2.101532192826383E-3</v>
      </c>
      <c r="Q466" s="145">
        <f>IFERROR(_xll.qlIndexFixing(ONIndex1Y,I466,TRUE,_xll.ohTrigger(RecalcTrigger,Trigger1Y)),NA())</f>
        <v>-5.4940793090985096E-4</v>
      </c>
    </row>
    <row r="467" spans="2:17" x14ac:dyDescent="0.2">
      <c r="B467" s="39" t="s">
        <v>17</v>
      </c>
      <c r="D467" s="42">
        <f>_xll.qlCalendarAdvance(Calendar,$D466,B467,"f",FALSE)</f>
        <v>43286</v>
      </c>
      <c r="E467" s="139">
        <f>_xll.qlInterestRateIndexValueDate(IndexON,D467)</f>
        <v>43286</v>
      </c>
      <c r="F467" s="155">
        <f>IFERROR(_xll.qlIndexFixing(IndexON,D467,TRUE,_xll.ohTrigger(RecalcTrigger,TriggerON)),NA())</f>
        <v>-4.531949266182167E-3</v>
      </c>
      <c r="H467" s="42">
        <f>_xll.qlCalendarAdvance(Calendar,$H466,B467,"f",FALSE)</f>
        <v>43286</v>
      </c>
      <c r="I467" s="139">
        <f>_xll.qlInterestRateIndexValueDate(Index1M,$H467)</f>
        <v>43290</v>
      </c>
      <c r="J467" s="144">
        <f>IFERROR(_xll.qlIndexFixing(Index1M,$H467,TRUE,_xll.ohTrigger(RecalcTrigger,Trigger1M)),NA())</f>
        <v>-4.6637406003570457E-3</v>
      </c>
      <c r="K467" s="44">
        <f>IFERROR(_xll.qlIndexFixing(Index3M,H467,TRUE,_xll.ohTrigger(RecalcTrigger,Trigger3M)),NA())</f>
        <v>-3.4569294725288373E-3</v>
      </c>
      <c r="L467" s="44">
        <f>IFERROR(_xll.qlIndexFixing(Index6M,$H467,TRUE,_xll.ohTrigger(RecalcTrigger,Trigger6M)),NA())</f>
        <v>-1.9324446309204361E-3</v>
      </c>
      <c r="M467" s="145">
        <f>IFERROR(_xll.qlIndexFixing(Index1Y,$H467,TRUE,_xll.ohTrigger(RecalcTrigger,Trigger1Y)),NA())</f>
        <v>-2.2470846455470409E-4</v>
      </c>
      <c r="N467" s="144">
        <f>IFERROR(_xll.qlIndexFixing(ONIndex1M,I467,TRUE,_xll.ohTrigger(RecalcTrigger,Trigger1M)),NA())</f>
        <v>-4.6713907516604536E-3</v>
      </c>
      <c r="O467" s="44">
        <f>IFERROR(_xll.qlIndexFixing(ONIndex3M,I467,TRUE,_xll.ohTrigger(RecalcTrigger,Trigger3M)),NA())</f>
        <v>-3.4992842521619494E-3</v>
      </c>
      <c r="P467" s="44">
        <f>IFERROR(_xll.qlIndexFixing(ONIndex6M,I467,TRUE,_xll.ohTrigger(RecalcTrigger,Trigger6M)),NA())</f>
        <v>-2.0891508510345602E-3</v>
      </c>
      <c r="Q467" s="145">
        <f>IFERROR(_xll.qlIndexFixing(ONIndex1Y,I467,TRUE,_xll.ohTrigger(RecalcTrigger,Trigger1Y)),NA())</f>
        <v>-5.5053541945238038E-4</v>
      </c>
    </row>
    <row r="468" spans="2:17" x14ac:dyDescent="0.2">
      <c r="B468" s="39" t="s">
        <v>17</v>
      </c>
      <c r="D468" s="42">
        <f>_xll.qlCalendarAdvance(Calendar,$D467,B468,"f",FALSE)</f>
        <v>43287</v>
      </c>
      <c r="E468" s="139">
        <f>_xll.qlInterestRateIndexValueDate(IndexON,D468)</f>
        <v>43287</v>
      </c>
      <c r="F468" s="155">
        <f>IFERROR(_xll.qlIndexFixing(IndexON,D468,TRUE,_xll.ohTrigger(RecalcTrigger,TriggerON)),NA())</f>
        <v>-4.5318922148718244E-3</v>
      </c>
      <c r="H468" s="42">
        <f>_xll.qlCalendarAdvance(Calendar,$H467,B468,"f",FALSE)</f>
        <v>43287</v>
      </c>
      <c r="I468" s="139">
        <f>_xll.qlInterestRateIndexValueDate(Index1M,$H468)</f>
        <v>43291</v>
      </c>
      <c r="J468" s="144">
        <f>IFERROR(_xll.qlIndexFixing(Index1M,$H468,TRUE,_xll.ohTrigger(RecalcTrigger,Trigger1M)),NA())</f>
        <v>-4.6631783051608346E-3</v>
      </c>
      <c r="K468" s="44">
        <f>IFERROR(_xll.qlIndexFixing(Index3M,H468,TRUE,_xll.ohTrigger(RecalcTrigger,Trigger3M)),NA())</f>
        <v>-3.4559423063804471E-3</v>
      </c>
      <c r="L468" s="44">
        <f>IFERROR(_xll.qlIndexFixing(Index6M,$H468,TRUE,_xll.ohTrigger(RecalcTrigger,Trigger6M)),NA())</f>
        <v>-1.9305417917481196E-3</v>
      </c>
      <c r="M468" s="145">
        <f>IFERROR(_xll.qlIndexFixing(Index1Y,$H468,TRUE,_xll.ohTrigger(RecalcTrigger,Trigger1Y)),NA())</f>
        <v>-2.222641501972095E-4</v>
      </c>
      <c r="N468" s="144">
        <f>IFERROR(_xll.qlIndexFixing(ONIndex1M,I468,TRUE,_xll.ohTrigger(RecalcTrigger,Trigger1M)),NA())</f>
        <v>-4.6709713603387826E-3</v>
      </c>
      <c r="O468" s="44">
        <f>IFERROR(_xll.qlIndexFixing(ONIndex3M,I468,TRUE,_xll.ohTrigger(RecalcTrigger,Trigger3M)),NA())</f>
        <v>-3.4984429546103257E-3</v>
      </c>
      <c r="P468" s="44">
        <f>IFERROR(_xll.qlIndexFixing(ONIndex6M,I468,TRUE,_xll.ohTrigger(RecalcTrigger,Trigger6M)),NA())</f>
        <v>-2.0762716597211295E-3</v>
      </c>
      <c r="Q468" s="145">
        <f>IFERROR(_xll.qlIndexFixing(ONIndex1Y,I468,TRUE,_xll.ohTrigger(RecalcTrigger,Trigger1Y)),NA())</f>
        <v>-5.518309956187295E-4</v>
      </c>
    </row>
    <row r="469" spans="2:17" x14ac:dyDescent="0.2">
      <c r="B469" s="39" t="s">
        <v>17</v>
      </c>
      <c r="D469" s="42">
        <f>_xll.qlCalendarAdvance(Calendar,$D468,B469,"f",FALSE)</f>
        <v>43290</v>
      </c>
      <c r="E469" s="139">
        <f>_xll.qlInterestRateIndexValueDate(IndexON,D469)</f>
        <v>43290</v>
      </c>
      <c r="F469" s="155">
        <f>IFERROR(_xll.qlIndexFixing(IndexON,D469,TRUE,_xll.ohTrigger(RecalcTrigger,TriggerON)),NA())</f>
        <v>-4.531949266142199E-3</v>
      </c>
      <c r="H469" s="42">
        <f>_xll.qlCalendarAdvance(Calendar,$H468,B469,"f",FALSE)</f>
        <v>43290</v>
      </c>
      <c r="I469" s="139">
        <f>_xll.qlInterestRateIndexValueDate(Index1M,$H469)</f>
        <v>43292</v>
      </c>
      <c r="J469" s="144">
        <f>IFERROR(_xll.qlIndexFixing(Index1M,$H469,TRUE,_xll.ohTrigger(RecalcTrigger,Trigger1M)),NA())</f>
        <v>-4.6619005274285323E-3</v>
      </c>
      <c r="K469" s="44">
        <f>IFERROR(_xll.qlIndexFixing(Index3M,H469,TRUE,_xll.ohTrigger(RecalcTrigger,Trigger3M)),NA())</f>
        <v>-3.4549513413890775E-3</v>
      </c>
      <c r="L469" s="44">
        <f>IFERROR(_xll.qlIndexFixing(Index6M,$H469,TRUE,_xll.ohTrigger(RecalcTrigger,Trigger6M)),NA())</f>
        <v>-1.9286895848013889E-3</v>
      </c>
      <c r="M469" s="145">
        <f>IFERROR(_xll.qlIndexFixing(Index1Y,$H469,TRUE,_xll.ohTrigger(RecalcTrigger,Trigger1Y)),NA())</f>
        <v>-2.1980984518582168E-4</v>
      </c>
      <c r="N469" s="144">
        <f>IFERROR(_xll.qlIndexFixing(ONIndex1M,I469,TRUE,_xll.ohTrigger(RecalcTrigger,Trigger1M)),NA())</f>
        <v>-4.670036005092193E-3</v>
      </c>
      <c r="O469" s="44">
        <f>IFERROR(_xll.qlIndexFixing(ONIndex3M,I469,TRUE,_xll.ohTrigger(RecalcTrigger,Trigger3M)),NA())</f>
        <v>-3.4967146937159299E-3</v>
      </c>
      <c r="P469" s="44">
        <f>IFERROR(_xll.qlIndexFixing(ONIndex6M,I469,TRUE,_xll.ohTrigger(RecalcTrigger,Trigger6M)),NA())</f>
        <v>-2.0488288557185541E-3</v>
      </c>
      <c r="Q469" s="145">
        <f>IFERROR(_xll.qlIndexFixing(ONIndex1Y,I469,TRUE,_xll.ohTrigger(RecalcTrigger,Trigger1Y)),NA())</f>
        <v>-5.5498644857099322E-4</v>
      </c>
    </row>
    <row r="470" spans="2:17" x14ac:dyDescent="0.2">
      <c r="B470" s="39" t="s">
        <v>17</v>
      </c>
      <c r="D470" s="42">
        <f>_xll.qlCalendarAdvance(Calendar,$D469,B470,"f",FALSE)</f>
        <v>43291</v>
      </c>
      <c r="E470" s="139">
        <f>_xll.qlInterestRateIndexValueDate(IndexON,D470)</f>
        <v>43291</v>
      </c>
      <c r="F470" s="155">
        <f>IFERROR(_xll.qlIndexFixing(IndexON,D470,TRUE,_xll.ohTrigger(RecalcTrigger,TriggerON)),NA())</f>
        <v>-4.531949266262103E-3</v>
      </c>
      <c r="H470" s="42">
        <f>_xll.qlCalendarAdvance(Calendar,$H469,B470,"f",FALSE)</f>
        <v>43291</v>
      </c>
      <c r="I470" s="139">
        <f>_xll.qlInterestRateIndexValueDate(Index1M,$H470)</f>
        <v>43293</v>
      </c>
      <c r="J470" s="144">
        <f>IFERROR(_xll.qlIndexFixing(Index1M,$H470,TRUE,_xll.ohTrigger(RecalcTrigger,Trigger1M)),NA())</f>
        <v>-4.6616644480766689E-3</v>
      </c>
      <c r="K470" s="44">
        <f>IFERROR(_xll.qlIndexFixing(Index3M,H470,TRUE,_xll.ohTrigger(RecalcTrigger,Trigger3M)),NA())</f>
        <v>-3.4539565493203572E-3</v>
      </c>
      <c r="L470" s="44">
        <f>IFERROR(_xll.qlIndexFixing(Index6M,$H470,TRUE,_xll.ohTrigger(RecalcTrigger,Trigger6M)),NA())</f>
        <v>-1.9250127966837529E-3</v>
      </c>
      <c r="M470" s="145">
        <f>IFERROR(_xll.qlIndexFixing(Index1Y,$H470,TRUE,_xll.ohTrigger(RecalcTrigger,Trigger1Y)),NA())</f>
        <v>-2.1734511573055041E-4</v>
      </c>
      <c r="N470" s="144">
        <f>IFERROR(_xll.qlIndexFixing(ONIndex1M,I470,TRUE,_xll.ohTrigger(RecalcTrigger,Trigger1M)),NA())</f>
        <v>-4.6691857011582627E-3</v>
      </c>
      <c r="O470" s="44">
        <f>IFERROR(_xll.qlIndexFixing(ONIndex3M,I470,TRUE,_xll.ohTrigger(RecalcTrigger,Trigger3M)),NA())</f>
        <v>-3.4950427116431371E-3</v>
      </c>
      <c r="P470" s="44">
        <f>IFERROR(_xll.qlIndexFixing(ONIndex6M,I470,TRUE,_xll.ohTrigger(RecalcTrigger,Trigger6M)),NA())</f>
        <v>-2.0199335995441103E-3</v>
      </c>
      <c r="Q470" s="145">
        <f>IFERROR(_xll.qlIndexFixing(ONIndex1Y,I470,TRUE,_xll.ohTrigger(RecalcTrigger,Trigger1Y)),NA())</f>
        <v>-5.5869263399621616E-4</v>
      </c>
    </row>
    <row r="471" spans="2:17" x14ac:dyDescent="0.2">
      <c r="B471" s="39" t="s">
        <v>17</v>
      </c>
      <c r="D471" s="42">
        <f>_xll.qlCalendarAdvance(Calendar,$D470,B471,"f",FALSE)</f>
        <v>43292</v>
      </c>
      <c r="E471" s="139">
        <f>_xll.qlInterestRateIndexValueDate(IndexON,D471)</f>
        <v>43292</v>
      </c>
      <c r="F471" s="155">
        <f>IFERROR(_xll.qlIndexFixing(IndexON,D471,TRUE,_xll.ohTrigger(RecalcTrigger,TriggerON)),NA())</f>
        <v>-4.531949266142199E-3</v>
      </c>
      <c r="H471" s="42">
        <f>_xll.qlCalendarAdvance(Calendar,$H470,B471,"f",FALSE)</f>
        <v>43292</v>
      </c>
      <c r="I471" s="139">
        <f>_xll.qlInterestRateIndexValueDate(Index1M,$H471)</f>
        <v>43294</v>
      </c>
      <c r="J471" s="144">
        <f>IFERROR(_xll.qlIndexFixing(Index1M,$H471,TRUE,_xll.ohTrigger(RecalcTrigger,Trigger1M)),NA())</f>
        <v>-4.6614247067163165E-3</v>
      </c>
      <c r="K471" s="44">
        <f>IFERROR(_xll.qlIndexFixing(Index3M,H471,TRUE,_xll.ohTrigger(RecalcTrigger,Trigger3M)),NA())</f>
        <v>-3.4518664551687838E-3</v>
      </c>
      <c r="L471" s="44">
        <f>IFERROR(_xll.qlIndexFixing(Index6M,$H471,TRUE,_xll.ohTrigger(RecalcTrigger,Trigger6M)),NA())</f>
        <v>-1.9242062789161414E-3</v>
      </c>
      <c r="M471" s="145">
        <f>IFERROR(_xll.qlIndexFixing(Index1Y,$H471,TRUE,_xll.ohTrigger(RecalcTrigger,Trigger1Y)),NA())</f>
        <v>-2.1175926691182598E-4</v>
      </c>
      <c r="N471" s="144">
        <f>IFERROR(_xll.qlIndexFixing(ONIndex1M,I471,TRUE,_xll.ohTrigger(RecalcTrigger,Trigger1M)),NA())</f>
        <v>-4.6687121392086084E-3</v>
      </c>
      <c r="O471" s="44">
        <f>IFERROR(_xll.qlIndexFixing(ONIndex3M,I471,TRUE,_xll.ohTrigger(RecalcTrigger,Trigger3M)),NA())</f>
        <v>-3.4941839385904672E-3</v>
      </c>
      <c r="P471" s="44">
        <f>IFERROR(_xll.qlIndexFixing(ONIndex6M,I471,TRUE,_xll.ohTrigger(RecalcTrigger,Trigger6M)),NA())</f>
        <v>-2.0057893895408796E-3</v>
      </c>
      <c r="Q471" s="145">
        <f>IFERROR(_xll.qlIndexFixing(ONIndex1Y,I471,TRUE,_xll.ohTrigger(RecalcTrigger,Trigger1Y)),NA())</f>
        <v>-5.6071699635396044E-4</v>
      </c>
    </row>
    <row r="472" spans="2:17" x14ac:dyDescent="0.2">
      <c r="B472" s="39" t="s">
        <v>17</v>
      </c>
      <c r="D472" s="42">
        <f>_xll.qlCalendarAdvance(Calendar,$D471,B472,"f",FALSE)</f>
        <v>43293</v>
      </c>
      <c r="E472" s="139">
        <f>_xll.qlInterestRateIndexValueDate(IndexON,D472)</f>
        <v>43293</v>
      </c>
      <c r="F472" s="155">
        <f>IFERROR(_xll.qlIndexFixing(IndexON,D472,TRUE,_xll.ohTrigger(RecalcTrigger,TriggerON)),NA())</f>
        <v>-4.531949266182167E-3</v>
      </c>
      <c r="H472" s="42">
        <f>_xll.qlCalendarAdvance(Calendar,$H471,B472,"f",FALSE)</f>
        <v>43293</v>
      </c>
      <c r="I472" s="139">
        <f>_xll.qlInterestRateIndexValueDate(Index1M,$H472)</f>
        <v>43297</v>
      </c>
      <c r="J472" s="144">
        <f>IFERROR(_xll.qlIndexFixing(Index1M,$H472,TRUE,_xll.ohTrigger(RecalcTrigger,Trigger1M)),NA())</f>
        <v>-4.6595705190238994E-3</v>
      </c>
      <c r="K472" s="44">
        <f>IFERROR(_xll.qlIndexFixing(Index3M,H472,TRUE,_xll.ohTrigger(RecalcTrigger,Trigger3M)),NA())</f>
        <v>-3.4499385389850381E-3</v>
      </c>
      <c r="L472" s="44">
        <f>IFERROR(_xll.qlIndexFixing(Index6M,$H472,TRUE,_xll.ohTrigger(RecalcTrigger,Trigger6M)),NA())</f>
        <v>-1.9202821466822151E-3</v>
      </c>
      <c r="M472" s="145">
        <f>IFERROR(_xll.qlIndexFixing(Index1Y,$H472,TRUE,_xll.ohTrigger(RecalcTrigger,Trigger1Y)),NA())</f>
        <v>-2.0737318869575239E-4</v>
      </c>
      <c r="N472" s="144">
        <f>IFERROR(_xll.qlIndexFixing(ONIndex1M,I472,TRUE,_xll.ohTrigger(RecalcTrigger,Trigger1M)),NA())</f>
        <v>-4.6682276687448621E-3</v>
      </c>
      <c r="O472" s="44">
        <f>IFERROR(_xll.qlIndexFixing(ONIndex3M,I472,TRUE,_xll.ohTrigger(RecalcTrigger,Trigger3M)),NA())</f>
        <v>-3.4933217011090534E-3</v>
      </c>
      <c r="P472" s="44">
        <f>IFERROR(_xll.qlIndexFixing(ONIndex6M,I472,TRUE,_xll.ohTrigger(RecalcTrigger,Trigger6M)),NA())</f>
        <v>-1.9924023254036527E-3</v>
      </c>
      <c r="Q472" s="145">
        <f>IFERROR(_xll.qlIndexFixing(ONIndex1Y,I472,TRUE,_xll.ohTrigger(RecalcTrigger,Trigger1Y)),NA())</f>
        <v>-5.6278835068201971E-4</v>
      </c>
    </row>
    <row r="473" spans="2:17" x14ac:dyDescent="0.2">
      <c r="B473" s="39" t="s">
        <v>17</v>
      </c>
      <c r="D473" s="42">
        <f>_xll.qlCalendarAdvance(Calendar,$D472,B473,"f",FALSE)</f>
        <v>43294</v>
      </c>
      <c r="E473" s="139">
        <f>_xll.qlInterestRateIndexValueDate(IndexON,D473)</f>
        <v>43294</v>
      </c>
      <c r="F473" s="155">
        <f>IFERROR(_xll.qlIndexFixing(IndexON,D473,TRUE,_xll.ohTrigger(RecalcTrigger,TriggerON)),NA())</f>
        <v>-4.5318922148585017E-3</v>
      </c>
      <c r="H473" s="42">
        <f>_xll.qlCalendarAdvance(Calendar,$H472,B473,"f",FALSE)</f>
        <v>43294</v>
      </c>
      <c r="I473" s="139">
        <f>_xll.qlInterestRateIndexValueDate(Index1M,$H473)</f>
        <v>43298</v>
      </c>
      <c r="J473" s="144">
        <f>IFERROR(_xll.qlIndexFixing(Index1M,$H473,TRUE,_xll.ohTrigger(RecalcTrigger,Trigger1M)),NA())</f>
        <v>-4.6589299877416914E-3</v>
      </c>
      <c r="K473" s="44">
        <f>IFERROR(_xll.qlIndexFixing(Index3M,H473,TRUE,_xll.ohTrigger(RecalcTrigger,Trigger3M)),NA())</f>
        <v>-3.4489241814223102E-3</v>
      </c>
      <c r="L473" s="44">
        <f>IFERROR(_xll.qlIndexFixing(Index6M,$H473,TRUE,_xll.ohTrigger(RecalcTrigger,Trigger6M)),NA())</f>
        <v>-1.9187892625111486E-3</v>
      </c>
      <c r="M473" s="145">
        <f>IFERROR(_xll.qlIndexFixing(Index1Y,$H473,TRUE,_xll.ohTrigger(RecalcTrigger,Trigger1Y)),NA())</f>
        <v>-2.0484979871483866E-4</v>
      </c>
      <c r="N473" s="144">
        <f>IFERROR(_xll.qlIndexFixing(ONIndex1M,I473,TRUE,_xll.ohTrigger(RecalcTrigger,Trigger1M)),NA())</f>
        <v>-4.6677322650268138E-3</v>
      </c>
      <c r="O473" s="44">
        <f>IFERROR(_xll.qlIndexFixing(ONIndex3M,I473,TRUE,_xll.ohTrigger(RecalcTrigger,Trigger3M)),NA())</f>
        <v>-3.4924560091909029E-3</v>
      </c>
      <c r="P473" s="44">
        <f>IFERROR(_xll.qlIndexFixing(ONIndex6M,I473,TRUE,_xll.ohTrigger(RecalcTrigger,Trigger6M)),NA())</f>
        <v>-1.979777275278316E-3</v>
      </c>
      <c r="Q473" s="145">
        <f>IFERROR(_xll.qlIndexFixing(ONIndex1Y,I473,TRUE,_xll.ohTrigger(RecalcTrigger,Trigger1Y)),NA())</f>
        <v>-5.6490691844324203E-4</v>
      </c>
    </row>
    <row r="474" spans="2:17" x14ac:dyDescent="0.2">
      <c r="B474" s="39" t="s">
        <v>17</v>
      </c>
      <c r="D474" s="42">
        <f>_xll.qlCalendarAdvance(Calendar,$D473,B474,"f",FALSE)</f>
        <v>43297</v>
      </c>
      <c r="E474" s="139">
        <f>_xll.qlInterestRateIndexValueDate(IndexON,D474)</f>
        <v>43297</v>
      </c>
      <c r="F474" s="155">
        <f>IFERROR(_xll.qlIndexFixing(IndexON,D474,TRUE,_xll.ohTrigger(RecalcTrigger,TriggerON)),NA())</f>
        <v>-4.531949266182167E-3</v>
      </c>
      <c r="H474" s="42">
        <f>_xll.qlCalendarAdvance(Calendar,$H473,B474,"f",FALSE)</f>
        <v>43297</v>
      </c>
      <c r="I474" s="139">
        <f>_xll.qlInterestRateIndexValueDate(Index1M,$H474)</f>
        <v>43299</v>
      </c>
      <c r="J474" s="144">
        <f>IFERROR(_xll.qlIndexFixing(Index1M,$H474,TRUE,_xll.ohTrigger(RecalcTrigger,Trigger1M)),NA())</f>
        <v>-4.6574944075632053E-3</v>
      </c>
      <c r="K474" s="44">
        <f>IFERROR(_xll.qlIndexFixing(Index3M,H474,TRUE,_xll.ohTrigger(RecalcTrigger,Trigger3M)),NA())</f>
        <v>-3.4479058234265542E-3</v>
      </c>
      <c r="L474" s="44">
        <f>IFERROR(_xll.qlIndexFixing(Index6M,$H474,TRUE,_xll.ohTrigger(RecalcTrigger,Trigger6M)),NA())</f>
        <v>-1.9173591732762898E-3</v>
      </c>
      <c r="M474" s="145">
        <f>IFERROR(_xll.qlIndexFixing(Index1Y,$H474,TRUE,_xll.ohTrigger(RecalcTrigger,Trigger1Y)),NA())</f>
        <v>-2.0231367396802562E-4</v>
      </c>
      <c r="N474" s="144">
        <f>IFERROR(_xll.qlIndexFixing(ONIndex1M,I474,TRUE,_xll.ohTrigger(RecalcTrigger,Trigger1M)),NA())</f>
        <v>-4.6666443952991798E-3</v>
      </c>
      <c r="O474" s="44">
        <f>IFERROR(_xll.qlIndexFixing(ONIndex3M,I474,TRUE,_xll.ohTrigger(RecalcTrigger,Trigger3M)),NA())</f>
        <v>-3.4906793144262593E-3</v>
      </c>
      <c r="P474" s="44">
        <f>IFERROR(_xll.qlIndexFixing(ONIndex6M,I474,TRUE,_xll.ohTrigger(RecalcTrigger,Trigger6M)),NA())</f>
        <v>-1.9570809205227135E-3</v>
      </c>
      <c r="Q474" s="145">
        <f>IFERROR(_xll.qlIndexFixing(ONIndex1Y,I474,TRUE,_xll.ohTrigger(RecalcTrigger,Trigger1Y)),NA())</f>
        <v>-5.6930164108237591E-4</v>
      </c>
    </row>
    <row r="475" spans="2:17" x14ac:dyDescent="0.2">
      <c r="B475" s="39" t="s">
        <v>17</v>
      </c>
      <c r="D475" s="42">
        <f>_xll.qlCalendarAdvance(Calendar,$D474,B475,"f",FALSE)</f>
        <v>43298</v>
      </c>
      <c r="E475" s="139">
        <f>_xll.qlInterestRateIndexValueDate(IndexON,D475)</f>
        <v>43298</v>
      </c>
      <c r="F475" s="155">
        <f>IFERROR(_xll.qlIndexFixing(IndexON,D475,TRUE,_xll.ohTrigger(RecalcTrigger,TriggerON)),NA())</f>
        <v>-4.531949266182167E-3</v>
      </c>
      <c r="H475" s="42">
        <f>_xll.qlCalendarAdvance(Calendar,$H474,B475,"f",FALSE)</f>
        <v>43298</v>
      </c>
      <c r="I475" s="139">
        <f>_xll.qlInterestRateIndexValueDate(Index1M,$H475)</f>
        <v>43300</v>
      </c>
      <c r="J475" s="144">
        <f>IFERROR(_xll.qlIndexFixing(Index1M,$H475,TRUE,_xll.ohTrigger(RecalcTrigger,Trigger1M)),NA())</f>
        <v>-4.6572193847080334E-3</v>
      </c>
      <c r="K475" s="44">
        <f>IFERROR(_xll.qlIndexFixing(Index3M,H475,TRUE,_xll.ohTrigger(RecalcTrigger,Trigger3M)),NA())</f>
        <v>-3.4468834354461912E-3</v>
      </c>
      <c r="L475" s="44">
        <f>IFERROR(_xll.qlIndexFixing(Index6M,$H475,TRUE,_xll.ohTrigger(RecalcTrigger,Trigger6M)),NA())</f>
        <v>-1.91403341864777E-3</v>
      </c>
      <c r="M475" s="145">
        <f>IFERROR(_xll.qlIndexFixing(Index1Y,$H475,TRUE,_xll.ohTrigger(RecalcTrigger,Trigger1Y)),NA())</f>
        <v>-1.9976471056209046E-4</v>
      </c>
      <c r="N475" s="144">
        <f>IFERROR(_xll.qlIndexFixing(ONIndex1M,I475,TRUE,_xll.ohTrigger(RecalcTrigger,Trigger1M)),NA())</f>
        <v>-4.6656408230072444E-3</v>
      </c>
      <c r="O475" s="44">
        <f>IFERROR(_xll.qlIndexFixing(ONIndex3M,I475,TRUE,_xll.ohTrigger(RecalcTrigger,Trigger3M)),NA())</f>
        <v>-3.4889589015474343E-3</v>
      </c>
      <c r="P475" s="44">
        <f>IFERROR(_xll.qlIndexFixing(ONIndex6M,I475,TRUE,_xll.ohTrigger(RecalcTrigger,Trigger6M)),NA())</f>
        <v>-1.9369945676217526E-3</v>
      </c>
      <c r="Q475" s="145">
        <f>IFERROR(_xll.qlIndexFixing(ONIndex1Y,I475,TRUE,_xll.ohTrigger(RecalcTrigger,Trigger1Y)),NA())</f>
        <v>-5.7385776031093627E-4</v>
      </c>
    </row>
    <row r="476" spans="2:17" x14ac:dyDescent="0.2">
      <c r="B476" s="39" t="s">
        <v>17</v>
      </c>
      <c r="D476" s="42">
        <f>_xll.qlCalendarAdvance(Calendar,$D475,B476,"f",FALSE)</f>
        <v>43299</v>
      </c>
      <c r="E476" s="139">
        <f>_xll.qlInterestRateIndexValueDate(IndexON,D476)</f>
        <v>43299</v>
      </c>
      <c r="F476" s="155">
        <f>IFERROR(_xll.qlIndexFixing(IndexON,D476,TRUE,_xll.ohTrigger(RecalcTrigger,TriggerON)),NA())</f>
        <v>-4.531949266222135E-3</v>
      </c>
      <c r="H476" s="42">
        <f>_xll.qlCalendarAdvance(Calendar,$H475,B476,"f",FALSE)</f>
        <v>43299</v>
      </c>
      <c r="I476" s="139">
        <f>_xll.qlInterestRateIndexValueDate(Index1M,$H476)</f>
        <v>43301</v>
      </c>
      <c r="J476" s="144">
        <f>IFERROR(_xll.qlIndexFixing(Index1M,$H476,TRUE,_xll.ohTrigger(RecalcTrigger,Trigger1M)),NA())</f>
        <v>-4.6569406410697815E-3</v>
      </c>
      <c r="K476" s="44">
        <f>IFERROR(_xll.qlIndexFixing(Index3M,H476,TRUE,_xll.ohTrigger(RecalcTrigger,Trigger3M)),NA())</f>
        <v>-3.4447336951865561E-3</v>
      </c>
      <c r="L476" s="44">
        <f>IFERROR(_xll.qlIndexFixing(Index6M,$H476,TRUE,_xll.ohTrigger(RecalcTrigger,Trigger6M)),NA())</f>
        <v>-1.9136885705528699E-3</v>
      </c>
      <c r="M476" s="145">
        <f>IFERROR(_xll.qlIndexFixing(Index1Y,$H476,TRUE,_xll.ohTrigger(RecalcTrigger,Trigger1Y)),NA())</f>
        <v>-1.9408894623332474E-4</v>
      </c>
      <c r="N476" s="144">
        <f>IFERROR(_xll.qlIndexFixing(ONIndex1M,I476,TRUE,_xll.ohTrigger(RecalcTrigger,Trigger1M)),NA())</f>
        <v>-4.6650903816747302E-3</v>
      </c>
      <c r="O476" s="44">
        <f>IFERROR(_xll.qlIndexFixing(ONIndex3M,I476,TRUE,_xll.ohTrigger(RecalcTrigger,Trigger3M)),NA())</f>
        <v>-3.4880760905631192E-3</v>
      </c>
      <c r="P476" s="44">
        <f>IFERROR(_xll.qlIndexFixing(ONIndex6M,I476,TRUE,_xll.ohTrigger(RecalcTrigger,Trigger6M)),NA())</f>
        <v>-1.92825260250995E-3</v>
      </c>
      <c r="Q476" s="145">
        <f>IFERROR(_xll.qlIndexFixing(ONIndex1Y,I476,TRUE,_xll.ohTrigger(RecalcTrigger,Trigger1Y)),NA())</f>
        <v>-5.7621572225663442E-4</v>
      </c>
    </row>
    <row r="477" spans="2:17" x14ac:dyDescent="0.2">
      <c r="B477" s="39" t="s">
        <v>17</v>
      </c>
      <c r="D477" s="42">
        <f>_xll.qlCalendarAdvance(Calendar,$D476,B477,"f",FALSE)</f>
        <v>43300</v>
      </c>
      <c r="E477" s="139">
        <f>_xll.qlInterestRateIndexValueDate(IndexON,D477)</f>
        <v>43300</v>
      </c>
      <c r="F477" s="155">
        <f>IFERROR(_xll.qlIndexFixing(IndexON,D477,TRUE,_xll.ohTrigger(RecalcTrigger,TriggerON)),NA())</f>
        <v>-4.531949266142199E-3</v>
      </c>
      <c r="H477" s="42">
        <f>_xll.qlCalendarAdvance(Calendar,$H476,B477,"f",FALSE)</f>
        <v>43300</v>
      </c>
      <c r="I477" s="139">
        <f>_xll.qlInterestRateIndexValueDate(Index1M,$H477)</f>
        <v>43304</v>
      </c>
      <c r="J477" s="144">
        <f>IFERROR(_xll.qlIndexFixing(Index1M,$H477,TRUE,_xll.ohTrigger(RecalcTrigger,Trigger1M)),NA())</f>
        <v>-4.6548491451810451E-3</v>
      </c>
      <c r="K477" s="44">
        <f>IFERROR(_xll.qlIndexFixing(Index3M,H477,TRUE,_xll.ohTrigger(RecalcTrigger,Trigger3M)),NA())</f>
        <v>-3.4427529861079812E-3</v>
      </c>
      <c r="L477" s="44">
        <f>IFERROR(_xll.qlIndexFixing(Index6M,$H477,TRUE,_xll.ohTrigger(RecalcTrigger,Trigger6M)),NA())</f>
        <v>-1.9110053729929888E-3</v>
      </c>
      <c r="M477" s="145">
        <f>IFERROR(_xll.qlIndexFixing(Index1Y,$H477,TRUE,_xll.ohTrigger(RecalcTrigger,Trigger1Y)),NA())</f>
        <v>-1.8943837563970724E-4</v>
      </c>
      <c r="N477" s="144">
        <f>IFERROR(_xll.qlIndexFixing(ONIndex1M,I477,TRUE,_xll.ohTrigger(RecalcTrigger,Trigger1M)),NA())</f>
        <v>-4.664528858766559E-3</v>
      </c>
      <c r="O477" s="44">
        <f>IFERROR(_xll.qlIndexFixing(ONIndex3M,I477,TRUE,_xll.ohTrigger(RecalcTrigger,Trigger3M)),NA())</f>
        <v>-3.4871898861732475E-3</v>
      </c>
      <c r="P477" s="44">
        <f>IFERROR(_xll.qlIndexFixing(ONIndex6M,I477,TRUE,_xll.ohTrigger(RecalcTrigger,Trigger6M)),NA())</f>
        <v>-1.920301857407658E-3</v>
      </c>
      <c r="Q477" s="145">
        <f>IFERROR(_xll.qlIndexFixing(ONIndex1Y,I477,TRUE,_xll.ohTrigger(RecalcTrigger,Trigger1Y)),NA())</f>
        <v>-5.7862222817117726E-4</v>
      </c>
    </row>
    <row r="478" spans="2:17" x14ac:dyDescent="0.2">
      <c r="B478" s="39" t="s">
        <v>17</v>
      </c>
      <c r="D478" s="42">
        <f>_xll.qlCalendarAdvance(Calendar,$D477,B478,"f",FALSE)</f>
        <v>43301</v>
      </c>
      <c r="E478" s="139">
        <f>_xll.qlInterestRateIndexValueDate(IndexON,D478)</f>
        <v>43301</v>
      </c>
      <c r="F478" s="155">
        <f>IFERROR(_xll.qlIndexFixing(IndexON,D478,TRUE,_xll.ohTrigger(RecalcTrigger,TriggerON)),NA())</f>
        <v>-4.5318922148585017E-3</v>
      </c>
      <c r="H478" s="42">
        <f>_xll.qlCalendarAdvance(Calendar,$H477,B478,"f",FALSE)</f>
        <v>43301</v>
      </c>
      <c r="I478" s="139">
        <f>_xll.qlInterestRateIndexValueDate(Index1M,$H478)</f>
        <v>43305</v>
      </c>
      <c r="J478" s="144">
        <f>IFERROR(_xll.qlIndexFixing(Index1M,$H478,TRUE,_xll.ohTrigger(RecalcTrigger,Trigger1M)),NA())</f>
        <v>-4.6541291645020976E-3</v>
      </c>
      <c r="K478" s="44">
        <f>IFERROR(_xll.qlIndexFixing(Index3M,H478,TRUE,_xll.ohTrigger(RecalcTrigger,Trigger3M)),NA())</f>
        <v>-3.4417099983826646E-3</v>
      </c>
      <c r="L478" s="44">
        <f>IFERROR(_xll.qlIndexFixing(Index6M,$H478,TRUE,_xll.ohTrigger(RecalcTrigger,Trigger6M)),NA())</f>
        <v>-1.9098645176099987E-3</v>
      </c>
      <c r="M478" s="145">
        <f>IFERROR(_xll.qlIndexFixing(Index1Y,$H478,TRUE,_xll.ohTrigger(RecalcTrigger,Trigger1Y)),NA())</f>
        <v>-1.868236436910506E-4</v>
      </c>
      <c r="N478" s="144">
        <f>IFERROR(_xll.qlIndexFixing(ONIndex1M,I478,TRUE,_xll.ohTrigger(RecalcTrigger,Trigger1M)),NA())</f>
        <v>-4.6639562290629044E-3</v>
      </c>
      <c r="O478" s="44">
        <f>IFERROR(_xll.qlIndexFixing(ONIndex3M,I478,TRUE,_xll.ohTrigger(RecalcTrigger,Trigger3M)),NA())</f>
        <v>-3.4863002988494429E-3</v>
      </c>
      <c r="P478" s="44">
        <f>IFERROR(_xll.qlIndexFixing(ONIndex6M,I478,TRUE,_xll.ohTrigger(RecalcTrigger,Trigger6M)),NA())</f>
        <v>-1.9131472002209549E-3</v>
      </c>
      <c r="Q478" s="145">
        <f>IFERROR(_xll.qlIndexFixing(ONIndex1Y,I478,TRUE,_xll.ohTrigger(RecalcTrigger,Trigger1Y)),NA())</f>
        <v>-5.8107749995706115E-4</v>
      </c>
    </row>
    <row r="479" spans="2:17" x14ac:dyDescent="0.2">
      <c r="B479" s="39" t="s">
        <v>17</v>
      </c>
      <c r="D479" s="42">
        <f>_xll.qlCalendarAdvance(Calendar,$D478,B479,"f",FALSE)</f>
        <v>43304</v>
      </c>
      <c r="E479" s="139">
        <f>_xll.qlInterestRateIndexValueDate(IndexON,D479)</f>
        <v>43304</v>
      </c>
      <c r="F479" s="155">
        <f>IFERROR(_xll.qlIndexFixing(IndexON,D479,TRUE,_xll.ohTrigger(RecalcTrigger,TriggerON)),NA())</f>
        <v>-4.531949266222135E-3</v>
      </c>
      <c r="H479" s="42">
        <f>_xll.qlCalendarAdvance(Calendar,$H478,B479,"f",FALSE)</f>
        <v>43304</v>
      </c>
      <c r="I479" s="139">
        <f>_xll.qlInterestRateIndexValueDate(Index1M,$H479)</f>
        <v>43306</v>
      </c>
      <c r="J479" s="144">
        <f>IFERROR(_xll.qlIndexFixing(Index1M,$H479,TRUE,_xll.ohTrigger(RecalcTrigger,Trigger1M)),NA())</f>
        <v>-4.652533369491947E-3</v>
      </c>
      <c r="K479" s="44">
        <f>IFERROR(_xll.qlIndexFixing(Index3M,H479,TRUE,_xll.ohTrigger(RecalcTrigger,Trigger3M)),NA())</f>
        <v>-3.4406627994259848E-3</v>
      </c>
      <c r="L479" s="44">
        <f>IFERROR(_xll.qlIndexFixing(Index6M,$H479,TRUE,_xll.ohTrigger(RecalcTrigger,Trigger6M)),NA())</f>
        <v>-1.9087570326671156E-3</v>
      </c>
      <c r="M479" s="145">
        <f>IFERROR(_xll.qlIndexFixing(Index1Y,$H479,TRUE,_xll.ohTrigger(RecalcTrigger,Trigger1Y)),NA())</f>
        <v>-1.8419543961092872E-4</v>
      </c>
      <c r="N479" s="144">
        <f>IFERROR(_xll.qlIndexFixing(ONIndex1M,I479,TRUE,_xll.ohTrigger(RecalcTrigger,Trigger1M)),NA())</f>
        <v>-4.6627134313315111E-3</v>
      </c>
      <c r="O479" s="44">
        <f>IFERROR(_xll.qlIndexFixing(ONIndex3M,I479,TRUE,_xll.ohTrigger(RecalcTrigger,Trigger3M)),NA())</f>
        <v>-3.4844761706276373E-3</v>
      </c>
      <c r="P479" s="44">
        <f>IFERROR(_xll.qlIndexFixing(ONIndex6M,I479,TRUE,_xll.ohTrigger(RecalcTrigger,Trigger6M)),NA())</f>
        <v>-1.9015058062121781E-3</v>
      </c>
      <c r="Q479" s="145">
        <f>IFERROR(_xll.qlIndexFixing(ONIndex1Y,I479,TRUE,_xll.ohTrigger(RecalcTrigger,Trigger1Y)),NA())</f>
        <v>-5.8615075057666388E-4</v>
      </c>
    </row>
    <row r="480" spans="2:17" x14ac:dyDescent="0.2">
      <c r="B480" s="39" t="s">
        <v>17</v>
      </c>
      <c r="D480" s="42">
        <f>_xll.qlCalendarAdvance(Calendar,$D479,B480,"f",FALSE)</f>
        <v>43305</v>
      </c>
      <c r="E480" s="139">
        <f>_xll.qlInterestRateIndexValueDate(IndexON,D480)</f>
        <v>43305</v>
      </c>
      <c r="F480" s="155">
        <f>IFERROR(_xll.qlIndexFixing(IndexON,D480,TRUE,_xll.ohTrigger(RecalcTrigger,TriggerON)),NA())</f>
        <v>-4.531949266142199E-3</v>
      </c>
      <c r="H480" s="42">
        <f>_xll.qlCalendarAdvance(Calendar,$H479,B480,"f",FALSE)</f>
        <v>43305</v>
      </c>
      <c r="I480" s="139">
        <f>_xll.qlInterestRateIndexValueDate(Index1M,$H480)</f>
        <v>43307</v>
      </c>
      <c r="J480" s="144">
        <f>IFERROR(_xll.qlIndexFixing(Index1M,$H480,TRUE,_xll.ohTrigger(RecalcTrigger,Trigger1M)),NA())</f>
        <v>-4.6522187893652256E-3</v>
      </c>
      <c r="K480" s="44">
        <f>IFERROR(_xll.qlIndexFixing(Index3M,H480,TRUE,_xll.ohTrigger(RecalcTrigger,Trigger3M)),NA())</f>
        <v>-3.4396113583769752E-3</v>
      </c>
      <c r="L480" s="44">
        <f>IFERROR(_xll.qlIndexFixing(Index6M,$H480,TRUE,_xll.ohTrigger(RecalcTrigger,Trigger6M)),NA())</f>
        <v>-1.9056186063530621E-3</v>
      </c>
      <c r="M480" s="145">
        <f>IFERROR(_xll.qlIndexFixing(Index1Y,$H480,TRUE,_xll.ohTrigger(RecalcTrigger,Trigger1Y)),NA())</f>
        <v>-1.8155365613522627E-4</v>
      </c>
      <c r="N480" s="144">
        <f>IFERROR(_xll.qlIndexFixing(ONIndex1M,I480,TRUE,_xll.ohTrigger(RecalcTrigger,Trigger1M)),NA())</f>
        <v>-4.6615541492878165E-3</v>
      </c>
      <c r="O480" s="44">
        <f>IFERROR(_xll.qlIndexFixing(ONIndex3M,I480,TRUE,_xll.ohTrigger(RecalcTrigger,Trigger3M)),NA())</f>
        <v>-3.4827083215738242E-3</v>
      </c>
      <c r="P480" s="44">
        <f>IFERROR(_xll.qlIndexFixing(ONIndex6M,I480,TRUE,_xll.ohTrigger(RecalcTrigger,Trigger6M)),NA())</f>
        <v>-1.8925868025565507E-3</v>
      </c>
      <c r="Q480" s="145">
        <f>IFERROR(_xll.qlIndexFixing(ONIndex1Y,I480,TRUE,_xll.ohTrigger(RecalcTrigger,Trigger1Y)),NA())</f>
        <v>-5.9139068014690821E-4</v>
      </c>
    </row>
    <row r="481" spans="2:17" x14ac:dyDescent="0.2">
      <c r="B481" s="39" t="s">
        <v>17</v>
      </c>
      <c r="D481" s="42">
        <f>_xll.qlCalendarAdvance(Calendar,$D480,B481,"f",FALSE)</f>
        <v>43306</v>
      </c>
      <c r="E481" s="139">
        <f>_xll.qlInterestRateIndexValueDate(IndexON,D481)</f>
        <v>43306</v>
      </c>
      <c r="F481" s="155">
        <f>IFERROR(_xll.qlIndexFixing(IndexON,D481,TRUE,_xll.ohTrigger(RecalcTrigger,TriggerON)),NA())</f>
        <v>-4.531949266222135E-3</v>
      </c>
      <c r="H481" s="42">
        <f>_xll.qlCalendarAdvance(Calendar,$H480,B481,"f",FALSE)</f>
        <v>43306</v>
      </c>
      <c r="I481" s="139">
        <f>_xll.qlInterestRateIndexValueDate(Index1M,$H481)</f>
        <v>43308</v>
      </c>
      <c r="J481" s="144">
        <f>IFERROR(_xll.qlIndexFixing(Index1M,$H481,TRUE,_xll.ohTrigger(RecalcTrigger,Trigger1M)),NA())</f>
        <v>-4.6519004296667029E-3</v>
      </c>
      <c r="K481" s="44">
        <f>IFERROR(_xll.qlIndexFixing(Index3M,H481,TRUE,_xll.ohTrigger(RecalcTrigger,Trigger3M)),NA())</f>
        <v>-3.4373983044840399E-3</v>
      </c>
      <c r="L481" s="44">
        <f>IFERROR(_xll.qlIndexFixing(Index6M,$H481,TRUE,_xll.ohTrigger(RecalcTrigger,Trigger6M)),NA())</f>
        <v>-1.9055880381134496E-3</v>
      </c>
      <c r="M481" s="145">
        <f>IFERROR(_xll.qlIndexFixing(Index1Y,$H481,TRUE,_xll.ohTrigger(RecalcTrigger,Trigger1Y)),NA())</f>
        <v>-1.7578667239472203E-4</v>
      </c>
      <c r="N481" s="144">
        <f>IFERROR(_xll.qlIndexFixing(ONIndex1M,I481,TRUE,_xll.ohTrigger(RecalcTrigger,Trigger1M)),NA())</f>
        <v>-4.6609256152230216E-3</v>
      </c>
      <c r="O481" s="44">
        <f>IFERROR(_xll.qlIndexFixing(ONIndex3M,I481,TRUE,_xll.ohTrigger(RecalcTrigger,Trigger3M)),NA())</f>
        <v>-3.4818019712989923E-3</v>
      </c>
      <c r="P481" s="44">
        <f>IFERROR(_xll.qlIndexFixing(ONIndex6M,I481,TRUE,_xll.ohTrigger(RecalcTrigger,Trigger6M)),NA())</f>
        <v>-1.8894855993822901E-3</v>
      </c>
      <c r="Q481" s="145">
        <f>IFERROR(_xll.qlIndexFixing(ONIndex1Y,I481,TRUE,_xll.ohTrigger(RecalcTrigger,Trigger1Y)),NA())</f>
        <v>-5.9409310714908514E-4</v>
      </c>
    </row>
    <row r="482" spans="2:17" x14ac:dyDescent="0.2">
      <c r="B482" s="39" t="s">
        <v>17</v>
      </c>
      <c r="D482" s="42">
        <f>_xll.qlCalendarAdvance(Calendar,$D481,B482,"f",FALSE)</f>
        <v>43307</v>
      </c>
      <c r="E482" s="139">
        <f>_xll.qlInterestRateIndexValueDate(IndexON,D482)</f>
        <v>43307</v>
      </c>
      <c r="F482" s="155">
        <f>IFERROR(_xll.qlIndexFixing(IndexON,D482,TRUE,_xll.ohTrigger(RecalcTrigger,TriggerON)),NA())</f>
        <v>-4.531949266182167E-3</v>
      </c>
      <c r="H482" s="42">
        <f>_xll.qlCalendarAdvance(Calendar,$H481,B482,"f",FALSE)</f>
        <v>43307</v>
      </c>
      <c r="I482" s="139">
        <f>_xll.qlInterestRateIndexValueDate(Index1M,$H482)</f>
        <v>43311</v>
      </c>
      <c r="J482" s="144">
        <f>IFERROR(_xll.qlIndexFixing(Index1M,$H482,TRUE,_xll.ohTrigger(RecalcTrigger,Trigger1M)),NA())</f>
        <v>-4.649567985624924E-3</v>
      </c>
      <c r="K482" s="44">
        <f>IFERROR(_xll.qlIndexFixing(Index3M,H482,TRUE,_xll.ohTrigger(RecalcTrigger,Trigger3M)),NA())</f>
        <v>-3.4353625493662673E-3</v>
      </c>
      <c r="L482" s="44">
        <f>IFERROR(_xll.qlIndexFixing(Index6M,$H482,TRUE,_xll.ohTrigger(RecalcTrigger,Trigger6M)),NA())</f>
        <v>-1.9035684316875969E-3</v>
      </c>
      <c r="M482" s="145">
        <f>IFERROR(_xll.qlIndexFixing(Index1Y,$H482,TRUE,_xll.ohTrigger(RecalcTrigger,Trigger1Y)),NA())</f>
        <v>-1.7084856610589399E-4</v>
      </c>
      <c r="N482" s="144">
        <f>IFERROR(_xll.qlIndexFixing(ONIndex1M,I482,TRUE,_xll.ohTrigger(RecalcTrigger,Trigger1M)),NA())</f>
        <v>-4.660285825841548E-3</v>
      </c>
      <c r="O482" s="44">
        <f>IFERROR(_xll.qlIndexFixing(ONIndex3M,I482,TRUE,_xll.ohTrigger(RecalcTrigger,Trigger3M)),NA())</f>
        <v>-3.4808922989615354E-3</v>
      </c>
      <c r="P482" s="44">
        <f>IFERROR(_xll.qlIndexFixing(ONIndex6M,I482,TRUE,_xll.ohTrigger(RecalcTrigger,Trigger6M)),NA())</f>
        <v>-1.8872096900013346E-3</v>
      </c>
      <c r="Q482" s="145">
        <f>IFERROR(_xll.qlIndexFixing(ONIndex1Y,I482,TRUE,_xll.ohTrigger(RecalcTrigger,Trigger1Y)),NA())</f>
        <v>-5.9684563051831674E-4</v>
      </c>
    </row>
    <row r="483" spans="2:17" x14ac:dyDescent="0.2">
      <c r="B483" s="39" t="s">
        <v>17</v>
      </c>
      <c r="D483" s="42">
        <f>_xll.qlCalendarAdvance(Calendar,$D482,B483,"f",FALSE)</f>
        <v>43308</v>
      </c>
      <c r="E483" s="139">
        <f>_xll.qlInterestRateIndexValueDate(IndexON,D483)</f>
        <v>43308</v>
      </c>
      <c r="F483" s="155">
        <f>IFERROR(_xll.qlIndexFixing(IndexON,D483,TRUE,_xll.ohTrigger(RecalcTrigger,TriggerON)),NA())</f>
        <v>-4.531892214845179E-3</v>
      </c>
      <c r="H483" s="42">
        <f>_xll.qlCalendarAdvance(Calendar,$H482,B483,"f",FALSE)</f>
        <v>43308</v>
      </c>
      <c r="I483" s="139">
        <f>_xll.qlInterestRateIndexValueDate(Index1M,$H483)</f>
        <v>43312</v>
      </c>
      <c r="J483" s="144">
        <f>IFERROR(_xll.qlIndexFixing(Index1M,$H483,TRUE,_xll.ohTrigger(RecalcTrigger,Trigger1M)),NA())</f>
        <v>-4.6487673422333387E-3</v>
      </c>
      <c r="K483" s="44">
        <f>IFERROR(_xll.qlIndexFixing(Index3M,H483,TRUE,_xll.ohTrigger(RecalcTrigger,Trigger3M)),NA())</f>
        <v>-3.4342894282994767E-3</v>
      </c>
      <c r="L483" s="44">
        <f>IFERROR(_xll.qlIndexFixing(Index6M,$H483,TRUE,_xll.ohTrigger(RecalcTrigger,Trigger6M)),NA())</f>
        <v>-1.9025697608639506E-3</v>
      </c>
      <c r="M483" s="145">
        <f>IFERROR(_xll.qlIndexFixing(Index1Y,$H483,TRUE,_xll.ohTrigger(RecalcTrigger,Trigger1Y)),NA())</f>
        <v>-1.6813725980893815E-4</v>
      </c>
      <c r="N483" s="144">
        <f>IFERROR(_xll.qlIndexFixing(ONIndex1M,I483,TRUE,_xll.ohTrigger(RecalcTrigger,Trigger1M)),NA())</f>
        <v>-4.6596347566030261E-3</v>
      </c>
      <c r="O483" s="44">
        <f>IFERROR(_xll.qlIndexFixing(ONIndex3M,I483,TRUE,_xll.ohTrigger(RecalcTrigger,Trigger3M)),NA())</f>
        <v>-3.4799793147932689E-3</v>
      </c>
      <c r="P483" s="44">
        <f>IFERROR(_xll.qlIndexFixing(ONIndex6M,I483,TRUE,_xll.ohTrigger(RecalcTrigger,Trigger6M)),NA())</f>
        <v>-1.8857639421598904E-3</v>
      </c>
      <c r="Q483" s="145">
        <f>IFERROR(_xll.qlIndexFixing(ONIndex1Y,I483,TRUE,_xll.ohTrigger(RecalcTrigger,Trigger1Y)),NA())</f>
        <v>-5.9964847187732317E-4</v>
      </c>
    </row>
    <row r="484" spans="2:17" x14ac:dyDescent="0.2">
      <c r="B484" s="39" t="s">
        <v>17</v>
      </c>
      <c r="D484" s="42">
        <f>_xll.qlCalendarAdvance(Calendar,$D483,B484,"f",FALSE)</f>
        <v>43311</v>
      </c>
      <c r="E484" s="139">
        <f>_xll.qlInterestRateIndexValueDate(IndexON,D484)</f>
        <v>43311</v>
      </c>
      <c r="F484" s="155">
        <f>IFERROR(_xll.qlIndexFixing(IndexON,D484,TRUE,_xll.ohTrigger(RecalcTrigger,TriggerON)),NA())</f>
        <v>-4.531949266182167E-3</v>
      </c>
      <c r="H484" s="42">
        <f>_xll.qlCalendarAdvance(Calendar,$H483,B484,"f",FALSE)</f>
        <v>43311</v>
      </c>
      <c r="I484" s="139">
        <f>_xll.qlInterestRateIndexValueDate(Index1M,$H484)</f>
        <v>43313</v>
      </c>
      <c r="J484" s="144">
        <f>IFERROR(_xll.qlIndexFixing(Index1M,$H484,TRUE,_xll.ohTrigger(RecalcTrigger,Trigger1M)),NA())</f>
        <v>-4.6470089201418449E-3</v>
      </c>
      <c r="K484" s="44">
        <f>IFERROR(_xll.qlIndexFixing(Index3M,H484,TRUE,_xll.ohTrigger(RecalcTrigger,Trigger3M)),NA())</f>
        <v>-3.4332118760029553E-3</v>
      </c>
      <c r="L484" s="44">
        <f>IFERROR(_xll.qlIndexFixing(Index6M,$H484,TRUE,_xll.ohTrigger(RecalcTrigger,Trigger6M)),NA())</f>
        <v>-1.9015737451095122E-3</v>
      </c>
      <c r="M484" s="145">
        <f>IFERROR(_xll.qlIndexFixing(Index1Y,$H484,TRUE,_xll.ohTrigger(RecalcTrigger,Trigger1Y)),NA())</f>
        <v>-1.6541172040643887E-4</v>
      </c>
      <c r="N484" s="144">
        <f>IFERROR(_xll.qlIndexFixing(ONIndex1M,I484,TRUE,_xll.ohTrigger(RecalcTrigger,Trigger1M)),NA())</f>
        <v>-4.6582346175316758E-3</v>
      </c>
      <c r="O484" s="44">
        <f>IFERROR(_xll.qlIndexFixing(ONIndex3M,I484,TRUE,_xll.ohTrigger(RecalcTrigger,Trigger3M)),NA())</f>
        <v>-3.4781087537805178E-3</v>
      </c>
      <c r="P484" s="44">
        <f>IFERROR(_xll.qlIndexFixing(ONIndex6M,I484,TRUE,_xll.ohTrigger(RecalcTrigger,Trigger6M)),NA())</f>
        <v>-1.8856541125078508E-3</v>
      </c>
      <c r="Q484" s="145">
        <f>IFERROR(_xll.qlIndexFixing(ONIndex1Y,I484,TRUE,_xll.ohTrigger(RecalcTrigger,Trigger1Y)),NA())</f>
        <v>-6.0542197208857118E-4</v>
      </c>
    </row>
    <row r="485" spans="2:17" x14ac:dyDescent="0.2">
      <c r="B485" s="39" t="s">
        <v>17</v>
      </c>
      <c r="D485" s="42">
        <f>_xll.qlCalendarAdvance(Calendar,$D484,B485,"f",FALSE)</f>
        <v>43312</v>
      </c>
      <c r="E485" s="139">
        <f>_xll.qlInterestRateIndexValueDate(IndexON,D485)</f>
        <v>43312</v>
      </c>
      <c r="F485" s="155">
        <f>IFERROR(_xll.qlIndexFixing(IndexON,D485,TRUE,_xll.ohTrigger(RecalcTrigger,TriggerON)),NA())</f>
        <v>-4.531949266222135E-3</v>
      </c>
      <c r="H485" s="42">
        <f>_xll.qlCalendarAdvance(Calendar,$H484,B485,"f",FALSE)</f>
        <v>43312</v>
      </c>
      <c r="I485" s="139">
        <f>_xll.qlInterestRateIndexValueDate(Index1M,$H485)</f>
        <v>43314</v>
      </c>
      <c r="J485" s="144">
        <f>IFERROR(_xll.qlIndexFixing(Index1M,$H485,TRUE,_xll.ohTrigger(RecalcTrigger,Trigger1M)),NA())</f>
        <v>-4.6466541688845731E-3</v>
      </c>
      <c r="K485" s="44">
        <f>IFERROR(_xll.qlIndexFixing(Index3M,H485,TRUE,_xll.ohTrigger(RecalcTrigger,Trigger3M)),NA())</f>
        <v>-3.4321298602985294E-3</v>
      </c>
      <c r="L485" s="44">
        <f>IFERROR(_xll.qlIndexFixing(Index6M,$H485,TRUE,_xll.ohTrigger(RecalcTrigger,Trigger6M)),NA())</f>
        <v>-1.8983959991209836E-3</v>
      </c>
      <c r="M485" s="145">
        <f>IFERROR(_xll.qlIndexFixing(Index1Y,$H485,TRUE,_xll.ohTrigger(RecalcTrigger,Trigger1Y)),NA())</f>
        <v>-1.6267183725977453E-4</v>
      </c>
      <c r="N485" s="144">
        <f>IFERROR(_xll.qlIndexFixing(ONIndex1M,I485,TRUE,_xll.ohTrigger(RecalcTrigger,Trigger1M)),NA())</f>
        <v>-4.656917184315823E-3</v>
      </c>
      <c r="O485" s="44">
        <f>IFERROR(_xll.qlIndexFixing(ONIndex3M,I485,TRUE,_xll.ohTrigger(RecalcTrigger,Trigger3M)),NA())</f>
        <v>-3.4762944630895021E-3</v>
      </c>
      <c r="P485" s="44">
        <f>IFERROR(_xll.qlIndexFixing(ONIndex6M,I485,TRUE,_xll.ohTrigger(RecalcTrigger,Trigger6M)),NA())</f>
        <v>-1.8883799182356498E-3</v>
      </c>
      <c r="Q485" s="145">
        <f>IFERROR(_xll.qlIndexFixing(ONIndex1Y,I485,TRUE,_xll.ohTrigger(RecalcTrigger,Trigger1Y)),NA())</f>
        <v>-6.1136745286294314E-4</v>
      </c>
    </row>
    <row r="486" spans="2:17" x14ac:dyDescent="0.2">
      <c r="B486" s="39" t="s">
        <v>17</v>
      </c>
      <c r="D486" s="42">
        <f>_xll.qlCalendarAdvance(Calendar,$D485,B486,"f",FALSE)</f>
        <v>43313</v>
      </c>
      <c r="E486" s="139">
        <f>_xll.qlInterestRateIndexValueDate(IndexON,D486)</f>
        <v>43313</v>
      </c>
      <c r="F486" s="155">
        <f>IFERROR(_xll.qlIndexFixing(IndexON,D486,TRUE,_xll.ohTrigger(RecalcTrigger,TriggerON)),NA())</f>
        <v>-4.531949266222135E-3</v>
      </c>
      <c r="H486" s="42">
        <f>_xll.qlCalendarAdvance(Calendar,$H485,B486,"f",FALSE)</f>
        <v>43313</v>
      </c>
      <c r="I486" s="139">
        <f>_xll.qlInterestRateIndexValueDate(Index1M,$H486)</f>
        <v>43315</v>
      </c>
      <c r="J486" s="144">
        <f>IFERROR(_xll.qlIndexFixing(Index1M,$H486,TRUE,_xll.ohTrigger(RecalcTrigger,Trigger1M)),NA())</f>
        <v>-4.6462955792493698E-3</v>
      </c>
      <c r="K486" s="44">
        <f>IFERROR(_xll.qlIndexFixing(Index3M,H486,TRUE,_xll.ohTrigger(RecalcTrigger,Trigger3M)),NA())</f>
        <v>-3.4298499329685379E-3</v>
      </c>
      <c r="L486" s="44">
        <f>IFERROR(_xll.qlIndexFixing(Index6M,$H486,TRUE,_xll.ohTrigger(RecalcTrigger,Trigger6M)),NA())</f>
        <v>-1.8984742251606874E-3</v>
      </c>
      <c r="M486" s="145">
        <f>IFERROR(_xll.qlIndexFixing(Index1Y,$H486,TRUE,_xll.ohTrigger(RecalcTrigger,Trigger1Y)),NA())</f>
        <v>-1.5681456968026601E-4</v>
      </c>
      <c r="N486" s="144">
        <f>IFERROR(_xll.qlIndexFixing(ONIndex1M,I486,TRUE,_xll.ohTrigger(RecalcTrigger,Trigger1M)),NA())</f>
        <v>-4.656209343649742E-3</v>
      </c>
      <c r="O486" s="44">
        <f>IFERROR(_xll.qlIndexFixing(ONIndex3M,I486,TRUE,_xll.ohTrigger(RecalcTrigger,Trigger3M)),NA())</f>
        <v>-3.4753650722052498E-3</v>
      </c>
      <c r="P486" s="44">
        <f>IFERROR(_xll.qlIndexFixing(ONIndex6M,I486,TRUE,_xll.ohTrigger(RecalcTrigger,Trigger6M)),NA())</f>
        <v>-1.8911579922065158E-3</v>
      </c>
      <c r="Q486" s="145">
        <f>IFERROR(_xll.qlIndexFixing(ONIndex1Y,I486,TRUE,_xll.ohTrigger(RecalcTrigger,Trigger1Y)),NA())</f>
        <v>-6.1442521078980405E-4</v>
      </c>
    </row>
    <row r="487" spans="2:17" x14ac:dyDescent="0.2">
      <c r="B487" s="39" t="s">
        <v>17</v>
      </c>
      <c r="D487" s="42">
        <f>_xll.qlCalendarAdvance(Calendar,$D486,B487,"f",FALSE)</f>
        <v>43314</v>
      </c>
      <c r="E487" s="139">
        <f>_xll.qlInterestRateIndexValueDate(IndexON,D487)</f>
        <v>43314</v>
      </c>
      <c r="F487" s="155">
        <f>IFERROR(_xll.qlIndexFixing(IndexON,D487,TRUE,_xll.ohTrigger(RecalcTrigger,TriggerON)),NA())</f>
        <v>-4.531949266182167E-3</v>
      </c>
      <c r="H487" s="42">
        <f>_xll.qlCalendarAdvance(Calendar,$H486,B487,"f",FALSE)</f>
        <v>43314</v>
      </c>
      <c r="I487" s="139">
        <f>_xll.qlInterestRateIndexValueDate(Index1M,$H487)</f>
        <v>43318</v>
      </c>
      <c r="J487" s="144">
        <f>IFERROR(_xll.qlIndexFixing(Index1M,$H487,TRUE,_xll.ohTrigger(RecalcTrigger,Trigger1M)),NA())</f>
        <v>-4.6437185470565674E-3</v>
      </c>
      <c r="K487" s="44">
        <f>IFERROR(_xll.qlIndexFixing(Index3M,H487,TRUE,_xll.ohTrigger(RecalcTrigger,Trigger3M)),NA())</f>
        <v>-3.4277565132340392E-3</v>
      </c>
      <c r="L487" s="44">
        <f>IFERROR(_xll.qlIndexFixing(Index6M,$H487,TRUE,_xll.ohTrigger(RecalcTrigger,Trigger6M)),NA())</f>
        <v>-1.8964753056708355E-3</v>
      </c>
      <c r="M487" s="145">
        <f>IFERROR(_xll.qlIndexFixing(Index1Y,$H487,TRUE,_xll.ohTrigger(RecalcTrigger,Trigger1Y)),NA())</f>
        <v>-1.5156663759219923E-4</v>
      </c>
      <c r="N487" s="144">
        <f>IFERROR(_xll.qlIndexFixing(ONIndex1M,I487,TRUE,_xll.ohTrigger(RecalcTrigger,Trigger1M)),NA())</f>
        <v>-4.6554900742856731E-3</v>
      </c>
      <c r="O487" s="44">
        <f>IFERROR(_xll.qlIndexFixing(ONIndex3M,I487,TRUE,_xll.ohTrigger(RecalcTrigger,Trigger3M)),NA())</f>
        <v>-3.4744324308411123E-3</v>
      </c>
      <c r="P487" s="44">
        <f>IFERROR(_xll.qlIndexFixing(ONIndex6M,I487,TRUE,_xll.ohTrigger(RecalcTrigger,Trigger6M)),NA())</f>
        <v>-1.8947954336745454E-3</v>
      </c>
      <c r="Q487" s="145">
        <f>IFERROR(_xll.qlIndexFixing(ONIndex1Y,I487,TRUE,_xll.ohTrigger(RecalcTrigger,Trigger1Y)),NA())</f>
        <v>-6.1753461708224933E-4</v>
      </c>
    </row>
    <row r="488" spans="2:17" x14ac:dyDescent="0.2">
      <c r="B488" s="39" t="s">
        <v>17</v>
      </c>
      <c r="D488" s="42">
        <f>_xll.qlCalendarAdvance(Calendar,$D487,B488,"f",FALSE)</f>
        <v>43315</v>
      </c>
      <c r="E488" s="139">
        <f>_xll.qlInterestRateIndexValueDate(IndexON,D488)</f>
        <v>43315</v>
      </c>
      <c r="F488" s="155">
        <f>IFERROR(_xll.qlIndexFixing(IndexON,D488,TRUE,_xll.ohTrigger(RecalcTrigger,TriggerON)),NA())</f>
        <v>-4.5318922148585017E-3</v>
      </c>
      <c r="H488" s="42">
        <f>_xll.qlCalendarAdvance(Calendar,$H487,B488,"f",FALSE)</f>
        <v>43315</v>
      </c>
      <c r="I488" s="139">
        <f>_xll.qlInterestRateIndexValueDate(Index1M,$H488)</f>
        <v>43319</v>
      </c>
      <c r="J488" s="144">
        <f>IFERROR(_xll.qlIndexFixing(Index1M,$H488,TRUE,_xll.ohTrigger(RecalcTrigger,Trigger1M)),NA())</f>
        <v>-4.6428360276106586E-3</v>
      </c>
      <c r="K488" s="44">
        <f>IFERROR(_xll.qlIndexFixing(Index3M,H488,TRUE,_xll.ohTrigger(RecalcTrigger,Trigger3M)),NA())</f>
        <v>-3.426651691218426E-3</v>
      </c>
      <c r="L488" s="44">
        <f>IFERROR(_xll.qlIndexFixing(Index6M,$H488,TRUE,_xll.ohTrigger(RecalcTrigger,Trigger6M)),NA())</f>
        <v>-1.895399939517537E-3</v>
      </c>
      <c r="M488" s="145">
        <f>IFERROR(_xll.qlIndexFixing(Index1Y,$H488,TRUE,_xll.ohTrigger(RecalcTrigger,Trigger1Y)),NA())</f>
        <v>-1.4875335927734526E-4</v>
      </c>
      <c r="N488" s="144">
        <f>IFERROR(_xll.qlIndexFixing(ONIndex1M,I488,TRUE,_xll.ohTrigger(RecalcTrigger,Trigger1M)),NA())</f>
        <v>-4.6547593517631825E-3</v>
      </c>
      <c r="O488" s="44">
        <f>IFERROR(_xll.qlIndexFixing(ONIndex3M,I488,TRUE,_xll.ohTrigger(RecalcTrigger,Trigger3M)),NA())</f>
        <v>-3.4734965485494484E-3</v>
      </c>
      <c r="P488" s="44">
        <f>IFERROR(_xll.qlIndexFixing(ONIndex6M,I488,TRUE,_xll.ohTrigger(RecalcTrigger,Trigger6M)),NA())</f>
        <v>-1.8992971099862643E-3</v>
      </c>
      <c r="Q488" s="145">
        <f>IFERROR(_xll.qlIndexFixing(ONIndex1Y,I488,TRUE,_xll.ohTrigger(RecalcTrigger,Trigger1Y)),NA())</f>
        <v>-6.2069589376267942E-4</v>
      </c>
    </row>
    <row r="489" spans="2:17" x14ac:dyDescent="0.2">
      <c r="B489" s="39" t="s">
        <v>17</v>
      </c>
      <c r="D489" s="42">
        <f>_xll.qlCalendarAdvance(Calendar,$D488,B489,"f",FALSE)</f>
        <v>43318</v>
      </c>
      <c r="E489" s="139">
        <f>_xll.qlInterestRateIndexValueDate(IndexON,D489)</f>
        <v>43318</v>
      </c>
      <c r="F489" s="155">
        <f>IFERROR(_xll.qlIndexFixing(IndexON,D489,TRUE,_xll.ohTrigger(RecalcTrigger,TriggerON)),NA())</f>
        <v>-4.531949266182167E-3</v>
      </c>
      <c r="H489" s="42">
        <f>_xll.qlCalendarAdvance(Calendar,$H488,B489,"f",FALSE)</f>
        <v>43318</v>
      </c>
      <c r="I489" s="139">
        <f>_xll.qlInterestRateIndexValueDate(Index1M,$H489)</f>
        <v>43320</v>
      </c>
      <c r="J489" s="144">
        <f>IFERROR(_xll.qlIndexFixing(Index1M,$H489,TRUE,_xll.ohTrigger(RecalcTrigger,Trigger1M)),NA())</f>
        <v>-4.6409125663394628E-3</v>
      </c>
      <c r="K489" s="44">
        <f>IFERROR(_xll.qlIndexFixing(Index3M,H489,TRUE,_xll.ohTrigger(RecalcTrigger,Trigger3M)),NA())</f>
        <v>-3.4255422087725103E-3</v>
      </c>
      <c r="L489" s="44">
        <f>IFERROR(_xll.qlIndexFixing(Index6M,$H489,TRUE,_xll.ohTrigger(RecalcTrigger,Trigger6M)),NA())</f>
        <v>-1.894295222299616E-3</v>
      </c>
      <c r="M489" s="145">
        <f>IFERROR(_xll.qlIndexFixing(Index1Y,$H489,TRUE,_xll.ohTrigger(RecalcTrigger,Trigger1Y)),NA())</f>
        <v>-1.4592506326428304E-4</v>
      </c>
      <c r="N489" s="144">
        <f>IFERROR(_xll.qlIndexFixing(ONIndex1M,I489,TRUE,_xll.ohTrigger(RecalcTrigger,Trigger1M)),NA())</f>
        <v>-4.6531994582421632E-3</v>
      </c>
      <c r="O489" s="44">
        <f>IFERROR(_xll.qlIndexFixing(ONIndex3M,I489,TRUE,_xll.ohTrigger(RecalcTrigger,Trigger3M)),NA())</f>
        <v>-3.4715805551988055E-3</v>
      </c>
      <c r="P489" s="44">
        <f>IFERROR(_xll.qlIndexFixing(ONIndex6M,I489,TRUE,_xll.ohTrigger(RecalcTrigger,Trigger6M)),NA())</f>
        <v>-1.9111954369899209E-3</v>
      </c>
      <c r="Q489" s="145">
        <f>IFERROR(_xll.qlIndexFixing(ONIndex1Y,I489,TRUE,_xll.ohTrigger(RecalcTrigger,Trigger1Y)),NA())</f>
        <v>-6.2719136411093501E-4</v>
      </c>
    </row>
    <row r="490" spans="2:17" x14ac:dyDescent="0.2">
      <c r="B490" s="39" t="s">
        <v>17</v>
      </c>
      <c r="D490" s="42">
        <f>_xll.qlCalendarAdvance(Calendar,$D489,B490,"f",FALSE)</f>
        <v>43319</v>
      </c>
      <c r="E490" s="139">
        <f>_xll.qlInterestRateIndexValueDate(IndexON,D490)</f>
        <v>43319</v>
      </c>
      <c r="F490" s="155">
        <f>IFERROR(_xll.qlIndexFixing(IndexON,D490,TRUE,_xll.ohTrigger(RecalcTrigger,TriggerON)),NA())</f>
        <v>-4.5319492661022309E-3</v>
      </c>
      <c r="H490" s="42">
        <f>_xll.qlCalendarAdvance(Calendar,$H489,B490,"f",FALSE)</f>
        <v>43319</v>
      </c>
      <c r="I490" s="139">
        <f>_xll.qlInterestRateIndexValueDate(Index1M,$H490)</f>
        <v>43321</v>
      </c>
      <c r="J490" s="144">
        <f>IFERROR(_xll.qlIndexFixing(Index1M,$H490,TRUE,_xll.ohTrigger(RecalcTrigger,Trigger1M)),NA())</f>
        <v>-4.6405170299962384E-3</v>
      </c>
      <c r="K490" s="44">
        <f>IFERROR(_xll.qlIndexFixing(Index3M,H490,TRUE,_xll.ohTrigger(RecalcTrigger,Trigger3M)),NA())</f>
        <v>-3.4244280323996084E-3</v>
      </c>
      <c r="L490" s="44">
        <f>IFERROR(_xll.qlIndexFixing(Index6M,$H490,TRUE,_xll.ohTrigger(RecalcTrigger,Trigger6M)),NA())</f>
        <v>-1.8908589307109478E-3</v>
      </c>
      <c r="M490" s="145">
        <f>IFERROR(_xll.qlIndexFixing(Index1Y,$H490,TRUE,_xll.ohTrigger(RecalcTrigger,Trigger1Y)),NA())</f>
        <v>-1.4308163554119883E-4</v>
      </c>
      <c r="N490" s="144">
        <f>IFERROR(_xll.qlIndexFixing(ONIndex1M,I490,TRUE,_xll.ohTrigger(RecalcTrigger,Trigger1M)),NA())</f>
        <v>-4.6517214321672995E-3</v>
      </c>
      <c r="O490" s="44">
        <f>IFERROR(_xll.qlIndexFixing(ONIndex3M,I490,TRUE,_xll.ohTrigger(RecalcTrigger,Trigger3M)),NA())</f>
        <v>-3.4697208175016314E-3</v>
      </c>
      <c r="P490" s="44">
        <f>IFERROR(_xll.qlIndexFixing(ONIndex6M,I490,TRUE,_xll.ohTrigger(RecalcTrigger,Trigger6M)),NA())</f>
        <v>-1.9260435156764899E-3</v>
      </c>
      <c r="Q490" s="145">
        <f>IFERROR(_xll.qlIndexFixing(ONIndex1Y,I490,TRUE,_xll.ohTrigger(RecalcTrigger,Trigger1Y)),NA())</f>
        <v>-6.3386413817756448E-4</v>
      </c>
    </row>
    <row r="491" spans="2:17" x14ac:dyDescent="0.2">
      <c r="B491" s="39" t="s">
        <v>17</v>
      </c>
      <c r="D491" s="42">
        <f>_xll.qlCalendarAdvance(Calendar,$D490,B491,"f",FALSE)</f>
        <v>43320</v>
      </c>
      <c r="E491" s="139">
        <f>_xll.qlInterestRateIndexValueDate(IndexON,D491)</f>
        <v>43320</v>
      </c>
      <c r="F491" s="155">
        <f>IFERROR(_xll.qlIndexFixing(IndexON,D491,TRUE,_xll.ohTrigger(RecalcTrigger,TriggerON)),NA())</f>
        <v>-4.531949266222135E-3</v>
      </c>
      <c r="H491" s="42">
        <f>_xll.qlCalendarAdvance(Calendar,$H490,B491,"f",FALSE)</f>
        <v>43320</v>
      </c>
      <c r="I491" s="139">
        <f>_xll.qlInterestRateIndexValueDate(Index1M,$H491)</f>
        <v>43322</v>
      </c>
      <c r="J491" s="144">
        <f>IFERROR(_xll.qlIndexFixing(Index1M,$H491,TRUE,_xll.ohTrigger(RecalcTrigger,Trigger1M)),NA())</f>
        <v>-4.6401175964595085E-3</v>
      </c>
      <c r="K491" s="44">
        <f>IFERROR(_xll.qlIndexFixing(Index3M,H491,TRUE,_xll.ohTrigger(RecalcTrigger,Trigger3M)),NA())</f>
        <v>-3.4220777891412922E-3</v>
      </c>
      <c r="L491" s="44">
        <f>IFERROR(_xll.qlIndexFixing(Index6M,$H491,TRUE,_xll.ohTrigger(RecalcTrigger,Trigger6M)),NA())</f>
        <v>-1.890823294584466E-3</v>
      </c>
      <c r="M491" s="145">
        <f>IFERROR(_xll.qlIndexFixing(Index1Y,$H491,TRUE,_xll.ohTrigger(RecalcTrigger,Trigger1Y)),NA())</f>
        <v>-1.3713514699144764E-4</v>
      </c>
      <c r="N491" s="144">
        <f>IFERROR(_xll.qlIndexFixing(ONIndex1M,I491,TRUE,_xll.ohTrigger(RecalcTrigger,Trigger1M)),NA())</f>
        <v>-4.6509330711907992E-3</v>
      </c>
      <c r="O491" s="44">
        <f>IFERROR(_xll.qlIndexFixing(ONIndex3M,I491,TRUE,_xll.ohTrigger(RecalcTrigger,Trigger3M)),NA())</f>
        <v>-3.4687688850487675E-3</v>
      </c>
      <c r="P491" s="44">
        <f>IFERROR(_xll.qlIndexFixing(ONIndex6M,I491,TRUE,_xll.ohTrigger(RecalcTrigger,Trigger6M)),NA())</f>
        <v>-1.934736721271868E-3</v>
      </c>
      <c r="Q491" s="145">
        <f>IFERROR(_xll.qlIndexFixing(ONIndex1Y,I491,TRUE,_xll.ohTrigger(RecalcTrigger,Trigger1Y)),NA())</f>
        <v>-6.3724654824959259E-4</v>
      </c>
    </row>
    <row r="492" spans="2:17" x14ac:dyDescent="0.2">
      <c r="B492" s="39" t="s">
        <v>17</v>
      </c>
      <c r="D492" s="42">
        <f>_xll.qlCalendarAdvance(Calendar,$D491,B492,"f",FALSE)</f>
        <v>43321</v>
      </c>
      <c r="E492" s="139">
        <f>_xll.qlInterestRateIndexValueDate(IndexON,D492)</f>
        <v>43321</v>
      </c>
      <c r="F492" s="155">
        <f>IFERROR(_xll.qlIndexFixing(IndexON,D492,TRUE,_xll.ohTrigger(RecalcTrigger,TriggerON)),NA())</f>
        <v>-4.531949266182167E-3</v>
      </c>
      <c r="H492" s="42">
        <f>_xll.qlCalendarAdvance(Calendar,$H491,B492,"f",FALSE)</f>
        <v>43321</v>
      </c>
      <c r="I492" s="139">
        <f>_xll.qlInterestRateIndexValueDate(Index1M,$H492)</f>
        <v>43325</v>
      </c>
      <c r="J492" s="144">
        <f>IFERROR(_xll.qlIndexFixing(Index1M,$H492,TRUE,_xll.ohTrigger(RecalcTrigger,Trigger1M)),NA())</f>
        <v>-4.6372923360751559E-3</v>
      </c>
      <c r="K492" s="44">
        <f>IFERROR(_xll.qlIndexFixing(Index3M,H492,TRUE,_xll.ohTrigger(RecalcTrigger,Trigger3M)),NA())</f>
        <v>-3.4199237111835938E-3</v>
      </c>
      <c r="L492" s="44">
        <f>IFERROR(_xll.qlIndexFixing(Index6M,$H492,TRUE,_xll.ohTrigger(RecalcTrigger,Trigger6M)),NA())</f>
        <v>-1.8881667293899427E-3</v>
      </c>
      <c r="M492" s="145">
        <f>IFERROR(_xll.qlIndexFixing(Index1Y,$H492,TRUE,_xll.ohTrigger(RecalcTrigger,Trigger1Y)),NA())</f>
        <v>-1.3155431040457824E-4</v>
      </c>
      <c r="N492" s="144">
        <f>IFERROR(_xll.qlIndexFixing(ONIndex1M,I492,TRUE,_xll.ohTrigger(RecalcTrigger,Trigger1M)),NA())</f>
        <v>-4.6501331083348418E-3</v>
      </c>
      <c r="O492" s="44">
        <f>IFERROR(_xll.qlIndexFixing(ONIndex3M,I492,TRUE,_xll.ohTrigger(RecalcTrigger,Trigger3M)),NA())</f>
        <v>-3.4678137730592695E-3</v>
      </c>
      <c r="P492" s="44">
        <f>IFERROR(_xll.qlIndexFixing(ONIndex6M,I492,TRUE,_xll.ohTrigger(RecalcTrigger,Trigger6M)),NA())</f>
        <v>-1.9433077564334766E-3</v>
      </c>
      <c r="Q492" s="145">
        <f>IFERROR(_xll.qlIndexFixing(ONIndex1Y,I492,TRUE,_xll.ohTrigger(RecalcTrigger,Trigger1Y)),NA())</f>
        <v>-6.404739632248635E-4</v>
      </c>
    </row>
    <row r="493" spans="2:17" x14ac:dyDescent="0.2">
      <c r="B493" s="39" t="s">
        <v>17</v>
      </c>
      <c r="D493" s="42">
        <f>_xll.qlCalendarAdvance(Calendar,$D492,B493,"f",FALSE)</f>
        <v>43322</v>
      </c>
      <c r="E493" s="139">
        <f>_xll.qlInterestRateIndexValueDate(IndexON,D493)</f>
        <v>43322</v>
      </c>
      <c r="F493" s="155">
        <f>IFERROR(_xll.qlIndexFixing(IndexON,D493,TRUE,_xll.ohTrigger(RecalcTrigger,TriggerON)),NA())</f>
        <v>-4.5318922148585017E-3</v>
      </c>
      <c r="H493" s="42">
        <f>_xll.qlCalendarAdvance(Calendar,$H492,B493,"f",FALSE)</f>
        <v>43322</v>
      </c>
      <c r="I493" s="139">
        <f>_xll.qlInterestRateIndexValueDate(Index1M,$H493)</f>
        <v>43326</v>
      </c>
      <c r="J493" s="144">
        <f>IFERROR(_xll.qlIndexFixing(Index1M,$H493,TRUE,_xll.ohTrigger(RecalcTrigger,Trigger1M)),NA())</f>
        <v>-4.6363267272267923E-3</v>
      </c>
      <c r="K493" s="44">
        <f>IFERROR(_xll.qlIndexFixing(Index3M,H493,TRUE,_xll.ohTrigger(RecalcTrigger,Trigger3M)),NA())</f>
        <v>-3.4187855561855197E-3</v>
      </c>
      <c r="L493" s="44">
        <f>IFERROR(_xll.qlIndexFixing(Index6M,$H493,TRUE,_xll.ohTrigger(RecalcTrigger,Trigger6M)),NA())</f>
        <v>-1.8867867524228973E-3</v>
      </c>
      <c r="M493" s="145">
        <f>IFERROR(_xll.qlIndexFixing(Index1Y,$H493,TRUE,_xll.ohTrigger(RecalcTrigger,Trigger1Y)),NA())</f>
        <v>-1.2863349705646273E-4</v>
      </c>
      <c r="N493" s="144">
        <f>IFERROR(_xll.qlIndexFixing(ONIndex1M,I493,TRUE,_xll.ohTrigger(RecalcTrigger,Trigger1M)),NA())</f>
        <v>-4.6493215186194092E-3</v>
      </c>
      <c r="O493" s="44">
        <f>IFERROR(_xll.qlIndexFixing(ONIndex3M,I493,TRUE,_xll.ohTrigger(RecalcTrigger,Trigger3M)),NA())</f>
        <v>-3.4668554916450489E-3</v>
      </c>
      <c r="P493" s="44">
        <f>IFERROR(_xll.qlIndexFixing(ONIndex6M,I493,TRUE,_xll.ohTrigger(RecalcTrigger,Trigger6M)),NA())</f>
        <v>-1.9515524600333123E-3</v>
      </c>
      <c r="Q493" s="145">
        <f>IFERROR(_xll.qlIndexFixing(ONIndex1Y,I493,TRUE,_xll.ohTrigger(RecalcTrigger,Trigger1Y)),NA())</f>
        <v>-6.43503754802488E-4</v>
      </c>
    </row>
    <row r="494" spans="2:17" x14ac:dyDescent="0.2">
      <c r="B494" s="39" t="s">
        <v>17</v>
      </c>
      <c r="D494" s="42">
        <f>_xll.qlCalendarAdvance(Calendar,$D493,B494,"f",FALSE)</f>
        <v>43325</v>
      </c>
      <c r="E494" s="139">
        <f>_xll.qlInterestRateIndexValueDate(IndexON,D494)</f>
        <v>43325</v>
      </c>
      <c r="F494" s="155">
        <f>IFERROR(_xll.qlIndexFixing(IndexON,D494,TRUE,_xll.ohTrigger(RecalcTrigger,TriggerON)),NA())</f>
        <v>-4.531949266222135E-3</v>
      </c>
      <c r="H494" s="42">
        <f>_xll.qlCalendarAdvance(Calendar,$H493,B494,"f",FALSE)</f>
        <v>43325</v>
      </c>
      <c r="I494" s="139">
        <f>_xll.qlInterestRateIndexValueDate(Index1M,$H494)</f>
        <v>43327</v>
      </c>
      <c r="J494" s="144">
        <f>IFERROR(_xll.qlIndexFixing(Index1M,$H494,TRUE,_xll.ohTrigger(RecalcTrigger,Trigger1M)),NA())</f>
        <v>-4.6342367889552387E-3</v>
      </c>
      <c r="K494" s="44">
        <f>IFERROR(_xll.qlIndexFixing(Index3M,H494,TRUE,_xll.ohTrigger(RecalcTrigger,Trigger3M)),NA())</f>
        <v>-3.4176425023495884E-3</v>
      </c>
      <c r="L494" s="44">
        <f>IFERROR(_xll.qlIndexFixing(Index6M,$H494,TRUE,_xll.ohTrigger(RecalcTrigger,Trigger6M)),NA())</f>
        <v>-1.8853452277096045E-3</v>
      </c>
      <c r="M494" s="145">
        <f>IFERROR(_xll.qlIndexFixing(Index1Y,$H494,TRUE,_xll.ohTrigger(RecalcTrigger,Trigger1Y)),NA())</f>
        <v>-1.2569697159892548E-4</v>
      </c>
      <c r="N494" s="144">
        <f>IFERROR(_xll.qlIndexFixing(ONIndex1M,I494,TRUE,_xll.ohTrigger(RecalcTrigger,Trigger1M)),NA())</f>
        <v>-4.6475994577788171E-3</v>
      </c>
      <c r="O494" s="44">
        <f>IFERROR(_xll.qlIndexFixing(ONIndex3M,I494,TRUE,_xll.ohTrigger(RecalcTrigger,Trigger3M)),NA())</f>
        <v>-3.4648950662630185E-3</v>
      </c>
      <c r="P494" s="44">
        <f>IFERROR(_xll.qlIndexFixing(ONIndex6M,I494,TRUE,_xll.ohTrigger(RecalcTrigger,Trigger6M)),NA())</f>
        <v>-1.9669329468108288E-3</v>
      </c>
      <c r="Q494" s="145">
        <f>IFERROR(_xll.qlIndexFixing(ONIndex1Y,I494,TRUE,_xll.ohTrigger(RecalcTrigger,Trigger1Y)),NA())</f>
        <v>-6.4889741123064226E-4</v>
      </c>
    </row>
    <row r="495" spans="2:17" x14ac:dyDescent="0.2">
      <c r="B495" s="39" t="s">
        <v>17</v>
      </c>
      <c r="D495" s="42">
        <f>_xll.qlCalendarAdvance(Calendar,$D494,B495,"f",FALSE)</f>
        <v>43326</v>
      </c>
      <c r="E495" s="139">
        <f>_xll.qlInterestRateIndexValueDate(IndexON,D495)</f>
        <v>43326</v>
      </c>
      <c r="F495" s="155">
        <f>IFERROR(_xll.qlIndexFixing(IndexON,D495,TRUE,_xll.ohTrigger(RecalcTrigger,TriggerON)),NA())</f>
        <v>-4.531949266142199E-3</v>
      </c>
      <c r="H495" s="42">
        <f>_xll.qlCalendarAdvance(Calendar,$H494,B495,"f",FALSE)</f>
        <v>43326</v>
      </c>
      <c r="I495" s="139">
        <f>_xll.qlInterestRateIndexValueDate(Index1M,$H495)</f>
        <v>43328</v>
      </c>
      <c r="J495" s="144">
        <f>IFERROR(_xll.qlIndexFixing(Index1M,$H495,TRUE,_xll.ohTrigger(RecalcTrigger,Trigger1M)),NA())</f>
        <v>-4.6337998839368622E-3</v>
      </c>
      <c r="K495" s="44">
        <f>IFERROR(_xll.qlIndexFixing(Index3M,H495,TRUE,_xll.ohTrigger(RecalcTrigger,Trigger3M)),NA())</f>
        <v>-3.4164945148649497E-3</v>
      </c>
      <c r="L495" s="44">
        <f>IFERROR(_xll.qlIndexFixing(Index6M,$H495,TRUE,_xll.ohTrigger(RecalcTrigger,Trigger6M)),NA())</f>
        <v>-1.8814468864665342E-3</v>
      </c>
      <c r="M495" s="145">
        <f>IFERROR(_xll.qlIndexFixing(Index1Y,$H495,TRUE,_xll.ohTrigger(RecalcTrigger,Trigger1Y)),NA())</f>
        <v>-1.2274518697365062E-4</v>
      </c>
      <c r="N495" s="144">
        <f>IFERROR(_xll.qlIndexFixing(ONIndex1M,I495,TRUE,_xll.ohTrigger(RecalcTrigger,Trigger1M)),NA())</f>
        <v>-4.6459583969982177E-3</v>
      </c>
      <c r="O495" s="44">
        <f>IFERROR(_xll.qlIndexFixing(ONIndex3M,I495,TRUE,_xll.ohTrigger(RecalcTrigger,Trigger3M)),NA())</f>
        <v>-3.4629908763772477E-3</v>
      </c>
      <c r="P495" s="44">
        <f>IFERROR(_xll.qlIndexFixing(ONIndex6M,I495,TRUE,_xll.ohTrigger(RecalcTrigger,Trigger6M)),NA())</f>
        <v>-1.9812263499785487E-3</v>
      </c>
      <c r="Q495" s="145">
        <f>IFERROR(_xll.qlIndexFixing(ONIndex1Y,I495,TRUE,_xll.ohTrigger(RecalcTrigger,Trigger1Y)),NA())</f>
        <v>-6.5362263641510765E-4</v>
      </c>
    </row>
    <row r="496" spans="2:17" x14ac:dyDescent="0.2">
      <c r="B496" s="39" t="s">
        <v>17</v>
      </c>
      <c r="D496" s="42">
        <f>_xll.qlCalendarAdvance(Calendar,$D495,B496,"f",FALSE)</f>
        <v>43327</v>
      </c>
      <c r="E496" s="139">
        <f>_xll.qlInterestRateIndexValueDate(IndexON,D496)</f>
        <v>43327</v>
      </c>
      <c r="F496" s="155">
        <f>IFERROR(_xll.qlIndexFixing(IndexON,D496,TRUE,_xll.ohTrigger(RecalcTrigger,TriggerON)),NA())</f>
        <v>-4.531949266182167E-3</v>
      </c>
      <c r="H496" s="42">
        <f>_xll.qlCalendarAdvance(Calendar,$H495,B496,"f",FALSE)</f>
        <v>43327</v>
      </c>
      <c r="I496" s="139">
        <f>_xll.qlInterestRateIndexValueDate(Index1M,$H496)</f>
        <v>43329</v>
      </c>
      <c r="J496" s="144">
        <f>IFERROR(_xll.qlIndexFixing(Index1M,$H496,TRUE,_xll.ohTrigger(RecalcTrigger,Trigger1M)),NA())</f>
        <v>-4.6333590248655169E-3</v>
      </c>
      <c r="K496" s="44">
        <f>IFERROR(_xll.qlIndexFixing(Index3M,H496,TRUE,_xll.ohTrigger(RecalcTrigger,Trigger3M)),NA())</f>
        <v>-3.4140706401008841E-3</v>
      </c>
      <c r="L496" s="44">
        <f>IFERROR(_xll.qlIndexFixing(Index6M,$H496,TRUE,_xll.ohTrigger(RecalcTrigger,Trigger6M)),NA())</f>
        <v>-1.8810781347051901E-3</v>
      </c>
      <c r="M496" s="145">
        <f>IFERROR(_xll.qlIndexFixing(Index1Y,$H496,TRUE,_xll.ohTrigger(RecalcTrigger,Trigger1Y)),NA())</f>
        <v>-1.1671282688569455E-4</v>
      </c>
      <c r="N496" s="144">
        <f>IFERROR(_xll.qlIndexFixing(ONIndex1M,I496,TRUE,_xll.ohTrigger(RecalcTrigger,Trigger1M)),NA())</f>
        <v>-4.6450883021620371E-3</v>
      </c>
      <c r="O496" s="44">
        <f>IFERROR(_xll.qlIndexFixing(ONIndex3M,I496,TRUE,_xll.ohTrigger(RecalcTrigger,Trigger3M)),NA())</f>
        <v>-3.4620169009569324E-3</v>
      </c>
      <c r="P496" s="44">
        <f>IFERROR(_xll.qlIndexFixing(ONIndex6M,I496,TRUE,_xll.ohTrigger(RecalcTrigger,Trigger6M)),NA())</f>
        <v>-1.9878081877333642E-3</v>
      </c>
      <c r="Q496" s="145">
        <f>IFERROR(_xll.qlIndexFixing(ONIndex1Y,I496,TRUE,_xll.ohTrigger(RecalcTrigger,Trigger1Y)),NA())</f>
        <v>-6.55646272473831E-4</v>
      </c>
    </row>
    <row r="497" spans="2:17" x14ac:dyDescent="0.2">
      <c r="B497" s="39" t="s">
        <v>17</v>
      </c>
      <c r="D497" s="42">
        <f>_xll.qlCalendarAdvance(Calendar,$D496,B497,"f",FALSE)</f>
        <v>43328</v>
      </c>
      <c r="E497" s="139">
        <f>_xll.qlInterestRateIndexValueDate(IndexON,D497)</f>
        <v>43328</v>
      </c>
      <c r="F497" s="155">
        <f>IFERROR(_xll.qlIndexFixing(IndexON,D497,TRUE,_xll.ohTrigger(RecalcTrigger,TriggerON)),NA())</f>
        <v>-4.531949266222135E-3</v>
      </c>
      <c r="H497" s="42">
        <f>_xll.qlCalendarAdvance(Calendar,$H496,B497,"f",FALSE)</f>
        <v>43328</v>
      </c>
      <c r="I497" s="139">
        <f>_xll.qlInterestRateIndexValueDate(Index1M,$H497)</f>
        <v>43332</v>
      </c>
      <c r="J497" s="144">
        <f>IFERROR(_xll.qlIndexFixing(Index1M,$H497,TRUE,_xll.ohTrigger(RecalcTrigger,Trigger1M)),NA())</f>
        <v>-4.630289189359719E-3</v>
      </c>
      <c r="K497" s="44">
        <f>IFERROR(_xll.qlIndexFixing(Index3M,H497,TRUE,_xll.ohTrigger(RecalcTrigger,Trigger3M)),NA())</f>
        <v>-3.4118525256745238E-3</v>
      </c>
      <c r="L497" s="44">
        <f>IFERROR(_xll.qlIndexFixing(Index6M,$H497,TRUE,_xll.ohTrigger(RecalcTrigger,Trigger6M)),NA())</f>
        <v>-1.8772595587074339E-3</v>
      </c>
      <c r="M497" s="145">
        <f>IFERROR(_xll.qlIndexFixing(Index1Y,$H497,TRUE,_xll.ohTrigger(RecalcTrigger,Trigger1Y)),NA())</f>
        <v>-1.1079690521021325E-4</v>
      </c>
      <c r="N497" s="144">
        <f>IFERROR(_xll.qlIndexFixing(ONIndex1M,I497,TRUE,_xll.ohTrigger(RecalcTrigger,Trigger1M)),NA())</f>
        <v>-4.6442064317853138E-3</v>
      </c>
      <c r="O497" s="44">
        <f>IFERROR(_xll.qlIndexFixing(ONIndex3M,I497,TRUE,_xll.ohTrigger(RecalcTrigger,Trigger3M)),NA())</f>
        <v>-3.4610398172629786E-3</v>
      </c>
      <c r="P497" s="44">
        <f>IFERROR(_xll.qlIndexFixing(ONIndex6M,I497,TRUE,_xll.ohTrigger(RecalcTrigger,Trigger6M)),NA())</f>
        <v>-1.9940512104721364E-3</v>
      </c>
      <c r="Q497" s="145">
        <f>IFERROR(_xll.qlIndexFixing(ONIndex1Y,I497,TRUE,_xll.ohTrigger(RecalcTrigger,Trigger1Y)),NA())</f>
        <v>-6.5746506946684491E-4</v>
      </c>
    </row>
    <row r="498" spans="2:17" x14ac:dyDescent="0.2">
      <c r="B498" s="39" t="s">
        <v>17</v>
      </c>
      <c r="D498" s="42">
        <f>_xll.qlCalendarAdvance(Calendar,$D497,B498,"f",FALSE)</f>
        <v>43329</v>
      </c>
      <c r="E498" s="139">
        <f>_xll.qlInterestRateIndexValueDate(IndexON,D498)</f>
        <v>43329</v>
      </c>
      <c r="F498" s="155">
        <f>IFERROR(_xll.qlIndexFixing(IndexON,D498,TRUE,_xll.ohTrigger(RecalcTrigger,TriggerON)),NA())</f>
        <v>-4.531892214845179E-3</v>
      </c>
      <c r="H498" s="42">
        <f>_xll.qlCalendarAdvance(Calendar,$H497,B498,"f",FALSE)</f>
        <v>43329</v>
      </c>
      <c r="I498" s="139">
        <f>_xll.qlInterestRateIndexValueDate(Index1M,$H498)</f>
        <v>43333</v>
      </c>
      <c r="J498" s="144">
        <f>IFERROR(_xll.qlIndexFixing(Index1M,$H498,TRUE,_xll.ohTrigger(RecalcTrigger,Trigger1M)),NA())</f>
        <v>-4.6292441935549909E-3</v>
      </c>
      <c r="K498" s="44">
        <f>IFERROR(_xll.qlIndexFixing(Index3M,H498,TRUE,_xll.ohTrigger(RecalcTrigger,Trigger3M)),NA())</f>
        <v>-3.4106793412292803E-3</v>
      </c>
      <c r="L498" s="44">
        <f>IFERROR(_xll.qlIndexFixing(Index6M,$H498,TRUE,_xll.ohTrigger(RecalcTrigger,Trigger6M)),NA())</f>
        <v>-1.8754793011076184E-3</v>
      </c>
      <c r="M498" s="145">
        <f>IFERROR(_xll.qlIndexFixing(Index1Y,$H498,TRUE,_xll.ohTrigger(RecalcTrigger,Trigger1Y)),NA())</f>
        <v>-1.0777744105194679E-4</v>
      </c>
      <c r="N498" s="144">
        <f>IFERROR(_xll.qlIndexFixing(ONIndex1M,I498,TRUE,_xll.ohTrigger(RecalcTrigger,Trigger1M)),NA())</f>
        <v>-4.6433127614076142E-3</v>
      </c>
      <c r="O498" s="44">
        <f>IFERROR(_xll.qlIndexFixing(ONIndex3M,I498,TRUE,_xll.ohTrigger(RecalcTrigger,Trigger3M)),NA())</f>
        <v>-3.4600596355272017E-3</v>
      </c>
      <c r="P498" s="44">
        <f>IFERROR(_xll.qlIndexFixing(ONIndex6M,I498,TRUE,_xll.ohTrigger(RecalcTrigger,Trigger6M)),NA())</f>
        <v>-1.9999533374592815E-3</v>
      </c>
      <c r="Q498" s="145">
        <f>IFERROR(_xll.qlIndexFixing(ONIndex1Y,I498,TRUE,_xll.ohTrigger(RecalcTrigger,Trigger1Y)),NA())</f>
        <v>-6.5907782483609623E-4</v>
      </c>
    </row>
    <row r="499" spans="2:17" x14ac:dyDescent="0.2">
      <c r="B499" s="39" t="s">
        <v>17</v>
      </c>
      <c r="D499" s="42">
        <f>_xll.qlCalendarAdvance(Calendar,$D498,B499,"f",FALSE)</f>
        <v>43332</v>
      </c>
      <c r="E499" s="139">
        <f>_xll.qlInterestRateIndexValueDate(IndexON,D499)</f>
        <v>43332</v>
      </c>
      <c r="F499" s="155">
        <f>IFERROR(_xll.qlIndexFixing(IndexON,D499,TRUE,_xll.ohTrigger(RecalcTrigger,TriggerON)),NA())</f>
        <v>-4.531949266222135E-3</v>
      </c>
      <c r="H499" s="42">
        <f>_xll.qlCalendarAdvance(Calendar,$H498,B499,"f",FALSE)</f>
        <v>43332</v>
      </c>
      <c r="I499" s="139">
        <f>_xll.qlInterestRateIndexValueDate(Index1M,$H499)</f>
        <v>43334</v>
      </c>
      <c r="J499" s="144">
        <f>IFERROR(_xll.qlIndexFixing(Index1M,$H499,TRUE,_xll.ohTrigger(RecalcTrigger,Trigger1M)),NA())</f>
        <v>-4.6270065964450846E-3</v>
      </c>
      <c r="K499" s="44">
        <f>IFERROR(_xll.qlIndexFixing(Index3M,H499,TRUE,_xll.ohTrigger(RecalcTrigger,Trigger3M)),NA())</f>
        <v>-3.4095010103325114E-3</v>
      </c>
      <c r="L499" s="44">
        <f>IFERROR(_xll.qlIndexFixing(Index6M,$H499,TRUE,_xll.ohTrigger(RecalcTrigger,Trigger6M)),NA())</f>
        <v>-1.8736488838492025E-3</v>
      </c>
      <c r="M499" s="145">
        <f>IFERROR(_xll.qlIndexFixing(Index1Y,$H499,TRUE,_xll.ohTrigger(RecalcTrigger,Trigger1Y)),NA())</f>
        <v>-1.0474618824548573E-4</v>
      </c>
      <c r="N499" s="144">
        <f>IFERROR(_xll.qlIndexFixing(ONIndex1M,I499,TRUE,_xll.ohTrigger(RecalcTrigger,Trigger1M)),NA())</f>
        <v>-4.6414261204441587E-3</v>
      </c>
      <c r="O499" s="44">
        <f>IFERROR(_xll.qlIndexFixing(ONIndex3M,I499,TRUE,_xll.ohTrigger(RecalcTrigger,Trigger3M)),NA())</f>
        <v>-3.4580557782870613E-3</v>
      </c>
      <c r="P499" s="44">
        <f>IFERROR(_xll.qlIndexFixing(ONIndex6M,I499,TRUE,_xll.ohTrigger(RecalcTrigger,Trigger6M)),NA())</f>
        <v>-2.0105996395125558E-3</v>
      </c>
      <c r="Q499" s="145">
        <f>IFERROR(_xll.qlIndexFixing(ONIndex1Y,I499,TRUE,_xll.ohTrigger(RecalcTrigger,Trigger1Y)),NA())</f>
        <v>-6.6160930127789896E-4</v>
      </c>
    </row>
    <row r="500" spans="2:17" x14ac:dyDescent="0.2">
      <c r="B500" s="39" t="s">
        <v>17</v>
      </c>
      <c r="D500" s="42">
        <f>_xll.qlCalendarAdvance(Calendar,$D499,B500,"f",FALSE)</f>
        <v>43333</v>
      </c>
      <c r="E500" s="139">
        <f>_xll.qlInterestRateIndexValueDate(IndexON,D500)</f>
        <v>43333</v>
      </c>
      <c r="F500" s="155">
        <f>IFERROR(_xll.qlIndexFixing(IndexON,D500,TRUE,_xll.ohTrigger(RecalcTrigger,TriggerON)),NA())</f>
        <v>-4.531949266222135E-3</v>
      </c>
      <c r="H500" s="42">
        <f>_xll.qlCalendarAdvance(Calendar,$H499,B500,"f",FALSE)</f>
        <v>43333</v>
      </c>
      <c r="I500" s="139">
        <f>_xll.qlInterestRateIndexValueDate(Index1M,$H500)</f>
        <v>43335</v>
      </c>
      <c r="J500" s="144">
        <f>IFERROR(_xll.qlIndexFixing(Index1M,$H500,TRUE,_xll.ohTrigger(RecalcTrigger,Trigger1M)),NA())</f>
        <v>-4.6265287864652449E-3</v>
      </c>
      <c r="K500" s="44">
        <f>IFERROR(_xll.qlIndexFixing(Index3M,H500,TRUE,_xll.ohTrigger(RecalcTrigger,Trigger3M)),NA())</f>
        <v>-3.4083174968605034E-3</v>
      </c>
      <c r="L500" s="44">
        <f>IFERROR(_xll.qlIndexFixing(Index6M,$H500,TRUE,_xll.ohTrigger(RecalcTrigger,Trigger6M)),NA())</f>
        <v>-1.8693044889870048E-3</v>
      </c>
      <c r="M500" s="145">
        <f>IFERROR(_xll.qlIndexFixing(Index1Y,$H500,TRUE,_xll.ohTrigger(RecalcTrigger,Trigger1Y)),NA())</f>
        <v>-1.017037372095029E-4</v>
      </c>
      <c r="N500" s="144">
        <f>IFERROR(_xll.qlIndexFixing(ONIndex1M,I500,TRUE,_xll.ohTrigger(RecalcTrigger,Trigger1M)),NA())</f>
        <v>-4.6396195830444853E-3</v>
      </c>
      <c r="O500" s="44">
        <f>IFERROR(_xll.qlIndexFixing(ONIndex3M,I500,TRUE,_xll.ohTrigger(RecalcTrigger,Trigger3M)),NA())</f>
        <v>-3.4561081310036101E-3</v>
      </c>
      <c r="P500" s="44">
        <f>IFERROR(_xll.qlIndexFixing(ONIndex6M,I500,TRUE,_xll.ohTrigger(RecalcTrigger,Trigger6M)),NA())</f>
        <v>-2.0201112743389871E-3</v>
      </c>
      <c r="Q500" s="145">
        <f>IFERROR(_xll.qlIndexFixing(ONIndex1Y,I500,TRUE,_xll.ohTrigger(RecalcTrigger,Trigger1Y)),NA())</f>
        <v>-6.6344437795518019E-4</v>
      </c>
    </row>
    <row r="501" spans="2:17" x14ac:dyDescent="0.2">
      <c r="B501" s="39" t="s">
        <v>17</v>
      </c>
      <c r="D501" s="42">
        <f>_xll.qlCalendarAdvance(Calendar,$D500,B501,"f",FALSE)</f>
        <v>43334</v>
      </c>
      <c r="E501" s="139">
        <f>_xll.qlInterestRateIndexValueDate(IndexON,D501)</f>
        <v>43334</v>
      </c>
      <c r="F501" s="155">
        <f>IFERROR(_xll.qlIndexFixing(IndexON,D501,TRUE,_xll.ohTrigger(RecalcTrigger,TriggerON)),NA())</f>
        <v>-4.531949266182167E-3</v>
      </c>
      <c r="H501" s="42">
        <f>_xll.qlCalendarAdvance(Calendar,$H500,B501,"f",FALSE)</f>
        <v>43334</v>
      </c>
      <c r="I501" s="139">
        <f>_xll.qlInterestRateIndexValueDate(Index1M,$H501)</f>
        <v>43336</v>
      </c>
      <c r="J501" s="144">
        <f>IFERROR(_xll.qlIndexFixing(Index1M,$H501,TRUE,_xll.ohTrigger(RecalcTrigger,Trigger1M)),NA())</f>
        <v>-4.6260470350944329E-3</v>
      </c>
      <c r="K501" s="44">
        <f>IFERROR(_xll.qlIndexFixing(Index3M,H501,TRUE,_xll.ohTrigger(RecalcTrigger,Trigger3M)),NA())</f>
        <v>-3.4058168115224034E-3</v>
      </c>
      <c r="L501" s="44">
        <f>IFERROR(_xll.qlIndexFixing(Index6M,$H501,TRUE,_xll.ohTrigger(RecalcTrigger,Trigger6M)),NA())</f>
        <v>-1.8686086599123621E-3</v>
      </c>
      <c r="M501" s="145">
        <f>IFERROR(_xll.qlIndexFixing(Index1Y,$H501,TRUE,_xll.ohTrigger(RecalcTrigger,Trigger1Y)),NA())</f>
        <v>-9.5613265344693531E-5</v>
      </c>
      <c r="N501" s="144">
        <f>IFERROR(_xll.qlIndexFixing(ONIndex1M,I501,TRUE,_xll.ohTrigger(RecalcTrigger,Trigger1M)),NA())</f>
        <v>-4.638666540479619E-3</v>
      </c>
      <c r="O501" s="44">
        <f>IFERROR(_xll.qlIndexFixing(ONIndex3M,I501,TRUE,_xll.ohTrigger(RecalcTrigger,Trigger3M)),NA())</f>
        <v>-3.4551126115767161E-3</v>
      </c>
      <c r="P501" s="44">
        <f>IFERROR(_xll.qlIndexFixing(ONIndex6M,I501,TRUE,_xll.ohTrigger(RecalcTrigger,Trigger6M)),NA())</f>
        <v>-2.0242777124535039E-3</v>
      </c>
      <c r="Q501" s="145">
        <f>IFERROR(_xll.qlIndexFixing(ONIndex1Y,I501,TRUE,_xll.ohTrigger(RecalcTrigger,Trigger1Y)),NA())</f>
        <v>-6.640088859954929E-4</v>
      </c>
    </row>
    <row r="502" spans="2:17" x14ac:dyDescent="0.2">
      <c r="B502" s="39" t="s">
        <v>17</v>
      </c>
      <c r="D502" s="42">
        <f>_xll.qlCalendarAdvance(Calendar,$D501,B502,"f",FALSE)</f>
        <v>43335</v>
      </c>
      <c r="E502" s="139">
        <f>_xll.qlInterestRateIndexValueDate(IndexON,D502)</f>
        <v>43335</v>
      </c>
      <c r="F502" s="155">
        <f>IFERROR(_xll.qlIndexFixing(IndexON,D502,TRUE,_xll.ohTrigger(RecalcTrigger,TriggerON)),NA())</f>
        <v>-4.531949266182167E-3</v>
      </c>
      <c r="H502" s="42">
        <f>_xll.qlCalendarAdvance(Calendar,$H501,B502,"f",FALSE)</f>
        <v>43335</v>
      </c>
      <c r="I502" s="139">
        <f>_xll.qlInterestRateIndexValueDate(Index1M,$H502)</f>
        <v>43339</v>
      </c>
      <c r="J502" s="144">
        <f>IFERROR(_xll.qlIndexFixing(Index1M,$H502,TRUE,_xll.ohTrigger(RecalcTrigger,Trigger1M)),NA())</f>
        <v>-4.6227611574083611E-3</v>
      </c>
      <c r="K502" s="44">
        <f>IFERROR(_xll.qlIndexFixing(Index3M,H502,TRUE,_xll.ohTrigger(RecalcTrigger,Trigger3M)),NA())</f>
        <v>-3.4035308881480673E-3</v>
      </c>
      <c r="L502" s="44">
        <f>IFERROR(_xll.qlIndexFixing(Index6M,$H502,TRUE,_xll.ohTrigger(RecalcTrigger,Trigger6M)),NA())</f>
        <v>-1.8638088233994799E-3</v>
      </c>
      <c r="M502" s="145">
        <f>IFERROR(_xll.qlIndexFixing(Index1Y,$H502,TRUE,_xll.ohTrigger(RecalcTrigger,Trigger1Y)),NA())</f>
        <v>-8.9433879166159465E-5</v>
      </c>
      <c r="N502" s="144">
        <f>IFERROR(_xll.qlIndexFixing(ONIndex1M,I502,TRUE,_xll.ohTrigger(RecalcTrigger,Trigger1M)),NA())</f>
        <v>-4.6377015491527729E-3</v>
      </c>
      <c r="O502" s="44">
        <f>IFERROR(_xll.qlIndexFixing(ONIndex3M,I502,TRUE,_xll.ohTrigger(RecalcTrigger,Trigger3M)),NA())</f>
        <v>-3.454114054899371E-3</v>
      </c>
      <c r="P502" s="44">
        <f>IFERROR(_xll.qlIndexFixing(ONIndex6M,I502,TRUE,_xll.ohTrigger(RecalcTrigger,Trigger6M)),NA())</f>
        <v>-2.028090771002411E-3</v>
      </c>
      <c r="Q502" s="145">
        <f>IFERROR(_xll.qlIndexFixing(ONIndex1Y,I502,TRUE,_xll.ohTrigger(RecalcTrigger,Trigger1Y)),NA())</f>
        <v>-6.6436013662407589E-4</v>
      </c>
    </row>
    <row r="503" spans="2:17" x14ac:dyDescent="0.2">
      <c r="B503" s="39" t="s">
        <v>17</v>
      </c>
      <c r="D503" s="42">
        <f>_xll.qlCalendarAdvance(Calendar,$D502,B503,"f",FALSE)</f>
        <v>43336</v>
      </c>
      <c r="E503" s="139">
        <f>_xll.qlInterestRateIndexValueDate(IndexON,D503)</f>
        <v>43336</v>
      </c>
      <c r="F503" s="155">
        <f>IFERROR(_xll.qlIndexFixing(IndexON,D503,TRUE,_xll.ohTrigger(RecalcTrigger,TriggerON)),NA())</f>
        <v>-4.5318922148718244E-3</v>
      </c>
      <c r="H503" s="42">
        <f>_xll.qlCalendarAdvance(Calendar,$H502,B503,"f",FALSE)</f>
        <v>43336</v>
      </c>
      <c r="I503" s="139">
        <f>_xll.qlInterestRateIndexValueDate(Index1M,$H503)</f>
        <v>43340</v>
      </c>
      <c r="J503" s="144">
        <f>IFERROR(_xll.qlIndexFixing(Index1M,$H503,TRUE,_xll.ohTrigger(RecalcTrigger,Trigger1M)),NA())</f>
        <v>-4.6216471694961224E-3</v>
      </c>
      <c r="K503" s="44">
        <f>IFERROR(_xll.qlIndexFixing(Index3M,H503,TRUE,_xll.ohTrigger(RecalcTrigger,Trigger3M)),NA())</f>
        <v>-3.4023209133555339E-3</v>
      </c>
      <c r="L503" s="44">
        <f>IFERROR(_xll.qlIndexFixing(Index6M,$H503,TRUE,_xll.ohTrigger(RecalcTrigger,Trigger6M)),NA())</f>
        <v>-1.8617162601939402E-3</v>
      </c>
      <c r="M503" s="145">
        <f>IFERROR(_xll.qlIndexFixing(Index1Y,$H503,TRUE,_xll.ohTrigger(RecalcTrigger,Trigger1Y)),NA())</f>
        <v>-8.6344413281395406E-5</v>
      </c>
      <c r="N503" s="144">
        <f>IFERROR(_xll.qlIndexFixing(ONIndex1M,I503,TRUE,_xll.ohTrigger(RecalcTrigger,Trigger1M)),NA())</f>
        <v>-4.636724584283769E-3</v>
      </c>
      <c r="O503" s="44">
        <f>IFERROR(_xll.qlIndexFixing(ONIndex3M,I503,TRUE,_xll.ohTrigger(RecalcTrigger,Trigger3M)),NA())</f>
        <v>-3.4531124715631023E-3</v>
      </c>
      <c r="P503" s="44">
        <f>IFERROR(_xll.qlIndexFixing(ONIndex6M,I503,TRUE,_xll.ohTrigger(RecalcTrigger,Trigger6M)),NA())</f>
        <v>-2.0315483690502845E-3</v>
      </c>
      <c r="Q503" s="145">
        <f>IFERROR(_xll.qlIndexFixing(ONIndex1Y,I503,TRUE,_xll.ohTrigger(RecalcTrigger,Trigger1Y)),NA())</f>
        <v>-6.6449692736281207E-4</v>
      </c>
    </row>
    <row r="504" spans="2:17" x14ac:dyDescent="0.2">
      <c r="B504" s="39" t="s">
        <v>17</v>
      </c>
      <c r="D504" s="42">
        <f>_xll.qlCalendarAdvance(Calendar,$D503,B504,"f",FALSE)</f>
        <v>43339</v>
      </c>
      <c r="E504" s="139">
        <f>_xll.qlInterestRateIndexValueDate(IndexON,D504)</f>
        <v>43339</v>
      </c>
      <c r="F504" s="155">
        <f>IFERROR(_xll.qlIndexFixing(IndexON,D504,TRUE,_xll.ohTrigger(RecalcTrigger,TriggerON)),NA())</f>
        <v>-4.531949266182167E-3</v>
      </c>
      <c r="H504" s="42">
        <f>_xll.qlCalendarAdvance(Calendar,$H503,B504,"f",FALSE)</f>
        <v>43339</v>
      </c>
      <c r="I504" s="139">
        <f>_xll.qlInterestRateIndexValueDate(Index1M,$H504)</f>
        <v>43341</v>
      </c>
      <c r="J504" s="144">
        <f>IFERROR(_xll.qlIndexFixing(Index1M,$H504,TRUE,_xll.ohTrigger(RecalcTrigger,Trigger1M)),NA())</f>
        <v>-4.6211394013662144E-3</v>
      </c>
      <c r="K504" s="44">
        <f>IFERROR(_xll.qlIndexFixing(Index3M,H504,TRUE,_xll.ohTrigger(RecalcTrigger,Trigger3M)),NA())</f>
        <v>-3.4011055352929946E-3</v>
      </c>
      <c r="L504" s="44">
        <f>IFERROR(_xll.qlIndexFixing(Index6M,$H504,TRUE,_xll.ohTrigger(RecalcTrigger,Trigger6M)),NA())</f>
        <v>-1.860838409729706E-3</v>
      </c>
      <c r="M504" s="145">
        <f>IFERROR(_xll.qlIndexFixing(Index1Y,$H504,TRUE,_xll.ohTrigger(RecalcTrigger,Trigger1Y)),NA())</f>
        <v>-8.3247363689489628E-5</v>
      </c>
      <c r="N504" s="144">
        <f>IFERROR(_xll.qlIndexFixing(ONIndex1M,I504,TRUE,_xll.ohTrigger(RecalcTrigger,Trigger1M)),NA())</f>
        <v>-4.6346709505673545E-3</v>
      </c>
      <c r="O504" s="44">
        <f>IFERROR(_xll.qlIndexFixing(ONIndex3M,I504,TRUE,_xll.ohTrigger(RecalcTrigger,Trigger3M)),NA())</f>
        <v>-3.4510661826381295E-3</v>
      </c>
      <c r="P504" s="44">
        <f>IFERROR(_xll.qlIndexFixing(ONIndex6M,I504,TRUE,_xll.ohTrigger(RecalcTrigger,Trigger6M)),NA())</f>
        <v>-2.0372567650062123E-3</v>
      </c>
      <c r="Q504" s="145">
        <f>IFERROR(_xll.qlIndexFixing(ONIndex1Y,I504,TRUE,_xll.ohTrigger(RecalcTrigger,Trigger1Y)),NA())</f>
        <v>-6.6404840415756894E-4</v>
      </c>
    </row>
    <row r="505" spans="2:17" x14ac:dyDescent="0.2">
      <c r="B505" s="39" t="s">
        <v>17</v>
      </c>
      <c r="D505" s="42">
        <f>_xll.qlCalendarAdvance(Calendar,$D504,B505,"f",FALSE)</f>
        <v>43340</v>
      </c>
      <c r="E505" s="139">
        <f>_xll.qlInterestRateIndexValueDate(IndexON,D505)</f>
        <v>43340</v>
      </c>
      <c r="F505" s="155">
        <f>IFERROR(_xll.qlIndexFixing(IndexON,D505,TRUE,_xll.ohTrigger(RecalcTrigger,TriggerON)),NA())</f>
        <v>-4.531949266182167E-3</v>
      </c>
      <c r="H505" s="42">
        <f>_xll.qlCalendarAdvance(Calendar,$H504,B505,"f",FALSE)</f>
        <v>43340</v>
      </c>
      <c r="I505" s="139">
        <f>_xll.qlInterestRateIndexValueDate(Index1M,$H505)</f>
        <v>43342</v>
      </c>
      <c r="J505" s="144">
        <f>IFERROR(_xll.qlIndexFixing(Index1M,$H505,TRUE,_xll.ohTrigger(RecalcTrigger,Trigger1M)),NA())</f>
        <v>-4.6206278180796765E-3</v>
      </c>
      <c r="K505" s="44">
        <f>IFERROR(_xll.qlIndexFixing(Index3M,H505,TRUE,_xll.ohTrigger(RecalcTrigger,Trigger3M)),NA())</f>
        <v>-3.3998847165247433E-3</v>
      </c>
      <c r="L505" s="44">
        <f>IFERROR(_xll.qlIndexFixing(Index6M,$H505,TRUE,_xll.ohTrigger(RecalcTrigger,Trigger6M)),NA())</f>
        <v>-1.8599299187857369E-3</v>
      </c>
      <c r="M505" s="145">
        <f>IFERROR(_xll.qlIndexFixing(Index1Y,$H505,TRUE,_xll.ohTrigger(RecalcTrigger,Trigger1Y)),NA())</f>
        <v>-8.0143344813146631E-5</v>
      </c>
      <c r="N505" s="144">
        <f>IFERROR(_xll.qlIndexFixing(ONIndex1M,I505,TRUE,_xll.ohTrigger(RecalcTrigger,Trigger1M)),NA())</f>
        <v>-4.632696494382138E-3</v>
      </c>
      <c r="O505" s="44">
        <f>IFERROR(_xll.qlIndexFixing(ONIndex3M,I505,TRUE,_xll.ohTrigger(RecalcTrigger,Trigger3M)),NA())</f>
        <v>-3.4490760730276904E-3</v>
      </c>
      <c r="P505" s="44">
        <f>IFERROR(_xll.qlIndexFixing(ONIndex6M,I505,TRUE,_xll.ohTrigger(RecalcTrigger,Trigger6M)),NA())</f>
        <v>-2.0417825443574955E-3</v>
      </c>
      <c r="Q505" s="145">
        <f>IFERROR(_xll.qlIndexFixing(ONIndex1Y,I505,TRUE,_xll.ohTrigger(RecalcTrigger,Trigger1Y)),NA())</f>
        <v>-6.6287543798004833E-4</v>
      </c>
    </row>
    <row r="506" spans="2:17" x14ac:dyDescent="0.2">
      <c r="B506" s="39" t="s">
        <v>17</v>
      </c>
      <c r="D506" s="42">
        <f>_xll.qlCalendarAdvance(Calendar,$D505,B506,"f",FALSE)</f>
        <v>43341</v>
      </c>
      <c r="E506" s="139">
        <f>_xll.qlInterestRateIndexValueDate(IndexON,D506)</f>
        <v>43341</v>
      </c>
      <c r="F506" s="155">
        <f>IFERROR(_xll.qlIndexFixing(IndexON,D506,TRUE,_xll.ohTrigger(RecalcTrigger,TriggerON)),NA())</f>
        <v>-4.531949266182167E-3</v>
      </c>
      <c r="H506" s="42">
        <f>_xll.qlCalendarAdvance(Calendar,$H505,B506,"f",FALSE)</f>
        <v>43341</v>
      </c>
      <c r="I506" s="139">
        <f>_xll.qlInterestRateIndexValueDate(Index1M,$H506)</f>
        <v>43343</v>
      </c>
      <c r="J506" s="144">
        <f>IFERROR(_xll.qlIndexFixing(Index1M,$H506,TRUE,_xll.ohTrigger(RecalcTrigger,Trigger1M)),NA())</f>
        <v>-4.6201124396538784E-3</v>
      </c>
      <c r="K506" s="44">
        <f>IFERROR(_xll.qlIndexFixing(Index3M,H506,TRUE,_xll.ohTrigger(RecalcTrigger,Trigger3M)),NA())</f>
        <v>-3.3993324024652583E-3</v>
      </c>
      <c r="L506" s="44">
        <f>IFERROR(_xll.qlIndexFixing(Index6M,$H506,TRUE,_xll.ohTrigger(RecalcTrigger,Trigger6M)),NA())</f>
        <v>-1.858992241198373E-3</v>
      </c>
      <c r="M506" s="145">
        <f>IFERROR(_xll.qlIndexFixing(Index1Y,$H506,TRUE,_xll.ohTrigger(RecalcTrigger,Trigger1Y)),NA())</f>
        <v>-7.853812279567452E-5</v>
      </c>
      <c r="N506" s="144">
        <f>IFERROR(_xll.qlIndexFixing(ONIndex1M,I506,TRUE,_xll.ohTrigger(RecalcTrigger,Trigger1M)),NA())</f>
        <v>-4.6316592903394849E-3</v>
      </c>
      <c r="O506" s="44">
        <f>IFERROR(_xll.qlIndexFixing(ONIndex3M,I506,TRUE,_xll.ohTrigger(RecalcTrigger,Trigger3M)),NA())</f>
        <v>-3.4480595081154419E-3</v>
      </c>
      <c r="P506" s="44">
        <f>IFERROR(_xll.qlIndexFixing(ONIndex6M,I506,TRUE,_xll.ohTrigger(RecalcTrigger,Trigger6M)),NA())</f>
        <v>-2.0434316306650047E-3</v>
      </c>
      <c r="Q506" s="145">
        <f>IFERROR(_xll.qlIndexFixing(ONIndex1Y,I506,TRUE,_xll.ohTrigger(RecalcTrigger,Trigger1Y)),NA())</f>
        <v>-6.6192188945990438E-4</v>
      </c>
    </row>
    <row r="507" spans="2:17" x14ac:dyDescent="0.2">
      <c r="B507" s="39" t="s">
        <v>17</v>
      </c>
      <c r="D507" s="42">
        <f>_xll.qlCalendarAdvance(Calendar,$D506,B507,"f",FALSE)</f>
        <v>43342</v>
      </c>
      <c r="E507" s="139">
        <f>_xll.qlInterestRateIndexValueDate(IndexON,D507)</f>
        <v>43342</v>
      </c>
      <c r="F507" s="155">
        <f>IFERROR(_xll.qlIndexFixing(IndexON,D507,TRUE,_xll.ohTrigger(RecalcTrigger,TriggerON)),NA())</f>
        <v>-4.531949266142199E-3</v>
      </c>
      <c r="H507" s="42">
        <f>_xll.qlCalendarAdvance(Calendar,$H506,B507,"f",FALSE)</f>
        <v>43342</v>
      </c>
      <c r="I507" s="139">
        <f>_xll.qlInterestRateIndexValueDate(Index1M,$H507)</f>
        <v>43346</v>
      </c>
      <c r="J507" s="144">
        <f>IFERROR(_xll.qlIndexFixing(Index1M,$H507,TRUE,_xll.ohTrigger(RecalcTrigger,Trigger1M)),NA())</f>
        <v>-4.6154139416851869E-3</v>
      </c>
      <c r="K507" s="44">
        <f>IFERROR(_xll.qlIndexFixing(Index3M,H507,TRUE,_xll.ohTrigger(RecalcTrigger,Trigger3M)),NA())</f>
        <v>-3.3956294687109093E-3</v>
      </c>
      <c r="L507" s="44">
        <f>IFERROR(_xll.qlIndexFixing(Index6M,$H507,TRUE,_xll.ohTrigger(RecalcTrigger,Trigger6M)),NA())</f>
        <v>-1.8509756341196885E-3</v>
      </c>
      <c r="M507" s="145">
        <f>IFERROR(_xll.qlIndexFixing(Index1Y,$H507,TRUE,_xll.ohTrigger(RecalcTrigger,Trigger1Y)),NA())</f>
        <v>-6.7669984948381649E-5</v>
      </c>
      <c r="N507" s="144">
        <f>IFERROR(_xll.qlIndexFixing(ONIndex1M,I507,TRUE,_xll.ohTrigger(RecalcTrigger,Trigger1M)),NA())</f>
        <v>-4.6306099643533827E-3</v>
      </c>
      <c r="O507" s="44">
        <f>IFERROR(_xll.qlIndexFixing(ONIndex3M,I507,TRUE,_xll.ohTrigger(RecalcTrigger,Trigger3M)),NA())</f>
        <v>-3.447039977415578E-3</v>
      </c>
      <c r="P507" s="44">
        <f>IFERROR(_xll.qlIndexFixing(ONIndex6M,I507,TRUE,_xll.ohTrigger(RecalcTrigger,Trigger6M)),NA())</f>
        <v>-2.0447127726175296E-3</v>
      </c>
      <c r="Q507" s="145">
        <f>IFERROR(_xll.qlIndexFixing(ONIndex1Y,I507,TRUE,_xll.ohTrigger(RecalcTrigger,Trigger1Y)),NA())</f>
        <v>-6.6074666526194648E-4</v>
      </c>
    </row>
    <row r="508" spans="2:17" x14ac:dyDescent="0.2">
      <c r="B508" s="39" t="s">
        <v>17</v>
      </c>
      <c r="D508" s="42">
        <f>_xll.qlCalendarAdvance(Calendar,$D507,B508,"f",FALSE)</f>
        <v>43343</v>
      </c>
      <c r="E508" s="139">
        <f>_xll.qlInterestRateIndexValueDate(IndexON,D508)</f>
        <v>43343</v>
      </c>
      <c r="F508" s="155">
        <f>IFERROR(_xll.qlIndexFixing(IndexON,D508,TRUE,_xll.ohTrigger(RecalcTrigger,TriggerON)),NA())</f>
        <v>-4.5318922148718244E-3</v>
      </c>
      <c r="H508" s="42">
        <f>_xll.qlCalendarAdvance(Calendar,$H507,B508,"f",FALSE)</f>
        <v>43343</v>
      </c>
      <c r="I508" s="139">
        <f>_xll.qlInterestRateIndexValueDate(Index1M,$H508)</f>
        <v>43347</v>
      </c>
      <c r="J508" s="144">
        <f>IFERROR(_xll.qlIndexFixing(Index1M,$H508,TRUE,_xll.ohTrigger(RecalcTrigger,Trigger1M)),NA())</f>
        <v>-4.6142447741130965E-3</v>
      </c>
      <c r="K508" s="44">
        <f>IFERROR(_xll.qlIndexFixing(Index3M,H508,TRUE,_xll.ohTrigger(RecalcTrigger,Trigger3M)),NA())</f>
        <v>-3.3943839669067994E-3</v>
      </c>
      <c r="L508" s="44">
        <f>IFERROR(_xll.qlIndexFixing(Index6M,$H508,TRUE,_xll.ohTrigger(RecalcTrigger,Trigger6M)),NA())</f>
        <v>-1.8499319444026845E-3</v>
      </c>
      <c r="M508" s="145">
        <f>IFERROR(_xll.qlIndexFixing(Index1Y,$H508,TRUE,_xll.ohTrigger(RecalcTrigger,Trigger1Y)),NA())</f>
        <v>-6.4540456023389828E-5</v>
      </c>
      <c r="N508" s="144">
        <f>IFERROR(_xll.qlIndexFixing(ONIndex1M,I508,TRUE,_xll.ohTrigger(RecalcTrigger,Trigger1M)),NA())</f>
        <v>-4.6295484913239093E-3</v>
      </c>
      <c r="O508" s="44">
        <f>IFERROR(_xll.qlIndexFixing(ONIndex3M,I508,TRUE,_xll.ohTrigger(RecalcTrigger,Trigger3M)),NA())</f>
        <v>-3.4460174911199459E-3</v>
      </c>
      <c r="P508" s="44">
        <f>IFERROR(_xll.qlIndexFixing(ONIndex6M,I508,TRUE,_xll.ohTrigger(RecalcTrigger,Trigger6M)),NA())</f>
        <v>-2.0456238893995504E-3</v>
      </c>
      <c r="Q508" s="145">
        <f>IFERROR(_xll.qlIndexFixing(ONIndex1Y,I508,TRUE,_xll.ohTrigger(RecalcTrigger,Trigger1Y)),NA())</f>
        <v>-6.5934856262828134E-4</v>
      </c>
    </row>
    <row r="509" spans="2:17" x14ac:dyDescent="0.2">
      <c r="B509" s="39" t="s">
        <v>17</v>
      </c>
      <c r="D509" s="42">
        <f>_xll.qlCalendarAdvance(Calendar,$D508,B509,"f",FALSE)</f>
        <v>43346</v>
      </c>
      <c r="E509" s="139">
        <f>_xll.qlInterestRateIndexValueDate(IndexON,D509)</f>
        <v>43346</v>
      </c>
      <c r="F509" s="155">
        <f>IFERROR(_xll.qlIndexFixing(IndexON,D509,TRUE,_xll.ohTrigger(RecalcTrigger,TriggerON)),NA())</f>
        <v>-4.531949266182167E-3</v>
      </c>
      <c r="H509" s="42">
        <f>_xll.qlCalendarAdvance(Calendar,$H508,B509,"f",FALSE)</f>
        <v>43346</v>
      </c>
      <c r="I509" s="139">
        <f>_xll.qlInterestRateIndexValueDate(Index1M,$H509)</f>
        <v>43348</v>
      </c>
      <c r="J509" s="144">
        <f>IFERROR(_xll.qlIndexFixing(Index1M,$H509,TRUE,_xll.ohTrigger(RecalcTrigger,Trigger1M)),NA())</f>
        <v>-4.6130681330271983E-3</v>
      </c>
      <c r="K509" s="44">
        <f>IFERROR(_xll.qlIndexFixing(Index3M,H509,TRUE,_xll.ohTrigger(RecalcTrigger,Trigger3M)),NA())</f>
        <v>-3.3931328051312964E-3</v>
      </c>
      <c r="L509" s="44">
        <f>IFERROR(_xll.qlIndexFixing(Index6M,$H509,TRUE,_xll.ohTrigger(RecalcTrigger,Trigger6M)),NA())</f>
        <v>-1.8476021706972368E-3</v>
      </c>
      <c r="M509" s="145">
        <f>IFERROR(_xll.qlIndexFixing(Index1Y,$H509,TRUE,_xll.ohTrigger(RecalcTrigger,Trigger1Y)),NA())</f>
        <v>-6.1407716371480789E-5</v>
      </c>
      <c r="N509" s="144">
        <f>IFERROR(_xll.qlIndexFixing(ONIndex1M,I509,TRUE,_xll.ohTrigger(RecalcTrigger,Trigger1M)),NA())</f>
        <v>-4.6273254524376028E-3</v>
      </c>
      <c r="O509" s="44">
        <f>IFERROR(_xll.qlIndexFixing(ONIndex3M,I509,TRUE,_xll.ohTrigger(RecalcTrigger,Trigger3M)),NA())</f>
        <v>-3.4439297707100636E-3</v>
      </c>
      <c r="P509" s="44">
        <f>IFERROR(_xll.qlIndexFixing(ONIndex6M,I509,TRUE,_xll.ohTrigger(RecalcTrigger,Trigger6M)),NA())</f>
        <v>-2.0461906727131662E-3</v>
      </c>
      <c r="Q509" s="145">
        <f>IFERROR(_xll.qlIndexFixing(ONIndex1Y,I509,TRUE,_xll.ohTrigger(RecalcTrigger,Trigger1Y)),NA())</f>
        <v>-6.5580222190053661E-4</v>
      </c>
    </row>
    <row r="510" spans="2:17" x14ac:dyDescent="0.2">
      <c r="B510" s="39" t="s">
        <v>17</v>
      </c>
      <c r="D510" s="42">
        <f>_xll.qlCalendarAdvance(Calendar,$D509,B510,"f",FALSE)</f>
        <v>43347</v>
      </c>
      <c r="E510" s="139">
        <f>_xll.qlInterestRateIndexValueDate(IndexON,D510)</f>
        <v>43347</v>
      </c>
      <c r="F510" s="155">
        <f>IFERROR(_xll.qlIndexFixing(IndexON,D510,TRUE,_xll.ohTrigger(RecalcTrigger,TriggerON)),NA())</f>
        <v>-4.531949266142199E-3</v>
      </c>
      <c r="H510" s="42">
        <f>_xll.qlCalendarAdvance(Calendar,$H509,B510,"f",FALSE)</f>
        <v>43347</v>
      </c>
      <c r="I510" s="139">
        <f>_xll.qlInterestRateIndexValueDate(Index1M,$H510)</f>
        <v>43349</v>
      </c>
      <c r="J510" s="144">
        <f>IFERROR(_xll.qlIndexFixing(Index1M,$H510,TRUE,_xll.ohTrigger(RecalcTrigger,Trigger1M)),NA())</f>
        <v>-4.6106025178301036E-3</v>
      </c>
      <c r="K510" s="44">
        <f>IFERROR(_xll.qlIndexFixing(Index3M,H510,TRUE,_xll.ohTrigger(RecalcTrigger,Trigger3M)),NA())</f>
        <v>-3.3918759442824928E-3</v>
      </c>
      <c r="L510" s="44">
        <f>IFERROR(_xll.qlIndexFixing(Index6M,$H510,TRUE,_xll.ohTrigger(RecalcTrigger,Trigger6M)),NA())</f>
        <v>-1.8452505427860508E-3</v>
      </c>
      <c r="M510" s="145">
        <f>IFERROR(_xll.qlIndexFixing(Index1Y,$H510,TRUE,_xll.ohTrigger(RecalcTrigger,Trigger1Y)),NA())</f>
        <v>-5.8272404423551729E-5</v>
      </c>
      <c r="N510" s="144">
        <f>IFERROR(_xll.qlIndexFixing(ONIndex1M,I510,TRUE,_xll.ohTrigger(RecalcTrigger,Trigger1M)),NA())</f>
        <v>-4.6251806350072755E-3</v>
      </c>
      <c r="O510" s="44">
        <f>IFERROR(_xll.qlIndexFixing(ONIndex3M,I510,TRUE,_xll.ohTrigger(RecalcTrigger,Trigger3M)),NA())</f>
        <v>-3.4418981938166837E-3</v>
      </c>
      <c r="P510" s="44">
        <f>IFERROR(_xll.qlIndexFixing(ONIndex6M,I510,TRUE,_xll.ohTrigger(RecalcTrigger,Trigger6M)),NA())</f>
        <v>-2.0455264933083583E-3</v>
      </c>
      <c r="Q510" s="145">
        <f>IFERROR(_xll.qlIndexFixing(ONIndex1Y,I510,TRUE,_xll.ohTrigger(RecalcTrigger,Trigger1Y)),NA())</f>
        <v>-6.5150331637564562E-4</v>
      </c>
    </row>
    <row r="511" spans="2:17" x14ac:dyDescent="0.2">
      <c r="B511" s="39" t="s">
        <v>17</v>
      </c>
      <c r="D511" s="42">
        <f>_xll.qlCalendarAdvance(Calendar,$D510,B511,"f",FALSE)</f>
        <v>43348</v>
      </c>
      <c r="E511" s="139">
        <f>_xll.qlInterestRateIndexValueDate(IndexON,D511)</f>
        <v>43348</v>
      </c>
      <c r="F511" s="155">
        <f>IFERROR(_xll.qlIndexFixing(IndexON,D511,TRUE,_xll.ohTrigger(RecalcTrigger,TriggerON)),NA())</f>
        <v>-4.531949266262103E-3</v>
      </c>
      <c r="H511" s="42">
        <f>_xll.qlCalendarAdvance(Calendar,$H510,B511,"f",FALSE)</f>
        <v>43348</v>
      </c>
      <c r="I511" s="139">
        <f>_xll.qlInterestRateIndexValueDate(Index1M,$H511)</f>
        <v>43350</v>
      </c>
      <c r="J511" s="144">
        <f>IFERROR(_xll.qlIndexFixing(Index1M,$H511,TRUE,_xll.ohTrigger(RecalcTrigger,Trigger1M)),NA())</f>
        <v>-4.610050641986249E-3</v>
      </c>
      <c r="K511" s="44">
        <f>IFERROR(_xll.qlIndexFixing(Index3M,H511,TRUE,_xll.ohTrigger(RecalcTrigger,Trigger3M)),NA())</f>
        <v>-3.390613345065227E-3</v>
      </c>
      <c r="L511" s="44">
        <f>IFERROR(_xll.qlIndexFixing(Index6M,$H511,TRUE,_xll.ohTrigger(RecalcTrigger,Trigger6M)),NA())</f>
        <v>-1.8428790937542088E-3</v>
      </c>
      <c r="M511" s="145">
        <f>IFERROR(_xll.qlIndexFixing(Index1Y,$H511,TRUE,_xll.ohTrigger(RecalcTrigger,Trigger1Y)),NA())</f>
        <v>-5.2170342718460223E-5</v>
      </c>
      <c r="N511" s="144">
        <f>IFERROR(_xll.qlIndexFixing(ONIndex1M,I511,TRUE,_xll.ohTrigger(RecalcTrigger,Trigger1M)),NA())</f>
        <v>-4.6240580561374145E-3</v>
      </c>
      <c r="O511" s="44">
        <f>IFERROR(_xll.qlIndexFixing(ONIndex3M,I511,TRUE,_xll.ohTrigger(RecalcTrigger,Trigger3M)),NA())</f>
        <v>-3.4408610821401453E-3</v>
      </c>
      <c r="P511" s="44">
        <f>IFERROR(_xll.qlIndexFixing(ONIndex6M,I511,TRUE,_xll.ohTrigger(RecalcTrigger,Trigger6M)),NA())</f>
        <v>-2.0445562749626944E-3</v>
      </c>
      <c r="Q511" s="145">
        <f>IFERROR(_xll.qlIndexFixing(ONIndex1Y,I511,TRUE,_xll.ohTrigger(RecalcTrigger,Trigger1Y)),NA())</f>
        <v>-6.4897278263309488E-4</v>
      </c>
    </row>
    <row r="512" spans="2:17" x14ac:dyDescent="0.2">
      <c r="B512" s="39" t="s">
        <v>17</v>
      </c>
      <c r="D512" s="42">
        <f>_xll.qlCalendarAdvance(Calendar,$D511,B512,"f",FALSE)</f>
        <v>43349</v>
      </c>
      <c r="E512" s="139">
        <f>_xll.qlInterestRateIndexValueDate(IndexON,D512)</f>
        <v>43349</v>
      </c>
      <c r="F512" s="155">
        <f>IFERROR(_xll.qlIndexFixing(IndexON,D512,TRUE,_xll.ohTrigger(RecalcTrigger,TriggerON)),NA())</f>
        <v>-4.5319492661022309E-3</v>
      </c>
      <c r="H512" s="42">
        <f>_xll.qlCalendarAdvance(Calendar,$H511,B512,"f",FALSE)</f>
        <v>43349</v>
      </c>
      <c r="I512" s="139">
        <f>_xll.qlInterestRateIndexValueDate(Index1M,$H512)</f>
        <v>43353</v>
      </c>
      <c r="J512" s="144">
        <f>IFERROR(_xll.qlIndexFixing(Index1M,$H512,TRUE,_xll.ohTrigger(RecalcTrigger,Trigger1M)),NA())</f>
        <v>-4.6070812366618696E-3</v>
      </c>
      <c r="K512" s="44">
        <f>IFERROR(_xll.qlIndexFixing(Index3M,H512,TRUE,_xll.ohTrigger(RecalcTrigger,Trigger3M)),NA())</f>
        <v>-3.3867907214401162E-3</v>
      </c>
      <c r="L512" s="44">
        <f>IFERROR(_xll.qlIndexFixing(Index6M,$H512,TRUE,_xll.ohTrigger(RecalcTrigger,Trigger6M)),NA())</f>
        <v>-1.834392224998386E-3</v>
      </c>
      <c r="M512" s="145">
        <f>IFERROR(_xll.qlIndexFixing(Index1Y,$H512,TRUE,_xll.ohTrigger(RecalcTrigger,Trigger1Y)),NA())</f>
        <v>-4.5718322341821195E-5</v>
      </c>
      <c r="N512" s="144">
        <f>IFERROR(_xll.qlIndexFixing(ONIndex1M,I512,TRUE,_xll.ohTrigger(RecalcTrigger,Trigger1M)),NA())</f>
        <v>-4.6229231815431149E-3</v>
      </c>
      <c r="O512" s="44">
        <f>IFERROR(_xll.qlIndexFixing(ONIndex3M,I512,TRUE,_xll.ohTrigger(RecalcTrigger,Trigger3M)),NA())</f>
        <v>-3.4398210762587311E-3</v>
      </c>
      <c r="P512" s="44">
        <f>IFERROR(_xll.qlIndexFixing(ONIndex6M,I512,TRUE,_xll.ohTrigger(RecalcTrigger,Trigger6M)),NA())</f>
        <v>-2.0432035477124799E-3</v>
      </c>
      <c r="Q512" s="145">
        <f>IFERROR(_xll.qlIndexFixing(ONIndex1Y,I512,TRUE,_xll.ohTrigger(RecalcTrigger,Trigger1Y)),NA())</f>
        <v>-6.4621215482674188E-4</v>
      </c>
    </row>
    <row r="513" spans="2:17" x14ac:dyDescent="0.2">
      <c r="B513" s="39" t="s">
        <v>17</v>
      </c>
      <c r="D513" s="42">
        <f>_xll.qlCalendarAdvance(Calendar,$D512,B513,"f",FALSE)</f>
        <v>43350</v>
      </c>
      <c r="E513" s="139">
        <f>_xll.qlInterestRateIndexValueDate(IndexON,D513)</f>
        <v>43350</v>
      </c>
      <c r="F513" s="155">
        <f>IFERROR(_xll.qlIndexFixing(IndexON,D513,TRUE,_xll.ohTrigger(RecalcTrigger,TriggerON)),NA())</f>
        <v>-4.531892214885147E-3</v>
      </c>
      <c r="H513" s="42">
        <f>_xll.qlCalendarAdvance(Calendar,$H512,B513,"f",FALSE)</f>
        <v>43350</v>
      </c>
      <c r="I513" s="139">
        <f>_xll.qlInterestRateIndexValueDate(Index1M,$H513)</f>
        <v>43354</v>
      </c>
      <c r="J513" s="144">
        <f>IFERROR(_xll.qlIndexFixing(Index1M,$H513,TRUE,_xll.ohTrigger(RecalcTrigger,Trigger1M)),NA())</f>
        <v>-4.6058648197719876E-3</v>
      </c>
      <c r="K513" s="44">
        <f>IFERROR(_xll.qlIndexFixing(Index3M,H513,TRUE,_xll.ohTrigger(RecalcTrigger,Trigger3M)),NA())</f>
        <v>-3.3855047720298629E-3</v>
      </c>
      <c r="L513" s="44">
        <f>IFERROR(_xll.qlIndexFixing(Index6M,$H513,TRUE,_xll.ohTrigger(RecalcTrigger,Trigger6M)),NA())</f>
        <v>-1.8332361538091026E-3</v>
      </c>
      <c r="M513" s="145">
        <f>IFERROR(_xll.qlIndexFixing(Index1Y,$H513,TRUE,_xll.ohTrigger(RecalcTrigger,Trigger1Y)),NA())</f>
        <v>-4.2579845430587001E-5</v>
      </c>
      <c r="N513" s="144">
        <f>IFERROR(_xll.qlIndexFixing(ONIndex1M,I513,TRUE,_xll.ohTrigger(RecalcTrigger,Trigger1M)),NA())</f>
        <v>-4.621775986803911E-3</v>
      </c>
      <c r="O513" s="44">
        <f>IFERROR(_xll.qlIndexFixing(ONIndex3M,I513,TRUE,_xll.ohTrigger(RecalcTrigger,Trigger3M)),NA())</f>
        <v>-3.4387781858447042E-3</v>
      </c>
      <c r="P513" s="44">
        <f>IFERROR(_xll.qlIndexFixing(ONIndex6M,I513,TRUE,_xll.ohTrigger(RecalcTrigger,Trigger6M)),NA())</f>
        <v>-2.0414662305823228E-3</v>
      </c>
      <c r="Q513" s="145">
        <f>IFERROR(_xll.qlIndexFixing(ONIndex1Y,I513,TRUE,_xll.ohTrigger(RecalcTrigger,Trigger1Y)),NA())</f>
        <v>-6.4322023023866137E-4</v>
      </c>
    </row>
    <row r="514" spans="2:17" x14ac:dyDescent="0.2">
      <c r="B514" s="39" t="s">
        <v>17</v>
      </c>
      <c r="D514" s="42">
        <f>_xll.qlCalendarAdvance(Calendar,$D513,B514,"f",FALSE)</f>
        <v>43353</v>
      </c>
      <c r="E514" s="139">
        <f>_xll.qlInterestRateIndexValueDate(IndexON,D514)</f>
        <v>43353</v>
      </c>
      <c r="F514" s="155">
        <f>IFERROR(_xll.qlIndexFixing(IndexON,D514,TRUE,_xll.ohTrigger(RecalcTrigger,TriggerON)),NA())</f>
        <v>-4.531949266182167E-3</v>
      </c>
      <c r="H514" s="42">
        <f>_xll.qlCalendarAdvance(Calendar,$H513,B514,"f",FALSE)</f>
        <v>43353</v>
      </c>
      <c r="I514" s="139">
        <f>_xll.qlInterestRateIndexValueDate(Index1M,$H514)</f>
        <v>43355</v>
      </c>
      <c r="J514" s="144">
        <f>IFERROR(_xll.qlIndexFixing(Index1M,$H514,TRUE,_xll.ohTrigger(RecalcTrigger,Trigger1M)),NA())</f>
        <v>-4.6046426299279908E-3</v>
      </c>
      <c r="K514" s="44">
        <f>IFERROR(_xll.qlIndexFixing(Index3M,H514,TRUE,_xll.ohTrigger(RecalcTrigger,Trigger3M)),NA())</f>
        <v>-3.3842128849433245E-3</v>
      </c>
      <c r="L514" s="44">
        <f>IFERROR(_xll.qlIndexFixing(Index6M,$H514,TRUE,_xll.ohTrigger(RecalcTrigger,Trigger6M)),NA())</f>
        <v>-1.8307965011535173E-3</v>
      </c>
      <c r="M514" s="145">
        <f>IFERROR(_xll.qlIndexFixing(Index1Y,$H514,TRUE,_xll.ohTrigger(RecalcTrigger,Trigger1Y)),NA())</f>
        <v>-3.9442698842054124E-5</v>
      </c>
      <c r="N514" s="144">
        <f>IFERROR(_xll.qlIndexFixing(ONIndex1M,I514,TRUE,_xll.ohTrigger(RecalcTrigger,Trigger1M)),NA())</f>
        <v>-4.6193918501558073E-3</v>
      </c>
      <c r="O514" s="44">
        <f>IFERROR(_xll.qlIndexFixing(ONIndex3M,I514,TRUE,_xll.ohTrigger(RecalcTrigger,Trigger3M)),NA())</f>
        <v>-3.4366500338567363E-3</v>
      </c>
      <c r="P514" s="44">
        <f>IFERROR(_xll.qlIndexFixing(ONIndex6M,I514,TRUE,_xll.ohTrigger(RecalcTrigger,Trigger6M)),NA())</f>
        <v>-2.0372645042154858E-3</v>
      </c>
      <c r="Q514" s="145">
        <f>IFERROR(_xll.qlIndexFixing(ONIndex1Y,I514,TRUE,_xll.ohTrigger(RecalcTrigger,Trigger1Y)),NA())</f>
        <v>-6.3680159558821003E-4</v>
      </c>
    </row>
    <row r="515" spans="2:17" x14ac:dyDescent="0.2">
      <c r="B515" s="39" t="s">
        <v>17</v>
      </c>
      <c r="D515" s="42">
        <f>_xll.qlCalendarAdvance(Calendar,$D514,B515,"f",FALSE)</f>
        <v>43354</v>
      </c>
      <c r="E515" s="139">
        <f>_xll.qlInterestRateIndexValueDate(IndexON,D515)</f>
        <v>43354</v>
      </c>
      <c r="F515" s="155">
        <f>IFERROR(_xll.qlIndexFixing(IndexON,D515,TRUE,_xll.ohTrigger(RecalcTrigger,TriggerON)),NA())</f>
        <v>-4.531949266182167E-3</v>
      </c>
      <c r="H515" s="42">
        <f>_xll.qlCalendarAdvance(Calendar,$H514,B515,"f",FALSE)</f>
        <v>43354</v>
      </c>
      <c r="I515" s="139">
        <f>_xll.qlInterestRateIndexValueDate(Index1M,$H515)</f>
        <v>43356</v>
      </c>
      <c r="J515" s="144">
        <f>IFERROR(_xll.qlIndexFixing(Index1M,$H515,TRUE,_xll.ohTrigger(RecalcTrigger,Trigger1M)),NA())</f>
        <v>-4.6020970877473644E-3</v>
      </c>
      <c r="K515" s="44">
        <f>IFERROR(_xll.qlIndexFixing(Index3M,H515,TRUE,_xll.ohTrigger(RecalcTrigger,Trigger3M)),NA())</f>
        <v>-3.3829150197433972E-3</v>
      </c>
      <c r="L515" s="44">
        <f>IFERROR(_xll.qlIndexFixing(Index6M,$H515,TRUE,_xll.ohTrigger(RecalcTrigger,Trigger6M)),NA())</f>
        <v>-1.8283494693175711E-3</v>
      </c>
      <c r="M515" s="145">
        <f>IFERROR(_xll.qlIndexFixing(Index1Y,$H515,TRUE,_xll.ohTrigger(RecalcTrigger,Trigger1Y)),NA())</f>
        <v>-3.6307545018487986E-5</v>
      </c>
      <c r="N515" s="144">
        <f>IFERROR(_xll.qlIndexFixing(ONIndex1M,I515,TRUE,_xll.ohTrigger(RecalcTrigger,Trigger1M)),NA())</f>
        <v>-4.6171076849388371E-3</v>
      </c>
      <c r="O515" s="44">
        <f>IFERROR(_xll.qlIndexFixing(ONIndex3M,I515,TRUE,_xll.ohTrigger(RecalcTrigger,Trigger3M)),NA())</f>
        <v>-3.4345779846178814E-3</v>
      </c>
      <c r="P515" s="44">
        <f>IFERROR(_xll.qlIndexFixing(ONIndex6M,I515,TRUE,_xll.ohTrigger(RecalcTrigger,Trigger6M)),NA())</f>
        <v>-2.0330063612172822E-3</v>
      </c>
      <c r="Q515" s="145">
        <f>IFERROR(_xll.qlIndexFixing(ONIndex1Y,I515,TRUE,_xll.ohTrigger(RecalcTrigger,Trigger1Y)),NA())</f>
        <v>-6.3033036490356409E-4</v>
      </c>
    </row>
    <row r="516" spans="2:17" x14ac:dyDescent="0.2">
      <c r="B516" s="39" t="s">
        <v>17</v>
      </c>
      <c r="D516" s="42">
        <f>_xll.qlCalendarAdvance(Calendar,$D515,B516,"f",FALSE)</f>
        <v>43355</v>
      </c>
      <c r="E516" s="139">
        <f>_xll.qlInterestRateIndexValueDate(IndexON,D516)</f>
        <v>43355</v>
      </c>
      <c r="F516" s="155">
        <f>IFERROR(_xll.qlIndexFixing(IndexON,D516,TRUE,_xll.ohTrigger(RecalcTrigger,TriggerON)),NA())</f>
        <v>-4.531949266182167E-3</v>
      </c>
      <c r="H516" s="42">
        <f>_xll.qlCalendarAdvance(Calendar,$H515,B516,"f",FALSE)</f>
        <v>43355</v>
      </c>
      <c r="I516" s="139">
        <f>_xll.qlInterestRateIndexValueDate(Index1M,$H516)</f>
        <v>43357</v>
      </c>
      <c r="J516" s="144">
        <f>IFERROR(_xll.qlIndexFixing(Index1M,$H516,TRUE,_xll.ohTrigger(RecalcTrigger,Trigger1M)),NA())</f>
        <v>-4.6015213601106305E-3</v>
      </c>
      <c r="K516" s="44">
        <f>IFERROR(_xll.qlIndexFixing(Index3M,H516,TRUE,_xll.ohTrigger(RecalcTrigger,Trigger3M)),NA())</f>
        <v>-3.3816111358120227E-3</v>
      </c>
      <c r="L516" s="44">
        <f>IFERROR(_xll.qlIndexFixing(Index6M,$H516,TRUE,_xll.ohTrigger(RecalcTrigger,Trigger6M)),NA())</f>
        <v>-1.8258971725349145E-3</v>
      </c>
      <c r="M516" s="145">
        <f>IFERROR(_xll.qlIndexFixing(Index1Y,$H516,TRUE,_xll.ohTrigger(RecalcTrigger,Trigger1Y)),NA())</f>
        <v>-3.0252203979390515E-5</v>
      </c>
      <c r="N516" s="144">
        <f>IFERROR(_xll.qlIndexFixing(ONIndex1M,I516,TRUE,_xll.ohTrigger(RecalcTrigger,Trigger1M)),NA())</f>
        <v>-4.6159273023071989E-3</v>
      </c>
      <c r="O516" s="44">
        <f>IFERROR(_xll.qlIndexFixing(ONIndex3M,I516,TRUE,_xll.ohTrigger(RecalcTrigger,Trigger3M)),NA())</f>
        <v>-3.4335208252578298E-3</v>
      </c>
      <c r="P516" s="44">
        <f>IFERROR(_xll.qlIndexFixing(ONIndex6M,I516,TRUE,_xll.ohTrigger(RecalcTrigger,Trigger6M)),NA())</f>
        <v>-2.0308637017674158E-3</v>
      </c>
      <c r="Q516" s="145">
        <f>IFERROR(_xll.qlIndexFixing(ONIndex1Y,I516,TRUE,_xll.ohTrigger(RecalcTrigger,Trigger1Y)),NA())</f>
        <v>-6.2708584856796534E-4</v>
      </c>
    </row>
    <row r="517" spans="2:17" x14ac:dyDescent="0.2">
      <c r="B517" s="39" t="s">
        <v>17</v>
      </c>
      <c r="D517" s="42">
        <f>_xll.qlCalendarAdvance(Calendar,$D516,B517,"f",FALSE)</f>
        <v>43356</v>
      </c>
      <c r="E517" s="139">
        <f>_xll.qlInterestRateIndexValueDate(IndexON,D517)</f>
        <v>43356</v>
      </c>
      <c r="F517" s="155">
        <f>IFERROR(_xll.qlIndexFixing(IndexON,D517,TRUE,_xll.ohTrigger(RecalcTrigger,TriggerON)),NA())</f>
        <v>-4.531949266182167E-3</v>
      </c>
      <c r="H517" s="42">
        <f>_xll.qlCalendarAdvance(Calendar,$H516,B517,"f",FALSE)</f>
        <v>43356</v>
      </c>
      <c r="I517" s="139">
        <f>_xll.qlInterestRateIndexValueDate(Index1M,$H517)</f>
        <v>43360</v>
      </c>
      <c r="J517" s="144">
        <f>IFERROR(_xll.qlIndexFixing(Index1M,$H517,TRUE,_xll.ohTrigger(RecalcTrigger,Trigger1M)),NA())</f>
        <v>-4.598452745065984E-3</v>
      </c>
      <c r="K517" s="44">
        <f>IFERROR(_xll.qlIndexFixing(Index3M,H517,TRUE,_xll.ohTrigger(RecalcTrigger,Trigger3M)),NA())</f>
        <v>-3.3776629625502908E-3</v>
      </c>
      <c r="L517" s="44">
        <f>IFERROR(_xll.qlIndexFixing(Index6M,$H517,TRUE,_xll.ohTrigger(RecalcTrigger,Trigger6M)),NA())</f>
        <v>-1.8172371936670778E-3</v>
      </c>
      <c r="M517" s="145">
        <f>IFERROR(_xll.qlIndexFixing(Index1Y,$H517,TRUE,_xll.ohTrigger(RecalcTrigger,Trigger1Y)),NA())</f>
        <v>-2.3797396089434905E-5</v>
      </c>
      <c r="N517" s="144">
        <f>IFERROR(_xll.qlIndexFixing(ONIndex1M,I517,TRUE,_xll.ohTrigger(RecalcTrigger,Trigger1M)),NA())</f>
        <v>-4.6147417438957561E-3</v>
      </c>
      <c r="O517" s="44">
        <f>IFERROR(_xll.qlIndexFixing(ONIndex3M,I517,TRUE,_xll.ohTrigger(RecalcTrigger,Trigger3M)),NA())</f>
        <v>-3.4324608426761216E-3</v>
      </c>
      <c r="P517" s="44">
        <f>IFERROR(_xll.qlIndexFixing(ONIndex6M,I517,TRUE,_xll.ohTrigger(RecalcTrigger,Trigger6M)),NA())</f>
        <v>-2.0287163752108484E-3</v>
      </c>
      <c r="Q517" s="145">
        <f>IFERROR(_xll.qlIndexFixing(ONIndex1Y,I517,TRUE,_xll.ohTrigger(RecalcTrigger,Trigger1Y)),NA())</f>
        <v>-6.2383639937824142E-4</v>
      </c>
    </row>
    <row r="518" spans="2:17" x14ac:dyDescent="0.2">
      <c r="B518" s="39" t="s">
        <v>17</v>
      </c>
      <c r="D518" s="42">
        <f>_xll.qlCalendarAdvance(Calendar,$D517,B518,"f",FALSE)</f>
        <v>43357</v>
      </c>
      <c r="E518" s="139">
        <f>_xll.qlInterestRateIndexValueDate(IndexON,D518)</f>
        <v>43357</v>
      </c>
      <c r="F518" s="155">
        <f>IFERROR(_xll.qlIndexFixing(IndexON,D518,TRUE,_xll.ohTrigger(RecalcTrigger,TriggerON)),NA())</f>
        <v>-4.148928088314463E-3</v>
      </c>
      <c r="H518" s="42">
        <f>_xll.qlCalendarAdvance(Calendar,$H517,B518,"f",FALSE)</f>
        <v>43357</v>
      </c>
      <c r="I518" s="139">
        <f>_xll.qlInterestRateIndexValueDate(Index1M,$H518)</f>
        <v>43361</v>
      </c>
      <c r="J518" s="144">
        <f>IFERROR(_xll.qlIndexFixing(Index1M,$H518,TRUE,_xll.ohTrigger(RecalcTrigger,Trigger1M)),NA())</f>
        <v>-4.5971997018821043E-3</v>
      </c>
      <c r="K518" s="44">
        <f>IFERROR(_xll.qlIndexFixing(Index3M,H518,TRUE,_xll.ohTrigger(RecalcTrigger,Trigger3M)),NA())</f>
        <v>-3.3763345936668287E-3</v>
      </c>
      <c r="L518" s="44">
        <f>IFERROR(_xll.qlIndexFixing(Index6M,$H518,TRUE,_xll.ohTrigger(RecalcTrigger,Trigger6M)),NA())</f>
        <v>-1.8160553545191113E-3</v>
      </c>
      <c r="M518" s="145">
        <f>IFERROR(_xll.qlIndexFixing(Index1Y,$H518,TRUE,_xll.ohTrigger(RecalcTrigger,Trigger1Y)),NA())</f>
        <v>-2.0678328610946675E-5</v>
      </c>
      <c r="N518" s="144">
        <f>IFERROR(_xll.qlIndexFixing(ONIndex1M,I518,TRUE,_xll.ohTrigger(RecalcTrigger,Trigger1M)),NA())</f>
        <v>-4.6135510236533506E-3</v>
      </c>
      <c r="O518" s="44">
        <f>IFERROR(_xll.qlIndexFixing(ONIndex3M,I518,TRUE,_xll.ohTrigger(RecalcTrigger,Trigger3M)),NA())</f>
        <v>-3.4313975159694365E-3</v>
      </c>
      <c r="P518" s="44">
        <f>IFERROR(_xll.qlIndexFixing(ONIndex6M,I518,TRUE,_xll.ohTrigger(RecalcTrigger,Trigger6M)),NA())</f>
        <v>-2.0265643990935445E-3</v>
      </c>
      <c r="Q518" s="145">
        <f>IFERROR(_xll.qlIndexFixing(ONIndex1Y,I518,TRUE,_xll.ohTrigger(RecalcTrigger,Trigger1Y)),NA())</f>
        <v>-6.205820634974657E-4</v>
      </c>
    </row>
    <row r="519" spans="2:17" x14ac:dyDescent="0.2">
      <c r="B519" s="39" t="s">
        <v>17</v>
      </c>
      <c r="D519" s="42">
        <f>_xll.qlCalendarAdvance(Calendar,$D518,B519,"f",FALSE)</f>
        <v>43360</v>
      </c>
      <c r="E519" s="139">
        <f>_xll.qlInterestRateIndexValueDate(IndexON,D519)</f>
        <v>43360</v>
      </c>
      <c r="F519" s="155">
        <f>IFERROR(_xll.qlIndexFixing(IndexON,D519,TRUE,_xll.ohTrigger(RecalcTrigger,TriggerON)),NA())</f>
        <v>-4.1489759048385366E-3</v>
      </c>
      <c r="H519" s="42">
        <f>_xll.qlCalendarAdvance(Calendar,$H518,B519,"f",FALSE)</f>
        <v>43360</v>
      </c>
      <c r="I519" s="139">
        <f>_xll.qlInterestRateIndexValueDate(Index1M,$H519)</f>
        <v>43362</v>
      </c>
      <c r="J519" s="144">
        <f>IFERROR(_xll.qlIndexFixing(Index1M,$H519,TRUE,_xll.ohTrigger(RecalcTrigger,Trigger1M)),NA())</f>
        <v>-4.5959416908400996E-3</v>
      </c>
      <c r="K519" s="44">
        <f>IFERROR(_xll.qlIndexFixing(Index3M,H519,TRUE,_xll.ohTrigger(RecalcTrigger,Trigger3M)),NA())</f>
        <v>-3.3750000000913956E-3</v>
      </c>
      <c r="L519" s="44">
        <f>IFERROR(_xll.qlIndexFixing(Index6M,$H519,TRUE,_xll.ohTrigger(RecalcTrigger,Trigger6M)),NA())</f>
        <v>-1.8135871827869229E-3</v>
      </c>
      <c r="M519" s="145">
        <f>IFERROR(_xll.qlIndexFixing(Index1Y,$H519,TRUE,_xll.ohTrigger(RecalcTrigger,Trigger1Y)),NA())</f>
        <v>-1.7562675255908154E-5</v>
      </c>
      <c r="N519" s="144">
        <f>IFERROR(_xll.qlIndexFixing(ONIndex1M,I519,TRUE,_xll.ohTrigger(RecalcTrigger,Trigger1M)),NA())</f>
        <v>-4.6110933859999648E-3</v>
      </c>
      <c r="O519" s="44">
        <f>IFERROR(_xll.qlIndexFixing(ONIndex3M,I519,TRUE,_xll.ohTrigger(RecalcTrigger,Trigger3M)),NA())</f>
        <v>-3.4292192666152133E-3</v>
      </c>
      <c r="P519" s="44">
        <f>IFERROR(_xll.qlIndexFixing(ONIndex6M,I519,TRUE,_xll.ohTrigger(RecalcTrigger,Trigger6M)),NA())</f>
        <v>-2.0222336776187788E-3</v>
      </c>
      <c r="Q519" s="145">
        <f>IFERROR(_xll.qlIndexFixing(ONIndex1Y,I519,TRUE,_xll.ohTrigger(RecalcTrigger,Trigger1Y)),NA())</f>
        <v>-6.1405628856370242E-4</v>
      </c>
    </row>
    <row r="520" spans="2:17" x14ac:dyDescent="0.2">
      <c r="B520" s="39" t="s">
        <v>17</v>
      </c>
      <c r="D520" s="42">
        <f>_xll.qlCalendarAdvance(Calendar,$D519,B520,"f",FALSE)</f>
        <v>43361</v>
      </c>
      <c r="E520" s="139">
        <f>_xll.qlInterestRateIndexValueDate(IndexON,D520)</f>
        <v>43361</v>
      </c>
      <c r="F520" s="155">
        <f>IFERROR(_xll.qlIndexFixing(IndexON,D520,TRUE,_xll.ohTrigger(RecalcTrigger,TriggerON)),NA())</f>
        <v>-4.1489759047586006E-3</v>
      </c>
      <c r="H520" s="42">
        <f>_xll.qlCalendarAdvance(Calendar,$H519,B520,"f",FALSE)</f>
        <v>43361</v>
      </c>
      <c r="I520" s="139">
        <f>_xll.qlInterestRateIndexValueDate(Index1M,$H520)</f>
        <v>43363</v>
      </c>
      <c r="J520" s="144">
        <f>IFERROR(_xll.qlIndexFixing(Index1M,$H520,TRUE,_xll.ohTrigger(RecalcTrigger,Trigger1M)),NA())</f>
        <v>-4.5933267601419581E-3</v>
      </c>
      <c r="K520" s="44">
        <f>IFERROR(_xll.qlIndexFixing(Index3M,H520,TRUE,_xll.ohTrigger(RecalcTrigger,Trigger3M)),NA())</f>
        <v>-3.3736591372174759E-3</v>
      </c>
      <c r="L520" s="44">
        <f>IFERROR(_xll.qlIndexFixing(Index6M,$H520,TRUE,_xll.ohTrigger(RecalcTrigger,Trigger6M)),NA())</f>
        <v>-1.8111159596275574E-3</v>
      </c>
      <c r="M520" s="145">
        <f>IFERROR(_xll.qlIndexFixing(Index1Y,$H520,TRUE,_xll.ohTrigger(RecalcTrigger,Trigger1Y)),NA())</f>
        <v>-1.4450432499796197E-5</v>
      </c>
      <c r="N520" s="144">
        <f>IFERROR(_xll.qlIndexFixing(ONIndex1M,I520,TRUE,_xll.ohTrigger(RecalcTrigger,Trigger1M)),NA())</f>
        <v>-4.6087368108249649E-3</v>
      </c>
      <c r="O520" s="44">
        <f>IFERROR(_xll.qlIndexFixing(ONIndex3M,I520,TRUE,_xll.ohTrigger(RecalcTrigger,Trigger3M)),NA())</f>
        <v>-3.4270863244456606E-3</v>
      </c>
      <c r="P520" s="44">
        <f>IFERROR(_xll.qlIndexFixing(ONIndex6M,I520,TRUE,_xll.ohTrigger(RecalcTrigger,Trigger6M)),NA())</f>
        <v>-2.0179103546125177E-3</v>
      </c>
      <c r="Q520" s="145">
        <f>IFERROR(_xll.qlIndexFixing(ONIndex1Y,I520,TRUE,_xll.ohTrigger(RecalcTrigger,Trigger1Y)),NA())</f>
        <v>-6.075167847985341E-4</v>
      </c>
    </row>
    <row r="521" spans="2:17" x14ac:dyDescent="0.2">
      <c r="B521" s="39" t="s">
        <v>17</v>
      </c>
      <c r="D521" s="42">
        <f>_xll.qlCalendarAdvance(Calendar,$D520,B521,"f",FALSE)</f>
        <v>43362</v>
      </c>
      <c r="E521" s="139">
        <f>_xll.qlInterestRateIndexValueDate(IndexON,D521)</f>
        <v>43362</v>
      </c>
      <c r="F521" s="155">
        <f>IFERROR(_xll.qlIndexFixing(IndexON,D521,TRUE,_xll.ohTrigger(RecalcTrigger,TriggerON)),NA())</f>
        <v>-4.1489759048385366E-3</v>
      </c>
      <c r="H521" s="42">
        <f>_xll.qlCalendarAdvance(Calendar,$H520,B521,"f",FALSE)</f>
        <v>43362</v>
      </c>
      <c r="I521" s="139">
        <f>_xll.qlInterestRateIndexValueDate(Index1M,$H521)</f>
        <v>43364</v>
      </c>
      <c r="J521" s="144">
        <f>IFERROR(_xll.qlIndexFixing(Index1M,$H521,TRUE,_xll.ohTrigger(RecalcTrigger,Trigger1M)),NA())</f>
        <v>-4.5927332223486082E-3</v>
      </c>
      <c r="K521" s="44">
        <f>IFERROR(_xll.qlIndexFixing(Index3M,H521,TRUE,_xll.ohTrigger(RecalcTrigger,Trigger3M)),NA())</f>
        <v>-3.3723119546822779E-3</v>
      </c>
      <c r="L521" s="44">
        <f>IFERROR(_xll.qlIndexFixing(Index6M,$H521,TRUE,_xll.ohTrigger(RecalcTrigger,Trigger6M)),NA())</f>
        <v>-1.8086417027742326E-3</v>
      </c>
      <c r="M521" s="145">
        <f>IFERROR(_xll.qlIndexFixing(Index1Y,$H521,TRUE,_xll.ohTrigger(RecalcTrigger,Trigger1Y)),NA())</f>
        <v>-8.4613943980015681E-6</v>
      </c>
      <c r="N521" s="144">
        <f>IFERROR(_xll.qlIndexFixing(ONIndex1M,I521,TRUE,_xll.ohTrigger(RecalcTrigger,Trigger1M)),NA())</f>
        <v>-4.6075204956164129E-3</v>
      </c>
      <c r="O521" s="44">
        <f>IFERROR(_xll.qlIndexFixing(ONIndex3M,I521,TRUE,_xll.ohTrigger(RecalcTrigger,Trigger3M)),NA())</f>
        <v>-3.4259934901026412E-3</v>
      </c>
      <c r="P521" s="44">
        <f>IFERROR(_xll.qlIndexFixing(ONIndex6M,I521,TRUE,_xll.ohTrigger(RecalcTrigger,Trigger6M)),NA())</f>
        <v>-2.0157353973582204E-3</v>
      </c>
      <c r="Q521" s="145">
        <f>IFERROR(_xll.qlIndexFixing(ONIndex1Y,I521,TRUE,_xll.ohTrigger(RecalcTrigger,Trigger1Y)),NA())</f>
        <v>-6.0423871346415581E-4</v>
      </c>
    </row>
    <row r="522" spans="2:17" x14ac:dyDescent="0.2">
      <c r="B522" s="39" t="s">
        <v>42</v>
      </c>
      <c r="D522" s="42">
        <f>_xll.qlCalendarAdvance(Calendar,$D521,B522,"f",FALSE)</f>
        <v>43369</v>
      </c>
      <c r="E522" s="139">
        <f>_xll.qlInterestRateIndexValueDate(IndexON,D522)</f>
        <v>43369</v>
      </c>
      <c r="F522" s="155">
        <f>IFERROR(_xll.qlIndexFixing(IndexON,D522,TRUE,_xll.ohTrigger(RecalcTrigger,TriggerON)),NA())</f>
        <v>-4.1489759047985686E-3</v>
      </c>
      <c r="H522" s="42">
        <f>_xll.qlCalendarAdvance(Calendar,$H521,B522,"f",FALSE)</f>
        <v>43369</v>
      </c>
      <c r="I522" s="139">
        <f>_xll.qlInterestRateIndexValueDate(Index1M,$H522)</f>
        <v>43371</v>
      </c>
      <c r="J522" s="144">
        <f>IFERROR(_xll.qlIndexFixing(Index1M,$H522,TRUE,_xll.ohTrigger(RecalcTrigger,Trigger1M)),NA())</f>
        <v>-4.5823108828603092E-3</v>
      </c>
      <c r="K522" s="44">
        <f>IFERROR(_xll.qlIndexFixing(Index3M,H522,TRUE,_xll.ohTrigger(RecalcTrigger,Trigger3M)),NA())</f>
        <v>-3.3604060710153531E-3</v>
      </c>
      <c r="L522" s="44">
        <f>IFERROR(_xll.qlIndexFixing(Index6M,$H522,TRUE,_xll.ohTrigger(RecalcTrigger,Trigger6M)),NA())</f>
        <v>-1.7899418586761566E-3</v>
      </c>
      <c r="M522" s="145">
        <f>IFERROR(_xll.qlIndexFixing(Index1Y,$H522,TRUE,_xll.ohTrigger(RecalcTrigger,Trigger1Y)),NA())</f>
        <v>1.3165296900173199E-5</v>
      </c>
      <c r="N522" s="144">
        <f>IFERROR(_xll.qlIndexFixing(ONIndex1M,I522,TRUE,_xll.ohTrigger(RecalcTrigger,Trigger1M)),NA())</f>
        <v>-4.5988649501360612E-3</v>
      </c>
      <c r="O522" s="44">
        <f>IFERROR(_xll.qlIndexFixing(ONIndex3M,I522,TRUE,_xll.ohTrigger(RecalcTrigger,Trigger3M)),NA())</f>
        <v>-3.4181744468098074E-3</v>
      </c>
      <c r="P522" s="44">
        <f>IFERROR(_xll.qlIndexFixing(ONIndex6M,I522,TRUE,_xll.ohTrigger(RecalcTrigger,Trigger6M)),NA())</f>
        <v>-2.0003844876947952E-3</v>
      </c>
      <c r="Q522" s="145">
        <f>IFERROR(_xll.qlIndexFixing(ONIndex1Y,I522,TRUE,_xll.ohTrigger(RecalcTrigger,Trigger1Y)),NA())</f>
        <v>-5.8116580068379164E-4</v>
      </c>
    </row>
    <row r="523" spans="2:17" x14ac:dyDescent="0.2">
      <c r="B523" s="39" t="s">
        <v>42</v>
      </c>
      <c r="D523" s="42">
        <f>_xll.qlCalendarAdvance(Calendar,$D522,B523,"f",FALSE)</f>
        <v>43376</v>
      </c>
      <c r="E523" s="139">
        <f>_xll.qlInterestRateIndexValueDate(IndexON,D523)</f>
        <v>43376</v>
      </c>
      <c r="F523" s="155">
        <f>IFERROR(_xll.qlIndexFixing(IndexON,D523,TRUE,_xll.ohTrigger(RecalcTrigger,TriggerON)),NA())</f>
        <v>-4.1489759047985686E-3</v>
      </c>
      <c r="H523" s="42">
        <f>_xll.qlCalendarAdvance(Calendar,$H522,B523,"f",FALSE)</f>
        <v>43376</v>
      </c>
      <c r="I523" s="139">
        <f>_xll.qlInterestRateIndexValueDate(Index1M,$H523)</f>
        <v>43378</v>
      </c>
      <c r="J523" s="144">
        <f>IFERROR(_xll.qlIndexFixing(Index1M,$H523,TRUE,_xll.ohTrigger(RecalcTrigger,Trigger1M)),NA())</f>
        <v>-4.5744388772311012E-3</v>
      </c>
      <c r="K523" s="44">
        <f>IFERROR(_xll.qlIndexFixing(Index3M,H523,TRUE,_xll.ohTrigger(RecalcTrigger,Trigger3M)),NA())</f>
        <v>-3.3504043059017856E-3</v>
      </c>
      <c r="L523" s="44">
        <f>IFERROR(_xll.qlIndexFixing(Index6M,$H523,TRUE,_xll.ohTrigger(RecalcTrigger,Trigger6M)),NA())</f>
        <v>-1.7723889835104883E-3</v>
      </c>
      <c r="M523" s="145">
        <f>IFERROR(_xll.qlIndexFixing(Index1Y,$H523,TRUE,_xll.ohTrigger(RecalcTrigger,Trigger1Y)),NA())</f>
        <v>3.4629479001404008E-5</v>
      </c>
      <c r="N523" s="144">
        <f>IFERROR(_xll.qlIndexFixing(ONIndex1M,I523,TRUE,_xll.ohTrigger(RecalcTrigger,Trigger1M)),NA())</f>
        <v>-4.5899655470815759E-3</v>
      </c>
      <c r="O523" s="44">
        <f>IFERROR(_xll.qlIndexFixing(ONIndex3M,I523,TRUE,_xll.ohTrigger(RecalcTrigger,Trigger3M)),NA())</f>
        <v>-3.4100575545314982E-3</v>
      </c>
      <c r="P523" s="44">
        <f>IFERROR(_xll.qlIndexFixing(ONIndex6M,I523,TRUE,_xll.ohTrigger(RecalcTrigger,Trigger6M)),NA())</f>
        <v>-1.9848170645042629E-3</v>
      </c>
      <c r="Q523" s="145">
        <f>IFERROR(_xll.qlIndexFixing(ONIndex1Y,I523,TRUE,_xll.ohTrigger(RecalcTrigger,Trigger1Y)),NA())</f>
        <v>-5.5788304715864712E-4</v>
      </c>
    </row>
    <row r="524" spans="2:17" x14ac:dyDescent="0.2">
      <c r="B524" s="39" t="s">
        <v>42</v>
      </c>
      <c r="D524" s="42">
        <f>_xll.qlCalendarAdvance(Calendar,$D523,B524,"f",FALSE)</f>
        <v>43383</v>
      </c>
      <c r="E524" s="139">
        <f>_xll.qlInterestRateIndexValueDate(IndexON,D524)</f>
        <v>43383</v>
      </c>
      <c r="F524" s="155">
        <f>IFERROR(_xll.qlIndexFixing(IndexON,D524,TRUE,_xll.ohTrigger(RecalcTrigger,TriggerON)),NA())</f>
        <v>-4.1489759047586006E-3</v>
      </c>
      <c r="H524" s="42">
        <f>_xll.qlCalendarAdvance(Calendar,$H523,B524,"f",FALSE)</f>
        <v>43383</v>
      </c>
      <c r="I524" s="139">
        <f>_xll.qlInterestRateIndexValueDate(Index1M,$H524)</f>
        <v>43385</v>
      </c>
      <c r="J524" s="144">
        <f>IFERROR(_xll.qlIndexFixing(Index1M,$H524,TRUE,_xll.ohTrigger(RecalcTrigger,Trigger1M)),NA())</f>
        <v>-4.5649424273195007E-3</v>
      </c>
      <c r="K524" s="44">
        <f>IFERROR(_xll.qlIndexFixing(Index3M,H524,TRUE,_xll.ohTrigger(RecalcTrigger,Trigger3M)),NA())</f>
        <v>-3.340071607170687E-3</v>
      </c>
      <c r="L524" s="44">
        <f>IFERROR(_xll.qlIndexFixing(Index6M,$H524,TRUE,_xll.ohTrigger(RecalcTrigger,Trigger6M)),NA())</f>
        <v>-1.7547009254021777E-3</v>
      </c>
      <c r="M524" s="145">
        <f>IFERROR(_xll.qlIndexFixing(Index1Y,$H524,TRUE,_xll.ohTrigger(RecalcTrigger,Trigger1Y)),NA())</f>
        <v>5.5933192845533055E-5</v>
      </c>
      <c r="N524" s="144">
        <f>IFERROR(_xll.qlIndexFixing(ONIndex1M,I524,TRUE,_xll.ohTrigger(RecalcTrigger,Trigger1M)),NA())</f>
        <v>-4.5808271675085166E-3</v>
      </c>
      <c r="O524" s="44">
        <f>IFERROR(_xll.qlIndexFixing(ONIndex3M,I524,TRUE,_xll.ohTrigger(RecalcTrigger,Trigger3M)),NA())</f>
        <v>-3.4016403736192302E-3</v>
      </c>
      <c r="P524" s="44">
        <f>IFERROR(_xll.qlIndexFixing(ONIndex6M,I524,TRUE,_xll.ohTrigger(RecalcTrigger,Trigger6M)),NA())</f>
        <v>-1.9690392193938422E-3</v>
      </c>
      <c r="Q524" s="145">
        <f>IFERROR(_xll.qlIndexFixing(ONIndex1Y,I524,TRUE,_xll.ohTrigger(RecalcTrigger,Trigger1Y)),NA())</f>
        <v>-5.3440639030011283E-4</v>
      </c>
    </row>
    <row r="525" spans="2:17" x14ac:dyDescent="0.2">
      <c r="B525" s="39" t="s">
        <v>42</v>
      </c>
      <c r="D525" s="42">
        <f>_xll.qlCalendarAdvance(Calendar,$D524,B525,"f",FALSE)</f>
        <v>43390</v>
      </c>
      <c r="E525" s="139">
        <f>_xll.qlInterestRateIndexValueDate(IndexON,D525)</f>
        <v>43390</v>
      </c>
      <c r="F525" s="155">
        <f>IFERROR(_xll.qlIndexFixing(IndexON,D525,TRUE,_xll.ohTrigger(RecalcTrigger,TriggerON)),NA())</f>
        <v>-4.1489759047586006E-3</v>
      </c>
      <c r="H525" s="42">
        <f>_xll.qlCalendarAdvance(Calendar,$H524,B525,"f",FALSE)</f>
        <v>43390</v>
      </c>
      <c r="I525" s="139">
        <f>_xll.qlInterestRateIndexValueDate(Index1M,$H525)</f>
        <v>43392</v>
      </c>
      <c r="J525" s="144">
        <f>IFERROR(_xll.qlIndexFixing(Index1M,$H525,TRUE,_xll.ohTrigger(RecalcTrigger,Trigger1M)),NA())</f>
        <v>-4.555219630798058E-3</v>
      </c>
      <c r="K525" s="44">
        <f>IFERROR(_xll.qlIndexFixing(Index3M,H525,TRUE,_xll.ohTrigger(RecalcTrigger,Trigger3M)),NA())</f>
        <v>-3.3293992604086116E-3</v>
      </c>
      <c r="L525" s="44">
        <f>IFERROR(_xll.qlIndexFixing(Index6M,$H525,TRUE,_xll.ohTrigger(RecalcTrigger,Trigger6M)),NA())</f>
        <v>-1.7316020239460481E-3</v>
      </c>
      <c r="M525" s="145">
        <f>IFERROR(_xll.qlIndexFixing(Index1Y,$H525,TRUE,_xll.ohTrigger(RecalcTrigger,Trigger1Y)),NA())</f>
        <v>7.7078911272367918E-5</v>
      </c>
      <c r="N525" s="144">
        <f>IFERROR(_xll.qlIndexFixing(ONIndex1M,I525,TRUE,_xll.ohTrigger(RecalcTrigger,Trigger1M)),NA())</f>
        <v>-4.5714546925124111E-3</v>
      </c>
      <c r="O525" s="44">
        <f>IFERROR(_xll.qlIndexFixing(ONIndex3M,I525,TRUE,_xll.ohTrigger(RecalcTrigger,Trigger3M)),NA())</f>
        <v>-3.3929204647442646E-3</v>
      </c>
      <c r="P525" s="44">
        <f>IFERROR(_xll.qlIndexFixing(ONIndex6M,I525,TRUE,_xll.ohTrigger(RecalcTrigger,Trigger6M)),NA())</f>
        <v>-1.9530570440107198E-3</v>
      </c>
      <c r="Q525" s="145">
        <f>IFERROR(_xll.qlIndexFixing(ONIndex1Y,I525,TRUE,_xll.ohTrigger(RecalcTrigger,Trigger1Y)),NA())</f>
        <v>-5.107517672398032E-4</v>
      </c>
    </row>
    <row r="526" spans="2:17" x14ac:dyDescent="0.2">
      <c r="B526" s="39" t="s">
        <v>42</v>
      </c>
      <c r="D526" s="42">
        <f>_xll.qlCalendarAdvance(Calendar,$D525,B526,"f",FALSE)</f>
        <v>43397</v>
      </c>
      <c r="E526" s="139">
        <f>_xll.qlInterestRateIndexValueDate(IndexON,D526)</f>
        <v>43397</v>
      </c>
      <c r="F526" s="155">
        <f>IFERROR(_xll.qlIndexFixing(IndexON,D526,TRUE,_xll.ohTrigger(RecalcTrigger,TriggerON)),NA())</f>
        <v>-4.1489759047985686E-3</v>
      </c>
      <c r="H526" s="42">
        <f>_xll.qlCalendarAdvance(Calendar,$H525,B526,"f",FALSE)</f>
        <v>43397</v>
      </c>
      <c r="I526" s="139">
        <f>_xll.qlInterestRateIndexValueDate(Index1M,$H526)</f>
        <v>43399</v>
      </c>
      <c r="J526" s="144">
        <f>IFERROR(_xll.qlIndexFixing(Index1M,$H526,TRUE,_xll.ohTrigger(RecalcTrigger,Trigger1M)),NA())</f>
        <v>-4.5452753663925843E-3</v>
      </c>
      <c r="K526" s="44">
        <f>IFERROR(_xll.qlIndexFixing(Index3M,H526,TRUE,_xll.ohTrigger(RecalcTrigger,Trigger3M)),NA())</f>
        <v>-3.3183783592246156E-3</v>
      </c>
      <c r="L526" s="44">
        <f>IFERROR(_xll.qlIndexFixing(Index6M,$H526,TRUE,_xll.ohTrigger(RecalcTrigger,Trigger6M)),NA())</f>
        <v>-1.7189435912775468E-3</v>
      </c>
      <c r="M526" s="145">
        <f>IFERROR(_xll.qlIndexFixing(Index1Y,$H526,TRUE,_xll.ohTrigger(RecalcTrigger,Trigger1Y)),NA())</f>
        <v>9.8069539062194119E-5</v>
      </c>
      <c r="N526" s="144">
        <f>IFERROR(_xll.qlIndexFixing(ONIndex1M,I526,TRUE,_xll.ohTrigger(RecalcTrigger,Trigger1M)),NA())</f>
        <v>-4.5618530033086913E-3</v>
      </c>
      <c r="O526" s="44">
        <f>IFERROR(_xll.qlIndexFixing(ONIndex3M,I526,TRUE,_xll.ohTrigger(RecalcTrigger,Trigger3M)),NA())</f>
        <v>-3.3838953880582778E-3</v>
      </c>
      <c r="P526" s="44">
        <f>IFERROR(_xll.qlIndexFixing(ONIndex6M,I526,TRUE,_xll.ohTrigger(RecalcTrigger,Trigger6M)),NA())</f>
        <v>-1.9368766298422102E-3</v>
      </c>
      <c r="Q526" s="145">
        <f>IFERROR(_xll.qlIndexFixing(ONIndex1Y,I526,TRUE,_xll.ohTrigger(RecalcTrigger,Trigger1Y)),NA())</f>
        <v>-4.8693511522923671E-4</v>
      </c>
    </row>
    <row r="527" spans="2:17" x14ac:dyDescent="0.2">
      <c r="B527" s="39" t="s">
        <v>42</v>
      </c>
      <c r="D527" s="42">
        <f>_xll.qlCalendarAdvance(Calendar,$D526,B527,"f",FALSE)</f>
        <v>43404</v>
      </c>
      <c r="E527" s="139">
        <f>_xll.qlInterestRateIndexValueDate(IndexON,D527)</f>
        <v>43404</v>
      </c>
      <c r="F527" s="155">
        <f>IFERROR(_xll.qlIndexFixing(IndexON,D527,TRUE,_xll.ohTrigger(RecalcTrigger,TriggerON)),NA())</f>
        <v>-4.1489759047985686E-3</v>
      </c>
      <c r="H527" s="42">
        <f>_xll.qlCalendarAdvance(Calendar,$H526,B527,"f",FALSE)</f>
        <v>43404</v>
      </c>
      <c r="I527" s="139">
        <f>_xll.qlInterestRateIndexValueDate(Index1M,$H527)</f>
        <v>43406</v>
      </c>
      <c r="J527" s="144">
        <f>IFERROR(_xll.qlIndexFixing(Index1M,$H527,TRUE,_xll.ohTrigger(RecalcTrigger,Trigger1M)),NA())</f>
        <v>-4.5351145128379134E-3</v>
      </c>
      <c r="K527" s="44">
        <f>IFERROR(_xll.qlIndexFixing(Index3M,H527,TRUE,_xll.ohTrigger(RecalcTrigger,Trigger3M)),NA())</f>
        <v>-3.3069998052396273E-3</v>
      </c>
      <c r="L527" s="44">
        <f>IFERROR(_xll.qlIndexFixing(Index6M,$H527,TRUE,_xll.ohTrigger(RecalcTrigger,Trigger6M)),NA())</f>
        <v>-1.7022183482380173E-3</v>
      </c>
      <c r="M527" s="145">
        <f>IFERROR(_xll.qlIndexFixing(Index1Y,$H527,TRUE,_xll.ohTrigger(RecalcTrigger,Trigger1Y)),NA())</f>
        <v>1.189084129795548E-4</v>
      </c>
      <c r="N527" s="144">
        <f>IFERROR(_xll.qlIndexFixing(ONIndex1M,I527,TRUE,_xll.ohTrigger(RecalcTrigger,Trigger1M)),NA())</f>
        <v>-4.5520269809529168E-3</v>
      </c>
      <c r="O527" s="44">
        <f>IFERROR(_xll.qlIndexFixing(ONIndex3M,I527,TRUE,_xll.ohTrigger(RecalcTrigger,Trigger3M)),NA())</f>
        <v>-3.3745627039527548E-3</v>
      </c>
      <c r="P527" s="44">
        <f>IFERROR(_xll.qlIndexFixing(ONIndex6M,I527,TRUE,_xll.ohTrigger(RecalcTrigger,Trigger6M)),NA())</f>
        <v>-1.9205040686154362E-3</v>
      </c>
      <c r="Q527" s="145">
        <f>IFERROR(_xll.qlIndexFixing(ONIndex1Y,I527,TRUE,_xll.ohTrigger(RecalcTrigger,Trigger1Y)),NA())</f>
        <v>-4.6297237140002778E-4</v>
      </c>
    </row>
    <row r="528" spans="2:17" x14ac:dyDescent="0.2">
      <c r="B528" s="39" t="s">
        <v>42</v>
      </c>
      <c r="D528" s="42">
        <f>_xll.qlCalendarAdvance(Calendar,$D527,B528,"f",FALSE)</f>
        <v>43411</v>
      </c>
      <c r="E528" s="139">
        <f>_xll.qlInterestRateIndexValueDate(IndexON,D528)</f>
        <v>43411</v>
      </c>
      <c r="F528" s="155">
        <f>IFERROR(_xll.qlIndexFixing(IndexON,D528,TRUE,_xll.ohTrigger(RecalcTrigger,TriggerON)),NA())</f>
        <v>-4.1489759047586006E-3</v>
      </c>
      <c r="H528" s="42">
        <f>_xll.qlCalendarAdvance(Calendar,$H527,B528,"f",FALSE)</f>
        <v>43411</v>
      </c>
      <c r="I528" s="139">
        <f>_xll.qlInterestRateIndexValueDate(Index1M,$H528)</f>
        <v>43413</v>
      </c>
      <c r="J528" s="144">
        <f>IFERROR(_xll.qlIndexFixing(Index1M,$H528,TRUE,_xll.ohTrigger(RecalcTrigger,Trigger1M)),NA())</f>
        <v>-4.5247419488611464E-3</v>
      </c>
      <c r="K528" s="44">
        <f>IFERROR(_xll.qlIndexFixing(Index3M,H528,TRUE,_xll.ohTrigger(RecalcTrigger,Trigger3M)),NA())</f>
        <v>-3.2952543080796448E-3</v>
      </c>
      <c r="L528" s="44">
        <f>IFERROR(_xll.qlIndexFixing(Index6M,$H528,TRUE,_xll.ohTrigger(RecalcTrigger,Trigger6M)),NA())</f>
        <v>-1.6840561394370198E-3</v>
      </c>
      <c r="M528" s="145">
        <f>IFERROR(_xll.qlIndexFixing(Index1Y,$H528,TRUE,_xll.ohTrigger(RecalcTrigger,Trigger1Y)),NA())</f>
        <v>1.3959930181223863E-4</v>
      </c>
      <c r="N528" s="144">
        <f>IFERROR(_xll.qlIndexFixing(ONIndex1M,I528,TRUE,_xll.ohTrigger(RecalcTrigger,Trigger1M)),NA())</f>
        <v>-4.5419815065805835E-3</v>
      </c>
      <c r="O528" s="44">
        <f>IFERROR(_xll.qlIndexFixing(ONIndex3M,I528,TRUE,_xll.ohTrigger(RecalcTrigger,Trigger3M)),NA())</f>
        <v>-3.3649199730190205E-3</v>
      </c>
      <c r="P528" s="44">
        <f>IFERROR(_xll.qlIndexFixing(ONIndex6M,I528,TRUE,_xll.ohTrigger(RecalcTrigger,Trigger6M)),NA())</f>
        <v>-1.9039454518576804E-3</v>
      </c>
      <c r="Q528" s="145">
        <f>IFERROR(_xll.qlIndexFixing(ONIndex1Y,I528,TRUE,_xll.ohTrigger(RecalcTrigger,Trigger1Y)),NA())</f>
        <v>-4.3887947296372687E-4</v>
      </c>
    </row>
    <row r="529" spans="2:17" x14ac:dyDescent="0.2">
      <c r="B529" s="39" t="s">
        <v>42</v>
      </c>
      <c r="D529" s="42">
        <f>_xll.qlCalendarAdvance(Calendar,$D528,B529,"f",FALSE)</f>
        <v>43418</v>
      </c>
      <c r="E529" s="139">
        <f>_xll.qlInterestRateIndexValueDate(IndexON,D529)</f>
        <v>43418</v>
      </c>
      <c r="F529" s="155">
        <f>IFERROR(_xll.qlIndexFixing(IndexON,D529,TRUE,_xll.ohTrigger(RecalcTrigger,TriggerON)),NA())</f>
        <v>-4.1489759048385366E-3</v>
      </c>
      <c r="H529" s="42">
        <f>_xll.qlCalendarAdvance(Calendar,$H528,B529,"f",FALSE)</f>
        <v>43418</v>
      </c>
      <c r="I529" s="139">
        <f>_xll.qlInterestRateIndexValueDate(Index1M,$H529)</f>
        <v>43420</v>
      </c>
      <c r="J529" s="144">
        <f>IFERROR(_xll.qlIndexFixing(Index1M,$H529,TRUE,_xll.ohTrigger(RecalcTrigger,Trigger1M)),NA())</f>
        <v>-4.5141625532087214E-3</v>
      </c>
      <c r="K529" s="44">
        <f>IFERROR(_xll.qlIndexFixing(Index3M,H529,TRUE,_xll.ohTrigger(RecalcTrigger,Trigger3M)),NA())</f>
        <v>-3.2831323853557515E-3</v>
      </c>
      <c r="L529" s="44">
        <f>IFERROR(_xll.qlIndexFixing(Index6M,$H529,TRUE,_xll.ohTrigger(RecalcTrigger,Trigger6M)),NA())</f>
        <v>-1.6657887289259164E-3</v>
      </c>
      <c r="M529" s="145">
        <f>IFERROR(_xll.qlIndexFixing(Index1Y,$H529,TRUE,_xll.ohTrigger(RecalcTrigger,Trigger1Y)),NA())</f>
        <v>1.6014640641288138E-4</v>
      </c>
      <c r="N529" s="144">
        <f>IFERROR(_xll.qlIndexFixing(ONIndex1M,I529,TRUE,_xll.ohTrigger(RecalcTrigger,Trigger1M)),NA())</f>
        <v>-4.5317214612872192E-3</v>
      </c>
      <c r="O529" s="44">
        <f>IFERROR(_xll.qlIndexFixing(ONIndex3M,I529,TRUE,_xll.ohTrigger(RecalcTrigger,Trigger3M)),NA())</f>
        <v>-3.3549647557284956E-3</v>
      </c>
      <c r="P529" s="44">
        <f>IFERROR(_xll.qlIndexFixing(ONIndex6M,I529,TRUE,_xll.ohTrigger(RecalcTrigger,Trigger6M)),NA())</f>
        <v>-1.8872068709763212E-3</v>
      </c>
      <c r="Q529" s="145">
        <f>IFERROR(_xll.qlIndexFixing(ONIndex1Y,I529,TRUE,_xll.ohTrigger(RecalcTrigger,Trigger1Y)),NA())</f>
        <v>-4.1467235713188444E-4</v>
      </c>
    </row>
    <row r="530" spans="2:17" x14ac:dyDescent="0.2">
      <c r="B530" s="39" t="s">
        <v>42</v>
      </c>
      <c r="D530" s="42">
        <f>_xll.qlCalendarAdvance(Calendar,$D529,B530,"f",FALSE)</f>
        <v>43425</v>
      </c>
      <c r="E530" s="139">
        <f>_xll.qlInterestRateIndexValueDate(IndexON,D530)</f>
        <v>43425</v>
      </c>
      <c r="F530" s="155">
        <f>IFERROR(_xll.qlIndexFixing(IndexON,D530,TRUE,_xll.ohTrigger(RecalcTrigger,TriggerON)),NA())</f>
        <v>-4.1489759047586006E-3</v>
      </c>
      <c r="H530" s="42">
        <f>_xll.qlCalendarAdvance(Calendar,$H529,B530,"f",FALSE)</f>
        <v>43425</v>
      </c>
      <c r="I530" s="139">
        <f>_xll.qlInterestRateIndexValueDate(Index1M,$H530)</f>
        <v>43427</v>
      </c>
      <c r="J530" s="144">
        <f>IFERROR(_xll.qlIndexFixing(Index1M,$H530,TRUE,_xll.ohTrigger(RecalcTrigger,Trigger1M)),NA())</f>
        <v>-4.5033812046206319E-3</v>
      </c>
      <c r="K530" s="44">
        <f>IFERROR(_xll.qlIndexFixing(Index3M,H530,TRUE,_xll.ohTrigger(RecalcTrigger,Trigger3M)),NA())</f>
        <v>-3.270624362662415E-3</v>
      </c>
      <c r="L530" s="44">
        <f>IFERROR(_xll.qlIndexFixing(Index6M,$H530,TRUE,_xll.ohTrigger(RecalcTrigger,Trigger6M)),NA())</f>
        <v>-1.6474222004187924E-3</v>
      </c>
      <c r="M530" s="145">
        <f>IFERROR(_xll.qlIndexFixing(Index1Y,$H530,TRUE,_xll.ohTrigger(RecalcTrigger,Trigger1Y)),NA())</f>
        <v>1.8055435973860726E-4</v>
      </c>
      <c r="N530" s="144">
        <f>IFERROR(_xll.qlIndexFixing(ONIndex1M,I530,TRUE,_xll.ohTrigger(RecalcTrigger,Trigger1M)),NA())</f>
        <v>-4.5212517262882557E-3</v>
      </c>
      <c r="O530" s="44">
        <f>IFERROR(_xll.qlIndexFixing(ONIndex3M,I530,TRUE,_xll.ohTrigger(RecalcTrigger,Trigger3M)),NA())</f>
        <v>-3.3446946122328569E-3</v>
      </c>
      <c r="P530" s="44">
        <f>IFERROR(_xll.qlIndexFixing(ONIndex6M,I530,TRUE,_xll.ohTrigger(RecalcTrigger,Trigger6M)),NA())</f>
        <v>-1.8702944178983216E-3</v>
      </c>
      <c r="Q530" s="145">
        <f>IFERROR(_xll.qlIndexFixing(ONIndex1Y,I530,TRUE,_xll.ohTrigger(RecalcTrigger,Trigger1Y)),NA())</f>
        <v>-3.9036696115601899E-4</v>
      </c>
    </row>
    <row r="531" spans="2:17" x14ac:dyDescent="0.2">
      <c r="B531" s="39" t="s">
        <v>42</v>
      </c>
      <c r="D531" s="42">
        <f>_xll.qlCalendarAdvance(Calendar,$D530,B531,"f",FALSE)</f>
        <v>43432</v>
      </c>
      <c r="E531" s="139">
        <f>_xll.qlInterestRateIndexValueDate(IndexON,D531)</f>
        <v>43432</v>
      </c>
      <c r="F531" s="155">
        <f>IFERROR(_xll.qlIndexFixing(IndexON,D531,TRUE,_xll.ohTrigger(RecalcTrigger,TriggerON)),NA())</f>
        <v>-4.1489759048385366E-3</v>
      </c>
      <c r="H531" s="42">
        <f>_xll.qlCalendarAdvance(Calendar,$H530,B531,"f",FALSE)</f>
        <v>43432</v>
      </c>
      <c r="I531" s="139">
        <f>_xll.qlInterestRateIndexValueDate(Index1M,$H531)</f>
        <v>43434</v>
      </c>
      <c r="J531" s="144">
        <f>IFERROR(_xll.qlIndexFixing(Index1M,$H531,TRUE,_xll.ohTrigger(RecalcTrigger,Trigger1M)),NA())</f>
        <v>-4.4924027818549206E-3</v>
      </c>
      <c r="K531" s="44">
        <f>IFERROR(_xll.qlIndexFixing(Index3M,H531,TRUE,_xll.ohTrigger(RecalcTrigger,Trigger3M)),NA())</f>
        <v>-3.2617641106189588E-3</v>
      </c>
      <c r="L531" s="44">
        <f>IFERROR(_xll.qlIndexFixing(Index6M,$H531,TRUE,_xll.ohTrigger(RecalcTrigger,Trigger6M)),NA())</f>
        <v>-1.6276103663022295E-3</v>
      </c>
      <c r="M531" s="145">
        <f>IFERROR(_xll.qlIndexFixing(Index1Y,$H531,TRUE,_xll.ohTrigger(RecalcTrigger,Trigger1Y)),NA())</f>
        <v>1.969284635201079E-4</v>
      </c>
      <c r="N531" s="144">
        <f>IFERROR(_xll.qlIndexFixing(ONIndex1M,I531,TRUE,_xll.ohTrigger(RecalcTrigger,Trigger1M)),NA())</f>
        <v>-4.5105771826792207E-3</v>
      </c>
      <c r="O531" s="44">
        <f>IFERROR(_xll.qlIndexFixing(ONIndex3M,I531,TRUE,_xll.ohTrigger(RecalcTrigger,Trigger3M)),NA())</f>
        <v>-3.3341071030434932E-3</v>
      </c>
      <c r="P531" s="44">
        <f>IFERROR(_xll.qlIndexFixing(ONIndex6M,I531,TRUE,_xll.ohTrigger(RecalcTrigger,Trigger6M)),NA())</f>
        <v>-1.8532141840710281E-3</v>
      </c>
      <c r="Q531" s="145">
        <f>IFERROR(_xll.qlIndexFixing(ONIndex1Y,I531,TRUE,_xll.ohTrigger(RecalcTrigger,Trigger1Y)),NA())</f>
        <v>-3.6597922220771295E-4</v>
      </c>
    </row>
    <row r="532" spans="2:17" x14ac:dyDescent="0.2">
      <c r="B532" s="39" t="s">
        <v>42</v>
      </c>
      <c r="D532" s="42">
        <f>_xll.qlCalendarAdvance(Calendar,$D531,B532,"f",FALSE)</f>
        <v>43439</v>
      </c>
      <c r="E532" s="139">
        <f>_xll.qlInterestRateIndexValueDate(IndexON,D532)</f>
        <v>43439</v>
      </c>
      <c r="F532" s="155">
        <f>IFERROR(_xll.qlIndexFixing(IndexON,D532,TRUE,_xll.ohTrigger(RecalcTrigger,TriggerON)),NA())</f>
        <v>-4.1489759047586006E-3</v>
      </c>
      <c r="H532" s="42">
        <f>_xll.qlCalendarAdvance(Calendar,$H531,B532,"f",FALSE)</f>
        <v>43439</v>
      </c>
      <c r="I532" s="139">
        <f>_xll.qlInterestRateIndexValueDate(Index1M,$H532)</f>
        <v>43441</v>
      </c>
      <c r="J532" s="144">
        <f>IFERROR(_xll.qlIndexFixing(Index1M,$H532,TRUE,_xll.ohTrigger(RecalcTrigger,Trigger1M)),NA())</f>
        <v>-4.4812321636709188E-3</v>
      </c>
      <c r="K532" s="44">
        <f>IFERROR(_xll.qlIndexFixing(Index3M,H532,TRUE,_xll.ohTrigger(RecalcTrigger,Trigger3M)),NA())</f>
        <v>-3.2485768474432852E-3</v>
      </c>
      <c r="L532" s="44">
        <f>IFERROR(_xll.qlIndexFixing(Index6M,$H532,TRUE,_xll.ohTrigger(RecalcTrigger,Trigger6M)),NA())</f>
        <v>-1.6090598378780941E-3</v>
      </c>
      <c r="M532" s="145">
        <f>IFERROR(_xll.qlIndexFixing(Index1Y,$H532,TRUE,_xll.ohTrigger(RecalcTrigger,Trigger1Y)),NA())</f>
        <v>2.2097350513841296E-4</v>
      </c>
      <c r="N532" s="144">
        <f>IFERROR(_xll.qlIndexFixing(ONIndex1M,I532,TRUE,_xll.ohTrigger(RecalcTrigger,Trigger1M)),NA())</f>
        <v>-4.499702711475706E-3</v>
      </c>
      <c r="O532" s="44">
        <f>IFERROR(_xll.qlIndexFixing(ONIndex3M,I532,TRUE,_xll.ohTrigger(RecalcTrigger,Trigger3M)),NA())</f>
        <v>-3.3231997886717934E-3</v>
      </c>
      <c r="P532" s="44">
        <f>IFERROR(_xll.qlIndexFixing(ONIndex6M,I532,TRUE,_xll.ohTrigger(RecalcTrigger,Trigger6M)),NA())</f>
        <v>-1.8359722610616913E-3</v>
      </c>
      <c r="Q532" s="145">
        <f>IFERROR(_xll.qlIndexFixing(ONIndex1Y,I532,TRUE,_xll.ohTrigger(RecalcTrigger,Trigger1Y)),NA())</f>
        <v>-3.4152507753848482E-4</v>
      </c>
    </row>
    <row r="533" spans="2:17" x14ac:dyDescent="0.2">
      <c r="B533" s="39" t="s">
        <v>42</v>
      </c>
      <c r="D533" s="42">
        <f>_xll.qlCalendarAdvance(Calendar,$D532,B533,"f",FALSE)</f>
        <v>43446</v>
      </c>
      <c r="E533" s="139">
        <f>_xll.qlInterestRateIndexValueDate(IndexON,D533)</f>
        <v>43446</v>
      </c>
      <c r="F533" s="155">
        <f>IFERROR(_xll.qlIndexFixing(IndexON,D533,TRUE,_xll.ohTrigger(RecalcTrigger,TriggerON)),NA())</f>
        <v>-4.1489759048385366E-3</v>
      </c>
      <c r="H533" s="42">
        <f>_xll.qlCalendarAdvance(Calendar,$H532,B533,"f",FALSE)</f>
        <v>43446</v>
      </c>
      <c r="I533" s="139">
        <f>_xll.qlInterestRateIndexValueDate(Index1M,$H533)</f>
        <v>43448</v>
      </c>
      <c r="J533" s="144">
        <f>IFERROR(_xll.qlIndexFixing(Index1M,$H533,TRUE,_xll.ohTrigger(RecalcTrigger,Trigger1M)),NA())</f>
        <v>-4.4698742288434307E-3</v>
      </c>
      <c r="K533" s="44">
        <f>IFERROR(_xll.qlIndexFixing(Index3M,H533,TRUE,_xll.ohTrigger(RecalcTrigger,Trigger3M)),NA())</f>
        <v>-3.2349751473006449E-3</v>
      </c>
      <c r="L533" s="44">
        <f>IFERROR(_xll.qlIndexFixing(Index6M,$H533,TRUE,_xll.ohTrigger(RecalcTrigger,Trigger6M)),NA())</f>
        <v>-1.5904288779033083E-3</v>
      </c>
      <c r="M533" s="145">
        <f>IFERROR(_xll.qlIndexFixing(Index1Y,$H533,TRUE,_xll.ohTrigger(RecalcTrigger,Trigger1Y)),NA())</f>
        <v>2.4099612398765922E-4</v>
      </c>
      <c r="N533" s="144">
        <f>IFERROR(_xll.qlIndexFixing(ONIndex1M,I533,TRUE,_xll.ohTrigger(RecalcTrigger,Trigger1M)),NA())</f>
        <v>-4.4886331940130475E-3</v>
      </c>
      <c r="O533" s="44">
        <f>IFERROR(_xll.qlIndexFixing(ONIndex3M,I533,TRUE,_xll.ohTrigger(RecalcTrigger,Trigger3M)),NA())</f>
        <v>-3.3119702293094022E-3</v>
      </c>
      <c r="P533" s="44">
        <f>IFERROR(_xll.qlIndexFixing(ONIndex6M,I533,TRUE,_xll.ohTrigger(RecalcTrigger,Trigger6M)),NA())</f>
        <v>-1.818574740717338E-3</v>
      </c>
      <c r="Q533" s="145">
        <f>IFERROR(_xll.qlIndexFixing(ONIndex1Y,I533,TRUE,_xll.ohTrigger(RecalcTrigger,Trigger1Y)),NA())</f>
        <v>-3.1702046431991704E-4</v>
      </c>
    </row>
    <row r="534" spans="2:17" x14ac:dyDescent="0.2">
      <c r="B534" s="39" t="s">
        <v>42</v>
      </c>
      <c r="D534" s="42">
        <f>_xll.qlCalendarAdvance(Calendar,$D533,B534,"f",FALSE)</f>
        <v>43453</v>
      </c>
      <c r="E534" s="139">
        <f>_xll.qlInterestRateIndexValueDate(IndexON,D534)</f>
        <v>43453</v>
      </c>
      <c r="F534" s="155">
        <f>IFERROR(_xll.qlIndexFixing(IndexON,D534,TRUE,_xll.ohTrigger(RecalcTrigger,TriggerON)),NA())</f>
        <v>-4.1489759048385366E-3</v>
      </c>
      <c r="H534" s="42">
        <f>_xll.qlCalendarAdvance(Calendar,$H533,B534,"f",FALSE)</f>
        <v>43453</v>
      </c>
      <c r="I534" s="139">
        <f>_xll.qlInterestRateIndexValueDate(Index1M,$H534)</f>
        <v>43455</v>
      </c>
      <c r="J534" s="144">
        <f>IFERROR(_xll.qlIndexFixing(Index1M,$H534,TRUE,_xll.ohTrigger(RecalcTrigger,Trigger1M)),NA())</f>
        <v>-4.4583338561485488E-3</v>
      </c>
      <c r="K534" s="44">
        <f>IFERROR(_xll.qlIndexFixing(Index3M,H534,TRUE,_xll.ohTrigger(RecalcTrigger,Trigger3M)),NA())</f>
        <v>-3.2209484938108268E-3</v>
      </c>
      <c r="L534" s="44">
        <f>IFERROR(_xll.qlIndexFixing(Index6M,$H534,TRUE,_xll.ohTrigger(RecalcTrigger,Trigger6M)),NA())</f>
        <v>-1.5717235709234866E-3</v>
      </c>
      <c r="M534" s="145">
        <f>IFERROR(_xll.qlIndexFixing(Index1Y,$H534,TRUE,_xll.ohTrigger(RecalcTrigger,Trigger1Y)),NA())</f>
        <v>2.6090244518485196E-4</v>
      </c>
      <c r="N534" s="144">
        <f>IFERROR(_xll.qlIndexFixing(ONIndex1M,I534,TRUE,_xll.ohTrigger(RecalcTrigger,Trigger1M)),NA())</f>
        <v>-4.4741222137156811E-3</v>
      </c>
      <c r="O534" s="44">
        <f>IFERROR(_xll.qlIndexFixing(ONIndex3M,I534,TRUE,_xll.ohTrigger(RecalcTrigger,Trigger3M)),NA())</f>
        <v>-3.2969978979746628E-3</v>
      </c>
      <c r="P534" s="44">
        <f>IFERROR(_xll.qlIndexFixing(ONIndex6M,I534,TRUE,_xll.ohTrigger(RecalcTrigger,Trigger6M)),NA())</f>
        <v>-1.7959876702633437E-3</v>
      </c>
      <c r="Q534" s="145">
        <f>IFERROR(_xll.qlIndexFixing(ONIndex1Y,I534,TRUE,_xll.ohTrigger(RecalcTrigger,Trigger1Y)),NA())</f>
        <v>-2.8546602357959472E-4</v>
      </c>
    </row>
    <row r="535" spans="2:17" x14ac:dyDescent="0.2">
      <c r="B535" s="39" t="s">
        <v>42</v>
      </c>
      <c r="D535" s="42">
        <f>_xll.qlCalendarAdvance(Calendar,$D534,B535,"f",FALSE)</f>
        <v>43461</v>
      </c>
      <c r="E535" s="139">
        <f>_xll.qlInterestRateIndexValueDate(IndexON,D535)</f>
        <v>43461</v>
      </c>
      <c r="F535" s="155">
        <f>IFERROR(_xll.qlIndexFixing(IndexON,D535,TRUE,_xll.ohTrigger(RecalcTrigger,TriggerON)),NA())</f>
        <v>-4.1489759047586006E-3</v>
      </c>
      <c r="H535" s="42">
        <f>_xll.qlCalendarAdvance(Calendar,$H534,B535,"f",FALSE)</f>
        <v>43461</v>
      </c>
      <c r="I535" s="139">
        <f>_xll.qlInterestRateIndexValueDate(Index1M,$H535)</f>
        <v>43465</v>
      </c>
      <c r="J535" s="144">
        <f>IFERROR(_xll.qlIndexFixing(Index1M,$H535,TRUE,_xll.ohTrigger(RecalcTrigger,Trigger1M)),NA())</f>
        <v>-4.441540807835335E-3</v>
      </c>
      <c r="K535" s="44">
        <f>IFERROR(_xll.qlIndexFixing(Index3M,H535,TRUE,_xll.ohTrigger(RecalcTrigger,Trigger3M)),NA())</f>
        <v>-3.2024560369765935E-3</v>
      </c>
      <c r="L535" s="44">
        <f>IFERROR(_xll.qlIndexFixing(Index6M,$H535,TRUE,_xll.ohTrigger(RecalcTrigger,Trigger6M)),NA())</f>
        <v>-1.5489846914503581E-3</v>
      </c>
      <c r="M535" s="145">
        <f>IFERROR(_xll.qlIndexFixing(Index1Y,$H535,TRUE,_xll.ohTrigger(RecalcTrigger,Trigger1Y)),NA())</f>
        <v>2.8658896310452316E-4</v>
      </c>
      <c r="N535" s="144">
        <f>IFERROR(_xll.qlIndexFixing(ONIndex1M,I535,TRUE,_xll.ohTrigger(RecalcTrigger,Trigger1M)),NA())</f>
        <v>-4.4626252049706494E-3</v>
      </c>
      <c r="O535" s="44">
        <f>IFERROR(_xll.qlIndexFixing(ONIndex3M,I535,TRUE,_xll.ohTrigger(RecalcTrigger,Trigger3M)),NA())</f>
        <v>-3.2848883637992543E-3</v>
      </c>
      <c r="P535" s="44">
        <f>IFERROR(_xll.qlIndexFixing(ONIndex6M,I535,TRUE,_xll.ohTrigger(RecalcTrigger,Trigger6M)),NA())</f>
        <v>-1.778257372833103E-3</v>
      </c>
      <c r="Q535" s="145">
        <f>IFERROR(_xll.qlIndexFixing(ONIndex1Y,I535,TRUE,_xll.ohTrigger(RecalcTrigger,Trigger1Y)),NA())</f>
        <v>-2.6090589968497113E-4</v>
      </c>
    </row>
    <row r="536" spans="2:17" x14ac:dyDescent="0.2">
      <c r="B536" s="39" t="s">
        <v>42</v>
      </c>
      <c r="D536" s="42">
        <f>_xll.qlCalendarAdvance(Calendar,$D535,B536,"f",FALSE)</f>
        <v>43468</v>
      </c>
      <c r="E536" s="139">
        <f>_xll.qlInterestRateIndexValueDate(IndexON,D536)</f>
        <v>43468</v>
      </c>
      <c r="F536" s="155">
        <f>IFERROR(_xll.qlIndexFixing(IndexON,D536,TRUE,_xll.ohTrigger(RecalcTrigger,TriggerON)),NA())</f>
        <v>-4.1489759047586006E-3</v>
      </c>
      <c r="H536" s="42">
        <f>_xll.qlCalendarAdvance(Calendar,$H535,B536,"f",FALSE)</f>
        <v>43468</v>
      </c>
      <c r="I536" s="139">
        <f>_xll.qlInterestRateIndexValueDate(Index1M,$H536)</f>
        <v>43472</v>
      </c>
      <c r="J536" s="144">
        <f>IFERROR(_xll.qlIndexFixing(Index1M,$H536,TRUE,_xll.ohTrigger(RecalcTrigger,Trigger1M)),NA())</f>
        <v>-4.429577683478389E-3</v>
      </c>
      <c r="K536" s="44">
        <f>IFERROR(_xll.qlIndexFixing(Index3M,H536,TRUE,_xll.ohTrigger(RecalcTrigger,Trigger3M)),NA())</f>
        <v>-3.1840340592014251E-3</v>
      </c>
      <c r="L536" s="44">
        <f>IFERROR(_xll.qlIndexFixing(Index6M,$H536,TRUE,_xll.ohTrigger(RecalcTrigger,Trigger6M)),NA())</f>
        <v>-1.5260242666066941E-3</v>
      </c>
      <c r="M536" s="145">
        <f>IFERROR(_xll.qlIndexFixing(Index1Y,$H536,TRUE,_xll.ohTrigger(RecalcTrigger,Trigger1Y)),NA())</f>
        <v>3.0624275253988959E-4</v>
      </c>
      <c r="N536" s="144">
        <f>IFERROR(_xll.qlIndexFixing(ONIndex1M,I536,TRUE,_xll.ohTrigger(RecalcTrigger,Trigger1M)),NA())</f>
        <v>-4.4526279650947131E-3</v>
      </c>
      <c r="O536" s="44">
        <f>IFERROR(_xll.qlIndexFixing(ONIndex3M,I536,TRUE,_xll.ohTrigger(RecalcTrigger,Trigger3M)),NA())</f>
        <v>-3.2741810270220384E-3</v>
      </c>
      <c r="P536" s="44">
        <f>IFERROR(_xll.qlIndexFixing(ONIndex6M,I536,TRUE,_xll.ohTrigger(RecalcTrigger,Trigger6M)),NA())</f>
        <v>-1.7629518317185955E-3</v>
      </c>
      <c r="Q536" s="145">
        <f>IFERROR(_xll.qlIndexFixing(ONIndex1Y,I536,TRUE,_xll.ohTrigger(RecalcTrigger,Trigger1Y)),NA())</f>
        <v>-2.3985527056513689E-4</v>
      </c>
    </row>
    <row r="537" spans="2:17" x14ac:dyDescent="0.2">
      <c r="B537" s="39" t="s">
        <v>42</v>
      </c>
      <c r="D537" s="42">
        <f>_xll.qlCalendarAdvance(Calendar,$D536,B537,"f",FALSE)</f>
        <v>43475</v>
      </c>
      <c r="E537" s="139">
        <f>_xll.qlInterestRateIndexValueDate(IndexON,D537)</f>
        <v>43475</v>
      </c>
      <c r="F537" s="155">
        <f>IFERROR(_xll.qlIndexFixing(IndexON,D537,TRUE,_xll.ohTrigger(RecalcTrigger,TriggerON)),NA())</f>
        <v>-4.1489759047586006E-3</v>
      </c>
      <c r="H537" s="42">
        <f>_xll.qlCalendarAdvance(Calendar,$H536,B537,"f",FALSE)</f>
        <v>43475</v>
      </c>
      <c r="I537" s="139">
        <f>_xll.qlInterestRateIndexValueDate(Index1M,$H537)</f>
        <v>43479</v>
      </c>
      <c r="J537" s="144">
        <f>IFERROR(_xll.qlIndexFixing(Index1M,$H537,TRUE,_xll.ohTrigger(RecalcTrigger,Trigger1M)),NA())</f>
        <v>-4.4174488485922729E-3</v>
      </c>
      <c r="K537" s="44">
        <f>IFERROR(_xll.qlIndexFixing(Index3M,H537,TRUE,_xll.ohTrigger(RecalcTrigger,Trigger3M)),NA())</f>
        <v>-3.1686804140747156E-3</v>
      </c>
      <c r="L537" s="44">
        <f>IFERROR(_xll.qlIndexFixing(Index6M,$H537,TRUE,_xll.ohTrigger(RecalcTrigger,Trigger6M)),NA())</f>
        <v>-1.5071102515446272E-3</v>
      </c>
      <c r="M537" s="145">
        <f>IFERROR(_xll.qlIndexFixing(Index1Y,$H537,TRUE,_xll.ohTrigger(RecalcTrigger,Trigger1Y)),NA())</f>
        <v>3.2580257669454892E-4</v>
      </c>
      <c r="N537" s="144">
        <f>IFERROR(_xll.qlIndexFixing(ONIndex1M,I537,TRUE,_xll.ohTrigger(RecalcTrigger,Trigger1M)),NA())</f>
        <v>-4.4408023971698185E-3</v>
      </c>
      <c r="O537" s="44">
        <f>IFERROR(_xll.qlIndexFixing(ONIndex3M,I537,TRUE,_xll.ohTrigger(RecalcTrigger,Trigger3M)),NA())</f>
        <v>-3.2613023381466988E-3</v>
      </c>
      <c r="P537" s="44">
        <f>IFERROR(_xll.qlIndexFixing(ONIndex6M,I537,TRUE,_xll.ohTrigger(RecalcTrigger,Trigger6M)),NA())</f>
        <v>-1.7449745872255562E-3</v>
      </c>
      <c r="Q537" s="145">
        <f>IFERROR(_xll.qlIndexFixing(ONIndex1Y,I537,TRUE,_xll.ohTrigger(RecalcTrigger,Trigger1Y)),NA())</f>
        <v>-2.153113538660989E-4</v>
      </c>
    </row>
    <row r="538" spans="2:17" x14ac:dyDescent="0.2">
      <c r="B538" s="39" t="s">
        <v>42</v>
      </c>
      <c r="D538" s="42">
        <f>_xll.qlCalendarAdvance(Calendar,$D537,B538,"f",FALSE)</f>
        <v>43482</v>
      </c>
      <c r="E538" s="139">
        <f>_xll.qlInterestRateIndexValueDate(IndexON,D538)</f>
        <v>43482</v>
      </c>
      <c r="F538" s="155">
        <f>IFERROR(_xll.qlIndexFixing(IndexON,D538,TRUE,_xll.ohTrigger(RecalcTrigger,TriggerON)),NA())</f>
        <v>-4.1489759047985686E-3</v>
      </c>
      <c r="H538" s="42">
        <f>_xll.qlCalendarAdvance(Calendar,$H537,B538,"f",FALSE)</f>
        <v>43482</v>
      </c>
      <c r="I538" s="139">
        <f>_xll.qlInterestRateIndexValueDate(Index1M,$H538)</f>
        <v>43486</v>
      </c>
      <c r="J538" s="144">
        <f>IFERROR(_xll.qlIndexFixing(Index1M,$H538,TRUE,_xll.ohTrigger(RecalcTrigger,Trigger1M)),NA())</f>
        <v>-4.4051591820059412E-3</v>
      </c>
      <c r="K538" s="44">
        <f>IFERROR(_xll.qlIndexFixing(Index3M,H538,TRUE,_xll.ohTrigger(RecalcTrigger,Trigger3M)),NA())</f>
        <v>-3.1518362909069408E-3</v>
      </c>
      <c r="L538" s="44">
        <f>IFERROR(_xll.qlIndexFixing(Index6M,$H538,TRUE,_xll.ohTrigger(RecalcTrigger,Trigger6M)),NA())</f>
        <v>-1.4881488380119174E-3</v>
      </c>
      <c r="M538" s="145">
        <f>IFERROR(_xll.qlIndexFixing(Index1Y,$H538,TRUE,_xll.ohTrigger(RecalcTrigger,Trigger1Y)),NA())</f>
        <v>3.4527672055128318E-4</v>
      </c>
      <c r="N538" s="144">
        <f>IFERROR(_xll.qlIndexFixing(ONIndex1M,I538,TRUE,_xll.ohTrigger(RecalcTrigger,Trigger1M)),NA())</f>
        <v>-4.4288068858255869E-3</v>
      </c>
      <c r="O538" s="44">
        <f>IFERROR(_xll.qlIndexFixing(ONIndex3M,I538,TRUE,_xll.ohTrigger(RecalcTrigger,Trigger3M)),NA())</f>
        <v>-3.2480023216185927E-3</v>
      </c>
      <c r="P538" s="44">
        <f>IFERROR(_xll.qlIndexFixing(ONIndex6M,I538,TRUE,_xll.ohTrigger(RecalcTrigger,Trigger6M)),NA())</f>
        <v>-1.7268730733777105E-3</v>
      </c>
      <c r="Q538" s="145">
        <f>IFERROR(_xll.qlIndexFixing(ONIndex1Y,I538,TRUE,_xll.ohTrigger(RecalcTrigger,Trigger1Y)),NA())</f>
        <v>-1.9079893165407924E-4</v>
      </c>
    </row>
    <row r="539" spans="2:17" x14ac:dyDescent="0.2">
      <c r="B539" s="39" t="s">
        <v>42</v>
      </c>
      <c r="D539" s="42">
        <f>_xll.qlCalendarAdvance(Calendar,$D538,B539,"f",FALSE)</f>
        <v>43489</v>
      </c>
      <c r="E539" s="139">
        <f>_xll.qlInterestRateIndexValueDate(IndexON,D539)</f>
        <v>43489</v>
      </c>
      <c r="F539" s="155">
        <f>IFERROR(_xll.qlIndexFixing(IndexON,D539,TRUE,_xll.ohTrigger(RecalcTrigger,TriggerON)),NA())</f>
        <v>-4.1489759047586006E-3</v>
      </c>
      <c r="H539" s="42">
        <f>_xll.qlCalendarAdvance(Calendar,$H538,B539,"f",FALSE)</f>
        <v>43489</v>
      </c>
      <c r="I539" s="139">
        <f>_xll.qlInterestRateIndexValueDate(Index1M,$H539)</f>
        <v>43493</v>
      </c>
      <c r="J539" s="144">
        <f>IFERROR(_xll.qlIndexFixing(Index1M,$H539,TRUE,_xll.ohTrigger(RecalcTrigger,Trigger1M)),NA())</f>
        <v>-4.3927135625715557E-3</v>
      </c>
      <c r="K539" s="44">
        <f>IFERROR(_xll.qlIndexFixing(Index3M,H539,TRUE,_xll.ohTrigger(RecalcTrigger,Trigger3M)),NA())</f>
        <v>-3.1371037519180378E-3</v>
      </c>
      <c r="L539" s="44">
        <f>IFERROR(_xll.qlIndexFixing(Index6M,$H539,TRUE,_xll.ohTrigger(RecalcTrigger,Trigger6M)),NA())</f>
        <v>-1.4691461117808905E-3</v>
      </c>
      <c r="M539" s="145">
        <f>IFERROR(_xll.qlIndexFixing(Index1Y,$H539,TRUE,_xll.ohTrigger(RecalcTrigger,Trigger1Y)),NA())</f>
        <v>3.6467390390298017E-4</v>
      </c>
      <c r="N539" s="144">
        <f>IFERROR(_xll.qlIndexFixing(ONIndex1M,I539,TRUE,_xll.ohTrigger(RecalcTrigger,Trigger1M)),NA())</f>
        <v>-4.4166463121975141E-3</v>
      </c>
      <c r="O539" s="44">
        <f>IFERROR(_xll.qlIndexFixing(ONIndex3M,I539,TRUE,_xll.ohTrigger(RecalcTrigger,Trigger3M)),NA())</f>
        <v>-3.2342759598913418E-3</v>
      </c>
      <c r="P539" s="44">
        <f>IFERROR(_xll.qlIndexFixing(ONIndex6M,I539,TRUE,_xll.ohTrigger(RecalcTrigger,Trigger6M)),NA())</f>
        <v>-1.7086533817822769E-3</v>
      </c>
      <c r="Q539" s="145">
        <f>IFERROR(_xll.qlIndexFixing(ONIndex1Y,I539,TRUE,_xll.ohTrigger(RecalcTrigger,Trigger1Y)),NA())</f>
        <v>-1.6633394118059641E-4</v>
      </c>
    </row>
    <row r="540" spans="2:17" x14ac:dyDescent="0.2">
      <c r="B540" s="39" t="s">
        <v>42</v>
      </c>
      <c r="D540" s="42">
        <f>_xll.qlCalendarAdvance(Calendar,$D539,B540,"f",FALSE)</f>
        <v>43496</v>
      </c>
      <c r="E540" s="139">
        <f>_xll.qlInterestRateIndexValueDate(IndexON,D540)</f>
        <v>43496</v>
      </c>
      <c r="F540" s="155">
        <f>IFERROR(_xll.qlIndexFixing(IndexON,D540,TRUE,_xll.ohTrigger(RecalcTrigger,TriggerON)),NA())</f>
        <v>-4.1489759047985686E-3</v>
      </c>
      <c r="H540" s="42">
        <f>_xll.qlCalendarAdvance(Calendar,$H539,B540,"f",FALSE)</f>
        <v>43496</v>
      </c>
      <c r="I540" s="139">
        <f>_xll.qlInterestRateIndexValueDate(Index1M,$H540)</f>
        <v>43500</v>
      </c>
      <c r="J540" s="144">
        <f>IFERROR(_xll.qlIndexFixing(Index1M,$H540,TRUE,_xll.ohTrigger(RecalcTrigger,Trigger1M)),NA())</f>
        <v>-4.3829308433578663E-3</v>
      </c>
      <c r="K540" s="44">
        <f>IFERROR(_xll.qlIndexFixing(Index3M,H540,TRUE,_xll.ohTrigger(RecalcTrigger,Trigger3M)),NA())</f>
        <v>-3.1209549350351951E-3</v>
      </c>
      <c r="L540" s="44">
        <f>IFERROR(_xll.qlIndexFixing(Index6M,$H540,TRUE,_xll.ohTrigger(RecalcTrigger,Trigger6M)),NA())</f>
        <v>-1.4501081588537976E-3</v>
      </c>
      <c r="M540" s="145">
        <f>IFERROR(_xll.qlIndexFixing(Index1Y,$H540,TRUE,_xll.ohTrigger(RecalcTrigger,Trigger1Y)),NA())</f>
        <v>3.8400328138920681E-4</v>
      </c>
      <c r="N540" s="144">
        <f>IFERROR(_xll.qlIndexFixing(ONIndex1M,I540,TRUE,_xll.ohTrigger(RecalcTrigger,Trigger1M)),NA())</f>
        <v>-4.4043255573011919E-3</v>
      </c>
      <c r="O540" s="44">
        <f>IFERROR(_xll.qlIndexFixing(ONIndex3M,I540,TRUE,_xll.ohTrigger(RecalcTrigger,Trigger3M)),NA())</f>
        <v>-3.2201182356983438E-3</v>
      </c>
      <c r="P540" s="44">
        <f>IFERROR(_xll.qlIndexFixing(ONIndex6M,I540,TRUE,_xll.ohTrigger(RecalcTrigger,Trigger6M)),NA())</f>
        <v>-1.6903216041663782E-3</v>
      </c>
      <c r="Q540" s="145">
        <f>IFERROR(_xll.qlIndexFixing(ONIndex1Y,I540,TRUE,_xll.ohTrigger(RecalcTrigger,Trigger1Y)),NA())</f>
        <v>-1.4193231953729679E-4</v>
      </c>
    </row>
    <row r="541" spans="2:17" x14ac:dyDescent="0.2">
      <c r="B541" s="39" t="s">
        <v>42</v>
      </c>
      <c r="D541" s="42">
        <f>_xll.qlCalendarAdvance(Calendar,$D540,B541,"f",FALSE)</f>
        <v>43503</v>
      </c>
      <c r="E541" s="139">
        <f>_xll.qlInterestRateIndexValueDate(IndexON,D541)</f>
        <v>43503</v>
      </c>
      <c r="F541" s="155">
        <f>IFERROR(_xll.qlIndexFixing(IndexON,D541,TRUE,_xll.ohTrigger(RecalcTrigger,TriggerON)),NA())</f>
        <v>-4.1489759047186325E-3</v>
      </c>
      <c r="H541" s="42">
        <f>_xll.qlCalendarAdvance(Calendar,$H540,B541,"f",FALSE)</f>
        <v>43503</v>
      </c>
      <c r="I541" s="139">
        <f>_xll.qlInterestRateIndexValueDate(Index1M,$H541)</f>
        <v>43507</v>
      </c>
      <c r="J541" s="144">
        <f>IFERROR(_xll.qlIndexFixing(Index1M,$H541,TRUE,_xll.ohTrigger(RecalcTrigger,Trigger1M)),NA())</f>
        <v>-4.3702176735124377E-3</v>
      </c>
      <c r="K541" s="44">
        <f>IFERROR(_xll.qlIndexFixing(Index3M,H541,TRUE,_xll.ohTrigger(RecalcTrigger,Trigger3M)),NA())</f>
        <v>-3.1046171302786508E-3</v>
      </c>
      <c r="L541" s="44">
        <f>IFERROR(_xll.qlIndexFixing(Index6M,$H541,TRUE,_xll.ohTrigger(RecalcTrigger,Trigger6M)),NA())</f>
        <v>-1.4310410654669896E-3</v>
      </c>
      <c r="M541" s="145">
        <f>IFERROR(_xll.qlIndexFixing(Index1Y,$H541,TRUE,_xll.ohTrigger(RecalcTrigger,Trigger1Y)),NA())</f>
        <v>4.0327444253234477E-4</v>
      </c>
      <c r="N541" s="144">
        <f>IFERROR(_xll.qlIndexFixing(ONIndex1M,I541,TRUE,_xll.ohTrigger(RecalcTrigger,Trigger1M)),NA())</f>
        <v>-4.3918495024319881E-3</v>
      </c>
      <c r="O541" s="44">
        <f>IFERROR(_xll.qlIndexFixing(ONIndex3M,I541,TRUE,_xll.ohTrigger(RecalcTrigger,Trigger3M)),NA())</f>
        <v>-3.2055241318929006E-3</v>
      </c>
      <c r="P541" s="44">
        <f>IFERROR(_xll.qlIndexFixing(ONIndex6M,I541,TRUE,_xll.ohTrigger(RecalcTrigger,Trigger6M)),NA())</f>
        <v>-1.6718838320972651E-3</v>
      </c>
      <c r="Q541" s="145">
        <f>IFERROR(_xll.qlIndexFixing(ONIndex1Y,I541,TRUE,_xll.ohTrigger(RecalcTrigger,Trigger1Y)),NA())</f>
        <v>-1.1761000421550705E-4</v>
      </c>
    </row>
    <row r="542" spans="2:17" x14ac:dyDescent="0.2">
      <c r="B542" s="39" t="s">
        <v>42</v>
      </c>
      <c r="D542" s="42">
        <f>_xll.qlCalendarAdvance(Calendar,$D541,B542,"f",FALSE)</f>
        <v>43510</v>
      </c>
      <c r="E542" s="139">
        <f>_xll.qlInterestRateIndexValueDate(IndexON,D542)</f>
        <v>43510</v>
      </c>
      <c r="F542" s="155">
        <f>IFERROR(_xll.qlIndexFixing(IndexON,D542,TRUE,_xll.ohTrigger(RecalcTrigger,TriggerON)),NA())</f>
        <v>-4.1489759048785047E-3</v>
      </c>
      <c r="H542" s="42">
        <f>_xll.qlCalendarAdvance(Calendar,$H541,B542,"f",FALSE)</f>
        <v>43510</v>
      </c>
      <c r="I542" s="139">
        <f>_xll.qlInterestRateIndexValueDate(Index1M,$H542)</f>
        <v>43514</v>
      </c>
      <c r="J542" s="144">
        <f>IFERROR(_xll.qlIndexFixing(Index1M,$H542,TRUE,_xll.ohTrigger(RecalcTrigger,Trigger1M)),NA())</f>
        <v>-4.3573621381533456E-3</v>
      </c>
      <c r="K542" s="44">
        <f>IFERROR(_xll.qlIndexFixing(Index3M,H542,TRUE,_xll.ohTrigger(RecalcTrigger,Trigger3M)),NA())</f>
        <v>-3.0881302416401633E-3</v>
      </c>
      <c r="L542" s="44">
        <f>IFERROR(_xll.qlIndexFixing(Index6M,$H542,TRUE,_xll.ohTrigger(RecalcTrigger,Trigger6M)),NA())</f>
        <v>-1.4119509180882789E-3</v>
      </c>
      <c r="M542" s="145">
        <f>IFERROR(_xll.qlIndexFixing(Index1Y,$H542,TRUE,_xll.ohTrigger(RecalcTrigger,Trigger1Y)),NA())</f>
        <v>4.2249741177328786E-4</v>
      </c>
      <c r="N542" s="144">
        <f>IFERROR(_xll.qlIndexFixing(ONIndex1M,I542,TRUE,_xll.ohTrigger(RecalcTrigger,Trigger1M)),NA())</f>
        <v>-4.3792230285655265E-3</v>
      </c>
      <c r="O542" s="44">
        <f>IFERROR(_xll.qlIndexFixing(ONIndex3M,I542,TRUE,_xll.ohTrigger(RecalcTrigger,Trigger3M)),NA())</f>
        <v>-3.1904886311284741E-3</v>
      </c>
      <c r="P542" s="44">
        <f>IFERROR(_xll.qlIndexFixing(ONIndex6M,I542,TRUE,_xll.ohTrigger(RecalcTrigger,Trigger6M)),NA())</f>
        <v>-1.6533461571821562E-3</v>
      </c>
      <c r="Q542" s="145">
        <f>IFERROR(_xll.qlIndexFixing(ONIndex1Y,I542,TRUE,_xll.ohTrigger(RecalcTrigger,Trigger1Y)),NA())</f>
        <v>-9.3382932346841585E-5</v>
      </c>
    </row>
    <row r="543" spans="2:17" x14ac:dyDescent="0.2">
      <c r="B543" s="39" t="s">
        <v>42</v>
      </c>
      <c r="D543" s="42">
        <f>_xll.qlCalendarAdvance(Calendar,$D542,B543,"f",FALSE)</f>
        <v>43517</v>
      </c>
      <c r="E543" s="139">
        <f>_xll.qlInterestRateIndexValueDate(IndexON,D543)</f>
        <v>43517</v>
      </c>
      <c r="F543" s="155">
        <f>IFERROR(_xll.qlIndexFixing(IndexON,D543,TRUE,_xll.ohTrigger(RecalcTrigger,TriggerON)),NA())</f>
        <v>-4.1489759047586006E-3</v>
      </c>
      <c r="H543" s="42">
        <f>_xll.qlCalendarAdvance(Calendar,$H542,B543,"f",FALSE)</f>
        <v>43517</v>
      </c>
      <c r="I543" s="139">
        <f>_xll.qlInterestRateIndexValueDate(Index1M,$H543)</f>
        <v>43521</v>
      </c>
      <c r="J543" s="144">
        <f>IFERROR(_xll.qlIndexFixing(Index1M,$H543,TRUE,_xll.ohTrigger(RecalcTrigger,Trigger1M)),NA())</f>
        <v>-4.3443691163991272E-3</v>
      </c>
      <c r="K543" s="44">
        <f>IFERROR(_xll.qlIndexFixing(Index3M,H543,TRUE,_xll.ohTrigger(RecalcTrigger,Trigger3M)),NA())</f>
        <v>-3.0715352947452671E-3</v>
      </c>
      <c r="L543" s="44">
        <f>IFERROR(_xll.qlIndexFixing(Index6M,$H543,TRUE,_xll.ohTrigger(RecalcTrigger,Trigger6M)),NA())</f>
        <v>-1.392843803421115E-3</v>
      </c>
      <c r="M543" s="145">
        <f>IFERROR(_xll.qlIndexFixing(Index1Y,$H543,TRUE,_xll.ohTrigger(RecalcTrigger,Trigger1Y)),NA())</f>
        <v>4.4168264850954852E-4</v>
      </c>
      <c r="N543" s="144">
        <f>IFERROR(_xll.qlIndexFixing(ONIndex1M,I543,TRUE,_xll.ohTrigger(RecalcTrigger,Trigger1M)),NA())</f>
        <v>-4.3664510169172388E-3</v>
      </c>
      <c r="O543" s="44">
        <f>IFERROR(_xll.qlIndexFixing(ONIndex3M,I543,TRUE,_xll.ohTrigger(RecalcTrigger,Trigger3M)),NA())</f>
        <v>-3.1750067158986539E-3</v>
      </c>
      <c r="P543" s="44">
        <f>IFERROR(_xll.qlIndexFixing(ONIndex6M,I543,TRUE,_xll.ohTrigger(RecalcTrigger,Trigger6M)),NA())</f>
        <v>-1.6347146711082061E-3</v>
      </c>
      <c r="Q543" s="145">
        <f>IFERROR(_xll.qlIndexFixing(ONIndex1Y,I543,TRUE,_xll.ohTrigger(RecalcTrigger,Trigger1Y)),NA())</f>
        <v>-6.92670411828189E-5</v>
      </c>
    </row>
    <row r="544" spans="2:17" x14ac:dyDescent="0.2">
      <c r="B544" s="39" t="s">
        <v>42</v>
      </c>
      <c r="D544" s="42">
        <f>_xll.qlCalendarAdvance(Calendar,$D543,B544,"f",FALSE)</f>
        <v>43524</v>
      </c>
      <c r="E544" s="139">
        <f>_xll.qlInterestRateIndexValueDate(IndexON,D544)</f>
        <v>43524</v>
      </c>
      <c r="F544" s="155">
        <f>IFERROR(_xll.qlIndexFixing(IndexON,D544,TRUE,_xll.ohTrigger(RecalcTrigger,TriggerON)),NA())</f>
        <v>-4.1489759048385366E-3</v>
      </c>
      <c r="H544" s="42">
        <f>_xll.qlCalendarAdvance(Calendar,$H543,B544,"f",FALSE)</f>
        <v>43524</v>
      </c>
      <c r="I544" s="139">
        <f>_xll.qlInterestRateIndexValueDate(Index1M,$H544)</f>
        <v>43528</v>
      </c>
      <c r="J544" s="144">
        <f>IFERROR(_xll.qlIndexFixing(Index1M,$H544,TRUE,_xll.ohTrigger(RecalcTrigger,Trigger1M)),NA())</f>
        <v>-4.328316933356658E-3</v>
      </c>
      <c r="K544" s="44">
        <f>IFERROR(_xll.qlIndexFixing(Index3M,H544,TRUE,_xll.ohTrigger(RecalcTrigger,Trigger3M)),NA())</f>
        <v>-3.053673394701461E-3</v>
      </c>
      <c r="L544" s="44">
        <f>IFERROR(_xll.qlIndexFixing(Index6M,$H544,TRUE,_xll.ohTrigger(RecalcTrigger,Trigger6M)),NA())</f>
        <v>-1.3709865835587441E-3</v>
      </c>
      <c r="M544" s="145">
        <f>IFERROR(_xll.qlIndexFixing(Index1Y,$H544,TRUE,_xll.ohTrigger(RecalcTrigger,Trigger1Y)),NA())</f>
        <v>4.6216735660618597E-4</v>
      </c>
      <c r="N544" s="144">
        <f>IFERROR(_xll.qlIndexFixing(ONIndex1M,I544,TRUE,_xll.ohTrigger(RecalcTrigger,Trigger1M)),NA())</f>
        <v>-4.3535383486226209E-3</v>
      </c>
      <c r="O544" s="44">
        <f>IFERROR(_xll.qlIndexFixing(ONIndex3M,I544,TRUE,_xll.ohTrigger(RecalcTrigger,Trigger3M)),NA())</f>
        <v>-3.159073369216614E-3</v>
      </c>
      <c r="P544" s="44">
        <f>IFERROR(_xll.qlIndexFixing(ONIndex6M,I544,TRUE,_xll.ohTrigger(RecalcTrigger,Trigger6M)),NA())</f>
        <v>-1.6159954654026976E-3</v>
      </c>
      <c r="Q544" s="145">
        <f>IFERROR(_xll.qlIndexFixing(ONIndex1Y,I544,TRUE,_xll.ohTrigger(RecalcTrigger,Trigger1Y)),NA())</f>
        <v>-4.5278268054893545E-5</v>
      </c>
    </row>
    <row r="545" spans="2:17" x14ac:dyDescent="0.2">
      <c r="B545" s="39" t="s">
        <v>42</v>
      </c>
      <c r="D545" s="42">
        <f>_xll.qlCalendarAdvance(Calendar,$D544,B545,"f",FALSE)</f>
        <v>43531</v>
      </c>
      <c r="E545" s="139">
        <f>_xll.qlInterestRateIndexValueDate(IndexON,D545)</f>
        <v>43531</v>
      </c>
      <c r="F545" s="155">
        <f>IFERROR(_xll.qlIndexFixing(IndexON,D545,TRUE,_xll.ohTrigger(RecalcTrigger,TriggerON)),NA())</f>
        <v>-4.1489759048385366E-3</v>
      </c>
      <c r="H545" s="42">
        <f>_xll.qlCalendarAdvance(Calendar,$H544,B545,"f",FALSE)</f>
        <v>43531</v>
      </c>
      <c r="I545" s="139">
        <f>_xll.qlInterestRateIndexValueDate(Index1M,$H545)</f>
        <v>43535</v>
      </c>
      <c r="J545" s="144">
        <f>IFERROR(_xll.qlIndexFixing(Index1M,$H545,TRUE,_xll.ohTrigger(RecalcTrigger,Trigger1M)),NA())</f>
        <v>-4.3150380534784016E-3</v>
      </c>
      <c r="K545" s="44">
        <f>IFERROR(_xll.qlIndexFixing(Index3M,H545,TRUE,_xll.ohTrigger(RecalcTrigger,Trigger3M)),NA())</f>
        <v>-3.0369951501712346E-3</v>
      </c>
      <c r="L545" s="44">
        <f>IFERROR(_xll.qlIndexFixing(Index6M,$H545,TRUE,_xll.ohTrigger(RecalcTrigger,Trigger6M)),NA())</f>
        <v>-1.351867541338686E-3</v>
      </c>
      <c r="M545" s="145">
        <f>IFERROR(_xll.qlIndexFixing(Index1Y,$H545,TRUE,_xll.ohTrigger(RecalcTrigger,Trigger1Y)),NA())</f>
        <v>4.8132197924109164E-4</v>
      </c>
      <c r="N545" s="144">
        <f>IFERROR(_xll.qlIndexFixing(ONIndex1M,I545,TRUE,_xll.ohTrigger(RecalcTrigger,Trigger1M)),NA())</f>
        <v>-4.3404899047772005E-3</v>
      </c>
      <c r="O545" s="44">
        <f>IFERROR(_xll.qlIndexFixing(ONIndex3M,I545,TRUE,_xll.ohTrigger(RecalcTrigger,Trigger3M)),NA())</f>
        <v>-3.1426835735359759E-3</v>
      </c>
      <c r="P545" s="44">
        <f>IFERROR(_xll.qlIndexFixing(ONIndex6M,I545,TRUE,_xll.ohTrigger(RecalcTrigger,Trigger6M)),NA())</f>
        <v>-1.5971946317527852E-3</v>
      </c>
      <c r="Q545" s="145">
        <f>IFERROR(_xll.qlIndexFixing(ONIndex1Y,I545,TRUE,_xll.ohTrigger(RecalcTrigger,Trigger1Y)),NA())</f>
        <v>-2.143255029452007E-5</v>
      </c>
    </row>
    <row r="546" spans="2:17" x14ac:dyDescent="0.2">
      <c r="B546" s="39" t="s">
        <v>42</v>
      </c>
      <c r="D546" s="42">
        <f>_xll.qlCalendarAdvance(Calendar,$D545,B546,"f",FALSE)</f>
        <v>43538</v>
      </c>
      <c r="E546" s="139">
        <f>_xll.qlInterestRateIndexValueDate(IndexON,D546)</f>
        <v>43538</v>
      </c>
      <c r="F546" s="155">
        <f>IFERROR(_xll.qlIndexFixing(IndexON,D546,TRUE,_xll.ohTrigger(RecalcTrigger,TriggerON)),NA())</f>
        <v>-4.1489759047985686E-3</v>
      </c>
      <c r="H546" s="42">
        <f>_xll.qlCalendarAdvance(Calendar,$H545,B546,"f",FALSE)</f>
        <v>43538</v>
      </c>
      <c r="I546" s="139">
        <f>_xll.qlInterestRateIndexValueDate(Index1M,$H546)</f>
        <v>43542</v>
      </c>
      <c r="J546" s="144">
        <f>IFERROR(_xll.qlIndexFixing(Index1M,$H546,TRUE,_xll.ohTrigger(RecalcTrigger,Trigger1M)),NA())</f>
        <v>-4.301637373118187E-3</v>
      </c>
      <c r="K546" s="44">
        <f>IFERROR(_xll.qlIndexFixing(Index3M,H546,TRUE,_xll.ohTrigger(RecalcTrigger,Trigger3M)),NA())</f>
        <v>-3.0203397829788583E-3</v>
      </c>
      <c r="L546" s="44">
        <f>IFERROR(_xll.qlIndexFixing(Index6M,$H546,TRUE,_xll.ohTrigger(RecalcTrigger,Trigger6M)),NA())</f>
        <v>-1.3327506084374343E-3</v>
      </c>
      <c r="M546" s="145">
        <f>IFERROR(_xll.qlIndexFixing(Index1Y,$H546,TRUE,_xll.ohTrigger(RecalcTrigger,Trigger1Y)),NA())</f>
        <v>5.0047415973639197E-4</v>
      </c>
      <c r="N546" s="144">
        <f>IFERROR(_xll.qlIndexFixing(ONIndex1M,I546,TRUE,_xll.ohTrigger(RecalcTrigger,Trigger1M)),NA())</f>
        <v>-4.3273105664765055E-3</v>
      </c>
      <c r="O546" s="44">
        <f>IFERROR(_xll.qlIndexFixing(ONIndex3M,I546,TRUE,_xll.ohTrigger(RecalcTrigger,Trigger3M)),NA())</f>
        <v>-3.1258436980419191E-3</v>
      </c>
      <c r="P546" s="44">
        <f>IFERROR(_xll.qlIndexFixing(ONIndex6M,I546,TRUE,_xll.ohTrigger(RecalcTrigger,Trigger6M)),NA())</f>
        <v>-1.5783182617257197E-3</v>
      </c>
      <c r="Q546" s="145">
        <f>IFERROR(_xll.qlIndexFixing(ONIndex1Y,I546,TRUE,_xll.ohTrigger(RecalcTrigger,Trigger1Y)),NA())</f>
        <v>2.2541750066551458E-6</v>
      </c>
    </row>
    <row r="547" spans="2:17" x14ac:dyDescent="0.2">
      <c r="B547" s="39" t="s">
        <v>42</v>
      </c>
      <c r="D547" s="42">
        <f>_xll.qlCalendarAdvance(Calendar,$D546,B547,"f",FALSE)</f>
        <v>43545</v>
      </c>
      <c r="E547" s="139">
        <f>_xll.qlInterestRateIndexValueDate(IndexON,D547)</f>
        <v>43545</v>
      </c>
      <c r="F547" s="155">
        <f>IFERROR(_xll.qlIndexFixing(IndexON,D547,TRUE,_xll.ohTrigger(RecalcTrigger,TriggerON)),NA())</f>
        <v>-4.1489759047985686E-3</v>
      </c>
      <c r="H547" s="42">
        <f>_xll.qlCalendarAdvance(Calendar,$H546,B547,"f",FALSE)</f>
        <v>43545</v>
      </c>
      <c r="I547" s="139">
        <f>_xll.qlInterestRateIndexValueDate(Index1M,$H547)</f>
        <v>43549</v>
      </c>
      <c r="J547" s="144">
        <f>IFERROR(_xll.qlIndexFixing(Index1M,$H547,TRUE,_xll.ohTrigger(RecalcTrigger,Trigger1M)),NA())</f>
        <v>-4.2881197712596819E-3</v>
      </c>
      <c r="K547" s="44">
        <f>IFERROR(_xll.qlIndexFixing(Index3M,H547,TRUE,_xll.ohTrigger(RecalcTrigger,Trigger3M)),NA())</f>
        <v>-3.0037485823568E-3</v>
      </c>
      <c r="L547" s="44">
        <f>IFERROR(_xll.qlIndexFixing(Index6M,$H547,TRUE,_xll.ohTrigger(RecalcTrigger,Trigger6M)),NA())</f>
        <v>-1.31363720773615E-3</v>
      </c>
      <c r="M547" s="145">
        <f>IFERROR(_xll.qlIndexFixing(Index1Y,$H547,TRUE,_xll.ohTrigger(RecalcTrigger,Trigger1Y)),NA())</f>
        <v>5.1963608276874268E-4</v>
      </c>
      <c r="N547" s="144">
        <f>IFERROR(_xll.qlIndexFixing(ONIndex1M,I547,TRUE,_xll.ohTrigger(RecalcTrigger,Trigger1M)),NA())</f>
        <v>-4.3140052148959995E-3</v>
      </c>
      <c r="O547" s="44">
        <f>IFERROR(_xll.qlIndexFixing(ONIndex3M,I547,TRUE,_xll.ohTrigger(RecalcTrigger,Trigger3M)),NA())</f>
        <v>-3.108871085766296E-3</v>
      </c>
      <c r="P547" s="44">
        <f>IFERROR(_xll.qlIndexFixing(ONIndex6M,I547,TRUE,_xll.ohTrigger(RecalcTrigger,Trigger6M)),NA())</f>
        <v>-1.5593724468887515E-3</v>
      </c>
      <c r="Q547" s="145">
        <f>IFERROR(_xll.qlIndexFixing(ONIndex1Y,I547,TRUE,_xll.ohTrigger(RecalcTrigger,Trigger1Y)),NA())</f>
        <v>2.5765970397273463E-5</v>
      </c>
    </row>
    <row r="548" spans="2:17" x14ac:dyDescent="0.2">
      <c r="B548" s="39" t="s">
        <v>42</v>
      </c>
      <c r="D548" s="42">
        <f>_xll.qlCalendarAdvance(Calendar,$D547,B548,"f",FALSE)</f>
        <v>43552</v>
      </c>
      <c r="E548" s="139">
        <f>_xll.qlInterestRateIndexValueDate(IndexON,D548)</f>
        <v>43552</v>
      </c>
      <c r="F548" s="155">
        <f>IFERROR(_xll.qlIndexFixing(IndexON,D548,TRUE,_xll.ohTrigger(RecalcTrigger,TriggerON)),NA())</f>
        <v>-4.1489759048385366E-3</v>
      </c>
      <c r="H548" s="42">
        <f>_xll.qlCalendarAdvance(Calendar,$H547,B548,"f",FALSE)</f>
        <v>43552</v>
      </c>
      <c r="I548" s="139">
        <f>_xll.qlInterestRateIndexValueDate(Index1M,$H548)</f>
        <v>43556</v>
      </c>
      <c r="J548" s="144">
        <f>IFERROR(_xll.qlIndexFixing(Index1M,$H548,TRUE,_xll.ohTrigger(RecalcTrigger,Trigger1M)),NA())</f>
        <v>-4.2744901269097637E-3</v>
      </c>
      <c r="K548" s="44">
        <f>IFERROR(_xll.qlIndexFixing(Index3M,H548,TRUE,_xll.ohTrigger(RecalcTrigger,Trigger3M)),NA())</f>
        <v>-2.9884143966880101E-3</v>
      </c>
      <c r="L548" s="44">
        <f>IFERROR(_xll.qlIndexFixing(Index6M,$H548,TRUE,_xll.ohTrigger(RecalcTrigger,Trigger6M)),NA())</f>
        <v>-1.2958844754572014E-3</v>
      </c>
      <c r="M548" s="145">
        <f>IFERROR(_xll.qlIndexFixing(Index1Y,$H548,TRUE,_xll.ohTrigger(RecalcTrigger,Trigger1Y)),NA())</f>
        <v>5.3882036698809385E-4</v>
      </c>
      <c r="N548" s="144">
        <f>IFERROR(_xll.qlIndexFixing(ONIndex1M,I548,TRUE,_xll.ohTrigger(RecalcTrigger,Trigger1M)),NA())</f>
        <v>-4.3005787312511146E-3</v>
      </c>
      <c r="O548" s="44">
        <f>IFERROR(_xll.qlIndexFixing(ONIndex3M,I548,TRUE,_xll.ohTrigger(RecalcTrigger,Trigger3M)),NA())</f>
        <v>-3.09192179175799E-3</v>
      </c>
      <c r="P548" s="44">
        <f>IFERROR(_xll.qlIndexFixing(ONIndex6M,I548,TRUE,_xll.ohTrigger(RecalcTrigger,Trigger6M)),NA())</f>
        <v>-1.5403632790089716E-3</v>
      </c>
      <c r="Q548" s="145">
        <f>IFERROR(_xll.qlIndexFixing(ONIndex1Y,I548,TRUE,_xll.ohTrigger(RecalcTrigger,Trigger1Y)),NA())</f>
        <v>4.9086898625816389E-5</v>
      </c>
    </row>
    <row r="549" spans="2:17" x14ac:dyDescent="0.2">
      <c r="B549" s="39" t="s">
        <v>42</v>
      </c>
      <c r="D549" s="42">
        <f>_xll.qlCalendarAdvance(Calendar,$D548,B549,"f",FALSE)</f>
        <v>43559</v>
      </c>
      <c r="E549" s="139">
        <f>_xll.qlInterestRateIndexValueDate(IndexON,D549)</f>
        <v>43559</v>
      </c>
      <c r="F549" s="155">
        <f>IFERROR(_xll.qlIndexFixing(IndexON,D549,TRUE,_xll.ohTrigger(RecalcTrigger,TriggerON)),NA())</f>
        <v>-4.1489759048385366E-3</v>
      </c>
      <c r="H549" s="42">
        <f>_xll.qlCalendarAdvance(Calendar,$H548,B549,"f",FALSE)</f>
        <v>43559</v>
      </c>
      <c r="I549" s="139">
        <f>_xll.qlInterestRateIndexValueDate(Index1M,$H549)</f>
        <v>43563</v>
      </c>
      <c r="J549" s="144">
        <f>IFERROR(_xll.qlIndexFixing(Index1M,$H549,TRUE,_xll.ohTrigger(RecalcTrigger,Trigger1M)),NA())</f>
        <v>-4.261768521129472E-3</v>
      </c>
      <c r="K549" s="44">
        <f>IFERROR(_xll.qlIndexFixing(Index3M,H549,TRUE,_xll.ohTrigger(RecalcTrigger,Trigger3M)),NA())</f>
        <v>-2.9719894880012431E-3</v>
      </c>
      <c r="L549" s="44">
        <f>IFERROR(_xll.qlIndexFixing(Index6M,$H549,TRUE,_xll.ohTrigger(RecalcTrigger,Trigger6M)),NA())</f>
        <v>-1.2767578911021902E-3</v>
      </c>
      <c r="M549" s="145">
        <f>IFERROR(_xll.qlIndexFixing(Index1Y,$H549,TRUE,_xll.ohTrigger(RecalcTrigger,Trigger1Y)),NA())</f>
        <v>5.5804006506049713E-4</v>
      </c>
      <c r="N549" s="144">
        <f>IFERROR(_xll.qlIndexFixing(ONIndex1M,I549,TRUE,_xll.ohTrigger(RecalcTrigger,Trigger1M)),NA())</f>
        <v>-4.2870359965574423E-3</v>
      </c>
      <c r="O549" s="44">
        <f>IFERROR(_xll.qlIndexFixing(ONIndex3M,I549,TRUE,_xll.ohTrigger(RecalcTrigger,Trigger3M)),NA())</f>
        <v>-3.0750053828842994E-3</v>
      </c>
      <c r="P549" s="44">
        <f>IFERROR(_xll.qlIndexFixing(ONIndex6M,I549,TRUE,_xll.ohTrigger(RecalcTrigger,Trigger6M)),NA())</f>
        <v>-1.5212968495337265E-3</v>
      </c>
      <c r="Q549" s="145">
        <f>IFERROR(_xll.qlIndexFixing(ONIndex1Y,I549,TRUE,_xll.ohTrigger(RecalcTrigger,Trigger1Y)),NA())</f>
        <v>7.2201022280893312E-5</v>
      </c>
    </row>
    <row r="550" spans="2:17" x14ac:dyDescent="0.2">
      <c r="B550" s="39" t="s">
        <v>42</v>
      </c>
      <c r="D550" s="42">
        <f>_xll.qlCalendarAdvance(Calendar,$D549,B550,"f",FALSE)</f>
        <v>43566</v>
      </c>
      <c r="E550" s="139">
        <f>_xll.qlInterestRateIndexValueDate(IndexON,D550)</f>
        <v>43566</v>
      </c>
      <c r="F550" s="155">
        <f>IFERROR(_xll.qlIndexFixing(IndexON,D550,TRUE,_xll.ohTrigger(RecalcTrigger,TriggerON)),NA())</f>
        <v>-4.1489759047985686E-3</v>
      </c>
      <c r="H550" s="42">
        <f>_xll.qlCalendarAdvance(Calendar,$H549,B550,"f",FALSE)</f>
        <v>43566</v>
      </c>
      <c r="I550" s="139">
        <f>_xll.qlInterestRateIndexValueDate(Index1M,$H550)</f>
        <v>43570</v>
      </c>
      <c r="J550" s="144">
        <f>IFERROR(_xll.qlIndexFixing(Index1M,$H550,TRUE,_xll.ohTrigger(RecalcTrigger,Trigger1M)),NA())</f>
        <v>-4.2479361564811136E-3</v>
      </c>
      <c r="K550" s="44">
        <f>IFERROR(_xll.qlIndexFixing(Index3M,H550,TRUE,_xll.ohTrigger(RecalcTrigger,Trigger3M)),NA())</f>
        <v>-2.9556656571946074E-3</v>
      </c>
      <c r="L550" s="44">
        <f>IFERROR(_xll.qlIndexFixing(Index6M,$H550,TRUE,_xll.ohTrigger(RecalcTrigger,Trigger6M)),NA())</f>
        <v>-1.2576129729051937E-3</v>
      </c>
      <c r="M550" s="145">
        <f>IFERROR(_xll.qlIndexFixing(Index1Y,$H550,TRUE,_xll.ohTrigger(RecalcTrigger,Trigger1Y)),NA())</f>
        <v>5.7730866371571857E-4</v>
      </c>
      <c r="N550" s="144">
        <f>IFERROR(_xll.qlIndexFixing(ONIndex1M,I550,TRUE,_xll.ohTrigger(RecalcTrigger,Trigger1M)),NA())</f>
        <v>-4.2733818919904465E-3</v>
      </c>
      <c r="O550" s="44">
        <f>IFERROR(_xll.qlIndexFixing(ONIndex3M,I550,TRUE,_xll.ohTrigger(RecalcTrigger,Trigger3M)),NA())</f>
        <v>-3.0581314261723946E-3</v>
      </c>
      <c r="P550" s="44">
        <f>IFERROR(_xll.qlIndexFixing(ONIndex6M,I550,TRUE,_xll.ohTrigger(RecalcTrigger,Trigger6M)),NA())</f>
        <v>-1.5021792501501707E-3</v>
      </c>
      <c r="Q550" s="145">
        <f>IFERROR(_xll.qlIndexFixing(ONIndex1Y,I550,TRUE,_xll.ohTrigger(RecalcTrigger,Trigger1Y)),NA())</f>
        <v>9.5092404350793913E-5</v>
      </c>
    </row>
    <row r="551" spans="2:17" x14ac:dyDescent="0.2">
      <c r="B551" s="39" t="s">
        <v>42</v>
      </c>
      <c r="D551" s="42">
        <f>_xll.qlCalendarAdvance(Calendar,$D550,B551,"f",FALSE)</f>
        <v>43573</v>
      </c>
      <c r="E551" s="139">
        <f>_xll.qlInterestRateIndexValueDate(IndexON,D551)</f>
        <v>43573</v>
      </c>
      <c r="F551" s="155">
        <f>IFERROR(_xll.qlIndexFixing(IndexON,D551,TRUE,_xll.ohTrigger(RecalcTrigger,TriggerON)),NA())</f>
        <v>-4.1488802725684337E-3</v>
      </c>
      <c r="H551" s="42">
        <f>_xll.qlCalendarAdvance(Calendar,$H550,B551,"f",FALSE)</f>
        <v>43573</v>
      </c>
      <c r="I551" s="139">
        <f>_xll.qlInterestRateIndexValueDate(Index1M,$H551)</f>
        <v>43579</v>
      </c>
      <c r="J551" s="144">
        <f>IFERROR(_xll.qlIndexFixing(Index1M,$H551,TRUE,_xll.ohTrigger(RecalcTrigger,Trigger1M)),NA())</f>
        <v>-4.2300087311728518E-3</v>
      </c>
      <c r="K551" s="44">
        <f>IFERROR(_xll.qlIndexFixing(Index3M,H551,TRUE,_xll.ohTrigger(RecalcTrigger,Trigger3M)),NA())</f>
        <v>-2.9348417843263514E-3</v>
      </c>
      <c r="L551" s="44">
        <f>IFERROR(_xll.qlIndexFixing(Index6M,$H551,TRUE,_xll.ohTrigger(RecalcTrigger,Trigger6M)),NA())</f>
        <v>-1.2329570123449721E-3</v>
      </c>
      <c r="M551" s="145">
        <f>IFERROR(_xll.qlIndexFixing(Index1Y,$H551,TRUE,_xll.ohTrigger(RecalcTrigger,Trigger1Y)),NA())</f>
        <v>6.0217688331470085E-4</v>
      </c>
      <c r="N551" s="144">
        <f>IFERROR(_xll.qlIndexFixing(ONIndex1M,I551,TRUE,_xll.ohTrigger(RecalcTrigger,Trigger1M)),NA())</f>
        <v>-4.2536415749161449E-3</v>
      </c>
      <c r="O551" s="44">
        <f>IFERROR(_xll.qlIndexFixing(ONIndex3M,I551,TRUE,_xll.ohTrigger(RecalcTrigger,Trigger3M)),NA())</f>
        <v>-3.034093256331083E-3</v>
      </c>
      <c r="P551" s="44">
        <f>IFERROR(_xll.qlIndexFixing(ONIndex6M,I551,TRUE,_xll.ohTrigger(RecalcTrigger,Trigger6M)),NA())</f>
        <v>-1.4747854174812502E-3</v>
      </c>
      <c r="Q551" s="145">
        <f>IFERROR(_xll.qlIndexFixing(ONIndex1Y,I551,TRUE,_xll.ohTrigger(RecalcTrigger,Trigger1Y)),NA())</f>
        <v>1.2737466055234847E-4</v>
      </c>
    </row>
    <row r="552" spans="2:17" x14ac:dyDescent="0.2">
      <c r="B552" s="39" t="s">
        <v>42</v>
      </c>
      <c r="D552" s="42">
        <f>_xll.qlCalendarAdvance(Calendar,$D551,B552,"f",FALSE)</f>
        <v>43580</v>
      </c>
      <c r="E552" s="139">
        <f>_xll.qlInterestRateIndexValueDate(IndexON,D552)</f>
        <v>43580</v>
      </c>
      <c r="F552" s="155">
        <f>IFERROR(_xll.qlIndexFixing(IndexON,D552,TRUE,_xll.ohTrigger(RecalcTrigger,TriggerON)),NA())</f>
        <v>-4.1489759047985686E-3</v>
      </c>
      <c r="H552" s="42">
        <f>_xll.qlCalendarAdvance(Calendar,$H551,B552,"f",FALSE)</f>
        <v>43580</v>
      </c>
      <c r="I552" s="139">
        <f>_xll.qlInterestRateIndexValueDate(Index1M,$H552)</f>
        <v>43584</v>
      </c>
      <c r="J552" s="144">
        <f>IFERROR(_xll.qlIndexFixing(Index1M,$H552,TRUE,_xll.ohTrigger(RecalcTrigger,Trigger1M)),NA())</f>
        <v>-4.2199830428253371E-3</v>
      </c>
      <c r="K552" s="44">
        <f>IFERROR(_xll.qlIndexFixing(Index3M,H552,TRUE,_xll.ohTrigger(RecalcTrigger,Trigger3M)),NA())</f>
        <v>-2.9233594738296521E-3</v>
      </c>
      <c r="L552" s="44">
        <f>IFERROR(_xll.qlIndexFixing(Index6M,$H552,TRUE,_xll.ohTrigger(RecalcTrigger,Trigger6M)),NA())</f>
        <v>-1.2192327763907212E-3</v>
      </c>
      <c r="M552" s="145">
        <f>IFERROR(_xll.qlIndexFixing(Index1Y,$H552,TRUE,_xll.ohTrigger(RecalcTrigger,Trigger1Y)),NA())</f>
        <v>6.1604868029595554E-4</v>
      </c>
      <c r="N552" s="144">
        <f>IFERROR(_xll.qlIndexFixing(ONIndex1M,I552,TRUE,_xll.ohTrigger(RecalcTrigger,Trigger1M)),NA())</f>
        <v>-4.2437707733933294E-3</v>
      </c>
      <c r="O552" s="44">
        <f>IFERROR(_xll.qlIndexFixing(ONIndex3M,I552,TRUE,_xll.ohTrigger(RecalcTrigger,Trigger3M)),NA())</f>
        <v>-3.0221603855462575E-3</v>
      </c>
      <c r="P552" s="44">
        <f>IFERROR(_xll.qlIndexFixing(ONIndex6M,I552,TRUE,_xll.ohTrigger(RecalcTrigger,Trigger6M)),NA())</f>
        <v>-1.4610689860772297E-3</v>
      </c>
      <c r="Q552" s="145">
        <f>IFERROR(_xll.qlIndexFixing(ONIndex1Y,I552,TRUE,_xll.ohTrigger(RecalcTrigger,Trigger1Y)),NA())</f>
        <v>1.4332120618298916E-4</v>
      </c>
    </row>
    <row r="553" spans="2:17" x14ac:dyDescent="0.2">
      <c r="B553" s="39" t="s">
        <v>42</v>
      </c>
      <c r="D553" s="42">
        <f>_xll.qlCalendarAdvance(Calendar,$D552,B553,"f",FALSE)</f>
        <v>43587</v>
      </c>
      <c r="E553" s="139">
        <f>_xll.qlInterestRateIndexValueDate(IndexON,D553)</f>
        <v>43587</v>
      </c>
      <c r="F553" s="155">
        <f>IFERROR(_xll.qlIndexFixing(IndexON,D553,TRUE,_xll.ohTrigger(RecalcTrigger,TriggerON)),NA())</f>
        <v>-4.1489759048785047E-3</v>
      </c>
      <c r="H553" s="42">
        <f>_xll.qlCalendarAdvance(Calendar,$H552,B553,"f",FALSE)</f>
        <v>43587</v>
      </c>
      <c r="I553" s="139">
        <f>_xll.qlInterestRateIndexValueDate(Index1M,$H553)</f>
        <v>43591</v>
      </c>
      <c r="J553" s="144">
        <f>IFERROR(_xll.qlIndexFixing(Index1M,$H553,TRUE,_xll.ohTrigger(RecalcTrigger,Trigger1M)),NA())</f>
        <v>-4.2048320340752395E-3</v>
      </c>
      <c r="K553" s="44">
        <f>IFERROR(_xll.qlIndexFixing(Index3M,H553,TRUE,_xll.ohTrigger(RecalcTrigger,Trigger3M)),NA())</f>
        <v>-2.9062712937858982E-3</v>
      </c>
      <c r="L553" s="44">
        <f>IFERROR(_xll.qlIndexFixing(Index6M,$H553,TRUE,_xll.ohTrigger(RecalcTrigger,Trigger6M)),NA())</f>
        <v>-1.1985935279861877E-3</v>
      </c>
      <c r="M553" s="145">
        <f>IFERROR(_xll.qlIndexFixing(Index1Y,$H553,TRUE,_xll.ohTrigger(RecalcTrigger,Trigger1Y)),NA())</f>
        <v>6.3554924243915741E-4</v>
      </c>
      <c r="N553" s="144">
        <f>IFERROR(_xll.qlIndexFixing(ONIndex1M,I553,TRUE,_xll.ohTrigger(RecalcTrigger,Trigger1M)),NA())</f>
        <v>-4.2318001703645081E-3</v>
      </c>
      <c r="O553" s="44">
        <f>IFERROR(_xll.qlIndexFixing(ONIndex3M,I553,TRUE,_xll.ohTrigger(RecalcTrigger,Trigger3M)),NA())</f>
        <v>-3.0078599369609549E-3</v>
      </c>
      <c r="P553" s="44">
        <f>IFERROR(_xll.qlIndexFixing(ONIndex6M,I553,TRUE,_xll.ohTrigger(RecalcTrigger,Trigger6M)),NA())</f>
        <v>-1.4445803491813791E-3</v>
      </c>
      <c r="Q553" s="145">
        <f>IFERROR(_xll.qlIndexFixing(ONIndex1Y,I553,TRUE,_xll.ohTrigger(RecalcTrigger,Trigger1Y)),NA())</f>
        <v>1.6227072677565957E-4</v>
      </c>
    </row>
    <row r="554" spans="2:17" x14ac:dyDescent="0.2">
      <c r="B554" s="39" t="s">
        <v>42</v>
      </c>
      <c r="D554" s="42">
        <f>_xll.qlCalendarAdvance(Calendar,$D553,B554,"f",FALSE)</f>
        <v>43594</v>
      </c>
      <c r="E554" s="139">
        <f>_xll.qlInterestRateIndexValueDate(IndexON,D554)</f>
        <v>43594</v>
      </c>
      <c r="F554" s="155">
        <f>IFERROR(_xll.qlIndexFixing(IndexON,D554,TRUE,_xll.ohTrigger(RecalcTrigger,TriggerON)),NA())</f>
        <v>-4.1489759047586006E-3</v>
      </c>
      <c r="H554" s="42">
        <f>_xll.qlCalendarAdvance(Calendar,$H553,B554,"f",FALSE)</f>
        <v>43594</v>
      </c>
      <c r="I554" s="139">
        <f>_xll.qlInterestRateIndexValueDate(Index1M,$H554)</f>
        <v>43598</v>
      </c>
      <c r="J554" s="144">
        <f>IFERROR(_xll.qlIndexFixing(Index1M,$H554,TRUE,_xll.ohTrigger(RecalcTrigger,Trigger1M)),NA())</f>
        <v>-4.1906325948572586E-3</v>
      </c>
      <c r="K554" s="44">
        <f>IFERROR(_xll.qlIndexFixing(Index3M,H554,TRUE,_xll.ohTrigger(RecalcTrigger,Trigger3M)),NA())</f>
        <v>-2.8904593197566558E-3</v>
      </c>
      <c r="L554" s="44">
        <f>IFERROR(_xll.qlIndexFixing(Index6M,$H554,TRUE,_xll.ohTrigger(RecalcTrigger,Trigger6M)),NA())</f>
        <v>-1.1792760242293598E-3</v>
      </c>
      <c r="M554" s="145">
        <f>IFERROR(_xll.qlIndexFixing(Index1Y,$H554,TRUE,_xll.ohTrigger(RecalcTrigger,Trigger1Y)),NA())</f>
        <v>6.5515699370747617E-4</v>
      </c>
      <c r="N554" s="144">
        <f>IFERROR(_xll.qlIndexFixing(ONIndex1M,I554,TRUE,_xll.ohTrigger(RecalcTrigger,Trigger1M)),NA())</f>
        <v>-4.2177493975392721E-3</v>
      </c>
      <c r="O554" s="44">
        <f>IFERROR(_xll.qlIndexFixing(ONIndex3M,I554,TRUE,_xll.ohTrigger(RecalcTrigger,Trigger3M)),NA())</f>
        <v>-2.9912514573693372E-3</v>
      </c>
      <c r="P554" s="44">
        <f>IFERROR(_xll.qlIndexFixing(ONIndex6M,I554,TRUE,_xll.ohTrigger(RecalcTrigger,Trigger6M)),NA())</f>
        <v>-1.4253189865964799E-3</v>
      </c>
      <c r="Q554" s="145">
        <f>IFERROR(_xll.qlIndexFixing(ONIndex1Y,I554,TRUE,_xll.ohTrigger(RecalcTrigger,Trigger1Y)),NA())</f>
        <v>1.8411176871069301E-4</v>
      </c>
    </row>
    <row r="555" spans="2:17" x14ac:dyDescent="0.2">
      <c r="B555" s="39" t="s">
        <v>42</v>
      </c>
      <c r="D555" s="42">
        <f>_xll.qlCalendarAdvance(Calendar,$D554,B555,"f",FALSE)</f>
        <v>43601</v>
      </c>
      <c r="E555" s="139">
        <f>_xll.qlInterestRateIndexValueDate(IndexON,D555)</f>
        <v>43601</v>
      </c>
      <c r="F555" s="155">
        <f>IFERROR(_xll.qlIndexFixing(IndexON,D555,TRUE,_xll.ohTrigger(RecalcTrigger,TriggerON)),NA())</f>
        <v>-4.1489759047985686E-3</v>
      </c>
      <c r="H555" s="42">
        <f>_xll.qlCalendarAdvance(Calendar,$H554,B555,"f",FALSE)</f>
        <v>43601</v>
      </c>
      <c r="I555" s="139">
        <f>_xll.qlInterestRateIndexValueDate(Index1M,$H555)</f>
        <v>43605</v>
      </c>
      <c r="J555" s="144">
        <f>IFERROR(_xll.qlIndexFixing(Index1M,$H555,TRUE,_xll.ohTrigger(RecalcTrigger,Trigger1M)),NA())</f>
        <v>-4.1763552667155807E-3</v>
      </c>
      <c r="K555" s="44">
        <f>IFERROR(_xll.qlIndexFixing(Index3M,H555,TRUE,_xll.ohTrigger(RecalcTrigger,Trigger3M)),NA())</f>
        <v>-2.874796911748721E-3</v>
      </c>
      <c r="L555" s="44">
        <f>IFERROR(_xll.qlIndexFixing(Index6M,$H555,TRUE,_xll.ohTrigger(RecalcTrigger,Trigger6M)),NA())</f>
        <v>-1.1598917164124221E-3</v>
      </c>
      <c r="M555" s="145">
        <f>IFERROR(_xll.qlIndexFixing(Index1Y,$H555,TRUE,_xll.ohTrigger(RecalcTrigger,Trigger1Y)),NA())</f>
        <v>6.7488759191453669E-4</v>
      </c>
      <c r="N555" s="144">
        <f>IFERROR(_xll.qlIndexFixing(ONIndex1M,I555,TRUE,_xll.ohTrigger(RecalcTrigger,Trigger1M)),NA())</f>
        <v>-4.2036116605981277E-3</v>
      </c>
      <c r="O555" s="44">
        <f>IFERROR(_xll.qlIndexFixing(ONIndex3M,I555,TRUE,_xll.ohTrigger(RecalcTrigger,Trigger3M)),NA())</f>
        <v>-2.9747332642360291E-3</v>
      </c>
      <c r="P555" s="44">
        <f>IFERROR(_xll.qlIndexFixing(ONIndex6M,I555,TRUE,_xll.ohTrigger(RecalcTrigger,Trigger6M)),NA())</f>
        <v>-1.4060369121393634E-3</v>
      </c>
      <c r="Q555" s="145">
        <f>IFERROR(_xll.qlIndexFixing(ONIndex1Y,I555,TRUE,_xll.ohTrigger(RecalcTrigger,Trigger1Y)),NA())</f>
        <v>2.0565038248321343E-4</v>
      </c>
    </row>
    <row r="556" spans="2:17" x14ac:dyDescent="0.2">
      <c r="B556" s="39" t="s">
        <v>42</v>
      </c>
      <c r="D556" s="42">
        <f>_xll.qlCalendarAdvance(Calendar,$D555,B556,"f",FALSE)</f>
        <v>43608</v>
      </c>
      <c r="E556" s="139">
        <f>_xll.qlInterestRateIndexValueDate(IndexON,D556)</f>
        <v>43608</v>
      </c>
      <c r="F556" s="155">
        <f>IFERROR(_xll.qlIndexFixing(IndexON,D556,TRUE,_xll.ohTrigger(RecalcTrigger,TriggerON)),NA())</f>
        <v>-4.1489759047985686E-3</v>
      </c>
      <c r="H556" s="42">
        <f>_xll.qlCalendarAdvance(Calendar,$H555,B556,"f",FALSE)</f>
        <v>43608</v>
      </c>
      <c r="I556" s="139">
        <f>_xll.qlInterestRateIndexValueDate(Index1M,$H556)</f>
        <v>43612</v>
      </c>
      <c r="J556" s="144">
        <f>IFERROR(_xll.qlIndexFixing(Index1M,$H556,TRUE,_xll.ohTrigger(RecalcTrigger,Trigger1M)),NA())</f>
        <v>-4.1620049288117952E-3</v>
      </c>
      <c r="K556" s="44">
        <f>IFERROR(_xll.qlIndexFixing(Index3M,H556,TRUE,_xll.ohTrigger(RecalcTrigger,Trigger3M)),NA())</f>
        <v>-2.8592936315412877E-3</v>
      </c>
      <c r="L556" s="44">
        <f>IFERROR(_xll.qlIndexFixing(Index6M,$H556,TRUE,_xll.ohTrigger(RecalcTrigger,Trigger6M)),NA())</f>
        <v>-1.1404301577043656E-3</v>
      </c>
      <c r="M556" s="145">
        <f>IFERROR(_xll.qlIndexFixing(Index1Y,$H556,TRUE,_xll.ohTrigger(RecalcTrigger,Trigger1Y)),NA())</f>
        <v>6.9475712926288214E-4</v>
      </c>
      <c r="N556" s="144">
        <f>IFERROR(_xll.qlIndexFixing(ONIndex1M,I556,TRUE,_xll.ohTrigger(RecalcTrigger,Trigger1M)),NA())</f>
        <v>-4.1893918405166986E-3</v>
      </c>
      <c r="O556" s="44">
        <f>IFERROR(_xll.qlIndexFixing(ONIndex3M,I556,TRUE,_xll.ohTrigger(RecalcTrigger,Trigger3M)),NA())</f>
        <v>-2.9583149247480733E-3</v>
      </c>
      <c r="P556" s="44">
        <f>IFERROR(_xll.qlIndexFixing(ONIndex6M,I556,TRUE,_xll.ohTrigger(RecalcTrigger,Trigger6M)),NA())</f>
        <v>-1.3867402178169286E-3</v>
      </c>
      <c r="Q556" s="145">
        <f>IFERROR(_xll.qlIndexFixing(ONIndex1Y,I556,TRUE,_xll.ohTrigger(RecalcTrigger,Trigger1Y)),NA())</f>
        <v>2.2687063044202205E-4</v>
      </c>
    </row>
    <row r="557" spans="2:17" x14ac:dyDescent="0.2">
      <c r="B557" s="39" t="s">
        <v>42</v>
      </c>
      <c r="D557" s="42">
        <f>_xll.qlCalendarAdvance(Calendar,$D556,B557,"f",FALSE)</f>
        <v>43615</v>
      </c>
      <c r="E557" s="139">
        <f>_xll.qlInterestRateIndexValueDate(IndexON,D557)</f>
        <v>43615</v>
      </c>
      <c r="F557" s="155">
        <f>IFERROR(_xll.qlIndexFixing(IndexON,D557,TRUE,_xll.ohTrigger(RecalcTrigger,TriggerON)),NA())</f>
        <v>-4.1489759048385366E-3</v>
      </c>
      <c r="H557" s="42">
        <f>_xll.qlCalendarAdvance(Calendar,$H556,B557,"f",FALSE)</f>
        <v>43615</v>
      </c>
      <c r="I557" s="139">
        <f>_xll.qlInterestRateIndexValueDate(Index1M,$H557)</f>
        <v>43619</v>
      </c>
      <c r="J557" s="144">
        <f>IFERROR(_xll.qlIndexFixing(Index1M,$H557,TRUE,_xll.ohTrigger(RecalcTrigger,Trigger1M)),NA())</f>
        <v>-4.1486457115884612E-3</v>
      </c>
      <c r="K557" s="44">
        <f>IFERROR(_xll.qlIndexFixing(Index3M,H557,TRUE,_xll.ohTrigger(RecalcTrigger,Trigger3M)),NA())</f>
        <v>-2.8439590410473561E-3</v>
      </c>
      <c r="L557" s="44">
        <f>IFERROR(_xll.qlIndexFixing(Index6M,$H557,TRUE,_xll.ohTrigger(RecalcTrigger,Trigger6M)),NA())</f>
        <v>-1.1223062399834212E-3</v>
      </c>
      <c r="M557" s="145">
        <f>IFERROR(_xll.qlIndexFixing(Index1Y,$H557,TRUE,_xll.ohTrigger(RecalcTrigger,Trigger1Y)),NA())</f>
        <v>7.1478213240927697E-4</v>
      </c>
      <c r="N557" s="144">
        <f>IFERROR(_xll.qlIndexFixing(ONIndex1M,I557,TRUE,_xll.ohTrigger(RecalcTrigger,Trigger1M)),NA())</f>
        <v>-4.1750948186303205E-3</v>
      </c>
      <c r="O557" s="44">
        <f>IFERROR(_xll.qlIndexFixing(ONIndex3M,I557,TRUE,_xll.ohTrigger(RecalcTrigger,Trigger3M)),NA())</f>
        <v>-2.94200600553296E-3</v>
      </c>
      <c r="P557" s="44">
        <f>IFERROR(_xll.qlIndexFixing(ONIndex6M,I557,TRUE,_xll.ohTrigger(RecalcTrigger,Trigger6M)),NA())</f>
        <v>-1.3674349946768416E-3</v>
      </c>
      <c r="Q557" s="145">
        <f>IFERROR(_xll.qlIndexFixing(ONIndex1Y,I557,TRUE,_xll.ohTrigger(RecalcTrigger,Trigger1Y)),NA())</f>
        <v>2.4775657557540853E-4</v>
      </c>
    </row>
    <row r="558" spans="2:17" x14ac:dyDescent="0.2">
      <c r="B558" s="39" t="s">
        <v>42</v>
      </c>
      <c r="D558" s="42">
        <f>_xll.qlCalendarAdvance(Calendar,$D557,B558,"f",FALSE)</f>
        <v>43622</v>
      </c>
      <c r="E558" s="139">
        <f>_xll.qlInterestRateIndexValueDate(IndexON,D558)</f>
        <v>43622</v>
      </c>
      <c r="F558" s="155">
        <f>IFERROR(_xll.qlIndexFixing(IndexON,D558,TRUE,_xll.ohTrigger(RecalcTrigger,TriggerON)),NA())</f>
        <v>-4.1489759048385366E-3</v>
      </c>
      <c r="H558" s="42">
        <f>_xll.qlCalendarAdvance(Calendar,$H557,B558,"f",FALSE)</f>
        <v>43622</v>
      </c>
      <c r="I558" s="139">
        <f>_xll.qlInterestRateIndexValueDate(Index1M,$H558)</f>
        <v>43626</v>
      </c>
      <c r="J558" s="144">
        <f>IFERROR(_xll.qlIndexFixing(Index1M,$H558,TRUE,_xll.ohTrigger(RecalcTrigger,Trigger1M)),NA())</f>
        <v>-4.1341679282282939E-3</v>
      </c>
      <c r="K558" s="44">
        <f>IFERROR(_xll.qlIndexFixing(Index3M,H558,TRUE,_xll.ohTrigger(RecalcTrigger,Trigger3M)),NA())</f>
        <v>-2.8288027023115618E-3</v>
      </c>
      <c r="L558" s="44">
        <f>IFERROR(_xll.qlIndexFixing(Index6M,$H558,TRUE,_xll.ohTrigger(RecalcTrigger,Trigger6M)),NA())</f>
        <v>-1.1026704033655374E-3</v>
      </c>
      <c r="M558" s="145">
        <f>IFERROR(_xll.qlIndexFixing(Index1Y,$H558,TRUE,_xll.ohTrigger(RecalcTrigger,Trigger1Y)),NA())</f>
        <v>7.3497956253263058E-4</v>
      </c>
      <c r="N558" s="144">
        <f>IFERROR(_xll.qlIndexFixing(ONIndex1M,I558,TRUE,_xll.ohTrigger(RecalcTrigger,Trigger1M)),NA())</f>
        <v>-4.1607254758746492E-3</v>
      </c>
      <c r="O558" s="44">
        <f>IFERROR(_xll.qlIndexFixing(ONIndex3M,I558,TRUE,_xll.ohTrigger(RecalcTrigger,Trigger3M)),NA())</f>
        <v>-2.9258160734579874E-3</v>
      </c>
      <c r="P558" s="44">
        <f>IFERROR(_xll.qlIndexFixing(ONIndex6M,I558,TRUE,_xll.ohTrigger(RecalcTrigger,Trigger6M)),NA())</f>
        <v>-1.3481273348059375E-3</v>
      </c>
      <c r="Q558" s="145">
        <f>IFERROR(_xll.qlIndexFixing(ONIndex1Y,I558,TRUE,_xll.ohTrigger(RecalcTrigger,Trigger1Y)),NA())</f>
        <v>2.6829228031211017E-4</v>
      </c>
    </row>
    <row r="559" spans="2:17" x14ac:dyDescent="0.2">
      <c r="B559" s="39" t="s">
        <v>42</v>
      </c>
      <c r="D559" s="42">
        <f>_xll.qlCalendarAdvance(Calendar,$D558,B559,"f",FALSE)</f>
        <v>43629</v>
      </c>
      <c r="E559" s="139">
        <f>_xll.qlInterestRateIndexValueDate(IndexON,D559)</f>
        <v>43629</v>
      </c>
      <c r="F559" s="155">
        <f>IFERROR(_xll.qlIndexFixing(IndexON,D559,TRUE,_xll.ohTrigger(RecalcTrigger,TriggerON)),NA())</f>
        <v>-4.1489759047586006E-3</v>
      </c>
      <c r="H559" s="42">
        <f>_xll.qlCalendarAdvance(Calendar,$H558,B559,"f",FALSE)</f>
        <v>43629</v>
      </c>
      <c r="I559" s="139">
        <f>_xll.qlInterestRateIndexValueDate(Index1M,$H559)</f>
        <v>43633</v>
      </c>
      <c r="J559" s="144">
        <f>IFERROR(_xll.qlIndexFixing(Index1M,$H559,TRUE,_xll.ohTrigger(RecalcTrigger,Trigger1M)),NA())</f>
        <v>-4.1196314241398468E-3</v>
      </c>
      <c r="K559" s="44">
        <f>IFERROR(_xll.qlIndexFixing(Index3M,H559,TRUE,_xll.ohTrigger(RecalcTrigger,Trigger3M)),NA())</f>
        <v>-2.8138341555199358E-3</v>
      </c>
      <c r="L559" s="44">
        <f>IFERROR(_xll.qlIndexFixing(Index6M,$H559,TRUE,_xll.ohTrigger(RecalcTrigger,Trigger6M)),NA())</f>
        <v>-1.0829249663716655E-3</v>
      </c>
      <c r="M559" s="145">
        <f>IFERROR(_xll.qlIndexFixing(Index1Y,$H559,TRUE,_xll.ohTrigger(RecalcTrigger,Trigger1Y)),NA())</f>
        <v>7.5536681540716306E-4</v>
      </c>
      <c r="N559" s="144">
        <f>IFERROR(_xll.qlIndexFixing(ONIndex1M,I559,TRUE,_xll.ohTrigger(RecalcTrigger,Trigger1M)),NA())</f>
        <v>-4.1462886935050847E-3</v>
      </c>
      <c r="O559" s="44">
        <f>IFERROR(_xll.qlIndexFixing(ONIndex3M,I559,TRUE,_xll.ohTrigger(RecalcTrigger,Trigger3M)),NA())</f>
        <v>-2.9097546957101983E-3</v>
      </c>
      <c r="P559" s="44">
        <f>IFERROR(_xll.qlIndexFixing(ONIndex6M,I559,TRUE,_xll.ohTrigger(RecalcTrigger,Trigger6M)),NA())</f>
        <v>-1.3288233298514029E-3</v>
      </c>
      <c r="Q559" s="145">
        <f>IFERROR(_xll.qlIndexFixing(ONIndex1Y,I559,TRUE,_xll.ohTrigger(RecalcTrigger,Trigger1Y)),NA())</f>
        <v>2.8846180764041662E-4</v>
      </c>
    </row>
    <row r="560" spans="2:17" x14ac:dyDescent="0.2">
      <c r="B560" s="39" t="s">
        <v>42</v>
      </c>
      <c r="D560" s="42">
        <f>_xll.qlCalendarAdvance(Calendar,$D559,B560,"f",FALSE)</f>
        <v>43636</v>
      </c>
      <c r="E560" s="139">
        <f>_xll.qlInterestRateIndexValueDate(IndexON,D560)</f>
        <v>43636</v>
      </c>
      <c r="F560" s="155">
        <f>IFERROR(_xll.qlIndexFixing(IndexON,D560,TRUE,_xll.ohTrigger(RecalcTrigger,TriggerON)),NA())</f>
        <v>-4.1489759047586006E-3</v>
      </c>
      <c r="H560" s="42">
        <f>_xll.qlCalendarAdvance(Calendar,$H559,B560,"f",FALSE)</f>
        <v>43636</v>
      </c>
      <c r="I560" s="139">
        <f>_xll.qlInterestRateIndexValueDate(Index1M,$H560)</f>
        <v>43640</v>
      </c>
      <c r="J560" s="144">
        <f>IFERROR(_xll.qlIndexFixing(Index1M,$H560,TRUE,_xll.ohTrigger(RecalcTrigger,Trigger1M)),NA())</f>
        <v>-4.1050410786453995E-3</v>
      </c>
      <c r="K560" s="44">
        <f>IFERROR(_xll.qlIndexFixing(Index3M,H560,TRUE,_xll.ohTrigger(RecalcTrigger,Trigger3M)),NA())</f>
        <v>-2.7990517045301221E-3</v>
      </c>
      <c r="L560" s="44">
        <f>IFERROR(_xll.qlIndexFixing(Index6M,$H560,TRUE,_xll.ohTrigger(RecalcTrigger,Trigger6M)),NA())</f>
        <v>-1.0630580532113999E-3</v>
      </c>
      <c r="M560" s="145">
        <f>IFERROR(_xll.qlIndexFixing(Index1Y,$H560,TRUE,_xll.ohTrigger(RecalcTrigger,Trigger1Y)),NA())</f>
        <v>7.7596172147884653E-4</v>
      </c>
      <c r="N560" s="144">
        <f>IFERROR(_xll.qlIndexFixing(ONIndex1M,I560,TRUE,_xll.ohTrigger(RecalcTrigger,Trigger1M)),NA())</f>
        <v>-4.1317893526171545E-3</v>
      </c>
      <c r="O560" s="44">
        <f>IFERROR(_xll.qlIndexFixing(ONIndex3M,I560,TRUE,_xll.ohTrigger(RecalcTrigger,Trigger3M)),NA())</f>
        <v>-2.8938314390369868E-3</v>
      </c>
      <c r="P560" s="44">
        <f>IFERROR(_xll.qlIndexFixing(ONIndex6M,I560,TRUE,_xll.ohTrigger(RecalcTrigger,Trigger6M)),NA())</f>
        <v>-1.3095290711806484E-3</v>
      </c>
      <c r="Q560" s="145">
        <f>IFERROR(_xll.qlIndexFixing(ONIndex1Y,I560,TRUE,_xll.ohTrigger(RecalcTrigger,Trigger1Y)),NA())</f>
        <v>3.0824921998906518E-4</v>
      </c>
    </row>
    <row r="561" spans="2:17" x14ac:dyDescent="0.2">
      <c r="B561" s="39" t="s">
        <v>42</v>
      </c>
      <c r="D561" s="42">
        <f>_xll.qlCalendarAdvance(Calendar,$D560,B561,"f",FALSE)</f>
        <v>43643</v>
      </c>
      <c r="E561" s="139">
        <f>_xll.qlInterestRateIndexValueDate(IndexON,D561)</f>
        <v>43643</v>
      </c>
      <c r="F561" s="155">
        <f>IFERROR(_xll.qlIndexFixing(IndexON,D561,TRUE,_xll.ohTrigger(RecalcTrigger,TriggerON)),NA())</f>
        <v>-4.1489759047985686E-3</v>
      </c>
      <c r="H561" s="42">
        <f>_xll.qlCalendarAdvance(Calendar,$H560,B561,"f",FALSE)</f>
        <v>43643</v>
      </c>
      <c r="I561" s="139">
        <f>_xll.qlInterestRateIndexValueDate(Index1M,$H561)</f>
        <v>43647</v>
      </c>
      <c r="J561" s="144">
        <f>IFERROR(_xll.qlIndexFixing(Index1M,$H561,TRUE,_xll.ohTrigger(RecalcTrigger,Trigger1M)),NA())</f>
        <v>-4.0893288653786808E-3</v>
      </c>
      <c r="K561" s="44">
        <f>IFERROR(_xll.qlIndexFixing(Index3M,H561,TRUE,_xll.ohTrigger(RecalcTrigger,Trigger3M)),NA())</f>
        <v>-2.7844236978320116E-3</v>
      </c>
      <c r="L561" s="44">
        <f>IFERROR(_xll.qlIndexFixing(Index6M,$H561,TRUE,_xll.ohTrigger(RecalcTrigger,Trigger6M)),NA())</f>
        <v>-1.0400883338249113E-3</v>
      </c>
      <c r="M561" s="145">
        <f>IFERROR(_xll.qlIndexFixing(Index1Y,$H561,TRUE,_xll.ohTrigger(RecalcTrigger,Trigger1Y)),NA())</f>
        <v>7.9678254594534135E-4</v>
      </c>
      <c r="N561" s="144">
        <f>IFERROR(_xll.qlIndexFixing(ONIndex1M,I561,TRUE,_xll.ohTrigger(RecalcTrigger,Trigger1M)),NA())</f>
        <v>-4.1172323343463546E-3</v>
      </c>
      <c r="O561" s="44">
        <f>IFERROR(_xll.qlIndexFixing(ONIndex3M,I561,TRUE,_xll.ohTrigger(RecalcTrigger,Trigger3M)),NA())</f>
        <v>-2.8780558704255554E-3</v>
      </c>
      <c r="P561" s="44">
        <f>IFERROR(_xll.qlIndexFixing(ONIndex6M,I561,TRUE,_xll.ohTrigger(RecalcTrigger,Trigger6M)),NA())</f>
        <v>-1.2902506504408606E-3</v>
      </c>
      <c r="Q561" s="145">
        <f>IFERROR(_xll.qlIndexFixing(ONIndex1Y,I561,TRUE,_xll.ohTrigger(RecalcTrigger,Trigger1Y)),NA())</f>
        <v>3.276385801864734E-4</v>
      </c>
    </row>
    <row r="562" spans="2:17" x14ac:dyDescent="0.2">
      <c r="B562" s="39" t="s">
        <v>42</v>
      </c>
      <c r="D562" s="42">
        <f>_xll.qlCalendarAdvance(Calendar,$D561,B562,"f",FALSE)</f>
        <v>43650</v>
      </c>
      <c r="E562" s="139">
        <f>_xll.qlInterestRateIndexValueDate(IndexON,D562)</f>
        <v>43650</v>
      </c>
      <c r="F562" s="155">
        <f>IFERROR(_xll.qlIndexFixing(IndexON,D562,TRUE,_xll.ohTrigger(RecalcTrigger,TriggerON)),NA())</f>
        <v>-4.1489759047586006E-3</v>
      </c>
      <c r="H562" s="42">
        <f>_xll.qlCalendarAdvance(Calendar,$H561,B562,"f",FALSE)</f>
        <v>43650</v>
      </c>
      <c r="I562" s="139">
        <f>_xll.qlInterestRateIndexValueDate(Index1M,$H562)</f>
        <v>43654</v>
      </c>
      <c r="J562" s="144">
        <f>IFERROR(_xll.qlIndexFixing(Index1M,$H562,TRUE,_xll.ohTrigger(RecalcTrigger,Trigger1M)),NA())</f>
        <v>-4.074642932734511E-3</v>
      </c>
      <c r="K562" s="44">
        <f>IFERROR(_xll.qlIndexFixing(Index3M,H562,TRUE,_xll.ohTrigger(RecalcTrigger,Trigger3M)),NA())</f>
        <v>-2.7699126130282417E-3</v>
      </c>
      <c r="L562" s="44">
        <f>IFERROR(_xll.qlIndexFixing(Index6M,$H562,TRUE,_xll.ohTrigger(RecalcTrigger,Trigger6M)),NA())</f>
        <v>-1.0214100261811108E-3</v>
      </c>
      <c r="M562" s="145">
        <f>IFERROR(_xll.qlIndexFixing(Index1Y,$H562,TRUE,_xll.ohTrigger(RecalcTrigger,Trigger1Y)),NA())</f>
        <v>8.1784798884248426E-4</v>
      </c>
      <c r="N562" s="144">
        <f>IFERROR(_xll.qlIndexFixing(ONIndex1M,I562,TRUE,_xll.ohTrigger(RecalcTrigger,Trigger1M)),NA())</f>
        <v>-4.1026225198681487E-3</v>
      </c>
      <c r="O562" s="44">
        <f>IFERROR(_xll.qlIndexFixing(ONIndex3M,I562,TRUE,_xll.ohTrigger(RecalcTrigger,Trigger3M)),NA())</f>
        <v>-2.8624375566232985E-3</v>
      </c>
      <c r="P562" s="44">
        <f>IFERROR(_xll.qlIndexFixing(ONIndex6M,I562,TRUE,_xll.ohTrigger(RecalcTrigger,Trigger6M)),NA())</f>
        <v>-1.2709941595590024E-3</v>
      </c>
      <c r="Q562" s="145">
        <f>IFERROR(_xll.qlIndexFixing(ONIndex1Y,I562,TRUE,_xll.ohTrigger(RecalcTrigger,Trigger1Y)),NA())</f>
        <v>3.4661395066137857E-4</v>
      </c>
    </row>
    <row r="563" spans="2:17" x14ac:dyDescent="0.2">
      <c r="B563" s="39" t="s">
        <v>42</v>
      </c>
      <c r="D563" s="42">
        <f>_xll.qlCalendarAdvance(Calendar,$D562,B563,"f",FALSE)</f>
        <v>43657</v>
      </c>
      <c r="E563" s="139">
        <f>_xll.qlInterestRateIndexValueDate(IndexON,D563)</f>
        <v>43657</v>
      </c>
      <c r="F563" s="155">
        <f>IFERROR(_xll.qlIndexFixing(IndexON,D563,TRUE,_xll.ohTrigger(RecalcTrigger,TriggerON)),NA())</f>
        <v>-4.1489759047985686E-3</v>
      </c>
      <c r="H563" s="42">
        <f>_xll.qlCalendarAdvance(Calendar,$H562,B563,"f",FALSE)</f>
        <v>43657</v>
      </c>
      <c r="I563" s="139">
        <f>_xll.qlInterestRateIndexValueDate(Index1M,$H563)</f>
        <v>43661</v>
      </c>
      <c r="J563" s="144">
        <f>IFERROR(_xll.qlIndexFixing(Index1M,$H563,TRUE,_xll.ohTrigger(RecalcTrigger,Trigger1M)),NA())</f>
        <v>-4.0599181451530086E-3</v>
      </c>
      <c r="K563" s="44">
        <f>IFERROR(_xll.qlIndexFixing(Index3M,H563,TRUE,_xll.ohTrigger(RecalcTrigger,Trigger3M)),NA())</f>
        <v>-2.7554797737228132E-3</v>
      </c>
      <c r="L563" s="44">
        <f>IFERROR(_xll.qlIndexFixing(Index6M,$H563,TRUE,_xll.ohTrigger(RecalcTrigger,Trigger6M)),NA())</f>
        <v>-1.001086206976138E-3</v>
      </c>
      <c r="M563" s="145">
        <f>IFERROR(_xll.qlIndexFixing(Index1Y,$H563,TRUE,_xll.ohTrigger(RecalcTrigger,Trigger1Y)),NA())</f>
        <v>8.3917718513470789E-4</v>
      </c>
      <c r="N563" s="144">
        <f>IFERROR(_xll.qlIndexFixing(ONIndex1M,I563,TRUE,_xll.ohTrigger(RecalcTrigger,Trigger1M)),NA())</f>
        <v>-4.0879647903180327E-3</v>
      </c>
      <c r="O563" s="44">
        <f>IFERROR(_xll.qlIndexFixing(ONIndex3M,I563,TRUE,_xll.ohTrigger(RecalcTrigger,Trigger3M)),NA())</f>
        <v>-2.8469860647772904E-3</v>
      </c>
      <c r="P563" s="44">
        <f>IFERROR(_xll.qlIndexFixing(ONIndex6M,I563,TRUE,_xll.ohTrigger(RecalcTrigger,Trigger6M)),NA())</f>
        <v>-1.2517656899024843E-3</v>
      </c>
      <c r="Q563" s="145">
        <f>IFERROR(_xll.qlIndexFixing(ONIndex1Y,I563,TRUE,_xll.ohTrigger(RecalcTrigger,Trigger1Y)),NA())</f>
        <v>3.6515939424219823E-4</v>
      </c>
    </row>
    <row r="564" spans="2:17" x14ac:dyDescent="0.2">
      <c r="B564" s="39" t="s">
        <v>42</v>
      </c>
      <c r="D564" s="42">
        <f>_xll.qlCalendarAdvance(Calendar,$D563,B564,"f",FALSE)</f>
        <v>43664</v>
      </c>
      <c r="E564" s="139">
        <f>_xll.qlInterestRateIndexValueDate(IndexON,D564)</f>
        <v>43664</v>
      </c>
      <c r="F564" s="155">
        <f>IFERROR(_xll.qlIndexFixing(IndexON,D564,TRUE,_xll.ohTrigger(RecalcTrigger,TriggerON)),NA())</f>
        <v>-4.1489759047186325E-3</v>
      </c>
      <c r="H564" s="42">
        <f>_xll.qlCalendarAdvance(Calendar,$H563,B564,"f",FALSE)</f>
        <v>43664</v>
      </c>
      <c r="I564" s="139">
        <f>_xll.qlInterestRateIndexValueDate(Index1M,$H564)</f>
        <v>43668</v>
      </c>
      <c r="J564" s="144">
        <f>IFERROR(_xll.qlIndexFixing(Index1M,$H564,TRUE,_xll.ohTrigger(RecalcTrigger,Trigger1M)),NA())</f>
        <v>-4.0451593819956057E-3</v>
      </c>
      <c r="K564" s="44">
        <f>IFERROR(_xll.qlIndexFixing(Index3M,H564,TRUE,_xll.ohTrigger(RecalcTrigger,Trigger3M)),NA())</f>
        <v>-2.7410853495154438E-3</v>
      </c>
      <c r="L564" s="44">
        <f>IFERROR(_xll.qlIndexFixing(Index6M,$H564,TRUE,_xll.ohTrigger(RecalcTrigger,Trigger6M)),NA())</f>
        <v>-9.8058913594632215E-4</v>
      </c>
      <c r="M564" s="145">
        <f>IFERROR(_xll.qlIndexFixing(Index1Y,$H564,TRUE,_xll.ohTrigger(RecalcTrigger,Trigger1Y)),NA())</f>
        <v>8.6078970481004663E-4</v>
      </c>
      <c r="N564" s="144">
        <f>IFERROR(_xll.qlIndexFixing(ONIndex1M,I564,TRUE,_xll.ohTrigger(RecalcTrigger,Trigger1M)),NA())</f>
        <v>-4.0732640268714704E-3</v>
      </c>
      <c r="O564" s="44">
        <f>IFERROR(_xll.qlIndexFixing(ONIndex3M,I564,TRUE,_xll.ohTrigger(RecalcTrigger,Trigger3M)),NA())</f>
        <v>-2.8317109616748937E-3</v>
      </c>
      <c r="P564" s="44">
        <f>IFERROR(_xll.qlIndexFixing(ONIndex6M,I564,TRUE,_xll.ohTrigger(RecalcTrigger,Trigger6M)),NA())</f>
        <v>-1.2325713333982691E-3</v>
      </c>
      <c r="Q564" s="145">
        <f>IFERROR(_xll.qlIndexFixing(ONIndex1Y,I564,TRUE,_xll.ohTrigger(RecalcTrigger,Trigger1Y)),NA())</f>
        <v>3.8325897367741391E-4</v>
      </c>
    </row>
    <row r="565" spans="2:17" x14ac:dyDescent="0.2">
      <c r="B565" s="39" t="s">
        <v>42</v>
      </c>
      <c r="D565" s="42">
        <f>_xll.qlCalendarAdvance(Calendar,$D564,B565,"f",FALSE)</f>
        <v>43671</v>
      </c>
      <c r="E565" s="139">
        <f>_xll.qlInterestRateIndexValueDate(IndexON,D565)</f>
        <v>43671</v>
      </c>
      <c r="F565" s="155">
        <f>IFERROR(_xll.qlIndexFixing(IndexON,D565,TRUE,_xll.ohTrigger(RecalcTrigger,TriggerON)),NA())</f>
        <v>-4.1489759047985686E-3</v>
      </c>
      <c r="H565" s="42">
        <f>_xll.qlCalendarAdvance(Calendar,$H564,B565,"f",FALSE)</f>
        <v>43671</v>
      </c>
      <c r="I565" s="139">
        <f>_xll.qlInterestRateIndexValueDate(Index1M,$H565)</f>
        <v>43675</v>
      </c>
      <c r="J565" s="144">
        <f>IFERROR(_xll.qlIndexFixing(Index1M,$H565,TRUE,_xll.ohTrigger(RecalcTrigger,Trigger1M)),NA())</f>
        <v>-4.0303715226417836E-3</v>
      </c>
      <c r="K565" s="44">
        <f>IFERROR(_xll.qlIndexFixing(Index3M,H565,TRUE,_xll.ohTrigger(RecalcTrigger,Trigger3M)),NA())</f>
        <v>-2.726688355976805E-3</v>
      </c>
      <c r="L565" s="44">
        <f>IFERROR(_xll.qlIndexFixing(Index6M,$H565,TRUE,_xll.ohTrigger(RecalcTrigger,Trigger6M)),NA())</f>
        <v>-9.5990525931160847E-4</v>
      </c>
      <c r="M565" s="145">
        <f>IFERROR(_xll.qlIndexFixing(Index1Y,$H565,TRUE,_xll.ohTrigger(RecalcTrigger,Trigger1Y)),NA())</f>
        <v>8.8270555298300554E-4</v>
      </c>
      <c r="N565" s="144">
        <f>IFERROR(_xll.qlIndexFixing(ONIndex1M,I565,TRUE,_xll.ohTrigger(RecalcTrigger,Trigger1M)),NA())</f>
        <v>-4.0585251105440534E-3</v>
      </c>
      <c r="O565" s="44">
        <f>IFERROR(_xll.qlIndexFixing(ONIndex3M,I565,TRUE,_xll.ohTrigger(RecalcTrigger,Trigger3M)),NA())</f>
        <v>-2.8166218141834065E-3</v>
      </c>
      <c r="P565" s="44">
        <f>IFERROR(_xll.qlIndexFixing(ONIndex6M,I565,TRUE,_xll.ohTrigger(RecalcTrigger,Trigger6M)),NA())</f>
        <v>-1.2134171812538952E-3</v>
      </c>
      <c r="Q565" s="145">
        <f>IFERROR(_xll.qlIndexFixing(ONIndex1Y,I565,TRUE,_xll.ohTrigger(RecalcTrigger,Trigger1Y)),NA())</f>
        <v>4.0089675139576286E-4</v>
      </c>
    </row>
    <row r="566" spans="2:17" x14ac:dyDescent="0.2">
      <c r="B566" s="39" t="s">
        <v>42</v>
      </c>
      <c r="D566" s="42">
        <f>_xll.qlCalendarAdvance(Calendar,$D565,B566,"f",FALSE)</f>
        <v>43678</v>
      </c>
      <c r="E566" s="139">
        <f>_xll.qlInterestRateIndexValueDate(IndexON,D566)</f>
        <v>43678</v>
      </c>
      <c r="F566" s="155">
        <f>IFERROR(_xll.qlIndexFixing(IndexON,D566,TRUE,_xll.ohTrigger(RecalcTrigger,TriggerON)),NA())</f>
        <v>-4.1489759047985686E-3</v>
      </c>
      <c r="H566" s="42">
        <f>_xll.qlCalendarAdvance(Calendar,$H565,B566,"f",FALSE)</f>
        <v>43678</v>
      </c>
      <c r="I566" s="139">
        <f>_xll.qlInterestRateIndexValueDate(Index1M,$H566)</f>
        <v>43682</v>
      </c>
      <c r="J566" s="144">
        <f>IFERROR(_xll.qlIndexFixing(Index1M,$H566,TRUE,_xll.ohTrigger(RecalcTrigger,Trigger1M)),NA())</f>
        <v>-4.0155594464968076E-3</v>
      </c>
      <c r="K566" s="44">
        <f>IFERROR(_xll.qlIndexFixing(Index3M,H566,TRUE,_xll.ohTrigger(RecalcTrigger,Trigger3M)),NA())</f>
        <v>-2.712246654639833E-3</v>
      </c>
      <c r="L566" s="44">
        <f>IFERROR(_xll.qlIndexFixing(Index6M,$H566,TRUE,_xll.ohTrigger(RecalcTrigger,Trigger6M)),NA())</f>
        <v>-9.3902067794102042E-4</v>
      </c>
      <c r="M566" s="145">
        <f>IFERROR(_xll.qlIndexFixing(Index1Y,$H566,TRUE,_xll.ohTrigger(RecalcTrigger,Trigger1Y)),NA())</f>
        <v>9.0494516999917543E-4</v>
      </c>
      <c r="N566" s="144">
        <f>IFERROR(_xll.qlIndexFixing(ONIndex1M,I566,TRUE,_xll.ohTrigger(RecalcTrigger,Trigger1M)),NA())</f>
        <v>-4.0437529226311497E-3</v>
      </c>
      <c r="O566" s="44">
        <f>IFERROR(_xll.qlIndexFixing(ONIndex3M,I566,TRUE,_xll.ohTrigger(RecalcTrigger,Trigger3M)),NA())</f>
        <v>-2.8017281894898716E-3</v>
      </c>
      <c r="P566" s="44">
        <f>IFERROR(_xll.qlIndexFixing(ONIndex6M,I566,TRUE,_xll.ohTrigger(RecalcTrigger,Trigger6M)),NA())</f>
        <v>-1.1943093253963255E-3</v>
      </c>
      <c r="Q566" s="145">
        <f>IFERROR(_xll.qlIndexFixing(ONIndex1Y,I566,TRUE,_xll.ohTrigger(RecalcTrigger,Trigger1Y)),NA())</f>
        <v>4.1805679030559872E-4</v>
      </c>
    </row>
    <row r="567" spans="2:17" x14ac:dyDescent="0.2">
      <c r="B567" s="39" t="s">
        <v>42</v>
      </c>
      <c r="D567" s="42">
        <f>_xll.qlCalendarAdvance(Calendar,$D566,B567,"f",FALSE)</f>
        <v>43685</v>
      </c>
      <c r="E567" s="139">
        <f>_xll.qlInterestRateIndexValueDate(IndexON,D567)</f>
        <v>43685</v>
      </c>
      <c r="F567" s="155">
        <f>IFERROR(_xll.qlIndexFixing(IndexON,D567,TRUE,_xll.ohTrigger(RecalcTrigger,TriggerON)),NA())</f>
        <v>-4.1489759047985686E-3</v>
      </c>
      <c r="H567" s="42">
        <f>_xll.qlCalendarAdvance(Calendar,$H566,B567,"f",FALSE)</f>
        <v>43685</v>
      </c>
      <c r="I567" s="139">
        <f>_xll.qlInterestRateIndexValueDate(Index1M,$H567)</f>
        <v>43689</v>
      </c>
      <c r="J567" s="144">
        <f>IFERROR(_xll.qlIndexFixing(Index1M,$H567,TRUE,_xll.ohTrigger(RecalcTrigger,Trigger1M)),NA())</f>
        <v>-4.0007280329917311E-3</v>
      </c>
      <c r="K567" s="44">
        <f>IFERROR(_xll.qlIndexFixing(Index3M,H567,TRUE,_xll.ohTrigger(RecalcTrigger,Trigger3M)),NA())</f>
        <v>-2.6977169529680159E-3</v>
      </c>
      <c r="L567" s="44">
        <f>IFERROR(_xll.qlIndexFixing(Index6M,$H567,TRUE,_xll.ohTrigger(RecalcTrigger,Trigger6M)),NA())</f>
        <v>-9.1792114731660134E-4</v>
      </c>
      <c r="M567" s="145">
        <f>IFERROR(_xll.qlIndexFixing(Index1Y,$H567,TRUE,_xll.ohTrigger(RecalcTrigger,Trigger1Y)),NA())</f>
        <v>9.2752943155186148E-4</v>
      </c>
      <c r="N567" s="144">
        <f>IFERROR(_xll.qlIndexFixing(ONIndex1M,I567,TRUE,_xll.ohTrigger(RecalcTrigger,Trigger1M)),NA())</f>
        <v>-4.028952344148351E-3</v>
      </c>
      <c r="O567" s="44">
        <f>IFERROR(_xll.qlIndexFixing(ONIndex3M,I567,TRUE,_xll.ohTrigger(RecalcTrigger,Trigger3M)),NA())</f>
        <v>-2.787039654181811E-3</v>
      </c>
      <c r="P567" s="44">
        <f>IFERROR(_xll.qlIndexFixing(ONIndex6M,I567,TRUE,_xll.ohTrigger(RecalcTrigger,Trigger6M)),NA())</f>
        <v>-1.1752538575127147E-3</v>
      </c>
      <c r="Q567" s="145">
        <f>IFERROR(_xll.qlIndexFixing(ONIndex1Y,I567,TRUE,_xll.ohTrigger(RecalcTrigger,Trigger1Y)),NA())</f>
        <v>4.3472315283565877E-4</v>
      </c>
    </row>
    <row r="568" spans="2:17" x14ac:dyDescent="0.2">
      <c r="B568" s="39" t="s">
        <v>42</v>
      </c>
      <c r="D568" s="42">
        <f>_xll.qlCalendarAdvance(Calendar,$D567,B568,"f",FALSE)</f>
        <v>43692</v>
      </c>
      <c r="E568" s="139">
        <f>_xll.qlInterestRateIndexValueDate(IndexON,D568)</f>
        <v>43692</v>
      </c>
      <c r="F568" s="155">
        <f>IFERROR(_xll.qlIndexFixing(IndexON,D568,TRUE,_xll.ohTrigger(RecalcTrigger,TriggerON)),NA())</f>
        <v>-4.1489759047985686E-3</v>
      </c>
      <c r="H568" s="42">
        <f>_xll.qlCalendarAdvance(Calendar,$H567,B568,"f",FALSE)</f>
        <v>43692</v>
      </c>
      <c r="I568" s="139">
        <f>_xll.qlInterestRateIndexValueDate(Index1M,$H568)</f>
        <v>43696</v>
      </c>
      <c r="J568" s="144">
        <f>IFERROR(_xll.qlIndexFixing(Index1M,$H568,TRUE,_xll.ohTrigger(RecalcTrigger,Trigger1M)),NA())</f>
        <v>-3.9858812584774167E-3</v>
      </c>
      <c r="K568" s="44">
        <f>IFERROR(_xll.qlIndexFixing(Index3M,H568,TRUE,_xll.ohTrigger(RecalcTrigger,Trigger3M)),NA())</f>
        <v>-2.6830548043280233E-3</v>
      </c>
      <c r="L568" s="44">
        <f>IFERROR(_xll.qlIndexFixing(Index6M,$H568,TRUE,_xll.ohTrigger(RecalcTrigger,Trigger6M)),NA())</f>
        <v>-8.9659207750343887E-4</v>
      </c>
      <c r="M568" s="145">
        <f>IFERROR(_xll.qlIndexFixing(Index1Y,$H568,TRUE,_xll.ohTrigger(RecalcTrigger,Trigger1Y)),NA())</f>
        <v>9.504796487987111E-4</v>
      </c>
      <c r="N568" s="144">
        <f>IFERROR(_xll.qlIndexFixing(ONIndex1M,I568,TRUE,_xll.ohTrigger(RecalcTrigger,Trigger1M)),NA())</f>
        <v>-4.0141282563910252E-3</v>
      </c>
      <c r="O568" s="44">
        <f>IFERROR(_xll.qlIndexFixing(ONIndex3M,I568,TRUE,_xll.ohTrigger(RecalcTrigger,Trigger3M)),NA())</f>
        <v>-2.7725657753663313E-3</v>
      </c>
      <c r="P568" s="44">
        <f>IFERROR(_xll.qlIndexFixing(ONIndex6M,I568,TRUE,_xll.ohTrigger(RecalcTrigger,Trigger6M)),NA())</f>
        <v>-1.1562568691303454E-3</v>
      </c>
      <c r="Q568" s="145">
        <f>IFERROR(_xll.qlIndexFixing(ONIndex1Y,I568,TRUE,_xll.ohTrigger(RecalcTrigger,Trigger1Y)),NA())</f>
        <v>4.5087990181436055E-4</v>
      </c>
    </row>
    <row r="569" spans="2:17" x14ac:dyDescent="0.2">
      <c r="B569" s="39" t="s">
        <v>42</v>
      </c>
      <c r="D569" s="42">
        <f>_xll.qlCalendarAdvance(Calendar,$D568,B569,"f",FALSE)</f>
        <v>43699</v>
      </c>
      <c r="E569" s="139">
        <f>_xll.qlInterestRateIndexValueDate(IndexON,D569)</f>
        <v>43699</v>
      </c>
      <c r="F569" s="155">
        <f>IFERROR(_xll.qlIndexFixing(IndexON,D569,TRUE,_xll.ohTrigger(RecalcTrigger,TriggerON)),NA())</f>
        <v>-4.1489759047186325E-3</v>
      </c>
      <c r="H569" s="42">
        <f>_xll.qlCalendarAdvance(Calendar,$H568,B569,"f",FALSE)</f>
        <v>43699</v>
      </c>
      <c r="I569" s="139">
        <f>_xll.qlInterestRateIndexValueDate(Index1M,$H569)</f>
        <v>43703</v>
      </c>
      <c r="J569" s="144">
        <f>IFERROR(_xll.qlIndexFixing(Index1M,$H569,TRUE,_xll.ohTrigger(RecalcTrigger,Trigger1M)),NA())</f>
        <v>-3.9709930506186038E-3</v>
      </c>
      <c r="K569" s="44">
        <f>IFERROR(_xll.qlIndexFixing(Index3M,H569,TRUE,_xll.ohTrigger(RecalcTrigger,Trigger3M)),NA())</f>
        <v>-2.6682146079601652E-3</v>
      </c>
      <c r="L569" s="44">
        <f>IFERROR(_xll.qlIndexFixing(Index6M,$H569,TRUE,_xll.ohTrigger(RecalcTrigger,Trigger6M)),NA())</f>
        <v>-8.7501853311186908E-4</v>
      </c>
      <c r="M569" s="145">
        <f>IFERROR(_xll.qlIndexFixing(Index1Y,$H569,TRUE,_xll.ohTrigger(RecalcTrigger,Trigger1Y)),NA())</f>
        <v>9.7381756849079066E-4</v>
      </c>
      <c r="N569" s="144">
        <f>IFERROR(_xll.qlIndexFixing(ONIndex1M,I569,TRUE,_xll.ohTrigger(RecalcTrigger,Trigger1M)),NA())</f>
        <v>-3.999285540334796E-3</v>
      </c>
      <c r="O569" s="44">
        <f>IFERROR(_xll.qlIndexFixing(ONIndex3M,I569,TRUE,_xll.ohTrigger(RecalcTrigger,Trigger3M)),NA())</f>
        <v>-2.7583161199506989E-3</v>
      </c>
      <c r="P569" s="44">
        <f>IFERROR(_xll.qlIndexFixing(ONIndex6M,I569,TRUE,_xll.ohTrigger(RecalcTrigger,Trigger6M)),NA())</f>
        <v>-1.1373244520163084E-3</v>
      </c>
      <c r="Q569" s="145">
        <f>IFERROR(_xll.qlIndexFixing(ONIndex1Y,I569,TRUE,_xll.ohTrigger(RecalcTrigger,Trigger1Y)),NA())</f>
        <v>4.6651109991024953E-4</v>
      </c>
    </row>
    <row r="570" spans="2:17" x14ac:dyDescent="0.2">
      <c r="B570" s="39" t="s">
        <v>42</v>
      </c>
      <c r="D570" s="42">
        <f>_xll.qlCalendarAdvance(Calendar,$D569,B570,"f",FALSE)</f>
        <v>43706</v>
      </c>
      <c r="E570" s="139">
        <f>_xll.qlInterestRateIndexValueDate(IndexON,D570)</f>
        <v>43706</v>
      </c>
      <c r="F570" s="155">
        <f>IFERROR(_xll.qlIndexFixing(IndexON,D570,TRUE,_xll.ohTrigger(RecalcTrigger,TriggerON)),NA())</f>
        <v>-4.1489759047985686E-3</v>
      </c>
      <c r="H570" s="42">
        <f>_xll.qlCalendarAdvance(Calendar,$H569,B570,"f",FALSE)</f>
        <v>43706</v>
      </c>
      <c r="I570" s="139">
        <f>_xll.qlInterestRateIndexValueDate(Index1M,$H570)</f>
        <v>43710</v>
      </c>
      <c r="J570" s="144">
        <f>IFERROR(_xll.qlIndexFixing(Index1M,$H570,TRUE,_xll.ohTrigger(RecalcTrigger,Trigger1M)),NA())</f>
        <v>-3.957106567987978E-3</v>
      </c>
      <c r="K570" s="44">
        <f>IFERROR(_xll.qlIndexFixing(Index3M,H570,TRUE,_xll.ohTrigger(RecalcTrigger,Trigger3M)),NA())</f>
        <v>-2.6542940743642302E-3</v>
      </c>
      <c r="L570" s="44">
        <f>IFERROR(_xll.qlIndexFixing(Index6M,$H570,TRUE,_xll.ohTrigger(RecalcTrigger,Trigger6M)),NA())</f>
        <v>-8.5650629337776646E-4</v>
      </c>
      <c r="M570" s="145">
        <f>IFERROR(_xll.qlIndexFixing(Index1Y,$H570,TRUE,_xll.ohTrigger(RecalcTrigger,Trigger1Y)),NA())</f>
        <v>9.9756537310472112E-4</v>
      </c>
      <c r="N570" s="144">
        <f>IFERROR(_xll.qlIndexFixing(ONIndex1M,I570,TRUE,_xll.ohTrigger(RecalcTrigger,Trigger1M)),NA())</f>
        <v>-3.9844290773149993E-3</v>
      </c>
      <c r="O570" s="44">
        <f>IFERROR(_xll.qlIndexFixing(ONIndex3M,I570,TRUE,_xll.ohTrigger(RecalcTrigger,Trigger3M)),NA())</f>
        <v>-2.7443002549620843E-3</v>
      </c>
      <c r="P570" s="44">
        <f>IFERROR(_xll.qlIndexFixing(ONIndex6M,I570,TRUE,_xll.ohTrigger(RecalcTrigger,Trigger6M)),NA())</f>
        <v>-1.1184626976579182E-3</v>
      </c>
      <c r="Q570" s="145">
        <f>IFERROR(_xll.qlIndexFixing(ONIndex1Y,I570,TRUE,_xll.ohTrigger(RecalcTrigger,Trigger1Y)),NA())</f>
        <v>4.8160080963199903E-4</v>
      </c>
    </row>
    <row r="571" spans="2:17" x14ac:dyDescent="0.2">
      <c r="B571" s="39" t="s">
        <v>42</v>
      </c>
      <c r="D571" s="42">
        <f>_xll.qlCalendarAdvance(Calendar,$D570,B571,"f",FALSE)</f>
        <v>43713</v>
      </c>
      <c r="E571" s="139">
        <f>_xll.qlInterestRateIndexValueDate(IndexON,D571)</f>
        <v>43713</v>
      </c>
      <c r="F571" s="155">
        <f>IFERROR(_xll.qlIndexFixing(IndexON,D571,TRUE,_xll.ohTrigger(RecalcTrigger,TriggerON)),NA())</f>
        <v>-4.1489759047985686E-3</v>
      </c>
      <c r="H571" s="42">
        <f>_xll.qlCalendarAdvance(Calendar,$H570,B571,"f",FALSE)</f>
        <v>43713</v>
      </c>
      <c r="I571" s="139">
        <f>_xll.qlInterestRateIndexValueDate(Index1M,$H571)</f>
        <v>43717</v>
      </c>
      <c r="J571" s="144">
        <f>IFERROR(_xll.qlIndexFixing(Index1M,$H571,TRUE,_xll.ohTrigger(RecalcTrigger,Trigger1M)),NA())</f>
        <v>-3.9419610723023801E-3</v>
      </c>
      <c r="K571" s="44">
        <f>IFERROR(_xll.qlIndexFixing(Index3M,H571,TRUE,_xll.ohTrigger(RecalcTrigger,Trigger3M)),NA())</f>
        <v>-2.6389825003977022E-3</v>
      </c>
      <c r="L571" s="44">
        <f>IFERROR(_xll.qlIndexFixing(Index6M,$H571,TRUE,_xll.ohTrigger(RecalcTrigger,Trigger6M)),NA())</f>
        <v>-8.3444246903328966E-4</v>
      </c>
      <c r="M571" s="145">
        <f>IFERROR(_xll.qlIndexFixing(Index1Y,$H571,TRUE,_xll.ohTrigger(RecalcTrigger,Trigger1Y)),NA())</f>
        <v>1.0217456809844211E-3</v>
      </c>
      <c r="N571" s="144">
        <f>IFERROR(_xll.qlIndexFixing(ONIndex1M,I571,TRUE,_xll.ohTrigger(RecalcTrigger,Trigger1M)),NA())</f>
        <v>-3.9695637484271629E-3</v>
      </c>
      <c r="O571" s="44">
        <f>IFERROR(_xll.qlIndexFixing(ONIndex3M,I571,TRUE,_xll.ohTrigger(RecalcTrigger,Trigger3M)),NA())</f>
        <v>-2.7305277470279776E-3</v>
      </c>
      <c r="P571" s="44">
        <f>IFERROR(_xll.qlIndexFixing(ONIndex6M,I571,TRUE,_xll.ohTrigger(RecalcTrigger,Trigger6M)),NA())</f>
        <v>-1.0996776979022016E-3</v>
      </c>
      <c r="Q571" s="145">
        <f>IFERROR(_xll.qlIndexFixing(ONIndex1Y,I571,TRUE,_xll.ohTrigger(RecalcTrigger,Trigger1Y)),NA())</f>
        <v>4.961330936481545E-4</v>
      </c>
    </row>
    <row r="572" spans="2:17" x14ac:dyDescent="0.2">
      <c r="B572" s="39" t="s">
        <v>42</v>
      </c>
      <c r="D572" s="42">
        <f>_xll.qlCalendarAdvance(Calendar,$D571,B572,"f",FALSE)</f>
        <v>43720</v>
      </c>
      <c r="E572" s="139">
        <f>_xll.qlInterestRateIndexValueDate(IndexON,D572)</f>
        <v>43720</v>
      </c>
      <c r="F572" s="155">
        <f>IFERROR(_xll.qlIndexFixing(IndexON,D572,TRUE,_xll.ohTrigger(RecalcTrigger,TriggerON)),NA())</f>
        <v>-4.1489759047985686E-3</v>
      </c>
      <c r="H572" s="42">
        <f>_xll.qlCalendarAdvance(Calendar,$H571,B572,"f",FALSE)</f>
        <v>43720</v>
      </c>
      <c r="I572" s="139">
        <f>_xll.qlInterestRateIndexValueDate(Index1M,$H572)</f>
        <v>43724</v>
      </c>
      <c r="J572" s="144">
        <f>IFERROR(_xll.qlIndexFixing(Index1M,$H572,TRUE,_xll.ohTrigger(RecalcTrigger,Trigger1M)),NA())</f>
        <v>-3.9265772810668231E-3</v>
      </c>
      <c r="K572" s="44">
        <f>IFERROR(_xll.qlIndexFixing(Index3M,H572,TRUE,_xll.ohTrigger(RecalcTrigger,Trigger3M)),NA())</f>
        <v>-2.6233500389879643E-3</v>
      </c>
      <c r="L572" s="44">
        <f>IFERROR(_xll.qlIndexFixing(Index6M,$H572,TRUE,_xll.ohTrigger(RecalcTrigger,Trigger6M)),NA())</f>
        <v>-8.1208786467621688E-4</v>
      </c>
      <c r="M572" s="145">
        <f>IFERROR(_xll.qlIndexFixing(Index1Y,$H572,TRUE,_xll.ohTrigger(RecalcTrigger,Trigger1Y)),NA())</f>
        <v>1.0463815074450093E-3</v>
      </c>
      <c r="N572" s="144">
        <f>IFERROR(_xll.qlIndexFixing(ONIndex1M,I572,TRUE,_xll.ohTrigger(RecalcTrigger,Trigger1M)),NA())</f>
        <v>-3.9546747195373655E-3</v>
      </c>
      <c r="O572" s="44">
        <f>IFERROR(_xll.qlIndexFixing(ONIndex3M,I572,TRUE,_xll.ohTrigger(RecalcTrigger,Trigger3M)),NA())</f>
        <v>-2.716969634275479E-3</v>
      </c>
      <c r="P572" s="44">
        <f>IFERROR(_xll.qlIndexFixing(ONIndex6M,I572,TRUE,_xll.ohTrigger(RecalcTrigger,Trigger6M)),NA())</f>
        <v>-1.0809525184551916E-3</v>
      </c>
      <c r="Q572" s="145">
        <f>IFERROR(_xll.qlIndexFixing(ONIndex1Y,I572,TRUE,_xll.ohTrigger(RecalcTrigger,Trigger1Y)),NA())</f>
        <v>5.1014948785343961E-4</v>
      </c>
    </row>
    <row r="573" spans="2:17" x14ac:dyDescent="0.2">
      <c r="B573" s="39" t="s">
        <v>42</v>
      </c>
      <c r="D573" s="42">
        <f>_xll.qlCalendarAdvance(Calendar,$D572,B573,"f",FALSE)</f>
        <v>43727</v>
      </c>
      <c r="E573" s="139">
        <f>_xll.qlInterestRateIndexValueDate(IndexON,D573)</f>
        <v>43727</v>
      </c>
      <c r="F573" s="155">
        <f>IFERROR(_xll.qlIndexFixing(IndexON,D573,TRUE,_xll.ohTrigger(RecalcTrigger,TriggerON)),NA())</f>
        <v>-3.4076648050129776E-3</v>
      </c>
      <c r="H573" s="42">
        <f>_xll.qlCalendarAdvance(Calendar,$H572,B573,"f",FALSE)</f>
        <v>43727</v>
      </c>
      <c r="I573" s="139">
        <f>_xll.qlInterestRateIndexValueDate(Index1M,$H573)</f>
        <v>43731</v>
      </c>
      <c r="J573" s="144">
        <f>IFERROR(_xll.qlIndexFixing(Index1M,$H573,TRUE,_xll.ohTrigger(RecalcTrigger,Trigger1M)),NA())</f>
        <v>-3.9108941786540896E-3</v>
      </c>
      <c r="K573" s="44">
        <f>IFERROR(_xll.qlIndexFixing(Index3M,H573,TRUE,_xll.ohTrigger(RecalcTrigger,Trigger3M)),NA())</f>
        <v>-2.6073536451274573E-3</v>
      </c>
      <c r="L573" s="44">
        <f>IFERROR(_xll.qlIndexFixing(Index6M,$H573,TRUE,_xll.ohTrigger(RecalcTrigger,Trigger6M)),NA())</f>
        <v>-7.8942830672621691E-4</v>
      </c>
      <c r="M573" s="145">
        <f>IFERROR(_xll.qlIndexFixing(Index1Y,$H573,TRUE,_xll.ohTrigger(RecalcTrigger,Trigger1Y)),NA())</f>
        <v>1.0714900379417301E-3</v>
      </c>
      <c r="N573" s="144">
        <f>IFERROR(_xll.qlIndexFixing(ONIndex1M,I573,TRUE,_xll.ohTrigger(RecalcTrigger,Trigger1M)),NA())</f>
        <v>-3.9395424491805997E-3</v>
      </c>
      <c r="O573" s="44">
        <f>IFERROR(_xll.qlIndexFixing(ONIndex3M,I573,TRUE,_xll.ohTrigger(RecalcTrigger,Trigger3M)),NA())</f>
        <v>-2.7031968945268048E-3</v>
      </c>
      <c r="P573" s="44">
        <f>IFERROR(_xll.qlIndexFixing(ONIndex6M,I573,TRUE,_xll.ohTrigger(RecalcTrigger,Trigger6M)),NA())</f>
        <v>-1.0620311437481433E-3</v>
      </c>
      <c r="Q573" s="145">
        <f>IFERROR(_xll.qlIndexFixing(ONIndex1Y,I573,TRUE,_xll.ohTrigger(RecalcTrigger,Trigger1Y)),NA())</f>
        <v>5.2428828758444013E-4</v>
      </c>
    </row>
    <row r="574" spans="2:17" x14ac:dyDescent="0.2">
      <c r="B574" s="39" t="s">
        <v>42</v>
      </c>
      <c r="D574" s="42">
        <f>_xll.qlCalendarAdvance(Calendar,$D573,B574,"f",FALSE)</f>
        <v>43734</v>
      </c>
      <c r="E574" s="139">
        <f>_xll.qlInterestRateIndexValueDate(IndexON,D574)</f>
        <v>43734</v>
      </c>
      <c r="F574" s="155">
        <f>IFERROR(_xll.qlIndexFixing(IndexON,D574,TRUE,_xll.ohTrigger(RecalcTrigger,TriggerON)),NA())</f>
        <v>-3.4076648050529457E-3</v>
      </c>
      <c r="H574" s="42">
        <f>_xll.qlCalendarAdvance(Calendar,$H573,B574,"f",FALSE)</f>
        <v>43734</v>
      </c>
      <c r="I574" s="139">
        <f>_xll.qlInterestRateIndexValueDate(Index1M,$H574)</f>
        <v>43738</v>
      </c>
      <c r="J574" s="144">
        <f>IFERROR(_xll.qlIndexFixing(Index1M,$H574,TRUE,_xll.ohTrigger(RecalcTrigger,Trigger1M)),NA())</f>
        <v>-3.893704898332725E-3</v>
      </c>
      <c r="K574" s="44">
        <f>IFERROR(_xll.qlIndexFixing(Index3M,H574,TRUE,_xll.ohTrigger(RecalcTrigger,Trigger3M)),NA())</f>
        <v>-2.5897271132631653E-3</v>
      </c>
      <c r="L574" s="44">
        <f>IFERROR(_xll.qlIndexFixing(Index6M,$H574,TRUE,_xll.ohTrigger(RecalcTrigger,Trigger6M)),NA())</f>
        <v>-7.6470790672859314E-4</v>
      </c>
      <c r="M574" s="145">
        <f>IFERROR(_xll.qlIndexFixing(Index1Y,$H574,TRUE,_xll.ohTrigger(RecalcTrigger,Trigger1Y)),NA())</f>
        <v>1.0970712434706805E-3</v>
      </c>
      <c r="N574" s="144">
        <f>IFERROR(_xll.qlIndexFixing(ONIndex1M,I574,TRUE,_xll.ohTrigger(RecalcTrigger,Trigger1M)),NA())</f>
        <v>-3.9241013048174622E-3</v>
      </c>
      <c r="O574" s="44">
        <f>IFERROR(_xll.qlIndexFixing(ONIndex3M,I574,TRUE,_xll.ohTrigger(RecalcTrigger,Trigger3M)),NA())</f>
        <v>-2.6890812907209849E-3</v>
      </c>
      <c r="P574" s="44">
        <f>IFERROR(_xll.qlIndexFixing(ONIndex6M,I574,TRUE,_xll.ohTrigger(RecalcTrigger,Trigger6M)),NA())</f>
        <v>-1.0428373113446909E-3</v>
      </c>
      <c r="Q574" s="145">
        <f>IFERROR(_xll.qlIndexFixing(ONIndex1Y,I574,TRUE,_xll.ohTrigger(RecalcTrigger,Trigger1Y)),NA())</f>
        <v>5.3873911531887586E-4</v>
      </c>
    </row>
    <row r="575" spans="2:17" x14ac:dyDescent="0.2">
      <c r="B575" s="39" t="s">
        <v>42</v>
      </c>
      <c r="D575" s="42">
        <f>_xll.qlCalendarAdvance(Calendar,$D574,B575,"f",FALSE)</f>
        <v>43741</v>
      </c>
      <c r="E575" s="139">
        <f>_xll.qlInterestRateIndexValueDate(IndexON,D575)</f>
        <v>43741</v>
      </c>
      <c r="F575" s="155">
        <f>IFERROR(_xll.qlIndexFixing(IndexON,D575,TRUE,_xll.ohTrigger(RecalcTrigger,TriggerON)),NA())</f>
        <v>-3.4076648049330416E-3</v>
      </c>
      <c r="H575" s="42">
        <f>_xll.qlCalendarAdvance(Calendar,$H574,B575,"f",FALSE)</f>
        <v>43741</v>
      </c>
      <c r="I575" s="139">
        <f>_xll.qlInterestRateIndexValueDate(Index1M,$H575)</f>
        <v>43745</v>
      </c>
      <c r="J575" s="144">
        <f>IFERROR(_xll.qlIndexFixing(Index1M,$H575,TRUE,_xll.ohTrigger(RecalcTrigger,Trigger1M)),NA())</f>
        <v>-3.8773683204512866E-3</v>
      </c>
      <c r="K575" s="44">
        <f>IFERROR(_xll.qlIndexFixing(Index3M,H575,TRUE,_xll.ohTrigger(RecalcTrigger,Trigger3M)),NA())</f>
        <v>-2.5729426087760187E-3</v>
      </c>
      <c r="L575" s="44">
        <f>IFERROR(_xll.qlIndexFixing(Index6M,$H575,TRUE,_xll.ohTrigger(RecalcTrigger,Trigger6M)),NA())</f>
        <v>-7.4140160854847977E-4</v>
      </c>
      <c r="M575" s="145">
        <f>IFERROR(_xll.qlIndexFixing(Index1Y,$H575,TRUE,_xll.ohTrigger(RecalcTrigger,Trigger1Y)),NA())</f>
        <v>1.1231214850808619E-3</v>
      </c>
      <c r="N575" s="144">
        <f>IFERROR(_xll.qlIndexFixing(ONIndex1M,I575,TRUE,_xll.ohTrigger(RecalcTrigger,Trigger1M)),NA())</f>
        <v>-3.9083484054325268E-3</v>
      </c>
      <c r="O575" s="44">
        <f>IFERROR(_xll.qlIndexFixing(ONIndex3M,I575,TRUE,_xll.ohTrigger(RecalcTrigger,Trigger3M)),NA())</f>
        <v>-2.6746172197800178E-3</v>
      </c>
      <c r="P575" s="44">
        <f>IFERROR(_xll.qlIndexFixing(ONIndex6M,I575,TRUE,_xll.ohTrigger(RecalcTrigger,Trigger6M)),NA())</f>
        <v>-1.023368047303741E-3</v>
      </c>
      <c r="Q575" s="145">
        <f>IFERROR(_xll.qlIndexFixing(ONIndex1Y,I575,TRUE,_xll.ohTrigger(RecalcTrigger,Trigger1Y)),NA())</f>
        <v>5.5350866234427087E-4</v>
      </c>
    </row>
    <row r="576" spans="2:17" x14ac:dyDescent="0.2">
      <c r="B576" s="39" t="s">
        <v>42</v>
      </c>
      <c r="D576" s="42">
        <f>_xll.qlCalendarAdvance(Calendar,$D575,B576,"f",FALSE)</f>
        <v>43748</v>
      </c>
      <c r="E576" s="139">
        <f>_xll.qlInterestRateIndexValueDate(IndexON,D576)</f>
        <v>43748</v>
      </c>
      <c r="F576" s="155">
        <f>IFERROR(_xll.qlIndexFixing(IndexON,D576,TRUE,_xll.ohTrigger(RecalcTrigger,TriggerON)),NA())</f>
        <v>-3.4076648050529457E-3</v>
      </c>
      <c r="H576" s="42">
        <f>_xll.qlCalendarAdvance(Calendar,$H575,B576,"f",FALSE)</f>
        <v>43748</v>
      </c>
      <c r="I576" s="139">
        <f>_xll.qlInterestRateIndexValueDate(Index1M,$H576)</f>
        <v>43752</v>
      </c>
      <c r="J576" s="144">
        <f>IFERROR(_xll.qlIndexFixing(Index1M,$H576,TRUE,_xll.ohTrigger(RecalcTrigger,Trigger1M)),NA())</f>
        <v>-3.860711836094345E-3</v>
      </c>
      <c r="K576" s="44">
        <f>IFERROR(_xll.qlIndexFixing(Index3M,H576,TRUE,_xll.ohTrigger(RecalcTrigger,Trigger3M)),NA())</f>
        <v>-2.555769395234797E-3</v>
      </c>
      <c r="L576" s="44">
        <f>IFERROR(_xll.qlIndexFixing(Index6M,$H576,TRUE,_xll.ohTrigger(RecalcTrigger,Trigger6M)),NA())</f>
        <v>-7.177789299007498E-4</v>
      </c>
      <c r="M576" s="145">
        <f>IFERROR(_xll.qlIndexFixing(Index1Y,$H576,TRUE,_xll.ohTrigger(RecalcTrigger,Trigger1Y)),NA())</f>
        <v>1.1496369318493732E-3</v>
      </c>
      <c r="N576" s="144">
        <f>IFERROR(_xll.qlIndexFixing(ONIndex1M,I576,TRUE,_xll.ohTrigger(RecalcTrigger,Trigger1M)),NA())</f>
        <v>-3.8922808695707189E-3</v>
      </c>
      <c r="O576" s="44">
        <f>IFERROR(_xll.qlIndexFixing(ONIndex3M,I576,TRUE,_xll.ohTrigger(RecalcTrigger,Trigger3M)),NA())</f>
        <v>-2.6597990785459658E-3</v>
      </c>
      <c r="P576" s="44">
        <f>IFERROR(_xll.qlIndexFixing(ONIndex6M,I576,TRUE,_xll.ohTrigger(RecalcTrigger,Trigger6M)),NA())</f>
        <v>-1.0036203770846797E-3</v>
      </c>
      <c r="Q576" s="145">
        <f>IFERROR(_xll.qlIndexFixing(ONIndex1Y,I576,TRUE,_xll.ohTrigger(RecalcTrigger,Trigger1Y)),NA())</f>
        <v>5.6860361978827711E-4</v>
      </c>
    </row>
    <row r="577" spans="2:17" x14ac:dyDescent="0.2">
      <c r="B577" s="39" t="s">
        <v>42</v>
      </c>
      <c r="D577" s="42">
        <f>_xll.qlCalendarAdvance(Calendar,$D576,B577,"f",FALSE)</f>
        <v>43755</v>
      </c>
      <c r="E577" s="139">
        <f>_xll.qlInterestRateIndexValueDate(IndexON,D577)</f>
        <v>43755</v>
      </c>
      <c r="F577" s="155">
        <f>IFERROR(_xll.qlIndexFixing(IndexON,D577,TRUE,_xll.ohTrigger(RecalcTrigger,TriggerON)),NA())</f>
        <v>-3.4076648049330416E-3</v>
      </c>
      <c r="H577" s="42">
        <f>_xll.qlCalendarAdvance(Calendar,$H576,B577,"f",FALSE)</f>
        <v>43755</v>
      </c>
      <c r="I577" s="139">
        <f>_xll.qlInterestRateIndexValueDate(Index1M,$H577)</f>
        <v>43759</v>
      </c>
      <c r="J577" s="144">
        <f>IFERROR(_xll.qlIndexFixing(Index1M,$H577,TRUE,_xll.ohTrigger(RecalcTrigger,Trigger1M)),NA())</f>
        <v>-3.8437325636263243E-3</v>
      </c>
      <c r="K577" s="44">
        <f>IFERROR(_xll.qlIndexFixing(Index3M,H577,TRUE,_xll.ohTrigger(RecalcTrigger,Trigger3M)),NA())</f>
        <v>-2.5382018681252561E-3</v>
      </c>
      <c r="L577" s="44">
        <f>IFERROR(_xll.qlIndexFixing(Index6M,$H577,TRUE,_xll.ohTrigger(RecalcTrigger,Trigger6M)),NA())</f>
        <v>-6.9383688630978563E-4</v>
      </c>
      <c r="M577" s="145">
        <f>IFERROR(_xll.qlIndexFixing(Index1Y,$H577,TRUE,_xll.ohTrigger(RecalcTrigger,Trigger1Y)),NA())</f>
        <v>1.1766135608383844E-3</v>
      </c>
      <c r="N577" s="144">
        <f>IFERROR(_xll.qlIndexFixing(ONIndex1M,I577,TRUE,_xll.ohTrigger(RecalcTrigger,Trigger1M)),NA())</f>
        <v>-3.8758958161366763E-3</v>
      </c>
      <c r="O577" s="44">
        <f>IFERROR(_xll.qlIndexFixing(ONIndex3M,I577,TRUE,_xll.ohTrigger(RecalcTrigger,Trigger3M)),NA())</f>
        <v>-2.6446212641806355E-3</v>
      </c>
      <c r="P577" s="44">
        <f>IFERROR(_xll.qlIndexFixing(ONIndex6M,I577,TRUE,_xll.ohTrigger(RecalcTrigger,Trigger6M)),NA())</f>
        <v>-9.8359132682634964E-4</v>
      </c>
      <c r="Q577" s="145">
        <f>IFERROR(_xll.qlIndexFixing(ONIndex1Y,I577,TRUE,_xll.ohTrigger(RecalcTrigger,Trigger1Y)),NA())</f>
        <v>5.8403067909829076E-4</v>
      </c>
    </row>
    <row r="578" spans="2:17" x14ac:dyDescent="0.2">
      <c r="B578" s="39" t="s">
        <v>42</v>
      </c>
      <c r="D578" s="42">
        <f>_xll.qlCalendarAdvance(Calendar,$D577,B578,"f",FALSE)</f>
        <v>43762</v>
      </c>
      <c r="E578" s="139">
        <f>_xll.qlInterestRateIndexValueDate(IndexON,D578)</f>
        <v>43762</v>
      </c>
      <c r="F578" s="155">
        <f>IFERROR(_xll.qlIndexFixing(IndexON,D578,TRUE,_xll.ohTrigger(RecalcTrigger,TriggerON)),NA())</f>
        <v>-3.4076648049730096E-3</v>
      </c>
      <c r="H578" s="42">
        <f>_xll.qlCalendarAdvance(Calendar,$H577,B578,"f",FALSE)</f>
        <v>43762</v>
      </c>
      <c r="I578" s="139">
        <f>_xll.qlInterestRateIndexValueDate(Index1M,$H578)</f>
        <v>43766</v>
      </c>
      <c r="J578" s="144">
        <f>IFERROR(_xll.qlIndexFixing(Index1M,$H578,TRUE,_xll.ohTrigger(RecalcTrigger,Trigger1M)),NA())</f>
        <v>-3.8264276213807063E-3</v>
      </c>
      <c r="K578" s="44">
        <f>IFERROR(_xll.qlIndexFixing(Index3M,H578,TRUE,_xll.ohTrigger(RecalcTrigger,Trigger3M)),NA())</f>
        <v>-2.5202344227185421E-3</v>
      </c>
      <c r="L578" s="44">
        <f>IFERROR(_xll.qlIndexFixing(Index6M,$H578,TRUE,_xll.ohTrigger(RecalcTrigger,Trigger6M)),NA())</f>
        <v>-6.6957249300097425E-4</v>
      </c>
      <c r="M578" s="145">
        <f>IFERROR(_xll.qlIndexFixing(Index1Y,$H578,TRUE,_xll.ohTrigger(RecalcTrigger,Trigger1Y)),NA())</f>
        <v>1.2040471570497089E-3</v>
      </c>
      <c r="N578" s="144">
        <f>IFERROR(_xll.qlIndexFixing(ONIndex1M,I578,TRUE,_xll.ohTrigger(RecalcTrigger,Trigger1M)),NA())</f>
        <v>-3.8591903639950687E-3</v>
      </c>
      <c r="O578" s="44">
        <f>IFERROR(_xll.qlIndexFixing(ONIndex3M,I578,TRUE,_xll.ohTrigger(RecalcTrigger,Trigger3M)),NA())</f>
        <v>-2.6290781735260893E-3</v>
      </c>
      <c r="P578" s="44">
        <f>IFERROR(_xll.qlIndexFixing(ONIndex6M,I578,TRUE,_xll.ohTrigger(RecalcTrigger,Trigger6M)),NA())</f>
        <v>-9.6327792206807317E-4</v>
      </c>
      <c r="Q578" s="145">
        <f>IFERROR(_xll.qlIndexFixing(ONIndex1Y,I578,TRUE,_xll.ohTrigger(RecalcTrigger,Trigger1Y)),NA())</f>
        <v>5.9979653172170799E-4</v>
      </c>
    </row>
    <row r="579" spans="2:17" x14ac:dyDescent="0.2">
      <c r="B579" s="39" t="s">
        <v>42</v>
      </c>
      <c r="D579" s="42">
        <f>_xll.qlCalendarAdvance(Calendar,$D578,B579,"f",FALSE)</f>
        <v>43769</v>
      </c>
      <c r="E579" s="139">
        <f>_xll.qlInterestRateIndexValueDate(IndexON,D579)</f>
        <v>43769</v>
      </c>
      <c r="F579" s="155">
        <f>IFERROR(_xll.qlIndexFixing(IndexON,D579,TRUE,_xll.ohTrigger(RecalcTrigger,TriggerON)),NA())</f>
        <v>-3.4076648050129776E-3</v>
      </c>
      <c r="H579" s="42">
        <f>_xll.qlCalendarAdvance(Calendar,$H578,B579,"f",FALSE)</f>
        <v>43769</v>
      </c>
      <c r="I579" s="139">
        <f>_xll.qlInterestRateIndexValueDate(Index1M,$H579)</f>
        <v>43773</v>
      </c>
      <c r="J579" s="144">
        <f>IFERROR(_xll.qlIndexFixing(Index1M,$H579,TRUE,_xll.ohTrigger(RecalcTrigger,Trigger1M)),NA())</f>
        <v>-3.8101019641740841E-3</v>
      </c>
      <c r="K579" s="44">
        <f>IFERROR(_xll.qlIndexFixing(Index3M,H579,TRUE,_xll.ohTrigger(RecalcTrigger,Trigger3M)),NA())</f>
        <v>-2.5018614540590236E-3</v>
      </c>
      <c r="L579" s="44">
        <f>IFERROR(_xll.qlIndexFixing(Index6M,$H579,TRUE,_xll.ohTrigger(RecalcTrigger,Trigger6M)),NA())</f>
        <v>-6.4685234743160427E-4</v>
      </c>
      <c r="M579" s="145">
        <f>IFERROR(_xll.qlIndexFixing(Index1Y,$H579,TRUE,_xll.ohTrigger(RecalcTrigger,Trigger1Y)),NA())</f>
        <v>1.2319333133795939E-3</v>
      </c>
      <c r="N579" s="144">
        <f>IFERROR(_xll.qlIndexFixing(ONIndex1M,I579,TRUE,_xll.ohTrigger(RecalcTrigger,Trigger1M)),NA())</f>
        <v>-3.8421616318506935E-3</v>
      </c>
      <c r="O579" s="44">
        <f>IFERROR(_xll.qlIndexFixing(ONIndex3M,I579,TRUE,_xll.ohTrigger(RecalcTrigger,Trigger3M)),NA())</f>
        <v>-2.6131642036641978E-3</v>
      </c>
      <c r="P579" s="44">
        <f>IFERROR(_xll.qlIndexFixing(ONIndex6M,I579,TRUE,_xll.ohTrigger(RecalcTrigger,Trigger6M)),NA())</f>
        <v>-9.4267718898866093E-4</v>
      </c>
      <c r="Q579" s="145">
        <f>IFERROR(_xll.qlIndexFixing(ONIndex1Y,I579,TRUE,_xll.ohTrigger(RecalcTrigger,Trigger1Y)),NA())</f>
        <v>6.1590786886611681E-4</v>
      </c>
    </row>
    <row r="580" spans="2:17" x14ac:dyDescent="0.2">
      <c r="B580" s="39" t="s">
        <v>42</v>
      </c>
      <c r="D580" s="42">
        <f>_xll.qlCalendarAdvance(Calendar,$D579,B580,"f",FALSE)</f>
        <v>43776</v>
      </c>
      <c r="E580" s="139">
        <f>_xll.qlInterestRateIndexValueDate(IndexON,D580)</f>
        <v>43776</v>
      </c>
      <c r="F580" s="155">
        <f>IFERROR(_xll.qlIndexFixing(IndexON,D580,TRUE,_xll.ohTrigger(RecalcTrigger,TriggerON)),NA())</f>
        <v>-3.4076648049730096E-3</v>
      </c>
      <c r="H580" s="42">
        <f>_xll.qlCalendarAdvance(Calendar,$H579,B580,"f",FALSE)</f>
        <v>43776</v>
      </c>
      <c r="I580" s="139">
        <f>_xll.qlInterestRateIndexValueDate(Index1M,$H580)</f>
        <v>43780</v>
      </c>
      <c r="J580" s="144">
        <f>IFERROR(_xll.qlIndexFixing(Index1M,$H580,TRUE,_xll.ohTrigger(RecalcTrigger,Trigger1M)),NA())</f>
        <v>-3.7921607665065693E-3</v>
      </c>
      <c r="K580" s="44">
        <f>IFERROR(_xll.qlIndexFixing(Index3M,H580,TRUE,_xll.ohTrigger(RecalcTrigger,Trigger3M)),NA())</f>
        <v>-2.4830773569603868E-3</v>
      </c>
      <c r="L580" s="44">
        <f>IFERROR(_xll.qlIndexFixing(Index6M,$H580,TRUE,_xll.ohTrigger(RecalcTrigger,Trigger6M)),NA())</f>
        <v>-6.2195872980632771E-4</v>
      </c>
      <c r="M580" s="145">
        <f>IFERROR(_xll.qlIndexFixing(Index1Y,$H580,TRUE,_xll.ohTrigger(RecalcTrigger,Trigger1Y)),NA())</f>
        <v>1.2602674305711079E-3</v>
      </c>
      <c r="N580" s="144">
        <f>IFERROR(_xll.qlIndexFixing(ONIndex1M,I580,TRUE,_xll.ohTrigger(RecalcTrigger,Trigger1M)),NA())</f>
        <v>-3.8248067384083484E-3</v>
      </c>
      <c r="O580" s="44">
        <f>IFERROR(_xll.qlIndexFixing(ONIndex3M,I580,TRUE,_xll.ohTrigger(RecalcTrigger,Trigger3M)),NA())</f>
        <v>-2.5968737512371831E-3</v>
      </c>
      <c r="P580" s="44">
        <f>IFERROR(_xll.qlIndexFixing(ONIndex6M,I580,TRUE,_xll.ohTrigger(RecalcTrigger,Trigger6M)),NA())</f>
        <v>-9.2178615320737123E-4</v>
      </c>
      <c r="Q580" s="145">
        <f>IFERROR(_xll.qlIndexFixing(ONIndex1Y,I580,TRUE,_xll.ohTrigger(RecalcTrigger,Trigger1Y)),NA())</f>
        <v>6.3237138189897735E-4</v>
      </c>
    </row>
    <row r="581" spans="2:17" x14ac:dyDescent="0.2">
      <c r="B581" s="39" t="s">
        <v>42</v>
      </c>
      <c r="D581" s="42">
        <f>_xll.qlCalendarAdvance(Calendar,$D580,B581,"f",FALSE)</f>
        <v>43783</v>
      </c>
      <c r="E581" s="139">
        <f>_xll.qlInterestRateIndexValueDate(IndexON,D581)</f>
        <v>43783</v>
      </c>
      <c r="F581" s="155">
        <f>IFERROR(_xll.qlIndexFixing(IndexON,D581,TRUE,_xll.ohTrigger(RecalcTrigger,TriggerON)),NA())</f>
        <v>-3.4076648049730096E-3</v>
      </c>
      <c r="H581" s="42">
        <f>_xll.qlCalendarAdvance(Calendar,$H580,B581,"f",FALSE)</f>
        <v>43783</v>
      </c>
      <c r="I581" s="139">
        <f>_xll.qlInterestRateIndexValueDate(Index1M,$H581)</f>
        <v>43787</v>
      </c>
      <c r="J581" s="144">
        <f>IFERROR(_xll.qlIndexFixing(Index1M,$H581,TRUE,_xll.ohTrigger(RecalcTrigger,Trigger1M)),NA())</f>
        <v>-3.7738854570048552E-3</v>
      </c>
      <c r="K581" s="44">
        <f>IFERROR(_xll.qlIndexFixing(Index3M,H581,TRUE,_xll.ohTrigger(RecalcTrigger,Trigger3M)),NA())</f>
        <v>-2.4638765260030239E-3</v>
      </c>
      <c r="L581" s="44">
        <f>IFERROR(_xll.qlIndexFixing(Index6M,$H581,TRUE,_xll.ohTrigger(RecalcTrigger,Trigger6M)),NA())</f>
        <v>-5.967340207821384E-4</v>
      </c>
      <c r="M581" s="145">
        <f>IFERROR(_xll.qlIndexFixing(Index1Y,$H581,TRUE,_xll.ohTrigger(RecalcTrigger,Trigger1Y)),NA())</f>
        <v>1.2890447171660913E-3</v>
      </c>
      <c r="N581" s="144">
        <f>IFERROR(_xll.qlIndexFixing(ONIndex1M,I581,TRUE,_xll.ohTrigger(RecalcTrigger,Trigger1M)),NA())</f>
        <v>-3.8071228025726711E-3</v>
      </c>
      <c r="O581" s="44">
        <f>IFERROR(_xll.qlIndexFixing(ONIndex3M,I581,TRUE,_xll.ohTrigger(RecalcTrigger,Trigger3M)),NA())</f>
        <v>-2.5802012137665642E-3</v>
      </c>
      <c r="P581" s="44">
        <f>IFERROR(_xll.qlIndexFixing(ONIndex6M,I581,TRUE,_xll.ohTrigger(RecalcTrigger,Trigger6M)),NA())</f>
        <v>-9.0060184050333447E-4</v>
      </c>
      <c r="Q581" s="145">
        <f>IFERROR(_xll.qlIndexFixing(ONIndex1Y,I581,TRUE,_xll.ohTrigger(RecalcTrigger,Trigger1Y)),NA())</f>
        <v>6.4919376218774971E-4</v>
      </c>
    </row>
    <row r="582" spans="2:17" x14ac:dyDescent="0.2">
      <c r="B582" s="39" t="s">
        <v>42</v>
      </c>
      <c r="D582" s="42">
        <f>_xll.qlCalendarAdvance(Calendar,$D581,B582,"f",FALSE)</f>
        <v>43790</v>
      </c>
      <c r="E582" s="139">
        <f>_xll.qlInterestRateIndexValueDate(IndexON,D582)</f>
        <v>43790</v>
      </c>
      <c r="F582" s="155">
        <f>IFERROR(_xll.qlIndexFixing(IndexON,D582,TRUE,_xll.ohTrigger(RecalcTrigger,TriggerON)),NA())</f>
        <v>-3.4076648050129776E-3</v>
      </c>
      <c r="H582" s="42">
        <f>_xll.qlCalendarAdvance(Calendar,$H581,B582,"f",FALSE)</f>
        <v>43790</v>
      </c>
      <c r="I582" s="139">
        <f>_xll.qlInterestRateIndexValueDate(Index1M,$H582)</f>
        <v>43794</v>
      </c>
      <c r="J582" s="144">
        <f>IFERROR(_xll.qlIndexFixing(Index1M,$H582,TRUE,_xll.ohTrigger(RecalcTrigger,Trigger1M)),NA())</f>
        <v>-3.7525115786858632E-3</v>
      </c>
      <c r="K582" s="44">
        <f>IFERROR(_xll.qlIndexFixing(Index3M,H582,TRUE,_xll.ohTrigger(RecalcTrigger,Trigger3M)),NA())</f>
        <v>-2.4442533555227419E-3</v>
      </c>
      <c r="L582" s="44">
        <f>IFERROR(_xll.qlIndexFixing(Index6M,$H582,TRUE,_xll.ohTrigger(RecalcTrigger,Trigger6M)),NA())</f>
        <v>-5.7117523442402061E-4</v>
      </c>
      <c r="M582" s="145">
        <f>IFERROR(_xll.qlIndexFixing(Index1Y,$H582,TRUE,_xll.ohTrigger(RecalcTrigger,Trigger1Y)),NA())</f>
        <v>1.3182601894544878E-3</v>
      </c>
      <c r="N582" s="144">
        <f>IFERROR(_xll.qlIndexFixing(ONIndex1M,I582,TRUE,_xll.ohTrigger(RecalcTrigger,Trigger1M)),NA())</f>
        <v>-3.7891069430084912E-3</v>
      </c>
      <c r="O582" s="44">
        <f>IFERROR(_xll.qlIndexFixing(ONIndex3M,I582,TRUE,_xll.ohTrigger(RecalcTrigger,Trigger3M)),NA())</f>
        <v>-2.563140987574819E-3</v>
      </c>
      <c r="P582" s="44">
        <f>IFERROR(_xll.qlIndexFixing(ONIndex6M,I582,TRUE,_xll.ohTrigger(RecalcTrigger,Trigger6M)),NA())</f>
        <v>-8.7912127685552122E-4</v>
      </c>
      <c r="Q582" s="145">
        <f>IFERROR(_xll.qlIndexFixing(ONIndex1Y,I582,TRUE,_xll.ohTrigger(RecalcTrigger,Trigger1Y)),NA())</f>
        <v>6.6638170109989403E-4</v>
      </c>
    </row>
    <row r="583" spans="2:17" x14ac:dyDescent="0.2">
      <c r="B583" s="39" t="s">
        <v>42</v>
      </c>
      <c r="D583" s="42">
        <f>_xll.qlCalendarAdvance(Calendar,$D582,B583,"f",FALSE)</f>
        <v>43797</v>
      </c>
      <c r="E583" s="139">
        <f>_xll.qlInterestRateIndexValueDate(IndexON,D583)</f>
        <v>43797</v>
      </c>
      <c r="F583" s="155">
        <f>IFERROR(_xll.qlIndexFixing(IndexON,D583,TRUE,_xll.ohTrigger(RecalcTrigger,TriggerON)),NA())</f>
        <v>-3.4076648050129776E-3</v>
      </c>
      <c r="H583" s="42">
        <f>_xll.qlCalendarAdvance(Calendar,$H582,B583,"f",FALSE)</f>
        <v>43797</v>
      </c>
      <c r="I583" s="139">
        <f>_xll.qlInterestRateIndexValueDate(Index1M,$H583)</f>
        <v>43801</v>
      </c>
      <c r="J583" s="144">
        <f>IFERROR(_xll.qlIndexFixing(Index1M,$H583,TRUE,_xll.ohTrigger(RecalcTrigger,Trigger1M)),NA())</f>
        <v>-3.7349170017219797E-3</v>
      </c>
      <c r="K583" s="44">
        <f>IFERROR(_xll.qlIndexFixing(Index3M,H583,TRUE,_xll.ohTrigger(RecalcTrigger,Trigger3M)),NA())</f>
        <v>-2.4257243351516041E-3</v>
      </c>
      <c r="L583" s="44">
        <f>IFERROR(_xll.qlIndexFixing(Index6M,$H583,TRUE,_xll.ohTrigger(RecalcTrigger,Trigger6M)),NA())</f>
        <v>-5.433107919834315E-4</v>
      </c>
      <c r="M583" s="145">
        <f>IFERROR(_xll.qlIndexFixing(Index1Y,$H583,TRUE,_xll.ohTrigger(RecalcTrigger,Trigger1Y)),NA())</f>
        <v>1.3479086714256389E-3</v>
      </c>
      <c r="N583" s="144">
        <f>IFERROR(_xll.qlIndexFixing(ONIndex1M,I583,TRUE,_xll.ohTrigger(RecalcTrigger,Trigger1M)),NA())</f>
        <v>-3.7707562786204463E-3</v>
      </c>
      <c r="O583" s="44">
        <f>IFERROR(_xll.qlIndexFixing(ONIndex3M,I583,TRUE,_xll.ohTrigger(RecalcTrigger,Trigger3M)),NA())</f>
        <v>-2.5456874703033705E-3</v>
      </c>
      <c r="P583" s="44">
        <f>IFERROR(_xll.qlIndexFixing(ONIndex6M,I583,TRUE,_xll.ohTrigger(RecalcTrigger,Trigger6M)),NA())</f>
        <v>-8.5734148800309384E-4</v>
      </c>
      <c r="Q583" s="145">
        <f>IFERROR(_xll.qlIndexFixing(ONIndex1Y,I583,TRUE,_xll.ohTrigger(RecalcTrigger,Trigger1Y)),NA())</f>
        <v>6.8394188992293437E-4</v>
      </c>
    </row>
    <row r="584" spans="2:17" x14ac:dyDescent="0.2">
      <c r="B584" s="39" t="s">
        <v>42</v>
      </c>
      <c r="D584" s="42">
        <f>_xll.qlCalendarAdvance(Calendar,$D583,B584,"f",FALSE)</f>
        <v>43804</v>
      </c>
      <c r="E584" s="139">
        <f>_xll.qlInterestRateIndexValueDate(IndexON,D584)</f>
        <v>43804</v>
      </c>
      <c r="F584" s="155">
        <f>IFERROR(_xll.qlIndexFixing(IndexON,D584,TRUE,_xll.ohTrigger(RecalcTrigger,TriggerON)),NA())</f>
        <v>-3.4076648050129776E-3</v>
      </c>
      <c r="H584" s="42">
        <f>_xll.qlCalendarAdvance(Calendar,$H583,B584,"f",FALSE)</f>
        <v>43804</v>
      </c>
      <c r="I584" s="139">
        <f>_xll.qlInterestRateIndexValueDate(Index1M,$H584)</f>
        <v>43808</v>
      </c>
      <c r="J584" s="144">
        <f>IFERROR(_xll.qlIndexFixing(Index1M,$H584,TRUE,_xll.ohTrigger(RecalcTrigger,Trigger1M)),NA())</f>
        <v>-3.7155975231089617E-3</v>
      </c>
      <c r="K584" s="44">
        <f>IFERROR(_xll.qlIndexFixing(Index3M,H584,TRUE,_xll.ohTrigger(RecalcTrigger,Trigger3M)),NA())</f>
        <v>-2.4052715559749476E-3</v>
      </c>
      <c r="L584" s="44">
        <f>IFERROR(_xll.qlIndexFixing(Index6M,$H584,TRUE,_xll.ohTrigger(RecalcTrigger,Trigger6M)),NA())</f>
        <v>-5.1704960270364459E-4</v>
      </c>
      <c r="M584" s="145">
        <f>IFERROR(_xll.qlIndexFixing(Index1Y,$H584,TRUE,_xll.ohTrigger(RecalcTrigger,Trigger1Y)),NA())</f>
        <v>1.3779847947158676E-3</v>
      </c>
      <c r="N584" s="144">
        <f>IFERROR(_xll.qlIndexFixing(ONIndex1M,I584,TRUE,_xll.ohTrigger(RecalcTrigger,Trigger1M)),NA())</f>
        <v>-3.7520679280333979E-3</v>
      </c>
      <c r="O584" s="44">
        <f>IFERROR(_xll.qlIndexFixing(ONIndex3M,I584,TRUE,_xll.ohTrigger(RecalcTrigger,Trigger3M)),NA())</f>
        <v>-2.5278350582746967E-3</v>
      </c>
      <c r="P584" s="44">
        <f>IFERROR(_xll.qlIndexFixing(ONIndex6M,I584,TRUE,_xll.ohTrigger(RecalcTrigger,Trigger6M)),NA())</f>
        <v>-8.3525949976515079E-4</v>
      </c>
      <c r="Q584" s="145">
        <f>IFERROR(_xll.qlIndexFixing(ONIndex1Y,I584,TRUE,_xll.ohTrigger(RecalcTrigger,Trigger1Y)),NA())</f>
        <v>7.0188102018420295E-4</v>
      </c>
    </row>
    <row r="585" spans="2:17" x14ac:dyDescent="0.2">
      <c r="B585" s="39" t="s">
        <v>42</v>
      </c>
      <c r="D585" s="42">
        <f>_xll.qlCalendarAdvance(Calendar,$D584,B585,"f",FALSE)</f>
        <v>43811</v>
      </c>
      <c r="E585" s="139">
        <f>_xll.qlInterestRateIndexValueDate(IndexON,D585)</f>
        <v>43811</v>
      </c>
      <c r="F585" s="155">
        <f>IFERROR(_xll.qlIndexFixing(IndexON,D585,TRUE,_xll.ohTrigger(RecalcTrigger,TriggerON)),NA())</f>
        <v>-3.4076648049730096E-3</v>
      </c>
      <c r="H585" s="42">
        <f>_xll.qlCalendarAdvance(Calendar,$H584,B585,"f",FALSE)</f>
        <v>43811</v>
      </c>
      <c r="I585" s="139">
        <f>_xll.qlInterestRateIndexValueDate(Index1M,$H585)</f>
        <v>43815</v>
      </c>
      <c r="J585" s="144">
        <f>IFERROR(_xll.qlIndexFixing(Index1M,$H585,TRUE,_xll.ohTrigger(RecalcTrigger,Trigger1M)),NA())</f>
        <v>-3.6959322017157234E-3</v>
      </c>
      <c r="K585" s="44">
        <f>IFERROR(_xll.qlIndexFixing(Index3M,H585,TRUE,_xll.ohTrigger(RecalcTrigger,Trigger3M)),NA())</f>
        <v>-2.3843800175148799E-3</v>
      </c>
      <c r="L585" s="44">
        <f>IFERROR(_xll.qlIndexFixing(Index6M,$H585,TRUE,_xll.ohTrigger(RecalcTrigger,Trigger6M)),NA())</f>
        <v>-4.9044516148223345E-4</v>
      </c>
      <c r="M585" s="145">
        <f>IFERROR(_xll.qlIndexFixing(Index1Y,$H585,TRUE,_xll.ohTrigger(RecalcTrigger,Trigger1Y)),NA())</f>
        <v>1.4084829985554056E-3</v>
      </c>
      <c r="N585" s="144">
        <f>IFERROR(_xll.qlIndexFixing(ONIndex1M,I585,TRUE,_xll.ohTrigger(RecalcTrigger,Trigger1M)),NA())</f>
        <v>-3.7330390101519839E-3</v>
      </c>
      <c r="O585" s="44">
        <f>IFERROR(_xll.qlIndexFixing(ONIndex3M,I585,TRUE,_xll.ohTrigger(RecalcTrigger,Trigger3M)),NA())</f>
        <v>-2.5095781487705082E-3</v>
      </c>
      <c r="P585" s="44">
        <f>IFERROR(_xll.qlIndexFixing(ONIndex6M,I585,TRUE,_xll.ohTrigger(RecalcTrigger,Trigger6M)),NA())</f>
        <v>-8.1287233808069459E-4</v>
      </c>
      <c r="Q585" s="145">
        <f>IFERROR(_xll.qlIndexFixing(ONIndex1Y,I585,TRUE,_xll.ohTrigger(RecalcTrigger,Trigger1Y)),NA())</f>
        <v>7.2020578301135174E-4</v>
      </c>
    </row>
    <row r="586" spans="2:17" x14ac:dyDescent="0.2">
      <c r="B586" s="39" t="s">
        <v>42</v>
      </c>
      <c r="D586" s="42">
        <f>_xll.qlCalendarAdvance(Calendar,$D585,B586,"f",FALSE)</f>
        <v>43818</v>
      </c>
      <c r="E586" s="139">
        <f>_xll.qlInterestRateIndexValueDate(IndexON,D586)</f>
        <v>43818</v>
      </c>
      <c r="F586" s="155">
        <f>IFERROR(_xll.qlIndexFixing(IndexON,D586,TRUE,_xll.ohTrigger(RecalcTrigger,TriggerON)),NA())</f>
        <v>-3.4076648050529457E-3</v>
      </c>
      <c r="H586" s="42">
        <f>_xll.qlCalendarAdvance(Calendar,$H585,B586,"f",FALSE)</f>
        <v>43818</v>
      </c>
      <c r="I586" s="139">
        <f>_xll.qlInterestRateIndexValueDate(Index1M,$H586)</f>
        <v>43822</v>
      </c>
      <c r="J586" s="144">
        <f>IFERROR(_xll.qlIndexFixing(Index1M,$H586,TRUE,_xll.ohTrigger(RecalcTrigger,Trigger1M)),NA())</f>
        <v>-3.6759181554838019E-3</v>
      </c>
      <c r="K586" s="44">
        <f>IFERROR(_xll.qlIndexFixing(Index3M,H586,TRUE,_xll.ohTrigger(RecalcTrigger,Trigger3M)),NA())</f>
        <v>-2.3630441131353673E-3</v>
      </c>
      <c r="L586" s="44">
        <f>IFERROR(_xll.qlIndexFixing(Index6M,$H586,TRUE,_xll.ohTrigger(RecalcTrigger,Trigger6M)),NA())</f>
        <v>-4.6349448096981373E-4</v>
      </c>
      <c r="M586" s="145">
        <f>IFERROR(_xll.qlIndexFixing(Index1Y,$H586,TRUE,_xll.ohTrigger(RecalcTrigger,Trigger1Y)),NA())</f>
        <v>1.4393975297166321E-3</v>
      </c>
      <c r="N586" s="144">
        <f>IFERROR(_xll.qlIndexFixing(ONIndex1M,I586,TRUE,_xll.ohTrigger(RecalcTrigger,Trigger1M)),NA())</f>
        <v>-3.7052178493901522E-3</v>
      </c>
      <c r="O586" s="44">
        <f>IFERROR(_xll.qlIndexFixing(ONIndex3M,I586,TRUE,_xll.ohTrigger(RecalcTrigger,Trigger3M)),NA())</f>
        <v>-2.4827640951796681E-3</v>
      </c>
      <c r="P586" s="44">
        <f>IFERROR(_xll.qlIndexFixing(ONIndex6M,I586,TRUE,_xll.ohTrigger(RecalcTrigger,Trigger6M)),NA())</f>
        <v>-7.8035158269873506E-4</v>
      </c>
      <c r="Q586" s="145">
        <f>IFERROR(_xll.qlIndexFixing(ONIndex1Y,I586,TRUE,_xll.ohTrigger(RecalcTrigger,Trigger1Y)),NA())</f>
        <v>7.4707052019284959E-4</v>
      </c>
    </row>
    <row r="587" spans="2:17" x14ac:dyDescent="0.2">
      <c r="B587" s="39" t="s">
        <v>42</v>
      </c>
      <c r="D587" s="42">
        <f>_xll.qlCalendarAdvance(Calendar,$D586,B587,"f",FALSE)</f>
        <v>43826</v>
      </c>
      <c r="E587" s="139">
        <f>_xll.qlInterestRateIndexValueDate(IndexON,D587)</f>
        <v>43826</v>
      </c>
      <c r="F587" s="155">
        <f>IFERROR(_xll.qlIndexFixing(IndexON,D587,TRUE,_xll.ohTrigger(RecalcTrigger,TriggerON)),NA())</f>
        <v>-3.4076325490417503E-3</v>
      </c>
      <c r="H587" s="42">
        <f>_xll.qlCalendarAdvance(Calendar,$H586,B587,"f",FALSE)</f>
        <v>43826</v>
      </c>
      <c r="I587" s="139">
        <f>_xll.qlInterestRateIndexValueDate(Index1M,$H587)</f>
        <v>43830</v>
      </c>
      <c r="J587" s="144">
        <f>IFERROR(_xll.qlIndexFixing(Index1M,$H587,TRUE,_xll.ohTrigger(RecalcTrigger,Trigger1M)),NA())</f>
        <v>-3.6526142526337852E-3</v>
      </c>
      <c r="K587" s="44">
        <f>IFERROR(_xll.qlIndexFixing(Index3M,H587,TRUE,_xll.ohTrigger(RecalcTrigger,Trigger3M)),NA())</f>
        <v>-2.3381089083434133E-3</v>
      </c>
      <c r="L587" s="44">
        <f>IFERROR(_xll.qlIndexFixing(Index6M,$H587,TRUE,_xll.ohTrigger(RecalcTrigger,Trigger6M)),NA())</f>
        <v>-4.3434066521913446E-4</v>
      </c>
      <c r="M587" s="145">
        <f>IFERROR(_xll.qlIndexFixing(Index1Y,$H587,TRUE,_xll.ohTrigger(RecalcTrigger,Trigger1Y)),NA())</f>
        <v>1.4752305750178754E-3</v>
      </c>
      <c r="N587" s="144">
        <f>IFERROR(_xll.qlIndexFixing(ONIndex1M,I587,TRUE,_xll.ohTrigger(RecalcTrigger,Trigger1M)),NA())</f>
        <v>-3.6853502323053178E-3</v>
      </c>
      <c r="O587" s="44">
        <f>IFERROR(_xll.qlIndexFixing(ONIndex3M,I587,TRUE,_xll.ohTrigger(RecalcTrigger,Trigger3M)),NA())</f>
        <v>-2.4635017341134713E-3</v>
      </c>
      <c r="P587" s="44">
        <f>IFERROR(_xll.qlIndexFixing(ONIndex6M,I587,TRUE,_xll.ohTrigger(RecalcTrigger,Trigger6M)),NA())</f>
        <v>-7.5721098149017507E-4</v>
      </c>
      <c r="Q587" s="145">
        <f>IFERROR(_xll.qlIndexFixing(ONIndex1Y,I587,TRUE,_xll.ohTrigger(RecalcTrigger,Trigger1Y)),NA())</f>
        <v>7.6635980406969395E-4</v>
      </c>
    </row>
    <row r="588" spans="2:17" x14ac:dyDescent="0.2">
      <c r="B588" s="39" t="s">
        <v>42</v>
      </c>
      <c r="D588" s="42">
        <f>_xll.qlCalendarAdvance(Calendar,$D587,B588,"f",FALSE)</f>
        <v>43833</v>
      </c>
      <c r="E588" s="139">
        <f>_xll.qlInterestRateIndexValueDate(IndexON,D588)</f>
        <v>43833</v>
      </c>
      <c r="F588" s="155">
        <f>IFERROR(_xll.qlIndexFixing(IndexON,D588,TRUE,_xll.ohTrigger(RecalcTrigger,TriggerON)),NA())</f>
        <v>-3.4076325490417503E-3</v>
      </c>
      <c r="H588" s="42">
        <f>_xll.qlCalendarAdvance(Calendar,$H587,B588,"f",FALSE)</f>
        <v>43833</v>
      </c>
      <c r="I588" s="139">
        <f>_xll.qlInterestRateIndexValueDate(Index1M,$H588)</f>
        <v>43837</v>
      </c>
      <c r="J588" s="144">
        <f>IFERROR(_xll.qlIndexFixing(Index1M,$H588,TRUE,_xll.ohTrigger(RecalcTrigger,Trigger1M)),NA())</f>
        <v>-3.6318432337946864E-3</v>
      </c>
      <c r="K588" s="44">
        <f>IFERROR(_xll.qlIndexFixing(Index3M,H588,TRUE,_xll.ohTrigger(RecalcTrigger,Trigger3M)),NA())</f>
        <v>-2.3158019105437183E-3</v>
      </c>
      <c r="L588" s="44">
        <f>IFERROR(_xll.qlIndexFixing(Index6M,$H588,TRUE,_xll.ohTrigger(RecalcTrigger,Trigger6M)),NA())</f>
        <v>-4.0666416223741626E-4</v>
      </c>
      <c r="M588" s="145">
        <f>IFERROR(_xll.qlIndexFixing(Index1Y,$H588,TRUE,_xll.ohTrigger(RecalcTrigger,Trigger1Y)),NA())</f>
        <v>1.5070169677519846E-3</v>
      </c>
      <c r="N588" s="144">
        <f>IFERROR(_xll.qlIndexFixing(ONIndex1M,I588,TRUE,_xll.ohTrigger(RecalcTrigger,Trigger1M)),NA())</f>
        <v>-3.6709845210847192E-3</v>
      </c>
      <c r="O588" s="44">
        <f>IFERROR(_xll.qlIndexFixing(ONIndex3M,I588,TRUE,_xll.ohTrigger(RecalcTrigger,Trigger3M)),NA())</f>
        <v>-2.4495033970772795E-3</v>
      </c>
      <c r="P588" s="44">
        <f>IFERROR(_xll.qlIndexFixing(ONIndex6M,I588,TRUE,_xll.ohTrigger(RecalcTrigger,Trigger6M)),NA())</f>
        <v>-7.4049275175624985E-4</v>
      </c>
      <c r="Q588" s="145">
        <f>IFERROR(_xll.qlIndexFixing(ONIndex1Y,I588,TRUE,_xll.ohTrigger(RecalcTrigger,Trigger1Y)),NA())</f>
        <v>7.8038312012473909E-4</v>
      </c>
    </row>
    <row r="589" spans="2:17" x14ac:dyDescent="0.2">
      <c r="B589" s="39" t="s">
        <v>42</v>
      </c>
      <c r="D589" s="42">
        <f>_xll.qlCalendarAdvance(Calendar,$D588,B589,"f",FALSE)</f>
        <v>43840</v>
      </c>
      <c r="E589" s="139">
        <f>_xll.qlInterestRateIndexValueDate(IndexON,D589)</f>
        <v>43840</v>
      </c>
      <c r="F589" s="155">
        <f>IFERROR(_xll.qlIndexFixing(IndexON,D589,TRUE,_xll.ohTrigger(RecalcTrigger,TriggerON)),NA())</f>
        <v>-3.4076325490284276E-3</v>
      </c>
      <c r="H589" s="42">
        <f>_xll.qlCalendarAdvance(Calendar,$H588,B589,"f",FALSE)</f>
        <v>43840</v>
      </c>
      <c r="I589" s="139">
        <f>_xll.qlInterestRateIndexValueDate(Index1M,$H589)</f>
        <v>43844</v>
      </c>
      <c r="J589" s="144">
        <f>IFERROR(_xll.qlIndexFixing(Index1M,$H589,TRUE,_xll.ohTrigger(RecalcTrigger,Trigger1M)),NA())</f>
        <v>-3.6107144319098166E-3</v>
      </c>
      <c r="K589" s="44">
        <f>IFERROR(_xll.qlIndexFixing(Index3M,H589,TRUE,_xll.ohTrigger(RecalcTrigger,Trigger3M)),NA())</f>
        <v>-2.2930329241950681E-3</v>
      </c>
      <c r="L589" s="44">
        <f>IFERROR(_xll.qlIndexFixing(Index6M,$H589,TRUE,_xll.ohTrigger(RecalcTrigger,Trigger6M)),NA())</f>
        <v>-3.7863224415614913E-4</v>
      </c>
      <c r="M589" s="145">
        <f>IFERROR(_xll.qlIndexFixing(Index1Y,$H589,TRUE,_xll.ohTrigger(RecalcTrigger,Trigger1Y)),NA())</f>
        <v>1.5392003526762536E-3</v>
      </c>
      <c r="N589" s="144">
        <f>IFERROR(_xll.qlIndexFixing(ONIndex1M,I589,TRUE,_xll.ohTrigger(RecalcTrigger,Trigger1M)),NA())</f>
        <v>-3.6505139872167192E-3</v>
      </c>
      <c r="O589" s="44">
        <f>IFERROR(_xll.qlIndexFixing(ONIndex3M,I589,TRUE,_xll.ohTrigger(RecalcTrigger,Trigger3M)),NA())</f>
        <v>-2.4295110225214245E-3</v>
      </c>
      <c r="P589" s="44">
        <f>IFERROR(_xll.qlIndexFixing(ONIndex6M,I589,TRUE,_xll.ohTrigger(RecalcTrigger,Trigger6M)),NA())</f>
        <v>-7.1680961546416455E-4</v>
      </c>
      <c r="Q589" s="145">
        <f>IFERROR(_xll.qlIndexFixing(ONIndex1Y,I589,TRUE,_xll.ohTrigger(RecalcTrigger,Trigger1Y)),NA())</f>
        <v>8.0037678764632858E-4</v>
      </c>
    </row>
    <row r="590" spans="2:17" x14ac:dyDescent="0.2">
      <c r="B590" s="39" t="s">
        <v>42</v>
      </c>
      <c r="D590" s="42">
        <f>_xll.qlCalendarAdvance(Calendar,$D589,B590,"f",FALSE)</f>
        <v>43847</v>
      </c>
      <c r="E590" s="139">
        <f>_xll.qlInterestRateIndexValueDate(IndexON,D590)</f>
        <v>43847</v>
      </c>
      <c r="F590" s="155">
        <f>IFERROR(_xll.qlIndexFixing(IndexON,D590,TRUE,_xll.ohTrigger(RecalcTrigger,TriggerON)),NA())</f>
        <v>-3.4076325490151049E-3</v>
      </c>
      <c r="H590" s="42">
        <f>_xll.qlCalendarAdvance(Calendar,$H589,B590,"f",FALSE)</f>
        <v>43847</v>
      </c>
      <c r="I590" s="139">
        <f>_xll.qlInterestRateIndexValueDate(Index1M,$H590)</f>
        <v>43851</v>
      </c>
      <c r="J590" s="144">
        <f>IFERROR(_xll.qlIndexFixing(Index1M,$H590,TRUE,_xll.ohTrigger(RecalcTrigger,Trigger1M)),NA())</f>
        <v>-3.5892249647079804E-3</v>
      </c>
      <c r="K590" s="44">
        <f>IFERROR(_xll.qlIndexFixing(Index3M,H590,TRUE,_xll.ohTrigger(RecalcTrigger,Trigger3M)),NA())</f>
        <v>-2.2697963415071868E-3</v>
      </c>
      <c r="L590" s="44">
        <f>IFERROR(_xll.qlIndexFixing(Index6M,$H590,TRUE,_xll.ohTrigger(RecalcTrigger,Trigger6M)),NA())</f>
        <v>-3.5024192226934721E-4</v>
      </c>
      <c r="M590" s="145">
        <f>IFERROR(_xll.qlIndexFixing(Index1Y,$H590,TRUE,_xll.ohTrigger(RecalcTrigger,Trigger1Y)),NA())</f>
        <v>1.571774178644827E-3</v>
      </c>
      <c r="N590" s="144">
        <f>IFERROR(_xll.qlIndexFixing(ONIndex1M,I590,TRUE,_xll.ohTrigger(RecalcTrigger,Trigger1M)),NA())</f>
        <v>-3.6296880684272281E-3</v>
      </c>
      <c r="O590" s="44">
        <f>IFERROR(_xll.qlIndexFixing(ONIndex3M,I590,TRUE,_xll.ohTrigger(RecalcTrigger,Trigger3M)),NA())</f>
        <v>-2.4090853347802366E-3</v>
      </c>
      <c r="P590" s="44">
        <f>IFERROR(_xll.qlIndexFixing(ONIndex6M,I590,TRUE,_xll.ohTrigger(RecalcTrigger,Trigger6M)),NA())</f>
        <v>-6.9280600988097518E-4</v>
      </c>
      <c r="Q590" s="145">
        <f>IFERROR(_xll.qlIndexFixing(ONIndex1Y,I590,TRUE,_xll.ohTrigger(RecalcTrigger,Trigger1Y)),NA())</f>
        <v>8.2079050052641378E-4</v>
      </c>
    </row>
    <row r="591" spans="2:17" x14ac:dyDescent="0.2">
      <c r="B591" s="39" t="s">
        <v>42</v>
      </c>
      <c r="D591" s="42">
        <f>_xll.qlCalendarAdvance(Calendar,$D590,B591,"f",FALSE)</f>
        <v>43854</v>
      </c>
      <c r="E591" s="139">
        <f>_xll.qlInterestRateIndexValueDate(IndexON,D591)</f>
        <v>43854</v>
      </c>
      <c r="F591" s="155">
        <f>IFERROR(_xll.qlIndexFixing(IndexON,D591,TRUE,_xll.ohTrigger(RecalcTrigger,TriggerON)),NA())</f>
        <v>-3.4076325490417503E-3</v>
      </c>
      <c r="H591" s="42">
        <f>_xll.qlCalendarAdvance(Calendar,$H590,B591,"f",FALSE)</f>
        <v>43854</v>
      </c>
      <c r="I591" s="139">
        <f>_xll.qlInterestRateIndexValueDate(Index1M,$H591)</f>
        <v>43858</v>
      </c>
      <c r="J591" s="144">
        <f>IFERROR(_xll.qlIndexFixing(Index1M,$H591,TRUE,_xll.ohTrigger(RecalcTrigger,Trigger1M)),NA())</f>
        <v>-3.5673719498651203E-3</v>
      </c>
      <c r="K591" s="44">
        <f>IFERROR(_xll.qlIndexFixing(Index3M,H591,TRUE,_xll.ohTrigger(RecalcTrigger,Trigger3M)),NA())</f>
        <v>-2.2460865543911363E-3</v>
      </c>
      <c r="L591" s="44">
        <f>IFERROR(_xll.qlIndexFixing(Index6M,$H591,TRUE,_xll.ohTrigger(RecalcTrigger,Trigger6M)),NA())</f>
        <v>-3.2149020750823771E-4</v>
      </c>
      <c r="M591" s="145">
        <f>IFERROR(_xll.qlIndexFixing(Index1Y,$H591,TRUE,_xll.ohTrigger(RecalcTrigger,Trigger1Y)),NA())</f>
        <v>1.6047317017652658E-3</v>
      </c>
      <c r="N591" s="144">
        <f>IFERROR(_xll.qlIndexFixing(ONIndex1M,I591,TRUE,_xll.ohTrigger(RecalcTrigger,Trigger1M)),NA())</f>
        <v>-3.6085038831412675E-3</v>
      </c>
      <c r="O591" s="44">
        <f>IFERROR(_xll.qlIndexFixing(ONIndex3M,I591,TRUE,_xll.ohTrigger(RecalcTrigger,Trigger3M)),NA())</f>
        <v>-2.388220730535906E-3</v>
      </c>
      <c r="P591" s="44">
        <f>IFERROR(_xll.qlIndexFixing(ONIndex6M,I591,TRUE,_xll.ohTrigger(RecalcTrigger,Trigger6M)),NA())</f>
        <v>-6.6847896070587609E-4</v>
      </c>
      <c r="Q591" s="145">
        <f>IFERROR(_xll.qlIndexFixing(ONIndex1Y,I591,TRUE,_xll.ohTrigger(RecalcTrigger,Trigger1Y)),NA())</f>
        <v>8.4163095021239087E-4</v>
      </c>
    </row>
    <row r="592" spans="2:17" x14ac:dyDescent="0.2">
      <c r="B592" s="39" t="s">
        <v>42</v>
      </c>
      <c r="D592" s="42">
        <f>_xll.qlCalendarAdvance(Calendar,$D591,B592,"f",FALSE)</f>
        <v>43861</v>
      </c>
      <c r="E592" s="139">
        <f>_xll.qlInterestRateIndexValueDate(IndexON,D592)</f>
        <v>43861</v>
      </c>
      <c r="F592" s="155">
        <f>IFERROR(_xll.qlIndexFixing(IndexON,D592,TRUE,_xll.ohTrigger(RecalcTrigger,TriggerON)),NA())</f>
        <v>-3.4076325490284276E-3</v>
      </c>
      <c r="H592" s="42">
        <f>_xll.qlCalendarAdvance(Calendar,$H591,B592,"f",FALSE)</f>
        <v>43861</v>
      </c>
      <c r="I592" s="139">
        <f>_xll.qlInterestRateIndexValueDate(Index1M,$H592)</f>
        <v>43865</v>
      </c>
      <c r="J592" s="144">
        <f>IFERROR(_xll.qlIndexFixing(Index1M,$H592,TRUE,_xll.ohTrigger(RecalcTrigger,Trigger1M)),NA())</f>
        <v>-3.548421872614504E-3</v>
      </c>
      <c r="K592" s="44">
        <f>IFERROR(_xll.qlIndexFixing(Index3M,H592,TRUE,_xll.ohTrigger(RecalcTrigger,Trigger3M)),NA())</f>
        <v>-2.2237230526425122E-3</v>
      </c>
      <c r="L592" s="44">
        <f>IFERROR(_xll.qlIndexFixing(Index6M,$H592,TRUE,_xll.ohTrigger(RecalcTrigger,Trigger6M)),NA())</f>
        <v>-2.9237411043181818E-4</v>
      </c>
      <c r="M592" s="145">
        <f>IFERROR(_xll.qlIndexFixing(Index1Y,$H592,TRUE,_xll.ohTrigger(RecalcTrigger,Trigger1Y)),NA())</f>
        <v>1.6380659853395779E-3</v>
      </c>
      <c r="N592" s="144">
        <f>IFERROR(_xll.qlIndexFixing(ONIndex1M,I592,TRUE,_xll.ohTrigger(RecalcTrigger,Trigger1M)),NA())</f>
        <v>-3.5869585502235068E-3</v>
      </c>
      <c r="O592" s="44">
        <f>IFERROR(_xll.qlIndexFixing(ONIndex3M,I592,TRUE,_xll.ohTrigger(RecalcTrigger,Trigger3M)),NA())</f>
        <v>-2.3669116072300156E-3</v>
      </c>
      <c r="P592" s="44">
        <f>IFERROR(_xll.qlIndexFixing(ONIndex6M,I592,TRUE,_xll.ohTrigger(RecalcTrigger,Trigger6M)),NA())</f>
        <v>-6.4382549375796572E-4</v>
      </c>
      <c r="Q592" s="145">
        <f>IFERROR(_xll.qlIndexFixing(ONIndex1Y,I592,TRUE,_xll.ohTrigger(RecalcTrigger,Trigger1Y)),NA())</f>
        <v>8.6290482799178392E-4</v>
      </c>
    </row>
    <row r="593" spans="2:17" x14ac:dyDescent="0.2">
      <c r="B593" s="39" t="s">
        <v>42</v>
      </c>
      <c r="D593" s="42">
        <f>_xll.qlCalendarAdvance(Calendar,$D592,B593,"f",FALSE)</f>
        <v>43868</v>
      </c>
      <c r="E593" s="139">
        <f>_xll.qlInterestRateIndexValueDate(IndexON,D593)</f>
        <v>43868</v>
      </c>
      <c r="F593" s="155">
        <f>IFERROR(_xll.qlIndexFixing(IndexON,D593,TRUE,_xll.ohTrigger(RecalcTrigger,TriggerON)),NA())</f>
        <v>-3.4076325490417503E-3</v>
      </c>
      <c r="H593" s="42">
        <f>_xll.qlCalendarAdvance(Calendar,$H592,B593,"f",FALSE)</f>
        <v>43868</v>
      </c>
      <c r="I593" s="139">
        <f>_xll.qlInterestRateIndexValueDate(Index1M,$H593)</f>
        <v>43872</v>
      </c>
      <c r="J593" s="144">
        <f>IFERROR(_xll.qlIndexFixing(Index1M,$H593,TRUE,_xll.ohTrigger(RecalcTrigger,Trigger1M)),NA())</f>
        <v>-3.5258859017719487E-3</v>
      </c>
      <c r="K593" s="44">
        <f>IFERROR(_xll.qlIndexFixing(Index3M,H593,TRUE,_xll.ohTrigger(RecalcTrigger,Trigger3M)),NA())</f>
        <v>-2.1990855297118195E-3</v>
      </c>
      <c r="L593" s="44">
        <f>IFERROR(_xll.qlIndexFixing(Index6M,$H593,TRUE,_xll.ohTrigger(RecalcTrigger,Trigger6M)),NA())</f>
        <v>-2.6289064122509966E-4</v>
      </c>
      <c r="M593" s="145">
        <f>IFERROR(_xll.qlIndexFixing(Index1Y,$H593,TRUE,_xll.ohTrigger(RecalcTrigger,Trigger1Y)),NA())</f>
        <v>1.6717698998043756E-3</v>
      </c>
      <c r="N593" s="144">
        <f>IFERROR(_xll.qlIndexFixing(ONIndex1M,I593,TRUE,_xll.ohTrigger(RecalcTrigger,Trigger1M)),NA())</f>
        <v>-3.5650491884986479E-3</v>
      </c>
      <c r="O593" s="44">
        <f>IFERROR(_xll.qlIndexFixing(ONIndex3M,I593,TRUE,_xll.ohTrigger(RecalcTrigger,Trigger3M)),NA())</f>
        <v>-2.3451523611850433E-3</v>
      </c>
      <c r="P593" s="44">
        <f>IFERROR(_xll.qlIndexFixing(ONIndex6M,I593,TRUE,_xll.ohTrigger(RecalcTrigger,Trigger6M)),NA())</f>
        <v>-6.1884263501621462E-4</v>
      </c>
      <c r="Q593" s="145">
        <f>IFERROR(_xll.qlIndexFixing(ONIndex1Y,I593,TRUE,_xll.ohTrigger(RecalcTrigger,Trigger1Y)),NA())</f>
        <v>8.8461882539192516E-4</v>
      </c>
    </row>
    <row r="594" spans="2:17" x14ac:dyDescent="0.2">
      <c r="B594" s="39" t="s">
        <v>42</v>
      </c>
      <c r="D594" s="42">
        <f>_xll.qlCalendarAdvance(Calendar,$D593,B594,"f",FALSE)</f>
        <v>43875</v>
      </c>
      <c r="E594" s="139">
        <f>_xll.qlInterestRateIndexValueDate(IndexON,D594)</f>
        <v>43875</v>
      </c>
      <c r="F594" s="155">
        <f>IFERROR(_xll.qlIndexFixing(IndexON,D594,TRUE,_xll.ohTrigger(RecalcTrigger,TriggerON)),NA())</f>
        <v>-3.4076325490284276E-3</v>
      </c>
      <c r="H594" s="42">
        <f>_xll.qlCalendarAdvance(Calendar,$H593,B594,"f",FALSE)</f>
        <v>43875</v>
      </c>
      <c r="I594" s="139">
        <f>_xll.qlInterestRateIndexValueDate(Index1M,$H594)</f>
        <v>43879</v>
      </c>
      <c r="J594" s="144">
        <f>IFERROR(_xll.qlIndexFixing(Index1M,$H594,TRUE,_xll.ohTrigger(RecalcTrigger,Trigger1M)),NA())</f>
        <v>-3.502978143354873E-3</v>
      </c>
      <c r="K594" s="44">
        <f>IFERROR(_xll.qlIndexFixing(Index3M,H594,TRUE,_xll.ohTrigger(RecalcTrigger,Trigger3M)),NA())</f>
        <v>-2.173958375652596E-3</v>
      </c>
      <c r="L594" s="44">
        <f>IFERROR(_xll.qlIndexFixing(Index6M,$H594,TRUE,_xll.ohTrigger(RecalcTrigger,Trigger6M)),NA())</f>
        <v>-2.3303680969185962E-4</v>
      </c>
      <c r="M594" s="145">
        <f>IFERROR(_xll.qlIndexFixing(Index1Y,$H594,TRUE,_xll.ohTrigger(RecalcTrigger,Trigger1Y)),NA())</f>
        <v>1.7058361226740901E-3</v>
      </c>
      <c r="N594" s="144">
        <f>IFERROR(_xll.qlIndexFixing(ONIndex1M,I594,TRUE,_xll.ohTrigger(RecalcTrigger,Trigger1M)),NA())</f>
        <v>-3.5427729166714883E-3</v>
      </c>
      <c r="O594" s="44">
        <f>IFERROR(_xll.qlIndexFixing(ONIndex3M,I594,TRUE,_xll.ohTrigger(RecalcTrigger,Trigger3M)),NA())</f>
        <v>-2.3229373899225081E-3</v>
      </c>
      <c r="P594" s="44">
        <f>IFERROR(_xll.qlIndexFixing(ONIndex6M,I594,TRUE,_xll.ohTrigger(RecalcTrigger,Trigger6M)),NA())</f>
        <v>-5.9352741005991305E-4</v>
      </c>
      <c r="Q594" s="145">
        <f>IFERROR(_xll.qlIndexFixing(ONIndex1Y,I594,TRUE,_xll.ohTrigger(RecalcTrigger,Trigger1Y)),NA())</f>
        <v>9.0677963370033865E-4</v>
      </c>
    </row>
    <row r="595" spans="2:17" x14ac:dyDescent="0.2">
      <c r="B595" s="39" t="s">
        <v>42</v>
      </c>
      <c r="D595" s="42">
        <f>_xll.qlCalendarAdvance(Calendar,$D594,B595,"f",FALSE)</f>
        <v>43882</v>
      </c>
      <c r="E595" s="139">
        <f>_xll.qlInterestRateIndexValueDate(IndexON,D595)</f>
        <v>43882</v>
      </c>
      <c r="F595" s="155">
        <f>IFERROR(_xll.qlIndexFixing(IndexON,D595,TRUE,_xll.ohTrigger(RecalcTrigger,TriggerON)),NA())</f>
        <v>-3.4076325490417503E-3</v>
      </c>
      <c r="H595" s="42">
        <f>_xll.qlCalendarAdvance(Calendar,$H594,B595,"f",FALSE)</f>
        <v>43882</v>
      </c>
      <c r="I595" s="139">
        <f>_xll.qlInterestRateIndexValueDate(Index1M,$H595)</f>
        <v>43886</v>
      </c>
      <c r="J595" s="144">
        <f>IFERROR(_xll.qlIndexFixing(Index1M,$H595,TRUE,_xll.ohTrigger(RecalcTrigger,Trigger1M)),NA())</f>
        <v>-3.4796957149090028E-3</v>
      </c>
      <c r="K595" s="44">
        <f>IFERROR(_xll.qlIndexFixing(Index3M,H595,TRUE,_xll.ohTrigger(RecalcTrigger,Trigger3M)),NA())</f>
        <v>-2.1483359812166647E-3</v>
      </c>
      <c r="L595" s="44">
        <f>IFERROR(_xll.qlIndexFixing(Index6M,$H595,TRUE,_xll.ohTrigger(RecalcTrigger,Trigger6M)),NA())</f>
        <v>-2.0280962524849317E-4</v>
      </c>
      <c r="M595" s="145">
        <f>IFERROR(_xll.qlIndexFixing(Index1Y,$H595,TRUE,_xll.ohTrigger(RecalcTrigger,Trigger1Y)),NA())</f>
        <v>1.7402571384771981E-3</v>
      </c>
      <c r="N595" s="144">
        <f>IFERROR(_xll.qlIndexFixing(ONIndex1M,I595,TRUE,_xll.ohTrigger(RecalcTrigger,Trigger1M)),NA())</f>
        <v>-3.5201268535267616E-3</v>
      </c>
      <c r="O595" s="44">
        <f>IFERROR(_xll.qlIndexFixing(ONIndex3M,I595,TRUE,_xll.ohTrigger(RecalcTrigger,Trigger3M)),NA())</f>
        <v>-2.300261089964728E-3</v>
      </c>
      <c r="P595" s="44">
        <f>IFERROR(_xll.qlIndexFixing(ONIndex6M,I595,TRUE,_xll.ohTrigger(RecalcTrigger,Trigger6M)),NA())</f>
        <v>-5.6787684482806355E-4</v>
      </c>
      <c r="Q595" s="145">
        <f>IFERROR(_xll.qlIndexFixing(ONIndex1Y,I595,TRUE,_xll.ohTrigger(RecalcTrigger,Trigger1Y)),NA())</f>
        <v>9.2939394436442058E-4</v>
      </c>
    </row>
    <row r="596" spans="2:17" x14ac:dyDescent="0.2">
      <c r="B596" s="39" t="s">
        <v>42</v>
      </c>
      <c r="D596" s="42">
        <f>_xll.qlCalendarAdvance(Calendar,$D595,B596,"f",FALSE)</f>
        <v>43889</v>
      </c>
      <c r="E596" s="139">
        <f>_xll.qlInterestRateIndexValueDate(IndexON,D596)</f>
        <v>43889</v>
      </c>
      <c r="F596" s="155">
        <f>IFERROR(_xll.qlIndexFixing(IndexON,D596,TRUE,_xll.ohTrigger(RecalcTrigger,TriggerON)),NA())</f>
        <v>-3.4076325490284276E-3</v>
      </c>
      <c r="H596" s="42">
        <f>_xll.qlCalendarAdvance(Calendar,$H595,B596,"f",FALSE)</f>
        <v>43889</v>
      </c>
      <c r="I596" s="139">
        <f>_xll.qlInterestRateIndexValueDate(Index1M,$H596)</f>
        <v>43893</v>
      </c>
      <c r="J596" s="144">
        <f>IFERROR(_xll.qlIndexFixing(Index1M,$H596,TRUE,_xll.ohTrigger(RecalcTrigger,Trigger1M)),NA())</f>
        <v>-3.4525527757662965E-3</v>
      </c>
      <c r="K596" s="44">
        <f>IFERROR(_xll.qlIndexFixing(Index3M,H596,TRUE,_xll.ohTrigger(RecalcTrigger,Trigger3M)),NA())</f>
        <v>-2.118270210298423E-3</v>
      </c>
      <c r="L596" s="44">
        <f>IFERROR(_xll.qlIndexFixing(Index6M,$H596,TRUE,_xll.ohTrigger(RecalcTrigger,Trigger6M)),NA())</f>
        <v>-1.675671065373817E-4</v>
      </c>
      <c r="M596" s="145">
        <f>IFERROR(_xll.qlIndexFixing(Index1Y,$H596,TRUE,_xll.ohTrigger(RecalcTrigger,Trigger1Y)),NA())</f>
        <v>1.7722999383543304E-3</v>
      </c>
      <c r="N596" s="144">
        <f>IFERROR(_xll.qlIndexFixing(ONIndex1M,I596,TRUE,_xll.ohTrigger(RecalcTrigger,Trigger1M)),NA())</f>
        <v>-3.4971081178492014E-3</v>
      </c>
      <c r="O596" s="44">
        <f>IFERROR(_xll.qlIndexFixing(ONIndex3M,I596,TRUE,_xll.ohTrigger(RecalcTrigger,Trigger3M)),NA())</f>
        <v>-2.2771178583536056E-3</v>
      </c>
      <c r="P596" s="44">
        <f>IFERROR(_xll.qlIndexFixing(ONIndex6M,I596,TRUE,_xll.ohTrigger(RecalcTrigger,Trigger6M)),NA())</f>
        <v>-5.4188796509979653E-4</v>
      </c>
      <c r="Q596" s="145">
        <f>IFERROR(_xll.qlIndexFixing(ONIndex1Y,I596,TRUE,_xll.ohTrigger(RecalcTrigger,Trigger1Y)),NA())</f>
        <v>9.5246844859175894E-4</v>
      </c>
    </row>
    <row r="597" spans="2:17" x14ac:dyDescent="0.2">
      <c r="B597" s="39" t="s">
        <v>42</v>
      </c>
      <c r="D597" s="42">
        <f>_xll.qlCalendarAdvance(Calendar,$D596,B597,"f",FALSE)</f>
        <v>43896</v>
      </c>
      <c r="E597" s="139">
        <f>_xll.qlInterestRateIndexValueDate(IndexON,D597)</f>
        <v>43896</v>
      </c>
      <c r="F597" s="155">
        <f>IFERROR(_xll.qlIndexFixing(IndexON,D597,TRUE,_xll.ohTrigger(RecalcTrigger,TriggerON)),NA())</f>
        <v>-3.4076325490417503E-3</v>
      </c>
      <c r="H597" s="42">
        <f>_xll.qlCalendarAdvance(Calendar,$H596,B597,"f",FALSE)</f>
        <v>43896</v>
      </c>
      <c r="I597" s="139">
        <f>_xll.qlInterestRateIndexValueDate(Index1M,$H597)</f>
        <v>43900</v>
      </c>
      <c r="J597" s="144">
        <f>IFERROR(_xll.qlIndexFixing(Index1M,$H597,TRUE,_xll.ohTrigger(RecalcTrigger,Trigger1M)),NA())</f>
        <v>-3.4213519957903161E-3</v>
      </c>
      <c r="K597" s="44">
        <f>IFERROR(_xll.qlIndexFixing(Index3M,H597,TRUE,_xll.ohTrigger(RecalcTrigger,Trigger3M)),NA())</f>
        <v>-2.091566274631348E-3</v>
      </c>
      <c r="L597" s="44">
        <f>IFERROR(_xll.qlIndexFixing(Index6M,$H597,TRUE,_xll.ohTrigger(RecalcTrigger,Trigger6M)),NA())</f>
        <v>-1.3652797938342685E-4</v>
      </c>
      <c r="M597" s="145">
        <f>IFERROR(_xll.qlIndexFixing(Index1Y,$H597,TRUE,_xll.ohTrigger(RecalcTrigger,Trigger1Y)),NA())</f>
        <v>1.8073911551443251E-3</v>
      </c>
      <c r="N597" s="144">
        <f>IFERROR(_xll.qlIndexFixing(ONIndex1M,I597,TRUE,_xll.ohTrigger(RecalcTrigger,Trigger1M)),NA())</f>
        <v>-3.4737138281037971E-3</v>
      </c>
      <c r="O597" s="44">
        <f>IFERROR(_xll.qlIndexFixing(ONIndex3M,I597,TRUE,_xll.ohTrigger(RecalcTrigger,Trigger3M)),NA())</f>
        <v>-2.2535020918912352E-3</v>
      </c>
      <c r="P597" s="44">
        <f>IFERROR(_xll.qlIndexFixing(ONIndex6M,I597,TRUE,_xll.ohTrigger(RecalcTrigger,Trigger6M)),NA())</f>
        <v>-5.1555779673417845E-4</v>
      </c>
      <c r="Q597" s="145">
        <f>IFERROR(_xll.qlIndexFixing(ONIndex1Y,I597,TRUE,_xll.ohTrigger(RecalcTrigger,Trigger1Y)),NA())</f>
        <v>9.760098380695581E-4</v>
      </c>
    </row>
    <row r="598" spans="2:17" x14ac:dyDescent="0.2">
      <c r="B598" s="39" t="s">
        <v>42</v>
      </c>
      <c r="D598" s="42">
        <f>_xll.qlCalendarAdvance(Calendar,$D597,B598,"f",FALSE)</f>
        <v>43903</v>
      </c>
      <c r="E598" s="139">
        <f>_xll.qlInterestRateIndexValueDate(IndexON,D598)</f>
        <v>43903</v>
      </c>
      <c r="F598" s="155">
        <f>IFERROR(_xll.qlIndexFixing(IndexON,D598,TRUE,_xll.ohTrigger(RecalcTrigger,TriggerON)),NA())</f>
        <v>-3.407632549055073E-3</v>
      </c>
      <c r="H598" s="42">
        <f>_xll.qlCalendarAdvance(Calendar,$H597,B598,"f",FALSE)</f>
        <v>43903</v>
      </c>
      <c r="I598" s="139">
        <f>_xll.qlInterestRateIndexValueDate(Index1M,$H598)</f>
        <v>43907</v>
      </c>
      <c r="J598" s="144">
        <f>IFERROR(_xll.qlIndexFixing(Index1M,$H598,TRUE,_xll.ohTrigger(RecalcTrigger,Trigger1M)),NA())</f>
        <v>-3.4039793849174257E-3</v>
      </c>
      <c r="K598" s="44">
        <f>IFERROR(_xll.qlIndexFixing(Index3M,H598,TRUE,_xll.ohTrigger(RecalcTrigger,Trigger3M)),NA())</f>
        <v>-2.0643494692480116E-3</v>
      </c>
      <c r="L598" s="44">
        <f>IFERROR(_xll.qlIndexFixing(Index6M,$H598,TRUE,_xll.ohTrigger(RecalcTrigger,Trigger6M)),NA())</f>
        <v>-1.0510622327638504E-4</v>
      </c>
      <c r="M598" s="145">
        <f>IFERROR(_xll.qlIndexFixing(Index1Y,$H598,TRUE,_xll.ohTrigger(RecalcTrigger,Trigger1Y)),NA())</f>
        <v>1.8428142409752802E-3</v>
      </c>
      <c r="N598" s="144">
        <f>IFERROR(_xll.qlIndexFixing(ONIndex1M,I598,TRUE,_xll.ohTrigger(RecalcTrigger,Trigger1M)),NA())</f>
        <v>-3.4499411034349947E-3</v>
      </c>
      <c r="O598" s="44">
        <f>IFERROR(_xll.qlIndexFixing(ONIndex3M,I598,TRUE,_xll.ohTrigger(RecalcTrigger,Trigger3M)),NA())</f>
        <v>-2.2294081878193595E-3</v>
      </c>
      <c r="P598" s="44">
        <f>IFERROR(_xll.qlIndexFixing(ONIndex6M,I598,TRUE,_xll.ohTrigger(RecalcTrigger,Trigger6M)),NA())</f>
        <v>-4.888833654703717E-4</v>
      </c>
      <c r="Q598" s="145">
        <f>IFERROR(_xll.qlIndexFixing(ONIndex1Y,I598,TRUE,_xll.ohTrigger(RecalcTrigger,Trigger1Y)),NA())</f>
        <v>1.0000248040054061E-3</v>
      </c>
    </row>
    <row r="599" spans="2:17" x14ac:dyDescent="0.2">
      <c r="B599" s="39" t="s">
        <v>42</v>
      </c>
      <c r="D599" s="42">
        <f>_xll.qlCalendarAdvance(Calendar,$D598,B599,"f",FALSE)</f>
        <v>43910</v>
      </c>
      <c r="E599" s="139">
        <f>_xll.qlInterestRateIndexValueDate(IndexON,D599)</f>
        <v>43910</v>
      </c>
      <c r="F599" s="155">
        <f>IFERROR(_xll.qlIndexFixing(IndexON,D599,TRUE,_xll.ohTrigger(RecalcTrigger,TriggerON)),NA())</f>
        <v>-3.4076325490417503E-3</v>
      </c>
      <c r="H599" s="42">
        <f>_xll.qlCalendarAdvance(Calendar,$H598,B599,"f",FALSE)</f>
        <v>43910</v>
      </c>
      <c r="I599" s="139">
        <f>_xll.qlInterestRateIndexValueDate(Index1M,$H599)</f>
        <v>43914</v>
      </c>
      <c r="J599" s="144">
        <f>IFERROR(_xll.qlIndexFixing(Index1M,$H599,TRUE,_xll.ohTrigger(RecalcTrigger,Trigger1M)),NA())</f>
        <v>-3.3791142184213009E-3</v>
      </c>
      <c r="K599" s="44">
        <f>IFERROR(_xll.qlIndexFixing(Index3M,H599,TRUE,_xll.ohTrigger(RecalcTrigger,Trigger3M)),NA())</f>
        <v>-2.036614183334427E-3</v>
      </c>
      <c r="L599" s="44">
        <f>IFERROR(_xll.qlIndexFixing(Index6M,$H599,TRUE,_xll.ohTrigger(RecalcTrigger,Trigger6M)),NA())</f>
        <v>-7.3303319135556563E-5</v>
      </c>
      <c r="M599" s="145">
        <f>IFERROR(_xll.qlIndexFixing(Index1Y,$H599,TRUE,_xll.ohTrigger(RecalcTrigger,Trigger1Y)),NA())</f>
        <v>1.8785608942561102E-3</v>
      </c>
      <c r="N599" s="144">
        <f>IFERROR(_xll.qlIndexFixing(ONIndex1M,I599,TRUE,_xll.ohTrigger(RecalcTrigger,Trigger1M)),NA())</f>
        <v>-3.4257870624676556E-3</v>
      </c>
      <c r="O599" s="44">
        <f>IFERROR(_xll.qlIndexFixing(ONIndex3M,I599,TRUE,_xll.ohTrigger(RecalcTrigger,Trigger3M)),NA())</f>
        <v>-2.2048305427802006E-3</v>
      </c>
      <c r="P599" s="44">
        <f>IFERROR(_xll.qlIndexFixing(ONIndex6M,I599,TRUE,_xll.ohTrigger(RecalcTrigger,Trigger6M)),NA())</f>
        <v>-4.6186169700757063E-4</v>
      </c>
      <c r="Q599" s="145">
        <f>IFERROR(_xll.qlIndexFixing(ONIndex1Y,I599,TRUE,_xll.ohTrigger(RecalcTrigger,Trigger1Y)),NA())</f>
        <v>1.024520037926635E-3</v>
      </c>
    </row>
    <row r="600" spans="2:17" x14ac:dyDescent="0.2">
      <c r="B600" s="39" t="s">
        <v>42</v>
      </c>
      <c r="D600" s="42">
        <f>_xll.qlCalendarAdvance(Calendar,$D599,B600,"f",FALSE)</f>
        <v>43917</v>
      </c>
      <c r="E600" s="139">
        <f>_xll.qlInterestRateIndexValueDate(IndexON,D600)</f>
        <v>43917</v>
      </c>
      <c r="F600" s="155">
        <f>IFERROR(_xll.qlIndexFixing(IndexON,D600,TRUE,_xll.ohTrigger(RecalcTrigger,TriggerON)),NA())</f>
        <v>-3.407632549055073E-3</v>
      </c>
      <c r="H600" s="42">
        <f>_xll.qlCalendarAdvance(Calendar,$H599,B600,"f",FALSE)</f>
        <v>43917</v>
      </c>
      <c r="I600" s="139">
        <f>_xll.qlInterestRateIndexValueDate(Index1M,$H600)</f>
        <v>43921</v>
      </c>
      <c r="J600" s="144">
        <f>IFERROR(_xll.qlIndexFixing(Index1M,$H600,TRUE,_xll.ohTrigger(RecalcTrigger,Trigger1M)),NA())</f>
        <v>-3.3557124237200142E-3</v>
      </c>
      <c r="K600" s="44">
        <f>IFERROR(_xll.qlIndexFixing(Index3M,H600,TRUE,_xll.ohTrigger(RecalcTrigger,Trigger3M)),NA())</f>
        <v>-2.0104787814205233E-3</v>
      </c>
      <c r="L600" s="44">
        <f>IFERROR(_xll.qlIndexFixing(Index6M,$H600,TRUE,_xll.ohTrigger(RecalcTrigger,Trigger6M)),NA())</f>
        <v>-4.3556908026824197E-5</v>
      </c>
      <c r="M600" s="145">
        <f>IFERROR(_xll.qlIndexFixing(Index1Y,$H600,TRUE,_xll.ohTrigger(RecalcTrigger,Trigger1Y)),NA())</f>
        <v>1.9146226195821063E-3</v>
      </c>
      <c r="N600" s="144">
        <f>IFERROR(_xll.qlIndexFixing(ONIndex1M,I600,TRUE,_xll.ohTrigger(RecalcTrigger,Trigger1M)),NA())</f>
        <v>-3.4012488237866734E-3</v>
      </c>
      <c r="O600" s="44">
        <f>IFERROR(_xll.qlIndexFixing(ONIndex3M,I600,TRUE,_xll.ohTrigger(RecalcTrigger,Trigger3M)),NA())</f>
        <v>-2.1797635537357252E-3</v>
      </c>
      <c r="P600" s="44">
        <f>IFERROR(_xll.qlIndexFixing(ONIndex6M,I600,TRUE,_xll.ohTrigger(RecalcTrigger,Trigger6M)),NA())</f>
        <v>-4.3448981736471382E-4</v>
      </c>
      <c r="Q600" s="145">
        <f>IFERROR(_xll.qlIndexFixing(ONIndex1Y,I600,TRUE,_xll.ohTrigger(RecalcTrigger,Trigger1Y)),NA())</f>
        <v>1.0495022311207691E-3</v>
      </c>
    </row>
    <row r="601" spans="2:17" x14ac:dyDescent="0.2">
      <c r="B601" s="39" t="s">
        <v>42</v>
      </c>
      <c r="D601" s="42">
        <f>_xll.qlCalendarAdvance(Calendar,$D600,B601,"f",FALSE)</f>
        <v>43924</v>
      </c>
      <c r="E601" s="139">
        <f>_xll.qlInterestRateIndexValueDate(IndexON,D601)</f>
        <v>43924</v>
      </c>
      <c r="F601" s="155">
        <f>IFERROR(_xll.qlIndexFixing(IndexON,D601,TRUE,_xll.ohTrigger(RecalcTrigger,TriggerON)),NA())</f>
        <v>-3.4076325490417503E-3</v>
      </c>
      <c r="H601" s="42">
        <f>_xll.qlCalendarAdvance(Calendar,$H600,B601,"f",FALSE)</f>
        <v>43924</v>
      </c>
      <c r="I601" s="139">
        <f>_xll.qlInterestRateIndexValueDate(Index1M,$H601)</f>
        <v>43928</v>
      </c>
      <c r="J601" s="144">
        <f>IFERROR(_xll.qlIndexFixing(Index1M,$H601,TRUE,_xll.ohTrigger(RecalcTrigger,Trigger1M)),NA())</f>
        <v>-3.3300934258169157E-3</v>
      </c>
      <c r="K601" s="44">
        <f>IFERROR(_xll.qlIndexFixing(Index3M,H601,TRUE,_xll.ohTrigger(RecalcTrigger,Trigger3M)),NA())</f>
        <v>-1.9817284352038125E-3</v>
      </c>
      <c r="L601" s="44">
        <f>IFERROR(_xll.qlIndexFixing(Index6M,$H601,TRUE,_xll.ohTrigger(RecalcTrigger,Trigger6M)),NA())</f>
        <v>-1.1037724745347242E-5</v>
      </c>
      <c r="M601" s="145">
        <f>IFERROR(_xll.qlIndexFixing(Index1Y,$H601,TRUE,_xll.ohTrigger(RecalcTrigger,Trigger1Y)),NA())</f>
        <v>1.9509907276705504E-3</v>
      </c>
      <c r="N601" s="144">
        <f>IFERROR(_xll.qlIndexFixing(ONIndex1M,I601,TRUE,_xll.ohTrigger(RecalcTrigger,Trigger1M)),NA())</f>
        <v>-3.3690594520665584E-3</v>
      </c>
      <c r="O601" s="44">
        <f>IFERROR(_xll.qlIndexFixing(ONIndex3M,I601,TRUE,_xll.ohTrigger(RecalcTrigger,Trigger3M)),NA())</f>
        <v>-2.1467706626205896E-3</v>
      </c>
      <c r="P601" s="44">
        <f>IFERROR(_xll.qlIndexFixing(ONIndex6M,I601,TRUE,_xll.ohTrigger(RecalcTrigger,Trigger6M)),NA())</f>
        <v>-3.9876984855791164E-4</v>
      </c>
      <c r="Q601" s="145">
        <f>IFERROR(_xll.qlIndexFixing(ONIndex1Y,I601,TRUE,_xll.ohTrigger(RecalcTrigger,Trigger1Y)),NA())</f>
        <v>1.0823652529126093E-3</v>
      </c>
    </row>
    <row r="602" spans="2:17" x14ac:dyDescent="0.2">
      <c r="B602" s="39" t="s">
        <v>42</v>
      </c>
      <c r="D602" s="42">
        <f>_xll.qlCalendarAdvance(Calendar,$D601,B602,"f",FALSE)</f>
        <v>43935</v>
      </c>
      <c r="E602" s="139">
        <f>_xll.qlInterestRateIndexValueDate(IndexON,D602)</f>
        <v>43935</v>
      </c>
      <c r="F602" s="155">
        <f>IFERROR(_xll.qlIndexFixing(IndexON,D602,TRUE,_xll.ohTrigger(RecalcTrigger,TriggerON)),NA())</f>
        <v>-3.4076648050129776E-3</v>
      </c>
      <c r="H602" s="42">
        <f>_xll.qlCalendarAdvance(Calendar,$H601,B602,"f",FALSE)</f>
        <v>43935</v>
      </c>
      <c r="I602" s="139">
        <f>_xll.qlInterestRateIndexValueDate(Index1M,$H602)</f>
        <v>43937</v>
      </c>
      <c r="J602" s="144">
        <f>IFERROR(_xll.qlIndexFixing(Index1M,$H602,TRUE,_xll.ohTrigger(RecalcTrigger,Trigger1M)),NA())</f>
        <v>-3.2927366435041294E-3</v>
      </c>
      <c r="K602" s="44">
        <f>IFERROR(_xll.qlIndexFixing(Index3M,H602,TRUE,_xll.ohTrigger(RecalcTrigger,Trigger3M)),NA())</f>
        <v>-1.9439769215796282E-3</v>
      </c>
      <c r="L602" s="44">
        <f>IFERROR(_xll.qlIndexFixing(Index6M,$H602,TRUE,_xll.ohTrigger(RecalcTrigger,Trigger6M)),NA())</f>
        <v>3.1301445827434144E-5</v>
      </c>
      <c r="M602" s="145">
        <f>IFERROR(_xll.qlIndexFixing(Index1Y,$H602,TRUE,_xll.ohTrigger(RecalcTrigger,Trigger1Y)),NA())</f>
        <v>1.9981856005337841E-3</v>
      </c>
      <c r="N602" s="144">
        <f>IFERROR(_xll.qlIndexFixing(ONIndex1M,I602,TRUE,_xll.ohTrigger(RecalcTrigger,Trigger1M)),NA())</f>
        <v>-3.3363661627028307E-3</v>
      </c>
      <c r="O602" s="44">
        <f>IFERROR(_xll.qlIndexFixing(ONIndex3M,I602,TRUE,_xll.ohTrigger(RecalcTrigger,Trigger3M)),NA())</f>
        <v>-2.1130193888208026E-3</v>
      </c>
      <c r="P602" s="44">
        <f>IFERROR(_xll.qlIndexFixing(ONIndex6M,I602,TRUE,_xll.ohTrigger(RecalcTrigger,Trigger6M)),NA())</f>
        <v>-3.6247605980754827E-4</v>
      </c>
      <c r="Q602" s="145">
        <f>IFERROR(_xll.qlIndexFixing(ONIndex1Y,I602,TRUE,_xll.ohTrigger(RecalcTrigger,Trigger1Y)),NA())</f>
        <v>1.1160250144826023E-3</v>
      </c>
    </row>
    <row r="603" spans="2:17" x14ac:dyDescent="0.2">
      <c r="B603" s="39" t="s">
        <v>42</v>
      </c>
      <c r="D603" s="42">
        <f>_xll.qlCalendarAdvance(Calendar,$D602,B603,"f",FALSE)</f>
        <v>43942</v>
      </c>
      <c r="E603" s="139">
        <f>_xll.qlInterestRateIndexValueDate(IndexON,D603)</f>
        <v>43942</v>
      </c>
      <c r="F603" s="155">
        <f>IFERROR(_xll.qlIndexFixing(IndexON,D603,TRUE,_xll.ohTrigger(RecalcTrigger,TriggerON)),NA())</f>
        <v>-3.4076648050129776E-3</v>
      </c>
      <c r="H603" s="42">
        <f>_xll.qlCalendarAdvance(Calendar,$H602,B603,"f",FALSE)</f>
        <v>43942</v>
      </c>
      <c r="I603" s="139">
        <f>_xll.qlInterestRateIndexValueDate(Index1M,$H603)</f>
        <v>43944</v>
      </c>
      <c r="J603" s="144">
        <f>IFERROR(_xll.qlIndexFixing(Index1M,$H603,TRUE,_xll.ohTrigger(RecalcTrigger,Trigger1M)),NA())</f>
        <v>-3.2661534107615575E-3</v>
      </c>
      <c r="K603" s="44">
        <f>IFERROR(_xll.qlIndexFixing(Index3M,H603,TRUE,_xll.ohTrigger(RecalcTrigger,Trigger3M)),NA())</f>
        <v>-1.9139956662019451E-3</v>
      </c>
      <c r="L603" s="44">
        <f>IFERROR(_xll.qlIndexFixing(Index6M,$H603,TRUE,_xll.ohTrigger(RecalcTrigger,Trigger6M)),NA())</f>
        <v>6.4633480063981016E-5</v>
      </c>
      <c r="M603" s="145">
        <f>IFERROR(_xll.qlIndexFixing(Index1Y,$H603,TRUE,_xll.ohTrigger(RecalcTrigger,Trigger1Y)),NA())</f>
        <v>2.0352203424550764E-3</v>
      </c>
      <c r="N603" s="144">
        <f>IFERROR(_xll.qlIndexFixing(ONIndex1M,I603,TRUE,_xll.ohTrigger(RecalcTrigger,Trigger1M)),NA())</f>
        <v>-3.3104322692700805E-3</v>
      </c>
      <c r="O603" s="44">
        <f>IFERROR(_xll.qlIndexFixing(ONIndex3M,I603,TRUE,_xll.ohTrigger(RecalcTrigger,Trigger3M)),NA())</f>
        <v>-2.0861590030651911E-3</v>
      </c>
      <c r="P603" s="44">
        <f>IFERROR(_xll.qlIndexFixing(ONIndex6M,I603,TRUE,_xll.ohTrigger(RecalcTrigger,Trigger6M)),NA())</f>
        <v>-3.3382914624624505E-4</v>
      </c>
      <c r="Q603" s="145">
        <f>IFERROR(_xll.qlIndexFixing(ONIndex1Y,I603,TRUE,_xll.ohTrigger(RecalcTrigger,Trigger1Y)),NA())</f>
        <v>1.142800971773994E-3</v>
      </c>
    </row>
    <row r="604" spans="2:17" x14ac:dyDescent="0.2">
      <c r="B604" s="39" t="s">
        <v>42</v>
      </c>
      <c r="D604" s="42">
        <f>_xll.qlCalendarAdvance(Calendar,$D603,B604,"f",FALSE)</f>
        <v>43949</v>
      </c>
      <c r="E604" s="139">
        <f>_xll.qlInterestRateIndexValueDate(IndexON,D604)</f>
        <v>43949</v>
      </c>
      <c r="F604" s="155">
        <f>IFERROR(_xll.qlIndexFixing(IndexON,D604,TRUE,_xll.ohTrigger(RecalcTrigger,TriggerON)),NA())</f>
        <v>-3.4076648050529457E-3</v>
      </c>
      <c r="H604" s="42">
        <f>_xll.qlCalendarAdvance(Calendar,$H603,B604,"f",FALSE)</f>
        <v>43949</v>
      </c>
      <c r="I604" s="139">
        <f>_xll.qlInterestRateIndexValueDate(Index1M,$H604)</f>
        <v>43951</v>
      </c>
      <c r="J604" s="144">
        <f>IFERROR(_xll.qlIndexFixing(Index1M,$H604,TRUE,_xll.ohTrigger(RecalcTrigger,Trigger1M)),NA())</f>
        <v>-3.2450914656940184E-3</v>
      </c>
      <c r="K604" s="44">
        <f>IFERROR(_xll.qlIndexFixing(Index3M,H604,TRUE,_xll.ohTrigger(RecalcTrigger,Trigger3M)),NA())</f>
        <v>-1.8811738670694398E-3</v>
      </c>
      <c r="L604" s="44">
        <f>IFERROR(_xll.qlIndexFixing(Index6M,$H604,TRUE,_xll.ohTrigger(RecalcTrigger,Trigger6M)),NA())</f>
        <v>9.8308161031625705E-5</v>
      </c>
      <c r="M604" s="145">
        <f>IFERROR(_xll.qlIndexFixing(Index1Y,$H604,TRUE,_xll.ohTrigger(RecalcTrigger,Trigger1Y)),NA())</f>
        <v>2.0725315508105524E-3</v>
      </c>
      <c r="N604" s="144">
        <f>IFERROR(_xll.qlIndexFixing(ONIndex1M,I604,TRUE,_xll.ohTrigger(RecalcTrigger,Trigger1M)),NA())</f>
        <v>-3.2803067915576634E-3</v>
      </c>
      <c r="O604" s="44">
        <f>IFERROR(_xll.qlIndexFixing(ONIndex3M,I604,TRUE,_xll.ohTrigger(RecalcTrigger,Trigger3M)),NA())</f>
        <v>-2.0548305316481219E-3</v>
      </c>
      <c r="P604" s="44">
        <f>IFERROR(_xll.qlIndexFixing(ONIndex6M,I604,TRUE,_xll.ohTrigger(RecalcTrigger,Trigger6M)),NA())</f>
        <v>-3.0064416408404071E-4</v>
      </c>
      <c r="Q604" s="145">
        <f>IFERROR(_xll.qlIndexFixing(ONIndex1Y,I604,TRUE,_xll.ohTrigger(RecalcTrigger,Trigger1Y)),NA())</f>
        <v>1.1740361892265128E-3</v>
      </c>
    </row>
    <row r="605" spans="2:17" x14ac:dyDescent="0.2">
      <c r="B605" s="39" t="s">
        <v>42</v>
      </c>
      <c r="D605" s="42">
        <f>_xll.qlCalendarAdvance(Calendar,$D604,B605,"f",FALSE)</f>
        <v>43956</v>
      </c>
      <c r="E605" s="139">
        <f>_xll.qlInterestRateIndexValueDate(IndexON,D605)</f>
        <v>43956</v>
      </c>
      <c r="F605" s="155">
        <f>IFERROR(_xll.qlIndexFixing(IndexON,D605,TRUE,_xll.ohTrigger(RecalcTrigger,TriggerON)),NA())</f>
        <v>-3.4076648050529457E-3</v>
      </c>
      <c r="H605" s="42">
        <f>_xll.qlCalendarAdvance(Calendar,$H604,B605,"f",FALSE)</f>
        <v>43956</v>
      </c>
      <c r="I605" s="139">
        <f>_xll.qlInterestRateIndexValueDate(Index1M,$H605)</f>
        <v>43958</v>
      </c>
      <c r="J605" s="144">
        <f>IFERROR(_xll.qlIndexFixing(Index1M,$H605,TRUE,_xll.ohTrigger(RecalcTrigger,Trigger1M)),NA())</f>
        <v>-3.2117779080922948E-3</v>
      </c>
      <c r="K605" s="44">
        <f>IFERROR(_xll.qlIndexFixing(Index3M,H605,TRUE,_xll.ohTrigger(RecalcTrigger,Trigger3M)),NA())</f>
        <v>-1.8500510608589749E-3</v>
      </c>
      <c r="L605" s="44">
        <f>IFERROR(_xll.qlIndexFixing(Index6M,$H605,TRUE,_xll.ohTrigger(RecalcTrigger,Trigger6M)),NA())</f>
        <v>1.3997544149016528E-4</v>
      </c>
      <c r="M605" s="145">
        <f>IFERROR(_xll.qlIndexFixing(Index1Y,$H605,TRUE,_xll.ohTrigger(RecalcTrigger,Trigger1Y)),NA())</f>
        <v>2.1101097047076453E-3</v>
      </c>
      <c r="N605" s="144">
        <f>IFERROR(_xll.qlIndexFixing(ONIndex1M,I605,TRUE,_xll.ohTrigger(RecalcTrigger,Trigger1M)),NA())</f>
        <v>-3.2573694938964337E-3</v>
      </c>
      <c r="O605" s="44">
        <f>IFERROR(_xll.qlIndexFixing(ONIndex3M,I605,TRUE,_xll.ohTrigger(RecalcTrigger,Trigger3M)),NA())</f>
        <v>-2.0308877539276793E-3</v>
      </c>
      <c r="P605" s="44">
        <f>IFERROR(_xll.qlIndexFixing(ONIndex6M,I605,TRUE,_xll.ohTrigger(RecalcTrigger,Trigger6M)),NA())</f>
        <v>-2.754409217509135E-4</v>
      </c>
      <c r="Q605" s="145">
        <f>IFERROR(_xll.qlIndexFixing(ONIndex1Y,I605,TRUE,_xll.ohTrigger(RecalcTrigger,Trigger1Y)),NA())</f>
        <v>1.1979122239758055E-3</v>
      </c>
    </row>
    <row r="606" spans="2:17" x14ac:dyDescent="0.2">
      <c r="B606" s="39" t="s">
        <v>42</v>
      </c>
      <c r="D606" s="42">
        <f>_xll.qlCalendarAdvance(Calendar,$D605,B606,"f",FALSE)</f>
        <v>43963</v>
      </c>
      <c r="E606" s="139">
        <f>_xll.qlInterestRateIndexValueDate(IndexON,D606)</f>
        <v>43963</v>
      </c>
      <c r="F606" s="155">
        <f>IFERROR(_xll.qlIndexFixing(IndexON,D606,TRUE,_xll.ohTrigger(RecalcTrigger,TriggerON)),NA())</f>
        <v>-3.4076648049730096E-3</v>
      </c>
      <c r="H606" s="42">
        <f>_xll.qlCalendarAdvance(Calendar,$H605,B606,"f",FALSE)</f>
        <v>43963</v>
      </c>
      <c r="I606" s="139">
        <f>_xll.qlInterestRateIndexValueDate(Index1M,$H606)</f>
        <v>43965</v>
      </c>
      <c r="J606" s="144">
        <f>IFERROR(_xll.qlIndexFixing(Index1M,$H606,TRUE,_xll.ohTrigger(RecalcTrigger,Trigger1M)),NA())</f>
        <v>-3.1839798715396772E-3</v>
      </c>
      <c r="K606" s="44">
        <f>IFERROR(_xll.qlIndexFixing(Index3M,H606,TRUE,_xll.ohTrigger(RecalcTrigger,Trigger3M)),NA())</f>
        <v>-1.8183688838748963E-3</v>
      </c>
      <c r="L606" s="44">
        <f>IFERROR(_xll.qlIndexFixing(Index6M,$H606,TRUE,_xll.ohTrigger(RecalcTrigger,Trigger6M)),NA())</f>
        <v>1.7436904772115356E-4</v>
      </c>
      <c r="M606" s="145">
        <f>IFERROR(_xll.qlIndexFixing(Index1Y,$H606,TRUE,_xll.ohTrigger(RecalcTrigger,Trigger1Y)),NA())</f>
        <v>2.1479450890448649E-3</v>
      </c>
      <c r="N606" s="144">
        <f>IFERROR(_xll.qlIndexFixing(ONIndex1M,I606,TRUE,_xll.ohTrigger(RecalcTrigger,Trigger1M)),NA())</f>
        <v>-3.2302348494450683E-3</v>
      </c>
      <c r="O606" s="44">
        <f>IFERROR(_xll.qlIndexFixing(ONIndex3M,I606,TRUE,_xll.ohTrigger(RecalcTrigger,Trigger3M)),NA())</f>
        <v>-2.0024656843498079E-3</v>
      </c>
      <c r="P606" s="44">
        <f>IFERROR(_xll.qlIndexFixing(ONIndex6M,I606,TRUE,_xll.ohTrigger(RecalcTrigger,Trigger6M)),NA())</f>
        <v>-2.4569366241511403E-4</v>
      </c>
      <c r="Q606" s="145">
        <f>IFERROR(_xll.qlIndexFixing(ONIndex1Y,I606,TRUE,_xll.ohTrigger(RecalcTrigger,Trigger1Y)),NA())</f>
        <v>1.2262609014612735E-3</v>
      </c>
    </row>
    <row r="607" spans="2:17" x14ac:dyDescent="0.2">
      <c r="B607" s="39" t="s">
        <v>42</v>
      </c>
      <c r="D607" s="42">
        <f>_xll.qlCalendarAdvance(Calendar,$D606,B607,"f",FALSE)</f>
        <v>43970</v>
      </c>
      <c r="E607" s="139">
        <f>_xll.qlInterestRateIndexValueDate(IndexON,D607)</f>
        <v>43970</v>
      </c>
      <c r="F607" s="155">
        <f>IFERROR(_xll.qlIndexFixing(IndexON,D607,TRUE,_xll.ohTrigger(RecalcTrigger,TriggerON)),NA())</f>
        <v>-3.4076648049730096E-3</v>
      </c>
      <c r="H607" s="42">
        <f>_xll.qlCalendarAdvance(Calendar,$H606,B607,"f",FALSE)</f>
        <v>43970</v>
      </c>
      <c r="I607" s="139">
        <f>_xll.qlInterestRateIndexValueDate(Index1M,$H607)</f>
        <v>43972</v>
      </c>
      <c r="J607" s="144">
        <f>IFERROR(_xll.qlIndexFixing(Index1M,$H607,TRUE,_xll.ohTrigger(RecalcTrigger,Trigger1M)),NA())</f>
        <v>-3.1557711336378802E-3</v>
      </c>
      <c r="K607" s="44">
        <f>IFERROR(_xll.qlIndexFixing(Index3M,H607,TRUE,_xll.ohTrigger(RecalcTrigger,Trigger3M)),NA())</f>
        <v>-1.7861217220601585E-3</v>
      </c>
      <c r="L607" s="44">
        <f>IFERROR(_xll.qlIndexFixing(Index6M,$H607,TRUE,_xll.ohTrigger(RecalcTrigger,Trigger6M)),NA())</f>
        <v>2.090774274505912E-4</v>
      </c>
      <c r="M607" s="145">
        <f>IFERROR(_xll.qlIndexFixing(Index1Y,$H607,TRUE,_xll.ohTrigger(RecalcTrigger,Trigger1Y)),NA())</f>
        <v>2.1860277944496004E-3</v>
      </c>
      <c r="N607" s="144">
        <f>IFERROR(_xll.qlIndexFixing(ONIndex1M,I607,TRUE,_xll.ohTrigger(RecalcTrigger,Trigger1M)),NA())</f>
        <v>-3.202694192050437E-3</v>
      </c>
      <c r="O607" s="44">
        <f>IFERROR(_xll.qlIndexFixing(ONIndex3M,I607,TRUE,_xll.ohTrigger(RecalcTrigger,Trigger3M)),NA())</f>
        <v>-1.9735118473818147E-3</v>
      </c>
      <c r="P607" s="44">
        <f>IFERROR(_xll.qlIndexFixing(ONIndex6M,I607,TRUE,_xll.ohTrigger(RecalcTrigger,Trigger6M)),NA())</f>
        <v>-2.1557367263280725E-4</v>
      </c>
      <c r="Q607" s="145">
        <f>IFERROR(_xll.qlIndexFixing(ONIndex1Y,I607,TRUE,_xll.ohTrigger(RecalcTrigger,Trigger1Y)),NA())</f>
        <v>1.2551472020927434E-3</v>
      </c>
    </row>
    <row r="608" spans="2:17" x14ac:dyDescent="0.2">
      <c r="B608" s="39" t="s">
        <v>42</v>
      </c>
      <c r="D608" s="42">
        <f>_xll.qlCalendarAdvance(Calendar,$D607,B608,"f",FALSE)</f>
        <v>43977</v>
      </c>
      <c r="E608" s="139">
        <f>_xll.qlInterestRateIndexValueDate(IndexON,D608)</f>
        <v>43977</v>
      </c>
      <c r="F608" s="155">
        <f>IFERROR(_xll.qlIndexFixing(IndexON,D608,TRUE,_xll.ohTrigger(RecalcTrigger,TriggerON)),NA())</f>
        <v>-3.4076648049730096E-3</v>
      </c>
      <c r="H608" s="42">
        <f>_xll.qlCalendarAdvance(Calendar,$H607,B608,"f",FALSE)</f>
        <v>43977</v>
      </c>
      <c r="I608" s="139">
        <f>_xll.qlInterestRateIndexValueDate(Index1M,$H608)</f>
        <v>43979</v>
      </c>
      <c r="J608" s="144">
        <f>IFERROR(_xll.qlIndexFixing(Index1M,$H608,TRUE,_xll.ohTrigger(RecalcTrigger,Trigger1M)),NA())</f>
        <v>-3.1271488108934598E-3</v>
      </c>
      <c r="K608" s="44">
        <f>IFERROR(_xll.qlIndexFixing(Index3M,H608,TRUE,_xll.ohTrigger(RecalcTrigger,Trigger3M)),NA())</f>
        <v>-1.7533039609284947E-3</v>
      </c>
      <c r="L608" s="44">
        <f>IFERROR(_xll.qlIndexFixing(Index6M,$H608,TRUE,_xll.ohTrigger(RecalcTrigger,Trigger6M)),NA())</f>
        <v>2.4409194056232875E-4</v>
      </c>
      <c r="M608" s="145">
        <f>IFERROR(_xll.qlIndexFixing(Index1Y,$H608,TRUE,_xll.ohTrigger(RecalcTrigger,Trigger1Y)),NA())</f>
        <v>2.2243477172170204E-3</v>
      </c>
      <c r="N608" s="144">
        <f>IFERROR(_xll.qlIndexFixing(ONIndex1M,I608,TRUE,_xll.ohTrigger(RecalcTrigger,Trigger1M)),NA())</f>
        <v>-3.1747446404972735E-3</v>
      </c>
      <c r="O608" s="44">
        <f>IFERROR(_xll.qlIndexFixing(ONIndex3M,I608,TRUE,_xll.ohTrigger(RecalcTrigger,Trigger3M)),NA())</f>
        <v>-1.944020639546018E-3</v>
      </c>
      <c r="P608" s="44">
        <f>IFERROR(_xll.qlIndexFixing(ONIndex6M,I608,TRUE,_xll.ohTrigger(RecalcTrigger,Trigger6M)),NA())</f>
        <v>-1.8507797842293172E-4</v>
      </c>
      <c r="Q608" s="145">
        <f>IFERROR(_xll.qlIndexFixing(ONIndex1Y,I608,TRUE,_xll.ohTrigger(RecalcTrigger,Trigger1Y)),NA())</f>
        <v>1.2845778170778033E-3</v>
      </c>
    </row>
    <row r="609" spans="2:17" x14ac:dyDescent="0.2">
      <c r="B609" s="39" t="s">
        <v>42</v>
      </c>
      <c r="D609" s="42">
        <f>_xll.qlCalendarAdvance(Calendar,$D608,B609,"f",FALSE)</f>
        <v>43984</v>
      </c>
      <c r="E609" s="139">
        <f>_xll.qlInterestRateIndexValueDate(IndexON,D609)</f>
        <v>43984</v>
      </c>
      <c r="F609" s="155">
        <f>IFERROR(_xll.qlIndexFixing(IndexON,D609,TRUE,_xll.ohTrigger(RecalcTrigger,TriggerON)),NA())</f>
        <v>-3.4076648049730096E-3</v>
      </c>
      <c r="H609" s="42">
        <f>_xll.qlCalendarAdvance(Calendar,$H608,B609,"f",FALSE)</f>
        <v>43984</v>
      </c>
      <c r="I609" s="139">
        <f>_xll.qlInterestRateIndexValueDate(Index1M,$H609)</f>
        <v>43986</v>
      </c>
      <c r="J609" s="144">
        <f>IFERROR(_xll.qlIndexFixing(Index1M,$H609,TRUE,_xll.ohTrigger(RecalcTrigger,Trigger1M)),NA())</f>
        <v>-3.0981100197317868E-3</v>
      </c>
      <c r="K609" s="44">
        <f>IFERROR(_xll.qlIndexFixing(Index3M,H609,TRUE,_xll.ohTrigger(RecalcTrigger,Trigger3M)),NA())</f>
        <v>-1.7199099855605055E-3</v>
      </c>
      <c r="L609" s="44">
        <f>IFERROR(_xll.qlIndexFixing(Index6M,$H609,TRUE,_xll.ohTrigger(RecalcTrigger,Trigger6M)),NA())</f>
        <v>2.7152850727327617E-4</v>
      </c>
      <c r="M609" s="145">
        <f>IFERROR(_xll.qlIndexFixing(Index1Y,$H609,TRUE,_xll.ohTrigger(RecalcTrigger,Trigger1Y)),NA())</f>
        <v>2.2628945592465611E-3</v>
      </c>
      <c r="N609" s="144">
        <f>IFERROR(_xll.qlIndexFixing(ONIndex1M,I609,TRUE,_xll.ohTrigger(RecalcTrigger,Trigger1M)),NA())</f>
        <v>-3.1463833135303432E-3</v>
      </c>
      <c r="O609" s="44">
        <f>IFERROR(_xll.qlIndexFixing(ONIndex3M,I609,TRUE,_xll.ohTrigger(RecalcTrigger,Trigger3M)),NA())</f>
        <v>-1.9139864580441923E-3</v>
      </c>
      <c r="P609" s="44">
        <f>IFERROR(_xll.qlIndexFixing(ONIndex6M,I609,TRUE,_xll.ohTrigger(RecalcTrigger,Trigger6M)),NA())</f>
        <v>-1.5420360540474576E-4</v>
      </c>
      <c r="Q609" s="145">
        <f>IFERROR(_xll.qlIndexFixing(ONIndex1Y,I609,TRUE,_xll.ohTrigger(RecalcTrigger,Trigger1Y)),NA())</f>
        <v>1.3145594377839132E-3</v>
      </c>
    </row>
    <row r="610" spans="2:17" x14ac:dyDescent="0.2">
      <c r="B610" s="39" t="s">
        <v>42</v>
      </c>
      <c r="D610" s="42">
        <f>_xll.qlCalendarAdvance(Calendar,$D609,B610,"f",FALSE)</f>
        <v>43991</v>
      </c>
      <c r="E610" s="139">
        <f>_xll.qlInterestRateIndexValueDate(IndexON,D610)</f>
        <v>43991</v>
      </c>
      <c r="F610" s="155">
        <f>IFERROR(_xll.qlIndexFixing(IndexON,D610,TRUE,_xll.ohTrigger(RecalcTrigger,TriggerON)),NA())</f>
        <v>-3.4076648049730096E-3</v>
      </c>
      <c r="H610" s="42">
        <f>_xll.qlCalendarAdvance(Calendar,$H609,B610,"f",FALSE)</f>
        <v>43991</v>
      </c>
      <c r="I610" s="139">
        <f>_xll.qlInterestRateIndexValueDate(Index1M,$H610)</f>
        <v>43993</v>
      </c>
      <c r="J610" s="144">
        <f>IFERROR(_xll.qlIndexFixing(Index1M,$H610,TRUE,_xll.ohTrigger(RecalcTrigger,Trigger1M)),NA())</f>
        <v>-3.0686518765082882E-3</v>
      </c>
      <c r="K610" s="44">
        <f>IFERROR(_xll.qlIndexFixing(Index3M,H610,TRUE,_xll.ohTrigger(RecalcTrigger,Trigger3M)),NA())</f>
        <v>-1.6859341805893239E-3</v>
      </c>
      <c r="L610" s="44">
        <f>IFERROR(_xll.qlIndexFixing(Index6M,$H610,TRUE,_xll.ohTrigger(RecalcTrigger,Trigger6M)),NA())</f>
        <v>3.0708072336719914E-4</v>
      </c>
      <c r="M610" s="145">
        <f>IFERROR(_xll.qlIndexFixing(Index1Y,$H610,TRUE,_xll.ohTrigger(RecalcTrigger,Trigger1Y)),NA())</f>
        <v>2.3016578279819186E-3</v>
      </c>
      <c r="N610" s="144">
        <f>IFERROR(_xll.qlIndexFixing(ONIndex1M,I610,TRUE,_xll.ohTrigger(RecalcTrigger,Trigger1M)),NA())</f>
        <v>-3.1176073297745077E-3</v>
      </c>
      <c r="O610" s="44">
        <f>IFERROR(_xll.qlIndexFixing(ONIndex3M,I610,TRUE,_xll.ohTrigger(RecalcTrigger,Trigger3M)),NA())</f>
        <v>-1.883403699598496E-3</v>
      </c>
      <c r="P610" s="44">
        <f>IFERROR(_xll.qlIndexFixing(ONIndex6M,I610,TRUE,_xll.ohTrigger(RecalcTrigger,Trigger6M)),NA())</f>
        <v>-1.2294757935737977E-4</v>
      </c>
      <c r="Q610" s="145">
        <f>IFERROR(_xll.qlIndexFixing(ONIndex1Y,I610,TRUE,_xll.ohTrigger(RecalcTrigger,Trigger1Y)),NA())</f>
        <v>1.3450987558183414E-3</v>
      </c>
    </row>
    <row r="611" spans="2:17" x14ac:dyDescent="0.2">
      <c r="B611" s="39" t="s">
        <v>42</v>
      </c>
      <c r="D611" s="42">
        <f>_xll.qlCalendarAdvance(Calendar,$D610,B611,"f",FALSE)</f>
        <v>43998</v>
      </c>
      <c r="E611" s="139">
        <f>_xll.qlInterestRateIndexValueDate(IndexON,D611)</f>
        <v>43998</v>
      </c>
      <c r="F611" s="155">
        <f>IFERROR(_xll.qlIndexFixing(IndexON,D611,TRUE,_xll.ohTrigger(RecalcTrigger,TriggerON)),NA())</f>
        <v>-3.4076648049730096E-3</v>
      </c>
      <c r="H611" s="42">
        <f>_xll.qlCalendarAdvance(Calendar,$H610,B611,"f",FALSE)</f>
        <v>43998</v>
      </c>
      <c r="I611" s="139">
        <f>_xll.qlInterestRateIndexValueDate(Index1M,$H611)</f>
        <v>44000</v>
      </c>
      <c r="J611" s="144">
        <f>IFERROR(_xll.qlIndexFixing(Index1M,$H611,TRUE,_xll.ohTrigger(RecalcTrigger,Trigger1M)),NA())</f>
        <v>-3.0387714975022018E-3</v>
      </c>
      <c r="K611" s="44">
        <f>IFERROR(_xll.qlIndexFixing(Index3M,H611,TRUE,_xll.ohTrigger(RecalcTrigger,Trigger3M)),NA())</f>
        <v>-1.6513720005096734E-3</v>
      </c>
      <c r="L611" s="44">
        <f>IFERROR(_xll.qlIndexFixing(Index6M,$H611,TRUE,_xll.ohTrigger(RecalcTrigger,Trigger6M)),NA())</f>
        <v>3.4291434449897328E-4</v>
      </c>
      <c r="M611" s="145">
        <f>IFERROR(_xll.qlIndexFixing(Index1Y,$H611,TRUE,_xll.ohTrigger(RecalcTrigger,Trigger1Y)),NA())</f>
        <v>2.340626836348416E-3</v>
      </c>
      <c r="N611" s="144">
        <f>IFERROR(_xll.qlIndexFixing(ONIndex1M,I611,TRUE,_xll.ohTrigger(RecalcTrigger,Trigger1M)),NA())</f>
        <v>-3.0884138080944368E-3</v>
      </c>
      <c r="O611" s="44">
        <f>IFERROR(_xll.qlIndexFixing(ONIndex3M,I611,TRUE,_xll.ohTrigger(RecalcTrigger,Trigger3M)),NA())</f>
        <v>-1.8522667613307675E-3</v>
      </c>
      <c r="P611" s="44">
        <f>IFERROR(_xll.qlIndexFixing(ONIndex6M,I611,TRUE,_xll.ohTrigger(RecalcTrigger,Trigger6M)),NA())</f>
        <v>-9.1306925980028097E-5</v>
      </c>
      <c r="Q611" s="145">
        <f>IFERROR(_xll.qlIndexFixing(ONIndex1Y,I611,TRUE,_xll.ohTrigger(RecalcTrigger,Trigger1Y)),NA())</f>
        <v>1.3762024626284841E-3</v>
      </c>
    </row>
    <row r="612" spans="2:17" x14ac:dyDescent="0.2">
      <c r="B612" s="39" t="s">
        <v>42</v>
      </c>
      <c r="D612" s="42">
        <f>_xll.qlCalendarAdvance(Calendar,$D611,B612,"f",FALSE)</f>
        <v>44005</v>
      </c>
      <c r="E612" s="139">
        <f>_xll.qlInterestRateIndexValueDate(IndexON,D612)</f>
        <v>44005</v>
      </c>
      <c r="F612" s="155">
        <f>IFERROR(_xll.qlIndexFixing(IndexON,D612,TRUE,_xll.ohTrigger(RecalcTrigger,TriggerON)),NA())</f>
        <v>-3.4076648050129776E-3</v>
      </c>
      <c r="H612" s="42">
        <f>_xll.qlCalendarAdvance(Calendar,$H611,B612,"f",FALSE)</f>
        <v>44005</v>
      </c>
      <c r="I612" s="139">
        <f>_xll.qlInterestRateIndexValueDate(Index1M,$H612)</f>
        <v>44007</v>
      </c>
      <c r="J612" s="144">
        <f>IFERROR(_xll.qlIndexFixing(Index1M,$H612,TRUE,_xll.ohTrigger(RecalcTrigger,Trigger1M)),NA())</f>
        <v>-3.0084659989128293E-3</v>
      </c>
      <c r="K612" s="44">
        <f>IFERROR(_xll.qlIndexFixing(Index3M,H612,TRUE,_xll.ohTrigger(RecalcTrigger,Trigger3M)),NA())</f>
        <v>-1.6162369838440308E-3</v>
      </c>
      <c r="L612" s="44">
        <f>IFERROR(_xll.qlIndexFixing(Index6M,$H612,TRUE,_xll.ohTrigger(RecalcTrigger,Trigger6M)),NA())</f>
        <v>3.8703190654633803E-4</v>
      </c>
      <c r="M612" s="145">
        <f>IFERROR(_xll.qlIndexFixing(Index1Y,$H612,TRUE,_xll.ohTrigger(RecalcTrigger,Trigger1Y)),NA())</f>
        <v>2.3797907026936525E-3</v>
      </c>
      <c r="N612" s="144">
        <f>IFERROR(_xll.qlIndexFixing(ONIndex1M,I612,TRUE,_xll.ohTrigger(RecalcTrigger,Trigger1M)),NA())</f>
        <v>-3.0587998670350558E-3</v>
      </c>
      <c r="O612" s="44">
        <f>IFERROR(_xll.qlIndexFixing(ONIndex3M,I612,TRUE,_xll.ohTrigger(RecalcTrigger,Trigger3M)),NA())</f>
        <v>-1.820570039643421E-3</v>
      </c>
      <c r="P612" s="44">
        <f>IFERROR(_xll.qlIndexFixing(ONIndex6M,I612,TRUE,_xll.ohTrigger(RecalcTrigger,Trigger6M)),NA())</f>
        <v>-5.9278671251661308E-5</v>
      </c>
      <c r="Q612" s="145">
        <f>IFERROR(_xll.qlIndexFixing(ONIndex1Y,I612,TRUE,_xll.ohTrigger(RecalcTrigger,Trigger1Y)),NA())</f>
        <v>1.4078772495818015E-3</v>
      </c>
    </row>
    <row r="613" spans="2:17" x14ac:dyDescent="0.2">
      <c r="B613" s="39" t="s">
        <v>42</v>
      </c>
      <c r="D613" s="42">
        <f>_xll.qlCalendarAdvance(Calendar,$D612,B613,"f",FALSE)</f>
        <v>44012</v>
      </c>
      <c r="E613" s="139">
        <f>_xll.qlInterestRateIndexValueDate(IndexON,D613)</f>
        <v>44012</v>
      </c>
      <c r="F613" s="155">
        <f>IFERROR(_xll.qlIndexFixing(IndexON,D613,TRUE,_xll.ohTrigger(RecalcTrigger,TriggerON)),NA())</f>
        <v>-3.4076648049330416E-3</v>
      </c>
      <c r="H613" s="42">
        <f>_xll.qlCalendarAdvance(Calendar,$H612,B613,"f",FALSE)</f>
        <v>44012</v>
      </c>
      <c r="I613" s="139">
        <f>_xll.qlInterestRateIndexValueDate(Index1M,$H613)</f>
        <v>44014</v>
      </c>
      <c r="J613" s="144">
        <f>IFERROR(_xll.qlIndexFixing(Index1M,$H613,TRUE,_xll.ohTrigger(RecalcTrigger,Trigger1M)),NA())</f>
        <v>-2.9777324968607854E-3</v>
      </c>
      <c r="K613" s="44">
        <f>IFERROR(_xll.qlIndexFixing(Index3M,H613,TRUE,_xll.ohTrigger(RecalcTrigger,Trigger3M)),NA())</f>
        <v>-1.5805580937412324E-3</v>
      </c>
      <c r="L613" s="44">
        <f>IFERROR(_xll.qlIndexFixing(Index6M,$H613,TRUE,_xll.ohTrigger(RecalcTrigger,Trigger6M)),NA())</f>
        <v>4.2344086644837076E-4</v>
      </c>
      <c r="M613" s="145">
        <f>IFERROR(_xll.qlIndexFixing(Index1Y,$H613,TRUE,_xll.ohTrigger(RecalcTrigger,Trigger1Y)),NA())</f>
        <v>2.419138350726182E-3</v>
      </c>
      <c r="N613" s="144">
        <f>IFERROR(_xll.qlIndexFixing(ONIndex1M,I613,TRUE,_xll.ohTrigger(RecalcTrigger,Trigger1M)),NA())</f>
        <v>-3.0287626255010025E-3</v>
      </c>
      <c r="O613" s="44">
        <f>IFERROR(_xll.qlIndexFixing(ONIndex3M,I613,TRUE,_xll.ohTrigger(RecalcTrigger,Trigger3M)),NA())</f>
        <v>-1.788307931658295E-3</v>
      </c>
      <c r="P613" s="44">
        <f>IFERROR(_xll.qlIndexFixing(ONIndex6M,I613,TRUE,_xll.ohTrigger(RecalcTrigger,Trigger6M)),NA())</f>
        <v>-2.6859840831505721E-5</v>
      </c>
      <c r="Q613" s="145">
        <f>IFERROR(_xll.qlIndexFixing(ONIndex1Y,I613,TRUE,_xll.ohTrigger(RecalcTrigger,Trigger1Y)),NA())</f>
        <v>1.4401298082056257E-3</v>
      </c>
    </row>
    <row r="614" spans="2:17" x14ac:dyDescent="0.2">
      <c r="B614" s="39" t="s">
        <v>42</v>
      </c>
      <c r="D614" s="42">
        <f>_xll.qlCalendarAdvance(Calendar,$D613,B614,"f",FALSE)</f>
        <v>44019</v>
      </c>
      <c r="E614" s="139">
        <f>_xll.qlInterestRateIndexValueDate(IndexON,D614)</f>
        <v>44019</v>
      </c>
      <c r="F614" s="155">
        <f>IFERROR(_xll.qlIndexFixing(IndexON,D614,TRUE,_xll.ohTrigger(RecalcTrigger,TriggerON)),NA())</f>
        <v>-3.4076648049730096E-3</v>
      </c>
      <c r="H614" s="42">
        <f>_xll.qlCalendarAdvance(Calendar,$H613,B614,"f",FALSE)</f>
        <v>44019</v>
      </c>
      <c r="I614" s="139">
        <f>_xll.qlInterestRateIndexValueDate(Index1M,$H614)</f>
        <v>44021</v>
      </c>
      <c r="J614" s="144">
        <f>IFERROR(_xll.qlIndexFixing(Index1M,$H614,TRUE,_xll.ohTrigger(RecalcTrigger,Trigger1M)),NA())</f>
        <v>-2.9465681073830019E-3</v>
      </c>
      <c r="K614" s="44">
        <f>IFERROR(_xll.qlIndexFixing(Index3M,H614,TRUE,_xll.ohTrigger(RecalcTrigger,Trigger3M)),NA())</f>
        <v>-1.5443654013872537E-3</v>
      </c>
      <c r="L614" s="44">
        <f>IFERROR(_xll.qlIndexFixing(Index6M,$H614,TRUE,_xll.ohTrigger(RecalcTrigger,Trigger6M)),NA())</f>
        <v>4.601001475838224E-4</v>
      </c>
      <c r="M614" s="145">
        <f>IFERROR(_xll.qlIndexFixing(Index1Y,$H614,TRUE,_xll.ohTrigger(RecalcTrigger,Trigger1Y)),NA())</f>
        <v>2.4586585094566026E-3</v>
      </c>
      <c r="N614" s="144">
        <f>IFERROR(_xll.qlIndexFixing(ONIndex1M,I614,TRUE,_xll.ohTrigger(RecalcTrigger,Trigger1M)),NA())</f>
        <v>-2.9982992020372023E-3</v>
      </c>
      <c r="O614" s="44">
        <f>IFERROR(_xll.qlIndexFixing(ONIndex3M,I614,TRUE,_xll.ohTrigger(RecalcTrigger,Trigger3M)),NA())</f>
        <v>-1.7554748343373561E-3</v>
      </c>
      <c r="P614" s="44">
        <f>IFERROR(_xll.qlIndexFixing(ONIndex6M,I614,TRUE,_xll.ohTrigger(RecalcTrigger,Trigger6M)),NA())</f>
        <v>5.9525396611803671E-6</v>
      </c>
      <c r="Q614" s="145">
        <f>IFERROR(_xll.qlIndexFixing(ONIndex1Y,I614,TRUE,_xll.ohTrigger(RecalcTrigger,Trigger1Y)),NA())</f>
        <v>1.4729668299473531E-3</v>
      </c>
    </row>
    <row r="615" spans="2:17" x14ac:dyDescent="0.2">
      <c r="B615" s="39" t="s">
        <v>42</v>
      </c>
      <c r="D615" s="42">
        <f>_xll.qlCalendarAdvance(Calendar,$D614,B615,"f",FALSE)</f>
        <v>44026</v>
      </c>
      <c r="E615" s="139">
        <f>_xll.qlInterestRateIndexValueDate(IndexON,D615)</f>
        <v>44026</v>
      </c>
      <c r="F615" s="155">
        <f>IFERROR(_xll.qlIndexFixing(IndexON,D615,TRUE,_xll.ohTrigger(RecalcTrigger,TriggerON)),NA())</f>
        <v>-3.4076648049730096E-3</v>
      </c>
      <c r="H615" s="42">
        <f>_xll.qlCalendarAdvance(Calendar,$H614,B615,"f",FALSE)</f>
        <v>44026</v>
      </c>
      <c r="I615" s="139">
        <f>_xll.qlInterestRateIndexValueDate(Index1M,$H615)</f>
        <v>44028</v>
      </c>
      <c r="J615" s="144">
        <f>IFERROR(_xll.qlIndexFixing(Index1M,$H615,TRUE,_xll.ohTrigger(RecalcTrigger,Trigger1M)),NA())</f>
        <v>-2.9149699464402212E-3</v>
      </c>
      <c r="K615" s="44">
        <f>IFERROR(_xll.qlIndexFixing(Index3M,H615,TRUE,_xll.ohTrigger(RecalcTrigger,Trigger3M)),NA())</f>
        <v>-1.5076896366998359E-3</v>
      </c>
      <c r="L615" s="44">
        <f>IFERROR(_xll.qlIndexFixing(Index6M,$H615,TRUE,_xll.ohTrigger(RecalcTrigger,Trigger6M)),NA())</f>
        <v>4.9699978573399548E-4</v>
      </c>
      <c r="M615" s="145">
        <f>IFERROR(_xll.qlIndexFixing(Index1Y,$H615,TRUE,_xll.ohTrigger(RecalcTrigger,Trigger1Y)),NA())</f>
        <v>2.4983397131390821E-3</v>
      </c>
      <c r="N615" s="144">
        <f>IFERROR(_xll.qlIndexFixing(ONIndex1M,I615,TRUE,_xll.ohTrigger(RecalcTrigger,Trigger1M)),NA())</f>
        <v>-2.967406715428389E-3</v>
      </c>
      <c r="O615" s="44">
        <f>IFERROR(_xll.qlIndexFixing(ONIndex3M,I615,TRUE,_xll.ohTrigger(RecalcTrigger,Trigger3M)),NA())</f>
        <v>-1.7220651443228263E-3</v>
      </c>
      <c r="P615" s="44">
        <f>IFERROR(_xll.qlIndexFixing(ONIndex6M,I615,TRUE,_xll.ohTrigger(RecalcTrigger,Trigger6M)),NA())</f>
        <v>3.9161444167490345E-5</v>
      </c>
      <c r="Q615" s="145">
        <f>IFERROR(_xll.qlIndexFixing(ONIndex1Y,I615,TRUE,_xll.ohTrigger(RecalcTrigger,Trigger1Y)),NA())</f>
        <v>1.5063950064142517E-3</v>
      </c>
    </row>
    <row r="616" spans="2:17" x14ac:dyDescent="0.2">
      <c r="B616" s="39" t="s">
        <v>42</v>
      </c>
      <c r="D616" s="42">
        <f>_xll.qlCalendarAdvance(Calendar,$D615,B616,"f",FALSE)</f>
        <v>44033</v>
      </c>
      <c r="E616" s="139">
        <f>_xll.qlInterestRateIndexValueDate(IndexON,D616)</f>
        <v>44033</v>
      </c>
      <c r="F616" s="155">
        <f>IFERROR(_xll.qlIndexFixing(IndexON,D616,TRUE,_xll.ohTrigger(RecalcTrigger,TriggerON)),NA())</f>
        <v>-3.4076648050129776E-3</v>
      </c>
      <c r="H616" s="42">
        <f>_xll.qlCalendarAdvance(Calendar,$H615,B616,"f",FALSE)</f>
        <v>44033</v>
      </c>
      <c r="I616" s="139">
        <f>_xll.qlInterestRateIndexValueDate(Index1M,$H616)</f>
        <v>44035</v>
      </c>
      <c r="J616" s="144">
        <f>IFERROR(_xll.qlIndexFixing(Index1M,$H616,TRUE,_xll.ohTrigger(RecalcTrigger,Trigger1M)),NA())</f>
        <v>-2.882935129910752E-3</v>
      </c>
      <c r="K616" s="44">
        <f>IFERROR(_xll.qlIndexFixing(Index3M,H616,TRUE,_xll.ohTrigger(RecalcTrigger,Trigger3M)),NA())</f>
        <v>-1.4705621884010354E-3</v>
      </c>
      <c r="L616" s="44">
        <f>IFERROR(_xll.qlIndexFixing(Index6M,$H616,TRUE,_xll.ohTrigger(RecalcTrigger,Trigger6M)),NA())</f>
        <v>5.3412962740020313E-4</v>
      </c>
      <c r="M616" s="145">
        <f>IFERROR(_xll.qlIndexFixing(Index1Y,$H616,TRUE,_xll.ohTrigger(RecalcTrigger,Trigger1Y)),NA())</f>
        <v>2.5381703012135413E-3</v>
      </c>
      <c r="N616" s="144">
        <f>IFERROR(_xll.qlIndexFixing(ONIndex1M,I616,TRUE,_xll.ohTrigger(RecalcTrigger,Trigger1M)),NA())</f>
        <v>-2.9360822844193279E-3</v>
      </c>
      <c r="O616" s="44">
        <f>IFERROR(_xll.qlIndexFixing(ONIndex3M,I616,TRUE,_xll.ohTrigger(RecalcTrigger,Trigger3M)),NA())</f>
        <v>-1.6880732584967362E-3</v>
      </c>
      <c r="P616" s="44">
        <f>IFERROR(_xll.qlIndexFixing(ONIndex6M,I616,TRUE,_xll.ohTrigger(RecalcTrigger,Trigger6M)),NA())</f>
        <v>7.2769847188070003E-5</v>
      </c>
      <c r="Q616" s="145">
        <f>IFERROR(_xll.qlIndexFixing(ONIndex1Y,I616,TRUE,_xll.ohTrigger(RecalcTrigger,Trigger1Y)),NA())</f>
        <v>1.5404210288139097E-3</v>
      </c>
    </row>
    <row r="617" spans="2:17" x14ac:dyDescent="0.2">
      <c r="B617" s="39" t="s">
        <v>42</v>
      </c>
      <c r="D617" s="42">
        <f>_xll.qlCalendarAdvance(Calendar,$D616,B617,"f",FALSE)</f>
        <v>44040</v>
      </c>
      <c r="E617" s="139">
        <f>_xll.qlInterestRateIndexValueDate(IndexON,D617)</f>
        <v>44040</v>
      </c>
      <c r="F617" s="155">
        <f>IFERROR(_xll.qlIndexFixing(IndexON,D617,TRUE,_xll.ohTrigger(RecalcTrigger,TriggerON)),NA())</f>
        <v>-3.4076648049330416E-3</v>
      </c>
      <c r="H617" s="42">
        <f>_xll.qlCalendarAdvance(Calendar,$H616,B617,"f",FALSE)</f>
        <v>44040</v>
      </c>
      <c r="I617" s="139">
        <f>_xll.qlInterestRateIndexValueDate(Index1M,$H617)</f>
        <v>44042</v>
      </c>
      <c r="J617" s="144">
        <f>IFERROR(_xll.qlIndexFixing(Index1M,$H617,TRUE,_xll.ohTrigger(RecalcTrigger,Trigger1M)),NA())</f>
        <v>-2.8504607735854726E-3</v>
      </c>
      <c r="K617" s="44">
        <f>IFERROR(_xll.qlIndexFixing(Index3M,H617,TRUE,_xll.ohTrigger(RecalcTrigger,Trigger3M)),NA())</f>
        <v>-1.4330151040802168E-3</v>
      </c>
      <c r="L617" s="44">
        <f>IFERROR(_xll.qlIndexFixing(Index6M,$H617,TRUE,_xll.ohTrigger(RecalcTrigger,Trigger6M)),NA())</f>
        <v>5.63279133647981E-4</v>
      </c>
      <c r="M617" s="145">
        <f>IFERROR(_xll.qlIndexFixing(Index1Y,$H617,TRUE,_xll.ohTrigger(RecalcTrigger,Trigger1Y)),NA())</f>
        <v>2.5781384182473996E-3</v>
      </c>
      <c r="N617" s="144">
        <f>IFERROR(_xll.qlIndexFixing(ONIndex1M,I617,TRUE,_xll.ohTrigger(RecalcTrigger,Trigger1M)),NA())</f>
        <v>-2.9043230276748488E-3</v>
      </c>
      <c r="O617" s="44">
        <f>IFERROR(_xll.qlIndexFixing(ONIndex3M,I617,TRUE,_xll.ohTrigger(RecalcTrigger,Trigger3M)),NA())</f>
        <v>-1.6534935737411161E-3</v>
      </c>
      <c r="P617" s="44">
        <f>IFERROR(_xll.qlIndexFixing(ONIndex6M,I617,TRUE,_xll.ohTrigger(RecalcTrigger,Trigger6M)),NA())</f>
        <v>1.0678072282388484E-4</v>
      </c>
      <c r="Q617" s="145">
        <f>IFERROR(_xll.qlIndexFixing(ONIndex1Y,I617,TRUE,_xll.ohTrigger(RecalcTrigger,Trigger1Y)),NA())</f>
        <v>1.5750515889134675E-3</v>
      </c>
    </row>
    <row r="618" spans="2:17" x14ac:dyDescent="0.2">
      <c r="B618" s="39" t="s">
        <v>42</v>
      </c>
      <c r="D618" s="42">
        <f>_xll.qlCalendarAdvance(Calendar,$D617,B618,"f",FALSE)</f>
        <v>44047</v>
      </c>
      <c r="E618" s="139">
        <f>_xll.qlInterestRateIndexValueDate(IndexON,D618)</f>
        <v>44047</v>
      </c>
      <c r="F618" s="155">
        <f>IFERROR(_xll.qlIndexFixing(IndexON,D618,TRUE,_xll.ohTrigger(RecalcTrigger,TriggerON)),NA())</f>
        <v>-3.4076648050529457E-3</v>
      </c>
      <c r="H618" s="42">
        <f>_xll.qlCalendarAdvance(Calendar,$H617,B618,"f",FALSE)</f>
        <v>44047</v>
      </c>
      <c r="I618" s="139">
        <f>_xll.qlInterestRateIndexValueDate(Index1M,$H618)</f>
        <v>44049</v>
      </c>
      <c r="J618" s="144">
        <f>IFERROR(_xll.qlIndexFixing(Index1M,$H618,TRUE,_xll.ohTrigger(RecalcTrigger,Trigger1M)),NA())</f>
        <v>-2.8175439931753254E-3</v>
      </c>
      <c r="K618" s="44">
        <f>IFERROR(_xll.qlIndexFixing(Index3M,H618,TRUE,_xll.ohTrigger(RecalcTrigger,Trigger3M)),NA())</f>
        <v>-1.3950810902635634E-3</v>
      </c>
      <c r="L618" s="44">
        <f>IFERROR(_xll.qlIndexFixing(Index6M,$H618,TRUE,_xll.ohTrigger(RecalcTrigger,Trigger6M)),NA())</f>
        <v>6.0903836070552535E-4</v>
      </c>
      <c r="M618" s="145">
        <f>IFERROR(_xll.qlIndexFixing(Index1Y,$H618,TRUE,_xll.ohTrigger(RecalcTrigger,Trigger1Y)),NA())</f>
        <v>2.618232013881261E-3</v>
      </c>
      <c r="N618" s="144">
        <f>IFERROR(_xll.qlIndexFixing(ONIndex1M,I618,TRUE,_xll.ohTrigger(RecalcTrigger,Trigger1M)),NA())</f>
        <v>-2.8721260638997492E-3</v>
      </c>
      <c r="O618" s="44">
        <f>IFERROR(_xll.qlIndexFixing(ONIndex3M,I618,TRUE,_xll.ohTrigger(RecalcTrigger,Trigger3M)),NA())</f>
        <v>-1.6183204868980283E-3</v>
      </c>
      <c r="P618" s="44">
        <f>IFERROR(_xll.qlIndexFixing(ONIndex6M,I618,TRUE,_xll.ohTrigger(RecalcTrigger,Trigger6M)),NA())</f>
        <v>1.4119704541570854E-4</v>
      </c>
      <c r="Q618" s="145">
        <f>IFERROR(_xll.qlIndexFixing(ONIndex1Y,I618,TRUE,_xll.ohTrigger(RecalcTrigger,Trigger1Y)),NA())</f>
        <v>1.6102933780803852E-3</v>
      </c>
    </row>
    <row r="619" spans="2:17" x14ac:dyDescent="0.2">
      <c r="B619" s="39" t="s">
        <v>42</v>
      </c>
      <c r="D619" s="42">
        <f>_xll.qlCalendarAdvance(Calendar,$D618,B619,"f",FALSE)</f>
        <v>44054</v>
      </c>
      <c r="E619" s="139">
        <f>_xll.qlInterestRateIndexValueDate(IndexON,D619)</f>
        <v>44054</v>
      </c>
      <c r="F619" s="155">
        <f>IFERROR(_xll.qlIndexFixing(IndexON,D619,TRUE,_xll.ohTrigger(RecalcTrigger,TriggerON)),NA())</f>
        <v>-3.4076648050529457E-3</v>
      </c>
      <c r="H619" s="42">
        <f>_xll.qlCalendarAdvance(Calendar,$H618,B619,"f",FALSE)</f>
        <v>44054</v>
      </c>
      <c r="I619" s="139">
        <f>_xll.qlInterestRateIndexValueDate(Index1M,$H619)</f>
        <v>44056</v>
      </c>
      <c r="J619" s="144">
        <f>IFERROR(_xll.qlIndexFixing(Index1M,$H619,TRUE,_xll.ohTrigger(RecalcTrigger,Trigger1M)),NA())</f>
        <v>-2.7841819043000759E-3</v>
      </c>
      <c r="K619" s="44">
        <f>IFERROR(_xll.qlIndexFixing(Index3M,H619,TRUE,_xll.ohTrigger(RecalcTrigger,Trigger3M)),NA())</f>
        <v>-1.3567935124779381E-3</v>
      </c>
      <c r="L619" s="44">
        <f>IFERROR(_xll.qlIndexFixing(Index6M,$H619,TRUE,_xll.ohTrigger(RecalcTrigger,Trigger6M)),NA())</f>
        <v>6.4679599867398859E-4</v>
      </c>
      <c r="M619" s="145">
        <f>IFERROR(_xll.qlIndexFixing(Index1Y,$H619,TRUE,_xll.ohTrigger(RecalcTrigger,Trigger1Y)),NA())</f>
        <v>2.6584388427721949E-3</v>
      </c>
      <c r="N619" s="144">
        <f>IFERROR(_xll.qlIndexFixing(ONIndex1M,I619,TRUE,_xll.ohTrigger(RecalcTrigger,Trigger1M)),NA())</f>
        <v>-2.8394885117188906E-3</v>
      </c>
      <c r="O619" s="44">
        <f>IFERROR(_xll.qlIndexFixing(ONIndex3M,I619,TRUE,_xll.ohTrigger(RecalcTrigger,Trigger3M)),NA())</f>
        <v>-1.5825483946896313E-3</v>
      </c>
      <c r="P619" s="44">
        <f>IFERROR(_xll.qlIndexFixing(ONIndex6M,I619,TRUE,_xll.ohTrigger(RecalcTrigger,Trigger6M)),NA())</f>
        <v>1.7602178914444266E-4</v>
      </c>
      <c r="Q619" s="145">
        <f>IFERROR(_xll.qlIndexFixing(ONIndex1Y,I619,TRUE,_xll.ohTrigger(RecalcTrigger,Trigger1Y)),NA())</f>
        <v>1.6461530877620589E-3</v>
      </c>
    </row>
    <row r="620" spans="2:17" x14ac:dyDescent="0.2">
      <c r="B620" s="39" t="s">
        <v>42</v>
      </c>
      <c r="D620" s="42">
        <f>_xll.qlCalendarAdvance(Calendar,$D619,B620,"f",FALSE)</f>
        <v>44061</v>
      </c>
      <c r="E620" s="139">
        <f>_xll.qlInterestRateIndexValueDate(IndexON,D620)</f>
        <v>44061</v>
      </c>
      <c r="F620" s="155">
        <f>IFERROR(_xll.qlIndexFixing(IndexON,D620,TRUE,_xll.ohTrigger(RecalcTrigger,TriggerON)),NA())</f>
        <v>-3.4076648050529457E-3</v>
      </c>
      <c r="H620" s="42">
        <f>_xll.qlCalendarAdvance(Calendar,$H619,B620,"f",FALSE)</f>
        <v>44061</v>
      </c>
      <c r="I620" s="139">
        <f>_xll.qlInterestRateIndexValueDate(Index1M,$H620)</f>
        <v>44063</v>
      </c>
      <c r="J620" s="144">
        <f>IFERROR(_xll.qlIndexFixing(Index1M,$H620,TRUE,_xll.ohTrigger(RecalcTrigger,Trigger1M)),NA())</f>
        <v>-2.7503794522064362E-3</v>
      </c>
      <c r="K620" s="44">
        <f>IFERROR(_xll.qlIndexFixing(Index3M,H620,TRUE,_xll.ohTrigger(RecalcTrigger,Trigger3M)),NA())</f>
        <v>-1.3181863953186561E-3</v>
      </c>
      <c r="L620" s="44">
        <f>IFERROR(_xll.qlIndexFixing(Index6M,$H620,TRUE,_xll.ohTrigger(RecalcTrigger,Trigger6M)),NA())</f>
        <v>6.8474133276131427E-4</v>
      </c>
      <c r="M620" s="145">
        <f>IFERROR(_xll.qlIndexFixing(Index1Y,$H620,TRUE,_xll.ohTrigger(RecalcTrigger,Trigger1Y)),NA())</f>
        <v>2.6987464645411726E-3</v>
      </c>
      <c r="N620" s="144">
        <f>IFERROR(_xll.qlIndexFixing(ONIndex1M,I620,TRUE,_xll.ohTrigger(RecalcTrigger,Trigger1M)),NA())</f>
        <v>-2.8064074899170066E-3</v>
      </c>
      <c r="O620" s="44">
        <f>IFERROR(_xll.qlIndexFixing(ONIndex3M,I620,TRUE,_xll.ohTrigger(RecalcTrigger,Trigger3M)),NA())</f>
        <v>-1.5461716940379233E-3</v>
      </c>
      <c r="P620" s="44">
        <f>IFERROR(_xll.qlIndexFixing(ONIndex6M,I620,TRUE,_xll.ohTrigger(RecalcTrigger,Trigger6M)),NA())</f>
        <v>2.1125792835086088E-4</v>
      </c>
      <c r="Q620" s="145">
        <f>IFERROR(_xll.qlIndexFixing(ONIndex1Y,I620,TRUE,_xll.ohTrigger(RecalcTrigger,Trigger1Y)),NA())</f>
        <v>1.682637409485821E-3</v>
      </c>
    </row>
    <row r="621" spans="2:17" x14ac:dyDescent="0.2">
      <c r="B621" s="39" t="s">
        <v>42</v>
      </c>
      <c r="D621" s="42">
        <f>_xll.qlCalendarAdvance(Calendar,$D620,B621,"f",FALSE)</f>
        <v>44068</v>
      </c>
      <c r="E621" s="139">
        <f>_xll.qlInterestRateIndexValueDate(IndexON,D621)</f>
        <v>44068</v>
      </c>
      <c r="F621" s="155">
        <f>IFERROR(_xll.qlIndexFixing(IndexON,D621,TRUE,_xll.ohTrigger(RecalcTrigger,TriggerON)),NA())</f>
        <v>-3.4076648050529457E-3</v>
      </c>
      <c r="H621" s="42">
        <f>_xll.qlCalendarAdvance(Calendar,$H620,B621,"f",FALSE)</f>
        <v>44068</v>
      </c>
      <c r="I621" s="139">
        <f>_xll.qlInterestRateIndexValueDate(Index1M,$H621)</f>
        <v>44070</v>
      </c>
      <c r="J621" s="144">
        <f>IFERROR(_xll.qlIndexFixing(Index1M,$H621,TRUE,_xll.ohTrigger(RecalcTrigger,Trigger1M)),NA())</f>
        <v>-2.7161731997621397E-3</v>
      </c>
      <c r="K621" s="44">
        <f>IFERROR(_xll.qlIndexFixing(Index3M,H621,TRUE,_xll.ohTrigger(RecalcTrigger,Trigger3M)),NA())</f>
        <v>-1.2792944225024857E-3</v>
      </c>
      <c r="L621" s="44">
        <f>IFERROR(_xll.qlIndexFixing(Index6M,$H621,TRUE,_xll.ohTrigger(RecalcTrigger,Trigger6M)),NA())</f>
        <v>7.1453877278938947E-4</v>
      </c>
      <c r="M621" s="145">
        <f>IFERROR(_xll.qlIndexFixing(Index1Y,$H621,TRUE,_xll.ohTrigger(RecalcTrigger,Trigger1Y)),NA())</f>
        <v>2.7391422437196325E-3</v>
      </c>
      <c r="N621" s="144">
        <f>IFERROR(_xll.qlIndexFixing(ONIndex1M,I621,TRUE,_xll.ohTrigger(RecalcTrigger,Trigger1M)),NA())</f>
        <v>-2.7728801171988948E-3</v>
      </c>
      <c r="O621" s="44">
        <f>IFERROR(_xll.qlIndexFixing(ONIndex3M,I621,TRUE,_xll.ohTrigger(RecalcTrigger,Trigger3M)),NA())</f>
        <v>-1.5091847817050308E-3</v>
      </c>
      <c r="P621" s="44">
        <f>IFERROR(_xll.qlIndexFixing(ONIndex6M,I621,TRUE,_xll.ohTrigger(RecalcTrigger,Trigger6M)),NA())</f>
        <v>2.4690843705599264E-4</v>
      </c>
      <c r="Q621" s="145">
        <f>IFERROR(_xll.qlIndexFixing(ONIndex1Y,I621,TRUE,_xll.ohTrigger(RecalcTrigger,Trigger1Y)),NA())</f>
        <v>1.7197530348589396E-3</v>
      </c>
    </row>
    <row r="622" spans="2:17" x14ac:dyDescent="0.2">
      <c r="B622" s="39" t="s">
        <v>42</v>
      </c>
      <c r="D622" s="42">
        <f>_xll.qlCalendarAdvance(Calendar,$D621,B622,"f",FALSE)</f>
        <v>44075</v>
      </c>
      <c r="E622" s="139">
        <f>_xll.qlInterestRateIndexValueDate(IndexON,D622)</f>
        <v>44075</v>
      </c>
      <c r="F622" s="155">
        <f>IFERROR(_xll.qlIndexFixing(IndexON,D622,TRUE,_xll.ohTrigger(RecalcTrigger,TriggerON)),NA())</f>
        <v>-3.4076648050129776E-3</v>
      </c>
      <c r="H622" s="42">
        <f>_xll.qlCalendarAdvance(Calendar,$H621,B622,"f",FALSE)</f>
        <v>44075</v>
      </c>
      <c r="I622" s="139">
        <f>_xll.qlInterestRateIndexValueDate(Index1M,$H622)</f>
        <v>44077</v>
      </c>
      <c r="J622" s="144">
        <f>IFERROR(_xll.qlIndexFixing(Index1M,$H622,TRUE,_xll.ohTrigger(RecalcTrigger,Trigger1M)),NA())</f>
        <v>-2.6816083613644126E-3</v>
      </c>
      <c r="K622" s="44">
        <f>IFERROR(_xll.qlIndexFixing(Index3M,H622,TRUE,_xll.ohTrigger(RecalcTrigger,Trigger3M)),NA())</f>
        <v>-1.2429862449696767E-3</v>
      </c>
      <c r="L622" s="44">
        <f>IFERROR(_xll.qlIndexFixing(Index6M,$H622,TRUE,_xll.ohTrigger(RecalcTrigger,Trigger6M)),NA())</f>
        <v>7.4723295544071712E-4</v>
      </c>
      <c r="M622" s="145">
        <f>IFERROR(_xll.qlIndexFixing(Index1Y,$H622,TRUE,_xll.ohTrigger(RecalcTrigger,Trigger1Y)),NA())</f>
        <v>2.779613349698451E-3</v>
      </c>
      <c r="N622" s="144">
        <f>IFERROR(_xll.qlIndexFixing(ONIndex1M,I622,TRUE,_xll.ohTrigger(RecalcTrigger,Trigger1M)),NA())</f>
        <v>-2.7389035121494487E-3</v>
      </c>
      <c r="O622" s="44">
        <f>IFERROR(_xll.qlIndexFixing(ONIndex3M,I622,TRUE,_xll.ohTrigger(RecalcTrigger,Trigger3M)),NA())</f>
        <v>-1.471582054533016E-3</v>
      </c>
      <c r="P622" s="44">
        <f>IFERROR(_xll.qlIndexFixing(ONIndex6M,I622,TRUE,_xll.ohTrigger(RecalcTrigger,Trigger6M)),NA())</f>
        <v>2.8297628976048372E-4</v>
      </c>
      <c r="Q622" s="145">
        <f>IFERROR(_xll.qlIndexFixing(ONIndex1Y,I622,TRUE,_xll.ohTrigger(RecalcTrigger,Trigger1Y)),NA())</f>
        <v>1.757506655328811E-3</v>
      </c>
    </row>
    <row r="623" spans="2:17" x14ac:dyDescent="0.2">
      <c r="B623" s="39" t="s">
        <v>42</v>
      </c>
      <c r="D623" s="42">
        <f>_xll.qlCalendarAdvance(Calendar,$D622,B623,"f",FALSE)</f>
        <v>44082</v>
      </c>
      <c r="E623" s="139">
        <f>_xll.qlInterestRateIndexValueDate(IndexON,D623)</f>
        <v>44082</v>
      </c>
      <c r="F623" s="155">
        <f>IFERROR(_xll.qlIndexFixing(IndexON,D623,TRUE,_xll.ohTrigger(RecalcTrigger,TriggerON)),NA())</f>
        <v>-3.4076648050529457E-3</v>
      </c>
      <c r="H623" s="42">
        <f>_xll.qlCalendarAdvance(Calendar,$H622,B623,"f",FALSE)</f>
        <v>44082</v>
      </c>
      <c r="I623" s="139">
        <f>_xll.qlInterestRateIndexValueDate(Index1M,$H623)</f>
        <v>44084</v>
      </c>
      <c r="J623" s="144">
        <f>IFERROR(_xll.qlIndexFixing(Index1M,$H623,TRUE,_xll.ohTrigger(RecalcTrigger,Trigger1M)),NA())</f>
        <v>-2.6467310479832973E-3</v>
      </c>
      <c r="K623" s="44">
        <f>IFERROR(_xll.qlIndexFixing(Index3M,H623,TRUE,_xll.ohTrigger(RecalcTrigger,Trigger3M)),NA())</f>
        <v>-1.2036422308096559E-3</v>
      </c>
      <c r="L623" s="44">
        <f>IFERROR(_xll.qlIndexFixing(Index6M,$H623,TRUE,_xll.ohTrigger(RecalcTrigger,Trigger6M)),NA())</f>
        <v>7.8562734715880475E-4</v>
      </c>
      <c r="M623" s="145">
        <f>IFERROR(_xll.qlIndexFixing(Index1Y,$H623,TRUE,_xll.ohTrigger(RecalcTrigger,Trigger1Y)),NA())</f>
        <v>2.8201467566769168E-3</v>
      </c>
      <c r="N623" s="144">
        <f>IFERROR(_xll.qlIndexFixing(ONIndex1M,I623,TRUE,_xll.ohTrigger(RecalcTrigger,Trigger1M)),NA())</f>
        <v>-2.7044755212513039E-3</v>
      </c>
      <c r="O623" s="44">
        <f>IFERROR(_xll.qlIndexFixing(ONIndex3M,I623,TRUE,_xll.ohTrigger(RecalcTrigger,Trigger3M)),NA())</f>
        <v>-1.4333594453752596E-3</v>
      </c>
      <c r="P623" s="44">
        <f>IFERROR(_xll.qlIndexFixing(ONIndex6M,I623,TRUE,_xll.ohTrigger(RecalcTrigger,Trigger6M)),NA())</f>
        <v>3.1946357079704057E-4</v>
      </c>
      <c r="Q623" s="145">
        <f>IFERROR(_xll.qlIndexFixing(ONIndex1Y,I623,TRUE,_xll.ohTrigger(RecalcTrigger,Trigger1Y)),NA())</f>
        <v>1.7959031792091906E-3</v>
      </c>
    </row>
    <row r="624" spans="2:17" x14ac:dyDescent="0.2">
      <c r="B624" s="39" t="s">
        <v>42</v>
      </c>
      <c r="D624" s="42">
        <f>_xll.qlCalendarAdvance(Calendar,$D623,B624,"f",FALSE)</f>
        <v>44089</v>
      </c>
      <c r="E624" s="139">
        <f>_xll.qlInterestRateIndexValueDate(IndexON,D624)</f>
        <v>44089</v>
      </c>
      <c r="F624" s="155">
        <f>IFERROR(_xll.qlIndexFixing(IndexON,D624,TRUE,_xll.ohTrigger(RecalcTrigger,TriggerON)),NA())</f>
        <v>-1.6340785017510129E-3</v>
      </c>
      <c r="H624" s="42">
        <f>_xll.qlCalendarAdvance(Calendar,$H623,B624,"f",FALSE)</f>
        <v>44089</v>
      </c>
      <c r="I624" s="139">
        <f>_xll.qlInterestRateIndexValueDate(Index1M,$H624)</f>
        <v>44091</v>
      </c>
      <c r="J624" s="144">
        <f>IFERROR(_xll.qlIndexFixing(Index1M,$H624,TRUE,_xll.ohTrigger(RecalcTrigger,Trigger1M)),NA())</f>
        <v>-2.6115876525245607E-3</v>
      </c>
      <c r="K624" s="44">
        <f>IFERROR(_xll.qlIndexFixing(Index3M,H624,TRUE,_xll.ohTrigger(RecalcTrigger,Trigger3M)),NA())</f>
        <v>-1.16412048404342E-3</v>
      </c>
      <c r="L624" s="44">
        <f>IFERROR(_xll.qlIndexFixing(Index6M,$H624,TRUE,_xll.ohTrigger(RecalcTrigger,Trigger6M)),NA())</f>
        <v>8.2416488635352698E-4</v>
      </c>
      <c r="M624" s="145">
        <f>IFERROR(_xll.qlIndexFixing(Index1Y,$H624,TRUE,_xll.ohTrigger(RecalcTrigger,Trigger1Y)),NA())</f>
        <v>2.8607294380133459E-3</v>
      </c>
      <c r="N624" s="144">
        <f>IFERROR(_xll.qlIndexFixing(ONIndex1M,I624,TRUE,_xll.ohTrigger(RecalcTrigger,Trigger1M)),NA())</f>
        <v>-2.6697148134990911E-3</v>
      </c>
      <c r="O624" s="44">
        <f>IFERROR(_xll.qlIndexFixing(ONIndex3M,I624,TRUE,_xll.ohTrigger(RecalcTrigger,Trigger3M)),NA())</f>
        <v>-1.3947679415426961E-3</v>
      </c>
      <c r="P624" s="44">
        <f>IFERROR(_xll.qlIndexFixing(ONIndex6M,I624,TRUE,_xll.ohTrigger(RecalcTrigger,Trigger6M)),NA())</f>
        <v>3.5622461460604882E-4</v>
      </c>
      <c r="Q624" s="145">
        <f>IFERROR(_xll.qlIndexFixing(ONIndex1Y,I624,TRUE,_xll.ohTrigger(RecalcTrigger,Trigger1Y)),NA())</f>
        <v>1.8346514255007662E-3</v>
      </c>
    </row>
    <row r="625" spans="2:17" x14ac:dyDescent="0.2">
      <c r="B625" s="39" t="s">
        <v>42</v>
      </c>
      <c r="D625" s="42">
        <f>_xll.qlCalendarAdvance(Calendar,$D624,B625,"f",FALSE)</f>
        <v>44096</v>
      </c>
      <c r="E625" s="139">
        <f>_xll.qlInterestRateIndexValueDate(IndexON,D625)</f>
        <v>44096</v>
      </c>
      <c r="F625" s="155">
        <f>IFERROR(_xll.qlIndexFixing(IndexON,D625,TRUE,_xll.ohTrigger(RecalcTrigger,TriggerON)),NA())</f>
        <v>-1.6340785017510129E-3</v>
      </c>
      <c r="H625" s="42">
        <f>_xll.qlCalendarAdvance(Calendar,$H624,B625,"f",FALSE)</f>
        <v>44096</v>
      </c>
      <c r="I625" s="139">
        <f>_xll.qlInterestRateIndexValueDate(Index1M,$H625)</f>
        <v>44098</v>
      </c>
      <c r="J625" s="144">
        <f>IFERROR(_xll.qlIndexFixing(Index1M,$H625,TRUE,_xll.ohTrigger(RecalcTrigger,Trigger1M)),NA())</f>
        <v>-2.5762050490212018E-3</v>
      </c>
      <c r="K625" s="44">
        <f>IFERROR(_xll.qlIndexFixing(Index3M,H625,TRUE,_xll.ohTrigger(RecalcTrigger,Trigger3M)),NA())</f>
        <v>-1.1244430920393871E-3</v>
      </c>
      <c r="L625" s="44">
        <f>IFERROR(_xll.qlIndexFixing(Index6M,$H625,TRUE,_xll.ohTrigger(RecalcTrigger,Trigger6M)),NA())</f>
        <v>8.6283799283294019E-4</v>
      </c>
      <c r="M625" s="145">
        <f>IFERROR(_xll.qlIndexFixing(Index1Y,$H625,TRUE,_xll.ohTrigger(RecalcTrigger,Trigger1Y)),NA())</f>
        <v>2.9013546266344809E-3</v>
      </c>
      <c r="N625" s="144">
        <f>IFERROR(_xll.qlIndexFixing(ONIndex1M,I625,TRUE,_xll.ohTrigger(RecalcTrigger,Trigger1M)),NA())</f>
        <v>-2.634714403568772E-3</v>
      </c>
      <c r="O625" s="44">
        <f>IFERROR(_xll.qlIndexFixing(ONIndex3M,I625,TRUE,_xll.ohTrigger(RecalcTrigger,Trigger3M)),NA())</f>
        <v>-1.3560043753457762E-3</v>
      </c>
      <c r="P625" s="44">
        <f>IFERROR(_xll.qlIndexFixing(ONIndex6M,I625,TRUE,_xll.ohTrigger(RecalcTrigger,Trigger6M)),NA())</f>
        <v>3.9314512669363921E-4</v>
      </c>
      <c r="Q625" s="145">
        <f>IFERROR(_xll.qlIndexFixing(ONIndex1Y,I625,TRUE,_xll.ohTrigger(RecalcTrigger,Trigger1Y)),NA())</f>
        <v>1.8735230812350068E-3</v>
      </c>
    </row>
    <row r="626" spans="2:17" x14ac:dyDescent="0.2">
      <c r="B626" s="39" t="s">
        <v>42</v>
      </c>
      <c r="D626" s="42">
        <f>_xll.qlCalendarAdvance(Calendar,$D625,B626,"f",FALSE)</f>
        <v>44103</v>
      </c>
      <c r="E626" s="139">
        <f>_xll.qlInterestRateIndexValueDate(IndexON,D626)</f>
        <v>44103</v>
      </c>
      <c r="F626" s="155">
        <f>IFERROR(_xll.qlIndexFixing(IndexON,D626,TRUE,_xll.ohTrigger(RecalcTrigger,TriggerON)),NA())</f>
        <v>-1.6340785017909809E-3</v>
      </c>
      <c r="H626" s="42">
        <f>_xll.qlCalendarAdvance(Calendar,$H625,B626,"f",FALSE)</f>
        <v>44103</v>
      </c>
      <c r="I626" s="139">
        <f>_xll.qlInterestRateIndexValueDate(Index1M,$H626)</f>
        <v>44105</v>
      </c>
      <c r="J626" s="144">
        <f>IFERROR(_xll.qlIndexFixing(Index1M,$H626,TRUE,_xll.ohTrigger(RecalcTrigger,Trigger1M)),NA())</f>
        <v>-2.5405859009426657E-3</v>
      </c>
      <c r="K626" s="44">
        <f>IFERROR(_xll.qlIndexFixing(Index3M,H626,TRUE,_xll.ohTrigger(RecalcTrigger,Trigger3M)),NA())</f>
        <v>-1.0731075394241692E-3</v>
      </c>
      <c r="L626" s="44">
        <f>IFERROR(_xll.qlIndexFixing(Index6M,$H626,TRUE,_xll.ohTrigger(RecalcTrigger,Trigger6M)),NA())</f>
        <v>9.0446260189787125E-4</v>
      </c>
      <c r="M626" s="145">
        <f>IFERROR(_xll.qlIndexFixing(Index1Y,$H626,TRUE,_xll.ohTrigger(RecalcTrigger,Trigger1Y)),NA())</f>
        <v>2.9420232895982076E-3</v>
      </c>
      <c r="N626" s="144">
        <f>IFERROR(_xll.qlIndexFixing(ONIndex1M,I626,TRUE,_xll.ohTrigger(RecalcTrigger,Trigger1M)),NA())</f>
        <v>-2.5994755078073695E-3</v>
      </c>
      <c r="O626" s="44">
        <f>IFERROR(_xll.qlIndexFixing(ONIndex3M,I626,TRUE,_xll.ohTrigger(RecalcTrigger,Trigger3M)),NA())</f>
        <v>-1.3170717924682052E-3</v>
      </c>
      <c r="P626" s="44">
        <f>IFERROR(_xll.qlIndexFixing(ONIndex6M,I626,TRUE,_xll.ohTrigger(RecalcTrigger,Trigger6M)),NA())</f>
        <v>4.3022307132822846E-4</v>
      </c>
      <c r="Q626" s="145">
        <f>IFERROR(_xll.qlIndexFixing(ONIndex1Y,I626,TRUE,_xll.ohTrigger(RecalcTrigger,Trigger1Y)),NA())</f>
        <v>1.9125147972509637E-3</v>
      </c>
    </row>
    <row r="627" spans="2:17" x14ac:dyDescent="0.2">
      <c r="B627" s="39" t="s">
        <v>42</v>
      </c>
      <c r="D627" s="42">
        <f>_xll.qlCalendarAdvance(Calendar,$D626,B627,"f",FALSE)</f>
        <v>44110</v>
      </c>
      <c r="E627" s="139">
        <f>_xll.qlInterestRateIndexValueDate(IndexON,D627)</f>
        <v>44110</v>
      </c>
      <c r="F627" s="155">
        <f>IFERROR(_xll.qlIndexFixing(IndexON,D627,TRUE,_xll.ohTrigger(RecalcTrigger,TriggerON)),NA())</f>
        <v>-1.6340785017110449E-3</v>
      </c>
      <c r="H627" s="42">
        <f>_xll.qlCalendarAdvance(Calendar,$H626,B627,"f",FALSE)</f>
        <v>44110</v>
      </c>
      <c r="I627" s="139">
        <f>_xll.qlInterestRateIndexValueDate(Index1M,$H627)</f>
        <v>44112</v>
      </c>
      <c r="J627" s="144">
        <f>IFERROR(_xll.qlIndexFixing(Index1M,$H627,TRUE,_xll.ohTrigger(RecalcTrigger,Trigger1M)),NA())</f>
        <v>-2.5047314217695182E-3</v>
      </c>
      <c r="K627" s="44">
        <f>IFERROR(_xll.qlIndexFixing(Index3M,H627,TRUE,_xll.ohTrigger(RecalcTrigger,Trigger3M)),NA())</f>
        <v>-1.0417515890882435E-3</v>
      </c>
      <c r="L627" s="44">
        <f>IFERROR(_xll.qlIndexFixing(Index6M,$H627,TRUE,_xll.ohTrigger(RecalcTrigger,Trigger6M)),NA())</f>
        <v>9.4340889310310218E-4</v>
      </c>
      <c r="M627" s="145">
        <f>IFERROR(_xll.qlIndexFixing(Index1Y,$H627,TRUE,_xll.ohTrigger(RecalcTrigger,Trigger1Y)),NA())</f>
        <v>2.9827369251837254E-3</v>
      </c>
      <c r="N627" s="144">
        <f>IFERROR(_xll.qlIndexFixing(ONIndex1M,I627,TRUE,_xll.ohTrigger(RecalcTrigger,Trigger1M)),NA())</f>
        <v>-2.5639993417625462E-3</v>
      </c>
      <c r="O627" s="44">
        <f>IFERROR(_xll.qlIndexFixing(ONIndex3M,I627,TRUE,_xll.ohTrigger(RecalcTrigger,Trigger3M)),NA())</f>
        <v>-1.2779732393530807E-3</v>
      </c>
      <c r="P627" s="44">
        <f>IFERROR(_xll.qlIndexFixing(ONIndex6M,I627,TRUE,_xll.ohTrigger(RecalcTrigger,Trigger6M)),NA())</f>
        <v>4.6745641205880872E-4</v>
      </c>
      <c r="Q627" s="145">
        <f>IFERROR(_xll.qlIndexFixing(ONIndex1Y,I627,TRUE,_xll.ohTrigger(RecalcTrigger,Trigger1Y)),NA())</f>
        <v>1.9516232243077525E-3</v>
      </c>
    </row>
    <row r="628" spans="2:17" x14ac:dyDescent="0.2">
      <c r="B628" s="39" t="s">
        <v>42</v>
      </c>
      <c r="D628" s="42">
        <f>_xll.qlCalendarAdvance(Calendar,$D627,B628,"f",FALSE)</f>
        <v>44117</v>
      </c>
      <c r="E628" s="139">
        <f>_xll.qlInterestRateIndexValueDate(IndexON,D628)</f>
        <v>44117</v>
      </c>
      <c r="F628" s="155">
        <f>IFERROR(_xll.qlIndexFixing(IndexON,D628,TRUE,_xll.ohTrigger(RecalcTrigger,TriggerON)),NA())</f>
        <v>-1.6340785017110449E-3</v>
      </c>
      <c r="H628" s="42">
        <f>_xll.qlCalendarAdvance(Calendar,$H627,B628,"f",FALSE)</f>
        <v>44117</v>
      </c>
      <c r="I628" s="139">
        <f>_xll.qlInterestRateIndexValueDate(Index1M,$H628)</f>
        <v>44119</v>
      </c>
      <c r="J628" s="144">
        <f>IFERROR(_xll.qlIndexFixing(Index1M,$H628,TRUE,_xll.ohTrigger(RecalcTrigger,Trigger1M)),NA())</f>
        <v>-2.4686428249760806E-3</v>
      </c>
      <c r="K628" s="44">
        <f>IFERROR(_xll.qlIndexFixing(Index3M,H628,TRUE,_xll.ohTrigger(RecalcTrigger,Trigger3M)),NA())</f>
        <v>-1.0016190490035955E-3</v>
      </c>
      <c r="L628" s="44">
        <f>IFERROR(_xll.qlIndexFixing(Index6M,$H628,TRUE,_xll.ohTrigger(RecalcTrigger,Trigger6M)),NA())</f>
        <v>9.8248420941190128E-4</v>
      </c>
      <c r="M628" s="145">
        <f>IFERROR(_xll.qlIndexFixing(Index1Y,$H628,TRUE,_xll.ohTrigger(RecalcTrigger,Trigger1Y)),NA())</f>
        <v>3.0234971041958902E-3</v>
      </c>
      <c r="N628" s="144">
        <f>IFERROR(_xll.qlIndexFixing(ONIndex1M,I628,TRUE,_xll.ohTrigger(RecalcTrigger,Trigger1M)),NA())</f>
        <v>-2.5282871215814851E-3</v>
      </c>
      <c r="O628" s="44">
        <f>IFERROR(_xll.qlIndexFixing(ONIndex3M,I628,TRUE,_xll.ohTrigger(RecalcTrigger,Trigger3M)),NA())</f>
        <v>-1.238711761564204E-3</v>
      </c>
      <c r="P628" s="44">
        <f>IFERROR(_xll.qlIndexFixing(ONIndex6M,I628,TRUE,_xll.ohTrigger(RecalcTrigger,Trigger6M)),NA())</f>
        <v>5.0484311291398853E-4</v>
      </c>
      <c r="Q628" s="145">
        <f>IFERROR(_xll.qlIndexFixing(ONIndex1Y,I628,TRUE,_xll.ohTrigger(RecalcTrigger,Trigger1Y)),NA())</f>
        <v>1.9908450132444244E-3</v>
      </c>
    </row>
    <row r="629" spans="2:17" x14ac:dyDescent="0.2">
      <c r="B629" s="39" t="s">
        <v>42</v>
      </c>
      <c r="D629" s="42">
        <f>_xll.qlCalendarAdvance(Calendar,$D628,B629,"f",FALSE)</f>
        <v>44124</v>
      </c>
      <c r="E629" s="139">
        <f>_xll.qlInterestRateIndexValueDate(IndexON,D629)</f>
        <v>44124</v>
      </c>
      <c r="F629" s="155">
        <f>IFERROR(_xll.qlIndexFixing(IndexON,D629,TRUE,_xll.ohTrigger(RecalcTrigger,TriggerON)),NA())</f>
        <v>-1.6340785017510129E-3</v>
      </c>
      <c r="H629" s="42">
        <f>_xll.qlCalendarAdvance(Calendar,$H628,B629,"f",FALSE)</f>
        <v>44124</v>
      </c>
      <c r="I629" s="139">
        <f>_xll.qlInterestRateIndexValueDate(Index1M,$H629)</f>
        <v>44126</v>
      </c>
      <c r="J629" s="144">
        <f>IFERROR(_xll.qlIndexFixing(Index1M,$H629,TRUE,_xll.ohTrigger(RecalcTrigger,Trigger1M)),NA())</f>
        <v>-2.4323213240379227E-3</v>
      </c>
      <c r="K629" s="44">
        <f>IFERROR(_xll.qlIndexFixing(Index3M,H629,TRUE,_xll.ohTrigger(RecalcTrigger,Trigger3M)),NA())</f>
        <v>-9.6134431604581923E-4</v>
      </c>
      <c r="L629" s="44">
        <f>IFERROR(_xll.qlIndexFixing(Index6M,$H629,TRUE,_xll.ohTrigger(RecalcTrigger,Trigger6M)),NA())</f>
        <v>1.0216865212249232E-3</v>
      </c>
      <c r="M629" s="145">
        <f>IFERROR(_xll.qlIndexFixing(Index1Y,$H629,TRUE,_xll.ohTrigger(RecalcTrigger,Trigger1Y)),NA())</f>
        <v>3.0643054699790117E-3</v>
      </c>
      <c r="N629" s="144">
        <f>IFERROR(_xll.qlIndexFixing(ONIndex1M,I629,TRUE,_xll.ohTrigger(RecalcTrigger,Trigger1M)),NA())</f>
        <v>-2.4923400630516568E-3</v>
      </c>
      <c r="O629" s="44">
        <f>IFERROR(_xll.qlIndexFixing(ONIndex3M,I629,TRUE,_xll.ohTrigger(RecalcTrigger,Trigger3M)),NA())</f>
        <v>-1.1992904052249287E-3</v>
      </c>
      <c r="P629" s="44">
        <f>IFERROR(_xll.qlIndexFixing(ONIndex6M,I629,TRUE,_xll.ohTrigger(RecalcTrigger,Trigger6M)),NA())</f>
        <v>5.423811377625043E-4</v>
      </c>
      <c r="Q629" s="145">
        <f>IFERROR(_xll.qlIndexFixing(ONIndex1Y,I629,TRUE,_xll.ohTrigger(RecalcTrigger,Trigger1Y)),NA())</f>
        <v>2.0301768148200949E-3</v>
      </c>
    </row>
    <row r="630" spans="2:17" x14ac:dyDescent="0.2">
      <c r="B630" s="39" t="s">
        <v>42</v>
      </c>
      <c r="D630" s="42">
        <f>_xll.qlCalendarAdvance(Calendar,$D629,B630,"f",FALSE)</f>
        <v>44131</v>
      </c>
      <c r="E630" s="139">
        <f>_xll.qlInterestRateIndexValueDate(IndexON,D630)</f>
        <v>44131</v>
      </c>
      <c r="F630" s="155">
        <f>IFERROR(_xll.qlIndexFixing(IndexON,D630,TRUE,_xll.ohTrigger(RecalcTrigger,TriggerON)),NA())</f>
        <v>-1.6340785017510129E-3</v>
      </c>
      <c r="H630" s="42">
        <f>_xll.qlCalendarAdvance(Calendar,$H629,B630,"f",FALSE)</f>
        <v>44131</v>
      </c>
      <c r="I630" s="139">
        <f>_xll.qlInterestRateIndexValueDate(Index1M,$H630)</f>
        <v>44133</v>
      </c>
      <c r="J630" s="144">
        <f>IFERROR(_xll.qlIndexFixing(Index1M,$H630,TRUE,_xll.ohTrigger(RecalcTrigger,Trigger1M)),NA())</f>
        <v>-2.3957681324318636E-3</v>
      </c>
      <c r="K630" s="44">
        <f>IFERROR(_xll.qlIndexFixing(Index3M,H630,TRUE,_xll.ohTrigger(RecalcTrigger,Trigger3M)),NA())</f>
        <v>-9.2093043117109745E-4</v>
      </c>
      <c r="L630" s="44">
        <f>IFERROR(_xll.qlIndexFixing(Index6M,$H630,TRUE,_xll.ohTrigger(RecalcTrigger,Trigger6M)),NA())</f>
        <v>1.06101379880491E-3</v>
      </c>
      <c r="M630" s="145">
        <f>IFERROR(_xll.qlIndexFixing(Index1Y,$H630,TRUE,_xll.ohTrigger(RecalcTrigger,Trigger1Y)),NA())</f>
        <v>3.1051637384330606E-3</v>
      </c>
      <c r="N630" s="144">
        <f>IFERROR(_xll.qlIndexFixing(ONIndex1M,I630,TRUE,_xll.ohTrigger(RecalcTrigger,Trigger1M)),NA())</f>
        <v>-2.4561593821603722E-3</v>
      </c>
      <c r="O630" s="44">
        <f>IFERROR(_xll.qlIndexFixing(ONIndex3M,I630,TRUE,_xll.ohTrigger(RecalcTrigger,Trigger3M)),NA())</f>
        <v>-1.1597122163387041E-3</v>
      </c>
      <c r="P630" s="44">
        <f>IFERROR(_xll.qlIndexFixing(ONIndex6M,I630,TRUE,_xll.ohTrigger(RecalcTrigger,Trigger6M)),NA())</f>
        <v>5.8006845055302847E-4</v>
      </c>
      <c r="Q630" s="145">
        <f>IFERROR(_xll.qlIndexFixing(ONIndex1Y,I630,TRUE,_xll.ohTrigger(RecalcTrigger,Trigger1Y)),NA())</f>
        <v>2.0696152797938794E-3</v>
      </c>
    </row>
    <row r="631" spans="2:17" x14ac:dyDescent="0.2">
      <c r="B631" s="39" t="s">
        <v>42</v>
      </c>
      <c r="D631" s="42">
        <f>_xll.qlCalendarAdvance(Calendar,$D630,B631,"f",FALSE)</f>
        <v>44138</v>
      </c>
      <c r="E631" s="139">
        <f>_xll.qlInterestRateIndexValueDate(IndexON,D631)</f>
        <v>44138</v>
      </c>
      <c r="F631" s="155">
        <f>IFERROR(_xll.qlIndexFixing(IndexON,D631,TRUE,_xll.ohTrigger(RecalcTrigger,TriggerON)),NA())</f>
        <v>-1.6340785017909809E-3</v>
      </c>
      <c r="H631" s="42">
        <f>_xll.qlCalendarAdvance(Calendar,$H630,B631,"f",FALSE)</f>
        <v>44138</v>
      </c>
      <c r="I631" s="139">
        <f>_xll.qlInterestRateIndexValueDate(Index1M,$H631)</f>
        <v>44140</v>
      </c>
      <c r="J631" s="144">
        <f>IFERROR(_xll.qlIndexFixing(Index1M,$H631,TRUE,_xll.ohTrigger(RecalcTrigger,Trigger1M)),NA())</f>
        <v>-2.3589844636409674E-3</v>
      </c>
      <c r="K631" s="44">
        <f>IFERROR(_xll.qlIndexFixing(Index3M,H631,TRUE,_xll.ohTrigger(RecalcTrigger,Trigger3M)),NA())</f>
        <v>-8.8038043544900004E-4</v>
      </c>
      <c r="L631" s="44">
        <f>IFERROR(_xll.qlIndexFixing(Index6M,$H631,TRUE,_xll.ohTrigger(RecalcTrigger,Trigger6M)),NA())</f>
        <v>1.0976033114497566E-3</v>
      </c>
      <c r="M631" s="145">
        <f>IFERROR(_xll.qlIndexFixing(Index1Y,$H631,TRUE,_xll.ohTrigger(RecalcTrigger,Trigger1Y)),NA())</f>
        <v>3.1460736980307488E-3</v>
      </c>
      <c r="N631" s="144">
        <f>IFERROR(_xll.qlIndexFixing(ONIndex1M,I631,TRUE,_xll.ohTrigger(RecalcTrigger,Trigger1M)),NA())</f>
        <v>-2.4197462946951021E-3</v>
      </c>
      <c r="O631" s="44">
        <f>IFERROR(_xll.qlIndexFixing(ONIndex3M,I631,TRUE,_xll.ohTrigger(RecalcTrigger,Trigger3M)),NA())</f>
        <v>-1.1199802410288839E-3</v>
      </c>
      <c r="P631" s="44">
        <f>IFERROR(_xll.qlIndexFixing(ONIndex6M,I631,TRUE,_xll.ohTrigger(RecalcTrigger,Trigger6M)),NA())</f>
        <v>6.1790301531416958E-4</v>
      </c>
      <c r="Q631" s="145">
        <f>IFERROR(_xll.qlIndexFixing(ONIndex1Y,I631,TRUE,_xll.ohTrigger(RecalcTrigger,Trigger1Y)),NA())</f>
        <v>2.1091570590048292E-3</v>
      </c>
    </row>
    <row r="632" spans="2:17" x14ac:dyDescent="0.2">
      <c r="B632" s="39" t="s">
        <v>42</v>
      </c>
      <c r="D632" s="42">
        <f>_xll.qlCalendarAdvance(Calendar,$D631,B632,"f",FALSE)</f>
        <v>44145</v>
      </c>
      <c r="E632" s="139">
        <f>_xll.qlInterestRateIndexValueDate(IndexON,D632)</f>
        <v>44145</v>
      </c>
      <c r="F632" s="155">
        <f>IFERROR(_xll.qlIndexFixing(IndexON,D632,TRUE,_xll.ohTrigger(RecalcTrigger,TriggerON)),NA())</f>
        <v>-1.6340785017110449E-3</v>
      </c>
      <c r="H632" s="42">
        <f>_xll.qlCalendarAdvance(Calendar,$H631,B632,"f",FALSE)</f>
        <v>44145</v>
      </c>
      <c r="I632" s="139">
        <f>_xll.qlInterestRateIndexValueDate(Index1M,$H632)</f>
        <v>44147</v>
      </c>
      <c r="J632" s="144">
        <f>IFERROR(_xll.qlIndexFixing(Index1M,$H632,TRUE,_xll.ohTrigger(RecalcTrigger,Trigger1M)),NA())</f>
        <v>-2.321971531142053E-3</v>
      </c>
      <c r="K632" s="44">
        <f>IFERROR(_xll.qlIndexFixing(Index3M,H632,TRUE,_xll.ohTrigger(RecalcTrigger,Trigger3M)),NA())</f>
        <v>-8.3969737005640266E-4</v>
      </c>
      <c r="L632" s="44">
        <f>IFERROR(_xll.qlIndexFixing(Index6M,$H632,TRUE,_xll.ohTrigger(RecalcTrigger,Trigger6M)),NA())</f>
        <v>1.1371663673635369E-3</v>
      </c>
      <c r="M632" s="145">
        <f>IFERROR(_xll.qlIndexFixing(Index1Y,$H632,TRUE,_xll.ohTrigger(RecalcTrigger,Trigger1Y)),NA())</f>
        <v>3.1870372098315473E-3</v>
      </c>
      <c r="N632" s="144">
        <f>IFERROR(_xll.qlIndexFixing(ONIndex1M,I632,TRUE,_xll.ohTrigger(RecalcTrigger,Trigger1M)),NA())</f>
        <v>-2.3831020167230932E-3</v>
      </c>
      <c r="O632" s="44">
        <f>IFERROR(_xll.qlIndexFixing(ONIndex3M,I632,TRUE,_xll.ohTrigger(RecalcTrigger,Trigger3M)),NA())</f>
        <v>-1.0800975251790135E-3</v>
      </c>
      <c r="P632" s="44">
        <f>IFERROR(_xll.qlIndexFixing(ONIndex6M,I632,TRUE,_xll.ohTrigger(RecalcTrigger,Trigger6M)),NA())</f>
        <v>6.5588279543504768E-4</v>
      </c>
      <c r="Q632" s="145">
        <f>IFERROR(_xll.qlIndexFixing(ONIndex1Y,I632,TRUE,_xll.ohTrigger(RecalcTrigger,Trigger1Y)),NA())</f>
        <v>2.1487988032919958E-3</v>
      </c>
    </row>
    <row r="633" spans="2:17" x14ac:dyDescent="0.2">
      <c r="B633" s="39" t="s">
        <v>42</v>
      </c>
      <c r="D633" s="42">
        <f>_xll.qlCalendarAdvance(Calendar,$D632,B633,"f",FALSE)</f>
        <v>44152</v>
      </c>
      <c r="E633" s="139">
        <f>_xll.qlInterestRateIndexValueDate(IndexON,D633)</f>
        <v>44152</v>
      </c>
      <c r="F633" s="155">
        <f>IFERROR(_xll.qlIndexFixing(IndexON,D633,TRUE,_xll.ohTrigger(RecalcTrigger,TriggerON)),NA())</f>
        <v>-1.6340785017510129E-3</v>
      </c>
      <c r="H633" s="42">
        <f>_xll.qlCalendarAdvance(Calendar,$H632,B633,"f",FALSE)</f>
        <v>44152</v>
      </c>
      <c r="I633" s="139">
        <f>_xll.qlInterestRateIndexValueDate(Index1M,$H633)</f>
        <v>44154</v>
      </c>
      <c r="J633" s="144">
        <f>IFERROR(_xll.qlIndexFixing(Index1M,$H633,TRUE,_xll.ohTrigger(RecalcTrigger,Trigger1M)),NA())</f>
        <v>-2.2847305484144376E-3</v>
      </c>
      <c r="K633" s="44">
        <f>IFERROR(_xll.qlIndexFixing(Index3M,H633,TRUE,_xll.ohTrigger(RecalcTrigger,Trigger3M)),NA())</f>
        <v>-7.9888427628660929E-4</v>
      </c>
      <c r="L633" s="44">
        <f>IFERROR(_xll.qlIndexFixing(Index6M,$H633,TRUE,_xll.ohTrigger(RecalcTrigger,Trigger6M)),NA())</f>
        <v>1.1768484393101474E-3</v>
      </c>
      <c r="M633" s="145">
        <f>IFERROR(_xll.qlIndexFixing(Index1Y,$H633,TRUE,_xll.ohTrigger(RecalcTrigger,Trigger1Y)),NA())</f>
        <v>3.2280562074987677E-3</v>
      </c>
      <c r="N633" s="144">
        <f>IFERROR(_xll.qlIndexFixing(ONIndex1M,I633,TRUE,_xll.ohTrigger(RecalcTrigger,Trigger1M)),NA())</f>
        <v>-2.3462277640717843E-3</v>
      </c>
      <c r="O633" s="44">
        <f>IFERROR(_xll.qlIndexFixing(ONIndex3M,I633,TRUE,_xll.ohTrigger(RecalcTrigger,Trigger3M)),NA())</f>
        <v>-1.0400671147525742E-3</v>
      </c>
      <c r="P633" s="44">
        <f>IFERROR(_xll.qlIndexFixing(ONIndex6M,I633,TRUE,_xll.ohTrigger(RecalcTrigger,Trigger6M)),NA())</f>
        <v>6.9400575534395159E-4</v>
      </c>
      <c r="Q633" s="145">
        <f>IFERROR(_xll.qlIndexFixing(ONIndex1Y,I633,TRUE,_xll.ohTrigger(RecalcTrigger,Trigger1Y)),NA())</f>
        <v>2.1885371632546224E-3</v>
      </c>
    </row>
    <row r="634" spans="2:17" x14ac:dyDescent="0.2">
      <c r="B634" s="39" t="s">
        <v>42</v>
      </c>
      <c r="D634" s="42">
        <f>_xll.qlCalendarAdvance(Calendar,$D633,B634,"f",FALSE)</f>
        <v>44159</v>
      </c>
      <c r="E634" s="139">
        <f>_xll.qlInterestRateIndexValueDate(IndexON,D634)</f>
        <v>44159</v>
      </c>
      <c r="F634" s="155">
        <f>IFERROR(_xll.qlIndexFixing(IndexON,D634,TRUE,_xll.ohTrigger(RecalcTrigger,TriggerON)),NA())</f>
        <v>-1.6340785017510129E-3</v>
      </c>
      <c r="H634" s="42">
        <f>_xll.qlCalendarAdvance(Calendar,$H633,B634,"f",FALSE)</f>
        <v>44159</v>
      </c>
      <c r="I634" s="139">
        <f>_xll.qlInterestRateIndexValueDate(Index1M,$H634)</f>
        <v>44161</v>
      </c>
      <c r="J634" s="144">
        <f>IFERROR(_xll.qlIndexFixing(Index1M,$H634,TRUE,_xll.ohTrigger(RecalcTrigger,Trigger1M)),NA())</f>
        <v>-2.2472627289499281E-3</v>
      </c>
      <c r="K634" s="44">
        <f>IFERROR(_xll.qlIndexFixing(Index3M,H634,TRUE,_xll.ohTrigger(RecalcTrigger,Trigger3M)),NA())</f>
        <v>-7.5794419554544299E-4</v>
      </c>
      <c r="L634" s="44">
        <f>IFERROR(_xll.qlIndexFixing(Index6M,$H634,TRUE,_xll.ohTrigger(RecalcTrigger,Trigger6M)),NA())</f>
        <v>1.2166474969733413E-3</v>
      </c>
      <c r="M634" s="145">
        <f>IFERROR(_xll.qlIndexFixing(Index1Y,$H634,TRUE,_xll.ohTrigger(RecalcTrigger,Trigger1Y)),NA())</f>
        <v>3.2691326973151116E-3</v>
      </c>
      <c r="N634" s="144">
        <f>IFERROR(_xll.qlIndexFixing(ONIndex1M,I634,TRUE,_xll.ohTrigger(RecalcTrigger,Trigger1M)),NA())</f>
        <v>-2.3091247527284864E-3</v>
      </c>
      <c r="O634" s="44">
        <f>IFERROR(_xll.qlIndexFixing(ONIndex3M,I634,TRUE,_xll.ohTrigger(RecalcTrigger,Trigger3M)),NA())</f>
        <v>-9.9989205579298357E-4</v>
      </c>
      <c r="P634" s="44">
        <f>IFERROR(_xll.qlIndexFixing(ONIndex6M,I634,TRUE,_xll.ohTrigger(RecalcTrigger,Trigger6M)),NA())</f>
        <v>7.3226985850993742E-4</v>
      </c>
      <c r="Q634" s="145">
        <f>IFERROR(_xll.qlIndexFixing(ONIndex1Y,I634,TRUE,_xll.ohTrigger(RecalcTrigger,Trigger1Y)),NA())</f>
        <v>2.2283687898916327E-3</v>
      </c>
    </row>
    <row r="635" spans="2:17" x14ac:dyDescent="0.2">
      <c r="B635" s="39" t="s">
        <v>42</v>
      </c>
      <c r="D635" s="42">
        <f>_xll.qlCalendarAdvance(Calendar,$D634,B635,"f",FALSE)</f>
        <v>44166</v>
      </c>
      <c r="E635" s="139">
        <f>_xll.qlInterestRateIndexValueDate(IndexON,D635)</f>
        <v>44166</v>
      </c>
      <c r="F635" s="155">
        <f>IFERROR(_xll.qlIndexFixing(IndexON,D635,TRUE,_xll.ohTrigger(RecalcTrigger,TriggerON)),NA())</f>
        <v>-1.6340785017909809E-3</v>
      </c>
      <c r="H635" s="42">
        <f>_xll.qlCalendarAdvance(Calendar,$H634,B635,"f",FALSE)</f>
        <v>44166</v>
      </c>
      <c r="I635" s="139">
        <f>_xll.qlInterestRateIndexValueDate(Index1M,$H635)</f>
        <v>44168</v>
      </c>
      <c r="J635" s="144">
        <f>IFERROR(_xll.qlIndexFixing(Index1M,$H635,TRUE,_xll.ohTrigger(RecalcTrigger,Trigger1M)),NA())</f>
        <v>-2.2095692862328375E-3</v>
      </c>
      <c r="K635" s="44">
        <f>IFERROR(_xll.qlIndexFixing(Index3M,H635,TRUE,_xll.ohTrigger(RecalcTrigger,Trigger3M)),NA())</f>
        <v>-7.2279280672482571E-4</v>
      </c>
      <c r="L635" s="44">
        <f>IFERROR(_xll.qlIndexFixing(Index6M,$H635,TRUE,_xll.ohTrigger(RecalcTrigger,Trigger6M)),NA())</f>
        <v>1.2594536227677484E-3</v>
      </c>
      <c r="M635" s="145">
        <f>IFERROR(_xll.qlIndexFixing(Index1Y,$H635,TRUE,_xll.ohTrigger(RecalcTrigger,Trigger1Y)),NA())</f>
        <v>3.3102687581988773E-3</v>
      </c>
      <c r="N635" s="144">
        <f>IFERROR(_xll.qlIndexFixing(ONIndex1M,I635,TRUE,_xll.ohTrigger(RecalcTrigger,Trigger1M)),NA())</f>
        <v>-2.271794198440702E-3</v>
      </c>
      <c r="O635" s="44">
        <f>IFERROR(_xll.qlIndexFixing(ONIndex3M,I635,TRUE,_xll.ohTrigger(RecalcTrigger,Trigger3M)),NA())</f>
        <v>-9.5957539422375504E-4</v>
      </c>
      <c r="P635" s="44">
        <f>IFERROR(_xll.qlIndexFixing(ONIndex6M,I635,TRUE,_xll.ohTrigger(RecalcTrigger,Trigger6M)),NA())</f>
        <v>7.7067306920142187E-4</v>
      </c>
      <c r="Q635" s="145">
        <f>IFERROR(_xll.qlIndexFixing(ONIndex1Y,I635,TRUE,_xll.ohTrigger(RecalcTrigger,Trigger1Y)),NA())</f>
        <v>2.2682903338022697E-3</v>
      </c>
    </row>
    <row r="636" spans="2:17" x14ac:dyDescent="0.2">
      <c r="B636" s="39" t="s">
        <v>42</v>
      </c>
      <c r="D636" s="42">
        <f>_xll.qlCalendarAdvance(Calendar,$D635,B636,"f",FALSE)</f>
        <v>44173</v>
      </c>
      <c r="E636" s="139">
        <f>_xll.qlInterestRateIndexValueDate(IndexON,D636)</f>
        <v>44173</v>
      </c>
      <c r="F636" s="155">
        <f>IFERROR(_xll.qlIndexFixing(IndexON,D636,TRUE,_xll.ohTrigger(RecalcTrigger,TriggerON)),NA())</f>
        <v>-1.6340785017510129E-3</v>
      </c>
      <c r="H636" s="42">
        <f>_xll.qlCalendarAdvance(Calendar,$H635,B636,"f",FALSE)</f>
        <v>44173</v>
      </c>
      <c r="I636" s="139">
        <f>_xll.qlInterestRateIndexValueDate(Index1M,$H636)</f>
        <v>44175</v>
      </c>
      <c r="J636" s="144">
        <f>IFERROR(_xll.qlIndexFixing(Index1M,$H636,TRUE,_xll.ohTrigger(RecalcTrigger,Trigger1M)),NA())</f>
        <v>-2.171651433749977E-3</v>
      </c>
      <c r="K636" s="44">
        <f>IFERROR(_xll.qlIndexFixing(Index3M,H636,TRUE,_xll.ohTrigger(RecalcTrigger,Trigger3M)),NA())</f>
        <v>-6.8162385957970528E-4</v>
      </c>
      <c r="L636" s="44">
        <f>IFERROR(_xll.qlIndexFixing(Index6M,$H636,TRUE,_xll.ohTrigger(RecalcTrigger,Trigger6M)),NA())</f>
        <v>1.2994880627005866E-3</v>
      </c>
      <c r="M636" s="145">
        <f>IFERROR(_xll.qlIndexFixing(Index1Y,$H636,TRUE,_xll.ohTrigger(RecalcTrigger,Trigger1Y)),NA())</f>
        <v>3.3514665417203834E-3</v>
      </c>
      <c r="N636" s="144">
        <f>IFERROR(_xll.qlIndexFixing(ONIndex1M,I636,TRUE,_xll.ohTrigger(RecalcTrigger,Trigger1M)),NA())</f>
        <v>-2.234237317315646E-3</v>
      </c>
      <c r="O636" s="44">
        <f>IFERROR(_xll.qlIndexFixing(ONIndex3M,I636,TRUE,_xll.ohTrigger(RecalcTrigger,Trigger3M)),NA())</f>
        <v>-9.1912017632811427E-4</v>
      </c>
      <c r="P636" s="44">
        <f>IFERROR(_xll.qlIndexFixing(ONIndex6M,I636,TRUE,_xll.ohTrigger(RecalcTrigger,Trigger6M)),NA())</f>
        <v>8.0921335080752499E-4</v>
      </c>
      <c r="Q636" s="145">
        <f>IFERROR(_xll.qlIndexFixing(ONIndex1Y,I636,TRUE,_xll.ohTrigger(RecalcTrigger,Trigger1Y)),NA())</f>
        <v>2.3082984459055211E-3</v>
      </c>
    </row>
    <row r="637" spans="2:17" x14ac:dyDescent="0.2">
      <c r="B637" s="39" t="s">
        <v>42</v>
      </c>
      <c r="D637" s="42">
        <f>_xll.qlCalendarAdvance(Calendar,$D636,B637,"f",FALSE)</f>
        <v>44180</v>
      </c>
      <c r="E637" s="139">
        <f>_xll.qlInterestRateIndexValueDate(IndexON,D637)</f>
        <v>44180</v>
      </c>
      <c r="F637" s="155">
        <f>IFERROR(_xll.qlIndexFixing(IndexON,D637,TRUE,_xll.ohTrigger(RecalcTrigger,TriggerON)),NA())</f>
        <v>-1.6340785017510129E-3</v>
      </c>
      <c r="H637" s="42">
        <f>_xll.qlCalendarAdvance(Calendar,$H636,B637,"f",FALSE)</f>
        <v>44180</v>
      </c>
      <c r="I637" s="139">
        <f>_xll.qlInterestRateIndexValueDate(Index1M,$H637)</f>
        <v>44182</v>
      </c>
      <c r="J637" s="144">
        <f>IFERROR(_xll.qlIndexFixing(Index1M,$H637,TRUE,_xll.ohTrigger(RecalcTrigger,Trigger1M)),NA())</f>
        <v>-2.1335103850006476E-3</v>
      </c>
      <c r="K637" s="44">
        <f>IFERROR(_xll.qlIndexFixing(Index3M,H637,TRUE,_xll.ohTrigger(RecalcTrigger,Trigger3M)),NA())</f>
        <v>-6.4033662481133291E-4</v>
      </c>
      <c r="L637" s="44">
        <f>IFERROR(_xll.qlIndexFixing(Index6M,$H637,TRUE,_xll.ohTrigger(RecalcTrigger,Trigger6M)),NA())</f>
        <v>1.339633256320086E-3</v>
      </c>
      <c r="M637" s="145">
        <f>IFERROR(_xll.qlIndexFixing(Index1Y,$H637,TRUE,_xll.ohTrigger(RecalcTrigger,Trigger1Y)),NA())</f>
        <v>3.3927282721179577E-3</v>
      </c>
      <c r="N637" s="144">
        <f>IFERROR(_xll.qlIndexFixing(ONIndex1M,I637,TRUE,_xll.ohTrigger(RecalcTrigger,Trigger1M)),NA())</f>
        <v>-2.1964553251807573E-3</v>
      </c>
      <c r="O637" s="44">
        <f>IFERROR(_xll.qlIndexFixing(ONIndex3M,I637,TRUE,_xll.ohTrigger(RecalcTrigger,Trigger3M)),NA())</f>
        <v>-8.7852944762989438E-4</v>
      </c>
      <c r="P637" s="44">
        <f>IFERROR(_xll.qlIndexFixing(ONIndex6M,I637,TRUE,_xll.ohTrigger(RecalcTrigger,Trigger6M)),NA())</f>
        <v>8.4788866759666348E-4</v>
      </c>
      <c r="Q637" s="145">
        <f>IFERROR(_xll.qlIndexFixing(ONIndex1Y,I637,TRUE,_xll.ohTrigger(RecalcTrigger,Trigger1Y)),NA())</f>
        <v>2.3483897769605022E-3</v>
      </c>
    </row>
    <row r="638" spans="2:17" x14ac:dyDescent="0.2">
      <c r="B638" s="39" t="s">
        <v>42</v>
      </c>
      <c r="D638" s="42">
        <f>_xll.qlCalendarAdvance(Calendar,$D637,B638,"f",FALSE)</f>
        <v>44187</v>
      </c>
      <c r="E638" s="139">
        <f>_xll.qlInterestRateIndexValueDate(IndexON,D638)</f>
        <v>44187</v>
      </c>
      <c r="F638" s="155">
        <f>IFERROR(_xll.qlIndexFixing(IndexON,D638,TRUE,_xll.ohTrigger(RecalcTrigger,TriggerON)),NA())</f>
        <v>-1.6340785017909809E-3</v>
      </c>
      <c r="H638" s="42">
        <f>_xll.qlCalendarAdvance(Calendar,$H637,B638,"f",FALSE)</f>
        <v>44187</v>
      </c>
      <c r="I638" s="139">
        <f>_xll.qlInterestRateIndexValueDate(Index1M,$H638)</f>
        <v>44189</v>
      </c>
      <c r="J638" s="144">
        <f>IFERROR(_xll.qlIndexFixing(Index1M,$H638,TRUE,_xll.ohTrigger(RecalcTrigger,Trigger1M)),NA())</f>
        <v>-2.0951473534729093E-3</v>
      </c>
      <c r="K638" s="44">
        <f>IFERROR(_xll.qlIndexFixing(Index3M,H638,TRUE,_xll.ohTrigger(RecalcTrigger,Trigger3M)),NA())</f>
        <v>-5.9893414436551495E-4</v>
      </c>
      <c r="L638" s="44">
        <f>IFERROR(_xll.qlIndexFixing(Index6M,$H638,TRUE,_xll.ohTrigger(RecalcTrigger,Trigger6M)),NA())</f>
        <v>1.3798871727531948E-3</v>
      </c>
      <c r="M638" s="145">
        <f>IFERROR(_xll.qlIndexFixing(Index1Y,$H638,TRUE,_xll.ohTrigger(RecalcTrigger,Trigger1Y)),NA())</f>
        <v>3.4340562463145811E-3</v>
      </c>
      <c r="N638" s="144">
        <f>IFERROR(_xll.qlIndexFixing(ONIndex1M,I638,TRUE,_xll.ohTrigger(RecalcTrigger,Trigger1M)),NA())</f>
        <v>-2.1530018191873168E-3</v>
      </c>
      <c r="O638" s="44">
        <f>IFERROR(_xll.qlIndexFixing(ONIndex3M,I638,TRUE,_xll.ohTrigger(RecalcTrigger,Trigger3M)),NA())</f>
        <v>-8.3197801979739694E-4</v>
      </c>
      <c r="P638" s="44">
        <f>IFERROR(_xll.qlIndexFixing(ONIndex6M,I638,TRUE,_xll.ohTrigger(RecalcTrigger,Trigger6M)),NA())</f>
        <v>8.922517667908636E-4</v>
      </c>
      <c r="Q638" s="145">
        <f>IFERROR(_xll.qlIndexFixing(ONIndex1Y,I638,TRUE,_xll.ohTrigger(RecalcTrigger,Trigger1Y)),NA())</f>
        <v>2.3943060454278964E-3</v>
      </c>
    </row>
    <row r="639" spans="2:17" x14ac:dyDescent="0.2">
      <c r="B639" s="39" t="s">
        <v>42</v>
      </c>
      <c r="D639" s="42">
        <f>_xll.qlCalendarAdvance(Calendar,$D638,B639,"f",FALSE)</f>
        <v>44194</v>
      </c>
      <c r="E639" s="139">
        <f>_xll.qlInterestRateIndexValueDate(IndexON,D639)</f>
        <v>44194</v>
      </c>
      <c r="F639" s="155">
        <f>IFERROR(_xll.qlIndexFixing(IndexON,D639,TRUE,_xll.ohTrigger(RecalcTrigger,TriggerON)),NA())</f>
        <v>-1.6340785017510129E-3</v>
      </c>
      <c r="H639" s="42">
        <f>_xll.qlCalendarAdvance(Calendar,$H638,B639,"f",FALSE)</f>
        <v>44194</v>
      </c>
      <c r="I639" s="139">
        <f>_xll.qlInterestRateIndexValueDate(Index1M,$H639)</f>
        <v>44196</v>
      </c>
      <c r="J639" s="144">
        <f>IFERROR(_xll.qlIndexFixing(Index1M,$H639,TRUE,_xll.ohTrigger(RecalcTrigger,Trigger1M)),NA())</f>
        <v>-2.0649019865182083E-3</v>
      </c>
      <c r="K639" s="44">
        <f>IFERROR(_xll.qlIndexFixing(Index3M,H639,TRUE,_xll.ohTrigger(RecalcTrigger,Trigger3M)),NA())</f>
        <v>-5.5741946030529732E-4</v>
      </c>
      <c r="L639" s="44">
        <f>IFERROR(_xll.qlIndexFixing(Index6M,$H639,TRUE,_xll.ohTrigger(RecalcTrigger,Trigger6M)),NA())</f>
        <v>1.4173264999279623E-3</v>
      </c>
      <c r="M639" s="145">
        <f>IFERROR(_xll.qlIndexFixing(Index1Y,$H639,TRUE,_xll.ohTrigger(RecalcTrigger,Trigger1Y)),NA())</f>
        <v>3.4754528339347502E-3</v>
      </c>
      <c r="N639" s="144">
        <f>IFERROR(_xll.qlIndexFixing(ONIndex1M,I639,TRUE,_xll.ohTrigger(RecalcTrigger,Trigger1M)),NA())</f>
        <v>-2.1147415407618553E-3</v>
      </c>
      <c r="O639" s="44">
        <f>IFERROR(_xll.qlIndexFixing(ONIndex3M,I639,TRUE,_xll.ohTrigger(RecalcTrigger,Trigger3M)),NA())</f>
        <v>-7.9110716841412909E-4</v>
      </c>
      <c r="P639" s="44">
        <f>IFERROR(_xll.qlIndexFixing(ONIndex6M,I639,TRUE,_xll.ohTrigger(RecalcTrigger,Trigger6M)),NA())</f>
        <v>9.3120958831960365E-4</v>
      </c>
      <c r="Q639" s="145">
        <f>IFERROR(_xll.qlIndexFixing(ONIndex1Y,I639,TRUE,_xll.ohTrigger(RecalcTrigger,Trigger1Y)),NA())</f>
        <v>2.434564424778074E-3</v>
      </c>
    </row>
    <row r="640" spans="2:17" x14ac:dyDescent="0.2">
      <c r="B640" s="39" t="s">
        <v>42</v>
      </c>
      <c r="D640" s="42">
        <f>_xll.qlCalendarAdvance(Calendar,$D639,B640,"f",FALSE)</f>
        <v>44201</v>
      </c>
      <c r="E640" s="139">
        <f>_xll.qlInterestRateIndexValueDate(IndexON,D640)</f>
        <v>44201</v>
      </c>
      <c r="F640" s="155">
        <f>IFERROR(_xll.qlIndexFixing(IndexON,D640,TRUE,_xll.ohTrigger(RecalcTrigger,TriggerON)),NA())</f>
        <v>-1.6340785017909809E-3</v>
      </c>
      <c r="H640" s="42">
        <f>_xll.qlCalendarAdvance(Calendar,$H639,B640,"f",FALSE)</f>
        <v>44201</v>
      </c>
      <c r="I640" s="139">
        <f>_xll.qlInterestRateIndexValueDate(Index1M,$H640)</f>
        <v>44203</v>
      </c>
      <c r="J640" s="144">
        <f>IFERROR(_xll.qlIndexFixing(Index1M,$H640,TRUE,_xll.ohTrigger(RecalcTrigger,Trigger1M)),NA())</f>
        <v>-2.0177601961006431E-3</v>
      </c>
      <c r="K640" s="44">
        <f>IFERROR(_xll.qlIndexFixing(Index3M,H640,TRUE,_xll.ohTrigger(RecalcTrigger,Trigger3M)),NA())</f>
        <v>-5.1579561480874503E-4</v>
      </c>
      <c r="L640" s="44">
        <f>IFERROR(_xll.qlIndexFixing(Index6M,$H640,TRUE,_xll.ohTrigger(RecalcTrigger,Trigger6M)),NA())</f>
        <v>1.4577848271940439E-3</v>
      </c>
      <c r="M640" s="145">
        <f>IFERROR(_xll.qlIndexFixing(Index1Y,$H640,TRUE,_xll.ohTrigger(RecalcTrigger,Trigger1Y)),NA())</f>
        <v>3.5169204773206832E-3</v>
      </c>
      <c r="N640" s="144">
        <f>IFERROR(_xll.qlIndexFixing(ONIndex1M,I640,TRUE,_xll.ohTrigger(RecalcTrigger,Trigger1M)),NA())</f>
        <v>-2.0817708419107461E-3</v>
      </c>
      <c r="O640" s="44">
        <f>IFERROR(_xll.qlIndexFixing(ONIndex3M,I640,TRUE,_xll.ohTrigger(RecalcTrigger,Trigger3M)),NA())</f>
        <v>-7.5597465879262415E-4</v>
      </c>
      <c r="P640" s="44">
        <f>IFERROR(_xll.qlIndexFixing(ONIndex6M,I640,TRUE,_xll.ohTrigger(RecalcTrigger,Trigger6M)),NA())</f>
        <v>9.6470446727003889E-4</v>
      </c>
      <c r="Q640" s="145">
        <f>IFERROR(_xll.qlIndexFixing(ONIndex1Y,I640,TRUE,_xll.ohTrigger(RecalcTrigger,Trigger1Y)),NA())</f>
        <v>2.4691295915069134E-3</v>
      </c>
    </row>
    <row r="641" spans="2:17" x14ac:dyDescent="0.2">
      <c r="B641" s="39" t="s">
        <v>42</v>
      </c>
      <c r="D641" s="42">
        <f>_xll.qlCalendarAdvance(Calendar,$D640,B641,"f",FALSE)</f>
        <v>44208</v>
      </c>
      <c r="E641" s="139">
        <f>_xll.qlInterestRateIndexValueDate(IndexON,D641)</f>
        <v>44208</v>
      </c>
      <c r="F641" s="155">
        <f>IFERROR(_xll.qlIndexFixing(IndexON,D641,TRUE,_xll.ohTrigger(RecalcTrigger,TriggerON)),NA())</f>
        <v>-1.6340785017510129E-3</v>
      </c>
      <c r="H641" s="42">
        <f>_xll.qlCalendarAdvance(Calendar,$H640,B641,"f",FALSE)</f>
        <v>44208</v>
      </c>
      <c r="I641" s="139">
        <f>_xll.qlInterestRateIndexValueDate(Index1M,$H641)</f>
        <v>44210</v>
      </c>
      <c r="J641" s="144">
        <f>IFERROR(_xll.qlIndexFixing(Index1M,$H641,TRUE,_xll.ohTrigger(RecalcTrigger,Trigger1M)),NA())</f>
        <v>-1.9787384972609623E-3</v>
      </c>
      <c r="K641" s="44">
        <f>IFERROR(_xll.qlIndexFixing(Index3M,H641,TRUE,_xll.ohTrigger(RecalcTrigger,Trigger3M)),NA())</f>
        <v>-4.7406565017249491E-4</v>
      </c>
      <c r="L641" s="44">
        <f>IFERROR(_xll.qlIndexFixing(Index6M,$H641,TRUE,_xll.ohTrigger(RecalcTrigger,Trigger6M)),NA())</f>
        <v>1.4983459239127418E-3</v>
      </c>
      <c r="M641" s="145">
        <f>IFERROR(_xll.qlIndexFixing(Index1Y,$H641,TRUE,_xll.ohTrigger(RecalcTrigger,Trigger1Y)),NA())</f>
        <v>3.5584616915496233E-3</v>
      </c>
      <c r="N641" s="144">
        <f>IFERROR(_xll.qlIndexFixing(ONIndex1M,I641,TRUE,_xll.ohTrigger(RecalcTrigger,Trigger1M)),NA())</f>
        <v>-2.043100564810274E-3</v>
      </c>
      <c r="O641" s="44">
        <f>IFERROR(_xll.qlIndexFixing(ONIndex3M,I641,TRUE,_xll.ohTrigger(RecalcTrigger,Trigger3M)),NA())</f>
        <v>-7.148723481975594E-4</v>
      </c>
      <c r="P641" s="44">
        <f>IFERROR(_xll.qlIndexFixing(ONIndex6M,I641,TRUE,_xll.ohTrigger(RecalcTrigger,Trigger6M)),NA())</f>
        <v>1.0038995632388747E-3</v>
      </c>
      <c r="Q641" s="145">
        <f>IFERROR(_xll.qlIndexFixing(ONIndex1Y,I641,TRUE,_xll.ohTrigger(RecalcTrigger,Trigger1Y)),NA())</f>
        <v>2.5095203060399029E-3</v>
      </c>
    </row>
    <row r="642" spans="2:17" x14ac:dyDescent="0.2">
      <c r="B642" s="39" t="s">
        <v>42</v>
      </c>
      <c r="D642" s="42">
        <f>_xll.qlCalendarAdvance(Calendar,$D641,B642,"f",FALSE)</f>
        <v>44215</v>
      </c>
      <c r="E642" s="139">
        <f>_xll.qlInterestRateIndexValueDate(IndexON,D642)</f>
        <v>44215</v>
      </c>
      <c r="F642" s="155">
        <f>IFERROR(_xll.qlIndexFixing(IndexON,D642,TRUE,_xll.ohTrigger(RecalcTrigger,TriggerON)),NA())</f>
        <v>-1.6340785017510129E-3</v>
      </c>
      <c r="H642" s="42">
        <f>_xll.qlCalendarAdvance(Calendar,$H641,B642,"f",FALSE)</f>
        <v>44215</v>
      </c>
      <c r="I642" s="139">
        <f>_xll.qlInterestRateIndexValueDate(Index1M,$H642)</f>
        <v>44217</v>
      </c>
      <c r="J642" s="144">
        <f>IFERROR(_xll.qlIndexFixing(Index1M,$H642,TRUE,_xll.ohTrigger(RecalcTrigger,Trigger1M)),NA())</f>
        <v>-1.9394996696688038E-3</v>
      </c>
      <c r="K642" s="44">
        <f>IFERROR(_xll.qlIndexFixing(Index3M,H642,TRUE,_xll.ohTrigger(RecalcTrigger,Trigger3M)),NA())</f>
        <v>-4.3223260881131154E-4</v>
      </c>
      <c r="L642" s="44">
        <f>IFERROR(_xll.qlIndexFixing(Index6M,$H642,TRUE,_xll.ohTrigger(RecalcTrigger,Trigger6M)),NA())</f>
        <v>1.5390077585987997E-3</v>
      </c>
      <c r="M642" s="145">
        <f>IFERROR(_xll.qlIndexFixing(Index1Y,$H642,TRUE,_xll.ohTrigger(RecalcTrigger,Trigger1Y)),NA())</f>
        <v>3.6000790644502615E-3</v>
      </c>
      <c r="N642" s="144">
        <f>IFERROR(_xll.qlIndexFixing(ONIndex1M,I642,TRUE,_xll.ohTrigger(RecalcTrigger,Trigger1M)),NA())</f>
        <v>-2.0042112564366832E-3</v>
      </c>
      <c r="O642" s="44">
        <f>IFERROR(_xll.qlIndexFixing(ONIndex3M,I642,TRUE,_xll.ohTrigger(RecalcTrigger,Trigger3M)),NA())</f>
        <v>-6.7364975713690711E-4</v>
      </c>
      <c r="P642" s="44">
        <f>IFERROR(_xll.qlIndexFixing(ONIndex6M,I642,TRUE,_xll.ohTrigger(RecalcTrigger,Trigger6M)),NA())</f>
        <v>1.0432195136544919E-3</v>
      </c>
      <c r="Q642" s="145">
        <f>IFERROR(_xll.qlIndexFixing(ONIndex1Y,I642,TRUE,_xll.ohTrigger(RecalcTrigger,Trigger1Y)),NA())</f>
        <v>2.5499774934001351E-3</v>
      </c>
    </row>
    <row r="643" spans="2:17" x14ac:dyDescent="0.2">
      <c r="B643" s="39" t="s">
        <v>42</v>
      </c>
      <c r="D643" s="42">
        <f>_xll.qlCalendarAdvance(Calendar,$D642,B643,"f",FALSE)</f>
        <v>44222</v>
      </c>
      <c r="E643" s="139">
        <f>_xll.qlInterestRateIndexValueDate(IndexON,D643)</f>
        <v>44222</v>
      </c>
      <c r="F643" s="155">
        <f>IFERROR(_xll.qlIndexFixing(IndexON,D643,TRUE,_xll.ohTrigger(RecalcTrigger,TriggerON)),NA())</f>
        <v>-1.6340785017110449E-3</v>
      </c>
      <c r="H643" s="42">
        <f>_xll.qlCalendarAdvance(Calendar,$H642,B643,"f",FALSE)</f>
        <v>44222</v>
      </c>
      <c r="I643" s="139">
        <f>_xll.qlInterestRateIndexValueDate(Index1M,$H643)</f>
        <v>44224</v>
      </c>
      <c r="J643" s="144">
        <f>IFERROR(_xll.qlIndexFixing(Index1M,$H643,TRUE,_xll.ohTrigger(RecalcTrigger,Trigger1M)),NA())</f>
        <v>-1.9085662376971573E-3</v>
      </c>
      <c r="K643" s="44">
        <f>IFERROR(_xll.qlIndexFixing(Index3M,H643,TRUE,_xll.ohTrigger(RecalcTrigger,Trigger3M)),NA())</f>
        <v>-3.9029953325941946E-4</v>
      </c>
      <c r="L643" s="44">
        <f>IFERROR(_xll.qlIndexFixing(Index6M,$H643,TRUE,_xll.ohTrigger(RecalcTrigger,Trigger6M)),NA())</f>
        <v>1.5797682996159222E-3</v>
      </c>
      <c r="M643" s="145">
        <f>IFERROR(_xll.qlIndexFixing(Index1Y,$H643,TRUE,_xll.ohTrigger(RecalcTrigger,Trigger1Y)),NA())</f>
        <v>3.641775256620476E-3</v>
      </c>
      <c r="N643" s="144">
        <f>IFERROR(_xll.qlIndexFixing(ONIndex1M,I643,TRUE,_xll.ohTrigger(RecalcTrigger,Trigger1M)),NA())</f>
        <v>-1.9651041324175722E-3</v>
      </c>
      <c r="O643" s="44">
        <f>IFERROR(_xll.qlIndexFixing(ONIndex3M,I643,TRUE,_xll.ohTrigger(RecalcTrigger,Trigger3M)),NA())</f>
        <v>-6.3230993149421266E-4</v>
      </c>
      <c r="P643" s="44">
        <f>IFERROR(_xll.qlIndexFixing(ONIndex6M,I643,TRUE,_xll.ohTrigger(RecalcTrigger,Trigger6M)),NA())</f>
        <v>1.0826622823056908E-3</v>
      </c>
      <c r="Q643" s="145">
        <f>IFERROR(_xll.qlIndexFixing(ONIndex1Y,I643,TRUE,_xll.ohTrigger(RecalcTrigger,Trigger1Y)),NA())</f>
        <v>2.5904978043467253E-3</v>
      </c>
    </row>
    <row r="644" spans="2:17" x14ac:dyDescent="0.2">
      <c r="B644" s="39" t="s">
        <v>42</v>
      </c>
      <c r="D644" s="42">
        <f>_xll.qlCalendarAdvance(Calendar,$D643,B644,"f",FALSE)</f>
        <v>44229</v>
      </c>
      <c r="E644" s="139">
        <f>_xll.qlInterestRateIndexValueDate(IndexON,D644)</f>
        <v>44229</v>
      </c>
      <c r="F644" s="155">
        <f>IFERROR(_xll.qlIndexFixing(IndexON,D644,TRUE,_xll.ohTrigger(RecalcTrigger,TriggerON)),NA())</f>
        <v>-1.6340785016710768E-3</v>
      </c>
      <c r="H644" s="42">
        <f>_xll.qlCalendarAdvance(Calendar,$H643,B644,"f",FALSE)</f>
        <v>44229</v>
      </c>
      <c r="I644" s="139">
        <f>_xll.qlInterestRateIndexValueDate(Index1M,$H644)</f>
        <v>44231</v>
      </c>
      <c r="J644" s="144">
        <f>IFERROR(_xll.qlIndexFixing(Index1M,$H644,TRUE,_xll.ohTrigger(RecalcTrigger,Trigger1M)),NA())</f>
        <v>-1.8717945233767289E-3</v>
      </c>
      <c r="K644" s="44">
        <f>IFERROR(_xll.qlIndexFixing(Index3M,H644,TRUE,_xll.ohTrigger(RecalcTrigger,Trigger3M)),NA())</f>
        <v>-3.5128920265995492E-4</v>
      </c>
      <c r="L644" s="44">
        <f>IFERROR(_xll.qlIndexFixing(Index6M,$H644,TRUE,_xll.ohTrigger(RecalcTrigger,Trigger6M)),NA())</f>
        <v>1.6206255151745659E-3</v>
      </c>
      <c r="M644" s="145">
        <f>IFERROR(_xll.qlIndexFixing(Index1Y,$H644,TRUE,_xll.ohTrigger(RecalcTrigger,Trigger1Y)),NA())</f>
        <v>3.6835530014444171E-3</v>
      </c>
      <c r="N644" s="144">
        <f>IFERROR(_xll.qlIndexFixing(ONIndex1M,I644,TRUE,_xll.ohTrigger(RecalcTrigger,Trigger1M)),NA())</f>
        <v>-1.925780408860156E-3</v>
      </c>
      <c r="O644" s="44">
        <f>IFERROR(_xll.qlIndexFixing(ONIndex3M,I644,TRUE,_xll.ohTrigger(RecalcTrigger,Trigger3M)),NA())</f>
        <v>-5.9085591747276567E-4</v>
      </c>
      <c r="P644" s="44">
        <f>IFERROR(_xll.qlIndexFixing(ONIndex6M,I644,TRUE,_xll.ohTrigger(RecalcTrigger,Trigger6M)),NA())</f>
        <v>1.1222258330612078E-3</v>
      </c>
      <c r="Q644" s="145">
        <f>IFERROR(_xll.qlIndexFixing(ONIndex1Y,I644,TRUE,_xll.ohTrigger(RecalcTrigger,Trigger1Y)),NA())</f>
        <v>2.6310778896387887E-3</v>
      </c>
    </row>
    <row r="645" spans="2:17" x14ac:dyDescent="0.2">
      <c r="B645" s="39" t="s">
        <v>42</v>
      </c>
      <c r="D645" s="42">
        <f>_xll.qlCalendarAdvance(Calendar,$D644,B645,"f",FALSE)</f>
        <v>44236</v>
      </c>
      <c r="E645" s="139">
        <f>_xll.qlInterestRateIndexValueDate(IndexON,D645)</f>
        <v>44236</v>
      </c>
      <c r="F645" s="155">
        <f>IFERROR(_xll.qlIndexFixing(IndexON,D645,TRUE,_xll.ohTrigger(RecalcTrigger,TriggerON)),NA())</f>
        <v>-1.6340785017110449E-3</v>
      </c>
      <c r="H645" s="42">
        <f>_xll.qlCalendarAdvance(Calendar,$H644,B645,"f",FALSE)</f>
        <v>44236</v>
      </c>
      <c r="I645" s="139">
        <f>_xll.qlInterestRateIndexValueDate(Index1M,$H645)</f>
        <v>44238</v>
      </c>
      <c r="J645" s="144">
        <f>IFERROR(_xll.qlIndexFixing(Index1M,$H645,TRUE,_xll.ohTrigger(RecalcTrigger,Trigger1M)),NA())</f>
        <v>-1.8319713959910214E-3</v>
      </c>
      <c r="K645" s="44">
        <f>IFERROR(_xll.qlIndexFixing(Index3M,H645,TRUE,_xll.ohTrigger(RecalcTrigger,Trigger3M)),NA())</f>
        <v>-3.0917129443507567E-4</v>
      </c>
      <c r="L645" s="44">
        <f>IFERROR(_xll.qlIndexFixing(Index6M,$H645,TRUE,_xll.ohTrigger(RecalcTrigger,Trigger6M)),NA())</f>
        <v>1.6615773733332649E-3</v>
      </c>
      <c r="M645" s="145">
        <f>IFERROR(_xll.qlIndexFixing(Index1Y,$H645,TRUE,_xll.ohTrigger(RecalcTrigger,Trigger1Y)),NA())</f>
        <v>3.7254151051093662E-3</v>
      </c>
      <c r="N645" s="144">
        <f>IFERROR(_xll.qlIndexFixing(ONIndex1M,I645,TRUE,_xll.ohTrigger(RecalcTrigger,Trigger1M)),NA())</f>
        <v>-1.8862413015918733E-3</v>
      </c>
      <c r="O645" s="44">
        <f>IFERROR(_xll.qlIndexFixing(ONIndex3M,I645,TRUE,_xll.ohTrigger(RecalcTrigger,Trigger3M)),NA())</f>
        <v>-5.4929076087617545E-4</v>
      </c>
      <c r="P645" s="44">
        <f>IFERROR(_xll.qlIndexFixing(ONIndex6M,I645,TRUE,_xll.ohTrigger(RecalcTrigger,Trigger6M)),NA())</f>
        <v>1.1619081301095235E-3</v>
      </c>
      <c r="Q645" s="145">
        <f>IFERROR(_xll.qlIndexFixing(ONIndex1Y,I645,TRUE,_xll.ohTrigger(RecalcTrigger,Trigger1Y)),NA())</f>
        <v>2.6717144000354409E-3</v>
      </c>
    </row>
    <row r="646" spans="2:17" x14ac:dyDescent="0.2">
      <c r="B646" s="39" t="s">
        <v>42</v>
      </c>
      <c r="D646" s="42">
        <f>_xll.qlCalendarAdvance(Calendar,$D645,B646,"f",FALSE)</f>
        <v>44243</v>
      </c>
      <c r="E646" s="139">
        <f>_xll.qlInterestRateIndexValueDate(IndexON,D646)</f>
        <v>44243</v>
      </c>
      <c r="F646" s="155">
        <f>IFERROR(_xll.qlIndexFixing(IndexON,D646,TRUE,_xll.ohTrigger(RecalcTrigger,TriggerON)),NA())</f>
        <v>-1.6340785017510129E-3</v>
      </c>
      <c r="H646" s="42">
        <f>_xll.qlCalendarAdvance(Calendar,$H645,B646,"f",FALSE)</f>
        <v>44243</v>
      </c>
      <c r="I646" s="139">
        <f>_xll.qlInterestRateIndexValueDate(Index1M,$H646)</f>
        <v>44245</v>
      </c>
      <c r="J646" s="144">
        <f>IFERROR(_xll.qlIndexFixing(Index1M,$H646,TRUE,_xll.ohTrigger(RecalcTrigger,Trigger1M)),NA())</f>
        <v>-1.791935660605537E-3</v>
      </c>
      <c r="K646" s="44">
        <f>IFERROR(_xll.qlIndexFixing(Index3M,H646,TRUE,_xll.ohTrigger(RecalcTrigger,Trigger3M)),NA())</f>
        <v>-2.6696226784475927E-4</v>
      </c>
      <c r="L646" s="44">
        <f>IFERROR(_xll.qlIndexFixing(Index6M,$H646,TRUE,_xll.ohTrigger(RecalcTrigger,Trigger6M)),NA())</f>
        <v>1.7026218419950976E-3</v>
      </c>
      <c r="M646" s="145">
        <f>IFERROR(_xll.qlIndexFixing(Index1Y,$H646,TRUE,_xll.ohTrigger(RecalcTrigger,Trigger1Y)),NA())</f>
        <v>3.7673644466243556E-3</v>
      </c>
      <c r="N646" s="144">
        <f>IFERROR(_xll.qlIndexFixing(ONIndex1M,I646,TRUE,_xll.ohTrigger(RecalcTrigger,Trigger1M)),NA())</f>
        <v>-1.8464880265200989E-3</v>
      </c>
      <c r="O646" s="44">
        <f>IFERROR(_xll.qlIndexFixing(ONIndex3M,I646,TRUE,_xll.ohTrigger(RecalcTrigger,Trigger3M)),NA())</f>
        <v>-5.0761750794769966E-4</v>
      </c>
      <c r="P646" s="44">
        <f>IFERROR(_xll.qlIndexFixing(ONIndex6M,I646,TRUE,_xll.ohTrigger(RecalcTrigger,Trigger6M)),NA())</f>
        <v>1.2017071370795662E-3</v>
      </c>
      <c r="Q646" s="145">
        <f>IFERROR(_xll.qlIndexFixing(ONIndex1Y,I646,TRUE,_xll.ohTrigger(RecalcTrigger,Trigger1Y)),NA())</f>
        <v>2.7124039863757332E-3</v>
      </c>
    </row>
    <row r="647" spans="2:17" x14ac:dyDescent="0.2">
      <c r="B647" s="39" t="s">
        <v>42</v>
      </c>
      <c r="D647" s="42">
        <f>_xll.qlCalendarAdvance(Calendar,$D646,B647,"f",FALSE)</f>
        <v>44250</v>
      </c>
      <c r="E647" s="139">
        <f>_xll.qlInterestRateIndexValueDate(IndexON,D647)</f>
        <v>44250</v>
      </c>
      <c r="F647" s="155">
        <f>IFERROR(_xll.qlIndexFixing(IndexON,D647,TRUE,_xll.ohTrigger(RecalcTrigger,TriggerON)),NA())</f>
        <v>-1.6340785017110449E-3</v>
      </c>
      <c r="H647" s="42">
        <f>_xll.qlCalendarAdvance(Calendar,$H646,B647,"f",FALSE)</f>
        <v>44250</v>
      </c>
      <c r="I647" s="139">
        <f>_xll.qlInterestRateIndexValueDate(Index1M,$H647)</f>
        <v>44252</v>
      </c>
      <c r="J647" s="144">
        <f>IFERROR(_xll.qlIndexFixing(Index1M,$H647,TRUE,_xll.ohTrigger(RecalcTrigger,Trigger1M)),NA())</f>
        <v>-1.7516885310607322E-3</v>
      </c>
      <c r="K647" s="44">
        <f>IFERROR(_xll.qlIndexFixing(Index3M,H647,TRUE,_xll.ohTrigger(RecalcTrigger,Trigger3M)),NA())</f>
        <v>-2.2466516593257571E-4</v>
      </c>
      <c r="L647" s="44">
        <f>IFERROR(_xll.qlIndexFixing(Index6M,$H647,TRUE,_xll.ohTrigger(RecalcTrigger,Trigger6M)),NA())</f>
        <v>1.7437568889112195E-3</v>
      </c>
      <c r="M647" s="145">
        <f>IFERROR(_xll.qlIndexFixing(Index1Y,$H647,TRUE,_xll.ohTrigger(RecalcTrigger,Trigger1Y)),NA())</f>
        <v>3.8094039778374653E-3</v>
      </c>
      <c r="N647" s="144">
        <f>IFERROR(_xll.qlIndexFixing(ONIndex1M,I647,TRUE,_xll.ohTrigger(RecalcTrigger,Trigger1M)),NA())</f>
        <v>-1.8065217996721117E-3</v>
      </c>
      <c r="O647" s="44">
        <f>IFERROR(_xll.qlIndexFixing(ONIndex3M,I647,TRUE,_xll.ohTrigger(RecalcTrigger,Trigger3M)),NA())</f>
        <v>-4.6583920445097959E-4</v>
      </c>
      <c r="P647" s="44">
        <f>IFERROR(_xll.qlIndexFixing(ONIndex6M,I647,TRUE,_xll.ohTrigger(RecalcTrigger,Trigger6M)),NA())</f>
        <v>1.2416208177601362E-3</v>
      </c>
      <c r="Q647" s="145">
        <f>IFERROR(_xll.qlIndexFixing(ONIndex1Y,I647,TRUE,_xll.ohTrigger(RecalcTrigger,Trigger1Y)),NA())</f>
        <v>2.7531432993388449E-3</v>
      </c>
    </row>
    <row r="648" spans="2:17" x14ac:dyDescent="0.2">
      <c r="B648" s="39" t="s">
        <v>42</v>
      </c>
      <c r="D648" s="42">
        <f>_xll.qlCalendarAdvance(Calendar,$D647,B648,"f",FALSE)</f>
        <v>44257</v>
      </c>
      <c r="E648" s="139">
        <f>_xll.qlInterestRateIndexValueDate(IndexON,D648)</f>
        <v>44257</v>
      </c>
      <c r="F648" s="155">
        <f>IFERROR(_xll.qlIndexFixing(IndexON,D648,TRUE,_xll.ohTrigger(RecalcTrigger,TriggerON)),NA())</f>
        <v>-1.6340785017510129E-3</v>
      </c>
      <c r="H648" s="42">
        <f>_xll.qlCalendarAdvance(Calendar,$H647,B648,"f",FALSE)</f>
        <v>44257</v>
      </c>
      <c r="I648" s="139">
        <f>_xll.qlInterestRateIndexValueDate(Index1M,$H648)</f>
        <v>44259</v>
      </c>
      <c r="J648" s="144">
        <f>IFERROR(_xll.qlIndexFixing(Index1M,$H648,TRUE,_xll.ohTrigger(RecalcTrigger,Trigger1M)),NA())</f>
        <v>-1.6966574342681573E-3</v>
      </c>
      <c r="K648" s="44">
        <f>IFERROR(_xll.qlIndexFixing(Index3M,H648,TRUE,_xll.ohTrigger(RecalcTrigger,Trigger3M)),NA())</f>
        <v>-1.7315290007987065E-4</v>
      </c>
      <c r="L648" s="44">
        <f>IFERROR(_xll.qlIndexFixing(Index6M,$H648,TRUE,_xll.ohTrigger(RecalcTrigger,Trigger6M)),NA())</f>
        <v>1.799879278532957E-3</v>
      </c>
      <c r="M648" s="145">
        <f>IFERROR(_xll.qlIndexFixing(Index1Y,$H648,TRUE,_xll.ohTrigger(RecalcTrigger,Trigger1Y)),NA())</f>
        <v>3.8515367234533472E-3</v>
      </c>
      <c r="N648" s="144">
        <f>IFERROR(_xll.qlIndexFixing(ONIndex1M,I648,TRUE,_xll.ohTrigger(RecalcTrigger,Trigger1M)),NA())</f>
        <v>-1.7663438367954143E-3</v>
      </c>
      <c r="O648" s="44">
        <f>IFERROR(_xll.qlIndexFixing(ONIndex3M,I648,TRUE,_xll.ohTrigger(RecalcTrigger,Trigger3M)),NA())</f>
        <v>-4.2395889666924091E-4</v>
      </c>
      <c r="P648" s="44">
        <f>IFERROR(_xll.qlIndexFixing(ONIndex6M,I648,TRUE,_xll.ohTrigger(RecalcTrigger,Trigger6M)),NA())</f>
        <v>1.2816471361798421E-3</v>
      </c>
      <c r="Q648" s="145">
        <f>IFERROR(_xll.qlIndexFixing(ONIndex1Y,I648,TRUE,_xll.ohTrigger(RecalcTrigger,Trigger1Y)),NA())</f>
        <v>2.7939289897638275E-3</v>
      </c>
    </row>
    <row r="649" spans="2:17" x14ac:dyDescent="0.2">
      <c r="B649" s="39" t="s">
        <v>42</v>
      </c>
      <c r="D649" s="42">
        <f>_xll.qlCalendarAdvance(Calendar,$D648,B649,"f",FALSE)</f>
        <v>44264</v>
      </c>
      <c r="E649" s="139">
        <f>_xll.qlInterestRateIndexValueDate(IndexON,D649)</f>
        <v>44264</v>
      </c>
      <c r="F649" s="155">
        <f>IFERROR(_xll.qlIndexFixing(IndexON,D649,TRUE,_xll.ohTrigger(RecalcTrigger,TriggerON)),NA())</f>
        <v>-1.6340785017909809E-3</v>
      </c>
      <c r="H649" s="42">
        <f>_xll.qlCalendarAdvance(Calendar,$H648,B649,"f",FALSE)</f>
        <v>44264</v>
      </c>
      <c r="I649" s="139">
        <f>_xll.qlInterestRateIndexValueDate(Index1M,$H649)</f>
        <v>44266</v>
      </c>
      <c r="J649" s="144">
        <f>IFERROR(_xll.qlIndexFixing(Index1M,$H649,TRUE,_xll.ohTrigger(RecalcTrigger,Trigger1M)),NA())</f>
        <v>-1.6588502072791E-3</v>
      </c>
      <c r="K649" s="44">
        <f>IFERROR(_xll.qlIndexFixing(Index3M,H649,TRUE,_xll.ohTrigger(RecalcTrigger,Trigger3M)),NA())</f>
        <v>-1.3067306386210545E-4</v>
      </c>
      <c r="L649" s="44">
        <f>IFERROR(_xll.qlIndexFixing(Index6M,$H649,TRUE,_xll.ohTrigger(RecalcTrigger,Trigger6M)),NA())</f>
        <v>1.8412176569552435E-3</v>
      </c>
      <c r="M649" s="145">
        <f>IFERROR(_xll.qlIndexFixing(Index1Y,$H649,TRUE,_xll.ohTrigger(RecalcTrigger,Trigger1Y)),NA())</f>
        <v>3.8937657810518369E-3</v>
      </c>
      <c r="N649" s="144">
        <f>IFERROR(_xll.qlIndexFixing(ONIndex1M,I649,TRUE,_xll.ohTrigger(RecalcTrigger,Trigger1M)),NA())</f>
        <v>-1.7259553539172856E-3</v>
      </c>
      <c r="O649" s="44">
        <f>IFERROR(_xll.qlIndexFixing(ONIndex3M,I649,TRUE,_xll.ohTrigger(RecalcTrigger,Trigger3M)),NA())</f>
        <v>-3.8197963044606098E-4</v>
      </c>
      <c r="P649" s="44">
        <f>IFERROR(_xll.qlIndexFixing(ONIndex6M,I649,TRUE,_xll.ohTrigger(RecalcTrigger,Trigger6M)),NA())</f>
        <v>1.3217840562873562E-3</v>
      </c>
      <c r="Q649" s="145">
        <f>IFERROR(_xll.qlIndexFixing(ONIndex1Y,I649,TRUE,_xll.ohTrigger(RecalcTrigger,Trigger1Y)),NA())</f>
        <v>2.8347577083298603E-3</v>
      </c>
    </row>
    <row r="650" spans="2:17" x14ac:dyDescent="0.2">
      <c r="B650" s="39" t="s">
        <v>42</v>
      </c>
      <c r="D650" s="42">
        <f>_xll.qlCalendarAdvance(Calendar,$D649,B650,"f",FALSE)</f>
        <v>44271</v>
      </c>
      <c r="E650" s="139">
        <f>_xll.qlInterestRateIndexValueDate(IndexON,D650)</f>
        <v>44271</v>
      </c>
      <c r="F650" s="155">
        <f>IFERROR(_xll.qlIndexFixing(IndexON,D650,TRUE,_xll.ohTrigger(RecalcTrigger,TriggerON)),NA())</f>
        <v>-1.6340785017510129E-3</v>
      </c>
      <c r="H650" s="42">
        <f>_xll.qlCalendarAdvance(Calendar,$H649,B650,"f",FALSE)</f>
        <v>44271</v>
      </c>
      <c r="I650" s="139">
        <f>_xll.qlInterestRateIndexValueDate(Index1M,$H650)</f>
        <v>44273</v>
      </c>
      <c r="J650" s="144">
        <f>IFERROR(_xll.qlIndexFixing(Index1M,$H650,TRUE,_xll.ohTrigger(RecalcTrigger,Trigger1M)),NA())</f>
        <v>-1.6179180366149293E-3</v>
      </c>
      <c r="K650" s="44">
        <f>IFERROR(_xll.qlIndexFixing(Index3M,H650,TRUE,_xll.ohTrigger(RecalcTrigger,Trigger3M)),NA())</f>
        <v>-8.811491941052985E-5</v>
      </c>
      <c r="L650" s="44">
        <f>IFERROR(_xll.qlIndexFixing(Index6M,$H650,TRUE,_xll.ohTrigger(RecalcTrigger,Trigger6M)),NA())</f>
        <v>1.8826405382828481E-3</v>
      </c>
      <c r="M650" s="145">
        <f>IFERROR(_xll.qlIndexFixing(Index1Y,$H650,TRUE,_xll.ohTrigger(RecalcTrigger,Trigger1Y)),NA())</f>
        <v>3.936094321106573E-3</v>
      </c>
      <c r="N650" s="144">
        <f>IFERROR(_xll.qlIndexFixing(ONIndex1M,I650,TRUE,_xll.ohTrigger(RecalcTrigger,Trigger1M)),NA())</f>
        <v>-1.6853575669051324E-3</v>
      </c>
      <c r="O650" s="44">
        <f>IFERROR(_xll.qlIndexFixing(ONIndex3M,I650,TRUE,_xll.ohTrigger(RecalcTrigger,Trigger3M)),NA())</f>
        <v>-3.399044517049532E-4</v>
      </c>
      <c r="P650" s="44">
        <f>IFERROR(_xll.qlIndexFixing(ONIndex6M,I650,TRUE,_xll.ohTrigger(RecalcTrigger,Trigger6M)),NA())</f>
        <v>1.3620295416316708E-3</v>
      </c>
      <c r="Q650" s="145">
        <f>IFERROR(_xll.qlIndexFixing(ONIndex1Y,I650,TRUE,_xll.ohTrigger(RecalcTrigger,Trigger1Y)),NA())</f>
        <v>2.8756261058759947E-3</v>
      </c>
    </row>
    <row r="651" spans="2:17" x14ac:dyDescent="0.2">
      <c r="B651" s="39" t="s">
        <v>42</v>
      </c>
      <c r="D651" s="42">
        <f>_xll.qlCalendarAdvance(Calendar,$D650,B651,"f",FALSE)</f>
        <v>44278</v>
      </c>
      <c r="E651" s="139">
        <f>_xll.qlInterestRateIndexValueDate(IndexON,D651)</f>
        <v>44278</v>
      </c>
      <c r="F651" s="155">
        <f>IFERROR(_xll.qlIndexFixing(IndexON,D651,TRUE,_xll.ohTrigger(RecalcTrigger,TriggerON)),NA())</f>
        <v>-1.6340785017110449E-3</v>
      </c>
      <c r="H651" s="42">
        <f>_xll.qlCalendarAdvance(Calendar,$H650,B651,"f",FALSE)</f>
        <v>44278</v>
      </c>
      <c r="I651" s="139">
        <f>_xll.qlInterestRateIndexValueDate(Index1M,$H651)</f>
        <v>44280</v>
      </c>
      <c r="J651" s="144">
        <f>IFERROR(_xll.qlIndexFixing(Index1M,$H651,TRUE,_xll.ohTrigger(RecalcTrigger,Trigger1M)),NA())</f>
        <v>-1.5767796590154814E-3</v>
      </c>
      <c r="K651" s="44">
        <f>IFERROR(_xll.qlIndexFixing(Index3M,H651,TRUE,_xll.ohTrigger(RecalcTrigger,Trigger3M)),NA())</f>
        <v>-4.5481510200615446E-5</v>
      </c>
      <c r="L651" s="44">
        <f>IFERROR(_xll.qlIndexFixing(Index6M,$H651,TRUE,_xll.ohTrigger(RecalcTrigger,Trigger6M)),NA())</f>
        <v>1.9241510997458631E-3</v>
      </c>
      <c r="M651" s="145">
        <f>IFERROR(_xll.qlIndexFixing(Index1Y,$H651,TRUE,_xll.ohTrigger(RecalcTrigger,Trigger1Y)),NA())</f>
        <v>3.9785255870031684E-3</v>
      </c>
      <c r="N651" s="144">
        <f>IFERROR(_xll.qlIndexFixing(ONIndex1M,I651,TRUE,_xll.ohTrigger(RecalcTrigger,Trigger1M)),NA())</f>
        <v>-1.6445516917462655E-3</v>
      </c>
      <c r="O651" s="44">
        <f>IFERROR(_xll.qlIndexFixing(ONIndex3M,I651,TRUE,_xll.ohTrigger(RecalcTrigger,Trigger3M)),NA())</f>
        <v>-2.9773640672914325E-4</v>
      </c>
      <c r="P651" s="44">
        <f>IFERROR(_xll.qlIndexFixing(ONIndex6M,I651,TRUE,_xll.ohTrigger(RecalcTrigger,Trigger6M)),NA())</f>
        <v>1.4023815564812026E-3</v>
      </c>
      <c r="Q651" s="145">
        <f>IFERROR(_xll.qlIndexFixing(ONIndex1Y,I651,TRUE,_xll.ohTrigger(RecalcTrigger,Trigger1Y)),NA())</f>
        <v>2.916530833161346E-3</v>
      </c>
    </row>
    <row r="652" spans="2:17" x14ac:dyDescent="0.2">
      <c r="B652" s="39" t="s">
        <v>42</v>
      </c>
      <c r="D652" s="42">
        <f>_xll.qlCalendarAdvance(Calendar,$D651,B652,"f",FALSE)</f>
        <v>44285</v>
      </c>
      <c r="E652" s="139">
        <f>_xll.qlInterestRateIndexValueDate(IndexON,D652)</f>
        <v>44285</v>
      </c>
      <c r="F652" s="155">
        <f>IFERROR(_xll.qlIndexFixing(IndexON,D652,TRUE,_xll.ohTrigger(RecalcTrigger,TriggerON)),NA())</f>
        <v>-1.6340785017510129E-3</v>
      </c>
      <c r="H652" s="42">
        <f>_xll.qlCalendarAdvance(Calendar,$H651,B652,"f",FALSE)</f>
        <v>44285</v>
      </c>
      <c r="I652" s="139">
        <f>_xll.qlInterestRateIndexValueDate(Index1M,$H652)</f>
        <v>44287</v>
      </c>
      <c r="J652" s="144">
        <f>IFERROR(_xll.qlIndexFixing(Index1M,$H652,TRUE,_xll.ohTrigger(RecalcTrigger,Trigger1M)),NA())</f>
        <v>-1.5354362880462546E-3</v>
      </c>
      <c r="K652" s="44">
        <f>IFERROR(_xll.qlIndexFixing(Index3M,H652,TRUE,_xll.ohTrigger(RecalcTrigger,Trigger3M)),NA())</f>
        <v>-5.8393383144224213E-6</v>
      </c>
      <c r="L652" s="44">
        <f>IFERROR(_xll.qlIndexFixing(Index6M,$H652,TRUE,_xll.ohTrigger(RecalcTrigger,Trigger6M)),NA())</f>
        <v>1.9567381229326185E-3</v>
      </c>
      <c r="M652" s="145">
        <f>IFERROR(_xll.qlIndexFixing(Index1Y,$H652,TRUE,_xll.ohTrigger(RecalcTrigger,Trigger1Y)),NA())</f>
        <v>4.0210628950578323E-3</v>
      </c>
      <c r="N652" s="144">
        <f>IFERROR(_xll.qlIndexFixing(ONIndex1M,I652,TRUE,_xll.ohTrigger(RecalcTrigger,Trigger1M)),NA())</f>
        <v>-1.5917831896183898E-3</v>
      </c>
      <c r="O652" s="44">
        <f>IFERROR(_xll.qlIndexFixing(ONIndex3M,I652,TRUE,_xll.ohTrigger(RecalcTrigger,Trigger3M)),NA())</f>
        <v>-2.4338879427876492E-4</v>
      </c>
      <c r="P652" s="44">
        <f>IFERROR(_xll.qlIndexFixing(ONIndex6M,I652,TRUE,_xll.ohTrigger(RecalcTrigger,Trigger6M)),NA())</f>
        <v>1.4544159743756779E-3</v>
      </c>
      <c r="Q652" s="145">
        <f>IFERROR(_xll.qlIndexFixing(ONIndex1Y,I652,TRUE,_xll.ohTrigger(RecalcTrigger,Trigger1Y)),NA())</f>
        <v>2.9691706177725763E-3</v>
      </c>
    </row>
    <row r="653" spans="2:17" x14ac:dyDescent="0.2">
      <c r="B653" s="39" t="s">
        <v>42</v>
      </c>
      <c r="D653" s="42">
        <f>_xll.qlCalendarAdvance(Calendar,$D652,B653,"f",FALSE)</f>
        <v>44292</v>
      </c>
      <c r="E653" s="139">
        <f>_xll.qlInterestRateIndexValueDate(IndexON,D653)</f>
        <v>44292</v>
      </c>
      <c r="F653" s="155">
        <f>IFERROR(_xll.qlIndexFixing(IndexON,D653,TRUE,_xll.ohTrigger(RecalcTrigger,TriggerON)),NA())</f>
        <v>-1.6340785017510129E-3</v>
      </c>
      <c r="H653" s="42">
        <f>_xll.qlCalendarAdvance(Calendar,$H652,B653,"f",FALSE)</f>
        <v>44292</v>
      </c>
      <c r="I653" s="139">
        <f>_xll.qlInterestRateIndexValueDate(Index1M,$H653)</f>
        <v>44294</v>
      </c>
      <c r="J653" s="144">
        <f>IFERROR(_xll.qlIndexFixing(Index1M,$H653,TRUE,_xll.ohTrigger(RecalcTrigger,Trigger1M)),NA())</f>
        <v>-1.493889137283988E-3</v>
      </c>
      <c r="K653" s="44">
        <f>IFERROR(_xll.qlIndexFixing(Index3M,H653,TRUE,_xll.ohTrigger(RecalcTrigger,Trigger3M)),NA())</f>
        <v>3.6931101207500987E-5</v>
      </c>
      <c r="L653" s="44">
        <f>IFERROR(_xll.qlIndexFixing(Index6M,$H653,TRUE,_xll.ohTrigger(RecalcTrigger,Trigger6M)),NA())</f>
        <v>1.9984148428919095E-3</v>
      </c>
      <c r="M653" s="145">
        <f>IFERROR(_xll.qlIndexFixing(Index1Y,$H653,TRUE,_xll.ohTrigger(RecalcTrigger,Trigger1Y)),NA())</f>
        <v>4.0637096345368566E-3</v>
      </c>
      <c r="N653" s="144">
        <f>IFERROR(_xll.qlIndexFixing(ONIndex1M,I653,TRUE,_xll.ohTrigger(RecalcTrigger,Trigger1M)),NA())</f>
        <v>-1.5623205404180496E-3</v>
      </c>
      <c r="O653" s="44">
        <f>IFERROR(_xll.qlIndexFixing(ONIndex3M,I653,TRUE,_xll.ohTrigger(RecalcTrigger,Trigger3M)),NA())</f>
        <v>-2.1313390184740655E-4</v>
      </c>
      <c r="P653" s="44">
        <f>IFERROR(_xll.qlIndexFixing(ONIndex6M,I653,TRUE,_xll.ohTrigger(RecalcTrigger,Trigger6M)),NA())</f>
        <v>1.4833970293715026E-3</v>
      </c>
      <c r="Q653" s="145">
        <f>IFERROR(_xll.qlIndexFixing(ONIndex1Y,I653,TRUE,_xll.ohTrigger(RecalcTrigger,Trigger1Y)),NA())</f>
        <v>2.9984358798262889E-3</v>
      </c>
    </row>
    <row r="654" spans="2:17" x14ac:dyDescent="0.2">
      <c r="B654" s="39" t="s">
        <v>42</v>
      </c>
      <c r="D654" s="42">
        <f>_xll.qlCalendarAdvance(Calendar,$D653,B654,"f",FALSE)</f>
        <v>44299</v>
      </c>
      <c r="E654" s="139">
        <f>_xll.qlInterestRateIndexValueDate(IndexON,D654)</f>
        <v>44299</v>
      </c>
      <c r="F654" s="155">
        <f>IFERROR(_xll.qlIndexFixing(IndexON,D654,TRUE,_xll.ohTrigger(RecalcTrigger,TriggerON)),NA())</f>
        <v>-1.6340785017909809E-3</v>
      </c>
      <c r="H654" s="42">
        <f>_xll.qlCalendarAdvance(Calendar,$H653,B654,"f",FALSE)</f>
        <v>44299</v>
      </c>
      <c r="I654" s="139">
        <f>_xll.qlInterestRateIndexValueDate(Index1M,$H654)</f>
        <v>44301</v>
      </c>
      <c r="J654" s="144">
        <f>IFERROR(_xll.qlIndexFixing(Index1M,$H654,TRUE,_xll.ohTrigger(RecalcTrigger,Trigger1M)),NA())</f>
        <v>-1.4521394203004245E-3</v>
      </c>
      <c r="K654" s="44">
        <f>IFERROR(_xll.qlIndexFixing(Index3M,H654,TRUE,_xll.ohTrigger(RecalcTrigger,Trigger3M)),NA())</f>
        <v>7.9767886623038548E-5</v>
      </c>
      <c r="L654" s="44">
        <f>IFERROR(_xll.qlIndexFixing(Index6M,$H654,TRUE,_xll.ohTrigger(RecalcTrigger,Trigger6M)),NA())</f>
        <v>2.0401921839276992E-3</v>
      </c>
      <c r="M654" s="145">
        <f>IFERROR(_xll.qlIndexFixing(Index1Y,$H654,TRUE,_xll.ohTrigger(RecalcTrigger,Trigger1Y)),NA())</f>
        <v>4.1191021428757186E-3</v>
      </c>
      <c r="N654" s="144">
        <f>IFERROR(_xll.qlIndexFixing(ONIndex1M,I654,TRUE,_xll.ohTrigger(RecalcTrigger,Trigger1M)),NA())</f>
        <v>-1.5208976961833542E-3</v>
      </c>
      <c r="O654" s="44">
        <f>IFERROR(_xll.qlIndexFixing(ONIndex3M,I654,TRUE,_xll.ohTrigger(RecalcTrigger,Trigger3M)),NA())</f>
        <v>-1.7070553386844267E-4</v>
      </c>
      <c r="P654" s="44">
        <f>IFERROR(_xll.qlIndexFixing(ONIndex6M,I654,TRUE,_xll.ohTrigger(RecalcTrigger,Trigger6M)),NA())</f>
        <v>1.5240564153096159E-3</v>
      </c>
      <c r="Q654" s="145">
        <f>IFERROR(_xll.qlIndexFixing(ONIndex1Y,I654,TRUE,_xll.ohTrigger(RecalcTrigger,Trigger1Y)),NA())</f>
        <v>3.0394295007241112E-3</v>
      </c>
    </row>
    <row r="655" spans="2:17" x14ac:dyDescent="0.2">
      <c r="B655" s="39" t="s">
        <v>42</v>
      </c>
      <c r="D655" s="42">
        <f>_xll.qlCalendarAdvance(Calendar,$D654,B655,"f",FALSE)</f>
        <v>44306</v>
      </c>
      <c r="E655" s="139">
        <f>_xll.qlInterestRateIndexValueDate(IndexON,D655)</f>
        <v>44306</v>
      </c>
      <c r="F655" s="155">
        <f>IFERROR(_xll.qlIndexFixing(IndexON,D655,TRUE,_xll.ohTrigger(RecalcTrigger,TriggerON)),NA())</f>
        <v>-1.6340785018309489E-3</v>
      </c>
      <c r="H655" s="42">
        <f>_xll.qlCalendarAdvance(Calendar,$H654,B655,"f",FALSE)</f>
        <v>44306</v>
      </c>
      <c r="I655" s="139">
        <f>_xll.qlInterestRateIndexValueDate(Index1M,$H655)</f>
        <v>44308</v>
      </c>
      <c r="J655" s="144">
        <f>IFERROR(_xll.qlIndexFixing(Index1M,$H655,TRUE,_xll.ohTrigger(RecalcTrigger,Trigger1M)),NA())</f>
        <v>-1.4101883506822954E-3</v>
      </c>
      <c r="K655" s="44">
        <f>IFERROR(_xll.qlIndexFixing(Index3M,H655,TRUE,_xll.ohTrigger(RecalcTrigger,Trigger3M)),NA())</f>
        <v>1.2266797392275014E-4</v>
      </c>
      <c r="L655" s="44">
        <f>IFERROR(_xll.qlIndexFixing(Index6M,$H655,TRUE,_xll.ohTrigger(RecalcTrigger,Trigger6M)),NA())</f>
        <v>2.0820755094070049E-3</v>
      </c>
      <c r="M655" s="145">
        <f>IFERROR(_xll.qlIndexFixing(Index1Y,$H655,TRUE,_xll.ohTrigger(RecalcTrigger,Trigger1Y)),NA())</f>
        <v>4.1493453296970219E-3</v>
      </c>
      <c r="N655" s="144">
        <f>IFERROR(_xll.qlIndexFixing(ONIndex1M,I655,TRUE,_xll.ohTrigger(RecalcTrigger,Trigger1M)),NA())</f>
        <v>-1.4792716273115403E-3</v>
      </c>
      <c r="O655" s="44">
        <f>IFERROR(_xll.qlIndexFixing(ONIndex3M,I655,TRUE,_xll.ohTrigger(RecalcTrigger,Trigger3M)),NA())</f>
        <v>-1.2819648374851056E-4</v>
      </c>
      <c r="P655" s="44">
        <f>IFERROR(_xll.qlIndexFixing(ONIndex6M,I655,TRUE,_xll.ohTrigger(RecalcTrigger,Trigger6M)),NA())</f>
        <v>1.5648141859880838E-3</v>
      </c>
      <c r="Q655" s="145">
        <f>IFERROR(_xll.qlIndexFixing(ONIndex1Y,I655,TRUE,_xll.ohTrigger(RecalcTrigger,Trigger1Y)),NA())</f>
        <v>3.080446054397612E-3</v>
      </c>
    </row>
    <row r="656" spans="2:17" x14ac:dyDescent="0.2">
      <c r="B656" s="39" t="s">
        <v>42</v>
      </c>
      <c r="D656" s="42">
        <f>_xll.qlCalendarAdvance(Calendar,$D655,B656,"f",FALSE)</f>
        <v>44313</v>
      </c>
      <c r="E656" s="139">
        <f>_xll.qlInterestRateIndexValueDate(IndexON,D656)</f>
        <v>44313</v>
      </c>
      <c r="F656" s="155">
        <f>IFERROR(_xll.qlIndexFixing(IndexON,D656,TRUE,_xll.ohTrigger(RecalcTrigger,TriggerON)),NA())</f>
        <v>-1.6340785017909809E-3</v>
      </c>
      <c r="H656" s="42">
        <f>_xll.qlCalendarAdvance(Calendar,$H655,B656,"f",FALSE)</f>
        <v>44313</v>
      </c>
      <c r="I656" s="139">
        <f>_xll.qlInterestRateIndexValueDate(Index1M,$H656)</f>
        <v>44315</v>
      </c>
      <c r="J656" s="144">
        <f>IFERROR(_xll.qlIndexFixing(Index1M,$H656,TRUE,_xll.ohTrigger(RecalcTrigger,Trigger1M)),NA())</f>
        <v>-1.3680371420250748E-3</v>
      </c>
      <c r="K656" s="44">
        <f>IFERROR(_xll.qlIndexFixing(Index3M,H656,TRUE,_xll.ohTrigger(RecalcTrigger,Trigger3M)),NA())</f>
        <v>1.6562831897465631E-4</v>
      </c>
      <c r="L656" s="44">
        <f>IFERROR(_xll.qlIndexFixing(Index6M,$H656,TRUE,_xll.ohTrigger(RecalcTrigger,Trigger6M)),NA())</f>
        <v>2.1240702901291603E-3</v>
      </c>
      <c r="M656" s="145">
        <f>IFERROR(_xll.qlIndexFixing(Index1Y,$H656,TRUE,_xll.ohTrigger(RecalcTrigger,Trigger1Y)),NA())</f>
        <v>4.1923414288335238E-3</v>
      </c>
      <c r="N656" s="144">
        <f>IFERROR(_xll.qlIndexFixing(ONIndex1M,I656,TRUE,_xll.ohTrigger(RecalcTrigger,Trigger1M)),NA())</f>
        <v>-1.4374435499897587E-3</v>
      </c>
      <c r="O656" s="44">
        <f>IFERROR(_xll.qlIndexFixing(ONIndex3M,I656,TRUE,_xll.ohTrigger(RecalcTrigger,Trigger3M)),NA())</f>
        <v>-8.5609797371155594E-5</v>
      </c>
      <c r="P656" s="44">
        <f>IFERROR(_xll.qlIndexFixing(ONIndex6M,I656,TRUE,_xll.ohTrigger(RecalcTrigger,Trigger6M)),NA())</f>
        <v>1.6056683053555787E-3</v>
      </c>
      <c r="Q656" s="145">
        <f>IFERROR(_xll.qlIndexFixing(ONIndex1Y,I656,TRUE,_xll.ohTrigger(RecalcTrigger,Trigger1Y)),NA())</f>
        <v>3.1214821915259705E-3</v>
      </c>
    </row>
    <row r="657" spans="2:17" x14ac:dyDescent="0.2">
      <c r="B657" s="39" t="s">
        <v>42</v>
      </c>
      <c r="D657" s="42">
        <f>_xll.qlCalendarAdvance(Calendar,$D656,B657,"f",FALSE)</f>
        <v>44320</v>
      </c>
      <c r="E657" s="139">
        <f>_xll.qlInterestRateIndexValueDate(IndexON,D657)</f>
        <v>44320</v>
      </c>
      <c r="F657" s="155">
        <f>IFERROR(_xll.qlIndexFixing(IndexON,D657,TRUE,_xll.ohTrigger(RecalcTrigger,TriggerON)),NA())</f>
        <v>-1.6340785018309489E-3</v>
      </c>
      <c r="H657" s="42">
        <f>_xll.qlCalendarAdvance(Calendar,$H656,B657,"f",FALSE)</f>
        <v>44320</v>
      </c>
      <c r="I657" s="139">
        <f>_xll.qlInterestRateIndexValueDate(Index1M,$H657)</f>
        <v>44322</v>
      </c>
      <c r="J657" s="144">
        <f>IFERROR(_xll.qlIndexFixing(Index1M,$H657,TRUE,_xll.ohTrigger(RecalcTrigger,Trigger1M)),NA())</f>
        <v>-1.3256870079267347E-3</v>
      </c>
      <c r="K657" s="44">
        <f>IFERROR(_xll.qlIndexFixing(Index3M,H657,TRUE,_xll.ohTrigger(RecalcTrigger,Trigger3M)),NA())</f>
        <v>2.1172905402759267E-4</v>
      </c>
      <c r="L657" s="44">
        <f>IFERROR(_xll.qlIndexFixing(Index6M,$H657,TRUE,_xll.ohTrigger(RecalcTrigger,Trigger6M)),NA())</f>
        <v>2.1753415395134043E-3</v>
      </c>
      <c r="M657" s="145">
        <f>IFERROR(_xll.qlIndexFixing(Index1Y,$H657,TRUE,_xll.ohTrigger(RecalcTrigger,Trigger1Y)),NA())</f>
        <v>4.2354612463445292E-3</v>
      </c>
      <c r="N657" s="144">
        <f>IFERROR(_xll.qlIndexFixing(ONIndex1M,I657,TRUE,_xll.ohTrigger(RecalcTrigger,Trigger1M)),NA())</f>
        <v>-1.3954146797257039E-3</v>
      </c>
      <c r="O657" s="44">
        <f>IFERROR(_xll.qlIndexFixing(ONIndex3M,I657,TRUE,_xll.ohTrigger(RecalcTrigger,Trigger3M)),NA())</f>
        <v>-4.2948520699859216E-5</v>
      </c>
      <c r="P657" s="44">
        <f>IFERROR(_xll.qlIndexFixing(ONIndex6M,I657,TRUE,_xll.ohTrigger(RecalcTrigger,Trigger6M)),NA())</f>
        <v>1.6466167372009011E-3</v>
      </c>
      <c r="Q657" s="145">
        <f>IFERROR(_xll.qlIndexFixing(ONIndex1Y,I657,TRUE,_xll.ohTrigger(RecalcTrigger,Trigger1Y)),NA())</f>
        <v>3.1625345629482382E-3</v>
      </c>
    </row>
    <row r="658" spans="2:17" x14ac:dyDescent="0.2">
      <c r="B658" s="39" t="s">
        <v>42</v>
      </c>
      <c r="D658" s="42">
        <f>_xll.qlCalendarAdvance(Calendar,$D657,B658,"f",FALSE)</f>
        <v>44327</v>
      </c>
      <c r="E658" s="139">
        <f>_xll.qlInterestRateIndexValueDate(IndexON,D658)</f>
        <v>44327</v>
      </c>
      <c r="F658" s="155">
        <f>IFERROR(_xll.qlIndexFixing(IndexON,D658,TRUE,_xll.ohTrigger(RecalcTrigger,TriggerON)),NA())</f>
        <v>-1.6340785017909809E-3</v>
      </c>
      <c r="H658" s="42">
        <f>_xll.qlCalendarAdvance(Calendar,$H657,B658,"f",FALSE)</f>
        <v>44327</v>
      </c>
      <c r="I658" s="139">
        <f>_xll.qlInterestRateIndexValueDate(Index1M,$H658)</f>
        <v>44329</v>
      </c>
      <c r="J658" s="144">
        <f>IFERROR(_xll.qlIndexFixing(Index1M,$H658,TRUE,_xll.ohTrigger(RecalcTrigger,Trigger1M)),NA())</f>
        <v>-1.2831391619952393E-3</v>
      </c>
      <c r="K658" s="44">
        <f>IFERROR(_xll.qlIndexFixing(Index3M,H658,TRUE,_xll.ohTrigger(RecalcTrigger,Trigger3M)),NA())</f>
        <v>2.5480408834616352E-4</v>
      </c>
      <c r="L658" s="44">
        <f>IFERROR(_xll.qlIndexFixing(Index6M,$H658,TRUE,_xll.ohTrigger(RecalcTrigger,Trigger6M)),NA())</f>
        <v>2.2176109873043911E-3</v>
      </c>
      <c r="M658" s="145">
        <f>IFERROR(_xll.qlIndexFixing(Index1Y,$H658,TRUE,_xll.ohTrigger(RecalcTrigger,Trigger1Y)),NA())</f>
        <v>4.2787085365389027E-3</v>
      </c>
      <c r="N658" s="144">
        <f>IFERROR(_xll.qlIndexFixing(ONIndex1M,I658,TRUE,_xll.ohTrigger(RecalcTrigger,Trigger1M)),NA())</f>
        <v>-1.3531862328663991E-3</v>
      </c>
      <c r="O658" s="44">
        <f>IFERROR(_xll.qlIndexFixing(ONIndex3M,I658,TRUE,_xll.ohTrigger(RecalcTrigger,Trigger3M)),NA())</f>
        <v>-2.1569993791104025E-7</v>
      </c>
      <c r="P658" s="44">
        <f>IFERROR(_xll.qlIndexFixing(ONIndex6M,I658,TRUE,_xll.ohTrigger(RecalcTrigger,Trigger6M)),NA())</f>
        <v>1.6876574453927873E-3</v>
      </c>
      <c r="Q658" s="145">
        <f>IFERROR(_xll.qlIndexFixing(ONIndex1Y,I658,TRUE,_xll.ohTrigger(RecalcTrigger,Trigger1Y)),NA())</f>
        <v>3.2035998193435944E-3</v>
      </c>
    </row>
    <row r="659" spans="2:17" x14ac:dyDescent="0.2">
      <c r="B659" s="39" t="s">
        <v>42</v>
      </c>
      <c r="D659" s="42">
        <f>_xll.qlCalendarAdvance(Calendar,$D658,B659,"f",FALSE)</f>
        <v>44334</v>
      </c>
      <c r="E659" s="139">
        <f>_xll.qlInterestRateIndexValueDate(IndexON,D659)</f>
        <v>44334</v>
      </c>
      <c r="F659" s="155">
        <f>IFERROR(_xll.qlIndexFixing(IndexON,D659,TRUE,_xll.ohTrigger(RecalcTrigger,TriggerON)),NA())</f>
        <v>-1.6340785016710768E-3</v>
      </c>
      <c r="H659" s="42">
        <f>_xll.qlCalendarAdvance(Calendar,$H658,B659,"f",FALSE)</f>
        <v>44334</v>
      </c>
      <c r="I659" s="139">
        <f>_xll.qlInterestRateIndexValueDate(Index1M,$H659)</f>
        <v>44336</v>
      </c>
      <c r="J659" s="144">
        <f>IFERROR(_xll.qlIndexFixing(Index1M,$H659,TRUE,_xll.ohTrigger(RecalcTrigger,Trigger1M)),NA())</f>
        <v>-1.2403948178460467E-3</v>
      </c>
      <c r="K659" s="44">
        <f>IFERROR(_xll.qlIndexFixing(Index3M,H659,TRUE,_xll.ohTrigger(RecalcTrigger,Trigger3M)),NA())</f>
        <v>2.9793003494781939E-4</v>
      </c>
      <c r="L659" s="44">
        <f>IFERROR(_xll.qlIndexFixing(Index6M,$H659,TRUE,_xll.ohTrigger(RecalcTrigger,Trigger6M)),NA())</f>
        <v>2.2600108514960675E-3</v>
      </c>
      <c r="M659" s="145">
        <f>IFERROR(_xll.qlIndexFixing(Index1Y,$H659,TRUE,_xll.ohTrigger(RecalcTrigger,Trigger1Y)),NA())</f>
        <v>4.3220871267934157E-3</v>
      </c>
      <c r="N659" s="144">
        <f>IFERROR(_xll.qlIndexFixing(ONIndex1M,I659,TRUE,_xll.ohTrigger(RecalcTrigger,Trigger1M)),NA())</f>
        <v>-1.3107594251193788E-3</v>
      </c>
      <c r="O659" s="44">
        <f>IFERROR(_xll.qlIndexFixing(ONIndex3M,I659,TRUE,_xll.ohTrigger(RecalcTrigger,Trigger3M)),NA())</f>
        <v>4.2585618951207493E-5</v>
      </c>
      <c r="P659" s="44">
        <f>IFERROR(_xll.qlIndexFixing(ONIndex6M,I659,TRUE,_xll.ohTrigger(RecalcTrigger,Trigger6M)),NA())</f>
        <v>1.7287883937200377E-3</v>
      </c>
      <c r="Q659" s="145">
        <f>IFERROR(_xll.qlIndexFixing(ONIndex1Y,I659,TRUE,_xll.ohTrigger(RecalcTrigger,Trigger1Y)),NA())</f>
        <v>3.2446746114711544E-3</v>
      </c>
    </row>
    <row r="660" spans="2:17" x14ac:dyDescent="0.2">
      <c r="B660" s="39" t="s">
        <v>42</v>
      </c>
      <c r="D660" s="42">
        <f>_xll.qlCalendarAdvance(Calendar,$D659,B660,"f",FALSE)</f>
        <v>44341</v>
      </c>
      <c r="E660" s="139">
        <f>_xll.qlInterestRateIndexValueDate(IndexON,D660)</f>
        <v>44341</v>
      </c>
      <c r="F660" s="155">
        <f>IFERROR(_xll.qlIndexFixing(IndexON,D660,TRUE,_xll.ohTrigger(RecalcTrigger,TriggerON)),NA())</f>
        <v>-1.6340785017110449E-3</v>
      </c>
      <c r="H660" s="42">
        <f>_xll.qlCalendarAdvance(Calendar,$H659,B660,"f",FALSE)</f>
        <v>44341</v>
      </c>
      <c r="I660" s="139">
        <f>_xll.qlInterestRateIndexValueDate(Index1M,$H660)</f>
        <v>44343</v>
      </c>
      <c r="J660" s="144">
        <f>IFERROR(_xll.qlIndexFixing(Index1M,$H660,TRUE,_xll.ohTrigger(RecalcTrigger,Trigger1M)),NA())</f>
        <v>-1.197455189103358E-3</v>
      </c>
      <c r="K660" s="44">
        <f>IFERROR(_xll.qlIndexFixing(Index3M,H660,TRUE,_xll.ohTrigger(RecalcTrigger,Trigger3M)),NA())</f>
        <v>3.4110384918020406E-4</v>
      </c>
      <c r="L660" s="44">
        <f>IFERROR(_xll.qlIndexFixing(Index6M,$H660,TRUE,_xll.ohTrigger(RecalcTrigger,Trigger6M)),NA())</f>
        <v>2.3025469503504346E-3</v>
      </c>
      <c r="M660" s="145">
        <f>IFERROR(_xll.qlIndexFixing(Index1Y,$H660,TRUE,_xll.ohTrigger(RecalcTrigger,Trigger1Y)),NA())</f>
        <v>4.3656009175753047E-3</v>
      </c>
      <c r="N660" s="144">
        <f>IFERROR(_xll.qlIndexFixing(ONIndex1M,I660,TRUE,_xll.ohTrigger(RecalcTrigger,Trigger1M)),NA())</f>
        <v>-1.2681354723120819E-3</v>
      </c>
      <c r="O660" s="44">
        <f>IFERROR(_xll.qlIndexFixing(ONIndex3M,I660,TRUE,_xll.ohTrigger(RecalcTrigger,Trigger3M)),NA())</f>
        <v>8.5452390043982973E-5</v>
      </c>
      <c r="P660" s="44">
        <f>IFERROR(_xll.qlIndexFixing(ONIndex6M,I660,TRUE,_xll.ohTrigger(RecalcTrigger,Trigger6M)),NA())</f>
        <v>1.7700075462112608E-3</v>
      </c>
      <c r="Q660" s="145">
        <f>IFERROR(_xll.qlIndexFixing(ONIndex1Y,I660,TRUE,_xll.ohTrigger(RecalcTrigger,Trigger1Y)),NA())</f>
        <v>3.2857555901699698E-3</v>
      </c>
    </row>
    <row r="661" spans="2:17" x14ac:dyDescent="0.2">
      <c r="B661" s="39" t="s">
        <v>42</v>
      </c>
      <c r="D661" s="42">
        <f>_xll.qlCalendarAdvance(Calendar,$D660,B661,"f",FALSE)</f>
        <v>44348</v>
      </c>
      <c r="E661" s="139">
        <f>_xll.qlInterestRateIndexValueDate(IndexON,D661)</f>
        <v>44348</v>
      </c>
      <c r="F661" s="155">
        <f>IFERROR(_xll.qlIndexFixing(IndexON,D661,TRUE,_xll.ohTrigger(RecalcTrigger,TriggerON)),NA())</f>
        <v>-1.6340785017110449E-3</v>
      </c>
      <c r="H661" s="42">
        <f>_xll.qlCalendarAdvance(Calendar,$H660,B661,"f",FALSE)</f>
        <v>44348</v>
      </c>
      <c r="I661" s="139">
        <f>_xll.qlInterestRateIndexValueDate(Index1M,$H661)</f>
        <v>44350</v>
      </c>
      <c r="J661" s="144">
        <f>IFERROR(_xll.qlIndexFixing(Index1M,$H661,TRUE,_xll.ohTrigger(RecalcTrigger,Trigger1M)),NA())</f>
        <v>-1.1543214893951215E-3</v>
      </c>
      <c r="K661" s="44">
        <f>IFERROR(_xll.qlIndexFixing(Index3M,H661,TRUE,_xll.ohTrigger(RecalcTrigger,Trigger3M)),NA())</f>
        <v>3.8432248626149942E-4</v>
      </c>
      <c r="L661" s="44">
        <f>IFERROR(_xll.qlIndexFixing(Index6M,$H661,TRUE,_xll.ohTrigger(RecalcTrigger,Trigger6M)),NA())</f>
        <v>2.335915022310466E-3</v>
      </c>
      <c r="M661" s="145">
        <f>IFERROR(_xll.qlIndexFixing(Index1Y,$H661,TRUE,_xll.ohTrigger(RecalcTrigger,Trigger1Y)),NA())</f>
        <v>4.4092538824617644E-3</v>
      </c>
      <c r="N661" s="144">
        <f>IFERROR(_xll.qlIndexFixing(ONIndex1M,I661,TRUE,_xll.ohTrigger(RecalcTrigger,Trigger1M)),NA())</f>
        <v>-1.2253155905916913E-3</v>
      </c>
      <c r="O661" s="44">
        <f>IFERROR(_xll.qlIndexFixing(ONIndex3M,I661,TRUE,_xll.ohTrigger(RecalcTrigger,Trigger3M)),NA())</f>
        <v>1.2838156713712578E-4</v>
      </c>
      <c r="P661" s="44">
        <f>IFERROR(_xll.qlIndexFixing(ONIndex6M,I661,TRUE,_xll.ohTrigger(RecalcTrigger,Trigger6M)),NA())</f>
        <v>1.811312866735193E-3</v>
      </c>
      <c r="Q661" s="145">
        <f>IFERROR(_xll.qlIndexFixing(ONIndex1Y,I661,TRUE,_xll.ohTrigger(RecalcTrigger,Trigger1Y)),NA())</f>
        <v>3.3268394059593476E-3</v>
      </c>
    </row>
    <row r="662" spans="2:17" x14ac:dyDescent="0.2">
      <c r="B662" s="39" t="s">
        <v>42</v>
      </c>
      <c r="D662" s="42">
        <f>_xll.qlCalendarAdvance(Calendar,$D661,B662,"f",FALSE)</f>
        <v>44355</v>
      </c>
      <c r="E662" s="139">
        <f>_xll.qlInterestRateIndexValueDate(IndexON,D662)</f>
        <v>44355</v>
      </c>
      <c r="F662" s="155">
        <f>IFERROR(_xll.qlIndexFixing(IndexON,D662,TRUE,_xll.ohTrigger(RecalcTrigger,TriggerON)),NA())</f>
        <v>-1.6340785017510129E-3</v>
      </c>
      <c r="H662" s="42">
        <f>_xll.qlCalendarAdvance(Calendar,$H661,B662,"f",FALSE)</f>
        <v>44355</v>
      </c>
      <c r="I662" s="139">
        <f>_xll.qlInterestRateIndexValueDate(Index1M,$H662)</f>
        <v>44357</v>
      </c>
      <c r="J662" s="144">
        <f>IFERROR(_xll.qlIndexFixing(Index1M,$H662,TRUE,_xll.ohTrigger(RecalcTrigger,Trigger1M)),NA())</f>
        <v>-1.1109949323705182E-3</v>
      </c>
      <c r="K662" s="44">
        <f>IFERROR(_xll.qlIndexFixing(Index3M,H662,TRUE,_xll.ohTrigger(RecalcTrigger,Trigger3M)),NA())</f>
        <v>4.2758290127695045E-4</v>
      </c>
      <c r="L662" s="44">
        <f>IFERROR(_xll.qlIndexFixing(Index6M,$H662,TRUE,_xll.ohTrigger(RecalcTrigger,Trigger6M)),NA())</f>
        <v>2.3786994392404081E-3</v>
      </c>
      <c r="M662" s="145">
        <f>IFERROR(_xll.qlIndexFixing(Index1Y,$H662,TRUE,_xll.ohTrigger(RecalcTrigger,Trigger1Y)),NA())</f>
        <v>4.4530500681625E-3</v>
      </c>
      <c r="N662" s="144">
        <f>IFERROR(_xll.qlIndexFixing(ONIndex1M,I662,TRUE,_xll.ohTrigger(RecalcTrigger,Trigger1M)),NA())</f>
        <v>-1.1823009957057096E-3</v>
      </c>
      <c r="O662" s="44">
        <f>IFERROR(_xll.qlIndexFixing(ONIndex3M,I662,TRUE,_xll.ohTrigger(RecalcTrigger,Trigger3M)),NA())</f>
        <v>1.7137010426715449E-4</v>
      </c>
      <c r="P662" s="44">
        <f>IFERROR(_xll.qlIndexFixing(ONIndex6M,I662,TRUE,_xll.ohTrigger(RecalcTrigger,Trigger6M)),NA())</f>
        <v>1.8527023190806347E-3</v>
      </c>
      <c r="Q662" s="145">
        <f>IFERROR(_xll.qlIndexFixing(ONIndex1Y,I662,TRUE,_xll.ohTrigger(RecalcTrigger,Trigger1Y)),NA())</f>
        <v>3.3679227097582753E-3</v>
      </c>
    </row>
    <row r="663" spans="2:17" x14ac:dyDescent="0.2">
      <c r="B663" s="39" t="s">
        <v>42</v>
      </c>
      <c r="D663" s="42">
        <f>_xll.qlCalendarAdvance(Calendar,$D662,B663,"f",FALSE)</f>
        <v>44362</v>
      </c>
      <c r="E663" s="139">
        <f>_xll.qlInterestRateIndexValueDate(IndexON,D663)</f>
        <v>44362</v>
      </c>
      <c r="F663" s="155">
        <f>IFERROR(_xll.qlIndexFixing(IndexON,D663,TRUE,_xll.ohTrigger(RecalcTrigger,TriggerON)),NA())</f>
        <v>-1.6340785017909809E-3</v>
      </c>
      <c r="H663" s="42">
        <f>_xll.qlCalendarAdvance(Calendar,$H662,B663,"f",FALSE)</f>
        <v>44362</v>
      </c>
      <c r="I663" s="139">
        <f>_xll.qlInterestRateIndexValueDate(Index1M,$H663)</f>
        <v>44364</v>
      </c>
      <c r="J663" s="144">
        <f>IFERROR(_xll.qlIndexFixing(Index1M,$H663,TRUE,_xll.ohTrigger(RecalcTrigger,Trigger1M)),NA())</f>
        <v>-1.0674767316724842E-3</v>
      </c>
      <c r="K663" s="44">
        <f>IFERROR(_xll.qlIndexFixing(Index3M,H663,TRUE,_xll.ohTrigger(RecalcTrigger,Trigger3M)),NA())</f>
        <v>4.7088229127216681E-4</v>
      </c>
      <c r="L663" s="44">
        <f>IFERROR(_xll.qlIndexFixing(Index6M,$H663,TRUE,_xll.ohTrigger(RecalcTrigger,Trigger6M)),NA())</f>
        <v>2.4216366163197977E-3</v>
      </c>
      <c r="M663" s="145">
        <f>IFERROR(_xll.qlIndexFixing(Index1Y,$H663,TRUE,_xll.ohTrigger(RecalcTrigger,Trigger1Y)),NA())</f>
        <v>4.4969935945409758E-3</v>
      </c>
      <c r="N663" s="144">
        <f>IFERROR(_xll.qlIndexFixing(ONIndex1M,I663,TRUE,_xll.ohTrigger(RecalcTrigger,Trigger1M)),NA())</f>
        <v>-1.1390929036414477E-3</v>
      </c>
      <c r="O663" s="44">
        <f>IFERROR(_xll.qlIndexFixing(ONIndex3M,I663,TRUE,_xll.ohTrigger(RecalcTrigger,Trigger3M)),NA())</f>
        <v>2.1441495547058764E-4</v>
      </c>
      <c r="P663" s="44">
        <f>IFERROR(_xll.qlIndexFixing(ONIndex6M,I663,TRUE,_xll.ohTrigger(RecalcTrigger,Trigger6M)),NA())</f>
        <v>1.8941738669564501E-3</v>
      </c>
      <c r="Q663" s="145">
        <f>IFERROR(_xll.qlIndexFixing(ONIndex1Y,I663,TRUE,_xll.ohTrigger(RecalcTrigger,Trigger1Y)),NA())</f>
        <v>3.4090021523258685E-3</v>
      </c>
    </row>
    <row r="664" spans="2:17" x14ac:dyDescent="0.2">
      <c r="B664" s="39" t="s">
        <v>42</v>
      </c>
      <c r="D664" s="42">
        <f>_xll.qlCalendarAdvance(Calendar,$D663,B664,"f",FALSE)</f>
        <v>44369</v>
      </c>
      <c r="E664" s="139">
        <f>_xll.qlInterestRateIndexValueDate(IndexON,D664)</f>
        <v>44369</v>
      </c>
      <c r="F664" s="155">
        <f>IFERROR(_xll.qlIndexFixing(IndexON,D664,TRUE,_xll.ohTrigger(RecalcTrigger,TriggerON)),NA())</f>
        <v>-1.6340785017510129E-3</v>
      </c>
      <c r="H664" s="42">
        <f>_xll.qlCalendarAdvance(Calendar,$H663,B664,"f",FALSE)</f>
        <v>44369</v>
      </c>
      <c r="I664" s="139">
        <f>_xll.qlInterestRateIndexValueDate(Index1M,$H664)</f>
        <v>44371</v>
      </c>
      <c r="J664" s="144">
        <f>IFERROR(_xll.qlIndexFixing(Index1M,$H664,TRUE,_xll.ohTrigger(RecalcTrigger,Trigger1M)),NA())</f>
        <v>-1.0237681009614419E-3</v>
      </c>
      <c r="K664" s="44">
        <f>IFERROR(_xll.qlIndexFixing(Index3M,H664,TRUE,_xll.ohTrigger(RecalcTrigger,Trigger3M)),NA())</f>
        <v>5.1422588565535926E-4</v>
      </c>
      <c r="L664" s="44">
        <f>IFERROR(_xll.qlIndexFixing(Index6M,$H664,TRUE,_xll.ohTrigger(RecalcTrigger,Trigger6M)),NA())</f>
        <v>2.4647328843393911E-3</v>
      </c>
      <c r="M664" s="145">
        <f>IFERROR(_xll.qlIndexFixing(Index1Y,$H664,TRUE,_xll.ohTrigger(RecalcTrigger,Trigger1Y)),NA())</f>
        <v>4.5410886546367523E-3</v>
      </c>
      <c r="N664" s="144">
        <f>IFERROR(_xll.qlIndexFixing(ONIndex1M,I664,TRUE,_xll.ohTrigger(RecalcTrigger,Trigger1M)),NA())</f>
        <v>-1.0956925303062803E-3</v>
      </c>
      <c r="O664" s="44">
        <f>IFERROR(_xll.qlIndexFixing(ONIndex3M,I664,TRUE,_xll.ohTrigger(RecalcTrigger,Trigger3M)),NA())</f>
        <v>2.5751307454413563E-4</v>
      </c>
      <c r="P664" s="44">
        <f>IFERROR(_xll.qlIndexFixing(ONIndex6M,I664,TRUE,_xll.ohTrigger(RecalcTrigger,Trigger6M)),NA())</f>
        <v>1.9357254743912478E-3</v>
      </c>
      <c r="Q664" s="145">
        <f>IFERROR(_xll.qlIndexFixing(ONIndex1Y,I664,TRUE,_xll.ohTrigger(RecalcTrigger,Trigger1Y)),NA())</f>
        <v>3.4500743843413062E-3</v>
      </c>
    </row>
    <row r="665" spans="2:17" x14ac:dyDescent="0.2">
      <c r="B665" s="39" t="s">
        <v>42</v>
      </c>
      <c r="D665" s="42">
        <f>_xll.qlCalendarAdvance(Calendar,$D664,B665,"f",FALSE)</f>
        <v>44376</v>
      </c>
      <c r="E665" s="139">
        <f>_xll.qlInterestRateIndexValueDate(IndexON,D665)</f>
        <v>44376</v>
      </c>
      <c r="F665" s="155">
        <f>IFERROR(_xll.qlIndexFixing(IndexON,D665,TRUE,_xll.ohTrigger(RecalcTrigger,TriggerON)),NA())</f>
        <v>-1.6340785017909809E-3</v>
      </c>
      <c r="H665" s="42">
        <f>_xll.qlCalendarAdvance(Calendar,$H664,B665,"f",FALSE)</f>
        <v>44376</v>
      </c>
      <c r="I665" s="139">
        <f>_xll.qlInterestRateIndexValueDate(Index1M,$H665)</f>
        <v>44378</v>
      </c>
      <c r="J665" s="144">
        <f>IFERROR(_xll.qlIndexFixing(Index1M,$H665,TRUE,_xll.ohTrigger(RecalcTrigger,Trigger1M)),NA())</f>
        <v>-9.7987025390280924E-4</v>
      </c>
      <c r="K665" s="44">
        <f>IFERROR(_xll.qlIndexFixing(Index3M,H665,TRUE,_xll.ohTrigger(RecalcTrigger,Trigger3M)),NA())</f>
        <v>5.5762875315279459E-4</v>
      </c>
      <c r="L665" s="44">
        <f>IFERROR(_xll.qlIndexFixing(Index6M,$H665,TRUE,_xll.ohTrigger(RecalcTrigger,Trigger6M)),NA())</f>
        <v>2.5174820096201906E-3</v>
      </c>
      <c r="M665" s="145">
        <f>IFERROR(_xll.qlIndexFixing(Index1Y,$H665,TRUE,_xll.ohTrigger(RecalcTrigger,Trigger1Y)),NA())</f>
        <v>4.5853395146873846E-3</v>
      </c>
      <c r="N665" s="144">
        <f>IFERROR(_xll.qlIndexFixing(ONIndex1M,I665,TRUE,_xll.ohTrigger(RecalcTrigger,Trigger1M)),NA())</f>
        <v>-1.0521010915676143E-3</v>
      </c>
      <c r="O665" s="44">
        <f>IFERROR(_xll.qlIndexFixing(ONIndex3M,I665,TRUE,_xll.ohTrigger(RecalcTrigger,Trigger3M)),NA())</f>
        <v>3.0066141552431702E-4</v>
      </c>
      <c r="P665" s="44">
        <f>IFERROR(_xll.qlIndexFixing(ONIndex6M,I665,TRUE,_xll.ohTrigger(RecalcTrigger,Trigger6M)),NA())</f>
        <v>1.9773551052537641E-3</v>
      </c>
      <c r="Q665" s="145">
        <f>IFERROR(_xll.qlIndexFixing(ONIndex1Y,I665,TRUE,_xll.ohTrigger(RecalcTrigger,Trigger1Y)),NA())</f>
        <v>3.4911360564837679E-3</v>
      </c>
    </row>
    <row r="666" spans="2:17" x14ac:dyDescent="0.2">
      <c r="B666" s="39" t="s">
        <v>42</v>
      </c>
      <c r="D666" s="42">
        <f>_xll.qlCalendarAdvance(Calendar,$D665,B666,"f",FALSE)</f>
        <v>44383</v>
      </c>
      <c r="E666" s="139">
        <f>_xll.qlInterestRateIndexValueDate(IndexON,D666)</f>
        <v>44383</v>
      </c>
      <c r="F666" s="155">
        <f>IFERROR(_xll.qlIndexFixing(IndexON,D666,TRUE,_xll.ohTrigger(RecalcTrigger,TriggerON)),NA())</f>
        <v>-1.6340785017510129E-3</v>
      </c>
      <c r="H666" s="42">
        <f>_xll.qlCalendarAdvance(Calendar,$H665,B666,"f",FALSE)</f>
        <v>44383</v>
      </c>
      <c r="I666" s="139">
        <f>_xll.qlInterestRateIndexValueDate(Index1M,$H666)</f>
        <v>44385</v>
      </c>
      <c r="J666" s="144">
        <f>IFERROR(_xll.qlIndexFixing(Index1M,$H666,TRUE,_xll.ohTrigger(RecalcTrigger,Trigger1M)),NA())</f>
        <v>-9.3578440417949049E-4</v>
      </c>
      <c r="K666" s="44">
        <f>IFERROR(_xll.qlIndexFixing(Index3M,H666,TRUE,_xll.ohTrigger(RecalcTrigger,Trigger3M)),NA())</f>
        <v>6.0110681734779439E-4</v>
      </c>
      <c r="L666" s="44">
        <f>IFERROR(_xll.qlIndexFixing(Index6M,$H666,TRUE,_xll.ohTrigger(RecalcTrigger,Trigger6M)),NA())</f>
        <v>2.5609636250810731E-3</v>
      </c>
      <c r="M666" s="145">
        <f>IFERROR(_xll.qlIndexFixing(Index1Y,$H666,TRUE,_xll.ohTrigger(RecalcTrigger,Trigger1Y)),NA())</f>
        <v>4.6297505141509798E-3</v>
      </c>
      <c r="N666" s="144">
        <f>IFERROR(_xll.qlIndexFixing(ONIndex1M,I666,TRUE,_xll.ohTrigger(RecalcTrigger,Trigger1M)),NA())</f>
        <v>-1.0083198034926966E-3</v>
      </c>
      <c r="O666" s="44">
        <f>IFERROR(_xll.qlIndexFixing(ONIndex3M,I666,TRUE,_xll.ohTrigger(RecalcTrigger,Trigger3M)),NA())</f>
        <v>3.4385693244765037E-4</v>
      </c>
      <c r="P666" s="44">
        <f>IFERROR(_xll.qlIndexFixing(ONIndex6M,I666,TRUE,_xll.ohTrigger(RecalcTrigger,Trigger6M)),NA())</f>
        <v>2.0190607233327995E-3</v>
      </c>
      <c r="Q666" s="145">
        <f>IFERROR(_xll.qlIndexFixing(ONIndex1Y,I666,TRUE,_xll.ohTrigger(RecalcTrigger,Trigger1Y)),NA())</f>
        <v>3.532183819672241E-3</v>
      </c>
    </row>
    <row r="667" spans="2:17" x14ac:dyDescent="0.2">
      <c r="B667" s="39" t="s">
        <v>42</v>
      </c>
      <c r="D667" s="42">
        <f>_xll.qlCalendarAdvance(Calendar,$D666,B667,"f",FALSE)</f>
        <v>44390</v>
      </c>
      <c r="E667" s="139">
        <f>_xll.qlInterestRateIndexValueDate(IndexON,D667)</f>
        <v>44390</v>
      </c>
      <c r="F667" s="155">
        <f>IFERROR(_xll.qlIndexFixing(IndexON,D667,TRUE,_xll.ohTrigger(RecalcTrigger,TriggerON)),NA())</f>
        <v>-1.6340785017110449E-3</v>
      </c>
      <c r="H667" s="42">
        <f>_xll.qlCalendarAdvance(Calendar,$H666,B667,"f",FALSE)</f>
        <v>44390</v>
      </c>
      <c r="I667" s="139">
        <f>_xll.qlInterestRateIndexValueDate(Index1M,$H667)</f>
        <v>44392</v>
      </c>
      <c r="J667" s="144">
        <f>IFERROR(_xll.qlIndexFixing(Index1M,$H667,TRUE,_xll.ohTrigger(RecalcTrigger,Trigger1M)),NA())</f>
        <v>-8.9151176547314082E-4</v>
      </c>
      <c r="K667" s="44">
        <f>IFERROR(_xll.qlIndexFixing(Index3M,H667,TRUE,_xll.ohTrigger(RecalcTrigger,Trigger3M)),NA())</f>
        <v>6.4467628503539487E-4</v>
      </c>
      <c r="L667" s="44">
        <f>IFERROR(_xll.qlIndexFixing(Index6M,$H667,TRUE,_xll.ohTrigger(RecalcTrigger,Trigger6M)),NA())</f>
        <v>2.6046251659485719E-3</v>
      </c>
      <c r="M667" s="145">
        <f>IFERROR(_xll.qlIndexFixing(Index1Y,$H667,TRUE,_xll.ohTrigger(RecalcTrigger,Trigger1Y)),NA())</f>
        <v>4.6743260657302887E-3</v>
      </c>
      <c r="N667" s="144">
        <f>IFERROR(_xll.qlIndexFixing(ONIndex1M,I667,TRUE,_xll.ohTrigger(RecalcTrigger,Trigger1M)),NA())</f>
        <v>-9.6434988174909364E-4</v>
      </c>
      <c r="O667" s="44">
        <f>IFERROR(_xll.qlIndexFixing(ONIndex3M,I667,TRUE,_xll.ohTrigger(RecalcTrigger,Trigger3M)),NA())</f>
        <v>3.8709657927071817E-4</v>
      </c>
      <c r="P667" s="44">
        <f>IFERROR(_xll.qlIndexFixing(ONIndex6M,I667,TRUE,_xll.ohTrigger(RecalcTrigger,Trigger6M)),NA())</f>
        <v>2.0608402924171543E-3</v>
      </c>
      <c r="Q667" s="145">
        <f>IFERROR(_xll.qlIndexFixing(ONIndex1Y,I667,TRUE,_xll.ohTrigger(RecalcTrigger,Trigger1Y)),NA())</f>
        <v>3.5732143244260328E-3</v>
      </c>
    </row>
    <row r="668" spans="2:17" x14ac:dyDescent="0.2">
      <c r="B668" s="39" t="s">
        <v>42</v>
      </c>
      <c r="D668" s="42">
        <f>_xll.qlCalendarAdvance(Calendar,$D667,B668,"f",FALSE)</f>
        <v>44397</v>
      </c>
      <c r="E668" s="139">
        <f>_xll.qlInterestRateIndexValueDate(IndexON,D668)</f>
        <v>44397</v>
      </c>
      <c r="F668" s="155">
        <f>IFERROR(_xll.qlIndexFixing(IndexON,D668,TRUE,_xll.ohTrigger(RecalcTrigger,TriggerON)),NA())</f>
        <v>-1.6340785017909809E-3</v>
      </c>
      <c r="H668" s="42">
        <f>_xll.qlCalendarAdvance(Calendar,$H667,B668,"f",FALSE)</f>
        <v>44397</v>
      </c>
      <c r="I668" s="139">
        <f>_xll.qlInterestRateIndexValueDate(Index1M,$H668)</f>
        <v>44399</v>
      </c>
      <c r="J668" s="144">
        <f>IFERROR(_xll.qlIndexFixing(Index1M,$H668,TRUE,_xll.ohTrigger(RecalcTrigger,Trigger1M)),NA())</f>
        <v>-8.470535514829014E-4</v>
      </c>
      <c r="K668" s="44">
        <f>IFERROR(_xll.qlIndexFixing(Index3M,H668,TRUE,_xll.ohTrigger(RecalcTrigger,Trigger3M)),NA())</f>
        <v>6.8835364625362695E-4</v>
      </c>
      <c r="L668" s="44">
        <f>IFERROR(_xll.qlIndexFixing(Index6M,$H668,TRUE,_xll.ohTrigger(RecalcTrigger,Trigger6M)),NA())</f>
        <v>2.6484732972361751E-3</v>
      </c>
      <c r="M668" s="145">
        <f>IFERROR(_xll.qlIndexFixing(Index1Y,$H668,TRUE,_xll.ohTrigger(RecalcTrigger,Trigger1Y)),NA())</f>
        <v>4.7190706553950443E-3</v>
      </c>
      <c r="N668" s="144">
        <f>IFERROR(_xll.qlIndexFixing(ONIndex1M,I668,TRUE,_xll.ohTrigger(RecalcTrigger,Trigger1M)),NA())</f>
        <v>-9.2019254248398852E-4</v>
      </c>
      <c r="O668" s="44">
        <f>IFERROR(_xll.qlIndexFixing(ONIndex3M,I668,TRUE,_xll.ohTrigger(RecalcTrigger,Trigger3M)),NA())</f>
        <v>4.3037730971029475E-4</v>
      </c>
      <c r="P668" s="44">
        <f>IFERROR(_xll.qlIndexFixing(ONIndex6M,I668,TRUE,_xll.ohTrigger(RecalcTrigger,Trigger6M)),NA())</f>
        <v>2.102691776615373E-3</v>
      </c>
      <c r="Q668" s="145">
        <f>IFERROR(_xll.qlIndexFixing(ONIndex1Y,I668,TRUE,_xll.ohTrigger(RecalcTrigger,Trigger1Y)),NA())</f>
        <v>3.6142242216641307E-3</v>
      </c>
    </row>
    <row r="669" spans="2:17" x14ac:dyDescent="0.2">
      <c r="B669" s="39" t="s">
        <v>42</v>
      </c>
      <c r="D669" s="42">
        <f>_xll.qlCalendarAdvance(Calendar,$D668,B669,"f",FALSE)</f>
        <v>44404</v>
      </c>
      <c r="E669" s="139">
        <f>_xll.qlInterestRateIndexValueDate(IndexON,D669)</f>
        <v>44404</v>
      </c>
      <c r="F669" s="155">
        <f>IFERROR(_xll.qlIndexFixing(IndexON,D669,TRUE,_xll.ohTrigger(RecalcTrigger,TriggerON)),NA())</f>
        <v>-1.6340785017510129E-3</v>
      </c>
      <c r="H669" s="42">
        <f>_xll.qlCalendarAdvance(Calendar,$H668,B669,"f",FALSE)</f>
        <v>44404</v>
      </c>
      <c r="I669" s="139">
        <f>_xll.qlInterestRateIndexValueDate(Index1M,$H669)</f>
        <v>44406</v>
      </c>
      <c r="J669" s="144">
        <f>IFERROR(_xll.qlIndexFixing(Index1M,$H669,TRUE,_xll.ohTrigger(RecalcTrigger,Trigger1M)),NA())</f>
        <v>-8.0241097591290944E-4</v>
      </c>
      <c r="K669" s="44">
        <f>IFERROR(_xll.qlIndexFixing(Index3M,H669,TRUE,_xll.ohTrigger(RecalcTrigger,Trigger3M)),NA())</f>
        <v>7.3215567429481092E-4</v>
      </c>
      <c r="L669" s="44">
        <f>IFERROR(_xll.qlIndexFixing(Index6M,$H669,TRUE,_xll.ohTrigger(RecalcTrigger,Trigger6M)),NA())</f>
        <v>2.6925147898735056E-3</v>
      </c>
      <c r="M669" s="145">
        <f>IFERROR(_xll.qlIndexFixing(Index1Y,$H669,TRUE,_xll.ohTrigger(RecalcTrigger,Trigger1Y)),NA())</f>
        <v>4.7639888424064903E-3</v>
      </c>
      <c r="N669" s="144">
        <f>IFERROR(_xll.qlIndexFixing(ONIndex1M,I669,TRUE,_xll.ohTrigger(RecalcTrigger,Trigger1M)),NA())</f>
        <v>-8.7584900164472401E-4</v>
      </c>
      <c r="O669" s="44">
        <f>IFERROR(_xll.qlIndexFixing(ONIndex3M,I669,TRUE,_xll.ohTrigger(RecalcTrigger,Trigger3M)),NA())</f>
        <v>4.736960779627708E-4</v>
      </c>
      <c r="P669" s="44">
        <f>IFERROR(_xll.qlIndexFixing(ONIndex6M,I669,TRUE,_xll.ohTrigger(RecalcTrigger,Trigger6M)),NA())</f>
        <v>2.1446131394764478E-3</v>
      </c>
      <c r="Q669" s="145">
        <f>IFERROR(_xll.qlIndexFixing(ONIndex1Y,I669,TRUE,_xll.ohTrigger(RecalcTrigger,Trigger1Y)),NA())</f>
        <v>3.655210161985778E-3</v>
      </c>
    </row>
    <row r="670" spans="2:17" x14ac:dyDescent="0.2">
      <c r="B670" s="39" t="s">
        <v>42</v>
      </c>
      <c r="D670" s="42">
        <f>_xll.qlCalendarAdvance(Calendar,$D669,B670,"f",FALSE)</f>
        <v>44411</v>
      </c>
      <c r="E670" s="139">
        <f>_xll.qlInterestRateIndexValueDate(IndexON,D670)</f>
        <v>44411</v>
      </c>
      <c r="F670" s="155">
        <f>IFERROR(_xll.qlIndexFixing(IndexON,D670,TRUE,_xll.ohTrigger(RecalcTrigger,TriggerON)),NA())</f>
        <v>-1.6340785017110449E-3</v>
      </c>
      <c r="H670" s="42">
        <f>_xll.qlCalendarAdvance(Calendar,$H669,B670,"f",FALSE)</f>
        <v>44411</v>
      </c>
      <c r="I670" s="139">
        <f>_xll.qlInterestRateIndexValueDate(Index1M,$H670)</f>
        <v>44413</v>
      </c>
      <c r="J670" s="144">
        <f>IFERROR(_xll.qlIndexFixing(Index1M,$H670,TRUE,_xll.ohTrigger(RecalcTrigger,Trigger1M)),NA())</f>
        <v>-7.5758525247979214E-4</v>
      </c>
      <c r="K670" s="44">
        <f>IFERROR(_xll.qlIndexFixing(Index3M,H670,TRUE,_xll.ohTrigger(RecalcTrigger,Trigger3M)),NA())</f>
        <v>7.7609942573336039E-4</v>
      </c>
      <c r="L670" s="44">
        <f>IFERROR(_xll.qlIndexFixing(Index6M,$H670,TRUE,_xll.ohTrigger(RecalcTrigger,Trigger6M)),NA())</f>
        <v>2.736756520732539E-3</v>
      </c>
      <c r="M670" s="145">
        <f>IFERROR(_xll.qlIndexFixing(Index1Y,$H670,TRUE,_xll.ohTrigger(RecalcTrigger,Trigger1Y)),NA())</f>
        <v>4.8090852593410298E-3</v>
      </c>
      <c r="N670" s="144">
        <f>IFERROR(_xll.qlIndexFixing(ONIndex1M,I670,TRUE,_xll.ohTrigger(RecalcTrigger,Trigger1M)),NA())</f>
        <v>-8.3132047489886673E-4</v>
      </c>
      <c r="O670" s="44">
        <f>IFERROR(_xll.qlIndexFixing(ONIndex3M,I670,TRUE,_xll.ohTrigger(RecalcTrigger,Trigger3M)),NA())</f>
        <v>5.1704983798472881E-4</v>
      </c>
      <c r="P670" s="44">
        <f>IFERROR(_xll.qlIndexFixing(ONIndex6M,I670,TRUE,_xll.ohTrigger(RecalcTrigger,Trigger6M)),NA())</f>
        <v>2.1866023451888594E-3</v>
      </c>
      <c r="Q670" s="145">
        <f>IFERROR(_xll.qlIndexFixing(ONIndex1Y,I670,TRUE,_xll.ohTrigger(RecalcTrigger,Trigger1Y)),NA())</f>
        <v>3.696168796230026E-3</v>
      </c>
    </row>
    <row r="671" spans="2:17" x14ac:dyDescent="0.2">
      <c r="B671" s="39" t="s">
        <v>42</v>
      </c>
      <c r="D671" s="42">
        <f>_xll.qlCalendarAdvance(Calendar,$D670,B671,"f",FALSE)</f>
        <v>44418</v>
      </c>
      <c r="E671" s="139">
        <f>_xll.qlInterestRateIndexValueDate(IndexON,D671)</f>
        <v>44418</v>
      </c>
      <c r="F671" s="155">
        <f>IFERROR(_xll.qlIndexFixing(IndexON,D671,TRUE,_xll.ohTrigger(RecalcTrigger,TriggerON)),NA())</f>
        <v>-1.6340785017510129E-3</v>
      </c>
      <c r="H671" s="42">
        <f>_xll.qlCalendarAdvance(Calendar,$H670,B671,"f",FALSE)</f>
        <v>44418</v>
      </c>
      <c r="I671" s="139">
        <f>_xll.qlInterestRateIndexValueDate(Index1M,$H671)</f>
        <v>44420</v>
      </c>
      <c r="J671" s="144">
        <f>IFERROR(_xll.qlIndexFixing(Index1M,$H671,TRUE,_xll.ohTrigger(RecalcTrigger,Trigger1M)),NA())</f>
        <v>-7.125775949139157E-4</v>
      </c>
      <c r="K671" s="44">
        <f>IFERROR(_xll.qlIndexFixing(Index3M,H671,TRUE,_xll.ohTrigger(RecalcTrigger,Trigger3M)),NA())</f>
        <v>8.2020224043968446E-4</v>
      </c>
      <c r="L671" s="44">
        <f>IFERROR(_xll.qlIndexFixing(Index6M,$H671,TRUE,_xll.ohTrigger(RecalcTrigger,Trigger6M)),NA())</f>
        <v>2.7812054726443622E-3</v>
      </c>
      <c r="M671" s="145">
        <f>IFERROR(_xll.qlIndexFixing(Index1Y,$H671,TRUE,_xll.ohTrigger(RecalcTrigger,Trigger1Y)),NA())</f>
        <v>4.854364612115197E-3</v>
      </c>
      <c r="N671" s="144">
        <f>IFERROR(_xll.qlIndexFixing(ONIndex1M,I671,TRUE,_xll.ohTrigger(RecalcTrigger,Trigger1M)),NA())</f>
        <v>-7.8660817839359964E-4</v>
      </c>
      <c r="O671" s="44">
        <f>IFERROR(_xll.qlIndexFixing(ONIndex3M,I671,TRUE,_xll.ohTrigger(RecalcTrigger,Trigger3M)),NA())</f>
        <v>5.6043554357287917E-4</v>
      </c>
      <c r="P671" s="44">
        <f>IFERROR(_xll.qlIndexFixing(ONIndex6M,I671,TRUE,_xll.ohTrigger(RecalcTrigger,Trigger6M)),NA())</f>
        <v>2.2286573572216639E-3</v>
      </c>
      <c r="Q671" s="145">
        <f>IFERROR(_xll.qlIndexFixing(ONIndex1Y,I671,TRUE,_xll.ohTrigger(RecalcTrigger,Trigger1Y)),NA())</f>
        <v>3.7370967749961181E-3</v>
      </c>
    </row>
    <row r="672" spans="2:17" x14ac:dyDescent="0.2">
      <c r="B672" s="39" t="s">
        <v>42</v>
      </c>
      <c r="D672" s="42">
        <f>_xll.qlCalendarAdvance(Calendar,$D671,B672,"f",FALSE)</f>
        <v>44425</v>
      </c>
      <c r="E672" s="139">
        <f>_xll.qlInterestRateIndexValueDate(IndexON,D672)</f>
        <v>44425</v>
      </c>
      <c r="F672" s="155">
        <f>IFERROR(_xll.qlIndexFixing(IndexON,D672,TRUE,_xll.ohTrigger(RecalcTrigger,TriggerON)),NA())</f>
        <v>-1.6340785017110449E-3</v>
      </c>
      <c r="H672" s="42">
        <f>_xll.qlCalendarAdvance(Calendar,$H671,B672,"f",FALSE)</f>
        <v>44425</v>
      </c>
      <c r="I672" s="139">
        <f>_xll.qlInterestRateIndexValueDate(Index1M,$H672)</f>
        <v>44427</v>
      </c>
      <c r="J672" s="144">
        <f>IFERROR(_xll.qlIndexFixing(Index1M,$H672,TRUE,_xll.ohTrigger(RecalcTrigger,Trigger1M)),NA())</f>
        <v>-6.6738818184988724E-4</v>
      </c>
      <c r="K672" s="44">
        <f>IFERROR(_xll.qlIndexFixing(Index3M,H672,TRUE,_xll.ohTrigger(RecalcTrigger,Trigger3M)),NA())</f>
        <v>8.6448174161233595E-4</v>
      </c>
      <c r="L672" s="44">
        <f>IFERROR(_xll.qlIndexFixing(Index6M,$H672,TRUE,_xll.ohTrigger(RecalcTrigger,Trigger6M)),NA())</f>
        <v>2.8258687344180854E-3</v>
      </c>
      <c r="M672" s="145">
        <f>IFERROR(_xll.qlIndexFixing(Index1Y,$H672,TRUE,_xll.ohTrigger(RecalcTrigger,Trigger1Y)),NA())</f>
        <v>4.8998316800108379E-3</v>
      </c>
      <c r="N672" s="144">
        <f>IFERROR(_xll.qlIndexFixing(ONIndex1M,I672,TRUE,_xll.ohTrigger(RecalcTrigger,Trigger1M)),NA())</f>
        <v>-7.417133279963295E-4</v>
      </c>
      <c r="O672" s="44">
        <f>IFERROR(_xll.qlIndexFixing(ONIndex3M,I672,TRUE,_xll.ohTrigger(RecalcTrigger,Trigger3M)),NA())</f>
        <v>6.0385014884367649E-4</v>
      </c>
      <c r="P672" s="44">
        <f>IFERROR(_xll.qlIndexFixing(ONIndex6M,I672,TRUE,_xll.ohTrigger(RecalcTrigger,Trigger6M)),NA())</f>
        <v>2.2707761397633419E-3</v>
      </c>
      <c r="Q672" s="145">
        <f>IFERROR(_xll.qlIndexFixing(ONIndex1Y,I672,TRUE,_xll.ohTrigger(RecalcTrigger,Trigger1Y)),NA())</f>
        <v>3.7779907491231057E-3</v>
      </c>
    </row>
    <row r="673" spans="2:17" x14ac:dyDescent="0.2">
      <c r="B673" s="39" t="s">
        <v>42</v>
      </c>
      <c r="D673" s="42">
        <f>_xll.qlCalendarAdvance(Calendar,$D672,B673,"f",FALSE)</f>
        <v>44432</v>
      </c>
      <c r="E673" s="139">
        <f>_xll.qlInterestRateIndexValueDate(IndexON,D673)</f>
        <v>44432</v>
      </c>
      <c r="F673" s="155">
        <f>IFERROR(_xll.qlIndexFixing(IndexON,D673,TRUE,_xll.ohTrigger(RecalcTrigger,TriggerON)),NA())</f>
        <v>-1.6340785017510129E-3</v>
      </c>
      <c r="H673" s="42">
        <f>_xll.qlCalendarAdvance(Calendar,$H672,B673,"f",FALSE)</f>
        <v>44432</v>
      </c>
      <c r="I673" s="139">
        <f>_xll.qlInterestRateIndexValueDate(Index1M,$H673)</f>
        <v>44434</v>
      </c>
      <c r="J673" s="144">
        <f>IFERROR(_xll.qlIndexFixing(Index1M,$H673,TRUE,_xll.ohTrigger(RecalcTrigger,Trigger1M)),NA())</f>
        <v>-6.2201076378803899E-4</v>
      </c>
      <c r="K673" s="44">
        <f>IFERROR(_xll.qlIndexFixing(Index3M,H673,TRUE,_xll.ohTrigger(RecalcTrigger,Trigger3M)),NA())</f>
        <v>9.089558357919127E-4</v>
      </c>
      <c r="L673" s="44">
        <f>IFERROR(_xll.qlIndexFixing(Index6M,$H673,TRUE,_xll.ohTrigger(RecalcTrigger,Trigger6M)),NA())</f>
        <v>2.8707535008627577E-3</v>
      </c>
      <c r="M673" s="145">
        <f>IFERROR(_xll.qlIndexFixing(Index1Y,$H673,TRUE,_xll.ohTrigger(RecalcTrigger,Trigger1Y)),NA())</f>
        <v>4.945491315699861E-3</v>
      </c>
      <c r="N673" s="144">
        <f>IFERROR(_xll.qlIndexFixing(ONIndex1M,I673,TRUE,_xll.ohTrigger(RecalcTrigger,Trigger1M)),NA())</f>
        <v>-6.9663713957446305E-4</v>
      </c>
      <c r="O673" s="44">
        <f>IFERROR(_xll.qlIndexFixing(ONIndex3M,I673,TRUE,_xll.ohTrigger(RecalcTrigger,Trigger3M)),NA())</f>
        <v>6.4729060759383117E-4</v>
      </c>
      <c r="P673" s="44">
        <f>IFERROR(_xll.qlIndexFixing(ONIndex6M,I673,TRUE,_xll.ohTrigger(RecalcTrigger,Trigger6M)),NA())</f>
        <v>2.3129566562829496E-3</v>
      </c>
      <c r="Q673" s="145">
        <f>IFERROR(_xll.qlIndexFixing(ONIndex1Y,I673,TRUE,_xll.ohTrigger(RecalcTrigger,Trigger1Y)),NA())</f>
        <v>3.8188473693701042E-3</v>
      </c>
    </row>
    <row r="674" spans="2:17" x14ac:dyDescent="0.2">
      <c r="B674" s="39" t="s">
        <v>42</v>
      </c>
      <c r="D674" s="42">
        <f>_xll.qlCalendarAdvance(Calendar,$D673,B674,"f",FALSE)</f>
        <v>44439</v>
      </c>
      <c r="E674" s="139">
        <f>_xll.qlInterestRateIndexValueDate(IndexON,D674)</f>
        <v>44439</v>
      </c>
      <c r="F674" s="155">
        <f>IFERROR(_xll.qlIndexFixing(IndexON,D674,TRUE,_xll.ohTrigger(RecalcTrigger,TriggerON)),NA())</f>
        <v>-1.6340785017110449E-3</v>
      </c>
      <c r="H674" s="42">
        <f>_xll.qlCalendarAdvance(Calendar,$H673,B674,"f",FALSE)</f>
        <v>44439</v>
      </c>
      <c r="I674" s="139">
        <f>_xll.qlInterestRateIndexValueDate(Index1M,$H674)</f>
        <v>44441</v>
      </c>
      <c r="J674" s="144">
        <f>IFERROR(_xll.qlIndexFixing(Index1M,$H674,TRUE,_xll.ohTrigger(RecalcTrigger,Trigger1M)),NA())</f>
        <v>-5.7643652464300921E-4</v>
      </c>
      <c r="K674" s="44">
        <f>IFERROR(_xll.qlIndexFixing(Index3M,H674,TRUE,_xll.ohTrigger(RecalcTrigger,Trigger3M)),NA())</f>
        <v>9.5040317254487482E-4</v>
      </c>
      <c r="L674" s="44">
        <f>IFERROR(_xll.qlIndexFixing(Index6M,$H674,TRUE,_xll.ohTrigger(RecalcTrigger,Trigger6M)),NA())</f>
        <v>2.8992895943962729E-3</v>
      </c>
      <c r="M674" s="145">
        <f>IFERROR(_xll.qlIndexFixing(Index1Y,$H674,TRUE,_xll.ohTrigger(RecalcTrigger,Trigger1Y)),NA())</f>
        <v>4.9913484452709551E-3</v>
      </c>
      <c r="N674" s="144">
        <f>IFERROR(_xll.qlIndexFixing(ONIndex1M,I674,TRUE,_xll.ohTrigger(RecalcTrigger,Trigger1M)),NA())</f>
        <v>-6.5138082903537509E-4</v>
      </c>
      <c r="O674" s="44">
        <f>IFERROR(_xll.qlIndexFixing(ONIndex3M,I674,TRUE,_xll.ohTrigger(RecalcTrigger,Trigger3M)),NA())</f>
        <v>6.9075387385986176E-4</v>
      </c>
      <c r="P674" s="44">
        <f>IFERROR(_xll.qlIndexFixing(ONIndex6M,I674,TRUE,_xll.ohTrigger(RecalcTrigger,Trigger6M)),NA())</f>
        <v>2.3551968710489035E-3</v>
      </c>
      <c r="Q674" s="145">
        <f>IFERROR(_xll.qlIndexFixing(ONIndex1Y,I674,TRUE,_xll.ohTrigger(RecalcTrigger,Trigger1Y)),NA())</f>
        <v>3.8596632863363567E-3</v>
      </c>
    </row>
    <row r="675" spans="2:17" x14ac:dyDescent="0.2">
      <c r="B675" s="39" t="s">
        <v>42</v>
      </c>
      <c r="D675" s="42">
        <f>_xll.qlCalendarAdvance(Calendar,$D674,B675,"f",FALSE)</f>
        <v>44446</v>
      </c>
      <c r="E675" s="139">
        <f>_xll.qlInterestRateIndexValueDate(IndexON,D675)</f>
        <v>44446</v>
      </c>
      <c r="F675" s="155">
        <f>IFERROR(_xll.qlIndexFixing(IndexON,D675,TRUE,_xll.ohTrigger(RecalcTrigger,TriggerON)),NA())</f>
        <v>-1.6340785017510129E-3</v>
      </c>
      <c r="H675" s="42">
        <f>_xll.qlCalendarAdvance(Calendar,$H674,B675,"f",FALSE)</f>
        <v>44446</v>
      </c>
      <c r="I675" s="139">
        <f>_xll.qlInterestRateIndexValueDate(Index1M,$H675)</f>
        <v>44448</v>
      </c>
      <c r="J675" s="144">
        <f>IFERROR(_xll.qlIndexFixing(Index1M,$H675,TRUE,_xll.ohTrigger(RecalcTrigger,Trigger1M)),NA())</f>
        <v>-5.3065649266520465E-4</v>
      </c>
      <c r="K675" s="44">
        <f>IFERROR(_xll.qlIndexFixing(Index3M,H675,TRUE,_xll.ohTrigger(RecalcTrigger,Trigger3M)),NA())</f>
        <v>9.9530247154451046E-4</v>
      </c>
      <c r="L675" s="44">
        <f>IFERROR(_xll.qlIndexFixing(Index6M,$H675,TRUE,_xll.ohTrigger(RecalcTrigger,Trigger6M)),NA())</f>
        <v>2.9445479024380766E-3</v>
      </c>
      <c r="M675" s="145">
        <f>IFERROR(_xll.qlIndexFixing(Index1Y,$H675,TRUE,_xll.ohTrigger(RecalcTrigger,Trigger1Y)),NA())</f>
        <v>5.037408068255647E-3</v>
      </c>
      <c r="N675" s="144">
        <f>IFERROR(_xll.qlIndexFixing(ONIndex1M,I675,TRUE,_xll.ohTrigger(RecalcTrigger,Trigger1M)),NA())</f>
        <v>-6.0594561240634448E-4</v>
      </c>
      <c r="O675" s="44">
        <f>IFERROR(_xll.qlIndexFixing(ONIndex3M,I675,TRUE,_xll.ohTrigger(RecalcTrigger,Trigger3M)),NA())</f>
        <v>7.342369015184147E-4</v>
      </c>
      <c r="P675" s="44">
        <f>IFERROR(_xll.qlIndexFixing(ONIndex6M,I675,TRUE,_xll.ohTrigger(RecalcTrigger,Trigger6M)),NA())</f>
        <v>2.397494747690132E-3</v>
      </c>
      <c r="Q675" s="145">
        <f>IFERROR(_xll.qlIndexFixing(ONIndex1Y,I675,TRUE,_xll.ohTrigger(RecalcTrigger,Trigger1Y)),NA())</f>
        <v>3.9004351507809787E-3</v>
      </c>
    </row>
    <row r="676" spans="2:17" x14ac:dyDescent="0.2">
      <c r="B676" s="39" t="s">
        <v>42</v>
      </c>
      <c r="D676" s="42">
        <f>_xll.qlCalendarAdvance(Calendar,$D675,B676,"f",FALSE)</f>
        <v>44453</v>
      </c>
      <c r="E676" s="139">
        <f>_xll.qlInterestRateIndexValueDate(IndexON,D676)</f>
        <v>44453</v>
      </c>
      <c r="F676" s="155">
        <f>IFERROR(_xll.qlIndexFixing(IndexON,D676,TRUE,_xll.ohTrigger(RecalcTrigger,TriggerON)),NA())</f>
        <v>8.6303019578792828E-4</v>
      </c>
      <c r="H676" s="42">
        <f>_xll.qlCalendarAdvance(Calendar,$H675,B676,"f",FALSE)</f>
        <v>44453</v>
      </c>
      <c r="I676" s="139">
        <f>_xll.qlInterestRateIndexValueDate(Index1M,$H676)</f>
        <v>44455</v>
      </c>
      <c r="J676" s="144">
        <f>IFERROR(_xll.qlIndexFixing(Index1M,$H676,TRUE,_xll.ohTrigger(RecalcTrigger,Trigger1M)),NA())</f>
        <v>-4.8466158347387767E-4</v>
      </c>
      <c r="K676" s="44">
        <f>IFERROR(_xll.qlIndexFixing(Index3M,H676,TRUE,_xll.ohTrigger(RecalcTrigger,Trigger3M)),NA())</f>
        <v>1.0404515128746984E-3</v>
      </c>
      <c r="L676" s="44">
        <f>IFERROR(_xll.qlIndexFixing(Index6M,$H676,TRUE,_xll.ohTrigger(RecalcTrigger,Trigger6M)),NA())</f>
        <v>2.9900494582500935E-3</v>
      </c>
      <c r="M676" s="145">
        <f>IFERROR(_xll.qlIndexFixing(Index1Y,$H676,TRUE,_xll.ohTrigger(RecalcTrigger,Trigger1Y)),NA())</f>
        <v>5.0836752194425234E-3</v>
      </c>
      <c r="N676" s="144">
        <f>IFERROR(_xll.qlIndexFixing(ONIndex1M,I676,TRUE,_xll.ohTrigger(RecalcTrigger,Trigger1M)),NA())</f>
        <v>-5.6031320051719291E-4</v>
      </c>
      <c r="O676" s="44">
        <f>IFERROR(_xll.qlIndexFixing(ONIndex3M,I676,TRUE,_xll.ohTrigger(RecalcTrigger,Trigger3M)),NA())</f>
        <v>7.7784172279216079E-4</v>
      </c>
      <c r="P676" s="44">
        <f>IFERROR(_xll.qlIndexFixing(ONIndex6M,I676,TRUE,_xll.ohTrigger(RecalcTrigger,Trigger6M)),NA())</f>
        <v>2.439927312352097E-3</v>
      </c>
      <c r="Q676" s="145">
        <f>IFERROR(_xll.qlIndexFixing(ONIndex1Y,I676,TRUE,_xll.ohTrigger(RecalcTrigger,Trigger1Y)),NA())</f>
        <v>3.941265956557416E-3</v>
      </c>
    </row>
    <row r="677" spans="2:17" x14ac:dyDescent="0.2">
      <c r="B677" s="39" t="s">
        <v>42</v>
      </c>
      <c r="D677" s="42">
        <f>_xll.qlCalendarAdvance(Calendar,$D676,B677,"f",FALSE)</f>
        <v>44460</v>
      </c>
      <c r="E677" s="139">
        <f>_xll.qlInterestRateIndexValueDate(IndexON,D677)</f>
        <v>44460</v>
      </c>
      <c r="F677" s="155">
        <f>IFERROR(_xll.qlIndexFixing(IndexON,D677,TRUE,_xll.ohTrigger(RecalcTrigger,TriggerON)),NA())</f>
        <v>8.6303019586786434E-4</v>
      </c>
      <c r="H677" s="42">
        <f>_xll.qlCalendarAdvance(Calendar,$H676,B677,"f",FALSE)</f>
        <v>44460</v>
      </c>
      <c r="I677" s="139">
        <f>_xll.qlInterestRateIndexValueDate(Index1M,$H677)</f>
        <v>44462</v>
      </c>
      <c r="J677" s="144">
        <f>IFERROR(_xll.qlIndexFixing(Index1M,$H677,TRUE,_xll.ohTrigger(RecalcTrigger,Trigger1M)),NA())</f>
        <v>-4.3844590801853101E-4</v>
      </c>
      <c r="K677" s="44">
        <f>IFERROR(_xll.qlIndexFixing(Index3M,H677,TRUE,_xll.ohTrigger(RecalcTrigger,Trigger3M)),NA())</f>
        <v>1.0858631247451418E-3</v>
      </c>
      <c r="L677" s="44">
        <f>IFERROR(_xll.qlIndexFixing(Index6M,$H677,TRUE,_xll.ohTrigger(RecalcTrigger,Trigger6M)),NA())</f>
        <v>3.0357996397717443E-3</v>
      </c>
      <c r="M677" s="145">
        <f>IFERROR(_xll.qlIndexFixing(Index1Y,$H677,TRUE,_xll.ohTrigger(RecalcTrigger,Trigger1Y)),NA())</f>
        <v>5.1301516655281824E-3</v>
      </c>
      <c r="N677" s="144">
        <f>IFERROR(_xll.qlIndexFixing(ONIndex1M,I677,TRUE,_xll.ohTrigger(RecalcTrigger,Trigger1M)),NA())</f>
        <v>-5.1445888813006491E-4</v>
      </c>
      <c r="O677" s="44">
        <f>IFERROR(_xll.qlIndexFixing(ONIndex3M,I677,TRUE,_xll.ohTrigger(RecalcTrigger,Trigger3M)),NA())</f>
        <v>8.2170493593380911E-4</v>
      </c>
      <c r="P677" s="44">
        <f>IFERROR(_xll.qlIndexFixing(ONIndex6M,I677,TRUE,_xll.ohTrigger(RecalcTrigger,Trigger6M)),NA())</f>
        <v>2.4825975992559535E-3</v>
      </c>
      <c r="Q677" s="145">
        <f>IFERROR(_xll.qlIndexFixing(ONIndex1Y,I677,TRUE,_xll.ohTrigger(RecalcTrigger,Trigger1Y)),NA())</f>
        <v>3.9822936798561415E-3</v>
      </c>
    </row>
    <row r="678" spans="2:17" x14ac:dyDescent="0.2">
      <c r="B678" s="39" t="s">
        <v>42</v>
      </c>
      <c r="D678" s="42">
        <f>_xll.qlCalendarAdvance(Calendar,$D677,B678,"f",FALSE)</f>
        <v>44467</v>
      </c>
      <c r="E678" s="139">
        <f>_xll.qlInterestRateIndexValueDate(IndexON,D678)</f>
        <v>44467</v>
      </c>
      <c r="F678" s="155">
        <f>IFERROR(_xll.qlIndexFixing(IndexON,D678,TRUE,_xll.ohTrigger(RecalcTrigger,TriggerON)),NA())</f>
        <v>8.6303019578792828E-4</v>
      </c>
      <c r="H678" s="42">
        <f>_xll.qlCalendarAdvance(Calendar,$H677,B678,"f",FALSE)</f>
        <v>44467</v>
      </c>
      <c r="I678" s="139">
        <f>_xll.qlInterestRateIndexValueDate(Index1M,$H678)</f>
        <v>44469</v>
      </c>
      <c r="J678" s="144">
        <f>IFERROR(_xll.qlIndexFixing(Index1M,$H678,TRUE,_xll.ohTrigger(RecalcTrigger,Trigger1M)),NA())</f>
        <v>-4.0201358545823544E-4</v>
      </c>
      <c r="K678" s="44">
        <f>IFERROR(_xll.qlIndexFixing(Index3M,H678,TRUE,_xll.ohTrigger(RecalcTrigger,Trigger3M)),NA())</f>
        <v>1.1348547741992739E-3</v>
      </c>
      <c r="L678" s="44">
        <f>IFERROR(_xll.qlIndexFixing(Index6M,$H678,TRUE,_xll.ohTrigger(RecalcTrigger,Trigger6M)),NA())</f>
        <v>3.0851851999153883E-3</v>
      </c>
      <c r="M678" s="145">
        <f>IFERROR(_xll.qlIndexFixing(Index1Y,$H678,TRUE,_xll.ohTrigger(RecalcTrigger,Trigger1Y)),NA())</f>
        <v>5.1768332917887187E-3</v>
      </c>
      <c r="N678" s="144">
        <f>IFERROR(_xll.qlIndexFixing(ONIndex1M,I678,TRUE,_xll.ohTrigger(RecalcTrigger,Trigger1M)),NA())</f>
        <v>-4.683830491458707E-4</v>
      </c>
      <c r="O678" s="44">
        <f>IFERROR(_xll.qlIndexFixing(ONIndex3M,I678,TRUE,_xll.ohTrigger(RecalcTrigger,Trigger3M)),NA())</f>
        <v>8.6582803031198807E-4</v>
      </c>
      <c r="P678" s="44">
        <f>IFERROR(_xll.qlIndexFixing(ONIndex6M,I678,TRUE,_xll.ohTrigger(RecalcTrigger,Trigger6M)),NA())</f>
        <v>2.5255069849006162E-3</v>
      </c>
      <c r="Q678" s="145">
        <f>IFERROR(_xll.qlIndexFixing(ONIndex1Y,I678,TRUE,_xll.ohTrigger(RecalcTrigger,Trigger1Y)),NA())</f>
        <v>4.0235195613647079E-3</v>
      </c>
    </row>
    <row r="679" spans="2:17" x14ac:dyDescent="0.2">
      <c r="B679" s="39" t="s">
        <v>42</v>
      </c>
      <c r="D679" s="42">
        <f>_xll.qlCalendarAdvance(Calendar,$D678,B679,"f",FALSE)</f>
        <v>44474</v>
      </c>
      <c r="E679" s="139">
        <f>_xll.qlInterestRateIndexValueDate(IndexON,D679)</f>
        <v>44474</v>
      </c>
      <c r="F679" s="155">
        <f>IFERROR(_xll.qlIndexFixing(IndexON,D679,TRUE,_xll.ohTrigger(RecalcTrigger,TriggerON)),NA())</f>
        <v>8.6303019586786434E-4</v>
      </c>
      <c r="H679" s="42">
        <f>_xll.qlCalendarAdvance(Calendar,$H678,B679,"f",FALSE)</f>
        <v>44474</v>
      </c>
      <c r="I679" s="139">
        <f>_xll.qlInterestRateIndexValueDate(Index1M,$H679)</f>
        <v>44476</v>
      </c>
      <c r="J679" s="144">
        <f>IFERROR(_xll.qlIndexFixing(Index1M,$H679,TRUE,_xll.ohTrigger(RecalcTrigger,Trigger1M)),NA())</f>
        <v>-3.4535256861506491E-4</v>
      </c>
      <c r="K679" s="44">
        <f>IFERROR(_xll.qlIndexFixing(Index3M,H679,TRUE,_xll.ohTrigger(RecalcTrigger,Trigger3M)),NA())</f>
        <v>1.1808150204819705E-3</v>
      </c>
      <c r="L679" s="44">
        <f>IFERROR(_xll.qlIndexFixing(Index6M,$H679,TRUE,_xll.ohTrigger(RecalcTrigger,Trigger6M)),NA())</f>
        <v>3.1314543786864005E-3</v>
      </c>
      <c r="M679" s="145">
        <f>IFERROR(_xll.qlIndexFixing(Index1Y,$H679,TRUE,_xll.ohTrigger(RecalcTrigger,Trigger1Y)),NA())</f>
        <v>5.2237153226386166E-3</v>
      </c>
      <c r="N679" s="144">
        <f>IFERROR(_xll.qlIndexFixing(ONIndex1M,I679,TRUE,_xll.ohTrigger(RecalcTrigger,Trigger1M)),NA())</f>
        <v>-4.220862104631351E-4</v>
      </c>
      <c r="O679" s="44">
        <f>IFERROR(_xll.qlIndexFixing(ONIndex3M,I679,TRUE,_xll.ohTrigger(RecalcTrigger,Trigger3M)),NA())</f>
        <v>9.1021167243354739E-4</v>
      </c>
      <c r="P679" s="44">
        <f>IFERROR(_xll.qlIndexFixing(ONIndex6M,I679,TRUE,_xll.ohTrigger(RecalcTrigger,Trigger6M)),NA())</f>
        <v>2.5686562262006163E-3</v>
      </c>
      <c r="Q679" s="145">
        <f>IFERROR(_xll.qlIndexFixing(ONIndex1Y,I679,TRUE,_xll.ohTrigger(RecalcTrigger,Trigger1Y)),NA())</f>
        <v>4.0649440087570099E-3</v>
      </c>
    </row>
    <row r="680" spans="2:17" x14ac:dyDescent="0.2">
      <c r="B680" s="39" t="s">
        <v>42</v>
      </c>
      <c r="D680" s="42">
        <f>_xll.qlCalendarAdvance(Calendar,$D679,B680,"f",FALSE)</f>
        <v>44481</v>
      </c>
      <c r="E680" s="139">
        <f>_xll.qlInterestRateIndexValueDate(IndexON,D680)</f>
        <v>44481</v>
      </c>
      <c r="F680" s="155">
        <f>IFERROR(_xll.qlIndexFixing(IndexON,D680,TRUE,_xll.ohTrigger(RecalcTrigger,TriggerON)),NA())</f>
        <v>8.6303019578792828E-4</v>
      </c>
      <c r="H680" s="42">
        <f>_xll.qlCalendarAdvance(Calendar,$H679,B680,"f",FALSE)</f>
        <v>44481</v>
      </c>
      <c r="I680" s="139">
        <f>_xll.qlInterestRateIndexValueDate(Index1M,$H680)</f>
        <v>44483</v>
      </c>
      <c r="J680" s="144">
        <f>IFERROR(_xll.qlIndexFixing(Index1M,$H680,TRUE,_xll.ohTrigger(RecalcTrigger,Trigger1M)),NA())</f>
        <v>-2.9847595294965612E-4</v>
      </c>
      <c r="K680" s="44">
        <f>IFERROR(_xll.qlIndexFixing(Index3M,H680,TRUE,_xll.ohTrigger(RecalcTrigger,Trigger3M)),NA())</f>
        <v>1.2270410475446604E-3</v>
      </c>
      <c r="L680" s="44">
        <f>IFERROR(_xll.qlIndexFixing(Index6M,$H680,TRUE,_xll.ohTrigger(RecalcTrigger,Trigger6M)),NA())</f>
        <v>3.1779750005887833E-3</v>
      </c>
      <c r="M680" s="145">
        <f>IFERROR(_xll.qlIndexFixing(Index1Y,$H680,TRUE,_xll.ohTrigger(RecalcTrigger,Trigger1Y)),NA())</f>
        <v>5.2707929165536531E-3</v>
      </c>
      <c r="N680" s="144">
        <f>IFERROR(_xll.qlIndexFixing(ONIndex1M,I680,TRUE,_xll.ohTrigger(RecalcTrigger,Trigger1M)),NA())</f>
        <v>-3.7556889882051081E-4</v>
      </c>
      <c r="O680" s="44">
        <f>IFERROR(_xll.qlIndexFixing(ONIndex3M,I680,TRUE,_xll.ohTrigger(RecalcTrigger,Trigger3M)),NA())</f>
        <v>9.5485652840565649E-4</v>
      </c>
      <c r="P680" s="44">
        <f>IFERROR(_xll.qlIndexFixing(ONIndex6M,I680,TRUE,_xll.ohTrigger(RecalcTrigger,Trigger6M)),NA())</f>
        <v>2.6120460804701651E-3</v>
      </c>
      <c r="Q680" s="145">
        <f>IFERROR(_xll.qlIndexFixing(ONIndex1Y,I680,TRUE,_xll.ohTrigger(RecalcTrigger,Trigger1Y)),NA())</f>
        <v>4.1065674301865585E-3</v>
      </c>
    </row>
    <row r="681" spans="2:17" x14ac:dyDescent="0.2">
      <c r="B681" s="39" t="s">
        <v>42</v>
      </c>
      <c r="D681" s="42">
        <f>_xll.qlCalendarAdvance(Calendar,$D680,B681,"f",FALSE)</f>
        <v>44488</v>
      </c>
      <c r="E681" s="139">
        <f>_xll.qlInterestRateIndexValueDate(IndexON,D681)</f>
        <v>44488</v>
      </c>
      <c r="F681" s="155">
        <f>IFERROR(_xll.qlIndexFixing(IndexON,D681,TRUE,_xll.ohTrigger(RecalcTrigger,TriggerON)),NA())</f>
        <v>8.6303019586786434E-4</v>
      </c>
      <c r="H681" s="42">
        <f>_xll.qlCalendarAdvance(Calendar,$H680,B681,"f",FALSE)</f>
        <v>44488</v>
      </c>
      <c r="I681" s="139">
        <f>_xll.qlInterestRateIndexValueDate(Index1M,$H681)</f>
        <v>44490</v>
      </c>
      <c r="J681" s="144">
        <f>IFERROR(_xll.qlIndexFixing(Index1M,$H681,TRUE,_xll.ohTrigger(RecalcTrigger,Trigger1M)),NA())</f>
        <v>-2.5138007215319558E-4</v>
      </c>
      <c r="K681" s="44">
        <f>IFERROR(_xll.qlIndexFixing(Index3M,H681,TRUE,_xll.ohTrigger(RecalcTrigger,Trigger3M)),NA())</f>
        <v>1.2735335312953682E-3</v>
      </c>
      <c r="L681" s="44">
        <f>IFERROR(_xll.qlIndexFixing(Index6M,$H681,TRUE,_xll.ohTrigger(RecalcTrigger,Trigger6M)),NA())</f>
        <v>3.2247478415649245E-3</v>
      </c>
      <c r="M681" s="145">
        <f>IFERROR(_xll.qlIndexFixing(Index1Y,$H681,TRUE,_xll.ohTrigger(RecalcTrigger,Trigger1Y)),NA())</f>
        <v>5.3180611660470292E-3</v>
      </c>
      <c r="N681" s="144">
        <f>IFERROR(_xll.qlIndexFixing(ONIndex1M,I681,TRUE,_xll.ohTrigger(RecalcTrigger,Trigger1M)),NA())</f>
        <v>-3.2883164111652263E-4</v>
      </c>
      <c r="O681" s="44">
        <f>IFERROR(_xll.qlIndexFixing(ONIndex3M,I681,TRUE,_xll.ohTrigger(RecalcTrigger,Trigger3M)),NA())</f>
        <v>9.9976326481510114E-4</v>
      </c>
      <c r="P681" s="44">
        <f>IFERROR(_xll.qlIndexFixing(ONIndex6M,I681,TRUE,_xll.ohTrigger(RecalcTrigger,Trigger6M)),NA())</f>
        <v>2.6556773047037296E-3</v>
      </c>
      <c r="Q681" s="145">
        <f>IFERROR(_xll.qlIndexFixing(ONIndex1Y,I681,TRUE,_xll.ohTrigger(RecalcTrigger,Trigger1Y)),NA())</f>
        <v>4.1483902332473122E-3</v>
      </c>
    </row>
    <row r="682" spans="2:17" x14ac:dyDescent="0.2">
      <c r="B682" s="39" t="s">
        <v>42</v>
      </c>
      <c r="D682" s="42">
        <f>_xll.qlCalendarAdvance(Calendar,$D681,B682,"f",FALSE)</f>
        <v>44495</v>
      </c>
      <c r="E682" s="139">
        <f>_xll.qlInterestRateIndexValueDate(IndexON,D682)</f>
        <v>44495</v>
      </c>
      <c r="F682" s="155">
        <f>IFERROR(_xll.qlIndexFixing(IndexON,D682,TRUE,_xll.ohTrigger(RecalcTrigger,TriggerON)),NA())</f>
        <v>8.6303019578792828E-4</v>
      </c>
      <c r="H682" s="42">
        <f>_xll.qlCalendarAdvance(Calendar,$H681,B682,"f",FALSE)</f>
        <v>44495</v>
      </c>
      <c r="I682" s="139">
        <f>_xll.qlInterestRateIndexValueDate(Index1M,$H682)</f>
        <v>44497</v>
      </c>
      <c r="J682" s="144">
        <f>IFERROR(_xll.qlIndexFixing(Index1M,$H682,TRUE,_xll.ohTrigger(RecalcTrigger,Trigger1M)),NA())</f>
        <v>-2.040654503564221E-4</v>
      </c>
      <c r="K682" s="44">
        <f>IFERROR(_xll.qlIndexFixing(Index3M,H682,TRUE,_xll.ohTrigger(RecalcTrigger,Trigger3M)),NA())</f>
        <v>1.3202931477264003E-3</v>
      </c>
      <c r="L682" s="44">
        <f>IFERROR(_xll.qlIndexFixing(Index6M,$H682,TRUE,_xll.ohTrigger(RecalcTrigger,Trigger6M)),NA())</f>
        <v>3.2717736777236714E-3</v>
      </c>
      <c r="M682" s="145">
        <f>IFERROR(_xll.qlIndexFixing(Index1Y,$H682,TRUE,_xll.ohTrigger(RecalcTrigger,Trigger1Y)),NA())</f>
        <v>5.3655150976435221E-3</v>
      </c>
      <c r="N682" s="144">
        <f>IFERROR(_xll.qlIndexFixing(ONIndex1M,I682,TRUE,_xll.ohTrigger(RecalcTrigger,Trigger1M)),NA())</f>
        <v>-2.8187496408982327E-4</v>
      </c>
      <c r="O682" s="44">
        <f>IFERROR(_xll.qlIndexFixing(ONIndex3M,I682,TRUE,_xll.ohTrigger(RecalcTrigger,Trigger3M)),NA())</f>
        <v>1.044932548088795E-3</v>
      </c>
      <c r="P682" s="44">
        <f>IFERROR(_xll.qlIndexFixing(ONIndex6M,I682,TRUE,_xll.ohTrigger(RecalcTrigger,Trigger6M)),NA())</f>
        <v>2.6995506562155214E-3</v>
      </c>
      <c r="Q682" s="145">
        <f>IFERROR(_xll.qlIndexFixing(ONIndex1Y,I682,TRUE,_xll.ohTrigger(RecalcTrigger,Trigger1Y)),NA())</f>
        <v>4.1904128258529738E-3</v>
      </c>
    </row>
    <row r="683" spans="2:17" x14ac:dyDescent="0.2">
      <c r="B683" s="39" t="s">
        <v>42</v>
      </c>
      <c r="D683" s="42">
        <f>_xll.qlCalendarAdvance(Calendar,$D682,B683,"f",FALSE)</f>
        <v>44502</v>
      </c>
      <c r="E683" s="139">
        <f>_xll.qlInterestRateIndexValueDate(IndexON,D683)</f>
        <v>44502</v>
      </c>
      <c r="F683" s="155">
        <f>IFERROR(_xll.qlIndexFixing(IndexON,D683,TRUE,_xll.ohTrigger(RecalcTrigger,TriggerON)),NA())</f>
        <v>8.6303019578792828E-4</v>
      </c>
      <c r="H683" s="42">
        <f>_xll.qlCalendarAdvance(Calendar,$H682,B683,"f",FALSE)</f>
        <v>44502</v>
      </c>
      <c r="I683" s="139">
        <f>_xll.qlInterestRateIndexValueDate(Index1M,$H683)</f>
        <v>44504</v>
      </c>
      <c r="J683" s="144">
        <f>IFERROR(_xll.qlIndexFixing(Index1M,$H683,TRUE,_xll.ohTrigger(RecalcTrigger,Trigger1M)),NA())</f>
        <v>-1.5653261168133148E-4</v>
      </c>
      <c r="K683" s="44">
        <f>IFERROR(_xll.qlIndexFixing(Index3M,H683,TRUE,_xll.ohTrigger(RecalcTrigger,Trigger3M)),NA())</f>
        <v>1.3673205729169487E-3</v>
      </c>
      <c r="L683" s="44">
        <f>IFERROR(_xll.qlIndexFixing(Index6M,$H683,TRUE,_xll.ohTrigger(RecalcTrigger,Trigger6M)),NA())</f>
        <v>3.3155742731977027E-3</v>
      </c>
      <c r="M683" s="145">
        <f>IFERROR(_xll.qlIndexFixing(Index1Y,$H683,TRUE,_xll.ohTrigger(RecalcTrigger,Trigger1Y)),NA())</f>
        <v>5.4131496718554028E-3</v>
      </c>
      <c r="N683" s="144">
        <f>IFERROR(_xll.qlIndexFixing(ONIndex1M,I683,TRUE,_xll.ohTrigger(RecalcTrigger,Trigger1M)),NA())</f>
        <v>-2.3469939459896949E-4</v>
      </c>
      <c r="O683" s="44">
        <f>IFERROR(_xll.qlIndexFixing(ONIndex3M,I683,TRUE,_xll.ohTrigger(RecalcTrigger,Trigger3M)),NA())</f>
        <v>1.0903650444937796E-3</v>
      </c>
      <c r="P683" s="44">
        <f>IFERROR(_xll.qlIndexFixing(ONIndex6M,I683,TRUE,_xll.ohTrigger(RecalcTrigger,Trigger6M)),NA())</f>
        <v>2.7436668920799434E-3</v>
      </c>
      <c r="Q683" s="145">
        <f>IFERROR(_xll.qlIndexFixing(ONIndex1Y,I683,TRUE,_xll.ohTrigger(RecalcTrigger,Trigger1Y)),NA())</f>
        <v>4.2326356159971823E-3</v>
      </c>
    </row>
    <row r="684" spans="2:17" x14ac:dyDescent="0.2">
      <c r="B684" s="39" t="s">
        <v>42</v>
      </c>
      <c r="D684" s="42">
        <f>_xll.qlCalendarAdvance(Calendar,$D683,B684,"f",FALSE)</f>
        <v>44509</v>
      </c>
      <c r="E684" s="139">
        <f>_xll.qlInterestRateIndexValueDate(IndexON,D684)</f>
        <v>44509</v>
      </c>
      <c r="F684" s="155">
        <f>IFERROR(_xll.qlIndexFixing(IndexON,D684,TRUE,_xll.ohTrigger(RecalcTrigger,TriggerON)),NA())</f>
        <v>8.6303019594780039E-4</v>
      </c>
      <c r="H684" s="42">
        <f>_xll.qlCalendarAdvance(Calendar,$H683,B684,"f",FALSE)</f>
        <v>44509</v>
      </c>
      <c r="I684" s="139">
        <f>_xll.qlInterestRateIndexValueDate(Index1M,$H684)</f>
        <v>44511</v>
      </c>
      <c r="J684" s="144">
        <f>IFERROR(_xll.qlIndexFixing(Index1M,$H684,TRUE,_xll.ohTrigger(RecalcTrigger,Trigger1M)),NA())</f>
        <v>-1.0878208025366654E-4</v>
      </c>
      <c r="K684" s="44">
        <f>IFERROR(_xll.qlIndexFixing(Index3M,H684,TRUE,_xll.ohTrigger(RecalcTrigger,Trigger3M)),NA())</f>
        <v>1.4146164830330934E-3</v>
      </c>
      <c r="L684" s="44">
        <f>IFERROR(_xll.qlIndexFixing(Index6M,$H684,TRUE,_xll.ohTrigger(RecalcTrigger,Trigger6M)),NA())</f>
        <v>3.3630895446503648E-3</v>
      </c>
      <c r="M684" s="145">
        <f>IFERROR(_xll.qlIndexFixing(Index1Y,$H684,TRUE,_xll.ohTrigger(RecalcTrigger,Trigger1Y)),NA())</f>
        <v>5.4609597831565852E-3</v>
      </c>
      <c r="N684" s="144">
        <f>IFERROR(_xll.qlIndexFixing(ONIndex1M,I684,TRUE,_xll.ohTrigger(RecalcTrigger,Trigger1M)),NA())</f>
        <v>-1.8730545930267795E-4</v>
      </c>
      <c r="O684" s="44">
        <f>IFERROR(_xll.qlIndexFixing(ONIndex3M,I684,TRUE,_xll.ohTrigger(RecalcTrigger,Trigger3M)),NA())</f>
        <v>1.1360614204569686E-3</v>
      </c>
      <c r="P684" s="44">
        <f>IFERROR(_xll.qlIndexFixing(ONIndex6M,I684,TRUE,_xll.ohTrigger(RecalcTrigger,Trigger6M)),NA())</f>
        <v>2.788026769451335E-3</v>
      </c>
      <c r="Q684" s="145">
        <f>IFERROR(_xll.qlIndexFixing(ONIndex1Y,I684,TRUE,_xll.ohTrigger(RecalcTrigger,Trigger1Y)),NA())</f>
        <v>4.2750590113538323E-3</v>
      </c>
    </row>
    <row r="685" spans="2:17" x14ac:dyDescent="0.2">
      <c r="B685" s="39" t="s">
        <v>42</v>
      </c>
      <c r="D685" s="42">
        <f>_xll.qlCalendarAdvance(Calendar,$D684,B685,"f",FALSE)</f>
        <v>44516</v>
      </c>
      <c r="E685" s="139">
        <f>_xll.qlInterestRateIndexValueDate(IndexON,D685)</f>
        <v>44516</v>
      </c>
      <c r="F685" s="155">
        <f>IFERROR(_xll.qlIndexFixing(IndexON,D685,TRUE,_xll.ohTrigger(RecalcTrigger,TriggerON)),NA())</f>
        <v>8.6303019586786434E-4</v>
      </c>
      <c r="H685" s="42">
        <f>_xll.qlCalendarAdvance(Calendar,$H684,B685,"f",FALSE)</f>
        <v>44516</v>
      </c>
      <c r="I685" s="139">
        <f>_xll.qlInterestRateIndexValueDate(Index1M,$H685)</f>
        <v>44518</v>
      </c>
      <c r="J685" s="144">
        <f>IFERROR(_xll.qlIndexFixing(Index1M,$H685,TRUE,_xll.ohTrigger(RecalcTrigger,Trigger1M)),NA())</f>
        <v>-6.0814380192925066E-5</v>
      </c>
      <c r="K685" s="44">
        <f>IFERROR(_xll.qlIndexFixing(Index3M,H685,TRUE,_xll.ohTrigger(RecalcTrigger,Trigger3M)),NA())</f>
        <v>1.4621815543243253E-3</v>
      </c>
      <c r="L685" s="44">
        <f>IFERROR(_xll.qlIndexFixing(Index6M,$H685,TRUE,_xll.ohTrigger(RecalcTrigger,Trigger6M)),NA())</f>
        <v>3.4108600764564344E-3</v>
      </c>
      <c r="M685" s="145">
        <f>IFERROR(_xll.qlIndexFixing(Index1Y,$H685,TRUE,_xll.ohTrigger(RecalcTrigger,Trigger1Y)),NA())</f>
        <v>5.5089402599585429E-3</v>
      </c>
      <c r="N685" s="144">
        <f>IFERROR(_xll.qlIndexFixing(ONIndex1M,I685,TRUE,_xll.ohTrigger(RecalcTrigger,Trigger1M)),NA())</f>
        <v>-1.3969368525934556E-4</v>
      </c>
      <c r="O685" s="44">
        <f>IFERROR(_xll.qlIndexFixing(ONIndex3M,I685,TRUE,_xll.ohTrigger(RecalcTrigger,Trigger3M)),NA())</f>
        <v>1.1820223424052756E-3</v>
      </c>
      <c r="P685" s="44">
        <f>IFERROR(_xll.qlIndexFixing(ONIndex6M,I685,TRUE,_xll.ohTrigger(RecalcTrigger,Trigger6M)),NA())</f>
        <v>2.8326310453241632E-3</v>
      </c>
      <c r="Q685" s="145">
        <f>IFERROR(_xll.qlIndexFixing(ONIndex1Y,I685,TRUE,_xll.ohTrigger(RecalcTrigger,Trigger1Y)),NA())</f>
        <v>4.3176834198366265E-3</v>
      </c>
    </row>
    <row r="686" spans="2:17" x14ac:dyDescent="0.2">
      <c r="B686" s="39" t="s">
        <v>42</v>
      </c>
      <c r="D686" s="42">
        <f>_xll.qlCalendarAdvance(Calendar,$D685,B686,"f",FALSE)</f>
        <v>44523</v>
      </c>
      <c r="E686" s="139">
        <f>_xll.qlInterestRateIndexValueDate(IndexON,D686)</f>
        <v>44523</v>
      </c>
      <c r="F686" s="155">
        <f>IFERROR(_xll.qlIndexFixing(IndexON,D686,TRUE,_xll.ohTrigger(RecalcTrigger,TriggerON)),NA())</f>
        <v>8.6303019586786434E-4</v>
      </c>
      <c r="H686" s="42">
        <f>_xll.qlCalendarAdvance(Calendar,$H685,B686,"f",FALSE)</f>
        <v>44523</v>
      </c>
      <c r="I686" s="139">
        <f>_xll.qlInterestRateIndexValueDate(Index1M,$H686)</f>
        <v>44525</v>
      </c>
      <c r="J686" s="144">
        <f>IFERROR(_xll.qlIndexFixing(Index1M,$H686,TRUE,_xll.ohTrigger(RecalcTrigger,Trigger1M)),NA())</f>
        <v>-1.2630035609861867E-5</v>
      </c>
      <c r="K686" s="44">
        <f>IFERROR(_xll.qlIndexFixing(Index3M,H686,TRUE,_xll.ohTrigger(RecalcTrigger,Trigger3M)),NA())</f>
        <v>1.5100164631365804E-3</v>
      </c>
      <c r="L686" s="44">
        <f>IFERROR(_xll.qlIndexFixing(Index6M,$H686,TRUE,_xll.ohTrigger(RecalcTrigger,Trigger6M)),NA())</f>
        <v>3.458886645284806E-3</v>
      </c>
      <c r="M686" s="145">
        <f>IFERROR(_xll.qlIndexFixing(Index1Y,$H686,TRUE,_xll.ohTrigger(RecalcTrigger,Trigger1Y)),NA())</f>
        <v>5.5570858645849017E-3</v>
      </c>
      <c r="N686" s="144">
        <f>IFERROR(_xll.qlIndexFixing(ONIndex1M,I686,TRUE,_xll.ohTrigger(RecalcTrigger,Trigger1M)),NA())</f>
        <v>-9.1864599007784875E-5</v>
      </c>
      <c r="O686" s="44">
        <f>IFERROR(_xll.qlIndexFixing(ONIndex3M,I686,TRUE,_xll.ohTrigger(RecalcTrigger,Trigger3M)),NA())</f>
        <v>1.2282484766057422E-3</v>
      </c>
      <c r="P686" s="44">
        <f>IFERROR(_xll.qlIndexFixing(ONIndex6M,I686,TRUE,_xll.ohTrigger(RecalcTrigger,Trigger6M)),NA())</f>
        <v>2.8774804769327034E-3</v>
      </c>
      <c r="Q686" s="145">
        <f>IFERROR(_xll.qlIndexFixing(ONIndex1Y,I686,TRUE,_xll.ohTrigger(RecalcTrigger,Trigger1Y)),NA())</f>
        <v>4.3605092492793318E-3</v>
      </c>
    </row>
    <row r="687" spans="2:17" x14ac:dyDescent="0.2">
      <c r="B687" s="39" t="s">
        <v>42</v>
      </c>
      <c r="D687" s="42">
        <f>_xll.qlCalendarAdvance(Calendar,$D686,B687,"f",FALSE)</f>
        <v>44530</v>
      </c>
      <c r="E687" s="139">
        <f>_xll.qlInterestRateIndexValueDate(IndexON,D687)</f>
        <v>44530</v>
      </c>
      <c r="F687" s="155">
        <f>IFERROR(_xll.qlIndexFixing(IndexON,D687,TRUE,_xll.ohTrigger(RecalcTrigger,TriggerON)),NA())</f>
        <v>8.6303019586786434E-4</v>
      </c>
      <c r="H687" s="42">
        <f>_xll.qlCalendarAdvance(Calendar,$H686,B687,"f",FALSE)</f>
        <v>44530</v>
      </c>
      <c r="I687" s="139">
        <f>_xll.qlInterestRateIndexValueDate(Index1M,$H687)</f>
        <v>44532</v>
      </c>
      <c r="J687" s="144">
        <f>IFERROR(_xll.qlIndexFixing(Index1M,$H687,TRUE,_xll.ohTrigger(RecalcTrigger,Trigger1M)),NA())</f>
        <v>3.5770429381021263E-5</v>
      </c>
      <c r="K687" s="44">
        <f>IFERROR(_xll.qlIndexFixing(Index3M,H687,TRUE,_xll.ohTrigger(RecalcTrigger,Trigger3M)),NA())</f>
        <v>1.551142686042617E-3</v>
      </c>
      <c r="L687" s="44">
        <f>IFERROR(_xll.qlIndexFixing(Index6M,$H687,TRUE,_xll.ohTrigger(RecalcTrigger,Trigger6M)),NA())</f>
        <v>3.5107249619955143E-3</v>
      </c>
      <c r="M687" s="145">
        <f>IFERROR(_xll.qlIndexFixing(Index1Y,$H687,TRUE,_xll.ohTrigger(RecalcTrigger,Trigger1Y)),NA())</f>
        <v>5.6053912932473478E-3</v>
      </c>
      <c r="N687" s="144">
        <f>IFERROR(_xll.qlIndexFixing(ONIndex1M,I687,TRUE,_xll.ohTrigger(RecalcTrigger,Trigger1M)),NA())</f>
        <v>-4.3818727566424798E-5</v>
      </c>
      <c r="O687" s="44">
        <f>IFERROR(_xll.qlIndexFixing(ONIndex3M,I687,TRUE,_xll.ohTrigger(RecalcTrigger,Trigger3M)),NA())</f>
        <v>1.2747404896451542E-3</v>
      </c>
      <c r="P687" s="44">
        <f>IFERROR(_xll.qlIndexFixing(ONIndex6M,I687,TRUE,_xll.ohTrigger(RecalcTrigger,Trigger6M)),NA())</f>
        <v>2.9225758215112307E-3</v>
      </c>
      <c r="Q687" s="145">
        <f>IFERROR(_xll.qlIndexFixing(ONIndex1Y,I687,TRUE,_xll.ohTrigger(RecalcTrigger,Trigger1Y)),NA())</f>
        <v>4.403536907595651E-3</v>
      </c>
    </row>
    <row r="688" spans="2:17" x14ac:dyDescent="0.2">
      <c r="B688" s="39" t="s">
        <v>42</v>
      </c>
      <c r="D688" s="42">
        <f>_xll.qlCalendarAdvance(Calendar,$D687,B688,"f",FALSE)</f>
        <v>44537</v>
      </c>
      <c r="E688" s="139">
        <f>_xll.qlInterestRateIndexValueDate(IndexON,D688)</f>
        <v>44537</v>
      </c>
      <c r="F688" s="155">
        <f>IFERROR(_xll.qlIndexFixing(IndexON,D688,TRUE,_xll.ohTrigger(RecalcTrigger,TriggerON)),NA())</f>
        <v>8.6303019578792828E-4</v>
      </c>
      <c r="H688" s="42">
        <f>_xll.qlCalendarAdvance(Calendar,$H687,B688,"f",FALSE)</f>
        <v>44537</v>
      </c>
      <c r="I688" s="139">
        <f>_xll.qlInterestRateIndexValueDate(Index1M,$H688)</f>
        <v>44539</v>
      </c>
      <c r="J688" s="144">
        <f>IFERROR(_xll.qlIndexFixing(Index1M,$H688,TRUE,_xll.ohTrigger(RecalcTrigger,Trigger1M)),NA())</f>
        <v>8.4386490677712533E-5</v>
      </c>
      <c r="K688" s="44">
        <f>IFERROR(_xll.qlIndexFixing(Index3M,H688,TRUE,_xll.ohTrigger(RecalcTrigger,Trigger3M)),NA())</f>
        <v>1.5994798860479165E-3</v>
      </c>
      <c r="L688" s="44">
        <f>IFERROR(_xll.qlIndexFixing(Index6M,$H688,TRUE,_xll.ohTrigger(RecalcTrigger,Trigger6M)),NA())</f>
        <v>3.5592850770867351E-3</v>
      </c>
      <c r="M688" s="145">
        <f>IFERROR(_xll.qlIndexFixing(Index1Y,$H688,TRUE,_xll.ohTrigger(RecalcTrigger,Trigger1Y)),NA())</f>
        <v>5.6538511760208833E-3</v>
      </c>
      <c r="N688" s="144">
        <f>IFERROR(_xll.qlIndexFixing(ONIndex1M,I688,TRUE,_xll.ohTrigger(RecalcTrigger,Trigger1M)),NA())</f>
        <v>4.4434023660500088E-6</v>
      </c>
      <c r="O688" s="44">
        <f>IFERROR(_xll.qlIndexFixing(ONIndex3M,I688,TRUE,_xll.ohTrigger(RecalcTrigger,Trigger3M)),NA())</f>
        <v>1.321499047790553E-3</v>
      </c>
      <c r="P688" s="44">
        <f>IFERROR(_xll.qlIndexFixing(ONIndex6M,I688,TRUE,_xll.ohTrigger(RecalcTrigger,Trigger6M)),NA())</f>
        <v>2.9679178361341485E-3</v>
      </c>
      <c r="Q688" s="145">
        <f>IFERROR(_xll.qlIndexFixing(ONIndex1Y,I688,TRUE,_xll.ohTrigger(RecalcTrigger,Trigger1Y)),NA())</f>
        <v>4.4467668024594786E-3</v>
      </c>
    </row>
    <row r="689" spans="2:17" x14ac:dyDescent="0.2">
      <c r="B689" s="39" t="s">
        <v>42</v>
      </c>
      <c r="D689" s="42">
        <f>_xll.qlCalendarAdvance(Calendar,$D688,B689,"f",FALSE)</f>
        <v>44544</v>
      </c>
      <c r="E689" s="139">
        <f>_xll.qlInterestRateIndexValueDate(IndexON,D689)</f>
        <v>44544</v>
      </c>
      <c r="F689" s="155">
        <f>IFERROR(_xll.qlIndexFixing(IndexON,D689,TRUE,_xll.ohTrigger(RecalcTrigger,TriggerON)),NA())</f>
        <v>8.6303019586786434E-4</v>
      </c>
      <c r="H689" s="42">
        <f>_xll.qlCalendarAdvance(Calendar,$H688,B689,"f",FALSE)</f>
        <v>44544</v>
      </c>
      <c r="I689" s="139">
        <f>_xll.qlInterestRateIndexValueDate(Index1M,$H689)</f>
        <v>44546</v>
      </c>
      <c r="J689" s="144">
        <f>IFERROR(_xll.qlIndexFixing(Index1M,$H689,TRUE,_xll.ohTrigger(RecalcTrigger,Trigger1M)),NA())</f>
        <v>1.3321762417195515E-4</v>
      </c>
      <c r="K689" s="44">
        <f>IFERROR(_xll.qlIndexFixing(Index3M,H689,TRUE,_xll.ohTrigger(RecalcTrigger,Trigger3M)),NA())</f>
        <v>1.6480888409882155E-3</v>
      </c>
      <c r="L689" s="44">
        <f>IFERROR(_xll.qlIndexFixing(Index6M,$H689,TRUE,_xll.ohTrigger(RecalcTrigger,Trigger6M)),NA())</f>
        <v>3.6081036249107521E-3</v>
      </c>
      <c r="M689" s="145">
        <f>IFERROR(_xll.qlIndexFixing(Index1Y,$H689,TRUE,_xll.ohTrigger(RecalcTrigger,Trigger1Y)),NA())</f>
        <v>5.7024600768190792E-3</v>
      </c>
      <c r="N689" s="144">
        <f>IFERROR(_xll.qlIndexFixing(ONIndex1M,I689,TRUE,_xll.ohTrigger(RecalcTrigger,Trigger1M)),NA())</f>
        <v>5.2921264090954878E-5</v>
      </c>
      <c r="O689" s="44">
        <f>IFERROR(_xll.qlIndexFixing(ONIndex3M,I689,TRUE,_xll.ohTrigger(RecalcTrigger,Trigger3M)),NA())</f>
        <v>1.3685248174688525E-3</v>
      </c>
      <c r="P689" s="44">
        <f>IFERROR(_xll.qlIndexFixing(ONIndex6M,I689,TRUE,_xll.ohTrigger(RecalcTrigger,Trigger6M)),NA())</f>
        <v>3.0135072779557959E-3</v>
      </c>
      <c r="Q689" s="145">
        <f>IFERROR(_xll.qlIndexFixing(ONIndex1Y,I689,TRUE,_xll.ohTrigger(RecalcTrigger,Trigger1Y)),NA())</f>
        <v>4.4901993419443897E-3</v>
      </c>
    </row>
    <row r="690" spans="2:17" x14ac:dyDescent="0.2">
      <c r="B690" s="39" t="s">
        <v>42</v>
      </c>
      <c r="D690" s="42">
        <f>_xll.qlCalendarAdvance(Calendar,$D689,B690,"f",FALSE)</f>
        <v>44551</v>
      </c>
      <c r="E690" s="139">
        <f>_xll.qlInterestRateIndexValueDate(IndexON,D690)</f>
        <v>44551</v>
      </c>
      <c r="F690" s="155">
        <f>IFERROR(_xll.qlIndexFixing(IndexON,D690,TRUE,_xll.ohTrigger(RecalcTrigger,TriggerON)),NA())</f>
        <v>8.6303019586786434E-4</v>
      </c>
      <c r="H690" s="42">
        <f>_xll.qlCalendarAdvance(Calendar,$H689,B690,"f",FALSE)</f>
        <v>44551</v>
      </c>
      <c r="I690" s="139">
        <f>_xll.qlInterestRateIndexValueDate(Index1M,$H690)</f>
        <v>44553</v>
      </c>
      <c r="J690" s="144">
        <f>IFERROR(_xll.qlIndexFixing(Index1M,$H690,TRUE,_xll.ohTrigger(RecalcTrigger,Trigger1M)),NA())</f>
        <v>1.8226330576048833E-4</v>
      </c>
      <c r="K690" s="44">
        <f>IFERROR(_xll.qlIndexFixing(Index3M,H690,TRUE,_xll.ohTrigger(RecalcTrigger,Trigger3M)),NA())</f>
        <v>1.6969702273206266E-3</v>
      </c>
      <c r="L690" s="44">
        <f>IFERROR(_xll.qlIndexFixing(Index6M,$H690,TRUE,_xll.ohTrigger(RecalcTrigger,Trigger6M)),NA())</f>
        <v>3.6571813829559684E-3</v>
      </c>
      <c r="M690" s="145">
        <f>IFERROR(_xll.qlIndexFixing(Index1Y,$H690,TRUE,_xll.ohTrigger(RecalcTrigger,Trigger1Y)),NA())</f>
        <v>5.751212493370639E-3</v>
      </c>
      <c r="N690" s="144">
        <f>IFERROR(_xll.qlIndexFixing(ONIndex1M,I690,TRUE,_xll.ohTrigger(RecalcTrigger,Trigger1M)),NA())</f>
        <v>1.0161433054989288E-4</v>
      </c>
      <c r="O690" s="44">
        <f>IFERROR(_xll.qlIndexFixing(ONIndex3M,I690,TRUE,_xll.ohTrigger(RecalcTrigger,Trigger3M)),NA())</f>
        <v>1.415818464947094E-3</v>
      </c>
      <c r="P690" s="44">
        <f>IFERROR(_xll.qlIndexFixing(ONIndex6M,I690,TRUE,_xll.ohTrigger(RecalcTrigger,Trigger6M)),NA())</f>
        <v>3.0593449041305121E-3</v>
      </c>
      <c r="Q690" s="145">
        <f>IFERROR(_xll.qlIndexFixing(ONIndex1Y,I690,TRUE,_xll.ohTrigger(RecalcTrigger,Trigger1Y)),NA())</f>
        <v>4.5338349337242789E-3</v>
      </c>
    </row>
    <row r="691" spans="2:17" x14ac:dyDescent="0.2">
      <c r="B691" s="39" t="s">
        <v>42</v>
      </c>
      <c r="D691" s="42">
        <f>_xll.qlCalendarAdvance(Calendar,$D690,B691,"f",FALSE)</f>
        <v>44558</v>
      </c>
      <c r="E691" s="139">
        <f>_xll.qlInterestRateIndexValueDate(IndexON,D691)</f>
        <v>44558</v>
      </c>
      <c r="F691" s="155">
        <f>IFERROR(_xll.qlIndexFixing(IndexON,D691,TRUE,_xll.ohTrigger(RecalcTrigger,TriggerON)),NA())</f>
        <v>8.6303019586786434E-4</v>
      </c>
      <c r="H691" s="42">
        <f>_xll.qlCalendarAdvance(Calendar,$H690,B691,"f",FALSE)</f>
        <v>44558</v>
      </c>
      <c r="I691" s="139">
        <f>_xll.qlInterestRateIndexValueDate(Index1M,$H691)</f>
        <v>44560</v>
      </c>
      <c r="J691" s="144">
        <f>IFERROR(_xll.qlIndexFixing(Index1M,$H691,TRUE,_xll.ohTrigger(RecalcTrigger,Trigger1M)),NA())</f>
        <v>2.3152301134754527E-4</v>
      </c>
      <c r="K691" s="44">
        <f>IFERROR(_xll.qlIndexFixing(Index3M,H691,TRUE,_xll.ohTrigger(RecalcTrigger,Trigger3M)),NA())</f>
        <v>1.7461247215928566E-3</v>
      </c>
      <c r="L691" s="44">
        <f>IFERROR(_xll.qlIndexFixing(Index6M,$H691,TRUE,_xll.ohTrigger(RecalcTrigger,Trigger6M)),NA())</f>
        <v>3.70651912888691E-3</v>
      </c>
      <c r="M691" s="145">
        <f>IFERROR(_xll.qlIndexFixing(Index1Y,$H691,TRUE,_xll.ohTrigger(RecalcTrigger,Trigger1Y)),NA())</f>
        <v>5.8001028571948712E-3</v>
      </c>
      <c r="N691" s="144">
        <f>IFERROR(_xll.qlIndexFixing(ONIndex1M,I691,TRUE,_xll.ohTrigger(RecalcTrigger,Trigger1M)),NA())</f>
        <v>1.5052207520405148E-4</v>
      </c>
      <c r="O691" s="44">
        <f>IFERROR(_xll.qlIndexFixing(ONIndex3M,I691,TRUE,_xll.ohTrigger(RecalcTrigger,Trigger3M)),NA())</f>
        <v>1.4633806568120633E-3</v>
      </c>
      <c r="P691" s="44">
        <f>IFERROR(_xll.qlIndexFixing(ONIndex6M,I691,TRUE,_xll.ohTrigger(RecalcTrigger,Trigger6M)),NA())</f>
        <v>3.1054314717327003E-3</v>
      </c>
      <c r="Q691" s="145">
        <f>IFERROR(_xll.qlIndexFixing(ONIndex1Y,I691,TRUE,_xll.ohTrigger(RecalcTrigger,Trigger1Y)),NA())</f>
        <v>4.5776739857927851E-3</v>
      </c>
    </row>
    <row r="692" spans="2:17" x14ac:dyDescent="0.2">
      <c r="B692" s="39" t="s">
        <v>42</v>
      </c>
      <c r="D692" s="42">
        <f>_xll.qlCalendarAdvance(Calendar,$D691,B692,"f",FALSE)</f>
        <v>44565</v>
      </c>
      <c r="E692" s="139">
        <f>_xll.qlInterestRateIndexValueDate(IndexON,D692)</f>
        <v>44565</v>
      </c>
      <c r="F692" s="155">
        <f>IFERROR(_xll.qlIndexFixing(IndexON,D692,TRUE,_xll.ohTrigger(RecalcTrigger,TriggerON)),NA())</f>
        <v>8.6303019586786434E-4</v>
      </c>
      <c r="H692" s="42">
        <f>_xll.qlCalendarAdvance(Calendar,$H691,B692,"f",FALSE)</f>
        <v>44565</v>
      </c>
      <c r="I692" s="139">
        <f>_xll.qlInterestRateIndexValueDate(Index1M,$H692)</f>
        <v>44567</v>
      </c>
      <c r="J692" s="144">
        <f>IFERROR(_xll.qlIndexFixing(Index1M,$H692,TRUE,_xll.ohTrigger(RecalcTrigger,Trigger1M)),NA())</f>
        <v>2.809962168373592E-4</v>
      </c>
      <c r="K692" s="44">
        <f>IFERROR(_xll.qlIndexFixing(Index3M,H692,TRUE,_xll.ohTrigger(RecalcTrigger,Trigger3M)),NA())</f>
        <v>1.7955530004387654E-3</v>
      </c>
      <c r="L692" s="44">
        <f>IFERROR(_xll.qlIndexFixing(Index6M,$H692,TRUE,_xll.ohTrigger(RecalcTrigger,Trigger6M)),NA())</f>
        <v>3.752466350992995E-3</v>
      </c>
      <c r="M692" s="145">
        <f>IFERROR(_xll.qlIndexFixing(Index1Y,$H692,TRUE,_xll.ohTrigger(RecalcTrigger,Trigger1Y)),NA())</f>
        <v>5.8491255335769458E-3</v>
      </c>
      <c r="N692" s="144">
        <f>IFERROR(_xll.qlIndexFixing(ONIndex1M,I692,TRUE,_xll.ohTrigger(RecalcTrigger,Trigger1M)),NA())</f>
        <v>1.996439709550657E-4</v>
      </c>
      <c r="O692" s="44">
        <f>IFERROR(_xll.qlIndexFixing(ONIndex3M,I692,TRUE,_xll.ohTrigger(RecalcTrigger,Trigger3M)),NA())</f>
        <v>1.5112120594107381E-3</v>
      </c>
      <c r="P692" s="44">
        <f>IFERROR(_xll.qlIndexFixing(ONIndex6M,I692,TRUE,_xll.ohTrigger(RecalcTrigger,Trigger6M)),NA())</f>
        <v>3.1517677379966358E-3</v>
      </c>
      <c r="Q692" s="145">
        <f>IFERROR(_xll.qlIndexFixing(ONIndex1Y,I692,TRUE,_xll.ohTrigger(RecalcTrigger,Trigger1Y)),NA())</f>
        <v>4.6217169059037388E-3</v>
      </c>
    </row>
    <row r="693" spans="2:17" x14ac:dyDescent="0.2">
      <c r="B693" s="39" t="s">
        <v>42</v>
      </c>
      <c r="D693" s="42">
        <f>_xll.qlCalendarAdvance(Calendar,$D692,B693,"f",FALSE)</f>
        <v>44572</v>
      </c>
      <c r="E693" s="139">
        <f>_xll.qlInterestRateIndexValueDate(IndexON,D693)</f>
        <v>44572</v>
      </c>
      <c r="F693" s="155">
        <f>IFERROR(_xll.qlIndexFixing(IndexON,D693,TRUE,_xll.ohTrigger(RecalcTrigger,TriggerON)),NA())</f>
        <v>8.6303019586786434E-4</v>
      </c>
      <c r="H693" s="42">
        <f>_xll.qlCalendarAdvance(Calendar,$H692,B693,"f",FALSE)</f>
        <v>44572</v>
      </c>
      <c r="I693" s="139">
        <f>_xll.qlInterestRateIndexValueDate(Index1M,$H693)</f>
        <v>44574</v>
      </c>
      <c r="J693" s="144">
        <f>IFERROR(_xll.qlIndexFixing(Index1M,$H693,TRUE,_xll.ohTrigger(RecalcTrigger,Trigger1M)),NA())</f>
        <v>3.3068239814165734E-4</v>
      </c>
      <c r="K693" s="44">
        <f>IFERROR(_xll.qlIndexFixing(Index3M,H693,TRUE,_xll.ohTrigger(RecalcTrigger,Trigger3M)),NA())</f>
        <v>1.8452557405801429E-3</v>
      </c>
      <c r="L693" s="44">
        <f>IFERROR(_xll.qlIndexFixing(Index6M,$H693,TRUE,_xll.ohTrigger(RecalcTrigger,Trigger6M)),NA())</f>
        <v>3.8023069402765407E-3</v>
      </c>
      <c r="M693" s="145">
        <f>IFERROR(_xll.qlIndexFixing(Index1Y,$H693,TRUE,_xll.ohTrigger(RecalcTrigger,Trigger1Y)),NA())</f>
        <v>5.8982748215462063E-3</v>
      </c>
      <c r="N693" s="144">
        <f>IFERROR(_xll.qlIndexFixing(ONIndex1M,I693,TRUE,_xll.ohTrigger(RecalcTrigger,Trigger1M)),NA())</f>
        <v>2.48979491264123E-4</v>
      </c>
      <c r="O693" s="44">
        <f>IFERROR(_xll.qlIndexFixing(ONIndex3M,I693,TRUE,_xll.ohTrigger(RecalcTrigger,Trigger3M)),NA())</f>
        <v>1.559313339090096E-3</v>
      </c>
      <c r="P693" s="44">
        <f>IFERROR(_xll.qlIndexFixing(ONIndex6M,I693,TRUE,_xll.ohTrigger(RecalcTrigger,Trigger6M)),NA())</f>
        <v>3.1983544599967217E-3</v>
      </c>
      <c r="Q693" s="145">
        <f>IFERROR(_xll.qlIndexFixing(ONIndex1Y,I693,TRUE,_xll.ohTrigger(RecalcTrigger,Trigger1Y)),NA())</f>
        <v>4.6659641019708431E-3</v>
      </c>
    </row>
    <row r="694" spans="2:17" x14ac:dyDescent="0.2">
      <c r="B694" s="39" t="s">
        <v>42</v>
      </c>
      <c r="D694" s="42">
        <f>_xll.qlCalendarAdvance(Calendar,$D693,B694,"f",FALSE)</f>
        <v>44579</v>
      </c>
      <c r="E694" s="139">
        <f>_xll.qlInterestRateIndexValueDate(IndexON,D694)</f>
        <v>44579</v>
      </c>
      <c r="F694" s="155">
        <f>IFERROR(_xll.qlIndexFixing(IndexON,D694,TRUE,_xll.ohTrigger(RecalcTrigger,TriggerON)),NA())</f>
        <v>8.6303019578792828E-4</v>
      </c>
      <c r="H694" s="42">
        <f>_xll.qlCalendarAdvance(Calendar,$H693,B694,"f",FALSE)</f>
        <v>44579</v>
      </c>
      <c r="I694" s="139">
        <f>_xll.qlInterestRateIndexValueDate(Index1M,$H694)</f>
        <v>44581</v>
      </c>
      <c r="J694" s="144">
        <f>IFERROR(_xll.qlIndexFixing(Index1M,$H694,TRUE,_xll.ohTrigger(RecalcTrigger,Trigger1M)),NA())</f>
        <v>3.805810311671709E-4</v>
      </c>
      <c r="K694" s="44">
        <f>IFERROR(_xll.qlIndexFixing(Index3M,H694,TRUE,_xll.ohTrigger(RecalcTrigger,Trigger3M)),NA())</f>
        <v>1.8952336188311492E-3</v>
      </c>
      <c r="L694" s="44">
        <f>IFERROR(_xll.qlIndexFixing(Index6M,$H694,TRUE,_xll.ohTrigger(RecalcTrigger,Trigger6M)),NA())</f>
        <v>3.8524097862021253E-3</v>
      </c>
      <c r="M694" s="145">
        <f>IFERROR(_xll.qlIndexFixing(Index1Y,$H694,TRUE,_xll.ohTrigger(RecalcTrigger,Trigger1Y)),NA())</f>
        <v>5.9475449538498974E-3</v>
      </c>
      <c r="N694" s="144">
        <f>IFERROR(_xll.qlIndexFixing(ONIndex1M,I694,TRUE,_xll.ohTrigger(RecalcTrigger,Trigger1M)),NA())</f>
        <v>2.9852810919273054E-4</v>
      </c>
      <c r="O694" s="44">
        <f>IFERROR(_xll.qlIndexFixing(ONIndex3M,I694,TRUE,_xll.ohTrigger(RecalcTrigger,Trigger3M)),NA())</f>
        <v>1.6076851621971144E-3</v>
      </c>
      <c r="P694" s="44">
        <f>IFERROR(_xll.qlIndexFixing(ONIndex6M,I694,TRUE,_xll.ohTrigger(RecalcTrigger,Trigger6M)),NA())</f>
        <v>3.2451923950471695E-3</v>
      </c>
      <c r="Q694" s="145">
        <f>IFERROR(_xll.qlIndexFixing(ONIndex1Y,I694,TRUE,_xll.ohTrigger(RecalcTrigger,Trigger1Y)),NA())</f>
        <v>4.7104159817479285E-3</v>
      </c>
    </row>
    <row r="695" spans="2:17" x14ac:dyDescent="0.2">
      <c r="B695" s="39" t="s">
        <v>42</v>
      </c>
      <c r="D695" s="42">
        <f>_xll.qlCalendarAdvance(Calendar,$D694,B695,"f",FALSE)</f>
        <v>44586</v>
      </c>
      <c r="E695" s="139">
        <f>_xll.qlInterestRateIndexValueDate(IndexON,D695)</f>
        <v>44586</v>
      </c>
      <c r="F695" s="155">
        <f>IFERROR(_xll.qlIndexFixing(IndexON,D695,TRUE,_xll.ohTrigger(RecalcTrigger,TriggerON)),NA())</f>
        <v>8.6303019586786434E-4</v>
      </c>
      <c r="H695" s="42">
        <f>_xll.qlCalendarAdvance(Calendar,$H694,B695,"f",FALSE)</f>
        <v>44586</v>
      </c>
      <c r="I695" s="139">
        <f>_xll.qlInterestRateIndexValueDate(Index1M,$H695)</f>
        <v>44588</v>
      </c>
      <c r="J695" s="144">
        <f>IFERROR(_xll.qlIndexFixing(Index1M,$H695,TRUE,_xll.ohTrigger(RecalcTrigger,Trigger1M)),NA())</f>
        <v>4.3069159182812511E-4</v>
      </c>
      <c r="K695" s="44">
        <f>IFERROR(_xll.qlIndexFixing(Index3M,H695,TRUE,_xll.ohTrigger(RecalcTrigger,Trigger3M)),NA())</f>
        <v>1.9454873120947624E-3</v>
      </c>
      <c r="L695" s="44">
        <f>IFERROR(_xll.qlIndexFixing(Index6M,$H695,TRUE,_xll.ohTrigger(RecalcTrigger,Trigger6M)),NA())</f>
        <v>3.9027756670210233E-3</v>
      </c>
      <c r="M695" s="145">
        <f>IFERROR(_xll.qlIndexFixing(Index1Y,$H695,TRUE,_xll.ohTrigger(RecalcTrigger,Trigger1Y)),NA())</f>
        <v>5.996930096932352E-3</v>
      </c>
      <c r="N695" s="144">
        <f>IFERROR(_xll.qlIndexFixing(ONIndex1M,I695,TRUE,_xll.ohTrigger(RecalcTrigger,Trigger1M)),NA())</f>
        <v>3.482892979622676E-4</v>
      </c>
      <c r="O695" s="44">
        <f>IFERROR(_xll.qlIndexFixing(ONIndex3M,I695,TRUE,_xll.ohTrigger(RecalcTrigger,Trigger3M)),NA())</f>
        <v>1.6563281952386433E-3</v>
      </c>
      <c r="P695" s="44">
        <f>IFERROR(_xll.qlIndexFixing(ONIndex6M,I695,TRUE,_xll.ohTrigger(RecalcTrigger,Trigger6M)),NA())</f>
        <v>3.2922823001424462E-3</v>
      </c>
      <c r="Q695" s="145">
        <f>IFERROR(_xll.qlIndexFixing(ONIndex1Y,I695,TRUE,_xll.ohTrigger(RecalcTrigger,Trigger1Y)),NA())</f>
        <v>4.75507295330857E-3</v>
      </c>
    </row>
    <row r="696" spans="2:17" x14ac:dyDescent="0.2">
      <c r="B696" s="39" t="s">
        <v>42</v>
      </c>
      <c r="D696" s="42">
        <f>_xll.qlCalendarAdvance(Calendar,$D695,B696,"f",FALSE)</f>
        <v>44593</v>
      </c>
      <c r="E696" s="139">
        <f>_xll.qlInterestRateIndexValueDate(IndexON,D696)</f>
        <v>44593</v>
      </c>
      <c r="F696" s="155">
        <f>IFERROR(_xll.qlIndexFixing(IndexON,D696,TRUE,_xll.ohTrigger(RecalcTrigger,TriggerON)),NA())</f>
        <v>8.6303019586786434E-4</v>
      </c>
      <c r="H696" s="42">
        <f>_xll.qlCalendarAdvance(Calendar,$H695,B696,"f",FALSE)</f>
        <v>44593</v>
      </c>
      <c r="I696" s="139">
        <f>_xll.qlInterestRateIndexValueDate(Index1M,$H696)</f>
        <v>44595</v>
      </c>
      <c r="J696" s="144">
        <f>IFERROR(_xll.qlIndexFixing(Index1M,$H696,TRUE,_xll.ohTrigger(RecalcTrigger,Trigger1M)),NA())</f>
        <v>4.6657008021945751E-4</v>
      </c>
      <c r="K696" s="44">
        <f>IFERROR(_xll.qlIndexFixing(Index3M,H696,TRUE,_xll.ohTrigger(RecalcTrigger,Trigger3M)),NA())</f>
        <v>1.9923514191325441E-3</v>
      </c>
      <c r="L696" s="44">
        <f>IFERROR(_xll.qlIndexFixing(Index6M,$H696,TRUE,_xll.ohTrigger(RecalcTrigger,Trigger6M)),NA())</f>
        <v>3.9534053611633736E-3</v>
      </c>
      <c r="M696" s="145">
        <f>IFERROR(_xll.qlIndexFixing(Index1Y,$H696,TRUE,_xll.ohTrigger(RecalcTrigger,Trigger1Y)),NA())</f>
        <v>6.0464243509102487E-3</v>
      </c>
      <c r="N696" s="144">
        <f>IFERROR(_xll.qlIndexFixing(ONIndex1M,I696,TRUE,_xll.ohTrigger(RecalcTrigger,Trigger1M)),NA())</f>
        <v>3.982625308740495E-4</v>
      </c>
      <c r="O696" s="44">
        <f>IFERROR(_xll.qlIndexFixing(ONIndex3M,I696,TRUE,_xll.ohTrigger(RecalcTrigger,Trigger3M)),NA())</f>
        <v>1.705243104481724E-3</v>
      </c>
      <c r="P696" s="44">
        <f>IFERROR(_xll.qlIndexFixing(ONIndex6M,I696,TRUE,_xll.ohTrigger(RecalcTrigger,Trigger6M)),NA())</f>
        <v>3.3396249323569549E-3</v>
      </c>
      <c r="Q696" s="145">
        <f>IFERROR(_xll.qlIndexFixing(ONIndex1Y,I696,TRUE,_xll.ohTrigger(RecalcTrigger,Trigger1Y)),NA())</f>
        <v>4.7999354241667902E-3</v>
      </c>
    </row>
    <row r="697" spans="2:17" x14ac:dyDescent="0.2">
      <c r="B697" s="39" t="s">
        <v>42</v>
      </c>
      <c r="D697" s="42">
        <f>_xll.qlCalendarAdvance(Calendar,$D696,B697,"f",FALSE)</f>
        <v>44600</v>
      </c>
      <c r="E697" s="139">
        <f>_xll.qlInterestRateIndexValueDate(IndexON,D697)</f>
        <v>44600</v>
      </c>
      <c r="F697" s="155">
        <f>IFERROR(_xll.qlIndexFixing(IndexON,D697,TRUE,_xll.ohTrigger(RecalcTrigger,TriggerON)),NA())</f>
        <v>8.6303019586786434E-4</v>
      </c>
      <c r="H697" s="42">
        <f>_xll.qlCalendarAdvance(Calendar,$H696,B697,"f",FALSE)</f>
        <v>44600</v>
      </c>
      <c r="I697" s="139">
        <f>_xll.qlInterestRateIndexValueDate(Index1M,$H697)</f>
        <v>44602</v>
      </c>
      <c r="J697" s="144">
        <f>IFERROR(_xll.qlIndexFixing(Index1M,$H697,TRUE,_xll.ohTrigger(RecalcTrigger,Trigger1M)),NA())</f>
        <v>5.1704255763983047E-4</v>
      </c>
      <c r="K697" s="44">
        <f>IFERROR(_xll.qlIndexFixing(Index3M,H697,TRUE,_xll.ohTrigger(RecalcTrigger,Trigger3M)),NA())</f>
        <v>2.0431385666564383E-3</v>
      </c>
      <c r="L697" s="44">
        <f>IFERROR(_xll.qlIndexFixing(Index6M,$H697,TRUE,_xll.ohTrigger(RecalcTrigger,Trigger6M)),NA())</f>
        <v>4.0042996472425922E-3</v>
      </c>
      <c r="M697" s="145">
        <f>IFERROR(_xll.qlIndexFixing(Index1Y,$H697,TRUE,_xll.ohTrigger(RecalcTrigger,Trigger1Y)),NA())</f>
        <v>6.0960217495502718E-3</v>
      </c>
      <c r="N697" s="144">
        <f>IFERROR(_xll.qlIndexFixing(ONIndex1M,I697,TRUE,_xll.ohTrigger(RecalcTrigger,Trigger1M)),NA())</f>
        <v>4.484472808297113E-4</v>
      </c>
      <c r="O697" s="44">
        <f>IFERROR(_xll.qlIndexFixing(ONIndex3M,I697,TRUE,_xll.ohTrigger(RecalcTrigger,Trigger3M)),NA())</f>
        <v>1.7544305565930784E-3</v>
      </c>
      <c r="P697" s="44">
        <f>IFERROR(_xll.qlIndexFixing(ONIndex6M,I697,TRUE,_xll.ohTrigger(RecalcTrigger,Trigger6M)),NA())</f>
        <v>3.3872210491647792E-3</v>
      </c>
      <c r="Q697" s="145">
        <f>IFERROR(_xll.qlIndexFixing(ONIndex1Y,I697,TRUE,_xll.ohTrigger(RecalcTrigger,Trigger1Y)),NA())</f>
        <v>4.8450038024761E-3</v>
      </c>
    </row>
    <row r="698" spans="2:17" x14ac:dyDescent="0.2">
      <c r="B698" s="39" t="s">
        <v>42</v>
      </c>
      <c r="D698" s="42">
        <f>_xll.qlCalendarAdvance(Calendar,$D697,B698,"f",FALSE)</f>
        <v>44607</v>
      </c>
      <c r="E698" s="139">
        <f>_xll.qlInterestRateIndexValueDate(IndexON,D698)</f>
        <v>44607</v>
      </c>
      <c r="F698" s="155">
        <f>IFERROR(_xll.qlIndexFixing(IndexON,D698,TRUE,_xll.ohTrigger(RecalcTrigger,TriggerON)),NA())</f>
        <v>8.6303019586786434E-4</v>
      </c>
      <c r="H698" s="42">
        <f>_xll.qlCalendarAdvance(Calendar,$H697,B698,"f",FALSE)</f>
        <v>44607</v>
      </c>
      <c r="I698" s="139">
        <f>_xll.qlInterestRateIndexValueDate(Index1M,$H698)</f>
        <v>44609</v>
      </c>
      <c r="J698" s="144">
        <f>IFERROR(_xll.qlIndexFixing(Index1M,$H698,TRUE,_xll.ohTrigger(RecalcTrigger,Trigger1M)),NA())</f>
        <v>5.6772551055723445E-4</v>
      </c>
      <c r="K698" s="44">
        <f>IFERROR(_xll.qlIndexFixing(Index3M,H698,TRUE,_xll.ohTrigger(RecalcTrigger,Trigger3M)),NA())</f>
        <v>2.0942035032898002E-3</v>
      </c>
      <c r="L698" s="44">
        <f>IFERROR(_xll.qlIndexFixing(Index6M,$H698,TRUE,_xll.ohTrigger(RecalcTrigger,Trigger6M)),NA())</f>
        <v>4.0554593040531672E-3</v>
      </c>
      <c r="M698" s="145">
        <f>IFERROR(_xll.qlIndexFixing(Index1Y,$H698,TRUE,_xll.ohTrigger(RecalcTrigger,Trigger1Y)),NA())</f>
        <v>6.1457162602467728E-3</v>
      </c>
      <c r="N698" s="144">
        <f>IFERROR(_xll.qlIndexFixing(ONIndex1M,I698,TRUE,_xll.ohTrigger(RecalcTrigger,Trigger1M)),NA())</f>
        <v>4.9884302145031256E-4</v>
      </c>
      <c r="O698" s="44">
        <f>IFERROR(_xll.qlIndexFixing(ONIndex3M,I698,TRUE,_xll.ohTrigger(RecalcTrigger,Trigger3M)),NA())</f>
        <v>1.803891217679876E-3</v>
      </c>
      <c r="P698" s="44">
        <f>IFERROR(_xll.qlIndexFixing(ONIndex6M,I698,TRUE,_xll.ohTrigger(RecalcTrigger,Trigger6M)),NA())</f>
        <v>3.435071407400514E-3</v>
      </c>
      <c r="Q698" s="145">
        <f>IFERROR(_xll.qlIndexFixing(ONIndex1Y,I698,TRUE,_xll.ohTrigger(RecalcTrigger,Trigger1Y)),NA())</f>
        <v>4.89027849599033E-3</v>
      </c>
    </row>
    <row r="699" spans="2:17" x14ac:dyDescent="0.2">
      <c r="B699" s="39" t="s">
        <v>42</v>
      </c>
      <c r="D699" s="42">
        <f>_xll.qlCalendarAdvance(Calendar,$D698,B699,"f",FALSE)</f>
        <v>44614</v>
      </c>
      <c r="E699" s="139">
        <f>_xll.qlInterestRateIndexValueDate(IndexON,D699)</f>
        <v>44614</v>
      </c>
      <c r="F699" s="155">
        <f>IFERROR(_xll.qlIndexFixing(IndexON,D699,TRUE,_xll.ohTrigger(RecalcTrigger,TriggerON)),NA())</f>
        <v>8.6303019586786434E-4</v>
      </c>
      <c r="H699" s="42">
        <f>_xll.qlCalendarAdvance(Calendar,$H698,B699,"f",FALSE)</f>
        <v>44614</v>
      </c>
      <c r="I699" s="139">
        <f>_xll.qlInterestRateIndexValueDate(Index1M,$H699)</f>
        <v>44616</v>
      </c>
      <c r="J699" s="144">
        <f>IFERROR(_xll.qlIndexFixing(Index1M,$H699,TRUE,_xll.ohTrigger(RecalcTrigger,Trigger1M)),NA())</f>
        <v>6.1861841454259798E-4</v>
      </c>
      <c r="K699" s="44">
        <f>IFERROR(_xll.qlIndexFixing(Index3M,H699,TRUE,_xll.ohTrigger(RecalcTrigger,Trigger3M)),NA())</f>
        <v>2.1455469061727721E-3</v>
      </c>
      <c r="L699" s="44">
        <f>IFERROR(_xll.qlIndexFixing(Index6M,$H699,TRUE,_xll.ohTrigger(RecalcTrigger,Trigger6M)),NA())</f>
        <v>4.1068851105741898E-3</v>
      </c>
      <c r="M699" s="145">
        <f>IFERROR(_xll.qlIndexFixing(Index1Y,$H699,TRUE,_xll.ohTrigger(RecalcTrigger,Trigger1Y)),NA())</f>
        <v>6.1955017839983393E-3</v>
      </c>
      <c r="N699" s="144">
        <f>IFERROR(_xll.qlIndexFixing(ONIndex1M,I699,TRUE,_xll.ohTrigger(RecalcTrigger,Trigger1M)),NA())</f>
        <v>5.4944922563748833E-4</v>
      </c>
      <c r="O699" s="44">
        <f>IFERROR(_xll.qlIndexFixing(ONIndex3M,I699,TRUE,_xll.ohTrigger(RecalcTrigger,Trigger3M)),NA())</f>
        <v>1.8536257541690304E-3</v>
      </c>
      <c r="P699" s="44">
        <f>IFERROR(_xll.qlIndexFixing(ONIndex6M,I699,TRUE,_xll.ohTrigger(RecalcTrigger,Trigger6M)),NA())</f>
        <v>3.4831767642984346E-3</v>
      </c>
      <c r="Q699" s="145">
        <f>IFERROR(_xll.qlIndexFixing(ONIndex1Y,I699,TRUE,_xll.ohTrigger(RecalcTrigger,Trigger1Y)),NA())</f>
        <v>4.9357599125432472E-3</v>
      </c>
    </row>
    <row r="700" spans="2:17" x14ac:dyDescent="0.2">
      <c r="B700" s="39" t="s">
        <v>42</v>
      </c>
      <c r="D700" s="42">
        <f>_xll.qlCalendarAdvance(Calendar,$D699,B700,"f",FALSE)</f>
        <v>44621</v>
      </c>
      <c r="E700" s="139">
        <f>_xll.qlInterestRateIndexValueDate(IndexON,D700)</f>
        <v>44621</v>
      </c>
      <c r="F700" s="155">
        <f>IFERROR(_xll.qlIndexFixing(IndexON,D700,TRUE,_xll.ohTrigger(RecalcTrigger,TriggerON)),NA())</f>
        <v>8.6303019578792828E-4</v>
      </c>
      <c r="H700" s="42">
        <f>_xll.qlCalendarAdvance(Calendar,$H699,B700,"f",FALSE)</f>
        <v>44621</v>
      </c>
      <c r="I700" s="139">
        <f>_xll.qlInterestRateIndexValueDate(Index1M,$H700)</f>
        <v>44623</v>
      </c>
      <c r="J700" s="144">
        <f>IFERROR(_xll.qlIndexFixing(Index1M,$H700,TRUE,_xll.ohTrigger(RecalcTrigger,Trigger1M)),NA())</f>
        <v>6.844049668172647E-4</v>
      </c>
      <c r="K700" s="44">
        <f>IFERROR(_xll.qlIndexFixing(Index3M,H700,TRUE,_xll.ohTrigger(RecalcTrigger,Trigger3M)),NA())</f>
        <v>2.2084170898595268E-3</v>
      </c>
      <c r="L700" s="44">
        <f>IFERROR(_xll.qlIndexFixing(Index6M,$H700,TRUE,_xll.ohTrigger(RecalcTrigger,Trigger6M)),NA())</f>
        <v>4.1776415335836505E-3</v>
      </c>
      <c r="M700" s="145">
        <f>IFERROR(_xll.qlIndexFixing(Index1Y,$H700,TRUE,_xll.ohTrigger(RecalcTrigger,Trigger1Y)),NA())</f>
        <v>6.2453721553874251E-3</v>
      </c>
      <c r="N700" s="144">
        <f>IFERROR(_xll.qlIndexFixing(ONIndex1M,I700,TRUE,_xll.ohTrigger(RecalcTrigger,Trigger1M)),NA())</f>
        <v>6.0026536661261787E-4</v>
      </c>
      <c r="O700" s="44">
        <f>IFERROR(_xll.qlIndexFixing(ONIndex3M,I700,TRUE,_xll.ohTrigger(RecalcTrigger,Trigger3M)),NA())</f>
        <v>1.9036348327272634E-3</v>
      </c>
      <c r="P700" s="44">
        <f>IFERROR(_xll.qlIndexFixing(ONIndex6M,I700,TRUE,_xll.ohTrigger(RecalcTrigger,Trigger6M)),NA())</f>
        <v>3.5315378771727524E-3</v>
      </c>
      <c r="Q700" s="145">
        <f>IFERROR(_xll.qlIndexFixing(ONIndex1Y,I700,TRUE,_xll.ohTrigger(RecalcTrigger,Trigger1Y)),NA())</f>
        <v>4.9814484600485542E-3</v>
      </c>
    </row>
    <row r="701" spans="2:17" x14ac:dyDescent="0.2">
      <c r="B701" s="39" t="s">
        <v>42</v>
      </c>
      <c r="D701" s="42">
        <f>_xll.qlCalendarAdvance(Calendar,$D700,B701,"f",FALSE)</f>
        <v>44628</v>
      </c>
      <c r="E701" s="139">
        <f>_xll.qlInterestRateIndexValueDate(IndexON,D701)</f>
        <v>44628</v>
      </c>
      <c r="F701" s="155">
        <f>IFERROR(_xll.qlIndexFixing(IndexON,D701,TRUE,_xll.ohTrigger(RecalcTrigger,TriggerON)),NA())</f>
        <v>8.6303019594780039E-4</v>
      </c>
      <c r="H701" s="42">
        <f>_xll.qlCalendarAdvance(Calendar,$H700,B701,"f",FALSE)</f>
        <v>44628</v>
      </c>
      <c r="I701" s="139">
        <f>_xll.qlInterestRateIndexValueDate(Index1M,$H701)</f>
        <v>44630</v>
      </c>
      <c r="J701" s="144">
        <f>IFERROR(_xll.qlIndexFixing(Index1M,$H701,TRUE,_xll.ohTrigger(RecalcTrigger,Trigger1M)),NA())</f>
        <v>7.3577608761449254E-4</v>
      </c>
      <c r="K701" s="44">
        <f>IFERROR(_xll.qlIndexFixing(Index3M,H701,TRUE,_xll.ohTrigger(RecalcTrigger,Trigger3M)),NA())</f>
        <v>2.2603807835031987E-3</v>
      </c>
      <c r="L701" s="44">
        <f>IFERROR(_xll.qlIndexFixing(Index6M,$H701,TRUE,_xll.ohTrigger(RecalcTrigger,Trigger6M)),NA())</f>
        <v>4.2297020069756702E-3</v>
      </c>
      <c r="M701" s="145">
        <f>IFERROR(_xll.qlIndexFixing(Index1Y,$H701,TRUE,_xll.ohTrigger(RecalcTrigger,Trigger1Y)),NA())</f>
        <v>6.2953211425562589E-3</v>
      </c>
      <c r="N701" s="144">
        <f>IFERROR(_xll.qlIndexFixing(ONIndex1M,I701,TRUE,_xll.ohTrigger(RecalcTrigger,Trigger1M)),NA())</f>
        <v>6.5129091767701652E-4</v>
      </c>
      <c r="O701" s="44">
        <f>IFERROR(_xll.qlIndexFixing(ONIndex3M,I701,TRUE,_xll.ohTrigger(RecalcTrigger,Trigger3M)),NA())</f>
        <v>1.9539191196216166E-3</v>
      </c>
      <c r="P701" s="44">
        <f>IFERROR(_xll.qlIndexFixing(ONIndex6M,I701,TRUE,_xll.ohTrigger(RecalcTrigger,Trigger6M)),NA())</f>
        <v>3.5801555029379983E-3</v>
      </c>
      <c r="Q701" s="145">
        <f>IFERROR(_xll.qlIndexFixing(ONIndex1Y,I701,TRUE,_xll.ohTrigger(RecalcTrigger,Trigger1Y)),NA())</f>
        <v>5.0273445462600819E-3</v>
      </c>
    </row>
    <row r="702" spans="2:17" x14ac:dyDescent="0.2">
      <c r="B702" s="39" t="s">
        <v>42</v>
      </c>
      <c r="D702" s="42">
        <f>_xll.qlCalendarAdvance(Calendar,$D701,B702,"f",FALSE)</f>
        <v>44635</v>
      </c>
      <c r="E702" s="139">
        <f>_xll.qlInterestRateIndexValueDate(IndexON,D702)</f>
        <v>44635</v>
      </c>
      <c r="F702" s="155">
        <f>IFERROR(_xll.qlIndexFixing(IndexON,D702,TRUE,_xll.ohTrigger(RecalcTrigger,TriggerON)),NA())</f>
        <v>8.6303019586786434E-4</v>
      </c>
      <c r="H702" s="42">
        <f>_xll.qlCalendarAdvance(Calendar,$H701,B702,"f",FALSE)</f>
        <v>44635</v>
      </c>
      <c r="I702" s="139">
        <f>_xll.qlInterestRateIndexValueDate(Index1M,$H702)</f>
        <v>44637</v>
      </c>
      <c r="J702" s="144">
        <f>IFERROR(_xll.qlIndexFixing(Index1M,$H702,TRUE,_xll.ohTrigger(RecalcTrigger,Trigger1M)),NA())</f>
        <v>7.9106000004310192E-4</v>
      </c>
      <c r="K702" s="44">
        <f>IFERROR(_xll.qlIndexFixing(Index3M,H702,TRUE,_xll.ohTrigger(RecalcTrigger,Trigger3M)),NA())</f>
        <v>2.312625148445247E-3</v>
      </c>
      <c r="L702" s="44">
        <f>IFERROR(_xll.qlIndexFixing(Index6M,$H702,TRUE,_xll.ohTrigger(RecalcTrigger,Trigger6M)),NA())</f>
        <v>4.282030440278725E-3</v>
      </c>
      <c r="M702" s="145">
        <f>IFERROR(_xll.qlIndexFixing(Index1Y,$H702,TRUE,_xll.ohTrigger(RecalcTrigger,Trigger1Y)),NA())</f>
        <v>6.3453424471875772E-3</v>
      </c>
      <c r="N702" s="144">
        <f>IFERROR(_xll.qlIndexFixing(ONIndex1M,I702,TRUE,_xll.ohTrigger(RecalcTrigger,Trigger1M)),NA())</f>
        <v>7.0252535189219145E-4</v>
      </c>
      <c r="O702" s="44">
        <f>IFERROR(_xll.qlIndexFixing(ONIndex3M,I702,TRUE,_xll.ohTrigger(RecalcTrigger,Trigger3M)),NA())</f>
        <v>2.0044792810391954E-3</v>
      </c>
      <c r="P702" s="44">
        <f>IFERROR(_xll.qlIndexFixing(ONIndex6M,I702,TRUE,_xll.ohTrigger(RecalcTrigger,Trigger6M)),NA())</f>
        <v>3.6290303989083839E-3</v>
      </c>
      <c r="Q702" s="145">
        <f>IFERROR(_xll.qlIndexFixing(ONIndex1Y,I702,TRUE,_xll.ohTrigger(RecalcTrigger,Trigger1Y)),NA())</f>
        <v>5.0734485790915329E-3</v>
      </c>
    </row>
    <row r="703" spans="2:17" x14ac:dyDescent="0.2">
      <c r="B703" s="39" t="s">
        <v>42</v>
      </c>
      <c r="D703" s="42">
        <f>_xll.qlCalendarAdvance(Calendar,$D702,B703,"f",FALSE)</f>
        <v>44642</v>
      </c>
      <c r="E703" s="139">
        <f>_xll.qlInterestRateIndexValueDate(IndexON,D703)</f>
        <v>44642</v>
      </c>
      <c r="F703" s="155">
        <f>IFERROR(_xll.qlIndexFixing(IndexON,D703,TRUE,_xll.ohTrigger(RecalcTrigger,TriggerON)),NA())</f>
        <v>8.6303019586786434E-4</v>
      </c>
      <c r="H703" s="42">
        <f>_xll.qlCalendarAdvance(Calendar,$H702,B703,"f",FALSE)</f>
        <v>44642</v>
      </c>
      <c r="I703" s="139">
        <f>_xll.qlInterestRateIndexValueDate(Index1M,$H703)</f>
        <v>44644</v>
      </c>
      <c r="J703" s="144">
        <f>IFERROR(_xll.qlIndexFixing(Index1M,$H703,TRUE,_xll.ohTrigger(RecalcTrigger,Trigger1M)),NA())</f>
        <v>8.3914258242806516E-4</v>
      </c>
      <c r="K703" s="44">
        <f>IFERROR(_xll.qlIndexFixing(Index3M,H703,TRUE,_xll.ohTrigger(RecalcTrigger,Trigger3M)),NA())</f>
        <v>2.3651508625920988E-3</v>
      </c>
      <c r="L703" s="44">
        <f>IFERROR(_xll.qlIndexFixing(Index6M,$H703,TRUE,_xll.ohTrigger(RecalcTrigger,Trigger6M)),NA())</f>
        <v>4.3346182676531628E-3</v>
      </c>
      <c r="M703" s="145">
        <f>IFERROR(_xll.qlIndexFixing(Index1Y,$H703,TRUE,_xll.ohTrigger(RecalcTrigger,Trigger1Y)),NA())</f>
        <v>6.3954297044816243E-3</v>
      </c>
      <c r="N703" s="144">
        <f>IFERROR(_xll.qlIndexFixing(ONIndex1M,I703,TRUE,_xll.ohTrigger(RecalcTrigger,Trigger1M)),NA())</f>
        <v>7.5396814255945799E-4</v>
      </c>
      <c r="O703" s="44">
        <f>IFERROR(_xll.qlIndexFixing(ONIndex3M,I703,TRUE,_xll.ohTrigger(RecalcTrigger,Trigger3M)),NA())</f>
        <v>2.0553159837266577E-3</v>
      </c>
      <c r="P703" s="44">
        <f>IFERROR(_xll.qlIndexFixing(ONIndex6M,I703,TRUE,_xll.ohTrigger(RecalcTrigger,Trigger6M)),NA())</f>
        <v>3.6781633222382482E-3</v>
      </c>
      <c r="Q703" s="145">
        <f>IFERROR(_xll.qlIndexFixing(ONIndex1Y,I703,TRUE,_xll.ohTrigger(RecalcTrigger,Trigger1Y)),NA())</f>
        <v>5.1197609664566102E-3</v>
      </c>
    </row>
    <row r="704" spans="2:17" x14ac:dyDescent="0.2">
      <c r="B704" s="39" t="s">
        <v>42</v>
      </c>
      <c r="D704" s="42">
        <f>_xll.qlCalendarAdvance(Calendar,$D703,B704,"f",FALSE)</f>
        <v>44649</v>
      </c>
      <c r="E704" s="139">
        <f>_xll.qlInterestRateIndexValueDate(IndexON,D704)</f>
        <v>44649</v>
      </c>
      <c r="F704" s="155">
        <f>IFERROR(_xll.qlIndexFixing(IndexON,D704,TRUE,_xll.ohTrigger(RecalcTrigger,TriggerON)),NA())</f>
        <v>8.6303019586786434E-4</v>
      </c>
      <c r="H704" s="42">
        <f>_xll.qlCalendarAdvance(Calendar,$H703,B704,"f",FALSE)</f>
        <v>44649</v>
      </c>
      <c r="I704" s="139">
        <f>_xll.qlInterestRateIndexValueDate(Index1M,$H704)</f>
        <v>44651</v>
      </c>
      <c r="J704" s="144">
        <f>IFERROR(_xll.qlIndexFixing(Index1M,$H704,TRUE,_xll.ohTrigger(RecalcTrigger,Trigger1M)),NA())</f>
        <v>8.7994248034831417E-4</v>
      </c>
      <c r="K704" s="44">
        <f>IFERROR(_xll.qlIndexFixing(Index3M,H704,TRUE,_xll.ohTrigger(RecalcTrigger,Trigger3M)),NA())</f>
        <v>2.4141252886722663E-3</v>
      </c>
      <c r="L704" s="44">
        <f>IFERROR(_xll.qlIndexFixing(Index6M,$H704,TRUE,_xll.ohTrigger(RecalcTrigger,Trigger6M)),NA())</f>
        <v>4.3757852947352467E-3</v>
      </c>
      <c r="M704" s="145">
        <f>IFERROR(_xll.qlIndexFixing(Index1Y,$H704,TRUE,_xll.ohTrigger(RecalcTrigger,Trigger1Y)),NA())</f>
        <v>6.4455764831364429E-3</v>
      </c>
      <c r="N704" s="144">
        <f>IFERROR(_xll.qlIndexFixing(ONIndex1M,I704,TRUE,_xll.ohTrigger(RecalcTrigger,Trigger1M)),NA())</f>
        <v>8.0561876282025935E-4</v>
      </c>
      <c r="O704" s="44">
        <f>IFERROR(_xll.qlIndexFixing(ONIndex3M,I704,TRUE,_xll.ohTrigger(RecalcTrigger,Trigger3M)),NA())</f>
        <v>2.106429893791173E-3</v>
      </c>
      <c r="P704" s="44">
        <f>IFERROR(_xll.qlIndexFixing(ONIndex6M,I704,TRUE,_xll.ohTrigger(RecalcTrigger,Trigger6M)),NA())</f>
        <v>3.7275550300019944E-3</v>
      </c>
      <c r="Q704" s="145">
        <f>IFERROR(_xll.qlIndexFixing(ONIndex1Y,I704,TRUE,_xll.ohTrigger(RecalcTrigger,Trigger1Y)),NA())</f>
        <v>5.1662821161091443E-3</v>
      </c>
    </row>
    <row r="705" spans="2:17" x14ac:dyDescent="0.2">
      <c r="B705" s="39" t="s">
        <v>42</v>
      </c>
      <c r="D705" s="42">
        <f>_xll.qlCalendarAdvance(Calendar,$D704,B705,"f",FALSE)</f>
        <v>44656</v>
      </c>
      <c r="E705" s="139">
        <f>_xll.qlInterestRateIndexValueDate(IndexON,D705)</f>
        <v>44656</v>
      </c>
      <c r="F705" s="155">
        <f>IFERROR(_xll.qlIndexFixing(IndexON,D705,TRUE,_xll.ohTrigger(RecalcTrigger,TriggerON)),NA())</f>
        <v>8.6303019578792828E-4</v>
      </c>
      <c r="H705" s="42">
        <f>_xll.qlCalendarAdvance(Calendar,$H704,B705,"f",FALSE)</f>
        <v>44656</v>
      </c>
      <c r="I705" s="139">
        <f>_xll.qlInterestRateIndexValueDate(Index1M,$H705)</f>
        <v>44658</v>
      </c>
      <c r="J705" s="144">
        <f>IFERROR(_xll.qlIndexFixing(Index1M,$H705,TRUE,_xll.ohTrigger(RecalcTrigger,Trigger1M)),NA())</f>
        <v>9.4333792109518866E-4</v>
      </c>
      <c r="K705" s="44">
        <f>IFERROR(_xll.qlIndexFixing(Index3M,H705,TRUE,_xll.ohTrigger(RecalcTrigger,Trigger3M)),NA())</f>
        <v>2.4671950555767838E-3</v>
      </c>
      <c r="L705" s="44">
        <f>IFERROR(_xll.qlIndexFixing(Index6M,$H705,TRUE,_xll.ohTrigger(RecalcTrigger,Trigger6M)),NA())</f>
        <v>4.4288079006415777E-3</v>
      </c>
      <c r="M705" s="145">
        <f>IFERROR(_xll.qlIndexFixing(Index1Y,$H705,TRUE,_xll.ohTrigger(RecalcTrigger,Trigger1Y)),NA())</f>
        <v>6.510459384347478E-3</v>
      </c>
      <c r="N705" s="144">
        <f>IFERROR(_xll.qlIndexFixing(ONIndex1M,I705,TRUE,_xll.ohTrigger(RecalcTrigger,Trigger1M)),NA())</f>
        <v>8.5747668589597481E-4</v>
      </c>
      <c r="O705" s="44">
        <f>IFERROR(_xll.qlIndexFixing(ONIndex3M,I705,TRUE,_xll.ohTrigger(RecalcTrigger,Trigger3M)),NA())</f>
        <v>2.1578216778195269E-3</v>
      </c>
      <c r="P705" s="44">
        <f>IFERROR(_xll.qlIndexFixing(ONIndex6M,I705,TRUE,_xll.ohTrigger(RecalcTrigger,Trigger6M)),NA())</f>
        <v>3.7772062794338979E-3</v>
      </c>
      <c r="Q705" s="145">
        <f>IFERROR(_xll.qlIndexFixing(ONIndex1Y,I705,TRUE,_xll.ohTrigger(RecalcTrigger,Trigger1Y)),NA())</f>
        <v>5.2130124360427743E-3</v>
      </c>
    </row>
    <row r="706" spans="2:17" x14ac:dyDescent="0.2">
      <c r="B706" s="39" t="s">
        <v>42</v>
      </c>
      <c r="D706" s="42">
        <f>_xll.qlCalendarAdvance(Calendar,$D705,B706,"f",FALSE)</f>
        <v>44663</v>
      </c>
      <c r="E706" s="139">
        <f>_xll.qlInterestRateIndexValueDate(IndexON,D706)</f>
        <v>44663</v>
      </c>
      <c r="F706" s="155">
        <f>IFERROR(_xll.qlIndexFixing(IndexON,D706,TRUE,_xll.ohTrigger(RecalcTrigger,TriggerON)),NA())</f>
        <v>8.6303019578792828E-4</v>
      </c>
      <c r="H706" s="42">
        <f>_xll.qlCalendarAdvance(Calendar,$H705,B706,"f",FALSE)</f>
        <v>44663</v>
      </c>
      <c r="I706" s="139">
        <f>_xll.qlInterestRateIndexValueDate(Index1M,$H706)</f>
        <v>44665</v>
      </c>
      <c r="J706" s="144">
        <f>IFERROR(_xll.qlIndexFixing(Index1M,$H706,TRUE,_xll.ohTrigger(RecalcTrigger,Trigger1M)),NA())</f>
        <v>9.9574509670935507E-4</v>
      </c>
      <c r="K706" s="44">
        <f>IFERROR(_xll.qlIndexFixing(Index3M,H706,TRUE,_xll.ohTrigger(RecalcTrigger,Trigger3M)),NA())</f>
        <v>2.5205481477293995E-3</v>
      </c>
      <c r="L706" s="44">
        <f>IFERROR(_xll.qlIndexFixing(Index6M,$H706,TRUE,_xll.ohTrigger(RecalcTrigger,Trigger6M)),NA())</f>
        <v>4.4820540617200979E-3</v>
      </c>
      <c r="M706" s="145">
        <f>IFERROR(_xll.qlIndexFixing(Index1Y,$H706,TRUE,_xll.ohTrigger(RecalcTrigger,Trigger1Y)),NA())</f>
        <v>6.5460225466851688E-3</v>
      </c>
      <c r="N706" s="144">
        <f>IFERROR(_xll.qlIndexFixing(ONIndex1M,I706,TRUE,_xll.ohTrigger(RecalcTrigger,Trigger1M)),NA())</f>
        <v>9.2445491885584374E-4</v>
      </c>
      <c r="O706" s="44">
        <f>IFERROR(_xll.qlIndexFixing(ONIndex3M,I706,TRUE,_xll.ohTrigger(RecalcTrigger,Trigger3M)),NA())</f>
        <v>2.2243062057025753E-3</v>
      </c>
      <c r="P706" s="44">
        <f>IFERROR(_xll.qlIndexFixing(ONIndex6M,I706,TRUE,_xll.ohTrigger(RecalcTrigger,Trigger6M)),NA())</f>
        <v>3.8414261861063892E-3</v>
      </c>
      <c r="Q706" s="145">
        <f>IFERROR(_xll.qlIndexFixing(ONIndex1Y,I706,TRUE,_xll.ohTrigger(RecalcTrigger,Trigger1Y)),NA())</f>
        <v>5.2734022844447281E-3</v>
      </c>
    </row>
    <row r="707" spans="2:17" x14ac:dyDescent="0.2">
      <c r="B707" s="39" t="s">
        <v>42</v>
      </c>
      <c r="D707" s="42">
        <f>_xll.qlCalendarAdvance(Calendar,$D706,B707,"f",FALSE)</f>
        <v>44670</v>
      </c>
      <c r="E707" s="139">
        <f>_xll.qlInterestRateIndexValueDate(IndexON,D707)</f>
        <v>44670</v>
      </c>
      <c r="F707" s="155">
        <f>IFERROR(_xll.qlIndexFixing(IndexON,D707,TRUE,_xll.ohTrigger(RecalcTrigger,TriggerON)),NA())</f>
        <v>8.6303019578792828E-4</v>
      </c>
      <c r="H707" s="42">
        <f>_xll.qlCalendarAdvance(Calendar,$H706,B707,"f",FALSE)</f>
        <v>44670</v>
      </c>
      <c r="I707" s="139">
        <f>_xll.qlInterestRateIndexValueDate(Index1M,$H707)</f>
        <v>44672</v>
      </c>
      <c r="J707" s="144">
        <f>IFERROR(_xll.qlIndexFixing(Index1M,$H707,TRUE,_xll.ohTrigger(RecalcTrigger,Trigger1M)),NA())</f>
        <v>1.0483579110995289E-3</v>
      </c>
      <c r="K707" s="44">
        <f>IFERROR(_xll.qlIndexFixing(Index3M,H707,TRUE,_xll.ohTrigger(RecalcTrigger,Trigger3M)),NA())</f>
        <v>2.5741852432839096E-3</v>
      </c>
      <c r="L707" s="44">
        <f>IFERROR(_xll.qlIndexFixing(Index6M,$H707,TRUE,_xll.ohTrigger(RecalcTrigger,Trigger6M)),NA())</f>
        <v>4.5355095013122617E-3</v>
      </c>
      <c r="M707" s="145">
        <f>IFERROR(_xll.qlIndexFixing(Index1Y,$H707,TRUE,_xll.ohTrigger(RecalcTrigger,Trigger1Y)),NA())</f>
        <v>6.596308636279101E-3</v>
      </c>
      <c r="N707" s="144">
        <f>IFERROR(_xll.qlIndexFixing(ONIndex1M,I707,TRUE,_xll.ohTrigger(RecalcTrigger,Trigger1M)),NA())</f>
        <v>9.6181233329772908E-4</v>
      </c>
      <c r="O707" s="44">
        <f>IFERROR(_xll.qlIndexFixing(ONIndex3M,I707,TRUE,_xll.ohTrigger(RecalcTrigger,Trigger3M)),NA())</f>
        <v>2.2614415332355975E-3</v>
      </c>
      <c r="P707" s="44">
        <f>IFERROR(_xll.qlIndexFixing(ONIndex6M,I707,TRUE,_xll.ohTrigger(RecalcTrigger,Trigger6M)),NA())</f>
        <v>3.8772904319994694E-3</v>
      </c>
      <c r="Q707" s="145">
        <f>IFERROR(_xll.qlIndexFixing(ONIndex1Y,I707,TRUE,_xll.ohTrigger(RecalcTrigger,Trigger1Y)),NA())</f>
        <v>5.3071022178485805E-3</v>
      </c>
    </row>
    <row r="708" spans="2:17" x14ac:dyDescent="0.2">
      <c r="B708" s="39" t="s">
        <v>42</v>
      </c>
      <c r="D708" s="42">
        <f>_xll.qlCalendarAdvance(Calendar,$D707,B708,"f",FALSE)</f>
        <v>44677</v>
      </c>
      <c r="E708" s="139">
        <f>_xll.qlInterestRateIndexValueDate(IndexON,D708)</f>
        <v>44677</v>
      </c>
      <c r="F708" s="155">
        <f>IFERROR(_xll.qlIndexFixing(IndexON,D708,TRUE,_xll.ohTrigger(RecalcTrigger,TriggerON)),NA())</f>
        <v>8.6303019578792828E-4</v>
      </c>
      <c r="H708" s="42">
        <f>_xll.qlCalendarAdvance(Calendar,$H707,B708,"f",FALSE)</f>
        <v>44677</v>
      </c>
      <c r="I708" s="139">
        <f>_xll.qlInterestRateIndexValueDate(Index1M,$H708)</f>
        <v>44679</v>
      </c>
      <c r="J708" s="144">
        <f>IFERROR(_xll.qlIndexFixing(Index1M,$H708,TRUE,_xll.ohTrigger(RecalcTrigger,Trigger1M)),NA())</f>
        <v>1.1011758401974214E-3</v>
      </c>
      <c r="K708" s="44">
        <f>IFERROR(_xll.qlIndexFixing(Index3M,H708,TRUE,_xll.ohTrigger(RecalcTrigger,Trigger3M)),NA())</f>
        <v>2.6281070204968861E-3</v>
      </c>
      <c r="L708" s="44">
        <f>IFERROR(_xll.qlIndexFixing(Index6M,$H708,TRUE,_xll.ohTrigger(RecalcTrigger,Trigger6M)),NA())</f>
        <v>4.5891597577800633E-3</v>
      </c>
      <c r="M708" s="145">
        <f>IFERROR(_xll.qlIndexFixing(Index1Y,$H708,TRUE,_xll.ohTrigger(RecalcTrigger,Trigger1Y)),NA())</f>
        <v>6.6466278565950887E-3</v>
      </c>
      <c r="N708" s="144">
        <f>IFERROR(_xll.qlIndexFixing(ONIndex1M,I708,TRUE,_xll.ohTrigger(RecalcTrigger,Trigger1M)),NA())</f>
        <v>1.0142890041464625E-3</v>
      </c>
      <c r="O708" s="44">
        <f>IFERROR(_xll.qlIndexFixing(ONIndex3M,I708,TRUE,_xll.ohTrigger(RecalcTrigger,Trigger3M)),NA())</f>
        <v>2.3136709374771414E-3</v>
      </c>
      <c r="P708" s="44">
        <f>IFERROR(_xll.qlIndexFixing(ONIndex6M,I708,TRUE,_xll.ohTrigger(RecalcTrigger,Trigger6M)),NA())</f>
        <v>3.9277248493618799E-3</v>
      </c>
      <c r="Q708" s="145">
        <f>IFERROR(_xll.qlIndexFixing(ONIndex1Y,I708,TRUE,_xll.ohTrigger(RecalcTrigger,Trigger1Y)),NA())</f>
        <v>5.3544624955481623E-3</v>
      </c>
    </row>
    <row r="709" spans="2:17" x14ac:dyDescent="0.2">
      <c r="B709" s="39" t="s">
        <v>42</v>
      </c>
      <c r="D709" s="42">
        <f>_xll.qlCalendarAdvance(Calendar,$D708,B709,"f",FALSE)</f>
        <v>44684</v>
      </c>
      <c r="E709" s="139">
        <f>_xll.qlInterestRateIndexValueDate(IndexON,D709)</f>
        <v>44684</v>
      </c>
      <c r="F709" s="155">
        <f>IFERROR(_xll.qlIndexFixing(IndexON,D709,TRUE,_xll.ohTrigger(RecalcTrigger,TriggerON)),NA())</f>
        <v>8.6303019586786434E-4</v>
      </c>
      <c r="H709" s="42">
        <f>_xll.qlCalendarAdvance(Calendar,$H708,B709,"f",FALSE)</f>
        <v>44684</v>
      </c>
      <c r="I709" s="139">
        <f>_xll.qlInterestRateIndexValueDate(Index1M,$H709)</f>
        <v>44686</v>
      </c>
      <c r="J709" s="144">
        <f>IFERROR(_xll.qlIndexFixing(Index1M,$H709,TRUE,_xll.ohTrigger(RecalcTrigger,Trigger1M)),NA())</f>
        <v>1.1541983599522299E-3</v>
      </c>
      <c r="K709" s="44">
        <f>IFERROR(_xll.qlIndexFixing(Index3M,H709,TRUE,_xll.ohTrigger(RecalcTrigger,Trigger3M)),NA())</f>
        <v>2.6862514556590536E-3</v>
      </c>
      <c r="L709" s="44">
        <f>IFERROR(_xll.qlIndexFixing(Index6M,$H709,TRUE,_xll.ohTrigger(RecalcTrigger,Trigger6M)),NA())</f>
        <v>4.6548212211261477E-3</v>
      </c>
      <c r="M709" s="145">
        <f>IFERROR(_xll.qlIndexFixing(Index1Y,$H709,TRUE,_xll.ohTrigger(RecalcTrigger,Trigger1Y)),NA())</f>
        <v>6.6969734435177288E-3</v>
      </c>
      <c r="N709" s="144">
        <f>IFERROR(_xll.qlIndexFixing(ONIndex1M,I709,TRUE,_xll.ohTrigger(RecalcTrigger,Trigger1M)),NA())</f>
        <v>1.066970870455819E-3</v>
      </c>
      <c r="O709" s="44">
        <f>IFERROR(_xll.qlIndexFixing(ONIndex3M,I709,TRUE,_xll.ohTrigger(RecalcTrigger,Trigger3M)),NA())</f>
        <v>2.3661808813102425E-3</v>
      </c>
      <c r="P709" s="44">
        <f>IFERROR(_xll.qlIndexFixing(ONIndex6M,I709,TRUE,_xll.ohTrigger(RecalcTrigger,Trigger6M)),NA())</f>
        <v>3.9784218370098046E-3</v>
      </c>
      <c r="Q709" s="145">
        <f>IFERROR(_xll.qlIndexFixing(ONIndex1Y,I709,TRUE,_xll.ohTrigger(RecalcTrigger,Trigger1Y)),NA())</f>
        <v>5.4020335747839709E-3</v>
      </c>
    </row>
    <row r="710" spans="2:17" x14ac:dyDescent="0.2">
      <c r="B710" s="39" t="s">
        <v>42</v>
      </c>
      <c r="D710" s="42">
        <f>_xll.qlCalendarAdvance(Calendar,$D709,B710,"f",FALSE)</f>
        <v>44691</v>
      </c>
      <c r="E710" s="139">
        <f>_xll.qlInterestRateIndexValueDate(IndexON,D710)</f>
        <v>44691</v>
      </c>
      <c r="F710" s="155">
        <f>IFERROR(_xll.qlIndexFixing(IndexON,D710,TRUE,_xll.ohTrigger(RecalcTrigger,TriggerON)),NA())</f>
        <v>8.6303019586786434E-4</v>
      </c>
      <c r="H710" s="42">
        <f>_xll.qlCalendarAdvance(Calendar,$H709,B710,"f",FALSE)</f>
        <v>44691</v>
      </c>
      <c r="I710" s="139">
        <f>_xll.qlInterestRateIndexValueDate(Index1M,$H710)</f>
        <v>44693</v>
      </c>
      <c r="J710" s="144">
        <f>IFERROR(_xll.qlIndexFixing(Index1M,$H710,TRUE,_xll.ohTrigger(RecalcTrigger,Trigger1M)),NA())</f>
        <v>1.2074249462981634E-3</v>
      </c>
      <c r="K710" s="44">
        <f>IFERROR(_xll.qlIndexFixing(Index3M,H710,TRUE,_xll.ohTrigger(RecalcTrigger,Trigger3M)),NA())</f>
        <v>2.740765603741673E-3</v>
      </c>
      <c r="L710" s="44">
        <f>IFERROR(_xll.qlIndexFixing(Index6M,$H710,TRUE,_xll.ohTrigger(RecalcTrigger,Trigger6M)),NA())</f>
        <v>4.7088351498090278E-3</v>
      </c>
      <c r="M710" s="145">
        <f>IFERROR(_xll.qlIndexFixing(Index1Y,$H710,TRUE,_xll.ohTrigger(RecalcTrigger,Trigger1Y)),NA())</f>
        <v>6.7473385663118094E-3</v>
      </c>
      <c r="N710" s="144">
        <f>IFERROR(_xll.qlIndexFixing(ONIndex1M,I710,TRUE,_xll.ohTrigger(RecalcTrigger,Trigger1M)),NA())</f>
        <v>1.1198574056070498E-3</v>
      </c>
      <c r="O710" s="44">
        <f>IFERROR(_xll.qlIndexFixing(ONIndex3M,I710,TRUE,_xll.ohTrigger(RecalcTrigger,Trigger3M)),NA())</f>
        <v>2.4189720311618146E-3</v>
      </c>
      <c r="P710" s="44">
        <f>IFERROR(_xll.qlIndexFixing(ONIndex6M,I710,TRUE,_xll.ohTrigger(RecalcTrigger,Trigger6M)),NA())</f>
        <v>4.0293821520975825E-3</v>
      </c>
      <c r="Q710" s="145">
        <f>IFERROR(_xll.qlIndexFixing(ONIndex1Y,I710,TRUE,_xll.ohTrigger(RecalcTrigger,Trigger1Y)),NA())</f>
        <v>5.4498158637095173E-3</v>
      </c>
    </row>
    <row r="711" spans="2:17" x14ac:dyDescent="0.2">
      <c r="B711" s="39" t="s">
        <v>42</v>
      </c>
      <c r="D711" s="42">
        <f>_xll.qlCalendarAdvance(Calendar,$D710,B711,"f",FALSE)</f>
        <v>44698</v>
      </c>
      <c r="E711" s="139">
        <f>_xll.qlInterestRateIndexValueDate(IndexON,D711)</f>
        <v>44698</v>
      </c>
      <c r="F711" s="155">
        <f>IFERROR(_xll.qlIndexFixing(IndexON,D711,TRUE,_xll.ohTrigger(RecalcTrigger,TriggerON)),NA())</f>
        <v>8.6303019586786434E-4</v>
      </c>
      <c r="H711" s="42">
        <f>_xll.qlCalendarAdvance(Calendar,$H710,B711,"f",FALSE)</f>
        <v>44698</v>
      </c>
      <c r="I711" s="139">
        <f>_xll.qlInterestRateIndexValueDate(Index1M,$H711)</f>
        <v>44700</v>
      </c>
      <c r="J711" s="144">
        <f>IFERROR(_xll.qlIndexFixing(Index1M,$H711,TRUE,_xll.ohTrigger(RecalcTrigger,Trigger1M)),NA())</f>
        <v>1.2608550751844194E-3</v>
      </c>
      <c r="K711" s="44">
        <f>IFERROR(_xll.qlIndexFixing(Index3M,H711,TRUE,_xll.ohTrigger(RecalcTrigger,Trigger3M)),NA())</f>
        <v>2.7955665277811866E-3</v>
      </c>
      <c r="L711" s="44">
        <f>IFERROR(_xll.qlIndexFixing(Index6M,$H711,TRUE,_xll.ohTrigger(RecalcTrigger,Trigger6M)),NA())</f>
        <v>4.7629949025750386E-3</v>
      </c>
      <c r="M711" s="145">
        <f>IFERROR(_xll.qlIndexFixing(Index1Y,$H711,TRUE,_xll.ohTrigger(RecalcTrigger,Trigger1Y)),NA())</f>
        <v>6.7977163276039185E-3</v>
      </c>
      <c r="N711" s="144">
        <f>IFERROR(_xll.qlIndexFixing(ONIndex1M,I711,TRUE,_xll.ohTrigger(RecalcTrigger,Trigger1M)),NA())</f>
        <v>1.1729480826616623E-3</v>
      </c>
      <c r="O711" s="44">
        <f>IFERROR(_xll.qlIndexFixing(ONIndex3M,I711,TRUE,_xll.ohTrigger(RecalcTrigger,Trigger3M)),NA())</f>
        <v>2.4720450533788352E-3</v>
      </c>
      <c r="P711" s="44">
        <f>IFERROR(_xll.qlIndexFixing(ONIndex6M,I711,TRUE,_xll.ohTrigger(RecalcTrigger,Trigger6M)),NA())</f>
        <v>4.0806065519394252E-3</v>
      </c>
      <c r="Q711" s="145">
        <f>IFERROR(_xll.qlIndexFixing(ONIndex1Y,I711,TRUE,_xll.ohTrigger(RecalcTrigger,Trigger1Y)),NA())</f>
        <v>5.497809769838824E-3</v>
      </c>
    </row>
    <row r="712" spans="2:17" x14ac:dyDescent="0.2">
      <c r="B712" s="39" t="s">
        <v>42</v>
      </c>
      <c r="D712" s="42">
        <f>_xll.qlCalendarAdvance(Calendar,$D711,B712,"f",FALSE)</f>
        <v>44705</v>
      </c>
      <c r="E712" s="139">
        <f>_xll.qlInterestRateIndexValueDate(IndexON,D712)</f>
        <v>44705</v>
      </c>
      <c r="F712" s="155">
        <f>IFERROR(_xll.qlIndexFixing(IndexON,D712,TRUE,_xll.ohTrigger(RecalcTrigger,TriggerON)),NA())</f>
        <v>8.6303019586786434E-4</v>
      </c>
      <c r="H712" s="42">
        <f>_xll.qlCalendarAdvance(Calendar,$H711,B712,"f",FALSE)</f>
        <v>44705</v>
      </c>
      <c r="I712" s="139">
        <f>_xll.qlInterestRateIndexValueDate(Index1M,$H712)</f>
        <v>44707</v>
      </c>
      <c r="J712" s="144">
        <f>IFERROR(_xll.qlIndexFixing(Index1M,$H712,TRUE,_xll.ohTrigger(RecalcTrigger,Trigger1M)),NA())</f>
        <v>1.314488222552701E-3</v>
      </c>
      <c r="K712" s="44">
        <f>IFERROR(_xll.qlIndexFixing(Index3M,H712,TRUE,_xll.ohTrigger(RecalcTrigger,Trigger3M)),NA())</f>
        <v>2.8506549065694001E-3</v>
      </c>
      <c r="L712" s="44">
        <f>IFERROR(_xll.qlIndexFixing(Index6M,$H712,TRUE,_xll.ohTrigger(RecalcTrigger,Trigger6M)),NA())</f>
        <v>4.8172854568367049E-3</v>
      </c>
      <c r="M712" s="145">
        <f>IFERROR(_xll.qlIndexFixing(Index1Y,$H712,TRUE,_xll.ohTrigger(RecalcTrigger,Trigger1Y)),NA())</f>
        <v>6.8480997633649232E-3</v>
      </c>
      <c r="N712" s="144">
        <f>IFERROR(_xll.qlIndexFixing(ONIndex1M,I712,TRUE,_xll.ohTrigger(RecalcTrigger,Trigger1M)),NA())</f>
        <v>1.2262423750808438E-3</v>
      </c>
      <c r="O712" s="44">
        <f>IFERROR(_xll.qlIndexFixing(ONIndex3M,I712,TRUE,_xll.ohTrigger(RecalcTrigger,Trigger3M)),NA())</f>
        <v>2.5254006143882179E-3</v>
      </c>
      <c r="P712" s="44">
        <f>IFERROR(_xll.qlIndexFixing(ONIndex6M,I712,TRUE,_xll.ohTrigger(RecalcTrigger,Trigger6M)),NA())</f>
        <v>4.1320957935297997E-3</v>
      </c>
      <c r="Q712" s="145">
        <f>IFERROR(_xll.qlIndexFixing(ONIndex1Y,I712,TRUE,_xll.ohTrigger(RecalcTrigger,Trigger1Y)),NA())</f>
        <v>5.5460157013254019E-3</v>
      </c>
    </row>
    <row r="713" spans="2:17" x14ac:dyDescent="0.2">
      <c r="B713" s="39" t="s">
        <v>42</v>
      </c>
      <c r="D713" s="42">
        <f>_xll.qlCalendarAdvance(Calendar,$D712,B713,"f",FALSE)</f>
        <v>44712</v>
      </c>
      <c r="E713" s="139">
        <f>_xll.qlInterestRateIndexValueDate(IndexON,D713)</f>
        <v>44712</v>
      </c>
      <c r="F713" s="155">
        <f>IFERROR(_xll.qlIndexFixing(IndexON,D713,TRUE,_xll.ohTrigger(RecalcTrigger,TriggerON)),NA())</f>
        <v>8.6303019586786434E-4</v>
      </c>
      <c r="H713" s="42">
        <f>_xll.qlCalendarAdvance(Calendar,$H712,B713,"f",FALSE)</f>
        <v>44712</v>
      </c>
      <c r="I713" s="139">
        <f>_xll.qlInterestRateIndexValueDate(Index1M,$H713)</f>
        <v>44714</v>
      </c>
      <c r="J713" s="144">
        <f>IFERROR(_xll.qlIndexFixing(Index1M,$H713,TRUE,_xll.ohTrigger(RecalcTrigger,Trigger1M)),NA())</f>
        <v>1.3683238643497075E-3</v>
      </c>
      <c r="K713" s="44">
        <f>IFERROR(_xll.qlIndexFixing(Index3M,H713,TRUE,_xll.ohTrigger(RecalcTrigger,Trigger3M)),NA())</f>
        <v>2.9060314189954324E-3</v>
      </c>
      <c r="L713" s="44">
        <f>IFERROR(_xll.qlIndexFixing(Index6M,$H713,TRUE,_xll.ohTrigger(RecalcTrigger,Trigger6M)),NA())</f>
        <v>4.859814181965026E-3</v>
      </c>
      <c r="M713" s="145">
        <f>IFERROR(_xll.qlIndexFixing(Index1Y,$H713,TRUE,_xll.ohTrigger(RecalcTrigger,Trigger1Y)),NA())</f>
        <v>6.8984818428928837E-3</v>
      </c>
      <c r="N713" s="144">
        <f>IFERROR(_xll.qlIndexFixing(ONIndex1M,I713,TRUE,_xll.ohTrigger(RecalcTrigger,Trigger1M)),NA())</f>
        <v>1.2797397556862933E-3</v>
      </c>
      <c r="O713" s="44">
        <f>IFERROR(_xll.qlIndexFixing(ONIndex3M,I713,TRUE,_xll.ohTrigger(RecalcTrigger,Trigger3M)),NA())</f>
        <v>2.5790393806168765E-3</v>
      </c>
      <c r="P713" s="44">
        <f>IFERROR(_xll.qlIndexFixing(ONIndex6M,I713,TRUE,_xll.ohTrigger(RecalcTrigger,Trigger6M)),NA())</f>
        <v>4.1838506340230452E-3</v>
      </c>
      <c r="Q713" s="145">
        <f>IFERROR(_xll.qlIndexFixing(ONIndex1Y,I713,TRUE,_xll.ohTrigger(RecalcTrigger,Trigger1Y)),NA())</f>
        <v>5.5944340658431457E-3</v>
      </c>
    </row>
    <row r="714" spans="2:17" x14ac:dyDescent="0.2">
      <c r="B714" s="39" t="s">
        <v>42</v>
      </c>
      <c r="D714" s="42">
        <f>_xll.qlCalendarAdvance(Calendar,$D713,B714,"f",FALSE)</f>
        <v>44719</v>
      </c>
      <c r="E714" s="139">
        <f>_xll.qlInterestRateIndexValueDate(IndexON,D714)</f>
        <v>44719</v>
      </c>
      <c r="F714" s="155">
        <f>IFERROR(_xll.qlIndexFixing(IndexON,D714,TRUE,_xll.ohTrigger(RecalcTrigger,TriggerON)),NA())</f>
        <v>8.6303019586786434E-4</v>
      </c>
      <c r="H714" s="42">
        <f>_xll.qlCalendarAdvance(Calendar,$H713,B714,"f",FALSE)</f>
        <v>44719</v>
      </c>
      <c r="I714" s="139">
        <f>_xll.qlInterestRateIndexValueDate(Index1M,$H714)</f>
        <v>44721</v>
      </c>
      <c r="J714" s="144">
        <f>IFERROR(_xll.qlIndexFixing(Index1M,$H714,TRUE,_xll.ohTrigger(RecalcTrigger,Trigger1M)),NA())</f>
        <v>1.4223614765221382E-3</v>
      </c>
      <c r="K714" s="44">
        <f>IFERROR(_xll.qlIndexFixing(Index3M,H714,TRUE,_xll.ohTrigger(RecalcTrigger,Trigger3M)),NA())</f>
        <v>2.9616967440517978E-3</v>
      </c>
      <c r="L714" s="44">
        <f>IFERROR(_xll.qlIndexFixing(Index6M,$H714,TRUE,_xll.ohTrigger(RecalcTrigger,Trigger6M)),NA())</f>
        <v>4.9143192811972707E-3</v>
      </c>
      <c r="M714" s="145">
        <f>IFERROR(_xll.qlIndexFixing(Index1Y,$H714,TRUE,_xll.ohTrigger(RecalcTrigger,Trigger1Y)),NA())</f>
        <v>6.9488554687959754E-3</v>
      </c>
      <c r="N714" s="144">
        <f>IFERROR(_xll.qlIndexFixing(ONIndex1M,I714,TRUE,_xll.ohTrigger(RecalcTrigger,Trigger1M)),NA())</f>
        <v>1.3334396980191343E-3</v>
      </c>
      <c r="O714" s="44">
        <f>IFERROR(_xll.qlIndexFixing(ONIndex3M,I714,TRUE,_xll.ohTrigger(RecalcTrigger,Trigger3M)),NA())</f>
        <v>2.6329620184917246E-3</v>
      </c>
      <c r="P714" s="44">
        <f>IFERROR(_xll.qlIndexFixing(ONIndex6M,I714,TRUE,_xll.ohTrigger(RecalcTrigger,Trigger6M)),NA())</f>
        <v>4.2358718307333731E-3</v>
      </c>
      <c r="Q714" s="145">
        <f>IFERROR(_xll.qlIndexFixing(ONIndex1Y,I714,TRUE,_xll.ohTrigger(RecalcTrigger,Trigger1Y)),NA())</f>
        <v>5.6430652713856944E-3</v>
      </c>
    </row>
    <row r="715" spans="2:17" x14ac:dyDescent="0.2">
      <c r="B715" s="39" t="s">
        <v>42</v>
      </c>
      <c r="D715" s="42">
        <f>_xll.qlCalendarAdvance(Calendar,$D714,B715,"f",FALSE)</f>
        <v>44726</v>
      </c>
      <c r="E715" s="139">
        <f>_xll.qlInterestRateIndexValueDate(IndexON,D715)</f>
        <v>44726</v>
      </c>
      <c r="F715" s="155">
        <f>IFERROR(_xll.qlIndexFixing(IndexON,D715,TRUE,_xll.ohTrigger(RecalcTrigger,TriggerON)),NA())</f>
        <v>8.6303019578792828E-4</v>
      </c>
      <c r="H715" s="42">
        <f>_xll.qlCalendarAdvance(Calendar,$H714,B715,"f",FALSE)</f>
        <v>44726</v>
      </c>
      <c r="I715" s="139">
        <f>_xll.qlInterestRateIndexValueDate(Index1M,$H715)</f>
        <v>44728</v>
      </c>
      <c r="J715" s="144">
        <f>IFERROR(_xll.qlIndexFixing(Index1M,$H715,TRUE,_xll.ohTrigger(RecalcTrigger,Trigger1M)),NA())</f>
        <v>1.4766005350216882E-3</v>
      </c>
      <c r="K715" s="44">
        <f>IFERROR(_xll.qlIndexFixing(Index3M,H715,TRUE,_xll.ohTrigger(RecalcTrigger,Trigger3M)),NA())</f>
        <v>3.0176514451790946E-3</v>
      </c>
      <c r="L715" s="44">
        <f>IFERROR(_xll.qlIndexFixing(Index6M,$H715,TRUE,_xll.ohTrigger(RecalcTrigger,Trigger6M)),NA())</f>
        <v>4.9689127830271082E-3</v>
      </c>
      <c r="M715" s="145">
        <f>IFERROR(_xll.qlIndexFixing(Index1Y,$H715,TRUE,_xll.ohTrigger(RecalcTrigger,Trigger1Y)),NA())</f>
        <v>6.9992134769764998E-3</v>
      </c>
      <c r="N715" s="144">
        <f>IFERROR(_xll.qlIndexFixing(ONIndex1M,I715,TRUE,_xll.ohTrigger(RecalcTrigger,Trigger1M)),NA())</f>
        <v>1.387341675140874E-3</v>
      </c>
      <c r="O715" s="44">
        <f>IFERROR(_xll.qlIndexFixing(ONIndex3M,I715,TRUE,_xll.ohTrigger(RecalcTrigger,Trigger3M)),NA())</f>
        <v>2.6871691945196119E-3</v>
      </c>
      <c r="P715" s="44">
        <f>IFERROR(_xll.qlIndexFixing(ONIndex6M,I715,TRUE,_xll.ohTrigger(RecalcTrigger,Trigger6M)),NA())</f>
        <v>4.2881601408151226E-3</v>
      </c>
      <c r="Q715" s="145">
        <f>IFERROR(_xll.qlIndexFixing(ONIndex1Y,I715,TRUE,_xll.ohTrigger(RecalcTrigger,Trigger1Y)),NA())</f>
        <v>5.6919097257068785E-3</v>
      </c>
    </row>
    <row r="716" spans="2:17" x14ac:dyDescent="0.2">
      <c r="B716" s="39" t="s">
        <v>42</v>
      </c>
      <c r="D716" s="42">
        <f>_xll.qlCalendarAdvance(Calendar,$D715,B716,"f",FALSE)</f>
        <v>44733</v>
      </c>
      <c r="E716" s="139">
        <f>_xll.qlInterestRateIndexValueDate(IndexON,D716)</f>
        <v>44733</v>
      </c>
      <c r="F716" s="155">
        <f>IFERROR(_xll.qlIndexFixing(IndexON,D716,TRUE,_xll.ohTrigger(RecalcTrigger,TriggerON)),NA())</f>
        <v>8.6303019586786434E-4</v>
      </c>
      <c r="H716" s="42">
        <f>_xll.qlCalendarAdvance(Calendar,$H715,B716,"f",FALSE)</f>
        <v>44733</v>
      </c>
      <c r="I716" s="139">
        <f>_xll.qlInterestRateIndexValueDate(Index1M,$H716)</f>
        <v>44735</v>
      </c>
      <c r="J716" s="144">
        <f>IFERROR(_xll.qlIndexFixing(Index1M,$H716,TRUE,_xll.ohTrigger(RecalcTrigger,Trigger1M)),NA())</f>
        <v>1.5310405157850648E-3</v>
      </c>
      <c r="K716" s="44">
        <f>IFERROR(_xll.qlIndexFixing(Index3M,H716,TRUE,_xll.ohTrigger(RecalcTrigger,Trigger3M)),NA())</f>
        <v>3.0738859757338476E-3</v>
      </c>
      <c r="L716" s="44">
        <f>IFERROR(_xll.qlIndexFixing(Index6M,$H716,TRUE,_xll.ohTrigger(RecalcTrigger,Trigger6M)),NA())</f>
        <v>5.0235787445817226E-3</v>
      </c>
      <c r="M716" s="145">
        <f>IFERROR(_xll.qlIndexFixing(Index1Y,$H716,TRUE,_xll.ohTrigger(RecalcTrigger,Trigger1Y)),NA())</f>
        <v>7.0495486366153361E-3</v>
      </c>
      <c r="N716" s="144">
        <f>IFERROR(_xll.qlIndexFixing(ONIndex1M,I716,TRUE,_xll.ohTrigger(RecalcTrigger,Trigger1M)),NA())</f>
        <v>1.4414451602728917E-3</v>
      </c>
      <c r="O716" s="44">
        <f>IFERROR(_xll.qlIndexFixing(ONIndex3M,I716,TRUE,_xll.ohTrigger(RecalcTrigger,Trigger3M)),NA())</f>
        <v>2.7416615748876438E-3</v>
      </c>
      <c r="P716" s="44">
        <f>IFERROR(_xll.qlIndexFixing(ONIndex6M,I716,TRUE,_xll.ohTrigger(RecalcTrigger,Trigger6M)),NA())</f>
        <v>4.3407163211028887E-3</v>
      </c>
      <c r="Q716" s="145">
        <f>IFERROR(_xll.qlIndexFixing(ONIndex1Y,I716,TRUE,_xll.ohTrigger(RecalcTrigger,Trigger1Y)),NA())</f>
        <v>5.7409678367204009E-3</v>
      </c>
    </row>
    <row r="717" spans="2:17" x14ac:dyDescent="0.2">
      <c r="B717" s="39" t="s">
        <v>42</v>
      </c>
      <c r="D717" s="42">
        <f>_xll.qlCalendarAdvance(Calendar,$D716,B717,"f",FALSE)</f>
        <v>44740</v>
      </c>
      <c r="E717" s="139">
        <f>_xll.qlInterestRateIndexValueDate(IndexON,D717)</f>
        <v>44740</v>
      </c>
      <c r="F717" s="155">
        <f>IFERROR(_xll.qlIndexFixing(IndexON,D717,TRUE,_xll.ohTrigger(RecalcTrigger,TriggerON)),NA())</f>
        <v>8.6303019586786434E-4</v>
      </c>
      <c r="H717" s="42">
        <f>_xll.qlCalendarAdvance(Calendar,$H716,B717,"f",FALSE)</f>
        <v>44740</v>
      </c>
      <c r="I717" s="139">
        <f>_xll.qlInterestRateIndexValueDate(Index1M,$H717)</f>
        <v>44742</v>
      </c>
      <c r="J717" s="144">
        <f>IFERROR(_xll.qlIndexFixing(Index1M,$H717,TRUE,_xll.ohTrigger(RecalcTrigger,Trigger1M)),NA())</f>
        <v>1.5739139978658986E-3</v>
      </c>
      <c r="K717" s="44">
        <f>IFERROR(_xll.qlIndexFixing(Index3M,H717,TRUE,_xll.ohTrigger(RecalcTrigger,Trigger3M)),NA())</f>
        <v>3.1303727916542419E-3</v>
      </c>
      <c r="L717" s="44">
        <f>IFERROR(_xll.qlIndexFixing(Index6M,$H717,TRUE,_xll.ohTrigger(RecalcTrigger,Trigger6M)),NA())</f>
        <v>5.0783010376799203E-3</v>
      </c>
      <c r="M717" s="145">
        <f>IFERROR(_xll.qlIndexFixing(Index1Y,$H717,TRUE,_xll.ohTrigger(RecalcTrigger,Trigger1Y)),NA())</f>
        <v>7.0998536501570468E-3</v>
      </c>
      <c r="N717" s="144">
        <f>IFERROR(_xll.qlIndexFixing(ONIndex1M,I717,TRUE,_xll.ohTrigger(RecalcTrigger,Trigger1M)),NA())</f>
        <v>1.4957496264766945E-3</v>
      </c>
      <c r="O717" s="44">
        <f>IFERROR(_xll.qlIndexFixing(ONIndex3M,I717,TRUE,_xll.ohTrigger(RecalcTrigger,Trigger3M)),NA())</f>
        <v>2.7964398262625423E-3</v>
      </c>
      <c r="P717" s="44">
        <f>IFERROR(_xll.qlIndexFixing(ONIndex6M,I717,TRUE,_xll.ohTrigger(RecalcTrigger,Trigger6M)),NA())</f>
        <v>4.3935411293105631E-3</v>
      </c>
      <c r="Q717" s="145">
        <f>IFERROR(_xll.qlIndexFixing(ONIndex1Y,I717,TRUE,_xll.ohTrigger(RecalcTrigger,Trigger1Y)),NA())</f>
        <v>5.7902400123399644E-3</v>
      </c>
    </row>
    <row r="718" spans="2:17" x14ac:dyDescent="0.2">
      <c r="B718" s="39" t="s">
        <v>42</v>
      </c>
      <c r="D718" s="42">
        <f>_xll.qlCalendarAdvance(Calendar,$D717,B718,"f",FALSE)</f>
        <v>44747</v>
      </c>
      <c r="E718" s="139">
        <f>_xll.qlInterestRateIndexValueDate(IndexON,D718)</f>
        <v>44747</v>
      </c>
      <c r="F718" s="155">
        <f>IFERROR(_xll.qlIndexFixing(IndexON,D718,TRUE,_xll.ohTrigger(RecalcTrigger,TriggerON)),NA())</f>
        <v>8.6303019594780039E-4</v>
      </c>
      <c r="H718" s="42">
        <f>_xll.qlCalendarAdvance(Calendar,$H717,B718,"f",FALSE)</f>
        <v>44747</v>
      </c>
      <c r="I718" s="139">
        <f>_xll.qlInterestRateIndexValueDate(Index1M,$H718)</f>
        <v>44749</v>
      </c>
      <c r="J718" s="144">
        <f>IFERROR(_xll.qlIndexFixing(Index1M,$H718,TRUE,_xll.ohTrigger(RecalcTrigger,Trigger1M)),NA())</f>
        <v>1.640521147915075E-3</v>
      </c>
      <c r="K718" s="44">
        <f>IFERROR(_xll.qlIndexFixing(Index3M,H718,TRUE,_xll.ohTrigger(RecalcTrigger,Trigger3M)),NA())</f>
        <v>3.1870821660384689E-3</v>
      </c>
      <c r="L718" s="44">
        <f>IFERROR(_xll.qlIndexFixing(Index6M,$H718,TRUE,_xll.ohTrigger(RecalcTrigger,Trigger6M)),NA())</f>
        <v>5.1449113834615388E-3</v>
      </c>
      <c r="M718" s="145">
        <f>IFERROR(_xll.qlIndexFixing(Index1Y,$H718,TRUE,_xll.ohTrigger(RecalcTrigger,Trigger1Y)),NA())</f>
        <v>7.150121153294331E-3</v>
      </c>
      <c r="N718" s="144">
        <f>IFERROR(_xll.qlIndexFixing(ONIndex1M,I718,TRUE,_xll.ohTrigger(RecalcTrigger,Trigger1M)),NA())</f>
        <v>1.5502545472134699E-3</v>
      </c>
      <c r="O718" s="44">
        <f>IFERROR(_xll.qlIndexFixing(ONIndex3M,I718,TRUE,_xll.ohTrigger(RecalcTrigger,Trigger3M)),NA())</f>
        <v>2.8515046149113488E-3</v>
      </c>
      <c r="P718" s="44">
        <f>IFERROR(_xll.qlIndexFixing(ONIndex6M,I718,TRUE,_xll.ohTrigger(RecalcTrigger,Trigger6M)),NA())</f>
        <v>4.4466353223526767E-3</v>
      </c>
      <c r="Q718" s="145">
        <f>IFERROR(_xll.qlIndexFixing(ONIndex1Y,I718,TRUE,_xll.ohTrigger(RecalcTrigger,Trigger1Y)),NA())</f>
        <v>5.8397266603993359E-3</v>
      </c>
    </row>
    <row r="719" spans="2:17" x14ac:dyDescent="0.2">
      <c r="B719" s="39" t="s">
        <v>42</v>
      </c>
      <c r="D719" s="42">
        <f>_xll.qlCalendarAdvance(Calendar,$D718,B719,"f",FALSE)</f>
        <v>44754</v>
      </c>
      <c r="E719" s="139">
        <f>_xll.qlInterestRateIndexValueDate(IndexON,D719)</f>
        <v>44754</v>
      </c>
      <c r="F719" s="155">
        <f>IFERROR(_xll.qlIndexFixing(IndexON,D719,TRUE,_xll.ohTrigger(RecalcTrigger,TriggerON)),NA())</f>
        <v>8.6303019594780039E-4</v>
      </c>
      <c r="H719" s="42">
        <f>_xll.qlCalendarAdvance(Calendar,$H718,B719,"f",FALSE)</f>
        <v>44754</v>
      </c>
      <c r="I719" s="139">
        <f>_xll.qlInterestRateIndexValueDate(Index1M,$H719)</f>
        <v>44756</v>
      </c>
      <c r="J719" s="144">
        <f>IFERROR(_xll.qlIndexFixing(Index1M,$H719,TRUE,_xll.ohTrigger(RecalcTrigger,Trigger1M)),NA())</f>
        <v>1.695560751180103E-3</v>
      </c>
      <c r="K719" s="44">
        <f>IFERROR(_xll.qlIndexFixing(Index3M,H719,TRUE,_xll.ohTrigger(RecalcTrigger,Trigger3M)),NA())</f>
        <v>3.2439839904151594E-3</v>
      </c>
      <c r="L719" s="44">
        <f>IFERROR(_xll.qlIndexFixing(Index6M,$H719,TRUE,_xll.ohTrigger(RecalcTrigger,Trigger6M)),NA())</f>
        <v>5.1996816040423433E-3</v>
      </c>
      <c r="M719" s="145">
        <f>IFERROR(_xll.qlIndexFixing(Index1Y,$H719,TRUE,_xll.ohTrigger(RecalcTrigger,Trigger1Y)),NA())</f>
        <v>7.2003437149551017E-3</v>
      </c>
      <c r="N719" s="144">
        <f>IFERROR(_xll.qlIndexFixing(ONIndex1M,I719,TRUE,_xll.ohTrigger(RecalcTrigger,Trigger1M)),NA())</f>
        <v>1.6049593953049168E-3</v>
      </c>
      <c r="O719" s="44">
        <f>IFERROR(_xll.qlIndexFixing(ONIndex3M,I719,TRUE,_xll.ohTrigger(RecalcTrigger,Trigger3M)),NA())</f>
        <v>2.906856607340913E-3</v>
      </c>
      <c r="P719" s="44">
        <f>IFERROR(_xll.qlIndexFixing(ONIndex6M,I719,TRUE,_xll.ohTrigger(RecalcTrigger,Trigger6M)),NA())</f>
        <v>4.4999996573036327E-3</v>
      </c>
      <c r="Q719" s="145">
        <f>IFERROR(_xll.qlIndexFixing(ONIndex1Y,I719,TRUE,_xll.ohTrigger(RecalcTrigger,Trigger1Y)),NA())</f>
        <v>5.8894281887322819E-3</v>
      </c>
    </row>
    <row r="720" spans="2:17" x14ac:dyDescent="0.2">
      <c r="B720" s="39" t="s">
        <v>42</v>
      </c>
      <c r="D720" s="42">
        <f>_xll.qlCalendarAdvance(Calendar,$D719,B720,"f",FALSE)</f>
        <v>44761</v>
      </c>
      <c r="E720" s="139">
        <f>_xll.qlInterestRateIndexValueDate(IndexON,D720)</f>
        <v>44761</v>
      </c>
      <c r="F720" s="155">
        <f>IFERROR(_xll.qlIndexFixing(IndexON,D720,TRUE,_xll.ohTrigger(RecalcTrigger,TriggerON)),NA())</f>
        <v>8.6303019578792828E-4</v>
      </c>
      <c r="H720" s="42">
        <f>_xll.qlCalendarAdvance(Calendar,$H719,B720,"f",FALSE)</f>
        <v>44761</v>
      </c>
      <c r="I720" s="139">
        <f>_xll.qlInterestRateIndexValueDate(Index1M,$H720)</f>
        <v>44763</v>
      </c>
      <c r="J720" s="144">
        <f>IFERROR(_xll.qlIndexFixing(Index1M,$H720,TRUE,_xll.ohTrigger(RecalcTrigger,Trigger1M)),NA())</f>
        <v>1.7507991805132406E-3</v>
      </c>
      <c r="K720" s="44">
        <f>IFERROR(_xll.qlIndexFixing(Index3M,H720,TRUE,_xll.ohTrigger(RecalcTrigger,Trigger3M)),NA())</f>
        <v>3.3010477746903862E-3</v>
      </c>
      <c r="L720" s="44">
        <f>IFERROR(_xll.qlIndexFixing(Index6M,$H720,TRUE,_xll.ohTrigger(RecalcTrigger,Trigger6M)),NA())</f>
        <v>5.254455882290468E-3</v>
      </c>
      <c r="M720" s="145">
        <f>IFERROR(_xll.qlIndexFixing(Index1Y,$H720,TRUE,_xll.ohTrigger(RecalcTrigger,Trigger1Y)),NA())</f>
        <v>7.2505138372878147E-3</v>
      </c>
      <c r="N720" s="144">
        <f>IFERROR(_xll.qlIndexFixing(ONIndex1M,I720,TRUE,_xll.ohTrigger(RecalcTrigger,Trigger1M)),NA())</f>
        <v>1.6598636442921588E-3</v>
      </c>
      <c r="O720" s="44">
        <f>IFERROR(_xll.qlIndexFixing(ONIndex3M,I720,TRUE,_xll.ohTrigger(RecalcTrigger,Trigger3M)),NA())</f>
        <v>2.9624964699781486E-3</v>
      </c>
      <c r="P720" s="44">
        <f>IFERROR(_xll.qlIndexFixing(ONIndex6M,I720,TRUE,_xll.ohTrigger(RecalcTrigger,Trigger6M)),NA())</f>
        <v>4.5536348914776426E-3</v>
      </c>
      <c r="Q720" s="145">
        <f>IFERROR(_xll.qlIndexFixing(ONIndex1Y,I720,TRUE,_xll.ohTrigger(RecalcTrigger,Trigger1Y)),NA())</f>
        <v>5.9393450051725694E-3</v>
      </c>
    </row>
    <row r="721" spans="2:17" x14ac:dyDescent="0.2">
      <c r="B721" s="39" t="s">
        <v>42</v>
      </c>
      <c r="D721" s="42">
        <f>_xll.qlCalendarAdvance(Calendar,$D720,B721,"f",FALSE)</f>
        <v>44768</v>
      </c>
      <c r="E721" s="139">
        <f>_xll.qlInterestRateIndexValueDate(IndexON,D721)</f>
        <v>44768</v>
      </c>
      <c r="F721" s="155">
        <f>IFERROR(_xll.qlIndexFixing(IndexON,D721,TRUE,_xll.ohTrigger(RecalcTrigger,TriggerON)),NA())</f>
        <v>8.6303019586786434E-4</v>
      </c>
      <c r="H721" s="42">
        <f>_xll.qlCalendarAdvance(Calendar,$H720,B721,"f",FALSE)</f>
        <v>44768</v>
      </c>
      <c r="I721" s="139">
        <f>_xll.qlInterestRateIndexValueDate(Index1M,$H721)</f>
        <v>44770</v>
      </c>
      <c r="J721" s="144">
        <f>IFERROR(_xll.qlIndexFixing(Index1M,$H721,TRUE,_xll.ohTrigger(RecalcTrigger,Trigger1M)),NA())</f>
        <v>1.806235911858689E-3</v>
      </c>
      <c r="K721" s="44">
        <f>IFERROR(_xll.qlIndexFixing(Index3M,H721,TRUE,_xll.ohTrigger(RecalcTrigger,Trigger3M)),NA())</f>
        <v>3.3582426471129062E-3</v>
      </c>
      <c r="L721" s="44">
        <f>IFERROR(_xll.qlIndexFixing(Index6M,$H721,TRUE,_xll.ohTrigger(RecalcTrigger,Trigger6M)),NA())</f>
        <v>5.3092175543712995E-3</v>
      </c>
      <c r="M721" s="145">
        <f>IFERROR(_xll.qlIndexFixing(Index1Y,$H721,TRUE,_xll.ohTrigger(RecalcTrigger,Trigger1Y)),NA())</f>
        <v>7.3006239556505162E-3</v>
      </c>
      <c r="N721" s="144">
        <f>IFERROR(_xll.qlIndexFixing(ONIndex1M,I721,TRUE,_xll.ohTrigger(RecalcTrigger,Trigger1M)),NA())</f>
        <v>1.7149667673166391E-3</v>
      </c>
      <c r="O721" s="44">
        <f>IFERROR(_xll.qlIndexFixing(ONIndex3M,I721,TRUE,_xll.ohTrigger(RecalcTrigger,Trigger3M)),NA())</f>
        <v>3.0184248690101612E-3</v>
      </c>
      <c r="P721" s="44">
        <f>IFERROR(_xll.qlIndexFixing(ONIndex6M,I721,TRUE,_xll.ohTrigger(RecalcTrigger,Trigger6M)),NA())</f>
        <v>4.6075417818691733E-3</v>
      </c>
      <c r="Q721" s="145">
        <f>IFERROR(_xll.qlIndexFixing(ONIndex1Y,I721,TRUE,_xll.ohTrigger(RecalcTrigger,Trigger1Y)),NA())</f>
        <v>5.9894775177937731E-3</v>
      </c>
    </row>
    <row r="722" spans="2:17" x14ac:dyDescent="0.2">
      <c r="B722" s="39" t="s">
        <v>42</v>
      </c>
      <c r="D722" s="42">
        <f>_xll.qlCalendarAdvance(Calendar,$D721,B722,"f",FALSE)</f>
        <v>44775</v>
      </c>
      <c r="E722" s="139">
        <f>_xll.qlInterestRateIndexValueDate(IndexON,D722)</f>
        <v>44775</v>
      </c>
      <c r="F722" s="155">
        <f>IFERROR(_xll.qlIndexFixing(IndexON,D722,TRUE,_xll.ohTrigger(RecalcTrigger,TriggerON)),NA())</f>
        <v>8.6303019586786434E-4</v>
      </c>
      <c r="H722" s="42">
        <f>_xll.qlCalendarAdvance(Calendar,$H721,B722,"f",FALSE)</f>
        <v>44775</v>
      </c>
      <c r="I722" s="139">
        <f>_xll.qlInterestRateIndexValueDate(Index1M,$H722)</f>
        <v>44777</v>
      </c>
      <c r="J722" s="144">
        <f>IFERROR(_xll.qlIndexFixing(Index1M,$H722,TRUE,_xll.ohTrigger(RecalcTrigger,Trigger1M)),NA())</f>
        <v>1.8618704211706416E-3</v>
      </c>
      <c r="K722" s="44">
        <f>IFERROR(_xll.qlIndexFixing(Index3M,H722,TRUE,_xll.ohTrigger(RecalcTrigger,Trigger3M)),NA())</f>
        <v>3.4155373542298509E-3</v>
      </c>
      <c r="L722" s="44">
        <f>IFERROR(_xll.qlIndexFixing(Index6M,$H722,TRUE,_xll.ohTrigger(RecalcTrigger,Trigger6M)),NA())</f>
        <v>5.3639497739458915E-3</v>
      </c>
      <c r="M722" s="145">
        <f>IFERROR(_xll.qlIndexFixing(Index1Y,$H722,TRUE,_xll.ohTrigger(RecalcTrigger,Trigger1Y)),NA())</f>
        <v>7.3506664385968269E-3</v>
      </c>
      <c r="N722" s="144">
        <f>IFERROR(_xll.qlIndexFixing(ONIndex1M,I722,TRUE,_xll.ohTrigger(RecalcTrigger,Trigger1M)),NA())</f>
        <v>1.7702682374398648E-3</v>
      </c>
      <c r="O722" s="44">
        <f>IFERROR(_xll.qlIndexFixing(ONIndex3M,I722,TRUE,_xll.ohTrigger(RecalcTrigger,Trigger3M)),NA())</f>
        <v>3.0746424711836084E-3</v>
      </c>
      <c r="P722" s="44">
        <f>IFERROR(_xll.qlIndexFixing(ONIndex6M,I722,TRUE,_xll.ohTrigger(RecalcTrigger,Trigger6M)),NA())</f>
        <v>4.6617210859523084E-3</v>
      </c>
      <c r="Q722" s="145">
        <f>IFERROR(_xll.qlIndexFixing(ONIndex1Y,I722,TRUE,_xll.ohTrigger(RecalcTrigger,Trigger1Y)),NA())</f>
        <v>6.0398261341898518E-3</v>
      </c>
    </row>
    <row r="723" spans="2:17" x14ac:dyDescent="0.2">
      <c r="B723" s="39" t="s">
        <v>42</v>
      </c>
      <c r="D723" s="42">
        <f>_xll.qlCalendarAdvance(Calendar,$D722,B723,"f",FALSE)</f>
        <v>44782</v>
      </c>
      <c r="E723" s="139">
        <f>_xll.qlInterestRateIndexValueDate(IndexON,D723)</f>
        <v>44782</v>
      </c>
      <c r="F723" s="155">
        <f>IFERROR(_xll.qlIndexFixing(IndexON,D723,TRUE,_xll.ohTrigger(RecalcTrigger,TriggerON)),NA())</f>
        <v>8.6303019578792828E-4</v>
      </c>
      <c r="H723" s="42">
        <f>_xll.qlCalendarAdvance(Calendar,$H722,B723,"f",FALSE)</f>
        <v>44782</v>
      </c>
      <c r="I723" s="139">
        <f>_xll.qlInterestRateIndexValueDate(Index1M,$H723)</f>
        <v>44784</v>
      </c>
      <c r="J723" s="144">
        <f>IFERROR(_xll.qlIndexFixing(Index1M,$H723,TRUE,_xll.ohTrigger(RecalcTrigger,Trigger1M)),NA())</f>
        <v>1.9177021843982955E-3</v>
      </c>
      <c r="K723" s="44">
        <f>IFERROR(_xll.qlIndexFixing(Index3M,H723,TRUE,_xll.ohTrigger(RecalcTrigger,Trigger3M)),NA())</f>
        <v>3.4729002608597892E-3</v>
      </c>
      <c r="L723" s="44">
        <f>IFERROR(_xll.qlIndexFixing(Index6M,$H723,TRUE,_xll.ohTrigger(RecalcTrigger,Trigger6M)),NA())</f>
        <v>5.4186355121490426E-3</v>
      </c>
      <c r="M723" s="145">
        <f>IFERROR(_xll.qlIndexFixing(Index1Y,$H723,TRUE,_xll.ohTrigger(RecalcTrigger,Trigger1Y)),NA())</f>
        <v>7.400633587864993E-3</v>
      </c>
      <c r="N723" s="144">
        <f>IFERROR(_xll.qlIndexFixing(ONIndex1M,I723,TRUE,_xll.ohTrigger(RecalcTrigger,Trigger1M)),NA())</f>
        <v>1.8257675279631513E-3</v>
      </c>
      <c r="O723" s="44">
        <f>IFERROR(_xll.qlIndexFixing(ONIndex3M,I723,TRUE,_xll.ohTrigger(RecalcTrigger,Trigger3M)),NA())</f>
        <v>3.131149942765532E-3</v>
      </c>
      <c r="P723" s="44">
        <f>IFERROR(_xll.qlIndexFixing(ONIndex6M,I723,TRUE,_xll.ohTrigger(RecalcTrigger,Trigger6M)),NA())</f>
        <v>4.7161735606415789E-3</v>
      </c>
      <c r="Q723" s="145">
        <f>IFERROR(_xll.qlIndexFixing(ONIndex1Y,I723,TRUE,_xll.ohTrigger(RecalcTrigger,Trigger1Y)),NA())</f>
        <v>6.0903912624343803E-3</v>
      </c>
    </row>
    <row r="724" spans="2:17" x14ac:dyDescent="0.2">
      <c r="B724" s="39" t="s">
        <v>42</v>
      </c>
      <c r="D724" s="42">
        <f>_xll.qlCalendarAdvance(Calendar,$D723,B724,"f",FALSE)</f>
        <v>44789</v>
      </c>
      <c r="E724" s="139">
        <f>_xll.qlInterestRateIndexValueDate(IndexON,D724)</f>
        <v>44789</v>
      </c>
      <c r="F724" s="155">
        <f>IFERROR(_xll.qlIndexFixing(IndexON,D724,TRUE,_xll.ohTrigger(RecalcTrigger,TriggerON)),NA())</f>
        <v>8.6303019586786434E-4</v>
      </c>
      <c r="H724" s="42">
        <f>_xll.qlCalendarAdvance(Calendar,$H723,B724,"f",FALSE)</f>
        <v>44789</v>
      </c>
      <c r="I724" s="139">
        <f>_xll.qlInterestRateIndexValueDate(Index1M,$H724)</f>
        <v>44791</v>
      </c>
      <c r="J724" s="144">
        <f>IFERROR(_xll.qlIndexFixing(Index1M,$H724,TRUE,_xll.ohTrigger(RecalcTrigger,Trigger1M)),NA())</f>
        <v>1.9737280393086754E-3</v>
      </c>
      <c r="K724" s="44">
        <f>IFERROR(_xll.qlIndexFixing(Index3M,H724,TRUE,_xll.ohTrigger(RecalcTrigger,Trigger3M)),NA())</f>
        <v>3.5302993500423334E-3</v>
      </c>
      <c r="L724" s="44">
        <f>IFERROR(_xll.qlIndexFixing(Index6M,$H724,TRUE,_xll.ohTrigger(RecalcTrigger,Trigger6M)),NA())</f>
        <v>5.473257557563946E-3</v>
      </c>
      <c r="M724" s="145">
        <f>IFERROR(_xll.qlIndexFixing(Index1Y,$H724,TRUE,_xll.ohTrigger(RecalcTrigger,Trigger1Y)),NA())</f>
        <v>7.4505176383673722E-3</v>
      </c>
      <c r="N724" s="144">
        <f>IFERROR(_xll.qlIndexFixing(ONIndex1M,I724,TRUE,_xll.ohTrigger(RecalcTrigger,Trigger1M)),NA())</f>
        <v>1.8814641120279418E-3</v>
      </c>
      <c r="O724" s="44">
        <f>IFERROR(_xll.qlIndexFixing(ONIndex3M,I724,TRUE,_xll.ohTrigger(RecalcTrigger,Trigger3M)),NA())</f>
        <v>3.1879479502627817E-3</v>
      </c>
      <c r="P724" s="44">
        <f>IFERROR(_xll.qlIndexFixing(ONIndex6M,I724,TRUE,_xll.ohTrigger(RecalcTrigger,Trigger6M)),NA())</f>
        <v>4.7708999632511961E-3</v>
      </c>
      <c r="Q724" s="145">
        <f>IFERROR(_xll.qlIndexFixing(ONIndex1Y,I724,TRUE,_xll.ohTrigger(RecalcTrigger,Trigger1Y)),NA())</f>
        <v>6.1411733102811894E-3</v>
      </c>
    </row>
    <row r="725" spans="2:17" x14ac:dyDescent="0.2">
      <c r="B725" s="39" t="s">
        <v>42</v>
      </c>
      <c r="D725" s="42">
        <f>_xll.qlCalendarAdvance(Calendar,$D724,B725,"f",FALSE)</f>
        <v>44796</v>
      </c>
      <c r="E725" s="139">
        <f>_xll.qlInterestRateIndexValueDate(IndexON,D725)</f>
        <v>44796</v>
      </c>
      <c r="F725" s="155">
        <f>IFERROR(_xll.qlIndexFixing(IndexON,D725,TRUE,_xll.ohTrigger(RecalcTrigger,TriggerON)),NA())</f>
        <v>8.6303019578792828E-4</v>
      </c>
      <c r="H725" s="42">
        <f>_xll.qlCalendarAdvance(Calendar,$H724,B725,"f",FALSE)</f>
        <v>44796</v>
      </c>
      <c r="I725" s="139">
        <f>_xll.qlInterestRateIndexValueDate(Index1M,$H725)</f>
        <v>44798</v>
      </c>
      <c r="J725" s="144">
        <f>IFERROR(_xll.qlIndexFixing(Index1M,$H725,TRUE,_xll.ohTrigger(RecalcTrigger,Trigger1M)),NA())</f>
        <v>2.0299187897088178E-3</v>
      </c>
      <c r="K725" s="44">
        <f>IFERROR(_xll.qlIndexFixing(Index3M,H725,TRUE,_xll.ohTrigger(RecalcTrigger,Trigger3M)),NA())</f>
        <v>3.5877022230207632E-3</v>
      </c>
      <c r="L725" s="44">
        <f>IFERROR(_xll.qlIndexFixing(Index6M,$H725,TRUE,_xll.ohTrigger(RecalcTrigger,Trigger6M)),NA())</f>
        <v>5.5277985162054252E-3</v>
      </c>
      <c r="M725" s="145">
        <f>IFERROR(_xll.qlIndexFixing(Index1Y,$H725,TRUE,_xll.ohTrigger(RecalcTrigger,Trigger1Y)),NA())</f>
        <v>7.5003107581797053E-3</v>
      </c>
      <c r="N725" s="144">
        <f>IFERROR(_xll.qlIndexFixing(ONIndex1M,I725,TRUE,_xll.ohTrigger(RecalcTrigger,Trigger1M)),NA())</f>
        <v>1.9373574628556156E-3</v>
      </c>
      <c r="O725" s="44">
        <f>IFERROR(_xll.qlIndexFixing(ONIndex3M,I725,TRUE,_xll.ohTrigger(RecalcTrigger,Trigger3M)),NA())</f>
        <v>3.2450371601022709E-3</v>
      </c>
      <c r="P725" s="44">
        <f>IFERROR(_xll.qlIndexFixing(ONIndex6M,I725,TRUE,_xll.ohTrigger(RecalcTrigger,Trigger6M)),NA())</f>
        <v>4.8259010510154354E-3</v>
      </c>
      <c r="Q725" s="145">
        <f>IFERROR(_xll.qlIndexFixing(ONIndex1Y,I725,TRUE,_xll.ohTrigger(RecalcTrigger,Trigger1Y)),NA())</f>
        <v>6.1921726856439818E-3</v>
      </c>
    </row>
    <row r="726" spans="2:17" x14ac:dyDescent="0.2">
      <c r="B726" s="39" t="s">
        <v>42</v>
      </c>
      <c r="D726" s="42">
        <f>_xll.qlCalendarAdvance(Calendar,$D725,B726,"f",FALSE)</f>
        <v>44803</v>
      </c>
      <c r="E726" s="139">
        <f>_xll.qlInterestRateIndexValueDate(IndexON,D726)</f>
        <v>44803</v>
      </c>
      <c r="F726" s="155">
        <f>IFERROR(_xll.qlIndexFixing(IndexON,D726,TRUE,_xll.ohTrigger(RecalcTrigger,TriggerON)),NA())</f>
        <v>8.6303019578792828E-4</v>
      </c>
      <c r="H726" s="42">
        <f>_xll.qlCalendarAdvance(Calendar,$H725,B726,"f",FALSE)</f>
        <v>44803</v>
      </c>
      <c r="I726" s="139">
        <f>_xll.qlInterestRateIndexValueDate(Index1M,$H726)</f>
        <v>44805</v>
      </c>
      <c r="J726" s="144">
        <f>IFERROR(_xll.qlIndexFixing(Index1M,$H726,TRUE,_xll.ohTrigger(RecalcTrigger,Trigger1M)),NA())</f>
        <v>2.0862300702897962E-3</v>
      </c>
      <c r="K726" s="44">
        <f>IFERROR(_xll.qlIndexFixing(Index3M,H726,TRUE,_xll.ohTrigger(RecalcTrigger,Trigger3M)),NA())</f>
        <v>3.6409760379252486E-3</v>
      </c>
      <c r="L726" s="44">
        <f>IFERROR(_xll.qlIndexFixing(Index6M,$H726,TRUE,_xll.ohTrigger(RecalcTrigger,Trigger6M)),NA())</f>
        <v>5.5628071304573987E-3</v>
      </c>
      <c r="M726" s="145">
        <f>IFERROR(_xll.qlIndexFixing(Index1Y,$H726,TRUE,_xll.ohTrigger(RecalcTrigger,Trigger1Y)),NA())</f>
        <v>7.5500050485316971E-3</v>
      </c>
      <c r="N726" s="144">
        <f>IFERROR(_xll.qlIndexFixing(ONIndex1M,I726,TRUE,_xll.ohTrigger(RecalcTrigger,Trigger1M)),NA())</f>
        <v>1.9934470535876159E-3</v>
      </c>
      <c r="O726" s="44">
        <f>IFERROR(_xll.qlIndexFixing(ONIndex3M,I726,TRUE,_xll.ohTrigger(RecalcTrigger,Trigger3M)),NA())</f>
        <v>3.3024182386309775E-3</v>
      </c>
      <c r="P726" s="44">
        <f>IFERROR(_xll.qlIndexFixing(ONIndex6M,I726,TRUE,_xll.ohTrigger(RecalcTrigger,Trigger6M)),NA())</f>
        <v>4.881177581088636E-3</v>
      </c>
      <c r="Q726" s="145">
        <f>IFERROR(_xll.qlIndexFixing(ONIndex1Y,I726,TRUE,_xll.ohTrigger(RecalcTrigger,Trigger1Y)),NA())</f>
        <v>6.2433897964364604E-3</v>
      </c>
    </row>
    <row r="727" spans="2:17" x14ac:dyDescent="0.2">
      <c r="B727" s="39" t="s">
        <v>42</v>
      </c>
      <c r="D727" s="42">
        <f>_xll.qlCalendarAdvance(Calendar,$D726,B727,"f",FALSE)</f>
        <v>44810</v>
      </c>
      <c r="E727" s="139">
        <f>_xll.qlInterestRateIndexValueDate(IndexON,D727)</f>
        <v>44810</v>
      </c>
      <c r="F727" s="155">
        <f>IFERROR(_xll.qlIndexFixing(IndexON,D727,TRUE,_xll.ohTrigger(RecalcTrigger,TriggerON)),NA())</f>
        <v>8.6303019594780039E-4</v>
      </c>
      <c r="H727" s="42">
        <f>_xll.qlCalendarAdvance(Calendar,$H726,B727,"f",FALSE)</f>
        <v>44810</v>
      </c>
      <c r="I727" s="139">
        <f>_xll.qlInterestRateIndexValueDate(Index1M,$H727)</f>
        <v>44812</v>
      </c>
      <c r="J727" s="144">
        <f>IFERROR(_xll.qlIndexFixing(Index1M,$H727,TRUE,_xll.ohTrigger(RecalcTrigger,Trigger1M)),NA())</f>
        <v>2.1426167927310336E-3</v>
      </c>
      <c r="K727" s="44">
        <f>IFERROR(_xll.qlIndexFixing(Index3M,H727,TRUE,_xll.ohTrigger(RecalcTrigger,Trigger3M)),NA())</f>
        <v>3.6982960100689485E-3</v>
      </c>
      <c r="L727" s="44">
        <f>IFERROR(_xll.qlIndexFixing(Index6M,$H727,TRUE,_xll.ohTrigger(RecalcTrigger,Trigger6M)),NA())</f>
        <v>5.6171860281427318E-3</v>
      </c>
      <c r="M727" s="145">
        <f>IFERROR(_xll.qlIndexFixing(Index1Y,$H727,TRUE,_xll.ohTrigger(RecalcTrigger,Trigger1Y)),NA())</f>
        <v>7.5995925437989135E-3</v>
      </c>
      <c r="N727" s="144">
        <f>IFERROR(_xll.qlIndexFixing(ONIndex1M,I727,TRUE,_xll.ohTrigger(RecalcTrigger,Trigger1M)),NA())</f>
        <v>2.049732357605194E-3</v>
      </c>
      <c r="O727" s="44">
        <f>IFERROR(_xll.qlIndexFixing(ONIndex3M,I727,TRUE,_xll.ohTrigger(RecalcTrigger,Trigger3M)),NA())</f>
        <v>3.360091852355751E-3</v>
      </c>
      <c r="P727" s="44">
        <f>IFERROR(_xll.qlIndexFixing(ONIndex6M,I727,TRUE,_xll.ohTrigger(RecalcTrigger,Trigger6M)),NA())</f>
        <v>4.9367303103853288E-3</v>
      </c>
      <c r="Q727" s="145">
        <f>IFERROR(_xll.qlIndexFixing(ONIndex1Y,I727,TRUE,_xll.ohTrigger(RecalcTrigger,Trigger1Y)),NA())</f>
        <v>6.2948250504923919E-3</v>
      </c>
    </row>
    <row r="728" spans="2:17" x14ac:dyDescent="0.2">
      <c r="B728" s="39" t="s">
        <v>42</v>
      </c>
      <c r="D728" s="42">
        <f>_xll.qlCalendarAdvance(Calendar,$D727,B728,"f",FALSE)</f>
        <v>44817</v>
      </c>
      <c r="E728" s="139">
        <f>_xll.qlInterestRateIndexValueDate(IndexON,D728)</f>
        <v>44817</v>
      </c>
      <c r="F728" s="155">
        <f>IFERROR(_xll.qlIndexFixing(IndexON,D728,TRUE,_xll.ohTrigger(RecalcTrigger,TriggerON)),NA())</f>
        <v>8.6303019586786434E-4</v>
      </c>
      <c r="H728" s="42">
        <f>_xll.qlCalendarAdvance(Calendar,$H727,B728,"f",FALSE)</f>
        <v>44817</v>
      </c>
      <c r="I728" s="139">
        <f>_xll.qlInterestRateIndexValueDate(Index1M,$H728)</f>
        <v>44819</v>
      </c>
      <c r="J728" s="144">
        <f>IFERROR(_xll.qlIndexFixing(Index1M,$H728,TRUE,_xll.ohTrigger(RecalcTrigger,Trigger1M)),NA())</f>
        <v>2.1990333350388469E-3</v>
      </c>
      <c r="K728" s="44">
        <f>IFERROR(_xll.qlIndexFixing(Index3M,H728,TRUE,_xll.ohTrigger(RecalcTrigger,Trigger3M)),NA())</f>
        <v>3.755520872682726E-3</v>
      </c>
      <c r="L728" s="44">
        <f>IFERROR(_xll.qlIndexFixing(Index6M,$H728,TRUE,_xll.ohTrigger(RecalcTrigger,Trigger6M)),NA())</f>
        <v>5.6714323182342095E-3</v>
      </c>
      <c r="M728" s="145">
        <f>IFERROR(_xll.qlIndexFixing(Index1Y,$H728,TRUE,_xll.ohTrigger(RecalcTrigger,Trigger1Y)),NA())</f>
        <v>7.6490652153519759E-3</v>
      </c>
      <c r="N728" s="144">
        <f>IFERROR(_xll.qlIndexFixing(ONIndex1M,I728,TRUE,_xll.ohTrigger(RecalcTrigger,Trigger1M)),NA())</f>
        <v>2.1061513326969816E-3</v>
      </c>
      <c r="O728" s="44">
        <f>IFERROR(_xll.qlIndexFixing(ONIndex3M,I728,TRUE,_xll.ohTrigger(RecalcTrigger,Trigger3M)),NA())</f>
        <v>3.4179374310827626E-3</v>
      </c>
      <c r="P728" s="44">
        <f>IFERROR(_xll.qlIndexFixing(ONIndex6M,I728,TRUE,_xll.ohTrigger(RecalcTrigger,Trigger6M)),NA())</f>
        <v>4.9924436827808449E-3</v>
      </c>
      <c r="Q728" s="145">
        <f>IFERROR(_xll.qlIndexFixing(ONIndex1Y,I728,TRUE,_xll.ohTrigger(RecalcTrigger,Trigger1Y)),NA())</f>
        <v>6.3463967339760785E-3</v>
      </c>
    </row>
    <row r="729" spans="2:17" x14ac:dyDescent="0.2">
      <c r="B729" s="39" t="s">
        <v>42</v>
      </c>
      <c r="D729" s="42">
        <f>_xll.qlCalendarAdvance(Calendar,$D728,B729,"f",FALSE)</f>
        <v>44824</v>
      </c>
      <c r="E729" s="139">
        <f>_xll.qlInterestRateIndexValueDate(IndexON,D729)</f>
        <v>44824</v>
      </c>
      <c r="F729" s="155">
        <f>IFERROR(_xll.qlIndexFixing(IndexON,D729,TRUE,_xll.ohTrigger(RecalcTrigger,TriggerON)),NA())</f>
        <v>3.7328858565022216E-3</v>
      </c>
      <c r="H729" s="42">
        <f>_xll.qlCalendarAdvance(Calendar,$H728,B729,"f",FALSE)</f>
        <v>44824</v>
      </c>
      <c r="I729" s="139">
        <f>_xll.qlInterestRateIndexValueDate(Index1M,$H729)</f>
        <v>44826</v>
      </c>
      <c r="J729" s="144">
        <f>IFERROR(_xll.qlIndexFixing(Index1M,$H729,TRUE,_xll.ohTrigger(RecalcTrigger,Trigger1M)),NA())</f>
        <v>2.2554442572497724E-3</v>
      </c>
      <c r="K729" s="44">
        <f>IFERROR(_xll.qlIndexFixing(Index3M,H729,TRUE,_xll.ohTrigger(RecalcTrigger,Trigger3M)),NA())</f>
        <v>3.8126238360796289E-3</v>
      </c>
      <c r="L729" s="44">
        <f>IFERROR(_xll.qlIndexFixing(Index6M,$H729,TRUE,_xll.ohTrigger(RecalcTrigger,Trigger6M)),NA())</f>
        <v>5.725531095459235E-3</v>
      </c>
      <c r="M729" s="145">
        <f>IFERROR(_xll.qlIndexFixing(Index1Y,$H729,TRUE,_xll.ohTrigger(RecalcTrigger,Trigger1Y)),NA())</f>
        <v>7.6984169340224805E-3</v>
      </c>
      <c r="N729" s="144">
        <f>IFERROR(_xll.qlIndexFixing(ONIndex1M,I729,TRUE,_xll.ohTrigger(RecalcTrigger,Trigger1M)),NA())</f>
        <v>2.1625696153826368E-3</v>
      </c>
      <c r="O729" s="44">
        <f>IFERROR(_xll.qlIndexFixing(ONIndex3M,I729,TRUE,_xll.ohTrigger(RecalcTrigger,Trigger3M)),NA())</f>
        <v>3.4756918699141437E-3</v>
      </c>
      <c r="P729" s="44">
        <f>IFERROR(_xll.qlIndexFixing(ONIndex6M,I729,TRUE,_xll.ohTrigger(RecalcTrigger,Trigger6M)),NA())</f>
        <v>5.0480653949769305E-3</v>
      </c>
      <c r="Q729" s="145">
        <f>IFERROR(_xll.qlIndexFixing(ONIndex1Y,I729,TRUE,_xll.ohTrigger(RecalcTrigger,Trigger1Y)),NA())</f>
        <v>6.3979265847624589E-3</v>
      </c>
    </row>
    <row r="730" spans="2:17" x14ac:dyDescent="0.2">
      <c r="B730" s="39" t="s">
        <v>42</v>
      </c>
      <c r="D730" s="42">
        <f>_xll.qlCalendarAdvance(Calendar,$D729,B730,"f",FALSE)</f>
        <v>44831</v>
      </c>
      <c r="E730" s="139">
        <f>_xll.qlInterestRateIndexValueDate(IndexON,D730)</f>
        <v>44831</v>
      </c>
      <c r="F730" s="155">
        <f>IFERROR(_xll.qlIndexFixing(IndexON,D730,TRUE,_xll.ohTrigger(RecalcTrigger,TriggerON)),NA())</f>
        <v>3.7328858565022216E-3</v>
      </c>
      <c r="H730" s="42">
        <f>_xll.qlCalendarAdvance(Calendar,$H729,B730,"f",FALSE)</f>
        <v>44831</v>
      </c>
      <c r="I730" s="139">
        <f>_xll.qlInterestRateIndexValueDate(Index1M,$H730)</f>
        <v>44833</v>
      </c>
      <c r="J730" s="144">
        <f>IFERROR(_xll.qlIndexFixing(Index1M,$H730,TRUE,_xll.ohTrigger(RecalcTrigger,Trigger1M)),NA())</f>
        <v>2.3118419643791688E-3</v>
      </c>
      <c r="K730" s="44">
        <f>IFERROR(_xll.qlIndexFixing(Index3M,H730,TRUE,_xll.ohTrigger(RecalcTrigger,Trigger3M)),NA())</f>
        <v>3.8695974221509759E-3</v>
      </c>
      <c r="L730" s="44">
        <f>IFERROR(_xll.qlIndexFixing(Index6M,$H730,TRUE,_xll.ohTrigger(RecalcTrigger,Trigger6M)),NA())</f>
        <v>5.7794767864780073E-3</v>
      </c>
      <c r="M730" s="145">
        <f>IFERROR(_xll.qlIndexFixing(Index1Y,$H730,TRUE,_xll.ohTrigger(RecalcTrigger,Trigger1Y)),NA())</f>
        <v>7.7476467033789943E-3</v>
      </c>
      <c r="N730" s="144">
        <f>IFERROR(_xll.qlIndexFixing(ONIndex1M,I730,TRUE,_xll.ohTrigger(RecalcTrigger,Trigger1M)),NA())</f>
        <v>2.218979435877344E-3</v>
      </c>
      <c r="O730" s="44">
        <f>IFERROR(_xll.qlIndexFixing(ONIndex3M,I730,TRUE,_xll.ohTrigger(RecalcTrigger,Trigger3M)),NA())</f>
        <v>3.5333415606153551E-3</v>
      </c>
      <c r="P730" s="44">
        <f>IFERROR(_xll.qlIndexFixing(ONIndex6M,I730,TRUE,_xll.ohTrigger(RecalcTrigger,Trigger6M)),NA())</f>
        <v>5.1035825088430187E-3</v>
      </c>
      <c r="Q730" s="145">
        <f>IFERROR(_xll.qlIndexFixing(ONIndex1Y,I730,TRUE,_xll.ohTrigger(RecalcTrigger,Trigger1Y)),NA())</f>
        <v>6.4494053416197517E-3</v>
      </c>
    </row>
    <row r="731" spans="2:17" x14ac:dyDescent="0.2">
      <c r="B731" s="39" t="s">
        <v>42</v>
      </c>
      <c r="D731" s="42">
        <f>_xll.qlCalendarAdvance(Calendar,$D730,B731,"f",FALSE)</f>
        <v>44838</v>
      </c>
      <c r="E731" s="139">
        <f>_xll.qlInterestRateIndexValueDate(IndexON,D731)</f>
        <v>44838</v>
      </c>
      <c r="F731" s="155">
        <f>IFERROR(_xll.qlIndexFixing(IndexON,D731,TRUE,_xll.ohTrigger(RecalcTrigger,TriggerON)),NA())</f>
        <v>3.7328858565022216E-3</v>
      </c>
      <c r="H731" s="42">
        <f>_xll.qlCalendarAdvance(Calendar,$H730,B731,"f",FALSE)</f>
        <v>44838</v>
      </c>
      <c r="I731" s="139">
        <f>_xll.qlInterestRateIndexValueDate(Index1M,$H731)</f>
        <v>44840</v>
      </c>
      <c r="J731" s="144">
        <f>IFERROR(_xll.qlIndexFixing(Index1M,$H731,TRUE,_xll.ohTrigger(RecalcTrigger,Trigger1M)),NA())</f>
        <v>2.3682233974015032E-3</v>
      </c>
      <c r="K731" s="44">
        <f>IFERROR(_xll.qlIndexFixing(Index3M,H731,TRUE,_xll.ohTrigger(RecalcTrigger,Trigger3M)),NA())</f>
        <v>3.9304918523155995E-3</v>
      </c>
      <c r="L731" s="44">
        <f>IFERROR(_xll.qlIndexFixing(Index6M,$H731,TRUE,_xll.ohTrigger(RecalcTrigger,Trigger6M)),NA())</f>
        <v>5.837098240549214E-3</v>
      </c>
      <c r="M731" s="145">
        <f>IFERROR(_xll.qlIndexFixing(Index1Y,$H731,TRUE,_xll.ohTrigger(RecalcTrigger,Trigger1Y)),NA())</f>
        <v>7.7967543889044645E-3</v>
      </c>
      <c r="N731" s="144">
        <f>IFERROR(_xll.qlIndexFixing(ONIndex1M,I731,TRUE,_xll.ohTrigger(RecalcTrigger,Trigger1M)),NA())</f>
        <v>2.2753777359074689E-3</v>
      </c>
      <c r="O731" s="44">
        <f>IFERROR(_xll.qlIndexFixing(ONIndex3M,I731,TRUE,_xll.ohTrigger(RecalcTrigger,Trigger3M)),NA())</f>
        <v>3.5908821808838809E-3</v>
      </c>
      <c r="P731" s="44">
        <f>IFERROR(_xll.qlIndexFixing(ONIndex6M,I731,TRUE,_xll.ohTrigger(RecalcTrigger,Trigger6M)),NA())</f>
        <v>5.1589909956017976E-3</v>
      </c>
      <c r="Q731" s="145">
        <f>IFERROR(_xll.qlIndexFixing(ONIndex1Y,I731,TRUE,_xll.ohTrigger(RecalcTrigger,Trigger1Y)),NA())</f>
        <v>6.5008300330848812E-3</v>
      </c>
    </row>
    <row r="732" spans="2:17" x14ac:dyDescent="0.2">
      <c r="B732" s="39" t="s">
        <v>42</v>
      </c>
      <c r="D732" s="42">
        <f>_xll.qlCalendarAdvance(Calendar,$D731,B732,"f",FALSE)</f>
        <v>44845</v>
      </c>
      <c r="E732" s="139">
        <f>_xll.qlInterestRateIndexValueDate(IndexON,D732)</f>
        <v>44845</v>
      </c>
      <c r="F732" s="155">
        <f>IFERROR(_xll.qlIndexFixing(IndexON,D732,TRUE,_xll.ohTrigger(RecalcTrigger,TriggerON)),NA())</f>
        <v>3.7328858565022216E-3</v>
      </c>
      <c r="H732" s="42">
        <f>_xll.qlCalendarAdvance(Calendar,$H731,B732,"f",FALSE)</f>
        <v>44845</v>
      </c>
      <c r="I732" s="139">
        <f>_xll.qlInterestRateIndexValueDate(Index1M,$H732)</f>
        <v>44847</v>
      </c>
      <c r="J732" s="144">
        <f>IFERROR(_xll.qlIndexFixing(Index1M,$H732,TRUE,_xll.ohTrigger(RecalcTrigger,Trigger1M)),NA())</f>
        <v>2.4245854972287928E-3</v>
      </c>
      <c r="K732" s="44">
        <f>IFERROR(_xll.qlIndexFixing(Index3M,H732,TRUE,_xll.ohTrigger(RecalcTrigger,Trigger3M)),NA())</f>
        <v>3.9871836099404706E-3</v>
      </c>
      <c r="L732" s="44">
        <f>IFERROR(_xll.qlIndexFixing(Index6M,$H732,TRUE,_xll.ohTrigger(RecalcTrigger,Trigger6M)),NA())</f>
        <v>5.8907135528340308E-3</v>
      </c>
      <c r="M732" s="145">
        <f>IFERROR(_xll.qlIndexFixing(Index1Y,$H732,TRUE,_xll.ohTrigger(RecalcTrigger,Trigger1Y)),NA())</f>
        <v>7.8457398870843235E-3</v>
      </c>
      <c r="N732" s="144">
        <f>IFERROR(_xll.qlIndexFixing(ONIndex1M,I732,TRUE,_xll.ohTrigger(RecalcTrigger,Trigger1M)),NA())</f>
        <v>2.3317614575191214E-3</v>
      </c>
      <c r="O732" s="44">
        <f>IFERROR(_xll.qlIndexFixing(ONIndex3M,I732,TRUE,_xll.ohTrigger(RecalcTrigger,Trigger3M)),NA())</f>
        <v>3.6483094079375888E-3</v>
      </c>
      <c r="P732" s="44">
        <f>IFERROR(_xll.qlIndexFixing(ONIndex6M,I732,TRUE,_xll.ohTrigger(RecalcTrigger,Trigger6M)),NA())</f>
        <v>5.2142868257565311E-3</v>
      </c>
      <c r="Q732" s="145">
        <f>IFERROR(_xll.qlIndexFixing(ONIndex1Y,I732,TRUE,_xll.ohTrigger(RecalcTrigger,Trigger1Y)),NA())</f>
        <v>6.5521976876148358E-3</v>
      </c>
    </row>
    <row r="733" spans="2:17" x14ac:dyDescent="0.2">
      <c r="B733" s="39" t="s">
        <v>42</v>
      </c>
      <c r="D733" s="42">
        <f>_xll.qlCalendarAdvance(Calendar,$D732,B733,"f",FALSE)</f>
        <v>44852</v>
      </c>
      <c r="E733" s="139">
        <f>_xll.qlInterestRateIndexValueDate(IndexON,D733)</f>
        <v>44852</v>
      </c>
      <c r="F733" s="155">
        <f>IFERROR(_xll.qlIndexFixing(IndexON,D733,TRUE,_xll.ohTrigger(RecalcTrigger,TriggerON)),NA())</f>
        <v>3.7328858565022216E-3</v>
      </c>
      <c r="H733" s="42">
        <f>_xll.qlCalendarAdvance(Calendar,$H732,B733,"f",FALSE)</f>
        <v>44852</v>
      </c>
      <c r="I733" s="139">
        <f>_xll.qlInterestRateIndexValueDate(Index1M,$H733)</f>
        <v>44854</v>
      </c>
      <c r="J733" s="144">
        <f>IFERROR(_xll.qlIndexFixing(Index1M,$H733,TRUE,_xll.ohTrigger(RecalcTrigger,Trigger1M)),NA())</f>
        <v>2.4809252047156005E-3</v>
      </c>
      <c r="K733" s="44">
        <f>IFERROR(_xll.qlIndexFixing(Index3M,H733,TRUE,_xll.ohTrigger(RecalcTrigger,Trigger3M)),NA())</f>
        <v>4.0437326902406047E-3</v>
      </c>
      <c r="L733" s="44">
        <f>IFERROR(_xll.qlIndexFixing(Index6M,$H733,TRUE,_xll.ohTrigger(RecalcTrigger,Trigger6M)),NA())</f>
        <v>5.9441633330029209E-3</v>
      </c>
      <c r="M733" s="145">
        <f>IFERROR(_xll.qlIndexFixing(Index1Y,$H733,TRUE,_xll.ohTrigger(RecalcTrigger,Trigger1Y)),NA())</f>
        <v>7.8946031254135008E-3</v>
      </c>
      <c r="N733" s="144">
        <f>IFERROR(_xll.qlIndexFixing(ONIndex1M,I733,TRUE,_xll.ohTrigger(RecalcTrigger,Trigger1M)),NA())</f>
        <v>2.388127542198859E-3</v>
      </c>
      <c r="O733" s="44">
        <f>IFERROR(_xll.qlIndexFixing(ONIndex3M,I733,TRUE,_xll.ohTrigger(RecalcTrigger,Trigger3M)),NA())</f>
        <v>3.7056189193140909E-3</v>
      </c>
      <c r="P733" s="44">
        <f>IFERROR(_xll.qlIndexFixing(ONIndex6M,I733,TRUE,_xll.ohTrigger(RecalcTrigger,Trigger6M)),NA())</f>
        <v>5.2694659702101632E-3</v>
      </c>
      <c r="Q733" s="145">
        <f>IFERROR(_xll.qlIndexFixing(ONIndex1Y,I733,TRUE,_xll.ohTrigger(RecalcTrigger,Trigger1Y)),NA())</f>
        <v>6.6035053337465399E-3</v>
      </c>
    </row>
    <row r="734" spans="2:17" x14ac:dyDescent="0.2">
      <c r="B734" s="39" t="s">
        <v>42</v>
      </c>
      <c r="D734" s="42">
        <f>_xll.qlCalendarAdvance(Calendar,$D733,B734,"f",FALSE)</f>
        <v>44859</v>
      </c>
      <c r="E734" s="139">
        <f>_xll.qlInterestRateIndexValueDate(IndexON,D734)</f>
        <v>44859</v>
      </c>
      <c r="F734" s="155">
        <f>IFERROR(_xll.qlIndexFixing(IndexON,D734,TRUE,_xll.ohTrigger(RecalcTrigger,TriggerON)),NA())</f>
        <v>3.7328858565821577E-3</v>
      </c>
      <c r="H734" s="42">
        <f>_xll.qlCalendarAdvance(Calendar,$H733,B734,"f",FALSE)</f>
        <v>44859</v>
      </c>
      <c r="I734" s="139">
        <f>_xll.qlInterestRateIndexValueDate(Index1M,$H734)</f>
        <v>44861</v>
      </c>
      <c r="J734" s="144">
        <f>IFERROR(_xll.qlIndexFixing(Index1M,$H734,TRUE,_xll.ohTrigger(RecalcTrigger,Trigger1M)),NA())</f>
        <v>2.5372394606490434E-3</v>
      </c>
      <c r="K734" s="44">
        <f>IFERROR(_xll.qlIndexFixing(Index3M,H734,TRUE,_xll.ohTrigger(RecalcTrigger,Trigger3M)),NA())</f>
        <v>4.1001347600178525E-3</v>
      </c>
      <c r="L734" s="44">
        <f>IFERROR(_xll.qlIndexFixing(Index6M,$H734,TRUE,_xll.ohTrigger(RecalcTrigger,Trigger6M)),NA())</f>
        <v>5.9974435262738794E-3</v>
      </c>
      <c r="M734" s="145">
        <f>IFERROR(_xll.qlIndexFixing(Index1Y,$H734,TRUE,_xll.ohTrigger(RecalcTrigger,Trigger1Y)),NA())</f>
        <v>7.9433440624034294E-3</v>
      </c>
      <c r="N734" s="144">
        <f>IFERROR(_xll.qlIndexFixing(ONIndex1M,I734,TRUE,_xll.ohTrigger(RecalcTrigger,Trigger1M)),NA())</f>
        <v>2.4444729319128555E-3</v>
      </c>
      <c r="O734" s="44">
        <f>IFERROR(_xll.qlIndexFixing(ONIndex3M,I734,TRUE,_xll.ohTrigger(RecalcTrigger,Trigger3M)),NA())</f>
        <v>3.762806392391127E-3</v>
      </c>
      <c r="P734" s="44">
        <f>IFERROR(_xll.qlIndexFixing(ONIndex6M,I734,TRUE,_xll.ohTrigger(RecalcTrigger,Trigger6M)),NA())</f>
        <v>5.3245243997057656E-3</v>
      </c>
      <c r="Q734" s="145">
        <f>IFERROR(_xll.qlIndexFixing(ONIndex1Y,I734,TRUE,_xll.ohTrigger(RecalcTrigger,Trigger1Y)),NA())</f>
        <v>6.654750000016918E-3</v>
      </c>
    </row>
    <row r="735" spans="2:17" x14ac:dyDescent="0.2">
      <c r="B735" s="39" t="s">
        <v>42</v>
      </c>
      <c r="D735" s="42">
        <f>_xll.qlCalendarAdvance(Calendar,$D734,B735,"f",FALSE)</f>
        <v>44866</v>
      </c>
      <c r="E735" s="139">
        <f>_xll.qlInterestRateIndexValueDate(IndexON,D735)</f>
        <v>44866</v>
      </c>
      <c r="F735" s="155">
        <f>IFERROR(_xll.qlIndexFixing(IndexON,D735,TRUE,_xll.ohTrigger(RecalcTrigger,TriggerON)),NA())</f>
        <v>3.7328858565022216E-3</v>
      </c>
      <c r="H735" s="42">
        <f>_xll.qlCalendarAdvance(Calendar,$H734,B735,"f",FALSE)</f>
        <v>44866</v>
      </c>
      <c r="I735" s="139">
        <f>_xll.qlInterestRateIndexValueDate(Index1M,$H735)</f>
        <v>44868</v>
      </c>
      <c r="J735" s="144">
        <f>IFERROR(_xll.qlIndexFixing(Index1M,$H735,TRUE,_xll.ohTrigger(RecalcTrigger,Trigger1M)),NA())</f>
        <v>2.5935252057562863E-3</v>
      </c>
      <c r="K735" s="44">
        <f>IFERROR(_xll.qlIndexFixing(Index3M,H735,TRUE,_xll.ohTrigger(RecalcTrigger,Trigger3M)),NA())</f>
        <v>4.1563854858403405E-3</v>
      </c>
      <c r="L735" s="44">
        <f>IFERROR(_xll.qlIndexFixing(Index6M,$H735,TRUE,_xll.ohTrigger(RecalcTrigger,Trigger6M)),NA())</f>
        <v>6.046767064635499E-3</v>
      </c>
      <c r="M735" s="145">
        <f>IFERROR(_xll.qlIndexFixing(Index1Y,$H735,TRUE,_xll.ohTrigger(RecalcTrigger,Trigger1Y)),NA())</f>
        <v>7.9919626875905904E-3</v>
      </c>
      <c r="N735" s="144">
        <f>IFERROR(_xll.qlIndexFixing(ONIndex1M,I735,TRUE,_xll.ohTrigger(RecalcTrigger,Trigger1M)),NA())</f>
        <v>2.5007945684674127E-3</v>
      </c>
      <c r="O735" s="44">
        <f>IFERROR(_xll.qlIndexFixing(ONIndex3M,I735,TRUE,_xll.ohTrigger(RecalcTrigger,Trigger3M)),NA())</f>
        <v>3.819867504626373E-3</v>
      </c>
      <c r="P735" s="44">
        <f>IFERROR(_xll.qlIndexFixing(ONIndex6M,I735,TRUE,_xll.ohTrigger(RecalcTrigger,Trigger6M)),NA())</f>
        <v>5.3794580849864104E-3</v>
      </c>
      <c r="Q735" s="145">
        <f>IFERROR(_xll.qlIndexFixing(ONIndex1Y,I735,TRUE,_xll.ohTrigger(RecalcTrigger,Trigger1Y)),NA())</f>
        <v>6.7059287148030222E-3</v>
      </c>
    </row>
    <row r="736" spans="2:17" x14ac:dyDescent="0.2">
      <c r="B736" s="39" t="s">
        <v>42</v>
      </c>
      <c r="D736" s="42">
        <f>_xll.qlCalendarAdvance(Calendar,$D735,B736,"f",FALSE)</f>
        <v>44873</v>
      </c>
      <c r="E736" s="139">
        <f>_xll.qlInterestRateIndexValueDate(IndexON,D736)</f>
        <v>44873</v>
      </c>
      <c r="F736" s="155">
        <f>IFERROR(_xll.qlIndexFixing(IndexON,D736,TRUE,_xll.ohTrigger(RecalcTrigger,TriggerON)),NA())</f>
        <v>3.7328858564222855E-3</v>
      </c>
      <c r="H736" s="42">
        <f>_xll.qlCalendarAdvance(Calendar,$H735,B736,"f",FALSE)</f>
        <v>44873</v>
      </c>
      <c r="I736" s="139">
        <f>_xll.qlInterestRateIndexValueDate(Index1M,$H736)</f>
        <v>44875</v>
      </c>
      <c r="J736" s="144">
        <f>IFERROR(_xll.qlIndexFixing(Index1M,$H736,TRUE,_xll.ohTrigger(RecalcTrigger,Trigger1M)),NA())</f>
        <v>2.6497793807120362E-3</v>
      </c>
      <c r="K736" s="44">
        <f>IFERROR(_xll.qlIndexFixing(Index3M,H736,TRUE,_xll.ohTrigger(RecalcTrigger,Trigger3M)),NA())</f>
        <v>4.2124805340442066E-3</v>
      </c>
      <c r="L736" s="44">
        <f>IFERROR(_xll.qlIndexFixing(Index6M,$H736,TRUE,_xll.ohTrigger(RecalcTrigger,Trigger6M)),NA())</f>
        <v>6.0997091025886416E-3</v>
      </c>
      <c r="M736" s="145">
        <f>IFERROR(_xll.qlIndexFixing(Index1Y,$H736,TRUE,_xll.ohTrigger(RecalcTrigger,Trigger1Y)),NA())</f>
        <v>8.0404590215439539E-3</v>
      </c>
      <c r="N736" s="144">
        <f>IFERROR(_xll.qlIndexFixing(ONIndex1M,I736,TRUE,_xll.ohTrigger(RecalcTrigger,Trigger1M)),NA())</f>
        <v>2.5570893935888961E-3</v>
      </c>
      <c r="O736" s="44">
        <f>IFERROR(_xll.qlIndexFixing(ONIndex3M,I736,TRUE,_xll.ohTrigger(RecalcTrigger,Trigger3M)),NA())</f>
        <v>3.8767979334775049E-3</v>
      </c>
      <c r="P736" s="44">
        <f>IFERROR(_xll.qlIndexFixing(ONIndex6M,I736,TRUE,_xll.ohTrigger(RecalcTrigger,Trigger6M)),NA())</f>
        <v>5.4342629970349776E-3</v>
      </c>
      <c r="Q736" s="145">
        <f>IFERROR(_xll.qlIndexFixing(ONIndex1Y,I736,TRUE,_xll.ohTrigger(RecalcTrigger,Trigger1Y)),NA())</f>
        <v>6.7570385068016492E-3</v>
      </c>
    </row>
    <row r="737" spans="2:17" x14ac:dyDescent="0.2">
      <c r="B737" s="39" t="s">
        <v>42</v>
      </c>
      <c r="D737" s="42">
        <f>_xll.qlCalendarAdvance(Calendar,$D736,B737,"f",FALSE)</f>
        <v>44880</v>
      </c>
      <c r="E737" s="139">
        <f>_xll.qlInterestRateIndexValueDate(IndexON,D737)</f>
        <v>44880</v>
      </c>
      <c r="F737" s="155">
        <f>IFERROR(_xll.qlIndexFixing(IndexON,D737,TRUE,_xll.ohTrigger(RecalcTrigger,TriggerON)),NA())</f>
        <v>3.7328858565022216E-3</v>
      </c>
      <c r="H737" s="42">
        <f>_xll.qlCalendarAdvance(Calendar,$H736,B737,"f",FALSE)</f>
        <v>44880</v>
      </c>
      <c r="I737" s="139">
        <f>_xll.qlInterestRateIndexValueDate(Index1M,$H737)</f>
        <v>44882</v>
      </c>
      <c r="J737" s="144">
        <f>IFERROR(_xll.qlIndexFixing(Index1M,$H737,TRUE,_xll.ohTrigger(RecalcTrigger,Trigger1M)),NA())</f>
        <v>2.70599892611606E-3</v>
      </c>
      <c r="K737" s="44">
        <f>IFERROR(_xll.qlIndexFixing(Index3M,H737,TRUE,_xll.ohTrigger(RecalcTrigger,Trigger3M)),NA())</f>
        <v>4.2684155707362059E-3</v>
      </c>
      <c r="L737" s="44">
        <f>IFERROR(_xll.qlIndexFixing(Index6M,$H737,TRUE,_xll.ohTrigger(RecalcTrigger,Trigger6M)),NA())</f>
        <v>6.1524696720767795E-3</v>
      </c>
      <c r="M737" s="145">
        <f>IFERROR(_xll.qlIndexFixing(Index1Y,$H737,TRUE,_xll.ohTrigger(RecalcTrigger,Trigger1Y)),NA())</f>
        <v>8.0888331158722113E-3</v>
      </c>
      <c r="N737" s="144">
        <f>IFERROR(_xll.qlIndexFixing(ONIndex1M,I737,TRUE,_xll.ohTrigger(RecalcTrigger,Trigger1M)),NA())</f>
        <v>2.6133543490836075E-3</v>
      </c>
      <c r="O737" s="44">
        <f>IFERROR(_xll.qlIndexFixing(ONIndex3M,I737,TRUE,_xll.ohTrigger(RecalcTrigger,Trigger3M)),NA())</f>
        <v>3.9335933563222625E-3</v>
      </c>
      <c r="P737" s="44">
        <f>IFERROR(_xll.qlIndexFixing(ONIndex6M,I737,TRUE,_xll.ohTrigger(RecalcTrigger,Trigger6M)),NA())</f>
        <v>5.4889351061948588E-3</v>
      </c>
      <c r="Q737" s="145">
        <f>IFERROR(_xll.qlIndexFixing(ONIndex1Y,I737,TRUE,_xll.ohTrigger(RecalcTrigger,Trigger1Y)),NA())</f>
        <v>6.8080764042299791E-3</v>
      </c>
    </row>
    <row r="738" spans="2:17" x14ac:dyDescent="0.2">
      <c r="B738" s="39" t="s">
        <v>42</v>
      </c>
      <c r="D738" s="42">
        <f>_xll.qlCalendarAdvance(Calendar,$D737,B738,"f",FALSE)</f>
        <v>44887</v>
      </c>
      <c r="E738" s="139">
        <f>_xll.qlInterestRateIndexValueDate(IndexON,D738)</f>
        <v>44887</v>
      </c>
      <c r="F738" s="155">
        <f>IFERROR(_xll.qlIndexFixing(IndexON,D738,TRUE,_xll.ohTrigger(RecalcTrigger,TriggerON)),NA())</f>
        <v>3.7328858564222855E-3</v>
      </c>
      <c r="H738" s="42">
        <f>_xll.qlCalendarAdvance(Calendar,$H737,B738,"f",FALSE)</f>
        <v>44887</v>
      </c>
      <c r="I738" s="139">
        <f>_xll.qlInterestRateIndexValueDate(Index1M,$H738)</f>
        <v>44889</v>
      </c>
      <c r="J738" s="144">
        <f>IFERROR(_xll.qlIndexFixing(Index1M,$H738,TRUE,_xll.ohTrigger(RecalcTrigger,Trigger1M)),NA())</f>
        <v>2.766200596080863E-3</v>
      </c>
      <c r="K738" s="44">
        <f>IFERROR(_xll.qlIndexFixing(Index3M,H738,TRUE,_xll.ohTrigger(RecalcTrigger,Trigger3M)),NA())</f>
        <v>4.3241862617945815E-3</v>
      </c>
      <c r="L738" s="44">
        <f>IFERROR(_xll.qlIndexFixing(Index6M,$H738,TRUE,_xll.ohTrigger(RecalcTrigger,Trigger6M)),NA())</f>
        <v>6.2050447169464864E-3</v>
      </c>
      <c r="M738" s="145">
        <f>IFERROR(_xll.qlIndexFixing(Index1Y,$H738,TRUE,_xll.ohTrigger(RecalcTrigger,Trigger1Y)),NA())</f>
        <v>8.137085053231654E-3</v>
      </c>
      <c r="N738" s="144">
        <f>IFERROR(_xll.qlIndexFixing(ONIndex1M,I738,TRUE,_xll.ohTrigger(RecalcTrigger,Trigger1M)),NA())</f>
        <v>2.6695863765979766E-3</v>
      </c>
      <c r="O738" s="44">
        <f>IFERROR(_xll.qlIndexFixing(ONIndex3M,I738,TRUE,_xll.ohTrigger(RecalcTrigger,Trigger3M)),NA())</f>
        <v>3.9902494506183217E-3</v>
      </c>
      <c r="P738" s="44">
        <f>IFERROR(_xll.qlIndexFixing(ONIndex6M,I738,TRUE,_xll.ohTrigger(RecalcTrigger,Trigger6M)),NA())</f>
        <v>5.5434703836088062E-3</v>
      </c>
      <c r="Q738" s="145">
        <f>IFERROR(_xll.qlIndexFixing(ONIndex1Y,I738,TRUE,_xll.ohTrigger(RecalcTrigger,Trigger1Y)),NA())</f>
        <v>6.8590394358647444E-3</v>
      </c>
    </row>
    <row r="739" spans="2:17" x14ac:dyDescent="0.2">
      <c r="B739" s="39" t="s">
        <v>42</v>
      </c>
      <c r="D739" s="42">
        <f>_xll.qlCalendarAdvance(Calendar,$D738,B739,"f",FALSE)</f>
        <v>44894</v>
      </c>
      <c r="E739" s="139">
        <f>_xll.qlInterestRateIndexValueDate(IndexON,D739)</f>
        <v>44894</v>
      </c>
      <c r="F739" s="155">
        <f>IFERROR(_xll.qlIndexFixing(IndexON,D739,TRUE,_xll.ohTrigger(RecalcTrigger,TriggerON)),NA())</f>
        <v>3.7328858564222855E-3</v>
      </c>
      <c r="H739" s="42">
        <f>_xll.qlCalendarAdvance(Calendar,$H738,B739,"f",FALSE)</f>
        <v>44894</v>
      </c>
      <c r="I739" s="139">
        <f>_xll.qlInterestRateIndexValueDate(Index1M,$H739)</f>
        <v>44896</v>
      </c>
      <c r="J739" s="144">
        <f>IFERROR(_xll.qlIndexFixing(Index1M,$H739,TRUE,_xll.ohTrigger(RecalcTrigger,Trigger1M)),NA())</f>
        <v>2.8183218904007101E-3</v>
      </c>
      <c r="K739" s="44">
        <f>IFERROR(_xll.qlIndexFixing(Index3M,H739,TRUE,_xll.ohTrigger(RecalcTrigger,Trigger3M)),NA())</f>
        <v>4.3718561511330023E-3</v>
      </c>
      <c r="L739" s="44">
        <f>IFERROR(_xll.qlIndexFixing(Index6M,$H739,TRUE,_xll.ohTrigger(RecalcTrigger,Trigger6M)),NA())</f>
        <v>6.2611587445036776E-3</v>
      </c>
      <c r="M739" s="145">
        <f>IFERROR(_xll.qlIndexFixing(Index1Y,$H739,TRUE,_xll.ohTrigger(RecalcTrigger,Trigger1Y)),NA())</f>
        <v>8.1852149473327484E-3</v>
      </c>
      <c r="N739" s="144">
        <f>IFERROR(_xll.qlIndexFixing(ONIndex1M,I739,TRUE,_xll.ohTrigger(RecalcTrigger,Trigger1M)),NA())</f>
        <v>2.7257824181781132E-3</v>
      </c>
      <c r="O739" s="44">
        <f>IFERROR(_xll.qlIndexFixing(ONIndex3M,I739,TRUE,_xll.ohTrigger(RecalcTrigger,Trigger3M)),NA())</f>
        <v>4.0467618938233585E-3</v>
      </c>
      <c r="P739" s="44">
        <f>IFERROR(_xll.qlIndexFixing(ONIndex6M,I739,TRUE,_xll.ohTrigger(RecalcTrigger,Trigger6M)),NA())</f>
        <v>5.5978648000198916E-3</v>
      </c>
      <c r="Q739" s="145">
        <f>IFERROR(_xll.qlIndexFixing(ONIndex1Y,I739,TRUE,_xll.ohTrigger(RecalcTrigger,Trigger1Y)),NA())</f>
        <v>6.9099246300030615E-3</v>
      </c>
    </row>
    <row r="740" spans="2:17" x14ac:dyDescent="0.2">
      <c r="B740" s="39" t="s">
        <v>42</v>
      </c>
      <c r="D740" s="42">
        <f>_xll.qlCalendarAdvance(Calendar,$D739,B740,"f",FALSE)</f>
        <v>44901</v>
      </c>
      <c r="E740" s="139">
        <f>_xll.qlInterestRateIndexValueDate(IndexON,D740)</f>
        <v>44901</v>
      </c>
      <c r="F740" s="155">
        <f>IFERROR(_xll.qlIndexFixing(IndexON,D740,TRUE,_xll.ohTrigger(RecalcTrigger,TriggerON)),NA())</f>
        <v>3.7328858565022216E-3</v>
      </c>
      <c r="H740" s="42">
        <f>_xll.qlCalendarAdvance(Calendar,$H739,B740,"f",FALSE)</f>
        <v>44901</v>
      </c>
      <c r="I740" s="139">
        <f>_xll.qlInterestRateIndexValueDate(Index1M,$H740)</f>
        <v>44903</v>
      </c>
      <c r="J740" s="144">
        <f>IFERROR(_xll.qlIndexFixing(Index1M,$H740,TRUE,_xll.ohTrigger(RecalcTrigger,Trigger1M)),NA())</f>
        <v>2.874419190191102E-3</v>
      </c>
      <c r="K740" s="44">
        <f>IFERROR(_xll.qlIndexFixing(Index3M,H740,TRUE,_xll.ohTrigger(RecalcTrigger,Trigger3M)),NA())</f>
        <v>4.4273101149103766E-3</v>
      </c>
      <c r="L740" s="44">
        <f>IFERROR(_xll.qlIndexFixing(Index6M,$H740,TRUE,_xll.ohTrigger(RecalcTrigger,Trigger6M)),NA())</f>
        <v>6.3133362442486969E-3</v>
      </c>
      <c r="M740" s="145">
        <f>IFERROR(_xll.qlIndexFixing(Index1Y,$H740,TRUE,_xll.ohTrigger(RecalcTrigger,Trigger1Y)),NA())</f>
        <v>8.2332229429493298E-3</v>
      </c>
      <c r="N740" s="144">
        <f>IFERROR(_xll.qlIndexFixing(ONIndex1M,I740,TRUE,_xll.ohTrigger(RecalcTrigger,Trigger1M)),NA())</f>
        <v>2.7819394153105748E-3</v>
      </c>
      <c r="O740" s="44">
        <f>IFERROR(_xll.qlIndexFixing(ONIndex3M,I740,TRUE,_xll.ohTrigger(RecalcTrigger,Trigger3M)),NA())</f>
        <v>4.1031263632351767E-3</v>
      </c>
      <c r="P740" s="44">
        <f>IFERROR(_xll.qlIndexFixing(ONIndex6M,I740,TRUE,_xll.ohTrigger(RecalcTrigger,Trigger6M)),NA())</f>
        <v>5.6521143258514428E-3</v>
      </c>
      <c r="Q740" s="145">
        <f>IFERROR(_xll.qlIndexFixing(ONIndex1Y,I740,TRUE,_xll.ohTrigger(RecalcTrigger,Trigger1Y)),NA())</f>
        <v>6.9607290153417267E-3</v>
      </c>
    </row>
    <row r="741" spans="2:17" x14ac:dyDescent="0.2">
      <c r="B741" s="39" t="s">
        <v>42</v>
      </c>
      <c r="D741" s="42">
        <f>_xll.qlCalendarAdvance(Calendar,$D740,B741,"f",FALSE)</f>
        <v>44908</v>
      </c>
      <c r="E741" s="139">
        <f>_xll.qlInterestRateIndexValueDate(IndexON,D741)</f>
        <v>44908</v>
      </c>
      <c r="F741" s="155">
        <f>IFERROR(_xll.qlIndexFixing(IndexON,D741,TRUE,_xll.ohTrigger(RecalcTrigger,TriggerON)),NA())</f>
        <v>3.7328858564222855E-3</v>
      </c>
      <c r="H741" s="42">
        <f>_xll.qlCalendarAdvance(Calendar,$H740,B741,"f",FALSE)</f>
        <v>44908</v>
      </c>
      <c r="I741" s="139">
        <f>_xll.qlInterestRateIndexValueDate(Index1M,$H741)</f>
        <v>44910</v>
      </c>
      <c r="J741" s="144">
        <f>IFERROR(_xll.qlIndexFixing(Index1M,$H741,TRUE,_xll.ohTrigger(RecalcTrigger,Trigger1M)),NA())</f>
        <v>2.9304696222542947E-3</v>
      </c>
      <c r="K741" s="44">
        <f>IFERROR(_xll.qlIndexFixing(Index3M,H741,TRUE,_xll.ohTrigger(RecalcTrigger,Trigger3M)),NA())</f>
        <v>4.482587335982835E-3</v>
      </c>
      <c r="L741" s="44">
        <f>IFERROR(_xll.qlIndexFixing(Index6M,$H741,TRUE,_xll.ohTrigger(RecalcTrigger,Trigger6M)),NA())</f>
        <v>6.3653157628519056E-3</v>
      </c>
      <c r="M741" s="145">
        <f>IFERROR(_xll.qlIndexFixing(Index1Y,$H741,TRUE,_xll.ohTrigger(RecalcTrigger,Trigger1Y)),NA())</f>
        <v>8.2811092159232082E-3</v>
      </c>
      <c r="N741" s="144">
        <f>IFERROR(_xll.qlIndexFixing(ONIndex1M,I741,TRUE,_xll.ohTrigger(RecalcTrigger,Trigger1M)),NA())</f>
        <v>2.8380543100414712E-3</v>
      </c>
      <c r="O741" s="44">
        <f>IFERROR(_xll.qlIndexFixing(ONIndex3M,I741,TRUE,_xll.ohTrigger(RecalcTrigger,Trigger3M)),NA())</f>
        <v>4.1593385362315161E-3</v>
      </c>
      <c r="P741" s="44">
        <f>IFERROR(_xll.qlIndexFixing(ONIndex6M,I741,TRUE,_xll.ohTrigger(RecalcTrigger,Trigger6M)),NA())</f>
        <v>5.706214932326148E-3</v>
      </c>
      <c r="Q741" s="145">
        <f>IFERROR(_xll.qlIndexFixing(ONIndex1Y,I741,TRUE,_xll.ohTrigger(RecalcTrigger,Trigger1Y)),NA())</f>
        <v>7.0114496202577925E-3</v>
      </c>
    </row>
    <row r="742" spans="2:17" x14ac:dyDescent="0.2">
      <c r="B742" s="39" t="s">
        <v>42</v>
      </c>
      <c r="D742" s="42">
        <f>_xll.qlCalendarAdvance(Calendar,$D741,B742,"f",FALSE)</f>
        <v>44915</v>
      </c>
      <c r="E742" s="139">
        <f>_xll.qlInterestRateIndexValueDate(IndexON,D742)</f>
        <v>44915</v>
      </c>
      <c r="F742" s="155">
        <f>IFERROR(_xll.qlIndexFixing(IndexON,D742,TRUE,_xll.ohTrigger(RecalcTrigger,TriggerON)),NA())</f>
        <v>3.7328858565022216E-3</v>
      </c>
      <c r="H742" s="42">
        <f>_xll.qlCalendarAdvance(Calendar,$H741,B742,"f",FALSE)</f>
        <v>44915</v>
      </c>
      <c r="I742" s="139">
        <f>_xll.qlInterestRateIndexValueDate(Index1M,$H742)</f>
        <v>44917</v>
      </c>
      <c r="J742" s="144">
        <f>IFERROR(_xll.qlIndexFixing(Index1M,$H742,TRUE,_xll.ohTrigger(RecalcTrigger,Trigger1M)),NA())</f>
        <v>2.9864701268952909E-3</v>
      </c>
      <c r="K742" s="44">
        <f>IFERROR(_xll.qlIndexFixing(Index3M,H742,TRUE,_xll.ohTrigger(RecalcTrigger,Trigger3M)),NA())</f>
        <v>4.5376834796373444E-3</v>
      </c>
      <c r="L742" s="44">
        <f>IFERROR(_xll.qlIndexFixing(Index6M,$H742,TRUE,_xll.ohTrigger(RecalcTrigger,Trigger6M)),NA())</f>
        <v>6.4170932424998774E-3</v>
      </c>
      <c r="M742" s="145">
        <f>IFERROR(_xll.qlIndexFixing(Index1Y,$H742,TRUE,_xll.ohTrigger(RecalcTrigger,Trigger1Y)),NA())</f>
        <v>8.3288739731744495E-3</v>
      </c>
      <c r="N742" s="144">
        <f>IFERROR(_xll.qlIndexFixing(ONIndex1M,I742,TRUE,_xll.ohTrigger(RecalcTrigger,Trigger1M)),NA())</f>
        <v>2.9021301411624734E-3</v>
      </c>
      <c r="O742" s="44">
        <f>IFERROR(_xll.qlIndexFixing(ONIndex3M,I742,TRUE,_xll.ohTrigger(RecalcTrigger,Trigger3M)),NA())</f>
        <v>4.2233889894927046E-3</v>
      </c>
      <c r="P742" s="44">
        <f>IFERROR(_xll.qlIndexFixing(ONIndex6M,I742,TRUE,_xll.ohTrigger(RecalcTrigger,Trigger6M)),NA())</f>
        <v>5.76785667747437E-3</v>
      </c>
      <c r="Q742" s="145">
        <f>IFERROR(_xll.qlIndexFixing(ONIndex1Y,I742,TRUE,_xll.ohTrigger(RecalcTrigger,Trigger1Y)),NA())</f>
        <v>7.0693096256047028E-3</v>
      </c>
    </row>
    <row r="743" spans="2:17" x14ac:dyDescent="0.2">
      <c r="B743" s="39" t="s">
        <v>42</v>
      </c>
      <c r="D743" s="42">
        <f>_xll.qlCalendarAdvance(Calendar,$D742,B743,"f",FALSE)</f>
        <v>44922</v>
      </c>
      <c r="E743" s="139">
        <f>_xll.qlInterestRateIndexValueDate(IndexON,D743)</f>
        <v>44922</v>
      </c>
      <c r="F743" s="155">
        <f>IFERROR(_xll.qlIndexFixing(IndexON,D743,TRUE,_xll.ohTrigger(RecalcTrigger,TriggerON)),NA())</f>
        <v>3.7328858564222855E-3</v>
      </c>
      <c r="H743" s="42">
        <f>_xll.qlCalendarAdvance(Calendar,$H742,B743,"f",FALSE)</f>
        <v>44922</v>
      </c>
      <c r="I743" s="139">
        <f>_xll.qlInterestRateIndexValueDate(Index1M,$H743)</f>
        <v>44924</v>
      </c>
      <c r="J743" s="144">
        <f>IFERROR(_xll.qlIndexFixing(Index1M,$H743,TRUE,_xll.ohTrigger(RecalcTrigger,Trigger1M)),NA())</f>
        <v>3.0424176443516471E-3</v>
      </c>
      <c r="K743" s="44">
        <f>IFERROR(_xll.qlIndexFixing(Index3M,H743,TRUE,_xll.ohTrigger(RecalcTrigger,Trigger3M)),NA())</f>
        <v>4.5925942109512619E-3</v>
      </c>
      <c r="L743" s="44">
        <f>IFERROR(_xll.qlIndexFixing(Index6M,$H743,TRUE,_xll.ohTrigger(RecalcTrigger,Trigger6M)),NA())</f>
        <v>6.468664625019915E-3</v>
      </c>
      <c r="M743" s="145">
        <f>IFERROR(_xll.qlIndexFixing(Index1Y,$H743,TRUE,_xll.ohTrigger(RecalcTrigger,Trigger1Y)),NA())</f>
        <v>8.3765174527053333E-3</v>
      </c>
      <c r="N743" s="144">
        <f>IFERROR(_xll.qlIndexFixing(ONIndex1M,I743,TRUE,_xll.ohTrigger(RecalcTrigger,Trigger1M)),NA())</f>
        <v>2.9501455590441594E-3</v>
      </c>
      <c r="O743" s="44">
        <f>IFERROR(_xll.qlIndexFixing(ONIndex3M,I743,TRUE,_xll.ohTrigger(RecalcTrigger,Trigger3M)),NA())</f>
        <v>4.2712887031282065E-3</v>
      </c>
      <c r="P743" s="44">
        <f>IFERROR(_xll.qlIndexFixing(ONIndex6M,I743,TRUE,_xll.ohTrigger(RecalcTrigger,Trigger6M)),NA())</f>
        <v>5.8139532692980112E-3</v>
      </c>
      <c r="Q743" s="145">
        <f>IFERROR(_xll.qlIndexFixing(ONIndex1Y,I743,TRUE,_xll.ohTrigger(RecalcTrigger,Trigger1Y)),NA())</f>
        <v>7.1126276025701429E-3</v>
      </c>
    </row>
    <row r="744" spans="2:17" x14ac:dyDescent="0.2">
      <c r="B744" s="39" t="s">
        <v>42</v>
      </c>
      <c r="D744" s="42">
        <f>_xll.qlCalendarAdvance(Calendar,$D743,B744,"f",FALSE)</f>
        <v>44929</v>
      </c>
      <c r="E744" s="139">
        <f>_xll.qlInterestRateIndexValueDate(IndexON,D744)</f>
        <v>44929</v>
      </c>
      <c r="F744" s="155">
        <f>IFERROR(_xll.qlIndexFixing(IndexON,D744,TRUE,_xll.ohTrigger(RecalcTrigger,TriggerON)),NA())</f>
        <v>3.7328858565022216E-3</v>
      </c>
      <c r="H744" s="42">
        <f>_xll.qlCalendarAdvance(Calendar,$H743,B744,"f",FALSE)</f>
        <v>44929</v>
      </c>
      <c r="I744" s="139">
        <f>_xll.qlInterestRateIndexValueDate(Index1M,$H744)</f>
        <v>44931</v>
      </c>
      <c r="J744" s="144">
        <f>IFERROR(_xll.qlIndexFixing(Index1M,$H744,TRUE,_xll.ohTrigger(RecalcTrigger,Trigger1M)),NA())</f>
        <v>3.0983091148134578E-3</v>
      </c>
      <c r="K744" s="44">
        <f>IFERROR(_xll.qlIndexFixing(Index3M,H744,TRUE,_xll.ohTrigger(RecalcTrigger,Trigger3M)),NA())</f>
        <v>4.6473151947861169E-3</v>
      </c>
      <c r="L744" s="44">
        <f>IFERROR(_xll.qlIndexFixing(Index6M,$H744,TRUE,_xll.ohTrigger(RecalcTrigger,Trigger6M)),NA())</f>
        <v>6.5163717779138774E-3</v>
      </c>
      <c r="M744" s="145">
        <f>IFERROR(_xll.qlIndexFixing(Index1Y,$H744,TRUE,_xll.ohTrigger(RecalcTrigger,Trigger1Y)),NA())</f>
        <v>8.4240399236110673E-3</v>
      </c>
      <c r="N744" s="144">
        <f>IFERROR(_xll.qlIndexFixing(ONIndex1M,I744,TRUE,_xll.ohTrigger(RecalcTrigger,Trigger1M)),NA())</f>
        <v>3.0061157968486185E-3</v>
      </c>
      <c r="O744" s="44">
        <f>IFERROR(_xll.qlIndexFixing(ONIndex3M,I744,TRUE,_xll.ohTrigger(RecalcTrigger,Trigger3M)),NA())</f>
        <v>4.3270180517041013E-3</v>
      </c>
      <c r="P744" s="44">
        <f>IFERROR(_xll.qlIndexFixing(ONIndex6M,I744,TRUE,_xll.ohTrigger(RecalcTrigger,Trigger6M)),NA())</f>
        <v>5.8675829414411851E-3</v>
      </c>
      <c r="Q744" s="145">
        <f>IFERROR(_xll.qlIndexFixing(ONIndex1Y,I744,TRUE,_xll.ohTrigger(RecalcTrigger,Trigger1Y)),NA())</f>
        <v>7.1630790370402764E-3</v>
      </c>
    </row>
    <row r="745" spans="2:17" x14ac:dyDescent="0.2">
      <c r="B745" s="39" t="s">
        <v>42</v>
      </c>
      <c r="D745" s="42">
        <f>_xll.qlCalendarAdvance(Calendar,$D744,B745,"f",FALSE)</f>
        <v>44936</v>
      </c>
      <c r="E745" s="139">
        <f>_xll.qlInterestRateIndexValueDate(IndexON,D745)</f>
        <v>44936</v>
      </c>
      <c r="F745" s="155">
        <f>IFERROR(_xll.qlIndexFixing(IndexON,D745,TRUE,_xll.ohTrigger(RecalcTrigger,TriggerON)),NA())</f>
        <v>3.7328858565022216E-3</v>
      </c>
      <c r="H745" s="42">
        <f>_xll.qlCalendarAdvance(Calendar,$H744,B745,"f",FALSE)</f>
        <v>44936</v>
      </c>
      <c r="I745" s="139">
        <f>_xll.qlInterestRateIndexValueDate(Index1M,$H745)</f>
        <v>44938</v>
      </c>
      <c r="J745" s="144">
        <f>IFERROR(_xll.qlIndexFixing(Index1M,$H745,TRUE,_xll.ohTrigger(RecalcTrigger,Trigger1M)),NA())</f>
        <v>3.1541414784008737E-3</v>
      </c>
      <c r="K745" s="44">
        <f>IFERROR(_xll.qlIndexFixing(Index3M,H745,TRUE,_xll.ohTrigger(RecalcTrigger,Trigger3M)),NA())</f>
        <v>4.7018420957938289E-3</v>
      </c>
      <c r="L745" s="44">
        <f>IFERROR(_xll.qlIndexFixing(Index6M,$H745,TRUE,_xll.ohTrigger(RecalcTrigger,Trigger6M)),NA())</f>
        <v>6.5675345471925255E-3</v>
      </c>
      <c r="M745" s="145">
        <f>IFERROR(_xll.qlIndexFixing(Index1Y,$H745,TRUE,_xll.ohTrigger(RecalcTrigger,Trigger1Y)),NA())</f>
        <v>8.4714416860835265E-3</v>
      </c>
      <c r="N745" s="144">
        <f>IFERROR(_xll.qlIndexFixing(ONIndex1M,I745,TRUE,_xll.ohTrigger(RecalcTrigger,Trigger1M)),NA())</f>
        <v>3.0620316991569752E-3</v>
      </c>
      <c r="O745" s="44">
        <f>IFERROR(_xll.qlIndexFixing(ONIndex3M,I745,TRUE,_xll.ohTrigger(RecalcTrigger,Trigger3M)),NA())</f>
        <v>4.3825778136152849E-3</v>
      </c>
      <c r="P745" s="44">
        <f>IFERROR(_xll.qlIndexFixing(ONIndex6M,I745,TRUE,_xll.ohTrigger(RecalcTrigger,Trigger6M)),NA())</f>
        <v>5.9210475770399285E-3</v>
      </c>
      <c r="Q745" s="145">
        <f>IFERROR(_xll.qlIndexFixing(ONIndex1Y,I745,TRUE,_xll.ohTrigger(RecalcTrigger,Trigger1Y)),NA())</f>
        <v>7.2134348049956998E-3</v>
      </c>
    </row>
    <row r="746" spans="2:17" x14ac:dyDescent="0.2">
      <c r="B746" s="39" t="s">
        <v>42</v>
      </c>
      <c r="D746" s="42">
        <f>_xll.qlCalendarAdvance(Calendar,$D745,B746,"f",FALSE)</f>
        <v>44943</v>
      </c>
      <c r="E746" s="139">
        <f>_xll.qlInterestRateIndexValueDate(IndexON,D746)</f>
        <v>44943</v>
      </c>
      <c r="F746" s="155">
        <f>IFERROR(_xll.qlIndexFixing(IndexON,D746,TRUE,_xll.ohTrigger(RecalcTrigger,TriggerON)),NA())</f>
        <v>3.7328858565022216E-3</v>
      </c>
      <c r="H746" s="42">
        <f>_xll.qlCalendarAdvance(Calendar,$H745,B746,"f",FALSE)</f>
        <v>44943</v>
      </c>
      <c r="I746" s="139">
        <f>_xll.qlInterestRateIndexValueDate(Index1M,$H746)</f>
        <v>44945</v>
      </c>
      <c r="J746" s="144">
        <f>IFERROR(_xll.qlIndexFixing(Index1M,$H746,TRUE,_xll.ohTrigger(RecalcTrigger,Trigger1M)),NA())</f>
        <v>3.209911675179089E-3</v>
      </c>
      <c r="K746" s="44">
        <f>IFERROR(_xll.qlIndexFixing(Index3M,H746,TRUE,_xll.ohTrigger(RecalcTrigger,Trigger3M)),NA())</f>
        <v>4.7561705784229247E-3</v>
      </c>
      <c r="L746" s="44">
        <f>IFERROR(_xll.qlIndexFixing(Index6M,$H746,TRUE,_xll.ohTrigger(RecalcTrigger,Trigger6M)),NA())</f>
        <v>6.6184793294676979E-3</v>
      </c>
      <c r="M746" s="145">
        <f>IFERROR(_xll.qlIndexFixing(Index1Y,$H746,TRUE,_xll.ohTrigger(RecalcTrigger,Trigger1Y)),NA())</f>
        <v>8.5187230714204396E-3</v>
      </c>
      <c r="N746" s="144">
        <f>IFERROR(_xll.qlIndexFixing(ONIndex1M,I746,TRUE,_xll.ohTrigger(RecalcTrigger,Trigger1M)),NA())</f>
        <v>3.1178902078554671E-3</v>
      </c>
      <c r="O746" s="44">
        <f>IFERROR(_xll.qlIndexFixing(ONIndex3M,I746,TRUE,_xll.ohTrigger(RecalcTrigger,Trigger3M)),NA())</f>
        <v>4.4379636661595612E-3</v>
      </c>
      <c r="P746" s="44">
        <f>IFERROR(_xll.qlIndexFixing(ONIndex6M,I746,TRUE,_xll.ohTrigger(RecalcTrigger,Trigger6M)),NA())</f>
        <v>5.9743431467573771E-3</v>
      </c>
      <c r="Q746" s="145">
        <f>IFERROR(_xll.qlIndexFixing(ONIndex1Y,I746,TRUE,_xll.ohTrigger(RecalcTrigger,Trigger1Y)),NA())</f>
        <v>7.2636919349733375E-3</v>
      </c>
    </row>
    <row r="747" spans="2:17" x14ac:dyDescent="0.2">
      <c r="B747" s="39" t="s">
        <v>42</v>
      </c>
      <c r="D747" s="42">
        <f>_xll.qlCalendarAdvance(Calendar,$D746,B747,"f",FALSE)</f>
        <v>44950</v>
      </c>
      <c r="E747" s="139">
        <f>_xll.qlInterestRateIndexValueDate(IndexON,D747)</f>
        <v>44950</v>
      </c>
      <c r="F747" s="155">
        <f>IFERROR(_xll.qlIndexFixing(IndexON,D747,TRUE,_xll.ohTrigger(RecalcTrigger,TriggerON)),NA())</f>
        <v>3.7328858565022216E-3</v>
      </c>
      <c r="H747" s="42">
        <f>_xll.qlCalendarAdvance(Calendar,$H746,B747,"f",FALSE)</f>
        <v>44950</v>
      </c>
      <c r="I747" s="139">
        <f>_xll.qlInterestRateIndexValueDate(Index1M,$H747)</f>
        <v>44952</v>
      </c>
      <c r="J747" s="144">
        <f>IFERROR(_xll.qlIndexFixing(Index1M,$H747,TRUE,_xll.ohTrigger(RecalcTrigger,Trigger1M)),NA())</f>
        <v>3.2656166451508484E-3</v>
      </c>
      <c r="K747" s="44">
        <f>IFERROR(_xll.qlIndexFixing(Index3M,H747,TRUE,_xll.ohTrigger(RecalcTrigger,Trigger3M)),NA())</f>
        <v>4.810296306909656E-3</v>
      </c>
      <c r="L747" s="44">
        <f>IFERROR(_xll.qlIndexFixing(Index6M,$H747,TRUE,_xll.ohTrigger(RecalcTrigger,Trigger6M)),NA())</f>
        <v>6.6692020653558483E-3</v>
      </c>
      <c r="M747" s="145">
        <f>IFERROR(_xll.qlIndexFixing(Index1Y,$H747,TRUE,_xll.ohTrigger(RecalcTrigger,Trigger1Y)),NA())</f>
        <v>8.5658844420317404E-3</v>
      </c>
      <c r="N747" s="144">
        <f>IFERROR(_xll.qlIndexFixing(ONIndex1M,I747,TRUE,_xll.ohTrigger(RecalcTrigger,Trigger1M)),NA())</f>
        <v>3.1736882645105879E-3</v>
      </c>
      <c r="O747" s="44">
        <f>IFERROR(_xll.qlIndexFixing(ONIndex3M,I747,TRUE,_xll.ohTrigger(RecalcTrigger,Trigger3M)),NA())</f>
        <v>4.4931712869544782E-3</v>
      </c>
      <c r="P747" s="44">
        <f>IFERROR(_xll.qlIndexFixing(ONIndex6M,I747,TRUE,_xll.ohTrigger(RecalcTrigger,Trigger6M)),NA())</f>
        <v>6.027465621496475E-3</v>
      </c>
      <c r="Q747" s="145">
        <f>IFERROR(_xll.qlIndexFixing(ONIndex1Y,I747,TRUE,_xll.ohTrigger(RecalcTrigger,Trigger1Y)),NA())</f>
        <v>7.313847455430178E-3</v>
      </c>
    </row>
    <row r="748" spans="2:17" x14ac:dyDescent="0.2">
      <c r="B748" s="39" t="s">
        <v>42</v>
      </c>
      <c r="D748" s="42">
        <f>_xll.qlCalendarAdvance(Calendar,$D747,B748,"f",FALSE)</f>
        <v>44957</v>
      </c>
      <c r="E748" s="139">
        <f>_xll.qlInterestRateIndexValueDate(IndexON,D748)</f>
        <v>44957</v>
      </c>
      <c r="F748" s="155">
        <f>IFERROR(_xll.qlIndexFixing(IndexON,D748,TRUE,_xll.ohTrigger(RecalcTrigger,TriggerON)),NA())</f>
        <v>3.7328858565022216E-3</v>
      </c>
      <c r="H748" s="42">
        <f>_xll.qlCalendarAdvance(Calendar,$H747,B748,"f",FALSE)</f>
        <v>44957</v>
      </c>
      <c r="I748" s="139">
        <f>_xll.qlInterestRateIndexValueDate(Index1M,$H748)</f>
        <v>44959</v>
      </c>
      <c r="J748" s="144">
        <f>IFERROR(_xll.qlIndexFixing(Index1M,$H748,TRUE,_xll.ohTrigger(RecalcTrigger,Trigger1M)),NA())</f>
        <v>3.3053180271488559E-3</v>
      </c>
      <c r="K748" s="44">
        <f>IFERROR(_xll.qlIndexFixing(Index3M,H748,TRUE,_xll.ohTrigger(RecalcTrigger,Trigger3M)),NA())</f>
        <v>4.8603700215534866E-3</v>
      </c>
      <c r="L748" s="44">
        <f>IFERROR(_xll.qlIndexFixing(Index6M,$H748,TRUE,_xll.ohTrigger(RecalcTrigger,Trigger6M)),NA())</f>
        <v>6.7196986951369008E-3</v>
      </c>
      <c r="M748" s="145">
        <f>IFERROR(_xll.qlIndexFixing(Index1Y,$H748,TRUE,_xll.ohTrigger(RecalcTrigger,Trigger1Y)),NA())</f>
        <v>8.6129261914461505E-3</v>
      </c>
      <c r="N748" s="144">
        <f>IFERROR(_xll.qlIndexFixing(ONIndex1M,I748,TRUE,_xll.ohTrigger(RecalcTrigger,Trigger1M)),NA())</f>
        <v>3.2294228112483836E-3</v>
      </c>
      <c r="O748" s="44">
        <f>IFERROR(_xll.qlIndexFixing(ONIndex3M,I748,TRUE,_xll.ohTrigger(RecalcTrigger,Trigger3M)),NA())</f>
        <v>4.5481963531379677E-3</v>
      </c>
      <c r="P748" s="44">
        <f>IFERROR(_xll.qlIndexFixing(ONIndex6M,I748,TRUE,_xll.ohTrigger(RecalcTrigger,Trigger6M)),NA())</f>
        <v>6.080410971840422E-3</v>
      </c>
      <c r="Q748" s="145">
        <f>IFERROR(_xll.qlIndexFixing(ONIndex1Y,I748,TRUE,_xll.ohTrigger(RecalcTrigger,Trigger1Y)),NA())</f>
        <v>7.3638983949031456E-3</v>
      </c>
    </row>
    <row r="749" spans="2:17" x14ac:dyDescent="0.2">
      <c r="B749" s="39" t="s">
        <v>42</v>
      </c>
      <c r="D749" s="42">
        <f>_xll.qlCalendarAdvance(Calendar,$D748,B749,"f",FALSE)</f>
        <v>44964</v>
      </c>
      <c r="E749" s="139">
        <f>_xll.qlInterestRateIndexValueDate(IndexON,D749)</f>
        <v>44964</v>
      </c>
      <c r="F749" s="155">
        <f>IFERROR(_xll.qlIndexFixing(IndexON,D749,TRUE,_xll.ohTrigger(RecalcTrigger,TriggerON)),NA())</f>
        <v>3.7328858565022216E-3</v>
      </c>
      <c r="H749" s="42">
        <f>_xll.qlCalendarAdvance(Calendar,$H748,B749,"f",FALSE)</f>
        <v>44964</v>
      </c>
      <c r="I749" s="139">
        <f>_xll.qlInterestRateIndexValueDate(Index1M,$H749)</f>
        <v>44966</v>
      </c>
      <c r="J749" s="144">
        <f>IFERROR(_xll.qlIndexFixing(Index1M,$H749,TRUE,_xll.ohTrigger(RecalcTrigger,Trigger1M)),NA())</f>
        <v>3.3609026264521825E-3</v>
      </c>
      <c r="K749" s="44">
        <f>IFERROR(_xll.qlIndexFixing(Index3M,H749,TRUE,_xll.ohTrigger(RecalcTrigger,Trigger3M)),NA())</f>
        <v>4.9140924096358557E-3</v>
      </c>
      <c r="L749" s="44">
        <f>IFERROR(_xll.qlIndexFixing(Index6M,$H749,TRUE,_xll.ohTrigger(RecalcTrigger,Trigger6M)),NA())</f>
        <v>6.7699651587564639E-3</v>
      </c>
      <c r="M749" s="145">
        <f>IFERROR(_xll.qlIndexFixing(Index1Y,$H749,TRUE,_xll.ohTrigger(RecalcTrigger,Trigger1Y)),NA())</f>
        <v>8.6598487443188266E-3</v>
      </c>
      <c r="N749" s="144">
        <f>IFERROR(_xll.qlIndexFixing(ONIndex1M,I749,TRUE,_xll.ohTrigger(RecalcTrigger,Trigger1M)),NA())</f>
        <v>3.2850907894754755E-3</v>
      </c>
      <c r="O749" s="44">
        <f>IFERROR(_xll.qlIndexFixing(ONIndex3M,I749,TRUE,_xll.ohTrigger(RecalcTrigger,Trigger3M)),NA())</f>
        <v>4.6030345422476415E-3</v>
      </c>
      <c r="P749" s="44">
        <f>IFERROR(_xll.qlIndexFixing(ONIndex6M,I749,TRUE,_xll.ohTrigger(RecalcTrigger,Trigger6M)),NA())</f>
        <v>6.133175168612226E-3</v>
      </c>
      <c r="Q749" s="145">
        <f>IFERROR(_xll.qlIndexFixing(ONIndex1Y,I749,TRUE,_xll.ohTrigger(RecalcTrigger,Trigger1Y)),NA())</f>
        <v>7.4138417817692925E-3</v>
      </c>
    </row>
    <row r="750" spans="2:17" x14ac:dyDescent="0.2">
      <c r="B750" s="39" t="s">
        <v>42</v>
      </c>
      <c r="D750" s="42">
        <f>_xll.qlCalendarAdvance(Calendar,$D749,B750,"f",FALSE)</f>
        <v>44971</v>
      </c>
      <c r="E750" s="139">
        <f>_xll.qlInterestRateIndexValueDate(IndexON,D750)</f>
        <v>44971</v>
      </c>
      <c r="F750" s="155">
        <f>IFERROR(_xll.qlIndexFixing(IndexON,D750,TRUE,_xll.ohTrigger(RecalcTrigger,TriggerON)),NA())</f>
        <v>3.7328858565022216E-3</v>
      </c>
      <c r="H750" s="42">
        <f>_xll.qlCalendarAdvance(Calendar,$H749,B750,"f",FALSE)</f>
        <v>44971</v>
      </c>
      <c r="I750" s="139">
        <f>_xll.qlInterestRateIndexValueDate(Index1M,$H750)</f>
        <v>44973</v>
      </c>
      <c r="J750" s="144">
        <f>IFERROR(_xll.qlIndexFixing(Index1M,$H750,TRUE,_xll.ohTrigger(RecalcTrigger,Trigger1M)),NA())</f>
        <v>3.4164136614180307E-3</v>
      </c>
      <c r="K750" s="44">
        <f>IFERROR(_xll.qlIndexFixing(Index3M,H750,TRUE,_xll.ohTrigger(RecalcTrigger,Trigger3M)),NA())</f>
        <v>4.967599339807836E-3</v>
      </c>
      <c r="L750" s="44">
        <f>IFERROR(_xll.qlIndexFixing(Index6M,$H750,TRUE,_xll.ohTrigger(RecalcTrigger,Trigger6M)),NA())</f>
        <v>6.8199973958324523E-3</v>
      </c>
      <c r="M750" s="145">
        <f>IFERROR(_xll.qlIndexFixing(Index1Y,$H750,TRUE,_xll.ohTrigger(RecalcTrigger,Trigger1Y)),NA())</f>
        <v>8.7066525564368502E-3</v>
      </c>
      <c r="N750" s="144">
        <f>IFERROR(_xll.qlIndexFixing(ONIndex1M,I750,TRUE,_xll.ohTrigger(RecalcTrigger,Trigger1M)),NA())</f>
        <v>3.3406891410781014E-3</v>
      </c>
      <c r="O750" s="44">
        <f>IFERROR(_xll.qlIndexFixing(ONIndex3M,I750,TRUE,_xll.ohTrigger(RecalcTrigger,Trigger3M)),NA())</f>
        <v>4.6576815317411757E-3</v>
      </c>
      <c r="P750" s="44">
        <f>IFERROR(_xll.qlIndexFixing(ONIndex6M,I750,TRUE,_xll.ohTrigger(RecalcTrigger,Trigger6M)),NA())</f>
        <v>6.1857541825549589E-3</v>
      </c>
      <c r="Q750" s="145">
        <f>IFERROR(_xll.qlIndexFixing(ONIndex1Y,I750,TRUE,_xll.ohTrigger(RecalcTrigger,Trigger1Y)),NA())</f>
        <v>7.4636746444856072E-3</v>
      </c>
    </row>
    <row r="751" spans="2:17" x14ac:dyDescent="0.2">
      <c r="B751" s="39" t="s">
        <v>42</v>
      </c>
      <c r="D751" s="42">
        <f>_xll.qlCalendarAdvance(Calendar,$D750,B751,"f",FALSE)</f>
        <v>44978</v>
      </c>
      <c r="E751" s="139">
        <f>_xll.qlInterestRateIndexValueDate(IndexON,D751)</f>
        <v>44978</v>
      </c>
      <c r="F751" s="155">
        <f>IFERROR(_xll.qlIndexFixing(IndexON,D751,TRUE,_xll.ohTrigger(RecalcTrigger,TriggerON)),NA())</f>
        <v>3.7328858565022216E-3</v>
      </c>
      <c r="H751" s="42">
        <f>_xll.qlCalendarAdvance(Calendar,$H750,B751,"f",FALSE)</f>
        <v>44978</v>
      </c>
      <c r="I751" s="139">
        <f>_xll.qlInterestRateIndexValueDate(Index1M,$H751)</f>
        <v>44980</v>
      </c>
      <c r="J751" s="144">
        <f>IFERROR(_xll.qlIndexFixing(Index1M,$H751,TRUE,_xll.ohTrigger(RecalcTrigger,Trigger1M)),NA())</f>
        <v>3.4718480720941081E-3</v>
      </c>
      <c r="K751" s="44">
        <f>IFERROR(_xll.qlIndexFixing(Index3M,H751,TRUE,_xll.ohTrigger(RecalcTrigger,Trigger3M)),NA())</f>
        <v>5.0208864756811E-3</v>
      </c>
      <c r="L751" s="44">
        <f>IFERROR(_xll.qlIndexFixing(Index6M,$H751,TRUE,_xll.ohTrigger(RecalcTrigger,Trigger6M)),NA())</f>
        <v>6.8697913456564107E-3</v>
      </c>
      <c r="M751" s="145">
        <f>IFERROR(_xll.qlIndexFixing(Index1Y,$H751,TRUE,_xll.ohTrigger(RecalcTrigger,Trigger1Y)),NA())</f>
        <v>8.7533381147275394E-3</v>
      </c>
      <c r="N751" s="144">
        <f>IFERROR(_xll.qlIndexFixing(ONIndex1M,I751,TRUE,_xll.ohTrigger(RecalcTrigger,Trigger1M)),NA())</f>
        <v>3.3962148079424992E-3</v>
      </c>
      <c r="O751" s="44">
        <f>IFERROR(_xll.qlIndexFixing(ONIndex3M,I751,TRUE,_xll.ohTrigger(RecalcTrigger,Trigger3M)),NA())</f>
        <v>4.7121329986765659E-3</v>
      </c>
      <c r="P751" s="44">
        <f>IFERROR(_xll.qlIndexFixing(ONIndex6M,I751,TRUE,_xll.ohTrigger(RecalcTrigger,Trigger6M)),NA())</f>
        <v>6.2381439844116926E-3</v>
      </c>
      <c r="Q751" s="145">
        <f>IFERROR(_xll.qlIndexFixing(ONIndex1Y,I751,TRUE,_xll.ohTrigger(RecalcTrigger,Trigger1Y)),NA())</f>
        <v>7.5133940116689502E-3</v>
      </c>
    </row>
    <row r="752" spans="2:17" x14ac:dyDescent="0.2">
      <c r="B752" s="39" t="s">
        <v>42</v>
      </c>
      <c r="D752" s="42">
        <f>_xll.qlCalendarAdvance(Calendar,$D751,B752,"f",FALSE)</f>
        <v>44985</v>
      </c>
      <c r="E752" s="139">
        <f>_xll.qlInterestRateIndexValueDate(IndexON,D752)</f>
        <v>44985</v>
      </c>
      <c r="F752" s="155">
        <f>IFERROR(_xll.qlIndexFixing(IndexON,D752,TRUE,_xll.ohTrigger(RecalcTrigger,TriggerON)),NA())</f>
        <v>3.7328858565821577E-3</v>
      </c>
      <c r="H752" s="42">
        <f>_xll.qlCalendarAdvance(Calendar,$H751,B752,"f",FALSE)</f>
        <v>44985</v>
      </c>
      <c r="I752" s="139">
        <f>_xll.qlInterestRateIndexValueDate(Index1M,$H752)</f>
        <v>44987</v>
      </c>
      <c r="J752" s="144">
        <f>IFERROR(_xll.qlIndexFixing(Index1M,$H752,TRUE,_xll.ohTrigger(RecalcTrigger,Trigger1M)),NA())</f>
        <v>3.54305598891963E-3</v>
      </c>
      <c r="K752" s="44">
        <f>IFERROR(_xll.qlIndexFixing(Index3M,H752,TRUE,_xll.ohTrigger(RecalcTrigger,Trigger3M)),NA())</f>
        <v>5.0852920113247215E-3</v>
      </c>
      <c r="L752" s="44">
        <f>IFERROR(_xll.qlIndexFixing(Index6M,$H752,TRUE,_xll.ohTrigger(RecalcTrigger,Trigger6M)),NA())</f>
        <v>6.9369255481916744E-3</v>
      </c>
      <c r="M752" s="145">
        <f>IFERROR(_xll.qlIndexFixing(Index1Y,$H752,TRUE,_xll.ohTrigger(RecalcTrigger,Trigger1Y)),NA())</f>
        <v>8.8099596638952192E-3</v>
      </c>
      <c r="N752" s="144">
        <f>IFERROR(_xll.qlIndexFixing(ONIndex1M,I752,TRUE,_xll.ohTrigger(RecalcTrigger,Trigger1M)),NA())</f>
        <v>3.4516647314752902E-3</v>
      </c>
      <c r="O752" s="44">
        <f>IFERROR(_xll.qlIndexFixing(ONIndex3M,I752,TRUE,_xll.ohTrigger(RecalcTrigger,Trigger3M)),NA())</f>
        <v>4.7663846209911043E-3</v>
      </c>
      <c r="P752" s="44">
        <f>IFERROR(_xll.qlIndexFixing(ONIndex6M,I752,TRUE,_xll.ohTrigger(RecalcTrigger,Trigger6M)),NA())</f>
        <v>6.2903405448455629E-3</v>
      </c>
      <c r="Q752" s="145">
        <f>IFERROR(_xll.qlIndexFixing(ONIndex1Y,I752,TRUE,_xll.ohTrigger(RecalcTrigger,Trigger1Y)),NA())</f>
        <v>7.5629969117763096E-3</v>
      </c>
    </row>
    <row r="753" spans="2:17" x14ac:dyDescent="0.2">
      <c r="B753" s="39" t="s">
        <v>42</v>
      </c>
      <c r="D753" s="42">
        <f>_xll.qlCalendarAdvance(Calendar,$D752,B753,"f",FALSE)</f>
        <v>44992</v>
      </c>
      <c r="E753" s="139">
        <f>_xll.qlInterestRateIndexValueDate(IndexON,D753)</f>
        <v>44992</v>
      </c>
      <c r="F753" s="155">
        <f>IFERROR(_xll.qlIndexFixing(IndexON,D753,TRUE,_xll.ohTrigger(RecalcTrigger,TriggerON)),NA())</f>
        <v>3.7328858565022216E-3</v>
      </c>
      <c r="H753" s="42">
        <f>_xll.qlCalendarAdvance(Calendar,$H752,B753,"f",FALSE)</f>
        <v>44992</v>
      </c>
      <c r="I753" s="139">
        <f>_xll.qlInterestRateIndexValueDate(Index1M,$H753)</f>
        <v>44994</v>
      </c>
      <c r="J753" s="144">
        <f>IFERROR(_xll.qlIndexFixing(Index1M,$H753,TRUE,_xll.ohTrigger(RecalcTrigger,Trigger1M)),NA())</f>
        <v>3.6022616415885204E-3</v>
      </c>
      <c r="K753" s="44">
        <f>IFERROR(_xll.qlIndexFixing(Index3M,H753,TRUE,_xll.ohTrigger(RecalcTrigger,Trigger3M)),NA())</f>
        <v>5.1380772743079093E-3</v>
      </c>
      <c r="L753" s="44">
        <f>IFERROR(_xll.qlIndexFixing(Index6M,$H753,TRUE,_xll.ohTrigger(RecalcTrigger,Trigger6M)),NA())</f>
        <v>6.9861401834881943E-3</v>
      </c>
      <c r="M753" s="145">
        <f>IFERROR(_xll.qlIndexFixing(Index1Y,$H753,TRUE,_xll.ohTrigger(RecalcTrigger,Trigger1Y)),NA())</f>
        <v>8.8563923448288819E-3</v>
      </c>
      <c r="N753" s="144">
        <f>IFERROR(_xll.qlIndexFixing(ONIndex1M,I753,TRUE,_xll.ohTrigger(RecalcTrigger,Trigger1M)),NA())</f>
        <v>3.5070358539623925E-3</v>
      </c>
      <c r="O753" s="44">
        <f>IFERROR(_xll.qlIndexFixing(ONIndex3M,I753,TRUE,_xll.ohTrigger(RecalcTrigger,Trigger3M)),NA())</f>
        <v>4.8204320755029784E-3</v>
      </c>
      <c r="P753" s="44">
        <f>IFERROR(_xll.qlIndexFixing(ONIndex6M,I753,TRUE,_xll.ohTrigger(RecalcTrigger,Trigger6M)),NA())</f>
        <v>6.3423398346795778E-3</v>
      </c>
      <c r="Q753" s="145">
        <f>IFERROR(_xll.qlIndexFixing(ONIndex1Y,I753,TRUE,_xll.ohTrigger(RecalcTrigger,Trigger1Y)),NA())</f>
        <v>7.6124803731847379E-3</v>
      </c>
    </row>
    <row r="754" spans="2:17" x14ac:dyDescent="0.2">
      <c r="B754" s="39" t="s">
        <v>42</v>
      </c>
      <c r="D754" s="42">
        <f>_xll.qlCalendarAdvance(Calendar,$D753,B754,"f",FALSE)</f>
        <v>44999</v>
      </c>
      <c r="E754" s="139">
        <f>_xll.qlInterestRateIndexValueDate(IndexON,D754)</f>
        <v>44999</v>
      </c>
      <c r="F754" s="155">
        <f>IFERROR(_xll.qlIndexFixing(IndexON,D754,TRUE,_xll.ohTrigger(RecalcTrigger,TriggerON)),NA())</f>
        <v>3.7328858565022216E-3</v>
      </c>
      <c r="H754" s="42">
        <f>_xll.qlCalendarAdvance(Calendar,$H753,B754,"f",FALSE)</f>
        <v>44999</v>
      </c>
      <c r="I754" s="139">
        <f>_xll.qlInterestRateIndexValueDate(Index1M,$H754)</f>
        <v>45001</v>
      </c>
      <c r="J754" s="144">
        <f>IFERROR(_xll.qlIndexFixing(Index1M,$H754,TRUE,_xll.ohTrigger(RecalcTrigger,Trigger1M)),NA())</f>
        <v>3.6534680323052626E-3</v>
      </c>
      <c r="K754" s="44">
        <f>IFERROR(_xll.qlIndexFixing(Index3M,H754,TRUE,_xll.ohTrigger(RecalcTrigger,Trigger3M)),NA())</f>
        <v>5.1906288163398092E-3</v>
      </c>
      <c r="L754" s="44">
        <f>IFERROR(_xll.qlIndexFixing(Index6M,$H754,TRUE,_xll.ohTrigger(RecalcTrigger,Trigger6M)),NA())</f>
        <v>7.0351032532640408E-3</v>
      </c>
      <c r="M754" s="145">
        <f>IFERROR(_xll.qlIndexFixing(Index1Y,$H754,TRUE,_xll.ohTrigger(RecalcTrigger,Trigger1Y)),NA())</f>
        <v>8.902708660653038E-3</v>
      </c>
      <c r="N754" s="144">
        <f>IFERROR(_xll.qlIndexFixing(ONIndex1M,I754,TRUE,_xll.ohTrigger(RecalcTrigger,Trigger1M)),NA())</f>
        <v>3.5623251166505554E-3</v>
      </c>
      <c r="O754" s="44">
        <f>IFERROR(_xll.qlIndexFixing(ONIndex3M,I754,TRUE,_xll.ohTrigger(RecalcTrigger,Trigger3M)),NA())</f>
        <v>4.8742710399896083E-3</v>
      </c>
      <c r="P754" s="44">
        <f>IFERROR(_xll.qlIndexFixing(ONIndex6M,I754,TRUE,_xll.ohTrigger(RecalcTrigger,Trigger6M)),NA())</f>
        <v>6.3941378245768732E-3</v>
      </c>
      <c r="Q754" s="145">
        <f>IFERROR(_xll.qlIndexFixing(ONIndex1Y,I754,TRUE,_xll.ohTrigger(RecalcTrigger,Trigger1Y)),NA())</f>
        <v>7.6618414242712873E-3</v>
      </c>
    </row>
    <row r="755" spans="2:17" x14ac:dyDescent="0.2">
      <c r="B755" s="39" t="s">
        <v>42</v>
      </c>
      <c r="D755" s="42">
        <f>_xll.qlCalendarAdvance(Calendar,$D754,B755,"f",FALSE)</f>
        <v>45006</v>
      </c>
      <c r="E755" s="139">
        <f>_xll.qlInterestRateIndexValueDate(IndexON,D755)</f>
        <v>45006</v>
      </c>
      <c r="F755" s="155">
        <f>IFERROR(_xll.qlIndexFixing(IndexON,D755,TRUE,_xll.ohTrigger(RecalcTrigger,TriggerON)),NA())</f>
        <v>3.7328858565022216E-3</v>
      </c>
      <c r="H755" s="42">
        <f>_xll.qlCalendarAdvance(Calendar,$H754,B755,"f",FALSE)</f>
        <v>45006</v>
      </c>
      <c r="I755" s="139">
        <f>_xll.qlInterestRateIndexValueDate(Index1M,$H755)</f>
        <v>45008</v>
      </c>
      <c r="J755" s="144">
        <f>IFERROR(_xll.qlIndexFixing(Index1M,$H755,TRUE,_xll.ohTrigger(RecalcTrigger,Trigger1M)),NA())</f>
        <v>3.7085410208848035E-3</v>
      </c>
      <c r="K755" s="44">
        <f>IFERROR(_xll.qlIndexFixing(Index3M,H755,TRUE,_xll.ohTrigger(RecalcTrigger,Trigger3M)),NA())</f>
        <v>5.2429422997371643E-3</v>
      </c>
      <c r="L755" s="44">
        <f>IFERROR(_xll.qlIndexFixing(Index6M,$H755,TRUE,_xll.ohTrigger(RecalcTrigger,Trigger6M)),NA())</f>
        <v>7.0838169028581751E-3</v>
      </c>
      <c r="M755" s="145">
        <f>IFERROR(_xll.qlIndexFixing(Index1Y,$H755,TRUE,_xll.ohTrigger(RecalcTrigger,Trigger1Y)),NA())</f>
        <v>8.9489092064953344E-3</v>
      </c>
      <c r="N755" s="144">
        <f>IFERROR(_xll.qlIndexFixing(ONIndex1M,I755,TRUE,_xll.ohTrigger(RecalcTrigger,Trigger1M)),NA())</f>
        <v>3.6175294614260167E-3</v>
      </c>
      <c r="O755" s="44">
        <f>IFERROR(_xll.qlIndexFixing(ONIndex3M,I755,TRUE,_xll.ohTrigger(RecalcTrigger,Trigger3M)),NA())</f>
        <v>4.9278971916688619E-3</v>
      </c>
      <c r="P755" s="44">
        <f>IFERROR(_xll.qlIndexFixing(ONIndex6M,I755,TRUE,_xll.ohTrigger(RecalcTrigger,Trigger6M)),NA())</f>
        <v>6.4457304853604569E-3</v>
      </c>
      <c r="Q755" s="145">
        <f>IFERROR(_xll.qlIndexFixing(ONIndex1Y,I755,TRUE,_xll.ohTrigger(RecalcTrigger,Trigger1Y)),NA())</f>
        <v>7.7110770937327544E-3</v>
      </c>
    </row>
    <row r="756" spans="2:17" x14ac:dyDescent="0.2">
      <c r="B756" s="39" t="s">
        <v>42</v>
      </c>
      <c r="D756" s="42">
        <f>_xll.qlCalendarAdvance(Calendar,$D755,B756,"f",FALSE)</f>
        <v>45013</v>
      </c>
      <c r="E756" s="139">
        <f>_xll.qlInterestRateIndexValueDate(IndexON,D756)</f>
        <v>45013</v>
      </c>
      <c r="F756" s="155">
        <f>IFERROR(_xll.qlIndexFixing(IndexON,D756,TRUE,_xll.ohTrigger(RecalcTrigger,TriggerON)),NA())</f>
        <v>3.7328858564222855E-3</v>
      </c>
      <c r="H756" s="42">
        <f>_xll.qlCalendarAdvance(Calendar,$H755,B756,"f",FALSE)</f>
        <v>45013</v>
      </c>
      <c r="I756" s="139">
        <f>_xll.qlInterestRateIndexValueDate(Index1M,$H756)</f>
        <v>45015</v>
      </c>
      <c r="J756" s="144">
        <f>IFERROR(_xll.qlIndexFixing(Index1M,$H756,TRUE,_xll.ohTrigger(RecalcTrigger,Trigger1M)),NA())</f>
        <v>3.751703937851954E-3</v>
      </c>
      <c r="K756" s="44">
        <f>IFERROR(_xll.qlIndexFixing(Index3M,H756,TRUE,_xll.ohTrigger(RecalcTrigger,Trigger3M)),NA())</f>
        <v>5.2950133866307815E-3</v>
      </c>
      <c r="L756" s="44">
        <f>IFERROR(_xll.qlIndexFixing(Index6M,$H756,TRUE,_xll.ohTrigger(RecalcTrigger,Trigger6M)),NA())</f>
        <v>7.1219535628963193E-3</v>
      </c>
      <c r="M756" s="145">
        <f>IFERROR(_xll.qlIndexFixing(Index1Y,$H756,TRUE,_xll.ohTrigger(RecalcTrigger,Trigger1Y)),NA())</f>
        <v>8.9816826892422496E-3</v>
      </c>
      <c r="N756" s="144">
        <f>IFERROR(_xll.qlIndexFixing(ONIndex1M,I756,TRUE,_xll.ohTrigger(RecalcTrigger,Trigger1M)),NA())</f>
        <v>3.6726458302549503E-3</v>
      </c>
      <c r="O756" s="44">
        <f>IFERROR(_xll.qlIndexFixing(ONIndex3M,I756,TRUE,_xll.ohTrigger(RecalcTrigger,Trigger3M)),NA())</f>
        <v>4.9813062079984149E-3</v>
      </c>
      <c r="P756" s="44">
        <f>IFERROR(_xll.qlIndexFixing(ONIndex6M,I756,TRUE,_xll.ohTrigger(RecalcTrigger,Trigger6M)),NA())</f>
        <v>6.4971137876135288E-3</v>
      </c>
      <c r="Q756" s="145">
        <f>IFERROR(_xll.qlIndexFixing(ONIndex1Y,I756,TRUE,_xll.ohTrigger(RecalcTrigger,Trigger1Y)),NA())</f>
        <v>7.7601844099461914E-3</v>
      </c>
    </row>
    <row r="757" spans="2:17" x14ac:dyDescent="0.2">
      <c r="B757" s="39" t="s">
        <v>42</v>
      </c>
      <c r="D757" s="42">
        <f>_xll.qlCalendarAdvance(Calendar,$D756,B757,"f",FALSE)</f>
        <v>45020</v>
      </c>
      <c r="E757" s="139">
        <f>_xll.qlInterestRateIndexValueDate(IndexON,D757)</f>
        <v>45020</v>
      </c>
      <c r="F757" s="155">
        <f>IFERROR(_xll.qlIndexFixing(IndexON,D757,TRUE,_xll.ohTrigger(RecalcTrigger,TriggerON)),NA())</f>
        <v>3.7328858565022216E-3</v>
      </c>
      <c r="H757" s="42">
        <f>_xll.qlCalendarAdvance(Calendar,$H756,B757,"f",FALSE)</f>
        <v>45020</v>
      </c>
      <c r="I757" s="139">
        <f>_xll.qlInterestRateIndexValueDate(Index1M,$H757)</f>
        <v>45022</v>
      </c>
      <c r="J757" s="144">
        <f>IFERROR(_xll.qlIndexFixing(Index1M,$H757,TRUE,_xll.ohTrigger(RecalcTrigger,Trigger1M)),NA())</f>
        <v>3.8184056291981627E-3</v>
      </c>
      <c r="K757" s="44">
        <f>IFERROR(_xll.qlIndexFixing(Index3M,H757,TRUE,_xll.ohTrigger(RecalcTrigger,Trigger3M)),NA())</f>
        <v>5.3431437685208709E-3</v>
      </c>
      <c r="L757" s="44">
        <f>IFERROR(_xll.qlIndexFixing(Index6M,$H757,TRUE,_xll.ohTrigger(RecalcTrigger,Trigger6M)),NA())</f>
        <v>7.1702345443993712E-3</v>
      </c>
      <c r="M757" s="145">
        <f>IFERROR(_xll.qlIndexFixing(Index1Y,$H757,TRUE,_xll.ohTrigger(RecalcTrigger,Trigger1Y)),NA())</f>
        <v>9.0409655233536258E-3</v>
      </c>
      <c r="N757" s="144">
        <f>IFERROR(_xll.qlIndexFixing(ONIndex1M,I757,TRUE,_xll.ohTrigger(RecalcTrigger,Trigger1M)),NA())</f>
        <v>3.7433755401838908E-3</v>
      </c>
      <c r="O757" s="44">
        <f>IFERROR(_xll.qlIndexFixing(ONIndex3M,I757,TRUE,_xll.ohTrigger(RecalcTrigger,Trigger3M)),NA())</f>
        <v>5.0496489305196235E-3</v>
      </c>
      <c r="P757" s="44">
        <f>IFERROR(_xll.qlIndexFixing(ONIndex6M,I757,TRUE,_xll.ohTrigger(RecalcTrigger,Trigger6M)),NA())</f>
        <v>6.5628639203119121E-3</v>
      </c>
      <c r="Q757" s="145">
        <f>IFERROR(_xll.qlIndexFixing(ONIndex1Y,I757,TRUE,_xll.ohTrigger(RecalcTrigger,Trigger1Y)),NA())</f>
        <v>7.8231290050023716E-3</v>
      </c>
    </row>
    <row r="758" spans="2:17" x14ac:dyDescent="0.2">
      <c r="B758" s="39" t="s">
        <v>42</v>
      </c>
      <c r="D758" s="42">
        <f>_xll.qlCalendarAdvance(Calendar,$D757,B758,"f",FALSE)</f>
        <v>45027</v>
      </c>
      <c r="E758" s="139">
        <f>_xll.qlInterestRateIndexValueDate(IndexON,D758)</f>
        <v>45027</v>
      </c>
      <c r="F758" s="155">
        <f>IFERROR(_xll.qlIndexFixing(IndexON,D758,TRUE,_xll.ohTrigger(RecalcTrigger,TriggerON)),NA())</f>
        <v>3.7328858565022216E-3</v>
      </c>
      <c r="H758" s="42">
        <f>_xll.qlCalendarAdvance(Calendar,$H757,B758,"f",FALSE)</f>
        <v>45027</v>
      </c>
      <c r="I758" s="139">
        <f>_xll.qlInterestRateIndexValueDate(Index1M,$H758)</f>
        <v>45029</v>
      </c>
      <c r="J758" s="144">
        <f>IFERROR(_xll.qlIndexFixing(Index1M,$H758,TRUE,_xll.ohTrigger(RecalcTrigger,Trigger1M)),NA())</f>
        <v>3.873191127715947E-3</v>
      </c>
      <c r="K758" s="44">
        <f>IFERROR(_xll.qlIndexFixing(Index3M,H758,TRUE,_xll.ohTrigger(RecalcTrigger,Trigger3M)),NA())</f>
        <v>5.3947350308740727E-3</v>
      </c>
      <c r="L758" s="44">
        <f>IFERROR(_xll.qlIndexFixing(Index6M,$H758,TRUE,_xll.ohTrigger(RecalcTrigger,Trigger6M)),NA())</f>
        <v>7.2182845160358878E-3</v>
      </c>
      <c r="M758" s="145">
        <f>IFERROR(_xll.qlIndexFixing(Index1Y,$H758,TRUE,_xll.ohTrigger(RecalcTrigger,Trigger1Y)),NA())</f>
        <v>9.0868226392525255E-3</v>
      </c>
      <c r="N758" s="144">
        <f>IFERROR(_xll.qlIndexFixing(ONIndex1M,I758,TRUE,_xll.ohTrigger(RecalcTrigger,Trigger1M)),NA())</f>
        <v>3.7826024064191444E-3</v>
      </c>
      <c r="O758" s="44">
        <f>IFERROR(_xll.qlIndexFixing(ONIndex3M,I758,TRUE,_xll.ohTrigger(RecalcTrigger,Trigger3M)),NA())</f>
        <v>5.0874555437196989E-3</v>
      </c>
      <c r="P758" s="44">
        <f>IFERROR(_xll.qlIndexFixing(ONIndex6M,I758,TRUE,_xll.ohTrigger(RecalcTrigger,Trigger6M)),NA())</f>
        <v>6.5992361997402327E-3</v>
      </c>
      <c r="Q758" s="145">
        <f>IFERROR(_xll.qlIndexFixing(ONIndex1Y,I758,TRUE,_xll.ohTrigger(RecalcTrigger,Trigger1Y)),NA())</f>
        <v>7.8580020964569286E-3</v>
      </c>
    </row>
    <row r="759" spans="2:17" x14ac:dyDescent="0.2">
      <c r="B759" s="39" t="s">
        <v>42</v>
      </c>
      <c r="D759" s="42">
        <f>_xll.qlCalendarAdvance(Calendar,$D758,B759,"f",FALSE)</f>
        <v>45034</v>
      </c>
      <c r="E759" s="139">
        <f>_xll.qlInterestRateIndexValueDate(IndexON,D759)</f>
        <v>45034</v>
      </c>
      <c r="F759" s="155">
        <f>IFERROR(_xll.qlIndexFixing(IndexON,D759,TRUE,_xll.ohTrigger(RecalcTrigger,TriggerON)),NA())</f>
        <v>3.7328858565022216E-3</v>
      </c>
      <c r="H759" s="42">
        <f>_xll.qlCalendarAdvance(Calendar,$H758,B759,"f",FALSE)</f>
        <v>45034</v>
      </c>
      <c r="I759" s="139">
        <f>_xll.qlInterestRateIndexValueDate(Index1M,$H759)</f>
        <v>45036</v>
      </c>
      <c r="J759" s="144">
        <f>IFERROR(_xll.qlIndexFixing(Index1M,$H759,TRUE,_xll.ohTrigger(RecalcTrigger,Trigger1M)),NA())</f>
        <v>3.9278746748938609E-3</v>
      </c>
      <c r="K759" s="44">
        <f>IFERROR(_xll.qlIndexFixing(Index3M,H759,TRUE,_xll.ohTrigger(RecalcTrigger,Trigger3M)),NA())</f>
        <v>5.4460711883915561E-3</v>
      </c>
      <c r="L759" s="44">
        <f>IFERROR(_xll.qlIndexFixing(Index6M,$H759,TRUE,_xll.ohTrigger(RecalcTrigger,Trigger6M)),NA())</f>
        <v>7.266111217351265E-3</v>
      </c>
      <c r="M759" s="145">
        <f>IFERROR(_xll.qlIndexFixing(Index1Y,$H759,TRUE,_xll.ohTrigger(RecalcTrigger,Trigger1Y)),NA())</f>
        <v>9.1325666749483957E-3</v>
      </c>
      <c r="N759" s="144">
        <f>IFERROR(_xll.qlIndexFixing(ONIndex1M,I759,TRUE,_xll.ohTrigger(RecalcTrigger,Trigger1M)),NA())</f>
        <v>3.8374364974469444E-3</v>
      </c>
      <c r="O759" s="44">
        <f>IFERROR(_xll.qlIndexFixing(ONIndex3M,I759,TRUE,_xll.ohTrigger(RecalcTrigger,Trigger3M)),NA())</f>
        <v>5.1401872179468455E-3</v>
      </c>
      <c r="P759" s="44">
        <f>IFERROR(_xll.qlIndexFixing(ONIndex6M,I759,TRUE,_xll.ohTrigger(RecalcTrigger,Trigger6M)),NA())</f>
        <v>6.6499672511799446E-3</v>
      </c>
      <c r="Q759" s="145">
        <f>IFERROR(_xll.qlIndexFixing(ONIndex1Y,I759,TRUE,_xll.ohTrigger(RecalcTrigger,Trigger1Y)),NA())</f>
        <v>7.9067065235882694E-3</v>
      </c>
    </row>
    <row r="760" spans="2:17" x14ac:dyDescent="0.2">
      <c r="B760" s="39" t="s">
        <v>42</v>
      </c>
      <c r="D760" s="42">
        <f>_xll.qlCalendarAdvance(Calendar,$D759,B760,"f",FALSE)</f>
        <v>45041</v>
      </c>
      <c r="E760" s="139">
        <f>_xll.qlInterestRateIndexValueDate(IndexON,D760)</f>
        <v>45041</v>
      </c>
      <c r="F760" s="155">
        <f>IFERROR(_xll.qlIndexFixing(IndexON,D760,TRUE,_xll.ohTrigger(RecalcTrigger,TriggerON)),NA())</f>
        <v>3.7328858565022216E-3</v>
      </c>
      <c r="H760" s="42">
        <f>_xll.qlCalendarAdvance(Calendar,$H759,B760,"f",FALSE)</f>
        <v>45041</v>
      </c>
      <c r="I760" s="139">
        <f>_xll.qlInterestRateIndexValueDate(Index1M,$H760)</f>
        <v>45043</v>
      </c>
      <c r="J760" s="144">
        <f>IFERROR(_xll.qlIndexFixing(Index1M,$H760,TRUE,_xll.ohTrigger(RecalcTrigger,Trigger1M)),NA())</f>
        <v>3.9824532099827503E-3</v>
      </c>
      <c r="K760" s="44">
        <f>IFERROR(_xll.qlIndexFixing(Index3M,H760,TRUE,_xll.ohTrigger(RecalcTrigger,Trigger3M)),NA())</f>
        <v>5.4971479026650087E-3</v>
      </c>
      <c r="L760" s="44">
        <f>IFERROR(_xll.qlIndexFixing(Index6M,$H760,TRUE,_xll.ohTrigger(RecalcTrigger,Trigger6M)),NA())</f>
        <v>7.3137225130292726E-3</v>
      </c>
      <c r="M760" s="145">
        <f>IFERROR(_xll.qlIndexFixing(Index1Y,$H760,TRUE,_xll.ohTrigger(RecalcTrigger,Trigger1Y)),NA())</f>
        <v>9.1781983802340771E-3</v>
      </c>
      <c r="N760" s="144">
        <f>IFERROR(_xll.qlIndexFixing(ONIndex1M,I760,TRUE,_xll.ohTrigger(RecalcTrigger,Trigger1M)),NA())</f>
        <v>3.8999811465867396E-3</v>
      </c>
      <c r="O760" s="44">
        <f>IFERROR(_xll.qlIndexFixing(ONIndex3M,I760,TRUE,_xll.ohTrigger(RecalcTrigger,Trigger3M)),NA())</f>
        <v>5.2001646844601623E-3</v>
      </c>
      <c r="P760" s="44">
        <f>IFERROR(_xll.qlIndexFixing(ONIndex6M,I760,TRUE,_xll.ohTrigger(RecalcTrigger,Trigger6M)),NA())</f>
        <v>6.7076692681045103E-3</v>
      </c>
      <c r="Q760" s="145">
        <f>IFERROR(_xll.qlIndexFixing(ONIndex1Y,I760,TRUE,_xll.ohTrigger(RecalcTrigger,Trigger1Y)),NA())</f>
        <v>7.9621968311371916E-3</v>
      </c>
    </row>
    <row r="761" spans="2:17" x14ac:dyDescent="0.2">
      <c r="B761" s="39" t="s">
        <v>42</v>
      </c>
      <c r="D761" s="42">
        <f>_xll.qlCalendarAdvance(Calendar,$D760,B761,"f",FALSE)</f>
        <v>45048</v>
      </c>
      <c r="E761" s="139">
        <f>_xll.qlInterestRateIndexValueDate(IndexON,D761)</f>
        <v>45048</v>
      </c>
      <c r="F761" s="155">
        <f>IFERROR(_xll.qlIndexFixing(IndexON,D761,TRUE,_xll.ohTrigger(RecalcTrigger,TriggerON)),NA())</f>
        <v>3.7328858564222855E-3</v>
      </c>
      <c r="H761" s="42">
        <f>_xll.qlCalendarAdvance(Calendar,$H760,B761,"f",FALSE)</f>
        <v>45048</v>
      </c>
      <c r="I761" s="139">
        <f>_xll.qlInterestRateIndexValueDate(Index1M,$H761)</f>
        <v>45050</v>
      </c>
      <c r="J761" s="144">
        <f>IFERROR(_xll.qlIndexFixing(Index1M,$H761,TRUE,_xll.ohTrigger(RecalcTrigger,Trigger1M)),NA())</f>
        <v>4.0369236721710111E-3</v>
      </c>
      <c r="K761" s="44">
        <f>IFERROR(_xll.qlIndexFixing(Index3M,H761,TRUE,_xll.ohTrigger(RecalcTrigger,Trigger3M)),NA())</f>
        <v>5.5515810352608393E-3</v>
      </c>
      <c r="L761" s="44">
        <f>IFERROR(_xll.qlIndexFixing(Index6M,$H761,TRUE,_xll.ohTrigger(RecalcTrigger,Trigger6M)),NA())</f>
        <v>7.371271556968555E-3</v>
      </c>
      <c r="M761" s="145">
        <f>IFERROR(_xll.qlIndexFixing(Index1Y,$H761,TRUE,_xll.ohTrigger(RecalcTrigger,Trigger1Y)),NA())</f>
        <v>9.2237185358550345E-3</v>
      </c>
      <c r="N761" s="144">
        <f>IFERROR(_xll.qlIndexFixing(ONIndex1M,I761,TRUE,_xll.ohTrigger(RecalcTrigger,Trigger1M)),NA())</f>
        <v>3.9468009937060344E-3</v>
      </c>
      <c r="O761" s="44">
        <f>IFERROR(_xll.qlIndexFixing(ONIndex3M,I761,TRUE,_xll.ohTrigger(RecalcTrigger,Trigger3M)),NA())</f>
        <v>5.2449429661827196E-3</v>
      </c>
      <c r="P761" s="44">
        <f>IFERROR(_xll.qlIndexFixing(ONIndex6M,I761,TRUE,_xll.ohTrigger(RecalcTrigger,Trigger6M)),NA())</f>
        <v>6.7507488978080232E-3</v>
      </c>
      <c r="Q761" s="145">
        <f>IFERROR(_xll.qlIndexFixing(ONIndex1Y,I761,TRUE,_xll.ohTrigger(RecalcTrigger,Trigger1Y)),NA())</f>
        <v>8.0036916882875175E-3</v>
      </c>
    </row>
    <row r="762" spans="2:17" x14ac:dyDescent="0.2">
      <c r="B762" s="39" t="s">
        <v>42</v>
      </c>
      <c r="D762" s="42">
        <f>_xll.qlCalendarAdvance(Calendar,$D761,B762,"f",FALSE)</f>
        <v>45055</v>
      </c>
      <c r="E762" s="139">
        <f>_xll.qlInterestRateIndexValueDate(IndexON,D762)</f>
        <v>45055</v>
      </c>
      <c r="F762" s="155">
        <f>IFERROR(_xll.qlIndexFixing(IndexON,D762,TRUE,_xll.ohTrigger(RecalcTrigger,TriggerON)),NA())</f>
        <v>3.7328858565022216E-3</v>
      </c>
      <c r="H762" s="42">
        <f>_xll.qlCalendarAdvance(Calendar,$H761,B762,"f",FALSE)</f>
        <v>45055</v>
      </c>
      <c r="I762" s="139">
        <f>_xll.qlInterestRateIndexValueDate(Index1M,$H762)</f>
        <v>45057</v>
      </c>
      <c r="J762" s="144">
        <f>IFERROR(_xll.qlIndexFixing(Index1M,$H762,TRUE,_xll.ohTrigger(RecalcTrigger,Trigger1M)),NA())</f>
        <v>4.0912830005970791E-3</v>
      </c>
      <c r="K762" s="44">
        <f>IFERROR(_xll.qlIndexFixing(Index3M,H762,TRUE,_xll.ohTrigger(RecalcTrigger,Trigger3M)),NA())</f>
        <v>5.6021066376610307E-3</v>
      </c>
      <c r="L762" s="44">
        <f>IFERROR(_xll.qlIndexFixing(Index6M,$H762,TRUE,_xll.ohTrigger(RecalcTrigger,Trigger6M)),NA())</f>
        <v>7.4184476533196847E-3</v>
      </c>
      <c r="M762" s="145">
        <f>IFERROR(_xll.qlIndexFixing(Index1Y,$H762,TRUE,_xll.ohTrigger(RecalcTrigger,Trigger1Y)),NA())</f>
        <v>9.2691279535150172E-3</v>
      </c>
      <c r="N762" s="144">
        <f>IFERROR(_xll.qlIndexFixing(ONIndex1M,I762,TRUE,_xll.ohTrigger(RecalcTrigger,Trigger1M)),NA())</f>
        <v>4.0013252824699919E-3</v>
      </c>
      <c r="O762" s="44">
        <f>IFERROR(_xll.qlIndexFixing(ONIndex3M,I762,TRUE,_xll.ohTrigger(RecalcTrigger,Trigger3M)),NA())</f>
        <v>5.2969583947870547E-3</v>
      </c>
      <c r="P762" s="44">
        <f>IFERROR(_xll.qlIndexFixing(ONIndex6M,I762,TRUE,_xll.ohTrigger(RecalcTrigger,Trigger6M)),NA())</f>
        <v>6.8007914346424059E-3</v>
      </c>
      <c r="Q762" s="145">
        <f>IFERROR(_xll.qlIndexFixing(ONIndex1Y,I762,TRUE,_xll.ohTrigger(RecalcTrigger,Trigger1Y)),NA())</f>
        <v>8.0519664826894655E-3</v>
      </c>
    </row>
    <row r="763" spans="2:17" x14ac:dyDescent="0.2">
      <c r="B763" s="39" t="s">
        <v>42</v>
      </c>
      <c r="D763" s="42">
        <f>_xll.qlCalendarAdvance(Calendar,$D762,B763,"f",FALSE)</f>
        <v>45062</v>
      </c>
      <c r="E763" s="139">
        <f>_xll.qlInterestRateIndexValueDate(IndexON,D763)</f>
        <v>45062</v>
      </c>
      <c r="F763" s="155">
        <f>IFERROR(_xll.qlIndexFixing(IndexON,D763,TRUE,_xll.ohTrigger(RecalcTrigger,TriggerON)),NA())</f>
        <v>3.7328858565022216E-3</v>
      </c>
      <c r="H763" s="42">
        <f>_xll.qlCalendarAdvance(Calendar,$H762,B763,"f",FALSE)</f>
        <v>45062</v>
      </c>
      <c r="I763" s="139">
        <f>_xll.qlInterestRateIndexValueDate(Index1M,$H763)</f>
        <v>45064</v>
      </c>
      <c r="J763" s="144">
        <f>IFERROR(_xll.qlIndexFixing(Index1M,$H763,TRUE,_xll.ohTrigger(RecalcTrigger,Trigger1M)),NA())</f>
        <v>4.1455281343419359E-3</v>
      </c>
      <c r="K763" s="44">
        <f>IFERROR(_xll.qlIndexFixing(Index3M,H763,TRUE,_xll.ohTrigger(RecalcTrigger,Trigger3M)),NA())</f>
        <v>5.6523594734275949E-3</v>
      </c>
      <c r="L763" s="44">
        <f>IFERROR(_xll.qlIndexFixing(Index6M,$H763,TRUE,_xll.ohTrigger(RecalcTrigger,Trigger6M)),NA())</f>
        <v>7.4654354929105261E-3</v>
      </c>
      <c r="M763" s="145">
        <f>IFERROR(_xll.qlIndexFixing(Index1Y,$H763,TRUE,_xll.ohTrigger(RecalcTrigger,Trigger1Y)),NA())</f>
        <v>9.3144274758819156E-3</v>
      </c>
      <c r="N763" s="144">
        <f>IFERROR(_xll.qlIndexFixing(ONIndex1M,I763,TRUE,_xll.ohTrigger(RecalcTrigger,Trigger1M)),NA())</f>
        <v>4.0557401873719812E-3</v>
      </c>
      <c r="O763" s="44">
        <f>IFERROR(_xll.qlIndexFixing(ONIndex3M,I763,TRUE,_xll.ohTrigger(RecalcTrigger,Trigger3M)),NA())</f>
        <v>5.3487264296858683E-3</v>
      </c>
      <c r="P763" s="44">
        <f>IFERROR(_xll.qlIndexFixing(ONIndex6M,I763,TRUE,_xll.ohTrigger(RecalcTrigger,Trigger6M)),NA())</f>
        <v>6.8505964080678439E-3</v>
      </c>
      <c r="Q763" s="145">
        <f>IFERROR(_xll.qlIndexFixing(ONIndex1Y,I763,TRUE,_xll.ohTrigger(RecalcTrigger,Trigger1Y)),NA())</f>
        <v>8.1000921230423018E-3</v>
      </c>
    </row>
    <row r="764" spans="2:17" x14ac:dyDescent="0.2">
      <c r="B764" s="39" t="s">
        <v>42</v>
      </c>
      <c r="D764" s="42">
        <f>_xll.qlCalendarAdvance(Calendar,$D763,B764,"f",FALSE)</f>
        <v>45069</v>
      </c>
      <c r="E764" s="139">
        <f>_xll.qlInterestRateIndexValueDate(IndexON,D764)</f>
        <v>45069</v>
      </c>
      <c r="F764" s="155">
        <f>IFERROR(_xll.qlIndexFixing(IndexON,D764,TRUE,_xll.ohTrigger(RecalcTrigger,TriggerON)),NA())</f>
        <v>3.7328858565022216E-3</v>
      </c>
      <c r="H764" s="42">
        <f>_xll.qlCalendarAdvance(Calendar,$H763,B764,"f",FALSE)</f>
        <v>45069</v>
      </c>
      <c r="I764" s="139">
        <f>_xll.qlInterestRateIndexValueDate(Index1M,$H764)</f>
        <v>45071</v>
      </c>
      <c r="J764" s="144">
        <f>IFERROR(_xll.qlIndexFixing(Index1M,$H764,TRUE,_xll.ohTrigger(RecalcTrigger,Trigger1M)),NA())</f>
        <v>4.1996560124241133E-3</v>
      </c>
      <c r="K764" s="44">
        <f>IFERROR(_xll.qlIndexFixing(Index3M,H764,TRUE,_xll.ohTrigger(RecalcTrigger,Trigger3M)),NA())</f>
        <v>5.7023352032802921E-3</v>
      </c>
      <c r="L764" s="44">
        <f>IFERROR(_xll.qlIndexFixing(Index6M,$H764,TRUE,_xll.ohTrigger(RecalcTrigger,Trigger6M)),NA())</f>
        <v>7.512243293638839E-3</v>
      </c>
      <c r="M764" s="145">
        <f>IFERROR(_xll.qlIndexFixing(Index1Y,$H764,TRUE,_xll.ohTrigger(RecalcTrigger,Trigger1Y)),NA())</f>
        <v>9.3596179765947207E-3</v>
      </c>
      <c r="N764" s="144">
        <f>IFERROR(_xll.qlIndexFixing(ONIndex1M,I764,TRUE,_xll.ohTrigger(RecalcTrigger,Trigger1M)),NA())</f>
        <v>4.1100426500584319E-3</v>
      </c>
      <c r="O764" s="44">
        <f>IFERROR(_xll.qlIndexFixing(ONIndex3M,I764,TRUE,_xll.ohTrigger(RecalcTrigger,Trigger3M)),NA())</f>
        <v>5.4002427480170923E-3</v>
      </c>
      <c r="P764" s="44">
        <f>IFERROR(_xll.qlIndexFixing(ONIndex6M,I764,TRUE,_xll.ohTrigger(RecalcTrigger,Trigger6M)),NA())</f>
        <v>6.9001597888274091E-3</v>
      </c>
      <c r="Q764" s="145">
        <f>IFERROR(_xll.qlIndexFixing(ONIndex1Y,I764,TRUE,_xll.ohTrigger(RecalcTrigger,Trigger1Y)),NA())</f>
        <v>8.1480656378030147E-3</v>
      </c>
    </row>
    <row r="765" spans="2:17" x14ac:dyDescent="0.2">
      <c r="B765" s="39" t="s">
        <v>42</v>
      </c>
      <c r="D765" s="42">
        <f>_xll.qlCalendarAdvance(Calendar,$D764,B765,"f",FALSE)</f>
        <v>45076</v>
      </c>
      <c r="E765" s="139">
        <f>_xll.qlInterestRateIndexValueDate(IndexON,D765)</f>
        <v>45076</v>
      </c>
      <c r="F765" s="155">
        <f>IFERROR(_xll.qlIndexFixing(IndexON,D765,TRUE,_xll.ohTrigger(RecalcTrigger,TriggerON)),NA())</f>
        <v>3.7328858565821577E-3</v>
      </c>
      <c r="H765" s="42">
        <f>_xll.qlCalendarAdvance(Calendar,$H764,B765,"f",FALSE)</f>
        <v>45076</v>
      </c>
      <c r="I765" s="139">
        <f>_xll.qlInterestRateIndexValueDate(Index1M,$H765)</f>
        <v>45078</v>
      </c>
      <c r="J765" s="144">
        <f>IFERROR(_xll.qlIndexFixing(Index1M,$H765,TRUE,_xll.ohTrigger(RecalcTrigger,Trigger1M)),NA())</f>
        <v>4.2536635738146811E-3</v>
      </c>
      <c r="K765" s="44">
        <f>IFERROR(_xll.qlIndexFixing(Index3M,H765,TRUE,_xll.ohTrigger(RecalcTrigger,Trigger3M)),NA())</f>
        <v>5.7520294877824851E-3</v>
      </c>
      <c r="L765" s="44">
        <f>IFERROR(_xll.qlIndexFixing(Index6M,$H765,TRUE,_xll.ohTrigger(RecalcTrigger,Trigger6M)),NA())</f>
        <v>7.5488319315082271E-3</v>
      </c>
      <c r="M765" s="145">
        <f>IFERROR(_xll.qlIndexFixing(Index1Y,$H765,TRUE,_xll.ohTrigger(RecalcTrigger,Trigger1Y)),NA())</f>
        <v>9.4047003602685062E-3</v>
      </c>
      <c r="N765" s="144">
        <f>IFERROR(_xll.qlIndexFixing(ONIndex1M,I765,TRUE,_xll.ohTrigger(RecalcTrigger,Trigger1M)),NA())</f>
        <v>4.164229612415582E-3</v>
      </c>
      <c r="O765" s="44">
        <f>IFERROR(_xll.qlIndexFixing(ONIndex3M,I765,TRUE,_xll.ohTrigger(RecalcTrigger,Trigger3M)),NA())</f>
        <v>5.4515030272384024E-3</v>
      </c>
      <c r="P765" s="44">
        <f>IFERROR(_xll.qlIndexFixing(ONIndex6M,I765,TRUE,_xll.ohTrigger(RecalcTrigger,Trigger6M)),NA())</f>
        <v>6.9494775475842374E-3</v>
      </c>
      <c r="Q765" s="145">
        <f>IFERROR(_xll.qlIndexFixing(ONIndex1Y,I765,TRUE,_xll.ohTrigger(RecalcTrigger,Trigger1Y)),NA())</f>
        <v>8.1958840554285928E-3</v>
      </c>
    </row>
    <row r="766" spans="2:17" x14ac:dyDescent="0.2">
      <c r="B766" s="39" t="s">
        <v>42</v>
      </c>
      <c r="D766" s="42">
        <f>_xll.qlCalendarAdvance(Calendar,$D765,B766,"f",FALSE)</f>
        <v>45083</v>
      </c>
      <c r="E766" s="139">
        <f>_xll.qlInterestRateIndexValueDate(IndexON,D766)</f>
        <v>45083</v>
      </c>
      <c r="F766" s="155">
        <f>IFERROR(_xll.qlIndexFixing(IndexON,D766,TRUE,_xll.ohTrigger(RecalcTrigger,TriggerON)),NA())</f>
        <v>3.7328858564222855E-3</v>
      </c>
      <c r="H766" s="42">
        <f>_xll.qlCalendarAdvance(Calendar,$H765,B766,"f",FALSE)</f>
        <v>45083</v>
      </c>
      <c r="I766" s="139">
        <f>_xll.qlInterestRateIndexValueDate(Index1M,$H766)</f>
        <v>45085</v>
      </c>
      <c r="J766" s="144">
        <f>IFERROR(_xll.qlIndexFixing(Index1M,$H766,TRUE,_xll.ohTrigger(RecalcTrigger,Trigger1M)),NA())</f>
        <v>4.3075477574222587E-3</v>
      </c>
      <c r="K766" s="44">
        <f>IFERROR(_xll.qlIndexFixing(Index3M,H766,TRUE,_xll.ohTrigger(RecalcTrigger,Trigger3M)),NA())</f>
        <v>5.8014379873333232E-3</v>
      </c>
      <c r="L766" s="44">
        <f>IFERROR(_xll.qlIndexFixing(Index6M,$H766,TRUE,_xll.ohTrigger(RecalcTrigger,Trigger6M)),NA())</f>
        <v>7.5953229604500266E-3</v>
      </c>
      <c r="M766" s="145">
        <f>IFERROR(_xll.qlIndexFixing(Index1Y,$H766,TRUE,_xll.ohTrigger(RecalcTrigger,Trigger1Y)),NA())</f>
        <v>9.4496755625011804E-3</v>
      </c>
      <c r="N766" s="144">
        <f>IFERROR(_xll.qlIndexFixing(ONIndex1M,I766,TRUE,_xll.ohTrigger(RecalcTrigger,Trigger1M)),NA())</f>
        <v>4.2182980159299888E-3</v>
      </c>
      <c r="O766" s="44">
        <f>IFERROR(_xll.qlIndexFixing(ONIndex3M,I766,TRUE,_xll.ohTrigger(RecalcTrigger,Trigger3M)),NA())</f>
        <v>5.5025029447275386E-3</v>
      </c>
      <c r="P766" s="44">
        <f>IFERROR(_xll.qlIndexFixing(ONIndex6M,I766,TRUE,_xll.ohTrigger(RecalcTrigger,Trigger6M)),NA())</f>
        <v>6.9985456551613368E-3</v>
      </c>
      <c r="Q766" s="145">
        <f>IFERROR(_xll.qlIndexFixing(ONIndex1Y,I766,TRUE,_xll.ohTrigger(RecalcTrigger,Trigger1Y)),NA())</f>
        <v>8.2435444044559603E-3</v>
      </c>
    </row>
    <row r="767" spans="2:17" x14ac:dyDescent="0.2">
      <c r="B767" s="39" t="s">
        <v>42</v>
      </c>
      <c r="D767" s="42">
        <f>_xll.qlCalendarAdvance(Calendar,$D766,B767,"f",FALSE)</f>
        <v>45090</v>
      </c>
      <c r="E767" s="139">
        <f>_xll.qlInterestRateIndexValueDate(IndexON,D767)</f>
        <v>45090</v>
      </c>
      <c r="F767" s="155">
        <f>IFERROR(_xll.qlIndexFixing(IndexON,D767,TRUE,_xll.ohTrigger(RecalcTrigger,TriggerON)),NA())</f>
        <v>3.7328858564222855E-3</v>
      </c>
      <c r="H767" s="42">
        <f>_xll.qlCalendarAdvance(Calendar,$H766,B767,"f",FALSE)</f>
        <v>45090</v>
      </c>
      <c r="I767" s="139">
        <f>_xll.qlInterestRateIndexValueDate(Index1M,$H767)</f>
        <v>45092</v>
      </c>
      <c r="J767" s="144">
        <f>IFERROR(_xll.qlIndexFixing(Index1M,$H767,TRUE,_xll.ohTrigger(RecalcTrigger,Trigger1M)),NA())</f>
        <v>4.3613055021105018E-3</v>
      </c>
      <c r="K767" s="44">
        <f>IFERROR(_xll.qlIndexFixing(Index3M,H767,TRUE,_xll.ohTrigger(RecalcTrigger,Trigger3M)),NA())</f>
        <v>5.8505563784686087E-3</v>
      </c>
      <c r="L767" s="44">
        <f>IFERROR(_xll.qlIndexFixing(Index6M,$H767,TRUE,_xll.ohTrigger(RecalcTrigger,Trigger6M)),NA())</f>
        <v>7.6416571410406892E-3</v>
      </c>
      <c r="M767" s="145">
        <f>IFERROR(_xll.qlIndexFixing(Index1Y,$H767,TRUE,_xll.ohTrigger(RecalcTrigger,Trigger1Y)),NA())</f>
        <v>9.4945445498795487E-3</v>
      </c>
      <c r="N767" s="144">
        <f>IFERROR(_xll.qlIndexFixing(ONIndex1M,I767,TRUE,_xll.ohTrigger(RecalcTrigger,Trigger1M)),NA())</f>
        <v>4.2722448024878901E-3</v>
      </c>
      <c r="O767" s="44">
        <f>IFERROR(_xll.qlIndexFixing(ONIndex3M,I767,TRUE,_xll.ohTrigger(RecalcTrigger,Trigger3M)),NA())</f>
        <v>5.5532381780221129E-3</v>
      </c>
      <c r="P767" s="44">
        <f>IFERROR(_xll.qlIndexFixing(ONIndex6M,I767,TRUE,_xll.ohTrigger(RecalcTrigger,Trigger6M)),NA())</f>
        <v>7.0473600820619708E-3</v>
      </c>
      <c r="Q767" s="145">
        <f>IFERROR(_xll.qlIndexFixing(ONIndex1Y,I767,TRUE,_xll.ohTrigger(RecalcTrigger,Trigger1Y)),NA())</f>
        <v>8.2910437131822334E-3</v>
      </c>
    </row>
    <row r="768" spans="2:17" x14ac:dyDescent="0.2">
      <c r="B768" s="39" t="s">
        <v>42</v>
      </c>
      <c r="D768" s="42">
        <f>_xll.qlCalendarAdvance(Calendar,$D767,B768,"f",FALSE)</f>
        <v>45097</v>
      </c>
      <c r="E768" s="139">
        <f>_xll.qlInterestRateIndexValueDate(IndexON,D768)</f>
        <v>45097</v>
      </c>
      <c r="F768" s="155">
        <f>IFERROR(_xll.qlIndexFixing(IndexON,D768,TRUE,_xll.ohTrigger(RecalcTrigger,TriggerON)),NA())</f>
        <v>3.7328858565022216E-3</v>
      </c>
      <c r="H768" s="42">
        <f>_xll.qlCalendarAdvance(Calendar,$H767,B768,"f",FALSE)</f>
        <v>45097</v>
      </c>
      <c r="I768" s="139">
        <f>_xll.qlInterestRateIndexValueDate(Index1M,$H768)</f>
        <v>45099</v>
      </c>
      <c r="J768" s="144">
        <f>IFERROR(_xll.qlIndexFixing(Index1M,$H768,TRUE,_xll.ohTrigger(RecalcTrigger,Trigger1M)),NA())</f>
        <v>4.414933746683114E-3</v>
      </c>
      <c r="K768" s="44">
        <f>IFERROR(_xll.qlIndexFixing(Index3M,H768,TRUE,_xll.ohTrigger(RecalcTrigger,Trigger3M)),NA())</f>
        <v>5.8993886353484754E-3</v>
      </c>
      <c r="L768" s="44">
        <f>IFERROR(_xll.qlIndexFixing(Index6M,$H768,TRUE,_xll.ohTrigger(RecalcTrigger,Trigger6M)),NA())</f>
        <v>7.6878433393321498E-3</v>
      </c>
      <c r="M768" s="145">
        <f>IFERROR(_xll.qlIndexFixing(Index1Y,$H768,TRUE,_xll.ohTrigger(RecalcTrigger,Trigger1Y)),NA())</f>
        <v>9.5393083199851979E-3</v>
      </c>
      <c r="N768" s="144">
        <f>IFERROR(_xll.qlIndexFixing(ONIndex1M,I768,TRUE,_xll.ohTrigger(RecalcTrigger,Trigger1M)),NA())</f>
        <v>4.3260669138156516E-3</v>
      </c>
      <c r="O768" s="44">
        <f>IFERROR(_xll.qlIndexFixing(ONIndex3M,I768,TRUE,_xll.ohTrigger(RecalcTrigger,Trigger3M)),NA())</f>
        <v>5.6037044040202488E-3</v>
      </c>
      <c r="P768" s="44">
        <f>IFERROR(_xll.qlIndexFixing(ONIndex6M,I768,TRUE,_xll.ohTrigger(RecalcTrigger,Trigger6M)),NA())</f>
        <v>7.0959167991091476E-3</v>
      </c>
      <c r="Q768" s="145">
        <f>IFERROR(_xll.qlIndexFixing(ONIndex1Y,I768,TRUE,_xll.ohTrigger(RecalcTrigger,Trigger1Y)),NA())</f>
        <v>8.3383790102242727E-3</v>
      </c>
    </row>
    <row r="769" spans="2:17" x14ac:dyDescent="0.2">
      <c r="B769" s="39" t="s">
        <v>42</v>
      </c>
      <c r="D769" s="42">
        <f>_xll.qlCalendarAdvance(Calendar,$D768,B769,"f",FALSE)</f>
        <v>45104</v>
      </c>
      <c r="E769" s="139">
        <f>_xll.qlInterestRateIndexValueDate(IndexON,D769)</f>
        <v>45104</v>
      </c>
      <c r="F769" s="155">
        <f>IFERROR(_xll.qlIndexFixing(IndexON,D769,TRUE,_xll.ohTrigger(RecalcTrigger,TriggerON)),NA())</f>
        <v>3.7328858565821577E-3</v>
      </c>
      <c r="H769" s="42">
        <f>_xll.qlCalendarAdvance(Calendar,$H768,B769,"f",FALSE)</f>
        <v>45104</v>
      </c>
      <c r="I769" s="139">
        <f>_xll.qlInterestRateIndexValueDate(Index1M,$H769)</f>
        <v>45106</v>
      </c>
      <c r="J769" s="144">
        <f>IFERROR(_xll.qlIndexFixing(Index1M,$H769,TRUE,_xll.ohTrigger(RecalcTrigger,Trigger1M)),NA())</f>
        <v>4.4684294298938387E-3</v>
      </c>
      <c r="K769" s="44">
        <f>IFERROR(_xll.qlIndexFixing(Index3M,H769,TRUE,_xll.ohTrigger(RecalcTrigger,Trigger3M)),NA())</f>
        <v>5.9479606559384333E-3</v>
      </c>
      <c r="L769" s="44">
        <f>IFERROR(_xll.qlIndexFixing(Index6M,$H769,TRUE,_xll.ohTrigger(RecalcTrigger,Trigger6M)),NA())</f>
        <v>7.7338905465789256E-3</v>
      </c>
      <c r="M769" s="145">
        <f>IFERROR(_xll.qlIndexFixing(Index1Y,$H769,TRUE,_xll.ohTrigger(RecalcTrigger,Trigger1Y)),NA())</f>
        <v>9.5741983989569342E-3</v>
      </c>
      <c r="N769" s="144">
        <f>IFERROR(_xll.qlIndexFixing(ONIndex1M,I769,TRUE,_xll.ohTrigger(RecalcTrigger,Trigger1M)),NA())</f>
        <v>4.3797612915597028E-3</v>
      </c>
      <c r="O769" s="44">
        <f>IFERROR(_xll.qlIndexFixing(ONIndex3M,I769,TRUE,_xll.ohTrigger(RecalcTrigger,Trigger3M)),NA())</f>
        <v>5.6538973004993665E-3</v>
      </c>
      <c r="P769" s="44">
        <f>IFERROR(_xll.qlIndexFixing(ONIndex6M,I769,TRUE,_xll.ohTrigger(RecalcTrigger,Trigger6M)),NA())</f>
        <v>7.144211777045939E-3</v>
      </c>
      <c r="Q769" s="145">
        <f>IFERROR(_xll.qlIndexFixing(ONIndex1Y,I769,TRUE,_xll.ohTrigger(RecalcTrigger,Trigger1Y)),NA())</f>
        <v>8.3855473239591305E-3</v>
      </c>
    </row>
    <row r="770" spans="2:17" x14ac:dyDescent="0.2">
      <c r="B770" s="39" t="s">
        <v>42</v>
      </c>
      <c r="D770" s="42">
        <f>_xll.qlCalendarAdvance(Calendar,$D769,B770,"f",FALSE)</f>
        <v>45111</v>
      </c>
      <c r="E770" s="139">
        <f>_xll.qlInterestRateIndexValueDate(IndexON,D770)</f>
        <v>45111</v>
      </c>
      <c r="F770" s="155">
        <f>IFERROR(_xll.qlIndexFixing(IndexON,D770,TRUE,_xll.ohTrigger(RecalcTrigger,TriggerON)),NA())</f>
        <v>3.7328858565022216E-3</v>
      </c>
      <c r="H770" s="42">
        <f>_xll.qlCalendarAdvance(Calendar,$H769,B770,"f",FALSE)</f>
        <v>45111</v>
      </c>
      <c r="I770" s="139">
        <f>_xll.qlInterestRateIndexValueDate(Index1M,$H770)</f>
        <v>45113</v>
      </c>
      <c r="J770" s="144">
        <f>IFERROR(_xll.qlIndexFixing(Index1M,$H770,TRUE,_xll.ohTrigger(RecalcTrigger,Trigger1M)),NA())</f>
        <v>4.5217894904289735E-3</v>
      </c>
      <c r="K770" s="44">
        <f>IFERROR(_xll.qlIndexFixing(Index3M,H770,TRUE,_xll.ohTrigger(RecalcTrigger,Trigger3M)),NA())</f>
        <v>5.9963022155824115E-3</v>
      </c>
      <c r="L770" s="44">
        <f>IFERROR(_xll.qlIndexFixing(Index6M,$H770,TRUE,_xll.ohTrigger(RecalcTrigger,Trigger6M)),NA())</f>
        <v>7.7897850050945286E-3</v>
      </c>
      <c r="M770" s="145">
        <f>IFERROR(_xll.qlIndexFixing(Index1Y,$H770,TRUE,_xll.ohTrigger(RecalcTrigger,Trigger1Y)),NA())</f>
        <v>9.6285243537115421E-3</v>
      </c>
      <c r="N770" s="144">
        <f>IFERROR(_xll.qlIndexFixing(ONIndex1M,I770,TRUE,_xll.ohTrigger(RecalcTrigger,Trigger1M)),NA())</f>
        <v>4.4333248776062817E-3</v>
      </c>
      <c r="O770" s="44">
        <f>IFERROR(_xll.qlIndexFixing(ONIndex3M,I770,TRUE,_xll.ohTrigger(RecalcTrigger,Trigger3M)),NA())</f>
        <v>5.7038125445174614E-3</v>
      </c>
      <c r="P770" s="44">
        <f>IFERROR(_xll.qlIndexFixing(ONIndex6M,I770,TRUE,_xll.ohTrigger(RecalcTrigger,Trigger6M)),NA())</f>
        <v>7.1922409866154169E-3</v>
      </c>
      <c r="Q770" s="145">
        <f>IFERROR(_xll.qlIndexFixing(ONIndex1Y,I770,TRUE,_xll.ohTrigger(RecalcTrigger,Trigger1Y)),NA())</f>
        <v>8.432545682843795E-3</v>
      </c>
    </row>
    <row r="771" spans="2:17" x14ac:dyDescent="0.2">
      <c r="B771" s="39" t="s">
        <v>42</v>
      </c>
      <c r="D771" s="42">
        <f>_xll.qlCalendarAdvance(Calendar,$D770,B771,"f",FALSE)</f>
        <v>45118</v>
      </c>
      <c r="E771" s="139">
        <f>_xll.qlInterestRateIndexValueDate(IndexON,D771)</f>
        <v>45118</v>
      </c>
      <c r="F771" s="155">
        <f>IFERROR(_xll.qlIndexFixing(IndexON,D771,TRUE,_xll.ohTrigger(RecalcTrigger,TriggerON)),NA())</f>
        <v>3.7328858564222855E-3</v>
      </c>
      <c r="H771" s="42">
        <f>_xll.qlCalendarAdvance(Calendar,$H770,B771,"f",FALSE)</f>
        <v>45118</v>
      </c>
      <c r="I771" s="139">
        <f>_xll.qlInterestRateIndexValueDate(Index1M,$H771)</f>
        <v>45120</v>
      </c>
      <c r="J771" s="144">
        <f>IFERROR(_xll.qlIndexFixing(Index1M,$H771,TRUE,_xll.ohTrigger(RecalcTrigger,Trigger1M)),NA())</f>
        <v>4.5750108669423417E-3</v>
      </c>
      <c r="K771" s="44">
        <f>IFERROR(_xll.qlIndexFixing(Index3M,H771,TRUE,_xll.ohTrigger(RecalcTrigger,Trigger3M)),NA())</f>
        <v>6.0444434582407822E-3</v>
      </c>
      <c r="L771" s="44">
        <f>IFERROR(_xll.qlIndexFixing(Index6M,$H771,TRUE,_xll.ohTrigger(RecalcTrigger,Trigger6M)),NA())</f>
        <v>7.835572982518758E-3</v>
      </c>
      <c r="M771" s="145">
        <f>IFERROR(_xll.qlIndexFixing(Index1Y,$H771,TRUE,_xll.ohTrigger(RecalcTrigger,Trigger1Y)),NA())</f>
        <v>9.6729787675213941E-3</v>
      </c>
      <c r="N771" s="144">
        <f>IFERROR(_xll.qlIndexFixing(ONIndex1M,I771,TRUE,_xll.ohTrigger(RecalcTrigger,Trigger1M)),NA())</f>
        <v>4.4867546135218817E-3</v>
      </c>
      <c r="O771" s="44">
        <f>IFERROR(_xll.qlIndexFixing(ONIndex3M,I771,TRUE,_xll.ohTrigger(RecalcTrigger,Trigger3M)),NA())</f>
        <v>5.7534458136920819E-3</v>
      </c>
      <c r="P771" s="44">
        <f>IFERROR(_xll.qlIndexFixing(ONIndex6M,I771,TRUE,_xll.ohTrigger(RecalcTrigger,Trigger6M)),NA())</f>
        <v>7.240000398400781E-3</v>
      </c>
      <c r="Q771" s="145">
        <f>IFERROR(_xll.qlIndexFixing(ONIndex1Y,I771,TRUE,_xll.ohTrigger(RecalcTrigger,Trigger1Y)),NA())</f>
        <v>8.4793711152553186E-3</v>
      </c>
    </row>
    <row r="772" spans="2:17" x14ac:dyDescent="0.2">
      <c r="B772" s="39" t="s">
        <v>42</v>
      </c>
      <c r="D772" s="42">
        <f>_xll.qlCalendarAdvance(Calendar,$D771,B772,"f",FALSE)</f>
        <v>45125</v>
      </c>
      <c r="E772" s="139">
        <f>_xll.qlInterestRateIndexValueDate(IndexON,D772)</f>
        <v>45125</v>
      </c>
      <c r="F772" s="155">
        <f>IFERROR(_xll.qlIndexFixing(IndexON,D772,TRUE,_xll.ohTrigger(RecalcTrigger,TriggerON)),NA())</f>
        <v>3.7328858565022216E-3</v>
      </c>
      <c r="H772" s="42">
        <f>_xll.qlCalendarAdvance(Calendar,$H771,B772,"f",FALSE)</f>
        <v>45125</v>
      </c>
      <c r="I772" s="139">
        <f>_xll.qlInterestRateIndexValueDate(Index1M,$H772)</f>
        <v>45127</v>
      </c>
      <c r="J772" s="144">
        <f>IFERROR(_xll.qlIndexFixing(Index1M,$H772,TRUE,_xll.ohTrigger(RecalcTrigger,Trigger1M)),NA())</f>
        <v>4.6280904980228188E-3</v>
      </c>
      <c r="K772" s="44">
        <f>IFERROR(_xll.qlIndexFixing(Index3M,H772,TRUE,_xll.ohTrigger(RecalcTrigger,Trigger3M)),NA())</f>
        <v>6.0924148965025224E-3</v>
      </c>
      <c r="L772" s="44">
        <f>IFERROR(_xll.qlIndexFixing(Index6M,$H772,TRUE,_xll.ohTrigger(RecalcTrigger,Trigger6M)),NA())</f>
        <v>7.8812510991773405E-3</v>
      </c>
      <c r="M772" s="145">
        <f>IFERROR(_xll.qlIndexFixing(Index1Y,$H772,TRUE,_xll.ohTrigger(RecalcTrigger,Trigger1Y)),NA())</f>
        <v>9.7173322644477002E-3</v>
      </c>
      <c r="N772" s="144">
        <f>IFERROR(_xll.qlIndexFixing(ONIndex1M,I772,TRUE,_xll.ohTrigger(RecalcTrigger,Trigger1M)),NA())</f>
        <v>4.5400474410328684E-3</v>
      </c>
      <c r="O772" s="44">
        <f>IFERROR(_xll.qlIndexFixing(ONIndex3M,I772,TRUE,_xll.ohTrigger(RecalcTrigger,Trigger3M)),NA())</f>
        <v>5.8027927851611594E-3</v>
      </c>
      <c r="P772" s="44">
        <f>IFERROR(_xll.qlIndexFixing(ONIndex6M,I772,TRUE,_xll.ohTrigger(RecalcTrigger,Trigger6M)),NA())</f>
        <v>7.2874859830651673E-3</v>
      </c>
      <c r="Q772" s="145">
        <f>IFERROR(_xll.qlIndexFixing(ONIndex1Y,I772,TRUE,_xll.ohTrigger(RecalcTrigger,Trigger1Y)),NA())</f>
        <v>8.5260206497306257E-3</v>
      </c>
    </row>
    <row r="773" spans="2:17" x14ac:dyDescent="0.2">
      <c r="B773" s="39" t="s">
        <v>42</v>
      </c>
      <c r="D773" s="42">
        <f>_xll.qlCalendarAdvance(Calendar,$D772,B773,"f",FALSE)</f>
        <v>45132</v>
      </c>
      <c r="E773" s="139">
        <f>_xll.qlInterestRateIndexValueDate(IndexON,D773)</f>
        <v>45132</v>
      </c>
      <c r="F773" s="155">
        <f>IFERROR(_xll.qlIndexFixing(IndexON,D773,TRUE,_xll.ohTrigger(RecalcTrigger,TriggerON)),NA())</f>
        <v>3.7328858565022216E-3</v>
      </c>
      <c r="H773" s="42">
        <f>_xll.qlCalendarAdvance(Calendar,$H772,B773,"f",FALSE)</f>
        <v>45132</v>
      </c>
      <c r="I773" s="139">
        <f>_xll.qlInterestRateIndexValueDate(Index1M,$H773)</f>
        <v>45134</v>
      </c>
      <c r="J773" s="144">
        <f>IFERROR(_xll.qlIndexFixing(Index1M,$H773,TRUE,_xll.ohTrigger(RecalcTrigger,Trigger1M)),NA())</f>
        <v>4.6810253222068221E-3</v>
      </c>
      <c r="K773" s="44">
        <f>IFERROR(_xll.qlIndexFixing(Index3M,H773,TRUE,_xll.ohTrigger(RecalcTrigger,Trigger3M)),NA())</f>
        <v>6.1402474115843462E-3</v>
      </c>
      <c r="L773" s="44">
        <f>IFERROR(_xll.qlIndexFixing(Index6M,$H773,TRUE,_xll.ohTrigger(RecalcTrigger,Trigger6M)),NA())</f>
        <v>7.9268286818161057E-3</v>
      </c>
      <c r="M773" s="145">
        <f>IFERROR(_xll.qlIndexFixing(Index1Y,$H773,TRUE,_xll.ohTrigger(RecalcTrigger,Trigger1Y)),NA())</f>
        <v>9.7615859971334415E-3</v>
      </c>
      <c r="N773" s="144">
        <f>IFERROR(_xll.qlIndexFixing(ONIndex1M,I773,TRUE,_xll.ohTrigger(RecalcTrigger,Trigger1M)),NA())</f>
        <v>4.5932003018656076E-3</v>
      </c>
      <c r="O773" s="44">
        <f>IFERROR(_xll.qlIndexFixing(ONIndex3M,I773,TRUE,_xll.ohTrigger(RecalcTrigger,Trigger3M)),NA())</f>
        <v>5.8518491363024339E-3</v>
      </c>
      <c r="P773" s="44">
        <f>IFERROR(_xll.qlIndexFixing(ONIndex6M,I773,TRUE,_xll.ohTrigger(RecalcTrigger,Trigger6M)),NA())</f>
        <v>7.3346937115115196E-3</v>
      </c>
      <c r="Q773" s="145">
        <f>IFERROR(_xll.qlIndexFixing(ONIndex1Y,I773,TRUE,_xll.ohTrigger(RecalcTrigger,Trigger1Y)),NA())</f>
        <v>8.5724913146467685E-3</v>
      </c>
    </row>
    <row r="774" spans="2:17" x14ac:dyDescent="0.2">
      <c r="B774" s="39" t="s">
        <v>42</v>
      </c>
      <c r="D774" s="42">
        <f>_xll.qlCalendarAdvance(Calendar,$D773,B774,"f",FALSE)</f>
        <v>45139</v>
      </c>
      <c r="E774" s="139">
        <f>_xll.qlInterestRateIndexValueDate(IndexON,D774)</f>
        <v>45139</v>
      </c>
      <c r="F774" s="155">
        <f>IFERROR(_xll.qlIndexFixing(IndexON,D774,TRUE,_xll.ohTrigger(RecalcTrigger,TriggerON)),NA())</f>
        <v>3.7328858565821577E-3</v>
      </c>
      <c r="H774" s="42">
        <f>_xll.qlCalendarAdvance(Calendar,$H773,B774,"f",FALSE)</f>
        <v>45139</v>
      </c>
      <c r="I774" s="139">
        <f>_xll.qlInterestRateIndexValueDate(Index1M,$H774)</f>
        <v>45141</v>
      </c>
      <c r="J774" s="144">
        <f>IFERROR(_xll.qlIndexFixing(Index1M,$H774,TRUE,_xll.ohTrigger(RecalcTrigger,Trigger1M)),NA())</f>
        <v>4.7338122779783109E-3</v>
      </c>
      <c r="K774" s="44">
        <f>IFERROR(_xll.qlIndexFixing(Index3M,H774,TRUE,_xll.ohTrigger(RecalcTrigger,Trigger3M)),NA())</f>
        <v>6.1879722533515584E-3</v>
      </c>
      <c r="L774" s="44">
        <f>IFERROR(_xll.qlIndexFixing(Index6M,$H774,TRUE,_xll.ohTrigger(RecalcTrigger,Trigger6M)),NA())</f>
        <v>7.9723151804298158E-3</v>
      </c>
      <c r="M774" s="145">
        <f>IFERROR(_xll.qlIndexFixing(Index1Y,$H774,TRUE,_xll.ohTrigger(RecalcTrigger,Trigger1Y)),NA())</f>
        <v>9.8057411492504763E-3</v>
      </c>
      <c r="N774" s="144">
        <f>IFERROR(_xll.qlIndexFixing(ONIndex1M,I774,TRUE,_xll.ohTrigger(RecalcTrigger,Trigger1M)),NA())</f>
        <v>4.646210137986273E-3</v>
      </c>
      <c r="O774" s="44">
        <f>IFERROR(_xll.qlIndexFixing(ONIndex3M,I774,TRUE,_xll.ohTrigger(RecalcTrigger,Trigger3M)),NA())</f>
        <v>5.9006105444936452E-3</v>
      </c>
      <c r="P774" s="44">
        <f>IFERROR(_xll.qlIndexFixing(ONIndex6M,I774,TRUE,_xll.ohTrigger(RecalcTrigger,Trigger6M)),NA())</f>
        <v>7.3816195542431018E-3</v>
      </c>
      <c r="Q774" s="145">
        <f>IFERROR(_xll.qlIndexFixing(ONIndex1Y,I774,TRUE,_xll.ohTrigger(RecalcTrigger,Trigger1Y)),NA())</f>
        <v>8.6187801385406715E-3</v>
      </c>
    </row>
    <row r="775" spans="2:17" x14ac:dyDescent="0.2">
      <c r="B775" s="39" t="s">
        <v>42</v>
      </c>
      <c r="D775" s="42">
        <f>_xll.qlCalendarAdvance(Calendar,$D774,B775,"f",FALSE)</f>
        <v>45146</v>
      </c>
      <c r="E775" s="139">
        <f>_xll.qlInterestRateIndexValueDate(IndexON,D775)</f>
        <v>45146</v>
      </c>
      <c r="F775" s="155">
        <f>IFERROR(_xll.qlIndexFixing(IndexON,D775,TRUE,_xll.ohTrigger(RecalcTrigger,TriggerON)),NA())</f>
        <v>3.7328858565022216E-3</v>
      </c>
      <c r="H775" s="42">
        <f>_xll.qlCalendarAdvance(Calendar,$H774,B775,"f",FALSE)</f>
        <v>45146</v>
      </c>
      <c r="I775" s="139">
        <f>_xll.qlInterestRateIndexValueDate(Index1M,$H775)</f>
        <v>45148</v>
      </c>
      <c r="J775" s="144">
        <f>IFERROR(_xll.qlIndexFixing(Index1M,$H775,TRUE,_xll.ohTrigger(RecalcTrigger,Trigger1M)),NA())</f>
        <v>4.7864483037787786E-3</v>
      </c>
      <c r="K775" s="44">
        <f>IFERROR(_xll.qlIndexFixing(Index3M,H775,TRUE,_xll.ohTrigger(RecalcTrigger,Trigger3M)),NA())</f>
        <v>6.2356210403250022E-3</v>
      </c>
      <c r="L775" s="44">
        <f>IFERROR(_xll.qlIndexFixing(Index6M,$H775,TRUE,_xll.ohTrigger(RecalcTrigger,Trigger6M)),NA())</f>
        <v>8.0177201682699126E-3</v>
      </c>
      <c r="M775" s="145">
        <f>IFERROR(_xll.qlIndexFixing(Index1Y,$H775,TRUE,_xll.ohTrigger(RecalcTrigger,Trigger1Y)),NA())</f>
        <v>9.8497989355062661E-3</v>
      </c>
      <c r="N775" s="144">
        <f>IFERROR(_xll.qlIndexFixing(ONIndex1M,I775,TRUE,_xll.ohTrigger(RecalcTrigger,Trigger1M)),NA())</f>
        <v>4.6990738907215501E-3</v>
      </c>
      <c r="O775" s="44">
        <f>IFERROR(_xll.qlIndexFixing(ONIndex3M,I775,TRUE,_xll.ohTrigger(RecalcTrigger,Trigger3M)),NA())</f>
        <v>5.9490726872724053E-3</v>
      </c>
      <c r="P775" s="44">
        <f>IFERROR(_xll.qlIndexFixing(ONIndex6M,I775,TRUE,_xll.ohTrigger(RecalcTrigger,Trigger6M)),NA())</f>
        <v>7.4282594820029857E-3</v>
      </c>
      <c r="Q775" s="145">
        <f>IFERROR(_xll.qlIndexFixing(ONIndex1Y,I775,TRUE,_xll.ohTrigger(RecalcTrigger,Trigger1Y)),NA())</f>
        <v>8.6648841497094509E-3</v>
      </c>
    </row>
    <row r="776" spans="2:17" x14ac:dyDescent="0.2">
      <c r="B776" s="39" t="s">
        <v>42</v>
      </c>
      <c r="D776" s="42">
        <f>_xll.qlCalendarAdvance(Calendar,$D775,B776,"f",FALSE)</f>
        <v>45153</v>
      </c>
      <c r="E776" s="139">
        <f>_xll.qlInterestRateIndexValueDate(IndexON,D776)</f>
        <v>45153</v>
      </c>
      <c r="F776" s="155">
        <f>IFERROR(_xll.qlIndexFixing(IndexON,D776,TRUE,_xll.ohTrigger(RecalcTrigger,TriggerON)),NA())</f>
        <v>3.7328858565022216E-3</v>
      </c>
      <c r="H776" s="42">
        <f>_xll.qlCalendarAdvance(Calendar,$H775,B776,"f",FALSE)</f>
        <v>45153</v>
      </c>
      <c r="I776" s="139">
        <f>_xll.qlInterestRateIndexValueDate(Index1M,$H776)</f>
        <v>45155</v>
      </c>
      <c r="J776" s="144">
        <f>IFERROR(_xll.qlIndexFixing(Index1M,$H776,TRUE,_xll.ohTrigger(RecalcTrigger,Trigger1M)),NA())</f>
        <v>4.8389312206786883E-3</v>
      </c>
      <c r="K776" s="44">
        <f>IFERROR(_xll.qlIndexFixing(Index3M,H776,TRUE,_xll.ohTrigger(RecalcTrigger,Trigger3M)),NA())</f>
        <v>6.2832257596932301E-3</v>
      </c>
      <c r="L776" s="44">
        <f>IFERROR(_xll.qlIndexFixing(Index6M,$H776,TRUE,_xll.ohTrigger(RecalcTrigger,Trigger6M)),NA())</f>
        <v>8.0630533418556798E-3</v>
      </c>
      <c r="M776" s="145">
        <f>IFERROR(_xll.qlIndexFixing(Index1Y,$H776,TRUE,_xll.ohTrigger(RecalcTrigger,Trigger1Y)),NA())</f>
        <v>9.8937606016493186E-3</v>
      </c>
      <c r="N776" s="144">
        <f>IFERROR(_xll.qlIndexFixing(ONIndex1M,I776,TRUE,_xll.ohTrigger(RecalcTrigger,Trigger1M)),NA())</f>
        <v>4.7517885018777406E-3</v>
      </c>
      <c r="O776" s="44">
        <f>IFERROR(_xll.qlIndexFixing(ONIndex3M,I776,TRUE,_xll.ohTrigger(RecalcTrigger,Trigger3M)),NA())</f>
        <v>5.9972312415368378E-3</v>
      </c>
      <c r="P776" s="44">
        <f>IFERROR(_xll.qlIndexFixing(ONIndex6M,I776,TRUE,_xll.ohTrigger(RecalcTrigger,Trigger6M)),NA())</f>
        <v>7.4746094656141793E-3</v>
      </c>
      <c r="Q776" s="145">
        <f>IFERROR(_xll.qlIndexFixing(ONIndex1Y,I776,TRUE,_xll.ohTrigger(RecalcTrigger,Trigger1Y)),NA())</f>
        <v>8.710800376690031E-3</v>
      </c>
    </row>
    <row r="777" spans="2:17" x14ac:dyDescent="0.2">
      <c r="B777" s="39" t="s">
        <v>42</v>
      </c>
      <c r="D777" s="42">
        <f>_xll.qlCalendarAdvance(Calendar,$D776,B777,"f",FALSE)</f>
        <v>45160</v>
      </c>
      <c r="E777" s="139">
        <f>_xll.qlInterestRateIndexValueDate(IndexON,D777)</f>
        <v>45160</v>
      </c>
      <c r="F777" s="155">
        <f>IFERROR(_xll.qlIndexFixing(IndexON,D777,TRUE,_xll.ohTrigger(RecalcTrigger,TriggerON)),NA())</f>
        <v>3.7328858565022216E-3</v>
      </c>
      <c r="H777" s="42">
        <f>_xll.qlCalendarAdvance(Calendar,$H776,B777,"f",FALSE)</f>
        <v>45160</v>
      </c>
      <c r="I777" s="139">
        <f>_xll.qlInterestRateIndexValueDate(Index1M,$H777)</f>
        <v>45162</v>
      </c>
      <c r="J777" s="144">
        <f>IFERROR(_xll.qlIndexFixing(Index1M,$H777,TRUE,_xll.ohTrigger(RecalcTrigger,Trigger1M)),NA())</f>
        <v>4.8912737264283912E-3</v>
      </c>
      <c r="K777" s="44">
        <f>IFERROR(_xll.qlIndexFixing(Index3M,H777,TRUE,_xll.ohTrigger(RecalcTrigger,Trigger3M)),NA())</f>
        <v>6.3308187673359554E-3</v>
      </c>
      <c r="L777" s="44">
        <f>IFERROR(_xll.qlIndexFixing(Index6M,$H777,TRUE,_xll.ohTrigger(RecalcTrigger,Trigger6M)),NA())</f>
        <v>8.108324520985857E-3</v>
      </c>
      <c r="M777" s="145">
        <f>IFERROR(_xll.qlIndexFixing(Index1Y,$H777,TRUE,_xll.ohTrigger(RecalcTrigger,Trigger1Y)),NA())</f>
        <v>9.9376274244743889E-3</v>
      </c>
      <c r="N777" s="144">
        <f>IFERROR(_xll.qlIndexFixing(ONIndex1M,I777,TRUE,_xll.ohTrigger(RecalcTrigger,Trigger1M)),NA())</f>
        <v>4.8043509134210183E-3</v>
      </c>
      <c r="O777" s="44">
        <f>IFERROR(_xll.qlIndexFixing(ONIndex3M,I777,TRUE,_xll.ohTrigger(RecalcTrigger,Trigger3M)),NA())</f>
        <v>6.0450818851442989E-3</v>
      </c>
      <c r="P777" s="44">
        <f>IFERROR(_xll.qlIndexFixing(ONIndex6M,I777,TRUE,_xll.ohTrigger(RecalcTrigger,Trigger6M)),NA())</f>
        <v>7.5206654756598823E-3</v>
      </c>
      <c r="Q777" s="145">
        <f>IFERROR(_xll.qlIndexFixing(ONIndex1Y,I777,TRUE,_xll.ohTrigger(RecalcTrigger,Trigger1Y)),NA())</f>
        <v>8.7565258479394004E-3</v>
      </c>
    </row>
    <row r="778" spans="2:17" x14ac:dyDescent="0.2">
      <c r="B778" s="39" t="s">
        <v>42</v>
      </c>
      <c r="D778" s="42">
        <f>_xll.qlCalendarAdvance(Calendar,$D777,B778,"f",FALSE)</f>
        <v>45167</v>
      </c>
      <c r="E778" s="139">
        <f>_xll.qlInterestRateIndexValueDate(IndexON,D778)</f>
        <v>45167</v>
      </c>
      <c r="F778" s="155">
        <f>IFERROR(_xll.qlIndexFixing(IndexON,D778,TRUE,_xll.ohTrigger(RecalcTrigger,TriggerON)),NA())</f>
        <v>3.7328858564222855E-3</v>
      </c>
      <c r="H778" s="42">
        <f>_xll.qlCalendarAdvance(Calendar,$H777,B778,"f",FALSE)</f>
        <v>45167</v>
      </c>
      <c r="I778" s="139">
        <f>_xll.qlInterestRateIndexValueDate(Index1M,$H778)</f>
        <v>45169</v>
      </c>
      <c r="J778" s="144">
        <f>IFERROR(_xll.qlIndexFixing(Index1M,$H778,TRUE,_xll.ohTrigger(RecalcTrigger,Trigger1M)),NA())</f>
        <v>4.9322311941250906E-3</v>
      </c>
      <c r="K778" s="44">
        <f>IFERROR(_xll.qlIndexFixing(Index3M,H778,TRUE,_xll.ohTrigger(RecalcTrigger,Trigger3M)),NA())</f>
        <v>6.3749597716052479E-3</v>
      </c>
      <c r="L778" s="44">
        <f>IFERROR(_xll.qlIndexFixing(Index6M,$H778,TRUE,_xll.ohTrigger(RecalcTrigger,Trigger6M)),NA())</f>
        <v>8.1402938763527975E-3</v>
      </c>
      <c r="M778" s="145">
        <f>IFERROR(_xll.qlIndexFixing(Index1Y,$H778,TRUE,_xll.ohTrigger(RecalcTrigger,Trigger1Y)),NA())</f>
        <v>9.9717819532735945E-3</v>
      </c>
      <c r="N778" s="144">
        <f>IFERROR(_xll.qlIndexFixing(ONIndex1M,I778,TRUE,_xll.ohTrigger(RecalcTrigger,Trigger1M)),NA())</f>
        <v>4.8567580668379406E-3</v>
      </c>
      <c r="O778" s="44">
        <f>IFERROR(_xll.qlIndexFixing(ONIndex3M,I778,TRUE,_xll.ohTrigger(RecalcTrigger,Trigger3M)),NA())</f>
        <v>6.092620294912976E-3</v>
      </c>
      <c r="P778" s="44">
        <f>IFERROR(_xll.qlIndexFixing(ONIndex6M,I778,TRUE,_xll.ohTrigger(RecalcTrigger,Trigger6M)),NA())</f>
        <v>7.5664234827232946E-3</v>
      </c>
      <c r="Q778" s="145">
        <f>IFERROR(_xll.qlIndexFixing(ONIndex1Y,I778,TRUE,_xll.ohTrigger(RecalcTrigger,Trigger1Y)),NA())</f>
        <v>8.8020575918346111E-3</v>
      </c>
    </row>
    <row r="779" spans="2:17" x14ac:dyDescent="0.2">
      <c r="B779" s="39" t="s">
        <v>42</v>
      </c>
      <c r="D779" s="42">
        <f>_xll.qlCalendarAdvance(Calendar,$D778,B779,"f",FALSE)</f>
        <v>45174</v>
      </c>
      <c r="E779" s="139">
        <f>_xll.qlInterestRateIndexValueDate(IndexON,D779)</f>
        <v>45174</v>
      </c>
      <c r="F779" s="155">
        <f>IFERROR(_xll.qlIndexFixing(IndexON,D779,TRUE,_xll.ohTrigger(RecalcTrigger,TriggerON)),NA())</f>
        <v>3.7328858565022216E-3</v>
      </c>
      <c r="H779" s="42">
        <f>_xll.qlCalendarAdvance(Calendar,$H778,B779,"f",FALSE)</f>
        <v>45174</v>
      </c>
      <c r="I779" s="139">
        <f>_xll.qlInterestRateIndexValueDate(Index1M,$H779)</f>
        <v>45176</v>
      </c>
      <c r="J779" s="144">
        <f>IFERROR(_xll.qlIndexFixing(Index1M,$H779,TRUE,_xll.ohTrigger(RecalcTrigger,Trigger1M)),NA())</f>
        <v>4.9956391456151827E-3</v>
      </c>
      <c r="K779" s="44">
        <f>IFERROR(_xll.qlIndexFixing(Index3M,H779,TRUE,_xll.ohTrigger(RecalcTrigger,Trigger3M)),NA())</f>
        <v>6.4226187872965367E-3</v>
      </c>
      <c r="L779" s="44">
        <f>IFERROR(_xll.qlIndexFixing(Index6M,$H779,TRUE,_xll.ohTrigger(RecalcTrigger,Trigger6M)),NA())</f>
        <v>8.185473976520247E-3</v>
      </c>
      <c r="M779" s="145">
        <f>IFERROR(_xll.qlIndexFixing(Index1Y,$H779,TRUE,_xll.ohTrigger(RecalcTrigger,Trigger1Y)),NA())</f>
        <v>1.0025081802617365E-2</v>
      </c>
      <c r="N779" s="144">
        <f>IFERROR(_xll.qlIndexFixing(ONIndex1M,I779,TRUE,_xll.ohTrigger(RecalcTrigger,Trigger1M)),NA())</f>
        <v>4.9090069038548734E-3</v>
      </c>
      <c r="O779" s="44">
        <f>IFERROR(_xll.qlIndexFixing(ONIndex3M,I779,TRUE,_xll.ohTrigger(RecalcTrigger,Trigger3M)),NA())</f>
        <v>6.1398421484604171E-3</v>
      </c>
      <c r="P779" s="44">
        <f>IFERROR(_xll.qlIndexFixing(ONIndex6M,I779,TRUE,_xll.ohTrigger(RecalcTrigger,Trigger6M)),NA())</f>
        <v>7.6118794577073601E-3</v>
      </c>
      <c r="Q779" s="145">
        <f>IFERROR(_xll.qlIndexFixing(ONIndex1Y,I779,TRUE,_xll.ohTrigger(RecalcTrigger,Trigger1Y)),NA())</f>
        <v>8.8473926368326516E-3</v>
      </c>
    </row>
    <row r="780" spans="2:17" x14ac:dyDescent="0.2">
      <c r="B780" s="39" t="s">
        <v>42</v>
      </c>
      <c r="D780" s="42">
        <f>_xll.qlCalendarAdvance(Calendar,$D779,B780,"f",FALSE)</f>
        <v>45181</v>
      </c>
      <c r="E780" s="139">
        <f>_xll.qlInterestRateIndexValueDate(IndexON,D780)</f>
        <v>45181</v>
      </c>
      <c r="F780" s="155">
        <f>IFERROR(_xll.qlIndexFixing(IndexON,D780,TRUE,_xll.ohTrigger(RecalcTrigger,TriggerON)),NA())</f>
        <v>3.7328858565022216E-3</v>
      </c>
      <c r="H780" s="42">
        <f>_xll.qlCalendarAdvance(Calendar,$H779,B780,"f",FALSE)</f>
        <v>45181</v>
      </c>
      <c r="I780" s="139">
        <f>_xll.qlInterestRateIndexValueDate(Index1M,$H780)</f>
        <v>45183</v>
      </c>
      <c r="J780" s="144">
        <f>IFERROR(_xll.qlIndexFixing(Index1M,$H780,TRUE,_xll.ohTrigger(RecalcTrigger,Trigger1M)),NA())</f>
        <v>5.0477142140126219E-3</v>
      </c>
      <c r="K780" s="44">
        <f>IFERROR(_xll.qlIndexFixing(Index3M,H780,TRUE,_xll.ohTrigger(RecalcTrigger,Trigger3M)),NA())</f>
        <v>6.470364961752427E-3</v>
      </c>
      <c r="L780" s="44">
        <f>IFERROR(_xll.qlIndexFixing(Index6M,$H780,TRUE,_xll.ohTrigger(RecalcTrigger,Trigger6M)),NA())</f>
        <v>8.23062224537165E-3</v>
      </c>
      <c r="M780" s="145">
        <f>IFERROR(_xll.qlIndexFixing(Index1Y,$H780,TRUE,_xll.ohTrigger(RecalcTrigger,Trigger1Y)),NA())</f>
        <v>1.0068672066808834E-2</v>
      </c>
      <c r="N780" s="144">
        <f>IFERROR(_xll.qlIndexFixing(ONIndex1M,I780,TRUE,_xll.ohTrigger(RecalcTrigger,Trigger1M)),NA())</f>
        <v>4.9611212987343833E-3</v>
      </c>
      <c r="O780" s="44">
        <f>IFERROR(_xll.qlIndexFixing(ONIndex3M,I780,TRUE,_xll.ohTrigger(RecalcTrigger,Trigger3M)),NA())</f>
        <v>6.1868345828042237E-3</v>
      </c>
      <c r="P780" s="44">
        <f>IFERROR(_xll.qlIndexFixing(ONIndex6M,I780,TRUE,_xll.ohTrigger(RecalcTrigger,Trigger6M)),NA())</f>
        <v>7.6570908428230666E-3</v>
      </c>
      <c r="Q780" s="145">
        <f>IFERROR(_xll.qlIndexFixing(ONIndex1Y,I780,TRUE,_xll.ohTrigger(RecalcTrigger,Trigger1Y)),NA())</f>
        <v>8.8925584379317968E-3</v>
      </c>
    </row>
    <row r="781" spans="2:17" x14ac:dyDescent="0.2">
      <c r="B781" s="39" t="s">
        <v>42</v>
      </c>
      <c r="D781" s="42">
        <f>_xll.qlCalendarAdvance(Calendar,$D780,B781,"f",FALSE)</f>
        <v>45188</v>
      </c>
      <c r="E781" s="139">
        <f>_xll.qlInterestRateIndexValueDate(IndexON,D781)</f>
        <v>45188</v>
      </c>
      <c r="F781" s="155">
        <f>IFERROR(_xll.qlIndexFixing(IndexON,D781,TRUE,_xll.ohTrigger(RecalcTrigger,TriggerON)),NA())</f>
        <v>6.4470949028194724E-3</v>
      </c>
      <c r="H781" s="42">
        <f>_xll.qlCalendarAdvance(Calendar,$H780,B781,"f",FALSE)</f>
        <v>45188</v>
      </c>
      <c r="I781" s="139">
        <f>_xll.qlInterestRateIndexValueDate(Index1M,$H781)</f>
        <v>45190</v>
      </c>
      <c r="J781" s="144">
        <f>IFERROR(_xll.qlIndexFixing(Index1M,$H781,TRUE,_xll.ohTrigger(RecalcTrigger,Trigger1M)),NA())</f>
        <v>5.0997480734887857E-3</v>
      </c>
      <c r="K781" s="44">
        <f>IFERROR(_xll.qlIndexFixing(Index3M,H781,TRUE,_xll.ohTrigger(RecalcTrigger,Trigger3M)),NA())</f>
        <v>6.518226828754848E-3</v>
      </c>
      <c r="L781" s="44">
        <f>IFERROR(_xll.qlIndexFixing(Index6M,$H781,TRUE,_xll.ohTrigger(RecalcTrigger,Trigger6M)),NA())</f>
        <v>8.2757473313133951E-3</v>
      </c>
      <c r="M781" s="145">
        <f>IFERROR(_xll.qlIndexFixing(Index1Y,$H781,TRUE,_xll.ohTrigger(RecalcTrigger,Trigger1Y)),NA())</f>
        <v>1.0112171974688085E-2</v>
      </c>
      <c r="N781" s="144">
        <f>IFERROR(_xll.qlIndexFixing(ONIndex1M,I781,TRUE,_xll.ohTrigger(RecalcTrigger,Trigger1M)),NA())</f>
        <v>5.0131933135943996E-3</v>
      </c>
      <c r="O781" s="44">
        <f>IFERROR(_xll.qlIndexFixing(ONIndex3M,I781,TRUE,_xll.ohTrigger(RecalcTrigger,Trigger3M)),NA())</f>
        <v>6.2339162947733229E-3</v>
      </c>
      <c r="P781" s="44">
        <f>IFERROR(_xll.qlIndexFixing(ONIndex6M,I781,TRUE,_xll.ohTrigger(RecalcTrigger,Trigger6M)),NA())</f>
        <v>7.7022707163454385E-3</v>
      </c>
      <c r="Q781" s="145">
        <f>IFERROR(_xll.qlIndexFixing(ONIndex1Y,I781,TRUE,_xll.ohTrigger(RecalcTrigger,Trigger1Y)),NA())</f>
        <v>8.9376594849888136E-3</v>
      </c>
    </row>
    <row r="782" spans="2:17" x14ac:dyDescent="0.2">
      <c r="B782" s="39" t="s">
        <v>42</v>
      </c>
      <c r="D782" s="42">
        <f>_xll.qlCalendarAdvance(Calendar,$D781,B782,"f",FALSE)</f>
        <v>45195</v>
      </c>
      <c r="E782" s="139">
        <f>_xll.qlInterestRateIndexValueDate(IndexON,D782)</f>
        <v>45195</v>
      </c>
      <c r="F782" s="155">
        <f>IFERROR(_xll.qlIndexFixing(IndexON,D782,TRUE,_xll.ohTrigger(RecalcTrigger,TriggerON)),NA())</f>
        <v>6.4470949027395363E-3</v>
      </c>
      <c r="H782" s="42">
        <f>_xll.qlCalendarAdvance(Calendar,$H781,B782,"f",FALSE)</f>
        <v>45195</v>
      </c>
      <c r="I782" s="139">
        <f>_xll.qlInterestRateIndexValueDate(Index1M,$H782)</f>
        <v>45197</v>
      </c>
      <c r="J782" s="144">
        <f>IFERROR(_xll.qlIndexFixing(Index1M,$H782,TRUE,_xll.ohTrigger(RecalcTrigger,Trigger1M)),NA())</f>
        <v>5.1517437936107746E-3</v>
      </c>
      <c r="K782" s="44">
        <f>IFERROR(_xll.qlIndexFixing(Index3M,H782,TRUE,_xll.ohTrigger(RecalcTrigger,Trigger3M)),NA())</f>
        <v>6.5662105200055415E-3</v>
      </c>
      <c r="L782" s="44">
        <f>IFERROR(_xll.qlIndexFixing(Index6M,$H782,TRUE,_xll.ohTrigger(RecalcTrigger,Trigger6M)),NA())</f>
        <v>8.320850335531E-3</v>
      </c>
      <c r="M782" s="145">
        <f>IFERROR(_xll.qlIndexFixing(Index1Y,$H782,TRUE,_xll.ohTrigger(RecalcTrigger,Trigger1Y)),NA())</f>
        <v>1.015557828520791E-2</v>
      </c>
      <c r="N782" s="144">
        <f>IFERROR(_xll.qlIndexFixing(ONIndex1M,I782,TRUE,_xll.ohTrigger(RecalcTrigger,Trigger1M)),NA())</f>
        <v>5.0652296669007058E-3</v>
      </c>
      <c r="O782" s="44">
        <f>IFERROR(_xll.qlIndexFixing(ONIndex3M,I782,TRUE,_xll.ohTrigger(RecalcTrigger,Trigger3M)),NA())</f>
        <v>6.2811161615083932E-3</v>
      </c>
      <c r="P782" s="44">
        <f>IFERROR(_xll.qlIndexFixing(ONIndex6M,I782,TRUE,_xll.ohTrigger(RecalcTrigger,Trigger6M)),NA())</f>
        <v>7.7474373632480109E-3</v>
      </c>
      <c r="Q782" s="145">
        <f>IFERROR(_xll.qlIndexFixing(ONIndex1Y,I782,TRUE,_xll.ohTrigger(RecalcTrigger,Trigger1Y)),NA())</f>
        <v>8.9827038513057289E-3</v>
      </c>
    </row>
    <row r="783" spans="2:17" x14ac:dyDescent="0.2">
      <c r="B783" s="39" t="s">
        <v>42</v>
      </c>
      <c r="D783" s="42">
        <f>_xll.qlCalendarAdvance(Calendar,$D782,B783,"f",FALSE)</f>
        <v>45202</v>
      </c>
      <c r="E783" s="139">
        <f>_xll.qlInterestRateIndexValueDate(IndexON,D783)</f>
        <v>45202</v>
      </c>
      <c r="F783" s="155">
        <f>IFERROR(_xll.qlIndexFixing(IndexON,D783,TRUE,_xll.ohTrigger(RecalcTrigger,TriggerON)),NA())</f>
        <v>6.4470949028194724E-3</v>
      </c>
      <c r="H783" s="42">
        <f>_xll.qlCalendarAdvance(Calendar,$H782,B783,"f",FALSE)</f>
        <v>45202</v>
      </c>
      <c r="I783" s="139">
        <f>_xll.qlInterestRateIndexValueDate(Index1M,$H783)</f>
        <v>45204</v>
      </c>
      <c r="J783" s="144">
        <f>IFERROR(_xll.qlIndexFixing(Index1M,$H783,TRUE,_xll.ohTrigger(RecalcTrigger,Trigger1M)),NA())</f>
        <v>5.2036997334936608E-3</v>
      </c>
      <c r="K783" s="44">
        <f>IFERROR(_xll.qlIndexFixing(Index3M,H783,TRUE,_xll.ohTrigger(RecalcTrigger,Trigger3M)),NA())</f>
        <v>6.617837193859135E-3</v>
      </c>
      <c r="L783" s="44">
        <f>IFERROR(_xll.qlIndexFixing(Index6M,$H783,TRUE,_xll.ohTrigger(RecalcTrigger,Trigger6M)),NA())</f>
        <v>8.369239036698178E-3</v>
      </c>
      <c r="M783" s="145">
        <f>IFERROR(_xll.qlIndexFixing(Index1Y,$H783,TRUE,_xll.ohTrigger(RecalcTrigger,Trigger1Y)),NA())</f>
        <v>1.0198886804296042E-2</v>
      </c>
      <c r="N783" s="144">
        <f>IFERROR(_xll.qlIndexFixing(ONIndex1M,I783,TRUE,_xll.ohTrigger(RecalcTrigger,Trigger1M)),NA())</f>
        <v>5.1172287187650767E-3</v>
      </c>
      <c r="O783" s="44">
        <f>IFERROR(_xll.qlIndexFixing(ONIndex3M,I783,TRUE,_xll.ohTrigger(RecalcTrigger,Trigger3M)),NA())</f>
        <v>6.3284346778935685E-3</v>
      </c>
      <c r="P783" s="44">
        <f>IFERROR(_xll.qlIndexFixing(ONIndex6M,I783,TRUE,_xll.ohTrigger(RecalcTrigger,Trigger6M)),NA())</f>
        <v>7.7925899920039399E-3</v>
      </c>
      <c r="Q783" s="145">
        <f>IFERROR(_xll.qlIndexFixing(ONIndex1Y,I783,TRUE,_xll.ohTrigger(RecalcTrigger,Trigger1Y)),NA())</f>
        <v>9.0276901679775534E-3</v>
      </c>
    </row>
    <row r="784" spans="2:17" x14ac:dyDescent="0.2">
      <c r="B784" s="39" t="s">
        <v>42</v>
      </c>
      <c r="D784" s="42">
        <f>_xll.qlCalendarAdvance(Calendar,$D783,B784,"f",FALSE)</f>
        <v>45209</v>
      </c>
      <c r="E784" s="139">
        <f>_xll.qlInterestRateIndexValueDate(IndexON,D784)</f>
        <v>45209</v>
      </c>
      <c r="F784" s="155">
        <f>IFERROR(_xll.qlIndexFixing(IndexON,D784,TRUE,_xll.ohTrigger(RecalcTrigger,TriggerON)),NA())</f>
        <v>6.4470949028194724E-3</v>
      </c>
      <c r="H784" s="42">
        <f>_xll.qlCalendarAdvance(Calendar,$H783,B784,"f",FALSE)</f>
        <v>45209</v>
      </c>
      <c r="I784" s="139">
        <f>_xll.qlInterestRateIndexValueDate(Index1M,$H784)</f>
        <v>45211</v>
      </c>
      <c r="J784" s="144">
        <f>IFERROR(_xll.qlIndexFixing(Index1M,$H784,TRUE,_xll.ohTrigger(RecalcTrigger,Trigger1M)),NA())</f>
        <v>5.2556142522350302E-3</v>
      </c>
      <c r="K784" s="44">
        <f>IFERROR(_xll.qlIndexFixing(Index3M,H784,TRUE,_xll.ohTrigger(RecalcTrigger,Trigger3M)),NA())</f>
        <v>6.6660757929890863E-3</v>
      </c>
      <c r="L784" s="44">
        <f>IFERROR(_xll.qlIndexFixing(Index6M,$H784,TRUE,_xll.ohTrigger(RecalcTrigger,Trigger6M)),NA())</f>
        <v>8.4142945685841096E-3</v>
      </c>
      <c r="M784" s="145">
        <f>IFERROR(_xll.qlIndexFixing(Index1Y,$H784,TRUE,_xll.ohTrigger(RecalcTrigger,Trigger1Y)),NA())</f>
        <v>1.0242093310755396E-2</v>
      </c>
      <c r="N784" s="144">
        <f>IFERROR(_xll.qlIndexFixing(ONIndex1M,I784,TRUE,_xll.ohTrigger(RecalcTrigger,Trigger1M)),NA())</f>
        <v>5.1691888296989674E-3</v>
      </c>
      <c r="O784" s="44">
        <f>IFERROR(_xll.qlIndexFixing(ONIndex3M,I784,TRUE,_xll.ohTrigger(RecalcTrigger,Trigger3M)),NA())</f>
        <v>6.3758723389728544E-3</v>
      </c>
      <c r="P784" s="44">
        <f>IFERROR(_xll.qlIndexFixing(ONIndex6M,I784,TRUE,_xll.ohTrigger(RecalcTrigger,Trigger6M)),NA())</f>
        <v>7.8377278114860616E-3</v>
      </c>
      <c r="Q784" s="145">
        <f>IFERROR(_xll.qlIndexFixing(ONIndex1Y,I784,TRUE,_xll.ohTrigger(RecalcTrigger,Trigger1Y)),NA())</f>
        <v>9.0726170660992977E-3</v>
      </c>
    </row>
    <row r="785" spans="2:17" x14ac:dyDescent="0.2">
      <c r="B785" s="39" t="s">
        <v>42</v>
      </c>
      <c r="D785" s="42">
        <f>_xll.qlCalendarAdvance(Calendar,$D784,B785,"f",FALSE)</f>
        <v>45216</v>
      </c>
      <c r="E785" s="139">
        <f>_xll.qlInterestRateIndexValueDate(IndexON,D785)</f>
        <v>45216</v>
      </c>
      <c r="F785" s="155">
        <f>IFERROR(_xll.qlIndexFixing(IndexON,D785,TRUE,_xll.ohTrigger(RecalcTrigger,TriggerON)),NA())</f>
        <v>6.4470949027395363E-3</v>
      </c>
      <c r="H785" s="42">
        <f>_xll.qlCalendarAdvance(Calendar,$H784,B785,"f",FALSE)</f>
        <v>45216</v>
      </c>
      <c r="I785" s="139">
        <f>_xll.qlInterestRateIndexValueDate(Index1M,$H785)</f>
        <v>45218</v>
      </c>
      <c r="J785" s="144">
        <f>IFERROR(_xll.qlIndexFixing(Index1M,$H785,TRUE,_xll.ohTrigger(RecalcTrigger,Trigger1M)),NA())</f>
        <v>5.3074857088900029E-3</v>
      </c>
      <c r="K785" s="44">
        <f>IFERROR(_xll.qlIndexFixing(Index3M,H785,TRUE,_xll.ohTrigger(RecalcTrigger,Trigger3M)),NA())</f>
        <v>6.714437761376456E-3</v>
      </c>
      <c r="L785" s="44">
        <f>IFERROR(_xll.qlIndexFixing(Index6M,$H785,TRUE,_xll.ohTrigger(RecalcTrigger,Trigger6M)),NA())</f>
        <v>8.4593255781400829E-3</v>
      </c>
      <c r="M785" s="145">
        <f>IFERROR(_xll.qlIndexFixing(Index1Y,$H785,TRUE,_xll.ohTrigger(RecalcTrigger,Trigger1Y)),NA())</f>
        <v>1.0285193556263407E-2</v>
      </c>
      <c r="N785" s="144">
        <f>IFERROR(_xll.qlIndexFixing(ONIndex1M,I785,TRUE,_xll.ohTrigger(RecalcTrigger,Trigger1M)),NA())</f>
        <v>5.221108360053961E-3</v>
      </c>
      <c r="O785" s="44">
        <f>IFERROR(_xll.qlIndexFixing(ONIndex3M,I785,TRUE,_xll.ohTrigger(RecalcTrigger,Trigger3M)),NA())</f>
        <v>6.4234296397103208E-3</v>
      </c>
      <c r="P785" s="44">
        <f>IFERROR(_xll.qlIndexFixing(ONIndex6M,I785,TRUE,_xll.ohTrigger(RecalcTrigger,Trigger6M)),NA())</f>
        <v>7.8828500301675319E-3</v>
      </c>
      <c r="Q785" s="145">
        <f>IFERROR(_xll.qlIndexFixing(ONIndex1Y,I785,TRUE,_xll.ohTrigger(RecalcTrigger,Trigger1Y)),NA())</f>
        <v>9.1174831769258446E-3</v>
      </c>
    </row>
    <row r="786" spans="2:17" x14ac:dyDescent="0.2">
      <c r="B786" s="39" t="s">
        <v>42</v>
      </c>
      <c r="D786" s="42">
        <f>_xll.qlCalendarAdvance(Calendar,$D785,B786,"f",FALSE)</f>
        <v>45223</v>
      </c>
      <c r="E786" s="139">
        <f>_xll.qlInterestRateIndexValueDate(IndexON,D786)</f>
        <v>45223</v>
      </c>
      <c r="F786" s="155">
        <f>IFERROR(_xll.qlIndexFixing(IndexON,D786,TRUE,_xll.ohTrigger(RecalcTrigger,TriggerON)),NA())</f>
        <v>6.4470949028194724E-3</v>
      </c>
      <c r="H786" s="42">
        <f>_xll.qlCalendarAdvance(Calendar,$H785,B786,"f",FALSE)</f>
        <v>45223</v>
      </c>
      <c r="I786" s="139">
        <f>_xll.qlInterestRateIndexValueDate(Index1M,$H786)</f>
        <v>45225</v>
      </c>
      <c r="J786" s="144">
        <f>IFERROR(_xll.qlIndexFixing(Index1M,$H786,TRUE,_xll.ohTrigger(RecalcTrigger,Trigger1M)),NA())</f>
        <v>5.359312462493715E-3</v>
      </c>
      <c r="K786" s="44">
        <f>IFERROR(_xll.qlIndexFixing(Index3M,H786,TRUE,_xll.ohTrigger(RecalcTrigger,Trigger3M)),NA())</f>
        <v>6.7629235993279966E-3</v>
      </c>
      <c r="L786" s="44">
        <f>IFERROR(_xll.qlIndexFixing(Index6M,$H786,TRUE,_xll.ohTrigger(RecalcTrigger,Trigger6M)),NA())</f>
        <v>8.504331268940438E-3</v>
      </c>
      <c r="M786" s="145">
        <f>IFERROR(_xll.qlIndexFixing(Index1Y,$H786,TRUE,_xll.ohTrigger(RecalcTrigger,Trigger1Y)),NA())</f>
        <v>1.0328183265369431E-2</v>
      </c>
      <c r="N786" s="144">
        <f>IFERROR(_xll.qlIndexFixing(ONIndex1M,I786,TRUE,_xll.ohTrigger(RecalcTrigger,Trigger1M)),NA())</f>
        <v>5.2729856701017042E-3</v>
      </c>
      <c r="O786" s="44">
        <f>IFERROR(_xll.qlIndexFixing(ONIndex3M,I786,TRUE,_xll.ohTrigger(RecalcTrigger,Trigger3M)),NA())</f>
        <v>6.4711070749901012E-3</v>
      </c>
      <c r="P786" s="44">
        <f>IFERROR(_xll.qlIndexFixing(ONIndex6M,I786,TRUE,_xll.ohTrigger(RecalcTrigger,Trigger6M)),NA())</f>
        <v>7.9279558570011233E-3</v>
      </c>
      <c r="Q786" s="145">
        <f>IFERROR(_xll.qlIndexFixing(ONIndex1Y,I786,TRUE,_xll.ohTrigger(RecalcTrigger,Trigger1Y)),NA())</f>
        <v>9.1622871314722687E-3</v>
      </c>
    </row>
    <row r="787" spans="2:17" x14ac:dyDescent="0.2">
      <c r="B787" s="39" t="s">
        <v>42</v>
      </c>
      <c r="D787" s="42">
        <f>_xll.qlCalendarAdvance(Calendar,$D786,B787,"f",FALSE)</f>
        <v>45230</v>
      </c>
      <c r="E787" s="139">
        <f>_xll.qlInterestRateIndexValueDate(IndexON,D787)</f>
        <v>45230</v>
      </c>
      <c r="F787" s="155">
        <f>IFERROR(_xll.qlIndexFixing(IndexON,D787,TRUE,_xll.ohTrigger(RecalcTrigger,TriggerON)),NA())</f>
        <v>6.4470949027395363E-3</v>
      </c>
      <c r="H787" s="42">
        <f>_xll.qlCalendarAdvance(Calendar,$H786,B787,"f",FALSE)</f>
        <v>45230</v>
      </c>
      <c r="I787" s="139">
        <f>_xll.qlInterestRateIndexValueDate(Index1M,$H787)</f>
        <v>45232</v>
      </c>
      <c r="J787" s="144">
        <f>IFERROR(_xll.qlIndexFixing(Index1M,$H787,TRUE,_xll.ohTrigger(RecalcTrigger,Trigger1M)),NA())</f>
        <v>5.4110928720463303E-3</v>
      </c>
      <c r="K787" s="44">
        <f>IFERROR(_xll.qlIndexFixing(Index3M,H787,TRUE,_xll.ohTrigger(RecalcTrigger,Trigger3M)),NA())</f>
        <v>6.8115338071886907E-3</v>
      </c>
      <c r="L787" s="44">
        <f>IFERROR(_xll.qlIndexFixing(Index6M,$H787,TRUE,_xll.ohTrigger(RecalcTrigger,Trigger6M)),NA())</f>
        <v>8.5460062619911424E-3</v>
      </c>
      <c r="M787" s="145">
        <f>IFERROR(_xll.qlIndexFixing(Index1Y,$H787,TRUE,_xll.ohTrigger(RecalcTrigger,Trigger1Y)),NA())</f>
        <v>1.0371058135494521E-2</v>
      </c>
      <c r="N787" s="144">
        <f>IFERROR(_xll.qlIndexFixing(ONIndex1M,I787,TRUE,_xll.ohTrigger(RecalcTrigger,Trigger1M)),NA())</f>
        <v>5.3248191204335882E-3</v>
      </c>
      <c r="O787" s="44">
        <f>IFERROR(_xll.qlIndexFixing(ONIndex3M,I787,TRUE,_xll.ohTrigger(RecalcTrigger,Trigger3M)),NA())</f>
        <v>6.5189051396963293E-3</v>
      </c>
      <c r="P787" s="44">
        <f>IFERROR(_xll.qlIndexFixing(ONIndex6M,I787,TRUE,_xll.ohTrigger(RecalcTrigger,Trigger6M)),NA())</f>
        <v>7.9730445005399275E-3</v>
      </c>
      <c r="Q787" s="145">
        <f>IFERROR(_xll.qlIndexFixing(ONIndex1Y,I787,TRUE,_xll.ohTrigger(RecalcTrigger,Trigger1Y)),NA())</f>
        <v>9.2070275609934527E-3</v>
      </c>
    </row>
    <row r="788" spans="2:17" x14ac:dyDescent="0.2">
      <c r="B788" s="39" t="s">
        <v>42</v>
      </c>
      <c r="D788" s="42">
        <f>_xll.qlCalendarAdvance(Calendar,$D787,B788,"f",FALSE)</f>
        <v>45237</v>
      </c>
      <c r="E788" s="139">
        <f>_xll.qlInterestRateIndexValueDate(IndexON,D788)</f>
        <v>45237</v>
      </c>
      <c r="F788" s="155">
        <f>IFERROR(_xll.qlIndexFixing(IndexON,D788,TRUE,_xll.ohTrigger(RecalcTrigger,TriggerON)),NA())</f>
        <v>6.4470949027395363E-3</v>
      </c>
      <c r="H788" s="42">
        <f>_xll.qlCalendarAdvance(Calendar,$H787,B788,"f",FALSE)</f>
        <v>45237</v>
      </c>
      <c r="I788" s="139">
        <f>_xll.qlInterestRateIndexValueDate(Index1M,$H788)</f>
        <v>45239</v>
      </c>
      <c r="J788" s="144">
        <f>IFERROR(_xll.qlIndexFixing(Index1M,$H788,TRUE,_xll.ohTrigger(RecalcTrigger,Trigger1M)),NA())</f>
        <v>5.4628252965180368E-3</v>
      </c>
      <c r="K788" s="44">
        <f>IFERROR(_xll.qlIndexFixing(Index3M,H788,TRUE,_xll.ohTrigger(RecalcTrigger,Trigger3M)),NA())</f>
        <v>6.8602688853356703E-3</v>
      </c>
      <c r="L788" s="44">
        <f>IFERROR(_xll.qlIndexFixing(Index6M,$H788,TRUE,_xll.ohTrigger(RecalcTrigger,Trigger6M)),NA())</f>
        <v>8.5909600536064716E-3</v>
      </c>
      <c r="M788" s="145">
        <f>IFERROR(_xll.qlIndexFixing(Index1Y,$H788,TRUE,_xll.ohTrigger(RecalcTrigger,Trigger1Y)),NA())</f>
        <v>1.0413813836930345E-2</v>
      </c>
      <c r="N788" s="144">
        <f>IFERROR(_xll.qlIndexFixing(ONIndex1M,I788,TRUE,_xll.ohTrigger(RecalcTrigger,Trigger1M)),NA())</f>
        <v>5.3766070711613878E-3</v>
      </c>
      <c r="O788" s="44">
        <f>IFERROR(_xll.qlIndexFixing(ONIndex3M,I788,TRUE,_xll.ohTrigger(RecalcTrigger,Trigger3M)),NA())</f>
        <v>6.5668243289529471E-3</v>
      </c>
      <c r="P788" s="44">
        <f>IFERROR(_xll.qlIndexFixing(ONIndex6M,I788,TRUE,_xll.ohTrigger(RecalcTrigger,Trigger6M)),NA())</f>
        <v>8.0181151694969088E-3</v>
      </c>
      <c r="Q788" s="145">
        <f>IFERROR(_xll.qlIndexFixing(ONIndex1Y,I788,TRUE,_xll.ohTrigger(RecalcTrigger,Trigger1Y)),NA())</f>
        <v>9.2517030965844071E-3</v>
      </c>
    </row>
    <row r="789" spans="2:17" x14ac:dyDescent="0.2">
      <c r="B789" s="39" t="s">
        <v>42</v>
      </c>
      <c r="D789" s="42">
        <f>_xll.qlCalendarAdvance(Calendar,$D788,B789,"f",FALSE)</f>
        <v>45244</v>
      </c>
      <c r="E789" s="139">
        <f>_xll.qlInterestRateIndexValueDate(IndexON,D789)</f>
        <v>45244</v>
      </c>
      <c r="F789" s="155">
        <f>IFERROR(_xll.qlIndexFixing(IndexON,D789,TRUE,_xll.ohTrigger(RecalcTrigger,TriggerON)),NA())</f>
        <v>6.4470949028194724E-3</v>
      </c>
      <c r="H789" s="42">
        <f>_xll.qlCalendarAdvance(Calendar,$H788,B789,"f",FALSE)</f>
        <v>45244</v>
      </c>
      <c r="I789" s="139">
        <f>_xll.qlInterestRateIndexValueDate(Index1M,$H789)</f>
        <v>45246</v>
      </c>
      <c r="J789" s="144">
        <f>IFERROR(_xll.qlIndexFixing(Index1M,$H789,TRUE,_xll.ohTrigger(RecalcTrigger,Trigger1M)),NA())</f>
        <v>5.5145080948565406E-3</v>
      </c>
      <c r="K789" s="44">
        <f>IFERROR(_xll.qlIndexFixing(Index3M,H789,TRUE,_xll.ohTrigger(RecalcTrigger,Trigger3M)),NA())</f>
        <v>6.9091293341895094E-3</v>
      </c>
      <c r="L789" s="44">
        <f>IFERROR(_xll.qlIndexFixing(Index6M,$H789,TRUE,_xll.ohTrigger(RecalcTrigger,Trigger6M)),NA())</f>
        <v>8.6358861887468902E-3</v>
      </c>
      <c r="M789" s="145">
        <f>IFERROR(_xll.qlIndexFixing(Index1Y,$H789,TRUE,_xll.ohTrigger(RecalcTrigger,Trigger1Y)),NA())</f>
        <v>1.0456446012838756E-2</v>
      </c>
      <c r="N789" s="144">
        <f>IFERROR(_xll.qlIndexFixing(ONIndex1M,I789,TRUE,_xll.ohTrigger(RecalcTrigger,Trigger1M)),NA())</f>
        <v>5.4283478827965581E-3</v>
      </c>
      <c r="O789" s="44">
        <f>IFERROR(_xll.qlIndexFixing(ONIndex3M,I789,TRUE,_xll.ohTrigger(RecalcTrigger,Trigger3M)),NA())</f>
        <v>6.6148651377240242E-3</v>
      </c>
      <c r="P789" s="44">
        <f>IFERROR(_xll.qlIndexFixing(ONIndex6M,I789,TRUE,_xll.ohTrigger(RecalcTrigger,Trigger6M)),NA())</f>
        <v>8.0631670725050952E-3</v>
      </c>
      <c r="Q789" s="145">
        <f>IFERROR(_xll.qlIndexFixing(ONIndex1Y,I789,TRUE,_xll.ohTrigger(RecalcTrigger,Trigger1Y)),NA())</f>
        <v>9.2963123694200789E-3</v>
      </c>
    </row>
    <row r="790" spans="2:17" x14ac:dyDescent="0.2">
      <c r="B790" s="39" t="s">
        <v>42</v>
      </c>
      <c r="D790" s="42">
        <f>_xll.qlCalendarAdvance(Calendar,$D789,B790,"f",FALSE)</f>
        <v>45251</v>
      </c>
      <c r="E790" s="139">
        <f>_xll.qlInterestRateIndexValueDate(IndexON,D790)</f>
        <v>45251</v>
      </c>
      <c r="F790" s="155">
        <f>IFERROR(_xll.qlIndexFixing(IndexON,D790,TRUE,_xll.ohTrigger(RecalcTrigger,TriggerON)),NA())</f>
        <v>6.4470949027395363E-3</v>
      </c>
      <c r="H790" s="42">
        <f>_xll.qlCalendarAdvance(Calendar,$H789,B790,"f",FALSE)</f>
        <v>45251</v>
      </c>
      <c r="I790" s="139">
        <f>_xll.qlInterestRateIndexValueDate(Index1M,$H790)</f>
        <v>45253</v>
      </c>
      <c r="J790" s="144">
        <f>IFERROR(_xll.qlIndexFixing(Index1M,$H790,TRUE,_xll.ohTrigger(RecalcTrigger,Trigger1M)),NA())</f>
        <v>5.5735915620802601E-3</v>
      </c>
      <c r="K790" s="44">
        <f>IFERROR(_xll.qlIndexFixing(Index3M,H790,TRUE,_xll.ohTrigger(RecalcTrigger,Trigger3M)),NA())</f>
        <v>6.9581156542011932E-3</v>
      </c>
      <c r="L790" s="44">
        <f>IFERROR(_xll.qlIndexFixing(Index6M,$H790,TRUE,_xll.ohTrigger(RecalcTrigger,Trigger6M)),NA())</f>
        <v>8.6807838707367024E-3</v>
      </c>
      <c r="M790" s="145">
        <f>IFERROR(_xll.qlIndexFixing(Index1Y,$H790,TRUE,_xll.ohTrigger(RecalcTrigger,Trigger1Y)),NA())</f>
        <v>1.0498950279251344E-2</v>
      </c>
      <c r="N790" s="144">
        <f>IFERROR(_xll.qlIndexFixing(ONIndex1M,I790,TRUE,_xll.ohTrigger(RecalcTrigger,Trigger1M)),NA())</f>
        <v>5.4800399156906821E-3</v>
      </c>
      <c r="O790" s="44">
        <f>IFERROR(_xll.qlIndexFixing(ONIndex3M,I790,TRUE,_xll.ohTrigger(RecalcTrigger,Trigger3M)),NA())</f>
        <v>6.6630280608137582E-3</v>
      </c>
      <c r="P790" s="44">
        <f>IFERROR(_xll.qlIndexFixing(ONIndex6M,I790,TRUE,_xll.ohTrigger(RecalcTrigger,Trigger6M)),NA())</f>
        <v>8.1081994184373229E-3</v>
      </c>
      <c r="Q790" s="145">
        <f>IFERROR(_xll.qlIndexFixing(ONIndex1Y,I790,TRUE,_xll.ohTrigger(RecalcTrigger,Trigger1Y)),NA())</f>
        <v>9.3408540105155424E-3</v>
      </c>
    </row>
    <row r="791" spans="2:17" x14ac:dyDescent="0.2">
      <c r="B791" s="39" t="s">
        <v>42</v>
      </c>
      <c r="D791" s="42">
        <f>_xll.qlCalendarAdvance(Calendar,$D790,B791,"f",FALSE)</f>
        <v>45258</v>
      </c>
      <c r="E791" s="139">
        <f>_xll.qlInterestRateIndexValueDate(IndexON,D791)</f>
        <v>45258</v>
      </c>
      <c r="F791" s="155">
        <f>IFERROR(_xll.qlIndexFixing(IndexON,D791,TRUE,_xll.ohTrigger(RecalcTrigger,TriggerON)),NA())</f>
        <v>6.4470949027395363E-3</v>
      </c>
      <c r="H791" s="42">
        <f>_xll.qlCalendarAdvance(Calendar,$H790,B791,"f",FALSE)</f>
        <v>45258</v>
      </c>
      <c r="I791" s="139">
        <f>_xll.qlInterestRateIndexValueDate(Index1M,$H791)</f>
        <v>45260</v>
      </c>
      <c r="J791" s="144">
        <f>IFERROR(_xll.qlIndexFixing(Index1M,$H791,TRUE,_xll.ohTrigger(RecalcTrigger,Trigger1M)),NA())</f>
        <v>5.6065477388374963E-3</v>
      </c>
      <c r="K791" s="44">
        <f>IFERROR(_xll.qlIndexFixing(Index3M,H791,TRUE,_xll.ohTrigger(RecalcTrigger,Trigger3M)),NA())</f>
        <v>7.0036283671524062E-3</v>
      </c>
      <c r="L791" s="44">
        <f>IFERROR(_xll.qlIndexFixing(Index6M,$H791,TRUE,_xll.ohTrigger(RecalcTrigger,Trigger6M)),NA())</f>
        <v>8.7289520616822755E-3</v>
      </c>
      <c r="M791" s="145">
        <f>IFERROR(_xll.qlIndexFixing(Index1Y,$H791,TRUE,_xll.ohTrigger(RecalcTrigger,Trigger1Y)),NA())</f>
        <v>1.0532022407588411E-2</v>
      </c>
      <c r="N791" s="144">
        <f>IFERROR(_xll.qlIndexFixing(ONIndex1M,I791,TRUE,_xll.ohTrigger(RecalcTrigger,Trigger1M)),NA())</f>
        <v>5.5316815301953426E-3</v>
      </c>
      <c r="O791" s="44">
        <f>IFERROR(_xll.qlIndexFixing(ONIndex3M,I791,TRUE,_xll.ohTrigger(RecalcTrigger,Trigger3M)),NA())</f>
        <v>6.711313593266155E-3</v>
      </c>
      <c r="P791" s="44">
        <f>IFERROR(_xll.qlIndexFixing(ONIndex6M,I791,TRUE,_xll.ohTrigger(RecalcTrigger,Trigger6M)),NA())</f>
        <v>8.153211415846684E-3</v>
      </c>
      <c r="Q791" s="145">
        <f>IFERROR(_xll.qlIndexFixing(ONIndex1Y,I791,TRUE,_xll.ohTrigger(RecalcTrigger,Trigger1Y)),NA())</f>
        <v>9.3853266512056166E-3</v>
      </c>
    </row>
    <row r="792" spans="2:17" x14ac:dyDescent="0.2">
      <c r="B792" s="39" t="s">
        <v>42</v>
      </c>
      <c r="D792" s="42">
        <f>_xll.qlCalendarAdvance(Calendar,$D791,B792,"f",FALSE)</f>
        <v>45265</v>
      </c>
      <c r="E792" s="139">
        <f>_xll.qlInterestRateIndexValueDate(IndexON,D792)</f>
        <v>45265</v>
      </c>
      <c r="F792" s="155">
        <f>IFERROR(_xll.qlIndexFixing(IndexON,D792,TRUE,_xll.ohTrigger(RecalcTrigger,TriggerON)),NA())</f>
        <v>6.4470949027395363E-3</v>
      </c>
      <c r="H792" s="42">
        <f>_xll.qlCalendarAdvance(Calendar,$H791,B792,"f",FALSE)</f>
        <v>45265</v>
      </c>
      <c r="I792" s="139">
        <f>_xll.qlInterestRateIndexValueDate(Index1M,$H792)</f>
        <v>45267</v>
      </c>
      <c r="J792" s="144">
        <f>IFERROR(_xll.qlIndexFixing(Index1M,$H792,TRUE,_xll.ohTrigger(RecalcTrigger,Trigger1M)),NA())</f>
        <v>5.6692423220203181E-3</v>
      </c>
      <c r="K792" s="44">
        <f>IFERROR(_xll.qlIndexFixing(Index3M,H792,TRUE,_xll.ohTrigger(RecalcTrigger,Trigger3M)),NA())</f>
        <v>7.0528578144324217E-3</v>
      </c>
      <c r="L792" s="44">
        <f>IFERROR(_xll.qlIndexFixing(Index6M,$H792,TRUE,_xll.ohTrigger(RecalcTrigger,Trigger6M)),NA())</f>
        <v>8.7737891109997759E-3</v>
      </c>
      <c r="M792" s="145">
        <f>IFERROR(_xll.qlIndexFixing(Index1Y,$H792,TRUE,_xll.ohTrigger(RecalcTrigger,Trigger1Y)),NA())</f>
        <v>1.0583557412062643E-2</v>
      </c>
      <c r="N792" s="144">
        <f>IFERROR(_xll.qlIndexFixing(ONIndex1M,I792,TRUE,_xll.ohTrigger(RecalcTrigger,Trigger1M)),NA())</f>
        <v>5.5832710865821866E-3</v>
      </c>
      <c r="O792" s="44">
        <f>IFERROR(_xll.qlIndexFixing(ONIndex3M,I792,TRUE,_xll.ohTrigger(RecalcTrigger,Trigger3M)),NA())</f>
        <v>6.7597222301252202E-3</v>
      </c>
      <c r="P792" s="44">
        <f>IFERROR(_xll.qlIndexFixing(ONIndex6M,I792,TRUE,_xll.ohTrigger(RecalcTrigger,Trigger6M)),NA())</f>
        <v>8.1982022734461424E-3</v>
      </c>
      <c r="Q792" s="145">
        <f>IFERROR(_xll.qlIndexFixing(ONIndex1Y,I792,TRUE,_xll.ohTrigger(RecalcTrigger,Trigger1Y)),NA())</f>
        <v>9.429728922505376E-3</v>
      </c>
    </row>
    <row r="793" spans="2:17" x14ac:dyDescent="0.2">
      <c r="B793" s="39" t="s">
        <v>42</v>
      </c>
      <c r="D793" s="42">
        <f>_xll.qlCalendarAdvance(Calendar,$D792,B793,"f",FALSE)</f>
        <v>45272</v>
      </c>
      <c r="E793" s="139">
        <f>_xll.qlInterestRateIndexValueDate(IndexON,D793)</f>
        <v>45272</v>
      </c>
      <c r="F793" s="155">
        <f>IFERROR(_xll.qlIndexFixing(IndexON,D793,TRUE,_xll.ohTrigger(RecalcTrigger,TriggerON)),NA())</f>
        <v>6.4470949027395363E-3</v>
      </c>
      <c r="H793" s="42">
        <f>_xll.qlCalendarAdvance(Calendar,$H792,B793,"f",FALSE)</f>
        <v>45272</v>
      </c>
      <c r="I793" s="139">
        <f>_xll.qlInterestRateIndexValueDate(Index1M,$H793)</f>
        <v>45274</v>
      </c>
      <c r="J793" s="144">
        <f>IFERROR(_xll.qlIndexFixing(Index1M,$H793,TRUE,_xll.ohTrigger(RecalcTrigger,Trigger1M)),NA())</f>
        <v>5.7207102046485936E-3</v>
      </c>
      <c r="K793" s="44">
        <f>IFERROR(_xll.qlIndexFixing(Index3M,H793,TRUE,_xll.ohTrigger(RecalcTrigger,Trigger3M)),NA())</f>
        <v>7.1022145894651745E-3</v>
      </c>
      <c r="L793" s="44">
        <f>IFERROR(_xll.qlIndexFixing(Index6M,$H793,TRUE,_xll.ohTrigger(RecalcTrigger,Trigger6M)),NA())</f>
        <v>8.8185952645823441E-3</v>
      </c>
      <c r="M793" s="145">
        <f>IFERROR(_xll.qlIndexFixing(Index1Y,$H793,TRUE,_xll.ohTrigger(RecalcTrigger,Trigger1Y)),NA())</f>
        <v>1.0625651374873051E-2</v>
      </c>
      <c r="N793" s="144">
        <f>IFERROR(_xll.qlIndexFixing(ONIndex1M,I793,TRUE,_xll.ohTrigger(RecalcTrigger,Trigger1M)),NA())</f>
        <v>5.6348069452827332E-3</v>
      </c>
      <c r="O793" s="44">
        <f>IFERROR(_xll.qlIndexFixing(ONIndex3M,I793,TRUE,_xll.ohTrigger(RecalcTrigger,Trigger3M)),NA())</f>
        <v>6.8082544662750877E-3</v>
      </c>
      <c r="P793" s="44">
        <f>IFERROR(_xll.qlIndexFixing(ONIndex6M,I793,TRUE,_xll.ohTrigger(RecalcTrigger,Trigger6M)),NA())</f>
        <v>8.2431711999486623E-3</v>
      </c>
      <c r="Q793" s="145">
        <f>IFERROR(_xll.qlIndexFixing(ONIndex1Y,I793,TRUE,_xll.ohTrigger(RecalcTrigger,Trigger1Y)),NA())</f>
        <v>9.4740594555897673E-3</v>
      </c>
    </row>
    <row r="794" spans="2:17" x14ac:dyDescent="0.2">
      <c r="B794" s="39" t="s">
        <v>42</v>
      </c>
      <c r="D794" s="42">
        <f>_xll.qlCalendarAdvance(Calendar,$D793,B794,"f",FALSE)</f>
        <v>45279</v>
      </c>
      <c r="E794" s="139">
        <f>_xll.qlInterestRateIndexValueDate(IndexON,D794)</f>
        <v>45279</v>
      </c>
      <c r="F794" s="155">
        <f>IFERROR(_xll.qlIndexFixing(IndexON,D794,TRUE,_xll.ohTrigger(RecalcTrigger,TriggerON)),NA())</f>
        <v>6.4470949027395363E-3</v>
      </c>
      <c r="H794" s="42">
        <f>_xll.qlCalendarAdvance(Calendar,$H793,B794,"f",FALSE)</f>
        <v>45279</v>
      </c>
      <c r="I794" s="139">
        <f>_xll.qlInterestRateIndexValueDate(Index1M,$H794)</f>
        <v>45281</v>
      </c>
      <c r="J794" s="144">
        <f>IFERROR(_xll.qlIndexFixing(Index1M,$H794,TRUE,_xll.ohTrigger(RecalcTrigger,Trigger1M)),NA())</f>
        <v>5.7721202554050777E-3</v>
      </c>
      <c r="K794" s="44">
        <f>IFERROR(_xll.qlIndexFixing(Index3M,H794,TRUE,_xll.ohTrigger(RecalcTrigger,Trigger3M)),NA())</f>
        <v>7.1516991927865411E-3</v>
      </c>
      <c r="L794" s="44">
        <f>IFERROR(_xll.qlIndexFixing(Index6M,$H794,TRUE,_xll.ohTrigger(RecalcTrigger,Trigger6M)),NA())</f>
        <v>8.863369725435161E-3</v>
      </c>
      <c r="M794" s="145">
        <f>IFERROR(_xll.qlIndexFixing(Index1Y,$H794,TRUE,_xll.ohTrigger(RecalcTrigger,Trigger1Y)),NA())</f>
        <v>1.0667599621011251E-2</v>
      </c>
      <c r="N794" s="144">
        <f>IFERROR(_xll.qlIndexFixing(ONIndex1M,I794,TRUE,_xll.ohTrigger(RecalcTrigger,Trigger1M)),NA())</f>
        <v>5.7009857936840547E-3</v>
      </c>
      <c r="O794" s="44">
        <f>IFERROR(_xll.qlIndexFixing(ONIndex3M,I794,TRUE,_xll.ohTrigger(RecalcTrigger,Trigger3M)),NA())</f>
        <v>6.8708354673763239E-3</v>
      </c>
      <c r="P794" s="44">
        <f>IFERROR(_xll.qlIndexFixing(ONIndex6M,I794,TRUE,_xll.ohTrigger(RecalcTrigger,Trigger6M)),NA())</f>
        <v>8.3009548923396181E-3</v>
      </c>
      <c r="Q794" s="145">
        <f>IFERROR(_xll.qlIndexFixing(ONIndex1Y,I794,TRUE,_xll.ohTrigger(RecalcTrigger,Trigger1Y)),NA())</f>
        <v>9.5309482410321777E-3</v>
      </c>
    </row>
    <row r="795" spans="2:17" x14ac:dyDescent="0.2">
      <c r="B795" s="39" t="s">
        <v>42</v>
      </c>
      <c r="D795" s="42">
        <f>_xll.qlCalendarAdvance(Calendar,$D794,B795,"f",FALSE)</f>
        <v>45287</v>
      </c>
      <c r="E795" s="139">
        <f>_xll.qlInterestRateIndexValueDate(IndexON,D795)</f>
        <v>45287</v>
      </c>
      <c r="F795" s="155">
        <f>IFERROR(_xll.qlIndexFixing(IndexON,D795,TRUE,_xll.ohTrigger(RecalcTrigger,TriggerON)),NA())</f>
        <v>6.4470949027395363E-3</v>
      </c>
      <c r="H795" s="42">
        <f>_xll.qlCalendarAdvance(Calendar,$H794,B795,"f",FALSE)</f>
        <v>45287</v>
      </c>
      <c r="I795" s="139">
        <f>_xll.qlInterestRateIndexValueDate(Index1M,$H795)</f>
        <v>45289</v>
      </c>
      <c r="J795" s="144">
        <f>IFERROR(_xll.qlIndexFixing(Index1M,$H795,TRUE,_xll.ohTrigger(RecalcTrigger,Trigger1M)),NA())</f>
        <v>5.8345104940083952E-3</v>
      </c>
      <c r="K795" s="44">
        <f>IFERROR(_xll.qlIndexFixing(Index3M,H795,TRUE,_xll.ohTrigger(RecalcTrigger,Trigger3M)),NA())</f>
        <v>7.2047690389895891E-3</v>
      </c>
      <c r="L795" s="44">
        <f>IFERROR(_xll.qlIndexFixing(Index6M,$H795,TRUE,_xll.ohTrigger(RecalcTrigger,Trigger6M)),NA())</f>
        <v>8.9112068237225377E-3</v>
      </c>
      <c r="M795" s="145">
        <f>IFERROR(_xll.qlIndexFixing(Index1Y,$H795,TRUE,_xll.ohTrigger(RecalcTrigger,Trigger1Y)),NA())</f>
        <v>1.0715356246160259E-2</v>
      </c>
      <c r="N795" s="144">
        <f>IFERROR(_xll.qlIndexFixing(ONIndex1M,I795,TRUE,_xll.ohTrigger(RecalcTrigger,Trigger1M)),NA())</f>
        <v>5.752392757889524E-3</v>
      </c>
      <c r="O795" s="44">
        <f>IFERROR(_xll.qlIndexFixing(ONIndex3M,I795,TRUE,_xll.ohTrigger(RecalcTrigger,Trigger3M)),NA())</f>
        <v>6.9196520746128698E-3</v>
      </c>
      <c r="P795" s="44">
        <f>IFERROR(_xll.qlIndexFixing(ONIndex6M,I795,TRUE,_xll.ohTrigger(RecalcTrigger,Trigger6M)),NA())</f>
        <v>8.3458707191574888E-3</v>
      </c>
      <c r="Q795" s="145">
        <f>IFERROR(_xll.qlIndexFixing(ONIndex1Y,I795,TRUE,_xll.ohTrigger(RecalcTrigger,Trigger1Y)),NA())</f>
        <v>9.575109660753256E-3</v>
      </c>
    </row>
    <row r="796" spans="2:17" x14ac:dyDescent="0.2">
      <c r="B796" s="39" t="s">
        <v>42</v>
      </c>
      <c r="D796" s="42">
        <f>_xll.qlCalendarAdvance(Calendar,$D795,B796,"f",FALSE)</f>
        <v>45294</v>
      </c>
      <c r="E796" s="139">
        <f>_xll.qlInterestRateIndexValueDate(IndexON,D796)</f>
        <v>45294</v>
      </c>
      <c r="F796" s="155">
        <f>IFERROR(_xll.qlIndexFixing(IndexON,D796,TRUE,_xll.ohTrigger(RecalcTrigger,TriggerON)),NA())</f>
        <v>6.4470949028194724E-3</v>
      </c>
      <c r="H796" s="42">
        <f>_xll.qlCalendarAdvance(Calendar,$H795,B796,"f",FALSE)</f>
        <v>45294</v>
      </c>
      <c r="I796" s="139">
        <f>_xll.qlInterestRateIndexValueDate(Index1M,$H796)</f>
        <v>45296</v>
      </c>
      <c r="J796" s="144">
        <f>IFERROR(_xll.qlIndexFixing(Index1M,$H796,TRUE,_xll.ohTrigger(RecalcTrigger,Trigger1M)),NA())</f>
        <v>5.8783768425663485E-3</v>
      </c>
      <c r="K796" s="44">
        <f>IFERROR(_xll.qlIndexFixing(Index3M,H796,TRUE,_xll.ohTrigger(RecalcTrigger,Trigger3M)),NA())</f>
        <v>7.2581703984644468E-3</v>
      </c>
      <c r="L796" s="44">
        <f>IFERROR(_xll.qlIndexFixing(Index6M,$H796,TRUE,_xll.ohTrigger(RecalcTrigger,Trigger6M)),NA())</f>
        <v>8.9559122397588637E-3</v>
      </c>
      <c r="M796" s="145">
        <f>IFERROR(_xll.qlIndexFixing(Index1Y,$H796,TRUE,_xll.ohTrigger(RecalcTrigger,Trigger1Y)),NA())</f>
        <v>1.0753941640101416E-2</v>
      </c>
      <c r="N796" s="144">
        <f>IFERROR(_xll.qlIndexFixing(ONIndex1M,I796,TRUE,_xll.ohTrigger(RecalcTrigger,Trigger1M)),NA())</f>
        <v>5.796408905256456E-3</v>
      </c>
      <c r="O796" s="44">
        <f>IFERROR(_xll.qlIndexFixing(ONIndex3M,I796,TRUE,_xll.ohTrigger(RecalcTrigger,Trigger3M)),NA())</f>
        <v>6.9615945316403582E-3</v>
      </c>
      <c r="P796" s="44">
        <f>IFERROR(_xll.qlIndexFixing(ONIndex6M,I796,TRUE,_xll.ohTrigger(RecalcTrigger,Trigger6M)),NA())</f>
        <v>8.3843505044356448E-3</v>
      </c>
      <c r="Q796" s="145">
        <f>IFERROR(_xll.qlIndexFixing(ONIndex1Y,I796,TRUE,_xll.ohTrigger(RecalcTrigger,Trigger1Y)),NA())</f>
        <v>9.6129016806667522E-3</v>
      </c>
    </row>
    <row r="797" spans="2:17" x14ac:dyDescent="0.2">
      <c r="B797" s="39" t="s">
        <v>42</v>
      </c>
      <c r="D797" s="42">
        <f>_xll.qlCalendarAdvance(Calendar,$D796,B797,"f",FALSE)</f>
        <v>45301</v>
      </c>
      <c r="E797" s="139">
        <f>_xll.qlInterestRateIndexValueDate(IndexON,D797)</f>
        <v>45301</v>
      </c>
      <c r="F797" s="155">
        <f>IFERROR(_xll.qlIndexFixing(IndexON,D797,TRUE,_xll.ohTrigger(RecalcTrigger,TriggerON)),NA())</f>
        <v>6.4470949028194724E-3</v>
      </c>
      <c r="H797" s="42">
        <f>_xll.qlCalendarAdvance(Calendar,$H796,B797,"f",FALSE)</f>
        <v>45301</v>
      </c>
      <c r="I797" s="139">
        <f>_xll.qlInterestRateIndexValueDate(Index1M,$H797)</f>
        <v>45303</v>
      </c>
      <c r="J797" s="144">
        <f>IFERROR(_xll.qlIndexFixing(Index1M,$H797,TRUE,_xll.ohTrigger(RecalcTrigger,Trigger1M)),NA())</f>
        <v>5.9295982529311382E-3</v>
      </c>
      <c r="K797" s="44">
        <f>IFERROR(_xll.qlIndexFixing(Index3M,H797,TRUE,_xll.ohTrigger(RecalcTrigger,Trigger3M)),NA())</f>
        <v>7.3080600068500239E-3</v>
      </c>
      <c r="L797" s="44">
        <f>IFERROR(_xll.qlIndexFixing(Index6M,$H797,TRUE,_xll.ohTrigger(RecalcTrigger,Trigger6M)),NA())</f>
        <v>9.0005835100487389E-3</v>
      </c>
      <c r="M797" s="145">
        <f>IFERROR(_xll.qlIndexFixing(Index1Y,$H797,TRUE,_xll.ohTrigger(RecalcTrigger,Trigger1Y)),NA())</f>
        <v>1.079541602643738E-2</v>
      </c>
      <c r="N797" s="144">
        <f>IFERROR(_xll.qlIndexFixing(ONIndex1M,I797,TRUE,_xll.ohTrigger(RecalcTrigger,Trigger1M)),NA())</f>
        <v>5.8477048350802363E-3</v>
      </c>
      <c r="O797" s="44">
        <f>IFERROR(_xll.qlIndexFixing(ONIndex3M,I797,TRUE,_xll.ohTrigger(RecalcTrigger,Trigger3M)),NA())</f>
        <v>7.0106440946915427E-3</v>
      </c>
      <c r="P797" s="44">
        <f>IFERROR(_xll.qlIndexFixing(ONIndex6M,I797,TRUE,_xll.ohTrigger(RecalcTrigger,Trigger6M)),NA())</f>
        <v>8.4292201437197178E-3</v>
      </c>
      <c r="Q797" s="145">
        <f>IFERROR(_xll.qlIndexFixing(ONIndex1Y,I797,TRUE,_xll.ohTrigger(RecalcTrigger,Trigger1Y)),NA())</f>
        <v>9.6569204299523648E-3</v>
      </c>
    </row>
    <row r="798" spans="2:17" x14ac:dyDescent="0.2">
      <c r="B798" s="39" t="s">
        <v>42</v>
      </c>
      <c r="D798" s="42">
        <f>_xll.qlCalendarAdvance(Calendar,$D797,B798,"f",FALSE)</f>
        <v>45308</v>
      </c>
      <c r="E798" s="139">
        <f>_xll.qlInterestRateIndexValueDate(IndexON,D798)</f>
        <v>45308</v>
      </c>
      <c r="F798" s="155">
        <f>IFERROR(_xll.qlIndexFixing(IndexON,D798,TRUE,_xll.ohTrigger(RecalcTrigger,TriggerON)),NA())</f>
        <v>6.4470949028194724E-3</v>
      </c>
      <c r="H798" s="42">
        <f>_xll.qlCalendarAdvance(Calendar,$H797,B798,"f",FALSE)</f>
        <v>45308</v>
      </c>
      <c r="I798" s="139">
        <f>_xll.qlInterestRateIndexValueDate(Index1M,$H798)</f>
        <v>45310</v>
      </c>
      <c r="J798" s="144">
        <f>IFERROR(_xll.qlIndexFixing(Index1M,$H798,TRUE,_xll.ohTrigger(RecalcTrigger,Trigger1M)),NA())</f>
        <v>5.9807551428785327E-3</v>
      </c>
      <c r="K798" s="44">
        <f>IFERROR(_xll.qlIndexFixing(Index3M,H798,TRUE,_xll.ohTrigger(RecalcTrigger,Trigger3M)),NA())</f>
        <v>7.3580795175741572E-3</v>
      </c>
      <c r="L798" s="44">
        <f>IFERROR(_xll.qlIndexFixing(Index6M,$H798,TRUE,_xll.ohTrigger(RecalcTrigger,Trigger6M)),NA())</f>
        <v>9.0452198373428636E-3</v>
      </c>
      <c r="M798" s="145">
        <f>IFERROR(_xll.qlIndexFixing(Index1Y,$H798,TRUE,_xll.ohTrigger(RecalcTrigger,Trigger1Y)),NA())</f>
        <v>1.0836726216709731E-2</v>
      </c>
      <c r="N798" s="144">
        <f>IFERROR(_xll.qlIndexFixing(ONIndex1M,I798,TRUE,_xll.ohTrigger(RecalcTrigger,Trigger1M)),NA())</f>
        <v>5.8989386347629846E-3</v>
      </c>
      <c r="O798" s="44">
        <f>IFERROR(_xll.qlIndexFixing(ONIndex3M,I798,TRUE,_xll.ohTrigger(RecalcTrigger,Trigger3M)),NA())</f>
        <v>7.0598198026772252E-3</v>
      </c>
      <c r="P798" s="44">
        <f>IFERROR(_xll.qlIndexFixing(ONIndex6M,I798,TRUE,_xll.ohTrigger(RecalcTrigger,Trigger6M)),NA())</f>
        <v>8.474063782122343E-3</v>
      </c>
      <c r="Q798" s="145">
        <f>IFERROR(_xll.qlIndexFixing(ONIndex1Y,I798,TRUE,_xll.ohTrigger(RecalcTrigger,Trigger1Y)),NA())</f>
        <v>9.7008604012138733E-3</v>
      </c>
    </row>
    <row r="799" spans="2:17" x14ac:dyDescent="0.2">
      <c r="B799" s="39" t="s">
        <v>42</v>
      </c>
      <c r="D799" s="42">
        <f>_xll.qlCalendarAdvance(Calendar,$D798,B799,"f",FALSE)</f>
        <v>45315</v>
      </c>
      <c r="E799" s="139">
        <f>_xll.qlInterestRateIndexValueDate(IndexON,D799)</f>
        <v>45315</v>
      </c>
      <c r="F799" s="155">
        <f>IFERROR(_xll.qlIndexFixing(IndexON,D799,TRUE,_xll.ohTrigger(RecalcTrigger,TriggerON)),NA())</f>
        <v>6.4470949027395363E-3</v>
      </c>
      <c r="H799" s="42">
        <f>_xll.qlCalendarAdvance(Calendar,$H798,B799,"f",FALSE)</f>
        <v>45315</v>
      </c>
      <c r="I799" s="139">
        <f>_xll.qlInterestRateIndexValueDate(Index1M,$H799)</f>
        <v>45317</v>
      </c>
      <c r="J799" s="144">
        <f>IFERROR(_xll.qlIndexFixing(Index1M,$H799,TRUE,_xll.ohTrigger(RecalcTrigger,Trigger1M)),NA())</f>
        <v>6.0318458711020847E-3</v>
      </c>
      <c r="K799" s="44">
        <f>IFERROR(_xll.qlIndexFixing(Index3M,H799,TRUE,_xll.ohTrigger(RecalcTrigger,Trigger3M)),NA())</f>
        <v>7.4082294313668534E-3</v>
      </c>
      <c r="L799" s="44">
        <f>IFERROR(_xll.qlIndexFixing(Index6M,$H799,TRUE,_xll.ohTrigger(RecalcTrigger,Trigger6M)),NA())</f>
        <v>9.0898204243238627E-3</v>
      </c>
      <c r="M799" s="145">
        <f>IFERROR(_xll.qlIndexFixing(Index1Y,$H799,TRUE,_xll.ohTrigger(RecalcTrigger,Trigger1Y)),NA())</f>
        <v>1.087786757417473E-2</v>
      </c>
      <c r="N799" s="144">
        <f>IFERROR(_xll.qlIndexFixing(ONIndex1M,I799,TRUE,_xll.ohTrigger(RecalcTrigger,Trigger1M)),NA())</f>
        <v>5.950108664656284E-3</v>
      </c>
      <c r="O799" s="44">
        <f>IFERROR(_xll.qlIndexFixing(ONIndex3M,I799,TRUE,_xll.ohTrigger(RecalcTrigger,Trigger3M)),NA())</f>
        <v>7.1091221502417312E-3</v>
      </c>
      <c r="P799" s="44">
        <f>IFERROR(_xll.qlIndexFixing(ONIndex6M,I799,TRUE,_xll.ohTrigger(RecalcTrigger,Trigger6M)),NA())</f>
        <v>8.5188806285962926E-3</v>
      </c>
      <c r="Q799" s="145">
        <f>IFERROR(_xll.qlIndexFixing(ONIndex1Y,I799,TRUE,_xll.ohTrigger(RecalcTrigger,Trigger1Y)),NA())</f>
        <v>9.7447202254663523E-3</v>
      </c>
    </row>
    <row r="800" spans="2:17" x14ac:dyDescent="0.2">
      <c r="B800" s="39" t="s">
        <v>42</v>
      </c>
      <c r="D800" s="42">
        <f>_xll.qlCalendarAdvance(Calendar,$D799,B800,"f",FALSE)</f>
        <v>45322</v>
      </c>
      <c r="E800" s="139">
        <f>_xll.qlInterestRateIndexValueDate(IndexON,D800)</f>
        <v>45322</v>
      </c>
      <c r="F800" s="155">
        <f>IFERROR(_xll.qlIndexFixing(IndexON,D800,TRUE,_xll.ohTrigger(RecalcTrigger,TriggerON)),NA())</f>
        <v>6.4470949028194724E-3</v>
      </c>
      <c r="H800" s="42">
        <f>_xll.qlCalendarAdvance(Calendar,$H799,B800,"f",FALSE)</f>
        <v>45322</v>
      </c>
      <c r="I800" s="139">
        <f>_xll.qlInterestRateIndexValueDate(Index1M,$H800)</f>
        <v>45324</v>
      </c>
      <c r="J800" s="144">
        <f>IFERROR(_xll.qlIndexFixing(Index1M,$H800,TRUE,_xll.ohTrigger(RecalcTrigger,Trigger1M)),NA())</f>
        <v>6.0828687962850353E-3</v>
      </c>
      <c r="K800" s="44">
        <f>IFERROR(_xll.qlIndexFixing(Index3M,H800,TRUE,_xll.ohTrigger(RecalcTrigger,Trigger3M)),NA())</f>
        <v>7.4548171502009097E-3</v>
      </c>
      <c r="L800" s="44">
        <f>IFERROR(_xll.qlIndexFixing(Index6M,$H800,TRUE,_xll.ohTrigger(RecalcTrigger,Trigger6M)),NA())</f>
        <v>9.1343844736040854E-3</v>
      </c>
      <c r="M800" s="145">
        <f>IFERROR(_xll.qlIndexFixing(Index1Y,$H800,TRUE,_xll.ohTrigger(RecalcTrigger,Trigger1Y)),NA())</f>
        <v>1.0918835434897087E-2</v>
      </c>
      <c r="N800" s="144">
        <f>IFERROR(_xll.qlIndexFixing(ONIndex1M,I800,TRUE,_xll.ohTrigger(RecalcTrigger,Trigger1M)),NA())</f>
        <v>6.0012132850317812E-3</v>
      </c>
      <c r="O800" s="44">
        <f>IFERROR(_xll.qlIndexFixing(ONIndex3M,I800,TRUE,_xll.ohTrigger(RecalcTrigger,Trigger3M)),NA())</f>
        <v>7.1585516325889387E-3</v>
      </c>
      <c r="P800" s="44">
        <f>IFERROR(_xll.qlIndexFixing(ONIndex6M,I800,TRUE,_xll.ohTrigger(RecalcTrigger,Trigger6M)),NA())</f>
        <v>8.5636698917745946E-3</v>
      </c>
      <c r="Q800" s="145">
        <f>IFERROR(_xll.qlIndexFixing(ONIndex1Y,I800,TRUE,_xll.ohTrigger(RecalcTrigger,Trigger1Y)),NA())</f>
        <v>9.7884985338847486E-3</v>
      </c>
    </row>
    <row r="801" spans="2:17" x14ac:dyDescent="0.2">
      <c r="B801" s="39" t="s">
        <v>42</v>
      </c>
      <c r="D801" s="42">
        <f>_xll.qlCalendarAdvance(Calendar,$D800,B801,"f",FALSE)</f>
        <v>45329</v>
      </c>
      <c r="E801" s="139">
        <f>_xll.qlInterestRateIndexValueDate(IndexON,D801)</f>
        <v>45329</v>
      </c>
      <c r="F801" s="155">
        <f>IFERROR(_xll.qlIndexFixing(IndexON,D801,TRUE,_xll.ohTrigger(RecalcTrigger,TriggerON)),NA())</f>
        <v>6.4470949027395363E-3</v>
      </c>
      <c r="H801" s="42">
        <f>_xll.qlCalendarAdvance(Calendar,$H800,B801,"f",FALSE)</f>
        <v>45329</v>
      </c>
      <c r="I801" s="139">
        <f>_xll.qlInterestRateIndexValueDate(Index1M,$H801)</f>
        <v>45331</v>
      </c>
      <c r="J801" s="144">
        <f>IFERROR(_xll.qlIndexFixing(Index1M,$H801,TRUE,_xll.ohTrigger(RecalcTrigger,Trigger1M)),NA())</f>
        <v>6.1338222770745245E-3</v>
      </c>
      <c r="K801" s="44">
        <f>IFERROR(_xll.qlIndexFixing(Index3M,H801,TRUE,_xll.ohTrigger(RecalcTrigger,Trigger3M)),NA())</f>
        <v>7.5052188469753034E-3</v>
      </c>
      <c r="L801" s="44">
        <f>IFERROR(_xll.qlIndexFixing(Index6M,$H801,TRUE,_xll.ohTrigger(RecalcTrigger,Trigger6M)),NA())</f>
        <v>9.1789111877264833E-3</v>
      </c>
      <c r="M801" s="145">
        <f>IFERROR(_xll.qlIndexFixing(Index1Y,$H801,TRUE,_xll.ohTrigger(RecalcTrigger,Trigger1Y)),NA())</f>
        <v>1.0959625107754547E-2</v>
      </c>
      <c r="N801" s="144">
        <f>IFERROR(_xll.qlIndexFixing(ONIndex1M,I801,TRUE,_xll.ohTrigger(RecalcTrigger,Trigger1M)),NA())</f>
        <v>6.0522508564808675E-3</v>
      </c>
      <c r="O801" s="44">
        <f>IFERROR(_xll.qlIndexFixing(ONIndex3M,I801,TRUE,_xll.ohTrigger(RecalcTrigger,Trigger3M)),NA())</f>
        <v>7.2081087447628533E-3</v>
      </c>
      <c r="P801" s="44">
        <f>IFERROR(_xll.qlIndexFixing(ONIndex6M,I801,TRUE,_xll.ohTrigger(RecalcTrigger,Trigger6M)),NA())</f>
        <v>8.6084307802902771E-3</v>
      </c>
      <c r="Q801" s="145">
        <f>IFERROR(_xll.qlIndexFixing(ONIndex1Y,I801,TRUE,_xll.ohTrigger(RecalcTrigger,Trigger1Y)),NA())</f>
        <v>9.8321939576440087E-3</v>
      </c>
    </row>
    <row r="802" spans="2:17" x14ac:dyDescent="0.2">
      <c r="B802" s="39" t="s">
        <v>42</v>
      </c>
      <c r="D802" s="42">
        <f>_xll.qlCalendarAdvance(Calendar,$D801,B802,"f",FALSE)</f>
        <v>45336</v>
      </c>
      <c r="E802" s="139">
        <f>_xll.qlInterestRateIndexValueDate(IndexON,D802)</f>
        <v>45336</v>
      </c>
      <c r="F802" s="155">
        <f>IFERROR(_xll.qlIndexFixing(IndexON,D802,TRUE,_xll.ohTrigger(RecalcTrigger,TriggerON)),NA())</f>
        <v>6.4470949028194724E-3</v>
      </c>
      <c r="H802" s="42">
        <f>_xll.qlCalendarAdvance(Calendar,$H801,B802,"f",FALSE)</f>
        <v>45336</v>
      </c>
      <c r="I802" s="139">
        <f>_xll.qlInterestRateIndexValueDate(Index1M,$H802)</f>
        <v>45338</v>
      </c>
      <c r="J802" s="144">
        <f>IFERROR(_xll.qlIndexFixing(Index1M,$H802,TRUE,_xll.ohTrigger(RecalcTrigger,Trigger1M)),NA())</f>
        <v>6.1847046720893287E-3</v>
      </c>
      <c r="K802" s="44">
        <f>IFERROR(_xll.qlIndexFixing(Index3M,H802,TRUE,_xll.ohTrigger(RecalcTrigger,Trigger3M)),NA())</f>
        <v>7.5557524036478085E-3</v>
      </c>
      <c r="L802" s="44">
        <f>IFERROR(_xll.qlIndexFixing(Index6M,$H802,TRUE,_xll.ohTrigger(RecalcTrigger,Trigger6M)),NA())</f>
        <v>9.2233997691641804E-3</v>
      </c>
      <c r="M802" s="145">
        <f>IFERROR(_xll.qlIndexFixing(Index1Y,$H802,TRUE,_xll.ohTrigger(RecalcTrigger,Trigger1Y)),NA())</f>
        <v>1.1000231874438746E-2</v>
      </c>
      <c r="N802" s="144">
        <f>IFERROR(_xll.qlIndexFixing(ONIndex1M,I802,TRUE,_xll.ohTrigger(RecalcTrigger,Trigger1M)),NA())</f>
        <v>6.1032197392751897E-3</v>
      </c>
      <c r="O802" s="44">
        <f>IFERROR(_xll.qlIndexFixing(ONIndex3M,I802,TRUE,_xll.ohTrigger(RecalcTrigger,Trigger3M)),NA())</f>
        <v>7.2577939812479286E-3</v>
      </c>
      <c r="P802" s="44">
        <f>IFERROR(_xll.qlIndexFixing(ONIndex6M,I802,TRUE,_xll.ohTrigger(RecalcTrigger,Trigger6M)),NA())</f>
        <v>8.6531625028563042E-3</v>
      </c>
      <c r="Q802" s="145">
        <f>IFERROR(_xll.qlIndexFixing(ONIndex1Y,I802,TRUE,_xll.ohTrigger(RecalcTrigger,Trigger1Y)),NA())</f>
        <v>9.8758051278391434E-3</v>
      </c>
    </row>
    <row r="803" spans="2:17" x14ac:dyDescent="0.2">
      <c r="B803" s="39" t="s">
        <v>42</v>
      </c>
      <c r="D803" s="42">
        <f>_xll.qlCalendarAdvance(Calendar,$D802,B803,"f",FALSE)</f>
        <v>45343</v>
      </c>
      <c r="E803" s="139">
        <f>_xll.qlInterestRateIndexValueDate(IndexON,D803)</f>
        <v>45343</v>
      </c>
      <c r="F803" s="155">
        <f>IFERROR(_xll.qlIndexFixing(IndexON,D803,TRUE,_xll.ohTrigger(RecalcTrigger,TriggerON)),NA())</f>
        <v>6.4470949027395363E-3</v>
      </c>
      <c r="H803" s="42">
        <f>_xll.qlCalendarAdvance(Calendar,$H802,B803,"f",FALSE)</f>
        <v>45343</v>
      </c>
      <c r="I803" s="139">
        <f>_xll.qlInterestRateIndexValueDate(Index1M,$H803)</f>
        <v>45345</v>
      </c>
      <c r="J803" s="144">
        <f>IFERROR(_xll.qlIndexFixing(Index1M,$H803,TRUE,_xll.ohTrigger(RecalcTrigger,Trigger1M)),NA())</f>
        <v>6.2355143399250136E-3</v>
      </c>
      <c r="K803" s="44">
        <f>IFERROR(_xll.qlIndexFixing(Index3M,H803,TRUE,_xll.ohTrigger(RecalcTrigger,Trigger3M)),NA())</f>
        <v>7.6064183210329261E-3</v>
      </c>
      <c r="L803" s="44">
        <f>IFERROR(_xll.qlIndexFixing(Index6M,$H803,TRUE,_xll.ohTrigger(RecalcTrigger,Trigger6M)),NA())</f>
        <v>9.2678494203235363E-3</v>
      </c>
      <c r="M803" s="145">
        <f>IFERROR(_xll.qlIndexFixing(Index1Y,$H803,TRUE,_xll.ohTrigger(RecalcTrigger,Trigger1Y)),NA())</f>
        <v>1.104065098946002E-2</v>
      </c>
      <c r="N803" s="144">
        <f>IFERROR(_xll.qlIndexFixing(ONIndex1M,I803,TRUE,_xll.ohTrigger(RecalcTrigger,Trigger1M)),NA())</f>
        <v>6.1541182936064587E-3</v>
      </c>
      <c r="O803" s="44">
        <f>IFERROR(_xll.qlIndexFixing(ONIndex3M,I803,TRUE,_xll.ohTrigger(RecalcTrigger,Trigger3M)),NA())</f>
        <v>7.3076078375677866E-3</v>
      </c>
      <c r="P803" s="44">
        <f>IFERROR(_xll.qlIndexFixing(ONIndex6M,I803,TRUE,_xll.ohTrigger(RecalcTrigger,Trigger6M)),NA())</f>
        <v>8.69786426818564E-3</v>
      </c>
      <c r="Q803" s="145">
        <f>IFERROR(_xll.qlIndexFixing(ONIndex1Y,I803,TRUE,_xll.ohTrigger(RecalcTrigger,Trigger1Y)),NA())</f>
        <v>9.9193306756450994E-3</v>
      </c>
    </row>
    <row r="804" spans="2:17" x14ac:dyDescent="0.2">
      <c r="B804" s="39" t="s">
        <v>42</v>
      </c>
      <c r="D804" s="42">
        <f>_xll.qlCalendarAdvance(Calendar,$D803,B804,"f",FALSE)</f>
        <v>45350</v>
      </c>
      <c r="E804" s="139">
        <f>_xll.qlInterestRateIndexValueDate(IndexON,D804)</f>
        <v>45350</v>
      </c>
      <c r="F804" s="155">
        <f>IFERROR(_xll.qlIndexFixing(IndexON,D804,TRUE,_xll.ohTrigger(RecalcTrigger,TriggerON)),NA())</f>
        <v>6.4470949028194724E-3</v>
      </c>
      <c r="H804" s="42">
        <f>_xll.qlCalendarAdvance(Calendar,$H803,B804,"f",FALSE)</f>
        <v>45350</v>
      </c>
      <c r="I804" s="139">
        <f>_xll.qlInterestRateIndexValueDate(Index1M,$H804)</f>
        <v>45352</v>
      </c>
      <c r="J804" s="144">
        <f>IFERROR(_xll.qlIndexFixing(Index1M,$H804,TRUE,_xll.ohTrigger(RecalcTrigger,Trigger1M)),NA())</f>
        <v>6.2899215481007631E-3</v>
      </c>
      <c r="K804" s="44">
        <f>IFERROR(_xll.qlIndexFixing(Index3M,H804,TRUE,_xll.ohTrigger(RecalcTrigger,Trigger3M)),NA())</f>
        <v>7.6721654442922947E-3</v>
      </c>
      <c r="L804" s="44">
        <f>IFERROR(_xll.qlIndexFixing(Index6M,$H804,TRUE,_xll.ohTrigger(RecalcTrigger,Trigger6M)),NA())</f>
        <v>9.3220929843705995E-3</v>
      </c>
      <c r="M804" s="145">
        <f>IFERROR(_xll.qlIndexFixing(Index1Y,$H804,TRUE,_xll.ohTrigger(RecalcTrigger,Trigger1Y)),NA())</f>
        <v>1.1080877680149781E-2</v>
      </c>
      <c r="N804" s="144">
        <f>IFERROR(_xll.qlIndexFixing(ONIndex1M,I804,TRUE,_xll.ohTrigger(RecalcTrigger,Trigger1M)),NA())</f>
        <v>6.2049448800660656E-3</v>
      </c>
      <c r="O804" s="44">
        <f>IFERROR(_xll.qlIndexFixing(ONIndex3M,I804,TRUE,_xll.ohTrigger(RecalcTrigger,Trigger3M)),NA())</f>
        <v>7.357550808446689E-3</v>
      </c>
      <c r="P804" s="44">
        <f>IFERROR(_xll.qlIndexFixing(ONIndex6M,I804,TRUE,_xll.ohTrigger(RecalcTrigger,Trigger6M)),NA())</f>
        <v>8.7425352849912485E-3</v>
      </c>
      <c r="Q804" s="145">
        <f>IFERROR(_xll.qlIndexFixing(ONIndex1Y,I804,TRUE,_xll.ohTrigger(RecalcTrigger,Trigger1Y)),NA())</f>
        <v>9.9627692321568873E-3</v>
      </c>
    </row>
    <row r="805" spans="2:17" x14ac:dyDescent="0.2">
      <c r="B805" s="39" t="s">
        <v>42</v>
      </c>
      <c r="D805" s="42">
        <f>_xll.qlCalendarAdvance(Calendar,$D804,B805,"f",FALSE)</f>
        <v>45357</v>
      </c>
      <c r="E805" s="139">
        <f>_xll.qlInterestRateIndexValueDate(IndexON,D805)</f>
        <v>45357</v>
      </c>
      <c r="F805" s="155">
        <f>IFERROR(_xll.qlIndexFixing(IndexON,D805,TRUE,_xll.ohTrigger(RecalcTrigger,TriggerON)),NA())</f>
        <v>6.4470949027395363E-3</v>
      </c>
      <c r="H805" s="42">
        <f>_xll.qlCalendarAdvance(Calendar,$H804,B805,"f",FALSE)</f>
        <v>45357</v>
      </c>
      <c r="I805" s="139">
        <f>_xll.qlInterestRateIndexValueDate(Index1M,$H805)</f>
        <v>45359</v>
      </c>
      <c r="J805" s="144">
        <f>IFERROR(_xll.qlIndexFixing(Index1M,$H805,TRUE,_xll.ohTrigger(RecalcTrigger,Trigger1M)),NA())</f>
        <v>6.3369089282969051E-3</v>
      </c>
      <c r="K805" s="44">
        <f>IFERROR(_xll.qlIndexFixing(Index3M,H805,TRUE,_xll.ohTrigger(RecalcTrigger,Trigger3M)),NA())</f>
        <v>7.7231404479512827E-3</v>
      </c>
      <c r="L805" s="44">
        <f>IFERROR(_xll.qlIndexFixing(Index6M,$H805,TRUE,_xll.ohTrigger(RecalcTrigger,Trigger6M)),NA())</f>
        <v>9.3664562949714748E-3</v>
      </c>
      <c r="M805" s="145">
        <f>IFERROR(_xll.qlIndexFixing(Index1Y,$H805,TRUE,_xll.ohTrigger(RecalcTrigger,Trigger1Y)),NA())</f>
        <v>1.1120907146664459E-2</v>
      </c>
      <c r="N805" s="144">
        <f>IFERROR(_xll.qlIndexFixing(ONIndex1M,I805,TRUE,_xll.ohTrigger(RecalcTrigger,Trigger1M)),NA())</f>
        <v>6.2556978588457213E-3</v>
      </c>
      <c r="O805" s="44">
        <f>IFERROR(_xll.qlIndexFixing(ONIndex3M,I805,TRUE,_xll.ohTrigger(RecalcTrigger,Trigger3M)),NA())</f>
        <v>7.4076233888487053E-3</v>
      </c>
      <c r="P805" s="44">
        <f>IFERROR(_xll.qlIndexFixing(ONIndex6M,I805,TRUE,_xll.ohTrigger(RecalcTrigger,Trigger6M)),NA())</f>
        <v>8.7871747618262219E-3</v>
      </c>
      <c r="Q805" s="145">
        <f>IFERROR(_xll.qlIndexFixing(ONIndex1Y,I805,TRUE,_xll.ohTrigger(RecalcTrigger,Trigger1Y)),NA())</f>
        <v>1.0006119428549454E-2</v>
      </c>
    </row>
    <row r="806" spans="2:17" x14ac:dyDescent="0.2">
      <c r="B806" s="39" t="s">
        <v>42</v>
      </c>
      <c r="D806" s="42">
        <f>_xll.qlCalendarAdvance(Calendar,$D805,B806,"f",FALSE)</f>
        <v>45364</v>
      </c>
      <c r="E806" s="139">
        <f>_xll.qlInterestRateIndexValueDate(IndexON,D806)</f>
        <v>45364</v>
      </c>
      <c r="F806" s="155">
        <f>IFERROR(_xll.qlIndexFixing(IndexON,D806,TRUE,_xll.ohTrigger(RecalcTrigger,TriggerON)),NA())</f>
        <v>6.4470949028194724E-3</v>
      </c>
      <c r="H806" s="42">
        <f>_xll.qlCalendarAdvance(Calendar,$H805,B806,"f",FALSE)</f>
        <v>45364</v>
      </c>
      <c r="I806" s="139">
        <f>_xll.qlInterestRateIndexValueDate(Index1M,$H806)</f>
        <v>45366</v>
      </c>
      <c r="J806" s="144">
        <f>IFERROR(_xll.qlIndexFixing(Index1M,$H806,TRUE,_xll.ohTrigger(RecalcTrigger,Trigger1M)),NA())</f>
        <v>6.3874905658850029E-3</v>
      </c>
      <c r="K806" s="44">
        <f>IFERROR(_xll.qlIndexFixing(Index3M,H806,TRUE,_xll.ohTrigger(RecalcTrigger,Trigger3M)),NA())</f>
        <v>7.7742494985106594E-3</v>
      </c>
      <c r="L806" s="44">
        <f>IFERROR(_xll.qlIndexFixing(Index6M,$H806,TRUE,_xll.ohTrigger(RecalcTrigger,Trigger6M)),NA())</f>
        <v>9.4107781241724153E-3</v>
      </c>
      <c r="M806" s="145">
        <f>IFERROR(_xll.qlIndexFixing(Index1Y,$H806,TRUE,_xll.ohTrigger(RecalcTrigger,Trigger1Y)),NA())</f>
        <v>1.1160734561989844E-2</v>
      </c>
      <c r="N806" s="144">
        <f>IFERROR(_xll.qlIndexFixing(ONIndex1M,I806,TRUE,_xll.ohTrigger(RecalcTrigger,Trigger1M)),NA())</f>
        <v>6.3063755902170726E-3</v>
      </c>
      <c r="O806" s="44">
        <f>IFERROR(_xll.qlIndexFixing(ONIndex3M,I806,TRUE,_xll.ohTrigger(RecalcTrigger,Trigger3M)),NA())</f>
        <v>7.4578260737379054E-3</v>
      </c>
      <c r="P806" s="44">
        <f>IFERROR(_xll.qlIndexFixing(ONIndex6M,I806,TRUE,_xll.ohTrigger(RecalcTrigger,Trigger6M)),NA())</f>
        <v>8.8317819075633963E-3</v>
      </c>
      <c r="Q806" s="145">
        <f>IFERROR(_xll.qlIndexFixing(ONIndex1Y,I806,TRUE,_xll.ohTrigger(RecalcTrigger,Trigger1Y)),NA())</f>
        <v>1.0049379895837873E-2</v>
      </c>
    </row>
    <row r="807" spans="2:17" x14ac:dyDescent="0.2">
      <c r="B807" s="39" t="s">
        <v>42</v>
      </c>
      <c r="D807" s="42">
        <f>_xll.qlCalendarAdvance(Calendar,$D806,B807,"f",FALSE)</f>
        <v>45371</v>
      </c>
      <c r="E807" s="139">
        <f>_xll.qlInterestRateIndexValueDate(IndexON,D807)</f>
        <v>45371</v>
      </c>
      <c r="F807" s="155">
        <f>IFERROR(_xll.qlIndexFixing(IndexON,D807,TRUE,_xll.ohTrigger(RecalcTrigger,TriggerON)),NA())</f>
        <v>6.4470949027395363E-3</v>
      </c>
      <c r="H807" s="42">
        <f>_xll.qlCalendarAdvance(Calendar,$H806,B807,"f",FALSE)</f>
        <v>45371</v>
      </c>
      <c r="I807" s="139">
        <f>_xll.qlInterestRateIndexValueDate(Index1M,$H807)</f>
        <v>45373</v>
      </c>
      <c r="J807" s="144">
        <f>IFERROR(_xll.qlIndexFixing(Index1M,$H807,TRUE,_xll.ohTrigger(RecalcTrigger,Trigger1M)),NA())</f>
        <v>6.437992910400348E-3</v>
      </c>
      <c r="K807" s="44">
        <f>IFERROR(_xll.qlIndexFixing(Index3M,H807,TRUE,_xll.ohTrigger(RecalcTrigger,Trigger3M)),NA())</f>
        <v>7.8254930972213796E-3</v>
      </c>
      <c r="L807" s="44">
        <f>IFERROR(_xll.qlIndexFixing(Index6M,$H807,TRUE,_xll.ohTrigger(RecalcTrigger,Trigger6M)),NA())</f>
        <v>9.4550565768178173E-3</v>
      </c>
      <c r="M807" s="145">
        <f>IFERROR(_xll.qlIndexFixing(Index1Y,$H807,TRUE,_xll.ohTrigger(RecalcTrigger,Trigger1Y)),NA())</f>
        <v>1.1200355071944789E-2</v>
      </c>
      <c r="N807" s="144">
        <f>IFERROR(_xll.qlIndexFixing(ONIndex1M,I807,TRUE,_xll.ohTrigger(RecalcTrigger,Trigger1M)),NA())</f>
        <v>6.3569764347715108E-3</v>
      </c>
      <c r="O807" s="44">
        <f>IFERROR(_xll.qlIndexFixing(ONIndex3M,I807,TRUE,_xll.ohTrigger(RecalcTrigger,Trigger3M)),NA())</f>
        <v>7.508159358158295E-3</v>
      </c>
      <c r="P807" s="44">
        <f>IFERROR(_xll.qlIndexFixing(ONIndex6M,I807,TRUE,_xll.ohTrigger(RecalcTrigger,Trigger6M)),NA())</f>
        <v>8.8763559306759277E-3</v>
      </c>
      <c r="Q807" s="145">
        <f>IFERROR(_xll.qlIndexFixing(ONIndex1Y,I807,TRUE,_xll.ohTrigger(RecalcTrigger,Trigger1Y)),NA())</f>
        <v>1.0092549265277029E-2</v>
      </c>
    </row>
    <row r="808" spans="2:17" x14ac:dyDescent="0.2">
      <c r="B808" s="39" t="s">
        <v>42</v>
      </c>
      <c r="D808" s="42">
        <f>_xll.qlCalendarAdvance(Calendar,$D807,B808,"f",FALSE)</f>
        <v>45378</v>
      </c>
      <c r="E808" s="139">
        <f>_xll.qlInterestRateIndexValueDate(IndexON,D808)</f>
        <v>45378</v>
      </c>
      <c r="F808" s="155">
        <f>IFERROR(_xll.qlIndexFixing(IndexON,D808,TRUE,_xll.ohTrigger(RecalcTrigger,TriggerON)),NA())</f>
        <v>6.4470949027395363E-3</v>
      </c>
      <c r="H808" s="42">
        <f>_xll.qlCalendarAdvance(Calendar,$H807,B808,"f",FALSE)</f>
        <v>45378</v>
      </c>
      <c r="I808" s="139">
        <f>_xll.qlInterestRateIndexValueDate(Index1M,$H808)</f>
        <v>45384</v>
      </c>
      <c r="J808" s="144">
        <f>IFERROR(_xll.qlIndexFixing(Index1M,$H808,TRUE,_xll.ohTrigger(RecalcTrigger,Trigger1M)),NA())</f>
        <v>6.5135395839712729E-3</v>
      </c>
      <c r="K808" s="44">
        <f>IFERROR(_xll.qlIndexFixing(Index3M,H808,TRUE,_xll.ohTrigger(RecalcTrigger,Trigger3M)),NA())</f>
        <v>7.8949308156252493E-3</v>
      </c>
      <c r="L808" s="44">
        <f>IFERROR(_xll.qlIndexFixing(Index6M,$H808,TRUE,_xll.ohTrigger(RecalcTrigger,Trigger6M)),NA())</f>
        <v>9.5180030171828061E-3</v>
      </c>
      <c r="M808" s="145">
        <f>IFERROR(_xll.qlIndexFixing(Index1Y,$H808,TRUE,_xll.ohTrigger(RecalcTrigger,Trigger1Y)),NA())</f>
        <v>1.125651187546259E-2</v>
      </c>
      <c r="N808" s="144">
        <f>IFERROR(_xll.qlIndexFixing(ONIndex1M,I808,TRUE,_xll.ohTrigger(RecalcTrigger,Trigger1M)),NA())</f>
        <v>6.4219190480585553E-3</v>
      </c>
      <c r="O808" s="44">
        <f>IFERROR(_xll.qlIndexFixing(ONIndex3M,I808,TRUE,_xll.ohTrigger(RecalcTrigger,Trigger3M)),NA())</f>
        <v>7.573066278716567E-3</v>
      </c>
      <c r="P808" s="44">
        <f>IFERROR(_xll.qlIndexFixing(ONIndex6M,I808,TRUE,_xll.ohTrigger(RecalcTrigger,Trigger6M)),NA())</f>
        <v>8.9336154458852235E-3</v>
      </c>
      <c r="Q808" s="145">
        <f>IFERROR(_xll.qlIndexFixing(ONIndex1Y,I808,TRUE,_xll.ohTrigger(RecalcTrigger,Trigger1Y)),NA())</f>
        <v>1.0147916679210667E-2</v>
      </c>
    </row>
    <row r="809" spans="2:17" x14ac:dyDescent="0.2">
      <c r="B809" s="39" t="s">
        <v>42</v>
      </c>
      <c r="D809" s="42">
        <f>_xll.qlCalendarAdvance(Calendar,$D808,B809,"f",FALSE)</f>
        <v>45385</v>
      </c>
      <c r="E809" s="139">
        <f>_xll.qlInterestRateIndexValueDate(IndexON,D809)</f>
        <v>45385</v>
      </c>
      <c r="F809" s="155">
        <f>IFERROR(_xll.qlIndexFixing(IndexON,D809,TRUE,_xll.ohTrigger(RecalcTrigger,TriggerON)),NA())</f>
        <v>6.4470949028194724E-3</v>
      </c>
      <c r="H809" s="42">
        <f>_xll.qlCalendarAdvance(Calendar,$H808,B809,"f",FALSE)</f>
        <v>45385</v>
      </c>
      <c r="I809" s="139">
        <f>_xll.qlInterestRateIndexValueDate(Index1M,$H809)</f>
        <v>45387</v>
      </c>
      <c r="J809" s="144">
        <f>IFERROR(_xll.qlIndexFixing(Index1M,$H809,TRUE,_xll.ohTrigger(RecalcTrigger,Trigger1M)),NA())</f>
        <v>6.5387531539968218E-3</v>
      </c>
      <c r="K809" s="44">
        <f>IFERROR(_xll.qlIndexFixing(Index3M,H809,TRUE,_xll.ohTrigger(RecalcTrigger,Trigger3M)),NA())</f>
        <v>7.9170109259007904E-3</v>
      </c>
      <c r="L809" s="44">
        <f>IFERROR(_xll.qlIndexFixing(Index6M,$H809,TRUE,_xll.ohTrigger(RecalcTrigger,Trigger6M)),NA())</f>
        <v>9.5434569768631031E-3</v>
      </c>
      <c r="M809" s="145">
        <f>IFERROR(_xll.qlIndexFixing(Index1Y,$H809,TRUE,_xll.ohTrigger(RecalcTrigger,Trigger1Y)),NA())</f>
        <v>1.1278955823215482E-2</v>
      </c>
      <c r="N809" s="144">
        <f>IFERROR(_xll.qlIndexFixing(ONIndex1M,I809,TRUE,_xll.ohTrigger(RecalcTrigger,Trigger1M)),NA())</f>
        <v>6.457940904436299E-3</v>
      </c>
      <c r="O809" s="44">
        <f>IFERROR(_xll.qlIndexFixing(ONIndex3M,I809,TRUE,_xll.ohTrigger(RecalcTrigger,Trigger3M)),NA())</f>
        <v>7.6092197050492416E-3</v>
      </c>
      <c r="P809" s="44">
        <f>IFERROR(_xll.qlIndexFixing(ONIndex6M,I809,TRUE,_xll.ohTrigger(RecalcTrigger,Trigger6M)),NA())</f>
        <v>8.9654014442785979E-3</v>
      </c>
      <c r="Q809" s="145">
        <f>IFERROR(_xll.qlIndexFixing(ONIndex1Y,I809,TRUE,_xll.ohTrigger(RecalcTrigger,Trigger1Y)),NA())</f>
        <v>1.0178609235067526E-2</v>
      </c>
    </row>
    <row r="810" spans="2:17" x14ac:dyDescent="0.2">
      <c r="B810" s="39" t="s">
        <v>42</v>
      </c>
      <c r="D810" s="42">
        <f>_xll.qlCalendarAdvance(Calendar,$D809,B810,"f",FALSE)</f>
        <v>45392</v>
      </c>
      <c r="E810" s="139">
        <f>_xll.qlInterestRateIndexValueDate(IndexON,D810)</f>
        <v>45392</v>
      </c>
      <c r="F810" s="155">
        <f>IFERROR(_xll.qlIndexFixing(IndexON,D810,TRUE,_xll.ohTrigger(RecalcTrigger,TriggerON)),NA())</f>
        <v>6.4470949027395363E-3</v>
      </c>
      <c r="H810" s="42">
        <f>_xll.qlCalendarAdvance(Calendar,$H809,B810,"f",FALSE)</f>
        <v>45392</v>
      </c>
      <c r="I810" s="139">
        <f>_xll.qlInterestRateIndexValueDate(Index1M,$H810)</f>
        <v>45394</v>
      </c>
      <c r="J810" s="144">
        <f>IFERROR(_xll.qlIndexFixing(Index1M,$H810,TRUE,_xll.ohTrigger(RecalcTrigger,Trigger1M)),NA())</f>
        <v>6.5890077699209777E-3</v>
      </c>
      <c r="K810" s="44">
        <f>IFERROR(_xll.qlIndexFixing(Index3M,H810,TRUE,_xll.ohTrigger(RecalcTrigger,Trigger3M)),NA())</f>
        <v>7.9686283325662022E-3</v>
      </c>
      <c r="L810" s="44">
        <f>IFERROR(_xll.qlIndexFixing(Index6M,$H810,TRUE,_xll.ohTrigger(RecalcTrigger,Trigger6M)),NA())</f>
        <v>9.5875639397684752E-3</v>
      </c>
      <c r="M810" s="145">
        <f>IFERROR(_xll.qlIndexFixing(Index1Y,$H810,TRUE,_xll.ohTrigger(RecalcTrigger,Trigger1Y)),NA())</f>
        <v>1.1317926220380014E-2</v>
      </c>
      <c r="N810" s="144">
        <f>IFERROR(_xll.qlIndexFixing(ONIndex1M,I810,TRUE,_xll.ohTrigger(RecalcTrigger,Trigger1M)),NA())</f>
        <v>6.5083012501698789E-3</v>
      </c>
      <c r="O810" s="44">
        <f>IFERROR(_xll.qlIndexFixing(ONIndex3M,I810,TRUE,_xll.ohTrigger(RecalcTrigger,Trigger3M)),NA())</f>
        <v>7.6599477576078101E-3</v>
      </c>
      <c r="P810" s="44">
        <f>IFERROR(_xll.qlIndexFixing(ONIndex6M,I810,TRUE,_xll.ohTrigger(RecalcTrigger,Trigger6M)),NA())</f>
        <v>9.0098713521147289E-3</v>
      </c>
      <c r="Q810" s="145">
        <f>IFERROR(_xll.qlIndexFixing(ONIndex1Y,I810,TRUE,_xll.ohTrigger(RecalcTrigger,Trigger1Y)),NA())</f>
        <v>1.0221497097688825E-2</v>
      </c>
    </row>
    <row r="811" spans="2:17" x14ac:dyDescent="0.2">
      <c r="B811" s="39" t="s">
        <v>42</v>
      </c>
      <c r="D811" s="42">
        <f>_xll.qlCalendarAdvance(Calendar,$D810,B811,"f",FALSE)</f>
        <v>45399</v>
      </c>
      <c r="E811" s="139">
        <f>_xll.qlInterestRateIndexValueDate(IndexON,D811)</f>
        <v>45399</v>
      </c>
      <c r="F811" s="155">
        <f>IFERROR(_xll.qlIndexFixing(IndexON,D811,TRUE,_xll.ohTrigger(RecalcTrigger,TriggerON)),NA())</f>
        <v>6.4470949028194724E-3</v>
      </c>
      <c r="H811" s="42">
        <f>_xll.qlCalendarAdvance(Calendar,$H810,B811,"f",FALSE)</f>
        <v>45399</v>
      </c>
      <c r="I811" s="139">
        <f>_xll.qlInterestRateIndexValueDate(Index1M,$H811)</f>
        <v>45401</v>
      </c>
      <c r="J811" s="144">
        <f>IFERROR(_xll.qlIndexFixing(Index1M,$H811,TRUE,_xll.ohTrigger(RecalcTrigger,Trigger1M)),NA())</f>
        <v>6.6391765264378084E-3</v>
      </c>
      <c r="K811" s="44">
        <f>IFERROR(_xll.qlIndexFixing(Index3M,H811,TRUE,_xll.ohTrigger(RecalcTrigger,Trigger3M)),NA())</f>
        <v>8.0203821540591781E-3</v>
      </c>
      <c r="L811" s="44">
        <f>IFERROR(_xll.qlIndexFixing(Index6M,$H811,TRUE,_xll.ohTrigger(RecalcTrigger,Trigger6M)),NA())</f>
        <v>9.6315986489940528E-3</v>
      </c>
      <c r="M811" s="145">
        <f>IFERROR(_xll.qlIndexFixing(Index1Y,$H811,TRUE,_xll.ohTrigger(RecalcTrigger,Trigger1Y)),NA())</f>
        <v>1.1359458541593719E-2</v>
      </c>
      <c r="N811" s="144">
        <f>IFERROR(_xll.qlIndexFixing(ONIndex1M,I811,TRUE,_xll.ohTrigger(RecalcTrigger,Trigger1M)),NA())</f>
        <v>6.5585781504928775E-3</v>
      </c>
      <c r="O811" s="44">
        <f>IFERROR(_xll.qlIndexFixing(ONIndex3M,I811,TRUE,_xll.ohTrigger(RecalcTrigger,Trigger3M)),NA())</f>
        <v>7.7108083895538471E-3</v>
      </c>
      <c r="P811" s="44">
        <f>IFERROR(_xll.qlIndexFixing(ONIndex6M,I811,TRUE,_xll.ohTrigger(RecalcTrigger,Trigger6M)),NA())</f>
        <v>9.0543049720981372E-3</v>
      </c>
      <c r="Q811" s="145">
        <f>IFERROR(_xll.qlIndexFixing(ONIndex1Y,I811,TRUE,_xll.ohTrigger(RecalcTrigger,Trigger1Y)),NA())</f>
        <v>1.0264288386920839E-2</v>
      </c>
    </row>
    <row r="812" spans="2:17" x14ac:dyDescent="0.2">
      <c r="B812" s="39" t="s">
        <v>42</v>
      </c>
      <c r="D812" s="42">
        <f>_xll.qlCalendarAdvance(Calendar,$D811,B812,"f",FALSE)</f>
        <v>45406</v>
      </c>
      <c r="E812" s="139">
        <f>_xll.qlInterestRateIndexValueDate(IndexON,D812)</f>
        <v>45406</v>
      </c>
      <c r="F812" s="155">
        <f>IFERROR(_xll.qlIndexFixing(IndexON,D812,TRUE,_xll.ohTrigger(RecalcTrigger,TriggerON)),NA())</f>
        <v>6.4470949028194724E-3</v>
      </c>
      <c r="H812" s="42">
        <f>_xll.qlCalendarAdvance(Calendar,$H811,B812,"f",FALSE)</f>
        <v>45406</v>
      </c>
      <c r="I812" s="139">
        <f>_xll.qlInterestRateIndexValueDate(Index1M,$H812)</f>
        <v>45408</v>
      </c>
      <c r="J812" s="144">
        <f>IFERROR(_xll.qlIndexFixing(Index1M,$H812,TRUE,_xll.ohTrigger(RecalcTrigger,Trigger1M)),NA())</f>
        <v>6.6892577819004945E-3</v>
      </c>
      <c r="K812" s="44">
        <f>IFERROR(_xll.qlIndexFixing(Index3M,H812,TRUE,_xll.ohTrigger(RecalcTrigger,Trigger3M)),NA())</f>
        <v>8.0722728916165758E-3</v>
      </c>
      <c r="L812" s="44">
        <f>IFERROR(_xll.qlIndexFixing(Index6M,$H812,TRUE,_xll.ohTrigger(RecalcTrigger,Trigger6M)),NA())</f>
        <v>9.6755534533758073E-3</v>
      </c>
      <c r="M812" s="145">
        <f>IFERROR(_xll.qlIndexFixing(Index1Y,$H812,TRUE,_xll.ohTrigger(RecalcTrigger,Trigger1Y)),NA())</f>
        <v>1.139518224378791E-2</v>
      </c>
      <c r="N812" s="144">
        <f>IFERROR(_xll.qlIndexFixing(ONIndex1M,I812,TRUE,_xll.ohTrigger(RecalcTrigger,Trigger1M)),NA())</f>
        <v>6.6124123011501723E-3</v>
      </c>
      <c r="O812" s="44">
        <f>IFERROR(_xll.qlIndexFixing(ONIndex3M,I812,TRUE,_xll.ohTrigger(RecalcTrigger,Trigger3M)),NA())</f>
        <v>7.7655337023552207E-3</v>
      </c>
      <c r="P812" s="44">
        <f>IFERROR(_xll.qlIndexFixing(ONIndex6M,I812,TRUE,_xll.ohTrigger(RecalcTrigger,Trigger6M)),NA())</f>
        <v>9.1019862192487366E-3</v>
      </c>
      <c r="Q812" s="145">
        <f>IFERROR(_xll.qlIndexFixing(ONIndex1Y,I812,TRUE,_xll.ohTrigger(RecalcTrigger,Trigger1Y)),NA())</f>
        <v>1.0310174855305831E-2</v>
      </c>
    </row>
    <row r="813" spans="2:17" x14ac:dyDescent="0.2">
      <c r="B813" s="39" t="s">
        <v>42</v>
      </c>
      <c r="D813" s="42">
        <f>_xll.qlCalendarAdvance(Calendar,$D812,B813,"f",FALSE)</f>
        <v>45414</v>
      </c>
      <c r="E813" s="139">
        <f>_xll.qlInterestRateIndexValueDate(IndexON,D813)</f>
        <v>45414</v>
      </c>
      <c r="F813" s="155">
        <f>IFERROR(_xll.qlIndexFixing(IndexON,D813,TRUE,_xll.ohTrigger(RecalcTrigger,TriggerON)),NA())</f>
        <v>6.4470949028194724E-3</v>
      </c>
      <c r="H813" s="42">
        <f>_xll.qlCalendarAdvance(Calendar,$H812,B813,"f",FALSE)</f>
        <v>45414</v>
      </c>
      <c r="I813" s="139">
        <f>_xll.qlInterestRateIndexValueDate(Index1M,$H813)</f>
        <v>45418</v>
      </c>
      <c r="J813" s="144">
        <f>IFERROR(_xll.qlIndexFixing(Index1M,$H813,TRUE,_xll.ohTrigger(RecalcTrigger,Trigger1M)),NA())</f>
        <v>6.7606473903858788E-3</v>
      </c>
      <c r="K813" s="44">
        <f>IFERROR(_xll.qlIndexFixing(Index3M,H813,TRUE,_xll.ohTrigger(RecalcTrigger,Trigger3M)),NA())</f>
        <v>8.1504804058042252E-3</v>
      </c>
      <c r="L813" s="44">
        <f>IFERROR(_xll.qlIndexFixing(Index6M,$H813,TRUE,_xll.ohTrigger(RecalcTrigger,Trigger6M)),NA())</f>
        <v>9.7349593151185385E-3</v>
      </c>
      <c r="M813" s="145">
        <f>IFERROR(_xll.qlIndexFixing(Index1Y,$H813,TRUE,_xll.ohTrigger(RecalcTrigger,Trigger1Y)),NA())</f>
        <v>1.14443005510557E-2</v>
      </c>
      <c r="N813" s="144">
        <f>IFERROR(_xll.qlIndexFixing(ONIndex1M,I813,TRUE,_xll.ohTrigger(RecalcTrigger,Trigger1M)),NA())</f>
        <v>6.6660257505901654E-3</v>
      </c>
      <c r="O813" s="44">
        <f>IFERROR(_xll.qlIndexFixing(ONIndex3M,I813,TRUE,_xll.ohTrigger(RecalcTrigger,Trigger3M)),NA())</f>
        <v>7.8202442000474548E-3</v>
      </c>
      <c r="P813" s="44">
        <f>IFERROR(_xll.qlIndexFixing(ONIndex6M,I813,TRUE,_xll.ohTrigger(RecalcTrigger,Trigger6M)),NA())</f>
        <v>9.1493939989906181E-3</v>
      </c>
      <c r="Q813" s="145">
        <f>IFERROR(_xll.qlIndexFixing(ONIndex1Y,I813,TRUE,_xll.ohTrigger(RecalcTrigger,Trigger1Y)),NA())</f>
        <v>1.0355652445079855E-2</v>
      </c>
    </row>
    <row r="814" spans="2:17" x14ac:dyDescent="0.2">
      <c r="B814" s="39" t="s">
        <v>42</v>
      </c>
      <c r="D814" s="42">
        <f>_xll.qlCalendarAdvance(Calendar,$D813,B814,"f",FALSE)</f>
        <v>45421</v>
      </c>
      <c r="E814" s="139">
        <f>_xll.qlInterestRateIndexValueDate(IndexON,D814)</f>
        <v>45421</v>
      </c>
      <c r="F814" s="155">
        <f>IFERROR(_xll.qlIndexFixing(IndexON,D814,TRUE,_xll.ohTrigger(RecalcTrigger,TriggerON)),NA())</f>
        <v>6.4470949028194724E-3</v>
      </c>
      <c r="H814" s="42">
        <f>_xll.qlCalendarAdvance(Calendar,$H813,B814,"f",FALSE)</f>
        <v>45421</v>
      </c>
      <c r="I814" s="139">
        <f>_xll.qlInterestRateIndexValueDate(Index1M,$H814)</f>
        <v>45425</v>
      </c>
      <c r="J814" s="144">
        <f>IFERROR(_xll.qlIndexFixing(Index1M,$H814,TRUE,_xll.ohTrigger(RecalcTrigger,Trigger1M)),NA())</f>
        <v>6.8105093085080171E-3</v>
      </c>
      <c r="K814" s="44">
        <f>IFERROR(_xll.qlIndexFixing(Index3M,H814,TRUE,_xll.ohTrigger(RecalcTrigger,Trigger3M)),NA())</f>
        <v>8.2027168893316228E-3</v>
      </c>
      <c r="L814" s="44">
        <f>IFERROR(_xll.qlIndexFixing(Index6M,$H814,TRUE,_xll.ohTrigger(RecalcTrigger,Trigger6M)),NA())</f>
        <v>9.7786968985770079E-3</v>
      </c>
      <c r="M814" s="145">
        <f>IFERROR(_xll.qlIndexFixing(Index1Y,$H814,TRUE,_xll.ohTrigger(RecalcTrigger,Trigger1Y)),NA())</f>
        <v>1.1482269867397475E-2</v>
      </c>
      <c r="N814" s="144">
        <f>IFERROR(_xll.qlIndexFixing(ONIndex1M,I814,TRUE,_xll.ohTrigger(RecalcTrigger,Trigger1M)),NA())</f>
        <v>6.716029718836225E-3</v>
      </c>
      <c r="O814" s="44">
        <f>IFERROR(_xll.qlIndexFixing(ONIndex3M,I814,TRUE,_xll.ohTrigger(RecalcTrigger,Trigger3M)),NA())</f>
        <v>7.8715247321881066E-3</v>
      </c>
      <c r="P814" s="44">
        <f>IFERROR(_xll.qlIndexFixing(ONIndex6M,I814,TRUE,_xll.ohTrigger(RecalcTrigger,Trigger6M)),NA())</f>
        <v>9.1937084201632047E-3</v>
      </c>
      <c r="Q814" s="145">
        <f>IFERROR(_xll.qlIndexFixing(ONIndex1Y,I814,TRUE,_xll.ohTrigger(RecalcTrigger,Trigger1Y)),NA())</f>
        <v>1.03981313063084E-2</v>
      </c>
    </row>
    <row r="815" spans="2:17" x14ac:dyDescent="0.2">
      <c r="B815" s="39" t="s">
        <v>42</v>
      </c>
      <c r="D815" s="42">
        <f>_xll.qlCalendarAdvance(Calendar,$D814,B815,"f",FALSE)</f>
        <v>45428</v>
      </c>
      <c r="E815" s="139">
        <f>_xll.qlInterestRateIndexValueDate(IndexON,D815)</f>
        <v>45428</v>
      </c>
      <c r="F815" s="155">
        <f>IFERROR(_xll.qlIndexFixing(IndexON,D815,TRUE,_xll.ohTrigger(RecalcTrigger,TriggerON)),NA())</f>
        <v>6.4470949027395363E-3</v>
      </c>
      <c r="H815" s="42">
        <f>_xll.qlCalendarAdvance(Calendar,$H814,B815,"f",FALSE)</f>
        <v>45428</v>
      </c>
      <c r="I815" s="139">
        <f>_xll.qlInterestRateIndexValueDate(Index1M,$H815)</f>
        <v>45432</v>
      </c>
      <c r="J815" s="144">
        <f>IFERROR(_xll.qlIndexFixing(Index1M,$H815,TRUE,_xll.ohTrigger(RecalcTrigger,Trigger1M)),NA())</f>
        <v>6.8602780968733453E-3</v>
      </c>
      <c r="K815" s="44">
        <f>IFERROR(_xll.qlIndexFixing(Index3M,H815,TRUE,_xll.ohTrigger(RecalcTrigger,Trigger3M)),NA())</f>
        <v>8.2550920543105599E-3</v>
      </c>
      <c r="L815" s="44">
        <f>IFERROR(_xll.qlIndexFixing(Index6M,$H815,TRUE,_xll.ohTrigger(RecalcTrigger,Trigger6M)),NA())</f>
        <v>9.8223286228948936E-3</v>
      </c>
      <c r="M815" s="145">
        <f>IFERROR(_xll.qlIndexFixing(Index1Y,$H815,TRUE,_xll.ohTrigger(RecalcTrigger,Trigger1Y)),NA())</f>
        <v>1.1519990944423242E-2</v>
      </c>
      <c r="N815" s="144">
        <f>IFERROR(_xll.qlIndexFixing(ONIndex1M,I815,TRUE,_xll.ohTrigger(RecalcTrigger,Trigger1M)),NA())</f>
        <v>6.7659434487055137E-3</v>
      </c>
      <c r="O815" s="44">
        <f>IFERROR(_xll.qlIndexFixing(ONIndex3M,I815,TRUE,_xll.ohTrigger(RecalcTrigger,Trigger3M)),NA())</f>
        <v>7.9229398941560447E-3</v>
      </c>
      <c r="P815" s="44">
        <f>IFERROR(_xll.qlIndexFixing(ONIndex6M,I815,TRUE,_xll.ohTrigger(RecalcTrigger,Trigger6M)),NA())</f>
        <v>9.2379832752254032E-3</v>
      </c>
      <c r="Q815" s="145">
        <f>IFERROR(_xll.qlIndexFixing(ONIndex1Y,I815,TRUE,_xll.ohTrigger(RecalcTrigger,Trigger1Y)),NA())</f>
        <v>1.0440507923084041E-2</v>
      </c>
    </row>
    <row r="816" spans="2:17" x14ac:dyDescent="0.2">
      <c r="B816" s="39" t="s">
        <v>42</v>
      </c>
      <c r="D816" s="42">
        <f>_xll.qlCalendarAdvance(Calendar,$D815,B816,"f",FALSE)</f>
        <v>45435</v>
      </c>
      <c r="E816" s="139">
        <f>_xll.qlInterestRateIndexValueDate(IndexON,D816)</f>
        <v>45435</v>
      </c>
      <c r="F816" s="155">
        <f>IFERROR(_xll.qlIndexFixing(IndexON,D816,TRUE,_xll.ohTrigger(RecalcTrigger,TriggerON)),NA())</f>
        <v>6.4470949028194724E-3</v>
      </c>
      <c r="H816" s="42">
        <f>_xll.qlCalendarAdvance(Calendar,$H815,B816,"f",FALSE)</f>
        <v>45435</v>
      </c>
      <c r="I816" s="139">
        <f>_xll.qlInterestRateIndexValueDate(Index1M,$H816)</f>
        <v>45439</v>
      </c>
      <c r="J816" s="144">
        <f>IFERROR(_xll.qlIndexFixing(Index1M,$H816,TRUE,_xll.ohTrigger(RecalcTrigger,Trigger1M)),NA())</f>
        <v>6.9099521137086957E-3</v>
      </c>
      <c r="K816" s="44">
        <f>IFERROR(_xll.qlIndexFixing(Index3M,H816,TRUE,_xll.ohTrigger(RecalcTrigger,Trigger3M)),NA())</f>
        <v>8.3076064022268459E-3</v>
      </c>
      <c r="L816" s="44">
        <f>IFERROR(_xll.qlIndexFixing(Index6M,$H816,TRUE,_xll.ohTrigger(RecalcTrigger,Trigger6M)),NA())</f>
        <v>9.8658465259390694E-3</v>
      </c>
      <c r="M816" s="145">
        <f>IFERROR(_xll.qlIndexFixing(Index1Y,$H816,TRUE,_xll.ohTrigger(RecalcTrigger,Trigger1Y)),NA())</f>
        <v>1.155745865999752E-2</v>
      </c>
      <c r="N816" s="144">
        <f>IFERROR(_xll.qlIndexFixing(ONIndex1M,I816,TRUE,_xll.ohTrigger(RecalcTrigger,Trigger1M)),NA())</f>
        <v>6.8157653005496144E-3</v>
      </c>
      <c r="O816" s="44">
        <f>IFERROR(_xll.qlIndexFixing(ONIndex3M,I816,TRUE,_xll.ohTrigger(RecalcTrigger,Trigger3M)),NA())</f>
        <v>7.9744901810752111E-3</v>
      </c>
      <c r="P816" s="44">
        <f>IFERROR(_xll.qlIndexFixing(ONIndex6M,I816,TRUE,_xll.ohTrigger(RecalcTrigger,Trigger6M)),NA())</f>
        <v>9.2822177728901778E-3</v>
      </c>
      <c r="Q816" s="145">
        <f>IFERROR(_xll.qlIndexFixing(ONIndex1Y,I816,TRUE,_xll.ohTrigger(RecalcTrigger,Trigger1Y)),NA())</f>
        <v>1.0482780926661661E-2</v>
      </c>
    </row>
    <row r="817" spans="2:17" x14ac:dyDescent="0.2">
      <c r="B817" s="39" t="s">
        <v>42</v>
      </c>
      <c r="D817" s="42">
        <f>_xll.qlCalendarAdvance(Calendar,$D816,B817,"f",FALSE)</f>
        <v>45442</v>
      </c>
      <c r="E817" s="139">
        <f>_xll.qlInterestRateIndexValueDate(IndexON,D817)</f>
        <v>45442</v>
      </c>
      <c r="F817" s="155">
        <f>IFERROR(_xll.qlIndexFixing(IndexON,D817,TRUE,_xll.ohTrigger(RecalcTrigger,TriggerON)),NA())</f>
        <v>6.4470949027395363E-3</v>
      </c>
      <c r="H817" s="42">
        <f>_xll.qlCalendarAdvance(Calendar,$H816,B817,"f",FALSE)</f>
        <v>45442</v>
      </c>
      <c r="I817" s="139">
        <f>_xll.qlInterestRateIndexValueDate(Index1M,$H817)</f>
        <v>45446</v>
      </c>
      <c r="J817" s="144">
        <f>IFERROR(_xll.qlIndexFixing(Index1M,$H817,TRUE,_xll.ohTrigger(RecalcTrigger,Trigger1M)),NA())</f>
        <v>6.9559295945023081E-3</v>
      </c>
      <c r="K817" s="44">
        <f>IFERROR(_xll.qlIndexFixing(Index3M,H817,TRUE,_xll.ohTrigger(RecalcTrigger,Trigger3M)),NA())</f>
        <v>8.3602604346140787E-3</v>
      </c>
      <c r="L817" s="44">
        <f>IFERROR(_xll.qlIndexFixing(Index6M,$H817,TRUE,_xll.ohTrigger(RecalcTrigger,Trigger6M)),NA())</f>
        <v>9.906049305685E-3</v>
      </c>
      <c r="M817" s="145">
        <f>IFERROR(_xll.qlIndexFixing(Index1Y,$H817,TRUE,_xll.ohTrigger(RecalcTrigger,Trigger1Y)),NA())</f>
        <v>1.1594667864740206E-2</v>
      </c>
      <c r="N817" s="144">
        <f>IFERROR(_xll.qlIndexFixing(ONIndex1M,I817,TRUE,_xll.ohTrigger(RecalcTrigger,Trigger1M)),NA())</f>
        <v>6.865493634640174E-3</v>
      </c>
      <c r="O817" s="44">
        <f>IFERROR(_xll.qlIndexFixing(ONIndex3M,I817,TRUE,_xll.ohTrigger(RecalcTrigger,Trigger3M)),NA())</f>
        <v>8.0261760878297395E-3</v>
      </c>
      <c r="P817" s="44">
        <f>IFERROR(_xll.qlIndexFixing(ONIndex6M,I817,TRUE,_xll.ohTrigger(RecalcTrigger,Trigger6M)),NA())</f>
        <v>9.3264111218704926E-3</v>
      </c>
      <c r="Q817" s="145">
        <f>IFERROR(_xll.qlIndexFixing(ONIndex1Y,I817,TRUE,_xll.ohTrigger(RecalcTrigger,Trigger1Y)),NA())</f>
        <v>1.0524948948056334E-2</v>
      </c>
    </row>
    <row r="818" spans="2:17" x14ac:dyDescent="0.2">
      <c r="B818" s="39" t="s">
        <v>42</v>
      </c>
      <c r="D818" s="42">
        <f>_xll.qlCalendarAdvance(Calendar,$D817,B818,"f",FALSE)</f>
        <v>45449</v>
      </c>
      <c r="E818" s="139">
        <f>_xll.qlInterestRateIndexValueDate(IndexON,D818)</f>
        <v>45449</v>
      </c>
      <c r="F818" s="155">
        <f>IFERROR(_xll.qlIndexFixing(IndexON,D818,TRUE,_xll.ohTrigger(RecalcTrigger,TriggerON)),NA())</f>
        <v>6.4470949028194724E-3</v>
      </c>
      <c r="H818" s="42">
        <f>_xll.qlCalendarAdvance(Calendar,$H817,B818,"f",FALSE)</f>
        <v>45449</v>
      </c>
      <c r="I818" s="139">
        <f>_xll.qlInterestRateIndexValueDate(Index1M,$H818)</f>
        <v>45453</v>
      </c>
      <c r="J818" s="144">
        <f>IFERROR(_xll.qlIndexFixing(Index1M,$H818,TRUE,_xll.ohTrigger(RecalcTrigger,Trigger1M)),NA())</f>
        <v>7.0054153270993069E-3</v>
      </c>
      <c r="K818" s="44">
        <f>IFERROR(_xll.qlIndexFixing(Index3M,H818,TRUE,_xll.ohTrigger(RecalcTrigger,Trigger3M)),NA())</f>
        <v>8.4130546530440855E-3</v>
      </c>
      <c r="L818" s="44">
        <f>IFERROR(_xll.qlIndexFixing(Index6M,$H818,TRUE,_xll.ohTrigger(RecalcTrigger,Trigger6M)),NA())</f>
        <v>9.949327312402563E-3</v>
      </c>
      <c r="M818" s="145">
        <f>IFERROR(_xll.qlIndexFixing(Index1Y,$H818,TRUE,_xll.ohTrigger(RecalcTrigger,Trigger1Y)),NA())</f>
        <v>1.1631613382032937E-2</v>
      </c>
      <c r="N818" s="144">
        <f>IFERROR(_xll.qlIndexFixing(ONIndex1M,I818,TRUE,_xll.ohTrigger(RecalcTrigger,Trigger1M)),NA())</f>
        <v>6.9151268113287756E-3</v>
      </c>
      <c r="O818" s="44">
        <f>IFERROR(_xll.qlIndexFixing(ONIndex3M,I818,TRUE,_xll.ohTrigger(RecalcTrigger,Trigger3M)),NA())</f>
        <v>8.0779981093037634E-3</v>
      </c>
      <c r="P818" s="44">
        <f>IFERROR(_xll.qlIndexFixing(ONIndex6M,I818,TRUE,_xll.ohTrigger(RecalcTrigger,Trigger6M)),NA())</f>
        <v>9.3705625308793117E-3</v>
      </c>
      <c r="Q818" s="145">
        <f>IFERROR(_xll.qlIndexFixing(ONIndex1Y,I818,TRUE,_xll.ohTrigger(RecalcTrigger,Trigger1Y)),NA())</f>
        <v>1.0567010618363071E-2</v>
      </c>
    </row>
    <row r="819" spans="2:17" x14ac:dyDescent="0.2">
      <c r="B819" s="39" t="s">
        <v>42</v>
      </c>
      <c r="D819" s="42">
        <f>_xll.qlCalendarAdvance(Calendar,$D818,B819,"f",FALSE)</f>
        <v>45456</v>
      </c>
      <c r="E819" s="139">
        <f>_xll.qlInterestRateIndexValueDate(IndexON,D819)</f>
        <v>45456</v>
      </c>
      <c r="F819" s="155">
        <f>IFERROR(_xll.qlIndexFixing(IndexON,D819,TRUE,_xll.ohTrigger(RecalcTrigger,TriggerON)),NA())</f>
        <v>6.4470949028194724E-3</v>
      </c>
      <c r="H819" s="42">
        <f>_xll.qlCalendarAdvance(Calendar,$H818,B819,"f",FALSE)</f>
        <v>45456</v>
      </c>
      <c r="I819" s="139">
        <f>_xll.qlInterestRateIndexValueDate(Index1M,$H819)</f>
        <v>45460</v>
      </c>
      <c r="J819" s="144">
        <f>IFERROR(_xll.qlIndexFixing(Index1M,$H819,TRUE,_xll.ohTrigger(RecalcTrigger,Trigger1M)),NA())</f>
        <v>7.054801475155692E-3</v>
      </c>
      <c r="K819" s="44">
        <f>IFERROR(_xll.qlIndexFixing(Index3M,H819,TRUE,_xll.ohTrigger(RecalcTrigger,Trigger3M)),NA())</f>
        <v>8.4659895414723497E-3</v>
      </c>
      <c r="L819" s="44">
        <f>IFERROR(_xll.qlIndexFixing(Index6M,$H819,TRUE,_xll.ohTrigger(RecalcTrigger,Trigger6M)),NA())</f>
        <v>9.9924678742226956E-3</v>
      </c>
      <c r="M819" s="145">
        <f>IFERROR(_xll.qlIndexFixing(Index1Y,$H819,TRUE,_xll.ohTrigger(RecalcTrigger,Trigger1Y)),NA())</f>
        <v>1.166829000802915E-2</v>
      </c>
      <c r="N819" s="144">
        <f>IFERROR(_xll.qlIndexFixing(ONIndex1M,I819,TRUE,_xll.ohTrigger(RecalcTrigger,Trigger1M)),NA())</f>
        <v>6.964663190887066E-3</v>
      </c>
      <c r="O819" s="44">
        <f>IFERROR(_xll.qlIndexFixing(ONIndex3M,I819,TRUE,_xll.ohTrigger(RecalcTrigger,Trigger3M)),NA())</f>
        <v>8.1299567406212248E-3</v>
      </c>
      <c r="P819" s="44">
        <f>IFERROR(_xll.qlIndexFixing(ONIndex6M,I819,TRUE,_xll.ohTrigger(RecalcTrigger,Trigger6M)),NA())</f>
        <v>9.414671208469727E-3</v>
      </c>
      <c r="Q819" s="145">
        <f>IFERROR(_xll.qlIndexFixing(ONIndex1Y,I819,TRUE,_xll.ohTrigger(RecalcTrigger,Trigger1Y)),NA())</f>
        <v>1.0608964568756818E-2</v>
      </c>
    </row>
    <row r="820" spans="2:17" x14ac:dyDescent="0.2">
      <c r="B820" s="39" t="s">
        <v>42</v>
      </c>
      <c r="D820" s="42">
        <f>_xll.qlCalendarAdvance(Calendar,$D819,B820,"f",FALSE)</f>
        <v>45463</v>
      </c>
      <c r="E820" s="139">
        <f>_xll.qlInterestRateIndexValueDate(IndexON,D820)</f>
        <v>45463</v>
      </c>
      <c r="F820" s="155">
        <f>IFERROR(_xll.qlIndexFixing(IndexON,D820,TRUE,_xll.ohTrigger(RecalcTrigger,TriggerON)),NA())</f>
        <v>6.4470949027395363E-3</v>
      </c>
      <c r="H820" s="42">
        <f>_xll.qlCalendarAdvance(Calendar,$H819,B820,"f",FALSE)</f>
        <v>45463</v>
      </c>
      <c r="I820" s="139">
        <f>_xll.qlInterestRateIndexValueDate(Index1M,$H820)</f>
        <v>45467</v>
      </c>
      <c r="J820" s="144">
        <f>IFERROR(_xll.qlIndexFixing(Index1M,$H820,TRUE,_xll.ohTrigger(RecalcTrigger,Trigger1M)),NA())</f>
        <v>7.1040863968780954E-3</v>
      </c>
      <c r="K820" s="44">
        <f>IFERROR(_xll.qlIndexFixing(Index3M,H820,TRUE,_xll.ohTrigger(RecalcTrigger,Trigger3M)),NA())</f>
        <v>8.5190565920114369E-3</v>
      </c>
      <c r="L820" s="44">
        <f>IFERROR(_xll.qlIndexFixing(Index6M,$H820,TRUE,_xll.ohTrigger(RecalcTrigger,Trigger6M)),NA())</f>
        <v>1.0035462742197644E-2</v>
      </c>
      <c r="M820" s="145">
        <f>IFERROR(_xll.qlIndexFixing(Index1Y,$H820,TRUE,_xll.ohTrigger(RecalcTrigger,Trigger1Y)),NA())</f>
        <v>1.1704692511661761E-2</v>
      </c>
      <c r="N820" s="144">
        <f>IFERROR(_xll.qlIndexFixing(ONIndex1M,I820,TRUE,_xll.ohTrigger(RecalcTrigger,Trigger1M)),NA())</f>
        <v>7.0141011339064363E-3</v>
      </c>
      <c r="O820" s="44">
        <f>IFERROR(_xll.qlIndexFixing(ONIndex3M,I820,TRUE,_xll.ohTrigger(RecalcTrigger,Trigger3M)),NA())</f>
        <v>8.1820524766662572E-3</v>
      </c>
      <c r="P820" s="44">
        <f>IFERROR(_xll.qlIndexFixing(ONIndex6M,I820,TRUE,_xll.ohTrigger(RecalcTrigger,Trigger6M)),NA())</f>
        <v>9.4587363633547028E-3</v>
      </c>
      <c r="Q820" s="145">
        <f>IFERROR(_xll.qlIndexFixing(ONIndex1Y,I820,TRUE,_xll.ohTrigger(RecalcTrigger,Trigger1Y)),NA())</f>
        <v>1.0650809430332586E-2</v>
      </c>
    </row>
    <row r="821" spans="2:17" x14ac:dyDescent="0.2">
      <c r="B821" s="39" t="s">
        <v>42</v>
      </c>
      <c r="D821" s="42">
        <f>_xll.qlCalendarAdvance(Calendar,$D820,B821,"f",FALSE)</f>
        <v>45470</v>
      </c>
      <c r="E821" s="139">
        <f>_xll.qlInterestRateIndexValueDate(IndexON,D821)</f>
        <v>45470</v>
      </c>
      <c r="F821" s="155">
        <f>IFERROR(_xll.qlIndexFixing(IndexON,D821,TRUE,_xll.ohTrigger(RecalcTrigger,TriggerON)),NA())</f>
        <v>6.4470949028194724E-3</v>
      </c>
      <c r="H821" s="42">
        <f>_xll.qlCalendarAdvance(Calendar,$H820,B821,"f",FALSE)</f>
        <v>45470</v>
      </c>
      <c r="I821" s="139">
        <f>_xll.qlInterestRateIndexValueDate(Index1M,$H821)</f>
        <v>45474</v>
      </c>
      <c r="J821" s="144">
        <f>IFERROR(_xll.qlIndexFixing(Index1M,$H821,TRUE,_xll.ohTrigger(RecalcTrigger,Trigger1M)),NA())</f>
        <v>7.1568431614617871E-3</v>
      </c>
      <c r="K821" s="44">
        <f>IFERROR(_xll.qlIndexFixing(Index3M,H821,TRUE,_xll.ohTrigger(RecalcTrigger,Trigger3M)),NA())</f>
        <v>8.5722235592384892E-3</v>
      </c>
      <c r="L821" s="44">
        <f>IFERROR(_xll.qlIndexFixing(Index6M,$H821,TRUE,_xll.ohTrigger(RecalcTrigger,Trigger6M)),NA())</f>
        <v>1.0084586108021702E-2</v>
      </c>
      <c r="M821" s="145">
        <f>IFERROR(_xll.qlIndexFixing(Index1Y,$H821,TRUE,_xll.ohTrigger(RecalcTrigger,Trigger1Y)),NA())</f>
        <v>1.174081563465279E-2</v>
      </c>
      <c r="N821" s="144">
        <f>IFERROR(_xll.qlIndexFixing(ONIndex1M,I821,TRUE,_xll.ohTrigger(RecalcTrigger,Trigger1M)),NA())</f>
        <v>7.0634390004187253E-3</v>
      </c>
      <c r="O821" s="44">
        <f>IFERROR(_xll.qlIndexFixing(ONIndex3M,I821,TRUE,_xll.ohTrigger(RecalcTrigger,Trigger3M)),NA())</f>
        <v>8.2342858124828666E-3</v>
      </c>
      <c r="P821" s="44">
        <f>IFERROR(_xll.qlIndexFixing(ONIndex6M,I821,TRUE,_xll.ohTrigger(RecalcTrigger,Trigger6M)),NA())</f>
        <v>9.5027572044070752E-3</v>
      </c>
      <c r="Q821" s="145">
        <f>IFERROR(_xll.qlIndexFixing(ONIndex1Y,I821,TRUE,_xll.ohTrigger(RecalcTrigger,Trigger1Y)),NA())</f>
        <v>1.0692543834265322E-2</v>
      </c>
    </row>
    <row r="822" spans="2:17" x14ac:dyDescent="0.2">
      <c r="B822" s="39" t="s">
        <v>42</v>
      </c>
      <c r="D822" s="42">
        <f>_xll.qlCalendarAdvance(Calendar,$D821,B822,"f",FALSE)</f>
        <v>45477</v>
      </c>
      <c r="E822" s="139">
        <f>_xll.qlInterestRateIndexValueDate(IndexON,D822)</f>
        <v>45477</v>
      </c>
      <c r="F822" s="155">
        <f>IFERROR(_xll.qlIndexFixing(IndexON,D822,TRUE,_xll.ohTrigger(RecalcTrigger,TriggerON)),NA())</f>
        <v>6.4470949028194724E-3</v>
      </c>
      <c r="H822" s="42">
        <f>_xll.qlCalendarAdvance(Calendar,$H821,B822,"f",FALSE)</f>
        <v>45477</v>
      </c>
      <c r="I822" s="139">
        <f>_xll.qlInterestRateIndexValueDate(Index1M,$H822)</f>
        <v>45481</v>
      </c>
      <c r="J822" s="144">
        <f>IFERROR(_xll.qlIndexFixing(Index1M,$H822,TRUE,_xll.ohTrigger(RecalcTrigger,Trigger1M)),NA())</f>
        <v>7.2059140706610464E-3</v>
      </c>
      <c r="K822" s="44">
        <f>IFERROR(_xll.qlIndexFixing(Index3M,H822,TRUE,_xll.ohTrigger(RecalcTrigger,Trigger3M)),NA())</f>
        <v>8.6254540430106084E-3</v>
      </c>
      <c r="L822" s="44">
        <f>IFERROR(_xll.qlIndexFixing(Index6M,$H822,TRUE,_xll.ohTrigger(RecalcTrigger,Trigger6M)),NA())</f>
        <v>1.0124109762969248E-2</v>
      </c>
      <c r="M822" s="145">
        <f>IFERROR(_xll.qlIndexFixing(Index1Y,$H822,TRUE,_xll.ohTrigger(RecalcTrigger,Trigger1Y)),NA())</f>
        <v>1.1776654091523666E-2</v>
      </c>
      <c r="N822" s="144">
        <f>IFERROR(_xll.qlIndexFixing(ONIndex1M,I822,TRUE,_xll.ohTrigger(RecalcTrigger,Trigger1M)),NA())</f>
        <v>7.112675150935388E-3</v>
      </c>
      <c r="O822" s="44">
        <f>IFERROR(_xll.qlIndexFixing(ONIndex3M,I822,TRUE,_xll.ohTrigger(RecalcTrigger,Trigger3M)),NA())</f>
        <v>8.2866572430351226E-3</v>
      </c>
      <c r="P822" s="44">
        <f>IFERROR(_xll.qlIndexFixing(ONIndex6M,I822,TRUE,_xll.ohTrigger(RecalcTrigger,Trigger6M)),NA())</f>
        <v>9.5467329401000001E-3</v>
      </c>
      <c r="Q822" s="145">
        <f>IFERROR(_xll.qlIndexFixing(ONIndex1Y,I822,TRUE,_xll.ohTrigger(RecalcTrigger,Trigger1Y)),NA())</f>
        <v>1.0734166411650037E-2</v>
      </c>
    </row>
    <row r="823" spans="2:17" x14ac:dyDescent="0.2">
      <c r="B823" s="39" t="s">
        <v>42</v>
      </c>
      <c r="D823" s="42">
        <f>_xll.qlCalendarAdvance(Calendar,$D822,B823,"f",FALSE)</f>
        <v>45484</v>
      </c>
      <c r="E823" s="139">
        <f>_xll.qlInterestRateIndexValueDate(IndexON,D823)</f>
        <v>45484</v>
      </c>
      <c r="F823" s="155">
        <f>IFERROR(_xll.qlIndexFixing(IndexON,D823,TRUE,_xll.ohTrigger(RecalcTrigger,TriggerON)),NA())</f>
        <v>6.4470949027395363E-3</v>
      </c>
      <c r="H823" s="42">
        <f>_xll.qlCalendarAdvance(Calendar,$H822,B823,"f",FALSE)</f>
        <v>45484</v>
      </c>
      <c r="I823" s="139">
        <f>_xll.qlInterestRateIndexValueDate(Index1M,$H823)</f>
        <v>45488</v>
      </c>
      <c r="J823" s="144">
        <f>IFERROR(_xll.qlIndexFixing(Index1M,$H823,TRUE,_xll.ohTrigger(RecalcTrigger,Trigger1M)),NA())</f>
        <v>7.2548787152709199E-3</v>
      </c>
      <c r="K823" s="44">
        <f>IFERROR(_xll.qlIndexFixing(Index3M,H823,TRUE,_xll.ohTrigger(RecalcTrigger,Trigger3M)),NA())</f>
        <v>8.6787112933282302E-3</v>
      </c>
      <c r="L823" s="44">
        <f>IFERROR(_xll.qlIndexFixing(Index6M,$H823,TRUE,_xll.ohTrigger(RecalcTrigger,Trigger6M)),NA())</f>
        <v>1.0166602607267278E-2</v>
      </c>
      <c r="M823" s="145">
        <f>IFERROR(_xll.qlIndexFixing(Index1Y,$H823,TRUE,_xll.ohTrigger(RecalcTrigger,Trigger1Y)),NA())</f>
        <v>1.1812202569605067E-2</v>
      </c>
      <c r="N823" s="144">
        <f>IFERROR(_xll.qlIndexFixing(ONIndex1M,I823,TRUE,_xll.ohTrigger(RecalcTrigger,Trigger1M)),NA())</f>
        <v>7.1618079456481354E-3</v>
      </c>
      <c r="O823" s="44">
        <f>IFERROR(_xll.qlIndexFixing(ONIndex3M,I823,TRUE,_xll.ohTrigger(RecalcTrigger,Trigger3M)),NA())</f>
        <v>8.339167263207159E-3</v>
      </c>
      <c r="P823" s="44">
        <f>IFERROR(_xll.qlIndexFixing(ONIndex6M,I823,TRUE,_xll.ohTrigger(RecalcTrigger,Trigger6M)),NA())</f>
        <v>9.5906627790665055E-3</v>
      </c>
      <c r="Q823" s="145">
        <f>IFERROR(_xll.qlIndexFixing(ONIndex1Y,I823,TRUE,_xll.ohTrigger(RecalcTrigger,Trigger1Y)),NA())</f>
        <v>1.077567579358174E-2</v>
      </c>
    </row>
    <row r="824" spans="2:17" x14ac:dyDescent="0.2">
      <c r="B824" s="39" t="s">
        <v>42</v>
      </c>
      <c r="D824" s="42">
        <f>_xll.qlCalendarAdvance(Calendar,$D823,B824,"f",FALSE)</f>
        <v>45491</v>
      </c>
      <c r="E824" s="139">
        <f>_xll.qlInterestRateIndexValueDate(IndexON,D824)</f>
        <v>45491</v>
      </c>
      <c r="F824" s="155">
        <f>IFERROR(_xll.qlIndexFixing(IndexON,D824,TRUE,_xll.ohTrigger(RecalcTrigger,TriggerON)),NA())</f>
        <v>6.4470949028194724E-3</v>
      </c>
      <c r="H824" s="42">
        <f>_xll.qlCalendarAdvance(Calendar,$H823,B824,"f",FALSE)</f>
        <v>45491</v>
      </c>
      <c r="I824" s="139">
        <f>_xll.qlInterestRateIndexValueDate(Index1M,$H824)</f>
        <v>45495</v>
      </c>
      <c r="J824" s="144">
        <f>IFERROR(_xll.qlIndexFixing(Index1M,$H824,TRUE,_xll.ohTrigger(RecalcTrigger,Trigger1M)),NA())</f>
        <v>7.3037354533300016E-3</v>
      </c>
      <c r="K824" s="44">
        <f>IFERROR(_xll.qlIndexFixing(Index3M,H824,TRUE,_xll.ohTrigger(RecalcTrigger,Trigger3M)),NA())</f>
        <v>8.7319582103099255E-3</v>
      </c>
      <c r="L824" s="44">
        <f>IFERROR(_xll.qlIndexFixing(Index6M,$H824,TRUE,_xll.ohTrigger(RecalcTrigger,Trigger6M)),NA())</f>
        <v>1.020891563171065E-2</v>
      </c>
      <c r="M824" s="145">
        <f>IFERROR(_xll.qlIndexFixing(Index1Y,$H824,TRUE,_xll.ohTrigger(RecalcTrigger,Trigger1Y)),NA())</f>
        <v>1.1847455729046351E-2</v>
      </c>
      <c r="N824" s="144">
        <f>IFERROR(_xll.qlIndexFixing(ONIndex1M,I824,TRUE,_xll.ohTrigger(RecalcTrigger,Trigger1M)),NA())</f>
        <v>7.2108357450684224E-3</v>
      </c>
      <c r="O824" s="44">
        <f>IFERROR(_xll.qlIndexFixing(ONIndex3M,I824,TRUE,_xll.ohTrigger(RecalcTrigger,Trigger3M)),NA())</f>
        <v>8.3918163680429814E-3</v>
      </c>
      <c r="P824" s="44">
        <f>IFERROR(_xll.qlIndexFixing(ONIndex6M,I824,TRUE,_xll.ohTrigger(RecalcTrigger,Trigger6M)),NA())</f>
        <v>9.6345459302593639E-3</v>
      </c>
      <c r="Q824" s="145">
        <f>IFERROR(_xll.qlIndexFixing(ONIndex1Y,I824,TRUE,_xll.ohTrigger(RecalcTrigger,Trigger1Y)),NA())</f>
        <v>1.081707061123538E-2</v>
      </c>
    </row>
    <row r="825" spans="2:17" x14ac:dyDescent="0.2">
      <c r="B825" s="39" t="s">
        <v>42</v>
      </c>
      <c r="D825" s="42">
        <f>_xll.qlCalendarAdvance(Calendar,$D824,B825,"f",FALSE)</f>
        <v>45498</v>
      </c>
      <c r="E825" s="139">
        <f>_xll.qlInterestRateIndexValueDate(IndexON,D825)</f>
        <v>45498</v>
      </c>
      <c r="F825" s="155">
        <f>IFERROR(_xll.qlIndexFixing(IndexON,D825,TRUE,_xll.ohTrigger(RecalcTrigger,TriggerON)),NA())</f>
        <v>6.4470949028194724E-3</v>
      </c>
      <c r="H825" s="42">
        <f>_xll.qlCalendarAdvance(Calendar,$H824,B825,"f",FALSE)</f>
        <v>45498</v>
      </c>
      <c r="I825" s="139">
        <f>_xll.qlInterestRateIndexValueDate(Index1M,$H825)</f>
        <v>45502</v>
      </c>
      <c r="J825" s="144">
        <f>IFERROR(_xll.qlIndexFixing(Index1M,$H825,TRUE,_xll.ohTrigger(RecalcTrigger,Trigger1M)),NA())</f>
        <v>7.3524826428356298E-3</v>
      </c>
      <c r="K825" s="44">
        <f>IFERROR(_xll.qlIndexFixing(Index3M,H825,TRUE,_xll.ohTrigger(RecalcTrigger,Trigger3M)),NA())</f>
        <v>8.7851573441619941E-3</v>
      </c>
      <c r="L825" s="44">
        <f>IFERROR(_xll.qlIndexFixing(Index6M,$H825,TRUE,_xll.ohTrigger(RecalcTrigger,Trigger6M)),NA())</f>
        <v>1.0251040298774328E-2</v>
      </c>
      <c r="M825" s="145">
        <f>IFERROR(_xll.qlIndexFixing(Index1Y,$H825,TRUE,_xll.ohTrigger(RecalcTrigger,Trigger1Y)),NA())</f>
        <v>1.1882408202827811E-2</v>
      </c>
      <c r="N825" s="144">
        <f>IFERROR(_xll.qlIndexFixing(ONIndex1M,I825,TRUE,_xll.ohTrigger(RecalcTrigger,Trigger1M)),NA())</f>
        <v>7.259756909467896E-3</v>
      </c>
      <c r="O825" s="44">
        <f>IFERROR(_xll.qlIndexFixing(ONIndex3M,I825,TRUE,_xll.ohTrigger(RecalcTrigger,Trigger3M)),NA())</f>
        <v>8.4446050525066596E-3</v>
      </c>
      <c r="P825" s="44">
        <f>IFERROR(_xll.qlIndexFixing(ONIndex6M,I825,TRUE,_xll.ohTrigger(RecalcTrigger,Trigger6M)),NA())</f>
        <v>9.678381602071795E-3</v>
      </c>
      <c r="Q825" s="145">
        <f>IFERROR(_xll.qlIndexFixing(ONIndex1Y,I825,TRUE,_xll.ohTrigger(RecalcTrigger,Trigger1Y)),NA())</f>
        <v>1.0858349495705966E-2</v>
      </c>
    </row>
    <row r="826" spans="2:17" x14ac:dyDescent="0.2">
      <c r="B826" s="39" t="s">
        <v>42</v>
      </c>
      <c r="D826" s="42">
        <f>_xll.qlCalendarAdvance(Calendar,$D825,B826,"f",FALSE)</f>
        <v>45505</v>
      </c>
      <c r="E826" s="139">
        <f>_xll.qlInterestRateIndexValueDate(IndexON,D826)</f>
        <v>45505</v>
      </c>
      <c r="F826" s="155">
        <f>IFERROR(_xll.qlIndexFixing(IndexON,D826,TRUE,_xll.ohTrigger(RecalcTrigger,TriggerON)),NA())</f>
        <v>6.4470949027395363E-3</v>
      </c>
      <c r="H826" s="42">
        <f>_xll.qlCalendarAdvance(Calendar,$H825,B826,"f",FALSE)</f>
        <v>45505</v>
      </c>
      <c r="I826" s="139">
        <f>_xll.qlInterestRateIndexValueDate(Index1M,$H826)</f>
        <v>45509</v>
      </c>
      <c r="J826" s="144">
        <f>IFERROR(_xll.qlIndexFixing(Index1M,$H826,TRUE,_xll.ohTrigger(RecalcTrigger,Trigger1M)),NA())</f>
        <v>7.4011186417825611E-3</v>
      </c>
      <c r="K826" s="44">
        <f>IFERROR(_xll.qlIndexFixing(Index3M,H826,TRUE,_xll.ohTrigger(RecalcTrigger,Trigger3M)),NA())</f>
        <v>8.8382708951619537E-3</v>
      </c>
      <c r="L826" s="44">
        <f>IFERROR(_xll.qlIndexFixing(Index6M,$H826,TRUE,_xll.ohTrigger(RecalcTrigger,Trigger6M)),NA())</f>
        <v>1.0292968007000072E-2</v>
      </c>
      <c r="M826" s="145">
        <f>IFERROR(_xll.qlIndexFixing(Index1Y,$H826,TRUE,_xll.ohTrigger(RecalcTrigger,Trigger1Y)),NA())</f>
        <v>1.1917054596771413E-2</v>
      </c>
      <c r="N826" s="144">
        <f>IFERROR(_xll.qlIndexFixing(ONIndex1M,I826,TRUE,_xll.ohTrigger(RecalcTrigger,Trigger1M)),NA())</f>
        <v>7.308569799118203E-3</v>
      </c>
      <c r="O826" s="44">
        <f>IFERROR(_xll.qlIndexFixing(ONIndex3M,I826,TRUE,_xll.ohTrigger(RecalcTrigger,Trigger3M)),NA())</f>
        <v>8.4975338115622634E-3</v>
      </c>
      <c r="P826" s="44">
        <f>IFERROR(_xll.qlIndexFixing(ONIndex6M,I826,TRUE,_xll.ohTrigger(RecalcTrigger,Trigger6M)),NA())</f>
        <v>9.722169003376635E-3</v>
      </c>
      <c r="Q826" s="145">
        <f>IFERROR(_xll.qlIndexFixing(ONIndex1Y,I826,TRUE,_xll.ohTrigger(RecalcTrigger,Trigger1Y)),NA())</f>
        <v>1.0899511078088508E-2</v>
      </c>
    </row>
    <row r="827" spans="2:17" x14ac:dyDescent="0.2">
      <c r="B827" s="39" t="s">
        <v>42</v>
      </c>
      <c r="D827" s="42">
        <f>_xll.qlCalendarAdvance(Calendar,$D826,B827,"f",FALSE)</f>
        <v>45512</v>
      </c>
      <c r="E827" s="139">
        <f>_xll.qlInterestRateIndexValueDate(IndexON,D827)</f>
        <v>45512</v>
      </c>
      <c r="F827" s="155">
        <f>IFERROR(_xll.qlIndexFixing(IndexON,D827,TRUE,_xll.ohTrigger(RecalcTrigger,TriggerON)),NA())</f>
        <v>6.4470949027395363E-3</v>
      </c>
      <c r="H827" s="42">
        <f>_xll.qlCalendarAdvance(Calendar,$H826,B827,"f",FALSE)</f>
        <v>45512</v>
      </c>
      <c r="I827" s="139">
        <f>_xll.qlInterestRateIndexValueDate(Index1M,$H827)</f>
        <v>45516</v>
      </c>
      <c r="J827" s="144">
        <f>IFERROR(_xll.qlIndexFixing(Index1M,$H827,TRUE,_xll.ohTrigger(RecalcTrigger,Trigger1M)),NA())</f>
        <v>7.4496418081320343E-3</v>
      </c>
      <c r="K827" s="44">
        <f>IFERROR(_xll.qlIndexFixing(Index3M,H827,TRUE,_xll.ohTrigger(RecalcTrigger,Trigger3M)),NA())</f>
        <v>8.8912607136385543E-3</v>
      </c>
      <c r="L827" s="44">
        <f>IFERROR(_xll.qlIndexFixing(Index6M,$H827,TRUE,_xll.ohTrigger(RecalcTrigger,Trigger6M)),NA())</f>
        <v>1.0334690090999908E-2</v>
      </c>
      <c r="M827" s="145">
        <f>IFERROR(_xll.qlIndexFixing(Index1Y,$H827,TRUE,_xll.ohTrigger(RecalcTrigger,Trigger1Y)),NA())</f>
        <v>1.1951389489551959E-2</v>
      </c>
      <c r="N827" s="144">
        <f>IFERROR(_xll.qlIndexFixing(ONIndex1M,I827,TRUE,_xll.ohTrigger(RecalcTrigger,Trigger1M)),NA())</f>
        <v>7.3572727743709265E-3</v>
      </c>
      <c r="O827" s="44">
        <f>IFERROR(_xll.qlIndexFixing(ONIndex3M,I827,TRUE,_xll.ohTrigger(RecalcTrigger,Trigger3M)),NA())</f>
        <v>8.5506031400939264E-3</v>
      </c>
      <c r="P827" s="44">
        <f>IFERROR(_xll.qlIndexFixing(ONIndex6M,I827,TRUE,_xll.ohTrigger(RecalcTrigger,Trigger6M)),NA())</f>
        <v>9.7659073428069121E-3</v>
      </c>
      <c r="Q827" s="145">
        <f>IFERROR(_xll.qlIndexFixing(ONIndex1Y,I827,TRUE,_xll.ohTrigger(RecalcTrigger,Trigger1Y)),NA())</f>
        <v>1.0940553989557955E-2</v>
      </c>
    </row>
    <row r="828" spans="2:17" x14ac:dyDescent="0.2">
      <c r="B828" s="39" t="s">
        <v>42</v>
      </c>
      <c r="D828" s="42">
        <f>_xll.qlCalendarAdvance(Calendar,$D827,B828,"f",FALSE)</f>
        <v>45519</v>
      </c>
      <c r="E828" s="139">
        <f>_xll.qlInterestRateIndexValueDate(IndexON,D828)</f>
        <v>45519</v>
      </c>
      <c r="F828" s="155">
        <f>IFERROR(_xll.qlIndexFixing(IndexON,D828,TRUE,_xll.ohTrigger(RecalcTrigger,TriggerON)),NA())</f>
        <v>6.4470949027395363E-3</v>
      </c>
      <c r="H828" s="42">
        <f>_xll.qlCalendarAdvance(Calendar,$H827,B828,"f",FALSE)</f>
        <v>45519</v>
      </c>
      <c r="I828" s="139">
        <f>_xll.qlInterestRateIndexValueDate(Index1M,$H828)</f>
        <v>45523</v>
      </c>
      <c r="J828" s="144">
        <f>IFERROR(_xll.qlIndexFixing(Index1M,$H828,TRUE,_xll.ohTrigger(RecalcTrigger,Trigger1M)),NA())</f>
        <v>7.498050428256099E-3</v>
      </c>
      <c r="K828" s="44">
        <f>IFERROR(_xll.qlIndexFixing(Index3M,H828,TRUE,_xll.ohTrigger(RecalcTrigger,Trigger3M)),NA())</f>
        <v>8.9440882999613589E-3</v>
      </c>
      <c r="L828" s="44">
        <f>IFERROR(_xll.qlIndexFixing(Index6M,$H828,TRUE,_xll.ohTrigger(RecalcTrigger,Trigger6M)),NA())</f>
        <v>1.0376197821457002E-2</v>
      </c>
      <c r="M828" s="145">
        <f>IFERROR(_xll.qlIndexFixing(Index1Y,$H828,TRUE,_xll.ohTrigger(RecalcTrigger,Trigger1Y)),NA())</f>
        <v>1.1985407432709793E-2</v>
      </c>
      <c r="N828" s="144">
        <f>IFERROR(_xll.qlIndexFixing(ONIndex1M,I828,TRUE,_xll.ohTrigger(RecalcTrigger,Trigger1M)),NA())</f>
        <v>7.4058641956575855E-3</v>
      </c>
      <c r="O828" s="44">
        <f>IFERROR(_xll.qlIndexFixing(ONIndex3M,I828,TRUE,_xll.ohTrigger(RecalcTrigger,Trigger3M)),NA())</f>
        <v>8.6038135333055266E-3</v>
      </c>
      <c r="P828" s="44">
        <f>IFERROR(_xll.qlIndexFixing(ONIndex6M,I828,TRUE,_xll.ohTrigger(RecalcTrigger,Trigger6M)),NA())</f>
        <v>9.8095958289956542E-3</v>
      </c>
      <c r="Q828" s="145">
        <f>IFERROR(_xll.qlIndexFixing(ONIndex1Y,I828,TRUE,_xll.ohTrigger(RecalcTrigger,Trigger1Y)),NA())</f>
        <v>1.098147686112938E-2</v>
      </c>
    </row>
    <row r="829" spans="2:17" x14ac:dyDescent="0.2">
      <c r="B829" s="39" t="s">
        <v>42</v>
      </c>
      <c r="D829" s="42">
        <f>_xll.qlCalendarAdvance(Calendar,$D828,B829,"f",FALSE)</f>
        <v>45526</v>
      </c>
      <c r="E829" s="139">
        <f>_xll.qlInterestRateIndexValueDate(IndexON,D829)</f>
        <v>45526</v>
      </c>
      <c r="F829" s="155">
        <f>IFERROR(_xll.qlIndexFixing(IndexON,D829,TRUE,_xll.ohTrigger(RecalcTrigger,TriggerON)),NA())</f>
        <v>6.4470949028194724E-3</v>
      </c>
      <c r="H829" s="42">
        <f>_xll.qlCalendarAdvance(Calendar,$H828,B829,"f",FALSE)</f>
        <v>45526</v>
      </c>
      <c r="I829" s="139">
        <f>_xll.qlInterestRateIndexValueDate(Index1M,$H829)</f>
        <v>45530</v>
      </c>
      <c r="J829" s="144">
        <f>IFERROR(_xll.qlIndexFixing(Index1M,$H829,TRUE,_xll.ohTrigger(RecalcTrigger,Trigger1M)),NA())</f>
        <v>7.5463404181364711E-3</v>
      </c>
      <c r="K829" s="44">
        <f>IFERROR(_xll.qlIndexFixing(Index3M,H829,TRUE,_xll.ohTrigger(RecalcTrigger,Trigger3M)),NA())</f>
        <v>8.9967148045303046E-3</v>
      </c>
      <c r="L829" s="44">
        <f>IFERROR(_xll.qlIndexFixing(Index6M,$H829,TRUE,_xll.ohTrigger(RecalcTrigger,Trigger6M)),NA())</f>
        <v>1.0417482405126093E-2</v>
      </c>
      <c r="M829" s="145">
        <f>IFERROR(_xll.qlIndexFixing(Index1Y,$H829,TRUE,_xll.ohTrigger(RecalcTrigger,Trigger1Y)),NA())</f>
        <v>1.2019102950663503E-2</v>
      </c>
      <c r="N829" s="144">
        <f>IFERROR(_xll.qlIndexFixing(ONIndex1M,I829,TRUE,_xll.ohTrigger(RecalcTrigger,Trigger1M)),NA())</f>
        <v>7.4543424231698907E-3</v>
      </c>
      <c r="O829" s="44">
        <f>IFERROR(_xll.qlIndexFixing(ONIndex3M,I829,TRUE,_xll.ohTrigger(RecalcTrigger,Trigger3M)),NA())</f>
        <v>8.6571654859213254E-3</v>
      </c>
      <c r="P829" s="44">
        <f>IFERROR(_xll.qlIndexFixing(ONIndex6M,I829,TRUE,_xll.ohTrigger(RecalcTrigger,Trigger6M)),NA())</f>
        <v>9.8532336706558254E-3</v>
      </c>
      <c r="Q829" s="145">
        <f>IFERROR(_xll.qlIndexFixing(ONIndex1Y,I829,TRUE,_xll.ohTrigger(RecalcTrigger,Trigger1Y)),NA())</f>
        <v>1.1022278324057666E-2</v>
      </c>
    </row>
    <row r="830" spans="2:17" x14ac:dyDescent="0.2">
      <c r="B830" s="39" t="s">
        <v>42</v>
      </c>
      <c r="D830" s="42">
        <f>_xll.qlCalendarAdvance(Calendar,$D829,B830,"f",FALSE)</f>
        <v>45533</v>
      </c>
      <c r="E830" s="139">
        <f>_xll.qlInterestRateIndexValueDate(IndexON,D830)</f>
        <v>45533</v>
      </c>
      <c r="F830" s="155">
        <f>IFERROR(_xll.qlIndexFixing(IndexON,D830,TRUE,_xll.ohTrigger(RecalcTrigger,TriggerON)),NA())</f>
        <v>6.4470949028194724E-3</v>
      </c>
      <c r="H830" s="42">
        <f>_xll.qlCalendarAdvance(Calendar,$H829,B830,"f",FALSE)</f>
        <v>45533</v>
      </c>
      <c r="I830" s="139">
        <f>_xll.qlInterestRateIndexValueDate(Index1M,$H830)</f>
        <v>45537</v>
      </c>
      <c r="J830" s="144">
        <f>IFERROR(_xll.qlIndexFixing(Index1M,$H830,TRUE,_xll.ohTrigger(RecalcTrigger,Trigger1M)),NA())</f>
        <v>7.5909956873250195E-3</v>
      </c>
      <c r="K830" s="44">
        <f>IFERROR(_xll.qlIndexFixing(Index3M,H830,TRUE,_xll.ohTrigger(RecalcTrigger,Trigger3M)),NA())</f>
        <v>9.0453044041157882E-3</v>
      </c>
      <c r="L830" s="44">
        <f>IFERROR(_xll.qlIndexFixing(Index6M,$H830,TRUE,_xll.ohTrigger(RecalcTrigger,Trigger6M)),NA())</f>
        <v>1.0452538412856779E-2</v>
      </c>
      <c r="M830" s="145">
        <f>IFERROR(_xll.qlIndexFixing(Index1Y,$H830,TRUE,_xll.ohTrigger(RecalcTrigger,Trigger1Y)),NA())</f>
        <v>1.2052470540722183E-2</v>
      </c>
      <c r="N830" s="144">
        <f>IFERROR(_xll.qlIndexFixing(ONIndex1M,I830,TRUE,_xll.ohTrigger(RecalcTrigger,Trigger1M)),NA())</f>
        <v>7.5027058173393613E-3</v>
      </c>
      <c r="O830" s="44">
        <f>IFERROR(_xll.qlIndexFixing(ONIndex3M,I830,TRUE,_xll.ohTrigger(RecalcTrigger,Trigger3M)),NA())</f>
        <v>8.7106594930652648E-3</v>
      </c>
      <c r="P830" s="44">
        <f>IFERROR(_xll.qlIndexFixing(ONIndex6M,I830,TRUE,_xll.ohTrigger(RecalcTrigger,Trigger6M)),NA())</f>
        <v>9.8968200764204539E-3</v>
      </c>
      <c r="Q830" s="145">
        <f>IFERROR(_xll.qlIndexFixing(ONIndex1Y,I830,TRUE,_xll.ohTrigger(RecalcTrigger,Trigger1Y)),NA())</f>
        <v>1.1062957009357888E-2</v>
      </c>
    </row>
    <row r="831" spans="2:17" x14ac:dyDescent="0.2">
      <c r="B831" s="39" t="s">
        <v>42</v>
      </c>
      <c r="D831" s="42">
        <f>_xll.qlCalendarAdvance(Calendar,$D830,B831,"f",FALSE)</f>
        <v>45540</v>
      </c>
      <c r="E831" s="139">
        <f>_xll.qlInterestRateIndexValueDate(IndexON,D831)</f>
        <v>45540</v>
      </c>
      <c r="F831" s="155">
        <f>IFERROR(_xll.qlIndexFixing(IndexON,D831,TRUE,_xll.ohTrigger(RecalcTrigger,TriggerON)),NA())</f>
        <v>6.4470949028194724E-3</v>
      </c>
      <c r="H831" s="42">
        <f>_xll.qlCalendarAdvance(Calendar,$H830,B831,"f",FALSE)</f>
        <v>45540</v>
      </c>
      <c r="I831" s="139">
        <f>_xll.qlInterestRateIndexValueDate(Index1M,$H831)</f>
        <v>45544</v>
      </c>
      <c r="J831" s="144">
        <f>IFERROR(_xll.qlIndexFixing(Index1M,$H831,TRUE,_xll.ohTrigger(RecalcTrigger,Trigger1M)),NA())</f>
        <v>7.6390364733383009E-3</v>
      </c>
      <c r="K831" s="44">
        <f>IFERROR(_xll.qlIndexFixing(Index3M,H831,TRUE,_xll.ohTrigger(RecalcTrigger,Trigger3M)),NA())</f>
        <v>9.0974349181197952E-3</v>
      </c>
      <c r="L831" s="44">
        <f>IFERROR(_xll.qlIndexFixing(Index6M,$H831,TRUE,_xll.ohTrigger(RecalcTrigger,Trigger6M)),NA())</f>
        <v>1.0493385584298522E-2</v>
      </c>
      <c r="M831" s="145">
        <f>IFERROR(_xll.qlIndexFixing(Index1Y,$H831,TRUE,_xll.ohTrigger(RecalcTrigger,Trigger1Y)),NA())</f>
        <v>1.2085504673099231E-2</v>
      </c>
      <c r="N831" s="144">
        <f>IFERROR(_xll.qlIndexFixing(ONIndex1M,I831,TRUE,_xll.ohTrigger(RecalcTrigger,Trigger1M)),NA())</f>
        <v>7.550952738437644E-3</v>
      </c>
      <c r="O831" s="44">
        <f>IFERROR(_xll.qlIndexFixing(ONIndex3M,I831,TRUE,_xll.ohTrigger(RecalcTrigger,Trigger3M)),NA())</f>
        <v>8.7642960497014144E-3</v>
      </c>
      <c r="P831" s="44">
        <f>IFERROR(_xll.qlIndexFixing(ONIndex6M,I831,TRUE,_xll.ohTrigger(RecalcTrigger,Trigger6M)),NA())</f>
        <v>9.9403542550025037E-3</v>
      </c>
      <c r="Q831" s="145">
        <f>IFERROR(_xll.qlIndexFixing(ONIndex1Y,I831,TRUE,_xll.ohTrigger(RecalcTrigger,Trigger1Y)),NA())</f>
        <v>1.1103511548204992E-2</v>
      </c>
    </row>
    <row r="832" spans="2:17" x14ac:dyDescent="0.2">
      <c r="B832" s="39" t="s">
        <v>42</v>
      </c>
      <c r="D832" s="42">
        <f>_xll.qlCalendarAdvance(Calendar,$D831,B832,"f",FALSE)</f>
        <v>45547</v>
      </c>
      <c r="E832" s="139">
        <f>_xll.qlInterestRateIndexValueDate(IndexON,D832)</f>
        <v>45547</v>
      </c>
      <c r="F832" s="155">
        <f>IFERROR(_xll.qlIndexFixing(IndexON,D832,TRUE,_xll.ohTrigger(RecalcTrigger,TriggerON)),NA())</f>
        <v>6.4470949028194724E-3</v>
      </c>
      <c r="H832" s="42">
        <f>_xll.qlCalendarAdvance(Calendar,$H831,B832,"f",FALSE)</f>
        <v>45547</v>
      </c>
      <c r="I832" s="139">
        <f>_xll.qlInterestRateIndexValueDate(Index1M,$H832)</f>
        <v>45551</v>
      </c>
      <c r="J832" s="144">
        <f>IFERROR(_xll.qlIndexFixing(Index1M,$H832,TRUE,_xll.ohTrigger(RecalcTrigger,Trigger1M)),NA())</f>
        <v>7.6869375346424462E-3</v>
      </c>
      <c r="K832" s="44">
        <f>IFERROR(_xll.qlIndexFixing(Index3M,H832,TRUE,_xll.ohTrigger(RecalcTrigger,Trigger3M)),NA())</f>
        <v>9.1492463914846205E-3</v>
      </c>
      <c r="L832" s="44">
        <f>IFERROR(_xll.qlIndexFixing(Index6M,$H832,TRUE,_xll.ohTrigger(RecalcTrigger,Trigger6M)),NA())</f>
        <v>1.0533983276730509E-2</v>
      </c>
      <c r="M832" s="145">
        <f>IFERROR(_xll.qlIndexFixing(Index1Y,$H832,TRUE,_xll.ohTrigger(RecalcTrigger,Trigger1Y)),NA())</f>
        <v>1.2118199792453913E-2</v>
      </c>
      <c r="N832" s="144">
        <f>IFERROR(_xll.qlIndexFixing(ONIndex1M,I832,TRUE,_xll.ohTrigger(RecalcTrigger,Trigger1M)),NA())</f>
        <v>7.5990799866243464E-3</v>
      </c>
      <c r="O832" s="44">
        <f>IFERROR(_xll.qlIndexFixing(ONIndex3M,I832,TRUE,_xll.ohTrigger(RecalcTrigger,Trigger3M)),NA())</f>
        <v>8.8180448255315014E-3</v>
      </c>
      <c r="P832" s="44">
        <f>IFERROR(_xll.qlIndexFixing(ONIndex6M,I832,TRUE,_xll.ohTrigger(RecalcTrigger,Trigger6M)),NA())</f>
        <v>9.9838242393346377E-3</v>
      </c>
      <c r="Q832" s="145">
        <f>IFERROR(_xll.qlIndexFixing(ONIndex1Y,I832,TRUE,_xll.ohTrigger(RecalcTrigger,Trigger1Y)),NA())</f>
        <v>1.1143931284003372E-2</v>
      </c>
    </row>
    <row r="833" spans="2:17" x14ac:dyDescent="0.2">
      <c r="B833" s="39" t="s">
        <v>42</v>
      </c>
      <c r="D833" s="42">
        <f>_xll.qlCalendarAdvance(Calendar,$D832,B833,"f",FALSE)</f>
        <v>45554</v>
      </c>
      <c r="E833" s="139">
        <f>_xll.qlInterestRateIndexValueDate(IndexON,D833)</f>
        <v>45554</v>
      </c>
      <c r="F833" s="155">
        <f>IFERROR(_xll.qlIndexFixing(IndexON,D833,TRUE,_xll.ohTrigger(RecalcTrigger,TriggerON)),NA())</f>
        <v>8.9499772988776982E-3</v>
      </c>
      <c r="H833" s="42">
        <f>_xll.qlCalendarAdvance(Calendar,$H832,B833,"f",FALSE)</f>
        <v>45554</v>
      </c>
      <c r="I833" s="139">
        <f>_xll.qlInterestRateIndexValueDate(Index1M,$H833)</f>
        <v>45558</v>
      </c>
      <c r="J833" s="144">
        <f>IFERROR(_xll.qlIndexFixing(Index1M,$H833,TRUE,_xll.ohTrigger(RecalcTrigger,Trigger1M)),NA())</f>
        <v>7.7346923351777619E-3</v>
      </c>
      <c r="K833" s="44">
        <f>IFERROR(_xll.qlIndexFixing(Index3M,H833,TRUE,_xll.ohTrigger(RecalcTrigger,Trigger3M)),NA())</f>
        <v>9.200704315298491E-3</v>
      </c>
      <c r="L833" s="44">
        <f>IFERROR(_xll.qlIndexFixing(Index6M,$H833,TRUE,_xll.ohTrigger(RecalcTrigger,Trigger6M)),NA())</f>
        <v>1.0574323485516221E-2</v>
      </c>
      <c r="M833" s="145">
        <f>IFERROR(_xll.qlIndexFixing(Index1Y,$H833,TRUE,_xll.ohTrigger(RecalcTrigger,Trigger1Y)),NA())</f>
        <v>1.215055155991001E-2</v>
      </c>
      <c r="N833" s="144">
        <f>IFERROR(_xll.qlIndexFixing(ONIndex1M,I833,TRUE,_xll.ohTrigger(RecalcTrigger,Trigger1M)),NA())</f>
        <v>7.6470682782048272E-3</v>
      </c>
      <c r="O833" s="44">
        <f>IFERROR(_xll.qlIndexFixing(ONIndex3M,I833,TRUE,_xll.ohTrigger(RecalcTrigger,Trigger3M)),NA())</f>
        <v>8.8715577326770045E-3</v>
      </c>
      <c r="P833" s="44">
        <f>IFERROR(_xll.qlIndexFixing(ONIndex6M,I833,TRUE,_xll.ohTrigger(RecalcTrigger,Trigger6M)),NA())</f>
        <v>1.002710285842312E-2</v>
      </c>
      <c r="Q833" s="145">
        <f>IFERROR(_xll.qlIndexFixing(ONIndex1Y,I833,TRUE,_xll.ohTrigger(RecalcTrigger,Trigger1Y)),NA())</f>
        <v>1.1184109820421284E-2</v>
      </c>
    </row>
    <row r="834" spans="2:17" x14ac:dyDescent="0.2">
      <c r="B834" s="39" t="s">
        <v>42</v>
      </c>
      <c r="D834" s="42">
        <f>_xll.qlCalendarAdvance(Calendar,$D833,B834,"f",FALSE)</f>
        <v>45561</v>
      </c>
      <c r="E834" s="139">
        <f>_xll.qlInterestRateIndexValueDate(IndexON,D834)</f>
        <v>45561</v>
      </c>
      <c r="F834" s="155">
        <f>IFERROR(_xll.qlIndexFixing(IndexON,D834,TRUE,_xll.ohTrigger(RecalcTrigger,TriggerON)),NA())</f>
        <v>8.9499772988776982E-3</v>
      </c>
      <c r="H834" s="42">
        <f>_xll.qlCalendarAdvance(Calendar,$H833,B834,"f",FALSE)</f>
        <v>45561</v>
      </c>
      <c r="I834" s="139">
        <f>_xll.qlInterestRateIndexValueDate(Index1M,$H834)</f>
        <v>45565</v>
      </c>
      <c r="J834" s="144">
        <f>IFERROR(_xll.qlIndexFixing(Index1M,$H834,TRUE,_xll.ohTrigger(RecalcTrigger,Trigger1M)),NA())</f>
        <v>7.7857690471859432E-3</v>
      </c>
      <c r="K834" s="44">
        <f>IFERROR(_xll.qlIndexFixing(Index3M,H834,TRUE,_xll.ohTrigger(RecalcTrigger,Trigger3M)),NA())</f>
        <v>9.2554955447407914E-3</v>
      </c>
      <c r="L834" s="44">
        <f>IFERROR(_xll.qlIndexFixing(Index6M,$H834,TRUE,_xll.ohTrigger(RecalcTrigger,Trigger6M)),NA())</f>
        <v>1.0614402626076873E-2</v>
      </c>
      <c r="M834" s="145">
        <f>IFERROR(_xll.qlIndexFixing(Index1Y,$H834,TRUE,_xll.ohTrigger(RecalcTrigger,Trigger1Y)),NA())</f>
        <v>1.2182559533310525E-2</v>
      </c>
      <c r="N834" s="144">
        <f>IFERROR(_xll.qlIndexFixing(ONIndex1M,I834,TRUE,_xll.ohTrigger(RecalcTrigger,Trigger1M)),NA())</f>
        <v>7.69491074978923E-3</v>
      </c>
      <c r="O834" s="44">
        <f>IFERROR(_xll.qlIndexFixing(ONIndex3M,I834,TRUE,_xll.ohTrigger(RecalcTrigger,Trigger3M)),NA())</f>
        <v>8.9247320585794654E-3</v>
      </c>
      <c r="P834" s="44">
        <f>IFERROR(_xll.qlIndexFixing(ONIndex6M,I834,TRUE,_xll.ohTrigger(RecalcTrigger,Trigger6M)),NA())</f>
        <v>1.0070151902832336E-2</v>
      </c>
      <c r="Q834" s="145">
        <f>IFERROR(_xll.qlIndexFixing(ONIndex1Y,I834,TRUE,_xll.ohTrigger(RecalcTrigger,Trigger1Y)),NA())</f>
        <v>1.1224014692148288E-2</v>
      </c>
    </row>
    <row r="835" spans="2:17" x14ac:dyDescent="0.2">
      <c r="B835" s="39" t="s">
        <v>42</v>
      </c>
      <c r="D835" s="42">
        <f>_xll.qlCalendarAdvance(Calendar,$D834,B835,"f",FALSE)</f>
        <v>45568</v>
      </c>
      <c r="E835" s="139">
        <f>_xll.qlInterestRateIndexValueDate(IndexON,D835)</f>
        <v>45568</v>
      </c>
      <c r="F835" s="155">
        <f>IFERROR(_xll.qlIndexFixing(IndexON,D835,TRUE,_xll.ohTrigger(RecalcTrigger,TriggerON)),NA())</f>
        <v>8.9499772987977622E-3</v>
      </c>
      <c r="H835" s="42">
        <f>_xll.qlCalendarAdvance(Calendar,$H834,B835,"f",FALSE)</f>
        <v>45568</v>
      </c>
      <c r="I835" s="139">
        <f>_xll.qlInterestRateIndexValueDate(Index1M,$H835)</f>
        <v>45572</v>
      </c>
      <c r="J835" s="144">
        <f>IFERROR(_xll.qlIndexFixing(Index1M,$H835,TRUE,_xll.ohTrigger(RecalcTrigger,Trigger1M)),NA())</f>
        <v>7.8332139118448968E-3</v>
      </c>
      <c r="K835" s="44">
        <f>IFERROR(_xll.qlIndexFixing(Index3M,H835,TRUE,_xll.ohTrigger(RecalcTrigger,Trigger3M)),NA())</f>
        <v>9.3061961223778918E-3</v>
      </c>
      <c r="L835" s="44">
        <f>IFERROR(_xll.qlIndexFixing(Index6M,$H835,TRUE,_xll.ohTrigger(RecalcTrigger,Trigger6M)),NA())</f>
        <v>1.0654218224149914E-2</v>
      </c>
      <c r="M835" s="145">
        <f>IFERROR(_xll.qlIndexFixing(Index1Y,$H835,TRUE,_xll.ohTrigger(RecalcTrigger,Trigger1Y)),NA())</f>
        <v>1.2214224090349612E-2</v>
      </c>
      <c r="N835" s="144">
        <f>IFERROR(_xll.qlIndexFixing(ONIndex1M,I835,TRUE,_xll.ohTrigger(RecalcTrigger,Trigger1M)),NA())</f>
        <v>7.7426055307938668E-3</v>
      </c>
      <c r="O835" s="44">
        <f>IFERROR(_xll.qlIndexFixing(ONIndex3M,I835,TRUE,_xll.ohTrigger(RecalcTrigger,Trigger3M)),NA())</f>
        <v>8.9775637356925841E-3</v>
      </c>
      <c r="P835" s="44">
        <f>IFERROR(_xll.qlIndexFixing(ONIndex6M,I835,TRUE,_xll.ohTrigger(RecalcTrigger,Trigger6M)),NA())</f>
        <v>1.011296892707847E-2</v>
      </c>
      <c r="Q835" s="145">
        <f>IFERROR(_xll.qlIndexFixing(ONIndex1Y,I835,TRUE,_xll.ohTrigger(RecalcTrigger,Trigger1Y)),NA())</f>
        <v>1.1263643155698944E-2</v>
      </c>
    </row>
    <row r="836" spans="2:17" x14ac:dyDescent="0.2">
      <c r="B836" s="39" t="s">
        <v>42</v>
      </c>
      <c r="D836" s="42">
        <f>_xll.qlCalendarAdvance(Calendar,$D835,B836,"f",FALSE)</f>
        <v>45575</v>
      </c>
      <c r="E836" s="139">
        <f>_xll.qlInterestRateIndexValueDate(IndexON,D836)</f>
        <v>45575</v>
      </c>
      <c r="F836" s="155">
        <f>IFERROR(_xll.qlIndexFixing(IndexON,D836,TRUE,_xll.ohTrigger(RecalcTrigger,TriggerON)),NA())</f>
        <v>8.9499772987977622E-3</v>
      </c>
      <c r="H836" s="42">
        <f>_xll.qlCalendarAdvance(Calendar,$H835,B836,"f",FALSE)</f>
        <v>45575</v>
      </c>
      <c r="I836" s="139">
        <f>_xll.qlInterestRateIndexValueDate(Index1M,$H836)</f>
        <v>45579</v>
      </c>
      <c r="J836" s="144">
        <f>IFERROR(_xll.qlIndexFixing(Index1M,$H836,TRUE,_xll.ohTrigger(RecalcTrigger,Trigger1M)),NA())</f>
        <v>7.8805058281891938E-3</v>
      </c>
      <c r="K836" s="44">
        <f>IFERROR(_xll.qlIndexFixing(Index3M,H836,TRUE,_xll.ohTrigger(RecalcTrigger,Trigger3M)),NA())</f>
        <v>9.3565244759764438E-3</v>
      </c>
      <c r="L836" s="44">
        <f>IFERROR(_xll.qlIndexFixing(Index6M,$H836,TRUE,_xll.ohTrigger(RecalcTrigger,Trigger6M)),NA())</f>
        <v>1.069376780538187E-2</v>
      </c>
      <c r="M836" s="145">
        <f>IFERROR(_xll.qlIndexFixing(Index1Y,$H836,TRUE,_xll.ohTrigger(RecalcTrigger,Trigger1Y)),NA())</f>
        <v>1.2245545635904716E-2</v>
      </c>
      <c r="N836" s="144">
        <f>IFERROR(_xll.qlIndexFixing(ONIndex1M,I836,TRUE,_xll.ohTrigger(RecalcTrigger,Trigger1M)),NA())</f>
        <v>7.7901507503153056E-3</v>
      </c>
      <c r="O836" s="44">
        <f>IFERROR(_xll.qlIndexFixing(ONIndex3M,I836,TRUE,_xll.ohTrigger(RecalcTrigger,Trigger3M)),NA())</f>
        <v>9.0300486965499971E-3</v>
      </c>
      <c r="P836" s="44">
        <f>IFERROR(_xll.qlIndexFixing(ONIndex6M,I836,TRUE,_xll.ohTrigger(RecalcTrigger,Trigger6M)),NA())</f>
        <v>1.0155551485837577E-2</v>
      </c>
      <c r="Q836" s="145">
        <f>IFERROR(_xll.qlIndexFixing(ONIndex1Y,I836,TRUE,_xll.ohTrigger(RecalcTrigger,Trigger1Y)),NA())</f>
        <v>1.1302992467507877E-2</v>
      </c>
    </row>
    <row r="837" spans="2:17" x14ac:dyDescent="0.2">
      <c r="B837" s="39" t="s">
        <v>42</v>
      </c>
      <c r="D837" s="42">
        <f>_xll.qlCalendarAdvance(Calendar,$D836,B837,"f",FALSE)</f>
        <v>45582</v>
      </c>
      <c r="E837" s="139">
        <f>_xll.qlInterestRateIndexValueDate(IndexON,D837)</f>
        <v>45582</v>
      </c>
      <c r="F837" s="155">
        <f>IFERROR(_xll.qlIndexFixing(IndexON,D837,TRUE,_xll.ohTrigger(RecalcTrigger,TriggerON)),NA())</f>
        <v>8.9499772988776982E-3</v>
      </c>
      <c r="H837" s="42">
        <f>_xll.qlCalendarAdvance(Calendar,$H836,B837,"f",FALSE)</f>
        <v>45582</v>
      </c>
      <c r="I837" s="139">
        <f>_xll.qlInterestRateIndexValueDate(Index1M,$H837)</f>
        <v>45586</v>
      </c>
      <c r="J837" s="144">
        <f>IFERROR(_xll.qlIndexFixing(Index1M,$H837,TRUE,_xll.ohTrigger(RecalcTrigger,Trigger1M)),NA())</f>
        <v>7.9276429225743645E-3</v>
      </c>
      <c r="K837" s="44">
        <f>IFERROR(_xll.qlIndexFixing(Index3M,H837,TRUE,_xll.ohTrigger(RecalcTrigger,Trigger3M)),NA())</f>
        <v>9.4064765142300236E-3</v>
      </c>
      <c r="L837" s="44">
        <f>IFERROR(_xll.qlIndexFixing(Index6M,$H837,TRUE,_xll.ohTrigger(RecalcTrigger,Trigger6M)),NA())</f>
        <v>1.0735919744915279E-2</v>
      </c>
      <c r="M837" s="145">
        <f>IFERROR(_xll.qlIndexFixing(Index1Y,$H837,TRUE,_xll.ohTrigger(RecalcTrigger,Trigger1Y)),NA())</f>
        <v>1.2276524602038329E-2</v>
      </c>
      <c r="N837" s="144">
        <f>IFERROR(_xll.qlIndexFixing(ONIndex1M,I837,TRUE,_xll.ohTrigger(RecalcTrigger,Trigger1M)),NA())</f>
        <v>7.8375445381695386E-3</v>
      </c>
      <c r="O837" s="44">
        <f>IFERROR(_xll.qlIndexFixing(ONIndex3M,I837,TRUE,_xll.ohTrigger(RecalcTrigger,Trigger3M)),NA())</f>
        <v>9.0821828738452126E-3</v>
      </c>
      <c r="P837" s="44">
        <f>IFERROR(_xll.qlIndexFixing(ONIndex6M,I837,TRUE,_xll.ohTrigger(RecalcTrigger,Trigger6M)),NA())</f>
        <v>1.0197897133545908E-2</v>
      </c>
      <c r="Q837" s="145">
        <f>IFERROR(_xll.qlIndexFixing(ONIndex1Y,I837,TRUE,_xll.ohTrigger(RecalcTrigger,Trigger1Y)),NA())</f>
        <v>1.1342059884169586E-2</v>
      </c>
    </row>
    <row r="838" spans="2:17" x14ac:dyDescent="0.2">
      <c r="B838" s="39" t="s">
        <v>42</v>
      </c>
      <c r="D838" s="42">
        <f>_xll.qlCalendarAdvance(Calendar,$D837,B838,"f",FALSE)</f>
        <v>45589</v>
      </c>
      <c r="E838" s="139">
        <f>_xll.qlInterestRateIndexValueDate(IndexON,D838)</f>
        <v>45589</v>
      </c>
      <c r="F838" s="155">
        <f>IFERROR(_xll.qlIndexFixing(IndexON,D838,TRUE,_xll.ohTrigger(RecalcTrigger,TriggerON)),NA())</f>
        <v>8.9499772988776982E-3</v>
      </c>
      <c r="H838" s="42">
        <f>_xll.qlCalendarAdvance(Calendar,$H837,B838,"f",FALSE)</f>
        <v>45589</v>
      </c>
      <c r="I838" s="139">
        <f>_xll.qlInterestRateIndexValueDate(Index1M,$H838)</f>
        <v>45593</v>
      </c>
      <c r="J838" s="144">
        <f>IFERROR(_xll.qlIndexFixing(Index1M,$H838,TRUE,_xll.ohTrigger(RecalcTrigger,Trigger1M)),NA())</f>
        <v>7.9746233213224254E-3</v>
      </c>
      <c r="K838" s="44">
        <f>IFERROR(_xll.qlIndexFixing(Index3M,H838,TRUE,_xll.ohTrigger(RecalcTrigger,Trigger3M)),NA())</f>
        <v>9.4560481457279418E-3</v>
      </c>
      <c r="L838" s="44">
        <f>IFERROR(_xll.qlIndexFixing(Index6M,$H838,TRUE,_xll.ohTrigger(RecalcTrigger,Trigger6M)),NA())</f>
        <v>1.0772059019457152E-2</v>
      </c>
      <c r="M838" s="145">
        <f>IFERROR(_xll.qlIndexFixing(Index1Y,$H838,TRUE,_xll.ohTrigger(RecalcTrigger,Trigger1Y)),NA())</f>
        <v>1.2307161448001286E-2</v>
      </c>
      <c r="N838" s="144">
        <f>IFERROR(_xll.qlIndexFixing(ONIndex1M,I838,TRUE,_xll.ohTrigger(RecalcTrigger,Trigger1M)),NA())</f>
        <v>7.8847850232932615E-3</v>
      </c>
      <c r="O838" s="44">
        <f>IFERROR(_xll.qlIndexFixing(ONIndex3M,I838,TRUE,_xll.ohTrigger(RecalcTrigger,Trigger3M)),NA())</f>
        <v>9.1339622000319309E-3</v>
      </c>
      <c r="P838" s="44">
        <f>IFERROR(_xll.qlIndexFixing(ONIndex6M,I838,TRUE,_xll.ohTrigger(RecalcTrigger,Trigger6M)),NA())</f>
        <v>1.0240003424879518E-2</v>
      </c>
      <c r="Q838" s="145">
        <f>IFERROR(_xll.qlIndexFixing(ONIndex1Y,I838,TRUE,_xll.ohTrigger(RecalcTrigger,Trigger1Y)),NA())</f>
        <v>1.1380842662038759E-2</v>
      </c>
    </row>
    <row r="839" spans="2:17" x14ac:dyDescent="0.2">
      <c r="B839" s="39" t="s">
        <v>42</v>
      </c>
      <c r="D839" s="42">
        <f>_xll.qlCalendarAdvance(Calendar,$D838,B839,"f",FALSE)</f>
        <v>45596</v>
      </c>
      <c r="E839" s="139">
        <f>_xll.qlInterestRateIndexValueDate(IndexON,D839)</f>
        <v>45596</v>
      </c>
      <c r="F839" s="155">
        <f>IFERROR(_xll.qlIndexFixing(IndexON,D839,TRUE,_xll.ohTrigger(RecalcTrigger,TriggerON)),NA())</f>
        <v>8.9499772988776982E-3</v>
      </c>
      <c r="H839" s="42">
        <f>_xll.qlCalendarAdvance(Calendar,$H838,B839,"f",FALSE)</f>
        <v>45596</v>
      </c>
      <c r="I839" s="139">
        <f>_xll.qlInterestRateIndexValueDate(Index1M,$H839)</f>
        <v>45600</v>
      </c>
      <c r="J839" s="144">
        <f>IFERROR(_xll.qlIndexFixing(Index1M,$H839,TRUE,_xll.ohTrigger(RecalcTrigger,Trigger1M)),NA())</f>
        <v>8.0180250874084535E-3</v>
      </c>
      <c r="K839" s="44">
        <f>IFERROR(_xll.qlIndexFixing(Index3M,H839,TRUE,_xll.ohTrigger(RecalcTrigger,Trigger3M)),NA())</f>
        <v>9.5052352789656725E-3</v>
      </c>
      <c r="L839" s="44">
        <f>IFERROR(_xll.qlIndexFixing(Index6M,$H839,TRUE,_xll.ohTrigger(RecalcTrigger,Trigger6M)),NA())</f>
        <v>1.0810795703157842E-2</v>
      </c>
      <c r="M839" s="145">
        <f>IFERROR(_xll.qlIndexFixing(Index1Y,$H839,TRUE,_xll.ohTrigger(RecalcTrigger,Trigger1Y)),NA())</f>
        <v>1.2337456660234718E-2</v>
      </c>
      <c r="N839" s="144">
        <f>IFERROR(_xll.qlIndexFixing(ONIndex1M,I839,TRUE,_xll.ohTrigger(RecalcTrigger,Trigger1M)),NA())</f>
        <v>7.9318703355024667E-3</v>
      </c>
      <c r="O839" s="44">
        <f>IFERROR(_xll.qlIndexFixing(ONIndex3M,I839,TRUE,_xll.ohTrigger(RecalcTrigger,Trigger3M)),NA())</f>
        <v>9.1853826075638523E-3</v>
      </c>
      <c r="P839" s="44">
        <f>IFERROR(_xll.qlIndexFixing(ONIndex6M,I839,TRUE,_xll.ohTrigger(RecalcTrigger,Trigger6M)),NA())</f>
        <v>1.0281867914274656E-2</v>
      </c>
      <c r="Q839" s="145">
        <f>IFERROR(_xll.qlIndexFixing(ONIndex1Y,I839,TRUE,_xll.ohTrigger(RecalcTrigger,Trigger1Y)),NA())</f>
        <v>1.1419338057629957E-2</v>
      </c>
    </row>
    <row r="840" spans="2:17" x14ac:dyDescent="0.2">
      <c r="B840" s="39" t="s">
        <v>42</v>
      </c>
      <c r="D840" s="42">
        <f>_xll.qlCalendarAdvance(Calendar,$D839,B840,"f",FALSE)</f>
        <v>45603</v>
      </c>
      <c r="E840" s="139">
        <f>_xll.qlInterestRateIndexValueDate(IndexON,D840)</f>
        <v>45603</v>
      </c>
      <c r="F840" s="155">
        <f>IFERROR(_xll.qlIndexFixing(IndexON,D840,TRUE,_xll.ohTrigger(RecalcTrigger,TriggerON)),NA())</f>
        <v>8.9499772989576343E-3</v>
      </c>
      <c r="H840" s="42">
        <f>_xll.qlCalendarAdvance(Calendar,$H839,B840,"f",FALSE)</f>
        <v>45603</v>
      </c>
      <c r="I840" s="139">
        <f>_xll.qlInterestRateIndexValueDate(Index1M,$H840)</f>
        <v>45607</v>
      </c>
      <c r="J840" s="144">
        <f>IFERROR(_xll.qlIndexFixing(Index1M,$H840,TRUE,_xll.ohTrigger(RecalcTrigger,Trigger1M)),NA())</f>
        <v>8.0646970510676041E-3</v>
      </c>
      <c r="K840" s="44">
        <f>IFERROR(_xll.qlIndexFixing(Index3M,H840,TRUE,_xll.ohTrigger(RecalcTrigger,Trigger3M)),NA())</f>
        <v>9.5540338223465901E-3</v>
      </c>
      <c r="L840" s="44">
        <f>IFERROR(_xll.qlIndexFixing(Index6M,$H840,TRUE,_xll.ohTrigger(RecalcTrigger,Trigger6M)),NA())</f>
        <v>1.0849256471736575E-2</v>
      </c>
      <c r="M840" s="145">
        <f>IFERROR(_xll.qlIndexFixing(Index1Y,$H840,TRUE,_xll.ohTrigger(RecalcTrigger,Trigger1Y)),NA())</f>
        <v>1.2367410752373128E-2</v>
      </c>
      <c r="N840" s="144">
        <f>IFERROR(_xll.qlIndexFixing(ONIndex1M,I840,TRUE,_xll.ohTrigger(RecalcTrigger,Trigger1M)),NA())</f>
        <v>7.9787986038137859E-3</v>
      </c>
      <c r="O840" s="44">
        <f>IFERROR(_xll.qlIndexFixing(ONIndex3M,I840,TRUE,_xll.ohTrigger(RecalcTrigger,Trigger3M)),NA())</f>
        <v>9.2364400292943571E-3</v>
      </c>
      <c r="P840" s="44">
        <f>IFERROR(_xll.qlIndexFixing(ONIndex6M,I840,TRUE,_xll.ohTrigger(RecalcTrigger,Trigger6M)),NA())</f>
        <v>1.0323488156567251E-2</v>
      </c>
      <c r="Q840" s="145">
        <f>IFERROR(_xll.qlIndexFixing(ONIndex1Y,I840,TRUE,_xll.ohTrigger(RecalcTrigger,Trigger1Y)),NA())</f>
        <v>1.1457543327457742E-2</v>
      </c>
    </row>
    <row r="841" spans="2:17" x14ac:dyDescent="0.2">
      <c r="B841" s="39" t="s">
        <v>42</v>
      </c>
      <c r="D841" s="42">
        <f>_xll.qlCalendarAdvance(Calendar,$D840,B841,"f",FALSE)</f>
        <v>45610</v>
      </c>
      <c r="E841" s="139">
        <f>_xll.qlInterestRateIndexValueDate(IndexON,D841)</f>
        <v>45610</v>
      </c>
      <c r="F841" s="155">
        <f>IFERROR(_xll.qlIndexFixing(IndexON,D841,TRUE,_xll.ohTrigger(RecalcTrigger,TriggerON)),NA())</f>
        <v>8.9499772987977622E-3</v>
      </c>
      <c r="H841" s="42">
        <f>_xll.qlCalendarAdvance(Calendar,$H840,B841,"f",FALSE)</f>
        <v>45610</v>
      </c>
      <c r="I841" s="139">
        <f>_xll.qlInterestRateIndexValueDate(Index1M,$H841)</f>
        <v>45614</v>
      </c>
      <c r="J841" s="144">
        <f>IFERROR(_xll.qlIndexFixing(Index1M,$H841,TRUE,_xll.ohTrigger(RecalcTrigger,Trigger1M)),NA())</f>
        <v>8.1112068293629491E-3</v>
      </c>
      <c r="K841" s="44">
        <f>IFERROR(_xll.qlIndexFixing(Index3M,H841,TRUE,_xll.ohTrigger(RecalcTrigger,Trigger3M)),NA())</f>
        <v>9.6024396841837053E-3</v>
      </c>
      <c r="L841" s="44">
        <f>IFERROR(_xll.qlIndexFixing(Index6M,$H841,TRUE,_xll.ohTrigger(RecalcTrigger,Trigger6M)),NA())</f>
        <v>1.0887438850425266E-2</v>
      </c>
      <c r="M841" s="145">
        <f>IFERROR(_xll.qlIndexFixing(Index1Y,$H841,TRUE,_xll.ohTrigger(RecalcTrigger,Trigger1Y)),NA())</f>
        <v>1.2397024265245488E-2</v>
      </c>
      <c r="N841" s="144">
        <f>IFERROR(_xll.qlIndexFixing(ONIndex1M,I841,TRUE,_xll.ohTrigger(RecalcTrigger,Trigger1M)),NA())</f>
        <v>8.0255679578833394E-3</v>
      </c>
      <c r="O841" s="44">
        <f>IFERROR(_xll.qlIndexFixing(ONIndex3M,I841,TRUE,_xll.ohTrigger(RecalcTrigger,Trigger3M)),NA())</f>
        <v>9.2871303975172737E-3</v>
      </c>
      <c r="P841" s="44">
        <f>IFERROR(_xll.qlIndexFixing(ONIndex6M,I841,TRUE,_xll.ohTrigger(RecalcTrigger,Trigger6M)),NA())</f>
        <v>1.0364861706033679E-2</v>
      </c>
      <c r="Q841" s="145">
        <f>IFERROR(_xll.qlIndexFixing(ONIndex1Y,I841,TRUE,_xll.ohTrigger(RecalcTrigger,Trigger1Y)),NA())</f>
        <v>1.1495455727956738E-2</v>
      </c>
    </row>
    <row r="842" spans="2:17" x14ac:dyDescent="0.2">
      <c r="B842" s="39" t="s">
        <v>42</v>
      </c>
      <c r="D842" s="42">
        <f>_xll.qlCalendarAdvance(Calendar,$D841,B842,"f",FALSE)</f>
        <v>45617</v>
      </c>
      <c r="E842" s="139">
        <f>_xll.qlInterestRateIndexValueDate(IndexON,D842)</f>
        <v>45617</v>
      </c>
      <c r="F842" s="155">
        <f>IFERROR(_xll.qlIndexFixing(IndexON,D842,TRUE,_xll.ohTrigger(RecalcTrigger,TriggerON)),NA())</f>
        <v>8.9499772987977622E-3</v>
      </c>
      <c r="H842" s="42">
        <f>_xll.qlCalendarAdvance(Calendar,$H841,B842,"f",FALSE)</f>
        <v>45617</v>
      </c>
      <c r="I842" s="139">
        <f>_xll.qlInterestRateIndexValueDate(Index1M,$H842)</f>
        <v>45621</v>
      </c>
      <c r="J842" s="144">
        <f>IFERROR(_xll.qlIndexFixing(Index1M,$H842,TRUE,_xll.ohTrigger(RecalcTrigger,Trigger1M)),NA())</f>
        <v>8.1643274292114709E-3</v>
      </c>
      <c r="K842" s="44">
        <f>IFERROR(_xll.qlIndexFixing(Index3M,H842,TRUE,_xll.ohTrigger(RecalcTrigger,Trigger3M)),NA())</f>
        <v>9.6504487727092202E-3</v>
      </c>
      <c r="L842" s="44">
        <f>IFERROR(_xll.qlIndexFixing(Index6M,$H842,TRUE,_xll.ohTrigger(RecalcTrigger,Trigger6M)),NA())</f>
        <v>1.0925340364382044E-2</v>
      </c>
      <c r="M842" s="145">
        <f>IFERROR(_xll.qlIndexFixing(Index1Y,$H842,TRUE,_xll.ohTrigger(RecalcTrigger,Trigger1Y)),NA())</f>
        <v>1.242629776687874E-2</v>
      </c>
      <c r="N842" s="144">
        <f>IFERROR(_xll.qlIndexFixing(ONIndex1M,I842,TRUE,_xll.ohTrigger(RecalcTrigger,Trigger1M)),NA())</f>
        <v>8.0721765270475032E-3</v>
      </c>
      <c r="O842" s="44">
        <f>IFERROR(_xll.qlIndexFixing(ONIndex3M,I842,TRUE,_xll.ohTrigger(RecalcTrigger,Trigger3M)),NA())</f>
        <v>9.3374496449261102E-3</v>
      </c>
      <c r="P842" s="44">
        <f>IFERROR(_xll.qlIndexFixing(ONIndex6M,I842,TRUE,_xll.ohTrigger(RecalcTrigger,Trigger6M)),NA())</f>
        <v>1.0405986117429933E-2</v>
      </c>
      <c r="Q842" s="145">
        <f>IFERROR(_xll.qlIndexFixing(ONIndex1Y,I842,TRUE,_xll.ohTrigger(RecalcTrigger,Trigger1Y)),NA())</f>
        <v>1.1533072515561571E-2</v>
      </c>
    </row>
    <row r="843" spans="2:17" x14ac:dyDescent="0.2">
      <c r="B843" s="39" t="s">
        <v>42</v>
      </c>
      <c r="D843" s="42">
        <f>_xll.qlCalendarAdvance(Calendar,$D842,B843,"f",FALSE)</f>
        <v>45624</v>
      </c>
      <c r="E843" s="139">
        <f>_xll.qlInterestRateIndexValueDate(IndexON,D843)</f>
        <v>45624</v>
      </c>
      <c r="F843" s="155">
        <f>IFERROR(_xll.qlIndexFixing(IndexON,D843,TRUE,_xll.ohTrigger(RecalcTrigger,TriggerON)),NA())</f>
        <v>8.9499772988776982E-3</v>
      </c>
      <c r="H843" s="42">
        <f>_xll.qlCalendarAdvance(Calendar,$H842,B843,"f",FALSE)</f>
        <v>45624</v>
      </c>
      <c r="I843" s="139">
        <f>_xll.qlInterestRateIndexValueDate(Index1M,$H843)</f>
        <v>45628</v>
      </c>
      <c r="J843" s="144">
        <f>IFERROR(_xll.qlIndexFixing(Index1M,$H843,TRUE,_xll.ohTrigger(RecalcTrigger,Trigger1M)),NA())</f>
        <v>8.2071093002216364E-3</v>
      </c>
      <c r="K843" s="44">
        <f>IFERROR(_xll.qlIndexFixing(Index3M,H843,TRUE,_xll.ohTrigger(RecalcTrigger,Trigger3M)),NA())</f>
        <v>9.6946024201504128E-3</v>
      </c>
      <c r="L843" s="44">
        <f>IFERROR(_xll.qlIndexFixing(Index6M,$H843,TRUE,_xll.ohTrigger(RecalcTrigger,Trigger6M)),NA())</f>
        <v>1.0962958538697843E-2</v>
      </c>
      <c r="M843" s="145">
        <f>IFERROR(_xll.qlIndexFixing(Index1Y,$H843,TRUE,_xll.ohTrigger(RecalcTrigger,Trigger1Y)),NA())</f>
        <v>1.2455231852499327E-2</v>
      </c>
      <c r="N843" s="144">
        <f>IFERROR(_xll.qlIndexFixing(ONIndex1M,I843,TRUE,_xll.ohTrigger(RecalcTrigger,Trigger1M)),NA())</f>
        <v>8.1186224406426533E-3</v>
      </c>
      <c r="O843" s="44">
        <f>IFERROR(_xll.qlIndexFixing(ONIndex3M,I843,TRUE,_xll.ohTrigger(RecalcTrigger,Trigger3M)),NA())</f>
        <v>9.387393704054503E-3</v>
      </c>
      <c r="P843" s="44">
        <f>IFERROR(_xll.qlIndexFixing(ONIndex6M,I843,TRUE,_xll.ohTrigger(RecalcTrigger,Trigger6M)),NA())</f>
        <v>1.0446858945272197E-2</v>
      </c>
      <c r="Q843" s="145">
        <f>IFERROR(_xll.qlIndexFixing(ONIndex1Y,I843,TRUE,_xll.ohTrigger(RecalcTrigger,Trigger1Y)),NA())</f>
        <v>1.1570390946866738E-2</v>
      </c>
    </row>
    <row r="844" spans="2:17" x14ac:dyDescent="0.2">
      <c r="B844" s="39" t="s">
        <v>42</v>
      </c>
      <c r="D844" s="42">
        <f>_xll.qlCalendarAdvance(Calendar,$D843,B844,"f",FALSE)</f>
        <v>45631</v>
      </c>
      <c r="E844" s="139">
        <f>_xll.qlInterestRateIndexValueDate(IndexON,D844)</f>
        <v>45631</v>
      </c>
      <c r="F844" s="155">
        <f>IFERROR(_xll.qlIndexFixing(IndexON,D844,TRUE,_xll.ohTrigger(RecalcTrigger,TriggerON)),NA())</f>
        <v>8.9499772987977622E-3</v>
      </c>
      <c r="H844" s="42">
        <f>_xll.qlCalendarAdvance(Calendar,$H843,B844,"f",FALSE)</f>
        <v>45631</v>
      </c>
      <c r="I844" s="139">
        <f>_xll.qlInterestRateIndexValueDate(Index1M,$H844)</f>
        <v>45635</v>
      </c>
      <c r="J844" s="144">
        <f>IFERROR(_xll.qlIndexFixing(Index1M,$H844,TRUE,_xll.ohTrigger(RecalcTrigger,Trigger1M)),NA())</f>
        <v>8.2531101766509588E-3</v>
      </c>
      <c r="K844" s="44">
        <f>IFERROR(_xll.qlIndexFixing(Index3M,H844,TRUE,_xll.ohTrigger(RecalcTrigger,Trigger3M)),NA())</f>
        <v>9.7418341094002159E-3</v>
      </c>
      <c r="L844" s="44">
        <f>IFERROR(_xll.qlIndexFixing(Index6M,$H844,TRUE,_xll.ohTrigger(RecalcTrigger,Trigger6M)),NA())</f>
        <v>1.1000290898396393E-2</v>
      </c>
      <c r="M844" s="145">
        <f>IFERROR(_xll.qlIndexFixing(Index1Y,$H844,TRUE,_xll.ohTrigger(RecalcTrigger,Trigger1Y)),NA())</f>
        <v>1.248382714453385E-2</v>
      </c>
      <c r="N844" s="144">
        <f>IFERROR(_xll.qlIndexFixing(ONIndex1M,I844,TRUE,_xll.ohTrigger(RecalcTrigger,Trigger1M)),NA())</f>
        <v>8.1649038281650377E-3</v>
      </c>
      <c r="O844" s="44">
        <f>IFERROR(_xll.qlIndexFixing(ONIndex3M,I844,TRUE,_xll.ohTrigger(RecalcTrigger,Trigger3M)),NA())</f>
        <v>9.4369585073561524E-3</v>
      </c>
      <c r="P844" s="44">
        <f>IFERROR(_xll.qlIndexFixing(ONIndex6M,I844,TRUE,_xll.ohTrigger(RecalcTrigger,Trigger6M)),NA())</f>
        <v>1.0487477744076656E-2</v>
      </c>
      <c r="Q844" s="145">
        <f>IFERROR(_xll.qlIndexFixing(ONIndex1Y,I844,TRUE,_xll.ohTrigger(RecalcTrigger,Trigger1Y)),NA())</f>
        <v>1.1607408278306863E-2</v>
      </c>
    </row>
    <row r="845" spans="2:17" x14ac:dyDescent="0.2">
      <c r="B845" s="39" t="s">
        <v>42</v>
      </c>
      <c r="D845" s="42">
        <f>_xll.qlCalendarAdvance(Calendar,$D844,B845,"f",FALSE)</f>
        <v>45638</v>
      </c>
      <c r="E845" s="139">
        <f>_xll.qlInterestRateIndexValueDate(IndexON,D845)</f>
        <v>45638</v>
      </c>
      <c r="F845" s="155">
        <f>IFERROR(_xll.qlIndexFixing(IndexON,D845,TRUE,_xll.ohTrigger(RecalcTrigger,TriggerON)),NA())</f>
        <v>8.9499772988776982E-3</v>
      </c>
      <c r="H845" s="42">
        <f>_xll.qlCalendarAdvance(Calendar,$H844,B845,"f",FALSE)</f>
        <v>45638</v>
      </c>
      <c r="I845" s="139">
        <f>_xll.qlInterestRateIndexValueDate(Index1M,$H845)</f>
        <v>45642</v>
      </c>
      <c r="J845" s="144">
        <f>IFERROR(_xll.qlIndexFixing(Index1M,$H845,TRUE,_xll.ohTrigger(RecalcTrigger,Trigger1M)),NA())</f>
        <v>8.298941241062929E-3</v>
      </c>
      <c r="K845" s="44">
        <f>IFERROR(_xll.qlIndexFixing(Index3M,H845,TRUE,_xll.ohTrigger(RecalcTrigger,Trigger3M)),NA())</f>
        <v>9.7886570467807452E-3</v>
      </c>
      <c r="L845" s="44">
        <f>IFERROR(_xll.qlIndexFixing(Index6M,$H845,TRUE,_xll.ohTrigger(RecalcTrigger,Trigger6M)),NA())</f>
        <v>1.103733496843862E-2</v>
      </c>
      <c r="M845" s="145">
        <f>IFERROR(_xll.qlIndexFixing(Index1Y,$H845,TRUE,_xll.ohTrigger(RecalcTrigger,Trigger1Y)),NA())</f>
        <v>1.2512084292613017E-2</v>
      </c>
      <c r="N845" s="144">
        <f>IFERROR(_xll.qlIndexFixing(ONIndex1M,I845,TRUE,_xll.ohTrigger(RecalcTrigger,Trigger1M)),NA())</f>
        <v>8.2110188188710964E-3</v>
      </c>
      <c r="O845" s="44">
        <f>IFERROR(_xll.qlIndexFixing(ONIndex3M,I845,TRUE,_xll.ohTrigger(RecalcTrigger,Trigger3M)),NA())</f>
        <v>9.4861399873646945E-3</v>
      </c>
      <c r="P845" s="44">
        <f>IFERROR(_xll.qlIndexFixing(ONIndex6M,I845,TRUE,_xll.ohTrigger(RecalcTrigger,Trigger6M)),NA())</f>
        <v>1.0527840068519367E-2</v>
      </c>
      <c r="Q845" s="145">
        <f>IFERROR(_xll.qlIndexFixing(ONIndex1Y,I845,TRUE,_xll.ohTrigger(RecalcTrigger,Trigger1Y)),NA())</f>
        <v>1.1644121766396509E-2</v>
      </c>
    </row>
    <row r="846" spans="2:17" x14ac:dyDescent="0.2">
      <c r="B846" s="39" t="s">
        <v>42</v>
      </c>
      <c r="D846" s="42">
        <f>_xll.qlCalendarAdvance(Calendar,$D845,B846,"f",FALSE)</f>
        <v>45645</v>
      </c>
      <c r="E846" s="139">
        <f>_xll.qlInterestRateIndexValueDate(IndexON,D846)</f>
        <v>45645</v>
      </c>
      <c r="F846" s="155">
        <f>IFERROR(_xll.qlIndexFixing(IndexON,D846,TRUE,_xll.ohTrigger(RecalcTrigger,TriggerON)),NA())</f>
        <v>8.9499772987977622E-3</v>
      </c>
      <c r="H846" s="42">
        <f>_xll.qlCalendarAdvance(Calendar,$H845,B846,"f",FALSE)</f>
        <v>45645</v>
      </c>
      <c r="I846" s="139">
        <f>_xll.qlInterestRateIndexValueDate(Index1M,$H846)</f>
        <v>45649</v>
      </c>
      <c r="J846" s="144">
        <f>IFERROR(_xll.qlIndexFixing(Index1M,$H846,TRUE,_xll.ohTrigger(RecalcTrigger,Trigger1M)),NA())</f>
        <v>8.3446006195939029E-3</v>
      </c>
      <c r="K846" s="44">
        <f>IFERROR(_xll.qlIndexFixing(Index3M,H846,TRUE,_xll.ohTrigger(RecalcTrigger,Trigger3M)),NA())</f>
        <v>9.8350671405022343E-3</v>
      </c>
      <c r="L846" s="44">
        <f>IFERROR(_xll.qlIndexFixing(Index6M,$H846,TRUE,_xll.ohTrigger(RecalcTrigger,Trigger6M)),NA())</f>
        <v>1.1074088273729231E-2</v>
      </c>
      <c r="M846" s="145">
        <f>IFERROR(_xll.qlIndexFixing(Index1Y,$H846,TRUE,_xll.ohTrigger(RecalcTrigger,Trigger1Y)),NA())</f>
        <v>1.2540003973570978E-2</v>
      </c>
      <c r="N846" s="144">
        <f>IFERROR(_xll.qlIndexFixing(ONIndex1M,I846,TRUE,_xll.ohTrigger(RecalcTrigger,Trigger1M)),NA())</f>
        <v>8.2767941434447323E-3</v>
      </c>
      <c r="O846" s="44">
        <f>IFERROR(_xll.qlIndexFixing(ONIndex3M,I846,TRUE,_xll.ohTrigger(RecalcTrigger,Trigger3M)),NA())</f>
        <v>9.5559772039077728E-3</v>
      </c>
      <c r="P846" s="44">
        <f>IFERROR(_xll.qlIndexFixing(ONIndex6M,I846,TRUE,_xll.ohTrigger(RecalcTrigger,Trigger6M)),NA())</f>
        <v>1.0585360228487772E-2</v>
      </c>
      <c r="Q846" s="145">
        <f>IFERROR(_xll.qlIndexFixing(ONIndex1Y,I846,TRUE,_xll.ohTrigger(RecalcTrigger,Trigger1Y)),NA())</f>
        <v>1.169641497615892E-2</v>
      </c>
    </row>
    <row r="847" spans="2:17" x14ac:dyDescent="0.2">
      <c r="B847" s="39" t="s">
        <v>42</v>
      </c>
      <c r="D847" s="42">
        <f>_xll.qlCalendarAdvance(Calendar,$D846,B847,"f",FALSE)</f>
        <v>45653</v>
      </c>
      <c r="E847" s="139">
        <f>_xll.qlInterestRateIndexValueDate(IndexON,D847)</f>
        <v>45653</v>
      </c>
      <c r="F847" s="155">
        <f>IFERROR(_xll.qlIndexFixing(IndexON,D847,TRUE,_xll.ohTrigger(RecalcTrigger,TriggerON)),NA())</f>
        <v>8.9501998065166788E-3</v>
      </c>
      <c r="H847" s="42">
        <f>_xll.qlCalendarAdvance(Calendar,$H846,B847,"f",FALSE)</f>
        <v>45653</v>
      </c>
      <c r="I847" s="139">
        <f>_xll.qlInterestRateIndexValueDate(Index1M,$H847)</f>
        <v>45657</v>
      </c>
      <c r="J847" s="144">
        <f>IFERROR(_xll.qlIndexFixing(Index1M,$H847,TRUE,_xll.ohTrigger(RecalcTrigger,Trigger1M)),NA())</f>
        <v>8.3965701350694547E-3</v>
      </c>
      <c r="K847" s="44">
        <f>IFERROR(_xll.qlIndexFixing(Index3M,H847,TRUE,_xll.ohTrigger(RecalcTrigger,Trigger3M)),NA())</f>
        <v>9.8842588071672566E-3</v>
      </c>
      <c r="L847" s="44">
        <f>IFERROR(_xll.qlIndexFixing(Index6M,$H847,TRUE,_xll.ohTrigger(RecalcTrigger,Trigger6M)),NA())</f>
        <v>1.1113061670400369E-2</v>
      </c>
      <c r="M847" s="145">
        <f>IFERROR(_xll.qlIndexFixing(Index1Y,$H847,TRUE,_xll.ohTrigger(RecalcTrigger,Trigger1Y)),NA())</f>
        <v>1.2571499859723273E-2</v>
      </c>
      <c r="N847" s="144">
        <f>IFERROR(_xll.qlIndexFixing(ONIndex1M,I847,TRUE,_xll.ohTrigger(RecalcTrigger,Trigger1M)),NA())</f>
        <v>8.3224993344366283E-3</v>
      </c>
      <c r="O847" s="44">
        <f>IFERROR(_xll.qlIndexFixing(ONIndex3M,I847,TRUE,_xll.ohTrigger(RecalcTrigger,Trigger3M)),NA())</f>
        <v>9.6042133617224579E-3</v>
      </c>
      <c r="P847" s="44">
        <f>IFERROR(_xll.qlIndexFixing(ONIndex6M,I847,TRUE,_xll.ohTrigger(RecalcTrigger,Trigger6M)),NA())</f>
        <v>1.0625091829590261E-2</v>
      </c>
      <c r="Q847" s="145">
        <f>IFERROR(_xll.qlIndexFixing(ONIndex1Y,I847,TRUE,_xll.ohTrigger(RecalcTrigger,Trigger1Y)),NA())</f>
        <v>1.1732381458644525E-2</v>
      </c>
    </row>
    <row r="848" spans="2:17" x14ac:dyDescent="0.2">
      <c r="B848" s="39" t="s">
        <v>42</v>
      </c>
      <c r="D848" s="42">
        <f>_xll.qlCalendarAdvance(Calendar,$D847,B848,"f",FALSE)</f>
        <v>45660</v>
      </c>
      <c r="E848" s="139">
        <f>_xll.qlInterestRateIndexValueDate(IndexON,D848)</f>
        <v>45660</v>
      </c>
      <c r="F848" s="155">
        <f>IFERROR(_xll.qlIndexFixing(IndexON,D848,TRUE,_xll.ohTrigger(RecalcTrigger,TriggerON)),NA())</f>
        <v>8.9501998065166788E-3</v>
      </c>
      <c r="H848" s="42">
        <f>_xll.qlCalendarAdvance(Calendar,$H847,B848,"f",FALSE)</f>
        <v>45660</v>
      </c>
      <c r="I848" s="139">
        <f>_xll.qlInterestRateIndexValueDate(Index1M,$H848)</f>
        <v>45664</v>
      </c>
      <c r="J848" s="144">
        <f>IFERROR(_xll.qlIndexFixing(Index1M,$H848,TRUE,_xll.ohTrigger(RecalcTrigger,Trigger1M)),NA())</f>
        <v>8.4418553052561171E-3</v>
      </c>
      <c r="K848" s="44">
        <f>IFERROR(_xll.qlIndexFixing(Index3M,H848,TRUE,_xll.ohTrigger(RecalcTrigger,Trigger3M)),NA())</f>
        <v>9.9298000845529089E-3</v>
      </c>
      <c r="L848" s="44">
        <f>IFERROR(_xll.qlIndexFixing(Index6M,$H848,TRUE,_xll.ohTrigger(RecalcTrigger,Trigger6M)),NA())</f>
        <v>1.1149204449737273E-2</v>
      </c>
      <c r="M848" s="145">
        <f>IFERROR(_xll.qlIndexFixing(Index1Y,$H848,TRUE,_xll.ohTrigger(RecalcTrigger,Trigger1Y)),NA())</f>
        <v>1.2598698802500863E-2</v>
      </c>
      <c r="N848" s="144">
        <f>IFERROR(_xll.qlIndexFixing(ONIndex1M,I848,TRUE,_xll.ohTrigger(RecalcTrigger,Trigger1M)),NA())</f>
        <v>8.3548474932815253E-3</v>
      </c>
      <c r="O848" s="44">
        <f>IFERROR(_xll.qlIndexFixing(ONIndex3M,I848,TRUE,_xll.ohTrigger(RecalcTrigger,Trigger3M)),NA())</f>
        <v>9.6381694468661294E-3</v>
      </c>
      <c r="P848" s="44">
        <f>IFERROR(_xll.qlIndexFixing(ONIndex6M,I848,TRUE,_xll.ohTrigger(RecalcTrigger,Trigger6M)),NA())</f>
        <v>1.0652996095501521E-2</v>
      </c>
      <c r="Q848" s="145">
        <f>IFERROR(_xll.qlIndexFixing(ONIndex1Y,I848,TRUE,_xll.ohTrigger(RecalcTrigger,Trigger1Y)),NA())</f>
        <v>1.1757498313267334E-2</v>
      </c>
    </row>
    <row r="849" spans="2:17" x14ac:dyDescent="0.2">
      <c r="B849" s="39" t="s">
        <v>42</v>
      </c>
      <c r="D849" s="42">
        <f>_xll.qlCalendarAdvance(Calendar,$D848,B849,"f",FALSE)</f>
        <v>45667</v>
      </c>
      <c r="E849" s="139">
        <f>_xll.qlInterestRateIndexValueDate(IndexON,D849)</f>
        <v>45667</v>
      </c>
      <c r="F849" s="155">
        <f>IFERROR(_xll.qlIndexFixing(IndexON,D849,TRUE,_xll.ohTrigger(RecalcTrigger,TriggerON)),NA())</f>
        <v>8.9501998065166788E-3</v>
      </c>
      <c r="H849" s="42">
        <f>_xll.qlCalendarAdvance(Calendar,$H848,B849,"f",FALSE)</f>
        <v>45667</v>
      </c>
      <c r="I849" s="139">
        <f>_xll.qlInterestRateIndexValueDate(Index1M,$H849)</f>
        <v>45671</v>
      </c>
      <c r="J849" s="144">
        <f>IFERROR(_xll.qlIndexFixing(Index1M,$H849,TRUE,_xll.ohTrigger(RecalcTrigger,Trigger1M)),NA())</f>
        <v>8.4869629001515356E-3</v>
      </c>
      <c r="K849" s="44">
        <f>IFERROR(_xll.qlIndexFixing(Index3M,H849,TRUE,_xll.ohTrigger(RecalcTrigger,Trigger3M)),NA())</f>
        <v>9.9749159563007339E-3</v>
      </c>
      <c r="L849" s="44">
        <f>IFERROR(_xll.qlIndexFixing(Index6M,$H849,TRUE,_xll.ohTrigger(RecalcTrigger,Trigger6M)),NA())</f>
        <v>1.1185048867561442E-2</v>
      </c>
      <c r="M849" s="145">
        <f>IFERROR(_xll.qlIndexFixing(Index1Y,$H849,TRUE,_xll.ohTrigger(RecalcTrigger,Trigger1Y)),NA())</f>
        <v>1.2625562582473986E-2</v>
      </c>
      <c r="N849" s="144">
        <f>IFERROR(_xll.qlIndexFixing(ONIndex1M,I849,TRUE,_xll.ohTrigger(RecalcTrigger,Trigger1M)),NA())</f>
        <v>8.4002531981575146E-3</v>
      </c>
      <c r="O849" s="44">
        <f>IFERROR(_xll.qlIndexFixing(ONIndex3M,I849,TRUE,_xll.ohTrigger(RecalcTrigger,Trigger3M)),NA())</f>
        <v>9.6857195428068366E-3</v>
      </c>
      <c r="P849" s="44">
        <f>IFERROR(_xll.qlIndexFixing(ONIndex6M,I849,TRUE,_xll.ohTrigger(RecalcTrigger,Trigger6M)),NA())</f>
        <v>1.0692269831764634E-2</v>
      </c>
      <c r="Q849" s="145">
        <f>IFERROR(_xll.qlIndexFixing(ONIndex1Y,I849,TRUE,_xll.ohTrigger(RecalcTrigger,Trigger1Y)),NA())</f>
        <v>1.1792923794535781E-2</v>
      </c>
    </row>
    <row r="850" spans="2:17" x14ac:dyDescent="0.2">
      <c r="B850" s="39" t="s">
        <v>42</v>
      </c>
      <c r="D850" s="42">
        <f>_xll.qlCalendarAdvance(Calendar,$D849,B850,"f",FALSE)</f>
        <v>45674</v>
      </c>
      <c r="E850" s="139">
        <f>_xll.qlInterestRateIndexValueDate(IndexON,D850)</f>
        <v>45674</v>
      </c>
      <c r="F850" s="155">
        <f>IFERROR(_xll.qlIndexFixing(IndexON,D850,TRUE,_xll.ohTrigger(RecalcTrigger,TriggerON)),NA())</f>
        <v>8.9501998065433241E-3</v>
      </c>
      <c r="H850" s="42">
        <f>_xll.qlCalendarAdvance(Calendar,$H849,B850,"f",FALSE)</f>
        <v>45674</v>
      </c>
      <c r="I850" s="139">
        <f>_xll.qlInterestRateIndexValueDate(Index1M,$H850)</f>
        <v>45678</v>
      </c>
      <c r="J850" s="144">
        <f>IFERROR(_xll.qlIndexFixing(Index1M,$H850,TRUE,_xll.ohTrigger(RecalcTrigger,Trigger1M)),NA())</f>
        <v>8.5318910458069691E-3</v>
      </c>
      <c r="K850" s="44">
        <f>IFERROR(_xll.qlIndexFixing(Index3M,H850,TRUE,_xll.ohTrigger(RecalcTrigger,Trigger3M)),NA())</f>
        <v>1.0022850221789073E-2</v>
      </c>
      <c r="L850" s="44">
        <f>IFERROR(_xll.qlIndexFixing(Index6M,$H850,TRUE,_xll.ohTrigger(RecalcTrigger,Trigger6M)),NA())</f>
        <v>1.1220592448740735E-2</v>
      </c>
      <c r="M850" s="145">
        <f>IFERROR(_xll.qlIndexFixing(Index1Y,$H850,TRUE,_xll.ohTrigger(RecalcTrigger,Trigger1Y)),NA())</f>
        <v>1.265209198919539E-2</v>
      </c>
      <c r="N850" s="144">
        <f>IFERROR(_xll.qlIndexFixing(ONIndex1M,I850,TRUE,_xll.ohTrigger(RecalcTrigger,Trigger1M)),NA())</f>
        <v>8.4454828860724973E-3</v>
      </c>
      <c r="O850" s="44">
        <f>IFERROR(_xll.qlIndexFixing(ONIndex3M,I850,TRUE,_xll.ohTrigger(RecalcTrigger,Trigger3M)),NA())</f>
        <v>9.7328653972272861E-3</v>
      </c>
      <c r="P850" s="44">
        <f>IFERROR(_xll.qlIndexFixing(ONIndex6M,I850,TRUE,_xll.ohTrigger(RecalcTrigger,Trigger6M)),NA())</f>
        <v>1.073127451708622E-2</v>
      </c>
      <c r="Q850" s="145">
        <f>IFERROR(_xll.qlIndexFixing(ONIndex1Y,I850,TRUE,_xll.ohTrigger(RecalcTrigger,Trigger1Y)),NA())</f>
        <v>1.1828031322860255E-2</v>
      </c>
    </row>
    <row r="851" spans="2:17" x14ac:dyDescent="0.2">
      <c r="B851" s="39" t="s">
        <v>42</v>
      </c>
      <c r="D851" s="42">
        <f>_xll.qlCalendarAdvance(Calendar,$D850,B851,"f",FALSE)</f>
        <v>45681</v>
      </c>
      <c r="E851" s="139">
        <f>_xll.qlInterestRateIndexValueDate(IndexON,D851)</f>
        <v>45681</v>
      </c>
      <c r="F851" s="155">
        <f>IFERROR(_xll.qlIndexFixing(IndexON,D851,TRUE,_xll.ohTrigger(RecalcTrigger,TriggerON)),NA())</f>
        <v>8.9501998065433241E-3</v>
      </c>
      <c r="H851" s="42">
        <f>_xll.qlCalendarAdvance(Calendar,$H850,B851,"f",FALSE)</f>
        <v>45681</v>
      </c>
      <c r="I851" s="139">
        <f>_xll.qlInterestRateIndexValueDate(Index1M,$H851)</f>
        <v>45685</v>
      </c>
      <c r="J851" s="144">
        <f>IFERROR(_xll.qlIndexFixing(Index1M,$H851,TRUE,_xll.ohTrigger(RecalcTrigger,Trigger1M)),NA())</f>
        <v>8.5766378682530526E-3</v>
      </c>
      <c r="K851" s="44">
        <f>IFERROR(_xll.qlIndexFixing(Index3M,H851,TRUE,_xll.ohTrigger(RecalcTrigger,Trigger3M)),NA())</f>
        <v>1.006385511585961E-2</v>
      </c>
      <c r="L851" s="44">
        <f>IFERROR(_xll.qlIndexFixing(Index6M,$H851,TRUE,_xll.ohTrigger(RecalcTrigger,Trigger6M)),NA())</f>
        <v>1.1255832718103259E-2</v>
      </c>
      <c r="M851" s="145">
        <f>IFERROR(_xll.qlIndexFixing(Index1Y,$H851,TRUE,_xll.ohTrigger(RecalcTrigger,Trigger1Y)),NA())</f>
        <v>1.2678287839428501E-2</v>
      </c>
      <c r="N851" s="144">
        <f>IFERROR(_xll.qlIndexFixing(ONIndex1M,I851,TRUE,_xll.ohTrigger(RecalcTrigger,Trigger1M)),NA())</f>
        <v>8.4905346862029774E-3</v>
      </c>
      <c r="O851" s="44">
        <f>IFERROR(_xll.qlIndexFixing(ONIndex3M,I851,TRUE,_xll.ohTrigger(RecalcTrigger,Trigger3M)),NA())</f>
        <v>9.7796029426611142E-3</v>
      </c>
      <c r="P851" s="44">
        <f>IFERROR(_xll.qlIndexFixing(ONIndex6M,I851,TRUE,_xll.ohTrigger(RecalcTrigger,Trigger6M)),NA())</f>
        <v>1.0770007706062401E-2</v>
      </c>
      <c r="Q851" s="145">
        <f>IFERROR(_xll.qlIndexFixing(ONIndex1Y,I851,TRUE,_xll.ohTrigger(RecalcTrigger,Trigger1Y)),NA())</f>
        <v>1.1862818154755317E-2</v>
      </c>
    </row>
    <row r="852" spans="2:17" x14ac:dyDescent="0.2">
      <c r="B852" s="39" t="s">
        <v>42</v>
      </c>
      <c r="D852" s="42">
        <f>_xll.qlCalendarAdvance(Calendar,$D851,B852,"f",FALSE)</f>
        <v>45688</v>
      </c>
      <c r="E852" s="139">
        <f>_xll.qlInterestRateIndexValueDate(IndexON,D852)</f>
        <v>45688</v>
      </c>
      <c r="F852" s="155">
        <f>IFERROR(_xll.qlIndexFixing(IndexON,D852,TRUE,_xll.ohTrigger(RecalcTrigger,TriggerON)),NA())</f>
        <v>8.9501998065166788E-3</v>
      </c>
      <c r="H852" s="42">
        <f>_xll.qlCalendarAdvance(Calendar,$H851,B852,"f",FALSE)</f>
        <v>45688</v>
      </c>
      <c r="I852" s="139">
        <f>_xll.qlInterestRateIndexValueDate(Index1M,$H852)</f>
        <v>45692</v>
      </c>
      <c r="J852" s="144">
        <f>IFERROR(_xll.qlIndexFixing(Index1M,$H852,TRUE,_xll.ohTrigger(RecalcTrigger,Trigger1M)),NA())</f>
        <v>8.6113865600084029E-3</v>
      </c>
      <c r="K852" s="44">
        <f>IFERROR(_xll.qlIndexFixing(Index3M,H852,TRUE,_xll.ohTrigger(RecalcTrigger,Trigger3M)),NA())</f>
        <v>1.0107670220050657E-2</v>
      </c>
      <c r="L852" s="44">
        <f>IFERROR(_xll.qlIndexFixing(Index6M,$H852,TRUE,_xll.ohTrigger(RecalcTrigger,Trigger6M)),NA())</f>
        <v>1.129076720044047E-2</v>
      </c>
      <c r="M852" s="145">
        <f>IFERROR(_xll.qlIndexFixing(Index1Y,$H852,TRUE,_xll.ohTrigger(RecalcTrigger,Trigger1Y)),NA())</f>
        <v>1.2704150977148072E-2</v>
      </c>
      <c r="N852" s="144">
        <f>IFERROR(_xll.qlIndexFixing(ONIndex1M,I852,TRUE,_xll.ohTrigger(RecalcTrigger,Trigger1M)),NA())</f>
        <v>8.5354067281251389E-3</v>
      </c>
      <c r="O852" s="44">
        <f>IFERROR(_xll.qlIndexFixing(ONIndex3M,I852,TRUE,_xll.ohTrigger(RecalcTrigger,Trigger3M)),NA())</f>
        <v>9.8259281115620212E-3</v>
      </c>
      <c r="P852" s="44">
        <f>IFERROR(_xll.qlIndexFixing(ONIndex6M,I852,TRUE,_xll.ohTrigger(RecalcTrigger,Trigger6M)),NA())</f>
        <v>1.0808466953289297E-2</v>
      </c>
      <c r="Q852" s="145">
        <f>IFERROR(_xll.qlIndexFixing(ONIndex1Y,I852,TRUE,_xll.ohTrigger(RecalcTrigger,Trigger1Y)),NA())</f>
        <v>1.1897281546575655E-2</v>
      </c>
    </row>
    <row r="853" spans="2:17" x14ac:dyDescent="0.2">
      <c r="B853" s="39" t="s">
        <v>42</v>
      </c>
      <c r="D853" s="42">
        <f>_xll.qlCalendarAdvance(Calendar,$D852,B853,"f",FALSE)</f>
        <v>45695</v>
      </c>
      <c r="E853" s="139">
        <f>_xll.qlInterestRateIndexValueDate(IndexON,D853)</f>
        <v>45695</v>
      </c>
      <c r="F853" s="155">
        <f>IFERROR(_xll.qlIndexFixing(IndexON,D853,TRUE,_xll.ohTrigger(RecalcTrigger,TriggerON)),NA())</f>
        <v>8.9501998065433241E-3</v>
      </c>
      <c r="H853" s="42">
        <f>_xll.qlCalendarAdvance(Calendar,$H852,B853,"f",FALSE)</f>
        <v>45695</v>
      </c>
      <c r="I853" s="139">
        <f>_xll.qlInterestRateIndexValueDate(Index1M,$H853)</f>
        <v>45699</v>
      </c>
      <c r="J853" s="144">
        <f>IFERROR(_xll.qlIndexFixing(Index1M,$H853,TRUE,_xll.ohTrigger(RecalcTrigger,Trigger1M)),NA())</f>
        <v>8.6558020171891206E-3</v>
      </c>
      <c r="K853" s="44">
        <f>IFERROR(_xll.qlIndexFixing(Index3M,H853,TRUE,_xll.ohTrigger(RecalcTrigger,Trigger3M)),NA())</f>
        <v>1.015104355137364E-2</v>
      </c>
      <c r="L853" s="44">
        <f>IFERROR(_xll.qlIndexFixing(Index6M,$H853,TRUE,_xll.ohTrigger(RecalcTrigger,Trigger6M)),NA())</f>
        <v>1.1325393420512905E-2</v>
      </c>
      <c r="M853" s="145">
        <f>IFERROR(_xll.qlIndexFixing(Index1Y,$H853,TRUE,_xll.ohTrigger(RecalcTrigger,Trigger1Y)),NA())</f>
        <v>1.2729682273540623E-2</v>
      </c>
      <c r="N853" s="144">
        <f>IFERROR(_xll.qlIndexFixing(ONIndex1M,I853,TRUE,_xll.ohTrigger(RecalcTrigger,Trigger1M)),NA())</f>
        <v>8.580097141255294E-3</v>
      </c>
      <c r="O853" s="44">
        <f>IFERROR(_xll.qlIndexFixing(ONIndex3M,I853,TRUE,_xll.ohTrigger(RecalcTrigger,Trigger3M)),NA())</f>
        <v>9.8718368366235154E-3</v>
      </c>
      <c r="P853" s="44">
        <f>IFERROR(_xll.qlIndexFixing(ONIndex6M,I853,TRUE,_xll.ohTrigger(RecalcTrigger,Trigger6M)),NA())</f>
        <v>1.0846649813203157E-2</v>
      </c>
      <c r="Q853" s="145">
        <f>IFERROR(_xll.qlIndexFixing(ONIndex1Y,I853,TRUE,_xll.ohTrigger(RecalcTrigger,Trigger1Y)),NA())</f>
        <v>1.1931418754915768E-2</v>
      </c>
    </row>
    <row r="854" spans="2:17" x14ac:dyDescent="0.2">
      <c r="B854" s="39" t="s">
        <v>42</v>
      </c>
      <c r="D854" s="42">
        <f>_xll.qlCalendarAdvance(Calendar,$D853,B854,"f",FALSE)</f>
        <v>45702</v>
      </c>
      <c r="E854" s="139">
        <f>_xll.qlInterestRateIndexValueDate(IndexON,D854)</f>
        <v>45702</v>
      </c>
      <c r="F854" s="155">
        <f>IFERROR(_xll.qlIndexFixing(IndexON,D854,TRUE,_xll.ohTrigger(RecalcTrigger,TriggerON)),NA())</f>
        <v>8.9501998065166788E-3</v>
      </c>
      <c r="H854" s="42">
        <f>_xll.qlCalendarAdvance(Calendar,$H853,B854,"f",FALSE)</f>
        <v>45702</v>
      </c>
      <c r="I854" s="139">
        <f>_xll.qlInterestRateIndexValueDate(Index1M,$H854)</f>
        <v>45706</v>
      </c>
      <c r="J854" s="144">
        <f>IFERROR(_xll.qlIndexFixing(Index1M,$H854,TRUE,_xll.ohTrigger(RecalcTrigger,Trigger1M)),NA())</f>
        <v>8.7000309278030732E-3</v>
      </c>
      <c r="K854" s="44">
        <f>IFERROR(_xll.qlIndexFixing(Index3M,H854,TRUE,_xll.ohTrigger(RecalcTrigger,Trigger3M)),NA())</f>
        <v>1.0193971017933734E-2</v>
      </c>
      <c r="L854" s="44">
        <f>IFERROR(_xll.qlIndexFixing(Index6M,$H854,TRUE,_xll.ohTrigger(RecalcTrigger,Trigger6M)),NA())</f>
        <v>1.1359708903050632E-2</v>
      </c>
      <c r="M854" s="145">
        <f>IFERROR(_xll.qlIndexFixing(Index1Y,$H854,TRUE,_xll.ohTrigger(RecalcTrigger,Trigger1Y)),NA())</f>
        <v>1.2754882627005099E-2</v>
      </c>
      <c r="N854" s="144">
        <f>IFERROR(_xll.qlIndexFixing(ONIndex1M,I854,TRUE,_xll.ohTrigger(RecalcTrigger,Trigger1M)),NA())</f>
        <v>8.6246040546900105E-3</v>
      </c>
      <c r="O854" s="44">
        <f>IFERROR(_xll.qlIndexFixing(ONIndex3M,I854,TRUE,_xll.ohTrigger(RecalcTrigger,Trigger3M)),NA())</f>
        <v>9.9173250502992971E-3</v>
      </c>
      <c r="P854" s="44">
        <f>IFERROR(_xll.qlIndexFixing(ONIndex6M,I854,TRUE,_xll.ohTrigger(RecalcTrigger,Trigger6M)),NA())</f>
        <v>1.0884553840480038E-2</v>
      </c>
      <c r="Q854" s="145">
        <f>IFERROR(_xll.qlIndexFixing(ONIndex1Y,I854,TRUE,_xll.ohTrigger(RecalcTrigger,Trigger1Y)),NA())</f>
        <v>1.196522703621028E-2</v>
      </c>
    </row>
    <row r="855" spans="2:17" x14ac:dyDescent="0.2">
      <c r="B855" s="39" t="s">
        <v>42</v>
      </c>
      <c r="D855" s="42">
        <f>_xll.qlCalendarAdvance(Calendar,$D854,B855,"f",FALSE)</f>
        <v>45709</v>
      </c>
      <c r="E855" s="139">
        <f>_xll.qlInterestRateIndexValueDate(IndexON,D855)</f>
        <v>45709</v>
      </c>
      <c r="F855" s="155">
        <f>IFERROR(_xll.qlIndexFixing(IndexON,D855,TRUE,_xll.ohTrigger(RecalcTrigger,TriggerON)),NA())</f>
        <v>8.9501998065166788E-3</v>
      </c>
      <c r="H855" s="42">
        <f>_xll.qlCalendarAdvance(Calendar,$H854,B855,"f",FALSE)</f>
        <v>45709</v>
      </c>
      <c r="I855" s="139">
        <f>_xll.qlInterestRateIndexValueDate(Index1M,$H855)</f>
        <v>45713</v>
      </c>
      <c r="J855" s="144">
        <f>IFERROR(_xll.qlIndexFixing(Index1M,$H855,TRUE,_xll.ohTrigger(RecalcTrigger,Trigger1M)),NA())</f>
        <v>8.7440714181547773E-3</v>
      </c>
      <c r="K855" s="44">
        <f>IFERROR(_xll.qlIndexFixing(Index3M,H855,TRUE,_xll.ohTrigger(RecalcTrigger,Trigger3M)),NA())</f>
        <v>1.0236448527805919E-2</v>
      </c>
      <c r="L855" s="44">
        <f>IFERROR(_xll.qlIndexFixing(Index6M,$H855,TRUE,_xll.ohTrigger(RecalcTrigger,Trigger6M)),NA())</f>
        <v>1.139371117276031E-2</v>
      </c>
      <c r="M855" s="145">
        <f>IFERROR(_xll.qlIndexFixing(Index1Y,$H855,TRUE,_xll.ohTrigger(RecalcTrigger,Trigger1Y)),NA())</f>
        <v>1.2779752963153963E-2</v>
      </c>
      <c r="N855" s="144">
        <f>IFERROR(_xll.qlIndexFixing(ONIndex1M,I855,TRUE,_xll.ohTrigger(RecalcTrigger,Trigger1M)),NA())</f>
        <v>8.6689255980854085E-3</v>
      </c>
      <c r="O855" s="44">
        <f>IFERROR(_xll.qlIndexFixing(ONIndex3M,I855,TRUE,_xll.ohTrigger(RecalcTrigger,Trigger3M)),NA())</f>
        <v>9.9623886850430665E-3</v>
      </c>
      <c r="P855" s="44">
        <f>IFERROR(_xll.qlIndexFixing(ONIndex6M,I855,TRUE,_xll.ohTrigger(RecalcTrigger,Trigger6M)),NA())</f>
        <v>1.0922176589716059E-2</v>
      </c>
      <c r="Q855" s="145">
        <f>IFERROR(_xll.qlIndexFixing(ONIndex1Y,I855,TRUE,_xll.ohTrigger(RecalcTrigger,Trigger1Y)),NA())</f>
        <v>1.1998703646973752E-2</v>
      </c>
    </row>
    <row r="856" spans="2:17" x14ac:dyDescent="0.2">
      <c r="B856" s="39" t="s">
        <v>42</v>
      </c>
      <c r="D856" s="42">
        <f>_xll.qlCalendarAdvance(Calendar,$D855,B856,"f",FALSE)</f>
        <v>45716</v>
      </c>
      <c r="E856" s="139">
        <f>_xll.qlInterestRateIndexValueDate(IndexON,D856)</f>
        <v>45716</v>
      </c>
      <c r="F856" s="155">
        <f>IFERROR(_xll.qlIndexFixing(IndexON,D856,TRUE,_xll.ohTrigger(RecalcTrigger,TriggerON)),NA())</f>
        <v>8.9501998065433241E-3</v>
      </c>
      <c r="H856" s="42">
        <f>_xll.qlCalendarAdvance(Calendar,$H855,B856,"f",FALSE)</f>
        <v>45716</v>
      </c>
      <c r="I856" s="139">
        <f>_xll.qlInterestRateIndexValueDate(Index1M,$H856)</f>
        <v>45720</v>
      </c>
      <c r="J856" s="144">
        <f>IFERROR(_xll.qlIndexFixing(Index1M,$H856,TRUE,_xll.ohTrigger(RecalcTrigger,Trigger1M)),NA())</f>
        <v>8.7975865420384103E-3</v>
      </c>
      <c r="K856" s="44">
        <f>IFERROR(_xll.qlIndexFixing(Index3M,H856,TRUE,_xll.ohTrigger(RecalcTrigger,Trigger3M)),NA())</f>
        <v>1.0284589466719802E-2</v>
      </c>
      <c r="L856" s="44">
        <f>IFERROR(_xll.qlIndexFixing(Index6M,$H856,TRUE,_xll.ohTrigger(RecalcTrigger,Trigger6M)),NA())</f>
        <v>1.1434821471578753E-2</v>
      </c>
      <c r="M856" s="145">
        <f>IFERROR(_xll.qlIndexFixing(Index1Y,$H856,TRUE,_xll.ohTrigger(RecalcTrigger,Trigger1Y)),NA())</f>
        <v>1.2804294234811884E-2</v>
      </c>
      <c r="N856" s="144">
        <f>IFERROR(_xll.qlIndexFixing(ONIndex1M,I856,TRUE,_xll.ohTrigger(RecalcTrigger,Trigger1M)),NA())</f>
        <v>8.7130599006179921E-3</v>
      </c>
      <c r="O856" s="44">
        <f>IFERROR(_xll.qlIndexFixing(ONIndex3M,I856,TRUE,_xll.ohTrigger(RecalcTrigger,Trigger3M)),NA())</f>
        <v>1.0007023673628268E-2</v>
      </c>
      <c r="P856" s="44">
        <f>IFERROR(_xll.qlIndexFixing(ONIndex6M,I856,TRUE,_xll.ohTrigger(RecalcTrigger,Trigger6M)),NA())</f>
        <v>1.095951561534747E-2</v>
      </c>
      <c r="Q856" s="145">
        <f>IFERROR(_xll.qlIndexFixing(ONIndex1Y,I856,TRUE,_xll.ohTrigger(RecalcTrigger,Trigger1Y)),NA())</f>
        <v>1.2031845843560873E-2</v>
      </c>
    </row>
    <row r="857" spans="2:17" x14ac:dyDescent="0.2">
      <c r="B857" s="39" t="s">
        <v>42</v>
      </c>
      <c r="D857" s="42">
        <f>_xll.qlCalendarAdvance(Calendar,$D856,B857,"f",FALSE)</f>
        <v>45723</v>
      </c>
      <c r="E857" s="139">
        <f>_xll.qlInterestRateIndexValueDate(IndexON,D857)</f>
        <v>45723</v>
      </c>
      <c r="F857" s="155">
        <f>IFERROR(_xll.qlIndexFixing(IndexON,D857,TRUE,_xll.ohTrigger(RecalcTrigger,TriggerON)),NA())</f>
        <v>8.9501998065433241E-3</v>
      </c>
      <c r="H857" s="42">
        <f>_xll.qlCalendarAdvance(Calendar,$H856,B857,"f",FALSE)</f>
        <v>45723</v>
      </c>
      <c r="I857" s="139">
        <f>_xll.qlInterestRateIndexValueDate(Index1M,$H857)</f>
        <v>45727</v>
      </c>
      <c r="J857" s="144">
        <f>IFERROR(_xll.qlIndexFixing(Index1M,$H857,TRUE,_xll.ohTrigger(RecalcTrigger,Trigger1M)),NA())</f>
        <v>8.8412060707654758E-3</v>
      </c>
      <c r="K857" s="44">
        <f>IFERROR(_xll.qlIndexFixing(Index3M,H857,TRUE,_xll.ohTrigger(RecalcTrigger,Trigger3M)),NA())</f>
        <v>1.0326090113853404E-2</v>
      </c>
      <c r="L857" s="44">
        <f>IFERROR(_xll.qlIndexFixing(Index6M,$H857,TRUE,_xll.ohTrigger(RecalcTrigger,Trigger6M)),NA())</f>
        <v>1.1468122263257717E-2</v>
      </c>
      <c r="M857" s="145">
        <f>IFERROR(_xll.qlIndexFixing(Index1Y,$H857,TRUE,_xll.ohTrigger(RecalcTrigger,Trigger1Y)),NA())</f>
        <v>1.2828507422017705E-2</v>
      </c>
      <c r="N857" s="144">
        <f>IFERROR(_xll.qlIndexFixing(ONIndex1M,I857,TRUE,_xll.ohTrigger(RecalcTrigger,Trigger1M)),NA())</f>
        <v>8.7570050917840092E-3</v>
      </c>
      <c r="O857" s="44">
        <f>IFERROR(_xll.qlIndexFixing(ONIndex3M,I857,TRUE,_xll.ohTrigger(RecalcTrigger,Trigger3M)),NA())</f>
        <v>1.005122594834873E-2</v>
      </c>
      <c r="P857" s="44">
        <f>IFERROR(_xll.qlIndexFixing(ONIndex6M,I857,TRUE,_xll.ohTrigger(RecalcTrigger,Trigger6M)),NA())</f>
        <v>1.0996568472130264E-2</v>
      </c>
      <c r="Q857" s="145">
        <f>IFERROR(_xll.qlIndexFixing(ONIndex1Y,I857,TRUE,_xll.ohTrigger(RecalcTrigger,Trigger1Y)),NA())</f>
        <v>1.2064650882566141E-2</v>
      </c>
    </row>
    <row r="858" spans="2:17" x14ac:dyDescent="0.2">
      <c r="B858" s="39" t="s">
        <v>42</v>
      </c>
      <c r="D858" s="42">
        <f>_xll.qlCalendarAdvance(Calendar,$D857,B858,"f",FALSE)</f>
        <v>45730</v>
      </c>
      <c r="E858" s="139">
        <f>_xll.qlInterestRateIndexValueDate(IndexON,D858)</f>
        <v>45730</v>
      </c>
      <c r="F858" s="155">
        <f>IFERROR(_xll.qlIndexFixing(IndexON,D858,TRUE,_xll.ohTrigger(RecalcTrigger,TriggerON)),NA())</f>
        <v>8.9501998065166788E-3</v>
      </c>
      <c r="H858" s="42">
        <f>_xll.qlCalendarAdvance(Calendar,$H857,B858,"f",FALSE)</f>
        <v>45730</v>
      </c>
      <c r="I858" s="139">
        <f>_xll.qlInterestRateIndexValueDate(Index1M,$H858)</f>
        <v>45734</v>
      </c>
      <c r="J858" s="144">
        <f>IFERROR(_xll.qlIndexFixing(Index1M,$H858,TRUE,_xll.ohTrigger(RecalcTrigger,Trigger1M)),NA())</f>
        <v>8.8973977794741498E-3</v>
      </c>
      <c r="K858" s="44">
        <f>IFERROR(_xll.qlIndexFixing(Index3M,H858,TRUE,_xll.ohTrigger(RecalcTrigger,Trigger3M)),NA())</f>
        <v>1.0367127926755195E-2</v>
      </c>
      <c r="L858" s="44">
        <f>IFERROR(_xll.qlIndexFixing(Index6M,$H858,TRUE,_xll.ohTrigger(RecalcTrigger,Trigger6M)),NA())</f>
        <v>1.1501101925683491E-2</v>
      </c>
      <c r="M858" s="145">
        <f>IFERROR(_xll.qlIndexFixing(Index1Y,$H858,TRUE,_xll.ohTrigger(RecalcTrigger,Trigger1Y)),NA())</f>
        <v>1.2852393532023353E-2</v>
      </c>
      <c r="N858" s="144">
        <f>IFERROR(_xll.qlIndexFixing(ONIndex1M,I858,TRUE,_xll.ohTrigger(RecalcTrigger,Trigger1M)),NA())</f>
        <v>8.8007593010797081E-3</v>
      </c>
      <c r="O858" s="44">
        <f>IFERROR(_xll.qlIndexFixing(ONIndex3M,I858,TRUE,_xll.ohTrigger(RecalcTrigger,Trigger3M)),NA())</f>
        <v>1.009499144189796E-2</v>
      </c>
      <c r="P858" s="44">
        <f>IFERROR(_xll.qlIndexFixing(ONIndex6M,I858,TRUE,_xll.ohTrigger(RecalcTrigger,Trigger6M)),NA())</f>
        <v>1.1033332714420752E-2</v>
      </c>
      <c r="Q858" s="145">
        <f>IFERROR(_xll.qlIndexFixing(ONIndex1Y,I858,TRUE,_xll.ohTrigger(RecalcTrigger,Trigger1Y)),NA())</f>
        <v>1.2097116020344245E-2</v>
      </c>
    </row>
    <row r="859" spans="2:17" x14ac:dyDescent="0.2">
      <c r="B859" s="39" t="s">
        <v>42</v>
      </c>
      <c r="D859" s="42">
        <f>_xll.qlCalendarAdvance(Calendar,$D858,B859,"f",FALSE)</f>
        <v>45737</v>
      </c>
      <c r="E859" s="139">
        <f>_xll.qlInterestRateIndexValueDate(IndexON,D859)</f>
        <v>45737</v>
      </c>
      <c r="F859" s="155">
        <f>IFERROR(_xll.qlIndexFixing(IndexON,D859,TRUE,_xll.ohTrigger(RecalcTrigger,TriggerON)),NA())</f>
        <v>8.9501998065433241E-3</v>
      </c>
      <c r="H859" s="42">
        <f>_xll.qlCalendarAdvance(Calendar,$H858,B859,"f",FALSE)</f>
        <v>45737</v>
      </c>
      <c r="I859" s="139">
        <f>_xll.qlInterestRateIndexValueDate(Index1M,$H859)</f>
        <v>45741</v>
      </c>
      <c r="J859" s="144">
        <f>IFERROR(_xll.qlIndexFixing(Index1M,$H859,TRUE,_xll.ohTrigger(RecalcTrigger,Trigger1M)),NA())</f>
        <v>8.9278599294578993E-3</v>
      </c>
      <c r="K859" s="44">
        <f>IFERROR(_xll.qlIndexFixing(Index3M,H859,TRUE,_xll.ohTrigger(RecalcTrigger,Trigger3M)),NA())</f>
        <v>1.040769881289017E-2</v>
      </c>
      <c r="L859" s="44">
        <f>IFERROR(_xll.qlIndexFixing(Index6M,$H859,TRUE,_xll.ohTrigger(RecalcTrigger,Trigger6M)),NA())</f>
        <v>1.153376008220606E-2</v>
      </c>
      <c r="M859" s="145">
        <f>IFERROR(_xll.qlIndexFixing(Index1Y,$H859,TRUE,_xll.ohTrigger(RecalcTrigger,Trigger1Y)),NA())</f>
        <v>1.2875953599293834E-2</v>
      </c>
      <c r="N859" s="144">
        <f>IFERROR(_xll.qlIndexFixing(ONIndex1M,I859,TRUE,_xll.ohTrigger(RecalcTrigger,Trigger1M)),NA())</f>
        <v>8.8443206576815925E-3</v>
      </c>
      <c r="O859" s="44">
        <f>IFERROR(_xll.qlIndexFixing(ONIndex3M,I859,TRUE,_xll.ohTrigger(RecalcTrigger,Trigger3M)),NA())</f>
        <v>1.0138316086809596E-2</v>
      </c>
      <c r="P859" s="44">
        <f>IFERROR(_xll.qlIndexFixing(ONIndex6M,I859,TRUE,_xll.ohTrigger(RecalcTrigger,Trigger6M)),NA())</f>
        <v>1.1069805896894991E-2</v>
      </c>
      <c r="Q859" s="145">
        <f>IFERROR(_xll.qlIndexFixing(ONIndex1Y,I859,TRUE,_xll.ohTrigger(RecalcTrigger,Trigger1Y)),NA())</f>
        <v>1.2129238513569618E-2</v>
      </c>
    </row>
    <row r="860" spans="2:17" x14ac:dyDescent="0.2">
      <c r="B860" s="39" t="s">
        <v>42</v>
      </c>
      <c r="D860" s="42">
        <f>_xll.qlCalendarAdvance(Calendar,$D859,B860,"f",FALSE)</f>
        <v>45744</v>
      </c>
      <c r="E860" s="139">
        <f>_xll.qlInterestRateIndexValueDate(IndexON,D860)</f>
        <v>45744</v>
      </c>
      <c r="F860" s="155">
        <f>IFERROR(_xll.qlIndexFixing(IndexON,D860,TRUE,_xll.ohTrigger(RecalcTrigger,TriggerON)),NA())</f>
        <v>8.9501998065166788E-3</v>
      </c>
      <c r="H860" s="42">
        <f>_xll.qlCalendarAdvance(Calendar,$H859,B860,"f",FALSE)</f>
        <v>45744</v>
      </c>
      <c r="I860" s="139">
        <f>_xll.qlInterestRateIndexValueDate(Index1M,$H860)</f>
        <v>45748</v>
      </c>
      <c r="J860" s="144">
        <f>IFERROR(_xll.qlIndexFixing(Index1M,$H860,TRUE,_xll.ohTrigger(RecalcTrigger,Trigger1M)),NA())</f>
        <v>8.9708905111622016E-3</v>
      </c>
      <c r="K860" s="44">
        <f>IFERROR(_xll.qlIndexFixing(Index3M,H860,TRUE,_xll.ohTrigger(RecalcTrigger,Trigger3M)),NA())</f>
        <v>1.0444872672539095E-2</v>
      </c>
      <c r="L860" s="44">
        <f>IFERROR(_xll.qlIndexFixing(Index6M,$H860,TRUE,_xll.ohTrigger(RecalcTrigger,Trigger6M)),NA())</f>
        <v>1.1563715912794157E-2</v>
      </c>
      <c r="M860" s="145">
        <f>IFERROR(_xll.qlIndexFixing(Index1Y,$H860,TRUE,_xll.ohTrigger(RecalcTrigger,Trigger1Y)),NA())</f>
        <v>1.2899188685507457E-2</v>
      </c>
      <c r="N860" s="144">
        <f>IFERROR(_xll.qlIndexFixing(ONIndex1M,I860,TRUE,_xll.ohTrigger(RecalcTrigger,Trigger1M)),NA())</f>
        <v>8.8876872910059745E-3</v>
      </c>
      <c r="O860" s="44">
        <f>IFERROR(_xll.qlIndexFixing(ONIndex3M,I860,TRUE,_xll.ohTrigger(RecalcTrigger,Trigger3M)),NA())</f>
        <v>1.0181195815537336E-2</v>
      </c>
      <c r="P860" s="44">
        <f>IFERROR(_xll.qlIndexFixing(ONIndex6M,I860,TRUE,_xll.ohTrigger(RecalcTrigger,Trigger6M)),NA())</f>
        <v>1.1105985574069166E-2</v>
      </c>
      <c r="Q860" s="145">
        <f>IFERROR(_xll.qlIndexFixing(ONIndex1Y,I860,TRUE,_xll.ohTrigger(RecalcTrigger,Trigger1Y)),NA())</f>
        <v>1.2161015618517013E-2</v>
      </c>
    </row>
    <row r="861" spans="2:17" x14ac:dyDescent="0.2">
      <c r="B861" s="39" t="s">
        <v>42</v>
      </c>
      <c r="D861" s="42">
        <f>_xll.qlCalendarAdvance(Calendar,$D860,B861,"f",FALSE)</f>
        <v>45751</v>
      </c>
      <c r="E861" s="139">
        <f>_xll.qlInterestRateIndexValueDate(IndexON,D861)</f>
        <v>45751</v>
      </c>
      <c r="F861" s="155">
        <f>IFERROR(_xll.qlIndexFixing(IndexON,D861,TRUE,_xll.ohTrigger(RecalcTrigger,TriggerON)),NA())</f>
        <v>8.9501998065166788E-3</v>
      </c>
      <c r="H861" s="42">
        <f>_xll.qlCalendarAdvance(Calendar,$H860,B861,"f",FALSE)</f>
        <v>45751</v>
      </c>
      <c r="I861" s="139">
        <f>_xll.qlInterestRateIndexValueDate(Index1M,$H861)</f>
        <v>45755</v>
      </c>
      <c r="J861" s="144">
        <f>IFERROR(_xll.qlIndexFixing(Index1M,$H861,TRUE,_xll.ohTrigger(RecalcTrigger,Trigger1M)),NA())</f>
        <v>9.0105661197847908E-3</v>
      </c>
      <c r="K861" s="44">
        <f>IFERROR(_xll.qlIndexFixing(Index3M,H861,TRUE,_xll.ohTrigger(RecalcTrigger,Trigger3M)),NA())</f>
        <v>1.048453098384303E-2</v>
      </c>
      <c r="L861" s="44">
        <f>IFERROR(_xll.qlIndexFixing(Index6M,$H861,TRUE,_xll.ohTrigger(RecalcTrigger,Trigger6M)),NA())</f>
        <v>1.159575900966643E-2</v>
      </c>
      <c r="M861" s="145">
        <f>IFERROR(_xll.qlIndexFixing(Index1Y,$H861,TRUE,_xll.ohTrigger(RecalcTrigger,Trigger1Y)),NA())</f>
        <v>1.2922099879555169E-2</v>
      </c>
      <c r="N861" s="144">
        <f>IFERROR(_xll.qlIndexFixing(ONIndex1M,I861,TRUE,_xll.ohTrigger(RecalcTrigger,Trigger1M)),NA())</f>
        <v>8.9308573305491024E-3</v>
      </c>
      <c r="O861" s="44">
        <f>IFERROR(_xll.qlIndexFixing(ONIndex3M,I861,TRUE,_xll.ohTrigger(RecalcTrigger,Trigger3M)),NA())</f>
        <v>1.0223626560694754E-2</v>
      </c>
      <c r="P861" s="44">
        <f>IFERROR(_xll.qlIndexFixing(ONIndex6M,I861,TRUE,_xll.ohTrigger(RecalcTrigger,Trigger6M)),NA())</f>
        <v>1.1141869300619334E-2</v>
      </c>
      <c r="Q861" s="145">
        <f>IFERROR(_xll.qlIndexFixing(ONIndex1Y,I861,TRUE,_xll.ohTrigger(RecalcTrigger,Trigger1Y)),NA())</f>
        <v>1.219244459170099E-2</v>
      </c>
    </row>
    <row r="862" spans="2:17" x14ac:dyDescent="0.2">
      <c r="B862" s="39" t="s">
        <v>42</v>
      </c>
      <c r="D862" s="42">
        <f>_xll.qlCalendarAdvance(Calendar,$D861,B862,"f",FALSE)</f>
        <v>45758</v>
      </c>
      <c r="E862" s="139">
        <f>_xll.qlInterestRateIndexValueDate(IndexON,D862)</f>
        <v>45758</v>
      </c>
      <c r="F862" s="155">
        <f>IFERROR(_xll.qlIndexFixing(IndexON,D862,TRUE,_xll.ohTrigger(RecalcTrigger,TriggerON)),NA())</f>
        <v>8.9501998065166788E-3</v>
      </c>
      <c r="H862" s="42">
        <f>_xll.qlCalendarAdvance(Calendar,$H861,B862,"f",FALSE)</f>
        <v>45758</v>
      </c>
      <c r="I862" s="139">
        <f>_xll.qlInterestRateIndexValueDate(Index1M,$H862)</f>
        <v>45762</v>
      </c>
      <c r="J862" s="144">
        <f>IFERROR(_xll.qlIndexFixing(Index1M,$H862,TRUE,_xll.ohTrigger(RecalcTrigger,Trigger1M)),NA())</f>
        <v>9.0532082133742975E-3</v>
      </c>
      <c r="K862" s="44">
        <f>IFERROR(_xll.qlIndexFixing(Index3M,H862,TRUE,_xll.ohTrigger(RecalcTrigger,Trigger3M)),NA())</f>
        <v>1.0523710392721559E-2</v>
      </c>
      <c r="L862" s="44">
        <f>IFERROR(_xll.qlIndexFixing(Index6M,$H862,TRUE,_xll.ohTrigger(RecalcTrigger,Trigger6M)),NA())</f>
        <v>1.1627486898107107E-2</v>
      </c>
      <c r="M862" s="145">
        <f>IFERROR(_xll.qlIndexFixing(Index1Y,$H862,TRUE,_xll.ohTrigger(RecalcTrigger,Trigger1Y)),NA())</f>
        <v>1.2944688297539688E-2</v>
      </c>
      <c r="N862" s="144">
        <f>IFERROR(_xll.qlIndexFixing(ONIndex1M,I862,TRUE,_xll.ohTrigger(RecalcTrigger,Trigger1M)),NA())</f>
        <v>8.9865143033396322E-3</v>
      </c>
      <c r="O862" s="44">
        <f>IFERROR(_xll.qlIndexFixing(ONIndex3M,I862,TRUE,_xll.ohTrigger(RecalcTrigger,Trigger3M)),NA())</f>
        <v>1.0278091580277149E-2</v>
      </c>
      <c r="P862" s="44">
        <f>IFERROR(_xll.qlIndexFixing(ONIndex6M,I862,TRUE,_xll.ohTrigger(RecalcTrigger,Trigger6M)),NA())</f>
        <v>1.118825592789463E-2</v>
      </c>
      <c r="Q862" s="145">
        <f>IFERROR(_xll.qlIndexFixing(ONIndex1Y,I862,TRUE,_xll.ohTrigger(RecalcTrigger,Trigger1Y)),NA())</f>
        <v>1.2233161388483182E-2</v>
      </c>
    </row>
    <row r="863" spans="2:17" x14ac:dyDescent="0.2">
      <c r="B863" s="39" t="s">
        <v>42</v>
      </c>
      <c r="D863" s="42">
        <f>_xll.qlCalendarAdvance(Calendar,$D862,B863,"f",FALSE)</f>
        <v>45769</v>
      </c>
      <c r="E863" s="139">
        <f>_xll.qlInterestRateIndexValueDate(IndexON,D863)</f>
        <v>45769</v>
      </c>
      <c r="F863" s="155">
        <f>IFERROR(_xll.qlIndexFixing(IndexON,D863,TRUE,_xll.ohTrigger(RecalcTrigger,TriggerON)),NA())</f>
        <v>8.9499772988776982E-3</v>
      </c>
      <c r="H863" s="42">
        <f>_xll.qlCalendarAdvance(Calendar,$H862,B863,"f",FALSE)</f>
        <v>45769</v>
      </c>
      <c r="I863" s="139">
        <f>_xll.qlInterestRateIndexValueDate(Index1M,$H863)</f>
        <v>45771</v>
      </c>
      <c r="J863" s="144">
        <f>IFERROR(_xll.qlIndexFixing(Index1M,$H863,TRUE,_xll.ohTrigger(RecalcTrigger,Trigger1M)),NA())</f>
        <v>9.1139806005643975E-3</v>
      </c>
      <c r="K863" s="44">
        <f>IFERROR(_xll.qlIndexFixing(Index3M,H863,TRUE,_xll.ohTrigger(RecalcTrigger,Trigger3M)),NA())</f>
        <v>1.0573373639294325E-2</v>
      </c>
      <c r="L863" s="44">
        <f>IFERROR(_xll.qlIndexFixing(Index6M,$H863,TRUE,_xll.ohTrigger(RecalcTrigger,Trigger6M)),NA())</f>
        <v>1.1667820582662854E-2</v>
      </c>
      <c r="M863" s="145">
        <f>IFERROR(_xll.qlIndexFixing(Index1Y,$H863,TRUE,_xll.ohTrigger(RecalcTrigger,Trigger1Y)),NA())</f>
        <v>1.297325810913804E-2</v>
      </c>
      <c r="N863" s="144">
        <f>IFERROR(_xll.qlIndexFixing(ONIndex1M,I863,TRUE,_xll.ohTrigger(RecalcTrigger,Trigger1M)),NA())</f>
        <v>9.0409501877797283E-3</v>
      </c>
      <c r="O863" s="44">
        <f>IFERROR(_xll.qlIndexFixing(ONIndex3M,I863,TRUE,_xll.ohTrigger(RecalcTrigger,Trigger3M)),NA())</f>
        <v>1.0330644071387951E-2</v>
      </c>
      <c r="P863" s="44">
        <f>IFERROR(_xll.qlIndexFixing(ONIndex6M,I863,TRUE,_xll.ohTrigger(RecalcTrigger,Trigger6M)),NA())</f>
        <v>1.1232765671929101E-2</v>
      </c>
      <c r="Q863" s="145">
        <f>IFERROR(_xll.qlIndexFixing(ONIndex1Y,I863,TRUE,_xll.ohTrigger(RecalcTrigger,Trigger1Y)),NA())</f>
        <v>1.2271644190660069E-2</v>
      </c>
    </row>
    <row r="864" spans="2:17" x14ac:dyDescent="0.2">
      <c r="B864" s="39" t="s">
        <v>42</v>
      </c>
      <c r="D864" s="42">
        <f>_xll.qlCalendarAdvance(Calendar,$D863,B864,"f",FALSE)</f>
        <v>45776</v>
      </c>
      <c r="E864" s="139">
        <f>_xll.qlInterestRateIndexValueDate(IndexON,D864)</f>
        <v>45776</v>
      </c>
      <c r="F864" s="155">
        <f>IFERROR(_xll.qlIndexFixing(IndexON,D864,TRUE,_xll.ohTrigger(RecalcTrigger,TriggerON)),NA())</f>
        <v>8.9499772988776982E-3</v>
      </c>
      <c r="H864" s="42">
        <f>_xll.qlCalendarAdvance(Calendar,$H863,B864,"f",FALSE)</f>
        <v>45776</v>
      </c>
      <c r="I864" s="139">
        <f>_xll.qlInterestRateIndexValueDate(Index1M,$H864)</f>
        <v>45779</v>
      </c>
      <c r="J864" s="144">
        <f>IFERROR(_xll.qlIndexFixing(Index1M,$H864,TRUE,_xll.ohTrigger(RecalcTrigger,Trigger1M)),NA())</f>
        <v>9.1590239184073437E-3</v>
      </c>
      <c r="K864" s="44">
        <f>IFERROR(_xll.qlIndexFixing(Index3M,H864,TRUE,_xll.ohTrigger(RecalcTrigger,Trigger3M)),NA())</f>
        <v>1.0625156884452751E-2</v>
      </c>
      <c r="L864" s="44">
        <f>IFERROR(_xll.qlIndexFixing(Index6M,$H864,TRUE,_xll.ohTrigger(RecalcTrigger,Trigger6M)),NA())</f>
        <v>1.170782291246307E-2</v>
      </c>
      <c r="M864" s="145">
        <f>IFERROR(_xll.qlIndexFixing(Index1Y,$H864,TRUE,_xll.ohTrigger(RecalcTrigger,Trigger1Y)),NA())</f>
        <v>1.3001378889621124E-2</v>
      </c>
      <c r="N864" s="144">
        <f>IFERROR(_xll.qlIndexFixing(ONIndex1M,I864,TRUE,_xll.ohTrigger(RecalcTrigger,Trigger1M)),NA())</f>
        <v>9.0894507969885296E-3</v>
      </c>
      <c r="O864" s="44">
        <f>IFERROR(_xll.qlIndexFixing(ONIndex3M,I864,TRUE,_xll.ohTrigger(RecalcTrigger,Trigger3M)),NA())</f>
        <v>1.0377227743507689E-2</v>
      </c>
      <c r="P864" s="44">
        <f>IFERROR(_xll.qlIndexFixing(ONIndex6M,I864,TRUE,_xll.ohTrigger(RecalcTrigger,Trigger6M)),NA())</f>
        <v>1.1272519853555707E-2</v>
      </c>
      <c r="Q864" s="145">
        <f>IFERROR(_xll.qlIndexFixing(ONIndex1Y,I864,TRUE,_xll.ohTrigger(RecalcTrigger,Trigger1Y)),NA())</f>
        <v>1.2306087096947138E-2</v>
      </c>
    </row>
    <row r="865" spans="2:17" x14ac:dyDescent="0.2">
      <c r="B865" s="39" t="s">
        <v>42</v>
      </c>
      <c r="D865" s="42">
        <f>_xll.qlCalendarAdvance(Calendar,$D864,B865,"f",FALSE)</f>
        <v>45783</v>
      </c>
      <c r="E865" s="139">
        <f>_xll.qlInterestRateIndexValueDate(IndexON,D865)</f>
        <v>45783</v>
      </c>
      <c r="F865" s="155">
        <f>IFERROR(_xll.qlIndexFixing(IndexON,D865,TRUE,_xll.ohTrigger(RecalcTrigger,TriggerON)),NA())</f>
        <v>8.9499772988776982E-3</v>
      </c>
      <c r="H865" s="42">
        <f>_xll.qlCalendarAdvance(Calendar,$H864,B865,"f",FALSE)</f>
        <v>45783</v>
      </c>
      <c r="I865" s="139">
        <f>_xll.qlInterestRateIndexValueDate(Index1M,$H865)</f>
        <v>45785</v>
      </c>
      <c r="J865" s="144">
        <f>IFERROR(_xll.qlIndexFixing(Index1M,$H865,TRUE,_xll.ohTrigger(RecalcTrigger,Trigger1M)),NA())</f>
        <v>9.1980646414094314E-3</v>
      </c>
      <c r="K865" s="44">
        <f>IFERROR(_xll.qlIndexFixing(Index3M,H865,TRUE,_xll.ohTrigger(RecalcTrigger,Trigger3M)),NA())</f>
        <v>1.0651765321558759E-2</v>
      </c>
      <c r="L865" s="44">
        <f>IFERROR(_xll.qlIndexFixing(Index6M,$H865,TRUE,_xll.ohTrigger(RecalcTrigger,Trigger6M)),NA())</f>
        <v>1.1736362982745047E-2</v>
      </c>
      <c r="M865" s="145">
        <f>IFERROR(_xll.qlIndexFixing(Index1Y,$H865,TRUE,_xll.ohTrigger(RecalcTrigger,Trigger1Y)),NA())</f>
        <v>1.3016649154222926E-2</v>
      </c>
      <c r="N865" s="144">
        <f>IFERROR(_xll.qlIndexFixing(ONIndex1M,I865,TRUE,_xll.ohTrigger(RecalcTrigger,Trigger1M)),NA())</f>
        <v>9.1256503388326138E-3</v>
      </c>
      <c r="O865" s="44">
        <f>IFERROR(_xll.qlIndexFixing(ONIndex3M,I865,TRUE,_xll.ohTrigger(RecalcTrigger,Trigger3M)),NA())</f>
        <v>1.041176455076176E-2</v>
      </c>
      <c r="P865" s="44">
        <f>IFERROR(_xll.qlIndexFixing(ONIndex6M,I865,TRUE,_xll.ohTrigger(RecalcTrigger,Trigger6M)),NA())</f>
        <v>1.1302072135856989E-2</v>
      </c>
      <c r="Q865" s="145">
        <f>IFERROR(_xll.qlIndexFixing(ONIndex1Y,I865,TRUE,_xll.ohTrigger(RecalcTrigger,Trigger1Y)),NA())</f>
        <v>1.2331610016005357E-2</v>
      </c>
    </row>
    <row r="866" spans="2:17" x14ac:dyDescent="0.2">
      <c r="B866" s="39" t="s">
        <v>42</v>
      </c>
      <c r="D866" s="42">
        <f>_xll.qlCalendarAdvance(Calendar,$D865,B866,"f",FALSE)</f>
        <v>45790</v>
      </c>
      <c r="E866" s="139">
        <f>_xll.qlInterestRateIndexValueDate(IndexON,D866)</f>
        <v>45790</v>
      </c>
      <c r="F866" s="155">
        <f>IFERROR(_xll.qlIndexFixing(IndexON,D866,TRUE,_xll.ohTrigger(RecalcTrigger,TriggerON)),NA())</f>
        <v>8.9499772988776982E-3</v>
      </c>
      <c r="H866" s="42">
        <f>_xll.qlCalendarAdvance(Calendar,$H865,B866,"f",FALSE)</f>
        <v>45790</v>
      </c>
      <c r="I866" s="139">
        <f>_xll.qlInterestRateIndexValueDate(Index1M,$H866)</f>
        <v>45792</v>
      </c>
      <c r="J866" s="144">
        <f>IFERROR(_xll.qlIndexFixing(Index1M,$H866,TRUE,_xll.ohTrigger(RecalcTrigger,Trigger1M)),NA())</f>
        <v>9.2397924416570687E-3</v>
      </c>
      <c r="K866" s="44">
        <f>IFERROR(_xll.qlIndexFixing(Index3M,H866,TRUE,_xll.ohTrigger(RecalcTrigger,Trigger3M)),NA())</f>
        <v>1.0688810785319707E-2</v>
      </c>
      <c r="L866" s="44">
        <f>IFERROR(_xll.qlIndexFixing(Index6M,$H866,TRUE,_xll.ohTrigger(RecalcTrigger,Trigger6M)),NA())</f>
        <v>1.1766709179412405E-2</v>
      </c>
      <c r="M866" s="145">
        <f>IFERROR(_xll.qlIndexFixing(Index1Y,$H866,TRUE,_xll.ohTrigger(RecalcTrigger,Trigger1Y)),NA())</f>
        <v>1.3037867533566883E-2</v>
      </c>
      <c r="N866" s="144">
        <f>IFERROR(_xll.qlIndexFixing(ONIndex1M,I866,TRUE,_xll.ohTrigger(RecalcTrigger,Trigger1M)),NA())</f>
        <v>9.1676908258442324E-3</v>
      </c>
      <c r="O866" s="44">
        <f>IFERROR(_xll.qlIndexFixing(ONIndex3M,I866,TRUE,_xll.ohTrigger(RecalcTrigger,Trigger3M)),NA())</f>
        <v>1.0451619356457442E-2</v>
      </c>
      <c r="P866" s="44">
        <f>IFERROR(_xll.qlIndexFixing(ONIndex6M,I866,TRUE,_xll.ohTrigger(RecalcTrigger,Trigger6M)),NA())</f>
        <v>1.1336262227574778E-2</v>
      </c>
      <c r="Q866" s="145">
        <f>IFERROR(_xll.qlIndexFixing(ONIndex1Y,I866,TRUE,_xll.ohTrigger(RecalcTrigger,Trigger1Y)),NA())</f>
        <v>1.2361049174796079E-2</v>
      </c>
    </row>
    <row r="867" spans="2:17" x14ac:dyDescent="0.2">
      <c r="B867" s="39" t="s">
        <v>42</v>
      </c>
      <c r="D867" s="42">
        <f>_xll.qlCalendarAdvance(Calendar,$D866,B867,"f",FALSE)</f>
        <v>45797</v>
      </c>
      <c r="E867" s="139">
        <f>_xll.qlInterestRateIndexValueDate(IndexON,D867)</f>
        <v>45797</v>
      </c>
      <c r="F867" s="155">
        <f>IFERROR(_xll.qlIndexFixing(IndexON,D867,TRUE,_xll.ohTrigger(RecalcTrigger,TriggerON)),NA())</f>
        <v>8.9499772987977622E-3</v>
      </c>
      <c r="H867" s="42">
        <f>_xll.qlCalendarAdvance(Calendar,$H866,B867,"f",FALSE)</f>
        <v>45797</v>
      </c>
      <c r="I867" s="139">
        <f>_xll.qlInterestRateIndexValueDate(Index1M,$H867)</f>
        <v>45799</v>
      </c>
      <c r="J867" s="144">
        <f>IFERROR(_xll.qlIndexFixing(Index1M,$H867,TRUE,_xll.ohTrigger(RecalcTrigger,Trigger1M)),NA())</f>
        <v>9.2813082626130861E-3</v>
      </c>
      <c r="K867" s="44">
        <f>IFERROR(_xll.qlIndexFixing(Index3M,H867,TRUE,_xll.ohTrigger(RecalcTrigger,Trigger3M)),NA())</f>
        <v>1.0725355413069728E-2</v>
      </c>
      <c r="L867" s="44">
        <f>IFERROR(_xll.qlIndexFixing(Index6M,$H867,TRUE,_xll.ohTrigger(RecalcTrigger,Trigger6M)),NA())</f>
        <v>1.1796754158853978E-2</v>
      </c>
      <c r="M867" s="145">
        <f>IFERROR(_xll.qlIndexFixing(Index1Y,$H867,TRUE,_xll.ohTrigger(RecalcTrigger,Trigger1Y)),NA())</f>
        <v>1.305876948827837E-2</v>
      </c>
      <c r="N867" s="144">
        <f>IFERROR(_xll.qlIndexFixing(ONIndex1M,I867,TRUE,_xll.ohTrigger(RecalcTrigger,Trigger1M)),NA())</f>
        <v>9.2095224262678244E-3</v>
      </c>
      <c r="O867" s="44">
        <f>IFERROR(_xll.qlIndexFixing(ONIndex3M,I867,TRUE,_xll.ohTrigger(RecalcTrigger,Trigger3M)),NA())</f>
        <v>1.0490998449483868E-2</v>
      </c>
      <c r="P867" s="44">
        <f>IFERROR(_xll.qlIndexFixing(ONIndex6M,I867,TRUE,_xll.ohTrigger(RecalcTrigger,Trigger6M)),NA())</f>
        <v>1.137014029864325E-2</v>
      </c>
      <c r="Q867" s="145">
        <f>IFERROR(_xll.qlIndexFixing(ONIndex1Y,I867,TRUE,_xll.ohTrigger(RecalcTrigger,Trigger1Y)),NA())</f>
        <v>1.2390122173044915E-2</v>
      </c>
    </row>
    <row r="868" spans="2:17" x14ac:dyDescent="0.2">
      <c r="B868" s="39" t="s">
        <v>42</v>
      </c>
      <c r="D868" s="42">
        <f>_xll.qlCalendarAdvance(Calendar,$D867,B868,"f",FALSE)</f>
        <v>45804</v>
      </c>
      <c r="E868" s="139">
        <f>_xll.qlInterestRateIndexValueDate(IndexON,D868)</f>
        <v>45804</v>
      </c>
      <c r="F868" s="155">
        <f>IFERROR(_xll.qlIndexFixing(IndexON,D868,TRUE,_xll.ohTrigger(RecalcTrigger,TriggerON)),NA())</f>
        <v>8.9499772988776982E-3</v>
      </c>
      <c r="H868" s="42">
        <f>_xll.qlCalendarAdvance(Calendar,$H867,B868,"f",FALSE)</f>
        <v>45804</v>
      </c>
      <c r="I868" s="139">
        <f>_xll.qlInterestRateIndexValueDate(Index1M,$H868)</f>
        <v>45806</v>
      </c>
      <c r="J868" s="144">
        <f>IFERROR(_xll.qlIndexFixing(Index1M,$H868,TRUE,_xll.ohTrigger(RecalcTrigger,Trigger1M)),NA())</f>
        <v>9.3226102298793467E-3</v>
      </c>
      <c r="K868" s="44">
        <f>IFERROR(_xll.qlIndexFixing(Index3M,H868,TRUE,_xll.ohTrigger(RecalcTrigger,Trigger3M)),NA())</f>
        <v>1.0761395112438035E-2</v>
      </c>
      <c r="L868" s="44">
        <f>IFERROR(_xll.qlIndexFixing(Index6M,$H868,TRUE,_xll.ohTrigger(RecalcTrigger,Trigger6M)),NA())</f>
        <v>1.181985614211325E-2</v>
      </c>
      <c r="M868" s="145">
        <f>IFERROR(_xll.qlIndexFixing(Index1Y,$H868,TRUE,_xll.ohTrigger(RecalcTrigger,Trigger1Y)),NA())</f>
        <v>1.3079356305491298E-2</v>
      </c>
      <c r="N868" s="144">
        <f>IFERROR(_xll.qlIndexFixing(ONIndex1M,I868,TRUE,_xll.ohTrigger(RecalcTrigger,Trigger1M)),NA())</f>
        <v>9.2511432695996376E-3</v>
      </c>
      <c r="O868" s="44">
        <f>IFERROR(_xll.qlIndexFixing(ONIndex3M,I868,TRUE,_xll.ohTrigger(RecalcTrigger,Trigger3M)),NA())</f>
        <v>1.052989776245461E-2</v>
      </c>
      <c r="P868" s="44">
        <f>IFERROR(_xll.qlIndexFixing(ONIndex6M,I868,TRUE,_xll.ohTrigger(RecalcTrigger,Trigger6M)),NA())</f>
        <v>1.1403703903498652E-2</v>
      </c>
      <c r="Q868" s="145">
        <f>IFERROR(_xll.qlIndexFixing(ONIndex1Y,I868,TRUE,_xll.ohTrigger(RecalcTrigger,Trigger1Y)),NA())</f>
        <v>1.2418826267106553E-2</v>
      </c>
    </row>
    <row r="869" spans="2:17" x14ac:dyDescent="0.2">
      <c r="B869" s="39" t="s">
        <v>42</v>
      </c>
      <c r="D869" s="42">
        <f>_xll.qlCalendarAdvance(Calendar,$D868,B869,"f",FALSE)</f>
        <v>45811</v>
      </c>
      <c r="E869" s="139">
        <f>_xll.qlInterestRateIndexValueDate(IndexON,D869)</f>
        <v>45811</v>
      </c>
      <c r="F869" s="155">
        <f>IFERROR(_xll.qlIndexFixing(IndexON,D869,TRUE,_xll.ohTrigger(RecalcTrigger,TriggerON)),NA())</f>
        <v>8.9499772988776982E-3</v>
      </c>
      <c r="H869" s="42">
        <f>_xll.qlCalendarAdvance(Calendar,$H868,B869,"f",FALSE)</f>
        <v>45811</v>
      </c>
      <c r="I869" s="139">
        <f>_xll.qlInterestRateIndexValueDate(Index1M,$H869)</f>
        <v>45813</v>
      </c>
      <c r="J869" s="144">
        <f>IFERROR(_xll.qlIndexFixing(Index1M,$H869,TRUE,_xll.ohTrigger(RecalcTrigger,Trigger1M)),NA())</f>
        <v>9.363696469035232E-3</v>
      </c>
      <c r="K869" s="44">
        <f>IFERROR(_xll.qlIndexFixing(Index3M,H869,TRUE,_xll.ohTrigger(RecalcTrigger,Trigger3M)),NA())</f>
        <v>1.0796925791093806E-2</v>
      </c>
      <c r="L869" s="44">
        <f>IFERROR(_xll.qlIndexFixing(Index6M,$H869,TRUE,_xll.ohTrigger(RecalcTrigger,Trigger6M)),NA())</f>
        <v>1.1849362162399112E-2</v>
      </c>
      <c r="M869" s="145">
        <f>IFERROR(_xll.qlIndexFixing(Index1Y,$H869,TRUE,_xll.ohTrigger(RecalcTrigger,Trigger1Y)),NA())</f>
        <v>1.3099629299544543E-2</v>
      </c>
      <c r="N869" s="144">
        <f>IFERROR(_xll.qlIndexFixing(ONIndex1M,I869,TRUE,_xll.ohTrigger(RecalcTrigger,Trigger1M)),NA())</f>
        <v>9.2925514850161761E-3</v>
      </c>
      <c r="O869" s="44">
        <f>IFERROR(_xll.qlIndexFixing(ONIndex3M,I869,TRUE,_xll.ohTrigger(RecalcTrigger,Trigger3M)),NA())</f>
        <v>1.0568313227823367E-2</v>
      </c>
      <c r="P869" s="44">
        <f>IFERROR(_xll.qlIndexFixing(ONIndex6M,I869,TRUE,_xll.ohTrigger(RecalcTrigger,Trigger6M)),NA())</f>
        <v>1.1436950596657169E-2</v>
      </c>
      <c r="Q869" s="145">
        <f>IFERROR(_xll.qlIndexFixing(ONIndex1Y,I869,TRUE,_xll.ohTrigger(RecalcTrigger,Trigger1Y)),NA())</f>
        <v>1.2447158713495554E-2</v>
      </c>
    </row>
    <row r="870" spans="2:17" x14ac:dyDescent="0.2">
      <c r="B870" s="39" t="s">
        <v>42</v>
      </c>
      <c r="D870" s="42">
        <f>_xll.qlCalendarAdvance(Calendar,$D869,B870,"f",FALSE)</f>
        <v>45818</v>
      </c>
      <c r="E870" s="139">
        <f>_xll.qlInterestRateIndexValueDate(IndexON,D870)</f>
        <v>45818</v>
      </c>
      <c r="F870" s="155">
        <f>IFERROR(_xll.qlIndexFixing(IndexON,D870,TRUE,_xll.ohTrigger(RecalcTrigger,TriggerON)),NA())</f>
        <v>8.9499772988776982E-3</v>
      </c>
      <c r="H870" s="42">
        <f>_xll.qlCalendarAdvance(Calendar,$H869,B870,"f",FALSE)</f>
        <v>45818</v>
      </c>
      <c r="I870" s="139">
        <f>_xll.qlInterestRateIndexValueDate(Index1M,$H870)</f>
        <v>45820</v>
      </c>
      <c r="J870" s="144">
        <f>IFERROR(_xll.qlIndexFixing(Index1M,$H870,TRUE,_xll.ohTrigger(RecalcTrigger,Trigger1M)),NA())</f>
        <v>9.4045651056476331E-3</v>
      </c>
      <c r="K870" s="44">
        <f>IFERROR(_xll.qlIndexFixing(Index3M,H870,TRUE,_xll.ohTrigger(RecalcTrigger,Trigger3M)),NA())</f>
        <v>1.0831943356760087E-2</v>
      </c>
      <c r="L870" s="44">
        <f>IFERROR(_xll.qlIndexFixing(Index6M,$H870,TRUE,_xll.ohTrigger(RecalcTrigger,Trigger6M)),NA())</f>
        <v>1.1878573984870884E-2</v>
      </c>
      <c r="M870" s="145">
        <f>IFERROR(_xll.qlIndexFixing(Index1Y,$H870,TRUE,_xll.ohTrigger(RecalcTrigger,Trigger1Y)),NA())</f>
        <v>1.31195898119811E-2</v>
      </c>
      <c r="N870" s="144">
        <f>IFERROR(_xll.qlIndexFixing(ONIndex1M,I870,TRUE,_xll.ohTrigger(RecalcTrigger,Trigger1M)),NA())</f>
        <v>9.333745202093624E-3</v>
      </c>
      <c r="O870" s="44">
        <f>IFERROR(_xll.qlIndexFixing(ONIndex3M,I870,TRUE,_xll.ohTrigger(RecalcTrigger,Trigger3M)),NA())</f>
        <v>1.0606240778203713E-2</v>
      </c>
      <c r="P870" s="44">
        <f>IFERROR(_xll.qlIndexFixing(ONIndex6M,I870,TRUE,_xll.ohTrigger(RecalcTrigger,Trigger6M)),NA())</f>
        <v>1.1469877932954731E-2</v>
      </c>
      <c r="Q870" s="145">
        <f>IFERROR(_xll.qlIndexFixing(ONIndex1Y,I870,TRUE,_xll.ohTrigger(RecalcTrigger,Trigger1Y)),NA())</f>
        <v>1.247511676872648E-2</v>
      </c>
    </row>
    <row r="871" spans="2:17" x14ac:dyDescent="0.2">
      <c r="B871" s="39" t="s">
        <v>42</v>
      </c>
      <c r="D871" s="42">
        <f>_xll.qlCalendarAdvance(Calendar,$D870,B871,"f",FALSE)</f>
        <v>45825</v>
      </c>
      <c r="E871" s="139">
        <f>_xll.qlInterestRateIndexValueDate(IndexON,D871)</f>
        <v>45825</v>
      </c>
      <c r="F871" s="155">
        <f>IFERROR(_xll.qlIndexFixing(IndexON,D871,TRUE,_xll.ohTrigger(RecalcTrigger,TriggerON)),NA())</f>
        <v>8.9499772988776982E-3</v>
      </c>
      <c r="H871" s="42">
        <f>_xll.qlCalendarAdvance(Calendar,$H870,B871,"f",FALSE)</f>
        <v>45825</v>
      </c>
      <c r="I871" s="139">
        <f>_xll.qlInterestRateIndexValueDate(Index1M,$H871)</f>
        <v>45827</v>
      </c>
      <c r="J871" s="144">
        <f>IFERROR(_xll.qlIndexFixing(Index1M,$H871,TRUE,_xll.ohTrigger(RecalcTrigger,Trigger1M)),NA())</f>
        <v>9.4452142652784454E-3</v>
      </c>
      <c r="K871" s="44">
        <f>IFERROR(_xll.qlIndexFixing(Index3M,H871,TRUE,_xll.ohTrigger(RecalcTrigger,Trigger3M)),NA())</f>
        <v>1.0866444526792288E-2</v>
      </c>
      <c r="L871" s="44">
        <f>IFERROR(_xll.qlIndexFixing(Index6M,$H871,TRUE,_xll.ohTrigger(RecalcTrigger,Trigger6M)),NA())</f>
        <v>1.1907494332963597E-2</v>
      </c>
      <c r="M871" s="145">
        <f>IFERROR(_xll.qlIndexFixing(Index1Y,$H871,TRUE,_xll.ohTrigger(RecalcTrigger,Trigger1Y)),NA())</f>
        <v>1.3139239211546739E-2</v>
      </c>
      <c r="N871" s="144">
        <f>IFERROR(_xll.qlIndexFixing(ONIndex1M,I871,TRUE,_xll.ohTrigger(RecalcTrigger,Trigger1M)),NA())</f>
        <v>9.3747225501683573E-3</v>
      </c>
      <c r="O871" s="44">
        <f>IFERROR(_xll.qlIndexFixing(ONIndex3M,I871,TRUE,_xll.ohTrigger(RecalcTrigger,Trigger3M)),NA())</f>
        <v>1.0643676346129283E-2</v>
      </c>
      <c r="P871" s="44">
        <f>IFERROR(_xll.qlIndexFixing(ONIndex6M,I871,TRUE,_xll.ohTrigger(RecalcTrigger,Trigger6M)),NA())</f>
        <v>1.1502483466667712E-2</v>
      </c>
      <c r="Q871" s="145">
        <f>IFERROR(_xll.qlIndexFixing(ONIndex1Y,I871,TRUE,_xll.ohTrigger(RecalcTrigger,Trigger1Y)),NA())</f>
        <v>1.2502697689233955E-2</v>
      </c>
    </row>
    <row r="872" spans="2:17" x14ac:dyDescent="0.2">
      <c r="B872" s="39" t="s">
        <v>42</v>
      </c>
      <c r="D872" s="42">
        <f>_xll.qlCalendarAdvance(Calendar,$D871,B872,"f",FALSE)</f>
        <v>45832</v>
      </c>
      <c r="E872" s="139">
        <f>_xll.qlInterestRateIndexValueDate(IndexON,D872)</f>
        <v>45832</v>
      </c>
      <c r="F872" s="155">
        <f>IFERROR(_xll.qlIndexFixing(IndexON,D872,TRUE,_xll.ohTrigger(RecalcTrigger,TriggerON)),NA())</f>
        <v>8.9499772988776982E-3</v>
      </c>
      <c r="H872" s="42">
        <f>_xll.qlCalendarAdvance(Calendar,$H871,B872,"f",FALSE)</f>
        <v>45832</v>
      </c>
      <c r="I872" s="139">
        <f>_xll.qlInterestRateIndexValueDate(Index1M,$H872)</f>
        <v>45834</v>
      </c>
      <c r="J872" s="144">
        <f>IFERROR(_xll.qlIndexFixing(Index1M,$H872,TRUE,_xll.ohTrigger(RecalcTrigger,Trigger1M)),NA())</f>
        <v>9.4856420734645841E-3</v>
      </c>
      <c r="K872" s="44">
        <f>IFERROR(_xll.qlIndexFixing(Index3M,H872,TRUE,_xll.ohTrigger(RecalcTrigger,Trigger3M)),NA())</f>
        <v>1.0900439652991567E-2</v>
      </c>
      <c r="L872" s="44">
        <f>IFERROR(_xll.qlIndexFixing(Index6M,$H872,TRUE,_xll.ohTrigger(RecalcTrigger,Trigger6M)),NA())</f>
        <v>1.1942550996290512E-2</v>
      </c>
      <c r="M872" s="145">
        <f>IFERROR(_xll.qlIndexFixing(Index1Y,$H872,TRUE,_xll.ohTrigger(RecalcTrigger,Trigger1Y)),NA())</f>
        <v>1.3158578894187832E-2</v>
      </c>
      <c r="N872" s="144">
        <f>IFERROR(_xll.qlIndexFixing(ONIndex1M,I872,TRUE,_xll.ohTrigger(RecalcTrigger,Trigger1M)),NA())</f>
        <v>9.415481658576752E-3</v>
      </c>
      <c r="O872" s="44">
        <f>IFERROR(_xll.qlIndexFixing(ONIndex3M,I872,TRUE,_xll.ohTrigger(RecalcTrigger,Trigger3M)),NA())</f>
        <v>1.0680615864133713E-2</v>
      </c>
      <c r="P872" s="44">
        <f>IFERROR(_xll.qlIndexFixing(ONIndex6M,I872,TRUE,_xll.ohTrigger(RecalcTrigger,Trigger6M)),NA())</f>
        <v>1.1534764752472171E-2</v>
      </c>
      <c r="Q872" s="145">
        <f>IFERROR(_xll.qlIndexFixing(ONIndex1Y,I872,TRUE,_xll.ohTrigger(RecalcTrigger,Trigger1Y)),NA())</f>
        <v>1.2529898731532541E-2</v>
      </c>
    </row>
    <row r="873" spans="2:17" x14ac:dyDescent="0.2">
      <c r="B873" s="39" t="s">
        <v>42</v>
      </c>
      <c r="D873" s="42">
        <f>_xll.qlCalendarAdvance(Calendar,$D872,B873,"f",FALSE)</f>
        <v>45839</v>
      </c>
      <c r="E873" s="139">
        <f>_xll.qlInterestRateIndexValueDate(IndexON,D873)</f>
        <v>45839</v>
      </c>
      <c r="F873" s="155">
        <f>IFERROR(_xll.qlIndexFixing(IndexON,D873,TRUE,_xll.ohTrigger(RecalcTrigger,TriggerON)),NA())</f>
        <v>8.9499772988776982E-3</v>
      </c>
      <c r="H873" s="42">
        <f>_xll.qlCalendarAdvance(Calendar,$H872,B873,"f",FALSE)</f>
        <v>45839</v>
      </c>
      <c r="I873" s="139">
        <f>_xll.qlInterestRateIndexValueDate(Index1M,$H873)</f>
        <v>45841</v>
      </c>
      <c r="J873" s="144">
        <f>IFERROR(_xll.qlIndexFixing(Index1M,$H873,TRUE,_xll.ohTrigger(RecalcTrigger,Trigger1M)),NA())</f>
        <v>9.5258466557304744E-3</v>
      </c>
      <c r="K873" s="44">
        <f>IFERROR(_xll.qlIndexFixing(Index3M,H873,TRUE,_xll.ohTrigger(RecalcTrigger,Trigger3M)),NA())</f>
        <v>1.0933950541983119E-2</v>
      </c>
      <c r="L873" s="44">
        <f>IFERROR(_xll.qlIndexFixing(Index6M,$H873,TRUE,_xll.ohTrigger(RecalcTrigger,Trigger6M)),NA())</f>
        <v>1.1970843348408384E-2</v>
      </c>
      <c r="M873" s="145">
        <f>IFERROR(_xll.qlIndexFixing(Index1Y,$H873,TRUE,_xll.ohTrigger(RecalcTrigger,Trigger1Y)),NA())</f>
        <v>1.3177610283049817E-2</v>
      </c>
      <c r="N873" s="144">
        <f>IFERROR(_xll.qlIndexFixing(ONIndex1M,I873,TRUE,_xll.ohTrigger(RecalcTrigger,Trigger1M)),NA())</f>
        <v>9.4560206567351202E-3</v>
      </c>
      <c r="O873" s="44">
        <f>IFERROR(_xll.qlIndexFixing(ONIndex3M,I873,TRUE,_xll.ohTrigger(RecalcTrigger,Trigger3M)),NA())</f>
        <v>1.0717055264670705E-2</v>
      </c>
      <c r="P873" s="44">
        <f>IFERROR(_xll.qlIndexFixing(ONIndex6M,I873,TRUE,_xll.ohTrigger(RecalcTrigger,Trigger6M)),NA())</f>
        <v>1.1566719344884291E-2</v>
      </c>
      <c r="Q873" s="145">
        <f>IFERROR(_xll.qlIndexFixing(ONIndex1Y,I873,TRUE,_xll.ohTrigger(RecalcTrigger,Trigger1Y)),NA())</f>
        <v>1.2556717151976926E-2</v>
      </c>
    </row>
    <row r="874" spans="2:17" x14ac:dyDescent="0.2">
      <c r="B874" s="39" t="s">
        <v>42</v>
      </c>
      <c r="D874" s="42">
        <f>_xll.qlCalendarAdvance(Calendar,$D873,B874,"f",FALSE)</f>
        <v>45846</v>
      </c>
      <c r="E874" s="139">
        <f>_xll.qlInterestRateIndexValueDate(IndexON,D874)</f>
        <v>45846</v>
      </c>
      <c r="F874" s="155">
        <f>IFERROR(_xll.qlIndexFixing(IndexON,D874,TRUE,_xll.ohTrigger(RecalcTrigger,TriggerON)),NA())</f>
        <v>8.9499772988776982E-3</v>
      </c>
      <c r="H874" s="42">
        <f>_xll.qlCalendarAdvance(Calendar,$H873,B874,"f",FALSE)</f>
        <v>45846</v>
      </c>
      <c r="I874" s="139">
        <f>_xll.qlInterestRateIndexValueDate(Index1M,$H874)</f>
        <v>45848</v>
      </c>
      <c r="J874" s="144">
        <f>IFERROR(_xll.qlIndexFixing(Index1M,$H874,TRUE,_xll.ohTrigger(RecalcTrigger,Trigger1M)),NA())</f>
        <v>9.5658261375855536E-3</v>
      </c>
      <c r="K874" s="44">
        <f>IFERROR(_xll.qlIndexFixing(Index3M,H874,TRUE,_xll.ohTrigger(RecalcTrigger,Trigger3M)),NA())</f>
        <v>1.0966999563578172E-2</v>
      </c>
      <c r="L874" s="44">
        <f>IFERROR(_xll.qlIndexFixing(Index6M,$H874,TRUE,_xll.ohTrigger(RecalcTrigger,Trigger6M)),NA())</f>
        <v>1.1998853079877652E-2</v>
      </c>
      <c r="M874" s="145">
        <f>IFERROR(_xll.qlIndexFixing(Index1Y,$H874,TRUE,_xll.ohTrigger(RecalcTrigger,Trigger1Y)),NA())</f>
        <v>1.3196334828475662E-2</v>
      </c>
      <c r="N874" s="144">
        <f>IFERROR(_xll.qlIndexFixing(ONIndex1M,I874,TRUE,_xll.ohTrigger(RecalcTrigger,Trigger1M)),NA())</f>
        <v>9.4963376739798377E-3</v>
      </c>
      <c r="O874" s="44">
        <f>IFERROR(_xll.qlIndexFixing(ONIndex3M,I874,TRUE,_xll.ohTrigger(RecalcTrigger,Trigger3M)),NA())</f>
        <v>1.0752990480433766E-2</v>
      </c>
      <c r="P874" s="44">
        <f>IFERROR(_xll.qlIndexFixing(ONIndex6M,I874,TRUE,_xll.ohTrigger(RecalcTrigger,Trigger6M)),NA())</f>
        <v>1.1598344798500193E-2</v>
      </c>
      <c r="Q874" s="145">
        <f>IFERROR(_xll.qlIndexFixing(ONIndex1Y,I874,TRUE,_xll.ohTrigger(RecalcTrigger,Trigger1Y)),NA())</f>
        <v>1.2583150207241545E-2</v>
      </c>
    </row>
    <row r="875" spans="2:17" x14ac:dyDescent="0.2">
      <c r="B875" s="39" t="s">
        <v>42</v>
      </c>
      <c r="D875" s="42">
        <f>_xll.qlCalendarAdvance(Calendar,$D874,B875,"f",FALSE)</f>
        <v>45853</v>
      </c>
      <c r="E875" s="139">
        <f>_xll.qlInterestRateIndexValueDate(IndexON,D875)</f>
        <v>45853</v>
      </c>
      <c r="F875" s="155">
        <f>IFERROR(_xll.qlIndexFixing(IndexON,D875,TRUE,_xll.ohTrigger(RecalcTrigger,TriggerON)),NA())</f>
        <v>8.9499772988776982E-3</v>
      </c>
      <c r="H875" s="42">
        <f>_xll.qlCalendarAdvance(Calendar,$H874,B875,"f",FALSE)</f>
        <v>45853</v>
      </c>
      <c r="I875" s="139">
        <f>_xll.qlInterestRateIndexValueDate(Index1M,$H875)</f>
        <v>45855</v>
      </c>
      <c r="J875" s="144">
        <f>IFERROR(_xll.qlIndexFixing(Index1M,$H875,TRUE,_xll.ohTrigger(RecalcTrigger,Trigger1M)),NA())</f>
        <v>9.6055786445342628E-3</v>
      </c>
      <c r="K875" s="44">
        <f>IFERROR(_xll.qlIndexFixing(Index3M,H875,TRUE,_xll.ohTrigger(RecalcTrigger,Trigger3M)),NA())</f>
        <v>1.0999609309941382E-2</v>
      </c>
      <c r="L875" s="44">
        <f>IFERROR(_xll.qlIndexFixing(Index6M,$H875,TRUE,_xll.ohTrigger(RecalcTrigger,Trigger6M)),NA())</f>
        <v>1.202658300644552E-2</v>
      </c>
      <c r="M875" s="145">
        <f>IFERROR(_xll.qlIndexFixing(Index1Y,$H875,TRUE,_xll.ohTrigger(RecalcTrigger,Trigger1Y)),NA())</f>
        <v>1.3214754008003461E-2</v>
      </c>
      <c r="N875" s="144">
        <f>IFERROR(_xll.qlIndexFixing(ONIndex1M,I875,TRUE,_xll.ohTrigger(RecalcTrigger,Trigger1M)),NA())</f>
        <v>9.5364308395673447E-3</v>
      </c>
      <c r="O875" s="44">
        <f>IFERROR(_xll.qlIndexFixing(ONIndex3M,I875,TRUE,_xll.ohTrigger(RecalcTrigger,Trigger3M)),NA())</f>
        <v>1.0788417443876597E-2</v>
      </c>
      <c r="P875" s="44">
        <f>IFERROR(_xll.qlIndexFixing(ONIndex6M,I875,TRUE,_xll.ohTrigger(RecalcTrigger,Trigger6M)),NA())</f>
        <v>1.1629638667915998E-2</v>
      </c>
      <c r="Q875" s="145">
        <f>IFERROR(_xll.qlIndexFixing(ONIndex1Y,I875,TRUE,_xll.ohTrigger(RecalcTrigger,Trigger1Y)),NA())</f>
        <v>1.2609195153761021E-2</v>
      </c>
    </row>
    <row r="876" spans="2:17" x14ac:dyDescent="0.2">
      <c r="B876" s="39" t="s">
        <v>42</v>
      </c>
      <c r="D876" s="42">
        <f>_xll.qlCalendarAdvance(Calendar,$D875,B876,"f",FALSE)</f>
        <v>45860</v>
      </c>
      <c r="E876" s="139">
        <f>_xll.qlInterestRateIndexValueDate(IndexON,D876)</f>
        <v>45860</v>
      </c>
      <c r="F876" s="155">
        <f>IFERROR(_xll.qlIndexFixing(IndexON,D876,TRUE,_xll.ohTrigger(RecalcTrigger,TriggerON)),NA())</f>
        <v>8.9499772987977622E-3</v>
      </c>
      <c r="H876" s="42">
        <f>_xll.qlCalendarAdvance(Calendar,$H875,B876,"f",FALSE)</f>
        <v>45860</v>
      </c>
      <c r="I876" s="139">
        <f>_xll.qlInterestRateIndexValueDate(Index1M,$H876)</f>
        <v>45862</v>
      </c>
      <c r="J876" s="144">
        <f>IFERROR(_xll.qlIndexFixing(Index1M,$H876,TRUE,_xll.ohTrigger(RecalcTrigger,Trigger1M)),NA())</f>
        <v>9.6451023020635573E-3</v>
      </c>
      <c r="K876" s="44">
        <f>IFERROR(_xll.qlIndexFixing(Index3M,H876,TRUE,_xll.ohTrigger(RecalcTrigger,Trigger3M)),NA())</f>
        <v>1.103180259557608E-2</v>
      </c>
      <c r="L876" s="44">
        <f>IFERROR(_xll.qlIndexFixing(Index6M,$H876,TRUE,_xll.ohTrigger(RecalcTrigger,Trigger6M)),NA())</f>
        <v>1.2054035983629103E-2</v>
      </c>
      <c r="M876" s="145">
        <f>IFERROR(_xll.qlIndexFixing(Index1Y,$H876,TRUE,_xll.ohTrigger(RecalcTrigger,Trigger1Y)),NA())</f>
        <v>1.3232869326364893E-2</v>
      </c>
      <c r="N876" s="144">
        <f>IFERROR(_xll.qlIndexFixing(ONIndex1M,I876,TRUE,_xll.ohTrigger(RecalcTrigger,Trigger1M)),NA())</f>
        <v>9.5762982829139531E-3</v>
      </c>
      <c r="O876" s="44">
        <f>IFERROR(_xll.qlIndexFixing(ONIndex3M,I876,TRUE,_xll.ohTrigger(RecalcTrigger,Trigger3M)),NA())</f>
        <v>1.0823332087452897E-2</v>
      </c>
      <c r="P876" s="44">
        <f>IFERROR(_xll.qlIndexFixing(ONIndex6M,I876,TRUE,_xll.ohTrigger(RecalcTrigger,Trigger6M)),NA())</f>
        <v>1.166059850764789E-2</v>
      </c>
      <c r="Q876" s="145">
        <f>IFERROR(_xll.qlIndexFixing(ONIndex1Y,I876,TRUE,_xll.ohTrigger(RecalcTrigger,Trigger1Y)),NA())</f>
        <v>1.2634849247810109E-2</v>
      </c>
    </row>
    <row r="877" spans="2:17" x14ac:dyDescent="0.2">
      <c r="B877" s="39" t="s">
        <v>42</v>
      </c>
      <c r="D877" s="42">
        <f>_xll.qlCalendarAdvance(Calendar,$D876,B877,"f",FALSE)</f>
        <v>45867</v>
      </c>
      <c r="E877" s="139">
        <f>_xll.qlInterestRateIndexValueDate(IndexON,D877)</f>
        <v>45867</v>
      </c>
      <c r="F877" s="155">
        <f>IFERROR(_xll.qlIndexFixing(IndexON,D877,TRUE,_xll.ohTrigger(RecalcTrigger,TriggerON)),NA())</f>
        <v>8.9499772988776982E-3</v>
      </c>
      <c r="H877" s="42">
        <f>_xll.qlCalendarAdvance(Calendar,$H876,B877,"f",FALSE)</f>
        <v>45867</v>
      </c>
      <c r="I877" s="139">
        <f>_xll.qlInterestRateIndexValueDate(Index1M,$H877)</f>
        <v>45869</v>
      </c>
      <c r="J877" s="144">
        <f>IFERROR(_xll.qlIndexFixing(Index1M,$H877,TRUE,_xll.ohTrigger(RecalcTrigger,Trigger1M)),NA())</f>
        <v>9.6756410080635104E-3</v>
      </c>
      <c r="K877" s="44">
        <f>IFERROR(_xll.qlIndexFixing(Index3M,H877,TRUE,_xll.ohTrigger(RecalcTrigger,Trigger3M)),NA())</f>
        <v>1.1063602457302545E-2</v>
      </c>
      <c r="L877" s="44">
        <f>IFERROR(_xll.qlIndexFixing(Index6M,$H877,TRUE,_xll.ohTrigger(RecalcTrigger,Trigger6M)),NA())</f>
        <v>1.2075053064391121E-2</v>
      </c>
      <c r="M877" s="145">
        <f>IFERROR(_xll.qlIndexFixing(Index1Y,$H877,TRUE,_xll.ohTrigger(RecalcTrigger,Trigger1Y)),NA())</f>
        <v>1.3250682315482603E-2</v>
      </c>
      <c r="N877" s="144">
        <f>IFERROR(_xll.qlIndexFixing(ONIndex1M,I877,TRUE,_xll.ohTrigger(RecalcTrigger,Trigger1M)),NA())</f>
        <v>9.6159381336757832E-3</v>
      </c>
      <c r="O877" s="44">
        <f>IFERROR(_xll.qlIndexFixing(ONIndex3M,I877,TRUE,_xll.ohTrigger(RecalcTrigger,Trigger3M)),NA())</f>
        <v>1.0857730343856176E-2</v>
      </c>
      <c r="P877" s="44">
        <f>IFERROR(_xll.qlIndexFixing(ONIndex6M,I877,TRUE,_xll.ohTrigger(RecalcTrigger,Trigger6M)),NA())</f>
        <v>1.1691221872212054E-2</v>
      </c>
      <c r="Q877" s="145">
        <f>IFERROR(_xll.qlIndexFixing(ONIndex1Y,I877,TRUE,_xll.ohTrigger(RecalcTrigger,Trigger1Y)),NA())</f>
        <v>1.2660109746063242E-2</v>
      </c>
    </row>
    <row r="878" spans="2:17" x14ac:dyDescent="0.2">
      <c r="B878" s="39" t="s">
        <v>42</v>
      </c>
      <c r="D878" s="42">
        <f>_xll.qlCalendarAdvance(Calendar,$D877,B878,"f",FALSE)</f>
        <v>45874</v>
      </c>
      <c r="E878" s="139">
        <f>_xll.qlInterestRateIndexValueDate(IndexON,D878)</f>
        <v>45874</v>
      </c>
      <c r="F878" s="155">
        <f>IFERROR(_xll.qlIndexFixing(IndexON,D878,TRUE,_xll.ohTrigger(RecalcTrigger,TriggerON)),NA())</f>
        <v>8.9499772988776982E-3</v>
      </c>
      <c r="H878" s="42">
        <f>_xll.qlCalendarAdvance(Calendar,$H877,B878,"f",FALSE)</f>
        <v>45874</v>
      </c>
      <c r="I878" s="139">
        <f>_xll.qlInterestRateIndexValueDate(Index1M,$H878)</f>
        <v>45876</v>
      </c>
      <c r="J878" s="144">
        <f>IFERROR(_xll.qlIndexFixing(Index1M,$H878,TRUE,_xll.ohTrigger(RecalcTrigger,Trigger1M)),NA())</f>
        <v>9.7234555707342851E-3</v>
      </c>
      <c r="K878" s="44">
        <f>IFERROR(_xll.qlIndexFixing(Index3M,H878,TRUE,_xll.ohTrigger(RecalcTrigger,Trigger3M)),NA())</f>
        <v>1.1095032154252787E-2</v>
      </c>
      <c r="L878" s="44">
        <f>IFERROR(_xll.qlIndexFixing(Index6M,$H878,TRUE,_xll.ohTrigger(RecalcTrigger,Trigger6M)),NA())</f>
        <v>1.2108122710756673E-2</v>
      </c>
      <c r="M878" s="145">
        <f>IFERROR(_xll.qlIndexFixing(Index1Y,$H878,TRUE,_xll.ohTrigger(RecalcTrigger,Trigger1Y)),NA())</f>
        <v>1.3268194534468227E-2</v>
      </c>
      <c r="N878" s="144">
        <f>IFERROR(_xll.qlIndexFixing(ONIndex1M,I878,TRUE,_xll.ohTrigger(RecalcTrigger,Trigger1M)),NA())</f>
        <v>9.6553485208694667E-3</v>
      </c>
      <c r="O878" s="44">
        <f>IFERROR(_xll.qlIndexFixing(ONIndex3M,I878,TRUE,_xll.ohTrigger(RecalcTrigger,Trigger3M)),NA())</f>
        <v>1.0891608145620069E-2</v>
      </c>
      <c r="P878" s="44">
        <f>IFERROR(_xll.qlIndexFixing(ONIndex6M,I878,TRUE,_xll.ohTrigger(RecalcTrigger,Trigger6M)),NA())</f>
        <v>1.1721506316204611E-2</v>
      </c>
      <c r="Q878" s="145">
        <f>IFERROR(_xll.qlIndexFixing(ONIndex1Y,I878,TRUE,_xll.ohTrigger(RecalcTrigger,Trigger1Y)),NA())</f>
        <v>1.268497390503498E-2</v>
      </c>
    </row>
    <row r="879" spans="2:17" x14ac:dyDescent="0.2">
      <c r="B879" s="39" t="s">
        <v>42</v>
      </c>
      <c r="D879" s="42">
        <f>_xll.qlCalendarAdvance(Calendar,$D878,B879,"f",FALSE)</f>
        <v>45881</v>
      </c>
      <c r="E879" s="139">
        <f>_xll.qlInterestRateIndexValueDate(IndexON,D879)</f>
        <v>45881</v>
      </c>
      <c r="F879" s="155">
        <f>IFERROR(_xll.qlIndexFixing(IndexON,D879,TRUE,_xll.ohTrigger(RecalcTrigger,TriggerON)),NA())</f>
        <v>8.9499772988776982E-3</v>
      </c>
      <c r="H879" s="42">
        <f>_xll.qlCalendarAdvance(Calendar,$H878,B879,"f",FALSE)</f>
        <v>45881</v>
      </c>
      <c r="I879" s="139">
        <f>_xll.qlInterestRateIndexValueDate(Index1M,$H879)</f>
        <v>45883</v>
      </c>
      <c r="J879" s="144">
        <f>IFERROR(_xll.qlIndexFixing(Index1M,$H879,TRUE,_xll.ohTrigger(RecalcTrigger,Trigger1M)),NA())</f>
        <v>9.7622814327921748E-3</v>
      </c>
      <c r="K879" s="44">
        <f>IFERROR(_xll.qlIndexFixing(Index3M,H879,TRUE,_xll.ohTrigger(RecalcTrigger,Trigger3M)),NA())</f>
        <v>1.1126115167847962E-2</v>
      </c>
      <c r="L879" s="44">
        <f>IFERROR(_xll.qlIndexFixing(Index6M,$H879,TRUE,_xll.ohTrigger(RecalcTrigger,Trigger6M)),NA())</f>
        <v>1.2134762370571964E-2</v>
      </c>
      <c r="M879" s="145">
        <f>IFERROR(_xll.qlIndexFixing(Index1Y,$H879,TRUE,_xll.ohTrigger(RecalcTrigger,Trigger1Y)),NA())</f>
        <v>1.3285407569619979E-2</v>
      </c>
      <c r="N879" s="144">
        <f>IFERROR(_xll.qlIndexFixing(ONIndex1M,I879,TRUE,_xll.ohTrigger(RecalcTrigger,Trigger1M)),NA())</f>
        <v>9.6945275739912518E-3</v>
      </c>
      <c r="O879" s="44">
        <f>IFERROR(_xll.qlIndexFixing(ONIndex3M,I879,TRUE,_xll.ohTrigger(RecalcTrigger,Trigger3M)),NA())</f>
        <v>1.092496142511834E-2</v>
      </c>
      <c r="P879" s="44">
        <f>IFERROR(_xll.qlIndexFixing(ONIndex6M,I879,TRUE,_xll.ohTrigger(RecalcTrigger,Trigger6M)),NA())</f>
        <v>1.1751449394301616E-2</v>
      </c>
      <c r="Q879" s="145">
        <f>IFERROR(_xll.qlIndexFixing(ONIndex1Y,I879,TRUE,_xll.ohTrigger(RecalcTrigger,Trigger1Y)),NA())</f>
        <v>1.2709438981080012E-2</v>
      </c>
    </row>
    <row r="880" spans="2:17" x14ac:dyDescent="0.2">
      <c r="B880" s="39" t="s">
        <v>42</v>
      </c>
      <c r="D880" s="42">
        <f>_xll.qlCalendarAdvance(Calendar,$D879,B880,"f",FALSE)</f>
        <v>45888</v>
      </c>
      <c r="E880" s="139">
        <f>_xll.qlInterestRateIndexValueDate(IndexON,D880)</f>
        <v>45888</v>
      </c>
      <c r="F880" s="155">
        <f>IFERROR(_xll.qlIndexFixing(IndexON,D880,TRUE,_xll.ohTrigger(RecalcTrigger,TriggerON)),NA())</f>
        <v>8.9499772988776982E-3</v>
      </c>
      <c r="H880" s="42">
        <f>_xll.qlCalendarAdvance(Calendar,$H879,B880,"f",FALSE)</f>
        <v>45888</v>
      </c>
      <c r="I880" s="139">
        <f>_xll.qlInterestRateIndexValueDate(Index1M,$H880)</f>
        <v>45890</v>
      </c>
      <c r="J880" s="144">
        <f>IFERROR(_xll.qlIndexFixing(Index1M,$H880,TRUE,_xll.ohTrigger(RecalcTrigger,Trigger1M)),NA())</f>
        <v>9.8008676402189243E-3</v>
      </c>
      <c r="K880" s="44">
        <f>IFERROR(_xll.qlIndexFixing(Index3M,H880,TRUE,_xll.ohTrigger(RecalcTrigger,Trigger3M)),NA())</f>
        <v>1.1156875201792288E-2</v>
      </c>
      <c r="L880" s="44">
        <f>IFERROR(_xll.qlIndexFixing(Index6M,$H880,TRUE,_xll.ohTrigger(RecalcTrigger,Trigger6M)),NA())</f>
        <v>1.2161136900746432E-2</v>
      </c>
      <c r="M880" s="145">
        <f>IFERROR(_xll.qlIndexFixing(Index1Y,$H880,TRUE,_xll.ohTrigger(RecalcTrigger,Trigger1Y)),NA())</f>
        <v>1.3302323034420466E-2</v>
      </c>
      <c r="N880" s="144">
        <f>IFERROR(_xll.qlIndexFixing(ONIndex1M,I880,TRUE,_xll.ohTrigger(RecalcTrigger,Trigger1M)),NA())</f>
        <v>9.7334734223775143E-3</v>
      </c>
      <c r="O880" s="44">
        <f>IFERROR(_xll.qlIndexFixing(ONIndex3M,I880,TRUE,_xll.ohTrigger(RecalcTrigger,Trigger3M)),NA())</f>
        <v>1.0957786115124435E-2</v>
      </c>
      <c r="P880" s="44">
        <f>IFERROR(_xll.qlIndexFixing(ONIndex6M,I880,TRUE,_xll.ohTrigger(RecalcTrigger,Trigger6M)),NA())</f>
        <v>1.1781048660859383E-2</v>
      </c>
      <c r="Q880" s="145">
        <f>IFERROR(_xll.qlIndexFixing(ONIndex1Y,I880,TRUE,_xll.ohTrigger(RecalcTrigger,Trigger1Y)),NA())</f>
        <v>1.2733502230632965E-2</v>
      </c>
    </row>
    <row r="881" spans="2:17" x14ac:dyDescent="0.2">
      <c r="B881" s="39" t="s">
        <v>42</v>
      </c>
      <c r="D881" s="42">
        <f>_xll.qlCalendarAdvance(Calendar,$D880,B881,"f",FALSE)</f>
        <v>45895</v>
      </c>
      <c r="E881" s="139">
        <f>_xll.qlInterestRateIndexValueDate(IndexON,D881)</f>
        <v>45895</v>
      </c>
      <c r="F881" s="155">
        <f>IFERROR(_xll.qlIndexFixing(IndexON,D881,TRUE,_xll.ohTrigger(RecalcTrigger,TriggerON)),NA())</f>
        <v>8.9499772988776982E-3</v>
      </c>
      <c r="H881" s="42">
        <f>_xll.qlCalendarAdvance(Calendar,$H880,B881,"f",FALSE)</f>
        <v>45895</v>
      </c>
      <c r="I881" s="139">
        <f>_xll.qlInterestRateIndexValueDate(Index1M,$H881)</f>
        <v>45897</v>
      </c>
      <c r="J881" s="144">
        <f>IFERROR(_xll.qlIndexFixing(Index1M,$H881,TRUE,_xll.ohTrigger(RecalcTrigger,Trigger1M)),NA())</f>
        <v>9.8391957269683417E-3</v>
      </c>
      <c r="K881" s="44">
        <f>IFERROR(_xll.qlIndexFixing(Index3M,H881,TRUE,_xll.ohTrigger(RecalcTrigger,Trigger3M)),NA())</f>
        <v>1.1187336182057401E-2</v>
      </c>
      <c r="L881" s="44">
        <f>IFERROR(_xll.qlIndexFixing(Index6M,$H881,TRUE,_xll.ohTrigger(RecalcTrigger,Trigger6M)),NA())</f>
        <v>1.2181294775869723E-2</v>
      </c>
      <c r="M881" s="145">
        <f>IFERROR(_xll.qlIndexFixing(Index1Y,$H881,TRUE,_xll.ohTrigger(RecalcTrigger,Trigger1Y)),NA())</f>
        <v>1.3318942569533403E-2</v>
      </c>
      <c r="N881" s="144">
        <f>IFERROR(_xll.qlIndexFixing(ONIndex1M,I881,TRUE,_xll.ohTrigger(RecalcTrigger,Trigger1M)),NA())</f>
        <v>9.7721841955245026E-3</v>
      </c>
      <c r="O881" s="44">
        <f>IFERROR(_xll.qlIndexFixing(ONIndex3M,I881,TRUE,_xll.ohTrigger(RecalcTrigger,Trigger3M)),NA())</f>
        <v>1.0990078148012117E-2</v>
      </c>
      <c r="P881" s="44">
        <f>IFERROR(_xll.qlIndexFixing(ONIndex6M,I881,TRUE,_xll.ohTrigger(RecalcTrigger,Trigger6M)),NA())</f>
        <v>1.1810301670633905E-2</v>
      </c>
      <c r="Q881" s="145">
        <f>IFERROR(_xll.qlIndexFixing(ONIndex1Y,I881,TRUE,_xll.ohTrigger(RecalcTrigger,Trigger1Y)),NA())</f>
        <v>1.275716091036827E-2</v>
      </c>
    </row>
    <row r="882" spans="2:17" x14ac:dyDescent="0.2">
      <c r="B882" s="39" t="s">
        <v>42</v>
      </c>
      <c r="D882" s="42">
        <f>_xll.qlCalendarAdvance(Calendar,$D881,B882,"f",FALSE)</f>
        <v>45902</v>
      </c>
      <c r="E882" s="139">
        <f>_xll.qlInterestRateIndexValueDate(IndexON,D882)</f>
        <v>45902</v>
      </c>
      <c r="F882" s="155">
        <f>IFERROR(_xll.qlIndexFixing(IndexON,D882,TRUE,_xll.ohTrigger(RecalcTrigger,TriggerON)),NA())</f>
        <v>8.9499772988776982E-3</v>
      </c>
      <c r="H882" s="42">
        <f>_xll.qlCalendarAdvance(Calendar,$H881,B882,"f",FALSE)</f>
        <v>45902</v>
      </c>
      <c r="I882" s="139">
        <f>_xll.qlInterestRateIndexValueDate(Index1M,$H882)</f>
        <v>45904</v>
      </c>
      <c r="J882" s="144">
        <f>IFERROR(_xll.qlIndexFixing(Index1M,$H882,TRUE,_xll.ohTrigger(RecalcTrigger,Trigger1M)),NA())</f>
        <v>9.8772437651384326E-3</v>
      </c>
      <c r="K882" s="44">
        <f>IFERROR(_xll.qlIndexFixing(Index3M,H882,TRUE,_xll.ohTrigger(RecalcTrigger,Trigger3M)),NA())</f>
        <v>1.1215235073437127E-2</v>
      </c>
      <c r="L882" s="44">
        <f>IFERROR(_xll.qlIndexFixing(Index6M,$H882,TRUE,_xll.ohTrigger(RecalcTrigger,Trigger6M)),NA())</f>
        <v>1.2203256986396373E-2</v>
      </c>
      <c r="M882" s="145">
        <f>IFERROR(_xll.qlIndexFixing(Index1Y,$H882,TRUE,_xll.ohTrigger(RecalcTrigger,Trigger1Y)),NA())</f>
        <v>1.3335267842801861E-2</v>
      </c>
      <c r="N882" s="144">
        <f>IFERROR(_xll.qlIndexFixing(ONIndex1M,I882,TRUE,_xll.ohTrigger(RecalcTrigger,Trigger1M)),NA())</f>
        <v>9.8106580226886564E-3</v>
      </c>
      <c r="O882" s="44">
        <f>IFERROR(_xll.qlIndexFixing(ONIndex3M,I882,TRUE,_xll.ohTrigger(RecalcTrigger,Trigger3M)),NA())</f>
        <v>1.1021833456394958E-2</v>
      </c>
      <c r="P882" s="44">
        <f>IFERROR(_xll.qlIndexFixing(ONIndex6M,I882,TRUE,_xll.ohTrigger(RecalcTrigger,Trigger6M)),NA())</f>
        <v>1.1839205978061429E-2</v>
      </c>
      <c r="Q882" s="145">
        <f>IFERROR(_xll.qlIndexFixing(ONIndex1Y,I882,TRUE,_xll.ohTrigger(RecalcTrigger,Trigger1Y)),NA())</f>
        <v>1.2780412276640618E-2</v>
      </c>
    </row>
    <row r="883" spans="2:17" x14ac:dyDescent="0.2">
      <c r="B883" s="39" t="s">
        <v>42</v>
      </c>
      <c r="D883" s="42">
        <f>_xll.qlCalendarAdvance(Calendar,$D882,B883,"f",FALSE)</f>
        <v>45909</v>
      </c>
      <c r="E883" s="139">
        <f>_xll.qlInterestRateIndexValueDate(IndexON,D883)</f>
        <v>45909</v>
      </c>
      <c r="F883" s="155">
        <f>IFERROR(_xll.qlIndexFixing(IndexON,D883,TRUE,_xll.ohTrigger(RecalcTrigger,TriggerON)),NA())</f>
        <v>8.9499772988776982E-3</v>
      </c>
      <c r="H883" s="42">
        <f>_xll.qlCalendarAdvance(Calendar,$H882,B883,"f",FALSE)</f>
        <v>45909</v>
      </c>
      <c r="I883" s="139">
        <f>_xll.qlInterestRateIndexValueDate(Index1M,$H883)</f>
        <v>45911</v>
      </c>
      <c r="J883" s="144">
        <f>IFERROR(_xll.qlIndexFixing(Index1M,$H883,TRUE,_xll.ohTrigger(RecalcTrigger,Trigger1M)),NA())</f>
        <v>9.9149896579348029E-3</v>
      </c>
      <c r="K883" s="44">
        <f>IFERROR(_xll.qlIndexFixing(Index3M,H883,TRUE,_xll.ohTrigger(RecalcTrigger,Trigger3M)),NA())</f>
        <v>1.1245185074048562E-2</v>
      </c>
      <c r="L883" s="44">
        <f>IFERROR(_xll.qlIndexFixing(Index6M,$H883,TRUE,_xll.ohTrigger(RecalcTrigger,Trigger6M)),NA())</f>
        <v>1.2228941507143527E-2</v>
      </c>
      <c r="M883" s="145">
        <f>IFERROR(_xll.qlIndexFixing(Index1Y,$H883,TRUE,_xll.ohTrigger(RecalcTrigger,Trigger1Y)),NA())</f>
        <v>1.3351300549245416E-2</v>
      </c>
      <c r="N883" s="144">
        <f>IFERROR(_xll.qlIndexFixing(ONIndex1M,I883,TRUE,_xll.ohTrigger(RecalcTrigger,Trigger1M)),NA())</f>
        <v>9.8488927255324654E-3</v>
      </c>
      <c r="O883" s="44">
        <f>IFERROR(_xll.qlIndexFixing(ONIndex3M,I883,TRUE,_xll.ohTrigger(RecalcTrigger,Trigger3M)),NA())</f>
        <v>1.105304913235905E-2</v>
      </c>
      <c r="P883" s="44">
        <f>IFERROR(_xll.qlIndexFixing(ONIndex6M,I883,TRUE,_xll.ohTrigger(RecalcTrigger,Trigger6M)),NA())</f>
        <v>1.186775955436481E-2</v>
      </c>
      <c r="Q883" s="145">
        <f>IFERROR(_xll.qlIndexFixing(ONIndex1Y,I883,TRUE,_xll.ohTrigger(RecalcTrigger,Trigger1Y)),NA())</f>
        <v>1.2803254136963815E-2</v>
      </c>
    </row>
    <row r="884" spans="2:17" x14ac:dyDescent="0.2">
      <c r="B884" s="39" t="s">
        <v>42</v>
      </c>
      <c r="D884" s="42">
        <f>_xll.qlCalendarAdvance(Calendar,$D883,B884,"f",FALSE)</f>
        <v>45916</v>
      </c>
      <c r="E884" s="139">
        <f>_xll.qlInterestRateIndexValueDate(IndexON,D884)</f>
        <v>45916</v>
      </c>
      <c r="F884" s="155">
        <f>IFERROR(_xll.qlIndexFixing(IndexON,D884,TRUE,_xll.ohTrigger(RecalcTrigger,TriggerON)),NA())</f>
        <v>1.0871357158732664E-2</v>
      </c>
      <c r="H884" s="42">
        <f>_xll.qlCalendarAdvance(Calendar,$H883,B884,"f",FALSE)</f>
        <v>45916</v>
      </c>
      <c r="I884" s="139">
        <f>_xll.qlInterestRateIndexValueDate(Index1M,$H884)</f>
        <v>45918</v>
      </c>
      <c r="J884" s="144">
        <f>IFERROR(_xll.qlIndexFixing(Index1M,$H884,TRUE,_xll.ohTrigger(RecalcTrigger,Trigger1M)),NA())</f>
        <v>9.9524113996851682E-3</v>
      </c>
      <c r="K884" s="44">
        <f>IFERROR(_xll.qlIndexFixing(Index3M,H884,TRUE,_xll.ohTrigger(RecalcTrigger,Trigger3M)),NA())</f>
        <v>1.127490871291131E-2</v>
      </c>
      <c r="L884" s="44">
        <f>IFERROR(_xll.qlIndexFixing(Index6M,$H884,TRUE,_xll.ohTrigger(RecalcTrigger,Trigger6M)),NA())</f>
        <v>1.2254373759988203E-2</v>
      </c>
      <c r="M884" s="145">
        <f>IFERROR(_xll.qlIndexFixing(Index1Y,$H884,TRUE,_xll.ohTrigger(RecalcTrigger,Trigger1Y)),NA())</f>
        <v>1.3367042528309265E-2</v>
      </c>
      <c r="N884" s="144">
        <f>IFERROR(_xll.qlIndexFixing(ONIndex1M,I884,TRUE,_xll.ohTrigger(RecalcTrigger,Trigger1M)),NA())</f>
        <v>9.8868352113257174E-3</v>
      </c>
      <c r="O884" s="44">
        <f>IFERROR(_xll.qlIndexFixing(ONIndex3M,I884,TRUE,_xll.ohTrigger(RecalcTrigger,Trigger3M)),NA())</f>
        <v>1.1083914128118266E-2</v>
      </c>
      <c r="P884" s="44">
        <f>IFERROR(_xll.qlIndexFixing(ONIndex6M,I884,TRUE,_xll.ohTrigger(RecalcTrigger,Trigger6M)),NA())</f>
        <v>1.1896029308022804E-2</v>
      </c>
      <c r="Q884" s="145">
        <f>IFERROR(_xll.qlIndexFixing(ONIndex1Y,I884,TRUE,_xll.ohTrigger(RecalcTrigger,Trigger1Y)),NA())</f>
        <v>1.2825775469682554E-2</v>
      </c>
    </row>
    <row r="885" spans="2:17" x14ac:dyDescent="0.2">
      <c r="B885" s="39" t="s">
        <v>42</v>
      </c>
      <c r="D885" s="42">
        <f>_xll.qlCalendarAdvance(Calendar,$D884,B885,"f",FALSE)</f>
        <v>45923</v>
      </c>
      <c r="E885" s="139">
        <f>_xll.qlInterestRateIndexValueDate(IndexON,D885)</f>
        <v>45923</v>
      </c>
      <c r="F885" s="155">
        <f>IFERROR(_xll.qlIndexFixing(IndexON,D885,TRUE,_xll.ohTrigger(RecalcTrigger,TriggerON)),NA())</f>
        <v>1.0871357158732664E-2</v>
      </c>
      <c r="H885" s="42">
        <f>_xll.qlCalendarAdvance(Calendar,$H884,B885,"f",FALSE)</f>
        <v>45923</v>
      </c>
      <c r="I885" s="139">
        <f>_xll.qlInterestRateIndexValueDate(Index1M,$H885)</f>
        <v>45925</v>
      </c>
      <c r="J885" s="144">
        <f>IFERROR(_xll.qlIndexFixing(Index1M,$H885,TRUE,_xll.ohTrigger(RecalcTrigger,Trigger1M)),NA())</f>
        <v>9.9894954262372271E-3</v>
      </c>
      <c r="K885" s="44">
        <f>IFERROR(_xll.qlIndexFixing(Index3M,H885,TRUE,_xll.ohTrigger(RecalcTrigger,Trigger3M)),NA())</f>
        <v>1.1313386747765438E-2</v>
      </c>
      <c r="L885" s="44">
        <f>IFERROR(_xll.qlIndexFixing(Index6M,$H885,TRUE,_xll.ohTrigger(RecalcTrigger,Trigger6M)),NA())</f>
        <v>1.2279554951420336E-2</v>
      </c>
      <c r="M885" s="145">
        <f>IFERROR(_xll.qlIndexFixing(Index1Y,$H885,TRUE,_xll.ohTrigger(RecalcTrigger,Trigger1Y)),NA())</f>
        <v>1.3382496947884128E-2</v>
      </c>
      <c r="N885" s="144">
        <f>IFERROR(_xll.qlIndexFixing(ONIndex1M,I885,TRUE,_xll.ohTrigger(RecalcTrigger,Trigger1M)),NA())</f>
        <v>9.9244438758283593E-3</v>
      </c>
      <c r="O885" s="44">
        <f>IFERROR(_xll.qlIndexFixing(ONIndex3M,I885,TRUE,_xll.ohTrigger(RecalcTrigger,Trigger3M)),NA())</f>
        <v>1.1114574104116315E-2</v>
      </c>
      <c r="P885" s="44">
        <f>IFERROR(_xll.qlIndexFixing(ONIndex6M,I885,TRUE,_xll.ohTrigger(RecalcTrigger,Trigger6M)),NA())</f>
        <v>1.1924066592197136E-2</v>
      </c>
      <c r="Q885" s="145">
        <f>IFERROR(_xll.qlIndexFixing(ONIndex1Y,I885,TRUE,_xll.ohTrigger(RecalcTrigger,Trigger1Y)),NA())</f>
        <v>1.2848044681597059E-2</v>
      </c>
    </row>
    <row r="886" spans="2:17" x14ac:dyDescent="0.2">
      <c r="B886" s="39" t="s">
        <v>42</v>
      </c>
      <c r="D886" s="42">
        <f>_xll.qlCalendarAdvance(Calendar,$D885,B886,"f",FALSE)</f>
        <v>45930</v>
      </c>
      <c r="E886" s="139">
        <f>_xll.qlInterestRateIndexValueDate(IndexON,D886)</f>
        <v>45930</v>
      </c>
      <c r="F886" s="155">
        <f>IFERROR(_xll.qlIndexFixing(IndexON,D886,TRUE,_xll.ohTrigger(RecalcTrigger,TriggerON)),NA())</f>
        <v>1.0871357158732664E-2</v>
      </c>
      <c r="H886" s="42">
        <f>_xll.qlCalendarAdvance(Calendar,$H885,B886,"f",FALSE)</f>
        <v>45930</v>
      </c>
      <c r="I886" s="139">
        <f>_xll.qlInterestRateIndexValueDate(Index1M,$H886)</f>
        <v>45932</v>
      </c>
      <c r="J886" s="144">
        <f>IFERROR(_xll.qlIndexFixing(Index1M,$H886,TRUE,_xll.ohTrigger(RecalcTrigger,Trigger1M)),NA())</f>
        <v>1.0026238476254778E-2</v>
      </c>
      <c r="K886" s="44">
        <f>IFERROR(_xll.qlIndexFixing(Index3M,H886,TRUE,_xll.ohTrigger(RecalcTrigger,Trigger3M)),NA())</f>
        <v>1.1335945843985017E-2</v>
      </c>
      <c r="L886" s="44">
        <f>IFERROR(_xll.qlIndexFixing(Index6M,$H886,TRUE,_xll.ohTrigger(RecalcTrigger,Trigger6M)),NA())</f>
        <v>1.2306386200801789E-2</v>
      </c>
      <c r="M886" s="145">
        <f>IFERROR(_xll.qlIndexFixing(Index1Y,$H886,TRUE,_xll.ohTrigger(RecalcTrigger,Trigger1Y)),NA())</f>
        <v>1.3397667578807233E-2</v>
      </c>
      <c r="N886" s="144">
        <f>IFERROR(_xll.qlIndexFixing(ONIndex1M,I886,TRUE,_xll.ohTrigger(RecalcTrigger,Trigger1M)),NA())</f>
        <v>9.9617160781928504E-3</v>
      </c>
      <c r="O886" s="44">
        <f>IFERROR(_xll.qlIndexFixing(ONIndex3M,I886,TRUE,_xll.ohTrigger(RecalcTrigger,Trigger3M)),NA())</f>
        <v>1.1145027895365089E-2</v>
      </c>
      <c r="P886" s="44">
        <f>IFERROR(_xll.qlIndexFixing(ONIndex6M,I886,TRUE,_xll.ohTrigger(RecalcTrigger,Trigger6M)),NA())</f>
        <v>1.1951870004249798E-2</v>
      </c>
      <c r="Q886" s="145">
        <f>IFERROR(_xll.qlIndexFixing(ONIndex1Y,I886,TRUE,_xll.ohTrigger(RecalcTrigger,Trigger1Y)),NA())</f>
        <v>1.2870060408118889E-2</v>
      </c>
    </row>
    <row r="887" spans="2:17" x14ac:dyDescent="0.2">
      <c r="B887" s="39" t="s">
        <v>42</v>
      </c>
      <c r="D887" s="42">
        <f>_xll.qlCalendarAdvance(Calendar,$D886,B887,"f",FALSE)</f>
        <v>45937</v>
      </c>
      <c r="E887" s="139">
        <f>_xll.qlInterestRateIndexValueDate(IndexON,D887)</f>
        <v>45937</v>
      </c>
      <c r="F887" s="155">
        <f>IFERROR(_xll.qlIndexFixing(IndexON,D887,TRUE,_xll.ohTrigger(RecalcTrigger,TriggerON)),NA())</f>
        <v>1.0871357158732664E-2</v>
      </c>
      <c r="H887" s="42">
        <f>_xll.qlCalendarAdvance(Calendar,$H886,B887,"f",FALSE)</f>
        <v>45937</v>
      </c>
      <c r="I887" s="139">
        <f>_xll.qlInterestRateIndexValueDate(Index1M,$H887)</f>
        <v>45939</v>
      </c>
      <c r="J887" s="144">
        <f>IFERROR(_xll.qlIndexFixing(Index1M,$H887,TRUE,_xll.ohTrigger(RecalcTrigger,Trigger1M)),NA())</f>
        <v>1.0062637903397176E-2</v>
      </c>
      <c r="K887" s="44">
        <f>IFERROR(_xll.qlIndexFixing(Index3M,H887,TRUE,_xll.ohTrigger(RecalcTrigger,Trigger3M)),NA())</f>
        <v>1.1365013840121216E-2</v>
      </c>
      <c r="L887" s="44">
        <f>IFERROR(_xll.qlIndexFixing(Index6M,$H887,TRUE,_xll.ohTrigger(RecalcTrigger,Trigger6M)),NA())</f>
        <v>1.2331043528192216E-2</v>
      </c>
      <c r="M887" s="145">
        <f>IFERROR(_xll.qlIndexFixing(Index1Y,$H887,TRUE,_xll.ohTrigger(RecalcTrigger,Trigger1Y)),NA())</f>
        <v>1.3412558200450137E-2</v>
      </c>
      <c r="N887" s="144">
        <f>IFERROR(_xll.qlIndexFixing(ONIndex1M,I887,TRUE,_xll.ohTrigger(RecalcTrigger,Trigger1M)),NA())</f>
        <v>9.9986491776515862E-3</v>
      </c>
      <c r="O887" s="44">
        <f>IFERROR(_xll.qlIndexFixing(ONIndex3M,I887,TRUE,_xll.ohTrigger(RecalcTrigger,Trigger3M)),NA())</f>
        <v>1.1175274336636676E-2</v>
      </c>
      <c r="P887" s="44">
        <f>IFERROR(_xll.qlIndexFixing(ONIndex6M,I887,TRUE,_xll.ohTrigger(RecalcTrigger,Trigger6M)),NA())</f>
        <v>1.1979438141702659E-2</v>
      </c>
      <c r="Q887" s="145">
        <f>IFERROR(_xll.qlIndexFixing(ONIndex1Y,I887,TRUE,_xll.ohTrigger(RecalcTrigger,Trigger1Y)),NA())</f>
        <v>1.2891821284899407E-2</v>
      </c>
    </row>
    <row r="888" spans="2:17" x14ac:dyDescent="0.2">
      <c r="B888" s="39" t="s">
        <v>42</v>
      </c>
      <c r="D888" s="42">
        <f>_xll.qlCalendarAdvance(Calendar,$D887,B888,"f",FALSE)</f>
        <v>45944</v>
      </c>
      <c r="E888" s="139">
        <f>_xll.qlInterestRateIndexValueDate(IndexON,D888)</f>
        <v>45944</v>
      </c>
      <c r="F888" s="155">
        <f>IFERROR(_xll.qlIndexFixing(IndexON,D888,TRUE,_xll.ohTrigger(RecalcTrigger,TriggerON)),NA())</f>
        <v>1.0871357158732664E-2</v>
      </c>
      <c r="H888" s="42">
        <f>_xll.qlCalendarAdvance(Calendar,$H887,B888,"f",FALSE)</f>
        <v>45944</v>
      </c>
      <c r="I888" s="139">
        <f>_xll.qlInterestRateIndexValueDate(Index1M,$H888)</f>
        <v>45946</v>
      </c>
      <c r="J888" s="144">
        <f>IFERROR(_xll.qlIndexFixing(Index1M,$H888,TRUE,_xll.ohTrigger(RecalcTrigger,Trigger1M)),NA())</f>
        <v>1.0098691061323772E-2</v>
      </c>
      <c r="K888" s="44">
        <f>IFERROR(_xll.qlIndexFixing(Index3M,H888,TRUE,_xll.ohTrigger(RecalcTrigger,Trigger3M)),NA())</f>
        <v>1.1393866005612754E-2</v>
      </c>
      <c r="L888" s="44">
        <f>IFERROR(_xll.qlIndexFixing(Index6M,$H888,TRUE,_xll.ohTrigger(RecalcTrigger,Trigger6M)),NA())</f>
        <v>1.2355445571649746E-2</v>
      </c>
      <c r="M888" s="145">
        <f>IFERROR(_xll.qlIndexFixing(Index1Y,$H888,TRUE,_xll.ohTrigger(RecalcTrigger,Trigger1Y)),NA())</f>
        <v>1.3427172631706098E-2</v>
      </c>
      <c r="N888" s="144">
        <f>IFERROR(_xll.qlIndexFixing(ONIndex1M,I888,TRUE,_xll.ohTrigger(RecalcTrigger,Trigger1M)),NA())</f>
        <v>1.003524053327709E-2</v>
      </c>
      <c r="O888" s="44">
        <f>IFERROR(_xll.qlIndexFixing(ONIndex3M,I888,TRUE,_xll.ohTrigger(RecalcTrigger,Trigger3M)),NA())</f>
        <v>1.1205312262543288E-2</v>
      </c>
      <c r="P888" s="44">
        <f>IFERROR(_xll.qlIndexFixing(ONIndex6M,I888,TRUE,_xll.ohTrigger(RecalcTrigger,Trigger6M)),NA())</f>
        <v>1.2006769601837775E-2</v>
      </c>
      <c r="Q888" s="145">
        <f>IFERROR(_xll.qlIndexFixing(ONIndex1Y,I888,TRUE,_xll.ohTrigger(RecalcTrigger,Trigger1Y)),NA())</f>
        <v>1.2913325947589982E-2</v>
      </c>
    </row>
    <row r="889" spans="2:17" x14ac:dyDescent="0.2">
      <c r="B889" s="39" t="s">
        <v>42</v>
      </c>
      <c r="D889" s="42">
        <f>_xll.qlCalendarAdvance(Calendar,$D888,B889,"f",FALSE)</f>
        <v>45951</v>
      </c>
      <c r="E889" s="139">
        <f>_xll.qlInterestRateIndexValueDate(IndexON,D889)</f>
        <v>45951</v>
      </c>
      <c r="F889" s="155">
        <f>IFERROR(_xll.qlIndexFixing(IndexON,D889,TRUE,_xll.ohTrigger(RecalcTrigger,TriggerON)),NA())</f>
        <v>1.0871357158732664E-2</v>
      </c>
      <c r="H889" s="42">
        <f>_xll.qlCalendarAdvance(Calendar,$H888,B889,"f",FALSE)</f>
        <v>45951</v>
      </c>
      <c r="I889" s="139">
        <f>_xll.qlInterestRateIndexValueDate(Index1M,$H889)</f>
        <v>45953</v>
      </c>
      <c r="J889" s="144">
        <f>IFERROR(_xll.qlIndexFixing(Index1M,$H889,TRUE,_xll.ohTrigger(RecalcTrigger,Trigger1M)),NA())</f>
        <v>1.0134395303688926E-2</v>
      </c>
      <c r="K889" s="44">
        <f>IFERROR(_xll.qlIndexFixing(Index3M,H889,TRUE,_xll.ohTrigger(RecalcTrigger,Trigger3M)),NA())</f>
        <v>1.1422501167188586E-2</v>
      </c>
      <c r="L889" s="44">
        <f>IFERROR(_xll.qlIndexFixing(Index6M,$H889,TRUE,_xll.ohTrigger(RecalcTrigger,Trigger6M)),NA())</f>
        <v>1.237959091047083E-2</v>
      </c>
      <c r="M889" s="145">
        <f>IFERROR(_xll.qlIndexFixing(Index1Y,$H889,TRUE,_xll.ohTrigger(RecalcTrigger,Trigger1Y)),NA())</f>
        <v>1.3441514730982845E-2</v>
      </c>
      <c r="N889" s="144">
        <f>IFERROR(_xll.qlIndexFixing(ONIndex1M,I889,TRUE,_xll.ohTrigger(RecalcTrigger,Trigger1M)),NA())</f>
        <v>1.0071487504381693E-2</v>
      </c>
      <c r="O889" s="44">
        <f>IFERROR(_xll.qlIndexFixing(ONIndex3M,I889,TRUE,_xll.ohTrigger(RecalcTrigger,Trigger3M)),NA())</f>
        <v>1.1235140508176755E-2</v>
      </c>
      <c r="P889" s="44">
        <f>IFERROR(_xll.qlIndexFixing(ONIndex6M,I889,TRUE,_xll.ohTrigger(RecalcTrigger,Trigger6M)),NA())</f>
        <v>1.2033862982017141E-2</v>
      </c>
      <c r="Q889" s="145">
        <f>IFERROR(_xll.qlIndexFixing(ONIndex1Y,I889,TRUE,_xll.ohTrigger(RecalcTrigger,Trigger1Y)),NA())</f>
        <v>1.2934573031682106E-2</v>
      </c>
    </row>
    <row r="890" spans="2:17" x14ac:dyDescent="0.2">
      <c r="B890" s="39" t="s">
        <v>42</v>
      </c>
      <c r="D890" s="42">
        <f>_xll.qlCalendarAdvance(Calendar,$D889,B890,"f",FALSE)</f>
        <v>45958</v>
      </c>
      <c r="E890" s="139">
        <f>_xll.qlInterestRateIndexValueDate(IndexON,D890)</f>
        <v>45958</v>
      </c>
      <c r="F890" s="155">
        <f>IFERROR(_xll.qlIndexFixing(IndexON,D890,TRUE,_xll.ohTrigger(RecalcTrigger,TriggerON)),NA())</f>
        <v>1.0871357158732664E-2</v>
      </c>
      <c r="H890" s="42">
        <f>_xll.qlCalendarAdvance(Calendar,$H889,B890,"f",FALSE)</f>
        <v>45958</v>
      </c>
      <c r="I890" s="139">
        <f>_xll.qlInterestRateIndexValueDate(Index1M,$H890)</f>
        <v>45960</v>
      </c>
      <c r="J890" s="144">
        <f>IFERROR(_xll.qlIndexFixing(Index1M,$H890,TRUE,_xll.ohTrigger(RecalcTrigger,Trigger1M)),NA())</f>
        <v>1.0161827030059786E-2</v>
      </c>
      <c r="K890" s="44">
        <f>IFERROR(_xll.qlIndexFixing(Index3M,H890,TRUE,_xll.ohTrigger(RecalcTrigger,Trigger3M)),NA())</f>
        <v>1.1450918151579403E-2</v>
      </c>
      <c r="L890" s="44">
        <f>IFERROR(_xll.qlIndexFixing(Index6M,$H890,TRUE,_xll.ohTrigger(RecalcTrigger,Trigger6M)),NA())</f>
        <v>1.2403478123981775E-2</v>
      </c>
      <c r="M890" s="145">
        <f>IFERROR(_xll.qlIndexFixing(Index1Y,$H890,TRUE,_xll.ohTrigger(RecalcTrigger,Trigger1Y)),NA())</f>
        <v>1.3455588396193383E-2</v>
      </c>
      <c r="N890" s="144">
        <f>IFERROR(_xll.qlIndexFixing(ONIndex1M,I890,TRUE,_xll.ohTrigger(RecalcTrigger,Trigger1M)),NA())</f>
        <v>1.0107387450037919E-2</v>
      </c>
      <c r="O890" s="44">
        <f>IFERROR(_xll.qlIndexFixing(ONIndex3M,I890,TRUE,_xll.ohTrigger(RecalcTrigger,Trigger3M)),NA())</f>
        <v>1.1264757908149292E-2</v>
      </c>
      <c r="P890" s="44">
        <f>IFERROR(_xll.qlIndexFixing(ONIndex6M,I890,TRUE,_xll.ohTrigger(RecalcTrigger,Trigger6M)),NA())</f>
        <v>1.2060716879682687E-2</v>
      </c>
      <c r="Q890" s="145">
        <f>IFERROR(_xll.qlIndexFixing(ONIndex1Y,I890,TRUE,_xll.ohTrigger(RecalcTrigger,Trigger1Y)),NA())</f>
        <v>1.2955561172987018E-2</v>
      </c>
    </row>
    <row r="891" spans="2:17" x14ac:dyDescent="0.2">
      <c r="B891" s="39" t="s">
        <v>42</v>
      </c>
      <c r="D891" s="42">
        <f>_xll.qlCalendarAdvance(Calendar,$D890,B891,"f",FALSE)</f>
        <v>45965</v>
      </c>
      <c r="E891" s="139">
        <f>_xll.qlInterestRateIndexValueDate(IndexON,D891)</f>
        <v>45965</v>
      </c>
      <c r="F891" s="155">
        <f>IFERROR(_xll.qlIndexFixing(IndexON,D891,TRUE,_xll.ohTrigger(RecalcTrigger,TriggerON)),NA())</f>
        <v>1.0871357158732664E-2</v>
      </c>
      <c r="H891" s="42">
        <f>_xll.qlCalendarAdvance(Calendar,$H890,B891,"f",FALSE)</f>
        <v>45965</v>
      </c>
      <c r="I891" s="139">
        <f>_xll.qlInterestRateIndexValueDate(Index1M,$H891)</f>
        <v>45967</v>
      </c>
      <c r="J891" s="144">
        <f>IFERROR(_xll.qlIndexFixing(Index1M,$H891,TRUE,_xll.ohTrigger(RecalcTrigger,Trigger1M)),NA())</f>
        <v>1.020474645634234E-2</v>
      </c>
      <c r="K891" s="44">
        <f>IFERROR(_xll.qlIndexFixing(Index3M,H891,TRUE,_xll.ohTrigger(RecalcTrigger,Trigger3M)),NA())</f>
        <v>1.1479115785521112E-2</v>
      </c>
      <c r="L891" s="44">
        <f>IFERROR(_xll.qlIndexFixing(Index6M,$H891,TRUE,_xll.ohTrigger(RecalcTrigger,Trigger6M)),NA())</f>
        <v>1.2425293361588144E-2</v>
      </c>
      <c r="M891" s="145">
        <f>IFERROR(_xll.qlIndexFixing(Index1Y,$H891,TRUE,_xll.ohTrigger(RecalcTrigger,Trigger1Y)),NA())</f>
        <v>1.3469397564749644E-2</v>
      </c>
      <c r="N891" s="144">
        <f>IFERROR(_xll.qlIndexFixing(ONIndex1M,I891,TRUE,_xll.ohTrigger(RecalcTrigger,Trigger1M)),NA())</f>
        <v>1.0142937729558099E-2</v>
      </c>
      <c r="O891" s="44">
        <f>IFERROR(_xll.qlIndexFixing(ONIndex3M,I891,TRUE,_xll.ohTrigger(RecalcTrigger,Trigger3M)),NA())</f>
        <v>1.1294163297232984E-2</v>
      </c>
      <c r="P891" s="44">
        <f>IFERROR(_xll.qlIndexFixing(ONIndex6M,I891,TRUE,_xll.ohTrigger(RecalcTrigger,Trigger6M)),NA())</f>
        <v>1.2087329892036536E-2</v>
      </c>
      <c r="Q891" s="145">
        <f>IFERROR(_xll.qlIndexFixing(ONIndex1Y,I891,TRUE,_xll.ohTrigger(RecalcTrigger,Trigger1Y)),NA())</f>
        <v>1.2976289006836339E-2</v>
      </c>
    </row>
    <row r="892" spans="2:17" x14ac:dyDescent="0.2">
      <c r="B892" s="39" t="s">
        <v>42</v>
      </c>
      <c r="D892" s="42">
        <f>_xll.qlCalendarAdvance(Calendar,$D891,B892,"f",FALSE)</f>
        <v>45972</v>
      </c>
      <c r="E892" s="139">
        <f>_xll.qlInterestRateIndexValueDate(IndexON,D892)</f>
        <v>45972</v>
      </c>
      <c r="F892" s="155">
        <f>IFERROR(_xll.qlIndexFixing(IndexON,D892,TRUE,_xll.ohTrigger(RecalcTrigger,TriggerON)),NA())</f>
        <v>1.0871357158732664E-2</v>
      </c>
      <c r="H892" s="42">
        <f>_xll.qlCalendarAdvance(Calendar,$H891,B892,"f",FALSE)</f>
        <v>45972</v>
      </c>
      <c r="I892" s="139">
        <f>_xll.qlInterestRateIndexValueDate(Index1M,$H892)</f>
        <v>45974</v>
      </c>
      <c r="J892" s="144">
        <f>IFERROR(_xll.qlIndexFixing(Index1M,$H892,TRUE,_xll.ohTrigger(RecalcTrigger,Trigger1M)),NA())</f>
        <v>1.0239388073939315E-2</v>
      </c>
      <c r="K892" s="44">
        <f>IFERROR(_xll.qlIndexFixing(Index3M,H892,TRUE,_xll.ohTrigger(RecalcTrigger,Trigger3M)),NA())</f>
        <v>1.1507092895747879E-2</v>
      </c>
      <c r="L892" s="44">
        <f>IFERROR(_xll.qlIndexFixing(Index6M,$H892,TRUE,_xll.ohTrigger(RecalcTrigger,Trigger6M)),NA())</f>
        <v>1.2448678381377474E-2</v>
      </c>
      <c r="M892" s="145">
        <f>IFERROR(_xll.qlIndexFixing(Index1Y,$H892,TRUE,_xll.ohTrigger(RecalcTrigger,Trigger1Y)),NA())</f>
        <v>1.34829462135546E-2</v>
      </c>
      <c r="N892" s="144">
        <f>IFERROR(_xll.qlIndexFixing(ONIndex1M,I892,TRUE,_xll.ohTrigger(RecalcTrigger,Trigger1M)),NA())</f>
        <v>1.0178135701934821E-2</v>
      </c>
      <c r="O892" s="44">
        <f>IFERROR(_xll.qlIndexFixing(ONIndex3M,I892,TRUE,_xll.ohTrigger(RecalcTrigger,Trigger3M)),NA())</f>
        <v>1.1323355510359789E-2</v>
      </c>
      <c r="P892" s="44">
        <f>IFERROR(_xll.qlIndexFixing(ONIndex6M,I892,TRUE,_xll.ohTrigger(RecalcTrigger,Trigger6M)),NA())</f>
        <v>1.2113700616600553E-2</v>
      </c>
      <c r="Q892" s="145">
        <f>IFERROR(_xll.qlIndexFixing(ONIndex1Y,I892,TRUE,_xll.ohTrigger(RecalcTrigger,Trigger1Y)),NA())</f>
        <v>1.2996755169121244E-2</v>
      </c>
    </row>
    <row r="893" spans="2:17" x14ac:dyDescent="0.2">
      <c r="B893" s="39" t="s">
        <v>42</v>
      </c>
      <c r="D893" s="42">
        <f>_xll.qlCalendarAdvance(Calendar,$D892,B893,"f",FALSE)</f>
        <v>45979</v>
      </c>
      <c r="E893" s="139">
        <f>_xll.qlInterestRateIndexValueDate(IndexON,D893)</f>
        <v>45979</v>
      </c>
      <c r="F893" s="155">
        <f>IFERROR(_xll.qlIndexFixing(IndexON,D893,TRUE,_xll.ohTrigger(RecalcTrigger,TriggerON)),NA())</f>
        <v>1.0871357158732664E-2</v>
      </c>
      <c r="H893" s="42">
        <f>_xll.qlCalendarAdvance(Calendar,$H892,B893,"f",FALSE)</f>
        <v>45979</v>
      </c>
      <c r="I893" s="139">
        <f>_xll.qlInterestRateIndexValueDate(Index1M,$H893)</f>
        <v>45981</v>
      </c>
      <c r="J893" s="144">
        <f>IFERROR(_xll.qlIndexFixing(Index1M,$H893,TRUE,_xll.ohTrigger(RecalcTrigger,Trigger1M)),NA())</f>
        <v>1.0273670190589779E-2</v>
      </c>
      <c r="K893" s="44">
        <f>IFERROR(_xll.qlIndexFixing(Index3M,H893,TRUE,_xll.ohTrigger(RecalcTrigger,Trigger3M)),NA())</f>
        <v>1.1534848309001693E-2</v>
      </c>
      <c r="L893" s="44">
        <f>IFERROR(_xll.qlIndexFixing(Index6M,$H893,TRUE,_xll.ohTrigger(RecalcTrigger,Trigger6M)),NA())</f>
        <v>1.2471801123052881E-2</v>
      </c>
      <c r="M893" s="145">
        <f>IFERROR(_xll.qlIndexFixing(Index1Y,$H893,TRUE,_xll.ohTrigger(RecalcTrigger,Trigger1Y)),NA())</f>
        <v>1.3496238358993282E-2</v>
      </c>
      <c r="N893" s="144">
        <f>IFERROR(_xll.qlIndexFixing(ONIndex1M,I893,TRUE,_xll.ohTrigger(RecalcTrigger,Trigger1M)),NA())</f>
        <v>1.0212978726560351E-2</v>
      </c>
      <c r="O893" s="44">
        <f>IFERROR(_xll.qlIndexFixing(ONIndex3M,I893,TRUE,_xll.ohTrigger(RecalcTrigger,Trigger3M)),NA())</f>
        <v>1.1352333382221858E-2</v>
      </c>
      <c r="P893" s="44">
        <f>IFERROR(_xll.qlIndexFixing(ONIndex6M,I893,TRUE,_xll.ohTrigger(RecalcTrigger,Trigger6M)),NA())</f>
        <v>1.2139827650656798E-2</v>
      </c>
      <c r="Q893" s="145">
        <f>IFERROR(_xll.qlIndexFixing(ONIndex1Y,I893,TRUE,_xll.ohTrigger(RecalcTrigger,Trigger1Y)),NA())</f>
        <v>1.3016958295333225E-2</v>
      </c>
    </row>
    <row r="894" spans="2:17" x14ac:dyDescent="0.2">
      <c r="B894" s="39" t="s">
        <v>42</v>
      </c>
      <c r="D894" s="42">
        <f>_xll.qlCalendarAdvance(Calendar,$D893,B894,"f",FALSE)</f>
        <v>45986</v>
      </c>
      <c r="E894" s="139">
        <f>_xll.qlInterestRateIndexValueDate(IndexON,D894)</f>
        <v>45986</v>
      </c>
      <c r="F894" s="155">
        <f>IFERROR(_xll.qlIndexFixing(IndexON,D894,TRUE,_xll.ohTrigger(RecalcTrigger,TriggerON)),NA())</f>
        <v>1.0871357158732664E-2</v>
      </c>
      <c r="H894" s="42">
        <f>_xll.qlCalendarAdvance(Calendar,$H893,B894,"f",FALSE)</f>
        <v>45986</v>
      </c>
      <c r="I894" s="139">
        <f>_xll.qlInterestRateIndexValueDate(Index1M,$H894)</f>
        <v>45988</v>
      </c>
      <c r="J894" s="144">
        <f>IFERROR(_xll.qlIndexFixing(Index1M,$H894,TRUE,_xll.ohTrigger(RecalcTrigger,Trigger1M)),NA())</f>
        <v>1.0307590159953084E-2</v>
      </c>
      <c r="K894" s="44">
        <f>IFERROR(_xll.qlIndexFixing(Index3M,H894,TRUE,_xll.ohTrigger(RecalcTrigger,Trigger3M)),NA())</f>
        <v>1.1562380852027147E-2</v>
      </c>
      <c r="L894" s="44">
        <f>IFERROR(_xll.qlIndexFixing(Index6M,$H894,TRUE,_xll.ohTrigger(RecalcTrigger,Trigger6M)),NA())</f>
        <v>1.2494660166176676E-2</v>
      </c>
      <c r="M894" s="145">
        <f>IFERROR(_xll.qlIndexFixing(Index1Y,$H894,TRUE,_xll.ohTrigger(RecalcTrigger,Trigger1Y)),NA())</f>
        <v>1.3509278056926215E-2</v>
      </c>
      <c r="N894" s="144">
        <f>IFERROR(_xll.qlIndexFixing(ONIndex1M,I894,TRUE,_xll.ohTrigger(RecalcTrigger,Trigger1M)),NA())</f>
        <v>1.0247464162507214E-2</v>
      </c>
      <c r="O894" s="44">
        <f>IFERROR(_xll.qlIndexFixing(ONIndex3M,I894,TRUE,_xll.ohTrigger(RecalcTrigger,Trigger3M)),NA())</f>
        <v>1.1381095747751147E-2</v>
      </c>
      <c r="P894" s="44">
        <f>IFERROR(_xll.qlIndexFixing(ONIndex6M,I894,TRUE,_xll.ohTrigger(RecalcTrigger,Trigger6M)),NA())</f>
        <v>1.21657095916472E-2</v>
      </c>
      <c r="Q894" s="145">
        <f>IFERROR(_xll.qlIndexFixing(ONIndex1Y,I894,TRUE,_xll.ohTrigger(RecalcTrigger,Trigger1Y)),NA())</f>
        <v>1.3036897021043714E-2</v>
      </c>
    </row>
    <row r="895" spans="2:17" x14ac:dyDescent="0.2">
      <c r="B895" s="39" t="s">
        <v>42</v>
      </c>
      <c r="D895" s="42">
        <f>_xll.qlCalendarAdvance(Calendar,$D894,B895,"f",FALSE)</f>
        <v>45993</v>
      </c>
      <c r="E895" s="139">
        <f>_xll.qlInterestRateIndexValueDate(IndexON,D895)</f>
        <v>45993</v>
      </c>
      <c r="F895" s="155">
        <f>IFERROR(_xll.qlIndexFixing(IndexON,D895,TRUE,_xll.ohTrigger(RecalcTrigger,TriggerON)),NA())</f>
        <v>1.0871357158732664E-2</v>
      </c>
      <c r="H895" s="42">
        <f>_xll.qlCalendarAdvance(Calendar,$H894,B895,"f",FALSE)</f>
        <v>45993</v>
      </c>
      <c r="I895" s="139">
        <f>_xll.qlInterestRateIndexValueDate(Index1M,$H895)</f>
        <v>45995</v>
      </c>
      <c r="J895" s="144">
        <f>IFERROR(_xll.qlIndexFixing(Index1M,$H895,TRUE,_xll.ohTrigger(RecalcTrigger,Trigger1M)),NA())</f>
        <v>1.0341145335686086E-2</v>
      </c>
      <c r="K895" s="44">
        <f>IFERROR(_xll.qlIndexFixing(Index3M,H895,TRUE,_xll.ohTrigger(RecalcTrigger,Trigger3M)),NA())</f>
        <v>1.1585499122900522E-2</v>
      </c>
      <c r="L895" s="44">
        <f>IFERROR(_xll.qlIndexFixing(Index6M,$H895,TRUE,_xll.ohTrigger(RecalcTrigger,Trigger6M)),NA())</f>
        <v>1.2518992590661259E-2</v>
      </c>
      <c r="M895" s="145">
        <f>IFERROR(_xll.qlIndexFixing(Index1Y,$H895,TRUE,_xll.ohTrigger(RecalcTrigger,Trigger1Y)),NA())</f>
        <v>1.3522069402681311E-2</v>
      </c>
      <c r="N895" s="144">
        <f>IFERROR(_xll.qlIndexFixing(ONIndex1M,I895,TRUE,_xll.ohTrigger(RecalcTrigger,Trigger1M)),NA())</f>
        <v>1.0281589368927868E-2</v>
      </c>
      <c r="O895" s="44">
        <f>IFERROR(_xll.qlIndexFixing(ONIndex3M,I895,TRUE,_xll.ohTrigger(RecalcTrigger,Trigger3M)),NA())</f>
        <v>1.1409641441639806E-2</v>
      </c>
      <c r="P895" s="44">
        <f>IFERROR(_xll.qlIndexFixing(ONIndex6M,I895,TRUE,_xll.ohTrigger(RecalcTrigger,Trigger6M)),NA())</f>
        <v>1.2191345036933754E-2</v>
      </c>
      <c r="Q895" s="145">
        <f>IFERROR(_xll.qlIndexFixing(ONIndex1Y,I895,TRUE,_xll.ohTrigger(RecalcTrigger,Trigger1Y)),NA())</f>
        <v>1.3056569981904076E-2</v>
      </c>
    </row>
    <row r="896" spans="2:17" x14ac:dyDescent="0.2">
      <c r="B896" s="39" t="s">
        <v>42</v>
      </c>
      <c r="D896" s="42">
        <f>_xll.qlCalendarAdvance(Calendar,$D895,B896,"f",FALSE)</f>
        <v>46000</v>
      </c>
      <c r="E896" s="139">
        <f>_xll.qlInterestRateIndexValueDate(IndexON,D896)</f>
        <v>46000</v>
      </c>
      <c r="F896" s="155">
        <f>IFERROR(_xll.qlIndexFixing(IndexON,D896,TRUE,_xll.ohTrigger(RecalcTrigger,TriggerON)),NA())</f>
        <v>1.0871357158732664E-2</v>
      </c>
      <c r="H896" s="42">
        <f>_xll.qlCalendarAdvance(Calendar,$H895,B896,"f",FALSE)</f>
        <v>46000</v>
      </c>
      <c r="I896" s="139">
        <f>_xll.qlInterestRateIndexValueDate(Index1M,$H896)</f>
        <v>46002</v>
      </c>
      <c r="J896" s="144">
        <f>IFERROR(_xll.qlIndexFixing(Index1M,$H896,TRUE,_xll.ohTrigger(RecalcTrigger,Trigger1M)),NA())</f>
        <v>1.0374333071455633E-2</v>
      </c>
      <c r="K896" s="44">
        <f>IFERROR(_xll.qlIndexFixing(Index3M,H896,TRUE,_xll.ohTrigger(RecalcTrigger,Trigger3M)),NA())</f>
        <v>1.1612613268812133E-2</v>
      </c>
      <c r="L896" s="44">
        <f>IFERROR(_xll.qlIndexFixing(Index6M,$H896,TRUE,_xll.ohTrigger(RecalcTrigger,Trigger6M)),NA())</f>
        <v>1.2541301220098637E-2</v>
      </c>
      <c r="M896" s="145">
        <f>IFERROR(_xll.qlIndexFixing(Index1Y,$H896,TRUE,_xll.ohTrigger(RecalcTrigger,Trigger1Y)),NA())</f>
        <v>1.3534616531046643E-2</v>
      </c>
      <c r="N896" s="144">
        <f>IFERROR(_xll.qlIndexFixing(ONIndex1M,I896,TRUE,_xll.ohTrigger(RecalcTrigger,Trigger1M)),NA())</f>
        <v>1.0315351704974773E-2</v>
      </c>
      <c r="O896" s="44">
        <f>IFERROR(_xll.qlIndexFixing(ONIndex3M,I896,TRUE,_xll.ohTrigger(RecalcTrigger,Trigger3M)),NA())</f>
        <v>1.1437969298659922E-2</v>
      </c>
      <c r="P896" s="44">
        <f>IFERROR(_xll.qlIndexFixing(ONIndex6M,I896,TRUE,_xll.ohTrigger(RecalcTrigger,Trigger6M)),NA())</f>
        <v>1.2216732583878454E-2</v>
      </c>
      <c r="Q896" s="145">
        <f>IFERROR(_xll.qlIndexFixing(ONIndex1Y,I896,TRUE,_xll.ohTrigger(RecalcTrigger,Trigger1Y)),NA())</f>
        <v>1.3075975813565677E-2</v>
      </c>
    </row>
    <row r="897" spans="2:17" x14ac:dyDescent="0.2">
      <c r="B897" s="39" t="s">
        <v>42</v>
      </c>
      <c r="D897" s="42">
        <f>_xll.qlCalendarAdvance(Calendar,$D896,B897,"f",FALSE)</f>
        <v>46007</v>
      </c>
      <c r="E897" s="139">
        <f>_xll.qlInterestRateIndexValueDate(IndexON,D897)</f>
        <v>46007</v>
      </c>
      <c r="F897" s="155">
        <f>IFERROR(_xll.qlIndexFixing(IndexON,D897,TRUE,_xll.ohTrigger(RecalcTrigger,TriggerON)),NA())</f>
        <v>1.0871357158732664E-2</v>
      </c>
      <c r="H897" s="42">
        <f>_xll.qlCalendarAdvance(Calendar,$H896,B897,"f",FALSE)</f>
        <v>46007</v>
      </c>
      <c r="I897" s="139">
        <f>_xll.qlInterestRateIndexValueDate(Index1M,$H897)</f>
        <v>46009</v>
      </c>
      <c r="J897" s="144">
        <f>IFERROR(_xll.qlIndexFixing(Index1M,$H897,TRUE,_xll.ohTrigger(RecalcTrigger,Trigger1M)),NA())</f>
        <v>1.0407150720926073E-2</v>
      </c>
      <c r="K897" s="44">
        <f>IFERROR(_xll.qlIndexFixing(Index3M,H897,TRUE,_xll.ohTrigger(RecalcTrigger,Trigger3M)),NA())</f>
        <v>1.1639501202901137E-2</v>
      </c>
      <c r="L897" s="44">
        <f>IFERROR(_xll.qlIndexFixing(Index6M,$H897,TRUE,_xll.ohTrigger(RecalcTrigger,Trigger6M)),NA())</f>
        <v>1.2563341780517162E-2</v>
      </c>
      <c r="M897" s="145">
        <f>IFERROR(_xll.qlIndexFixing(Index1Y,$H897,TRUE,_xll.ohTrigger(RecalcTrigger,Trigger1Y)),NA())</f>
        <v>1.3546923616261032E-2</v>
      </c>
      <c r="N897" s="144">
        <f>IFERROR(_xll.qlIndexFixing(ONIndex1M,I897,TRUE,_xll.ohTrigger(RecalcTrigger,Trigger1M)),NA())</f>
        <v>1.0348748530040197E-2</v>
      </c>
      <c r="O897" s="44">
        <f>IFERROR(_xll.qlIndexFixing(ONIndex3M,I897,TRUE,_xll.ohTrigger(RecalcTrigger,Trigger3M)),NA())</f>
        <v>1.1466078153823389E-2</v>
      </c>
      <c r="P897" s="44">
        <f>IFERROR(_xll.qlIndexFixing(ONIndex6M,I897,TRUE,_xll.ohTrigger(RecalcTrigger,Trigger6M)),NA())</f>
        <v>1.2241870829763357E-2</v>
      </c>
      <c r="Q897" s="145">
        <f>IFERROR(_xll.qlIndexFixing(ONIndex1Y,I897,TRUE,_xll.ohTrigger(RecalcTrigger,Trigger1Y)),NA())</f>
        <v>1.3095113151599946E-2</v>
      </c>
    </row>
    <row r="898" spans="2:17" x14ac:dyDescent="0.2">
      <c r="B898" s="39" t="s">
        <v>42</v>
      </c>
      <c r="D898" s="42">
        <f>_xll.qlCalendarAdvance(Calendar,$D897,B898,"f",FALSE)</f>
        <v>46014</v>
      </c>
      <c r="E898" s="139">
        <f>_xll.qlInterestRateIndexValueDate(IndexON,D898)</f>
        <v>46014</v>
      </c>
      <c r="F898" s="155">
        <f>IFERROR(_xll.qlIndexFixing(IndexON,D898,TRUE,_xll.ohTrigger(RecalcTrigger,TriggerON)),NA())</f>
        <v>1.0871357158732664E-2</v>
      </c>
      <c r="H898" s="42">
        <f>_xll.qlCalendarAdvance(Calendar,$H897,B898,"f",FALSE)</f>
        <v>46014</v>
      </c>
      <c r="I898" s="139">
        <f>_xll.qlInterestRateIndexValueDate(Index1M,$H898)</f>
        <v>46020</v>
      </c>
      <c r="J898" s="144">
        <f>IFERROR(_xll.qlIndexFixing(Index1M,$H898,TRUE,_xll.ohTrigger(RecalcTrigger,Trigger1M)),NA())</f>
        <v>1.0455545892763863E-2</v>
      </c>
      <c r="K898" s="44">
        <f>IFERROR(_xll.qlIndexFixing(Index3M,H898,TRUE,_xll.ohTrigger(RecalcTrigger,Trigger3M)),NA())</f>
        <v>1.1683334132611238E-2</v>
      </c>
      <c r="L898" s="44">
        <f>IFERROR(_xll.qlIndexFixing(Index6M,$H898,TRUE,_xll.ohTrigger(RecalcTrigger,Trigger6M)),NA())</f>
        <v>1.2597431921746626E-2</v>
      </c>
      <c r="M898" s="145">
        <f>IFERROR(_xll.qlIndexFixing(Index1Y,$H898,TRUE,_xll.ohTrigger(RecalcTrigger,Trigger1Y)),NA())</f>
        <v>1.3565788484962288E-2</v>
      </c>
      <c r="N898" s="144">
        <f>IFERROR(_xll.qlIndexFixing(ONIndex1M,I898,TRUE,_xll.ohTrigger(RecalcTrigger,Trigger1M)),NA())</f>
        <v>1.0393632520124818E-2</v>
      </c>
      <c r="O898" s="44">
        <f>IFERROR(_xll.qlIndexFixing(ONIndex3M,I898,TRUE,_xll.ohTrigger(RecalcTrigger,Trigger3M)),NA())</f>
        <v>1.1504056747373426E-2</v>
      </c>
      <c r="P898" s="44">
        <f>IFERROR(_xll.qlIndexFixing(ONIndex6M,I898,TRUE,_xll.ohTrigger(RecalcTrigger,Trigger6M)),NA())</f>
        <v>1.2275794402953899E-2</v>
      </c>
      <c r="Q898" s="145">
        <f>IFERROR(_xll.qlIndexFixing(ONIndex1Y,I898,TRUE,_xll.ohTrigger(RecalcTrigger,Trigger1Y)),NA())</f>
        <v>1.3120891764524245E-2</v>
      </c>
    </row>
    <row r="899" spans="2:17" x14ac:dyDescent="0.2">
      <c r="B899" s="39" t="s">
        <v>42</v>
      </c>
      <c r="D899" s="42">
        <f>_xll.qlCalendarAdvance(Calendar,$D898,B899,"f",FALSE)</f>
        <v>46021</v>
      </c>
      <c r="E899" s="139">
        <f>_xll.qlInterestRateIndexValueDate(IndexON,D899)</f>
        <v>46021</v>
      </c>
      <c r="F899" s="155">
        <f>IFERROR(_xll.qlIndexFixing(IndexON,D899,TRUE,_xll.ohTrigger(RecalcTrigger,TriggerON)),NA())</f>
        <v>1.0871357158732664E-2</v>
      </c>
      <c r="H899" s="42">
        <f>_xll.qlCalendarAdvance(Calendar,$H898,B899,"f",FALSE)</f>
        <v>46021</v>
      </c>
      <c r="I899" s="139">
        <f>_xll.qlInterestRateIndexValueDate(Index1M,$H899)</f>
        <v>46024</v>
      </c>
      <c r="J899" s="144">
        <f>IFERROR(_xll.qlIndexFixing(Index1M,$H899,TRUE,_xll.ohTrigger(RecalcTrigger,Trigger1M)),NA())</f>
        <v>1.0473809371606673E-2</v>
      </c>
      <c r="K899" s="44">
        <f>IFERROR(_xll.qlIndexFixing(Index3M,H899,TRUE,_xll.ohTrigger(RecalcTrigger,Trigger3M)),NA())</f>
        <v>1.169635101597688E-2</v>
      </c>
      <c r="L899" s="44">
        <f>IFERROR(_xll.qlIndexFixing(Index6M,$H899,TRUE,_xll.ohTrigger(RecalcTrigger,Trigger6M)),NA())</f>
        <v>1.2608002180040328E-2</v>
      </c>
      <c r="M899" s="145">
        <f>IFERROR(_xll.qlIndexFixing(Index1Y,$H899,TRUE,_xll.ohTrigger(RecalcTrigger,Trigger1Y)),NA())</f>
        <v>1.3574373152308248E-2</v>
      </c>
      <c r="N899" s="144">
        <f>IFERROR(_xll.qlIndexFixing(ONIndex1M,I899,TRUE,_xll.ohTrigger(RecalcTrigger,Trigger1M)),NA())</f>
        <v>1.0419070072149594E-2</v>
      </c>
      <c r="O899" s="44">
        <f>IFERROR(_xll.qlIndexFixing(ONIndex3M,I899,TRUE,_xll.ohTrigger(RecalcTrigger,Trigger3M)),NA())</f>
        <v>1.152556854083997E-2</v>
      </c>
      <c r="P899" s="44">
        <f>IFERROR(_xll.qlIndexFixing(ONIndex6M,I899,TRUE,_xll.ohTrigger(RecalcTrigger,Trigger6M)),NA())</f>
        <v>1.2294892494262299E-2</v>
      </c>
      <c r="Q899" s="145">
        <f>IFERROR(_xll.qlIndexFixing(ONIndex1Y,I899,TRUE,_xll.ohTrigger(RecalcTrigger,Trigger1Y)),NA())</f>
        <v>1.313521127737971E-2</v>
      </c>
    </row>
    <row r="900" spans="2:17" x14ac:dyDescent="0.2">
      <c r="B900" s="39" t="s">
        <v>42</v>
      </c>
      <c r="D900" s="42">
        <f>_xll.qlCalendarAdvance(Calendar,$D899,B900,"f",FALSE)</f>
        <v>46028</v>
      </c>
      <c r="E900" s="139">
        <f>_xll.qlInterestRateIndexValueDate(IndexON,D900)</f>
        <v>46028</v>
      </c>
      <c r="F900" s="155">
        <f>IFERROR(_xll.qlIndexFixing(IndexON,D900,TRUE,_xll.ohTrigger(RecalcTrigger,TriggerON)),NA())</f>
        <v>1.0871357158732664E-2</v>
      </c>
      <c r="H900" s="42">
        <f>_xll.qlCalendarAdvance(Calendar,$H899,B900,"f",FALSE)</f>
        <v>46028</v>
      </c>
      <c r="I900" s="139">
        <f>_xll.qlInterestRateIndexValueDate(Index1M,$H900)</f>
        <v>46030</v>
      </c>
      <c r="J900" s="144">
        <f>IFERROR(_xll.qlIndexFixing(Index1M,$H900,TRUE,_xll.ohTrigger(RecalcTrigger,Trigger1M)),NA())</f>
        <v>1.0503356688333632E-2</v>
      </c>
      <c r="K900" s="44">
        <f>IFERROR(_xll.qlIndexFixing(Index3M,H900,TRUE,_xll.ohTrigger(RecalcTrigger,Trigger3M)),NA())</f>
        <v>1.1718796003739484E-2</v>
      </c>
      <c r="L900" s="44">
        <f>IFERROR(_xll.qlIndexFixing(Index6M,$H900,TRUE,_xll.ohTrigger(RecalcTrigger,Trigger6M)),NA())</f>
        <v>1.2626197216060942E-2</v>
      </c>
      <c r="M900" s="145">
        <f>IFERROR(_xll.qlIndexFixing(Index1Y,$H900,TRUE,_xll.ohTrigger(RecalcTrigger,Trigger1Y)),NA())</f>
        <v>1.3582446947016239E-2</v>
      </c>
      <c r="N900" s="144">
        <f>IFERROR(_xll.qlIndexFixing(ONIndex1M,I900,TRUE,_xll.ohTrigger(RecalcTrigger,Trigger1M)),NA())</f>
        <v>1.0446719530232684E-2</v>
      </c>
      <c r="O900" s="44">
        <f>IFERROR(_xll.qlIndexFixing(ONIndex3M,I900,TRUE,_xll.ohTrigger(RecalcTrigger,Trigger3M)),NA())</f>
        <v>1.1549079055415135E-2</v>
      </c>
      <c r="P900" s="44">
        <f>IFERROR(_xll.qlIndexFixing(ONIndex6M,I900,TRUE,_xll.ohTrigger(RecalcTrigger,Trigger6M)),NA())</f>
        <v>1.2315775735318724E-2</v>
      </c>
      <c r="Q900" s="145">
        <f>IFERROR(_xll.qlIndexFixing(ONIndex1Y,I900,TRUE,_xll.ohTrigger(RecalcTrigger,Trigger1Y)),NA())</f>
        <v>1.3150900560212619E-2</v>
      </c>
    </row>
    <row r="901" spans="2:17" x14ac:dyDescent="0.2">
      <c r="B901" s="39" t="s">
        <v>42</v>
      </c>
      <c r="D901" s="42">
        <f>_xll.qlCalendarAdvance(Calendar,$D900,B901,"f",FALSE)</f>
        <v>46035</v>
      </c>
      <c r="E901" s="139">
        <f>_xll.qlInterestRateIndexValueDate(IndexON,D901)</f>
        <v>46035</v>
      </c>
      <c r="F901" s="155">
        <f>IFERROR(_xll.qlIndexFixing(IndexON,D901,TRUE,_xll.ohTrigger(RecalcTrigger,TriggerON)),NA())</f>
        <v>1.0871357158732664E-2</v>
      </c>
      <c r="H901" s="42">
        <f>_xll.qlCalendarAdvance(Calendar,$H900,B901,"f",FALSE)</f>
        <v>46035</v>
      </c>
      <c r="I901" s="139">
        <f>_xll.qlInterestRateIndexValueDate(Index1M,$H901)</f>
        <v>46037</v>
      </c>
      <c r="J901" s="144">
        <f>IFERROR(_xll.qlIndexFixing(Index1M,$H901,TRUE,_xll.ohTrigger(RecalcTrigger,Trigger1M)),NA())</f>
        <v>1.0534667529426001E-2</v>
      </c>
      <c r="K901" s="44">
        <f>IFERROR(_xll.qlIndexFixing(Index3M,H901,TRUE,_xll.ohTrigger(RecalcTrigger,Trigger3M)),NA())</f>
        <v>1.1744767360076125E-2</v>
      </c>
      <c r="L901" s="44">
        <f>IFERROR(_xll.qlIndexFixing(Index6M,$H901,TRUE,_xll.ohTrigger(RecalcTrigger,Trigger6M)),NA())</f>
        <v>1.2647170600631235E-2</v>
      </c>
      <c r="M901" s="145">
        <f>IFERROR(_xll.qlIndexFixing(Index1Y,$H901,TRUE,_xll.ohTrigger(RecalcTrigger,Trigger1Y)),NA())</f>
        <v>1.3593836390796227E-2</v>
      </c>
      <c r="N901" s="144">
        <f>IFERROR(_xll.qlIndexFixing(ONIndex1M,I901,TRUE,_xll.ohTrigger(RecalcTrigger,Trigger1M)),NA())</f>
        <v>1.0478627902577031E-2</v>
      </c>
      <c r="O901" s="44">
        <f>IFERROR(_xll.qlIndexFixing(ONIndex3M,I901,TRUE,_xll.ohTrigger(RecalcTrigger,Trigger3M)),NA())</f>
        <v>1.1576300250633054E-2</v>
      </c>
      <c r="P901" s="44">
        <f>IFERROR(_xll.qlIndexFixing(ONIndex6M,I901,TRUE,_xll.ohTrigger(RecalcTrigger,Trigger6M)),NA())</f>
        <v>1.2339902750984066E-2</v>
      </c>
      <c r="Q901" s="145">
        <f>IFERROR(_xll.qlIndexFixing(ONIndex1Y,I901,TRUE,_xll.ohTrigger(RecalcTrigger,Trigger1Y)),NA())</f>
        <v>1.3168950279931479E-2</v>
      </c>
    </row>
    <row r="902" spans="2:17" x14ac:dyDescent="0.2">
      <c r="B902" s="39" t="s">
        <v>42</v>
      </c>
      <c r="D902" s="42">
        <f>_xll.qlCalendarAdvance(Calendar,$D901,B902,"f",FALSE)</f>
        <v>46042</v>
      </c>
      <c r="E902" s="139">
        <f>_xll.qlInterestRateIndexValueDate(IndexON,D902)</f>
        <v>46042</v>
      </c>
      <c r="F902" s="155">
        <f>IFERROR(_xll.qlIndexFixing(IndexON,D902,TRUE,_xll.ohTrigger(RecalcTrigger,TriggerON)),NA())</f>
        <v>1.0871357158732664E-2</v>
      </c>
      <c r="H902" s="42">
        <f>_xll.qlCalendarAdvance(Calendar,$H901,B902,"f",FALSE)</f>
        <v>46042</v>
      </c>
      <c r="I902" s="139">
        <f>_xll.qlInterestRateIndexValueDate(Index1M,$H902)</f>
        <v>46044</v>
      </c>
      <c r="J902" s="144">
        <f>IFERROR(_xll.qlIndexFixing(Index1M,$H902,TRUE,_xll.ohTrigger(RecalcTrigger,Trigger1M)),NA())</f>
        <v>1.0565595052663412E-2</v>
      </c>
      <c r="K902" s="44">
        <f>IFERROR(_xll.qlIndexFixing(Index3M,H902,TRUE,_xll.ohTrigger(RecalcTrigger,Trigger3M)),NA())</f>
        <v>1.1770506639399159E-2</v>
      </c>
      <c r="L902" s="44">
        <f>IFERROR(_xll.qlIndexFixing(Index6M,$H902,TRUE,_xll.ohTrigger(RecalcTrigger,Trigger6M)),NA())</f>
        <v>1.2667868924729892E-2</v>
      </c>
      <c r="M902" s="145">
        <f>IFERROR(_xll.qlIndexFixing(Index1Y,$H902,TRUE,_xll.ohTrigger(RecalcTrigger,Trigger1Y)),NA())</f>
        <v>1.3605007254136766E-2</v>
      </c>
      <c r="N902" s="144">
        <f>IFERROR(_xll.qlIndexFixing(ONIndex1M,I902,TRUE,_xll.ohTrigger(RecalcTrigger,Trigger1M)),NA())</f>
        <v>1.0510157559702193E-2</v>
      </c>
      <c r="O902" s="44">
        <f>IFERROR(_xll.qlIndexFixing(ONIndex3M,I902,TRUE,_xll.ohTrigger(RecalcTrigger,Trigger3M)),NA())</f>
        <v>1.1603296617934689E-2</v>
      </c>
      <c r="P902" s="44">
        <f>IFERROR(_xll.qlIndexFixing(ONIndex6M,I902,TRUE,_xll.ohTrigger(RecalcTrigger,Trigger6M)),NA())</f>
        <v>1.2363773452559457E-2</v>
      </c>
      <c r="Q902" s="145">
        <f>IFERROR(_xll.qlIndexFixing(ONIndex1Y,I902,TRUE,_xll.ohTrigger(RecalcTrigger,Trigger1Y)),NA())</f>
        <v>1.3186724684119966E-2</v>
      </c>
    </row>
    <row r="903" spans="2:17" x14ac:dyDescent="0.2">
      <c r="B903" s="39" t="s">
        <v>42</v>
      </c>
      <c r="D903" s="42">
        <f>_xll.qlCalendarAdvance(Calendar,$D902,B903,"f",FALSE)</f>
        <v>46049</v>
      </c>
      <c r="E903" s="139">
        <f>_xll.qlInterestRateIndexValueDate(IndexON,D903)</f>
        <v>46049</v>
      </c>
      <c r="F903" s="155">
        <f>IFERROR(_xll.qlIndexFixing(IndexON,D903,TRUE,_xll.ohTrigger(RecalcTrigger,TriggerON)),NA())</f>
        <v>1.0871357158732664E-2</v>
      </c>
      <c r="H903" s="42">
        <f>_xll.qlCalendarAdvance(Calendar,$H902,B903,"f",FALSE)</f>
        <v>46049</v>
      </c>
      <c r="I903" s="139">
        <f>_xll.qlInterestRateIndexValueDate(Index1M,$H903)</f>
        <v>46051</v>
      </c>
      <c r="J903" s="144">
        <f>IFERROR(_xll.qlIndexFixing(Index1M,$H903,TRUE,_xll.ohTrigger(RecalcTrigger,Trigger1M)),NA())</f>
        <v>1.0589217917854801E-2</v>
      </c>
      <c r="K903" s="44">
        <f>IFERROR(_xll.qlIndexFixing(Index3M,H903,TRUE,_xll.ohTrigger(RecalcTrigger,Trigger3M)),NA())</f>
        <v>1.1796012668696676E-2</v>
      </c>
      <c r="L903" s="44">
        <f>IFERROR(_xll.qlIndexFixing(Index6M,$H903,TRUE,_xll.ohTrigger(RecalcTrigger,Trigger6M)),NA())</f>
        <v>1.2688290768341423E-2</v>
      </c>
      <c r="M903" s="145">
        <f>IFERROR(_xll.qlIndexFixing(Index1Y,$H903,TRUE,_xll.ohTrigger(RecalcTrigger,Trigger1Y)),NA())</f>
        <v>1.3615963947828935E-2</v>
      </c>
      <c r="N903" s="144">
        <f>IFERROR(_xll.qlIndexFixing(ONIndex1M,I903,TRUE,_xll.ohTrigger(RecalcTrigger,Trigger1M)),NA())</f>
        <v>1.0541305860840566E-2</v>
      </c>
      <c r="O903" s="44">
        <f>IFERROR(_xll.qlIndexFixing(ONIndex3M,I903,TRUE,_xll.ohTrigger(RecalcTrigger,Trigger3M)),NA())</f>
        <v>1.1630066992092125E-2</v>
      </c>
      <c r="P903" s="44">
        <f>IFERROR(_xll.qlIndexFixing(ONIndex6M,I903,TRUE,_xll.ohTrigger(RecalcTrigger,Trigger6M)),NA())</f>
        <v>1.2387386437406889E-2</v>
      </c>
      <c r="Q903" s="145">
        <f>IFERROR(_xll.qlIndexFixing(ONIndex1Y,I903,TRUE,_xll.ohTrigger(RecalcTrigger,Trigger1Y)),NA())</f>
        <v>1.3204222408349509E-2</v>
      </c>
    </row>
    <row r="904" spans="2:17" x14ac:dyDescent="0.2">
      <c r="B904" s="39" t="s">
        <v>42</v>
      </c>
      <c r="D904" s="42">
        <f>_xll.qlCalendarAdvance(Calendar,$D903,B904,"f",FALSE)</f>
        <v>46056</v>
      </c>
      <c r="E904" s="139">
        <f>_xll.qlInterestRateIndexValueDate(IndexON,D904)</f>
        <v>46056</v>
      </c>
      <c r="F904" s="155">
        <f>IFERROR(_xll.qlIndexFixing(IndexON,D904,TRUE,_xll.ohTrigger(RecalcTrigger,TriggerON)),NA())</f>
        <v>1.0871357158732664E-2</v>
      </c>
      <c r="H904" s="42">
        <f>_xll.qlCalendarAdvance(Calendar,$H903,B904,"f",FALSE)</f>
        <v>46056</v>
      </c>
      <c r="I904" s="139">
        <f>_xll.qlInterestRateIndexValueDate(Index1M,$H904)</f>
        <v>46058</v>
      </c>
      <c r="J904" s="144">
        <f>IFERROR(_xll.qlIndexFixing(Index1M,$H904,TRUE,_xll.ohTrigger(RecalcTrigger,Trigger1M)),NA())</f>
        <v>1.0617167852911637E-2</v>
      </c>
      <c r="K904" s="44">
        <f>IFERROR(_xll.qlIndexFixing(Index3M,H904,TRUE,_xll.ohTrigger(RecalcTrigger,Trigger3M)),NA())</f>
        <v>1.1819328994653896E-2</v>
      </c>
      <c r="L904" s="44">
        <f>IFERROR(_xll.qlIndexFixing(Index6M,$H904,TRUE,_xll.ohTrigger(RecalcTrigger,Trigger6M)),NA())</f>
        <v>1.2708434711509526E-2</v>
      </c>
      <c r="M904" s="145">
        <f>IFERROR(_xll.qlIndexFixing(Index1Y,$H904,TRUE,_xll.ohTrigger(RecalcTrigger,Trigger1Y)),NA())</f>
        <v>1.3626710922064179E-2</v>
      </c>
      <c r="N904" s="144">
        <f>IFERROR(_xll.qlIndexFixing(ONIndex1M,I904,TRUE,_xll.ohTrigger(RecalcTrigger,Trigger1M)),NA())</f>
        <v>1.0572070165144609E-2</v>
      </c>
      <c r="O904" s="44">
        <f>IFERROR(_xll.qlIndexFixing(ONIndex3M,I904,TRUE,_xll.ohTrigger(RecalcTrigger,Trigger3M)),NA())</f>
        <v>1.1656610207877449E-2</v>
      </c>
      <c r="P904" s="44">
        <f>IFERROR(_xll.qlIndexFixing(ONIndex6M,I904,TRUE,_xll.ohTrigger(RecalcTrigger,Trigger6M)),NA())</f>
        <v>1.2410740302728485E-2</v>
      </c>
      <c r="Q904" s="145">
        <f>IFERROR(_xll.qlIndexFixing(ONIndex1Y,I904,TRUE,_xll.ohTrigger(RecalcTrigger,Trigger1Y)),NA())</f>
        <v>1.3221442088271473E-2</v>
      </c>
    </row>
    <row r="905" spans="2:17" x14ac:dyDescent="0.2">
      <c r="B905" s="39" t="s">
        <v>42</v>
      </c>
      <c r="D905" s="42">
        <f>_xll.qlCalendarAdvance(Calendar,$D904,B905,"f",FALSE)</f>
        <v>46063</v>
      </c>
      <c r="E905" s="139">
        <f>_xll.qlInterestRateIndexValueDate(IndexON,D905)</f>
        <v>46063</v>
      </c>
      <c r="F905" s="155">
        <f>IFERROR(_xll.qlIndexFixing(IndexON,D905,TRUE,_xll.ohTrigger(RecalcTrigger,TriggerON)),NA())</f>
        <v>1.0871357158732664E-2</v>
      </c>
      <c r="H905" s="42">
        <f>_xll.qlCalendarAdvance(Calendar,$H904,B905,"f",FALSE)</f>
        <v>46063</v>
      </c>
      <c r="I905" s="139">
        <f>_xll.qlInterestRateIndexValueDate(Index1M,$H905)</f>
        <v>46065</v>
      </c>
      <c r="J905" s="144">
        <f>IFERROR(_xll.qlIndexFixing(Index1M,$H905,TRUE,_xll.ohTrigger(RecalcTrigger,Trigger1M)),NA())</f>
        <v>1.0647038614678575E-2</v>
      </c>
      <c r="K905" s="44">
        <f>IFERROR(_xll.qlIndexFixing(Index3M,H905,TRUE,_xll.ohTrigger(RecalcTrigger,Trigger3M)),NA())</f>
        <v>1.1844381228005973E-2</v>
      </c>
      <c r="L905" s="44">
        <f>IFERROR(_xll.qlIndexFixing(Index6M,$H905,TRUE,_xll.ohTrigger(RecalcTrigger,Trigger6M)),NA())</f>
        <v>1.2728299334333094E-2</v>
      </c>
      <c r="M905" s="145">
        <f>IFERROR(_xll.qlIndexFixing(Index1Y,$H905,TRUE,_xll.ohTrigger(RecalcTrigger,Trigger1Y)),NA())</f>
        <v>1.3637252666425341E-2</v>
      </c>
      <c r="N905" s="144">
        <f>IFERROR(_xll.qlIndexFixing(ONIndex1M,I905,TRUE,_xll.ohTrigger(RecalcTrigger,Trigger1M)),NA())</f>
        <v>1.0602447831766781E-2</v>
      </c>
      <c r="O905" s="44">
        <f>IFERROR(_xll.qlIndexFixing(ONIndex3M,I905,TRUE,_xll.ohTrigger(RecalcTrigger,Trigger3M)),NA())</f>
        <v>1.1682925100062747E-2</v>
      </c>
      <c r="P905" s="44">
        <f>IFERROR(_xll.qlIndexFixing(ONIndex6M,I905,TRUE,_xll.ohTrigger(RecalcTrigger,Trigger6M)),NA())</f>
        <v>1.2433833646205983E-2</v>
      </c>
      <c r="Q905" s="145">
        <f>IFERROR(_xll.qlIndexFixing(ONIndex1Y,I905,TRUE,_xll.ohTrigger(RecalcTrigger,Trigger1Y)),NA())</f>
        <v>1.3238382359537226E-2</v>
      </c>
    </row>
    <row r="906" spans="2:17" x14ac:dyDescent="0.2">
      <c r="B906" s="39" t="s">
        <v>42</v>
      </c>
      <c r="D906" s="42">
        <f>_xll.qlCalendarAdvance(Calendar,$D905,B906,"f",FALSE)</f>
        <v>46070</v>
      </c>
      <c r="E906" s="139">
        <f>_xll.qlInterestRateIndexValueDate(IndexON,D906)</f>
        <v>46070</v>
      </c>
      <c r="F906" s="155">
        <f>IFERROR(_xll.qlIndexFixing(IndexON,D906,TRUE,_xll.ohTrigger(RecalcTrigger,TriggerON)),NA())</f>
        <v>1.0871357158732664E-2</v>
      </c>
      <c r="H906" s="42">
        <f>_xll.qlCalendarAdvance(Calendar,$H905,B906,"f",FALSE)</f>
        <v>46070</v>
      </c>
      <c r="I906" s="139">
        <f>_xll.qlInterestRateIndexValueDate(Index1M,$H906)</f>
        <v>46072</v>
      </c>
      <c r="J906" s="144">
        <f>IFERROR(_xll.qlIndexFixing(Index1M,$H906,TRUE,_xll.ohTrigger(RecalcTrigger,Trigger1M)),NA())</f>
        <v>1.0676516266298222E-2</v>
      </c>
      <c r="K906" s="44">
        <f>IFERROR(_xll.qlIndexFixing(Index3M,H906,TRUE,_xll.ohTrigger(RecalcTrigger,Trigger3M)),NA())</f>
        <v>1.186919678220447E-2</v>
      </c>
      <c r="L906" s="44">
        <f>IFERROR(_xll.qlIndexFixing(Index6M,$H906,TRUE,_xll.ohTrigger(RecalcTrigger,Trigger6M)),NA())</f>
        <v>1.274788321697462E-2</v>
      </c>
      <c r="M906" s="145">
        <f>IFERROR(_xll.qlIndexFixing(Index1Y,$H906,TRUE,_xll.ohTrigger(RecalcTrigger,Trigger1Y)),NA())</f>
        <v>1.3647593709880527E-2</v>
      </c>
      <c r="N906" s="144">
        <f>IFERROR(_xll.qlIndexFixing(ONIndex1M,I906,TRUE,_xll.ohTrigger(RecalcTrigger,Trigger1M)),NA())</f>
        <v>1.0632436220019414E-2</v>
      </c>
      <c r="O906" s="44">
        <f>IFERROR(_xll.qlIndexFixing(ONIndex3M,I906,TRUE,_xll.ohTrigger(RecalcTrigger,Trigger3M)),NA())</f>
        <v>1.1709010503579975E-2</v>
      </c>
      <c r="P906" s="44">
        <f>IFERROR(_xll.qlIndexFixing(ONIndex6M,I906,TRUE,_xll.ohTrigger(RecalcTrigger,Trigger6M)),NA())</f>
        <v>1.2456665064881633E-2</v>
      </c>
      <c r="Q906" s="145">
        <f>IFERROR(_xll.qlIndexFixing(ONIndex1Y,I906,TRUE,_xll.ohTrigger(RecalcTrigger,Trigger1Y)),NA())</f>
        <v>1.3255041857718197E-2</v>
      </c>
    </row>
    <row r="907" spans="2:17" x14ac:dyDescent="0.2">
      <c r="B907" s="39" t="s">
        <v>42</v>
      </c>
      <c r="D907" s="42">
        <f>_xll.qlCalendarAdvance(Calendar,$D906,B907,"f",FALSE)</f>
        <v>46077</v>
      </c>
      <c r="E907" s="139">
        <f>_xll.qlInterestRateIndexValueDate(IndexON,D907)</f>
        <v>46077</v>
      </c>
      <c r="F907" s="155">
        <f>IFERROR(_xll.qlIndexFixing(IndexON,D907,TRUE,_xll.ohTrigger(RecalcTrigger,TriggerON)),NA())</f>
        <v>1.0871357158732664E-2</v>
      </c>
      <c r="H907" s="42">
        <f>_xll.qlCalendarAdvance(Calendar,$H906,B907,"f",FALSE)</f>
        <v>46077</v>
      </c>
      <c r="I907" s="139">
        <f>_xll.qlInterestRateIndexValueDate(Index1M,$H907)</f>
        <v>46079</v>
      </c>
      <c r="J907" s="144">
        <f>IFERROR(_xll.qlIndexFixing(Index1M,$H907,TRUE,_xll.ohTrigger(RecalcTrigger,Trigger1M)),NA())</f>
        <v>1.0705598162238213E-2</v>
      </c>
      <c r="K907" s="44">
        <f>IFERROR(_xll.qlIndexFixing(Index3M,H907,TRUE,_xll.ohTrigger(RecalcTrigger,Trigger3M)),NA())</f>
        <v>1.1893774484374559E-2</v>
      </c>
      <c r="L907" s="44">
        <f>IFERROR(_xll.qlIndexFixing(Index6M,$H907,TRUE,_xll.ohTrigger(RecalcTrigger,Trigger6M)),NA())</f>
        <v>1.2767184939657105E-2</v>
      </c>
      <c r="M907" s="145">
        <f>IFERROR(_xll.qlIndexFixing(Index1Y,$H907,TRUE,_xll.ohTrigger(RecalcTrigger,Trigger1Y)),NA())</f>
        <v>1.3657738620775E-2</v>
      </c>
      <c r="N907" s="144">
        <f>IFERROR(_xll.qlIndexFixing(ONIndex1M,I907,TRUE,_xll.ohTrigger(RecalcTrigger,Trigger1M)),NA())</f>
        <v>1.0662032688895096E-2</v>
      </c>
      <c r="O907" s="44">
        <f>IFERROR(_xll.qlIndexFixing(ONIndex3M,I907,TRUE,_xll.ohTrigger(RecalcTrigger,Trigger3M)),NA())</f>
        <v>1.1734865253281157E-2</v>
      </c>
      <c r="P907" s="44">
        <f>IFERROR(_xll.qlIndexFixing(ONIndex6M,I907,TRUE,_xll.ohTrigger(RecalcTrigger,Trigger6M)),NA())</f>
        <v>1.2479233156357239E-2</v>
      </c>
      <c r="Q907" s="145">
        <f>IFERROR(_xll.qlIndexFixing(ONIndex1Y,I907,TRUE,_xll.ohTrigger(RecalcTrigger,Trigger1Y)),NA())</f>
        <v>1.3271419218465752E-2</v>
      </c>
    </row>
    <row r="908" spans="2:17" x14ac:dyDescent="0.2">
      <c r="B908" s="39" t="s">
        <v>42</v>
      </c>
      <c r="D908" s="42">
        <f>_xll.qlCalendarAdvance(Calendar,$D907,B908,"f",FALSE)</f>
        <v>46084</v>
      </c>
      <c r="E908" s="139">
        <f>_xll.qlInterestRateIndexValueDate(IndexON,D908)</f>
        <v>46084</v>
      </c>
      <c r="F908" s="155">
        <f>IFERROR(_xll.qlIndexFixing(IndexON,D908,TRUE,_xll.ohTrigger(RecalcTrigger,TriggerON)),NA())</f>
        <v>1.0871357158732664E-2</v>
      </c>
      <c r="H908" s="42">
        <f>_xll.qlCalendarAdvance(Calendar,$H907,B908,"f",FALSE)</f>
        <v>46084</v>
      </c>
      <c r="I908" s="139">
        <f>_xll.qlInterestRateIndexValueDate(Index1M,$H908)</f>
        <v>46086</v>
      </c>
      <c r="J908" s="144">
        <f>IFERROR(_xll.qlIndexFixing(Index1M,$H908,TRUE,_xll.ohTrigger(RecalcTrigger,Trigger1M)),NA())</f>
        <v>1.0745125919784989E-2</v>
      </c>
      <c r="K908" s="44">
        <f>IFERROR(_xll.qlIndexFixing(Index3M,H908,TRUE,_xll.ohTrigger(RecalcTrigger,Trigger3M)),NA())</f>
        <v>1.1923778073726283E-2</v>
      </c>
      <c r="L908" s="44">
        <f>IFERROR(_xll.qlIndexFixing(Index6M,$H908,TRUE,_xll.ohTrigger(RecalcTrigger,Trigger6M)),NA())</f>
        <v>1.2793614589947726E-2</v>
      </c>
      <c r="M908" s="145">
        <f>IFERROR(_xll.qlIndexFixing(Index1Y,$H908,TRUE,_xll.ohTrigger(RecalcTrigger,Trigger1Y)),NA())</f>
        <v>1.3667692006824394E-2</v>
      </c>
      <c r="N908" s="144">
        <f>IFERROR(_xll.qlIndexFixing(ONIndex1M,I908,TRUE,_xll.ohTrigger(RecalcTrigger,Trigger1M)),NA())</f>
        <v>1.0691234597786092E-2</v>
      </c>
      <c r="O908" s="44">
        <f>IFERROR(_xll.qlIndexFixing(ONIndex3M,I908,TRUE,_xll.ohTrigger(RecalcTrigger,Trigger3M)),NA())</f>
        <v>1.1760488183778506E-2</v>
      </c>
      <c r="P908" s="44">
        <f>IFERROR(_xll.qlIndexFixing(ONIndex6M,I908,TRUE,_xll.ohTrigger(RecalcTrigger,Trigger6M)),NA())</f>
        <v>1.2501536517994793E-2</v>
      </c>
      <c r="Q908" s="145">
        <f>IFERROR(_xll.qlIndexFixing(ONIndex1Y,I908,TRUE,_xll.ohTrigger(RecalcTrigger,Trigger1Y)),NA())</f>
        <v>1.3287513077351321E-2</v>
      </c>
    </row>
    <row r="909" spans="2:17" x14ac:dyDescent="0.2">
      <c r="B909" s="39" t="s">
        <v>42</v>
      </c>
      <c r="D909" s="42">
        <f>_xll.qlCalendarAdvance(Calendar,$D908,B909,"f",FALSE)</f>
        <v>46091</v>
      </c>
      <c r="E909" s="139">
        <f>_xll.qlInterestRateIndexValueDate(IndexON,D909)</f>
        <v>46091</v>
      </c>
      <c r="F909" s="155">
        <f>IFERROR(_xll.qlIndexFixing(IndexON,D909,TRUE,_xll.ohTrigger(RecalcTrigger,TriggerON)),NA())</f>
        <v>1.0871357158732664E-2</v>
      </c>
      <c r="H909" s="42">
        <f>_xll.qlCalendarAdvance(Calendar,$H908,B909,"f",FALSE)</f>
        <v>46091</v>
      </c>
      <c r="I909" s="139">
        <f>_xll.qlInterestRateIndexValueDate(Index1M,$H909)</f>
        <v>46093</v>
      </c>
      <c r="J909" s="144">
        <f>IFERROR(_xll.qlIndexFixing(Index1M,$H909,TRUE,_xll.ohTrigger(RecalcTrigger,Trigger1M)),NA())</f>
        <v>1.0771132528932248E-2</v>
      </c>
      <c r="K909" s="44">
        <f>IFERROR(_xll.qlIndexFixing(Index3M,H909,TRUE,_xll.ohTrigger(RecalcTrigger,Trigger3M)),NA())</f>
        <v>1.194782677775532E-2</v>
      </c>
      <c r="L909" s="44">
        <f>IFERROR(_xll.qlIndexFixing(Index6M,$H909,TRUE,_xll.ohTrigger(RecalcTrigger,Trigger6M)),NA())</f>
        <v>1.2812246699354888E-2</v>
      </c>
      <c r="M909" s="145">
        <f>IFERROR(_xll.qlIndexFixing(Index1Y,$H909,TRUE,_xll.ohTrigger(RecalcTrigger,Trigger1Y)),NA())</f>
        <v>1.3677458515108579E-2</v>
      </c>
      <c r="N909" s="144">
        <f>IFERROR(_xll.qlIndexFixing(ONIndex1M,I909,TRUE,_xll.ohTrigger(RecalcTrigger,Trigger1M)),NA())</f>
        <v>1.0720039305684992E-2</v>
      </c>
      <c r="O909" s="44">
        <f>IFERROR(_xll.qlIndexFixing(ONIndex3M,I909,TRUE,_xll.ohTrigger(RecalcTrigger,Trigger3M)),NA())</f>
        <v>1.1785878129924043E-2</v>
      </c>
      <c r="P909" s="44">
        <f>IFERROR(_xll.qlIndexFixing(ONIndex6M,I909,TRUE,_xll.ohTrigger(RecalcTrigger,Trigger6M)),NA())</f>
        <v>1.2523573746996419E-2</v>
      </c>
      <c r="Q909" s="145">
        <f>IFERROR(_xll.qlIndexFixing(ONIndex1Y,I909,TRUE,_xll.ohTrigger(RecalcTrigger,Trigger1Y)),NA())</f>
        <v>1.3303322070026269E-2</v>
      </c>
    </row>
    <row r="910" spans="2:17" x14ac:dyDescent="0.2">
      <c r="B910" s="39" t="s">
        <v>42</v>
      </c>
      <c r="D910" s="42">
        <f>_xll.qlCalendarAdvance(Calendar,$D909,B910,"f",FALSE)</f>
        <v>46098</v>
      </c>
      <c r="E910" s="139">
        <f>_xll.qlInterestRateIndexValueDate(IndexON,D910)</f>
        <v>46098</v>
      </c>
      <c r="F910" s="155">
        <f>IFERROR(_xll.qlIndexFixing(IndexON,D910,TRUE,_xll.ohTrigger(RecalcTrigger,TriggerON)),NA())</f>
        <v>1.0871357158732664E-2</v>
      </c>
      <c r="H910" s="42">
        <f>_xll.qlCalendarAdvance(Calendar,$H909,B910,"f",FALSE)</f>
        <v>46098</v>
      </c>
      <c r="I910" s="139">
        <f>_xll.qlInterestRateIndexValueDate(Index1M,$H910)</f>
        <v>46100</v>
      </c>
      <c r="J910" s="144">
        <f>IFERROR(_xll.qlIndexFixing(Index1M,$H910,TRUE,_xll.ohTrigger(RecalcTrigger,Trigger1M)),NA())</f>
        <v>1.0798898244094302E-2</v>
      </c>
      <c r="K910" s="44">
        <f>IFERROR(_xll.qlIndexFixing(Index3M,H910,TRUE,_xll.ohTrigger(RecalcTrigger,Trigger3M)),NA())</f>
        <v>1.1971633840619887E-2</v>
      </c>
      <c r="L910" s="44">
        <f>IFERROR(_xll.qlIndexFixing(Index6M,$H910,TRUE,_xll.ohTrigger(RecalcTrigger,Trigger6M)),NA())</f>
        <v>1.2830593146700304E-2</v>
      </c>
      <c r="M910" s="145">
        <f>IFERROR(_xll.qlIndexFixing(Index1Y,$H910,TRUE,_xll.ohTrigger(RecalcTrigger,Trigger1Y)),NA())</f>
        <v>1.3687042832063345E-2</v>
      </c>
      <c r="N910" s="144">
        <f>IFERROR(_xll.qlIndexFixing(ONIndex1M,I910,TRUE,_xll.ohTrigger(RecalcTrigger,Trigger1M)),NA())</f>
        <v>1.074844417182419E-2</v>
      </c>
      <c r="O910" s="44">
        <f>IFERROR(_xll.qlIndexFixing(ONIndex3M,I910,TRUE,_xll.ohTrigger(RecalcTrigger,Trigger3M)),NA())</f>
        <v>1.1811033926569792E-2</v>
      </c>
      <c r="P910" s="44">
        <f>IFERROR(_xll.qlIndexFixing(ONIndex6M,I910,TRUE,_xll.ohTrigger(RecalcTrigger,Trigger6M)),NA())</f>
        <v>1.2545343440804047E-2</v>
      </c>
      <c r="Q910" s="145">
        <f>IFERROR(_xll.qlIndexFixing(ONIndex1Y,I910,TRUE,_xll.ohTrigger(RecalcTrigger,Trigger1Y)),NA())</f>
        <v>1.3318844832062027E-2</v>
      </c>
    </row>
    <row r="911" spans="2:17" x14ac:dyDescent="0.2">
      <c r="B911" s="39" t="s">
        <v>42</v>
      </c>
      <c r="D911" s="42">
        <f>_xll.qlCalendarAdvance(Calendar,$D910,B911,"f",FALSE)</f>
        <v>46105</v>
      </c>
      <c r="E911" s="139">
        <f>_xll.qlInterestRateIndexValueDate(IndexON,D911)</f>
        <v>46105</v>
      </c>
      <c r="F911" s="155">
        <f>IFERROR(_xll.qlIndexFixing(IndexON,D911,TRUE,_xll.ohTrigger(RecalcTrigger,TriggerON)),NA())</f>
        <v>1.0871357158732664E-2</v>
      </c>
      <c r="H911" s="42">
        <f>_xll.qlCalendarAdvance(Calendar,$H910,B911,"f",FALSE)</f>
        <v>46105</v>
      </c>
      <c r="I911" s="139">
        <f>_xll.qlInterestRateIndexValueDate(Index1M,$H911)</f>
        <v>46107</v>
      </c>
      <c r="J911" s="144">
        <f>IFERROR(_xll.qlIndexFixing(Index1M,$H911,TRUE,_xll.ohTrigger(RecalcTrigger,Trigger1M)),NA())</f>
        <v>1.0826256825299807E-2</v>
      </c>
      <c r="K911" s="44">
        <f>IFERROR(_xll.qlIndexFixing(Index3M,H911,TRUE,_xll.ohTrigger(RecalcTrigger,Trigger3M)),NA())</f>
        <v>1.1995198089247042E-2</v>
      </c>
      <c r="L911" s="44">
        <f>IFERROR(_xll.qlIndexFixing(Index6M,$H911,TRUE,_xll.ohTrigger(RecalcTrigger,Trigger6M)),NA())</f>
        <v>1.2848659081980102E-2</v>
      </c>
      <c r="M911" s="145">
        <f>IFERROR(_xll.qlIndexFixing(Index1Y,$H911,TRUE,_xll.ohTrigger(RecalcTrigger,Trigger1Y)),NA())</f>
        <v>1.3699718282799282E-2</v>
      </c>
      <c r="N911" s="144">
        <f>IFERROR(_xll.qlIndexFixing(ONIndex1M,I911,TRUE,_xll.ohTrigger(RecalcTrigger,Trigger1M)),NA())</f>
        <v>1.0776446555516017E-2</v>
      </c>
      <c r="O911" s="44">
        <f>IFERROR(_xll.qlIndexFixing(ONIndex3M,I911,TRUE,_xll.ohTrigger(RecalcTrigger,Trigger3M)),NA())</f>
        <v>1.1835954408567773E-2</v>
      </c>
      <c r="P911" s="44">
        <f>IFERROR(_xll.qlIndexFixing(ONIndex6M,I911,TRUE,_xll.ohTrigger(RecalcTrigger,Trigger6M)),NA())</f>
        <v>1.2566844196939542E-2</v>
      </c>
      <c r="Q911" s="145">
        <f>IFERROR(_xll.qlIndexFixing(ONIndex1Y,I911,TRUE,_xll.ohTrigger(RecalcTrigger,Trigger1Y)),NA())</f>
        <v>1.3334079999189896E-2</v>
      </c>
    </row>
    <row r="912" spans="2:17" x14ac:dyDescent="0.2">
      <c r="B912" s="39" t="s">
        <v>42</v>
      </c>
      <c r="D912" s="42">
        <f>_xll.qlCalendarAdvance(Calendar,$D911,B912,"f",FALSE)</f>
        <v>46112</v>
      </c>
      <c r="E912" s="139">
        <f>_xll.qlInterestRateIndexValueDate(IndexON,D912)</f>
        <v>46112</v>
      </c>
      <c r="F912" s="155">
        <f>IFERROR(_xll.qlIndexFixing(IndexON,D912,TRUE,_xll.ohTrigger(RecalcTrigger,TriggerON)),NA())</f>
        <v>1.0871357158732664E-2</v>
      </c>
      <c r="H912" s="42">
        <f>_xll.qlCalendarAdvance(Calendar,$H911,B912,"f",FALSE)</f>
        <v>46112</v>
      </c>
      <c r="I912" s="139">
        <f>_xll.qlInterestRateIndexValueDate(Index1M,$H912)</f>
        <v>46114</v>
      </c>
      <c r="J912" s="144">
        <f>IFERROR(_xll.qlIndexFixing(Index1M,$H912,TRUE,_xll.ohTrigger(RecalcTrigger,Trigger1M)),NA())</f>
        <v>1.0853205626395468E-2</v>
      </c>
      <c r="K912" s="44">
        <f>IFERROR(_xll.qlIndexFixing(Index3M,H912,TRUE,_xll.ohTrigger(RecalcTrigger,Trigger3M)),NA())</f>
        <v>1.2016698535858234E-2</v>
      </c>
      <c r="L912" s="44">
        <f>IFERROR(_xll.qlIndexFixing(Index6M,$H912,TRUE,_xll.ohTrigger(RecalcTrigger,Trigger6M)),NA())</f>
        <v>1.2862241650765853E-2</v>
      </c>
      <c r="M912" s="145">
        <f>IFERROR(_xll.qlIndexFixing(Index1Y,$H912,TRUE,_xll.ohTrigger(RecalcTrigger,Trigger1Y)),NA())</f>
        <v>1.3705683834472959E-2</v>
      </c>
      <c r="N912" s="144">
        <f>IFERROR(_xll.qlIndexFixing(ONIndex1M,I912,TRUE,_xll.ohTrigger(RecalcTrigger,Trigger1M)),NA())</f>
        <v>1.0811853967318541E-2</v>
      </c>
      <c r="O912" s="44">
        <f>IFERROR(_xll.qlIndexFixing(ONIndex3M,I912,TRUE,_xll.ohTrigger(RecalcTrigger,Trigger3M)),NA())</f>
        <v>1.186764738449142E-2</v>
      </c>
      <c r="P912" s="44">
        <f>IFERROR(_xll.qlIndexFixing(ONIndex6M,I912,TRUE,_xll.ohTrigger(RecalcTrigger,Trigger6M)),NA())</f>
        <v>1.2594090595037244E-2</v>
      </c>
      <c r="Q912" s="145">
        <f>IFERROR(_xll.qlIndexFixing(ONIndex1Y,I912,TRUE,_xll.ohTrigger(RecalcTrigger,Trigger1Y)),NA())</f>
        <v>1.3353243286786665E-2</v>
      </c>
    </row>
    <row r="913" spans="2:17" x14ac:dyDescent="0.2">
      <c r="B913" s="39" t="s">
        <v>42</v>
      </c>
      <c r="D913" s="42">
        <f>_xll.qlCalendarAdvance(Calendar,$D912,B913,"f",FALSE)</f>
        <v>46119</v>
      </c>
      <c r="E913" s="139">
        <f>_xll.qlInterestRateIndexValueDate(IndexON,D913)</f>
        <v>46119</v>
      </c>
      <c r="F913" s="155">
        <f>IFERROR(_xll.qlIndexFixing(IndexON,D913,TRUE,_xll.ohTrigger(RecalcTrigger,TriggerON)),NA())</f>
        <v>1.0871357158732664E-2</v>
      </c>
      <c r="H913" s="42">
        <f>_xll.qlCalendarAdvance(Calendar,$H912,B913,"f",FALSE)</f>
        <v>46119</v>
      </c>
      <c r="I913" s="139">
        <f>_xll.qlInterestRateIndexValueDate(Index1M,$H913)</f>
        <v>46121</v>
      </c>
      <c r="J913" s="144">
        <f>IFERROR(_xll.qlIndexFixing(Index1M,$H913,TRUE,_xll.ohTrigger(RecalcTrigger,Trigger1M)),NA())</f>
        <v>1.087974200125047E-2</v>
      </c>
      <c r="K913" s="44">
        <f>IFERROR(_xll.qlIndexFixing(Index3M,H913,TRUE,_xll.ohTrigger(RecalcTrigger,Trigger3M)),NA())</f>
        <v>1.2039790598899756E-2</v>
      </c>
      <c r="L913" s="44">
        <f>IFERROR(_xll.qlIndexFixing(Index6M,$H913,TRUE,_xll.ohTrigger(RecalcTrigger,Trigger6M)),NA())</f>
        <v>1.2879817576672659E-2</v>
      </c>
      <c r="M913" s="145">
        <f>IFERROR(_xll.qlIndexFixing(Index1Y,$H913,TRUE,_xll.ohTrigger(RecalcTrigger,Trigger1Y)),NA())</f>
        <v>1.3714750089523992E-2</v>
      </c>
      <c r="N913" s="144">
        <f>IFERROR(_xll.qlIndexFixing(ONIndex1M,I913,TRUE,_xll.ohTrigger(RecalcTrigger,Trigger1M)),NA())</f>
        <v>1.0831233311927591E-2</v>
      </c>
      <c r="O913" s="44">
        <f>IFERROR(_xll.qlIndexFixing(ONIndex3M,I913,TRUE,_xll.ohTrigger(RecalcTrigger,Trigger3M)),NA())</f>
        <v>1.188508476762884E-2</v>
      </c>
      <c r="P913" s="44">
        <f>IFERROR(_xll.qlIndexFixing(ONIndex6M,I913,TRUE,_xll.ohTrigger(RecalcTrigger,Trigger6M)),NA())</f>
        <v>1.2609033285242432E-2</v>
      </c>
      <c r="Q913" s="145">
        <f>IFERROR(_xll.qlIndexFixing(ONIndex1Y,I913,TRUE,_xll.ohTrigger(RecalcTrigger,Trigger1Y)),NA())</f>
        <v>1.3363682090847817E-2</v>
      </c>
    </row>
    <row r="914" spans="2:17" x14ac:dyDescent="0.2">
      <c r="B914" s="39" t="s">
        <v>42</v>
      </c>
      <c r="D914" s="42">
        <f>_xll.qlCalendarAdvance(Calendar,$D913,B914,"f",FALSE)</f>
        <v>46126</v>
      </c>
      <c r="E914" s="139">
        <f>_xll.qlInterestRateIndexValueDate(IndexON,D914)</f>
        <v>46126</v>
      </c>
      <c r="F914" s="155">
        <f>IFERROR(_xll.qlIndexFixing(IndexON,D914,TRUE,_xll.ohTrigger(RecalcTrigger,TriggerON)),NA())</f>
        <v>1.0871357158732664E-2</v>
      </c>
      <c r="H914" s="42">
        <f>_xll.qlCalendarAdvance(Calendar,$H913,B914,"f",FALSE)</f>
        <v>46126</v>
      </c>
      <c r="I914" s="139">
        <f>_xll.qlInterestRateIndexValueDate(Index1M,$H914)</f>
        <v>46128</v>
      </c>
      <c r="J914" s="144">
        <f>IFERROR(_xll.qlIndexFixing(Index1M,$H914,TRUE,_xll.ohTrigger(RecalcTrigger,Trigger1M)),NA())</f>
        <v>1.0905863303741492E-2</v>
      </c>
      <c r="K914" s="44">
        <f>IFERROR(_xll.qlIndexFixing(Index3M,H914,TRUE,_xll.ohTrigger(RecalcTrigger,Trigger3M)),NA())</f>
        <v>1.2062636419127006E-2</v>
      </c>
      <c r="L914" s="44">
        <f>IFERROR(_xll.qlIndexFixing(Index6M,$H914,TRUE,_xll.ohTrigger(RecalcTrigger,Trigger6M)),NA())</f>
        <v>1.2897130053884914E-2</v>
      </c>
      <c r="M914" s="145">
        <f>IFERROR(_xll.qlIndexFixing(Index1Y,$H914,TRUE,_xll.ohTrigger(RecalcTrigger,Trigger1Y)),NA())</f>
        <v>1.3723653292424615E-2</v>
      </c>
      <c r="N914" s="144">
        <f>IFERROR(_xll.qlIndexFixing(ONIndex1M,I914,TRUE,_xll.ohTrigger(RecalcTrigger,Trigger1M)),NA())</f>
        <v>1.0858012403112127E-2</v>
      </c>
      <c r="O914" s="44">
        <f>IFERROR(_xll.qlIndexFixing(ONIndex3M,I914,TRUE,_xll.ohTrigger(RecalcTrigger,Trigger3M)),NA())</f>
        <v>1.1909292314316033E-2</v>
      </c>
      <c r="P914" s="44">
        <f>IFERROR(_xll.qlIndexFixing(ONIndex6M,I914,TRUE,_xll.ohTrigger(RecalcTrigger,Trigger6M)),NA())</f>
        <v>1.2629718812213753E-2</v>
      </c>
      <c r="Q914" s="145">
        <f>IFERROR(_xll.qlIndexFixing(ONIndex1Y,I914,TRUE,_xll.ohTrigger(RecalcTrigger,Trigger1Y)),NA())</f>
        <v>1.33780462866806E-2</v>
      </c>
    </row>
    <row r="915" spans="2:17" x14ac:dyDescent="0.2">
      <c r="B915" s="39" t="s">
        <v>42</v>
      </c>
      <c r="D915" s="42">
        <f>_xll.qlCalendarAdvance(Calendar,$D914,B915,"f",FALSE)</f>
        <v>46133</v>
      </c>
      <c r="E915" s="139">
        <f>_xll.qlInterestRateIndexValueDate(IndexON,D915)</f>
        <v>46133</v>
      </c>
      <c r="F915" s="155">
        <f>IFERROR(_xll.qlIndexFixing(IndexON,D915,TRUE,_xll.ohTrigger(RecalcTrigger,TriggerON)),NA())</f>
        <v>1.0871357158732664E-2</v>
      </c>
      <c r="H915" s="42">
        <f>_xll.qlCalendarAdvance(Calendar,$H914,B915,"f",FALSE)</f>
        <v>46133</v>
      </c>
      <c r="I915" s="139">
        <f>_xll.qlInterestRateIndexValueDate(Index1M,$H915)</f>
        <v>46135</v>
      </c>
      <c r="J915" s="144">
        <f>IFERROR(_xll.qlIndexFixing(Index1M,$H915,TRUE,_xll.ohTrigger(RecalcTrigger,Trigger1M)),NA())</f>
        <v>1.0931566887782684E-2</v>
      </c>
      <c r="K915" s="44">
        <f>IFERROR(_xll.qlIndexFixing(Index3M,H915,TRUE,_xll.ohTrigger(RecalcTrigger,Trigger3M)),NA())</f>
        <v>1.2085234823620641E-2</v>
      </c>
      <c r="L915" s="44">
        <f>IFERROR(_xll.qlIndexFixing(Index6M,$H915,TRUE,_xll.ohTrigger(RecalcTrigger,Trigger6M)),NA())</f>
        <v>1.2914185885446424E-2</v>
      </c>
      <c r="M915" s="145">
        <f>IFERROR(_xll.qlIndexFixing(Index1Y,$H915,TRUE,_xll.ohTrigger(RecalcTrigger,Trigger1Y)),NA())</f>
        <v>1.373239832629602E-2</v>
      </c>
      <c r="N915" s="144">
        <f>IFERROR(_xll.qlIndexFixing(ONIndex1M,I915,TRUE,_xll.ohTrigger(RecalcTrigger,Trigger1M)),NA())</f>
        <v>1.0884378448459131E-2</v>
      </c>
      <c r="O915" s="44">
        <f>IFERROR(_xll.qlIndexFixing(ONIndex3M,I915,TRUE,_xll.ohTrigger(RecalcTrigger,Trigger3M)),NA())</f>
        <v>1.1933259885603675E-2</v>
      </c>
      <c r="P915" s="44">
        <f>IFERROR(_xll.qlIndexFixing(ONIndex6M,I915,TRUE,_xll.ohTrigger(RecalcTrigger,Trigger6M)),NA())</f>
        <v>1.2650129790960918E-2</v>
      </c>
      <c r="Q915" s="145">
        <f>IFERROR(_xll.qlIndexFixing(ONIndex1Y,I915,TRUE,_xll.ohTrigger(RecalcTrigger,Trigger1Y)),NA())</f>
        <v>1.3392117429971151E-2</v>
      </c>
    </row>
    <row r="916" spans="2:17" x14ac:dyDescent="0.2">
      <c r="B916" s="39" t="s">
        <v>42</v>
      </c>
      <c r="D916" s="42">
        <f>_xll.qlCalendarAdvance(Calendar,$D915,B916,"f",FALSE)</f>
        <v>46140</v>
      </c>
      <c r="E916" s="139">
        <f>_xll.qlInterestRateIndexValueDate(IndexON,D916)</f>
        <v>46140</v>
      </c>
      <c r="F916" s="155">
        <f>IFERROR(_xll.qlIndexFixing(IndexON,D916,TRUE,_xll.ohTrigger(RecalcTrigger,TriggerON)),NA())</f>
        <v>1.0871357158732664E-2</v>
      </c>
      <c r="H916" s="42">
        <f>_xll.qlCalendarAdvance(Calendar,$H915,B916,"f",FALSE)</f>
        <v>46140</v>
      </c>
      <c r="I916" s="139">
        <f>_xll.qlInterestRateIndexValueDate(Index1M,$H916)</f>
        <v>46142</v>
      </c>
      <c r="J916" s="144">
        <f>IFERROR(_xll.qlIndexFixing(Index1M,$H916,TRUE,_xll.ohTrigger(RecalcTrigger,Trigger1M)),NA())</f>
        <v>1.0951033984683459E-2</v>
      </c>
      <c r="K916" s="44">
        <f>IFERROR(_xll.qlIndexFixing(Index3M,H916,TRUE,_xll.ohTrigger(RecalcTrigger,Trigger3M)),NA())</f>
        <v>1.2109336062362532E-2</v>
      </c>
      <c r="L916" s="44">
        <f>IFERROR(_xll.qlIndexFixing(Index6M,$H916,TRUE,_xll.ohTrigger(RecalcTrigger,Trigger6M)),NA())</f>
        <v>1.2930991935865719E-2</v>
      </c>
      <c r="M916" s="145">
        <f>IFERROR(_xll.qlIndexFixing(Index1Y,$H916,TRUE,_xll.ohTrigger(RecalcTrigger,Trigger1Y)),NA())</f>
        <v>1.3740990113576993E-2</v>
      </c>
      <c r="N916" s="144">
        <f>IFERROR(_xll.qlIndexFixing(ONIndex1M,I916,TRUE,_xll.ohTrigger(RecalcTrigger,Trigger1M)),NA())</f>
        <v>1.091400191381986E-2</v>
      </c>
      <c r="O916" s="44">
        <f>IFERROR(_xll.qlIndexFixing(ONIndex3M,I916,TRUE,_xll.ohTrigger(RecalcTrigger,Trigger3M)),NA())</f>
        <v>1.1960356053393184E-2</v>
      </c>
      <c r="P916" s="44">
        <f>IFERROR(_xll.qlIndexFixing(ONIndex6M,I916,TRUE,_xll.ohTrigger(RecalcTrigger,Trigger6M)),NA())</f>
        <v>1.2673118642902992E-2</v>
      </c>
      <c r="Q916" s="145">
        <f>IFERROR(_xll.qlIndexFixing(ONIndex1Y,I916,TRUE,_xll.ohTrigger(RecalcTrigger,Trigger1Y)),NA())</f>
        <v>1.3407838146619611E-2</v>
      </c>
    </row>
    <row r="917" spans="2:17" x14ac:dyDescent="0.2">
      <c r="B917" s="39" t="s">
        <v>42</v>
      </c>
      <c r="D917" s="42">
        <f>_xll.qlCalendarAdvance(Calendar,$D916,B917,"f",FALSE)</f>
        <v>46147</v>
      </c>
      <c r="E917" s="139">
        <f>_xll.qlInterestRateIndexValueDate(IndexON,D917)</f>
        <v>46147</v>
      </c>
      <c r="F917" s="155">
        <f>IFERROR(_xll.qlIndexFixing(IndexON,D917,TRUE,_xll.ohTrigger(RecalcTrigger,TriggerON)),NA())</f>
        <v>1.0871357158732664E-2</v>
      </c>
      <c r="H917" s="42">
        <f>_xll.qlCalendarAdvance(Calendar,$H916,B917,"f",FALSE)</f>
        <v>46147</v>
      </c>
      <c r="I917" s="139">
        <f>_xll.qlInterestRateIndexValueDate(Index1M,$H917)</f>
        <v>46149</v>
      </c>
      <c r="J917" s="144">
        <f>IFERROR(_xll.qlIndexFixing(Index1M,$H917,TRUE,_xll.ohTrigger(RecalcTrigger,Trigger1M)),NA())</f>
        <v>1.0981710316239623E-2</v>
      </c>
      <c r="K917" s="44">
        <f>IFERROR(_xll.qlIndexFixing(Index3M,H917,TRUE,_xll.ohTrigger(RecalcTrigger,Trigger3M)),NA())</f>
        <v>1.2131418791954408E-2</v>
      </c>
      <c r="L917" s="44">
        <f>IFERROR(_xll.qlIndexFixing(Index6M,$H917,TRUE,_xll.ohTrigger(RecalcTrigger,Trigger6M)),NA())</f>
        <v>1.2951533039184589E-2</v>
      </c>
      <c r="M917" s="145">
        <f>IFERROR(_xll.qlIndexFixing(Index1Y,$H917,TRUE,_xll.ohTrigger(RecalcTrigger,Trigger1Y)),NA())</f>
        <v>1.3749433616019312E-2</v>
      </c>
      <c r="N917" s="144">
        <f>IFERROR(_xll.qlIndexFixing(ONIndex1M,I917,TRUE,_xll.ohTrigger(RecalcTrigger,Trigger1M)),NA())</f>
        <v>1.0935860838650058E-2</v>
      </c>
      <c r="O917" s="44">
        <f>IFERROR(_xll.qlIndexFixing(ONIndex3M,I917,TRUE,_xll.ohTrigger(RecalcTrigger,Trigger3M)),NA())</f>
        <v>1.1980470440908775E-2</v>
      </c>
      <c r="P917" s="44">
        <f>IFERROR(_xll.qlIndexFixing(ONIndex6M,I917,TRUE,_xll.ohTrigger(RecalcTrigger,Trigger6M)),NA())</f>
        <v>1.2690122492911016E-2</v>
      </c>
      <c r="Q917" s="145">
        <f>IFERROR(_xll.qlIndexFixing(ONIndex1Y,I917,TRUE,_xll.ohTrigger(RecalcTrigger,Trigger1Y)),NA())</f>
        <v>1.3419375101610953E-2</v>
      </c>
    </row>
    <row r="918" spans="2:17" x14ac:dyDescent="0.2">
      <c r="B918" s="39" t="s">
        <v>42</v>
      </c>
      <c r="D918" s="42">
        <f>_xll.qlCalendarAdvance(Calendar,$D917,B918,"f",FALSE)</f>
        <v>46154</v>
      </c>
      <c r="E918" s="139">
        <f>_xll.qlInterestRateIndexValueDate(IndexON,D918)</f>
        <v>46154</v>
      </c>
      <c r="F918" s="155">
        <f>IFERROR(_xll.qlIndexFixing(IndexON,D918,TRUE,_xll.ohTrigger(RecalcTrigger,TriggerON)),NA())</f>
        <v>1.0871357158732664E-2</v>
      </c>
      <c r="H918" s="42">
        <f>_xll.qlCalendarAdvance(Calendar,$H917,B918,"f",FALSE)</f>
        <v>46154</v>
      </c>
      <c r="I918" s="139">
        <f>_xll.qlInterestRateIndexValueDate(Index1M,$H918)</f>
        <v>46156</v>
      </c>
      <c r="J918" s="144">
        <f>IFERROR(_xll.qlIndexFixing(Index1M,$H918,TRUE,_xll.ohTrigger(RecalcTrigger,Trigger1M)),NA())</f>
        <v>1.1006144868583589E-2</v>
      </c>
      <c r="K918" s="44">
        <f>IFERROR(_xll.qlIndexFixing(Index3M,H918,TRUE,_xll.ohTrigger(RecalcTrigger,Trigger3M)),NA())</f>
        <v>1.2153250496285708E-2</v>
      </c>
      <c r="L918" s="44">
        <f>IFERROR(_xll.qlIndexFixing(Index6M,$H918,TRUE,_xll.ohTrigger(RecalcTrigger,Trigger6M)),NA())</f>
        <v>1.2967821209756468E-2</v>
      </c>
      <c r="M918" s="145">
        <f>IFERROR(_xll.qlIndexFixing(Index1Y,$H918,TRUE,_xll.ohTrigger(RecalcTrigger,Trigger1Y)),NA())</f>
        <v>1.37577338346803E-2</v>
      </c>
      <c r="N918" s="144">
        <f>IFERROR(_xll.qlIndexFixing(ONIndex1M,I918,TRUE,_xll.ohTrigger(RecalcTrigger,Trigger1M)),NA())</f>
        <v>1.0960971901878835E-2</v>
      </c>
      <c r="O918" s="44">
        <f>IFERROR(_xll.qlIndexFixing(ONIndex3M,I918,TRUE,_xll.ohTrigger(RecalcTrigger,Trigger3M)),NA())</f>
        <v>1.200371109455034E-2</v>
      </c>
      <c r="P918" s="44">
        <f>IFERROR(_xll.qlIndexFixing(ONIndex6M,I918,TRUE,_xll.ohTrigger(RecalcTrigger,Trigger6M)),NA())</f>
        <v>1.2709701411077745E-2</v>
      </c>
      <c r="Q918" s="145">
        <f>IFERROR(_xll.qlIndexFixing(ONIndex1Y,I918,TRUE,_xll.ohTrigger(RecalcTrigger,Trigger1Y)),NA())</f>
        <v>1.3432558901183E-2</v>
      </c>
    </row>
    <row r="919" spans="2:17" x14ac:dyDescent="0.2">
      <c r="B919" s="39" t="s">
        <v>42</v>
      </c>
      <c r="D919" s="42">
        <f>_xll.qlCalendarAdvance(Calendar,$D918,B919,"f",FALSE)</f>
        <v>46161</v>
      </c>
      <c r="E919" s="139">
        <f>_xll.qlInterestRateIndexValueDate(IndexON,D919)</f>
        <v>46161</v>
      </c>
      <c r="F919" s="155">
        <f>IFERROR(_xll.qlIndexFixing(IndexON,D919,TRUE,_xll.ohTrigger(RecalcTrigger,TriggerON)),NA())</f>
        <v>1.0871357158732664E-2</v>
      </c>
      <c r="H919" s="42">
        <f>_xll.qlCalendarAdvance(Calendar,$H918,B919,"f",FALSE)</f>
        <v>46161</v>
      </c>
      <c r="I919" s="139">
        <f>_xll.qlInterestRateIndexValueDate(Index1M,$H919)</f>
        <v>46163</v>
      </c>
      <c r="J919" s="144">
        <f>IFERROR(_xll.qlIndexFixing(Index1M,$H919,TRUE,_xll.ohTrigger(RecalcTrigger,Trigger1M)),NA())</f>
        <v>1.1030151118329168E-2</v>
      </c>
      <c r="K919" s="44">
        <f>IFERROR(_xll.qlIndexFixing(Index3M,H919,TRUE,_xll.ohTrigger(RecalcTrigger,Trigger3M)),NA())</f>
        <v>1.2174830002437277E-2</v>
      </c>
      <c r="L919" s="44">
        <f>IFERROR(_xll.qlIndexFixing(Index6M,$H919,TRUE,_xll.ohTrigger(RecalcTrigger,Trigger6M)),NA())</f>
        <v>1.2983882685432374E-2</v>
      </c>
      <c r="M919" s="145">
        <f>IFERROR(_xll.qlIndexFixing(Index1Y,$H919,TRUE,_xll.ohTrigger(RecalcTrigger,Trigger1Y)),NA())</f>
        <v>1.376589580991844E-2</v>
      </c>
      <c r="N919" s="144">
        <f>IFERROR(_xll.qlIndexFixing(ONIndex1M,I919,TRUE,_xll.ohTrigger(RecalcTrigger,Trigger1M)),NA())</f>
        <v>1.098565935603979E-2</v>
      </c>
      <c r="O919" s="44">
        <f>IFERROR(_xll.qlIndexFixing(ONIndex3M,I919,TRUE,_xll.ohTrigger(RecalcTrigger,Trigger3M)),NA())</f>
        <v>1.2026707112040569E-2</v>
      </c>
      <c r="P919" s="44">
        <f>IFERROR(_xll.qlIndexFixing(ONIndex6M,I919,TRUE,_xll.ohTrigger(RecalcTrigger,Trigger6M)),NA())</f>
        <v>1.2729000170308424E-2</v>
      </c>
      <c r="Q919" s="145">
        <f>IFERROR(_xll.qlIndexFixing(ONIndex1Y,I919,TRUE,_xll.ohTrigger(RecalcTrigger,Trigger1Y)),NA())</f>
        <v>1.3445444190738343E-2</v>
      </c>
    </row>
    <row r="920" spans="2:17" x14ac:dyDescent="0.2">
      <c r="B920" s="39" t="s">
        <v>42</v>
      </c>
      <c r="D920" s="42">
        <f>_xll.qlCalendarAdvance(Calendar,$D919,B920,"f",FALSE)</f>
        <v>46168</v>
      </c>
      <c r="E920" s="139">
        <f>_xll.qlInterestRateIndexValueDate(IndexON,D920)</f>
        <v>46168</v>
      </c>
      <c r="F920" s="155">
        <f>IFERROR(_xll.qlIndexFixing(IndexON,D920,TRUE,_xll.ohTrigger(RecalcTrigger,TriggerON)),NA())</f>
        <v>1.0871357158732664E-2</v>
      </c>
      <c r="H920" s="42">
        <f>_xll.qlCalendarAdvance(Calendar,$H919,B920,"f",FALSE)</f>
        <v>46168</v>
      </c>
      <c r="I920" s="139">
        <f>_xll.qlInterestRateIndexValueDate(Index1M,$H920)</f>
        <v>46170</v>
      </c>
      <c r="J920" s="144">
        <f>IFERROR(_xll.qlIndexFixing(Index1M,$H920,TRUE,_xll.ohTrigger(RecalcTrigger,Trigger1M)),NA())</f>
        <v>1.1053726419505416E-2</v>
      </c>
      <c r="K920" s="44">
        <f>IFERROR(_xll.qlIndexFixing(Index3M,H920,TRUE,_xll.ohTrigger(RecalcTrigger,Trigger3M)),NA())</f>
        <v>1.2196156137510815E-2</v>
      </c>
      <c r="L920" s="44">
        <f>IFERROR(_xll.qlIndexFixing(Index6M,$H920,TRUE,_xll.ohTrigger(RecalcTrigger,Trigger6M)),NA())</f>
        <v>1.2999724465493892E-2</v>
      </c>
      <c r="M920" s="145">
        <f>IFERROR(_xll.qlIndexFixing(Index1Y,$H920,TRUE,_xll.ohTrigger(RecalcTrigger,Trigger1Y)),NA())</f>
        <v>1.3773924621387473E-2</v>
      </c>
      <c r="N920" s="144">
        <f>IFERROR(_xll.qlIndexFixing(ONIndex1M,I920,TRUE,_xll.ohTrigger(RecalcTrigger,Trigger1M)),NA())</f>
        <v>1.1009920560445252E-2</v>
      </c>
      <c r="O920" s="44">
        <f>IFERROR(_xll.qlIndexFixing(ONIndex3M,I920,TRUE,_xll.ohTrigger(RecalcTrigger,Trigger3M)),NA())</f>
        <v>1.2049457327991675E-2</v>
      </c>
      <c r="P920" s="44">
        <f>IFERROR(_xll.qlIndexFixing(ONIndex6M,I920,TRUE,_xll.ohTrigger(RecalcTrigger,Trigger6M)),NA())</f>
        <v>1.274801736812492E-2</v>
      </c>
      <c r="Q920" s="145">
        <f>IFERROR(_xll.qlIndexFixing(ONIndex1Y,I920,TRUE,_xll.ohTrigger(RecalcTrigger,Trigger1Y)),NA())</f>
        <v>1.3458029605848409E-2</v>
      </c>
    </row>
    <row r="921" spans="2:17" x14ac:dyDescent="0.2">
      <c r="B921" s="39" t="s">
        <v>42</v>
      </c>
      <c r="D921" s="42">
        <f>_xll.qlCalendarAdvance(Calendar,$D920,B921,"f",FALSE)</f>
        <v>46175</v>
      </c>
      <c r="E921" s="139">
        <f>_xll.qlInterestRateIndexValueDate(IndexON,D921)</f>
        <v>46175</v>
      </c>
      <c r="F921" s="155">
        <f>IFERROR(_xll.qlIndexFixing(IndexON,D921,TRUE,_xll.ohTrigger(RecalcTrigger,TriggerON)),NA())</f>
        <v>1.0871357158732664E-2</v>
      </c>
      <c r="H921" s="42">
        <f>_xll.qlCalendarAdvance(Calendar,$H920,B921,"f",FALSE)</f>
        <v>46175</v>
      </c>
      <c r="I921" s="139">
        <f>_xll.qlInterestRateIndexValueDate(Index1M,$H921)</f>
        <v>46177</v>
      </c>
      <c r="J921" s="144">
        <f>IFERROR(_xll.qlIndexFixing(Index1M,$H921,TRUE,_xll.ohTrigger(RecalcTrigger,Trigger1M)),NA())</f>
        <v>1.1076868126163875E-2</v>
      </c>
      <c r="K921" s="44">
        <f>IFERROR(_xll.qlIndexFixing(Index3M,H921,TRUE,_xll.ohTrigger(RecalcTrigger,Trigger3M)),NA())</f>
        <v>1.2217227728631479E-2</v>
      </c>
      <c r="L921" s="44">
        <f>IFERROR(_xll.qlIndexFixing(Index6M,$H921,TRUE,_xll.ohTrigger(RecalcTrigger,Trigger6M)),NA())</f>
        <v>1.3011520030363075E-2</v>
      </c>
      <c r="M921" s="145">
        <f>IFERROR(_xll.qlIndexFixing(Index1Y,$H921,TRUE,_xll.ohTrigger(RecalcTrigger,Trigger1Y)),NA())</f>
        <v>1.3781825388030475E-2</v>
      </c>
      <c r="N921" s="144">
        <f>IFERROR(_xll.qlIndexFixing(ONIndex1M,I921,TRUE,_xll.ohTrigger(RecalcTrigger,Trigger1M)),NA())</f>
        <v>1.1033752874167746E-2</v>
      </c>
      <c r="O921" s="44">
        <f>IFERROR(_xll.qlIndexFixing(ONIndex3M,I921,TRUE,_xll.ohTrigger(RecalcTrigger,Trigger3M)),NA())</f>
        <v>1.2071960577415553E-2</v>
      </c>
      <c r="P921" s="44">
        <f>IFERROR(_xll.qlIndexFixing(ONIndex6M,I921,TRUE,_xll.ohTrigger(RecalcTrigger,Trigger6M)),NA())</f>
        <v>1.2766751602049098E-2</v>
      </c>
      <c r="Q921" s="145">
        <f>IFERROR(_xll.qlIndexFixing(ONIndex1Y,I921,TRUE,_xll.ohTrigger(RecalcTrigger,Trigger1Y)),NA())</f>
        <v>1.3470313782324439E-2</v>
      </c>
    </row>
    <row r="922" spans="2:17" x14ac:dyDescent="0.2">
      <c r="B922" s="39" t="s">
        <v>42</v>
      </c>
      <c r="D922" s="42">
        <f>_xll.qlCalendarAdvance(Calendar,$D921,B922,"f",FALSE)</f>
        <v>46182</v>
      </c>
      <c r="E922" s="139">
        <f>_xll.qlInterestRateIndexValueDate(IndexON,D922)</f>
        <v>46182</v>
      </c>
      <c r="F922" s="155">
        <f>IFERROR(_xll.qlIndexFixing(IndexON,D922,TRUE,_xll.ohTrigger(RecalcTrigger,TriggerON)),NA())</f>
        <v>1.0871357158732664E-2</v>
      </c>
      <c r="H922" s="42">
        <f>_xll.qlCalendarAdvance(Calendar,$H921,B922,"f",FALSE)</f>
        <v>46182</v>
      </c>
      <c r="I922" s="139">
        <f>_xll.qlInterestRateIndexValueDate(Index1M,$H922)</f>
        <v>46184</v>
      </c>
      <c r="J922" s="144">
        <f>IFERROR(_xll.qlIndexFixing(Index1M,$H922,TRUE,_xll.ohTrigger(RecalcTrigger,Trigger1M)),NA())</f>
        <v>1.1099573592388556E-2</v>
      </c>
      <c r="K922" s="44">
        <f>IFERROR(_xll.qlIndexFixing(Index3M,H922,TRUE,_xll.ohTrigger(RecalcTrigger,Trigger3M)),NA())</f>
        <v>1.2238043602948759E-2</v>
      </c>
      <c r="L922" s="44">
        <f>IFERROR(_xll.qlIndexFixing(Index6M,$H922,TRUE,_xll.ohTrigger(RecalcTrigger,Trigger6M)),NA())</f>
        <v>1.3026974989854926E-2</v>
      </c>
      <c r="M922" s="145">
        <f>IFERROR(_xll.qlIndexFixing(Index1Y,$H922,TRUE,_xll.ohTrigger(RecalcTrigger,Trigger1Y)),NA())</f>
        <v>1.3789603268076142E-2</v>
      </c>
      <c r="N922" s="144">
        <f>IFERROR(_xll.qlIndexFixing(ONIndex1M,I922,TRUE,_xll.ohTrigger(RecalcTrigger,Trigger1M)),NA())</f>
        <v>1.1057153656439667E-2</v>
      </c>
      <c r="O922" s="44">
        <f>IFERROR(_xll.qlIndexFixing(ONIndex3M,I922,TRUE,_xll.ohTrigger(RecalcTrigger,Trigger3M)),NA())</f>
        <v>1.2094215695004351E-2</v>
      </c>
      <c r="P922" s="44">
        <f>IFERROR(_xll.qlIndexFixing(ONIndex6M,I922,TRUE,_xll.ohTrigger(RecalcTrigger,Trigger6M)),NA())</f>
        <v>1.2785201469203145E-2</v>
      </c>
      <c r="Q922" s="145">
        <f>IFERROR(_xll.qlIndexFixing(ONIndex1Y,I922,TRUE,_xll.ohTrigger(RecalcTrigger,Trigger1Y)),NA())</f>
        <v>1.3482295355498053E-2</v>
      </c>
    </row>
    <row r="923" spans="2:17" x14ac:dyDescent="0.2">
      <c r="B923" s="39" t="s">
        <v>42</v>
      </c>
      <c r="D923" s="42">
        <f>_xll.qlCalendarAdvance(Calendar,$D922,B923,"f",FALSE)</f>
        <v>46189</v>
      </c>
      <c r="E923" s="139">
        <f>_xll.qlInterestRateIndexValueDate(IndexON,D923)</f>
        <v>46189</v>
      </c>
      <c r="F923" s="155">
        <f>IFERROR(_xll.qlIndexFixing(IndexON,D923,TRUE,_xll.ohTrigger(RecalcTrigger,TriggerON)),NA())</f>
        <v>1.0871357158732664E-2</v>
      </c>
      <c r="H923" s="42">
        <f>_xll.qlCalendarAdvance(Calendar,$H922,B923,"f",FALSE)</f>
        <v>46189</v>
      </c>
      <c r="I923" s="139">
        <f>_xll.qlInterestRateIndexValueDate(Index1M,$H923)</f>
        <v>46191</v>
      </c>
      <c r="J923" s="144">
        <f>IFERROR(_xll.qlIndexFixing(Index1M,$H923,TRUE,_xll.ohTrigger(RecalcTrigger,Trigger1M)),NA())</f>
        <v>1.1121840172290953E-2</v>
      </c>
      <c r="K923" s="44">
        <f>IFERROR(_xll.qlIndexFixing(Index3M,H923,TRUE,_xll.ohTrigger(RecalcTrigger,Trigger3M)),NA())</f>
        <v>1.2258602942930527E-2</v>
      </c>
      <c r="L923" s="44">
        <f>IFERROR(_xll.qlIndexFixing(Index6M,$H923,TRUE,_xll.ohTrigger(RecalcTrigger,Trigger6M)),NA())</f>
        <v>1.3042229940269061E-2</v>
      </c>
      <c r="M923" s="145">
        <f>IFERROR(_xll.qlIndexFixing(Index1Y,$H923,TRUE,_xll.ohTrigger(RecalcTrigger,Trigger1Y)),NA())</f>
        <v>1.379726345903287E-2</v>
      </c>
      <c r="N923" s="144">
        <f>IFERROR(_xll.qlIndexFixing(ONIndex1M,I923,TRUE,_xll.ohTrigger(RecalcTrigger,Trigger1M)),NA())</f>
        <v>1.1080120266413473E-2</v>
      </c>
      <c r="O923" s="44">
        <f>IFERROR(_xll.qlIndexFixing(ONIndex3M,I923,TRUE,_xll.ohTrigger(RecalcTrigger,Trigger3M)),NA())</f>
        <v>1.2116221515530157E-2</v>
      </c>
      <c r="P923" s="44">
        <f>IFERROR(_xll.qlIndexFixing(ONIndex6M,I923,TRUE,_xll.ohTrigger(RecalcTrigger,Trigger6M)),NA())</f>
        <v>1.280336556702899E-2</v>
      </c>
      <c r="Q923" s="145">
        <f>IFERROR(_xll.qlIndexFixing(ONIndex1Y,I923,TRUE,_xll.ohTrigger(RecalcTrigger,Trigger1Y)),NA())</f>
        <v>1.3493972961260425E-2</v>
      </c>
    </row>
    <row r="924" spans="2:17" x14ac:dyDescent="0.2">
      <c r="B924" s="39" t="s">
        <v>42</v>
      </c>
      <c r="D924" s="42">
        <f>_xll.qlCalendarAdvance(Calendar,$D923,B924,"f",FALSE)</f>
        <v>46196</v>
      </c>
      <c r="E924" s="139">
        <f>_xll.qlInterestRateIndexValueDate(IndexON,D924)</f>
        <v>46196</v>
      </c>
      <c r="F924" s="155">
        <f>IFERROR(_xll.qlIndexFixing(IndexON,D924,TRUE,_xll.ohTrigger(RecalcTrigger,TriggerON)),NA())</f>
        <v>1.0871357158732664E-2</v>
      </c>
      <c r="H924" s="42">
        <f>_xll.qlCalendarAdvance(Calendar,$H923,B924,"f",FALSE)</f>
        <v>46196</v>
      </c>
      <c r="I924" s="139">
        <f>_xll.qlInterestRateIndexValueDate(Index1M,$H924)</f>
        <v>46198</v>
      </c>
      <c r="J924" s="144">
        <f>IFERROR(_xll.qlIndexFixing(Index1M,$H924,TRUE,_xll.ohTrigger(RecalcTrigger,Trigger1M)),NA())</f>
        <v>1.1143665220010035E-2</v>
      </c>
      <c r="K924" s="44">
        <f>IFERROR(_xll.qlIndexFixing(Index3M,H924,TRUE,_xll.ohTrigger(RecalcTrigger,Trigger3M)),NA())</f>
        <v>1.2278910913079519E-2</v>
      </c>
      <c r="L924" s="44">
        <f>IFERROR(_xll.qlIndexFixing(Index6M,$H924,TRUE,_xll.ohTrigger(RecalcTrigger,Trigger6M)),NA())</f>
        <v>1.3061036731039803E-2</v>
      </c>
      <c r="M924" s="145">
        <f>IFERROR(_xll.qlIndexFixing(Index1Y,$H924,TRUE,_xll.ohTrigger(RecalcTrigger,Trigger1Y)),NA())</f>
        <v>1.380481119768328E-2</v>
      </c>
      <c r="N924" s="144">
        <f>IFERROR(_xll.qlIndexFixing(ONIndex1M,I924,TRUE,_xll.ohTrigger(RecalcTrigger,Trigger1M)),NA())</f>
        <v>1.1102650063481434E-2</v>
      </c>
      <c r="O924" s="44">
        <f>IFERROR(_xll.qlIndexFixing(ONIndex3M,I924,TRUE,_xll.ohTrigger(RecalcTrigger,Trigger3M)),NA())</f>
        <v>1.2137976873924927E-2</v>
      </c>
      <c r="P924" s="44">
        <f>IFERROR(_xll.qlIndexFixing(ONIndex6M,I924,TRUE,_xll.ohTrigger(RecalcTrigger,Trigger6M)),NA())</f>
        <v>1.2821242492968565E-2</v>
      </c>
      <c r="Q924" s="145">
        <f>IFERROR(_xll.qlIndexFixing(ONIndex1Y,I924,TRUE,_xll.ohTrigger(RecalcTrigger,Trigger1Y)),NA())</f>
        <v>1.350534523510305E-2</v>
      </c>
    </row>
    <row r="925" spans="2:17" x14ac:dyDescent="0.2">
      <c r="B925" s="39" t="s">
        <v>42</v>
      </c>
      <c r="D925" s="42">
        <f>_xll.qlCalendarAdvance(Calendar,$D924,B925,"f",FALSE)</f>
        <v>46203</v>
      </c>
      <c r="E925" s="139">
        <f>_xll.qlInterestRateIndexValueDate(IndexON,D925)</f>
        <v>46203</v>
      </c>
      <c r="F925" s="155">
        <f>IFERROR(_xll.qlIndexFixing(IndexON,D925,TRUE,_xll.ohTrigger(RecalcTrigger,TriggerON)),NA())</f>
        <v>1.0871357158732664E-2</v>
      </c>
      <c r="H925" s="42">
        <f>_xll.qlCalendarAdvance(Calendar,$H924,B925,"f",FALSE)</f>
        <v>46203</v>
      </c>
      <c r="I925" s="139">
        <f>_xll.qlInterestRateIndexValueDate(Index1M,$H925)</f>
        <v>46205</v>
      </c>
      <c r="J925" s="144">
        <f>IFERROR(_xll.qlIndexFixing(Index1M,$H925,TRUE,_xll.ohTrigger(RecalcTrigger,Trigger1M)),NA())</f>
        <v>1.1165046089722241E-2</v>
      </c>
      <c r="K925" s="44">
        <f>IFERROR(_xll.qlIndexFixing(Index3M,H925,TRUE,_xll.ohTrigger(RecalcTrigger,Trigger3M)),NA())</f>
        <v>1.2298977697401549E-2</v>
      </c>
      <c r="L925" s="44">
        <f>IFERROR(_xll.qlIndexFixing(Index6M,$H925,TRUE,_xll.ohTrigger(RecalcTrigger,Trigger6M)),NA())</f>
        <v>1.3075887137993413E-2</v>
      </c>
      <c r="M925" s="145">
        <f>IFERROR(_xll.qlIndexFixing(Index1Y,$H925,TRUE,_xll.ohTrigger(RecalcTrigger,Trigger1Y)),NA())</f>
        <v>1.3812251760081816E-2</v>
      </c>
      <c r="N925" s="144">
        <f>IFERROR(_xll.qlIndexFixing(ONIndex1M,I925,TRUE,_xll.ohTrigger(RecalcTrigger,Trigger1M)),NA())</f>
        <v>1.1124740406556199E-2</v>
      </c>
      <c r="O925" s="44">
        <f>IFERROR(_xll.qlIndexFixing(ONIndex3M,I925,TRUE,_xll.ohTrigger(RecalcTrigger,Trigger3M)),NA())</f>
        <v>1.2159480604880812E-2</v>
      </c>
      <c r="P925" s="44">
        <f>IFERROR(_xll.qlIndexFixing(ONIndex6M,I925,TRUE,_xll.ohTrigger(RecalcTrigger,Trigger6M)),NA())</f>
        <v>1.2838830844543736E-2</v>
      </c>
      <c r="Q925" s="145">
        <f>IFERROR(_xll.qlIndexFixing(ONIndex1Y,I925,TRUE,_xll.ohTrigger(RecalcTrigger,Trigger1Y)),NA())</f>
        <v>1.3516410812677293E-2</v>
      </c>
    </row>
    <row r="926" spans="2:17" x14ac:dyDescent="0.2">
      <c r="B926" s="39" t="s">
        <v>42</v>
      </c>
      <c r="D926" s="42">
        <f>_xll.qlCalendarAdvance(Calendar,$D925,B926,"f",FALSE)</f>
        <v>46210</v>
      </c>
      <c r="E926" s="139">
        <f>_xll.qlInterestRateIndexValueDate(IndexON,D926)</f>
        <v>46210</v>
      </c>
      <c r="F926" s="155">
        <f>IFERROR(_xll.qlIndexFixing(IndexON,D926,TRUE,_xll.ohTrigger(RecalcTrigger,TriggerON)),NA())</f>
        <v>1.0871357158732664E-2</v>
      </c>
      <c r="H926" s="42">
        <f>_xll.qlCalendarAdvance(Calendar,$H925,B926,"f",FALSE)</f>
        <v>46210</v>
      </c>
      <c r="I926" s="139">
        <f>_xll.qlInterestRateIndexValueDate(Index1M,$H926)</f>
        <v>46212</v>
      </c>
      <c r="J926" s="144">
        <f>IFERROR(_xll.qlIndexFixing(Index1M,$H926,TRUE,_xll.ohTrigger(RecalcTrigger,Trigger1M)),NA())</f>
        <v>1.1185980135628992E-2</v>
      </c>
      <c r="K926" s="44">
        <f>IFERROR(_xll.qlIndexFixing(Index3M,H926,TRUE,_xll.ohTrigger(RecalcTrigger,Trigger3M)),NA())</f>
        <v>1.2318813717259519E-2</v>
      </c>
      <c r="L926" s="44">
        <f>IFERROR(_xll.qlIndexFixing(Index6M,$H926,TRUE,_xll.ohTrigger(RecalcTrigger,Trigger6M)),NA())</f>
        <v>1.3090561114395136E-2</v>
      </c>
      <c r="M926" s="145">
        <f>IFERROR(_xll.qlIndexFixing(Index1Y,$H926,TRUE,_xll.ohTrigger(RecalcTrigger,Trigger1Y)),NA())</f>
        <v>1.381959046154861E-2</v>
      </c>
      <c r="N926" s="144">
        <f>IFERROR(_xll.qlIndexFixing(ONIndex1M,I926,TRUE,_xll.ohTrigger(RecalcTrigger,Trigger1M)),NA())</f>
        <v>1.1146388655109973E-2</v>
      </c>
      <c r="O926" s="44">
        <f>IFERROR(_xll.qlIndexFixing(ONIndex3M,I926,TRUE,_xll.ohTrigger(RecalcTrigger,Trigger3M)),NA())</f>
        <v>1.218073154332977E-2</v>
      </c>
      <c r="P926" s="44">
        <f>IFERROR(_xll.qlIndexFixing(ONIndex6M,I926,TRUE,_xll.ohTrigger(RecalcTrigger,Trigger6M)),NA())</f>
        <v>1.2856129218716816E-2</v>
      </c>
      <c r="Q926" s="145">
        <f>IFERROR(_xll.qlIndexFixing(ONIndex1Y,I926,TRUE,_xll.ohTrigger(RecalcTrigger,Trigger1Y)),NA())</f>
        <v>1.352716832963452E-2</v>
      </c>
    </row>
    <row r="927" spans="2:17" x14ac:dyDescent="0.2">
      <c r="B927" s="39" t="s">
        <v>42</v>
      </c>
      <c r="D927" s="42">
        <f>_xll.qlCalendarAdvance(Calendar,$D926,B927,"f",FALSE)</f>
        <v>46217</v>
      </c>
      <c r="E927" s="139">
        <f>_xll.qlInterestRateIndexValueDate(IndexON,D927)</f>
        <v>46217</v>
      </c>
      <c r="F927" s="155">
        <f>IFERROR(_xll.qlIndexFixing(IndexON,D927,TRUE,_xll.ohTrigger(RecalcTrigger,TriggerON)),NA())</f>
        <v>1.0871357158732664E-2</v>
      </c>
      <c r="H927" s="42">
        <f>_xll.qlCalendarAdvance(Calendar,$H926,B927,"f",FALSE)</f>
        <v>46217</v>
      </c>
      <c r="I927" s="139">
        <f>_xll.qlInterestRateIndexValueDate(Index1M,$H927)</f>
        <v>46219</v>
      </c>
      <c r="J927" s="144">
        <f>IFERROR(_xll.qlIndexFixing(Index1M,$H927,TRUE,_xll.ohTrigger(RecalcTrigger,Trigger1M)),NA())</f>
        <v>1.1206464711969177E-2</v>
      </c>
      <c r="K927" s="44">
        <f>IFERROR(_xll.qlIndexFixing(Index3M,H927,TRUE,_xll.ohTrigger(RecalcTrigger,Trigger3M)),NA())</f>
        <v>1.2338429481771353E-2</v>
      </c>
      <c r="L927" s="44">
        <f>IFERROR(_xll.qlIndexFixing(Index6M,$H927,TRUE,_xll.ohTrigger(RecalcTrigger,Trigger6M)),NA())</f>
        <v>1.3105066082605759E-2</v>
      </c>
      <c r="M927" s="145">
        <f>IFERROR(_xll.qlIndexFixing(Index1Y,$H927,TRUE,_xll.ohTrigger(RecalcTrigger,Trigger1Y)),NA())</f>
        <v>1.3826832656666628E-2</v>
      </c>
      <c r="N927" s="144">
        <f>IFERROR(_xll.qlIndexFixing(ONIndex1M,I927,TRUE,_xll.ohTrigger(RecalcTrigger,Trigger1M)),NA())</f>
        <v>1.1167592168135343E-2</v>
      </c>
      <c r="O927" s="44">
        <f>IFERROR(_xll.qlIndexFixing(ONIndex3M,I927,TRUE,_xll.ohTrigger(RecalcTrigger,Trigger3M)),NA())</f>
        <v>1.2201728523884015E-2</v>
      </c>
      <c r="P927" s="44">
        <f>IFERROR(_xll.qlIndexFixing(ONIndex6M,I927,TRUE,_xll.ohTrigger(RecalcTrigger,Trigger6M)),NA())</f>
        <v>1.2873136213329417E-2</v>
      </c>
      <c r="Q927" s="145">
        <f>IFERROR(_xll.qlIndexFixing(ONIndex1Y,I927,TRUE,_xll.ohTrigger(RecalcTrigger,Trigger1Y)),NA())</f>
        <v>1.3537616421546161E-2</v>
      </c>
    </row>
    <row r="928" spans="2:17" x14ac:dyDescent="0.2">
      <c r="B928" s="39" t="s">
        <v>42</v>
      </c>
      <c r="D928" s="42">
        <f>_xll.qlCalendarAdvance(Calendar,$D927,B928,"f",FALSE)</f>
        <v>46224</v>
      </c>
      <c r="E928" s="139">
        <f>_xll.qlInterestRateIndexValueDate(IndexON,D928)</f>
        <v>46224</v>
      </c>
      <c r="F928" s="155">
        <f>IFERROR(_xll.qlIndexFixing(IndexON,D928,TRUE,_xll.ohTrigger(RecalcTrigger,TriggerON)),NA())</f>
        <v>1.0871357158732664E-2</v>
      </c>
      <c r="H928" s="42">
        <f>_xll.qlCalendarAdvance(Calendar,$H927,B928,"f",FALSE)</f>
        <v>46224</v>
      </c>
      <c r="I928" s="139">
        <f>_xll.qlInterestRateIndexValueDate(Index1M,$H928)</f>
        <v>46226</v>
      </c>
      <c r="J928" s="144">
        <f>IFERROR(_xll.qlIndexFixing(Index1M,$H928,TRUE,_xll.ohTrigger(RecalcTrigger,Trigger1M)),NA())</f>
        <v>1.1226497173016659E-2</v>
      </c>
      <c r="K928" s="44">
        <f>IFERROR(_xll.qlIndexFixing(Index3M,H928,TRUE,_xll.ohTrigger(RecalcTrigger,Trigger3M)),NA())</f>
        <v>1.2357835587803916E-2</v>
      </c>
      <c r="L928" s="44">
        <f>IFERROR(_xll.qlIndexFixing(Index6M,$H928,TRUE,_xll.ohTrigger(RecalcTrigger,Trigger6M)),NA())</f>
        <v>1.3119409525405702E-2</v>
      </c>
      <c r="M928" s="145">
        <f>IFERROR(_xll.qlIndexFixing(Index1Y,$H928,TRUE,_xll.ohTrigger(RecalcTrigger,Trigger1Y)),NA())</f>
        <v>1.3833983739275985E-2</v>
      </c>
      <c r="N928" s="144">
        <f>IFERROR(_xll.qlIndexFixing(ONIndex1M,I928,TRUE,_xll.ohTrigger(RecalcTrigger,Trigger1M)),NA())</f>
        <v>1.118834830494464E-2</v>
      </c>
      <c r="O928" s="44">
        <f>IFERROR(_xll.qlIndexFixing(ONIndex3M,I928,TRUE,_xll.ohTrigger(RecalcTrigger,Trigger3M)),NA())</f>
        <v>1.2222470381635375E-2</v>
      </c>
      <c r="P928" s="44">
        <f>IFERROR(_xll.qlIndexFixing(ONIndex6M,I928,TRUE,_xll.ohTrigger(RecalcTrigger,Trigger6M)),NA())</f>
        <v>1.2889850425423788E-2</v>
      </c>
      <c r="Q928" s="145">
        <f>IFERROR(_xll.qlIndexFixing(ONIndex1Y,I928,TRUE,_xll.ohTrigger(RecalcTrigger,Trigger1Y)),NA())</f>
        <v>1.3547753724063583E-2</v>
      </c>
    </row>
    <row r="929" spans="2:17" x14ac:dyDescent="0.2">
      <c r="B929" s="39" t="s">
        <v>42</v>
      </c>
      <c r="D929" s="42">
        <f>_xll.qlCalendarAdvance(Calendar,$D928,B929,"f",FALSE)</f>
        <v>46231</v>
      </c>
      <c r="E929" s="139">
        <f>_xll.qlInterestRateIndexValueDate(IndexON,D929)</f>
        <v>46231</v>
      </c>
      <c r="F929" s="155">
        <f>IFERROR(_xll.qlIndexFixing(IndexON,D929,TRUE,_xll.ohTrigger(RecalcTrigger,TriggerON)),NA())</f>
        <v>1.08713571588126E-2</v>
      </c>
      <c r="H929" s="42">
        <f>_xll.qlCalendarAdvance(Calendar,$H928,B929,"f",FALSE)</f>
        <v>46231</v>
      </c>
      <c r="I929" s="139">
        <f>_xll.qlInterestRateIndexValueDate(Index1M,$H929)</f>
        <v>46233</v>
      </c>
      <c r="J929" s="144">
        <f>IFERROR(_xll.qlIndexFixing(Index1M,$H929,TRUE,_xll.ohTrigger(RecalcTrigger,Trigger1M)),NA())</f>
        <v>1.124607487308027E-2</v>
      </c>
      <c r="K929" s="44">
        <f>IFERROR(_xll.qlIndexFixing(Index3M,H929,TRUE,_xll.ohTrigger(RecalcTrigger,Trigger3M)),NA())</f>
        <v>1.2377042719971268E-2</v>
      </c>
      <c r="L929" s="44">
        <f>IFERROR(_xll.qlIndexFixing(Index6M,$H929,TRUE,_xll.ohTrigger(RecalcTrigger,Trigger6M)),NA())</f>
        <v>1.3129975687688525E-2</v>
      </c>
      <c r="M929" s="145">
        <f>IFERROR(_xll.qlIndexFixing(Index1Y,$H929,TRUE,_xll.ohTrigger(RecalcTrigger,Trigger1Y)),NA())</f>
        <v>1.3841049142472188E-2</v>
      </c>
      <c r="N929" s="144">
        <f>IFERROR(_xll.qlIndexFixing(ONIndex1M,I929,TRUE,_xll.ohTrigger(RecalcTrigger,Trigger1M)),NA())</f>
        <v>1.1208654424690323E-2</v>
      </c>
      <c r="O929" s="44">
        <f>IFERROR(_xll.qlIndexFixing(ONIndex3M,I929,TRUE,_xll.ohTrigger(RecalcTrigger,Trigger3M)),NA())</f>
        <v>1.224295595111613E-2</v>
      </c>
      <c r="P929" s="44">
        <f>IFERROR(_xll.qlIndexFixing(ONIndex6M,I929,TRUE,_xll.ohTrigger(RecalcTrigger,Trigger6M)),NA())</f>
        <v>1.2906270452521795E-2</v>
      </c>
      <c r="Q929" s="145">
        <f>IFERROR(_xll.qlIndexFixing(ONIndex1Y,I929,TRUE,_xll.ohTrigger(RecalcTrigger,Trigger1Y)),NA())</f>
        <v>1.355757887283815E-2</v>
      </c>
    </row>
    <row r="930" spans="2:17" x14ac:dyDescent="0.2">
      <c r="B930" s="39" t="s">
        <v>42</v>
      </c>
      <c r="D930" s="42">
        <f>_xll.qlCalendarAdvance(Calendar,$D929,B930,"f",FALSE)</f>
        <v>46238</v>
      </c>
      <c r="E930" s="139">
        <f>_xll.qlInterestRateIndexValueDate(IndexON,D930)</f>
        <v>46238</v>
      </c>
      <c r="F930" s="155">
        <f>IFERROR(_xll.qlIndexFixing(IndexON,D930,TRUE,_xll.ohTrigger(RecalcTrigger,TriggerON)),NA())</f>
        <v>1.0871357158732664E-2</v>
      </c>
      <c r="H930" s="42">
        <f>_xll.qlCalendarAdvance(Calendar,$H929,B930,"f",FALSE)</f>
        <v>46238</v>
      </c>
      <c r="I930" s="139">
        <f>_xll.qlInterestRateIndexValueDate(Index1M,$H930)</f>
        <v>46240</v>
      </c>
      <c r="J930" s="144">
        <f>IFERROR(_xll.qlIndexFixing(Index1M,$H930,TRUE,_xll.ohTrigger(RecalcTrigger,Trigger1M)),NA())</f>
        <v>1.1265195166501318E-2</v>
      </c>
      <c r="K930" s="44">
        <f>IFERROR(_xll.qlIndexFixing(Index3M,H930,TRUE,_xll.ohTrigger(RecalcTrigger,Trigger3M)),NA())</f>
        <v>1.2396061650632065E-2</v>
      </c>
      <c r="L930" s="44">
        <f>IFERROR(_xll.qlIndexFixing(Index6M,$H930,TRUE,_xll.ohTrigger(RecalcTrigger,Trigger6M)),NA())</f>
        <v>1.3147642067981309E-2</v>
      </c>
      <c r="M930" s="145">
        <f>IFERROR(_xll.qlIndexFixing(Index1Y,$H930,TRUE,_xll.ohTrigger(RecalcTrigger,Trigger1Y)),NA())</f>
        <v>1.3848034338602636E-2</v>
      </c>
      <c r="N930" s="144">
        <f>IFERROR(_xll.qlIndexFixing(ONIndex1M,I930,TRUE,_xll.ohTrigger(RecalcTrigger,Trigger1M)),NA())</f>
        <v>1.1228507886604788E-2</v>
      </c>
      <c r="O930" s="44">
        <f>IFERROR(_xll.qlIndexFixing(ONIndex3M,I930,TRUE,_xll.ohTrigger(RecalcTrigger,Trigger3M)),NA())</f>
        <v>1.2263184067338173E-2</v>
      </c>
      <c r="P930" s="44">
        <f>IFERROR(_xll.qlIndexFixing(ONIndex6M,I930,TRUE,_xll.ohTrigger(RecalcTrigger,Trigger6M)),NA())</f>
        <v>1.2922394891905498E-2</v>
      </c>
      <c r="Q930" s="145">
        <f>IFERROR(_xll.qlIndexFixing(ONIndex1Y,I930,TRUE,_xll.ohTrigger(RecalcTrigger,Trigger1Y)),NA())</f>
        <v>1.3567090503521229E-2</v>
      </c>
    </row>
    <row r="931" spans="2:17" x14ac:dyDescent="0.2">
      <c r="B931" s="39" t="s">
        <v>42</v>
      </c>
      <c r="D931" s="42">
        <f>_xll.qlCalendarAdvance(Calendar,$D930,B931,"f",FALSE)</f>
        <v>46245</v>
      </c>
      <c r="E931" s="139">
        <f>_xll.qlInterestRateIndexValueDate(IndexON,D931)</f>
        <v>46245</v>
      </c>
      <c r="F931" s="155">
        <f>IFERROR(_xll.qlIndexFixing(IndexON,D931,TRUE,_xll.ohTrigger(RecalcTrigger,TriggerON)),NA())</f>
        <v>1.0871357158732664E-2</v>
      </c>
      <c r="H931" s="42">
        <f>_xll.qlCalendarAdvance(Calendar,$H930,B931,"f",FALSE)</f>
        <v>46245</v>
      </c>
      <c r="I931" s="139">
        <f>_xll.qlInterestRateIndexValueDate(Index1M,$H931)</f>
        <v>46247</v>
      </c>
      <c r="J931" s="144">
        <f>IFERROR(_xll.qlIndexFixing(Index1M,$H931,TRUE,_xll.ohTrigger(RecalcTrigger,Trigger1M)),NA())</f>
        <v>1.1283855407666077E-2</v>
      </c>
      <c r="K931" s="44">
        <f>IFERROR(_xll.qlIndexFixing(Index3M,H931,TRUE,_xll.ohTrigger(RecalcTrigger,Trigger3M)),NA())</f>
        <v>1.2414903239880874E-2</v>
      </c>
      <c r="L931" s="44">
        <f>IFERROR(_xll.qlIndexFixing(Index6M,$H931,TRUE,_xll.ohTrigger(RecalcTrigger,Trigger6M)),NA())</f>
        <v>1.3161546435388435E-2</v>
      </c>
      <c r="M931" s="145">
        <f>IFERROR(_xll.qlIndexFixing(Index1Y,$H931,TRUE,_xll.ohTrigger(RecalcTrigger,Trigger1Y)),NA())</f>
        <v>1.3854944839261795E-2</v>
      </c>
      <c r="N931" s="144">
        <f>IFERROR(_xll.qlIndexFixing(ONIndex1M,I931,TRUE,_xll.ohTrigger(RecalcTrigger,Trigger1M)),NA())</f>
        <v>1.1247906049840495E-2</v>
      </c>
      <c r="O931" s="44">
        <f>IFERROR(_xll.qlIndexFixing(ONIndex3M,I931,TRUE,_xll.ohTrigger(RecalcTrigger,Trigger3M)),NA())</f>
        <v>1.2283153564993654E-2</v>
      </c>
      <c r="P931" s="44">
        <f>IFERROR(_xll.qlIndexFixing(ONIndex6M,I931,TRUE,_xll.ohTrigger(RecalcTrigger,Trigger6M)),NA())</f>
        <v>1.2938222341256633E-2</v>
      </c>
      <c r="Q931" s="145">
        <f>IFERROR(_xll.qlIndexFixing(ONIndex1Y,I931,TRUE,_xll.ohTrigger(RecalcTrigger,Trigger1Y)),NA())</f>
        <v>1.3576287251684249E-2</v>
      </c>
    </row>
    <row r="932" spans="2:17" x14ac:dyDescent="0.2">
      <c r="B932" s="39" t="s">
        <v>42</v>
      </c>
      <c r="D932" s="42">
        <f>_xll.qlCalendarAdvance(Calendar,$D931,B932,"f",FALSE)</f>
        <v>46252</v>
      </c>
      <c r="E932" s="139">
        <f>_xll.qlInterestRateIndexValueDate(IndexON,D932)</f>
        <v>46252</v>
      </c>
      <c r="F932" s="155">
        <f>IFERROR(_xll.qlIndexFixing(IndexON,D932,TRUE,_xll.ohTrigger(RecalcTrigger,TriggerON)),NA())</f>
        <v>1.0871357158732664E-2</v>
      </c>
      <c r="H932" s="42">
        <f>_xll.qlCalendarAdvance(Calendar,$H931,B932,"f",FALSE)</f>
        <v>46252</v>
      </c>
      <c r="I932" s="139">
        <f>_xll.qlInterestRateIndexValueDate(Index1M,$H932)</f>
        <v>46254</v>
      </c>
      <c r="J932" s="144">
        <f>IFERROR(_xll.qlIndexFixing(Index1M,$H932,TRUE,_xll.ohTrigger(RecalcTrigger,Trigger1M)),NA())</f>
        <v>1.1302066881090367E-2</v>
      </c>
      <c r="K932" s="44">
        <f>IFERROR(_xll.qlIndexFixing(Index3M,H932,TRUE,_xll.ohTrigger(RecalcTrigger,Trigger3M)),NA())</f>
        <v>1.2433578435552504E-2</v>
      </c>
      <c r="L932" s="44">
        <f>IFERROR(_xll.qlIndexFixing(Index6M,$H932,TRUE,_xll.ohTrigger(RecalcTrigger,Trigger6M)),NA())</f>
        <v>1.3175319812641782E-2</v>
      </c>
      <c r="M932" s="145">
        <f>IFERROR(_xll.qlIndexFixing(Index1Y,$H932,TRUE,_xll.ohTrigger(RecalcTrigger,Trigger1Y)),NA())</f>
        <v>1.3861786195289454E-2</v>
      </c>
      <c r="N932" s="144">
        <f>IFERROR(_xll.qlIndexFixing(ONIndex1M,I932,TRUE,_xll.ohTrigger(RecalcTrigger,Trigger1M)),NA())</f>
        <v>1.1266846273629838E-2</v>
      </c>
      <c r="O932" s="44">
        <f>IFERROR(_xll.qlIndexFixing(ONIndex3M,I932,TRUE,_xll.ohTrigger(RecalcTrigger,Trigger3M)),NA())</f>
        <v>1.2302863278934595E-2</v>
      </c>
      <c r="P932" s="44">
        <f>IFERROR(_xll.qlIndexFixing(ONIndex6M,I932,TRUE,_xll.ohTrigger(RecalcTrigger,Trigger6M)),NA())</f>
        <v>1.2953751397617452E-2</v>
      </c>
      <c r="Q932" s="145">
        <f>IFERROR(_xll.qlIndexFixing(ONIndex1Y,I932,TRUE,_xll.ohTrigger(RecalcTrigger,Trigger1Y)),NA())</f>
        <v>1.3585167753058514E-2</v>
      </c>
    </row>
    <row r="933" spans="2:17" x14ac:dyDescent="0.2">
      <c r="B933" s="39" t="s">
        <v>42</v>
      </c>
      <c r="D933" s="42">
        <f>_xll.qlCalendarAdvance(Calendar,$D932,B933,"f",FALSE)</f>
        <v>46259</v>
      </c>
      <c r="E933" s="139">
        <f>_xll.qlInterestRateIndexValueDate(IndexON,D933)</f>
        <v>46259</v>
      </c>
      <c r="F933" s="155">
        <f>IFERROR(_xll.qlIndexFixing(IndexON,D933,TRUE,_xll.ohTrigger(RecalcTrigger,TriggerON)),NA())</f>
        <v>1.0871357158732664E-2</v>
      </c>
      <c r="H933" s="42">
        <f>_xll.qlCalendarAdvance(Calendar,$H932,B933,"f",FALSE)</f>
        <v>46259</v>
      </c>
      <c r="I933" s="139">
        <f>_xll.qlInterestRateIndexValueDate(Index1M,$H933)</f>
        <v>46261</v>
      </c>
      <c r="J933" s="144">
        <f>IFERROR(_xll.qlIndexFixing(Index1M,$H933,TRUE,_xll.ohTrigger(RecalcTrigger,Trigger1M)),NA())</f>
        <v>1.1319896805095098E-2</v>
      </c>
      <c r="K933" s="44">
        <f>IFERROR(_xll.qlIndexFixing(Index3M,H933,TRUE,_xll.ohTrigger(RecalcTrigger,Trigger3M)),NA())</f>
        <v>1.2452098273215069E-2</v>
      </c>
      <c r="L933" s="44">
        <f>IFERROR(_xll.qlIndexFixing(Index6M,$H933,TRUE,_xll.ohTrigger(RecalcTrigger,Trigger6M)),NA())</f>
        <v>1.3185427664890899E-2</v>
      </c>
      <c r="M933" s="145">
        <f>IFERROR(_xll.qlIndexFixing(Index1Y,$H933,TRUE,_xll.ohTrigger(RecalcTrigger,Trigger1Y)),NA())</f>
        <v>1.386856399676875E-2</v>
      </c>
      <c r="N933" s="144">
        <f>IFERROR(_xll.qlIndexFixing(ONIndex1M,I933,TRUE,_xll.ohTrigger(RecalcTrigger,Trigger1M)),NA())</f>
        <v>1.1285325917285149E-2</v>
      </c>
      <c r="O933" s="44">
        <f>IFERROR(_xll.qlIndexFixing(ONIndex3M,I933,TRUE,_xll.ohTrigger(RecalcTrigger,Trigger3M)),NA())</f>
        <v>1.2322312044013017E-2</v>
      </c>
      <c r="P933" s="44">
        <f>IFERROR(_xll.qlIndexFixing(ONIndex6M,I933,TRUE,_xll.ohTrigger(RecalcTrigger,Trigger6M)),NA())</f>
        <v>1.2968980658429885E-2</v>
      </c>
      <c r="Q933" s="145">
        <f>IFERROR(_xll.qlIndexFixing(ONIndex1Y,I933,TRUE,_xll.ohTrigger(RecalcTrigger,Trigger1Y)),NA())</f>
        <v>1.3593730643135515E-2</v>
      </c>
    </row>
    <row r="934" spans="2:17" x14ac:dyDescent="0.2">
      <c r="B934" s="39" t="s">
        <v>42</v>
      </c>
      <c r="D934" s="42">
        <f>_xll.qlCalendarAdvance(Calendar,$D933,B934,"f",FALSE)</f>
        <v>46266</v>
      </c>
      <c r="E934" s="139">
        <f>_xll.qlInterestRateIndexValueDate(IndexON,D934)</f>
        <v>46266</v>
      </c>
      <c r="F934" s="155">
        <f>IFERROR(_xll.qlIndexFixing(IndexON,D934,TRUE,_xll.ohTrigger(RecalcTrigger,TriggerON)),NA())</f>
        <v>1.0871357158732664E-2</v>
      </c>
      <c r="H934" s="42">
        <f>_xll.qlCalendarAdvance(Calendar,$H933,B934,"f",FALSE)</f>
        <v>46266</v>
      </c>
      <c r="I934" s="139">
        <f>_xll.qlInterestRateIndexValueDate(Index1M,$H934)</f>
        <v>46268</v>
      </c>
      <c r="J934" s="144">
        <f>IFERROR(_xll.qlIndexFixing(Index1M,$H934,TRUE,_xll.ohTrigger(RecalcTrigger,Trigger1M)),NA())</f>
        <v>1.1337426914901361E-2</v>
      </c>
      <c r="K934" s="44">
        <f>IFERROR(_xll.qlIndexFixing(Index3M,H934,TRUE,_xll.ohTrigger(RecalcTrigger,Trigger3M)),NA())</f>
        <v>1.2468969072204079E-2</v>
      </c>
      <c r="L934" s="44">
        <f>IFERROR(_xll.qlIndexFixing(Index6M,$H934,TRUE,_xll.ohTrigger(RecalcTrigger,Trigger6M)),NA())</f>
        <v>1.319662984185929E-2</v>
      </c>
      <c r="M934" s="145">
        <f>IFERROR(_xll.qlIndexFixing(Index1Y,$H934,TRUE,_xll.ohTrigger(RecalcTrigger,Trigger1Y)),NA())</f>
        <v>1.3875283873022224E-2</v>
      </c>
      <c r="N934" s="144">
        <f>IFERROR(_xll.qlIndexFixing(ONIndex1M,I934,TRUE,_xll.ohTrigger(RecalcTrigger,Trigger1M)),NA())</f>
        <v>1.1303342339878952E-2</v>
      </c>
      <c r="O934" s="44">
        <f>IFERROR(_xll.qlIndexFixing(ONIndex3M,I934,TRUE,_xll.ohTrigger(RecalcTrigger,Trigger3M)),NA())</f>
        <v>1.2341498694921071E-2</v>
      </c>
      <c r="P934" s="44">
        <f>IFERROR(_xll.qlIndexFixing(ONIndex6M,I934,TRUE,_xll.ohTrigger(RecalcTrigger,Trigger6M)),NA())</f>
        <v>1.2983908721135862E-2</v>
      </c>
      <c r="Q934" s="145">
        <f>IFERROR(_xll.qlIndexFixing(ONIndex1Y,I934,TRUE,_xll.ohTrigger(RecalcTrigger,Trigger1Y)),NA())</f>
        <v>1.3601974557646557E-2</v>
      </c>
    </row>
    <row r="935" spans="2:17" x14ac:dyDescent="0.2">
      <c r="B935" s="39" t="s">
        <v>42</v>
      </c>
      <c r="D935" s="42">
        <f>_xll.qlCalendarAdvance(Calendar,$D934,B935,"f",FALSE)</f>
        <v>46273</v>
      </c>
      <c r="E935" s="139">
        <f>_xll.qlInterestRateIndexValueDate(IndexON,D935)</f>
        <v>46273</v>
      </c>
      <c r="F935" s="155">
        <f>IFERROR(_xll.qlIndexFixing(IndexON,D935,TRUE,_xll.ohTrigger(RecalcTrigger,TriggerON)),NA())</f>
        <v>1.0871357158732664E-2</v>
      </c>
      <c r="H935" s="42">
        <f>_xll.qlCalendarAdvance(Calendar,$H934,B935,"f",FALSE)</f>
        <v>46273</v>
      </c>
      <c r="I935" s="139">
        <f>_xll.qlInterestRateIndexValueDate(Index1M,$H935)</f>
        <v>46275</v>
      </c>
      <c r="J935" s="144">
        <f>IFERROR(_xll.qlIndexFixing(Index1M,$H935,TRUE,_xll.ohTrigger(RecalcTrigger,Trigger1M)),NA())</f>
        <v>1.1354739585865692E-2</v>
      </c>
      <c r="K935" s="44">
        <f>IFERROR(_xll.qlIndexFixing(Index3M,H935,TRUE,_xll.ohTrigger(RecalcTrigger,Trigger3M)),NA())</f>
        <v>1.2487219329415485E-2</v>
      </c>
      <c r="L935" s="44">
        <f>IFERROR(_xll.qlIndexFixing(Index6M,$H935,TRUE,_xll.ohTrigger(RecalcTrigger,Trigger6M)),NA())</f>
        <v>1.3210088562640672E-2</v>
      </c>
      <c r="M935" s="145">
        <f>IFERROR(_xll.qlIndexFixing(Index1Y,$H935,TRUE,_xll.ohTrigger(RecalcTrigger,Trigger1Y)),NA())</f>
        <v>1.3881951492610732E-2</v>
      </c>
      <c r="N935" s="144">
        <f>IFERROR(_xll.qlIndexFixing(ONIndex1M,I935,TRUE,_xll.ohTrigger(RecalcTrigger,Trigger1M)),NA())</f>
        <v>1.1320894196806819E-2</v>
      </c>
      <c r="O935" s="44">
        <f>IFERROR(_xll.qlIndexFixing(ONIndex3M,I935,TRUE,_xll.ohTrigger(RecalcTrigger,Trigger3M)),NA())</f>
        <v>1.2360422575383723E-2</v>
      </c>
      <c r="P935" s="44">
        <f>IFERROR(_xll.qlIndexFixing(ONIndex6M,I935,TRUE,_xll.ohTrigger(RecalcTrigger,Trigger6M)),NA())</f>
        <v>1.2998534887733726E-2</v>
      </c>
      <c r="Q935" s="145">
        <f>IFERROR(_xll.qlIndexFixing(ONIndex1Y,I935,TRUE,_xll.ohTrigger(RecalcTrigger,Trigger1Y)),NA())</f>
        <v>1.3609899023849792E-2</v>
      </c>
    </row>
    <row r="936" spans="2:17" x14ac:dyDescent="0.2">
      <c r="B936" s="39" t="s">
        <v>42</v>
      </c>
      <c r="D936" s="42">
        <f>_xll.qlCalendarAdvance(Calendar,$D935,B936,"f",FALSE)</f>
        <v>46280</v>
      </c>
      <c r="E936" s="139">
        <f>_xll.qlInterestRateIndexValueDate(IndexON,D936)</f>
        <v>46280</v>
      </c>
      <c r="F936" s="155">
        <f>IFERROR(_xll.qlIndexFixing(IndexON,D936,TRUE,_xll.ohTrigger(RecalcTrigger,TriggerON)),NA())</f>
        <v>1.1791191628924835E-2</v>
      </c>
      <c r="H936" s="42">
        <f>_xll.qlCalendarAdvance(Calendar,$H935,B936,"f",FALSE)</f>
        <v>46280</v>
      </c>
      <c r="I936" s="139">
        <f>_xll.qlInterestRateIndexValueDate(Index1M,$H936)</f>
        <v>46282</v>
      </c>
      <c r="J936" s="144">
        <f>IFERROR(_xll.qlIndexFixing(Index1M,$H936,TRUE,_xll.ohTrigger(RecalcTrigger,Trigger1M)),NA())</f>
        <v>1.1371916738103782E-2</v>
      </c>
      <c r="K936" s="44">
        <f>IFERROR(_xll.qlIndexFixing(Index3M,H936,TRUE,_xll.ohTrigger(RecalcTrigger,Trigger3M)),NA())</f>
        <v>1.250534764353039E-2</v>
      </c>
      <c r="L936" s="44">
        <f>IFERROR(_xll.qlIndexFixing(Index6M,$H936,TRUE,_xll.ohTrigger(RecalcTrigger,Trigger6M)),NA())</f>
        <v>1.322344751556399E-2</v>
      </c>
      <c r="M936" s="145">
        <f>IFERROR(_xll.qlIndexFixing(Index1Y,$H936,TRUE,_xll.ohTrigger(RecalcTrigger,Trigger1Y)),NA())</f>
        <v>1.3888572496411187E-2</v>
      </c>
      <c r="N936" s="144">
        <f>IFERROR(_xll.qlIndexFixing(ONIndex1M,I936,TRUE,_xll.ohTrigger(RecalcTrigger,Trigger1M)),NA())</f>
        <v>1.1338194559389336E-2</v>
      </c>
      <c r="O936" s="44">
        <f>IFERROR(_xll.qlIndexFixing(ONIndex3M,I936,TRUE,_xll.ohTrigger(RecalcTrigger,Trigger3M)),NA())</f>
        <v>1.2379167183329542E-2</v>
      </c>
      <c r="P936" s="44">
        <f>IFERROR(_xll.qlIndexFixing(ONIndex6M,I936,TRUE,_xll.ohTrigger(RecalcTrigger,Trigger6M)),NA())</f>
        <v>1.3012975004755845E-2</v>
      </c>
      <c r="Q936" s="145">
        <f>IFERROR(_xll.qlIndexFixing(ONIndex1Y,I936,TRUE,_xll.ohTrigger(RecalcTrigger,Trigger1Y)),NA())</f>
        <v>1.3617651064299352E-2</v>
      </c>
    </row>
    <row r="937" spans="2:17" x14ac:dyDescent="0.2">
      <c r="B937" s="39" t="s">
        <v>42</v>
      </c>
      <c r="D937" s="42">
        <f>_xll.qlCalendarAdvance(Calendar,$D936,B937,"f",FALSE)</f>
        <v>46287</v>
      </c>
      <c r="E937" s="139">
        <f>_xll.qlInterestRateIndexValueDate(IndexON,D937)</f>
        <v>46287</v>
      </c>
      <c r="F937" s="155">
        <f>IFERROR(_xll.qlIndexFixing(IndexON,D937,TRUE,_xll.ohTrigger(RecalcTrigger,TriggerON)),NA())</f>
        <v>1.1791191628924835E-2</v>
      </c>
      <c r="H937" s="42">
        <f>_xll.qlCalendarAdvance(Calendar,$H936,B937,"f",FALSE)</f>
        <v>46287</v>
      </c>
      <c r="I937" s="139">
        <f>_xll.qlInterestRateIndexValueDate(Index1M,$H937)</f>
        <v>46289</v>
      </c>
      <c r="J937" s="144">
        <f>IFERROR(_xll.qlIndexFixing(Index1M,$H937,TRUE,_xll.ohTrigger(RecalcTrigger,Trigger1M)),NA())</f>
        <v>1.1389004667095581E-2</v>
      </c>
      <c r="K937" s="44">
        <f>IFERROR(_xll.qlIndexFixing(Index3M,H937,TRUE,_xll.ohTrigger(RecalcTrigger,Trigger3M)),NA())</f>
        <v>1.2523360358629224E-2</v>
      </c>
      <c r="L937" s="44">
        <f>IFERROR(_xll.qlIndexFixing(Index6M,$H937,TRUE,_xll.ohTrigger(RecalcTrigger,Trigger6M)),NA())</f>
        <v>1.3236711331798946E-2</v>
      </c>
      <c r="M937" s="145">
        <f>IFERROR(_xll.qlIndexFixing(Index1Y,$H937,TRUE,_xll.ohTrigger(RecalcTrigger,Trigger1Y)),NA())</f>
        <v>1.3895150348905989E-2</v>
      </c>
      <c r="N937" s="144">
        <f>IFERROR(_xll.qlIndexFixing(ONIndex1M,I937,TRUE,_xll.ohTrigger(RecalcTrigger,Trigger1M)),NA())</f>
        <v>1.1355407889350744E-2</v>
      </c>
      <c r="O937" s="44">
        <f>IFERROR(_xll.qlIndexFixing(ONIndex3M,I937,TRUE,_xll.ohTrigger(RecalcTrigger,Trigger3M)),NA())</f>
        <v>1.2397796938348193E-2</v>
      </c>
      <c r="P937" s="44">
        <f>IFERROR(_xll.qlIndexFixing(ONIndex6M,I937,TRUE,_xll.ohTrigger(RecalcTrigger,Trigger6M)),NA())</f>
        <v>1.3027318497149665E-2</v>
      </c>
      <c r="Q937" s="145">
        <f>IFERROR(_xll.qlIndexFixing(ONIndex1Y,I937,TRUE,_xll.ohTrigger(RecalcTrigger,Trigger1Y)),NA())</f>
        <v>1.3625344263257233E-2</v>
      </c>
    </row>
    <row r="938" spans="2:17" x14ac:dyDescent="0.2">
      <c r="B938" s="39" t="s">
        <v>42</v>
      </c>
      <c r="D938" s="42">
        <f>_xll.qlCalendarAdvance(Calendar,$D937,B938,"f",FALSE)</f>
        <v>46294</v>
      </c>
      <c r="E938" s="139">
        <f>_xll.qlInterestRateIndexValueDate(IndexON,D938)</f>
        <v>46294</v>
      </c>
      <c r="F938" s="155">
        <f>IFERROR(_xll.qlIndexFixing(IndexON,D938,TRUE,_xll.ohTrigger(RecalcTrigger,TriggerON)),NA())</f>
        <v>1.1791191628924835E-2</v>
      </c>
      <c r="H938" s="42">
        <f>_xll.qlCalendarAdvance(Calendar,$H937,B938,"f",FALSE)</f>
        <v>46294</v>
      </c>
      <c r="I938" s="139">
        <f>_xll.qlInterestRateIndexValueDate(Index1M,$H938)</f>
        <v>46296</v>
      </c>
      <c r="J938" s="144">
        <f>IFERROR(_xll.qlIndexFixing(Index1M,$H938,TRUE,_xll.ohTrigger(RecalcTrigger,Trigger1M)),NA())</f>
        <v>1.1406006244391587E-2</v>
      </c>
      <c r="K938" s="44">
        <f>IFERROR(_xll.qlIndexFixing(Index3M,H938,TRUE,_xll.ohTrigger(RecalcTrigger,Trigger3M)),NA())</f>
        <v>1.2547150823036975E-2</v>
      </c>
      <c r="L938" s="44">
        <f>IFERROR(_xll.qlIndexFixing(Index6M,$H938,TRUE,_xll.ohTrigger(RecalcTrigger,Trigger6M)),NA())</f>
        <v>1.3251031609914476E-2</v>
      </c>
      <c r="M938" s="145">
        <f>IFERROR(_xll.qlIndexFixing(Index1Y,$H938,TRUE,_xll.ohTrigger(RecalcTrigger,Trigger1Y)),NA())</f>
        <v>1.3901685861623081E-2</v>
      </c>
      <c r="N938" s="144">
        <f>IFERROR(_xll.qlIndexFixing(ONIndex1M,I938,TRUE,_xll.ohTrigger(RecalcTrigger,Trigger1M)),NA())</f>
        <v>1.1372534466707052E-2</v>
      </c>
      <c r="O938" s="44">
        <f>IFERROR(_xll.qlIndexFixing(ONIndex3M,I938,TRUE,_xll.ohTrigger(RecalcTrigger,Trigger3M)),NA())</f>
        <v>1.2416311821814574E-2</v>
      </c>
      <c r="P938" s="44">
        <f>IFERROR(_xll.qlIndexFixing(ONIndex6M,I938,TRUE,_xll.ohTrigger(RecalcTrigger,Trigger6M)),NA())</f>
        <v>1.3041565550127032E-2</v>
      </c>
      <c r="Q938" s="145">
        <f>IFERROR(_xll.qlIndexFixing(ONIndex1Y,I938,TRUE,_xll.ohTrigger(RecalcTrigger,Trigger1Y)),NA())</f>
        <v>1.3632979265807421E-2</v>
      </c>
    </row>
    <row r="939" spans="2:17" x14ac:dyDescent="0.2">
      <c r="B939" s="39" t="s">
        <v>42</v>
      </c>
      <c r="D939" s="42">
        <f>_xll.qlCalendarAdvance(Calendar,$D938,B939,"f",FALSE)</f>
        <v>46301</v>
      </c>
      <c r="E939" s="139">
        <f>_xll.qlInterestRateIndexValueDate(IndexON,D939)</f>
        <v>46301</v>
      </c>
      <c r="F939" s="155">
        <f>IFERROR(_xll.qlIndexFixing(IndexON,D939,TRUE,_xll.ohTrigger(RecalcTrigger,TriggerON)),NA())</f>
        <v>1.1791191628924835E-2</v>
      </c>
      <c r="H939" s="42">
        <f>_xll.qlCalendarAdvance(Calendar,$H938,B939,"f",FALSE)</f>
        <v>46301</v>
      </c>
      <c r="I939" s="139">
        <f>_xll.qlInterestRateIndexValueDate(Index1M,$H939)</f>
        <v>46303</v>
      </c>
      <c r="J939" s="144">
        <f>IFERROR(_xll.qlIndexFixing(Index1M,$H939,TRUE,_xll.ohTrigger(RecalcTrigger,Trigger1M)),NA())</f>
        <v>1.1422921750145199E-2</v>
      </c>
      <c r="K939" s="44">
        <f>IFERROR(_xll.qlIndexFixing(Index3M,H939,TRUE,_xll.ohTrigger(RecalcTrigger,Trigger3M)),NA())</f>
        <v>1.2560506657521939E-2</v>
      </c>
      <c r="L939" s="44">
        <f>IFERROR(_xll.qlIndexFixing(Index6M,$H939,TRUE,_xll.ohTrigger(RecalcTrigger,Trigger6M)),NA())</f>
        <v>1.3264099999787143E-2</v>
      </c>
      <c r="M939" s="145">
        <f>IFERROR(_xll.qlIndexFixing(Index1Y,$H939,TRUE,_xll.ohTrigger(RecalcTrigger,Trigger1Y)),NA())</f>
        <v>1.3908179687788975E-2</v>
      </c>
      <c r="N939" s="144">
        <f>IFERROR(_xll.qlIndexFixing(ONIndex1M,I939,TRUE,_xll.ohTrigger(RecalcTrigger,Trigger1M)),NA())</f>
        <v>1.1389574571953887E-2</v>
      </c>
      <c r="O939" s="44">
        <f>IFERROR(_xll.qlIndexFixing(ONIndex3M,I939,TRUE,_xll.ohTrigger(RecalcTrigger,Trigger3M)),NA())</f>
        <v>1.2434711814943711E-2</v>
      </c>
      <c r="P939" s="44">
        <f>IFERROR(_xll.qlIndexFixing(ONIndex6M,I939,TRUE,_xll.ohTrigger(RecalcTrigger,Trigger6M)),NA())</f>
        <v>1.3055716348739921E-2</v>
      </c>
      <c r="Q939" s="145">
        <f>IFERROR(_xll.qlIndexFixing(ONIndex1Y,I939,TRUE,_xll.ohTrigger(RecalcTrigger,Trigger1Y)),NA())</f>
        <v>1.3640556716794094E-2</v>
      </c>
    </row>
    <row r="940" spans="2:17" x14ac:dyDescent="0.2">
      <c r="B940" s="39" t="s">
        <v>42</v>
      </c>
      <c r="D940" s="42">
        <f>_xll.qlCalendarAdvance(Calendar,$D939,B940,"f",FALSE)</f>
        <v>46308</v>
      </c>
      <c r="E940" s="139">
        <f>_xll.qlInterestRateIndexValueDate(IndexON,D940)</f>
        <v>46308</v>
      </c>
      <c r="F940" s="155">
        <f>IFERROR(_xll.qlIndexFixing(IndexON,D940,TRUE,_xll.ohTrigger(RecalcTrigger,TriggerON)),NA())</f>
        <v>1.1791191628924835E-2</v>
      </c>
      <c r="H940" s="42">
        <f>_xll.qlCalendarAdvance(Calendar,$H939,B940,"f",FALSE)</f>
        <v>46308</v>
      </c>
      <c r="I940" s="139">
        <f>_xll.qlInterestRateIndexValueDate(Index1M,$H940)</f>
        <v>46310</v>
      </c>
      <c r="J940" s="144">
        <f>IFERROR(_xll.qlIndexFixing(Index1M,$H940,TRUE,_xll.ohTrigger(RecalcTrigger,Trigger1M)),NA())</f>
        <v>1.1439751464517312E-2</v>
      </c>
      <c r="K940" s="44">
        <f>IFERROR(_xll.qlIndexFixing(Index3M,H940,TRUE,_xll.ohTrigger(RecalcTrigger,Trigger3M)),NA())</f>
        <v>1.2578165904830742E-2</v>
      </c>
      <c r="L940" s="44">
        <f>IFERROR(_xll.qlIndexFixing(Index6M,$H940,TRUE,_xll.ohTrigger(RecalcTrigger,Trigger6M)),NA())</f>
        <v>1.3277074066986623E-2</v>
      </c>
      <c r="M940" s="145">
        <f>IFERROR(_xll.qlIndexFixing(Index1Y,$H940,TRUE,_xll.ohTrigger(RecalcTrigger,Trigger1Y)),NA())</f>
        <v>1.3914632480653839E-2</v>
      </c>
      <c r="N940" s="144">
        <f>IFERROR(_xll.qlIndexFixing(ONIndex1M,I940,TRUE,_xll.ohTrigger(RecalcTrigger,Trigger1M)),NA())</f>
        <v>1.1406528485107259E-2</v>
      </c>
      <c r="O940" s="44">
        <f>IFERROR(_xll.qlIndexFixing(ONIndex3M,I940,TRUE,_xll.ohTrigger(RecalcTrigger,Trigger3M)),NA())</f>
        <v>1.2452996898870694E-2</v>
      </c>
      <c r="P940" s="44">
        <f>IFERROR(_xll.qlIndexFixing(ONIndex6M,I940,TRUE,_xll.ohTrigger(RecalcTrigger,Trigger6M)),NA())</f>
        <v>1.306977107812024E-2</v>
      </c>
      <c r="Q940" s="145">
        <f>IFERROR(_xll.qlIndexFixing(ONIndex1Y,I940,TRUE,_xll.ohTrigger(RecalcTrigger,Trigger1Y)),NA())</f>
        <v>1.3648077261221303E-2</v>
      </c>
    </row>
    <row r="941" spans="2:17" x14ac:dyDescent="0.2">
      <c r="B941" s="39" t="s">
        <v>42</v>
      </c>
      <c r="D941" s="42">
        <f>_xll.qlCalendarAdvance(Calendar,$D940,B941,"f",FALSE)</f>
        <v>46315</v>
      </c>
      <c r="E941" s="139">
        <f>_xll.qlInterestRateIndexValueDate(IndexON,D941)</f>
        <v>46315</v>
      </c>
      <c r="F941" s="155">
        <f>IFERROR(_xll.qlIndexFixing(IndexON,D941,TRUE,_xll.ohTrigger(RecalcTrigger,TriggerON)),NA())</f>
        <v>1.1791191628924835E-2</v>
      </c>
      <c r="H941" s="42">
        <f>_xll.qlCalendarAdvance(Calendar,$H940,B941,"f",FALSE)</f>
        <v>46315</v>
      </c>
      <c r="I941" s="139">
        <f>_xll.qlInterestRateIndexValueDate(Index1M,$H941)</f>
        <v>46317</v>
      </c>
      <c r="J941" s="144">
        <f>IFERROR(_xll.qlIndexFixing(Index1M,$H941,TRUE,_xll.ohTrigger(RecalcTrigger,Trigger1M)),NA())</f>
        <v>1.1456495667671318E-2</v>
      </c>
      <c r="K941" s="44">
        <f>IFERROR(_xll.qlIndexFixing(Index3M,H941,TRUE,_xll.ohTrigger(RecalcTrigger,Trigger3M)),NA())</f>
        <v>1.2595709825645972E-2</v>
      </c>
      <c r="L941" s="44">
        <f>IFERROR(_xll.qlIndexFixing(Index6M,$H941,TRUE,_xll.ohTrigger(RecalcTrigger,Trigger6M)),NA())</f>
        <v>1.3289953996015437E-2</v>
      </c>
      <c r="M941" s="145">
        <f>IFERROR(_xll.qlIndexFixing(Index1Y,$H941,TRUE,_xll.ohTrigger(RecalcTrigger,Trigger1Y)),NA())</f>
        <v>1.3921044893489082E-2</v>
      </c>
      <c r="N941" s="144">
        <f>IFERROR(_xll.qlIndexFixing(ONIndex1M,I941,TRUE,_xll.ohTrigger(RecalcTrigger,Trigger1M)),NA())</f>
        <v>1.1423396486662796E-2</v>
      </c>
      <c r="O941" s="44">
        <f>IFERROR(_xll.qlIndexFixing(ONIndex3M,I941,TRUE,_xll.ohTrigger(RecalcTrigger,Trigger3M)),NA())</f>
        <v>1.2471167055130294E-2</v>
      </c>
      <c r="P941" s="44">
        <f>IFERROR(_xll.qlIndexFixing(ONIndex6M,I941,TRUE,_xll.ohTrigger(RecalcTrigger,Trigger6M)),NA())</f>
        <v>1.3083729923319964E-2</v>
      </c>
      <c r="Q941" s="145">
        <f>IFERROR(_xll.qlIndexFixing(ONIndex1Y,I941,TRUE,_xll.ohTrigger(RecalcTrigger,Trigger1Y)),NA())</f>
        <v>1.3655541544173033E-2</v>
      </c>
    </row>
    <row r="942" spans="2:17" x14ac:dyDescent="0.2">
      <c r="B942" s="39" t="s">
        <v>42</v>
      </c>
      <c r="D942" s="42">
        <f>_xll.qlCalendarAdvance(Calendar,$D941,B942,"f",FALSE)</f>
        <v>46322</v>
      </c>
      <c r="E942" s="139">
        <f>_xll.qlInterestRateIndexValueDate(IndexON,D942)</f>
        <v>46322</v>
      </c>
      <c r="F942" s="155">
        <f>IFERROR(_xll.qlIndexFixing(IndexON,D942,TRUE,_xll.ohTrigger(RecalcTrigger,TriggerON)),NA())</f>
        <v>1.1791191628924835E-2</v>
      </c>
      <c r="H942" s="42">
        <f>_xll.qlCalendarAdvance(Calendar,$H941,B942,"f",FALSE)</f>
        <v>46322</v>
      </c>
      <c r="I942" s="139">
        <f>_xll.qlInterestRateIndexValueDate(Index1M,$H942)</f>
        <v>46324</v>
      </c>
      <c r="J942" s="144">
        <f>IFERROR(_xll.qlIndexFixing(Index1M,$H942,TRUE,_xll.ohTrigger(RecalcTrigger,Trigger1M)),NA())</f>
        <v>1.1473154639773109E-2</v>
      </c>
      <c r="K942" s="44">
        <f>IFERROR(_xll.qlIndexFixing(Index3M,H942,TRUE,_xll.ohTrigger(RecalcTrigger,Trigger3M)),NA())</f>
        <v>1.2613138399655182E-2</v>
      </c>
      <c r="L942" s="44">
        <f>IFERROR(_xll.qlIndexFixing(Index6M,$H942,TRUE,_xll.ohTrigger(RecalcTrigger,Trigger6M)),NA())</f>
        <v>1.3302739971395434E-2</v>
      </c>
      <c r="M942" s="145">
        <f>IFERROR(_xll.qlIndexFixing(Index1Y,$H942,TRUE,_xll.ohTrigger(RecalcTrigger,Trigger1Y)),NA())</f>
        <v>1.3927417579588012E-2</v>
      </c>
      <c r="N942" s="144">
        <f>IFERROR(_xll.qlIndexFixing(ONIndex1M,I942,TRUE,_xll.ohTrigger(RecalcTrigger,Trigger1M)),NA())</f>
        <v>1.1440178856716443E-2</v>
      </c>
      <c r="O942" s="44">
        <f>IFERROR(_xll.qlIndexFixing(ONIndex3M,I942,TRUE,_xll.ohTrigger(RecalcTrigger,Trigger3M)),NA())</f>
        <v>1.2489222264777666E-2</v>
      </c>
      <c r="P942" s="44">
        <f>IFERROR(_xll.qlIndexFixing(ONIndex6M,I942,TRUE,_xll.ohTrigger(RecalcTrigger,Trigger6M)),NA())</f>
        <v>1.3097593069471003E-2</v>
      </c>
      <c r="Q942" s="145">
        <f>IFERROR(_xll.qlIndexFixing(ONIndex1Y,I942,TRUE,_xll.ohTrigger(RecalcTrigger,Trigger1Y)),NA())</f>
        <v>1.3662950210573399E-2</v>
      </c>
    </row>
    <row r="943" spans="2:17" x14ac:dyDescent="0.2">
      <c r="B943" s="39" t="s">
        <v>42</v>
      </c>
      <c r="D943" s="42">
        <f>_xll.qlCalendarAdvance(Calendar,$D942,B943,"f",FALSE)</f>
        <v>46329</v>
      </c>
      <c r="E943" s="139">
        <f>_xll.qlInterestRateIndexValueDate(IndexON,D943)</f>
        <v>46329</v>
      </c>
      <c r="F943" s="155">
        <f>IFERROR(_xll.qlIndexFixing(IndexON,D943,TRUE,_xll.ohTrigger(RecalcTrigger,TriggerON)),NA())</f>
        <v>1.1791191628924835E-2</v>
      </c>
      <c r="H943" s="42">
        <f>_xll.qlCalendarAdvance(Calendar,$H942,B943,"f",FALSE)</f>
        <v>46329</v>
      </c>
      <c r="I943" s="139">
        <f>_xll.qlInterestRateIndexValueDate(Index1M,$H943)</f>
        <v>46331</v>
      </c>
      <c r="J943" s="144">
        <f>IFERROR(_xll.qlIndexFixing(Index1M,$H943,TRUE,_xll.ohTrigger(RecalcTrigger,Trigger1M)),NA())</f>
        <v>1.1489728660991072E-2</v>
      </c>
      <c r="K943" s="44">
        <f>IFERROR(_xll.qlIndexFixing(Index3M,H943,TRUE,_xll.ohTrigger(RecalcTrigger,Trigger3M)),NA())</f>
        <v>1.2630451606554613E-2</v>
      </c>
      <c r="L943" s="44">
        <f>IFERROR(_xll.qlIndexFixing(Index6M,$H943,TRUE,_xll.ohTrigger(RecalcTrigger,Trigger6M)),NA())</f>
        <v>1.33143119481591E-2</v>
      </c>
      <c r="M943" s="145">
        <f>IFERROR(_xll.qlIndexFixing(Index1Y,$H943,TRUE,_xll.ohTrigger(RecalcTrigger,Trigger1Y)),NA())</f>
        <v>1.3933751192265184E-2</v>
      </c>
      <c r="N943" s="144">
        <f>IFERROR(_xll.qlIndexFixing(ONIndex1M,I943,TRUE,_xll.ohTrigger(RecalcTrigger,Trigger1M)),NA())</f>
        <v>1.145687587552402E-2</v>
      </c>
      <c r="O943" s="44">
        <f>IFERROR(_xll.qlIndexFixing(ONIndex3M,I943,TRUE,_xll.ohTrigger(RecalcTrigger,Trigger3M)),NA())</f>
        <v>1.2507162509267644E-2</v>
      </c>
      <c r="P943" s="44">
        <f>IFERROR(_xll.qlIndexFixing(ONIndex6M,I943,TRUE,_xll.ohTrigger(RecalcTrigger,Trigger6M)),NA())</f>
        <v>1.311136070162533E-2</v>
      </c>
      <c r="Q943" s="145">
        <f>IFERROR(_xll.qlIndexFixing(ONIndex1Y,I943,TRUE,_xll.ohTrigger(RecalcTrigger,Trigger1Y)),NA())</f>
        <v>1.3670303905346515E-2</v>
      </c>
    </row>
    <row r="944" spans="2:17" x14ac:dyDescent="0.2">
      <c r="B944" s="39" t="s">
        <v>42</v>
      </c>
      <c r="D944" s="42">
        <f>_xll.qlCalendarAdvance(Calendar,$D943,B944,"f",FALSE)</f>
        <v>46336</v>
      </c>
      <c r="E944" s="139">
        <f>_xll.qlInterestRateIndexValueDate(IndexON,D944)</f>
        <v>46336</v>
      </c>
      <c r="F944" s="155">
        <f>IFERROR(_xll.qlIndexFixing(IndexON,D944,TRUE,_xll.ohTrigger(RecalcTrigger,TriggerON)),NA())</f>
        <v>1.1791191628924835E-2</v>
      </c>
      <c r="H944" s="42">
        <f>_xll.qlCalendarAdvance(Calendar,$H943,B944,"f",FALSE)</f>
        <v>46336</v>
      </c>
      <c r="I944" s="139">
        <f>_xll.qlInterestRateIndexValueDate(Index1M,$H944)</f>
        <v>46338</v>
      </c>
      <c r="J944" s="144">
        <f>IFERROR(_xll.qlIndexFixing(Index1M,$H944,TRUE,_xll.ohTrigger(RecalcTrigger,Trigger1M)),NA())</f>
        <v>1.1506218011498592E-2</v>
      </c>
      <c r="K944" s="44">
        <f>IFERROR(_xll.qlIndexFixing(Index3M,H944,TRUE,_xll.ohTrigger(RecalcTrigger,Trigger3M)),NA())</f>
        <v>1.2647649426049196E-2</v>
      </c>
      <c r="L944" s="44">
        <f>IFERROR(_xll.qlIndexFixing(Index6M,$H944,TRUE,_xll.ohTrigger(RecalcTrigger,Trigger6M)),NA())</f>
        <v>1.3326916726176908E-2</v>
      </c>
      <c r="M944" s="145">
        <f>IFERROR(_xll.qlIndexFixing(Index1Y,$H944,TRUE,_xll.ohTrigger(RecalcTrigger,Trigger1Y)),NA())</f>
        <v>1.3940046384856833E-2</v>
      </c>
      <c r="N944" s="144">
        <f>IFERROR(_xll.qlIndexFixing(ONIndex1M,I944,TRUE,_xll.ohTrigger(RecalcTrigger,Trigger1M)),NA())</f>
        <v>1.147348782342128E-2</v>
      </c>
      <c r="O944" s="44">
        <f>IFERROR(_xll.qlIndexFixing(ONIndex3M,I944,TRUE,_xll.ohTrigger(RecalcTrigger,Trigger3M)),NA())</f>
        <v>1.2524987769735318E-2</v>
      </c>
      <c r="P944" s="44">
        <f>IFERROR(_xll.qlIndexFixing(ONIndex6M,I944,TRUE,_xll.ohTrigger(RecalcTrigger,Trigger6M)),NA())</f>
        <v>1.3125033005074727E-2</v>
      </c>
      <c r="Q944" s="145">
        <f>IFERROR(_xll.qlIndexFixing(ONIndex1Y,I944,TRUE,_xll.ohTrigger(RecalcTrigger,Trigger1Y)),NA())</f>
        <v>1.3677603273576366E-2</v>
      </c>
    </row>
    <row r="945" spans="2:17" x14ac:dyDescent="0.2">
      <c r="B945" s="39" t="s">
        <v>42</v>
      </c>
      <c r="D945" s="42">
        <f>_xll.qlCalendarAdvance(Calendar,$D944,B945,"f",FALSE)</f>
        <v>46343</v>
      </c>
      <c r="E945" s="139">
        <f>_xll.qlInterestRateIndexValueDate(IndexON,D945)</f>
        <v>46343</v>
      </c>
      <c r="F945" s="155">
        <f>IFERROR(_xll.qlIndexFixing(IndexON,D945,TRUE,_xll.ohTrigger(RecalcTrigger,TriggerON)),NA())</f>
        <v>1.1791191628924835E-2</v>
      </c>
      <c r="H945" s="42">
        <f>_xll.qlCalendarAdvance(Calendar,$H944,B945,"f",FALSE)</f>
        <v>46343</v>
      </c>
      <c r="I945" s="139">
        <f>_xll.qlInterestRateIndexValueDate(Index1M,$H945)</f>
        <v>46345</v>
      </c>
      <c r="J945" s="144">
        <f>IFERROR(_xll.qlIndexFixing(Index1M,$H945,TRUE,_xll.ohTrigger(RecalcTrigger,Trigger1M)),NA())</f>
        <v>1.152262297147405E-2</v>
      </c>
      <c r="K945" s="44">
        <f>IFERROR(_xll.qlIndexFixing(Index3M,H945,TRUE,_xll.ohTrigger(RecalcTrigger,Trigger3M)),NA())</f>
        <v>1.2664731837856026E-2</v>
      </c>
      <c r="L945" s="44">
        <f>IFERROR(_xll.qlIndexFixing(Index6M,$H945,TRUE,_xll.ohTrigger(RecalcTrigger,Trigger6M)),NA())</f>
        <v>1.3339428094042618E-2</v>
      </c>
      <c r="M945" s="145">
        <f>IFERROR(_xll.qlIndexFixing(Index1Y,$H945,TRUE,_xll.ohTrigger(RecalcTrigger,Trigger1Y)),NA())</f>
        <v>1.3946303810719997E-2</v>
      </c>
      <c r="N945" s="144">
        <f>IFERROR(_xll.qlIndexFixing(ONIndex1M,I945,TRUE,_xll.ohTrigger(RecalcTrigger,Trigger1M)),NA())</f>
        <v>1.1490014980743979E-2</v>
      </c>
      <c r="O945" s="44">
        <f>IFERROR(_xll.qlIndexFixing(ONIndex3M,I945,TRUE,_xll.ohTrigger(RecalcTrigger,Trigger3M)),NA())</f>
        <v>1.2542698027555588E-2</v>
      </c>
      <c r="P945" s="44">
        <f>IFERROR(_xll.qlIndexFixing(ONIndex6M,I945,TRUE,_xll.ohTrigger(RecalcTrigger,Trigger6M)),NA())</f>
        <v>1.3138610164551423E-2</v>
      </c>
      <c r="Q945" s="145">
        <f>IFERROR(_xll.qlIndexFixing(ONIndex1Y,I945,TRUE,_xll.ohTrigger(RecalcTrigger,Trigger1Y)),NA())</f>
        <v>1.3684848960187068E-2</v>
      </c>
    </row>
    <row r="946" spans="2:17" x14ac:dyDescent="0.2">
      <c r="B946" s="39" t="s">
        <v>42</v>
      </c>
      <c r="D946" s="42">
        <f>_xll.qlCalendarAdvance(Calendar,$D945,B946,"f",FALSE)</f>
        <v>46350</v>
      </c>
      <c r="E946" s="139">
        <f>_xll.qlInterestRateIndexValueDate(IndexON,D946)</f>
        <v>46350</v>
      </c>
      <c r="F946" s="155">
        <f>IFERROR(_xll.qlIndexFixing(IndexON,D946,TRUE,_xll.ohTrigger(RecalcTrigger,TriggerON)),NA())</f>
        <v>1.1791191628924835E-2</v>
      </c>
      <c r="H946" s="42">
        <f>_xll.qlCalendarAdvance(Calendar,$H945,B946,"f",FALSE)</f>
        <v>46350</v>
      </c>
      <c r="I946" s="139">
        <f>_xll.qlInterestRateIndexValueDate(Index1M,$H946)</f>
        <v>46352</v>
      </c>
      <c r="J946" s="144">
        <f>IFERROR(_xll.qlIndexFixing(Index1M,$H946,TRUE,_xll.ohTrigger(RecalcTrigger,Trigger1M)),NA())</f>
        <v>1.1538943821098324E-2</v>
      </c>
      <c r="K946" s="44">
        <f>IFERROR(_xll.qlIndexFixing(Index3M,H946,TRUE,_xll.ohTrigger(RecalcTrigger,Trigger3M)),NA())</f>
        <v>1.2681698821702623E-2</v>
      </c>
      <c r="L946" s="44">
        <f>IFERROR(_xll.qlIndexFixing(Index6M,$H946,TRUE,_xll.ohTrigger(RecalcTrigger,Trigger6M)),NA())</f>
        <v>1.3351846236351548E-2</v>
      </c>
      <c r="M946" s="145">
        <f>IFERROR(_xll.qlIndexFixing(Index1Y,$H946,TRUE,_xll.ohTrigger(RecalcTrigger,Trigger1Y)),NA())</f>
        <v>1.3952524123231865E-2</v>
      </c>
      <c r="N946" s="144">
        <f>IFERROR(_xll.qlIndexFixing(ONIndex1M,I946,TRUE,_xll.ohTrigger(RecalcTrigger,Trigger1M)),NA())</f>
        <v>1.1506457627588063E-2</v>
      </c>
      <c r="O946" s="44">
        <f>IFERROR(_xll.qlIndexFixing(ONIndex3M,I946,TRUE,_xll.ohTrigger(RecalcTrigger,Trigger3M)),NA())</f>
        <v>1.2560293264023414E-2</v>
      </c>
      <c r="P946" s="44">
        <f>IFERROR(_xll.qlIndexFixing(ONIndex6M,I946,TRUE,_xll.ohTrigger(RecalcTrigger,Trigger6M)),NA())</f>
        <v>1.3152092365587009E-2</v>
      </c>
      <c r="Q946" s="145">
        <f>IFERROR(_xll.qlIndexFixing(ONIndex1Y,I946,TRUE,_xll.ohTrigger(RecalcTrigger,Trigger1Y)),NA())</f>
        <v>1.369204161018267E-2</v>
      </c>
    </row>
    <row r="947" spans="2:17" x14ac:dyDescent="0.2">
      <c r="B947" s="39" t="s">
        <v>42</v>
      </c>
      <c r="D947" s="42">
        <f>_xll.qlCalendarAdvance(Calendar,$D946,B947,"f",FALSE)</f>
        <v>46357</v>
      </c>
      <c r="E947" s="139">
        <f>_xll.qlInterestRateIndexValueDate(IndexON,D947)</f>
        <v>46357</v>
      </c>
      <c r="F947" s="155">
        <f>IFERROR(_xll.qlIndexFixing(IndexON,D947,TRUE,_xll.ohTrigger(RecalcTrigger,TriggerON)),NA())</f>
        <v>1.1791191628924835E-2</v>
      </c>
      <c r="H947" s="42">
        <f>_xll.qlCalendarAdvance(Calendar,$H946,B947,"f",FALSE)</f>
        <v>46357</v>
      </c>
      <c r="I947" s="139">
        <f>_xll.qlInterestRateIndexValueDate(Index1M,$H947)</f>
        <v>46359</v>
      </c>
      <c r="J947" s="144">
        <f>IFERROR(_xll.qlIndexFixing(Index1M,$H947,TRUE,_xll.ohTrigger(RecalcTrigger,Trigger1M)),NA())</f>
        <v>1.1555180840557289E-2</v>
      </c>
      <c r="K947" s="44">
        <f>IFERROR(_xll.qlIndexFixing(Index3M,H947,TRUE,_xll.ohTrigger(RecalcTrigger,Trigger3M)),NA())</f>
        <v>1.2695738561020242E-2</v>
      </c>
      <c r="L947" s="44">
        <f>IFERROR(_xll.qlIndexFixing(Index6M,$H947,TRUE,_xll.ohTrigger(RecalcTrigger,Trigger6M)),NA())</f>
        <v>1.3365267003071259E-2</v>
      </c>
      <c r="M947" s="145">
        <f>IFERROR(_xll.qlIndexFixing(Index1Y,$H947,TRUE,_xll.ohTrigger(RecalcTrigger,Trigger1Y)),NA())</f>
        <v>1.3958707975790867E-2</v>
      </c>
      <c r="N947" s="144">
        <f>IFERROR(_xll.qlIndexFixing(ONIndex1M,I947,TRUE,_xll.ohTrigger(RecalcTrigger,Trigger1M)),NA())</f>
        <v>1.152281604420935E-2</v>
      </c>
      <c r="O947" s="44">
        <f>IFERROR(_xll.qlIndexFixing(ONIndex3M,I947,TRUE,_xll.ohTrigger(RecalcTrigger,Trigger3M)),NA())</f>
        <v>1.2577773460193953E-2</v>
      </c>
      <c r="P947" s="44">
        <f>IFERROR(_xll.qlIndexFixing(ONIndex6M,I947,TRUE,_xll.ohTrigger(RecalcTrigger,Trigger6M)),NA())</f>
        <v>1.3165479792913715E-2</v>
      </c>
      <c r="Q947" s="145">
        <f>IFERROR(_xll.qlIndexFixing(ONIndex1Y,I947,TRUE,_xll.ohTrigger(RecalcTrigger,Trigger1Y)),NA())</f>
        <v>1.3699181868567223E-2</v>
      </c>
    </row>
    <row r="948" spans="2:17" x14ac:dyDescent="0.2">
      <c r="B948" s="39" t="s">
        <v>42</v>
      </c>
      <c r="D948" s="42">
        <f>_xll.qlCalendarAdvance(Calendar,$D947,B948,"f",FALSE)</f>
        <v>46364</v>
      </c>
      <c r="E948" s="139">
        <f>_xll.qlInterestRateIndexValueDate(IndexON,D948)</f>
        <v>46364</v>
      </c>
      <c r="F948" s="155">
        <f>IFERROR(_xll.qlIndexFixing(IndexON,D948,TRUE,_xll.ohTrigger(RecalcTrigger,TriggerON)),NA())</f>
        <v>1.1791191628924835E-2</v>
      </c>
      <c r="H948" s="42">
        <f>_xll.qlCalendarAdvance(Calendar,$H947,B948,"f",FALSE)</f>
        <v>46364</v>
      </c>
      <c r="I948" s="139">
        <f>_xll.qlInterestRateIndexValueDate(Index1M,$H948)</f>
        <v>46366</v>
      </c>
      <c r="J948" s="144">
        <f>IFERROR(_xll.qlIndexFixing(Index1M,$H948,TRUE,_xll.ohTrigger(RecalcTrigger,Trigger1M)),NA())</f>
        <v>1.157133431003432E-2</v>
      </c>
      <c r="K948" s="44">
        <f>IFERROR(_xll.qlIndexFixing(Index3M,H948,TRUE,_xll.ohTrigger(RecalcTrigger,Trigger3M)),NA())</f>
        <v>1.2712489950403416E-2</v>
      </c>
      <c r="L948" s="44">
        <f>IFERROR(_xll.qlIndexFixing(Index6M,$H948,TRUE,_xll.ohTrigger(RecalcTrigger,Trigger6M)),NA())</f>
        <v>1.3377493132513733E-2</v>
      </c>
      <c r="M948" s="145">
        <f>IFERROR(_xll.qlIndexFixing(Index1Y,$H948,TRUE,_xll.ohTrigger(RecalcTrigger,Trigger1Y)),NA())</f>
        <v>1.3964856021814926E-2</v>
      </c>
      <c r="N948" s="144">
        <f>IFERROR(_xll.qlIndexFixing(ONIndex1M,I948,TRUE,_xll.ohTrigger(RecalcTrigger,Trigger1M)),NA())</f>
        <v>1.1539090511023531E-2</v>
      </c>
      <c r="O948" s="44">
        <f>IFERROR(_xll.qlIndexFixing(ONIndex3M,I948,TRUE,_xll.ohTrigger(RecalcTrigger,Trigger3M)),NA())</f>
        <v>1.2595138597601974E-2</v>
      </c>
      <c r="P948" s="44">
        <f>IFERROR(_xll.qlIndexFixing(ONIndex6M,I948,TRUE,_xll.ohTrigger(RecalcTrigger,Trigger6M)),NA())</f>
        <v>1.3178772631823321E-2</v>
      </c>
      <c r="Q948" s="145">
        <f>IFERROR(_xll.qlIndexFixing(ONIndex1Y,I948,TRUE,_xll.ohTrigger(RecalcTrigger,Trigger1Y)),NA())</f>
        <v>1.3706270380344776E-2</v>
      </c>
    </row>
    <row r="949" spans="2:17" x14ac:dyDescent="0.2">
      <c r="B949" s="39" t="s">
        <v>42</v>
      </c>
      <c r="D949" s="42">
        <f>_xll.qlCalendarAdvance(Calendar,$D948,B949,"f",FALSE)</f>
        <v>46371</v>
      </c>
      <c r="E949" s="139">
        <f>_xll.qlInterestRateIndexValueDate(IndexON,D949)</f>
        <v>46371</v>
      </c>
      <c r="F949" s="155">
        <f>IFERROR(_xll.qlIndexFixing(IndexON,D949,TRUE,_xll.ohTrigger(RecalcTrigger,TriggerON)),NA())</f>
        <v>1.1791191628844899E-2</v>
      </c>
      <c r="H949" s="42">
        <f>_xll.qlCalendarAdvance(Calendar,$H948,B949,"f",FALSE)</f>
        <v>46371</v>
      </c>
      <c r="I949" s="139">
        <f>_xll.qlInterestRateIndexValueDate(Index1M,$H949)</f>
        <v>46373</v>
      </c>
      <c r="J949" s="144">
        <f>IFERROR(_xll.qlIndexFixing(Index1M,$H949,TRUE,_xll.ohTrigger(RecalcTrigger,Trigger1M)),NA())</f>
        <v>1.1587404509722787E-2</v>
      </c>
      <c r="K949" s="44">
        <f>IFERROR(_xll.qlIndexFixing(Index3M,H949,TRUE,_xll.ohTrigger(RecalcTrigger,Trigger3M)),NA())</f>
        <v>1.2729125860551527E-2</v>
      </c>
      <c r="L949" s="44">
        <f>IFERROR(_xll.qlIndexFixing(Index6M,$H949,TRUE,_xll.ohTrigger(RecalcTrigger,Trigger6M)),NA())</f>
        <v>1.3389626600458834E-2</v>
      </c>
      <c r="M949" s="145">
        <f>IFERROR(_xll.qlIndexFixing(Index1Y,$H949,TRUE,_xll.ohTrigger(RecalcTrigger,Trigger1Y)),NA())</f>
        <v>1.3970968914742553E-2</v>
      </c>
      <c r="N949" s="144">
        <f>IFERROR(_xll.qlIndexFixing(ONIndex1M,I949,TRUE,_xll.ohTrigger(RecalcTrigger,Trigger1M)),NA())</f>
        <v>1.1555281308126553E-2</v>
      </c>
      <c r="O949" s="44">
        <f>IFERROR(_xll.qlIndexFixing(ONIndex3M,I949,TRUE,_xll.ohTrigger(RecalcTrigger,Trigger3M)),NA())</f>
        <v>1.2612388657382567E-2</v>
      </c>
      <c r="P949" s="44">
        <f>IFERROR(_xll.qlIndexFixing(ONIndex6M,I949,TRUE,_xll.ohTrigger(RecalcTrigger,Trigger6M)),NA())</f>
        <v>1.3191971067367803E-2</v>
      </c>
      <c r="Q949" s="145">
        <f>IFERROR(_xll.qlIndexFixing(ONIndex1Y,I949,TRUE,_xll.ohTrigger(RecalcTrigger,Trigger1Y)),NA())</f>
        <v>1.3713307790359508E-2</v>
      </c>
    </row>
    <row r="950" spans="2:17" x14ac:dyDescent="0.2">
      <c r="B950" s="39" t="s">
        <v>42</v>
      </c>
      <c r="D950" s="42">
        <f>_xll.qlCalendarAdvance(Calendar,$D949,B950,"f",FALSE)</f>
        <v>46378</v>
      </c>
      <c r="E950" s="139">
        <f>_xll.qlInterestRateIndexValueDate(IndexON,D950)</f>
        <v>46378</v>
      </c>
      <c r="F950" s="155">
        <f>IFERROR(_xll.qlIndexFixing(IndexON,D950,TRUE,_xll.ohTrigger(RecalcTrigger,TriggerON)),NA())</f>
        <v>1.1791191628844899E-2</v>
      </c>
      <c r="H950" s="42">
        <f>_xll.qlCalendarAdvance(Calendar,$H949,B950,"f",FALSE)</f>
        <v>46378</v>
      </c>
      <c r="I950" s="139">
        <f>_xll.qlInterestRateIndexValueDate(Index1M,$H950)</f>
        <v>46380</v>
      </c>
      <c r="J950" s="144">
        <f>IFERROR(_xll.qlIndexFixing(Index1M,$H950,TRUE,_xll.ohTrigger(RecalcTrigger,Trigger1M)),NA())</f>
        <v>1.1603391719816059E-2</v>
      </c>
      <c r="K950" s="44">
        <f>IFERROR(_xll.qlIndexFixing(Index3M,H950,TRUE,_xll.ohTrigger(RecalcTrigger,Trigger3M)),NA())</f>
        <v>1.2745646271262956E-2</v>
      </c>
      <c r="L950" s="44">
        <f>IFERROR(_xll.qlIndexFixing(Index6M,$H950,TRUE,_xll.ohTrigger(RecalcTrigger,Trigger6M)),NA())</f>
        <v>1.3401667591569832E-2</v>
      </c>
      <c r="M950" s="145">
        <f>IFERROR(_xll.qlIndexFixing(Index1Y,$H950,TRUE,_xll.ohTrigger(RecalcTrigger,Trigger1Y)),NA())</f>
        <v>1.3977047308031745E-2</v>
      </c>
      <c r="N950" s="144">
        <f>IFERROR(_xll.qlIndexFixing(ONIndex1M,I950,TRUE,_xll.ohTrigger(RecalcTrigger,Trigger1M)),NA())</f>
        <v>1.1573682983270217E-2</v>
      </c>
      <c r="O950" s="44">
        <f>IFERROR(_xll.qlIndexFixing(ONIndex3M,I950,TRUE,_xll.ohTrigger(RecalcTrigger,Trigger3M)),NA())</f>
        <v>1.2631962076108394E-2</v>
      </c>
      <c r="P950" s="44">
        <f>IFERROR(_xll.qlIndexFixing(ONIndex6M,I950,TRUE,_xll.ohTrigger(RecalcTrigger,Trigger6M)),NA())</f>
        <v>1.3206939635272974E-2</v>
      </c>
      <c r="Q950" s="145">
        <f>IFERROR(_xll.qlIndexFixing(ONIndex1Y,I950,TRUE,_xll.ohTrigger(RecalcTrigger,Trigger1Y)),NA())</f>
        <v>1.3721288798613784E-2</v>
      </c>
    </row>
    <row r="951" spans="2:17" x14ac:dyDescent="0.2">
      <c r="B951" s="39" t="s">
        <v>42</v>
      </c>
      <c r="D951" s="42">
        <f>_xll.qlCalendarAdvance(Calendar,$D950,B951,"f",FALSE)</f>
        <v>46385</v>
      </c>
      <c r="E951" s="139">
        <f>_xll.qlInterestRateIndexValueDate(IndexON,D951)</f>
        <v>46385</v>
      </c>
      <c r="F951" s="155">
        <f>IFERROR(_xll.qlIndexFixing(IndexON,D951,TRUE,_xll.ohTrigger(RecalcTrigger,TriggerON)),NA())</f>
        <v>1.1791191628924835E-2</v>
      </c>
      <c r="H951" s="42">
        <f>_xll.qlCalendarAdvance(Calendar,$H950,B951,"f",FALSE)</f>
        <v>46385</v>
      </c>
      <c r="I951" s="139">
        <f>_xll.qlInterestRateIndexValueDate(Index1M,$H951)</f>
        <v>46387</v>
      </c>
      <c r="J951" s="144">
        <f>IFERROR(_xll.qlIndexFixing(Index1M,$H951,TRUE,_xll.ohTrigger(RecalcTrigger,Trigger1M)),NA())</f>
        <v>1.161534590782054E-2</v>
      </c>
      <c r="K951" s="44">
        <f>IFERROR(_xll.qlIndexFixing(Index3M,H951,TRUE,_xll.ohTrigger(RecalcTrigger,Trigger3M)),NA())</f>
        <v>1.2762051162344079E-2</v>
      </c>
      <c r="L951" s="44">
        <f>IFERROR(_xll.qlIndexFixing(Index6M,$H951,TRUE,_xll.ohTrigger(RecalcTrigger,Trigger6M)),NA())</f>
        <v>1.3412545026590035E-2</v>
      </c>
      <c r="M951" s="145">
        <f>IFERROR(_xll.qlIndexFixing(Index1Y,$H951,TRUE,_xll.ohTrigger(RecalcTrigger,Trigger1Y)),NA())</f>
        <v>1.3983091855159557E-2</v>
      </c>
      <c r="N951" s="144">
        <f>IFERROR(_xll.qlIndexFixing(ONIndex1M,I951,TRUE,_xll.ohTrigger(RecalcTrigger,Trigger1M)),NA())</f>
        <v>1.1589695432077107E-2</v>
      </c>
      <c r="O951" s="44">
        <f>IFERROR(_xll.qlIndexFixing(ONIndex3M,I951,TRUE,_xll.ohTrigger(RecalcTrigger,Trigger3M)),NA())</f>
        <v>1.2648965478074814E-2</v>
      </c>
      <c r="P951" s="44">
        <f>IFERROR(_xll.qlIndexFixing(ONIndex6M,I951,TRUE,_xll.ohTrigger(RecalcTrigger,Trigger6M)),NA())</f>
        <v>1.3219936401256405E-2</v>
      </c>
      <c r="Q951" s="145">
        <f>IFERROR(_xll.qlIndexFixing(ONIndex1Y,I951,TRUE,_xll.ohTrigger(RecalcTrigger,Trigger1Y)),NA())</f>
        <v>1.3728218877044895E-2</v>
      </c>
    </row>
    <row r="952" spans="2:17" x14ac:dyDescent="0.2">
      <c r="B952" s="39" t="s">
        <v>42</v>
      </c>
      <c r="D952" s="42">
        <f>_xll.qlCalendarAdvance(Calendar,$D951,B952,"f",FALSE)</f>
        <v>46392</v>
      </c>
      <c r="E952" s="139">
        <f>_xll.qlInterestRateIndexValueDate(IndexON,D952)</f>
        <v>46392</v>
      </c>
      <c r="F952" s="155">
        <f>IFERROR(_xll.qlIndexFixing(IndexON,D952,TRUE,_xll.ohTrigger(RecalcTrigger,TriggerON)),NA())</f>
        <v>1.1791191628924835E-2</v>
      </c>
      <c r="H952" s="42">
        <f>_xll.qlCalendarAdvance(Calendar,$H951,B952,"f",FALSE)</f>
        <v>46392</v>
      </c>
      <c r="I952" s="139">
        <f>_xll.qlInterestRateIndexValueDate(Index1M,$H952)</f>
        <v>46394</v>
      </c>
      <c r="J952" s="144">
        <f>IFERROR(_xll.qlIndexFixing(Index1M,$H952,TRUE,_xll.ohTrigger(RecalcTrigger,Trigger1M)),NA())</f>
        <v>1.1635118292017965E-2</v>
      </c>
      <c r="K952" s="44">
        <f>IFERROR(_xll.qlIndexFixing(Index3M,H952,TRUE,_xll.ohTrigger(RecalcTrigger,Trigger3M)),NA())</f>
        <v>1.2778340513611042E-2</v>
      </c>
      <c r="L952" s="44">
        <f>IFERROR(_xll.qlIndexFixing(Index6M,$H952,TRUE,_xll.ohTrigger(RecalcTrigger,Trigger6M)),NA())</f>
        <v>1.3424407693030792E-2</v>
      </c>
      <c r="M952" s="145">
        <f>IFERROR(_xll.qlIndexFixing(Index1Y,$H952,TRUE,_xll.ohTrigger(RecalcTrigger,Trigger1Y)),NA())</f>
        <v>1.398910320962341E-2</v>
      </c>
      <c r="N952" s="144">
        <f>IFERROR(_xll.qlIndexFixing(ONIndex1M,I952,TRUE,_xll.ohTrigger(RecalcTrigger,Trigger1M)),NA())</f>
        <v>1.1603354484366335E-2</v>
      </c>
      <c r="O952" s="44">
        <f>IFERROR(_xll.qlIndexFixing(ONIndex3M,I952,TRUE,_xll.ohTrigger(RecalcTrigger,Trigger3M)),NA())</f>
        <v>1.2663448184069281E-2</v>
      </c>
      <c r="P952" s="44">
        <f>IFERROR(_xll.qlIndexFixing(ONIndex6M,I952,TRUE,_xll.ohTrigger(RecalcTrigger,Trigger6M)),NA())</f>
        <v>1.3231001804969722E-2</v>
      </c>
      <c r="Q952" s="145">
        <f>IFERROR(_xll.qlIndexFixing(ONIndex1Y,I952,TRUE,_xll.ohTrigger(RecalcTrigger,Trigger1Y)),NA())</f>
        <v>1.373411986042683E-2</v>
      </c>
    </row>
    <row r="953" spans="2:17" x14ac:dyDescent="0.2">
      <c r="B953" s="39" t="s">
        <v>42</v>
      </c>
      <c r="D953" s="42">
        <f>_xll.qlCalendarAdvance(Calendar,$D952,B953,"f",FALSE)</f>
        <v>46399</v>
      </c>
      <c r="E953" s="139">
        <f>_xll.qlInterestRateIndexValueDate(IndexON,D953)</f>
        <v>46399</v>
      </c>
      <c r="F953" s="155">
        <f>IFERROR(_xll.qlIndexFixing(IndexON,D953,TRUE,_xll.ohTrigger(RecalcTrigger,TriggerON)),NA())</f>
        <v>1.1791191628844899E-2</v>
      </c>
      <c r="H953" s="42">
        <f>_xll.qlCalendarAdvance(Calendar,$H952,B953,"f",FALSE)</f>
        <v>46399</v>
      </c>
      <c r="I953" s="139">
        <f>_xll.qlInterestRateIndexValueDate(Index1M,$H953)</f>
        <v>46401</v>
      </c>
      <c r="J953" s="144">
        <f>IFERROR(_xll.qlIndexFixing(Index1M,$H953,TRUE,_xll.ohTrigger(RecalcTrigger,Trigger1M)),NA())</f>
        <v>1.1650858214530824E-2</v>
      </c>
      <c r="K953" s="44">
        <f>IFERROR(_xll.qlIndexFixing(Index3M,H953,TRUE,_xll.ohTrigger(RecalcTrigger,Trigger3M)),NA())</f>
        <v>1.2794514304890647E-2</v>
      </c>
      <c r="L953" s="44">
        <f>IFERROR(_xll.qlIndexFixing(Index6M,$H953,TRUE,_xll.ohTrigger(RecalcTrigger,Trigger6M)),NA())</f>
        <v>1.3436178426567828E-2</v>
      </c>
      <c r="M953" s="145">
        <f>IFERROR(_xll.qlIndexFixing(Index1Y,$H953,TRUE,_xll.ohTrigger(RecalcTrigger,Trigger1Y)),NA())</f>
        <v>1.3995082024938682E-2</v>
      </c>
      <c r="N953" s="144">
        <f>IFERROR(_xll.qlIndexFixing(ONIndex1M,I953,TRUE,_xll.ohTrigger(RecalcTrigger,Trigger1M)),NA())</f>
        <v>1.1619213405582585E-2</v>
      </c>
      <c r="O953" s="44">
        <f>IFERROR(_xll.qlIndexFixing(ONIndex3M,I953,TRUE,_xll.ohTrigger(RecalcTrigger,Trigger3M)),NA())</f>
        <v>1.2680237746289791E-2</v>
      </c>
      <c r="P953" s="44">
        <f>IFERROR(_xll.qlIndexFixing(ONIndex6M,I953,TRUE,_xll.ohTrigger(RecalcTrigger,Trigger6M)),NA())</f>
        <v>1.3243824478132993E-2</v>
      </c>
      <c r="Q953" s="145">
        <f>IFERROR(_xll.qlIndexFixing(ONIndex1Y,I953,TRUE,_xll.ohTrigger(RecalcTrigger,Trigger1Y)),NA())</f>
        <v>1.3740959313670587E-2</v>
      </c>
    </row>
    <row r="954" spans="2:17" x14ac:dyDescent="0.2">
      <c r="B954" s="39" t="s">
        <v>42</v>
      </c>
      <c r="D954" s="42">
        <f>_xll.qlCalendarAdvance(Calendar,$D953,B954,"f",FALSE)</f>
        <v>46406</v>
      </c>
      <c r="E954" s="139">
        <f>_xll.qlInterestRateIndexValueDate(IndexON,D954)</f>
        <v>46406</v>
      </c>
      <c r="F954" s="155">
        <f>IFERROR(_xll.qlIndexFixing(IndexON,D954,TRUE,_xll.ohTrigger(RecalcTrigger,TriggerON)),NA())</f>
        <v>1.1791191628924835E-2</v>
      </c>
      <c r="H954" s="42">
        <f>_xll.qlCalendarAdvance(Calendar,$H953,B954,"f",FALSE)</f>
        <v>46406</v>
      </c>
      <c r="I954" s="139">
        <f>_xll.qlInterestRateIndexValueDate(Index1M,$H954)</f>
        <v>46408</v>
      </c>
      <c r="J954" s="144">
        <f>IFERROR(_xll.qlIndexFixing(Index1M,$H954,TRUE,_xll.ohTrigger(RecalcTrigger,Trigger1M)),NA())</f>
        <v>1.1666516268261928E-2</v>
      </c>
      <c r="K954" s="44">
        <f>IFERROR(_xll.qlIndexFixing(Index3M,H954,TRUE,_xll.ohTrigger(RecalcTrigger,Trigger3M)),NA())</f>
        <v>1.2810572516018581E-2</v>
      </c>
      <c r="L954" s="44">
        <f>IFERROR(_xll.qlIndexFixing(Index6M,$H954,TRUE,_xll.ohTrigger(RecalcTrigger,Trigger6M)),NA())</f>
        <v>1.344785741193558E-2</v>
      </c>
      <c r="M954" s="145">
        <f>IFERROR(_xll.qlIndexFixing(Index1Y,$H954,TRUE,_xll.ohTrigger(RecalcTrigger,Trigger1Y)),NA())</f>
        <v>1.4001028954640461E-2</v>
      </c>
      <c r="N954" s="144">
        <f>IFERROR(_xll.qlIndexFixing(ONIndex1M,I954,TRUE,_xll.ohTrigger(RecalcTrigger,Trigger1M)),NA())</f>
        <v>1.1634990058446704E-2</v>
      </c>
      <c r="O954" s="44">
        <f>IFERROR(_xll.qlIndexFixing(ONIndex3M,I954,TRUE,_xll.ohTrigger(RecalcTrigger,Trigger3M)),NA())</f>
        <v>1.2696912137357685E-2</v>
      </c>
      <c r="P954" s="44">
        <f>IFERROR(_xll.qlIndexFixing(ONIndex6M,I954,TRUE,_xll.ohTrigger(RecalcTrigger,Trigger6M)),NA())</f>
        <v>1.3256553673430815E-2</v>
      </c>
      <c r="Q954" s="145">
        <f>IFERROR(_xll.qlIndexFixing(ONIndex1Y,I954,TRUE,_xll.ohTrigger(RecalcTrigger,Trigger1Y)),NA())</f>
        <v>1.3747750890171773E-2</v>
      </c>
    </row>
    <row r="955" spans="2:17" x14ac:dyDescent="0.2">
      <c r="B955" s="39" t="s">
        <v>42</v>
      </c>
      <c r="D955" s="42">
        <f>_xll.qlCalendarAdvance(Calendar,$D954,B955,"f",FALSE)</f>
        <v>46413</v>
      </c>
      <c r="E955" s="139">
        <f>_xll.qlInterestRateIndexValueDate(IndexON,D955)</f>
        <v>46413</v>
      </c>
      <c r="F955" s="155">
        <f>IFERROR(_xll.qlIndexFixing(IndexON,D955,TRUE,_xll.ohTrigger(RecalcTrigger,TriggerON)),NA())</f>
        <v>1.1791191628924835E-2</v>
      </c>
      <c r="H955" s="42">
        <f>_xll.qlCalendarAdvance(Calendar,$H954,B955,"f",FALSE)</f>
        <v>46413</v>
      </c>
      <c r="I955" s="139">
        <f>_xll.qlInterestRateIndexValueDate(Index1M,$H955)</f>
        <v>46415</v>
      </c>
      <c r="J955" s="144">
        <f>IFERROR(_xll.qlIndexFixing(Index1M,$H955,TRUE,_xll.ohTrigger(RecalcTrigger,Trigger1M)),NA())</f>
        <v>1.1678206346696763E-2</v>
      </c>
      <c r="K955" s="44">
        <f>IFERROR(_xll.qlIndexFixing(Index3M,H955,TRUE,_xll.ohTrigger(RecalcTrigger,Trigger3M)),NA())</f>
        <v>1.2826515126840299E-2</v>
      </c>
      <c r="L955" s="44">
        <f>IFERROR(_xll.qlIndexFixing(Index6M,$H955,TRUE,_xll.ohTrigger(RecalcTrigger,Trigger6M)),NA())</f>
        <v>1.3459444833883945E-2</v>
      </c>
      <c r="M955" s="145">
        <f>IFERROR(_xll.qlIndexFixing(Index1Y,$H955,TRUE,_xll.ohTrigger(RecalcTrigger,Trigger1Y)),NA())</f>
        <v>1.4006944652281795E-2</v>
      </c>
      <c r="N955" s="144">
        <f>IFERROR(_xll.qlIndexFixing(ONIndex1M,I955,TRUE,_xll.ohTrigger(RecalcTrigger,Trigger1M)),NA())</f>
        <v>1.1650684723214511E-2</v>
      </c>
      <c r="O955" s="44">
        <f>IFERROR(_xll.qlIndexFixing(ONIndex3M,I955,TRUE,_xll.ohTrigger(RecalcTrigger,Trigger3M)),NA())</f>
        <v>1.2713471338408056E-2</v>
      </c>
      <c r="P955" s="44">
        <f>IFERROR(_xll.qlIndexFixing(ONIndex6M,I955,TRUE,_xll.ohTrigger(RecalcTrigger,Trigger6M)),NA())</f>
        <v>1.32691895759951E-2</v>
      </c>
      <c r="Q955" s="145">
        <f>IFERROR(_xll.qlIndexFixing(ONIndex1Y,I955,TRUE,_xll.ohTrigger(RecalcTrigger,Trigger1Y)),NA())</f>
        <v>1.3754495234934438E-2</v>
      </c>
    </row>
    <row r="956" spans="2:17" x14ac:dyDescent="0.2">
      <c r="B956" s="39" t="s">
        <v>42</v>
      </c>
      <c r="D956" s="42">
        <f>_xll.qlCalendarAdvance(Calendar,$D955,B956,"f",FALSE)</f>
        <v>46420</v>
      </c>
      <c r="E956" s="139">
        <f>_xll.qlInterestRateIndexValueDate(IndexON,D956)</f>
        <v>46420</v>
      </c>
      <c r="F956" s="155">
        <f>IFERROR(_xll.qlIndexFixing(IndexON,D956,TRUE,_xll.ohTrigger(RecalcTrigger,TriggerON)),NA())</f>
        <v>1.1791191628924835E-2</v>
      </c>
      <c r="H956" s="42">
        <f>_xll.qlCalendarAdvance(Calendar,$H955,B956,"f",FALSE)</f>
        <v>46420</v>
      </c>
      <c r="I956" s="139">
        <f>_xll.qlInterestRateIndexValueDate(Index1M,$H956)</f>
        <v>46422</v>
      </c>
      <c r="J956" s="144">
        <f>IFERROR(_xll.qlIndexFixing(Index1M,$H956,TRUE,_xll.ohTrigger(RecalcTrigger,Trigger1M)),NA())</f>
        <v>1.1692426221572294E-2</v>
      </c>
      <c r="K956" s="44">
        <f>IFERROR(_xll.qlIndexFixing(Index3M,H956,TRUE,_xll.ohTrigger(RecalcTrigger,Trigger3M)),NA())</f>
        <v>1.2841004287082489E-2</v>
      </c>
      <c r="L956" s="44">
        <f>IFERROR(_xll.qlIndexFixing(Index6M,$H956,TRUE,_xll.ohTrigger(RecalcTrigger,Trigger6M)),NA())</f>
        <v>1.3470940877180482E-2</v>
      </c>
      <c r="M956" s="145">
        <f>IFERROR(_xll.qlIndexFixing(Index1Y,$H956,TRUE,_xll.ohTrigger(RecalcTrigger,Trigger1Y)),NA())</f>
        <v>1.4012829771434566E-2</v>
      </c>
      <c r="N956" s="144">
        <f>IFERROR(_xll.qlIndexFixing(ONIndex1M,I956,TRUE,_xll.ohTrigger(RecalcTrigger,Trigger1M)),NA())</f>
        <v>1.166629768022176E-2</v>
      </c>
      <c r="O956" s="44">
        <f>IFERROR(_xll.qlIndexFixing(ONIndex3M,I956,TRUE,_xll.ohTrigger(RecalcTrigger,Trigger3M)),NA())</f>
        <v>1.2729915330895736E-2</v>
      </c>
      <c r="P956" s="44">
        <f>IFERROR(_xll.qlIndexFixing(ONIndex6M,I956,TRUE,_xll.ohTrigger(RecalcTrigger,Trigger6M)),NA())</f>
        <v>1.3281732370877819E-2</v>
      </c>
      <c r="Q956" s="145">
        <f>IFERROR(_xll.qlIndexFixing(ONIndex1Y,I956,TRUE,_xll.ohTrigger(RecalcTrigger,Trigger1Y)),NA())</f>
        <v>1.3761192992882698E-2</v>
      </c>
    </row>
    <row r="957" spans="2:17" x14ac:dyDescent="0.2">
      <c r="B957" s="39" t="s">
        <v>42</v>
      </c>
      <c r="D957" s="42">
        <f>_xll.qlCalendarAdvance(Calendar,$D956,B957,"f",FALSE)</f>
        <v>46427</v>
      </c>
      <c r="E957" s="139">
        <f>_xll.qlInterestRateIndexValueDate(IndexON,D957)</f>
        <v>46427</v>
      </c>
      <c r="F957" s="155">
        <f>IFERROR(_xll.qlIndexFixing(IndexON,D957,TRUE,_xll.ohTrigger(RecalcTrigger,TriggerON)),NA())</f>
        <v>1.1791191628924835E-2</v>
      </c>
      <c r="H957" s="42">
        <f>_xll.qlCalendarAdvance(Calendar,$H956,B957,"f",FALSE)</f>
        <v>46427</v>
      </c>
      <c r="I957" s="139">
        <f>_xll.qlInterestRateIndexValueDate(Index1M,$H957)</f>
        <v>46429</v>
      </c>
      <c r="J957" s="144">
        <f>IFERROR(_xll.qlIndexFixing(Index1M,$H957,TRUE,_xll.ohTrigger(RecalcTrigger,Trigger1M)),NA())</f>
        <v>1.1707861409491522E-2</v>
      </c>
      <c r="K957" s="44">
        <f>IFERROR(_xll.qlIndexFixing(Index3M,H957,TRUE,_xll.ohTrigger(RecalcTrigger,Trigger3M)),NA())</f>
        <v>1.2856723340349605E-2</v>
      </c>
      <c r="L957" s="44">
        <f>IFERROR(_xll.qlIndexFixing(Index6M,$H957,TRUE,_xll.ohTrigger(RecalcTrigger,Trigger6M)),NA())</f>
        <v>1.3482345726610417E-2</v>
      </c>
      <c r="M957" s="145">
        <f>IFERROR(_xll.qlIndexFixing(Index1Y,$H957,TRUE,_xll.ohTrigger(RecalcTrigger,Trigger1Y)),NA())</f>
        <v>1.4018684965689053E-2</v>
      </c>
      <c r="N957" s="144">
        <f>IFERROR(_xll.qlIndexFixing(ONIndex1M,I957,TRUE,_xll.ohTrigger(RecalcTrigger,Trigger1M)),NA())</f>
        <v>1.1681829209564398E-2</v>
      </c>
      <c r="O957" s="44">
        <f>IFERROR(_xll.qlIndexFixing(ONIndex3M,I957,TRUE,_xll.ohTrigger(RecalcTrigger,Trigger3M)),NA())</f>
        <v>1.2746244095955817E-2</v>
      </c>
      <c r="P957" s="44">
        <f>IFERROR(_xll.qlIndexFixing(ONIndex6M,I957,TRUE,_xll.ohTrigger(RecalcTrigger,Trigger6M)),NA())</f>
        <v>1.3294182243210884E-2</v>
      </c>
      <c r="Q957" s="145">
        <f>IFERROR(_xll.qlIndexFixing(ONIndex1Y,I957,TRUE,_xll.ohTrigger(RecalcTrigger,Trigger1Y)),NA())</f>
        <v>1.3767844809100538E-2</v>
      </c>
    </row>
    <row r="958" spans="2:17" x14ac:dyDescent="0.2">
      <c r="B958" s="39" t="s">
        <v>42</v>
      </c>
      <c r="D958" s="42">
        <f>_xll.qlCalendarAdvance(Calendar,$D957,B958,"f",FALSE)</f>
        <v>46434</v>
      </c>
      <c r="E958" s="139">
        <f>_xll.qlInterestRateIndexValueDate(IndexON,D958)</f>
        <v>46434</v>
      </c>
      <c r="F958" s="155">
        <f>IFERROR(_xll.qlIndexFixing(IndexON,D958,TRUE,_xll.ohTrigger(RecalcTrigger,TriggerON)),NA())</f>
        <v>1.1791191628844899E-2</v>
      </c>
      <c r="H958" s="42">
        <f>_xll.qlCalendarAdvance(Calendar,$H957,B958,"f",FALSE)</f>
        <v>46434</v>
      </c>
      <c r="I958" s="139">
        <f>_xll.qlInterestRateIndexValueDate(Index1M,$H958)</f>
        <v>46436</v>
      </c>
      <c r="J958" s="144">
        <f>IFERROR(_xll.qlIndexFixing(Index1M,$H958,TRUE,_xll.ohTrigger(RecalcTrigger,Trigger1M)),NA())</f>
        <v>1.1723215777311564E-2</v>
      </c>
      <c r="K958" s="44">
        <f>IFERROR(_xll.qlIndexFixing(Index3M,H958,TRUE,_xll.ohTrigger(RecalcTrigger,Trigger3M)),NA())</f>
        <v>1.2872326737788438E-2</v>
      </c>
      <c r="L958" s="44">
        <f>IFERROR(_xll.qlIndexFixing(Index6M,$H958,TRUE,_xll.ohTrigger(RecalcTrigger,Trigger6M)),NA())</f>
        <v>1.3493659566974434E-2</v>
      </c>
      <c r="M958" s="145">
        <f>IFERROR(_xll.qlIndexFixing(Index1Y,$H958,TRUE,_xll.ohTrigger(RecalcTrigger,Trigger1Y)),NA())</f>
        <v>1.4024510888652832E-2</v>
      </c>
      <c r="N958" s="144">
        <f>IFERROR(_xll.qlIndexFixing(ONIndex1M,I958,TRUE,_xll.ohTrigger(RecalcTrigger,Trigger1M)),NA())</f>
        <v>1.1697279591738052E-2</v>
      </c>
      <c r="O958" s="44">
        <f>IFERROR(_xll.qlIndexFixing(ONIndex3M,I958,TRUE,_xll.ohTrigger(RecalcTrigger,Trigger3M)),NA())</f>
        <v>1.2762457614963196E-2</v>
      </c>
      <c r="P958" s="44">
        <f>IFERROR(_xll.qlIndexFixing(ONIndex6M,I958,TRUE,_xll.ohTrigger(RecalcTrigger,Trigger6M)),NA())</f>
        <v>1.3306539378206139E-2</v>
      </c>
      <c r="Q958" s="145">
        <f>IFERROR(_xll.qlIndexFixing(ONIndex1Y,I958,TRUE,_xll.ohTrigger(RecalcTrigger,Trigger1Y)),NA())</f>
        <v>1.3774451328512072E-2</v>
      </c>
    </row>
    <row r="959" spans="2:17" x14ac:dyDescent="0.2">
      <c r="B959" s="39" t="s">
        <v>42</v>
      </c>
      <c r="D959" s="42">
        <f>_xll.qlCalendarAdvance(Calendar,$D958,B959,"f",FALSE)</f>
        <v>46441</v>
      </c>
      <c r="E959" s="139">
        <f>_xll.qlInterestRateIndexValueDate(IndexON,D959)</f>
        <v>46441</v>
      </c>
      <c r="F959" s="155">
        <f>IFERROR(_xll.qlIndexFixing(IndexON,D959,TRUE,_xll.ohTrigger(RecalcTrigger,TriggerON)),NA())</f>
        <v>1.1791191628924835E-2</v>
      </c>
      <c r="H959" s="42">
        <f>_xll.qlCalendarAdvance(Calendar,$H958,B959,"f",FALSE)</f>
        <v>46441</v>
      </c>
      <c r="I959" s="139">
        <f>_xll.qlInterestRateIndexValueDate(Index1M,$H959)</f>
        <v>46443</v>
      </c>
      <c r="J959" s="144">
        <f>IFERROR(_xll.qlIndexFixing(Index1M,$H959,TRUE,_xll.ohTrigger(RecalcTrigger,Trigger1M)),NA())</f>
        <v>1.1738489605259694E-2</v>
      </c>
      <c r="K959" s="44">
        <f>IFERROR(_xll.qlIndexFixing(Index3M,H959,TRUE,_xll.ohTrigger(RecalcTrigger,Trigger3M)),NA())</f>
        <v>1.2887814459298208E-2</v>
      </c>
      <c r="L959" s="44">
        <f>IFERROR(_xll.qlIndexFixing(Index6M,$H959,TRUE,_xll.ohTrigger(RecalcTrigger,Trigger6M)),NA())</f>
        <v>1.3504882583089555E-2</v>
      </c>
      <c r="M959" s="145">
        <f>IFERROR(_xll.qlIndexFixing(Index1Y,$H959,TRUE,_xll.ohTrigger(RecalcTrigger,Trigger1Y)),NA())</f>
        <v>1.4030308193952319E-2</v>
      </c>
      <c r="N959" s="144">
        <f>IFERROR(_xll.qlIndexFixing(ONIndex1M,I959,TRUE,_xll.ohTrigger(RecalcTrigger,Trigger1M)),NA())</f>
        <v>1.1712649106838668E-2</v>
      </c>
      <c r="O959" s="44">
        <f>IFERROR(_xll.qlIndexFixing(ONIndex3M,I959,TRUE,_xll.ohTrigger(RecalcTrigger,Trigger3M)),NA())</f>
        <v>1.2778555869132902E-2</v>
      </c>
      <c r="P959" s="44">
        <f>IFERROR(_xll.qlIndexFixing(ONIndex6M,I959,TRUE,_xll.ohTrigger(RecalcTrigger,Trigger6M)),NA())</f>
        <v>1.3318803960755687E-2</v>
      </c>
      <c r="Q959" s="145">
        <f>IFERROR(_xll.qlIndexFixing(ONIndex1Y,I959,TRUE,_xll.ohTrigger(RecalcTrigger,Trigger1Y)),NA())</f>
        <v>1.378101319612135E-2</v>
      </c>
    </row>
    <row r="960" spans="2:17" x14ac:dyDescent="0.2">
      <c r="B960" s="39" t="s">
        <v>42</v>
      </c>
      <c r="D960" s="42">
        <f>_xll.qlCalendarAdvance(Calendar,$D959,B960,"f",FALSE)</f>
        <v>46448</v>
      </c>
      <c r="E960" s="139">
        <f>_xll.qlInterestRateIndexValueDate(IndexON,D960)</f>
        <v>46448</v>
      </c>
      <c r="F960" s="155">
        <f>IFERROR(_xll.qlIndexFixing(IndexON,D960,TRUE,_xll.ohTrigger(RecalcTrigger,TriggerON)),NA())</f>
        <v>1.1791191628924835E-2</v>
      </c>
      <c r="H960" s="42">
        <f>_xll.qlCalendarAdvance(Calendar,$H959,B960,"f",FALSE)</f>
        <v>46448</v>
      </c>
      <c r="I960" s="139">
        <f>_xll.qlInterestRateIndexValueDate(Index1M,$H960)</f>
        <v>46450</v>
      </c>
      <c r="J960" s="144">
        <f>IFERROR(_xll.qlIndexFixing(Index1M,$H960,TRUE,_xll.ohTrigger(RecalcTrigger,Trigger1M)),NA())</f>
        <v>1.1758761038309362E-2</v>
      </c>
      <c r="K960" s="44">
        <f>IFERROR(_xll.qlIndexFixing(Index3M,H960,TRUE,_xll.ohTrigger(RecalcTrigger,Trigger3M)),NA())</f>
        <v>1.290710532957016E-2</v>
      </c>
      <c r="L960" s="44">
        <f>IFERROR(_xll.qlIndexFixing(Index6M,$H960,TRUE,_xll.ohTrigger(RecalcTrigger,Trigger6M)),NA())</f>
        <v>1.3521094300564269E-2</v>
      </c>
      <c r="M960" s="145">
        <f>IFERROR(_xll.qlIndexFixing(Index1Y,$H960,TRUE,_xll.ohTrigger(RecalcTrigger,Trigger1Y)),NA())</f>
        <v>1.4038076563338674E-2</v>
      </c>
      <c r="N960" s="144">
        <f>IFERROR(_xll.qlIndexFixing(ONIndex1M,I960,TRUE,_xll.ohTrigger(RecalcTrigger,Trigger1M)),NA())</f>
        <v>1.1727938035122065E-2</v>
      </c>
      <c r="O960" s="44">
        <f>IFERROR(_xll.qlIndexFixing(ONIndex3M,I960,TRUE,_xll.ohTrigger(RecalcTrigger,Trigger3M)),NA())</f>
        <v>1.2794538839839831E-2</v>
      </c>
      <c r="P960" s="44">
        <f>IFERROR(_xll.qlIndexFixing(ONIndex6M,I960,TRUE,_xll.ohTrigger(RecalcTrigger,Trigger6M)),NA())</f>
        <v>1.3330976176071374E-2</v>
      </c>
      <c r="Q960" s="145">
        <f>IFERROR(_xll.qlIndexFixing(ONIndex1Y,I960,TRUE,_xll.ohTrigger(RecalcTrigger,Trigger1Y)),NA())</f>
        <v>1.3787531056932423E-2</v>
      </c>
    </row>
    <row r="961" spans="2:17" x14ac:dyDescent="0.2">
      <c r="B961" s="39" t="s">
        <v>42</v>
      </c>
      <c r="D961" s="42">
        <f>_xll.qlCalendarAdvance(Calendar,$D960,B961,"f",FALSE)</f>
        <v>46455</v>
      </c>
      <c r="E961" s="139">
        <f>_xll.qlInterestRateIndexValueDate(IndexON,D961)</f>
        <v>46455</v>
      </c>
      <c r="F961" s="155">
        <f>IFERROR(_xll.qlIndexFixing(IndexON,D961,TRUE,_xll.ohTrigger(RecalcTrigger,TriggerON)),NA())</f>
        <v>1.1791191628924835E-2</v>
      </c>
      <c r="H961" s="42">
        <f>_xll.qlCalendarAdvance(Calendar,$H960,B961,"f",FALSE)</f>
        <v>46455</v>
      </c>
      <c r="I961" s="139">
        <f>_xll.qlInterestRateIndexValueDate(Index1M,$H961)</f>
        <v>46457</v>
      </c>
      <c r="J961" s="144">
        <f>IFERROR(_xll.qlIndexFixing(Index1M,$H961,TRUE,_xll.ohTrigger(RecalcTrigger,Trigger1M)),NA())</f>
        <v>1.1773853856676952E-2</v>
      </c>
      <c r="K961" s="44">
        <f>IFERROR(_xll.qlIndexFixing(Index3M,H961,TRUE,_xll.ohTrigger(RecalcTrigger,Trigger3M)),NA())</f>
        <v>1.2922338467816619E-2</v>
      </c>
      <c r="L961" s="44">
        <f>IFERROR(_xll.qlIndexFixing(Index6M,$H961,TRUE,_xll.ohTrigger(RecalcTrigger,Trigger6M)),NA())</f>
        <v>1.3532106313755904E-2</v>
      </c>
      <c r="M961" s="145">
        <f>IFERROR(_xll.qlIndexFixing(Index1Y,$H961,TRUE,_xll.ohTrigger(RecalcTrigger,Trigger1Y)),NA())</f>
        <v>1.4043814716574069E-2</v>
      </c>
      <c r="N961" s="144">
        <f>IFERROR(_xll.qlIndexFixing(ONIndex1M,I961,TRUE,_xll.ohTrigger(RecalcTrigger,Trigger1M)),NA())</f>
        <v>1.1743146656923997E-2</v>
      </c>
      <c r="O961" s="44">
        <f>IFERROR(_xll.qlIndexFixing(ONIndex3M,I961,TRUE,_xll.ohTrigger(RecalcTrigger,Trigger3M)),NA())</f>
        <v>1.2810406508219074E-2</v>
      </c>
      <c r="P961" s="44">
        <f>IFERROR(_xll.qlIndexFixing(ONIndex6M,I961,TRUE,_xll.ohTrigger(RecalcTrigger,Trigger6M)),NA())</f>
        <v>1.3343056209285109E-2</v>
      </c>
      <c r="Q961" s="145">
        <f>IFERROR(_xll.qlIndexFixing(ONIndex1Y,I961,TRUE,_xll.ohTrigger(RecalcTrigger,Trigger1Y)),NA())</f>
        <v>1.3794005555789468E-2</v>
      </c>
    </row>
    <row r="962" spans="2:17" x14ac:dyDescent="0.2">
      <c r="B962" s="39" t="s">
        <v>42</v>
      </c>
      <c r="D962" s="42">
        <f>_xll.qlCalendarAdvance(Calendar,$D961,B962,"f",FALSE)</f>
        <v>46462</v>
      </c>
      <c r="E962" s="139">
        <f>_xll.qlInterestRateIndexValueDate(IndexON,D962)</f>
        <v>46462</v>
      </c>
      <c r="F962" s="155">
        <f>IFERROR(_xll.qlIndexFixing(IndexON,D962,TRUE,_xll.ohTrigger(RecalcTrigger,TriggerON)),NA())</f>
        <v>1.1791191628924835E-2</v>
      </c>
      <c r="H962" s="42">
        <f>_xll.qlCalendarAdvance(Calendar,$H961,B962,"f",FALSE)</f>
        <v>46462</v>
      </c>
      <c r="I962" s="139">
        <f>_xll.qlInterestRateIndexValueDate(Index1M,$H962)</f>
        <v>46464</v>
      </c>
      <c r="J962" s="144">
        <f>IFERROR(_xll.qlIndexFixing(Index1M,$H962,TRUE,_xll.ohTrigger(RecalcTrigger,Trigger1M)),NA())</f>
        <v>1.1788867048044549E-2</v>
      </c>
      <c r="K962" s="44">
        <f>IFERROR(_xll.qlIndexFixing(Index3M,H962,TRUE,_xll.ohTrigger(RecalcTrigger,Trigger3M)),NA())</f>
        <v>1.2937455855060382E-2</v>
      </c>
      <c r="L962" s="44">
        <f>IFERROR(_xll.qlIndexFixing(Index6M,$H962,TRUE,_xll.ohTrigger(RecalcTrigger,Trigger6M)),NA())</f>
        <v>1.3543028108051101E-2</v>
      </c>
      <c r="M962" s="145">
        <f>IFERROR(_xll.qlIndexFixing(Index1Y,$H962,TRUE,_xll.ohTrigger(RecalcTrigger,Trigger1Y)),NA())</f>
        <v>1.4049526350407137E-2</v>
      </c>
      <c r="N962" s="144">
        <f>IFERROR(_xll.qlIndexFixing(ONIndex1M,I962,TRUE,_xll.ohTrigger(RecalcTrigger,Trigger1M)),NA())</f>
        <v>1.1758275252500283E-2</v>
      </c>
      <c r="O962" s="44">
        <f>IFERROR(_xll.qlIndexFixing(ONIndex3M,I962,TRUE,_xll.ohTrigger(RecalcTrigger,Trigger3M)),NA())</f>
        <v>1.2826158855565595E-2</v>
      </c>
      <c r="P962" s="44">
        <f>IFERROR(_xll.qlIndexFixing(ONIndex6M,I962,TRUE,_xll.ohTrigger(RecalcTrigger,Trigger6M)),NA())</f>
        <v>1.3355044245448866E-2</v>
      </c>
      <c r="Q962" s="145">
        <f>IFERROR(_xll.qlIndexFixing(ONIndex1Y,I962,TRUE,_xll.ohTrigger(RecalcTrigger,Trigger1Y)),NA())</f>
        <v>1.3800437337856408E-2</v>
      </c>
    </row>
    <row r="963" spans="2:17" x14ac:dyDescent="0.2">
      <c r="B963" s="39" t="s">
        <v>42</v>
      </c>
      <c r="D963" s="42">
        <f>_xll.qlCalendarAdvance(Calendar,$D962,B963,"f",FALSE)</f>
        <v>46469</v>
      </c>
      <c r="E963" s="139">
        <f>_xll.qlInterestRateIndexValueDate(IndexON,D963)</f>
        <v>46469</v>
      </c>
      <c r="F963" s="155">
        <f>IFERROR(_xll.qlIndexFixing(IndexON,D963,TRUE,_xll.ohTrigger(RecalcTrigger,TriggerON)),NA())</f>
        <v>1.1791191628924835E-2</v>
      </c>
      <c r="H963" s="42">
        <f>_xll.qlCalendarAdvance(Calendar,$H962,B963,"f",FALSE)</f>
        <v>46469</v>
      </c>
      <c r="I963" s="139">
        <f>_xll.qlInterestRateIndexValueDate(Index1M,$H963)</f>
        <v>46471</v>
      </c>
      <c r="J963" s="144">
        <f>IFERROR(_xll.qlIndexFixing(Index1M,$H963,TRUE,_xll.ohTrigger(RecalcTrigger,Trigger1M)),NA())</f>
        <v>1.1803800892652982E-2</v>
      </c>
      <c r="K963" s="44">
        <f>IFERROR(_xll.qlIndexFixing(Index3M,H963,TRUE,_xll.ohTrigger(RecalcTrigger,Trigger3M)),NA())</f>
        <v>1.2952457471195793E-2</v>
      </c>
      <c r="L963" s="44">
        <f>IFERROR(_xll.qlIndexFixing(Index6M,$H963,TRUE,_xll.ohTrigger(RecalcTrigger,Trigger6M)),NA())</f>
        <v>1.3553859868334654E-2</v>
      </c>
      <c r="M963" s="145">
        <f>IFERROR(_xll.qlIndexFixing(Index1Y,$H963,TRUE,_xll.ohTrigger(RecalcTrigger,Trigger1Y)),NA())</f>
        <v>1.4055212118609698E-2</v>
      </c>
      <c r="N963" s="144">
        <f>IFERROR(_xll.qlIndexFixing(ONIndex1M,I963,TRUE,_xll.ohTrigger(RecalcTrigger,Trigger1M)),NA())</f>
        <v>1.1777609165370961E-2</v>
      </c>
      <c r="O963" s="44">
        <f>IFERROR(_xll.qlIndexFixing(ONIndex3M,I963,TRUE,_xll.ohTrigger(RecalcTrigger,Trigger3M)),NA())</f>
        <v>1.284624239231924E-2</v>
      </c>
      <c r="P963" s="44">
        <f>IFERROR(_xll.qlIndexFixing(ONIndex6M,I963,TRUE,_xll.ohTrigger(RecalcTrigger,Trigger6M)),NA())</f>
        <v>1.3370322553347691E-2</v>
      </c>
      <c r="Q963" s="145">
        <f>IFERROR(_xll.qlIndexFixing(ONIndex1Y,I963,TRUE,_xll.ohTrigger(RecalcTrigger,Trigger1Y)),NA())</f>
        <v>1.3808645042292511E-2</v>
      </c>
    </row>
    <row r="964" spans="2:17" x14ac:dyDescent="0.2">
      <c r="B964" s="39" t="s">
        <v>42</v>
      </c>
      <c r="D964" s="42">
        <f>_xll.qlCalendarAdvance(Calendar,$D963,B964,"f",FALSE)</f>
        <v>46476</v>
      </c>
      <c r="E964" s="139">
        <f>_xll.qlInterestRateIndexValueDate(IndexON,D964)</f>
        <v>46476</v>
      </c>
      <c r="F964" s="155">
        <f>IFERROR(_xll.qlIndexFixing(IndexON,D964,TRUE,_xll.ohTrigger(RecalcTrigger,TriggerON)),NA())</f>
        <v>1.1791191628924835E-2</v>
      </c>
      <c r="H964" s="42">
        <f>_xll.qlCalendarAdvance(Calendar,$H963,B964,"f",FALSE)</f>
        <v>46476</v>
      </c>
      <c r="I964" s="139">
        <f>_xll.qlInterestRateIndexValueDate(Index1M,$H964)</f>
        <v>46478</v>
      </c>
      <c r="J964" s="144">
        <f>IFERROR(_xll.qlIndexFixing(Index1M,$H964,TRUE,_xll.ohTrigger(RecalcTrigger,Trigger1M)),NA())</f>
        <v>1.1818655670743083E-2</v>
      </c>
      <c r="K964" s="44">
        <f>IFERROR(_xll.qlIndexFixing(Index3M,H964,TRUE,_xll.ohTrigger(RecalcTrigger,Trigger3M)),NA())</f>
        <v>1.2966068646880189E-2</v>
      </c>
      <c r="L964" s="44">
        <f>IFERROR(_xll.qlIndexFixing(Index6M,$H964,TRUE,_xll.ohTrigger(RecalcTrigger,Trigger6M)),NA())</f>
        <v>1.3561627394310315E-2</v>
      </c>
      <c r="M964" s="145">
        <f>IFERROR(_xll.qlIndexFixing(Index1Y,$H964,TRUE,_xll.ohTrigger(RecalcTrigger,Trigger1Y)),NA())</f>
        <v>1.406087267496943E-2</v>
      </c>
      <c r="N964" s="144">
        <f>IFERROR(_xll.qlIndexFixing(ONIndex1M,I964,TRUE,_xll.ohTrigger(RecalcTrigger,Trigger1M)),NA())</f>
        <v>1.1788293485839318E-2</v>
      </c>
      <c r="O964" s="44">
        <f>IFERROR(_xll.qlIndexFixing(ONIndex3M,I964,TRUE,_xll.ohTrigger(RecalcTrigger,Trigger3M)),NA())</f>
        <v>1.2857317512580124E-2</v>
      </c>
      <c r="P964" s="44">
        <f>IFERROR(_xll.qlIndexFixing(ONIndex6M,I964,TRUE,_xll.ohTrigger(RecalcTrigger,Trigger6M)),NA())</f>
        <v>1.3378745067074149E-2</v>
      </c>
      <c r="Q964" s="145">
        <f>IFERROR(_xll.qlIndexFixing(ONIndex1Y,I964,TRUE,_xll.ohTrigger(RecalcTrigger,Trigger1Y)),NA())</f>
        <v>1.3813175331396366E-2</v>
      </c>
    </row>
    <row r="965" spans="2:17" x14ac:dyDescent="0.2">
      <c r="B965" s="39" t="s">
        <v>42</v>
      </c>
      <c r="D965" s="42">
        <f>_xll.qlCalendarAdvance(Calendar,$D964,B965,"f",FALSE)</f>
        <v>46483</v>
      </c>
      <c r="E965" s="139">
        <f>_xll.qlInterestRateIndexValueDate(IndexON,D965)</f>
        <v>46483</v>
      </c>
      <c r="F965" s="155">
        <f>IFERROR(_xll.qlIndexFixing(IndexON,D965,TRUE,_xll.ohTrigger(RecalcTrigger,TriggerON)),NA())</f>
        <v>1.1791191628924835E-2</v>
      </c>
      <c r="H965" s="42">
        <f>_xll.qlCalendarAdvance(Calendar,$H964,B965,"f",FALSE)</f>
        <v>46483</v>
      </c>
      <c r="I965" s="139">
        <f>_xll.qlInterestRateIndexValueDate(Index1M,$H965)</f>
        <v>46485</v>
      </c>
      <c r="J965" s="144">
        <f>IFERROR(_xll.qlIndexFixing(Index1M,$H965,TRUE,_xll.ohTrigger(RecalcTrigger,Trigger1M)),NA())</f>
        <v>1.1833431662555682E-2</v>
      </c>
      <c r="K965" s="44">
        <f>IFERROR(_xll.qlIndexFixing(Index3M,H965,TRUE,_xll.ohTrigger(RecalcTrigger,Trigger3M)),NA())</f>
        <v>1.2980846404721347E-2</v>
      </c>
      <c r="L965" s="44">
        <f>IFERROR(_xll.qlIndexFixing(Index6M,$H965,TRUE,_xll.ohTrigger(RecalcTrigger,Trigger6M)),NA())</f>
        <v>1.3572297462206654E-2</v>
      </c>
      <c r="M965" s="145">
        <f>IFERROR(_xll.qlIndexFixing(Index1Y,$H965,TRUE,_xll.ohTrigger(RecalcTrigger,Trigger1Y)),NA())</f>
        <v>1.4066508673291817E-2</v>
      </c>
      <c r="N965" s="144">
        <f>IFERROR(_xll.qlIndexFixing(ONIndex1M,I965,TRUE,_xll.ohTrigger(RecalcTrigger,Trigger1M)),NA())</f>
        <v>1.1803183684273577E-2</v>
      </c>
      <c r="O965" s="44">
        <f>IFERROR(_xll.qlIndexFixing(ONIndex3M,I965,TRUE,_xll.ohTrigger(RecalcTrigger,Trigger3M)),NA())</f>
        <v>1.2872723784678186E-2</v>
      </c>
      <c r="P965" s="44">
        <f>IFERROR(_xll.qlIndexFixing(ONIndex6M,I965,TRUE,_xll.ohTrigger(RecalcTrigger,Trigger6M)),NA())</f>
        <v>1.3390458222719559E-2</v>
      </c>
      <c r="Q965" s="145">
        <f>IFERROR(_xll.qlIndexFixing(ONIndex1Y,I965,TRUE,_xll.ohTrigger(RecalcTrigger,Trigger1Y)),NA())</f>
        <v>1.3819482832797547E-2</v>
      </c>
    </row>
    <row r="966" spans="2:17" x14ac:dyDescent="0.2">
      <c r="B966" s="39" t="s">
        <v>42</v>
      </c>
      <c r="D966" s="42">
        <f>_xll.qlCalendarAdvance(Calendar,$D965,B966,"f",FALSE)</f>
        <v>46490</v>
      </c>
      <c r="E966" s="139">
        <f>_xll.qlInterestRateIndexValueDate(IndexON,D966)</f>
        <v>46490</v>
      </c>
      <c r="F966" s="155">
        <f>IFERROR(_xll.qlIndexFixing(IndexON,D966,TRUE,_xll.ohTrigger(RecalcTrigger,TriggerON)),NA())</f>
        <v>1.1791191628924835E-2</v>
      </c>
      <c r="H966" s="42">
        <f>_xll.qlCalendarAdvance(Calendar,$H965,B966,"f",FALSE)</f>
        <v>46490</v>
      </c>
      <c r="I966" s="139">
        <f>_xll.qlInterestRateIndexValueDate(Index1M,$H966)</f>
        <v>46492</v>
      </c>
      <c r="J966" s="144">
        <f>IFERROR(_xll.qlIndexFixing(Index1M,$H966,TRUE,_xll.ohTrigger(RecalcTrigger,Trigger1M)),NA())</f>
        <v>1.1848129148341602E-2</v>
      </c>
      <c r="K966" s="44">
        <f>IFERROR(_xll.qlIndexFixing(Index3M,H966,TRUE,_xll.ohTrigger(RecalcTrigger,Trigger3M)),NA())</f>
        <v>1.29955083361995E-2</v>
      </c>
      <c r="L966" s="44">
        <f>IFERROR(_xll.qlIndexFixing(Index6M,$H966,TRUE,_xll.ohTrigger(RecalcTrigger,Trigger6M)),NA())</f>
        <v>1.3582878020357365E-2</v>
      </c>
      <c r="M966" s="145">
        <f>IFERROR(_xll.qlIndexFixing(Index1Y,$H966,TRUE,_xll.ohTrigger(RecalcTrigger,Trigger1Y)),NA())</f>
        <v>1.407277991555944E-2</v>
      </c>
      <c r="N966" s="144">
        <f>IFERROR(_xll.qlIndexFixing(ONIndex1M,I966,TRUE,_xll.ohTrigger(RecalcTrigger,Trigger1M)),NA())</f>
        <v>1.1817994977425528E-2</v>
      </c>
      <c r="O966" s="44">
        <f>IFERROR(_xll.qlIndexFixing(ONIndex3M,I966,TRUE,_xll.ohTrigger(RecalcTrigger,Trigger3M)),NA())</f>
        <v>1.2888014661003311E-2</v>
      </c>
      <c r="P966" s="44">
        <f>IFERROR(_xll.qlIndexFixing(ONIndex6M,I966,TRUE,_xll.ohTrigger(RecalcTrigger,Trigger6M)),NA())</f>
        <v>1.3402080121762694E-2</v>
      </c>
      <c r="Q966" s="145">
        <f>IFERROR(_xll.qlIndexFixing(ONIndex1Y,I966,TRUE,_xll.ohTrigger(RecalcTrigger,Trigger1Y)),NA())</f>
        <v>1.3825750197264952E-2</v>
      </c>
    </row>
    <row r="967" spans="2:17" x14ac:dyDescent="0.2">
      <c r="B967" s="39" t="s">
        <v>42</v>
      </c>
      <c r="D967" s="42">
        <f>_xll.qlCalendarAdvance(Calendar,$D966,B967,"f",FALSE)</f>
        <v>46497</v>
      </c>
      <c r="E967" s="139">
        <f>_xll.qlInterestRateIndexValueDate(IndexON,D967)</f>
        <v>46497</v>
      </c>
      <c r="F967" s="155">
        <f>IFERROR(_xll.qlIndexFixing(IndexON,D967,TRUE,_xll.ohTrigger(RecalcTrigger,TriggerON)),NA())</f>
        <v>1.1791191628924835E-2</v>
      </c>
      <c r="H967" s="42">
        <f>_xll.qlCalendarAdvance(Calendar,$H966,B967,"f",FALSE)</f>
        <v>46497</v>
      </c>
      <c r="I967" s="139">
        <f>_xll.qlInterestRateIndexValueDate(Index1M,$H967)</f>
        <v>46499</v>
      </c>
      <c r="J967" s="144">
        <f>IFERROR(_xll.qlIndexFixing(Index1M,$H967,TRUE,_xll.ohTrigger(RecalcTrigger,Trigger1M)),NA())</f>
        <v>1.1862748408349166E-2</v>
      </c>
      <c r="K967" s="44">
        <f>IFERROR(_xll.qlIndexFixing(Index3M,H967,TRUE,_xll.ohTrigger(RecalcTrigger,Trigger3M)),NA())</f>
        <v>1.3010054421262993E-2</v>
      </c>
      <c r="L967" s="44">
        <f>IFERROR(_xll.qlIndexFixing(Index6M,$H967,TRUE,_xll.ohTrigger(RecalcTrigger,Trigger6M)),NA())</f>
        <v>1.3593369253713522E-2</v>
      </c>
      <c r="M967" s="145">
        <f>IFERROR(_xll.qlIndexFixing(Index1Y,$H967,TRUE,_xll.ohTrigger(RecalcTrigger,Trigger1Y)),NA())</f>
        <v>1.4077709611129058E-2</v>
      </c>
      <c r="N967" s="144">
        <f>IFERROR(_xll.qlIndexFixing(ONIndex1M,I967,TRUE,_xll.ohTrigger(RecalcTrigger,Trigger1M)),NA())</f>
        <v>1.1832727645550989E-2</v>
      </c>
      <c r="O967" s="44">
        <f>IFERROR(_xll.qlIndexFixing(ONIndex3M,I967,TRUE,_xll.ohTrigger(RecalcTrigger,Trigger3M)),NA())</f>
        <v>1.2903190122610653E-2</v>
      </c>
      <c r="P967" s="44">
        <f>IFERROR(_xll.qlIndexFixing(ONIndex6M,I967,TRUE,_xll.ohTrigger(RecalcTrigger,Trigger6M)),NA())</f>
        <v>1.3413610949255528E-2</v>
      </c>
      <c r="Q967" s="145">
        <f>IFERROR(_xll.qlIndexFixing(ONIndex1Y,I967,TRUE,_xll.ohTrigger(RecalcTrigger,Trigger1Y)),NA())</f>
        <v>1.3831978069802631E-2</v>
      </c>
    </row>
    <row r="968" spans="2:17" x14ac:dyDescent="0.2">
      <c r="B968" s="39" t="s">
        <v>42</v>
      </c>
      <c r="D968" s="42">
        <f>_xll.qlCalendarAdvance(Calendar,$D967,B968,"f",FALSE)</f>
        <v>46504</v>
      </c>
      <c r="E968" s="139">
        <f>_xll.qlInterestRateIndexValueDate(IndexON,D968)</f>
        <v>46504</v>
      </c>
      <c r="F968" s="155">
        <f>IFERROR(_xll.qlIndexFixing(IndexON,D968,TRUE,_xll.ohTrigger(RecalcTrigger,TriggerON)),NA())</f>
        <v>1.1791191628924835E-2</v>
      </c>
      <c r="H968" s="42">
        <f>_xll.qlCalendarAdvance(Calendar,$H967,B968,"f",FALSE)</f>
        <v>46504</v>
      </c>
      <c r="I968" s="139">
        <f>_xll.qlInterestRateIndexValueDate(Index1M,$H968)</f>
        <v>46506</v>
      </c>
      <c r="J968" s="144">
        <f>IFERROR(_xll.qlIndexFixing(Index1M,$H968,TRUE,_xll.ohTrigger(RecalcTrigger,Trigger1M)),NA())</f>
        <v>1.1877289722831696E-2</v>
      </c>
      <c r="K968" s="44">
        <f>IFERROR(_xll.qlIndexFixing(Index3M,H968,TRUE,_xll.ohTrigger(RecalcTrigger,Trigger3M)),NA())</f>
        <v>1.3024484639869839E-2</v>
      </c>
      <c r="L968" s="44">
        <f>IFERROR(_xll.qlIndexFixing(Index6M,$H968,TRUE,_xll.ohTrigger(RecalcTrigger,Trigger6M)),NA())</f>
        <v>1.3603771347237987E-2</v>
      </c>
      <c r="M968" s="145">
        <f>IFERROR(_xll.qlIndexFixing(Index1Y,$H968,TRUE,_xll.ohTrigger(RecalcTrigger,Trigger1Y)),NA())</f>
        <v>1.4081304003621837E-2</v>
      </c>
      <c r="N968" s="144">
        <f>IFERROR(_xll.qlIndexFixing(ONIndex1M,I968,TRUE,_xll.ohTrigger(RecalcTrigger,Trigger1M)),NA())</f>
        <v>1.1847381969145587E-2</v>
      </c>
      <c r="O968" s="44">
        <f>IFERROR(_xll.qlIndexFixing(ONIndex3M,I968,TRUE,_xll.ohTrigger(RecalcTrigger,Trigger3M)),NA())</f>
        <v>1.2918250151034982E-2</v>
      </c>
      <c r="P968" s="44">
        <f>IFERROR(_xll.qlIndexFixing(ONIndex6M,I968,TRUE,_xll.ohTrigger(RecalcTrigger,Trigger6M)),NA())</f>
        <v>1.342505089032997E-2</v>
      </c>
      <c r="Q968" s="145">
        <f>IFERROR(_xll.qlIndexFixing(ONIndex1Y,I968,TRUE,_xll.ohTrigger(RecalcTrigger,Trigger1Y)),NA())</f>
        <v>1.3838167095414633E-2</v>
      </c>
    </row>
    <row r="969" spans="2:17" x14ac:dyDescent="0.2">
      <c r="B969" s="39" t="s">
        <v>42</v>
      </c>
      <c r="D969" s="42">
        <f>_xll.qlCalendarAdvance(Calendar,$D968,B969,"f",FALSE)</f>
        <v>46511</v>
      </c>
      <c r="E969" s="139">
        <f>_xll.qlInterestRateIndexValueDate(IndexON,D969)</f>
        <v>46511</v>
      </c>
      <c r="F969" s="155">
        <f>IFERROR(_xll.qlIndexFixing(IndexON,D969,TRUE,_xll.ohTrigger(RecalcTrigger,TriggerON)),NA())</f>
        <v>1.1791191628924835E-2</v>
      </c>
      <c r="H969" s="42">
        <f>_xll.qlCalendarAdvance(Calendar,$H968,B969,"f",FALSE)</f>
        <v>46511</v>
      </c>
      <c r="I969" s="139">
        <f>_xll.qlInterestRateIndexValueDate(Index1M,$H969)</f>
        <v>46513</v>
      </c>
      <c r="J969" s="144">
        <f>IFERROR(_xll.qlIndexFixing(Index1M,$H969,TRUE,_xll.ohTrigger(RecalcTrigger,Trigger1M)),NA())</f>
        <v>1.1891753372045011E-2</v>
      </c>
      <c r="K969" s="44">
        <f>IFERROR(_xll.qlIndexFixing(Index3M,H969,TRUE,_xll.ohTrigger(RecalcTrigger,Trigger3M)),NA())</f>
        <v>1.3040034850068154E-2</v>
      </c>
      <c r="L969" s="44">
        <f>IFERROR(_xll.qlIndexFixing(Index6M,$H969,TRUE,_xll.ohTrigger(RecalcTrigger,Trigger6M)),NA())</f>
        <v>1.361697007131004E-2</v>
      </c>
      <c r="M969" s="145">
        <f>IFERROR(_xll.qlIndexFixing(Index1Y,$H969,TRUE,_xll.ohTrigger(RecalcTrigger,Trigger1Y)),NA())</f>
        <v>1.4088820162894412E-2</v>
      </c>
      <c r="N969" s="144">
        <f>IFERROR(_xll.qlIndexFixing(ONIndex1M,I969,TRUE,_xll.ohTrigger(RecalcTrigger,Trigger1M)),NA())</f>
        <v>1.1861958228225333E-2</v>
      </c>
      <c r="O969" s="44">
        <f>IFERROR(_xll.qlIndexFixing(ONIndex3M,I969,TRUE,_xll.ohTrigger(RecalcTrigger,Trigger3M)),NA())</f>
        <v>1.2933194727331454E-2</v>
      </c>
      <c r="P969" s="44">
        <f>IFERROR(_xll.qlIndexFixing(ONIndex6M,I969,TRUE,_xll.ohTrigger(RecalcTrigger,Trigger6M)),NA())</f>
        <v>1.3436400130037995E-2</v>
      </c>
      <c r="Q969" s="145">
        <f>IFERROR(_xll.qlIndexFixing(ONIndex1Y,I969,TRUE,_xll.ohTrigger(RecalcTrigger,Trigger1Y)),NA())</f>
        <v>1.3844317919105009E-2</v>
      </c>
    </row>
    <row r="970" spans="2:17" x14ac:dyDescent="0.2">
      <c r="B970" s="39" t="s">
        <v>42</v>
      </c>
      <c r="D970" s="42">
        <f>_xll.qlCalendarAdvance(Calendar,$D969,B970,"f",FALSE)</f>
        <v>46518</v>
      </c>
      <c r="E970" s="139">
        <f>_xll.qlInterestRateIndexValueDate(IndexON,D970)</f>
        <v>46518</v>
      </c>
      <c r="F970" s="155">
        <f>IFERROR(_xll.qlIndexFixing(IndexON,D970,TRUE,_xll.ohTrigger(RecalcTrigger,TriggerON)),NA())</f>
        <v>1.1791191628924835E-2</v>
      </c>
      <c r="H970" s="42">
        <f>_xll.qlCalendarAdvance(Calendar,$H969,B970,"f",FALSE)</f>
        <v>46518</v>
      </c>
      <c r="I970" s="139">
        <f>_xll.qlInterestRateIndexValueDate(Index1M,$H970)</f>
        <v>46520</v>
      </c>
      <c r="J970" s="144">
        <f>IFERROR(_xll.qlIndexFixing(Index1M,$H970,TRUE,_xll.ohTrigger(RecalcTrigger,Trigger1M)),NA())</f>
        <v>1.1906139636247426E-2</v>
      </c>
      <c r="K970" s="44">
        <f>IFERROR(_xll.qlIndexFixing(Index3M,H970,TRUE,_xll.ohTrigger(RecalcTrigger,Trigger3M)),NA())</f>
        <v>1.305422550632084E-2</v>
      </c>
      <c r="L970" s="44">
        <f>IFERROR(_xll.qlIndexFixing(Index6M,$H970,TRUE,_xll.ohTrigger(RecalcTrigger,Trigger6M)),NA())</f>
        <v>1.362717677161949E-2</v>
      </c>
      <c r="M970" s="145">
        <f>IFERROR(_xll.qlIndexFixing(Index1Y,$H970,TRUE,_xll.ohTrigger(RecalcTrigger,Trigger1Y)),NA())</f>
        <v>1.4094343178688032E-2</v>
      </c>
      <c r="N970" s="144">
        <f>IFERROR(_xll.qlIndexFixing(ONIndex1M,I970,TRUE,_xll.ohTrigger(RecalcTrigger,Trigger1M)),NA())</f>
        <v>1.1876456703205918E-2</v>
      </c>
      <c r="O970" s="44">
        <f>IFERROR(_xll.qlIndexFixing(ONIndex3M,I970,TRUE,_xll.ohTrigger(RecalcTrigger,Trigger3M)),NA())</f>
        <v>1.2948023832954902E-2</v>
      </c>
      <c r="P970" s="44">
        <f>IFERROR(_xll.qlIndexFixing(ONIndex6M,I970,TRUE,_xll.ohTrigger(RecalcTrigger,Trigger6M)),NA())</f>
        <v>1.3447658853591449E-2</v>
      </c>
      <c r="Q970" s="145">
        <f>IFERROR(_xll.qlIndexFixing(ONIndex1Y,I970,TRUE,_xll.ohTrigger(RecalcTrigger,Trigger1Y)),NA())</f>
        <v>1.3850431185717937E-2</v>
      </c>
    </row>
    <row r="971" spans="2:17" x14ac:dyDescent="0.2">
      <c r="B971" s="39" t="s">
        <v>42</v>
      </c>
      <c r="D971" s="42">
        <f>_xll.qlCalendarAdvance(Calendar,$D970,B971,"f",FALSE)</f>
        <v>46525</v>
      </c>
      <c r="E971" s="139">
        <f>_xll.qlInterestRateIndexValueDate(IndexON,D971)</f>
        <v>46525</v>
      </c>
      <c r="F971" s="155">
        <f>IFERROR(_xll.qlIndexFixing(IndexON,D971,TRUE,_xll.ohTrigger(RecalcTrigger,TriggerON)),NA())</f>
        <v>1.1791191628924835E-2</v>
      </c>
      <c r="H971" s="42">
        <f>_xll.qlCalendarAdvance(Calendar,$H970,B971,"f",FALSE)</f>
        <v>46525</v>
      </c>
      <c r="I971" s="139">
        <f>_xll.qlInterestRateIndexValueDate(Index1M,$H971)</f>
        <v>46527</v>
      </c>
      <c r="J971" s="144">
        <f>IFERROR(_xll.qlIndexFixing(Index1M,$H971,TRUE,_xll.ohTrigger(RecalcTrigger,Trigger1M)),NA())</f>
        <v>1.192044879570725E-2</v>
      </c>
      <c r="K971" s="44">
        <f>IFERROR(_xll.qlIndexFixing(Index3M,H971,TRUE,_xll.ohTrigger(RecalcTrigger,Trigger3M)),NA())</f>
        <v>1.3068300230979636E-2</v>
      </c>
      <c r="L971" s="44">
        <f>IFERROR(_xll.qlIndexFixing(Index6M,$H971,TRUE,_xll.ohTrigger(RecalcTrigger,Trigger6M)),NA())</f>
        <v>1.3637294917573263E-2</v>
      </c>
      <c r="M971" s="145">
        <f>IFERROR(_xll.qlIndexFixing(Index1Y,$H971,TRUE,_xll.ohTrigger(RecalcTrigger,Trigger1Y)),NA())</f>
        <v>1.4099845559621309E-2</v>
      </c>
      <c r="N971" s="144">
        <f>IFERROR(_xll.qlIndexFixing(ONIndex1M,I971,TRUE,_xll.ohTrigger(RecalcTrigger,Trigger1M)),NA())</f>
        <v>1.1890877674263223E-2</v>
      </c>
      <c r="O971" s="44">
        <f>IFERROR(_xll.qlIndexFixing(ONIndex3M,I971,TRUE,_xll.ohTrigger(RecalcTrigger,Trigger3M)),NA())</f>
        <v>1.2962737448960482E-2</v>
      </c>
      <c r="P971" s="44">
        <f>IFERROR(_xll.qlIndexFixing(ONIndex6M,I971,TRUE,_xll.ohTrigger(RecalcTrigger,Trigger6M)),NA())</f>
        <v>1.3458827245962368E-2</v>
      </c>
      <c r="Q971" s="145">
        <f>IFERROR(_xll.qlIndexFixing(ONIndex1Y,I971,TRUE,_xll.ohTrigger(RecalcTrigger,Trigger1Y)),NA())</f>
        <v>1.3856507540497276E-2</v>
      </c>
    </row>
    <row r="972" spans="2:17" x14ac:dyDescent="0.2">
      <c r="B972" s="39" t="s">
        <v>42</v>
      </c>
      <c r="D972" s="42">
        <f>_xll.qlCalendarAdvance(Calendar,$D971,B972,"f",FALSE)</f>
        <v>46532</v>
      </c>
      <c r="E972" s="139">
        <f>_xll.qlInterestRateIndexValueDate(IndexON,D972)</f>
        <v>46532</v>
      </c>
      <c r="F972" s="155">
        <f>IFERROR(_xll.qlIndexFixing(IndexON,D972,TRUE,_xll.ohTrigger(RecalcTrigger,TriggerON)),NA())</f>
        <v>1.1791191628924835E-2</v>
      </c>
      <c r="H972" s="42">
        <f>_xll.qlCalendarAdvance(Calendar,$H971,B972,"f",FALSE)</f>
        <v>46532</v>
      </c>
      <c r="I972" s="139">
        <f>_xll.qlInterestRateIndexValueDate(Index1M,$H972)</f>
        <v>46534</v>
      </c>
      <c r="J972" s="144">
        <f>IFERROR(_xll.qlIndexFixing(Index1M,$H972,TRUE,_xll.ohTrigger(RecalcTrigger,Trigger1M)),NA())</f>
        <v>1.19346811306828E-2</v>
      </c>
      <c r="K972" s="44">
        <f>IFERROR(_xll.qlIndexFixing(Index3M,H972,TRUE,_xll.ohTrigger(RecalcTrigger,Trigger3M)),NA())</f>
        <v>1.3082259004026642E-2</v>
      </c>
      <c r="L972" s="44">
        <f>IFERROR(_xll.qlIndexFixing(Index6M,$H972,TRUE,_xll.ohTrigger(RecalcTrigger,Trigger6M)),NA())</f>
        <v>1.3647324694200987E-2</v>
      </c>
      <c r="M972" s="145">
        <f>IFERROR(_xll.qlIndexFixing(Index1Y,$H972,TRUE,_xll.ohTrigger(RecalcTrigger,Trigger1Y)),NA())</f>
        <v>1.4105327959613121E-2</v>
      </c>
      <c r="N972" s="144">
        <f>IFERROR(_xll.qlIndexFixing(ONIndex1M,I972,TRUE,_xll.ohTrigger(RecalcTrigger,Trigger1M)),NA())</f>
        <v>1.1905221421653067E-2</v>
      </c>
      <c r="O972" s="44">
        <f>IFERROR(_xll.qlIndexFixing(ONIndex3M,I972,TRUE,_xll.ohTrigger(RecalcTrigger,Trigger3M)),NA())</f>
        <v>1.2977335556882963E-2</v>
      </c>
      <c r="P972" s="44">
        <f>IFERROR(_xll.qlIndexFixing(ONIndex6M,I972,TRUE,_xll.ohTrigger(RecalcTrigger,Trigger6M)),NA())</f>
        <v>1.3469905492362599E-2</v>
      </c>
      <c r="Q972" s="145">
        <f>IFERROR(_xll.qlIndexFixing(ONIndex1Y,I972,TRUE,_xll.ohTrigger(RecalcTrigger,Trigger1Y)),NA())</f>
        <v>1.3862547628127331E-2</v>
      </c>
    </row>
    <row r="973" spans="2:17" x14ac:dyDescent="0.2">
      <c r="B973" s="39" t="s">
        <v>42</v>
      </c>
      <c r="D973" s="42">
        <f>_xll.qlCalendarAdvance(Calendar,$D972,B973,"f",FALSE)</f>
        <v>46539</v>
      </c>
      <c r="E973" s="139">
        <f>_xll.qlInterestRateIndexValueDate(IndexON,D973)</f>
        <v>46539</v>
      </c>
      <c r="F973" s="155">
        <f>IFERROR(_xll.qlIndexFixing(IndexON,D973,TRUE,_xll.ohTrigger(RecalcTrigger,TriggerON)),NA())</f>
        <v>1.1791191628924835E-2</v>
      </c>
      <c r="H973" s="42">
        <f>_xll.qlCalendarAdvance(Calendar,$H972,B973,"f",FALSE)</f>
        <v>46539</v>
      </c>
      <c r="I973" s="139">
        <f>_xll.qlInterestRateIndexValueDate(Index1M,$H973)</f>
        <v>46541</v>
      </c>
      <c r="J973" s="144">
        <f>IFERROR(_xll.qlIndexFixing(Index1M,$H973,TRUE,_xll.ohTrigger(RecalcTrigger,Trigger1M)),NA())</f>
        <v>1.1948836921444883E-2</v>
      </c>
      <c r="K973" s="44">
        <f>IFERROR(_xll.qlIndexFixing(Index3M,H973,TRUE,_xll.ohTrigger(RecalcTrigger,Trigger3M)),NA())</f>
        <v>1.3096101805456121E-2</v>
      </c>
      <c r="L973" s="44">
        <f>IFERROR(_xll.qlIndexFixing(Index6M,$H973,TRUE,_xll.ohTrigger(RecalcTrigger,Trigger6M)),NA())</f>
        <v>1.3654451192252807E-2</v>
      </c>
      <c r="M973" s="145">
        <f>IFERROR(_xll.qlIndexFixing(Index1Y,$H973,TRUE,_xll.ohTrigger(RecalcTrigger,Trigger1Y)),NA())</f>
        <v>1.4110791032598198E-2</v>
      </c>
      <c r="N973" s="144">
        <f>IFERROR(_xll.qlIndexFixing(ONIndex1M,I973,TRUE,_xll.ohTrigger(RecalcTrigger,Trigger1M)),NA())</f>
        <v>1.1919488225711206E-2</v>
      </c>
      <c r="O973" s="44">
        <f>IFERROR(_xll.qlIndexFixing(ONIndex3M,I973,TRUE,_xll.ohTrigger(RecalcTrigger,Trigger3M)),NA())</f>
        <v>1.2991818137857436E-2</v>
      </c>
      <c r="P973" s="44">
        <f>IFERROR(_xll.qlIndexFixing(ONIndex6M,I973,TRUE,_xll.ohTrigger(RecalcTrigger,Trigger6M)),NA())</f>
        <v>1.3480893777844116E-2</v>
      </c>
      <c r="Q973" s="145">
        <f>IFERROR(_xll.qlIndexFixing(ONIndex1Y,I973,TRUE,_xll.ohTrigger(RecalcTrigger,Trigger1Y)),NA())</f>
        <v>1.386855209385196E-2</v>
      </c>
    </row>
    <row r="974" spans="2:17" x14ac:dyDescent="0.2">
      <c r="B974" s="39" t="s">
        <v>42</v>
      </c>
      <c r="D974" s="42">
        <f>_xll.qlCalendarAdvance(Calendar,$D973,B974,"f",FALSE)</f>
        <v>46546</v>
      </c>
      <c r="E974" s="139">
        <f>_xll.qlInterestRateIndexValueDate(IndexON,D974)</f>
        <v>46546</v>
      </c>
      <c r="F974" s="155">
        <f>IFERROR(_xll.qlIndexFixing(IndexON,D974,TRUE,_xll.ohTrigger(RecalcTrigger,TriggerON)),NA())</f>
        <v>1.1791191628924835E-2</v>
      </c>
      <c r="H974" s="42">
        <f>_xll.qlCalendarAdvance(Calendar,$H973,B974,"f",FALSE)</f>
        <v>46546</v>
      </c>
      <c r="I974" s="139">
        <f>_xll.qlInterestRateIndexValueDate(Index1M,$H974)</f>
        <v>46548</v>
      </c>
      <c r="J974" s="144">
        <f>IFERROR(_xll.qlIndexFixing(Index1M,$H974,TRUE,_xll.ohTrigger(RecalcTrigger,Trigger1M)),NA())</f>
        <v>1.1962916448266803E-2</v>
      </c>
      <c r="K974" s="44">
        <f>IFERROR(_xll.qlIndexFixing(Index3M,H974,TRUE,_xll.ohTrigger(RecalcTrigger,Trigger3M)),NA())</f>
        <v>1.3109828615271895E-2</v>
      </c>
      <c r="L974" s="44">
        <f>IFERROR(_xll.qlIndexFixing(Index6M,$H974,TRUE,_xll.ohTrigger(RecalcTrigger,Trigger6M)),NA())</f>
        <v>1.3664322331928078E-2</v>
      </c>
      <c r="M974" s="145">
        <f>IFERROR(_xll.qlIndexFixing(Index1Y,$H974,TRUE,_xll.ohTrigger(RecalcTrigger,Trigger1Y)),NA())</f>
        <v>1.4116235432526913E-2</v>
      </c>
      <c r="N974" s="144">
        <f>IFERROR(_xll.qlIndexFixing(ONIndex1M,I974,TRUE,_xll.ohTrigger(RecalcTrigger,Trigger1M)),NA())</f>
        <v>1.193367836661352E-2</v>
      </c>
      <c r="O974" s="44">
        <f>IFERROR(_xll.qlIndexFixing(ONIndex3M,I974,TRUE,_xll.ohTrigger(RecalcTrigger,Trigger3M)),NA())</f>
        <v>1.30061851732588E-2</v>
      </c>
      <c r="P974" s="44">
        <f>IFERROR(_xll.qlIndexFixing(ONIndex6M,I974,TRUE,_xll.ohTrigger(RecalcTrigger,Trigger6M)),NA())</f>
        <v>1.3491792287538829E-2</v>
      </c>
      <c r="Q974" s="145">
        <f>IFERROR(_xll.qlIndexFixing(ONIndex1Y,I974,TRUE,_xll.ohTrigger(RecalcTrigger,Trigger1Y)),NA())</f>
        <v>1.3874521582435406E-2</v>
      </c>
    </row>
    <row r="975" spans="2:17" x14ac:dyDescent="0.2">
      <c r="B975" s="39" t="s">
        <v>42</v>
      </c>
      <c r="D975" s="42">
        <f>_xll.qlCalendarAdvance(Calendar,$D974,B975,"f",FALSE)</f>
        <v>46553</v>
      </c>
      <c r="E975" s="139">
        <f>_xll.qlInterestRateIndexValueDate(IndexON,D975)</f>
        <v>46553</v>
      </c>
      <c r="F975" s="155">
        <f>IFERROR(_xll.qlIndexFixing(IndexON,D975,TRUE,_xll.ohTrigger(RecalcTrigger,TriggerON)),NA())</f>
        <v>1.1791191628924835E-2</v>
      </c>
      <c r="H975" s="42">
        <f>_xll.qlCalendarAdvance(Calendar,$H974,B975,"f",FALSE)</f>
        <v>46553</v>
      </c>
      <c r="I975" s="139">
        <f>_xll.qlInterestRateIndexValueDate(Index1M,$H975)</f>
        <v>46555</v>
      </c>
      <c r="J975" s="144">
        <f>IFERROR(_xll.qlIndexFixing(Index1M,$H975,TRUE,_xll.ohTrigger(RecalcTrigger,Trigger1M)),NA())</f>
        <v>1.1976919991419366E-2</v>
      </c>
      <c r="K975" s="44">
        <f>IFERROR(_xll.qlIndexFixing(Index3M,H975,TRUE,_xll.ohTrigger(RecalcTrigger,Trigger3M)),NA())</f>
        <v>1.3123439413489948E-2</v>
      </c>
      <c r="L975" s="44">
        <f>IFERROR(_xll.qlIndexFixing(Index6M,$H975,TRUE,_xll.ohTrigger(RecalcTrigger,Trigger6M)),NA())</f>
        <v>1.3674105626965121E-2</v>
      </c>
      <c r="M975" s="145">
        <f>IFERROR(_xll.qlIndexFixing(Index1Y,$H975,TRUE,_xll.ohTrigger(RecalcTrigger,Trigger1Y)),NA())</f>
        <v>1.412166181336506E-2</v>
      </c>
      <c r="N975" s="144">
        <f>IFERROR(_xll.qlIndexFixing(ONIndex1M,I975,TRUE,_xll.ohTrigger(RecalcTrigger,Trigger1M)),NA())</f>
        <v>1.1947792124695766E-2</v>
      </c>
      <c r="O975" s="44">
        <f>IFERROR(_xll.qlIndexFixing(ONIndex3M,I975,TRUE,_xll.ohTrigger(RecalcTrigger,Trigger3M)),NA())</f>
        <v>1.3020436644222144E-2</v>
      </c>
      <c r="P975" s="44">
        <f>IFERROR(_xll.qlIndexFixing(ONIndex6M,I975,TRUE,_xll.ohTrigger(RecalcTrigger,Trigger6M)),NA())</f>
        <v>1.350260120649871E-2</v>
      </c>
      <c r="Q975" s="145">
        <f>IFERROR(_xll.qlIndexFixing(ONIndex1Y,I975,TRUE,_xll.ohTrigger(RecalcTrigger,Trigger1Y)),NA())</f>
        <v>1.3880456739041591E-2</v>
      </c>
    </row>
    <row r="976" spans="2:17" x14ac:dyDescent="0.2">
      <c r="B976" s="39" t="s">
        <v>42</v>
      </c>
      <c r="D976" s="42">
        <f>_xll.qlCalendarAdvance(Calendar,$D975,B976,"f",FALSE)</f>
        <v>46560</v>
      </c>
      <c r="E976" s="139">
        <f>_xll.qlInterestRateIndexValueDate(IndexON,D976)</f>
        <v>46560</v>
      </c>
      <c r="F976" s="155">
        <f>IFERROR(_xll.qlIndexFixing(IndexON,D976,TRUE,_xll.ohTrigger(RecalcTrigger,TriggerON)),NA())</f>
        <v>1.1791191628924835E-2</v>
      </c>
      <c r="H976" s="42">
        <f>_xll.qlCalendarAdvance(Calendar,$H975,B976,"f",FALSE)</f>
        <v>46560</v>
      </c>
      <c r="I976" s="139">
        <f>_xll.qlInterestRateIndexValueDate(Index1M,$H976)</f>
        <v>46562</v>
      </c>
      <c r="J976" s="144">
        <f>IFERROR(_xll.qlIndexFixing(Index1M,$H976,TRUE,_xll.ohTrigger(RecalcTrigger,Trigger1M)),NA())</f>
        <v>1.1990847831183371E-2</v>
      </c>
      <c r="K976" s="44">
        <f>IFERROR(_xll.qlIndexFixing(Index3M,H976,TRUE,_xll.ohTrigger(RecalcTrigger,Trigger3M)),NA())</f>
        <v>1.3136934180132351E-2</v>
      </c>
      <c r="L976" s="44">
        <f>IFERROR(_xll.qlIndexFixing(Index6M,$H976,TRUE,_xll.ohTrigger(RecalcTrigger,Trigger6M)),NA())</f>
        <v>1.3683801262453473E-2</v>
      </c>
      <c r="M976" s="145">
        <f>IFERROR(_xll.qlIndexFixing(Index1Y,$H976,TRUE,_xll.ohTrigger(RecalcTrigger,Trigger1Y)),NA())</f>
        <v>1.4127070829093639E-2</v>
      </c>
      <c r="N976" s="144">
        <f>IFERROR(_xll.qlIndexFixing(ONIndex1M,I976,TRUE,_xll.ohTrigger(RecalcTrigger,Trigger1M)),NA())</f>
        <v>1.1961829780213762E-2</v>
      </c>
      <c r="O976" s="44">
        <f>IFERROR(_xll.qlIndexFixing(ONIndex3M,I976,TRUE,_xll.ohTrigger(RecalcTrigger,Trigger3M)),NA())</f>
        <v>1.3034572532202304E-2</v>
      </c>
      <c r="P976" s="44">
        <f>IFERROR(_xll.qlIndexFixing(ONIndex6M,I976,TRUE,_xll.ohTrigger(RecalcTrigger,Trigger6M)),NA())</f>
        <v>1.351332071985567E-2</v>
      </c>
      <c r="Q976" s="145">
        <f>IFERROR(_xll.qlIndexFixing(ONIndex1Y,I976,TRUE,_xll.ohTrigger(RecalcTrigger,Trigger1Y)),NA())</f>
        <v>1.3886358208594629E-2</v>
      </c>
    </row>
    <row r="977" spans="2:17" x14ac:dyDescent="0.2">
      <c r="B977" s="39" t="s">
        <v>42</v>
      </c>
      <c r="D977" s="42">
        <f>_xll.qlCalendarAdvance(Calendar,$D976,B977,"f",FALSE)</f>
        <v>46567</v>
      </c>
      <c r="E977" s="139">
        <f>_xll.qlInterestRateIndexValueDate(IndexON,D977)</f>
        <v>46567</v>
      </c>
      <c r="F977" s="155">
        <f>IFERROR(_xll.qlIndexFixing(IndexON,D977,TRUE,_xll.ohTrigger(RecalcTrigger,TriggerON)),NA())</f>
        <v>1.1791191628924835E-2</v>
      </c>
      <c r="H977" s="42">
        <f>_xll.qlCalendarAdvance(Calendar,$H976,B977,"f",FALSE)</f>
        <v>46567</v>
      </c>
      <c r="I977" s="139">
        <f>_xll.qlInterestRateIndexValueDate(Index1M,$H977)</f>
        <v>46569</v>
      </c>
      <c r="J977" s="144">
        <f>IFERROR(_xll.qlIndexFixing(Index1M,$H977,TRUE,_xll.ohTrigger(RecalcTrigger,Trigger1M)),NA())</f>
        <v>1.2004700247837119E-2</v>
      </c>
      <c r="K977" s="44">
        <f>IFERROR(_xll.qlIndexFixing(Index3M,H977,TRUE,_xll.ohTrigger(RecalcTrigger,Trigger3M)),NA())</f>
        <v>1.3150312895233333E-2</v>
      </c>
      <c r="L977" s="44">
        <f>IFERROR(_xll.qlIndexFixing(Index6M,$H977,TRUE,_xll.ohTrigger(RecalcTrigger,Trigger6M)),NA())</f>
        <v>1.3696154514598852E-2</v>
      </c>
      <c r="M977" s="145">
        <f>IFERROR(_xll.qlIndexFixing(Index1Y,$H977,TRUE,_xll.ohTrigger(RecalcTrigger,Trigger1Y)),NA())</f>
        <v>1.4132463133708858E-2</v>
      </c>
      <c r="N977" s="144">
        <f>IFERROR(_xll.qlIndexFixing(ONIndex1M,I977,TRUE,_xll.ohTrigger(RecalcTrigger,Trigger1M)),NA())</f>
        <v>1.1975791613343389E-2</v>
      </c>
      <c r="O977" s="44">
        <f>IFERROR(_xll.qlIndexFixing(ONIndex3M,I977,TRUE,_xll.ohTrigger(RecalcTrigger,Trigger3M)),NA())</f>
        <v>1.3048592818254434E-2</v>
      </c>
      <c r="P977" s="44">
        <f>IFERROR(_xll.qlIndexFixing(ONIndex6M,I977,TRUE,_xll.ohTrigger(RecalcTrigger,Trigger6M)),NA())</f>
        <v>1.3523951012821556E-2</v>
      </c>
      <c r="Q977" s="145">
        <f>IFERROR(_xll.qlIndexFixing(ONIndex1Y,I977,TRUE,_xll.ohTrigger(RecalcTrigger,Trigger1Y)),NA())</f>
        <v>1.389222663609857E-2</v>
      </c>
    </row>
    <row r="978" spans="2:17" x14ac:dyDescent="0.2">
      <c r="B978" s="39" t="s">
        <v>42</v>
      </c>
      <c r="D978" s="42">
        <f>_xll.qlCalendarAdvance(Calendar,$D977,B978,"f",FALSE)</f>
        <v>46574</v>
      </c>
      <c r="E978" s="139">
        <f>_xll.qlInterestRateIndexValueDate(IndexON,D978)</f>
        <v>46574</v>
      </c>
      <c r="F978" s="155">
        <f>IFERROR(_xll.qlIndexFixing(IndexON,D978,TRUE,_xll.ohTrigger(RecalcTrigger,TriggerON)),NA())</f>
        <v>1.1791191628924835E-2</v>
      </c>
      <c r="H978" s="42">
        <f>_xll.qlCalendarAdvance(Calendar,$H977,B978,"f",FALSE)</f>
        <v>46574</v>
      </c>
      <c r="I978" s="139">
        <f>_xll.qlInterestRateIndexValueDate(Index1M,$H978)</f>
        <v>46576</v>
      </c>
      <c r="J978" s="144">
        <f>IFERROR(_xll.qlIndexFixing(Index1M,$H978,TRUE,_xll.ohTrigger(RecalcTrigger,Trigger1M)),NA())</f>
        <v>1.2018477521663906E-2</v>
      </c>
      <c r="K978" s="44">
        <f>IFERROR(_xll.qlIndexFixing(Index3M,H978,TRUE,_xll.ohTrigger(RecalcTrigger,Trigger3M)),NA())</f>
        <v>1.3163575538837553E-2</v>
      </c>
      <c r="L978" s="44">
        <f>IFERROR(_xll.qlIndexFixing(Index6M,$H978,TRUE,_xll.ohTrigger(RecalcTrigger,Trigger6M)),NA())</f>
        <v>1.3705657961779453E-2</v>
      </c>
      <c r="M978" s="145">
        <f>IFERROR(_xll.qlIndexFixing(Index1Y,$H978,TRUE,_xll.ohTrigger(RecalcTrigger,Trigger1Y)),NA())</f>
        <v>1.4137839381222123E-2</v>
      </c>
      <c r="N978" s="144">
        <f>IFERROR(_xll.qlIndexFixing(ONIndex1M,I978,TRUE,_xll.ohTrigger(RecalcTrigger,Trigger1M)),NA())</f>
        <v>1.198967790450034E-2</v>
      </c>
      <c r="O978" s="44">
        <f>IFERROR(_xll.qlIndexFixing(ONIndex3M,I978,TRUE,_xll.ohTrigger(RecalcTrigger,Trigger3M)),NA())</f>
        <v>1.3062497483833369E-2</v>
      </c>
      <c r="P978" s="44">
        <f>IFERROR(_xll.qlIndexFixing(ONIndex6M,I978,TRUE,_xll.ohTrigger(RecalcTrigger,Trigger6M)),NA())</f>
        <v>1.3534492270288467E-2</v>
      </c>
      <c r="Q978" s="145">
        <f>IFERROR(_xll.qlIndexFixing(ONIndex1Y,I978,TRUE,_xll.ohTrigger(RecalcTrigger,Trigger1Y)),NA())</f>
        <v>1.3898062666477529E-2</v>
      </c>
    </row>
    <row r="979" spans="2:17" x14ac:dyDescent="0.2">
      <c r="B979" s="39" t="s">
        <v>42</v>
      </c>
      <c r="D979" s="42">
        <f>_xll.qlCalendarAdvance(Calendar,$D978,B979,"f",FALSE)</f>
        <v>46581</v>
      </c>
      <c r="E979" s="139">
        <f>_xll.qlInterestRateIndexValueDate(IndexON,D979)</f>
        <v>46581</v>
      </c>
      <c r="F979" s="155">
        <f>IFERROR(_xll.qlIndexFixing(IndexON,D979,TRUE,_xll.ohTrigger(RecalcTrigger,TriggerON)),NA())</f>
        <v>1.1791191628924835E-2</v>
      </c>
      <c r="H979" s="42">
        <f>_xll.qlCalendarAdvance(Calendar,$H978,B979,"f",FALSE)</f>
        <v>46581</v>
      </c>
      <c r="I979" s="139">
        <f>_xll.qlInterestRateIndexValueDate(Index1M,$H979)</f>
        <v>46583</v>
      </c>
      <c r="J979" s="144">
        <f>IFERROR(_xll.qlIndexFixing(Index1M,$H979,TRUE,_xll.ohTrigger(RecalcTrigger,Trigger1M)),NA())</f>
        <v>1.2032179932949527E-2</v>
      </c>
      <c r="K979" s="44">
        <f>IFERROR(_xll.qlIndexFixing(Index3M,H979,TRUE,_xll.ohTrigger(RecalcTrigger,Trigger3M)),NA())</f>
        <v>1.3176722091000095E-2</v>
      </c>
      <c r="L979" s="44">
        <f>IFERROR(_xll.qlIndexFixing(Index6M,$H979,TRUE,_xll.ohTrigger(RecalcTrigger,Trigger6M)),NA())</f>
        <v>1.3715074335281893E-2</v>
      </c>
      <c r="M979" s="145">
        <f>IFERROR(_xll.qlIndexFixing(Index1Y,$H979,TRUE,_xll.ohTrigger(RecalcTrigger,Trigger1Y)),NA())</f>
        <v>1.4143200225659616E-2</v>
      </c>
      <c r="N979" s="144">
        <f>IFERROR(_xll.qlIndexFixing(ONIndex1M,I979,TRUE,_xll.ohTrigger(RecalcTrigger,Trigger1M)),NA())</f>
        <v>1.2003488933780559E-2</v>
      </c>
      <c r="O979" s="44">
        <f>IFERROR(_xll.qlIndexFixing(ONIndex3M,I979,TRUE,_xll.ohTrigger(RecalcTrigger,Trigger3M)),NA())</f>
        <v>1.307628651023407E-2</v>
      </c>
      <c r="P979" s="44">
        <f>IFERROR(_xll.qlIndexFixing(ONIndex6M,I979,TRUE,_xll.ohTrigger(RecalcTrigger,Trigger6M)),NA())</f>
        <v>1.3544944677388315E-2</v>
      </c>
      <c r="Q979" s="145">
        <f>IFERROR(_xll.qlIndexFixing(ONIndex1Y,I979,TRUE,_xll.ohTrigger(RecalcTrigger,Trigger1Y)),NA())</f>
        <v>1.3903866944815491E-2</v>
      </c>
    </row>
    <row r="980" spans="2:17" x14ac:dyDescent="0.2">
      <c r="B980" s="39" t="s">
        <v>42</v>
      </c>
      <c r="D980" s="42">
        <f>_xll.qlCalendarAdvance(Calendar,$D979,B980,"f",FALSE)</f>
        <v>46588</v>
      </c>
      <c r="E980" s="139">
        <f>_xll.qlInterestRateIndexValueDate(IndexON,D980)</f>
        <v>46588</v>
      </c>
      <c r="F980" s="155">
        <f>IFERROR(_xll.qlIndexFixing(IndexON,D980,TRUE,_xll.ohTrigger(RecalcTrigger,TriggerON)),NA())</f>
        <v>1.1791191628924835E-2</v>
      </c>
      <c r="H980" s="42">
        <f>_xll.qlCalendarAdvance(Calendar,$H979,B980,"f",FALSE)</f>
        <v>46588</v>
      </c>
      <c r="I980" s="139">
        <f>_xll.qlInterestRateIndexValueDate(Index1M,$H980)</f>
        <v>46590</v>
      </c>
      <c r="J980" s="144">
        <f>IFERROR(_xll.qlIndexFixing(Index1M,$H980,TRUE,_xll.ohTrigger(RecalcTrigger,Trigger1M)),NA())</f>
        <v>1.2045807761982275E-2</v>
      </c>
      <c r="K980" s="44">
        <f>IFERROR(_xll.qlIndexFixing(Index3M,H980,TRUE,_xll.ohTrigger(RecalcTrigger,Trigger3M)),NA())</f>
        <v>1.3189752531783866E-2</v>
      </c>
      <c r="L980" s="44">
        <f>IFERROR(_xll.qlIndexFixing(Index6M,$H980,TRUE,_xll.ohTrigger(RecalcTrigger,Trigger6M)),NA())</f>
        <v>1.3724403820261291E-2</v>
      </c>
      <c r="M980" s="145">
        <f>IFERROR(_xll.qlIndexFixing(Index1Y,$H980,TRUE,_xll.ohTrigger(RecalcTrigger,Trigger1Y)),NA())</f>
        <v>1.4148546321062725E-2</v>
      </c>
      <c r="N980" s="144">
        <f>IFERROR(_xll.qlIndexFixing(ONIndex1M,I980,TRUE,_xll.ohTrigger(RecalcTrigger,Trigger1M)),NA())</f>
        <v>1.2017224981519803E-2</v>
      </c>
      <c r="O980" s="44">
        <f>IFERROR(_xll.qlIndexFixing(ONIndex3M,I980,TRUE,_xll.ohTrigger(RecalcTrigger,Trigger3M)),NA())</f>
        <v>1.3089959878591628E-2</v>
      </c>
      <c r="P980" s="44">
        <f>IFERROR(_xll.qlIndexFixing(ONIndex6M,I980,TRUE,_xll.ohTrigger(RecalcTrigger,Trigger6M)),NA())</f>
        <v>1.3555308419492818E-2</v>
      </c>
      <c r="Q980" s="145">
        <f>IFERROR(_xll.qlIndexFixing(ONIndex1Y,I980,TRUE,_xll.ohTrigger(RecalcTrigger,Trigger1Y)),NA())</f>
        <v>1.390964011603657E-2</v>
      </c>
    </row>
    <row r="981" spans="2:17" x14ac:dyDescent="0.2">
      <c r="B981" s="39" t="s">
        <v>42</v>
      </c>
      <c r="D981" s="42">
        <f>_xll.qlCalendarAdvance(Calendar,$D980,B981,"f",FALSE)</f>
        <v>46595</v>
      </c>
      <c r="E981" s="139">
        <f>_xll.qlInterestRateIndexValueDate(IndexON,D981)</f>
        <v>46595</v>
      </c>
      <c r="F981" s="155">
        <f>IFERROR(_xll.qlIndexFixing(IndexON,D981,TRUE,_xll.ohTrigger(RecalcTrigger,TriggerON)),NA())</f>
        <v>1.1791191628924835E-2</v>
      </c>
      <c r="H981" s="42">
        <f>_xll.qlCalendarAdvance(Calendar,$H980,B981,"f",FALSE)</f>
        <v>46595</v>
      </c>
      <c r="I981" s="139">
        <f>_xll.qlInterestRateIndexValueDate(Index1M,$H981)</f>
        <v>46597</v>
      </c>
      <c r="J981" s="144">
        <f>IFERROR(_xll.qlIndexFixing(Index1M,$H981,TRUE,_xll.ohTrigger(RecalcTrigger,Trigger1M)),NA())</f>
        <v>1.2059361289055437E-2</v>
      </c>
      <c r="K981" s="44">
        <f>IFERROR(_xll.qlIndexFixing(Index3M,H981,TRUE,_xll.ohTrigger(RecalcTrigger,Trigger3M)),NA())</f>
        <v>1.3202666841263932E-2</v>
      </c>
      <c r="L981" s="44">
        <f>IFERROR(_xll.qlIndexFixing(Index6M,$H981,TRUE,_xll.ohTrigger(RecalcTrigger,Trigger6M)),NA())</f>
        <v>1.3733646601887374E-2</v>
      </c>
      <c r="M981" s="145">
        <f>IFERROR(_xll.qlIndexFixing(Index1Y,$H981,TRUE,_xll.ohTrigger(RecalcTrigger,Trigger1Y)),NA())</f>
        <v>1.4153878321487387E-2</v>
      </c>
      <c r="N981" s="144">
        <f>IFERROR(_xll.qlIndexFixing(ONIndex1M,I981,TRUE,_xll.ohTrigger(RecalcTrigger,Trigger1M)),NA())</f>
        <v>1.2030886328053825E-2</v>
      </c>
      <c r="O981" s="44">
        <f>IFERROR(_xll.qlIndexFixing(ONIndex3M,I981,TRUE,_xll.ohTrigger(RecalcTrigger,Trigger3M)),NA())</f>
        <v>1.3103517570280943E-2</v>
      </c>
      <c r="P981" s="44">
        <f>IFERROR(_xll.qlIndexFixing(ONIndex6M,I981,TRUE,_xll.ohTrigger(RecalcTrigger,Trigger6M)),NA())</f>
        <v>1.3565583681334203E-2</v>
      </c>
      <c r="Q981" s="145">
        <f>IFERROR(_xll.qlIndexFixing(ONIndex1Y,I981,TRUE,_xll.ohTrigger(RecalcTrigger,Trigger1Y)),NA())</f>
        <v>1.3915382825064881E-2</v>
      </c>
    </row>
    <row r="982" spans="2:17" x14ac:dyDescent="0.2">
      <c r="B982" s="39" t="s">
        <v>42</v>
      </c>
      <c r="D982" s="42">
        <f>_xll.qlCalendarAdvance(Calendar,$D981,B982,"f",FALSE)</f>
        <v>46602</v>
      </c>
      <c r="E982" s="139">
        <f>_xll.qlInterestRateIndexValueDate(IndexON,D982)</f>
        <v>46602</v>
      </c>
      <c r="F982" s="155">
        <f>IFERROR(_xll.qlIndexFixing(IndexON,D982,TRUE,_xll.ohTrigger(RecalcTrigger,TriggerON)),NA())</f>
        <v>1.1791191628924835E-2</v>
      </c>
      <c r="H982" s="42">
        <f>_xll.qlCalendarAdvance(Calendar,$H981,B982,"f",FALSE)</f>
        <v>46602</v>
      </c>
      <c r="I982" s="139">
        <f>_xll.qlInterestRateIndexValueDate(Index1M,$H982)</f>
        <v>46604</v>
      </c>
      <c r="J982" s="144">
        <f>IFERROR(_xll.qlIndexFixing(Index1M,$H982,TRUE,_xll.ohTrigger(RecalcTrigger,Trigger1M)),NA())</f>
        <v>1.2072840794462303E-2</v>
      </c>
      <c r="K982" s="44">
        <f>IFERROR(_xll.qlIndexFixing(Index3M,H982,TRUE,_xll.ohTrigger(RecalcTrigger,Trigger3M)),NA())</f>
        <v>1.3215464999524921E-2</v>
      </c>
      <c r="L982" s="44">
        <f>IFERROR(_xll.qlIndexFixing(Index6M,$H982,TRUE,_xll.ohTrigger(RecalcTrigger,Trigger6M)),NA())</f>
        <v>1.3742802865344485E-2</v>
      </c>
      <c r="M982" s="145">
        <f>IFERROR(_xll.qlIndexFixing(Index1Y,$H982,TRUE,_xll.ohTrigger(RecalcTrigger,Trigger1Y)),NA())</f>
        <v>1.4159196881004098E-2</v>
      </c>
      <c r="N982" s="144">
        <f>IFERROR(_xll.qlIndexFixing(ONIndex1M,I982,TRUE,_xll.ohTrigger(RecalcTrigger,Trigger1M)),NA())</f>
        <v>1.2044473253558508E-2</v>
      </c>
      <c r="O982" s="44">
        <f>IFERROR(_xll.qlIndexFixing(ONIndex3M,I982,TRUE,_xll.ohTrigger(RecalcTrigger,Trigger3M)),NA())</f>
        <v>1.3116959566517039E-2</v>
      </c>
      <c r="P982" s="44">
        <f>IFERROR(_xll.qlIndexFixing(ONIndex6M,I982,TRUE,_xll.ohTrigger(RecalcTrigger,Trigger6M)),NA())</f>
        <v>1.3575770648204255E-2</v>
      </c>
      <c r="Q982" s="145">
        <f>IFERROR(_xll.qlIndexFixing(ONIndex1Y,I982,TRUE,_xll.ohTrigger(RecalcTrigger,Trigger1Y)),NA())</f>
        <v>1.3921095716984411E-2</v>
      </c>
    </row>
    <row r="983" spans="2:17" x14ac:dyDescent="0.2">
      <c r="B983" s="39" t="s">
        <v>42</v>
      </c>
      <c r="D983" s="42">
        <f>_xll.qlCalendarAdvance(Calendar,$D982,B983,"f",FALSE)</f>
        <v>46609</v>
      </c>
      <c r="E983" s="139">
        <f>_xll.qlInterestRateIndexValueDate(IndexON,D983)</f>
        <v>46609</v>
      </c>
      <c r="F983" s="155">
        <f>IFERROR(_xll.qlIndexFixing(IndexON,D983,TRUE,_xll.ohTrigger(RecalcTrigger,TriggerON)),NA())</f>
        <v>1.1791191628924835E-2</v>
      </c>
      <c r="H983" s="42">
        <f>_xll.qlCalendarAdvance(Calendar,$H982,B983,"f",FALSE)</f>
        <v>46609</v>
      </c>
      <c r="I983" s="139">
        <f>_xll.qlInterestRateIndexValueDate(Index1M,$H983)</f>
        <v>46611</v>
      </c>
      <c r="J983" s="144">
        <f>IFERROR(_xll.qlIndexFixing(Index1M,$H983,TRUE,_xll.ohTrigger(RecalcTrigger,Trigger1M)),NA())</f>
        <v>1.2086246558503655E-2</v>
      </c>
      <c r="K983" s="44">
        <f>IFERROR(_xll.qlIndexFixing(Index3M,H983,TRUE,_xll.ohTrigger(RecalcTrigger,Trigger3M)),NA())</f>
        <v>1.3228146986660147E-2</v>
      </c>
      <c r="L983" s="44">
        <f>IFERROR(_xll.qlIndexFixing(Index6M,$H983,TRUE,_xll.ohTrigger(RecalcTrigger,Trigger6M)),NA())</f>
        <v>1.3751872795832005E-2</v>
      </c>
      <c r="M983" s="145">
        <f>IFERROR(_xll.qlIndexFixing(Index1Y,$H983,TRUE,_xll.ohTrigger(RecalcTrigger,Trigger1Y)),NA())</f>
        <v>1.4164502653697906E-2</v>
      </c>
      <c r="N983" s="144">
        <f>IFERROR(_xll.qlIndexFixing(ONIndex1M,I983,TRUE,_xll.ohTrigger(RecalcTrigger,Trigger1M)),NA())</f>
        <v>1.205798603828967E-2</v>
      </c>
      <c r="O983" s="44">
        <f>IFERROR(_xll.qlIndexFixing(ONIndex3M,I983,TRUE,_xll.ohTrigger(RecalcTrigger,Trigger3M)),NA())</f>
        <v>1.3130285848754752E-2</v>
      </c>
      <c r="P983" s="44">
        <f>IFERROR(_xll.qlIndexFixing(ONIndex6M,I983,TRUE,_xll.ohTrigger(RecalcTrigger,Trigger6M)),NA())</f>
        <v>1.3585869505234882E-2</v>
      </c>
      <c r="Q983" s="145">
        <f>IFERROR(_xll.qlIndexFixing(ONIndex1Y,I983,TRUE,_xll.ohTrigger(RecalcTrigger,Trigger1Y)),NA())</f>
        <v>1.3926779436799208E-2</v>
      </c>
    </row>
    <row r="984" spans="2:17" x14ac:dyDescent="0.2">
      <c r="B984" s="39" t="s">
        <v>42</v>
      </c>
      <c r="D984" s="42">
        <f>_xll.qlCalendarAdvance(Calendar,$D983,B984,"f",FALSE)</f>
        <v>46616</v>
      </c>
      <c r="E984" s="139">
        <f>_xll.qlInterestRateIndexValueDate(IndexON,D984)</f>
        <v>46616</v>
      </c>
      <c r="F984" s="155">
        <f>IFERROR(_xll.qlIndexFixing(IndexON,D984,TRUE,_xll.ohTrigger(RecalcTrigger,TriggerON)),NA())</f>
        <v>1.1791191628844899E-2</v>
      </c>
      <c r="H984" s="42">
        <f>_xll.qlCalendarAdvance(Calendar,$H983,B984,"f",FALSE)</f>
        <v>46616</v>
      </c>
      <c r="I984" s="139">
        <f>_xll.qlInterestRateIndexValueDate(Index1M,$H984)</f>
        <v>46618</v>
      </c>
      <c r="J984" s="144">
        <f>IFERROR(_xll.qlIndexFixing(Index1M,$H984,TRUE,_xll.ohTrigger(RecalcTrigger,Trigger1M)),NA())</f>
        <v>1.2099578861472782E-2</v>
      </c>
      <c r="K984" s="44">
        <f>IFERROR(_xll.qlIndexFixing(Index3M,H984,TRUE,_xll.ohTrigger(RecalcTrigger,Trigger3M)),NA())</f>
        <v>1.324071278277422E-2</v>
      </c>
      <c r="L984" s="44">
        <f>IFERROR(_xll.qlIndexFixing(Index6M,$H984,TRUE,_xll.ohTrigger(RecalcTrigger,Trigger6M)),NA())</f>
        <v>1.3760856578566077E-2</v>
      </c>
      <c r="M984" s="145">
        <f>IFERROR(_xll.qlIndexFixing(Index1Y,$H984,TRUE,_xll.ohTrigger(RecalcTrigger,Trigger1Y)),NA())</f>
        <v>1.416979629366906E-2</v>
      </c>
      <c r="N984" s="144">
        <f>IFERROR(_xll.qlIndexFixing(ONIndex1M,I984,TRUE,_xll.ohTrigger(RecalcTrigger,Trigger1M)),NA())</f>
        <v>1.207142496250313E-2</v>
      </c>
      <c r="O984" s="44">
        <f>IFERROR(_xll.qlIndexFixing(ONIndex3M,I984,TRUE,_xll.ohTrigger(RecalcTrigger,Trigger3M)),NA())</f>
        <v>1.3143496398129173E-2</v>
      </c>
      <c r="P984" s="44">
        <f>IFERROR(_xll.qlIndexFixing(ONIndex6M,I984,TRUE,_xll.ohTrigger(RecalcTrigger,Trigger6M)),NA())</f>
        <v>1.3595880437557994E-2</v>
      </c>
      <c r="Q984" s="145">
        <f>IFERROR(_xll.qlIndexFixing(ONIndex1Y,I984,TRUE,_xll.ohTrigger(RecalcTrigger,Trigger1Y)),NA())</f>
        <v>1.3932434629433388E-2</v>
      </c>
    </row>
    <row r="985" spans="2:17" x14ac:dyDescent="0.2">
      <c r="B985" s="39" t="s">
        <v>42</v>
      </c>
      <c r="D985" s="42">
        <f>_xll.qlCalendarAdvance(Calendar,$D984,B985,"f",FALSE)</f>
        <v>46623</v>
      </c>
      <c r="E985" s="139">
        <f>_xll.qlInterestRateIndexValueDate(IndexON,D985)</f>
        <v>46623</v>
      </c>
      <c r="F985" s="155">
        <f>IFERROR(_xll.qlIndexFixing(IndexON,D985,TRUE,_xll.ohTrigger(RecalcTrigger,TriggerON)),NA())</f>
        <v>1.1791191628844899E-2</v>
      </c>
      <c r="H985" s="42">
        <f>_xll.qlCalendarAdvance(Calendar,$H984,B985,"f",FALSE)</f>
        <v>46623</v>
      </c>
      <c r="I985" s="139">
        <f>_xll.qlInterestRateIndexValueDate(Index1M,$H985)</f>
        <v>46625</v>
      </c>
      <c r="J985" s="144">
        <f>IFERROR(_xll.qlIndexFixing(Index1M,$H985,TRUE,_xll.ohTrigger(RecalcTrigger,Trigger1M)),NA())</f>
        <v>1.211283798367796E-2</v>
      </c>
      <c r="K985" s="44">
        <f>IFERROR(_xll.qlIndexFixing(Index3M,H985,TRUE,_xll.ohTrigger(RecalcTrigger,Trigger3M)),NA())</f>
        <v>1.3253162367983917E-2</v>
      </c>
      <c r="L985" s="44">
        <f>IFERROR(_xll.qlIndexFixing(Index6M,$H985,TRUE,_xll.ohTrigger(RecalcTrigger,Trigger6M)),NA())</f>
        <v>1.3769754398774451E-2</v>
      </c>
      <c r="M985" s="145">
        <f>IFERROR(_xll.qlIndexFixing(Index1Y,$H985,TRUE,_xll.ohTrigger(RecalcTrigger,Trigger1Y)),NA())</f>
        <v>1.4175078455031498E-2</v>
      </c>
      <c r="N985" s="144">
        <f>IFERROR(_xll.qlIndexFixing(ONIndex1M,I985,TRUE,_xll.ohTrigger(RecalcTrigger,Trigger1M)),NA())</f>
        <v>1.2084790306534643E-2</v>
      </c>
      <c r="O985" s="44">
        <f>IFERROR(_xll.qlIndexFixing(ONIndex3M,I985,TRUE,_xll.ohTrigger(RecalcTrigger,Trigger3M)),NA())</f>
        <v>1.3156591195855327E-2</v>
      </c>
      <c r="P985" s="44">
        <f>IFERROR(_xll.qlIndexFixing(ONIndex6M,I985,TRUE,_xll.ohTrigger(RecalcTrigger,Trigger6M)),NA())</f>
        <v>1.3605803630225566E-2</v>
      </c>
      <c r="Q985" s="145">
        <f>IFERROR(_xll.qlIndexFixing(ONIndex1Y,I985,TRUE,_xll.ohTrigger(RecalcTrigger,Trigger1Y)),NA())</f>
        <v>1.3938061939891E-2</v>
      </c>
    </row>
    <row r="986" spans="2:17" x14ac:dyDescent="0.2">
      <c r="B986" s="39" t="s">
        <v>42</v>
      </c>
      <c r="D986" s="42">
        <f>_xll.qlCalendarAdvance(Calendar,$D985,B986,"f",FALSE)</f>
        <v>46630</v>
      </c>
      <c r="E986" s="139">
        <f>_xll.qlInterestRateIndexValueDate(IndexON,D986)</f>
        <v>46630</v>
      </c>
      <c r="F986" s="155">
        <f>IFERROR(_xll.qlIndexFixing(IndexON,D986,TRUE,_xll.ohTrigger(RecalcTrigger,TriggerON)),NA())</f>
        <v>1.1791191628924835E-2</v>
      </c>
      <c r="H986" s="42">
        <f>_xll.qlCalendarAdvance(Calendar,$H985,B986,"f",FALSE)</f>
        <v>46630</v>
      </c>
      <c r="I986" s="139">
        <f>_xll.qlInterestRateIndexValueDate(Index1M,$H986)</f>
        <v>46632</v>
      </c>
      <c r="J986" s="144">
        <f>IFERROR(_xll.qlIndexFixing(Index1M,$H986,TRUE,_xll.ohTrigger(RecalcTrigger,Trigger1M)),NA())</f>
        <v>1.212602420542247E-2</v>
      </c>
      <c r="K986" s="44">
        <f>IFERROR(_xll.qlIndexFixing(Index3M,H986,TRUE,_xll.ohTrigger(RecalcTrigger,Trigger3M)),NA())</f>
        <v>1.3264392622166658E-2</v>
      </c>
      <c r="L986" s="44">
        <f>IFERROR(_xll.qlIndexFixing(Index6M,$H986,TRUE,_xll.ohTrigger(RecalcTrigger,Trigger6M)),NA())</f>
        <v>1.3775112906380164E-2</v>
      </c>
      <c r="M986" s="145">
        <f>IFERROR(_xll.qlIndexFixing(Index1Y,$H986,TRUE,_xll.ohTrigger(RecalcTrigger,Trigger1Y)),NA())</f>
        <v>1.418034979191371E-2</v>
      </c>
      <c r="N986" s="144">
        <f>IFERROR(_xll.qlIndexFixing(ONIndex1M,I986,TRUE,_xll.ohTrigger(RecalcTrigger,Trigger1M)),NA())</f>
        <v>1.2098082350640027E-2</v>
      </c>
      <c r="O986" s="44">
        <f>IFERROR(_xll.qlIndexFixing(ONIndex3M,I986,TRUE,_xll.ohTrigger(RecalcTrigger,Trigger3M)),NA())</f>
        <v>1.316957022338805E-2</v>
      </c>
      <c r="P986" s="44">
        <f>IFERROR(_xll.qlIndexFixing(ONIndex6M,I986,TRUE,_xll.ohTrigger(RecalcTrigger,Trigger6M)),NA())</f>
        <v>1.3615639268209634E-2</v>
      </c>
      <c r="Q986" s="145">
        <f>IFERROR(_xll.qlIndexFixing(ONIndex1Y,I986,TRUE,_xll.ohTrigger(RecalcTrigger,Trigger1Y)),NA())</f>
        <v>1.3943662013096159E-2</v>
      </c>
    </row>
    <row r="987" spans="2:17" x14ac:dyDescent="0.2">
      <c r="B987" s="39" t="s">
        <v>42</v>
      </c>
      <c r="D987" s="42">
        <f>_xll.qlCalendarAdvance(Calendar,$D986,B987,"f",FALSE)</f>
        <v>46637</v>
      </c>
      <c r="E987" s="139">
        <f>_xll.qlInterestRateIndexValueDate(IndexON,D987)</f>
        <v>46637</v>
      </c>
      <c r="F987" s="155">
        <f>IFERROR(_xll.qlIndexFixing(IndexON,D987,TRUE,_xll.ohTrigger(RecalcTrigger,TriggerON)),NA())</f>
        <v>1.1791191628924835E-2</v>
      </c>
      <c r="H987" s="42">
        <f>_xll.qlCalendarAdvance(Calendar,$H986,B987,"f",FALSE)</f>
        <v>46637</v>
      </c>
      <c r="I987" s="139">
        <f>_xll.qlInterestRateIndexValueDate(Index1M,$H987)</f>
        <v>46639</v>
      </c>
      <c r="J987" s="144">
        <f>IFERROR(_xll.qlIndexFixing(Index1M,$H987,TRUE,_xll.ohTrigger(RecalcTrigger,Trigger1M)),NA())</f>
        <v>1.2139137807014588E-2</v>
      </c>
      <c r="K987" s="44">
        <f>IFERROR(_xll.qlIndexFixing(Index3M,H987,TRUE,_xll.ohTrigger(RecalcTrigger,Trigger3M)),NA())</f>
        <v>1.3276617583303242E-2</v>
      </c>
      <c r="L987" s="44">
        <f>IFERROR(_xll.qlIndexFixing(Index6M,$H987,TRUE,_xll.ohTrigger(RecalcTrigger,Trigger6M)),NA())</f>
        <v>1.3783862225356738E-2</v>
      </c>
      <c r="M987" s="145">
        <f>IFERROR(_xll.qlIndexFixing(Index1Y,$H987,TRUE,_xll.ohTrigger(RecalcTrigger,Trigger1Y)),NA())</f>
        <v>1.418561095845809E-2</v>
      </c>
      <c r="N987" s="144">
        <f>IFERROR(_xll.qlIndexFixing(ONIndex1M,I987,TRUE,_xll.ohTrigger(RecalcTrigger,Trigger1M)),NA())</f>
        <v>1.2111301374995165E-2</v>
      </c>
      <c r="O987" s="44">
        <f>IFERROR(_xll.qlIndexFixing(ONIndex3M,I987,TRUE,_xll.ohTrigger(RecalcTrigger,Trigger3M)),NA())</f>
        <v>1.3182433461862431E-2</v>
      </c>
      <c r="P987" s="44">
        <f>IFERROR(_xll.qlIndexFixing(ONIndex6M,I987,TRUE,_xll.ohTrigger(RecalcTrigger,Trigger6M)),NA())</f>
        <v>1.3625387536801981E-2</v>
      </c>
      <c r="Q987" s="145">
        <f>IFERROR(_xll.qlIndexFixing(ONIndex1Y,I987,TRUE,_xll.ohTrigger(RecalcTrigger,Trigger1Y)),NA())</f>
        <v>1.394923549413285E-2</v>
      </c>
    </row>
    <row r="988" spans="2:17" x14ac:dyDescent="0.2">
      <c r="B988" s="39" t="s">
        <v>42</v>
      </c>
      <c r="D988" s="42">
        <f>_xll.qlCalendarAdvance(Calendar,$D987,B988,"f",FALSE)</f>
        <v>46644</v>
      </c>
      <c r="E988" s="139">
        <f>_xll.qlInterestRateIndexValueDate(IndexON,D988)</f>
        <v>46644</v>
      </c>
      <c r="F988" s="155">
        <f>IFERROR(_xll.qlIndexFixing(IndexON,D988,TRUE,_xll.ohTrigger(RecalcTrigger,TriggerON)),NA())</f>
        <v>1.2626210086663647E-2</v>
      </c>
      <c r="H988" s="42">
        <f>_xll.qlCalendarAdvance(Calendar,$H987,B988,"f",FALSE)</f>
        <v>46644</v>
      </c>
      <c r="I988" s="139">
        <f>_xll.qlInterestRateIndexValueDate(Index1M,$H988)</f>
        <v>46646</v>
      </c>
      <c r="J988" s="144">
        <f>IFERROR(_xll.qlIndexFixing(Index1M,$H988,TRUE,_xll.ohTrigger(RecalcTrigger,Trigger1M)),NA())</f>
        <v>1.2152179068767588E-2</v>
      </c>
      <c r="K988" s="44">
        <f>IFERROR(_xll.qlIndexFixing(Index3M,H988,TRUE,_xll.ohTrigger(RecalcTrigger,Trigger3M)),NA())</f>
        <v>1.3288726279226984E-2</v>
      </c>
      <c r="L988" s="44">
        <f>IFERROR(_xll.qlIndexFixing(Index6M,$H988,TRUE,_xll.ohTrigger(RecalcTrigger,Trigger6M)),NA())</f>
        <v>1.3792526096847739E-2</v>
      </c>
      <c r="M988" s="145">
        <f>IFERROR(_xll.qlIndexFixing(Index1Y,$H988,TRUE,_xll.ohTrigger(RecalcTrigger,Trigger1Y)),NA())</f>
        <v>1.4190862556284696E-2</v>
      </c>
      <c r="N988" s="144">
        <f>IFERROR(_xll.qlIndexFixing(ONIndex1M,I988,TRUE,_xll.ohTrigger(RecalcTrigger,Trigger1M)),NA())</f>
        <v>1.2124447659935811E-2</v>
      </c>
      <c r="O988" s="44">
        <f>IFERROR(_xll.qlIndexFixing(ONIndex3M,I988,TRUE,_xll.ohTrigger(RecalcTrigger,Trigger3M)),NA())</f>
        <v>1.3195180892573433E-2</v>
      </c>
      <c r="P988" s="44">
        <f>IFERROR(_xll.qlIndexFixing(ONIndex6M,I988,TRUE,_xll.ohTrigger(RecalcTrigger,Trigger6M)),NA())</f>
        <v>1.3635048620974644E-2</v>
      </c>
      <c r="Q988" s="145">
        <f>IFERROR(_xll.qlIndexFixing(ONIndex1Y,I988,TRUE,_xll.ohTrigger(RecalcTrigger,Trigger1Y)),NA())</f>
        <v>1.3954783027925188E-2</v>
      </c>
    </row>
    <row r="989" spans="2:17" x14ac:dyDescent="0.2">
      <c r="B989" s="39" t="s">
        <v>42</v>
      </c>
      <c r="D989" s="42">
        <f>_xll.qlCalendarAdvance(Calendar,$D988,B989,"f",FALSE)</f>
        <v>46651</v>
      </c>
      <c r="E989" s="139">
        <f>_xll.qlInterestRateIndexValueDate(IndexON,D989)</f>
        <v>46651</v>
      </c>
      <c r="F989" s="155">
        <f>IFERROR(_xll.qlIndexFixing(IndexON,D989,TRUE,_xll.ohTrigger(RecalcTrigger,TriggerON)),NA())</f>
        <v>1.2626210086743583E-2</v>
      </c>
      <c r="H989" s="42">
        <f>_xll.qlCalendarAdvance(Calendar,$H988,B989,"f",FALSE)</f>
        <v>46651</v>
      </c>
      <c r="I989" s="139">
        <f>_xll.qlInterestRateIndexValueDate(Index1M,$H989)</f>
        <v>46653</v>
      </c>
      <c r="J989" s="144">
        <f>IFERROR(_xll.qlIndexFixing(Index1M,$H989,TRUE,_xll.ohTrigger(RecalcTrigger,Trigger1M)),NA())</f>
        <v>1.2165148270992243E-2</v>
      </c>
      <c r="K989" s="44">
        <f>IFERROR(_xll.qlIndexFixing(Index3M,H989,TRUE,_xll.ohTrigger(RecalcTrigger,Trigger3M)),NA())</f>
        <v>1.3300718690103202E-2</v>
      </c>
      <c r="L989" s="44">
        <f>IFERROR(_xll.qlIndexFixing(Index6M,$H989,TRUE,_xll.ohTrigger(RecalcTrigger,Trigger6M)),NA())</f>
        <v>1.3801104706133972E-2</v>
      </c>
      <c r="M989" s="145">
        <f>IFERROR(_xll.qlIndexFixing(Index1Y,$H989,TRUE,_xll.ohTrigger(RecalcTrigger,Trigger1Y)),NA())</f>
        <v>1.4196104302805877E-2</v>
      </c>
      <c r="N989" s="144">
        <f>IFERROR(_xll.qlIndexFixing(ONIndex1M,I989,TRUE,_xll.ohTrigger(RecalcTrigger,Trigger1M)),NA())</f>
        <v>1.2137521485717784E-2</v>
      </c>
      <c r="O989" s="44">
        <f>IFERROR(_xll.qlIndexFixing(ONIndex3M,I989,TRUE,_xll.ohTrigger(RecalcTrigger,Trigger3M)),NA())</f>
        <v>1.320781249697589E-2</v>
      </c>
      <c r="P989" s="44">
        <f>IFERROR(_xll.qlIndexFixing(ONIndex6M,I989,TRUE,_xll.ohTrigger(RecalcTrigger,Trigger6M)),NA())</f>
        <v>1.3644622705939469E-2</v>
      </c>
      <c r="Q989" s="145">
        <f>IFERROR(_xll.qlIndexFixing(ONIndex1Y,I989,TRUE,_xll.ohTrigger(RecalcTrigger,Trigger1Y)),NA())</f>
        <v>1.396030525955716E-2</v>
      </c>
    </row>
    <row r="990" spans="2:17" x14ac:dyDescent="0.2">
      <c r="B990" s="39" t="s">
        <v>42</v>
      </c>
      <c r="D990" s="42">
        <f>_xll.qlCalendarAdvance(Calendar,$D989,B990,"f",FALSE)</f>
        <v>46658</v>
      </c>
      <c r="E990" s="139">
        <f>_xll.qlInterestRateIndexValueDate(IndexON,D990)</f>
        <v>46658</v>
      </c>
      <c r="F990" s="155">
        <f>IFERROR(_xll.qlIndexFixing(IndexON,D990,TRUE,_xll.ohTrigger(RecalcTrigger,TriggerON)),NA())</f>
        <v>1.2626210086663647E-2</v>
      </c>
      <c r="H990" s="42">
        <f>_xll.qlCalendarAdvance(Calendar,$H989,B990,"f",FALSE)</f>
        <v>46658</v>
      </c>
      <c r="I990" s="139">
        <f>_xll.qlInterestRateIndexValueDate(Index1M,$H990)</f>
        <v>46660</v>
      </c>
      <c r="J990" s="144">
        <f>IFERROR(_xll.qlIndexFixing(Index1M,$H990,TRUE,_xll.ohTrigger(RecalcTrigger,Trigger1M)),NA())</f>
        <v>1.2174681712453506E-2</v>
      </c>
      <c r="K990" s="44">
        <f>IFERROR(_xll.qlIndexFixing(Index3M,H990,TRUE,_xll.ohTrigger(RecalcTrigger,Trigger3M)),NA())</f>
        <v>1.331366643515162E-2</v>
      </c>
      <c r="L990" s="44">
        <f>IFERROR(_xll.qlIndexFixing(Index6M,$H990,TRUE,_xll.ohTrigger(RecalcTrigger,Trigger6M)),NA())</f>
        <v>1.381043959287147E-2</v>
      </c>
      <c r="M990" s="145">
        <f>IFERROR(_xll.qlIndexFixing(Index1Y,$H990,TRUE,_xll.ohTrigger(RecalcTrigger,Trigger1Y)),NA())</f>
        <v>1.4199394452879559E-2</v>
      </c>
      <c r="N990" s="144">
        <f>IFERROR(_xll.qlIndexFixing(ONIndex1M,I990,TRUE,_xll.ohTrigger(RecalcTrigger,Trigger1M)),NA())</f>
        <v>1.2150523132596902E-2</v>
      </c>
      <c r="O990" s="44">
        <f>IFERROR(_xll.qlIndexFixing(ONIndex3M,I990,TRUE,_xll.ohTrigger(RecalcTrigger,Trigger3M)),NA())</f>
        <v>1.3220328256204894E-2</v>
      </c>
      <c r="P990" s="44">
        <f>IFERROR(_xll.qlIndexFixing(ONIndex6M,I990,TRUE,_xll.ohTrigger(RecalcTrigger,Trigger6M)),NA())</f>
        <v>1.365410997674843E-2</v>
      </c>
      <c r="Q990" s="145">
        <f>IFERROR(_xll.qlIndexFixing(ONIndex1Y,I990,TRUE,_xll.ohTrigger(RecalcTrigger,Trigger1Y)),NA())</f>
        <v>1.3965802833952878E-2</v>
      </c>
    </row>
    <row r="991" spans="2:17" x14ac:dyDescent="0.2">
      <c r="B991" s="39" t="s">
        <v>42</v>
      </c>
      <c r="D991" s="42">
        <f>_xll.qlCalendarAdvance(Calendar,$D990,B991,"f",FALSE)</f>
        <v>46665</v>
      </c>
      <c r="E991" s="139">
        <f>_xll.qlInterestRateIndexValueDate(IndexON,D991)</f>
        <v>46665</v>
      </c>
      <c r="F991" s="155">
        <f>IFERROR(_xll.qlIndexFixing(IndexON,D991,TRUE,_xll.ohTrigger(RecalcTrigger,TriggerON)),NA())</f>
        <v>1.2626210086663647E-2</v>
      </c>
      <c r="H991" s="42">
        <f>_xll.qlCalendarAdvance(Calendar,$H990,B991,"f",FALSE)</f>
        <v>46665</v>
      </c>
      <c r="I991" s="139">
        <f>_xll.qlInterestRateIndexValueDate(Index1M,$H991)</f>
        <v>46667</v>
      </c>
      <c r="J991" s="144">
        <f>IFERROR(_xll.qlIndexFixing(Index1M,$H991,TRUE,_xll.ohTrigger(RecalcTrigger,Trigger1M)),NA())</f>
        <v>1.2190871618129595E-2</v>
      </c>
      <c r="K991" s="44">
        <f>IFERROR(_xll.qlIndexFixing(Index3M,H991,TRUE,_xll.ohTrigger(RecalcTrigger,Trigger3M)),NA())</f>
        <v>1.3325418337895604E-2</v>
      </c>
      <c r="L991" s="44">
        <f>IFERROR(_xll.qlIndexFixing(Index6M,$H991,TRUE,_xll.ohTrigger(RecalcTrigger,Trigger6M)),NA())</f>
        <v>1.3818842556115601E-2</v>
      </c>
      <c r="M991" s="145">
        <f>IFERROR(_xll.qlIndexFixing(Index1Y,$H991,TRUE,_xll.ohTrigger(RecalcTrigger,Trigger1Y)),NA())</f>
        <v>1.4206554116396623E-2</v>
      </c>
      <c r="N991" s="144">
        <f>IFERROR(_xll.qlIndexFixing(ONIndex1M,I991,TRUE,_xll.ohTrigger(RecalcTrigger,Trigger1M)),NA())</f>
        <v>1.2163452880828984E-2</v>
      </c>
      <c r="O991" s="44">
        <f>IFERROR(_xll.qlIndexFixing(ONIndex3M,I991,TRUE,_xll.ohTrigger(RecalcTrigger,Trigger3M)),NA())</f>
        <v>1.323272815147547E-2</v>
      </c>
      <c r="P991" s="44">
        <f>IFERROR(_xll.qlIndexFixing(ONIndex6M,I991,TRUE,_xll.ohTrigger(RecalcTrigger,Trigger6M)),NA())</f>
        <v>1.3663510618533437E-2</v>
      </c>
      <c r="Q991" s="145">
        <f>IFERROR(_xll.qlIndexFixing(ONIndex1Y,I991,TRUE,_xll.ohTrigger(RecalcTrigger,Trigger1Y)),NA())</f>
        <v>1.3971276396036458E-2</v>
      </c>
    </row>
    <row r="992" spans="2:17" x14ac:dyDescent="0.2">
      <c r="B992" s="39" t="s">
        <v>42</v>
      </c>
      <c r="D992" s="42">
        <f>_xll.qlCalendarAdvance(Calendar,$D991,B992,"f",FALSE)</f>
        <v>46672</v>
      </c>
      <c r="E992" s="139">
        <f>_xll.qlInterestRateIndexValueDate(IndexON,D992)</f>
        <v>46672</v>
      </c>
      <c r="F992" s="155">
        <f>IFERROR(_xll.qlIndexFixing(IndexON,D992,TRUE,_xll.ohTrigger(RecalcTrigger,TriggerON)),NA())</f>
        <v>1.2626210086663647E-2</v>
      </c>
      <c r="H992" s="42">
        <f>_xll.qlCalendarAdvance(Calendar,$H991,B992,"f",FALSE)</f>
        <v>46672</v>
      </c>
      <c r="I992" s="139">
        <f>_xll.qlInterestRateIndexValueDate(Index1M,$H992)</f>
        <v>46674</v>
      </c>
      <c r="J992" s="144">
        <f>IFERROR(_xll.qlIndexFixing(Index1M,$H992,TRUE,_xll.ohTrigger(RecalcTrigger,Trigger1M)),NA())</f>
        <v>1.2203626323683825E-2</v>
      </c>
      <c r="K992" s="44">
        <f>IFERROR(_xll.qlIndexFixing(Index3M,H992,TRUE,_xll.ohTrigger(RecalcTrigger,Trigger3M)),NA())</f>
        <v>1.3337053890816767E-2</v>
      </c>
      <c r="L992" s="44">
        <f>IFERROR(_xll.qlIndexFixing(Index6M,$H992,TRUE,_xll.ohTrigger(RecalcTrigger,Trigger6M)),NA())</f>
        <v>1.383047569511423E-2</v>
      </c>
      <c r="M992" s="145">
        <f>IFERROR(_xll.qlIndexFixing(Index1Y,$H992,TRUE,_xll.ohTrigger(RecalcTrigger,Trigger1Y)),NA())</f>
        <v>1.4211760060493735E-2</v>
      </c>
      <c r="N992" s="144">
        <f>IFERROR(_xll.qlIndexFixing(ONIndex1M,I992,TRUE,_xll.ohTrigger(RecalcTrigger,Trigger1M)),NA())</f>
        <v>1.2176311010749785E-2</v>
      </c>
      <c r="O992" s="44">
        <f>IFERROR(_xll.qlIndexFixing(ONIndex3M,I992,TRUE,_xll.ohTrigger(RecalcTrigger,Trigger3M)),NA())</f>
        <v>1.3245012164162517E-2</v>
      </c>
      <c r="P992" s="44">
        <f>IFERROR(_xll.qlIndexFixing(ONIndex6M,I992,TRUE,_xll.ohTrigger(RecalcTrigger,Trigger6M)),NA())</f>
        <v>1.3672824816346463E-2</v>
      </c>
      <c r="Q992" s="145">
        <f>IFERROR(_xll.qlIndexFixing(ONIndex1Y,I992,TRUE,_xll.ohTrigger(RecalcTrigger,Trigger1Y)),NA())</f>
        <v>1.397672659081195E-2</v>
      </c>
    </row>
    <row r="993" spans="2:17" x14ac:dyDescent="0.2">
      <c r="B993" s="39" t="s">
        <v>42</v>
      </c>
      <c r="D993" s="42">
        <f>_xll.qlCalendarAdvance(Calendar,$D992,B993,"f",FALSE)</f>
        <v>46679</v>
      </c>
      <c r="E993" s="139">
        <f>_xll.qlInterestRateIndexValueDate(IndexON,D993)</f>
        <v>46679</v>
      </c>
      <c r="F993" s="155">
        <f>IFERROR(_xll.qlIndexFixing(IndexON,D993,TRUE,_xll.ohTrigger(RecalcTrigger,TriggerON)),NA())</f>
        <v>1.2626210086743583E-2</v>
      </c>
      <c r="H993" s="42">
        <f>_xll.qlCalendarAdvance(Calendar,$H992,B993,"f",FALSE)</f>
        <v>46679</v>
      </c>
      <c r="I993" s="139">
        <f>_xll.qlInterestRateIndexValueDate(Index1M,$H993)</f>
        <v>46681</v>
      </c>
      <c r="J993" s="144">
        <f>IFERROR(_xll.qlIndexFixing(Index1M,$H993,TRUE,_xll.ohTrigger(RecalcTrigger,Trigger1M)),NA())</f>
        <v>1.2216310090992777E-2</v>
      </c>
      <c r="K993" s="44">
        <f>IFERROR(_xll.qlIndexFixing(Index3M,H993,TRUE,_xll.ohTrigger(RecalcTrigger,Trigger3M)),NA())</f>
        <v>1.334857307411182E-2</v>
      </c>
      <c r="L993" s="44">
        <f>IFERROR(_xll.qlIndexFixing(Index6M,$H993,TRUE,_xll.ohTrigger(RecalcTrigger,Trigger6M)),NA())</f>
        <v>1.3835394579682882E-2</v>
      </c>
      <c r="M993" s="145">
        <f>IFERROR(_xll.qlIndexFixing(Index1Y,$H993,TRUE,_xll.ohTrigger(RecalcTrigger,Trigger1Y)),NA())</f>
        <v>1.421695192946826E-2</v>
      </c>
      <c r="N993" s="144">
        <f>IFERROR(_xll.qlIndexFixing(ONIndex1M,I993,TRUE,_xll.ohTrigger(RecalcTrigger,Trigger1M)),NA())</f>
        <v>1.2189097802455251E-2</v>
      </c>
      <c r="O993" s="44">
        <f>IFERROR(_xll.qlIndexFixing(ONIndex3M,I993,TRUE,_xll.ohTrigger(RecalcTrigger,Trigger3M)),NA())</f>
        <v>1.3257180275560998E-2</v>
      </c>
      <c r="P993" s="44">
        <f>IFERROR(_xll.qlIndexFixing(ONIndex6M,I993,TRUE,_xll.ohTrigger(RecalcTrigger,Trigger6M)),NA())</f>
        <v>1.3682052755399354E-2</v>
      </c>
      <c r="Q993" s="145">
        <f>IFERROR(_xll.qlIndexFixing(ONIndex1Y,I993,TRUE,_xll.ohTrigger(RecalcTrigger,Trigger1Y)),NA())</f>
        <v>1.3982154063443275E-2</v>
      </c>
    </row>
    <row r="994" spans="2:17" x14ac:dyDescent="0.2">
      <c r="B994" s="39" t="s">
        <v>42</v>
      </c>
      <c r="D994" s="42">
        <f>_xll.qlCalendarAdvance(Calendar,$D993,B994,"f",FALSE)</f>
        <v>46686</v>
      </c>
      <c r="E994" s="139">
        <f>_xll.qlInterestRateIndexValueDate(IndexON,D994)</f>
        <v>46686</v>
      </c>
      <c r="F994" s="155">
        <f>IFERROR(_xll.qlIndexFixing(IndexON,D994,TRUE,_xll.ohTrigger(RecalcTrigger,TriggerON)),NA())</f>
        <v>1.2626210086663647E-2</v>
      </c>
      <c r="H994" s="42">
        <f>_xll.qlCalendarAdvance(Calendar,$H993,B994,"f",FALSE)</f>
        <v>46686</v>
      </c>
      <c r="I994" s="139">
        <f>_xll.qlInterestRateIndexValueDate(Index1M,$H994)</f>
        <v>46688</v>
      </c>
      <c r="J994" s="144">
        <f>IFERROR(_xll.qlIndexFixing(Index1M,$H994,TRUE,_xll.ohTrigger(RecalcTrigger,Trigger1M)),NA())</f>
        <v>1.2228923200382213E-2</v>
      </c>
      <c r="K994" s="44">
        <f>IFERROR(_xll.qlIndexFixing(Index3M,H994,TRUE,_xll.ohTrigger(RecalcTrigger,Trigger3M)),NA())</f>
        <v>1.3359975867987902E-2</v>
      </c>
      <c r="L994" s="44">
        <f>IFERROR(_xll.qlIndexFixing(Index6M,$H994,TRUE,_xll.ohTrigger(RecalcTrigger,Trigger6M)),NA())</f>
        <v>1.3843544010698362E-2</v>
      </c>
      <c r="M994" s="145">
        <f>IFERROR(_xll.qlIndexFixing(Index1Y,$H994,TRUE,_xll.ohTrigger(RecalcTrigger,Trigger1Y)),NA())</f>
        <v>1.4222128634821555E-2</v>
      </c>
      <c r="N994" s="144">
        <f>IFERROR(_xll.qlIndexFixing(ONIndex1M,I994,TRUE,_xll.ohTrigger(RecalcTrigger,Trigger1M)),NA())</f>
        <v>1.2201813536361072E-2</v>
      </c>
      <c r="O994" s="44">
        <f>IFERROR(_xll.qlIndexFixing(ONIndex3M,I994,TRUE,_xll.ohTrigger(RecalcTrigger,Trigger3M)),NA())</f>
        <v>1.3269232466965875E-2</v>
      </c>
      <c r="P994" s="44">
        <f>IFERROR(_xll.qlIndexFixing(ONIndex6M,I994,TRUE,_xll.ohTrigger(RecalcTrigger,Trigger6M)),NA())</f>
        <v>1.3691194620664149E-2</v>
      </c>
      <c r="Q994" s="145">
        <f>IFERROR(_xll.qlIndexFixing(ONIndex1Y,I994,TRUE,_xll.ohTrigger(RecalcTrigger,Trigger1Y)),NA())</f>
        <v>1.3987559458694676E-2</v>
      </c>
    </row>
    <row r="995" spans="2:17" x14ac:dyDescent="0.2">
      <c r="B995" s="39" t="s">
        <v>42</v>
      </c>
      <c r="D995" s="42">
        <f>_xll.qlCalendarAdvance(Calendar,$D994,B995,"f",FALSE)</f>
        <v>46693</v>
      </c>
      <c r="E995" s="139">
        <f>_xll.qlInterestRateIndexValueDate(IndexON,D995)</f>
        <v>46693</v>
      </c>
      <c r="F995" s="155">
        <f>IFERROR(_xll.qlIndexFixing(IndexON,D995,TRUE,_xll.ohTrigger(RecalcTrigger,TriggerON)),NA())</f>
        <v>1.2626210086663647E-2</v>
      </c>
      <c r="H995" s="42">
        <f>_xll.qlCalendarAdvance(Calendar,$H994,B995,"f",FALSE)</f>
        <v>46693</v>
      </c>
      <c r="I995" s="139">
        <f>_xll.qlInterestRateIndexValueDate(Index1M,$H995)</f>
        <v>46695</v>
      </c>
      <c r="J995" s="144">
        <f>IFERROR(_xll.qlIndexFixing(Index1M,$H995,TRUE,_xll.ohTrigger(RecalcTrigger,Trigger1M)),NA())</f>
        <v>1.2241465932185391E-2</v>
      </c>
      <c r="K995" s="44">
        <f>IFERROR(_xll.qlIndexFixing(Index3M,H995,TRUE,_xll.ohTrigger(RecalcTrigger,Trigger3M)),NA())</f>
        <v>1.3371262252657362E-2</v>
      </c>
      <c r="L995" s="44">
        <f>IFERROR(_xll.qlIndexFixing(Index6M,$H995,TRUE,_xll.ohTrigger(RecalcTrigger,Trigger6M)),NA())</f>
        <v>1.3850796233027681E-2</v>
      </c>
      <c r="M995" s="145">
        <f>IFERROR(_xll.qlIndexFixing(Index1Y,$H995,TRUE,_xll.ohTrigger(RecalcTrigger,Trigger1Y)),NA())</f>
        <v>1.4227289077250148E-2</v>
      </c>
      <c r="N995" s="144">
        <f>IFERROR(_xll.qlIndexFixing(ONIndex1M,I995,TRUE,_xll.ohTrigger(RecalcTrigger,Trigger1M)),NA())</f>
        <v>1.2214458492643132E-2</v>
      </c>
      <c r="O995" s="44">
        <f>IFERROR(_xll.qlIndexFixing(ONIndex3M,I995,TRUE,_xll.ohTrigger(RecalcTrigger,Trigger3M)),NA())</f>
        <v>1.3281168719512237E-2</v>
      </c>
      <c r="P995" s="44">
        <f>IFERROR(_xll.qlIndexFixing(ONIndex6M,I995,TRUE,_xll.ohTrigger(RecalcTrigger,Trigger6M)),NA())</f>
        <v>1.3700250597272756E-2</v>
      </c>
      <c r="Q995" s="145">
        <f>IFERROR(_xll.qlIndexFixing(ONIndex1Y,I995,TRUE,_xll.ohTrigger(RecalcTrigger,Trigger1Y)),NA())</f>
        <v>1.3992943421570203E-2</v>
      </c>
    </row>
    <row r="996" spans="2:17" x14ac:dyDescent="0.2">
      <c r="B996" s="39" t="s">
        <v>42</v>
      </c>
      <c r="D996" s="42">
        <f>_xll.qlCalendarAdvance(Calendar,$D995,B996,"f",FALSE)</f>
        <v>46700</v>
      </c>
      <c r="E996" s="139">
        <f>_xll.qlInterestRateIndexValueDate(IndexON,D996)</f>
        <v>46700</v>
      </c>
      <c r="F996" s="155">
        <f>IFERROR(_xll.qlIndexFixing(IndexON,D996,TRUE,_xll.ohTrigger(RecalcTrigger,TriggerON)),NA())</f>
        <v>1.2626210086663647E-2</v>
      </c>
      <c r="H996" s="42">
        <f>_xll.qlCalendarAdvance(Calendar,$H995,B996,"f",FALSE)</f>
        <v>46700</v>
      </c>
      <c r="I996" s="139">
        <f>_xll.qlInterestRateIndexValueDate(Index1M,$H996)</f>
        <v>46702</v>
      </c>
      <c r="J996" s="144">
        <f>IFERROR(_xll.qlIndexFixing(Index1M,$H996,TRUE,_xll.ohTrigger(RecalcTrigger,Trigger1M)),NA())</f>
        <v>1.2253938566730571E-2</v>
      </c>
      <c r="K996" s="44">
        <f>IFERROR(_xll.qlIndexFixing(Index3M,H996,TRUE,_xll.ohTrigger(RecalcTrigger,Trigger3M)),NA())</f>
        <v>1.3382432208348189E-2</v>
      </c>
      <c r="L996" s="44">
        <f>IFERROR(_xll.qlIndexFixing(Index6M,$H996,TRUE,_xll.ohTrigger(RecalcTrigger,Trigger6M)),NA())</f>
        <v>1.3858783195912152E-2</v>
      </c>
      <c r="M996" s="145">
        <f>IFERROR(_xll.qlIndexFixing(Index1Y,$H996,TRUE,_xll.ohTrigger(RecalcTrigger,Trigger1Y)),NA())</f>
        <v>1.4232432146644642E-2</v>
      </c>
      <c r="N996" s="144">
        <f>IFERROR(_xll.qlIndexFixing(ONIndex1M,I996,TRUE,_xll.ohTrigger(RecalcTrigger,Trigger1M)),NA())</f>
        <v>1.2227032951637185E-2</v>
      </c>
      <c r="O996" s="44">
        <f>IFERROR(_xll.qlIndexFixing(ONIndex3M,I996,TRUE,_xll.ohTrigger(RecalcTrigger,Trigger3M)),NA())</f>
        <v>1.3292989014734857E-2</v>
      </c>
      <c r="P996" s="44">
        <f>IFERROR(_xll.qlIndexFixing(ONIndex6M,I996,TRUE,_xll.ohTrigger(RecalcTrigger,Trigger6M)),NA())</f>
        <v>1.3709220870357086E-2</v>
      </c>
      <c r="Q996" s="145">
        <f>IFERROR(_xll.qlIndexFixing(ONIndex1Y,I996,TRUE,_xll.ohTrigger(RecalcTrigger,Trigger1Y)),NA())</f>
        <v>1.3998306597233778E-2</v>
      </c>
    </row>
    <row r="997" spans="2:17" x14ac:dyDescent="0.2">
      <c r="B997" s="39" t="s">
        <v>42</v>
      </c>
      <c r="D997" s="42">
        <f>_xll.qlCalendarAdvance(Calendar,$D996,B997,"f",FALSE)</f>
        <v>46707</v>
      </c>
      <c r="E997" s="139">
        <f>_xll.qlInterestRateIndexValueDate(IndexON,D997)</f>
        <v>46707</v>
      </c>
      <c r="F997" s="155">
        <f>IFERROR(_xll.qlIndexFixing(IndexON,D997,TRUE,_xll.ohTrigger(RecalcTrigger,TriggerON)),NA())</f>
        <v>1.2626210086663647E-2</v>
      </c>
      <c r="H997" s="42">
        <f>_xll.qlCalendarAdvance(Calendar,$H996,B997,"f",FALSE)</f>
        <v>46707</v>
      </c>
      <c r="I997" s="139">
        <f>_xll.qlInterestRateIndexValueDate(Index1M,$H997)</f>
        <v>46709</v>
      </c>
      <c r="J997" s="144">
        <f>IFERROR(_xll.qlIndexFixing(Index1M,$H997,TRUE,_xll.ohTrigger(RecalcTrigger,Trigger1M)),NA())</f>
        <v>1.2266341384351009E-2</v>
      </c>
      <c r="K997" s="44">
        <f>IFERROR(_xll.qlIndexFixing(Index3M,H997,TRUE,_xll.ohTrigger(RecalcTrigger,Trigger3M)),NA())</f>
        <v>1.3393485715295327E-2</v>
      </c>
      <c r="L997" s="44">
        <f>IFERROR(_xll.qlIndexFixing(Index6M,$H997,TRUE,_xll.ohTrigger(RecalcTrigger,Trigger6M)),NA())</f>
        <v>1.386668637933809E-2</v>
      </c>
      <c r="M997" s="145">
        <f>IFERROR(_xll.qlIndexFixing(Index1Y,$H997,TRUE,_xll.ohTrigger(RecalcTrigger,Trigger1Y)),NA())</f>
        <v>1.4237556722090591E-2</v>
      </c>
      <c r="N997" s="144">
        <f>IFERROR(_xll.qlIndexFixing(ONIndex1M,I997,TRUE,_xll.ohTrigger(RecalcTrigger,Trigger1M)),NA())</f>
        <v>1.2239537193599048E-2</v>
      </c>
      <c r="O997" s="44">
        <f>IFERROR(_xll.qlIndexFixing(ONIndex3M,I997,TRUE,_xll.ohTrigger(RecalcTrigger,Trigger3M)),NA())</f>
        <v>1.3304693333688888E-2</v>
      </c>
      <c r="P997" s="44">
        <f>IFERROR(_xll.qlIndexFixing(ONIndex6M,I997,TRUE,_xll.ohTrigger(RecalcTrigger,Trigger6M)),NA())</f>
        <v>1.3718105625049049E-2</v>
      </c>
      <c r="Q997" s="145">
        <f>IFERROR(_xll.qlIndexFixing(ONIndex1Y,I997,TRUE,_xll.ohTrigger(RecalcTrigger,Trigger1Y)),NA())</f>
        <v>1.400364963052958E-2</v>
      </c>
    </row>
    <row r="998" spans="2:17" x14ac:dyDescent="0.2">
      <c r="B998" s="39" t="s">
        <v>42</v>
      </c>
      <c r="D998" s="42">
        <f>_xll.qlCalendarAdvance(Calendar,$D997,B998,"f",FALSE)</f>
        <v>46714</v>
      </c>
      <c r="E998" s="139">
        <f>_xll.qlInterestRateIndexValueDate(IndexON,D998)</f>
        <v>46714</v>
      </c>
      <c r="F998" s="155">
        <f>IFERROR(_xll.qlIndexFixing(IndexON,D998,TRUE,_xll.ohTrigger(RecalcTrigger,TriggerON)),NA())</f>
        <v>1.2626210086663647E-2</v>
      </c>
      <c r="H998" s="42">
        <f>_xll.qlCalendarAdvance(Calendar,$H997,B998,"f",FALSE)</f>
        <v>46714</v>
      </c>
      <c r="I998" s="139">
        <f>_xll.qlInterestRateIndexValueDate(Index1M,$H998)</f>
        <v>46716</v>
      </c>
      <c r="J998" s="144">
        <f>IFERROR(_xll.qlIndexFixing(Index1M,$H998,TRUE,_xll.ohTrigger(RecalcTrigger,Trigger1M)),NA())</f>
        <v>1.2278674665392453E-2</v>
      </c>
      <c r="K998" s="44">
        <f>IFERROR(_xll.qlIndexFixing(Index3M,H998,TRUE,_xll.ohTrigger(RecalcTrigger,Trigger3M)),NA())</f>
        <v>1.3404422753745008E-2</v>
      </c>
      <c r="L998" s="44">
        <f>IFERROR(_xll.qlIndexFixing(Index6M,$H998,TRUE,_xll.ohTrigger(RecalcTrigger,Trigger6M)),NA())</f>
        <v>1.3874505968711906E-2</v>
      </c>
      <c r="M998" s="145">
        <f>IFERROR(_xll.qlIndexFixing(Index1Y,$H998,TRUE,_xll.ohTrigger(RecalcTrigger,Trigger1Y)),NA())</f>
        <v>1.4242661671868275E-2</v>
      </c>
      <c r="N998" s="144">
        <f>IFERROR(_xll.qlIndexFixing(ONIndex1M,I998,TRUE,_xll.ohTrigger(RecalcTrigger,Trigger1M)),NA())</f>
        <v>1.2251971498704606E-2</v>
      </c>
      <c r="O998" s="44">
        <f>IFERROR(_xll.qlIndexFixing(ONIndex3M,I998,TRUE,_xll.ohTrigger(RecalcTrigger,Trigger3M)),NA())</f>
        <v>1.3316281657749229E-2</v>
      </c>
      <c r="P998" s="44">
        <f>IFERROR(_xll.qlIndexFixing(ONIndex6M,I998,TRUE,_xll.ohTrigger(RecalcTrigger,Trigger6M)),NA())</f>
        <v>1.3726905046400617E-2</v>
      </c>
      <c r="Q998" s="145">
        <f>IFERROR(_xll.qlIndexFixing(ONIndex1Y,I998,TRUE,_xll.ohTrigger(RecalcTrigger,Trigger1Y)),NA())</f>
        <v>1.4008973166461658E-2</v>
      </c>
    </row>
    <row r="999" spans="2:17" x14ac:dyDescent="0.2">
      <c r="B999" s="39" t="s">
        <v>42</v>
      </c>
      <c r="D999" s="42">
        <f>_xll.qlCalendarAdvance(Calendar,$D998,B999,"f",FALSE)</f>
        <v>46721</v>
      </c>
      <c r="E999" s="139">
        <f>_xll.qlInterestRateIndexValueDate(IndexON,D999)</f>
        <v>46721</v>
      </c>
      <c r="F999" s="155">
        <f>IFERROR(_xll.qlIndexFixing(IndexON,D999,TRUE,_xll.ohTrigger(RecalcTrigger,TriggerON)),NA())</f>
        <v>1.2626210086663647E-2</v>
      </c>
      <c r="H999" s="42">
        <f>_xll.qlCalendarAdvance(Calendar,$H998,B999,"f",FALSE)</f>
        <v>46721</v>
      </c>
      <c r="I999" s="139">
        <f>_xll.qlInterestRateIndexValueDate(Index1M,$H999)</f>
        <v>46723</v>
      </c>
      <c r="J999" s="144">
        <f>IFERROR(_xll.qlIndexFixing(Index1M,$H999,TRUE,_xll.ohTrigger(RecalcTrigger,Trigger1M)),NA())</f>
        <v>1.229093869018566E-2</v>
      </c>
      <c r="K999" s="44">
        <f>IFERROR(_xll.qlIndexFixing(Index3M,H999,TRUE,_xll.ohTrigger(RecalcTrigger,Trigger3M)),NA())</f>
        <v>1.3414242765092978E-2</v>
      </c>
      <c r="L999" s="44">
        <f>IFERROR(_xll.qlIndexFixing(Index6M,$H999,TRUE,_xll.ohTrigger(RecalcTrigger,Trigger6M)),NA())</f>
        <v>1.3883032773169024E-2</v>
      </c>
      <c r="M999" s="145">
        <f>IFERROR(_xll.qlIndexFixing(Index1Y,$H999,TRUE,_xll.ohTrigger(RecalcTrigger,Trigger1Y)),NA())</f>
        <v>1.4247745853452272E-2</v>
      </c>
      <c r="N999" s="144">
        <f>IFERROR(_xll.qlIndexFixing(ONIndex1M,I999,TRUE,_xll.ohTrigger(RecalcTrigger,Trigger1M)),NA())</f>
        <v>1.2264336147289612E-2</v>
      </c>
      <c r="O999" s="44">
        <f>IFERROR(_xll.qlIndexFixing(ONIndex3M,I999,TRUE,_xll.ohTrigger(RecalcTrigger,Trigger3M)),NA())</f>
        <v>1.3327753968130907E-2</v>
      </c>
      <c r="P999" s="44">
        <f>IFERROR(_xll.qlIndexFixing(ONIndex6M,I999,TRUE,_xll.ohTrigger(RecalcTrigger,Trigger6M)),NA())</f>
        <v>1.3735619319623638E-2</v>
      </c>
      <c r="Q999" s="145">
        <f>IFERROR(_xll.qlIndexFixing(ONIndex1Y,I999,TRUE,_xll.ohTrigger(RecalcTrigger,Trigger1Y)),NA())</f>
        <v>1.4014277850034063E-2</v>
      </c>
    </row>
    <row r="1000" spans="2:17" x14ac:dyDescent="0.2">
      <c r="B1000" s="39" t="s">
        <v>42</v>
      </c>
      <c r="D1000" s="42">
        <f>_xll.qlCalendarAdvance(Calendar,$D999,B1000,"f",FALSE)</f>
        <v>46728</v>
      </c>
      <c r="E1000" s="139">
        <f>_xll.qlInterestRateIndexValueDate(IndexON,D1000)</f>
        <v>46728</v>
      </c>
      <c r="F1000" s="155">
        <f>IFERROR(_xll.qlIndexFixing(IndexON,D1000,TRUE,_xll.ohTrigger(RecalcTrigger,TriggerON)),NA())</f>
        <v>1.2626210086663647E-2</v>
      </c>
      <c r="H1000" s="42">
        <f>_xll.qlCalendarAdvance(Calendar,$H999,B1000,"f",FALSE)</f>
        <v>46728</v>
      </c>
      <c r="I1000" s="139">
        <f>_xll.qlInterestRateIndexValueDate(Index1M,$H1000)</f>
        <v>46730</v>
      </c>
      <c r="J1000" s="144">
        <f>IFERROR(_xll.qlIndexFixing(Index1M,$H1000,TRUE,_xll.ohTrigger(RecalcTrigger,Trigger1M)),NA())</f>
        <v>1.2303133739076377E-2</v>
      </c>
      <c r="K1000" s="44">
        <f>IFERROR(_xll.qlIndexFixing(Index3M,H1000,TRUE,_xll.ohTrigger(RecalcTrigger,Trigger3M)),NA())</f>
        <v>1.342495473431056E-2</v>
      </c>
      <c r="L1000" s="44">
        <f>IFERROR(_xll.qlIndexFixing(Index6M,$H1000,TRUE,_xll.ohTrigger(RecalcTrigger,Trigger6M)),NA())</f>
        <v>1.3890680144995525E-2</v>
      </c>
      <c r="M1000" s="145">
        <f>IFERROR(_xll.qlIndexFixing(Index1Y,$H1000,TRUE,_xll.ohTrigger(RecalcTrigger,Trigger1Y)),NA())</f>
        <v>1.4252808113511456E-2</v>
      </c>
      <c r="N1000" s="144">
        <f>IFERROR(_xll.qlIndexFixing(ONIndex1M,I1000,TRUE,_xll.ohTrigger(RecalcTrigger,Trigger1M)),NA())</f>
        <v>1.2276631419689821E-2</v>
      </c>
      <c r="O1000" s="44">
        <f>IFERROR(_xll.qlIndexFixing(ONIndex3M,I1000,TRUE,_xll.ohTrigger(RecalcTrigger,Trigger3M)),NA())</f>
        <v>1.3339110246288755E-2</v>
      </c>
      <c r="P1000" s="44">
        <f>IFERROR(_xll.qlIndexFixing(ONIndex6M,I1000,TRUE,_xll.ohTrigger(RecalcTrigger,Trigger6M)),NA())</f>
        <v>1.3744248629690148E-2</v>
      </c>
      <c r="Q1000" s="145">
        <f>IFERROR(_xll.qlIndexFixing(ONIndex1Y,I1000,TRUE,_xll.ohTrigger(RecalcTrigger,Trigger1Y)),NA())</f>
        <v>1.4019564326250844E-2</v>
      </c>
    </row>
    <row r="1001" spans="2:17" x14ac:dyDescent="0.2">
      <c r="B1001" s="39" t="s">
        <v>42</v>
      </c>
      <c r="D1001" s="42">
        <f>_xll.qlCalendarAdvance(Calendar,$D1000,B1001,"f",FALSE)</f>
        <v>46735</v>
      </c>
      <c r="E1001" s="139">
        <f>_xll.qlInterestRateIndexValueDate(IndexON,D1001)</f>
        <v>46735</v>
      </c>
      <c r="F1001" s="155">
        <f>IFERROR(_xll.qlIndexFixing(IndexON,D1001,TRUE,_xll.ohTrigger(RecalcTrigger,TriggerON)),NA())</f>
        <v>1.2626210086663647E-2</v>
      </c>
      <c r="H1001" s="42">
        <f>_xll.qlCalendarAdvance(Calendar,$H1000,B1001,"f",FALSE)</f>
        <v>46735</v>
      </c>
      <c r="I1001" s="139">
        <f>_xll.qlInterestRateIndexValueDate(Index1M,$H1001)</f>
        <v>46737</v>
      </c>
      <c r="J1001" s="144">
        <f>IFERROR(_xll.qlIndexFixing(Index1M,$H1001,TRUE,_xll.ohTrigger(RecalcTrigger,Trigger1M)),NA())</f>
        <v>1.2315260092410352E-2</v>
      </c>
      <c r="K1001" s="44">
        <f>IFERROR(_xll.qlIndexFixing(Index3M,H1001,TRUE,_xll.ohTrigger(RecalcTrigger,Trigger3M)),NA())</f>
        <v>1.3435550181262898E-2</v>
      </c>
      <c r="L1001" s="44">
        <f>IFERROR(_xll.qlIndexFixing(Index6M,$H1001,TRUE,_xll.ohTrigger(RecalcTrigger,Trigger6M)),NA())</f>
        <v>1.3898244489280464E-2</v>
      </c>
      <c r="M1001" s="145">
        <f>IFERROR(_xll.qlIndexFixing(Index1Y,$H1001,TRUE,_xll.ohTrigger(RecalcTrigger,Trigger1Y)),NA())</f>
        <v>1.4257847287909867E-2</v>
      </c>
      <c r="N1001" s="144">
        <f>IFERROR(_xll.qlIndexFixing(ONIndex1M,I1001,TRUE,_xll.ohTrigger(RecalcTrigger,Trigger1M)),NA())</f>
        <v>1.2288857596001179E-2</v>
      </c>
      <c r="O1001" s="44">
        <f>IFERROR(_xll.qlIndexFixing(ONIndex3M,I1001,TRUE,_xll.ohTrigger(RecalcTrigger,Trigger3M)),NA())</f>
        <v>1.3350350473357864E-2</v>
      </c>
      <c r="P1001" s="44">
        <f>IFERROR(_xll.qlIndexFixing(ONIndex6M,I1001,TRUE,_xll.ohTrigger(RecalcTrigger,Trigger6M)),NA())</f>
        <v>1.3752793161732058E-2</v>
      </c>
      <c r="Q1001" s="145">
        <f>IFERROR(_xll.qlIndexFixing(ONIndex1Y,I1001,TRUE,_xll.ohTrigger(RecalcTrigger,Trigger1Y)),NA())</f>
        <v>1.4024833240116052E-2</v>
      </c>
    </row>
    <row r="1002" spans="2:17" x14ac:dyDescent="0.2">
      <c r="B1002" s="39" t="s">
        <v>42</v>
      </c>
      <c r="D1002" s="42">
        <f>_xll.qlCalendarAdvance(Calendar,$D1001,B1002,"f",FALSE)</f>
        <v>46742</v>
      </c>
      <c r="E1002" s="139">
        <f>_xll.qlInterestRateIndexValueDate(IndexON,D1002)</f>
        <v>46742</v>
      </c>
      <c r="F1002" s="155">
        <f>IFERROR(_xll.qlIndexFixing(IndexON,D1002,TRUE,_xll.ohTrigger(RecalcTrigger,TriggerON)),NA())</f>
        <v>1.2626210086743583E-2</v>
      </c>
      <c r="H1002" s="42">
        <f>_xll.qlCalendarAdvance(Calendar,$H1001,B1002,"f",FALSE)</f>
        <v>46742</v>
      </c>
      <c r="I1002" s="139">
        <f>_xll.qlInterestRateIndexValueDate(Index1M,$H1002)</f>
        <v>46744</v>
      </c>
      <c r="J1002" s="144">
        <f>IFERROR(_xll.qlIndexFixing(Index1M,$H1002,TRUE,_xll.ohTrigger(RecalcTrigger,Trigger1M)),NA())</f>
        <v>1.232731803053333E-2</v>
      </c>
      <c r="K1002" s="44">
        <f>IFERROR(_xll.qlIndexFixing(Index3M,H1002,TRUE,_xll.ohTrigger(RecalcTrigger,Trigger3M)),NA())</f>
        <v>1.3446029086246194E-2</v>
      </c>
      <c r="L1002" s="44">
        <f>IFERROR(_xll.qlIndexFixing(Index6M,$H1002,TRUE,_xll.ohTrigger(RecalcTrigger,Trigger6M)),NA())</f>
        <v>1.3905725991485538E-2</v>
      </c>
      <c r="M1002" s="145">
        <f>IFERROR(_xll.qlIndexFixing(Index1Y,$H1002,TRUE,_xll.ohTrigger(RecalcTrigger,Trigger1Y)),NA())</f>
        <v>1.4264117366033073E-2</v>
      </c>
      <c r="N1002" s="144">
        <f>IFERROR(_xll.qlIndexFixing(ONIndex1M,I1002,TRUE,_xll.ohTrigger(RecalcTrigger,Trigger1M)),NA())</f>
        <v>1.2301014956639378E-2</v>
      </c>
      <c r="O1002" s="44">
        <f>IFERROR(_xll.qlIndexFixing(ONIndex3M,I1002,TRUE,_xll.ohTrigger(RecalcTrigger,Trigger3M)),NA())</f>
        <v>1.3361474630553261E-2</v>
      </c>
      <c r="P1002" s="44">
        <f>IFERROR(_xll.qlIndexFixing(ONIndex6M,I1002,TRUE,_xll.ohTrigger(RecalcTrigger,Trigger6M)),NA())</f>
        <v>1.3761253100881277E-2</v>
      </c>
      <c r="Q1002" s="145">
        <f>IFERROR(_xll.qlIndexFixing(ONIndex1Y,I1002,TRUE,_xll.ohTrigger(RecalcTrigger,Trigger1Y)),NA())</f>
        <v>1.4030085236473866E-2</v>
      </c>
    </row>
    <row r="1003" spans="2:17" x14ac:dyDescent="0.2">
      <c r="B1003" s="39" t="s">
        <v>42</v>
      </c>
      <c r="D1003" s="42">
        <f>_xll.qlCalendarAdvance(Calendar,$D1002,B1003,"f",FALSE)</f>
        <v>46749</v>
      </c>
      <c r="E1003" s="139">
        <f>_xll.qlInterestRateIndexValueDate(IndexON,D1003)</f>
        <v>46749</v>
      </c>
      <c r="F1003" s="155">
        <f>IFERROR(_xll.qlIndexFixing(IndexON,D1003,TRUE,_xll.ohTrigger(RecalcTrigger,TriggerON)),NA())</f>
        <v>1.2626210086663647E-2</v>
      </c>
      <c r="H1003" s="42">
        <f>_xll.qlCalendarAdvance(Calendar,$H1002,B1003,"f",FALSE)</f>
        <v>46749</v>
      </c>
      <c r="I1003" s="139">
        <f>_xll.qlInterestRateIndexValueDate(Index1M,$H1003)</f>
        <v>46751</v>
      </c>
      <c r="J1003" s="144">
        <f>IFERROR(_xll.qlIndexFixing(Index1M,$H1003,TRUE,_xll.ohTrigger(RecalcTrigger,Trigger1M)),NA())</f>
        <v>1.2339307833793556E-2</v>
      </c>
      <c r="K1003" s="44">
        <f>IFERROR(_xll.qlIndexFixing(Index3M,H1003,TRUE,_xll.ohTrigger(RecalcTrigger,Trigger3M)),NA())</f>
        <v>1.3456391429566311E-2</v>
      </c>
      <c r="L1003" s="44">
        <f>IFERROR(_xll.qlIndexFixing(Index6M,$H1003,TRUE,_xll.ohTrigger(RecalcTrigger,Trigger6M)),NA())</f>
        <v>1.3913124837085558E-2</v>
      </c>
      <c r="M1003" s="145">
        <f>IFERROR(_xll.qlIndexFixing(Index1Y,$H1003,TRUE,_xll.ohTrigger(RecalcTrigger,Trigger1Y)),NA())</f>
        <v>1.4265974469997099E-2</v>
      </c>
      <c r="N1003" s="144">
        <f>IFERROR(_xll.qlIndexFixing(ONIndex1M,I1003,TRUE,_xll.ohTrigger(RecalcTrigger,Trigger1M)),NA())</f>
        <v>1.2313103781780299E-2</v>
      </c>
      <c r="O1003" s="44">
        <f>IFERROR(_xll.qlIndexFixing(ONIndex3M,I1003,TRUE,_xll.ohTrigger(RecalcTrigger,Trigger3M)),NA())</f>
        <v>1.3372482699249844E-2</v>
      </c>
      <c r="P1003" s="44">
        <f>IFERROR(_xll.qlIndexFixing(ONIndex6M,I1003,TRUE,_xll.ohTrigger(RecalcTrigger,Trigger6M)),NA())</f>
        <v>1.3769628632349651E-2</v>
      </c>
      <c r="Q1003" s="145">
        <f>IFERROR(_xll.qlIndexFixing(ONIndex1Y,I1003,TRUE,_xll.ohTrigger(RecalcTrigger,Trigger1Y)),NA())</f>
        <v>1.4035320960568143E-2</v>
      </c>
    </row>
    <row r="1004" spans="2:17" x14ac:dyDescent="0.2">
      <c r="B1004" s="39" t="s">
        <v>42</v>
      </c>
      <c r="D1004" s="42">
        <f>_xll.qlCalendarAdvance(Calendar,$D1003,B1004,"f",FALSE)</f>
        <v>46756</v>
      </c>
      <c r="E1004" s="139">
        <f>_xll.qlInterestRateIndexValueDate(IndexON,D1004)</f>
        <v>46756</v>
      </c>
      <c r="F1004" s="155">
        <f>IFERROR(_xll.qlIndexFixing(IndexON,D1004,TRUE,_xll.ohTrigger(RecalcTrigger,TriggerON)),NA())</f>
        <v>1.2626210086663647E-2</v>
      </c>
      <c r="H1004" s="42">
        <f>_xll.qlCalendarAdvance(Calendar,$H1003,B1004,"f",FALSE)</f>
        <v>46756</v>
      </c>
      <c r="I1004" s="139">
        <f>_xll.qlInterestRateIndexValueDate(Index1M,$H1004)</f>
        <v>46758</v>
      </c>
      <c r="J1004" s="144">
        <f>IFERROR(_xll.qlIndexFixing(Index1M,$H1004,TRUE,_xll.ohTrigger(RecalcTrigger,Trigger1M)),NA())</f>
        <v>1.2351229782546769E-2</v>
      </c>
      <c r="K1004" s="44">
        <f>IFERROR(_xll.qlIndexFixing(Index3M,H1004,TRUE,_xll.ohTrigger(RecalcTrigger,Trigger3M)),NA())</f>
        <v>1.3466637191540533E-2</v>
      </c>
      <c r="L1004" s="44">
        <f>IFERROR(_xll.qlIndexFixing(Index6M,$H1004,TRUE,_xll.ohTrigger(RecalcTrigger,Trigger6M)),NA())</f>
        <v>1.3919678414218713E-2</v>
      </c>
      <c r="M1004" s="145">
        <f>IFERROR(_xll.qlIndexFixing(Index1Y,$H1004,TRUE,_xll.ohTrigger(RecalcTrigger,Trigger1Y)),NA())</f>
        <v>1.4272814493691145E-2</v>
      </c>
      <c r="N1004" s="144">
        <f>IFERROR(_xll.qlIndexFixing(ONIndex1M,I1004,TRUE,_xll.ohTrigger(RecalcTrigger,Trigger1M)),NA())</f>
        <v>1.2325124351679762E-2</v>
      </c>
      <c r="O1004" s="44">
        <f>IFERROR(_xll.qlIndexFixing(ONIndex3M,I1004,TRUE,_xll.ohTrigger(RecalcTrigger,Trigger3M)),NA())</f>
        <v>1.3383374660822511E-2</v>
      </c>
      <c r="P1004" s="44">
        <f>IFERROR(_xll.qlIndexFixing(ONIndex6M,I1004,TRUE,_xll.ohTrigger(RecalcTrigger,Trigger6M)),NA())</f>
        <v>1.3777919941029282E-2</v>
      </c>
      <c r="Q1004" s="145">
        <f>IFERROR(_xll.qlIndexFixing(ONIndex1Y,I1004,TRUE,_xll.ohTrigger(RecalcTrigger,Trigger1Y)),NA())</f>
        <v>1.4040541057163125E-2</v>
      </c>
    </row>
    <row r="1005" spans="2:17" x14ac:dyDescent="0.2">
      <c r="B1005" s="39" t="s">
        <v>42</v>
      </c>
      <c r="D1005" s="42">
        <f>_xll.qlCalendarAdvance(Calendar,$D1004,B1005,"f",FALSE)</f>
        <v>46763</v>
      </c>
      <c r="E1005" s="139">
        <f>_xll.qlInterestRateIndexValueDate(IndexON,D1005)</f>
        <v>46763</v>
      </c>
      <c r="F1005" s="155">
        <f>IFERROR(_xll.qlIndexFixing(IndexON,D1005,TRUE,_xll.ohTrigger(RecalcTrigger,TriggerON)),NA())</f>
        <v>1.2626210086663647E-2</v>
      </c>
      <c r="H1005" s="42">
        <f>_xll.qlCalendarAdvance(Calendar,$H1004,B1005,"f",FALSE)</f>
        <v>46763</v>
      </c>
      <c r="I1005" s="139">
        <f>_xll.qlInterestRateIndexValueDate(Index1M,$H1005)</f>
        <v>46765</v>
      </c>
      <c r="J1005" s="144">
        <f>IFERROR(_xll.qlIndexFixing(Index1M,$H1005,TRUE,_xll.ohTrigger(RecalcTrigger,Trigger1M)),NA())</f>
        <v>1.2363084157143711E-2</v>
      </c>
      <c r="K1005" s="44">
        <f>IFERROR(_xll.qlIndexFixing(Index3M,H1005,TRUE,_xll.ohTrigger(RecalcTrigger,Trigger3M)),NA())</f>
        <v>1.3476766352497562E-2</v>
      </c>
      <c r="L1005" s="44">
        <f>IFERROR(_xll.qlIndexFixing(Index6M,$H1005,TRUE,_xll.ohTrigger(RecalcTrigger,Trigger6M)),NA())</f>
        <v>1.3926918037687776E-2</v>
      </c>
      <c r="M1005" s="145">
        <f>IFERROR(_xll.qlIndexFixing(Index1Y,$H1005,TRUE,_xll.ohTrigger(RecalcTrigger,Trigger1Y)),NA())</f>
        <v>1.4277749467969936E-2</v>
      </c>
      <c r="N1005" s="144">
        <f>IFERROR(_xll.qlIndexFixing(ONIndex1M,I1005,TRUE,_xll.ohTrigger(RecalcTrigger,Trigger1M)),NA())</f>
        <v>1.2337076946753456E-2</v>
      </c>
      <c r="O1005" s="44">
        <f>IFERROR(_xll.qlIndexFixing(ONIndex3M,I1005,TRUE,_xll.ohTrigger(RecalcTrigger,Trigger3M)),NA())</f>
        <v>1.3394150496406354E-2</v>
      </c>
      <c r="P1005" s="44">
        <f>IFERROR(_xll.qlIndexFixing(ONIndex6M,I1005,TRUE,_xll.ohTrigger(RecalcTrigger,Trigger6M)),NA())</f>
        <v>1.3786127212211952E-2</v>
      </c>
      <c r="Q1005" s="145">
        <f>IFERROR(_xll.qlIndexFixing(ONIndex1Y,I1005,TRUE,_xll.ohTrigger(RecalcTrigger,Trigger1Y)),NA())</f>
        <v>1.4045746171262863E-2</v>
      </c>
    </row>
    <row r="1006" spans="2:17" x14ac:dyDescent="0.2">
      <c r="B1006" s="39" t="s">
        <v>42</v>
      </c>
      <c r="D1006" s="42">
        <f>_xll.qlCalendarAdvance(Calendar,$D1005,B1006,"f",FALSE)</f>
        <v>46770</v>
      </c>
      <c r="E1006" s="139">
        <f>_xll.qlInterestRateIndexValueDate(IndexON,D1006)</f>
        <v>46770</v>
      </c>
      <c r="F1006" s="155">
        <f>IFERROR(_xll.qlIndexFixing(IndexON,D1006,TRUE,_xll.ohTrigger(RecalcTrigger,TriggerON)),NA())</f>
        <v>1.2626210086663647E-2</v>
      </c>
      <c r="H1006" s="42">
        <f>_xll.qlCalendarAdvance(Calendar,$H1005,B1006,"f",FALSE)</f>
        <v>46770</v>
      </c>
      <c r="I1006" s="139">
        <f>_xll.qlInterestRateIndexValueDate(Index1M,$H1006)</f>
        <v>46772</v>
      </c>
      <c r="J1006" s="144">
        <f>IFERROR(_xll.qlIndexFixing(Index1M,$H1006,TRUE,_xll.ohTrigger(RecalcTrigger,Trigger1M)),NA())</f>
        <v>1.237487123794262E-2</v>
      </c>
      <c r="K1006" s="44">
        <f>IFERROR(_xll.qlIndexFixing(Index3M,H1006,TRUE,_xll.ohTrigger(RecalcTrigger,Trigger3M)),NA())</f>
        <v>1.3486778892773126E-2</v>
      </c>
      <c r="L1006" s="44">
        <f>IFERROR(_xll.qlIndexFixing(Index6M,$H1006,TRUE,_xll.ohTrigger(RecalcTrigger,Trigger6M)),NA())</f>
        <v>1.3934075550823804E-2</v>
      </c>
      <c r="M1006" s="145">
        <f>IFERROR(_xll.qlIndexFixing(Index1Y,$H1006,TRUE,_xll.ohTrigger(RecalcTrigger,Trigger1Y)),NA())</f>
        <v>1.4282655373822365E-2</v>
      </c>
      <c r="N1006" s="144">
        <f>IFERROR(_xll.qlIndexFixing(ONIndex1M,I1006,TRUE,_xll.ohTrigger(RecalcTrigger,Trigger1M)),NA())</f>
        <v>1.2348961847017392E-2</v>
      </c>
      <c r="O1006" s="44">
        <f>IFERROR(_xll.qlIndexFixing(ONIndex3M,I1006,TRUE,_xll.ohTrigger(RecalcTrigger,Trigger3M)),NA())</f>
        <v>1.340481018737627E-2</v>
      </c>
      <c r="P1006" s="44">
        <f>IFERROR(_xll.qlIndexFixing(ONIndex6M,I1006,TRUE,_xll.ohTrigger(RecalcTrigger,Trigger6M)),NA())</f>
        <v>1.3794250630869698E-2</v>
      </c>
      <c r="Q1006" s="145">
        <f>IFERROR(_xll.qlIndexFixing(ONIndex1Y,I1006,TRUE,_xll.ohTrigger(RecalcTrigger,Trigger1Y)),NA())</f>
        <v>1.4050936948031278E-2</v>
      </c>
    </row>
    <row r="1007" spans="2:17" x14ac:dyDescent="0.2">
      <c r="B1007" s="39" t="s">
        <v>42</v>
      </c>
      <c r="D1007" s="42">
        <f>_xll.qlCalendarAdvance(Calendar,$D1006,B1007,"f",FALSE)</f>
        <v>46777</v>
      </c>
      <c r="E1007" s="139">
        <f>_xll.qlInterestRateIndexValueDate(IndexON,D1007)</f>
        <v>46777</v>
      </c>
      <c r="F1007" s="155">
        <f>IFERROR(_xll.qlIndexFixing(IndexON,D1007,TRUE,_xll.ohTrigger(RecalcTrigger,TriggerON)),NA())</f>
        <v>1.2626210086743583E-2</v>
      </c>
      <c r="H1007" s="42">
        <f>_xll.qlCalendarAdvance(Calendar,$H1006,B1007,"f",FALSE)</f>
        <v>46777</v>
      </c>
      <c r="I1007" s="139">
        <f>_xll.qlInterestRateIndexValueDate(Index1M,$H1007)</f>
        <v>46779</v>
      </c>
      <c r="J1007" s="144">
        <f>IFERROR(_xll.qlIndexFixing(Index1M,$H1007,TRUE,_xll.ohTrigger(RecalcTrigger,Trigger1M)),NA())</f>
        <v>1.2386591305306727E-2</v>
      </c>
      <c r="K1007" s="44">
        <f>IFERROR(_xll.qlIndexFixing(Index3M,H1007,TRUE,_xll.ohTrigger(RecalcTrigger,Trigger3M)),NA())</f>
        <v>1.3496674792715255E-2</v>
      </c>
      <c r="L1007" s="44">
        <f>IFERROR(_xll.qlIndexFixing(Index6M,$H1007,TRUE,_xll.ohTrigger(RecalcTrigger,Trigger6M)),NA())</f>
        <v>1.3941151139150476E-2</v>
      </c>
      <c r="M1007" s="145">
        <f>IFERROR(_xll.qlIndexFixing(Index1Y,$H1007,TRUE,_xll.ohTrigger(RecalcTrigger,Trigger1Y)),NA())</f>
        <v>1.4287530982279332E-2</v>
      </c>
      <c r="N1007" s="144">
        <f>IFERROR(_xll.qlIndexFixing(ONIndex1M,I1007,TRUE,_xll.ohTrigger(RecalcTrigger,Trigger1M)),NA())</f>
        <v>1.2360779332967198E-2</v>
      </c>
      <c r="O1007" s="44">
        <f>IFERROR(_xll.qlIndexFixing(ONIndex3M,I1007,TRUE,_xll.ohTrigger(RecalcTrigger,Trigger3M)),NA())</f>
        <v>1.3415353714947287E-2</v>
      </c>
      <c r="P1007" s="44">
        <f>IFERROR(_xll.qlIndexFixing(ONIndex6M,I1007,TRUE,_xll.ohTrigger(RecalcTrigger,Trigger6M)),NA())</f>
        <v>1.3802290382214366E-2</v>
      </c>
      <c r="Q1007" s="145">
        <f>IFERROR(_xll.qlIndexFixing(ONIndex1Y,I1007,TRUE,_xll.ohTrigger(RecalcTrigger,Trigger1Y)),NA())</f>
        <v>1.4056114032232614E-2</v>
      </c>
    </row>
    <row r="1008" spans="2:17" x14ac:dyDescent="0.2">
      <c r="B1008" s="39" t="s">
        <v>42</v>
      </c>
      <c r="D1008" s="42">
        <f>_xll.qlCalendarAdvance(Calendar,$D1007,B1008,"f",FALSE)</f>
        <v>46784</v>
      </c>
      <c r="E1008" s="139">
        <f>_xll.qlInterestRateIndexValueDate(IndexON,D1008)</f>
        <v>46784</v>
      </c>
      <c r="F1008" s="155">
        <f>IFERROR(_xll.qlIndexFixing(IndexON,D1008,TRUE,_xll.ohTrigger(RecalcTrigger,TriggerON)),NA())</f>
        <v>1.2626210086743583E-2</v>
      </c>
      <c r="H1008" s="42">
        <f>_xll.qlCalendarAdvance(Calendar,$H1007,B1008,"f",FALSE)</f>
        <v>46784</v>
      </c>
      <c r="I1008" s="139">
        <f>_xll.qlInterestRateIndexValueDate(Index1M,$H1008)</f>
        <v>46786</v>
      </c>
      <c r="J1008" s="144">
        <f>IFERROR(_xll.qlIndexFixing(Index1M,$H1008,TRUE,_xll.ohTrigger(RecalcTrigger,Trigger1M)),NA())</f>
        <v>1.2395123480468289E-2</v>
      </c>
      <c r="K1008" s="44">
        <f>IFERROR(_xll.qlIndexFixing(Index3M,H1008,TRUE,_xll.ohTrigger(RecalcTrigger,Trigger3M)),NA())</f>
        <v>1.3505524295852389E-2</v>
      </c>
      <c r="L1008" s="44">
        <f>IFERROR(_xll.qlIndexFixing(Index6M,$H1008,TRUE,_xll.ohTrigger(RecalcTrigger,Trigger6M)),NA())</f>
        <v>1.3948144988203338E-2</v>
      </c>
      <c r="M1008" s="145">
        <f>IFERROR(_xll.qlIndexFixing(Index1Y,$H1008,TRUE,_xll.ohTrigger(RecalcTrigger,Trigger1Y)),NA())</f>
        <v>1.4292375053565815E-2</v>
      </c>
      <c r="N1008" s="144">
        <f>IFERROR(_xll.qlIndexFixing(ONIndex1M,I1008,TRUE,_xll.ohTrigger(RecalcTrigger,Trigger1M)),NA())</f>
        <v>1.2372529684698819E-2</v>
      </c>
      <c r="O1008" s="44">
        <f>IFERROR(_xll.qlIndexFixing(ONIndex3M,I1008,TRUE,_xll.ohTrigger(RecalcTrigger,Trigger3M)),NA())</f>
        <v>1.3425781060494302E-2</v>
      </c>
      <c r="P1008" s="44">
        <f>IFERROR(_xll.qlIndexFixing(ONIndex6M,I1008,TRUE,_xll.ohTrigger(RecalcTrigger,Trigger6M)),NA())</f>
        <v>1.381024665129793E-2</v>
      </c>
      <c r="Q1008" s="145">
        <f>IFERROR(_xll.qlIndexFixing(ONIndex1Y,I1008,TRUE,_xll.ohTrigger(RecalcTrigger,Trigger1Y)),NA())</f>
        <v>1.4061278069030791E-2</v>
      </c>
    </row>
    <row r="1009" spans="2:17" x14ac:dyDescent="0.2">
      <c r="B1009" s="39" t="s">
        <v>42</v>
      </c>
      <c r="D1009" s="42">
        <f>_xll.qlCalendarAdvance(Calendar,$D1008,B1009,"f",FALSE)</f>
        <v>46791</v>
      </c>
      <c r="E1009" s="139">
        <f>_xll.qlInterestRateIndexValueDate(IndexON,D1009)</f>
        <v>46791</v>
      </c>
      <c r="F1009" s="155">
        <f>IFERROR(_xll.qlIndexFixing(IndexON,D1009,TRUE,_xll.ohTrigger(RecalcTrigger,TriggerON)),NA())</f>
        <v>1.2626210086663647E-2</v>
      </c>
      <c r="H1009" s="42">
        <f>_xll.qlCalendarAdvance(Calendar,$H1008,B1009,"f",FALSE)</f>
        <v>46791</v>
      </c>
      <c r="I1009" s="139">
        <f>_xll.qlInterestRateIndexValueDate(Index1M,$H1009)</f>
        <v>46793</v>
      </c>
      <c r="J1009" s="144">
        <f>IFERROR(_xll.qlIndexFixing(Index1M,$H1009,TRUE,_xll.ohTrigger(RecalcTrigger,Trigger1M)),NA())</f>
        <v>1.2406723336451634E-2</v>
      </c>
      <c r="K1009" s="44">
        <f>IFERROR(_xll.qlIndexFixing(Index3M,H1009,TRUE,_xll.ohTrigger(RecalcTrigger,Trigger3M)),NA())</f>
        <v>1.3515194831732025E-2</v>
      </c>
      <c r="L1009" s="44">
        <f>IFERROR(_xll.qlIndexFixing(Index6M,$H1009,TRUE,_xll.ohTrigger(RecalcTrigger,Trigger6M)),NA())</f>
        <v>1.3955057283531106E-2</v>
      </c>
      <c r="M1009" s="145">
        <f>IFERROR(_xll.qlIndexFixing(Index1Y,$H1009,TRUE,_xll.ohTrigger(RecalcTrigger,Trigger1Y)),NA())</f>
        <v>1.4297186337102608E-2</v>
      </c>
      <c r="N1009" s="144">
        <f>IFERROR(_xll.qlIndexFixing(ONIndex1M,I1009,TRUE,_xll.ohTrigger(RecalcTrigger,Trigger1M)),NA())</f>
        <v>1.238421318254801E-2</v>
      </c>
      <c r="O1009" s="44">
        <f>IFERROR(_xll.qlIndexFixing(ONIndex3M,I1009,TRUE,_xll.ohTrigger(RecalcTrigger,Trigger3M)),NA())</f>
        <v>1.3436092205232342E-2</v>
      </c>
      <c r="P1009" s="44">
        <f>IFERROR(_xll.qlIndexFixing(ONIndex6M,I1009,TRUE,_xll.ohTrigger(RecalcTrigger,Trigger6M)),NA())</f>
        <v>1.3818119623172365E-2</v>
      </c>
      <c r="Q1009" s="145">
        <f>IFERROR(_xll.qlIndexFixing(ONIndex1Y,I1009,TRUE,_xll.ohTrigger(RecalcTrigger,Trigger1Y)),NA())</f>
        <v>1.4066429703269989E-2</v>
      </c>
    </row>
    <row r="1010" spans="2:17" x14ac:dyDescent="0.2">
      <c r="B1010" s="39" t="s">
        <v>42</v>
      </c>
      <c r="D1010" s="42">
        <f>_xll.qlCalendarAdvance(Calendar,$D1009,B1010,"f",FALSE)</f>
        <v>46798</v>
      </c>
      <c r="E1010" s="139">
        <f>_xll.qlInterestRateIndexValueDate(IndexON,D1010)</f>
        <v>46798</v>
      </c>
      <c r="F1010" s="155">
        <f>IFERROR(_xll.qlIndexFixing(IndexON,D1010,TRUE,_xll.ohTrigger(RecalcTrigger,TriggerON)),NA())</f>
        <v>1.2626210086663647E-2</v>
      </c>
      <c r="H1010" s="42">
        <f>_xll.qlCalendarAdvance(Calendar,$H1009,B1010,"f",FALSE)</f>
        <v>46798</v>
      </c>
      <c r="I1010" s="139">
        <f>_xll.qlInterestRateIndexValueDate(Index1M,$H1010)</f>
        <v>46800</v>
      </c>
      <c r="J1010" s="144">
        <f>IFERROR(_xll.qlIndexFixing(Index1M,$H1010,TRUE,_xll.ohTrigger(RecalcTrigger,Trigger1M)),NA())</f>
        <v>1.2418256965741881E-2</v>
      </c>
      <c r="K1010" s="44">
        <f>IFERROR(_xll.qlIndexFixing(Index3M,H1010,TRUE,_xll.ohTrigger(RecalcTrigger,Trigger3M)),NA())</f>
        <v>1.3524748673900078E-2</v>
      </c>
      <c r="L1010" s="44">
        <f>IFERROR(_xll.qlIndexFixing(Index6M,$H1010,TRUE,_xll.ohTrigger(RecalcTrigger,Trigger6M)),NA())</f>
        <v>1.3961888210696997E-2</v>
      </c>
      <c r="M1010" s="145">
        <f>IFERROR(_xll.qlIndexFixing(Index1Y,$H1010,TRUE,_xll.ohTrigger(RecalcTrigger,Trigger1Y)),NA())</f>
        <v>1.4301963571504803E-2</v>
      </c>
      <c r="N1010" s="144">
        <f>IFERROR(_xll.qlIndexFixing(ONIndex1M,I1010,TRUE,_xll.ohTrigger(RecalcTrigger,Trigger1M)),NA())</f>
        <v>1.2395830106850525E-2</v>
      </c>
      <c r="O1010" s="44">
        <f>IFERROR(_xll.qlIndexFixing(ONIndex3M,I1010,TRUE,_xll.ohTrigger(RecalcTrigger,Trigger3M)),NA())</f>
        <v>1.3446287130456369E-2</v>
      </c>
      <c r="P1010" s="44">
        <f>IFERROR(_xll.qlIndexFixing(ONIndex6M,I1010,TRUE,_xll.ohTrigger(RecalcTrigger,Trigger6M)),NA())</f>
        <v>1.3825909482969578E-2</v>
      </c>
      <c r="Q1010" s="145">
        <f>IFERROR(_xll.qlIndexFixing(ONIndex1Y,I1010,TRUE,_xll.ohTrigger(RecalcTrigger,Trigger1Y)),NA())</f>
        <v>1.4071569580114129E-2</v>
      </c>
    </row>
    <row r="1011" spans="2:17" x14ac:dyDescent="0.2">
      <c r="B1011" s="39" t="s">
        <v>42</v>
      </c>
      <c r="D1011" s="42">
        <f>_xll.qlCalendarAdvance(Calendar,$D1010,B1011,"f",FALSE)</f>
        <v>46805</v>
      </c>
      <c r="E1011" s="139">
        <f>_xll.qlInterestRateIndexValueDate(IndexON,D1011)</f>
        <v>46805</v>
      </c>
      <c r="F1011" s="155">
        <f>IFERROR(_xll.qlIndexFixing(IndexON,D1011,TRUE,_xll.ohTrigger(RecalcTrigger,TriggerON)),NA())</f>
        <v>1.2626210086663647E-2</v>
      </c>
      <c r="H1011" s="42">
        <f>_xll.qlCalendarAdvance(Calendar,$H1010,B1011,"f",FALSE)</f>
        <v>46805</v>
      </c>
      <c r="I1011" s="139">
        <f>_xll.qlInterestRateIndexValueDate(Index1M,$H1011)</f>
        <v>46807</v>
      </c>
      <c r="J1011" s="144">
        <f>IFERROR(_xll.qlIndexFixing(Index1M,$H1011,TRUE,_xll.ohTrigger(RecalcTrigger,Trigger1M)),NA())</f>
        <v>1.2429724648694084E-2</v>
      </c>
      <c r="K1011" s="44">
        <f>IFERROR(_xll.qlIndexFixing(Index3M,H1011,TRUE,_xll.ohTrigger(RecalcTrigger,Trigger3M)),NA())</f>
        <v>1.3534185802752674E-2</v>
      </c>
      <c r="L1011" s="44">
        <f>IFERROR(_xll.qlIndexFixing(Index6M,$H1011,TRUE,_xll.ohTrigger(RecalcTrigger,Trigger6M)),NA())</f>
        <v>1.3968637955274324E-2</v>
      </c>
      <c r="M1011" s="145">
        <f>IFERROR(_xll.qlIndexFixing(Index1Y,$H1011,TRUE,_xll.ohTrigger(RecalcTrigger,Trigger1Y)),NA())</f>
        <v>1.4306705484582438E-2</v>
      </c>
      <c r="N1011" s="144">
        <f>IFERROR(_xll.qlIndexFixing(ONIndex1M,I1011,TRUE,_xll.ohTrigger(RecalcTrigger,Trigger1M)),NA())</f>
        <v>1.2407380737782248E-2</v>
      </c>
      <c r="O1011" s="44">
        <f>IFERROR(_xll.qlIndexFixing(ONIndex3M,I1011,TRUE,_xll.ohTrigger(RecalcTrigger,Trigger3M)),NA())</f>
        <v>1.345636581738141E-2</v>
      </c>
      <c r="P1011" s="44">
        <f>IFERROR(_xll.qlIndexFixing(ONIndex6M,I1011,TRUE,_xll.ohTrigger(RecalcTrigger,Trigger6M)),NA())</f>
        <v>1.3833616415981353E-2</v>
      </c>
      <c r="Q1011" s="145">
        <f>IFERROR(_xll.qlIndexFixing(ONIndex1Y,I1011,TRUE,_xll.ohTrigger(RecalcTrigger,Trigger1Y)),NA())</f>
        <v>1.407669834440739E-2</v>
      </c>
    </row>
    <row r="1012" spans="2:17" x14ac:dyDescent="0.2">
      <c r="B1012" s="39" t="s">
        <v>42</v>
      </c>
      <c r="D1012" s="42">
        <f>_xll.qlCalendarAdvance(Calendar,$D1011,B1012,"f",FALSE)</f>
        <v>46812</v>
      </c>
      <c r="E1012" s="139">
        <f>_xll.qlInterestRateIndexValueDate(IndexON,D1012)</f>
        <v>46812</v>
      </c>
      <c r="F1012" s="155">
        <f>IFERROR(_xll.qlIndexFixing(IndexON,D1012,TRUE,_xll.ohTrigger(RecalcTrigger,TriggerON)),NA())</f>
        <v>1.2626210086743583E-2</v>
      </c>
      <c r="H1012" s="42">
        <f>_xll.qlCalendarAdvance(Calendar,$H1011,B1012,"f",FALSE)</f>
        <v>46812</v>
      </c>
      <c r="I1012" s="139">
        <f>_xll.qlInterestRateIndexValueDate(Index1M,$H1012)</f>
        <v>46814</v>
      </c>
      <c r="J1012" s="144">
        <f>IFERROR(_xll.qlIndexFixing(Index1M,$H1012,TRUE,_xll.ohTrigger(RecalcTrigger,Trigger1M)),NA())</f>
        <v>1.2444196253285911E-2</v>
      </c>
      <c r="K1012" s="44">
        <f>IFERROR(_xll.qlIndexFixing(Index3M,H1012,TRUE,_xll.ohTrigger(RecalcTrigger,Trigger3M)),NA())</f>
        <v>1.3545301061815503E-2</v>
      </c>
      <c r="L1012" s="44">
        <f>IFERROR(_xll.qlIndexFixing(Index6M,$H1012,TRUE,_xll.ohTrigger(RecalcTrigger,Trigger6M)),NA())</f>
        <v>1.3978178933023173E-2</v>
      </c>
      <c r="M1012" s="145">
        <f>IFERROR(_xll.qlIndexFixing(Index1Y,$H1012,TRUE,_xll.ohTrigger(RecalcTrigger,Trigger1Y)),NA())</f>
        <v>1.4309622110068997E-2</v>
      </c>
      <c r="N1012" s="144">
        <f>IFERROR(_xll.qlIndexFixing(ONIndex1M,I1012,TRUE,_xll.ohTrigger(RecalcTrigger,Trigger1M)),NA())</f>
        <v>1.2418865355598996E-2</v>
      </c>
      <c r="O1012" s="44">
        <f>IFERROR(_xll.qlIndexFixing(ONIndex3M,I1012,TRUE,_xll.ohTrigger(RecalcTrigger,Trigger3M)),NA())</f>
        <v>1.3466328247382364E-2</v>
      </c>
      <c r="P1012" s="44">
        <f>IFERROR(_xll.qlIndexFixing(ONIndex6M,I1012,TRUE,_xll.ohTrigger(RecalcTrigger,Trigger6M)),NA())</f>
        <v>1.3841240607099792E-2</v>
      </c>
      <c r="Q1012" s="145">
        <f>IFERROR(_xll.qlIndexFixing(ONIndex1Y,I1012,TRUE,_xll.ohTrigger(RecalcTrigger,Trigger1Y)),NA())</f>
        <v>1.4081816641153821E-2</v>
      </c>
    </row>
    <row r="1013" spans="2:17" x14ac:dyDescent="0.2">
      <c r="B1013" s="39" t="s">
        <v>42</v>
      </c>
      <c r="D1013" s="42">
        <f>_xll.qlCalendarAdvance(Calendar,$D1012,B1013,"f",FALSE)</f>
        <v>46819</v>
      </c>
      <c r="E1013" s="139">
        <f>_xll.qlInterestRateIndexValueDate(IndexON,D1013)</f>
        <v>46819</v>
      </c>
      <c r="F1013" s="155">
        <f>IFERROR(_xll.qlIndexFixing(IndexON,D1013,TRUE,_xll.ohTrigger(RecalcTrigger,TriggerON)),NA())</f>
        <v>1.2626210086743583E-2</v>
      </c>
      <c r="H1013" s="42">
        <f>_xll.qlCalendarAdvance(Calendar,$H1012,B1013,"f",FALSE)</f>
        <v>46819</v>
      </c>
      <c r="I1013" s="139">
        <f>_xll.qlInterestRateIndexValueDate(Index1M,$H1013)</f>
        <v>46821</v>
      </c>
      <c r="J1013" s="144">
        <f>IFERROR(_xll.qlIndexFixing(Index1M,$H1013,TRUE,_xll.ohTrigger(RecalcTrigger,Trigger1M)),NA())</f>
        <v>1.2455520127696573E-2</v>
      </c>
      <c r="K1013" s="44">
        <f>IFERROR(_xll.qlIndexFixing(Index3M,H1013,TRUE,_xll.ohTrigger(RecalcTrigger,Trigger3M)),NA())</f>
        <v>1.3554488709250526E-2</v>
      </c>
      <c r="L1013" s="44">
        <f>IFERROR(_xll.qlIndexFixing(Index6M,$H1013,TRUE,_xll.ohTrigger(RecalcTrigger,Trigger6M)),NA())</f>
        <v>1.3984745063614678E-2</v>
      </c>
      <c r="M1013" s="145">
        <f>IFERROR(_xll.qlIndexFixing(Index1Y,$H1013,TRUE,_xll.ohTrigger(RecalcTrigger,Trigger1Y)),NA())</f>
        <v>1.4314301199950578E-2</v>
      </c>
      <c r="N1013" s="144">
        <f>IFERROR(_xll.qlIndexFixing(ONIndex1M,I1013,TRUE,_xll.ohTrigger(RecalcTrigger,Trigger1M)),NA())</f>
        <v>1.2430284240636524E-2</v>
      </c>
      <c r="O1013" s="44">
        <f>IFERROR(_xll.qlIndexFixing(ONIndex3M,I1013,TRUE,_xll.ohTrigger(RecalcTrigger,Trigger3M)),NA())</f>
        <v>1.3476174401754193E-2</v>
      </c>
      <c r="P1013" s="44">
        <f>IFERROR(_xll.qlIndexFixing(ONIndex6M,I1013,TRUE,_xll.ohTrigger(RecalcTrigger,Trigger6M)),NA())</f>
        <v>1.3848782241376867E-2</v>
      </c>
      <c r="Q1013" s="145">
        <f>IFERROR(_xll.qlIndexFixing(ONIndex1Y,I1013,TRUE,_xll.ohTrigger(RecalcTrigger,Trigger1Y)),NA())</f>
        <v>1.408692511543741E-2</v>
      </c>
    </row>
    <row r="1014" spans="2:17" x14ac:dyDescent="0.2">
      <c r="B1014" s="39" t="s">
        <v>42</v>
      </c>
      <c r="D1014" s="42">
        <f>_xll.qlCalendarAdvance(Calendar,$D1013,B1014,"f",FALSE)</f>
        <v>46826</v>
      </c>
      <c r="E1014" s="139">
        <f>_xll.qlInterestRateIndexValueDate(IndexON,D1014)</f>
        <v>46826</v>
      </c>
      <c r="F1014" s="155">
        <f>IFERROR(_xll.qlIndexFixing(IndexON,D1014,TRUE,_xll.ohTrigger(RecalcTrigger,TriggerON)),NA())</f>
        <v>1.2626210086663647E-2</v>
      </c>
      <c r="H1014" s="42">
        <f>_xll.qlCalendarAdvance(Calendar,$H1013,B1014,"f",FALSE)</f>
        <v>46826</v>
      </c>
      <c r="I1014" s="139">
        <f>_xll.qlInterestRateIndexValueDate(Index1M,$H1014)</f>
        <v>46828</v>
      </c>
      <c r="J1014" s="144">
        <f>IFERROR(_xll.qlIndexFixing(Index1M,$H1014,TRUE,_xll.ohTrigger(RecalcTrigger,Trigger1M)),NA())</f>
        <v>1.2467792903970609E-2</v>
      </c>
      <c r="K1014" s="44">
        <f>IFERROR(_xll.qlIndexFixing(Index3M,H1014,TRUE,_xll.ohTrigger(RecalcTrigger,Trigger3M)),NA())</f>
        <v>1.3563559573509376E-2</v>
      </c>
      <c r="L1014" s="44">
        <f>IFERROR(_xll.qlIndexFixing(Index6M,$H1014,TRUE,_xll.ohTrigger(RecalcTrigger,Trigger6M)),NA())</f>
        <v>1.3991230601103237E-2</v>
      </c>
      <c r="M1014" s="145">
        <f>IFERROR(_xll.qlIndexFixing(Index1Y,$H1014,TRUE,_xll.ohTrigger(RecalcTrigger,Trigger1Y)),NA())</f>
        <v>1.4318941415249921E-2</v>
      </c>
      <c r="N1014" s="144">
        <f>IFERROR(_xll.qlIndexFixing(ONIndex1M,I1014,TRUE,_xll.ohTrigger(RecalcTrigger,Trigger1M)),NA())</f>
        <v>1.2441637673150652E-2</v>
      </c>
      <c r="O1014" s="44">
        <f>IFERROR(_xll.qlIndexFixing(ONIndex3M,I1014,TRUE,_xll.ohTrigger(RecalcTrigger,Trigger3M)),NA())</f>
        <v>1.3485904261791859E-2</v>
      </c>
      <c r="P1014" s="44">
        <f>IFERROR(_xll.qlIndexFixing(ONIndex6M,I1014,TRUE,_xll.ohTrigger(RecalcTrigger,Trigger6M)),NA())</f>
        <v>1.3856241504104361E-2</v>
      </c>
      <c r="Q1014" s="145">
        <f>IFERROR(_xll.qlIndexFixing(ONIndex1Y,I1014,TRUE,_xll.ohTrigger(RecalcTrigger,Trigger1Y)),NA())</f>
        <v>1.4092024412102333E-2</v>
      </c>
    </row>
    <row r="1015" spans="2:17" x14ac:dyDescent="0.2">
      <c r="B1015" s="39" t="s">
        <v>42</v>
      </c>
      <c r="D1015" s="42">
        <f>_xll.qlCalendarAdvance(Calendar,$D1014,B1015,"f",FALSE)</f>
        <v>46833</v>
      </c>
      <c r="E1015" s="139">
        <f>_xll.qlInterestRateIndexValueDate(IndexON,D1015)</f>
        <v>46833</v>
      </c>
      <c r="F1015" s="155">
        <f>IFERROR(_xll.qlIndexFixing(IndexON,D1015,TRUE,_xll.ohTrigger(RecalcTrigger,TriggerON)),NA())</f>
        <v>1.2626210086663647E-2</v>
      </c>
      <c r="H1015" s="42">
        <f>_xll.qlCalendarAdvance(Calendar,$H1014,B1015,"f",FALSE)</f>
        <v>46833</v>
      </c>
      <c r="I1015" s="139">
        <f>_xll.qlInterestRateIndexValueDate(Index1M,$H1015)</f>
        <v>46835</v>
      </c>
      <c r="J1015" s="144">
        <f>IFERROR(_xll.qlIndexFixing(Index1M,$H1015,TRUE,_xll.ohTrigger(RecalcTrigger,Trigger1M)),NA())</f>
        <v>1.247797300431952E-2</v>
      </c>
      <c r="K1015" s="44">
        <f>IFERROR(_xll.qlIndexFixing(Index3M,H1015,TRUE,_xll.ohTrigger(RecalcTrigger,Trigger3M)),NA())</f>
        <v>1.3572513635012065E-2</v>
      </c>
      <c r="L1015" s="44">
        <f>IFERROR(_xll.qlIndexFixing(Index6M,$H1015,TRUE,_xll.ohTrigger(RecalcTrigger,Trigger6M)),NA())</f>
        <v>1.3997635582325623E-2</v>
      </c>
      <c r="M1015" s="145">
        <f>IFERROR(_xll.qlIndexFixing(Index1Y,$H1015,TRUE,_xll.ohTrigger(RecalcTrigger,Trigger1Y)),NA())</f>
        <v>1.4323541429200386E-2</v>
      </c>
      <c r="N1015" s="144">
        <f>IFERROR(_xll.qlIndexFixing(ONIndex1M,I1015,TRUE,_xll.ohTrigger(RecalcTrigger,Trigger1M)),NA())</f>
        <v>1.245292593331726E-2</v>
      </c>
      <c r="O1015" s="44">
        <f>IFERROR(_xll.qlIndexFixing(ONIndex3M,I1015,TRUE,_xll.ohTrigger(RecalcTrigger,Trigger3M)),NA())</f>
        <v>1.3495517808550517E-2</v>
      </c>
      <c r="P1015" s="44">
        <f>IFERROR(_xll.qlIndexFixing(ONIndex6M,I1015,TRUE,_xll.ohTrigger(RecalcTrigger,Trigger6M)),NA())</f>
        <v>1.3863618580334247E-2</v>
      </c>
      <c r="Q1015" s="145">
        <f>IFERROR(_xll.qlIndexFixing(ONIndex1Y,I1015,TRUE,_xll.ohTrigger(RecalcTrigger,Trigger1Y)),NA())</f>
        <v>1.4097115176232577E-2</v>
      </c>
    </row>
    <row r="1016" spans="2:17" x14ac:dyDescent="0.2">
      <c r="B1016" s="39" t="s">
        <v>42</v>
      </c>
      <c r="D1016" s="42">
        <f>_xll.qlCalendarAdvance(Calendar,$D1015,B1016,"f",FALSE)</f>
        <v>46840</v>
      </c>
      <c r="E1016" s="139">
        <f>_xll.qlInterestRateIndexValueDate(IndexON,D1016)</f>
        <v>46840</v>
      </c>
      <c r="F1016" s="155">
        <f>IFERROR(_xll.qlIndexFixing(IndexON,D1016,TRUE,_xll.ohTrigger(RecalcTrigger,TriggerON)),NA())</f>
        <v>1.2626210086663647E-2</v>
      </c>
      <c r="H1016" s="42">
        <f>_xll.qlCalendarAdvance(Calendar,$H1015,B1016,"f",FALSE)</f>
        <v>46840</v>
      </c>
      <c r="I1016" s="139">
        <f>_xll.qlInterestRateIndexValueDate(Index1M,$H1016)</f>
        <v>46842</v>
      </c>
      <c r="J1016" s="144">
        <f>IFERROR(_xll.qlIndexFixing(Index1M,$H1016,TRUE,_xll.ohTrigger(RecalcTrigger,Trigger1M)),NA())</f>
        <v>1.2486083681089548E-2</v>
      </c>
      <c r="K1016" s="44">
        <f>IFERROR(_xll.qlIndexFixing(Index3M,H1016,TRUE,_xll.ohTrigger(RecalcTrigger,Trigger3M)),NA())</f>
        <v>1.3581350874189026E-2</v>
      </c>
      <c r="L1016" s="44">
        <f>IFERROR(_xll.qlIndexFixing(Index6M,$H1016,TRUE,_xll.ohTrigger(RecalcTrigger,Trigger6M)),NA())</f>
        <v>1.400187204496013E-2</v>
      </c>
      <c r="M1016" s="145">
        <f>IFERROR(_xll.qlIndexFixing(Index1Y,$H1016,TRUE,_xll.ohTrigger(RecalcTrigger,Trigger1Y)),NA())</f>
        <v>1.4327518983140723E-2</v>
      </c>
      <c r="N1016" s="144">
        <f>IFERROR(_xll.qlIndexFixing(ONIndex1M,I1016,TRUE,_xll.ohTrigger(RecalcTrigger,Trigger1M)),NA())</f>
        <v>1.2464149301392169E-2</v>
      </c>
      <c r="O1016" s="44">
        <f>IFERROR(_xll.qlIndexFixing(ONIndex3M,I1016,TRUE,_xll.ohTrigger(RecalcTrigger,Trigger3M)),NA())</f>
        <v>1.3505015023644873E-2</v>
      </c>
      <c r="P1016" s="44">
        <f>IFERROR(_xll.qlIndexFixing(ONIndex6M,I1016,TRUE,_xll.ohTrigger(RecalcTrigger,Trigger6M)),NA())</f>
        <v>1.38709136551185E-2</v>
      </c>
      <c r="Q1016" s="145">
        <f>IFERROR(_xll.qlIndexFixing(ONIndex1Y,I1016,TRUE,_xll.ohTrigger(RecalcTrigger,Trigger1Y)),NA())</f>
        <v>1.4102198052832193E-2</v>
      </c>
    </row>
    <row r="1017" spans="2:17" x14ac:dyDescent="0.2">
      <c r="B1017" s="39" t="s">
        <v>42</v>
      </c>
      <c r="D1017" s="42">
        <f>_xll.qlCalendarAdvance(Calendar,$D1016,B1017,"f",FALSE)</f>
        <v>46847</v>
      </c>
      <c r="E1017" s="139">
        <f>_xll.qlInterestRateIndexValueDate(IndexON,D1017)</f>
        <v>46847</v>
      </c>
      <c r="F1017" s="155">
        <f>IFERROR(_xll.qlIndexFixing(IndexON,D1017,TRUE,_xll.ohTrigger(RecalcTrigger,TriggerON)),NA())</f>
        <v>1.2626210086743583E-2</v>
      </c>
      <c r="H1017" s="42">
        <f>_xll.qlCalendarAdvance(Calendar,$H1016,B1017,"f",FALSE)</f>
        <v>46847</v>
      </c>
      <c r="I1017" s="139">
        <f>_xll.qlInterestRateIndexValueDate(Index1M,$H1017)</f>
        <v>46849</v>
      </c>
      <c r="J1017" s="144">
        <f>IFERROR(_xll.qlIndexFixing(Index1M,$H1017,TRUE,_xll.ohTrigger(RecalcTrigger,Trigger1M)),NA())</f>
        <v>1.2500167920546923E-2</v>
      </c>
      <c r="K1017" s="44">
        <f>IFERROR(_xll.qlIndexFixing(Index3M,H1017,TRUE,_xll.ohTrigger(RecalcTrigger,Trigger3M)),NA())</f>
        <v>1.3589214257430532E-2</v>
      </c>
      <c r="L1017" s="44">
        <f>IFERROR(_xll.qlIndexFixing(Index6M,$H1017,TRUE,_xll.ohTrigger(RecalcTrigger,Trigger6M)),NA())</f>
        <v>1.4008132211644183E-2</v>
      </c>
      <c r="M1017" s="145">
        <f>IFERROR(_xll.qlIndexFixing(Index1Y,$H1017,TRUE,_xll.ohTrigger(RecalcTrigger,Trigger1Y)),NA())</f>
        <v>1.4332615491531283E-2</v>
      </c>
      <c r="N1017" s="144">
        <f>IFERROR(_xll.qlIndexFixing(ONIndex1M,I1017,TRUE,_xll.ohTrigger(RecalcTrigger,Trigger1M)),NA())</f>
        <v>1.2475308057791068E-2</v>
      </c>
      <c r="O1017" s="44">
        <f>IFERROR(_xll.qlIndexFixing(ONIndex3M,I1017,TRUE,_xll.ohTrigger(RecalcTrigger,Trigger3M)),NA())</f>
        <v>1.3514395888130082E-2</v>
      </c>
      <c r="P1017" s="44">
        <f>IFERROR(_xll.qlIndexFixing(ONIndex6M,I1017,TRUE,_xll.ohTrigger(RecalcTrigger,Trigger6M)),NA())</f>
        <v>1.3878126913668964E-2</v>
      </c>
      <c r="Q1017" s="145">
        <f>IFERROR(_xll.qlIndexFixing(ONIndex1Y,I1017,TRUE,_xll.ohTrigger(RecalcTrigger,Trigger1Y)),NA())</f>
        <v>1.4107273686825295E-2</v>
      </c>
    </row>
    <row r="1018" spans="2:17" x14ac:dyDescent="0.2">
      <c r="B1018" s="39" t="s">
        <v>42</v>
      </c>
      <c r="D1018" s="42">
        <f>_xll.qlCalendarAdvance(Calendar,$D1017,B1018,"f",FALSE)</f>
        <v>46854</v>
      </c>
      <c r="E1018" s="139">
        <f>_xll.qlInterestRateIndexValueDate(IndexON,D1018)</f>
        <v>46854</v>
      </c>
      <c r="F1018" s="155">
        <f>IFERROR(_xll.qlIndexFixing(IndexON,D1018,TRUE,_xll.ohTrigger(RecalcTrigger,TriggerON)),NA())</f>
        <v>1.2626210086743583E-2</v>
      </c>
      <c r="H1018" s="42">
        <f>_xll.qlCalendarAdvance(Calendar,$H1017,B1018,"f",FALSE)</f>
        <v>46854</v>
      </c>
      <c r="I1018" s="139">
        <f>_xll.qlInterestRateIndexValueDate(Index1M,$H1018)</f>
        <v>46856</v>
      </c>
      <c r="J1018" s="144">
        <f>IFERROR(_xll.qlIndexFixing(Index1M,$H1018,TRUE,_xll.ohTrigger(RecalcTrigger,Trigger1M)),NA())</f>
        <v>1.2511169344466277E-2</v>
      </c>
      <c r="K1018" s="44">
        <f>IFERROR(_xll.qlIndexFixing(Index3M,H1018,TRUE,_xll.ohTrigger(RecalcTrigger,Trigger3M)),NA())</f>
        <v>1.3597825819519011E-2</v>
      </c>
      <c r="L1018" s="44">
        <f>IFERROR(_xll.qlIndexFixing(Index6M,$H1018,TRUE,_xll.ohTrigger(RecalcTrigger,Trigger6M)),NA())</f>
        <v>1.4014311640257579E-2</v>
      </c>
      <c r="M1018" s="145">
        <f>IFERROR(_xll.qlIndexFixing(Index1Y,$H1018,TRUE,_xll.ohTrigger(RecalcTrigger,Trigger1Y)),NA())</f>
        <v>1.4337086831923362E-2</v>
      </c>
      <c r="N1018" s="144">
        <f>IFERROR(_xll.qlIndexFixing(ONIndex1M,I1018,TRUE,_xll.ohTrigger(RecalcTrigger,Trigger1M)),NA())</f>
        <v>1.2489560541624201E-2</v>
      </c>
      <c r="O1018" s="44">
        <f>IFERROR(_xll.qlIndexFixing(ONIndex3M,I1018,TRUE,_xll.ohTrigger(RecalcTrigger,Trigger3M)),NA())</f>
        <v>1.3526286005580701E-2</v>
      </c>
      <c r="P1018" s="44">
        <f>IFERROR(_xll.qlIndexFixing(ONIndex6M,I1018,TRUE,_xll.ohTrigger(RecalcTrigger,Trigger6M)),NA())</f>
        <v>1.3887281181172995E-2</v>
      </c>
      <c r="Q1018" s="145">
        <f>IFERROR(_xll.qlIndexFixing(ONIndex1Y,I1018,TRUE,_xll.ohTrigger(RecalcTrigger,Trigger1Y)),NA())</f>
        <v>1.4113789897756135E-2</v>
      </c>
    </row>
    <row r="1019" spans="2:17" x14ac:dyDescent="0.2">
      <c r="B1019" s="39" t="s">
        <v>42</v>
      </c>
      <c r="D1019" s="42">
        <f>_xll.qlCalendarAdvance(Calendar,$D1018,B1019,"f",FALSE)</f>
        <v>46861</v>
      </c>
      <c r="E1019" s="139">
        <f>_xll.qlInterestRateIndexValueDate(IndexON,D1019)</f>
        <v>46861</v>
      </c>
      <c r="F1019" s="155">
        <f>IFERROR(_xll.qlIndexFixing(IndexON,D1019,TRUE,_xll.ohTrigger(RecalcTrigger,TriggerON)),NA())</f>
        <v>1.2626210086743583E-2</v>
      </c>
      <c r="H1019" s="42">
        <f>_xll.qlCalendarAdvance(Calendar,$H1018,B1019,"f",FALSE)</f>
        <v>46861</v>
      </c>
      <c r="I1019" s="139">
        <f>_xll.qlInterestRateIndexValueDate(Index1M,$H1019)</f>
        <v>46863</v>
      </c>
      <c r="J1019" s="144">
        <f>IFERROR(_xll.qlIndexFixing(Index1M,$H1019,TRUE,_xll.ohTrigger(RecalcTrigger,Trigger1M)),NA())</f>
        <v>1.2522107119442016E-2</v>
      </c>
      <c r="K1019" s="44">
        <f>IFERROR(_xll.qlIndexFixing(Index3M,H1019,TRUE,_xll.ohTrigger(RecalcTrigger,Trigger3M)),NA())</f>
        <v>1.360632050623042E-2</v>
      </c>
      <c r="L1019" s="44">
        <f>IFERROR(_xll.qlIndexFixing(Index6M,$H1019,TRUE,_xll.ohTrigger(RecalcTrigger,Trigger6M)),NA())</f>
        <v>1.4020410237645546E-2</v>
      </c>
      <c r="M1019" s="145">
        <f>IFERROR(_xll.qlIndexFixing(Index1Y,$H1019,TRUE,_xll.ohTrigger(RecalcTrigger,Trigger1Y)),NA())</f>
        <v>1.4341512554990511E-2</v>
      </c>
      <c r="N1019" s="144">
        <f>IFERROR(_xll.qlIndexFixing(ONIndex1M,I1019,TRUE,_xll.ohTrigger(RecalcTrigger,Trigger1M)),NA())</f>
        <v>1.2497432856344304E-2</v>
      </c>
      <c r="O1019" s="44">
        <f>IFERROR(_xll.qlIndexFixing(ONIndex3M,I1019,TRUE,_xll.ohTrigger(RecalcTrigger,Trigger3M)),NA())</f>
        <v>1.3532808490772652E-2</v>
      </c>
      <c r="P1019" s="44">
        <f>IFERROR(_xll.qlIndexFixing(ONIndex6M,I1019,TRUE,_xll.ohTrigger(RecalcTrigger,Trigger6M)),NA())</f>
        <v>1.3892308722116553E-2</v>
      </c>
      <c r="Q1019" s="145">
        <f>IFERROR(_xll.qlIndexFixing(ONIndex1Y,I1019,TRUE,_xll.ohTrigger(RecalcTrigger,Trigger1Y)),NA())</f>
        <v>1.4117405806928218E-2</v>
      </c>
    </row>
    <row r="1020" spans="2:17" x14ac:dyDescent="0.2">
      <c r="B1020" s="39" t="s">
        <v>42</v>
      </c>
      <c r="D1020" s="42">
        <f>_xll.qlCalendarAdvance(Calendar,$D1019,B1020,"f",FALSE)</f>
        <v>46868</v>
      </c>
      <c r="E1020" s="139">
        <f>_xll.qlInterestRateIndexValueDate(IndexON,D1020)</f>
        <v>46868</v>
      </c>
      <c r="F1020" s="155">
        <f>IFERROR(_xll.qlIndexFixing(IndexON,D1020,TRUE,_xll.ohTrigger(RecalcTrigger,TriggerON)),NA())</f>
        <v>1.2626210086663647E-2</v>
      </c>
      <c r="H1020" s="42">
        <f>_xll.qlCalendarAdvance(Calendar,$H1019,B1020,"f",FALSE)</f>
        <v>46868</v>
      </c>
      <c r="I1020" s="139">
        <f>_xll.qlInterestRateIndexValueDate(Index1M,$H1020)</f>
        <v>46870</v>
      </c>
      <c r="J1020" s="144">
        <f>IFERROR(_xll.qlIndexFixing(Index1M,$H1020,TRUE,_xll.ohTrigger(RecalcTrigger,Trigger1M)),NA())</f>
        <v>1.2532981525857356E-2</v>
      </c>
      <c r="K1020" s="44">
        <f>IFERROR(_xll.qlIndexFixing(Index3M,H1020,TRUE,_xll.ohTrigger(RecalcTrigger,Trigger3M)),NA())</f>
        <v>1.361469829804543E-2</v>
      </c>
      <c r="L1020" s="44">
        <f>IFERROR(_xll.qlIndexFixing(Index6M,$H1020,TRUE,_xll.ohTrigger(RecalcTrigger,Trigger6M)),NA())</f>
        <v>1.4026427908920053E-2</v>
      </c>
      <c r="M1020" s="145">
        <f>IFERROR(_xll.qlIndexFixing(Index1Y,$H1020,TRUE,_xll.ohTrigger(RecalcTrigger,Trigger1Y)),NA())</f>
        <v>1.4345891279513205E-2</v>
      </c>
      <c r="N1020" s="144">
        <f>IFERROR(_xll.qlIndexFixing(ONIndex1M,I1020,TRUE,_xll.ohTrigger(RecalcTrigger,Trigger1M)),NA())</f>
        <v>1.2509960927165054E-2</v>
      </c>
      <c r="O1020" s="44">
        <f>IFERROR(_xll.qlIndexFixing(ONIndex3M,I1020,TRUE,_xll.ohTrigger(RecalcTrigger,Trigger3M)),NA())</f>
        <v>1.35431209306347E-2</v>
      </c>
      <c r="P1020" s="44">
        <f>IFERROR(_xll.qlIndexFixing(ONIndex6M,I1020,TRUE,_xll.ohTrigger(RecalcTrigger,Trigger6M)),NA())</f>
        <v>1.3900266579689458E-2</v>
      </c>
      <c r="Q1020" s="145">
        <f>IFERROR(_xll.qlIndexFixing(ONIndex1Y,I1020,TRUE,_xll.ohTrigger(RecalcTrigger,Trigger1Y)),NA())</f>
        <v>1.4123185726910847E-2</v>
      </c>
    </row>
    <row r="1021" spans="2:17" x14ac:dyDescent="0.2">
      <c r="B1021" s="39" t="s">
        <v>42</v>
      </c>
      <c r="D1021" s="42">
        <f>_xll.qlCalendarAdvance(Calendar,$D1020,B1021,"f",FALSE)</f>
        <v>46875</v>
      </c>
      <c r="E1021" s="139">
        <f>_xll.qlInterestRateIndexValueDate(IndexON,D1021)</f>
        <v>46875</v>
      </c>
      <c r="F1021" s="155">
        <f>IFERROR(_xll.qlIndexFixing(IndexON,D1021,TRUE,_xll.ohTrigger(RecalcTrigger,TriggerON)),NA())</f>
        <v>1.2626210086663647E-2</v>
      </c>
      <c r="H1021" s="42">
        <f>_xll.qlCalendarAdvance(Calendar,$H1020,B1021,"f",FALSE)</f>
        <v>46875</v>
      </c>
      <c r="I1021" s="139">
        <f>_xll.qlInterestRateIndexValueDate(Index1M,$H1021)</f>
        <v>46877</v>
      </c>
      <c r="J1021" s="144">
        <f>IFERROR(_xll.qlIndexFixing(Index1M,$H1021,TRUE,_xll.ohTrigger(RecalcTrigger,Trigger1M)),NA())</f>
        <v>1.2543792844108004E-2</v>
      </c>
      <c r="K1021" s="44">
        <f>IFERROR(_xll.qlIndexFixing(Index3M,H1021,TRUE,_xll.ohTrigger(RecalcTrigger,Trigger3M)),NA())</f>
        <v>1.3623784050930074E-2</v>
      </c>
      <c r="L1021" s="44">
        <f>IFERROR(_xll.qlIndexFixing(Index6M,$H1021,TRUE,_xll.ohTrigger(RecalcTrigger,Trigger6M)),NA())</f>
        <v>1.4034369021704921E-2</v>
      </c>
      <c r="M1021" s="145">
        <f>IFERROR(_xll.qlIndexFixing(Index1Y,$H1021,TRUE,_xll.ohTrigger(RecalcTrigger,Trigger1Y)),NA())</f>
        <v>1.4350221613382005E-2</v>
      </c>
      <c r="N1021" s="144">
        <f>IFERROR(_xll.qlIndexFixing(ONIndex1M,I1021,TRUE,_xll.ohTrigger(RecalcTrigger,Trigger1M)),NA())</f>
        <v>1.2519302571103452E-2</v>
      </c>
      <c r="O1021" s="44">
        <f>IFERROR(_xll.qlIndexFixing(ONIndex3M,I1021,TRUE,_xll.ohTrigger(RecalcTrigger,Trigger3M)),NA())</f>
        <v>1.3550755466598119E-2</v>
      </c>
      <c r="P1021" s="44">
        <f>IFERROR(_xll.qlIndexFixing(ONIndex6M,I1021,TRUE,_xll.ohTrigger(RecalcTrigger,Trigger6M)),NA())</f>
        <v>1.3906165486732291E-2</v>
      </c>
      <c r="Q1021" s="145">
        <f>IFERROR(_xll.qlIndexFixing(ONIndex1Y,I1021,TRUE,_xll.ohTrigger(RecalcTrigger,Trigger1Y)),NA())</f>
        <v>1.4127516696653686E-2</v>
      </c>
    </row>
    <row r="1022" spans="2:17" x14ac:dyDescent="0.2">
      <c r="B1022" s="39" t="s">
        <v>42</v>
      </c>
      <c r="D1022" s="42">
        <f>_xll.qlCalendarAdvance(Calendar,$D1021,B1022,"f",FALSE)</f>
        <v>46882</v>
      </c>
      <c r="E1022" s="139">
        <f>_xll.qlInterestRateIndexValueDate(IndexON,D1022)</f>
        <v>46882</v>
      </c>
      <c r="F1022" s="155">
        <f>IFERROR(_xll.qlIndexFixing(IndexON,D1022,TRUE,_xll.ohTrigger(RecalcTrigger,TriggerON)),NA())</f>
        <v>1.2626210086743583E-2</v>
      </c>
      <c r="H1022" s="42">
        <f>_xll.qlCalendarAdvance(Calendar,$H1021,B1022,"f",FALSE)</f>
        <v>46882</v>
      </c>
      <c r="I1022" s="139">
        <f>_xll.qlInterestRateIndexValueDate(Index1M,$H1022)</f>
        <v>46884</v>
      </c>
      <c r="J1022" s="144">
        <f>IFERROR(_xll.qlIndexFixing(Index1M,$H1022,TRUE,_xll.ohTrigger(RecalcTrigger,Trigger1M)),NA())</f>
        <v>1.255454135458467E-2</v>
      </c>
      <c r="K1022" s="44">
        <f>IFERROR(_xll.qlIndexFixing(Index3M,H1022,TRUE,_xll.ohTrigger(RecalcTrigger,Trigger3M)),NA())</f>
        <v>1.3631919945747056E-2</v>
      </c>
      <c r="L1022" s="44">
        <f>IFERROR(_xll.qlIndexFixing(Index6M,$H1022,TRUE,_xll.ohTrigger(RecalcTrigger,Trigger6M)),NA())</f>
        <v>1.4040207677794712E-2</v>
      </c>
      <c r="M1022" s="145">
        <f>IFERROR(_xll.qlIndexFixing(Index1Y,$H1022,TRUE,_xll.ohTrigger(RecalcTrigger,Trigger1Y)),NA())</f>
        <v>1.4354502153599302E-2</v>
      </c>
      <c r="N1022" s="144">
        <f>IFERROR(_xll.qlIndexFixing(ONIndex1M,I1022,TRUE,_xll.ohTrigger(RecalcTrigger,Trigger1M)),NA())</f>
        <v>1.2530142472719774E-2</v>
      </c>
      <c r="O1022" s="44">
        <f>IFERROR(_xll.qlIndexFixing(ONIndex3M,I1022,TRUE,_xll.ohTrigger(RecalcTrigger,Trigger3M)),NA())</f>
        <v>1.3559554297701837E-2</v>
      </c>
      <c r="P1022" s="44">
        <f>IFERROR(_xll.qlIndexFixing(ONIndex6M,I1022,TRUE,_xll.ohTrigger(RecalcTrigger,Trigger6M)),NA())</f>
        <v>1.3912972440373039E-2</v>
      </c>
      <c r="Q1022" s="145">
        <f>IFERROR(_xll.qlIndexFixing(ONIndex1Y,I1022,TRUE,_xll.ohTrigger(RecalcTrigger,Trigger1Y)),NA())</f>
        <v>1.4132565792595031E-2</v>
      </c>
    </row>
    <row r="1023" spans="2:17" x14ac:dyDescent="0.2">
      <c r="B1023" s="39" t="s">
        <v>42</v>
      </c>
      <c r="D1023" s="42">
        <f>_xll.qlCalendarAdvance(Calendar,$D1022,B1023,"f",FALSE)</f>
        <v>46889</v>
      </c>
      <c r="E1023" s="139">
        <f>_xll.qlInterestRateIndexValueDate(IndexON,D1023)</f>
        <v>46889</v>
      </c>
      <c r="F1023" s="155">
        <f>IFERROR(_xll.qlIndexFixing(IndexON,D1023,TRUE,_xll.ohTrigger(RecalcTrigger,TriggerON)),NA())</f>
        <v>1.2626210086663647E-2</v>
      </c>
      <c r="H1023" s="42">
        <f>_xll.qlCalendarAdvance(Calendar,$H1022,B1023,"f",FALSE)</f>
        <v>46889</v>
      </c>
      <c r="I1023" s="139">
        <f>_xll.qlInterestRateIndexValueDate(Index1M,$H1023)</f>
        <v>46891</v>
      </c>
      <c r="J1023" s="144">
        <f>IFERROR(_xll.qlIndexFixing(Index1M,$H1023,TRUE,_xll.ohTrigger(RecalcTrigger,Trigger1M)),NA())</f>
        <v>1.2565227337680562E-2</v>
      </c>
      <c r="K1023" s="44">
        <f>IFERROR(_xll.qlIndexFixing(Index3M,H1023,TRUE,_xll.ohTrigger(RecalcTrigger,Trigger3M)),NA())</f>
        <v>1.3639938881532013E-2</v>
      </c>
      <c r="L1023" s="44">
        <f>IFERROR(_xll.qlIndexFixing(Index6M,$H1023,TRUE,_xll.ohTrigger(RecalcTrigger,Trigger6M)),NA())</f>
        <v>1.404596505900778E-2</v>
      </c>
      <c r="M1023" s="145">
        <f>IFERROR(_xll.qlIndexFixing(Index1Y,$H1023,TRUE,_xll.ohTrigger(RecalcTrigger,Trigger1Y)),NA())</f>
        <v>1.4358731486278005E-2</v>
      </c>
      <c r="N1023" s="144">
        <f>IFERROR(_xll.qlIndexFixing(ONIndex1M,I1023,TRUE,_xll.ohTrigger(RecalcTrigger,Trigger1M)),NA())</f>
        <v>1.2540919444115062E-2</v>
      </c>
      <c r="O1023" s="44">
        <f>IFERROR(_xll.qlIndexFixing(ONIndex3M,I1023,TRUE,_xll.ohTrigger(RecalcTrigger,Trigger3M)),NA())</f>
        <v>1.3568236666046118E-2</v>
      </c>
      <c r="P1023" s="44">
        <f>IFERROR(_xll.qlIndexFixing(ONIndex6M,I1023,TRUE,_xll.ohTrigger(RecalcTrigger,Trigger6M)),NA())</f>
        <v>1.3919698688251714E-2</v>
      </c>
      <c r="Q1023" s="145">
        <f>IFERROR(_xll.qlIndexFixing(ONIndex1Y,I1023,TRUE,_xll.ohTrigger(RecalcTrigger,Trigger1Y)),NA())</f>
        <v>1.4137611515794291E-2</v>
      </c>
    </row>
    <row r="1024" spans="2:17" x14ac:dyDescent="0.2">
      <c r="B1024" s="39" t="s">
        <v>42</v>
      </c>
      <c r="D1024" s="42">
        <f>_xll.qlCalendarAdvance(Calendar,$D1023,B1024,"f",FALSE)</f>
        <v>46896</v>
      </c>
      <c r="E1024" s="139">
        <f>_xll.qlInterestRateIndexValueDate(IndexON,D1024)</f>
        <v>46896</v>
      </c>
      <c r="F1024" s="155">
        <f>IFERROR(_xll.qlIndexFixing(IndexON,D1024,TRUE,_xll.ohTrigger(RecalcTrigger,TriggerON)),NA())</f>
        <v>1.2626210086743583E-2</v>
      </c>
      <c r="H1024" s="42">
        <f>_xll.qlCalendarAdvance(Calendar,$H1023,B1024,"f",FALSE)</f>
        <v>46896</v>
      </c>
      <c r="I1024" s="139">
        <f>_xll.qlInterestRateIndexValueDate(Index1M,$H1024)</f>
        <v>46898</v>
      </c>
      <c r="J1024" s="144">
        <f>IFERROR(_xll.qlIndexFixing(Index1M,$H1024,TRUE,_xll.ohTrigger(RecalcTrigger,Trigger1M)),NA())</f>
        <v>1.2575851073798883E-2</v>
      </c>
      <c r="K1024" s="44">
        <f>IFERROR(_xll.qlIndexFixing(Index3M,H1024,TRUE,_xll.ohTrigger(RecalcTrigger,Trigger3M)),NA())</f>
        <v>1.3647840838797057E-2</v>
      </c>
      <c r="L1024" s="44">
        <f>IFERROR(_xll.qlIndexFixing(Index6M,$H1024,TRUE,_xll.ohTrigger(RecalcTrigger,Trigger6M)),NA())</f>
        <v>1.4051641067411283E-2</v>
      </c>
      <c r="M1024" s="145">
        <f>IFERROR(_xll.qlIndexFixing(Index1Y,$H1024,TRUE,_xll.ohTrigger(RecalcTrigger,Trigger1Y)),NA())</f>
        <v>1.4362908186643515E-2</v>
      </c>
      <c r="N1024" s="144">
        <f>IFERROR(_xll.qlIndexFixing(ONIndex1M,I1024,TRUE,_xll.ohTrigger(RecalcTrigger,Trigger1M)),NA())</f>
        <v>1.2551633765705006E-2</v>
      </c>
      <c r="O1024" s="44">
        <f>IFERROR(_xll.qlIndexFixing(ONIndex3M,I1024,TRUE,_xll.ohTrigger(RecalcTrigger,Trigger3M)),NA())</f>
        <v>1.357680255284599E-2</v>
      </c>
      <c r="P1024" s="44">
        <f>IFERROR(_xll.qlIndexFixing(ONIndex6M,I1024,TRUE,_xll.ohTrigger(RecalcTrigger,Trigger6M)),NA())</f>
        <v>1.3926344415660097E-2</v>
      </c>
      <c r="Q1024" s="145">
        <f>IFERROR(_xll.qlIndexFixing(ONIndex1Y,I1024,TRUE,_xll.ohTrigger(RecalcTrigger,Trigger1Y)),NA())</f>
        <v>1.4142654511415387E-2</v>
      </c>
    </row>
    <row r="1025" spans="2:17" x14ac:dyDescent="0.2">
      <c r="B1025" s="39" t="s">
        <v>42</v>
      </c>
      <c r="D1025" s="42">
        <f>_xll.qlCalendarAdvance(Calendar,$D1024,B1025,"f",FALSE)</f>
        <v>46903</v>
      </c>
      <c r="E1025" s="139">
        <f>_xll.qlInterestRateIndexValueDate(IndexON,D1025)</f>
        <v>46903</v>
      </c>
      <c r="F1025" s="155">
        <f>IFERROR(_xll.qlIndexFixing(IndexON,D1025,TRUE,_xll.ohTrigger(RecalcTrigger,TriggerON)),NA())</f>
        <v>1.2626210086663647E-2</v>
      </c>
      <c r="H1025" s="42">
        <f>_xll.qlCalendarAdvance(Calendar,$H1024,B1025,"f",FALSE)</f>
        <v>46903</v>
      </c>
      <c r="I1025" s="139">
        <f>_xll.qlInterestRateIndexValueDate(Index1M,$H1025)</f>
        <v>46905</v>
      </c>
      <c r="J1025" s="144">
        <f>IFERROR(_xll.qlIndexFixing(Index1M,$H1025,TRUE,_xll.ohTrigger(RecalcTrigger,Trigger1M)),NA())</f>
        <v>1.2586412843332839E-2</v>
      </c>
      <c r="K1025" s="44">
        <f>IFERROR(_xll.qlIndexFixing(Index3M,H1025,TRUE,_xll.ohTrigger(RecalcTrigger,Trigger3M)),NA())</f>
        <v>1.3655625798065592E-2</v>
      </c>
      <c r="L1025" s="44">
        <f>IFERROR(_xll.qlIndexFixing(Index6M,$H1025,TRUE,_xll.ohTrigger(RecalcTrigger,Trigger6M)),NA())</f>
        <v>1.4055298931284566E-2</v>
      </c>
      <c r="M1025" s="145">
        <f>IFERROR(_xll.qlIndexFixing(Index1Y,$H1025,TRUE,_xll.ohTrigger(RecalcTrigger,Trigger1Y)),NA())</f>
        <v>1.4367030819033505E-2</v>
      </c>
      <c r="N1025" s="144">
        <f>IFERROR(_xll.qlIndexFixing(ONIndex1M,I1025,TRUE,_xll.ohTrigger(RecalcTrigger,Trigger1M)),NA())</f>
        <v>1.2562285717585553E-2</v>
      </c>
      <c r="O1025" s="44">
        <f>IFERROR(_xll.qlIndexFixing(ONIndex3M,I1025,TRUE,_xll.ohTrigger(RecalcTrigger,Trigger3M)),NA())</f>
        <v>1.3585251939236542E-2</v>
      </c>
      <c r="P1025" s="44">
        <f>IFERROR(_xll.qlIndexFixing(ONIndex6M,I1025,TRUE,_xll.ohTrigger(RecalcTrigger,Trigger6M)),NA())</f>
        <v>1.3932909807570226E-2</v>
      </c>
      <c r="Q1025" s="145">
        <f>IFERROR(_xll.qlIndexFixing(ONIndex1Y,I1025,TRUE,_xll.ohTrigger(RecalcTrigger,Trigger1Y)),NA())</f>
        <v>1.4147695424302498E-2</v>
      </c>
    </row>
    <row r="1026" spans="2:17" x14ac:dyDescent="0.2">
      <c r="B1026" s="39" t="s">
        <v>42</v>
      </c>
      <c r="D1026" s="42">
        <f>_xll.qlCalendarAdvance(Calendar,$D1025,B1026,"f",FALSE)</f>
        <v>46910</v>
      </c>
      <c r="E1026" s="139">
        <f>_xll.qlInterestRateIndexValueDate(IndexON,D1026)</f>
        <v>46910</v>
      </c>
      <c r="F1026" s="155">
        <f>IFERROR(_xll.qlIndexFixing(IndexON,D1026,TRUE,_xll.ohTrigger(RecalcTrigger,TriggerON)),NA())</f>
        <v>1.2626210086663647E-2</v>
      </c>
      <c r="H1026" s="42">
        <f>_xll.qlCalendarAdvance(Calendar,$H1025,B1026,"f",FALSE)</f>
        <v>46910</v>
      </c>
      <c r="I1026" s="139">
        <f>_xll.qlInterestRateIndexValueDate(Index1M,$H1026)</f>
        <v>46912</v>
      </c>
      <c r="J1026" s="144">
        <f>IFERROR(_xll.qlIndexFixing(Index1M,$H1026,TRUE,_xll.ohTrigger(RecalcTrigger,Trigger1M)),NA())</f>
        <v>1.2596912926685633E-2</v>
      </c>
      <c r="K1026" s="44">
        <f>IFERROR(_xll.qlIndexFixing(Index3M,H1026,TRUE,_xll.ohTrigger(RecalcTrigger,Trigger3M)),NA())</f>
        <v>1.3663293739869714E-2</v>
      </c>
      <c r="L1026" s="44">
        <f>IFERROR(_xll.qlIndexFixing(Index6M,$H1026,TRUE,_xll.ohTrigger(RecalcTrigger,Trigger6M)),NA())</f>
        <v>1.4060828956248855E-2</v>
      </c>
      <c r="M1026" s="145">
        <f>IFERROR(_xll.qlIndexFixing(Index1Y,$H1026,TRUE,_xll.ohTrigger(RecalcTrigger,Trigger1Y)),NA())</f>
        <v>1.4371097936898792E-2</v>
      </c>
      <c r="N1026" s="144">
        <f>IFERROR(_xll.qlIndexFixing(ONIndex1M,I1026,TRUE,_xll.ohTrigger(RecalcTrigger,Trigger1M)),NA())</f>
        <v>1.2572875580172393E-2</v>
      </c>
      <c r="O1026" s="44">
        <f>IFERROR(_xll.qlIndexFixing(ONIndex3M,I1026,TRUE,_xll.ohTrigger(RecalcTrigger,Trigger3M)),NA())</f>
        <v>1.3593584806832482E-2</v>
      </c>
      <c r="P1026" s="44">
        <f>IFERROR(_xll.qlIndexFixing(ONIndex6M,I1026,TRUE,_xll.ohTrigger(RecalcTrigger,Trigger6M)),NA())</f>
        <v>1.3939395049114012E-2</v>
      </c>
      <c r="Q1026" s="145">
        <f>IFERROR(_xll.qlIndexFixing(ONIndex1Y,I1026,TRUE,_xll.ohTrigger(RecalcTrigger,Trigger1Y)),NA())</f>
        <v>1.415273489953961E-2</v>
      </c>
    </row>
    <row r="1027" spans="2:17" x14ac:dyDescent="0.2">
      <c r="B1027" s="39" t="s">
        <v>42</v>
      </c>
      <c r="D1027" s="42">
        <f>_xll.qlCalendarAdvance(Calendar,$D1026,B1027,"f",FALSE)</f>
        <v>46917</v>
      </c>
      <c r="E1027" s="139">
        <f>_xll.qlInterestRateIndexValueDate(IndexON,D1027)</f>
        <v>46917</v>
      </c>
      <c r="F1027" s="155">
        <f>IFERROR(_xll.qlIndexFixing(IndexON,D1027,TRUE,_xll.ohTrigger(RecalcTrigger,TriggerON)),NA())</f>
        <v>1.2626210086663647E-2</v>
      </c>
      <c r="H1027" s="42">
        <f>_xll.qlCalendarAdvance(Calendar,$H1026,B1027,"f",FALSE)</f>
        <v>46917</v>
      </c>
      <c r="I1027" s="139">
        <f>_xll.qlInterestRateIndexValueDate(Index1M,$H1027)</f>
        <v>46919</v>
      </c>
      <c r="J1027" s="144">
        <f>IFERROR(_xll.qlIndexFixing(Index1M,$H1027,TRUE,_xll.ohTrigger(RecalcTrigger,Trigger1M)),NA())</f>
        <v>1.2607351604262962E-2</v>
      </c>
      <c r="K1027" s="44">
        <f>IFERROR(_xll.qlIndexFixing(Index3M,H1027,TRUE,_xll.ohTrigger(RecalcTrigger,Trigger3M)),NA())</f>
        <v>1.3670844645750274E-2</v>
      </c>
      <c r="L1027" s="44">
        <f>IFERROR(_xll.qlIndexFixing(Index6M,$H1027,TRUE,_xll.ohTrigger(RecalcTrigger,Trigger6M)),NA())</f>
        <v>1.4066277342391541E-2</v>
      </c>
      <c r="M1027" s="145">
        <f>IFERROR(_xll.qlIndexFixing(Index1Y,$H1027,TRUE,_xll.ohTrigger(RecalcTrigger,Trigger1Y)),NA())</f>
        <v>1.4375108082803121E-2</v>
      </c>
      <c r="N1027" s="144">
        <f>IFERROR(_xll.qlIndexFixing(ONIndex1M,I1027,TRUE,_xll.ohTrigger(RecalcTrigger,Trigger1M)),NA())</f>
        <v>1.2583403633561474E-2</v>
      </c>
      <c r="O1027" s="44">
        <f>IFERROR(_xll.qlIndexFixing(ONIndex3M,I1027,TRUE,_xll.ohTrigger(RecalcTrigger,Trigger3M)),NA())</f>
        <v>1.3601801136688962E-2</v>
      </c>
      <c r="P1027" s="44">
        <f>IFERROR(_xll.qlIndexFixing(ONIndex6M,I1027,TRUE,_xll.ohTrigger(RecalcTrigger,Trigger6M)),NA())</f>
        <v>1.3945800325503299E-2</v>
      </c>
      <c r="Q1027" s="145">
        <f>IFERROR(_xll.qlIndexFixing(ONIndex1Y,I1027,TRUE,_xll.ohTrigger(RecalcTrigger,Trigger1Y)),NA())</f>
        <v>1.4157773582050837E-2</v>
      </c>
    </row>
    <row r="1028" spans="2:17" x14ac:dyDescent="0.2">
      <c r="B1028" s="39" t="s">
        <v>42</v>
      </c>
      <c r="D1028" s="42">
        <f>_xll.qlCalendarAdvance(Calendar,$D1027,B1028,"f",FALSE)</f>
        <v>46924</v>
      </c>
      <c r="E1028" s="139">
        <f>_xll.qlInterestRateIndexValueDate(IndexON,D1028)</f>
        <v>46924</v>
      </c>
      <c r="F1028" s="155">
        <f>IFERROR(_xll.qlIndexFixing(IndexON,D1028,TRUE,_xll.ohTrigger(RecalcTrigger,TriggerON)),NA())</f>
        <v>1.2626210086743583E-2</v>
      </c>
      <c r="H1028" s="42">
        <f>_xll.qlCalendarAdvance(Calendar,$H1027,B1028,"f",FALSE)</f>
        <v>46924</v>
      </c>
      <c r="I1028" s="139">
        <f>_xll.qlInterestRateIndexValueDate(Index1M,$H1028)</f>
        <v>46926</v>
      </c>
      <c r="J1028" s="144">
        <f>IFERROR(_xll.qlIndexFixing(Index1M,$H1028,TRUE,_xll.ohTrigger(RecalcTrigger,Trigger1M)),NA())</f>
        <v>1.2617729156468027E-2</v>
      </c>
      <c r="K1028" s="44">
        <f>IFERROR(_xll.qlIndexFixing(Index3M,H1028,TRUE,_xll.ohTrigger(RecalcTrigger,Trigger3M)),NA())</f>
        <v>1.3678279005466811E-2</v>
      </c>
      <c r="L1028" s="44">
        <f>IFERROR(_xll.qlIndexFixing(Index6M,$H1028,TRUE,_xll.ohTrigger(RecalcTrigger,Trigger6M)),NA())</f>
        <v>1.4071643980970753E-2</v>
      </c>
      <c r="M1028" s="145">
        <f>IFERROR(_xll.qlIndexFixing(Index1Y,$H1028,TRUE,_xll.ohTrigger(RecalcTrigger,Trigger1Y)),NA())</f>
        <v>1.43790597884247E-2</v>
      </c>
      <c r="N1028" s="144">
        <f>IFERROR(_xll.qlIndexFixing(ONIndex1M,I1028,TRUE,_xll.ohTrigger(RecalcTrigger,Trigger1M)),NA())</f>
        <v>1.2593870158168485E-2</v>
      </c>
      <c r="O1028" s="44">
        <f>IFERROR(_xll.qlIndexFixing(ONIndex3M,I1028,TRUE,_xll.ohTrigger(RecalcTrigger,Trigger3M)),NA())</f>
        <v>1.3609900910100947E-2</v>
      </c>
      <c r="P1028" s="44">
        <f>IFERROR(_xll.qlIndexFixing(ONIndex6M,I1028,TRUE,_xll.ohTrigger(RecalcTrigger,Trigger6M)),NA())</f>
        <v>1.3952125821710126E-2</v>
      </c>
      <c r="Q1028" s="145">
        <f>IFERROR(_xll.qlIndexFixing(ONIndex1Y,I1028,TRUE,_xll.ohTrigger(RecalcTrigger,Trigger1Y)),NA())</f>
        <v>1.4162812116840229E-2</v>
      </c>
    </row>
    <row r="1029" spans="2:17" x14ac:dyDescent="0.2">
      <c r="B1029" s="39" t="s">
        <v>42</v>
      </c>
      <c r="D1029" s="42">
        <f>_xll.qlCalendarAdvance(Calendar,$D1028,B1029,"f",FALSE)</f>
        <v>46931</v>
      </c>
      <c r="E1029" s="139">
        <f>_xll.qlInterestRateIndexValueDate(IndexON,D1029)</f>
        <v>46931</v>
      </c>
      <c r="F1029" s="155">
        <f>IFERROR(_xll.qlIndexFixing(IndexON,D1029,TRUE,_xll.ohTrigger(RecalcTrigger,TriggerON)),NA())</f>
        <v>1.2626210086743583E-2</v>
      </c>
      <c r="H1029" s="42">
        <f>_xll.qlCalendarAdvance(Calendar,$H1028,B1029,"f",FALSE)</f>
        <v>46931</v>
      </c>
      <c r="I1029" s="139">
        <f>_xll.qlInterestRateIndexValueDate(Index1M,$H1029)</f>
        <v>46933</v>
      </c>
      <c r="J1029" s="144">
        <f>IFERROR(_xll.qlIndexFixing(Index1M,$H1029,TRUE,_xll.ohTrigger(RecalcTrigger,Trigger1M)),NA())</f>
        <v>1.2628045863711523E-2</v>
      </c>
      <c r="K1029" s="44">
        <f>IFERROR(_xll.qlIndexFixing(Index3M,H1029,TRUE,_xll.ohTrigger(RecalcTrigger,Trigger3M)),NA())</f>
        <v>1.3685598647687843E-2</v>
      </c>
      <c r="L1029" s="44">
        <f>IFERROR(_xll.qlIndexFixing(Index6M,$H1029,TRUE,_xll.ohTrigger(RecalcTrigger,Trigger6M)),NA())</f>
        <v>1.4076928761511367E-2</v>
      </c>
      <c r="M1029" s="145">
        <f>IFERROR(_xll.qlIndexFixing(Index1Y,$H1029,TRUE,_xll.ohTrigger(RecalcTrigger,Trigger1Y)),NA())</f>
        <v>1.4382951574556416E-2</v>
      </c>
      <c r="N1029" s="144">
        <f>IFERROR(_xll.qlIndexFixing(ONIndex1M,I1029,TRUE,_xll.ohTrigger(RecalcTrigger,Trigger1M)),NA())</f>
        <v>1.2604275434249246E-2</v>
      </c>
      <c r="O1029" s="44">
        <f>IFERROR(_xll.qlIndexFixing(ONIndex3M,I1029,TRUE,_xll.ohTrigger(RecalcTrigger,Trigger3M)),NA())</f>
        <v>1.3617884108443334E-2</v>
      </c>
      <c r="P1029" s="44">
        <f>IFERROR(_xll.qlIndexFixing(ONIndex6M,I1029,TRUE,_xll.ohTrigger(RecalcTrigger,Trigger6M)),NA())</f>
        <v>1.3958371722946339E-2</v>
      </c>
      <c r="Q1029" s="145">
        <f>IFERROR(_xll.qlIndexFixing(ONIndex1Y,I1029,TRUE,_xll.ohTrigger(RecalcTrigger,Trigger1Y)),NA())</f>
        <v>1.4167851148911836E-2</v>
      </c>
    </row>
    <row r="1030" spans="2:17" x14ac:dyDescent="0.2">
      <c r="B1030" s="39" t="s">
        <v>42</v>
      </c>
      <c r="D1030" s="42">
        <f>_xll.qlCalendarAdvance(Calendar,$D1029,B1030,"f",FALSE)</f>
        <v>46938</v>
      </c>
      <c r="E1030" s="139">
        <f>_xll.qlInterestRateIndexValueDate(IndexON,D1030)</f>
        <v>46938</v>
      </c>
      <c r="F1030" s="155">
        <f>IFERROR(_xll.qlIndexFixing(IndexON,D1030,TRUE,_xll.ohTrigger(RecalcTrigger,TriggerON)),NA())</f>
        <v>1.2626210086663647E-2</v>
      </c>
      <c r="H1030" s="42">
        <f>_xll.qlCalendarAdvance(Calendar,$H1029,B1030,"f",FALSE)</f>
        <v>46938</v>
      </c>
      <c r="I1030" s="139">
        <f>_xll.qlInterestRateIndexValueDate(Index1M,$H1030)</f>
        <v>46940</v>
      </c>
      <c r="J1030" s="144">
        <f>IFERROR(_xll.qlIndexFixing(Index1M,$H1030,TRUE,_xll.ohTrigger(RecalcTrigger,Trigger1M)),NA())</f>
        <v>1.2638302006399149E-2</v>
      </c>
      <c r="K1030" s="44">
        <f>IFERROR(_xll.qlIndexFixing(Index3M,H1030,TRUE,_xll.ohTrigger(RecalcTrigger,Trigger3M)),NA())</f>
        <v>1.3692805629633854E-2</v>
      </c>
      <c r="L1030" s="44">
        <f>IFERROR(_xll.qlIndexFixing(Index6M,$H1030,TRUE,_xll.ohTrigger(RecalcTrigger,Trigger6M)),NA())</f>
        <v>1.408398258989762E-2</v>
      </c>
      <c r="M1030" s="145">
        <f>IFERROR(_xll.qlIndexFixing(Index1Y,$H1030,TRUE,_xll.ohTrigger(RecalcTrigger,Trigger1Y)),NA())</f>
        <v>1.4386781951106932E-2</v>
      </c>
      <c r="N1030" s="144">
        <f>IFERROR(_xll.qlIndexFixing(ONIndex1M,I1030,TRUE,_xll.ohTrigger(RecalcTrigger,Trigger1M)),NA())</f>
        <v>1.2614619741979638E-2</v>
      </c>
      <c r="O1030" s="44">
        <f>IFERROR(_xll.qlIndexFixing(ONIndex3M,I1030,TRUE,_xll.ohTrigger(RecalcTrigger,Trigger3M)),NA())</f>
        <v>1.3625750712931151E-2</v>
      </c>
      <c r="P1030" s="44">
        <f>IFERROR(_xll.qlIndexFixing(ONIndex6M,I1030,TRUE,_xll.ohTrigger(RecalcTrigger,Trigger6M)),NA())</f>
        <v>1.3964538214263911E-2</v>
      </c>
      <c r="Q1030" s="145">
        <f>IFERROR(_xll.qlIndexFixing(ONIndex1Y,I1030,TRUE,_xll.ohTrigger(RecalcTrigger,Trigger1Y)),NA())</f>
        <v>1.417289132326971E-2</v>
      </c>
    </row>
    <row r="1031" spans="2:17" x14ac:dyDescent="0.2">
      <c r="B1031" s="39" t="s">
        <v>42</v>
      </c>
      <c r="D1031" s="42">
        <f>_xll.qlCalendarAdvance(Calendar,$D1030,B1031,"f",FALSE)</f>
        <v>46945</v>
      </c>
      <c r="E1031" s="139">
        <f>_xll.qlInterestRateIndexValueDate(IndexON,D1031)</f>
        <v>46945</v>
      </c>
      <c r="F1031" s="155">
        <f>IFERROR(_xll.qlIndexFixing(IndexON,D1031,TRUE,_xll.ohTrigger(RecalcTrigger,TriggerON)),NA())</f>
        <v>1.2626210086743583E-2</v>
      </c>
      <c r="H1031" s="42">
        <f>_xll.qlCalendarAdvance(Calendar,$H1030,B1031,"f",FALSE)</f>
        <v>46945</v>
      </c>
      <c r="I1031" s="139">
        <f>_xll.qlInterestRateIndexValueDate(Index1M,$H1031)</f>
        <v>46947</v>
      </c>
      <c r="J1031" s="144">
        <f>IFERROR(_xll.qlIndexFixing(Index1M,$H1031,TRUE,_xll.ohTrigger(RecalcTrigger,Trigger1M)),NA())</f>
        <v>1.2648497864946595E-2</v>
      </c>
      <c r="K1031" s="44">
        <f>IFERROR(_xll.qlIndexFixing(Index3M,H1031,TRUE,_xll.ohTrigger(RecalcTrigger,Trigger3M)),NA())</f>
        <v>1.3699902021677413E-2</v>
      </c>
      <c r="L1031" s="44">
        <f>IFERROR(_xll.qlIndexFixing(Index6M,$H1031,TRUE,_xll.ohTrigger(RecalcTrigger,Trigger6M)),NA())</f>
        <v>1.4089086103388573E-2</v>
      </c>
      <c r="M1031" s="145">
        <f>IFERROR(_xll.qlIndexFixing(Index1Y,$H1031,TRUE,_xll.ohTrigger(RecalcTrigger,Trigger1Y)),NA())</f>
        <v>1.4390549417100464E-2</v>
      </c>
      <c r="N1031" s="144">
        <f>IFERROR(_xll.qlIndexFixing(ONIndex1M,I1031,TRUE,_xll.ohTrigger(RecalcTrigger,Trigger1M)),NA())</f>
        <v>1.2624903361695416E-2</v>
      </c>
      <c r="O1031" s="44">
        <f>IFERROR(_xll.qlIndexFixing(ONIndex3M,I1031,TRUE,_xll.ohTrigger(RecalcTrigger,Trigger3M)),NA())</f>
        <v>1.3633500704939294E-2</v>
      </c>
      <c r="P1031" s="44">
        <f>IFERROR(_xll.qlIndexFixing(ONIndex6M,I1031,TRUE,_xll.ohTrigger(RecalcTrigger,Trigger6M)),NA())</f>
        <v>1.3970625480714816E-2</v>
      </c>
      <c r="Q1031" s="145">
        <f>IFERROR(_xll.qlIndexFixing(ONIndex1Y,I1031,TRUE,_xll.ohTrigger(RecalcTrigger,Trigger1Y)),NA())</f>
        <v>1.4177933284917899E-2</v>
      </c>
    </row>
    <row r="1032" spans="2:17" x14ac:dyDescent="0.2">
      <c r="B1032" s="39" t="s">
        <v>42</v>
      </c>
      <c r="D1032" s="42">
        <f>_xll.qlCalendarAdvance(Calendar,$D1031,B1032,"f",FALSE)</f>
        <v>46952</v>
      </c>
      <c r="E1032" s="139">
        <f>_xll.qlInterestRateIndexValueDate(IndexON,D1032)</f>
        <v>46952</v>
      </c>
      <c r="F1032" s="155">
        <f>IFERROR(_xll.qlIndexFixing(IndexON,D1032,TRUE,_xll.ohTrigger(RecalcTrigger,TriggerON)),NA())</f>
        <v>1.2626210086743583E-2</v>
      </c>
      <c r="H1032" s="42">
        <f>_xll.qlCalendarAdvance(Calendar,$H1031,B1032,"f",FALSE)</f>
        <v>46952</v>
      </c>
      <c r="I1032" s="139">
        <f>_xll.qlInterestRateIndexValueDate(Index1M,$H1032)</f>
        <v>46954</v>
      </c>
      <c r="J1032" s="144">
        <f>IFERROR(_xll.qlIndexFixing(Index1M,$H1032,TRUE,_xll.ohTrigger(RecalcTrigger,Trigger1M)),NA())</f>
        <v>1.2658633719764556E-2</v>
      </c>
      <c r="K1032" s="44">
        <f>IFERROR(_xll.qlIndexFixing(Index3M,H1032,TRUE,_xll.ohTrigger(RecalcTrigger,Trigger3M)),NA())</f>
        <v>1.3706889907342305E-2</v>
      </c>
      <c r="L1032" s="44">
        <f>IFERROR(_xll.qlIndexFixing(Index6M,$H1032,TRUE,_xll.ohTrigger(RecalcTrigger,Trigger6M)),NA())</f>
        <v>1.4094107399269598E-2</v>
      </c>
      <c r="M1032" s="145">
        <f>IFERROR(_xll.qlIndexFixing(Index1Y,$H1032,TRUE,_xll.ohTrigger(RecalcTrigger,Trigger1Y)),NA())</f>
        <v>1.4394252460678101E-2</v>
      </c>
      <c r="N1032" s="144">
        <f>IFERROR(_xll.qlIndexFixing(ONIndex1M,I1032,TRUE,_xll.ohTrigger(RecalcTrigger,Trigger1M)),NA())</f>
        <v>1.2635126573732336E-2</v>
      </c>
      <c r="O1032" s="44">
        <f>IFERROR(_xll.qlIndexFixing(ONIndex3M,I1032,TRUE,_xll.ohTrigger(RecalcTrigger,Trigger3M)),NA())</f>
        <v>1.3641134065602856E-2</v>
      </c>
      <c r="P1032" s="44">
        <f>IFERROR(_xll.qlIndexFixing(ONIndex6M,I1032,TRUE,_xll.ohTrigger(RecalcTrigger,Trigger6M)),NA())</f>
        <v>1.3976633707510899E-2</v>
      </c>
      <c r="Q1032" s="145">
        <f>IFERROR(_xll.qlIndexFixing(ONIndex1Y,I1032,TRUE,_xll.ohTrigger(RecalcTrigger,Trigger1Y)),NA())</f>
        <v>1.4182977678780517E-2</v>
      </c>
    </row>
    <row r="1033" spans="2:17" x14ac:dyDescent="0.2">
      <c r="B1033" s="39" t="s">
        <v>42</v>
      </c>
      <c r="D1033" s="42">
        <f>_xll.qlCalendarAdvance(Calendar,$D1032,B1033,"f",FALSE)</f>
        <v>46959</v>
      </c>
      <c r="E1033" s="139">
        <f>_xll.qlInterestRateIndexValueDate(IndexON,D1033)</f>
        <v>46959</v>
      </c>
      <c r="F1033" s="155">
        <f>IFERROR(_xll.qlIndexFixing(IndexON,D1033,TRUE,_xll.ohTrigger(RecalcTrigger,TriggerON)),NA())</f>
        <v>1.2626210086663647E-2</v>
      </c>
      <c r="H1033" s="42">
        <f>_xll.qlCalendarAdvance(Calendar,$H1032,B1033,"f",FALSE)</f>
        <v>46959</v>
      </c>
      <c r="I1033" s="139">
        <f>_xll.qlInterestRateIndexValueDate(Index1M,$H1033)</f>
        <v>46961</v>
      </c>
      <c r="J1033" s="144">
        <f>IFERROR(_xll.qlIndexFixing(Index1M,$H1033,TRUE,_xll.ohTrigger(RecalcTrigger,Trigger1M)),NA())</f>
        <v>1.2668709851268722E-2</v>
      </c>
      <c r="K1033" s="44">
        <f>IFERROR(_xll.qlIndexFixing(Index3M,H1033,TRUE,_xll.ohTrigger(RecalcTrigger,Trigger3M)),NA())</f>
        <v>1.3713771383307018E-2</v>
      </c>
      <c r="L1033" s="44">
        <f>IFERROR(_xll.qlIndexFixing(Index6M,$H1033,TRUE,_xll.ohTrigger(RecalcTrigger,Trigger6M)),NA())</f>
        <v>1.4099046364273027E-2</v>
      </c>
      <c r="M1033" s="145">
        <f>IFERROR(_xll.qlIndexFixing(Index1Y,$H1033,TRUE,_xll.ohTrigger(RecalcTrigger,Trigger1Y)),NA())</f>
        <v>1.4397889559098678E-2</v>
      </c>
      <c r="N1033" s="144">
        <f>IFERROR(_xll.qlIndexFixing(ONIndex1M,I1033,TRUE,_xll.ohTrigger(RecalcTrigger,Trigger1M)),NA())</f>
        <v>1.2645289658186343E-2</v>
      </c>
      <c r="O1033" s="44">
        <f>IFERROR(_xll.qlIndexFixing(ONIndex3M,I1033,TRUE,_xll.ohTrigger(RecalcTrigger,Trigger3M)),NA())</f>
        <v>1.3648650776296734E-2</v>
      </c>
      <c r="P1033" s="44">
        <f>IFERROR(_xll.qlIndexFixing(ONIndex6M,I1033,TRUE,_xll.ohTrigger(RecalcTrigger,Trigger6M)),NA())</f>
        <v>1.39825630796242E-2</v>
      </c>
      <c r="Q1033" s="145">
        <f>IFERROR(_xll.qlIndexFixing(ONIndex1Y,I1033,TRUE,_xll.ohTrigger(RecalcTrigger,Trigger1Y)),NA())</f>
        <v>1.418802514978168E-2</v>
      </c>
    </row>
    <row r="1034" spans="2:17" x14ac:dyDescent="0.2">
      <c r="B1034" s="39" t="s">
        <v>42</v>
      </c>
      <c r="D1034" s="42">
        <f>_xll.qlCalendarAdvance(Calendar,$D1033,B1034,"f",FALSE)</f>
        <v>46966</v>
      </c>
      <c r="E1034" s="139">
        <f>_xll.qlInterestRateIndexValueDate(IndexON,D1034)</f>
        <v>46966</v>
      </c>
      <c r="F1034" s="155">
        <f>IFERROR(_xll.qlIndexFixing(IndexON,D1034,TRUE,_xll.ohTrigger(RecalcTrigger,TriggerON)),NA())</f>
        <v>1.2626210086663647E-2</v>
      </c>
      <c r="H1034" s="42">
        <f>_xll.qlCalendarAdvance(Calendar,$H1033,B1034,"f",FALSE)</f>
        <v>46966</v>
      </c>
      <c r="I1034" s="139">
        <f>_xll.qlInterestRateIndexValueDate(Index1M,$H1034)</f>
        <v>46968</v>
      </c>
      <c r="J1034" s="144">
        <f>IFERROR(_xll.qlIndexFixing(Index1M,$H1034,TRUE,_xll.ohTrigger(RecalcTrigger,Trigger1M)),NA())</f>
        <v>1.2678726539877283E-2</v>
      </c>
      <c r="K1034" s="44">
        <f>IFERROR(_xll.qlIndexFixing(Index3M,H1034,TRUE,_xll.ohTrigger(RecalcTrigger,Trigger3M)),NA())</f>
        <v>1.3720548559402119E-2</v>
      </c>
      <c r="L1034" s="44">
        <f>IFERROR(_xll.qlIndexFixing(Index6M,$H1034,TRUE,_xll.ohTrigger(RecalcTrigger,Trigger6M)),NA())</f>
        <v>1.4103902883429746E-2</v>
      </c>
      <c r="M1034" s="145">
        <f>IFERROR(_xll.qlIndexFixing(Index1Y,$H1034,TRUE,_xll.ohTrigger(RecalcTrigger,Trigger1Y)),NA())</f>
        <v>1.440145917873943E-2</v>
      </c>
      <c r="N1034" s="144">
        <f>IFERROR(_xll.qlIndexFixing(ONIndex1M,I1034,TRUE,_xll.ohTrigger(RecalcTrigger,Trigger1M)),NA())</f>
        <v>1.2655392895393192E-2</v>
      </c>
      <c r="O1034" s="44">
        <f>IFERROR(_xll.qlIndexFixing(ONIndex3M,I1034,TRUE,_xll.ohTrigger(RecalcTrigger,Trigger3M)),NA())</f>
        <v>1.3656050818395826E-2</v>
      </c>
      <c r="P1034" s="44">
        <f>IFERROR(_xll.qlIndexFixing(ONIndex6M,I1034,TRUE,_xll.ohTrigger(RecalcTrigger,Trigger6M)),NA())</f>
        <v>1.3988413782346498E-2</v>
      </c>
      <c r="Q1034" s="145">
        <f>IFERROR(_xll.qlIndexFixing(ONIndex1Y,I1034,TRUE,_xll.ohTrigger(RecalcTrigger,Trigger1Y)),NA())</f>
        <v>1.4193076343085309E-2</v>
      </c>
    </row>
    <row r="1035" spans="2:17" x14ac:dyDescent="0.2">
      <c r="B1035" s="39" t="s">
        <v>42</v>
      </c>
      <c r="D1035" s="42">
        <f>_xll.qlCalendarAdvance(Calendar,$D1034,B1035,"f",FALSE)</f>
        <v>46973</v>
      </c>
      <c r="E1035" s="139">
        <f>_xll.qlInterestRateIndexValueDate(IndexON,D1035)</f>
        <v>46973</v>
      </c>
      <c r="F1035" s="155">
        <f>IFERROR(_xll.qlIndexFixing(IndexON,D1035,TRUE,_xll.ohTrigger(RecalcTrigger,TriggerON)),NA())</f>
        <v>1.2626210086663647E-2</v>
      </c>
      <c r="H1035" s="42">
        <f>_xll.qlCalendarAdvance(Calendar,$H1034,B1035,"f",FALSE)</f>
        <v>46973</v>
      </c>
      <c r="I1035" s="139">
        <f>_xll.qlInterestRateIndexValueDate(Index1M,$H1035)</f>
        <v>46975</v>
      </c>
      <c r="J1035" s="144">
        <f>IFERROR(_xll.qlIndexFixing(Index1M,$H1035,TRUE,_xll.ohTrigger(RecalcTrigger,Trigger1M)),NA())</f>
        <v>1.2688684066010925E-2</v>
      </c>
      <c r="K1035" s="44">
        <f>IFERROR(_xll.qlIndexFixing(Index3M,H1035,TRUE,_xll.ohTrigger(RecalcTrigger,Trigger3M)),NA())</f>
        <v>1.3727223558608531E-2</v>
      </c>
      <c r="L1035" s="44">
        <f>IFERROR(_xll.qlIndexFixing(Index6M,$H1035,TRUE,_xll.ohTrigger(RecalcTrigger,Trigger6M)),NA())</f>
        <v>1.4108676840065773E-2</v>
      </c>
      <c r="M1035" s="145">
        <f>IFERROR(_xll.qlIndexFixing(Index1Y,$H1035,TRUE,_xll.ohTrigger(RecalcTrigger,Trigger1Y)),NA())</f>
        <v>1.4404959775096654E-2</v>
      </c>
      <c r="N1035" s="144">
        <f>IFERROR(_xll.qlIndexFixing(ONIndex1M,I1035,TRUE,_xll.ohTrigger(RecalcTrigger,Trigger1M)),NA())</f>
        <v>1.2665436565608701E-2</v>
      </c>
      <c r="O1035" s="44">
        <f>IFERROR(_xll.qlIndexFixing(ONIndex3M,I1035,TRUE,_xll.ohTrigger(RecalcTrigger,Trigger3M)),NA())</f>
        <v>1.3663334172955288E-2</v>
      </c>
      <c r="P1035" s="44">
        <f>IFERROR(_xll.qlIndexFixing(ONIndex6M,I1035,TRUE,_xll.ohTrigger(RecalcTrigger,Trigger6M)),NA())</f>
        <v>1.3994186000729769E-2</v>
      </c>
      <c r="Q1035" s="145">
        <f>IFERROR(_xll.qlIndexFixing(ONIndex1Y,I1035,TRUE,_xll.ohTrigger(RecalcTrigger,Trigger1Y)),NA())</f>
        <v>1.4198131903615518E-2</v>
      </c>
    </row>
    <row r="1036" spans="2:17" x14ac:dyDescent="0.2">
      <c r="B1036" s="39" t="s">
        <v>42</v>
      </c>
      <c r="D1036" s="42">
        <f>_xll.qlCalendarAdvance(Calendar,$D1035,B1036,"f",FALSE)</f>
        <v>46980</v>
      </c>
      <c r="E1036" s="139">
        <f>_xll.qlInterestRateIndexValueDate(IndexON,D1036)</f>
        <v>46980</v>
      </c>
      <c r="F1036" s="155">
        <f>IFERROR(_xll.qlIndexFixing(IndexON,D1036,TRUE,_xll.ohTrigger(RecalcTrigger,TriggerON)),NA())</f>
        <v>1.2626210086743583E-2</v>
      </c>
      <c r="H1036" s="42">
        <f>_xll.qlCalendarAdvance(Calendar,$H1035,B1036,"f",FALSE)</f>
        <v>46980</v>
      </c>
      <c r="I1036" s="139">
        <f>_xll.qlInterestRateIndexValueDate(Index1M,$H1036)</f>
        <v>46982</v>
      </c>
      <c r="J1036" s="144">
        <f>IFERROR(_xll.qlIndexFixing(Index1M,$H1036,TRUE,_xll.ohTrigger(RecalcTrigger,Trigger1M)),NA())</f>
        <v>1.2698582449326423E-2</v>
      </c>
      <c r="K1036" s="44">
        <f>IFERROR(_xll.qlIndexFixing(Index3M,H1036,TRUE,_xll.ohTrigger(RecalcTrigger,Trigger3M)),NA())</f>
        <v>1.3733798517059264E-2</v>
      </c>
      <c r="L1036" s="44">
        <f>IFERROR(_xll.qlIndexFixing(Index6M,$H1036,TRUE,_xll.ohTrigger(RecalcTrigger,Trigger6M)),NA())</f>
        <v>1.4113368115802685E-2</v>
      </c>
      <c r="M1036" s="145">
        <f>IFERROR(_xll.qlIndexFixing(Index1Y,$H1036,TRUE,_xll.ohTrigger(RecalcTrigger,Trigger1Y)),NA())</f>
        <v>1.4408389792787024E-2</v>
      </c>
      <c r="N1036" s="144">
        <f>IFERROR(_xll.qlIndexFixing(ONIndex1M,I1036,TRUE,_xll.ohTrigger(RecalcTrigger,Trigger1M)),NA())</f>
        <v>1.2675420949168625E-2</v>
      </c>
      <c r="O1036" s="44">
        <f>IFERROR(_xll.qlIndexFixing(ONIndex3M,I1036,TRUE,_xll.ohTrigger(RecalcTrigger,Trigger3M)),NA())</f>
        <v>1.3670500821429954E-2</v>
      </c>
      <c r="P1036" s="44">
        <f>IFERROR(_xll.qlIndexFixing(ONIndex6M,I1036,TRUE,_xll.ohTrigger(RecalcTrigger,Trigger6M)),NA())</f>
        <v>1.399987991974605E-2</v>
      </c>
      <c r="Q1036" s="145">
        <f>IFERROR(_xll.qlIndexFixing(ONIndex1Y,I1036,TRUE,_xll.ohTrigger(RecalcTrigger,Trigger1Y)),NA())</f>
        <v>1.4203192476376358E-2</v>
      </c>
    </row>
    <row r="1037" spans="2:17" x14ac:dyDescent="0.2">
      <c r="B1037" s="39" t="s">
        <v>42</v>
      </c>
      <c r="D1037" s="42">
        <f>_xll.qlCalendarAdvance(Calendar,$D1036,B1037,"f",FALSE)</f>
        <v>46987</v>
      </c>
      <c r="E1037" s="139">
        <f>_xll.qlInterestRateIndexValueDate(IndexON,D1037)</f>
        <v>46987</v>
      </c>
      <c r="F1037" s="155">
        <f>IFERROR(_xll.qlIndexFixing(IndexON,D1037,TRUE,_xll.ohTrigger(RecalcTrigger,TriggerON)),NA())</f>
        <v>1.2626210086663647E-2</v>
      </c>
      <c r="H1037" s="42">
        <f>_xll.qlCalendarAdvance(Calendar,$H1036,B1037,"f",FALSE)</f>
        <v>46987</v>
      </c>
      <c r="I1037" s="139">
        <f>_xll.qlInterestRateIndexValueDate(Index1M,$H1037)</f>
        <v>46989</v>
      </c>
      <c r="J1037" s="144">
        <f>IFERROR(_xll.qlIndexFixing(Index1M,$H1037,TRUE,_xll.ohTrigger(RecalcTrigger,Trigger1M)),NA())</f>
        <v>1.2708417320818621E-2</v>
      </c>
      <c r="K1037" s="44">
        <f>IFERROR(_xll.qlIndexFixing(Index3M,H1037,TRUE,_xll.ohTrigger(RecalcTrigger,Trigger3M)),NA())</f>
        <v>1.3740275584035939E-2</v>
      </c>
      <c r="L1037" s="44">
        <f>IFERROR(_xll.qlIndexFixing(Index6M,$H1037,TRUE,_xll.ohTrigger(RecalcTrigger,Trigger6M)),NA())</f>
        <v>1.4117976590560188E-2</v>
      </c>
      <c r="M1037" s="145">
        <f>IFERROR(_xll.qlIndexFixing(Index1Y,$H1037,TRUE,_xll.ohTrigger(RecalcTrigger,Trigger1Y)),NA())</f>
        <v>1.4411747665547363E-2</v>
      </c>
      <c r="N1037" s="144">
        <f>IFERROR(_xll.qlIndexFixing(ONIndex1M,I1037,TRUE,_xll.ohTrigger(RecalcTrigger,Trigger1M)),NA())</f>
        <v>1.2685346326328784E-2</v>
      </c>
      <c r="O1037" s="44">
        <f>IFERROR(_xll.qlIndexFixing(ONIndex3M,I1037,TRUE,_xll.ohTrigger(RecalcTrigger,Trigger3M)),NA())</f>
        <v>1.3677550745114786E-2</v>
      </c>
      <c r="P1037" s="44">
        <f>IFERROR(_xll.qlIndexFixing(ONIndex6M,I1037,TRUE,_xll.ohTrigger(RecalcTrigger,Trigger6M)),NA())</f>
        <v>1.4005495724687123E-2</v>
      </c>
      <c r="Q1037" s="145">
        <f>IFERROR(_xll.qlIndexFixing(ONIndex1Y,I1037,TRUE,_xll.ohTrigger(RecalcTrigger,Trigger1Y)),NA())</f>
        <v>1.4208258706212007E-2</v>
      </c>
    </row>
    <row r="1038" spans="2:17" x14ac:dyDescent="0.2">
      <c r="B1038" s="39" t="s">
        <v>42</v>
      </c>
      <c r="D1038" s="42">
        <f>_xll.qlCalendarAdvance(Calendar,$D1037,B1038,"f",FALSE)</f>
        <v>46994</v>
      </c>
      <c r="E1038" s="139">
        <f>_xll.qlInterestRateIndexValueDate(IndexON,D1038)</f>
        <v>46994</v>
      </c>
      <c r="F1038" s="155">
        <f>IFERROR(_xll.qlIndexFixing(IndexON,D1038,TRUE,_xll.ohTrigger(RecalcTrigger,TriggerON)),NA())</f>
        <v>1.2626210086663647E-2</v>
      </c>
      <c r="H1038" s="42">
        <f>_xll.qlCalendarAdvance(Calendar,$H1037,B1038,"f",FALSE)</f>
        <v>46994</v>
      </c>
      <c r="I1038" s="139">
        <f>_xll.qlInterestRateIndexValueDate(Index1M,$H1038)</f>
        <v>46996</v>
      </c>
      <c r="J1038" s="144">
        <f>IFERROR(_xll.qlIndexFixing(Index1M,$H1038,TRUE,_xll.ohTrigger(RecalcTrigger,Trigger1M)),NA())</f>
        <v>1.2715433647101523E-2</v>
      </c>
      <c r="K1038" s="44">
        <f>IFERROR(_xll.qlIndexFixing(Index3M,H1038,TRUE,_xll.ohTrigger(RecalcTrigger,Trigger3M)),NA())</f>
        <v>1.3745956307099738E-2</v>
      </c>
      <c r="L1038" s="44">
        <f>IFERROR(_xll.qlIndexFixing(Index6M,$H1038,TRUE,_xll.ohTrigger(RecalcTrigger,Trigger6M)),NA())</f>
        <v>1.4119644392853025E-2</v>
      </c>
      <c r="M1038" s="145">
        <f>IFERROR(_xll.qlIndexFixing(Index1Y,$H1038,TRUE,_xll.ohTrigger(RecalcTrigger,Trigger1Y)),NA())</f>
        <v>1.4415031816237279E-2</v>
      </c>
      <c r="N1038" s="144">
        <f>IFERROR(_xll.qlIndexFixing(ONIndex1M,I1038,TRUE,_xll.ohTrigger(RecalcTrigger,Trigger1M)),NA())</f>
        <v>1.2695212977344994E-2</v>
      </c>
      <c r="O1038" s="44">
        <f>IFERROR(_xll.qlIndexFixing(ONIndex3M,I1038,TRUE,_xll.ohTrigger(RecalcTrigger,Trigger3M)),NA())</f>
        <v>1.3684483925304747E-2</v>
      </c>
      <c r="P1038" s="44">
        <f>IFERROR(_xll.qlIndexFixing(ONIndex6M,I1038,TRUE,_xll.ohTrigger(RecalcTrigger,Trigger6M)),NA())</f>
        <v>1.4011033600445089E-2</v>
      </c>
      <c r="Q1038" s="145">
        <f>IFERROR(_xll.qlIndexFixing(ONIndex1Y,I1038,TRUE,_xll.ohTrigger(RecalcTrigger,Trigger1Y)),NA())</f>
        <v>1.4213331238286386E-2</v>
      </c>
    </row>
    <row r="1039" spans="2:17" x14ac:dyDescent="0.2">
      <c r="B1039" s="39" t="s">
        <v>42</v>
      </c>
      <c r="D1039" s="42">
        <f>_xll.qlCalendarAdvance(Calendar,$D1038,B1039,"f",FALSE)</f>
        <v>47001</v>
      </c>
      <c r="E1039" s="139">
        <f>_xll.qlInterestRateIndexValueDate(IndexON,D1039)</f>
        <v>47001</v>
      </c>
      <c r="F1039" s="155">
        <f>IFERROR(_xll.qlIndexFixing(IndexON,D1039,TRUE,_xll.ohTrigger(RecalcTrigger,TriggerON)),NA())</f>
        <v>1.2626210086663647E-2</v>
      </c>
      <c r="H1039" s="42">
        <f>_xll.qlCalendarAdvance(Calendar,$H1038,B1039,"f",FALSE)</f>
        <v>47001</v>
      </c>
      <c r="I1039" s="139">
        <f>_xll.qlInterestRateIndexValueDate(Index1M,$H1039)</f>
        <v>47003</v>
      </c>
      <c r="J1039" s="144">
        <f>IFERROR(_xll.qlIndexFixing(Index1M,$H1039,TRUE,_xll.ohTrigger(RecalcTrigger,Trigger1M)),NA())</f>
        <v>1.2727864186448945E-2</v>
      </c>
      <c r="K1039" s="44">
        <f>IFERROR(_xll.qlIndexFixing(Index3M,H1039,TRUE,_xll.ohTrigger(RecalcTrigger,Trigger3M)),NA())</f>
        <v>1.3752250239638841E-2</v>
      </c>
      <c r="L1039" s="44">
        <f>IFERROR(_xll.qlIndexFixing(Index6M,$H1039,TRUE,_xll.ohTrigger(RecalcTrigger,Trigger6M)),NA())</f>
        <v>1.412411562990965E-2</v>
      </c>
      <c r="M1039" s="145">
        <f>IFERROR(_xll.qlIndexFixing(Index1Y,$H1039,TRUE,_xll.ohTrigger(RecalcTrigger,Trigger1Y)),NA())</f>
        <v>1.4418240656838511E-2</v>
      </c>
      <c r="N1039" s="144">
        <f>IFERROR(_xll.qlIndexFixing(ONIndex1M,I1039,TRUE,_xll.ohTrigger(RecalcTrigger,Trigger1M)),NA())</f>
        <v>1.2705021182393139E-2</v>
      </c>
      <c r="O1039" s="44">
        <f>IFERROR(_xll.qlIndexFixing(ONIndex3M,I1039,TRUE,_xll.ohTrigger(RecalcTrigger,Trigger3M)),NA())</f>
        <v>1.3691300343134927E-2</v>
      </c>
      <c r="P1039" s="44">
        <f>IFERROR(_xll.qlIndexFixing(ONIndex6M,I1039,TRUE,_xll.ohTrigger(RecalcTrigger,Trigger6M)),NA())</f>
        <v>1.4016493732471602E-2</v>
      </c>
      <c r="Q1039" s="145">
        <f>IFERROR(_xll.qlIndexFixing(ONIndex1Y,I1039,TRUE,_xll.ohTrigger(RecalcTrigger,Trigger1Y)),NA())</f>
        <v>1.4218410717523611E-2</v>
      </c>
    </row>
    <row r="1040" spans="2:17" x14ac:dyDescent="0.2">
      <c r="B1040" s="39" t="s">
        <v>42</v>
      </c>
      <c r="D1040" s="42">
        <f>_xll.qlCalendarAdvance(Calendar,$D1039,B1040,"f",FALSE)</f>
        <v>47008</v>
      </c>
      <c r="E1040" s="139">
        <f>_xll.qlInterestRateIndexValueDate(IndexON,D1040)</f>
        <v>47008</v>
      </c>
      <c r="F1040" s="155">
        <f>IFERROR(_xll.qlIndexFixing(IndexON,D1040,TRUE,_xll.ohTrigger(RecalcTrigger,TriggerON)),NA())</f>
        <v>1.2626210086743583E-2</v>
      </c>
      <c r="H1040" s="42">
        <f>_xll.qlCalendarAdvance(Calendar,$H1039,B1040,"f",FALSE)</f>
        <v>47008</v>
      </c>
      <c r="I1040" s="139">
        <f>_xll.qlInterestRateIndexValueDate(Index1M,$H1040)</f>
        <v>47010</v>
      </c>
      <c r="J1040" s="144">
        <f>IFERROR(_xll.qlIndexFixing(Index1M,$H1040,TRUE,_xll.ohTrigger(RecalcTrigger,Trigger1M)),NA())</f>
        <v>1.2737459711016363E-2</v>
      </c>
      <c r="K1040" s="44">
        <f>IFERROR(_xll.qlIndexFixing(Index3M,H1040,TRUE,_xll.ohTrigger(RecalcTrigger,Trigger3M)),NA())</f>
        <v>1.3758452777377646E-2</v>
      </c>
      <c r="L1040" s="44">
        <f>IFERROR(_xll.qlIndexFixing(Index6M,$H1040,TRUE,_xll.ohTrigger(RecalcTrigger,Trigger6M)),NA())</f>
        <v>1.4128503668756405E-2</v>
      </c>
      <c r="M1040" s="145">
        <f>IFERROR(_xll.qlIndexFixing(Index1Y,$H1040,TRUE,_xll.ohTrigger(RecalcTrigger,Trigger1Y)),NA())</f>
        <v>1.4421372588456891E-2</v>
      </c>
      <c r="N1040" s="144">
        <f>IFERROR(_xll.qlIndexFixing(ONIndex1M,I1040,TRUE,_xll.ohTrigger(RecalcTrigger,Trigger1M)),NA())</f>
        <v>1.2714763273606877E-2</v>
      </c>
      <c r="O1040" s="44">
        <f>IFERROR(_xll.qlIndexFixing(ONIndex3M,I1040,TRUE,_xll.ohTrigger(RecalcTrigger,Trigger3M)),NA())</f>
        <v>1.3698005572386762E-2</v>
      </c>
      <c r="P1040" s="44">
        <f>IFERROR(_xll.qlIndexFixing(ONIndex6M,I1040,TRUE,_xll.ohTrigger(RecalcTrigger,Trigger6M)),NA())</f>
        <v>1.402187483587447E-2</v>
      </c>
      <c r="Q1040" s="145">
        <f>IFERROR(_xll.qlIndexFixing(ONIndex1Y,I1040,TRUE,_xll.ohTrigger(RecalcTrigger,Trigger1Y)),NA())</f>
        <v>1.4223479615544932E-2</v>
      </c>
    </row>
    <row r="1041" spans="2:17" x14ac:dyDescent="0.2">
      <c r="B1041" s="39" t="s">
        <v>42</v>
      </c>
      <c r="D1041" s="42">
        <f>_xll.qlCalendarAdvance(Calendar,$D1040,B1041,"f",FALSE)</f>
        <v>47015</v>
      </c>
      <c r="E1041" s="139">
        <f>_xll.qlInterestRateIndexValueDate(IndexON,D1041)</f>
        <v>47015</v>
      </c>
      <c r="F1041" s="155">
        <f>IFERROR(_xll.qlIndexFixing(IndexON,D1041,TRUE,_xll.ohTrigger(RecalcTrigger,TriggerON)),NA())</f>
        <v>1.3011526944044505E-2</v>
      </c>
      <c r="H1041" s="42">
        <f>_xll.qlCalendarAdvance(Calendar,$H1040,B1041,"f",FALSE)</f>
        <v>47015</v>
      </c>
      <c r="I1041" s="139">
        <f>_xll.qlInterestRateIndexValueDate(Index1M,$H1041)</f>
        <v>47017</v>
      </c>
      <c r="J1041" s="144">
        <f>IFERROR(_xll.qlIndexFixing(Index1M,$H1041,TRUE,_xll.ohTrigger(RecalcTrigger,Trigger1M)),NA())</f>
        <v>1.2746960292962517E-2</v>
      </c>
      <c r="K1041" s="44">
        <f>IFERROR(_xll.qlIndexFixing(Index3M,H1041,TRUE,_xll.ohTrigger(RecalcTrigger,Trigger3M)),NA())</f>
        <v>1.3764565797805963E-2</v>
      </c>
      <c r="L1041" s="44">
        <f>IFERROR(_xll.qlIndexFixing(Index6M,$H1041,TRUE,_xll.ohTrigger(RecalcTrigger,Trigger6M)),NA())</f>
        <v>1.4132808421139469E-2</v>
      </c>
      <c r="M1041" s="145">
        <f>IFERROR(_xll.qlIndexFixing(Index1Y,$H1041,TRUE,_xll.ohTrigger(RecalcTrigger,Trigger1Y)),NA())</f>
        <v>1.4424426285434805E-2</v>
      </c>
      <c r="N1041" s="144">
        <f>IFERROR(_xll.qlIndexFixing(ONIndex1M,I1041,TRUE,_xll.ohTrigger(RecalcTrigger,Trigger1M)),NA())</f>
        <v>1.2724411537234914E-2</v>
      </c>
      <c r="O1041" s="44">
        <f>IFERROR(_xll.qlIndexFixing(ONIndex3M,I1041,TRUE,_xll.ohTrigger(RecalcTrigger,Trigger3M)),NA())</f>
        <v>1.3704619290679787E-2</v>
      </c>
      <c r="P1041" s="44">
        <f>IFERROR(_xll.qlIndexFixing(ONIndex6M,I1041,TRUE,_xll.ohTrigger(RecalcTrigger,Trigger6M)),NA())</f>
        <v>1.4027171919925863E-2</v>
      </c>
      <c r="Q1041" s="145">
        <f>IFERROR(_xll.qlIndexFixing(ONIndex1Y,I1041,TRUE,_xll.ohTrigger(RecalcTrigger,Trigger1Y)),NA())</f>
        <v>1.4228474571034155E-2</v>
      </c>
    </row>
    <row r="1042" spans="2:17" x14ac:dyDescent="0.2">
      <c r="B1042" s="39" t="s">
        <v>42</v>
      </c>
      <c r="D1042" s="42">
        <f>_xll.qlCalendarAdvance(Calendar,$D1041,B1042,"f",FALSE)</f>
        <v>47022</v>
      </c>
      <c r="E1042" s="139">
        <f>_xll.qlInterestRateIndexValueDate(IndexON,D1042)</f>
        <v>47022</v>
      </c>
      <c r="F1042" s="155">
        <f>IFERROR(_xll.qlIndexFixing(IndexON,D1042,TRUE,_xll.ohTrigger(RecalcTrigger,TriggerON)),NA())</f>
        <v>1.3011526944044505E-2</v>
      </c>
      <c r="H1042" s="42">
        <f>_xll.qlCalendarAdvance(Calendar,$H1041,B1042,"f",FALSE)</f>
        <v>47022</v>
      </c>
      <c r="I1042" s="139">
        <f>_xll.qlInterestRateIndexValueDate(Index1M,$H1042)</f>
        <v>47024</v>
      </c>
      <c r="J1042" s="144">
        <f>IFERROR(_xll.qlIndexFixing(Index1M,$H1042,TRUE,_xll.ohTrigger(RecalcTrigger,Trigger1M)),NA())</f>
        <v>1.275636457394147E-2</v>
      </c>
      <c r="K1042" s="44">
        <f>IFERROR(_xll.qlIndexFixing(Index3M,H1042,TRUE,_xll.ohTrigger(RecalcTrigger,Trigger3M)),NA())</f>
        <v>1.3770589799997103E-2</v>
      </c>
      <c r="L1042" s="44">
        <f>IFERROR(_xll.qlIndexFixing(Index6M,$H1042,TRUE,_xll.ohTrigger(RecalcTrigger,Trigger6M)),NA())</f>
        <v>1.4137029981594933E-2</v>
      </c>
      <c r="M1042" s="145">
        <f>IFERROR(_xll.qlIndexFixing(Index1Y,$H1042,TRUE,_xll.ohTrigger(RecalcTrigger,Trigger1Y)),NA())</f>
        <v>1.4427401551317018E-2</v>
      </c>
      <c r="N1042" s="144">
        <f>IFERROR(_xll.qlIndexFixing(ONIndex1M,I1042,TRUE,_xll.ohTrigger(RecalcTrigger,Trigger1M)),NA())</f>
        <v>1.2733963538904547E-2</v>
      </c>
      <c r="O1042" s="44">
        <f>IFERROR(_xll.qlIndexFixing(ONIndex3M,I1042,TRUE,_xll.ohTrigger(RecalcTrigger,Trigger3M)),NA())</f>
        <v>1.3711143389301128E-2</v>
      </c>
      <c r="P1042" s="44">
        <f>IFERROR(_xll.qlIndexFixing(ONIndex6M,I1042,TRUE,_xll.ohTrigger(RecalcTrigger,Trigger6M)),NA())</f>
        <v>1.4032384667839182E-2</v>
      </c>
      <c r="Q1042" s="145">
        <f>IFERROR(_xll.qlIndexFixing(ONIndex1Y,I1042,TRUE,_xll.ohTrigger(RecalcTrigger,Trigger1Y)),NA())</f>
        <v>1.4233390021720638E-2</v>
      </c>
    </row>
    <row r="1043" spans="2:17" x14ac:dyDescent="0.2">
      <c r="B1043" s="39" t="s">
        <v>42</v>
      </c>
      <c r="D1043" s="42">
        <f>_xll.qlCalendarAdvance(Calendar,$D1042,B1043,"f",FALSE)</f>
        <v>47029</v>
      </c>
      <c r="E1043" s="139">
        <f>_xll.qlInterestRateIndexValueDate(IndexON,D1043)</f>
        <v>47029</v>
      </c>
      <c r="F1043" s="155">
        <f>IFERROR(_xll.qlIndexFixing(IndexON,D1043,TRUE,_xll.ohTrigger(RecalcTrigger,TriggerON)),NA())</f>
        <v>1.3011526944044505E-2</v>
      </c>
      <c r="H1043" s="42">
        <f>_xll.qlCalendarAdvance(Calendar,$H1042,B1043,"f",FALSE)</f>
        <v>47029</v>
      </c>
      <c r="I1043" s="139">
        <f>_xll.qlInterestRateIndexValueDate(Index1M,$H1043)</f>
        <v>47031</v>
      </c>
      <c r="J1043" s="144">
        <f>IFERROR(_xll.qlIndexFixing(Index1M,$H1043,TRUE,_xll.ohTrigger(RecalcTrigger,Trigger1M)),NA())</f>
        <v>1.2765672589629684E-2</v>
      </c>
      <c r="K1043" s="44">
        <f>IFERROR(_xll.qlIndexFixing(Index3M,H1043,TRUE,_xll.ohTrigger(RecalcTrigger,Trigger3M)),NA())</f>
        <v>1.3777194989382744E-2</v>
      </c>
      <c r="L1043" s="44">
        <f>IFERROR(_xll.qlIndexFixing(Index6M,$H1043,TRUE,_xll.ohTrigger(RecalcTrigger,Trigger6M)),NA())</f>
        <v>1.4141712430002507E-2</v>
      </c>
      <c r="M1043" s="145">
        <f>IFERROR(_xll.qlIndexFixing(Index1Y,$H1043,TRUE,_xll.ohTrigger(RecalcTrigger,Trigger1Y)),NA())</f>
        <v>1.4430298472871165E-2</v>
      </c>
      <c r="N1043" s="144">
        <f>IFERROR(_xll.qlIndexFixing(ONIndex1M,I1043,TRUE,_xll.ohTrigger(RecalcTrigger,Trigger1M)),NA())</f>
        <v>1.2743419314347193E-2</v>
      </c>
      <c r="O1043" s="44">
        <f>IFERROR(_xll.qlIndexFixing(ONIndex3M,I1043,TRUE,_xll.ohTrigger(RecalcTrigger,Trigger3M)),NA())</f>
        <v>1.3717578021488208E-2</v>
      </c>
      <c r="P1043" s="44">
        <f>IFERROR(_xll.qlIndexFixing(ONIndex6M,I1043,TRUE,_xll.ohTrigger(RecalcTrigger,Trigger6M)),NA())</f>
        <v>1.4037513219502529E-2</v>
      </c>
      <c r="Q1043" s="145">
        <f>IFERROR(_xll.qlIndexFixing(ONIndex1Y,I1043,TRUE,_xll.ohTrigger(RecalcTrigger,Trigger1Y)),NA())</f>
        <v>1.4238226053935321E-2</v>
      </c>
    </row>
    <row r="1044" spans="2:17" x14ac:dyDescent="0.2">
      <c r="B1044" s="39" t="s">
        <v>42</v>
      </c>
      <c r="D1044" s="42">
        <f>_xll.qlCalendarAdvance(Calendar,$D1043,B1044,"f",FALSE)</f>
        <v>47036</v>
      </c>
      <c r="E1044" s="139">
        <f>_xll.qlInterestRateIndexValueDate(IndexON,D1044)</f>
        <v>47036</v>
      </c>
      <c r="F1044" s="155">
        <f>IFERROR(_xll.qlIndexFixing(IndexON,D1044,TRUE,_xll.ohTrigger(RecalcTrigger,TriggerON)),NA())</f>
        <v>1.3011526944044505E-2</v>
      </c>
      <c r="H1044" s="42">
        <f>_xll.qlCalendarAdvance(Calendar,$H1043,B1044,"f",FALSE)</f>
        <v>47036</v>
      </c>
      <c r="I1044" s="139">
        <f>_xll.qlInterestRateIndexValueDate(Index1M,$H1044)</f>
        <v>47038</v>
      </c>
      <c r="J1044" s="144">
        <f>IFERROR(_xll.qlIndexFixing(Index1M,$H1044,TRUE,_xll.ohTrigger(RecalcTrigger,Trigger1M)),NA())</f>
        <v>1.2774884375716111E-2</v>
      </c>
      <c r="K1044" s="44">
        <f>IFERROR(_xll.qlIndexFixing(Index3M,H1044,TRUE,_xll.ohTrigger(RecalcTrigger,Trigger3M)),NA())</f>
        <v>1.3783035331603889E-2</v>
      </c>
      <c r="L1044" s="44">
        <f>IFERROR(_xll.qlIndexFixing(Index6M,$H1044,TRUE,_xll.ohTrigger(RecalcTrigger,Trigger6M)),NA())</f>
        <v>1.4145762312915051E-2</v>
      </c>
      <c r="M1044" s="145">
        <f>IFERROR(_xll.qlIndexFixing(Index1Y,$H1044,TRUE,_xll.ohTrigger(RecalcTrigger,Trigger1Y)),NA())</f>
        <v>1.4433117136884811E-2</v>
      </c>
      <c r="N1044" s="144">
        <f>IFERROR(_xll.qlIndexFixing(ONIndex1M,I1044,TRUE,_xll.ohTrigger(RecalcTrigger,Trigger1M)),NA())</f>
        <v>1.2752778899614015E-2</v>
      </c>
      <c r="O1044" s="44">
        <f>IFERROR(_xll.qlIndexFixing(ONIndex3M,I1044,TRUE,_xll.ohTrigger(RecalcTrigger,Trigger3M)),NA())</f>
        <v>1.372392334047845E-2</v>
      </c>
      <c r="P1044" s="44">
        <f>IFERROR(_xll.qlIndexFixing(ONIndex6M,I1044,TRUE,_xll.ohTrigger(RecalcTrigger,Trigger6M)),NA())</f>
        <v>1.4042557714724069E-2</v>
      </c>
      <c r="Q1044" s="145">
        <f>IFERROR(_xll.qlIndexFixing(ONIndex1Y,I1044,TRUE,_xll.ohTrigger(RecalcTrigger,Trigger1Y)),NA())</f>
        <v>1.424298275376934E-2</v>
      </c>
    </row>
    <row r="1045" spans="2:17" x14ac:dyDescent="0.2">
      <c r="B1045" s="39" t="s">
        <v>42</v>
      </c>
      <c r="D1045" s="42">
        <f>_xll.qlCalendarAdvance(Calendar,$D1044,B1045,"f",FALSE)</f>
        <v>47043</v>
      </c>
      <c r="E1045" s="139">
        <f>_xll.qlInterestRateIndexValueDate(IndexON,D1045)</f>
        <v>47043</v>
      </c>
      <c r="F1045" s="155">
        <f>IFERROR(_xll.qlIndexFixing(IndexON,D1045,TRUE,_xll.ohTrigger(RecalcTrigger,TriggerON)),NA())</f>
        <v>1.3011526944124441E-2</v>
      </c>
      <c r="H1045" s="42">
        <f>_xll.qlCalendarAdvance(Calendar,$H1044,B1045,"f",FALSE)</f>
        <v>47043</v>
      </c>
      <c r="I1045" s="139">
        <f>_xll.qlInterestRateIndexValueDate(Index1M,$H1045)</f>
        <v>47045</v>
      </c>
      <c r="J1045" s="144">
        <f>IFERROR(_xll.qlIndexFixing(Index1M,$H1045,TRUE,_xll.ohTrigger(RecalcTrigger,Trigger1M)),NA())</f>
        <v>1.2783999967887205E-2</v>
      </c>
      <c r="K1045" s="44">
        <f>IFERROR(_xll.qlIndexFixing(Index3M,H1045,TRUE,_xll.ohTrigger(RecalcTrigger,Trigger3M)),NA())</f>
        <v>1.3788787123367634E-2</v>
      </c>
      <c r="L1045" s="44">
        <f>IFERROR(_xll.qlIndexFixing(Index6M,$H1045,TRUE,_xll.ohTrigger(RecalcTrigger,Trigger6M)),NA())</f>
        <v>1.4149729431932954E-2</v>
      </c>
      <c r="M1045" s="145">
        <f>IFERROR(_xll.qlIndexFixing(Index1Y,$H1045,TRUE,_xll.ohTrigger(RecalcTrigger,Trigger1Y)),NA())</f>
        <v>1.4435857630164788E-2</v>
      </c>
      <c r="N1045" s="144">
        <f>IFERROR(_xll.qlIndexFixing(ONIndex1M,I1045,TRUE,_xll.ohTrigger(RecalcTrigger,Trigger1M)),NA())</f>
        <v>1.2762042330516365E-2</v>
      </c>
      <c r="O1045" s="44">
        <f>IFERROR(_xll.qlIndexFixing(ONIndex3M,I1045,TRUE,_xll.ohTrigger(RecalcTrigger,Trigger3M)),NA())</f>
        <v>1.3730179499589212E-2</v>
      </c>
      <c r="P1045" s="44">
        <f>IFERROR(_xll.qlIndexFixing(ONIndex6M,I1045,TRUE,_xll.ohTrigger(RecalcTrigger,Trigger6M)),NA())</f>
        <v>1.4047518293631711E-2</v>
      </c>
      <c r="Q1045" s="145">
        <f>IFERROR(_xll.qlIndexFixing(ONIndex1Y,I1045,TRUE,_xll.ohTrigger(RecalcTrigger,Trigger1Y)),NA())</f>
        <v>1.4247660207633572E-2</v>
      </c>
    </row>
    <row r="1046" spans="2:17" x14ac:dyDescent="0.2">
      <c r="B1046" s="39" t="s">
        <v>42</v>
      </c>
      <c r="D1046" s="42">
        <f>_xll.qlCalendarAdvance(Calendar,$D1045,B1046,"f",FALSE)</f>
        <v>47050</v>
      </c>
      <c r="E1046" s="139">
        <f>_xll.qlInterestRateIndexValueDate(IndexON,D1046)</f>
        <v>47050</v>
      </c>
      <c r="F1046" s="155">
        <f>IFERROR(_xll.qlIndexFixing(IndexON,D1046,TRUE,_xll.ohTrigger(RecalcTrigger,TriggerON)),NA())</f>
        <v>1.3011526944044505E-2</v>
      </c>
      <c r="H1046" s="42">
        <f>_xll.qlCalendarAdvance(Calendar,$H1045,B1046,"f",FALSE)</f>
        <v>47050</v>
      </c>
      <c r="I1046" s="139">
        <f>_xll.qlInterestRateIndexValueDate(Index1M,$H1046)</f>
        <v>47052</v>
      </c>
      <c r="J1046" s="144">
        <f>IFERROR(_xll.qlIndexFixing(Index1M,$H1046,TRUE,_xll.ohTrigger(RecalcTrigger,Trigger1M)),NA())</f>
        <v>1.2793019401834416E-2</v>
      </c>
      <c r="K1046" s="44">
        <f>IFERROR(_xll.qlIndexFixing(Index3M,H1046,TRUE,_xll.ohTrigger(RecalcTrigger,Trigger3M)),NA())</f>
        <v>1.379445051806432E-2</v>
      </c>
      <c r="L1046" s="44">
        <f>IFERROR(_xll.qlIndexFixing(Index6M,$H1046,TRUE,_xll.ohTrigger(RecalcTrigger,Trigger6M)),NA())</f>
        <v>1.4153613927482793E-2</v>
      </c>
      <c r="M1046" s="145">
        <f>IFERROR(_xll.qlIndexFixing(Index1Y,$H1046,TRUE,_xll.ohTrigger(RecalcTrigger,Trigger1Y)),NA())</f>
        <v>1.443852003953677E-2</v>
      </c>
      <c r="N1046" s="144">
        <f>IFERROR(_xll.qlIndexFixing(ONIndex1M,I1046,TRUE,_xll.ohTrigger(RecalcTrigger,Trigger1M)),NA())</f>
        <v>1.2771209642945536E-2</v>
      </c>
      <c r="O1046" s="44">
        <f>IFERROR(_xll.qlIndexFixing(ONIndex3M,I1046,TRUE,_xll.ohTrigger(RecalcTrigger,Trigger3M)),NA())</f>
        <v>1.3736346651977982E-2</v>
      </c>
      <c r="P1046" s="44">
        <f>IFERROR(_xll.qlIndexFixing(ONIndex6M,I1046,TRUE,_xll.ohTrigger(RecalcTrigger,Trigger6M)),NA())</f>
        <v>1.4052395095953685E-2</v>
      </c>
      <c r="Q1046" s="145">
        <f>IFERROR(_xll.qlIndexFixing(ONIndex1Y,I1046,TRUE,_xll.ohTrigger(RecalcTrigger,Trigger1Y)),NA())</f>
        <v>1.4252258501619153E-2</v>
      </c>
    </row>
    <row r="1047" spans="2:17" x14ac:dyDescent="0.2">
      <c r="B1047" s="39" t="s">
        <v>42</v>
      </c>
      <c r="D1047" s="42">
        <f>_xll.qlCalendarAdvance(Calendar,$D1046,B1047,"f",FALSE)</f>
        <v>47057</v>
      </c>
      <c r="E1047" s="139">
        <f>_xll.qlInterestRateIndexValueDate(IndexON,D1047)</f>
        <v>47057</v>
      </c>
      <c r="F1047" s="155">
        <f>IFERROR(_xll.qlIndexFixing(IndexON,D1047,TRUE,_xll.ohTrigger(RecalcTrigger,TriggerON)),NA())</f>
        <v>1.3011526944044505E-2</v>
      </c>
      <c r="H1047" s="42">
        <f>_xll.qlCalendarAdvance(Calendar,$H1046,B1047,"f",FALSE)</f>
        <v>47057</v>
      </c>
      <c r="I1047" s="139">
        <f>_xll.qlInterestRateIndexValueDate(Index1M,$H1047)</f>
        <v>47059</v>
      </c>
      <c r="J1047" s="144">
        <f>IFERROR(_xll.qlIndexFixing(Index1M,$H1047,TRUE,_xll.ohTrigger(RecalcTrigger,Trigger1M)),NA())</f>
        <v>1.2801942713246695E-2</v>
      </c>
      <c r="K1047" s="44">
        <f>IFERROR(_xll.qlIndexFixing(Index3M,H1047,TRUE,_xll.ohTrigger(RecalcTrigger,Trigger3M)),NA())</f>
        <v>1.3800025669086901E-2</v>
      </c>
      <c r="L1047" s="44">
        <f>IFERROR(_xll.qlIndexFixing(Index6M,$H1047,TRUE,_xll.ohTrigger(RecalcTrigger,Trigger6M)),NA())</f>
        <v>1.4156894818940381E-2</v>
      </c>
      <c r="M1047" s="145">
        <f>IFERROR(_xll.qlIndexFixing(Index1Y,$H1047,TRUE,_xll.ohTrigger(RecalcTrigger,Trigger1Y)),NA())</f>
        <v>1.4441104451845915E-2</v>
      </c>
      <c r="N1047" s="144">
        <f>IFERROR(_xll.qlIndexFixing(ONIndex1M,I1047,TRUE,_xll.ohTrigger(RecalcTrigger,Trigger1M)),NA())</f>
        <v>1.2780280872712879E-2</v>
      </c>
      <c r="O1047" s="44">
        <f>IFERROR(_xll.qlIndexFixing(ONIndex3M,I1047,TRUE,_xll.ohTrigger(RecalcTrigger,Trigger3M)),NA())</f>
        <v>1.3742424950962118E-2</v>
      </c>
      <c r="P1047" s="44">
        <f>IFERROR(_xll.qlIndexFixing(ONIndex6M,I1047,TRUE,_xll.ohTrigger(RecalcTrigger,Trigger6M)),NA())</f>
        <v>1.4057188261737963E-2</v>
      </c>
      <c r="Q1047" s="145">
        <f>IFERROR(_xll.qlIndexFixing(ONIndex1Y,I1047,TRUE,_xll.ohTrigger(RecalcTrigger,Trigger1Y)),NA())</f>
        <v>1.4256777721737279E-2</v>
      </c>
    </row>
    <row r="1048" spans="2:17" x14ac:dyDescent="0.2">
      <c r="B1048" s="39" t="s">
        <v>42</v>
      </c>
      <c r="D1048" s="42">
        <f>_xll.qlCalendarAdvance(Calendar,$D1047,B1048,"f",FALSE)</f>
        <v>47064</v>
      </c>
      <c r="E1048" s="139">
        <f>_xll.qlInterestRateIndexValueDate(IndexON,D1048)</f>
        <v>47064</v>
      </c>
      <c r="F1048" s="155">
        <f>IFERROR(_xll.qlIndexFixing(IndexON,D1048,TRUE,_xll.ohTrigger(RecalcTrigger,TriggerON)),NA())</f>
        <v>1.3011526944044505E-2</v>
      </c>
      <c r="H1048" s="42">
        <f>_xll.qlCalendarAdvance(Calendar,$H1047,B1048,"f",FALSE)</f>
        <v>47064</v>
      </c>
      <c r="I1048" s="139">
        <f>_xll.qlInterestRateIndexValueDate(Index1M,$H1048)</f>
        <v>47066</v>
      </c>
      <c r="J1048" s="144">
        <f>IFERROR(_xll.qlIndexFixing(Index1M,$H1048,TRUE,_xll.ohTrigger(RecalcTrigger,Trigger1M)),NA())</f>
        <v>1.2810769937825484E-2</v>
      </c>
      <c r="K1048" s="44">
        <f>IFERROR(_xll.qlIndexFixing(Index3M,H1048,TRUE,_xll.ohTrigger(RecalcTrigger,Trigger3M)),NA())</f>
        <v>1.3805512729837882E-2</v>
      </c>
      <c r="L1048" s="44">
        <f>IFERROR(_xll.qlIndexFixing(Index6M,$H1048,TRUE,_xll.ohTrigger(RecalcTrigger,Trigger6M)),NA())</f>
        <v>1.416062017637993E-2</v>
      </c>
      <c r="M1048" s="145">
        <f>IFERROR(_xll.qlIndexFixing(Index1Y,$H1048,TRUE,_xll.ohTrigger(RecalcTrigger,Trigger1Y)),NA())</f>
        <v>1.4443610953956878E-2</v>
      </c>
      <c r="N1048" s="144">
        <f>IFERROR(_xll.qlIndexFixing(ONIndex1M,I1048,TRUE,_xll.ohTrigger(RecalcTrigger,Trigger1M)),NA())</f>
        <v>1.2789256055789622E-2</v>
      </c>
      <c r="O1048" s="44">
        <f>IFERROR(_xll.qlIndexFixing(ONIndex3M,I1048,TRUE,_xll.ohTrigger(RecalcTrigger,Trigger3M)),NA())</f>
        <v>1.374841454961917E-2</v>
      </c>
      <c r="P1048" s="44">
        <f>IFERROR(_xll.qlIndexFixing(ONIndex6M,I1048,TRUE,_xll.ohTrigger(RecalcTrigger,Trigger6M)),NA())</f>
        <v>1.4061897930792711E-2</v>
      </c>
      <c r="Q1048" s="145">
        <f>IFERROR(_xll.qlIndexFixing(ONIndex1Y,I1048,TRUE,_xll.ohTrigger(RecalcTrigger,Trigger1Y)),NA())</f>
        <v>1.4261217954558703E-2</v>
      </c>
    </row>
    <row r="1049" spans="2:17" x14ac:dyDescent="0.2">
      <c r="B1049" s="39" t="s">
        <v>42</v>
      </c>
      <c r="D1049" s="42">
        <f>_xll.qlCalendarAdvance(Calendar,$D1048,B1049,"f",FALSE)</f>
        <v>47071</v>
      </c>
      <c r="E1049" s="139">
        <f>_xll.qlInterestRateIndexValueDate(IndexON,D1049)</f>
        <v>47071</v>
      </c>
      <c r="F1049" s="155">
        <f>IFERROR(_xll.qlIndexFixing(IndexON,D1049,TRUE,_xll.ohTrigger(RecalcTrigger,TriggerON)),NA())</f>
        <v>1.3011526944044505E-2</v>
      </c>
      <c r="H1049" s="42">
        <f>_xll.qlCalendarAdvance(Calendar,$H1048,B1049,"f",FALSE)</f>
        <v>47071</v>
      </c>
      <c r="I1049" s="139">
        <f>_xll.qlInterestRateIndexValueDate(Index1M,$H1049)</f>
        <v>47073</v>
      </c>
      <c r="J1049" s="144">
        <f>IFERROR(_xll.qlIndexFixing(Index1M,$H1049,TRUE,_xll.ohTrigger(RecalcTrigger,Trigger1M)),NA())</f>
        <v>1.2819501111264731E-2</v>
      </c>
      <c r="K1049" s="44">
        <f>IFERROR(_xll.qlIndexFixing(Index3M,H1049,TRUE,_xll.ohTrigger(RecalcTrigger,Trigger3M)),NA())</f>
        <v>1.3810911853724987E-2</v>
      </c>
      <c r="L1049" s="44">
        <f>IFERROR(_xll.qlIndexFixing(Index6M,$H1049,TRUE,_xll.ohTrigger(RecalcTrigger,Trigger6M)),NA())</f>
        <v>1.4164263324847473E-2</v>
      </c>
      <c r="M1049" s="145">
        <f>IFERROR(_xll.qlIndexFixing(Index1Y,$H1049,TRUE,_xll.ohTrigger(RecalcTrigger,Trigger1Y)),NA())</f>
        <v>1.4446039632752924E-2</v>
      </c>
      <c r="N1049" s="144">
        <f>IFERROR(_xll.qlIndexFixing(ONIndex1M,I1049,TRUE,_xll.ohTrigger(RecalcTrigger,Trigger1M)),NA())</f>
        <v>1.2798135227987117E-2</v>
      </c>
      <c r="O1049" s="44">
        <f>IFERROR(_xll.qlIndexFixing(ONIndex3M,I1049,TRUE,_xll.ohTrigger(RecalcTrigger,Trigger3M)),NA())</f>
        <v>1.3754315601266498E-2</v>
      </c>
      <c r="P1049" s="44">
        <f>IFERROR(_xll.qlIndexFixing(ONIndex6M,I1049,TRUE,_xll.ohTrigger(RecalcTrigger,Trigger6M)),NA())</f>
        <v>1.4066524243165901E-2</v>
      </c>
      <c r="Q1049" s="145">
        <f>IFERROR(_xll.qlIndexFixing(ONIndex1Y,I1049,TRUE,_xll.ohTrigger(RecalcTrigger,Trigger1Y)),NA())</f>
        <v>1.4265579286014685E-2</v>
      </c>
    </row>
    <row r="1050" spans="2:17" x14ac:dyDescent="0.2">
      <c r="B1050" s="39" t="s">
        <v>42</v>
      </c>
      <c r="D1050" s="42">
        <f>_xll.qlCalendarAdvance(Calendar,$D1049,B1050,"f",FALSE)</f>
        <v>47078</v>
      </c>
      <c r="E1050" s="139">
        <f>_xll.qlInterestRateIndexValueDate(IndexON,D1050)</f>
        <v>47078</v>
      </c>
      <c r="F1050" s="155">
        <f>IFERROR(_xll.qlIndexFixing(IndexON,D1050,TRUE,_xll.ohTrigger(RecalcTrigger,TriggerON)),NA())</f>
        <v>1.3011526944044505E-2</v>
      </c>
      <c r="H1050" s="42">
        <f>_xll.qlCalendarAdvance(Calendar,$H1049,B1050,"f",FALSE)</f>
        <v>47078</v>
      </c>
      <c r="I1050" s="139">
        <f>_xll.qlInterestRateIndexValueDate(Index1M,$H1050)</f>
        <v>47080</v>
      </c>
      <c r="J1050" s="144">
        <f>IFERROR(_xll.qlIndexFixing(Index1M,$H1050,TRUE,_xll.ohTrigger(RecalcTrigger,Trigger1M)),NA())</f>
        <v>1.2829808291817615E-2</v>
      </c>
      <c r="K1050" s="44">
        <f>IFERROR(_xll.qlIndexFixing(Index3M,H1050,TRUE,_xll.ohTrigger(RecalcTrigger,Trigger3M)),NA())</f>
        <v>1.3816223194163754E-2</v>
      </c>
      <c r="L1050" s="44">
        <f>IFERROR(_xll.qlIndexFixing(Index6M,$H1050,TRUE,_xll.ohTrigger(RecalcTrigger,Trigger6M)),NA())</f>
        <v>1.4167824404810538E-2</v>
      </c>
      <c r="M1050" s="145">
        <f>IFERROR(_xll.qlIndexFixing(Index1Y,$H1050,TRUE,_xll.ohTrigger(RecalcTrigger,Trigger1Y)),NA())</f>
        <v>1.4448390575136374E-2</v>
      </c>
      <c r="N1050" s="144">
        <f>IFERROR(_xll.qlIndexFixing(ONIndex1M,I1050,TRUE,_xll.ohTrigger(RecalcTrigger,Trigger1M)),NA())</f>
        <v>1.2806918425196656E-2</v>
      </c>
      <c r="O1050" s="44">
        <f>IFERROR(_xll.qlIndexFixing(ONIndex3M,I1050,TRUE,_xll.ohTrigger(RecalcTrigger,Trigger3M)),NA())</f>
        <v>1.3760128259301396E-2</v>
      </c>
      <c r="P1050" s="44">
        <f>IFERROR(_xll.qlIndexFixing(ONIndex6M,I1050,TRUE,_xll.ohTrigger(RecalcTrigger,Trigger6M)),NA())</f>
        <v>1.4071067338665699E-2</v>
      </c>
      <c r="Q1050" s="145">
        <f>IFERROR(_xll.qlIndexFixing(ONIndex1Y,I1050,TRUE,_xll.ohTrigger(RecalcTrigger,Trigger1Y)),NA())</f>
        <v>1.4269861802356232E-2</v>
      </c>
    </row>
    <row r="1051" spans="2:17" x14ac:dyDescent="0.2">
      <c r="B1051" s="39" t="s">
        <v>42</v>
      </c>
      <c r="D1051" s="42">
        <f>_xll.qlCalendarAdvance(Calendar,$D1050,B1051,"f",FALSE)</f>
        <v>47085</v>
      </c>
      <c r="E1051" s="139">
        <f>_xll.qlInterestRateIndexValueDate(IndexON,D1051)</f>
        <v>47085</v>
      </c>
      <c r="F1051" s="155">
        <f>IFERROR(_xll.qlIndexFixing(IndexON,D1051,TRUE,_xll.ohTrigger(RecalcTrigger,TriggerON)),NA())</f>
        <v>1.3011526944044505E-2</v>
      </c>
      <c r="H1051" s="42">
        <f>_xll.qlCalendarAdvance(Calendar,$H1050,B1051,"f",FALSE)</f>
        <v>47085</v>
      </c>
      <c r="I1051" s="139">
        <f>_xll.qlInterestRateIndexValueDate(Index1M,$H1051)</f>
        <v>47087</v>
      </c>
      <c r="J1051" s="144">
        <f>IFERROR(_xll.qlIndexFixing(Index1M,$H1051,TRUE,_xll.ohTrigger(RecalcTrigger,Trigger1M)),NA())</f>
        <v>1.2834182528287691E-2</v>
      </c>
      <c r="K1051" s="44">
        <f>IFERROR(_xll.qlIndexFixing(Index3M,H1051,TRUE,_xll.ohTrigger(RecalcTrigger,Trigger3M)),NA())</f>
        <v>1.3820203150906707E-2</v>
      </c>
      <c r="L1051" s="44">
        <f>IFERROR(_xll.qlIndexFixing(Index6M,$H1051,TRUE,_xll.ohTrigger(RecalcTrigger,Trigger6M)),NA())</f>
        <v>1.417180196891266E-2</v>
      </c>
      <c r="M1051" s="145">
        <f>IFERROR(_xll.qlIndexFixing(Index1Y,$H1051,TRUE,_xll.ohTrigger(RecalcTrigger,Trigger1Y)),NA())</f>
        <v>1.4450663868029043E-2</v>
      </c>
      <c r="N1051" s="144">
        <f>IFERROR(_xll.qlIndexFixing(ONIndex1M,I1051,TRUE,_xll.ohTrigger(RecalcTrigger,Trigger1M)),NA())</f>
        <v>1.2815605683309528E-2</v>
      </c>
      <c r="O1051" s="44">
        <f>IFERROR(_xll.qlIndexFixing(ONIndex3M,I1051,TRUE,_xll.ohTrigger(RecalcTrigger,Trigger3M)),NA())</f>
        <v>1.3765852676801416E-2</v>
      </c>
      <c r="P1051" s="44">
        <f>IFERROR(_xll.qlIndexFixing(ONIndex6M,I1051,TRUE,_xll.ohTrigger(RecalcTrigger,Trigger6M)),NA())</f>
        <v>1.4075527357260142E-2</v>
      </c>
      <c r="Q1051" s="145">
        <f>IFERROR(_xll.qlIndexFixing(ONIndex1Y,I1051,TRUE,_xll.ohTrigger(RecalcTrigger,Trigger1Y)),NA())</f>
        <v>1.4274065589994223E-2</v>
      </c>
    </row>
    <row r="1052" spans="2:17" x14ac:dyDescent="0.2">
      <c r="B1052" s="39" t="s">
        <v>42</v>
      </c>
      <c r="D1052" s="42">
        <f>_xll.qlCalendarAdvance(Calendar,$D1051,B1052,"f",FALSE)</f>
        <v>47092</v>
      </c>
      <c r="E1052" s="139">
        <f>_xll.qlInterestRateIndexValueDate(IndexON,D1052)</f>
        <v>47092</v>
      </c>
      <c r="F1052" s="155">
        <f>IFERROR(_xll.qlIndexFixing(IndexON,D1052,TRUE,_xll.ohTrigger(RecalcTrigger,TriggerON)),NA())</f>
        <v>1.3011526944124441E-2</v>
      </c>
      <c r="H1052" s="42">
        <f>_xll.qlCalendarAdvance(Calendar,$H1051,B1052,"f",FALSE)</f>
        <v>47092</v>
      </c>
      <c r="I1052" s="139">
        <f>_xll.qlInterestRateIndexValueDate(Index1M,$H1052)</f>
        <v>47094</v>
      </c>
      <c r="J1052" s="144">
        <f>IFERROR(_xll.qlIndexFixing(Index1M,$H1052,TRUE,_xll.ohTrigger(RecalcTrigger,Trigger1M)),NA())</f>
        <v>1.2845118681764633E-2</v>
      </c>
      <c r="K1052" s="44">
        <f>IFERROR(_xll.qlIndexFixing(Index3M,H1052,TRUE,_xll.ohTrigger(RecalcTrigger,Trigger3M)),NA())</f>
        <v>1.3825351429734845E-2</v>
      </c>
      <c r="L1052" s="44">
        <f>IFERROR(_xll.qlIndexFixing(Index6M,$H1052,TRUE,_xll.ohTrigger(RecalcTrigger,Trigger6M)),NA())</f>
        <v>1.4175193673233137E-2</v>
      </c>
      <c r="M1052" s="145">
        <f>IFERROR(_xll.qlIndexFixing(Index1Y,$H1052,TRUE,_xll.ohTrigger(RecalcTrigger,Trigger1Y)),NA())</f>
        <v>1.4452859598370921E-2</v>
      </c>
      <c r="N1052" s="144">
        <f>IFERROR(_xll.qlIndexFixing(ONIndex1M,I1052,TRUE,_xll.ohTrigger(RecalcTrigger,Trigger1M)),NA())</f>
        <v>1.2824197038137086E-2</v>
      </c>
      <c r="O1052" s="44">
        <f>IFERROR(_xll.qlIndexFixing(ONIndex3M,I1052,TRUE,_xll.ohTrigger(RecalcTrigger,Trigger3M)),NA())</f>
        <v>1.3771489006924043E-2</v>
      </c>
      <c r="P1052" s="44">
        <f>IFERROR(_xll.qlIndexFixing(ONIndex6M,I1052,TRUE,_xll.ohTrigger(RecalcTrigger,Trigger6M)),NA())</f>
        <v>1.4079904438917268E-2</v>
      </c>
      <c r="Q1052" s="145">
        <f>IFERROR(_xll.qlIndexFixing(ONIndex1Y,I1052,TRUE,_xll.ohTrigger(RecalcTrigger,Trigger1Y)),NA())</f>
        <v>1.4278190734859919E-2</v>
      </c>
    </row>
    <row r="1053" spans="2:17" x14ac:dyDescent="0.2">
      <c r="B1053" s="39" t="s">
        <v>42</v>
      </c>
      <c r="D1053" s="42">
        <f>_xll.qlCalendarAdvance(Calendar,$D1052,B1053,"f",FALSE)</f>
        <v>47099</v>
      </c>
      <c r="E1053" s="139">
        <f>_xll.qlInterestRateIndexValueDate(IndexON,D1053)</f>
        <v>47099</v>
      </c>
      <c r="F1053" s="155">
        <f>IFERROR(_xll.qlIndexFixing(IndexON,D1053,TRUE,_xll.ohTrigger(RecalcTrigger,TriggerON)),NA())</f>
        <v>1.3011526944044505E-2</v>
      </c>
      <c r="H1053" s="42">
        <f>_xll.qlCalendarAdvance(Calendar,$H1052,B1053,"f",FALSE)</f>
        <v>47099</v>
      </c>
      <c r="I1053" s="139">
        <f>_xll.qlInterestRateIndexValueDate(Index1M,$H1053)</f>
        <v>47101</v>
      </c>
      <c r="J1053" s="144">
        <f>IFERROR(_xll.qlIndexFixing(Index1M,$H1053,TRUE,_xll.ohTrigger(RecalcTrigger,Trigger1M)),NA())</f>
        <v>1.2853466007677616E-2</v>
      </c>
      <c r="K1053" s="44">
        <f>IFERROR(_xll.qlIndexFixing(Index3M,H1053,TRUE,_xll.ohTrigger(RecalcTrigger,Trigger3M)),NA())</f>
        <v>1.3830412370033685E-2</v>
      </c>
      <c r="L1053" s="44">
        <f>IFERROR(_xll.qlIndexFixing(Index6M,$H1053,TRUE,_xll.ohTrigger(RecalcTrigger,Trigger6M)),NA())</f>
        <v>1.4178503737382945E-2</v>
      </c>
      <c r="M1053" s="145">
        <f>IFERROR(_xll.qlIndexFixing(Index1Y,$H1053,TRUE,_xll.ohTrigger(RecalcTrigger,Trigger1Y)),NA())</f>
        <v>1.4454977853120827E-2</v>
      </c>
      <c r="N1053" s="144">
        <f>IFERROR(_xll.qlIndexFixing(ONIndex1M,I1053,TRUE,_xll.ohTrigger(RecalcTrigger,Trigger1M)),NA())</f>
        <v>1.2832692525650558E-2</v>
      </c>
      <c r="O1053" s="44">
        <f>IFERROR(_xll.qlIndexFixing(ONIndex3M,I1053,TRUE,_xll.ohTrigger(RecalcTrigger,Trigger3M)),NA())</f>
        <v>1.3777037403146508E-2</v>
      </c>
      <c r="P1053" s="44">
        <f>IFERROR(_xll.qlIndexFixing(ONIndex6M,I1053,TRUE,_xll.ohTrigger(RecalcTrigger,Trigger6M)),NA())</f>
        <v>1.4084198723525176E-2</v>
      </c>
      <c r="Q1053" s="145">
        <f>IFERROR(_xll.qlIndexFixing(ONIndex1Y,I1053,TRUE,_xll.ohTrigger(RecalcTrigger,Trigger1Y)),NA())</f>
        <v>1.4282237323284264E-2</v>
      </c>
    </row>
    <row r="1054" spans="2:17" x14ac:dyDescent="0.2">
      <c r="B1054" s="39" t="s">
        <v>42</v>
      </c>
      <c r="D1054" s="42">
        <f>_xll.qlCalendarAdvance(Calendar,$D1053,B1054,"f",FALSE)</f>
        <v>47106</v>
      </c>
      <c r="E1054" s="139">
        <f>_xll.qlInterestRateIndexValueDate(IndexON,D1054)</f>
        <v>47106</v>
      </c>
      <c r="F1054" s="155">
        <f>IFERROR(_xll.qlIndexFixing(IndexON,D1054,TRUE,_xll.ohTrigger(RecalcTrigger,TriggerON)),NA())</f>
        <v>1.3011526944044505E-2</v>
      </c>
      <c r="H1054" s="42">
        <f>_xll.qlCalendarAdvance(Calendar,$H1053,B1054,"f",FALSE)</f>
        <v>47106</v>
      </c>
      <c r="I1054" s="139">
        <f>_xll.qlInterestRateIndexValueDate(Index1M,$H1054)</f>
        <v>47108</v>
      </c>
      <c r="J1054" s="144">
        <f>IFERROR(_xll.qlIndexFixing(Index1M,$H1054,TRUE,_xll.ohTrigger(RecalcTrigger,Trigger1M)),NA())</f>
        <v>1.2861717460980748E-2</v>
      </c>
      <c r="K1054" s="44">
        <f>IFERROR(_xll.qlIndexFixing(Index3M,H1054,TRUE,_xll.ohTrigger(RecalcTrigger,Trigger3M)),NA())</f>
        <v>1.3835386125237825E-2</v>
      </c>
      <c r="L1054" s="44">
        <f>IFERROR(_xll.qlIndexFixing(Index6M,$H1054,TRUE,_xll.ohTrigger(RecalcTrigger,Trigger6M)),NA())</f>
        <v>1.4181732301878256E-2</v>
      </c>
      <c r="M1054" s="145">
        <f>IFERROR(_xll.qlIndexFixing(Index1Y,$H1054,TRUE,_xll.ohTrigger(RecalcTrigger,Trigger1Y)),NA())</f>
        <v>1.4457018719257298E-2</v>
      </c>
      <c r="N1054" s="144">
        <f>IFERROR(_xll.qlIndexFixing(ONIndex1M,I1054,TRUE,_xll.ohTrigger(RecalcTrigger,Trigger1M)),NA())</f>
        <v>1.2843474486734507E-2</v>
      </c>
      <c r="O1054" s="44">
        <f>IFERROR(_xll.qlIndexFixing(ONIndex3M,I1054,TRUE,_xll.ohTrigger(RecalcTrigger,Trigger3M)),NA())</f>
        <v>1.378404209277484E-2</v>
      </c>
      <c r="P1054" s="44">
        <f>IFERROR(_xll.qlIndexFixing(ONIndex6M,I1054,TRUE,_xll.ohTrigger(RecalcTrigger,Trigger6M)),NA())</f>
        <v>1.4089598510782508E-2</v>
      </c>
      <c r="Q1054" s="145">
        <f>IFERROR(_xll.qlIndexFixing(ONIndex1Y,I1054,TRUE,_xll.ohTrigger(RecalcTrigger,Trigger1Y)),NA())</f>
        <v>1.4287324788773148E-2</v>
      </c>
    </row>
    <row r="1055" spans="2:17" x14ac:dyDescent="0.2">
      <c r="B1055" s="39" t="s">
        <v>42</v>
      </c>
      <c r="D1055" s="42">
        <f>_xll.qlCalendarAdvance(Calendar,$D1054,B1055,"f",FALSE)</f>
        <v>47114</v>
      </c>
      <c r="E1055" s="139">
        <f>_xll.qlInterestRateIndexValueDate(IndexON,D1055)</f>
        <v>47114</v>
      </c>
      <c r="F1055" s="155">
        <f>IFERROR(_xll.qlIndexFixing(IndexON,D1055,TRUE,_xll.ohTrigger(RecalcTrigger,TriggerON)),NA())</f>
        <v>1.3011526944044505E-2</v>
      </c>
      <c r="H1055" s="42">
        <f>_xll.qlCalendarAdvance(Calendar,$H1054,B1055,"f",FALSE)</f>
        <v>47114</v>
      </c>
      <c r="I1055" s="139">
        <f>_xll.qlInterestRateIndexValueDate(Index1M,$H1055)</f>
        <v>47116</v>
      </c>
      <c r="J1055" s="144">
        <f>IFERROR(_xll.qlIndexFixing(Index1M,$H1055,TRUE,_xll.ohTrigger(RecalcTrigger,Trigger1M)),NA())</f>
        <v>1.2871832972882949E-2</v>
      </c>
      <c r="K1055" s="44">
        <f>IFERROR(_xll.qlIndexFixing(Index3M,H1055,TRUE,_xll.ohTrigger(RecalcTrigger,Trigger3M)),NA())</f>
        <v>1.3840963856478261E-2</v>
      </c>
      <c r="L1055" s="44">
        <f>IFERROR(_xll.qlIndexFixing(Index6M,$H1055,TRUE,_xll.ohTrigger(RecalcTrigger,Trigger6M)),NA())</f>
        <v>1.4185322474644366E-2</v>
      </c>
      <c r="M1055" s="145">
        <f>IFERROR(_xll.qlIndexFixing(Index1Y,$H1055,TRUE,_xll.ohTrigger(RecalcTrigger,Trigger1Y)),NA())</f>
        <v>1.4460010980688102E-2</v>
      </c>
      <c r="N1055" s="144">
        <f>IFERROR(_xll.qlIndexFixing(ONIndex1M,I1055,TRUE,_xll.ohTrigger(RecalcTrigger,Trigger1M)),NA())</f>
        <v>1.2851750983582377E-2</v>
      </c>
      <c r="O1055" s="44">
        <f>IFERROR(_xll.qlIndexFixing(ONIndex3M,I1055,TRUE,_xll.ohTrigger(RecalcTrigger,Trigger3M)),NA())</f>
        <v>1.3789390072274088E-2</v>
      </c>
      <c r="P1055" s="44">
        <f>IFERROR(_xll.qlIndexFixing(ONIndex6M,I1055,TRUE,_xll.ohTrigger(RecalcTrigger,Trigger6M)),NA())</f>
        <v>1.4093704070274882E-2</v>
      </c>
      <c r="Q1055" s="145">
        <f>IFERROR(_xll.qlIndexFixing(ONIndex1Y,I1055,TRUE,_xll.ohTrigger(RecalcTrigger,Trigger1Y)),NA())</f>
        <v>1.4291192143289777E-2</v>
      </c>
    </row>
    <row r="1056" spans="2:17" x14ac:dyDescent="0.2">
      <c r="B1056" s="39" t="s">
        <v>42</v>
      </c>
      <c r="D1056" s="42">
        <f>_xll.qlCalendarAdvance(Calendar,$D1055,B1056,"f",FALSE)</f>
        <v>47121</v>
      </c>
      <c r="E1056" s="139">
        <f>_xll.qlInterestRateIndexValueDate(IndexON,D1056)</f>
        <v>47121</v>
      </c>
      <c r="F1056" s="155">
        <f>IFERROR(_xll.qlIndexFixing(IndexON,D1056,TRUE,_xll.ohTrigger(RecalcTrigger,TriggerON)),NA())</f>
        <v>1.3011526944044505E-2</v>
      </c>
      <c r="H1056" s="42">
        <f>_xll.qlCalendarAdvance(Calendar,$H1055,B1056,"f",FALSE)</f>
        <v>47121</v>
      </c>
      <c r="I1056" s="139">
        <f>_xll.qlInterestRateIndexValueDate(Index1M,$H1056)</f>
        <v>47123</v>
      </c>
      <c r="J1056" s="144">
        <f>IFERROR(_xll.qlIndexFixing(Index1M,$H1056,TRUE,_xll.ohTrigger(RecalcTrigger,Trigger1M)),NA())</f>
        <v>1.2878279794245445E-2</v>
      </c>
      <c r="K1056" s="44">
        <f>IFERROR(_xll.qlIndexFixing(Index3M,H1056,TRUE,_xll.ohTrigger(RecalcTrigger,Trigger3M)),NA())</f>
        <v>1.3845751303185772E-2</v>
      </c>
      <c r="L1056" s="44">
        <f>IFERROR(_xll.qlIndexFixing(Index6M,$H1056,TRUE,_xll.ohTrigger(RecalcTrigger,Trigger6M)),NA())</f>
        <v>1.4187907493877655E-2</v>
      </c>
      <c r="M1056" s="145">
        <f>IFERROR(_xll.qlIndexFixing(Index1Y,$H1056,TRUE,_xll.ohTrigger(RecalcTrigger,Trigger1Y)),NA())</f>
        <v>1.4461875542684566E-2</v>
      </c>
      <c r="N1056" s="144">
        <f>IFERROR(_xll.qlIndexFixing(ONIndex1M,I1056,TRUE,_xll.ohTrigger(RecalcTrigger,Trigger1M)),NA())</f>
        <v>1.2858768913659446E-2</v>
      </c>
      <c r="O1056" s="44">
        <f>IFERROR(_xll.qlIndexFixing(ONIndex3M,I1056,TRUE,_xll.ohTrigger(RecalcTrigger,Trigger3M)),NA())</f>
        <v>1.3793904461296691E-2</v>
      </c>
      <c r="P1056" s="44">
        <f>IFERROR(_xll.qlIndexFixing(ONIndex6M,I1056,TRUE,_xll.ohTrigger(RecalcTrigger,Trigger6M)),NA())</f>
        <v>1.4097157582311226E-2</v>
      </c>
      <c r="Q1056" s="145">
        <f>IFERROR(_xll.qlIndexFixing(ONIndex1Y,I1056,TRUE,_xll.ohTrigger(RecalcTrigger,Trigger1Y)),NA())</f>
        <v>1.4294444716300703E-2</v>
      </c>
    </row>
    <row r="1057" spans="2:17" x14ac:dyDescent="0.2">
      <c r="B1057" s="39" t="s">
        <v>42</v>
      </c>
      <c r="D1057" s="42">
        <f>_xll.qlCalendarAdvance(Calendar,$D1056,B1057,"f",FALSE)</f>
        <v>47128</v>
      </c>
      <c r="E1057" s="139">
        <f>_xll.qlInterestRateIndexValueDate(IndexON,D1057)</f>
        <v>47128</v>
      </c>
      <c r="F1057" s="155">
        <f>IFERROR(_xll.qlIndexFixing(IndexON,D1057,TRUE,_xll.ohTrigger(RecalcTrigger,TriggerON)),NA())</f>
        <v>1.3011526944044505E-2</v>
      </c>
      <c r="H1057" s="42">
        <f>_xll.qlCalendarAdvance(Calendar,$H1056,B1057,"f",FALSE)</f>
        <v>47128</v>
      </c>
      <c r="I1057" s="139">
        <f>_xll.qlInterestRateIndexValueDate(Index1M,$H1057)</f>
        <v>47130</v>
      </c>
      <c r="J1057" s="144">
        <f>IFERROR(_xll.qlIndexFixing(Index1M,$H1057,TRUE,_xll.ohTrigger(RecalcTrigger,Trigger1M)),NA())</f>
        <v>1.2886236718482361E-2</v>
      </c>
      <c r="K1057" s="44">
        <f>IFERROR(_xll.qlIndexFixing(Index3M,H1057,TRUE,_xll.ohTrigger(RecalcTrigger,Trigger3M)),NA())</f>
        <v>1.3850452047068806E-2</v>
      </c>
      <c r="L1057" s="44">
        <f>IFERROR(_xll.qlIndexFixing(Index6M,$H1057,TRUE,_xll.ohTrigger(RecalcTrigger,Trigger6M)),NA())</f>
        <v>1.4190886456236656E-2</v>
      </c>
      <c r="M1057" s="145">
        <f>IFERROR(_xll.qlIndexFixing(Index1Y,$H1057,TRUE,_xll.ohTrigger(RecalcTrigger,Trigger1Y)),NA())</f>
        <v>1.4463662995859031E-2</v>
      </c>
      <c r="N1057" s="144">
        <f>IFERROR(_xll.qlIndexFixing(ONIndex1M,I1057,TRUE,_xll.ohTrigger(RecalcTrigger,Trigger1M)),NA())</f>
        <v>1.2866867618566147E-2</v>
      </c>
      <c r="O1057" s="44">
        <f>IFERROR(_xll.qlIndexFixing(ONIndex3M,I1057,TRUE,_xll.ohTrigger(RecalcTrigger,Trigger3M)),NA())</f>
        <v>1.3799090191861652E-2</v>
      </c>
      <c r="P1057" s="44">
        <f>IFERROR(_xll.qlIndexFixing(ONIndex6M,I1057,TRUE,_xll.ohTrigger(RecalcTrigger,Trigger6M)),NA())</f>
        <v>1.4101110341151468E-2</v>
      </c>
      <c r="Q1057" s="145">
        <f>IFERROR(_xll.qlIndexFixing(ONIndex1Y,I1057,TRUE,_xll.ohTrigger(RecalcTrigger,Trigger1Y)),NA())</f>
        <v>1.4298166774961985E-2</v>
      </c>
    </row>
    <row r="1058" spans="2:17" x14ac:dyDescent="0.2">
      <c r="B1058" s="39" t="s">
        <v>42</v>
      </c>
      <c r="D1058" s="42">
        <f>_xll.qlCalendarAdvance(Calendar,$D1057,B1058,"f",FALSE)</f>
        <v>47135</v>
      </c>
      <c r="E1058" s="139">
        <f>_xll.qlInterestRateIndexValueDate(IndexON,D1058)</f>
        <v>47135</v>
      </c>
      <c r="F1058" s="155">
        <f>IFERROR(_xll.qlIndexFixing(IndexON,D1058,TRUE,_xll.ohTrigger(RecalcTrigger,TriggerON)),NA())</f>
        <v>1.3011526944044505E-2</v>
      </c>
      <c r="H1058" s="42">
        <f>_xll.qlCalendarAdvance(Calendar,$H1057,B1058,"f",FALSE)</f>
        <v>47135</v>
      </c>
      <c r="I1058" s="139">
        <f>_xll.qlInterestRateIndexValueDate(Index1M,$H1058)</f>
        <v>47137</v>
      </c>
      <c r="J1058" s="144">
        <f>IFERROR(_xll.qlIndexFixing(Index1M,$H1058,TRUE,_xll.ohTrigger(RecalcTrigger,Trigger1M)),NA())</f>
        <v>1.2894097918779534E-2</v>
      </c>
      <c r="K1058" s="44">
        <f>IFERROR(_xll.qlIndexFixing(Index3M,H1058,TRUE,_xll.ohTrigger(RecalcTrigger,Trigger3M)),NA())</f>
        <v>1.385506624159305E-2</v>
      </c>
      <c r="L1058" s="44">
        <f>IFERROR(_xll.qlIndexFixing(Index6M,$H1058,TRUE,_xll.ohTrigger(RecalcTrigger,Trigger6M)),NA())</f>
        <v>1.4193784494304742E-2</v>
      </c>
      <c r="M1058" s="145">
        <f>IFERROR(_xll.qlIndexFixing(Index1Y,$H1058,TRUE,_xll.ohTrigger(RecalcTrigger,Trigger1Y)),NA())</f>
        <v>1.4465373427273845E-2</v>
      </c>
      <c r="N1058" s="144">
        <f>IFERROR(_xll.qlIndexFixing(ONIndex1M,I1058,TRUE,_xll.ohTrigger(RecalcTrigger,Trigger1M)),NA())</f>
        <v>1.2874870640731118E-2</v>
      </c>
      <c r="O1058" s="44">
        <f>IFERROR(_xll.qlIndexFixing(ONIndex3M,I1058,TRUE,_xll.ohTrigger(RecalcTrigger,Trigger3M)),NA())</f>
        <v>1.3804188776456172E-2</v>
      </c>
      <c r="P1058" s="44">
        <f>IFERROR(_xll.qlIndexFixing(ONIndex6M,I1058,TRUE,_xll.ohTrigger(RecalcTrigger,Trigger6M)),NA())</f>
        <v>1.4104981022526886E-2</v>
      </c>
      <c r="Q1058" s="145">
        <f>IFERROR(_xll.qlIndexFixing(ONIndex1Y,I1058,TRUE,_xll.ohTrigger(RecalcTrigger,Trigger1Y)),NA())</f>
        <v>1.4301810720587227E-2</v>
      </c>
    </row>
    <row r="1059" spans="2:17" x14ac:dyDescent="0.2">
      <c r="B1059" s="39" t="s">
        <v>42</v>
      </c>
      <c r="D1059" s="42">
        <f>_xll.qlCalendarAdvance(Calendar,$D1058,B1059,"f",FALSE)</f>
        <v>47142</v>
      </c>
      <c r="E1059" s="139">
        <f>_xll.qlInterestRateIndexValueDate(IndexON,D1059)</f>
        <v>47142</v>
      </c>
      <c r="F1059" s="155">
        <f>IFERROR(_xll.qlIndexFixing(IndexON,D1059,TRUE,_xll.ohTrigger(RecalcTrigger,TriggerON)),NA())</f>
        <v>1.3011526944044505E-2</v>
      </c>
      <c r="H1059" s="42">
        <f>_xll.qlCalendarAdvance(Calendar,$H1058,B1059,"f",FALSE)</f>
        <v>47142</v>
      </c>
      <c r="I1059" s="139">
        <f>_xll.qlInterestRateIndexValueDate(Index1M,$H1059)</f>
        <v>47144</v>
      </c>
      <c r="J1059" s="144">
        <f>IFERROR(_xll.qlIndexFixing(Index1M,$H1059,TRUE,_xll.ohTrigger(RecalcTrigger,Trigger1M)),NA())</f>
        <v>1.2901863430863225E-2</v>
      </c>
      <c r="K1059" s="44">
        <f>IFERROR(_xll.qlIndexFixing(Index3M,H1059,TRUE,_xll.ohTrigger(RecalcTrigger,Trigger3M)),NA())</f>
        <v>1.3859594040225964E-2</v>
      </c>
      <c r="L1059" s="44">
        <f>IFERROR(_xll.qlIndexFixing(Index6M,$H1059,TRUE,_xll.ohTrigger(RecalcTrigger,Trigger6M)),NA())</f>
        <v>1.4196601748649691E-2</v>
      </c>
      <c r="M1059" s="145">
        <f>IFERROR(_xll.qlIndexFixing(Index1Y,$H1059,TRUE,_xll.ohTrigger(RecalcTrigger,Trigger1Y)),NA())</f>
        <v>1.4467006924009214E-2</v>
      </c>
      <c r="N1059" s="144">
        <f>IFERROR(_xll.qlIndexFixing(ONIndex1M,I1059,TRUE,_xll.ohTrigger(RecalcTrigger,Trigger1M)),NA())</f>
        <v>1.2882778015885776E-2</v>
      </c>
      <c r="O1059" s="44">
        <f>IFERROR(_xll.qlIndexFixing(ONIndex3M,I1059,TRUE,_xll.ohTrigger(RecalcTrigger,Trigger3M)),NA())</f>
        <v>1.3809200368317676E-2</v>
      </c>
      <c r="P1059" s="44">
        <f>IFERROR(_xll.qlIndexFixing(ONIndex6M,I1059,TRUE,_xll.ohTrigger(RecalcTrigger,Trigger6M)),NA())</f>
        <v>1.410876976632558E-2</v>
      </c>
      <c r="Q1059" s="145">
        <f>IFERROR(_xll.qlIndexFixing(ONIndex1Y,I1059,TRUE,_xll.ohTrigger(RecalcTrigger,Trigger1Y)),NA())</f>
        <v>1.4305376639267564E-2</v>
      </c>
    </row>
    <row r="1060" spans="2:17" x14ac:dyDescent="0.2">
      <c r="B1060" s="39" t="s">
        <v>42</v>
      </c>
      <c r="D1060" s="42">
        <f>_xll.qlCalendarAdvance(Calendar,$D1059,B1060,"f",FALSE)</f>
        <v>47149</v>
      </c>
      <c r="E1060" s="139">
        <f>_xll.qlInterestRateIndexValueDate(IndexON,D1060)</f>
        <v>47149</v>
      </c>
      <c r="F1060" s="155">
        <f>IFERROR(_xll.qlIndexFixing(IndexON,D1060,TRUE,_xll.ohTrigger(RecalcTrigger,TriggerON)),NA())</f>
        <v>1.3011526944044505E-2</v>
      </c>
      <c r="H1060" s="42">
        <f>_xll.qlCalendarAdvance(Calendar,$H1059,B1060,"f",FALSE)</f>
        <v>47149</v>
      </c>
      <c r="I1060" s="139">
        <f>_xll.qlInterestRateIndexValueDate(Index1M,$H1060)</f>
        <v>47151</v>
      </c>
      <c r="J1060" s="144">
        <f>IFERROR(_xll.qlIndexFixing(Index1M,$H1060,TRUE,_xll.ohTrigger(RecalcTrigger,Trigger1M)),NA())</f>
        <v>1.2907218249037351E-2</v>
      </c>
      <c r="K1060" s="44">
        <f>IFERROR(_xll.qlIndexFixing(Index3M,H1060,TRUE,_xll.ohTrigger(RecalcTrigger,Trigger3M)),NA())</f>
        <v>1.3863467667816707E-2</v>
      </c>
      <c r="L1060" s="44">
        <f>IFERROR(_xll.qlIndexFixing(Index6M,$H1060,TRUE,_xll.ohTrigger(RecalcTrigger,Trigger6M)),NA())</f>
        <v>1.4199338359848556E-2</v>
      </c>
      <c r="M1060" s="145">
        <f>IFERROR(_xll.qlIndexFixing(Index1Y,$H1060,TRUE,_xll.ohTrigger(RecalcTrigger,Trigger1Y)),NA())</f>
        <v>1.4468563573164294E-2</v>
      </c>
      <c r="N1060" s="144">
        <f>IFERROR(_xll.qlIndexFixing(ONIndex1M,I1060,TRUE,_xll.ohTrigger(RecalcTrigger,Trigger1M)),NA())</f>
        <v>1.2890589780001349E-2</v>
      </c>
      <c r="O1060" s="44">
        <f>IFERROR(_xll.qlIndexFixing(ONIndex3M,I1060,TRUE,_xll.ohTrigger(RecalcTrigger,Trigger3M)),NA())</f>
        <v>1.3814125120683585E-2</v>
      </c>
      <c r="P1060" s="44">
        <f>IFERROR(_xll.qlIndexFixing(ONIndex6M,I1060,TRUE,_xll.ohTrigger(RecalcTrigger,Trigger6M)),NA())</f>
        <v>1.4112476712515587E-2</v>
      </c>
      <c r="Q1060" s="145">
        <f>IFERROR(_xll.qlIndexFixing(ONIndex1Y,I1060,TRUE,_xll.ohTrigger(RecalcTrigger,Trigger1Y)),NA())</f>
        <v>1.4308864617254002E-2</v>
      </c>
    </row>
    <row r="1061" spans="2:17" x14ac:dyDescent="0.2">
      <c r="B1061" s="39" t="s">
        <v>42</v>
      </c>
      <c r="D1061" s="42">
        <f>_xll.qlCalendarAdvance(Calendar,$D1060,B1061,"f",FALSE)</f>
        <v>47156</v>
      </c>
      <c r="E1061" s="139">
        <f>_xll.qlInterestRateIndexValueDate(IndexON,D1061)</f>
        <v>47156</v>
      </c>
      <c r="F1061" s="155">
        <f>IFERROR(_xll.qlIndexFixing(IndexON,D1061,TRUE,_xll.ohTrigger(RecalcTrigger,TriggerON)),NA())</f>
        <v>1.3011526944044505E-2</v>
      </c>
      <c r="H1061" s="42">
        <f>_xll.qlCalendarAdvance(Calendar,$H1060,B1061,"f",FALSE)</f>
        <v>47156</v>
      </c>
      <c r="I1061" s="139">
        <f>_xll.qlInterestRateIndexValueDate(Index1M,$H1061)</f>
        <v>47158</v>
      </c>
      <c r="J1061" s="144">
        <f>IFERROR(_xll.qlIndexFixing(Index1M,$H1061,TRUE,_xll.ohTrigger(RecalcTrigger,Trigger1M)),NA())</f>
        <v>1.2914812156114801E-2</v>
      </c>
      <c r="K1061" s="44">
        <f>IFERROR(_xll.qlIndexFixing(Index3M,H1061,TRUE,_xll.ohTrigger(RecalcTrigger,Trigger3M)),NA())</f>
        <v>1.3867829088130151E-2</v>
      </c>
      <c r="L1061" s="44">
        <f>IFERROR(_xll.qlIndexFixing(Index6M,$H1061,TRUE,_xll.ohTrigger(RecalcTrigger,Trigger6M)),NA())</f>
        <v>1.420199446848899E-2</v>
      </c>
      <c r="M1061" s="145">
        <f>IFERROR(_xll.qlIndexFixing(Index1Y,$H1061,TRUE,_xll.ohTrigger(RecalcTrigger,Trigger1Y)),NA())</f>
        <v>1.4470043461856539E-2</v>
      </c>
      <c r="N1061" s="144">
        <f>IFERROR(_xll.qlIndexFixing(ONIndex1M,I1061,TRUE,_xll.ohTrigger(RecalcTrigger,Trigger1M)),NA())</f>
        <v>1.2898305968809254E-2</v>
      </c>
      <c r="O1061" s="44">
        <f>IFERROR(_xll.qlIndexFixing(ONIndex3M,I1061,TRUE,_xll.ohTrigger(RecalcTrigger,Trigger3M)),NA())</f>
        <v>1.3818963186791322E-2</v>
      </c>
      <c r="P1061" s="44">
        <f>IFERROR(_xll.qlIndexFixing(ONIndex6M,I1061,TRUE,_xll.ohTrigger(RecalcTrigger,Trigger6M)),NA())</f>
        <v>1.4116102000985009E-2</v>
      </c>
      <c r="Q1061" s="145">
        <f>IFERROR(_xll.qlIndexFixing(ONIndex1Y,I1061,TRUE,_xll.ohTrigger(RecalcTrigger,Trigger1Y)),NA())</f>
        <v>1.4312274740797548E-2</v>
      </c>
    </row>
    <row r="1062" spans="2:17" x14ac:dyDescent="0.2">
      <c r="B1062" s="39" t="s">
        <v>42</v>
      </c>
      <c r="D1062" s="42">
        <f>_xll.qlCalendarAdvance(Calendar,$D1061,B1062,"f",FALSE)</f>
        <v>47163</v>
      </c>
      <c r="E1062" s="139">
        <f>_xll.qlInterestRateIndexValueDate(IndexON,D1062)</f>
        <v>47163</v>
      </c>
      <c r="F1062" s="155">
        <f>IFERROR(_xll.qlIndexFixing(IndexON,D1062,TRUE,_xll.ohTrigger(RecalcTrigger,TriggerON)),NA())</f>
        <v>1.3011526944124441E-2</v>
      </c>
      <c r="H1062" s="42">
        <f>_xll.qlCalendarAdvance(Calendar,$H1061,B1062,"f",FALSE)</f>
        <v>47163</v>
      </c>
      <c r="I1062" s="139">
        <f>_xll.qlInterestRateIndexValueDate(Index1M,$H1062)</f>
        <v>47165</v>
      </c>
      <c r="J1062" s="144">
        <f>IFERROR(_xll.qlIndexFixing(Index1M,$H1062,TRUE,_xll.ohTrigger(RecalcTrigger,Trigger1M)),NA())</f>
        <v>1.2922310484333137E-2</v>
      </c>
      <c r="K1062" s="44">
        <f>IFERROR(_xll.qlIndexFixing(Index3M,H1062,TRUE,_xll.ohTrigger(RecalcTrigger,Trigger3M)),NA())</f>
        <v>1.387210456528808E-2</v>
      </c>
      <c r="L1062" s="44">
        <f>IFERROR(_xll.qlIndexFixing(Index6M,$H1062,TRUE,_xll.ohTrigger(RecalcTrigger,Trigger6M)),NA())</f>
        <v>1.4204570215169686E-2</v>
      </c>
      <c r="M1062" s="145">
        <f>IFERROR(_xll.qlIndexFixing(Index1Y,$H1062,TRUE,_xll.ohTrigger(RecalcTrigger,Trigger1Y)),NA())</f>
        <v>1.4471446677221696E-2</v>
      </c>
      <c r="N1062" s="144">
        <f>IFERROR(_xll.qlIndexFixing(ONIndex1M,I1062,TRUE,_xll.ohTrigger(RecalcTrigger,Trigger1M)),NA())</f>
        <v>1.2905926618360652E-2</v>
      </c>
      <c r="O1062" s="44">
        <f>IFERROR(_xll.qlIndexFixing(ONIndex3M,I1062,TRUE,_xll.ohTrigger(RecalcTrigger,Trigger3M)),NA())</f>
        <v>1.3823714719958247E-2</v>
      </c>
      <c r="P1062" s="44">
        <f>IFERROR(_xll.qlIndexFixing(ONIndex6M,I1062,TRUE,_xll.ohTrigger(RecalcTrigger,Trigger6M)),NA())</f>
        <v>1.4119645771781819E-2</v>
      </c>
      <c r="Q1062" s="145">
        <f>IFERROR(_xll.qlIndexFixing(ONIndex1Y,I1062,TRUE,_xll.ohTrigger(RecalcTrigger,Trigger1Y)),NA())</f>
        <v>1.4315607096069272E-2</v>
      </c>
    </row>
    <row r="1063" spans="2:17" x14ac:dyDescent="0.2">
      <c r="B1063" s="39" t="s">
        <v>42</v>
      </c>
      <c r="D1063" s="42">
        <f>_xll.qlCalendarAdvance(Calendar,$D1062,B1063,"f",FALSE)</f>
        <v>47170</v>
      </c>
      <c r="E1063" s="139">
        <f>_xll.qlInterestRateIndexValueDate(IndexON,D1063)</f>
        <v>47170</v>
      </c>
      <c r="F1063" s="155">
        <f>IFERROR(_xll.qlIndexFixing(IndexON,D1063,TRUE,_xll.ohTrigger(RecalcTrigger,TriggerON)),NA())</f>
        <v>1.3011526944044505E-2</v>
      </c>
      <c r="H1063" s="42">
        <f>_xll.qlCalendarAdvance(Calendar,$H1062,B1063,"f",FALSE)</f>
        <v>47170</v>
      </c>
      <c r="I1063" s="139">
        <f>_xll.qlInterestRateIndexValueDate(Index1M,$H1063)</f>
        <v>47172</v>
      </c>
      <c r="J1063" s="144">
        <f>IFERROR(_xll.qlIndexFixing(Index1M,$H1063,TRUE,_xll.ohTrigger(RecalcTrigger,Trigger1M)),NA())</f>
        <v>1.2929713269443761E-2</v>
      </c>
      <c r="K1063" s="44">
        <f>IFERROR(_xll.qlIndexFixing(Index3M,H1063,TRUE,_xll.ohTrigger(RecalcTrigger,Trigger3M)),NA())</f>
        <v>1.3876294252781198E-2</v>
      </c>
      <c r="L1063" s="44">
        <f>IFERROR(_xll.qlIndexFixing(Index6M,$H1063,TRUE,_xll.ohTrigger(RecalcTrigger,Trigger6M)),NA())</f>
        <v>1.4207065740499493E-2</v>
      </c>
      <c r="M1063" s="145">
        <f>IFERROR(_xll.qlIndexFixing(Index1Y,$H1063,TRUE,_xll.ohTrigger(RecalcTrigger,Trigger1Y)),NA())</f>
        <v>1.4472773306413373E-2</v>
      </c>
      <c r="N1063" s="144">
        <f>IFERROR(_xll.qlIndexFixing(ONIndex1M,I1063,TRUE,_xll.ohTrigger(RecalcTrigger,Trigger1M)),NA())</f>
        <v>1.2913451764466899E-2</v>
      </c>
      <c r="O1063" s="44">
        <f>IFERROR(_xll.qlIndexFixing(ONIndex3M,I1063,TRUE,_xll.ohTrigger(RecalcTrigger,Trigger3M)),NA())</f>
        <v>1.3828379873421781E-2</v>
      </c>
      <c r="P1063" s="44">
        <f>IFERROR(_xll.qlIndexFixing(ONIndex6M,I1063,TRUE,_xll.ohTrigger(RecalcTrigger,Trigger6M)),NA())</f>
        <v>1.4123108164634246E-2</v>
      </c>
      <c r="Q1063" s="145">
        <f>IFERROR(_xll.qlIndexFixing(ONIndex1Y,I1063,TRUE,_xll.ohTrigger(RecalcTrigger,Trigger1Y)),NA())</f>
        <v>1.4318861769320179E-2</v>
      </c>
    </row>
    <row r="1064" spans="2:17" x14ac:dyDescent="0.2">
      <c r="B1064" s="39" t="s">
        <v>42</v>
      </c>
      <c r="D1064" s="42">
        <f>_xll.qlCalendarAdvance(Calendar,$D1063,B1064,"f",FALSE)</f>
        <v>47177</v>
      </c>
      <c r="E1064" s="139">
        <f>_xll.qlInterestRateIndexValueDate(IndexON,D1064)</f>
        <v>47177</v>
      </c>
      <c r="F1064" s="155">
        <f>IFERROR(_xll.qlIndexFixing(IndexON,D1064,TRUE,_xll.ohTrigger(RecalcTrigger,TriggerON)),NA())</f>
        <v>1.3011526944044505E-2</v>
      </c>
      <c r="H1064" s="42">
        <f>_xll.qlCalendarAdvance(Calendar,$H1063,B1064,"f",FALSE)</f>
        <v>47177</v>
      </c>
      <c r="I1064" s="139">
        <f>_xll.qlInterestRateIndexValueDate(Index1M,$H1064)</f>
        <v>47179</v>
      </c>
      <c r="J1064" s="144">
        <f>IFERROR(_xll.qlIndexFixing(Index1M,$H1064,TRUE,_xll.ohTrigger(RecalcTrigger,Trigger1M)),NA())</f>
        <v>1.2940001162322079E-2</v>
      </c>
      <c r="K1064" s="44">
        <f>IFERROR(_xll.qlIndexFixing(Index3M,H1064,TRUE,_xll.ohTrigger(RecalcTrigger,Trigger3M)),NA())</f>
        <v>1.3883113618955964E-2</v>
      </c>
      <c r="L1064" s="44">
        <f>IFERROR(_xll.qlIndexFixing(Index6M,$H1064,TRUE,_xll.ohTrigger(RecalcTrigger,Trigger6M)),NA())</f>
        <v>1.4211176358631349E-2</v>
      </c>
      <c r="M1064" s="145">
        <f>IFERROR(_xll.qlIndexFixing(Index1Y,$H1064,TRUE,_xll.ohTrigger(RecalcTrigger,Trigger1Y)),NA())</f>
        <v>1.4474023436603693E-2</v>
      </c>
      <c r="N1064" s="144">
        <f>IFERROR(_xll.qlIndexFixing(ONIndex1M,I1064,TRUE,_xll.ohTrigger(RecalcTrigger,Trigger1M)),NA())</f>
        <v>1.2920881443019283E-2</v>
      </c>
      <c r="O1064" s="44">
        <f>IFERROR(_xll.qlIndexFixing(ONIndex3M,I1064,TRUE,_xll.ohTrigger(RecalcTrigger,Trigger3M)),NA())</f>
        <v>1.3832958800339412E-2</v>
      </c>
      <c r="P1064" s="44">
        <f>IFERROR(_xll.qlIndexFixing(ONIndex6M,I1064,TRUE,_xll.ohTrigger(RecalcTrigger,Trigger6M)),NA())</f>
        <v>1.4126489319590263E-2</v>
      </c>
      <c r="Q1064" s="145">
        <f>IFERROR(_xll.qlIndexFixing(ONIndex1Y,I1064,TRUE,_xll.ohTrigger(RecalcTrigger,Trigger1Y)),NA())</f>
        <v>1.4322038846721341E-2</v>
      </c>
    </row>
    <row r="1065" spans="2:17" x14ac:dyDescent="0.2">
      <c r="B1065" s="39" t="s">
        <v>42</v>
      </c>
      <c r="D1065" s="42">
        <f>_xll.qlCalendarAdvance(Calendar,$D1064,B1065,"f",FALSE)</f>
        <v>47184</v>
      </c>
      <c r="E1065" s="139">
        <f>_xll.qlInterestRateIndexValueDate(IndexON,D1065)</f>
        <v>47184</v>
      </c>
      <c r="F1065" s="155">
        <f>IFERROR(_xll.qlIndexFixing(IndexON,D1065,TRUE,_xll.ohTrigger(RecalcTrigger,TriggerON)),NA())</f>
        <v>1.3011526944124441E-2</v>
      </c>
      <c r="H1065" s="42">
        <f>_xll.qlCalendarAdvance(Calendar,$H1064,B1065,"f",FALSE)</f>
        <v>47184</v>
      </c>
      <c r="I1065" s="139">
        <f>_xll.qlInterestRateIndexValueDate(Index1M,$H1065)</f>
        <v>47186</v>
      </c>
      <c r="J1065" s="144">
        <f>IFERROR(_xll.qlIndexFixing(Index1M,$H1065,TRUE,_xll.ohTrigger(RecalcTrigger,Trigger1M)),NA())</f>
        <v>1.2946449052045356E-2</v>
      </c>
      <c r="K1065" s="44">
        <f>IFERROR(_xll.qlIndexFixing(Index3M,H1065,TRUE,_xll.ohTrigger(RecalcTrigger,Trigger3M)),NA())</f>
        <v>1.3887102582668497E-2</v>
      </c>
      <c r="L1065" s="44">
        <f>IFERROR(_xll.qlIndexFixing(Index6M,$H1065,TRUE,_xll.ohTrigger(RecalcTrigger,Trigger6M)),NA())</f>
        <v>1.4213489588180018E-2</v>
      </c>
      <c r="M1065" s="145">
        <f>IFERROR(_xll.qlIndexFixing(Index1Y,$H1065,TRUE,_xll.ohTrigger(RecalcTrigger,Trigger1Y)),NA())</f>
        <v>1.4475197154982859E-2</v>
      </c>
      <c r="N1065" s="144">
        <f>IFERROR(_xll.qlIndexFixing(ONIndex1M,I1065,TRUE,_xll.ohTrigger(RecalcTrigger,Trigger1M)),NA())</f>
        <v>1.2928215689909095E-2</v>
      </c>
      <c r="O1065" s="44">
        <f>IFERROR(_xll.qlIndexFixing(ONIndex3M,I1065,TRUE,_xll.ohTrigger(RecalcTrigger,Trigger3M)),NA())</f>
        <v>1.3837451654028499E-2</v>
      </c>
      <c r="P1065" s="44">
        <f>IFERROR(_xll.qlIndexFixing(ONIndex6M,I1065,TRUE,_xll.ohTrigger(RecalcTrigger,Trigger6M)),NA())</f>
        <v>1.4129789376537971E-2</v>
      </c>
      <c r="Q1065" s="145">
        <f>IFERROR(_xll.qlIndexFixing(ONIndex1Y,I1065,TRUE,_xll.ohTrigger(RecalcTrigger,Trigger1Y)),NA())</f>
        <v>1.4325138414443828E-2</v>
      </c>
    </row>
    <row r="1066" spans="2:17" x14ac:dyDescent="0.2">
      <c r="B1066" s="39" t="s">
        <v>42</v>
      </c>
      <c r="D1066" s="42">
        <f>_xll.qlCalendarAdvance(Calendar,$D1065,B1066,"f",FALSE)</f>
        <v>47191</v>
      </c>
      <c r="E1066" s="139">
        <f>_xll.qlInterestRateIndexValueDate(IndexON,D1066)</f>
        <v>47191</v>
      </c>
      <c r="F1066" s="155">
        <f>IFERROR(_xll.qlIndexFixing(IndexON,D1066,TRUE,_xll.ohTrigger(RecalcTrigger,TriggerON)),NA())</f>
        <v>1.3011526944044505E-2</v>
      </c>
      <c r="H1066" s="42">
        <f>_xll.qlCalendarAdvance(Calendar,$H1065,B1066,"f",FALSE)</f>
        <v>47191</v>
      </c>
      <c r="I1066" s="139">
        <f>_xll.qlInterestRateIndexValueDate(Index1M,$H1066)</f>
        <v>47193</v>
      </c>
      <c r="J1066" s="144">
        <f>IFERROR(_xll.qlIndexFixing(Index1M,$H1066,TRUE,_xll.ohTrigger(RecalcTrigger,Trigger1M)),NA())</f>
        <v>1.2953545747258774E-2</v>
      </c>
      <c r="K1066" s="44">
        <f>IFERROR(_xll.qlIndexFixing(Index3M,H1066,TRUE,_xll.ohTrigger(RecalcTrigger,Trigger3M)),NA())</f>
        <v>1.3891006255849799E-2</v>
      </c>
      <c r="L1066" s="44">
        <f>IFERROR(_xll.qlIndexFixing(Index6M,$H1066,TRUE,_xll.ohTrigger(RecalcTrigger,Trigger6M)),NA())</f>
        <v>1.4215723045959821E-2</v>
      </c>
      <c r="M1066" s="145">
        <f>IFERROR(_xll.qlIndexFixing(Index1Y,$H1066,TRUE,_xll.ohTrigger(RecalcTrigger,Trigger1Y)),NA())</f>
        <v>1.4476294548759145E-2</v>
      </c>
      <c r="N1066" s="144">
        <f>IFERROR(_xll.qlIndexFixing(ONIndex1M,I1066,TRUE,_xll.ohTrigger(RecalcTrigger,Trigger1M)),NA())</f>
        <v>1.2935454540867752E-2</v>
      </c>
      <c r="O1066" s="44">
        <f>IFERROR(_xll.qlIndexFixing(ONIndex3M,I1066,TRUE,_xll.ohTrigger(RecalcTrigger,Trigger3M)),NA())</f>
        <v>1.3841858587566591E-2</v>
      </c>
      <c r="P1066" s="44">
        <f>IFERROR(_xll.qlIndexFixing(ONIndex6M,I1066,TRUE,_xll.ohTrigger(RecalcTrigger,Trigger6M)),NA())</f>
        <v>1.4133008475445408E-2</v>
      </c>
      <c r="Q1066" s="145">
        <f>IFERROR(_xll.qlIndexFixing(ONIndex1Y,I1066,TRUE,_xll.ohTrigger(RecalcTrigger,Trigger1Y)),NA())</f>
        <v>1.4328160558738645E-2</v>
      </c>
    </row>
    <row r="1067" spans="2:17" x14ac:dyDescent="0.2">
      <c r="B1067" s="39" t="s">
        <v>42</v>
      </c>
      <c r="D1067" s="42">
        <f>_xll.qlCalendarAdvance(Calendar,$D1066,B1067,"f",FALSE)</f>
        <v>47198</v>
      </c>
      <c r="E1067" s="139">
        <f>_xll.qlInterestRateIndexValueDate(IndexON,D1067)</f>
        <v>47198</v>
      </c>
      <c r="F1067" s="155">
        <f>IFERROR(_xll.qlIndexFixing(IndexON,D1067,TRUE,_xll.ohTrigger(RecalcTrigger,TriggerON)),NA())</f>
        <v>1.3011526944124441E-2</v>
      </c>
      <c r="H1067" s="42">
        <f>_xll.qlCalendarAdvance(Calendar,$H1066,B1067,"f",FALSE)</f>
        <v>47198</v>
      </c>
      <c r="I1067" s="139">
        <f>_xll.qlInterestRateIndexValueDate(Index1M,$H1067)</f>
        <v>47200</v>
      </c>
      <c r="J1067" s="144">
        <f>IFERROR(_xll.qlIndexFixing(Index1M,$H1067,TRUE,_xll.ohTrigger(RecalcTrigger,Trigger1M)),NA())</f>
        <v>1.2960547040177095E-2</v>
      </c>
      <c r="K1067" s="44">
        <f>IFERROR(_xll.qlIndexFixing(Index3M,H1067,TRUE,_xll.ohTrigger(RecalcTrigger,Trigger3M)),NA())</f>
        <v>1.389482479203237E-2</v>
      </c>
      <c r="L1067" s="44">
        <f>IFERROR(_xll.qlIndexFixing(Index6M,$H1067,TRUE,_xll.ohTrigger(RecalcTrigger,Trigger6M)),NA())</f>
        <v>1.4217876872640502E-2</v>
      </c>
      <c r="M1067" s="145">
        <f>IFERROR(_xll.qlIndexFixing(Index1Y,$H1067,TRUE,_xll.ohTrigger(RecalcTrigger,Trigger1Y)),NA())</f>
        <v>1.4477315705158474E-2</v>
      </c>
      <c r="N1067" s="144">
        <f>IFERROR(_xll.qlIndexFixing(ONIndex1M,I1067,TRUE,_xll.ohTrigger(RecalcTrigger,Trigger1M)),NA())</f>
        <v>1.2942598031946417E-2</v>
      </c>
      <c r="O1067" s="44">
        <f>IFERROR(_xll.qlIndexFixing(ONIndex3M,I1067,TRUE,_xll.ohTrigger(RecalcTrigger,Trigger3M)),NA())</f>
        <v>1.3846179754350985E-2</v>
      </c>
      <c r="P1067" s="44">
        <f>IFERROR(_xll.qlIndexFixing(ONIndex6M,I1067,TRUE,_xll.ohTrigger(RecalcTrigger,Trigger6M)),NA())</f>
        <v>1.4136146756200674E-2</v>
      </c>
      <c r="Q1067" s="145">
        <f>IFERROR(_xll.qlIndexFixing(ONIndex1Y,I1067,TRUE,_xll.ohTrigger(RecalcTrigger,Trigger1Y)),NA())</f>
        <v>1.4331105365776864E-2</v>
      </c>
    </row>
    <row r="1068" spans="2:17" x14ac:dyDescent="0.2">
      <c r="B1068" s="39" t="s">
        <v>42</v>
      </c>
      <c r="D1068" s="42">
        <f>_xll.qlCalendarAdvance(Calendar,$D1067,B1068,"f",FALSE)</f>
        <v>47205</v>
      </c>
      <c r="E1068" s="139">
        <f>_xll.qlInterestRateIndexValueDate(IndexON,D1068)</f>
        <v>47205</v>
      </c>
      <c r="F1068" s="155">
        <f>IFERROR(_xll.qlIndexFixing(IndexON,D1068,TRUE,_xll.ohTrigger(RecalcTrigger,TriggerON)),NA())</f>
        <v>1.3011526944044505E-2</v>
      </c>
      <c r="H1068" s="42">
        <f>_xll.qlCalendarAdvance(Calendar,$H1067,B1068,"f",FALSE)</f>
        <v>47205</v>
      </c>
      <c r="I1068" s="139">
        <f>_xll.qlInterestRateIndexValueDate(Index1M,$H1068)</f>
        <v>47211</v>
      </c>
      <c r="J1068" s="144">
        <f>IFERROR(_xll.qlIndexFixing(Index1M,$H1068,TRUE,_xll.ohTrigger(RecalcTrigger,Trigger1M)),NA())</f>
        <v>1.29706415407016E-2</v>
      </c>
      <c r="K1068" s="44">
        <f>IFERROR(_xll.qlIndexFixing(Index3M,H1068,TRUE,_xll.ohTrigger(RecalcTrigger,Trigger3M)),NA())</f>
        <v>1.389910717227367E-2</v>
      </c>
      <c r="L1068" s="44">
        <f>IFERROR(_xll.qlIndexFixing(Index6M,$H1068,TRUE,_xll.ohTrigger(RecalcTrigger,Trigger6M)),NA())</f>
        <v>1.4220305155601933E-2</v>
      </c>
      <c r="M1068" s="145">
        <f>IFERROR(_xll.qlIndexFixing(Index1Y,$H1068,TRUE,_xll.ohTrigger(RecalcTrigger,Trigger1Y)),NA())</f>
        <v>1.447815761272562E-2</v>
      </c>
      <c r="N1068" s="144">
        <f>IFERROR(_xll.qlIndexFixing(ONIndex1M,I1068,TRUE,_xll.ohTrigger(RecalcTrigger,Trigger1M)),NA())</f>
        <v>1.2951642457554868E-2</v>
      </c>
      <c r="O1068" s="44">
        <f>IFERROR(_xll.qlIndexFixing(ONIndex3M,I1068,TRUE,_xll.ohTrigger(RecalcTrigger,Trigger3M)),NA())</f>
        <v>1.3851609762314254E-2</v>
      </c>
      <c r="P1068" s="44">
        <f>IFERROR(_xll.qlIndexFixing(ONIndex6M,I1068,TRUE,_xll.ohTrigger(RecalcTrigger,Trigger6M)),NA())</f>
        <v>1.4140063160521521E-2</v>
      </c>
      <c r="Q1068" s="145">
        <f>IFERROR(_xll.qlIndexFixing(ONIndex1Y,I1068,TRUE,_xll.ohTrigger(RecalcTrigger,Trigger1Y)),NA())</f>
        <v>1.4334778046736218E-2</v>
      </c>
    </row>
    <row r="1069" spans="2:17" x14ac:dyDescent="0.2">
      <c r="B1069" s="39" t="s">
        <v>42</v>
      </c>
      <c r="D1069" s="42">
        <f>_xll.qlCalendarAdvance(Calendar,$D1068,B1069,"f",FALSE)</f>
        <v>47212</v>
      </c>
      <c r="E1069" s="139">
        <f>_xll.qlInterestRateIndexValueDate(IndexON,D1069)</f>
        <v>47212</v>
      </c>
      <c r="F1069" s="155">
        <f>IFERROR(_xll.qlIndexFixing(IndexON,D1069,TRUE,_xll.ohTrigger(RecalcTrigger,TriggerON)),NA())</f>
        <v>1.3011526944044505E-2</v>
      </c>
      <c r="H1069" s="42">
        <f>_xll.qlCalendarAdvance(Calendar,$H1068,B1069,"f",FALSE)</f>
        <v>47212</v>
      </c>
      <c r="I1069" s="139">
        <f>_xll.qlInterestRateIndexValueDate(Index1M,$H1069)</f>
        <v>47214</v>
      </c>
      <c r="J1069" s="144">
        <f>IFERROR(_xll.qlIndexFixing(Index1M,$H1069,TRUE,_xll.ohTrigger(RecalcTrigger,Trigger1M)),NA())</f>
        <v>1.2974263562136637E-2</v>
      </c>
      <c r="K1069" s="44">
        <f>IFERROR(_xll.qlIndexFixing(Index3M,H1069,TRUE,_xll.ohTrigger(RecalcTrigger,Trigger3M)),NA())</f>
        <v>1.3900668102476345E-2</v>
      </c>
      <c r="L1069" s="44">
        <f>IFERROR(_xll.qlIndexFixing(Index6M,$H1069,TRUE,_xll.ohTrigger(RecalcTrigger,Trigger6M)),NA())</f>
        <v>1.4221946195429292E-2</v>
      </c>
      <c r="M1069" s="145">
        <f>IFERROR(_xll.qlIndexFixing(Index1Y,$H1069,TRUE,_xll.ohTrigger(RecalcTrigger,Trigger1Y)),NA())</f>
        <v>1.4479129654820124E-2</v>
      </c>
      <c r="N1069" s="144">
        <f>IFERROR(_xll.qlIndexFixing(ONIndex1M,I1069,TRUE,_xll.ohTrigger(RecalcTrigger,Trigger1M)),NA())</f>
        <v>1.2956599077869058E-2</v>
      </c>
      <c r="O1069" s="44">
        <f>IFERROR(_xll.qlIndexFixing(ONIndex3M,I1069,TRUE,_xll.ohTrigger(RecalcTrigger,Trigger3M)),NA())</f>
        <v>1.3854565400608365E-2</v>
      </c>
      <c r="P1069" s="44">
        <f>IFERROR(_xll.qlIndexFixing(ONIndex6M,I1069,TRUE,_xll.ohTrigger(RecalcTrigger,Trigger6M)),NA())</f>
        <v>1.4142181422807099E-2</v>
      </c>
      <c r="Q1069" s="145">
        <f>IFERROR(_xll.qlIndexFixing(ONIndex1Y,I1069,TRUE,_xll.ohTrigger(RecalcTrigger,Trigger1Y)),NA())</f>
        <v>1.433676331308753E-2</v>
      </c>
    </row>
    <row r="1070" spans="2:17" x14ac:dyDescent="0.2">
      <c r="B1070" s="39" t="s">
        <v>42</v>
      </c>
      <c r="D1070" s="42">
        <f>_xll.qlCalendarAdvance(Calendar,$D1069,B1070,"f",FALSE)</f>
        <v>47219</v>
      </c>
      <c r="E1070" s="139">
        <f>_xll.qlInterestRateIndexValueDate(IndexON,D1070)</f>
        <v>47219</v>
      </c>
      <c r="F1070" s="155">
        <f>IFERROR(_xll.qlIndexFixing(IndexON,D1070,TRUE,_xll.ohTrigger(RecalcTrigger,TriggerON)),NA())</f>
        <v>1.3011526944044505E-2</v>
      </c>
      <c r="H1070" s="42">
        <f>_xll.qlCalendarAdvance(Calendar,$H1069,B1070,"f",FALSE)</f>
        <v>47219</v>
      </c>
      <c r="I1070" s="139">
        <f>_xll.qlInterestRateIndexValueDate(Index1M,$H1070)</f>
        <v>47221</v>
      </c>
      <c r="J1070" s="144">
        <f>IFERROR(_xll.qlIndexFixing(Index1M,$H1070,TRUE,_xll.ohTrigger(RecalcTrigger,Trigger1M)),NA())</f>
        <v>1.2980978862684527E-2</v>
      </c>
      <c r="K1070" s="44">
        <f>IFERROR(_xll.qlIndexFixing(Index3M,H1070,TRUE,_xll.ohTrigger(RecalcTrigger,Trigger3M)),NA())</f>
        <v>1.3904249794137846E-2</v>
      </c>
      <c r="L1070" s="44">
        <f>IFERROR(_xll.qlIndexFixing(Index6M,$H1070,TRUE,_xll.ohTrigger(RecalcTrigger,Trigger6M)),NA())</f>
        <v>1.4223861972927014E-2</v>
      </c>
      <c r="M1070" s="145">
        <f>IFERROR(_xll.qlIndexFixing(Index1Y,$H1070,TRUE,_xll.ohTrigger(RecalcTrigger,Trigger1Y)),NA())</f>
        <v>1.4479922622624023E-2</v>
      </c>
      <c r="N1070" s="144">
        <f>IFERROR(_xll.qlIndexFixing(ONIndex1M,I1070,TRUE,_xll.ohTrigger(RecalcTrigger,Trigger1M)),NA())</f>
        <v>1.2963456704415677E-2</v>
      </c>
      <c r="O1070" s="44">
        <f>IFERROR(_xll.qlIndexFixing(ONIndex3M,I1070,TRUE,_xll.ohTrigger(RecalcTrigger,Trigger3M)),NA())</f>
        <v>1.3858630186556198E-2</v>
      </c>
      <c r="P1070" s="44">
        <f>IFERROR(_xll.qlIndexFixing(ONIndex6M,I1070,TRUE,_xll.ohTrigger(RecalcTrigger,Trigger6M)),NA())</f>
        <v>1.4145078088594332E-2</v>
      </c>
      <c r="Q1070" s="145">
        <f>IFERROR(_xll.qlIndexFixing(ONIndex1Y,I1070,TRUE,_xll.ohTrigger(RecalcTrigger,Trigger1Y)),NA())</f>
        <v>1.4339476625702119E-2</v>
      </c>
    </row>
    <row r="1071" spans="2:17" x14ac:dyDescent="0.2">
      <c r="B1071" s="39" t="s">
        <v>42</v>
      </c>
      <c r="D1071" s="42">
        <f>_xll.qlCalendarAdvance(Calendar,$D1070,B1071,"f",FALSE)</f>
        <v>47226</v>
      </c>
      <c r="E1071" s="139">
        <f>_xll.qlInterestRateIndexValueDate(IndexON,D1071)</f>
        <v>47226</v>
      </c>
      <c r="F1071" s="155">
        <f>IFERROR(_xll.qlIndexFixing(IndexON,D1071,TRUE,_xll.ohTrigger(RecalcTrigger,TriggerON)),NA())</f>
        <v>1.3011526944044505E-2</v>
      </c>
      <c r="H1071" s="42">
        <f>_xll.qlCalendarAdvance(Calendar,$H1070,B1071,"f",FALSE)</f>
        <v>47226</v>
      </c>
      <c r="I1071" s="139">
        <f>_xll.qlInterestRateIndexValueDate(Index1M,$H1071)</f>
        <v>47228</v>
      </c>
      <c r="J1071" s="144">
        <f>IFERROR(_xll.qlIndexFixing(Index1M,$H1071,TRUE,_xll.ohTrigger(RecalcTrigger,Trigger1M)),NA())</f>
        <v>1.2987598903958401E-2</v>
      </c>
      <c r="K1071" s="44">
        <f>IFERROR(_xll.qlIndexFixing(Index3M,H1071,TRUE,_xll.ohTrigger(RecalcTrigger,Trigger3M)),NA())</f>
        <v>1.390774693976324E-2</v>
      </c>
      <c r="L1071" s="44">
        <f>IFERROR(_xll.qlIndexFixing(Index6M,$H1071,TRUE,_xll.ohTrigger(RecalcTrigger,Trigger6M)),NA())</f>
        <v>1.4225698682103547E-2</v>
      </c>
      <c r="M1071" s="145">
        <f>IFERROR(_xll.qlIndexFixing(Index1Y,$H1071,TRUE,_xll.ohTrigger(RecalcTrigger,Trigger1Y)),NA())</f>
        <v>1.4480930464434221E-2</v>
      </c>
      <c r="N1071" s="144">
        <f>IFERROR(_xll.qlIndexFixing(ONIndex1M,I1071,TRUE,_xll.ohTrigger(RecalcTrigger,Trigger1M)),NA())</f>
        <v>1.2970219114487591E-2</v>
      </c>
      <c r="O1071" s="44">
        <f>IFERROR(_xll.qlIndexFixing(ONIndex3M,I1071,TRUE,_xll.ohTrigger(RecalcTrigger,Trigger3M)),NA())</f>
        <v>1.386260981854015E-2</v>
      </c>
      <c r="P1071" s="44">
        <f>IFERROR(_xll.qlIndexFixing(ONIndex6M,I1071,TRUE,_xll.ohTrigger(RecalcTrigger,Trigger6M)),NA())</f>
        <v>1.4147894495941671E-2</v>
      </c>
      <c r="Q1071" s="145">
        <f>IFERROR(_xll.qlIndexFixing(ONIndex1Y,I1071,TRUE,_xll.ohTrigger(RecalcTrigger,Trigger1Y)),NA())</f>
        <v>1.4342112945984198E-2</v>
      </c>
    </row>
    <row r="1072" spans="2:17" x14ac:dyDescent="0.2">
      <c r="B1072" s="39" t="s">
        <v>42</v>
      </c>
      <c r="D1072" s="42">
        <f>_xll.qlCalendarAdvance(Calendar,$D1071,B1072,"f",FALSE)</f>
        <v>47233</v>
      </c>
      <c r="E1072" s="139">
        <f>_xll.qlInterestRateIndexValueDate(IndexON,D1072)</f>
        <v>47233</v>
      </c>
      <c r="F1072" s="155">
        <f>IFERROR(_xll.qlIndexFixing(IndexON,D1072,TRUE,_xll.ohTrigger(RecalcTrigger,TriggerON)),NA())</f>
        <v>1.3011526944044505E-2</v>
      </c>
      <c r="H1072" s="42">
        <f>_xll.qlCalendarAdvance(Calendar,$H1071,B1072,"f",FALSE)</f>
        <v>47233</v>
      </c>
      <c r="I1072" s="139">
        <f>_xll.qlInterestRateIndexValueDate(Index1M,$H1072)</f>
        <v>47235</v>
      </c>
      <c r="J1072" s="144">
        <f>IFERROR(_xll.qlIndexFixing(Index1M,$H1072,TRUE,_xll.ohTrigger(RecalcTrigger,Trigger1M)),NA())</f>
        <v>1.2994123721712882E-2</v>
      </c>
      <c r="K1072" s="44">
        <f>IFERROR(_xll.qlIndexFixing(Index3M,H1072,TRUE,_xll.ohTrigger(RecalcTrigger,Trigger3M)),NA())</f>
        <v>1.3911159692905302E-2</v>
      </c>
      <c r="L1072" s="44">
        <f>IFERROR(_xll.qlIndexFixing(Index6M,$H1072,TRUE,_xll.ohTrigger(RecalcTrigger,Trigger6M)),NA())</f>
        <v>1.4227456463678761E-2</v>
      </c>
      <c r="M1072" s="145">
        <f>IFERROR(_xll.qlIndexFixing(Index1Y,$H1072,TRUE,_xll.ohTrigger(RecalcTrigger,Trigger1Y)),NA())</f>
        <v>1.4481280980663697E-2</v>
      </c>
      <c r="N1072" s="144">
        <f>IFERROR(_xll.qlIndexFixing(ONIndex1M,I1072,TRUE,_xll.ohTrigger(RecalcTrigger,Trigger1M)),NA())</f>
        <v>1.2977831037659371E-2</v>
      </c>
      <c r="O1072" s="44">
        <f>IFERROR(_xll.qlIndexFixing(ONIndex3M,I1072,TRUE,_xll.ohTrigger(RecalcTrigger,Trigger3M)),NA())</f>
        <v>1.3867053896046144E-2</v>
      </c>
      <c r="P1072" s="44">
        <f>IFERROR(_xll.qlIndexFixing(ONIndex6M,I1072,TRUE,_xll.ohTrigger(RecalcTrigger,Trigger6M)),NA())</f>
        <v>1.415101515095607E-2</v>
      </c>
      <c r="Q1072" s="145">
        <f>IFERROR(_xll.qlIndexFixing(ONIndex1Y,I1072,TRUE,_xll.ohTrigger(RecalcTrigger,Trigger1Y)),NA())</f>
        <v>1.4345031717528656E-2</v>
      </c>
    </row>
    <row r="1073" spans="2:17" x14ac:dyDescent="0.2">
      <c r="B1073" s="39" t="s">
        <v>42</v>
      </c>
      <c r="D1073" s="42">
        <f>_xll.qlCalendarAdvance(Calendar,$D1072,B1073,"f",FALSE)</f>
        <v>47240</v>
      </c>
      <c r="E1073" s="139">
        <f>_xll.qlInterestRateIndexValueDate(IndexON,D1073)</f>
        <v>47240</v>
      </c>
      <c r="F1073" s="155">
        <f>IFERROR(_xll.qlIndexFixing(IndexON,D1073,TRUE,_xll.ohTrigger(RecalcTrigger,TriggerON)),NA())</f>
        <v>1.3011526944124441E-2</v>
      </c>
      <c r="H1073" s="42">
        <f>_xll.qlCalendarAdvance(Calendar,$H1072,B1073,"f",FALSE)</f>
        <v>47240</v>
      </c>
      <c r="I1073" s="139">
        <f>_xll.qlInterestRateIndexValueDate(Index1M,$H1073)</f>
        <v>47242</v>
      </c>
      <c r="J1073" s="144">
        <f>IFERROR(_xll.qlIndexFixing(Index1M,$H1073,TRUE,_xll.ohTrigger(RecalcTrigger,Trigger1M)),NA())</f>
        <v>1.300055335171549E-2</v>
      </c>
      <c r="K1073" s="44">
        <f>IFERROR(_xll.qlIndexFixing(Index3M,H1073,TRUE,_xll.ohTrigger(RecalcTrigger,Trigger3M)),NA())</f>
        <v>1.3915956730782723E-2</v>
      </c>
      <c r="L1073" s="44">
        <f>IFERROR(_xll.qlIndexFixing(Index6M,$H1073,TRUE,_xll.ohTrigger(RecalcTrigger,Trigger6M)),NA())</f>
        <v>1.4229135458383328E-2</v>
      </c>
      <c r="M1073" s="145">
        <f>IFERROR(_xll.qlIndexFixing(Index1Y,$H1073,TRUE,_xll.ohTrigger(RecalcTrigger,Trigger1Y)),NA())</f>
        <v>1.4481846545547123E-2</v>
      </c>
      <c r="N1073" s="144">
        <f>IFERROR(_xll.qlIndexFixing(ONIndex1M,I1073,TRUE,_xll.ohTrigger(RecalcTrigger,Trigger1M)),NA())</f>
        <v>1.2983458429012273E-2</v>
      </c>
      <c r="O1073" s="44">
        <f>IFERROR(_xll.qlIndexFixing(ONIndex3M,I1073,TRUE,_xll.ohTrigger(RecalcTrigger,Trigger3M)),NA())</f>
        <v>1.3870314234125658E-2</v>
      </c>
      <c r="P1073" s="44">
        <f>IFERROR(_xll.qlIndexFixing(ONIndex6M,I1073,TRUE,_xll.ohTrigger(RecalcTrigger,Trigger6M)),NA())</f>
        <v>1.4153287094949007E-2</v>
      </c>
      <c r="Q1073" s="145">
        <f>IFERROR(_xll.qlIndexFixing(ONIndex1Y,I1073,TRUE,_xll.ohTrigger(RecalcTrigger,Trigger1Y)),NA())</f>
        <v>1.4347154954075236E-2</v>
      </c>
    </row>
    <row r="1074" spans="2:17" x14ac:dyDescent="0.2">
      <c r="B1074" s="39" t="s">
        <v>42</v>
      </c>
      <c r="D1074" s="42">
        <f>_xll.qlCalendarAdvance(Calendar,$D1073,B1074,"f",FALSE)</f>
        <v>47247</v>
      </c>
      <c r="E1074" s="139">
        <f>_xll.qlInterestRateIndexValueDate(IndexON,D1074)</f>
        <v>47247</v>
      </c>
      <c r="F1074" s="155">
        <f>IFERROR(_xll.qlIndexFixing(IndexON,D1074,TRUE,_xll.ohTrigger(RecalcTrigger,TriggerON)),NA())</f>
        <v>1.3011526944044505E-2</v>
      </c>
      <c r="H1074" s="42">
        <f>_xll.qlCalendarAdvance(Calendar,$H1073,B1074,"f",FALSE)</f>
        <v>47247</v>
      </c>
      <c r="I1074" s="139">
        <f>_xll.qlInterestRateIndexValueDate(Index1M,$H1074)</f>
        <v>47249</v>
      </c>
      <c r="J1074" s="144">
        <f>IFERROR(_xll.qlIndexFixing(Index1M,$H1074,TRUE,_xll.ohTrigger(RecalcTrigger,Trigger1M)),NA())</f>
        <v>1.3006887829728583E-2</v>
      </c>
      <c r="K1074" s="44">
        <f>IFERROR(_xll.qlIndexFixing(Index3M,H1074,TRUE,_xll.ohTrigger(RecalcTrigger,Trigger3M)),NA())</f>
        <v>1.3919183607419259E-2</v>
      </c>
      <c r="L1074" s="44">
        <f>IFERROR(_xll.qlIndexFixing(Index6M,$H1074,TRUE,_xll.ohTrigger(RecalcTrigger,Trigger6M)),NA())</f>
        <v>1.4230735806956123E-2</v>
      </c>
      <c r="M1074" s="145">
        <f>IFERROR(_xll.qlIndexFixing(Index1Y,$H1074,TRUE,_xll.ohTrigger(RecalcTrigger,Trigger1Y)),NA())</f>
        <v>1.4482336484133608E-2</v>
      </c>
      <c r="N1074" s="144">
        <f>IFERROR(_xll.qlIndexFixing(ONIndex1M,I1074,TRUE,_xll.ohTrigger(RecalcTrigger,Trigger1M)),NA())</f>
        <v>1.2989935405087749E-2</v>
      </c>
      <c r="O1074" s="44">
        <f>IFERROR(_xll.qlIndexFixing(ONIndex3M,I1074,TRUE,_xll.ohTrigger(RecalcTrigger,Trigger3M)),NA())</f>
        <v>1.3874039324122123E-2</v>
      </c>
      <c r="P1074" s="44">
        <f>IFERROR(_xll.qlIndexFixing(ONIndex6M,I1074,TRUE,_xll.ohTrigger(RecalcTrigger,Trigger6M)),NA())</f>
        <v>1.4155863566385207E-2</v>
      </c>
      <c r="Q1074" s="145">
        <f>IFERROR(_xll.qlIndexFixing(ONIndex1Y,I1074,TRUE,_xll.ohTrigger(RecalcTrigger,Trigger1Y)),NA())</f>
        <v>1.4349560814306273E-2</v>
      </c>
    </row>
    <row r="1075" spans="2:17" x14ac:dyDescent="0.2">
      <c r="B1075" s="39" t="s">
        <v>42</v>
      </c>
      <c r="D1075" s="42">
        <f>_xll.qlCalendarAdvance(Calendar,$D1074,B1075,"f",FALSE)</f>
        <v>47254</v>
      </c>
      <c r="E1075" s="139">
        <f>_xll.qlInterestRateIndexValueDate(IndexON,D1075)</f>
        <v>47254</v>
      </c>
      <c r="F1075" s="155">
        <f>IFERROR(_xll.qlIndexFixing(IndexON,D1075,TRUE,_xll.ohTrigger(RecalcTrigger,TriggerON)),NA())</f>
        <v>1.3011526944044505E-2</v>
      </c>
      <c r="H1075" s="42">
        <f>_xll.qlCalendarAdvance(Calendar,$H1074,B1075,"f",FALSE)</f>
        <v>47254</v>
      </c>
      <c r="I1075" s="139">
        <f>_xll.qlInterestRateIndexValueDate(Index1M,$H1075)</f>
        <v>47256</v>
      </c>
      <c r="J1075" s="144">
        <f>IFERROR(_xll.qlIndexFixing(Index1M,$H1075,TRUE,_xll.ohTrigger(RecalcTrigger,Trigger1M)),NA())</f>
        <v>1.3013127191519681E-2</v>
      </c>
      <c r="K1075" s="44">
        <f>IFERROR(_xll.qlIndexFixing(Index3M,H1075,TRUE,_xll.ohTrigger(RecalcTrigger,Trigger3M)),NA())</f>
        <v>1.3922326575543315E-2</v>
      </c>
      <c r="L1075" s="44">
        <f>IFERROR(_xll.qlIndexFixing(Index6M,$H1075,TRUE,_xll.ohTrigger(RecalcTrigger,Trigger6M)),NA())</f>
        <v>1.423225765014813E-2</v>
      </c>
      <c r="M1075" s="145">
        <f>IFERROR(_xll.qlIndexFixing(Index1Y,$H1075,TRUE,_xll.ohTrigger(RecalcTrigger,Trigger1Y)),NA())</f>
        <v>1.4482750883790215E-2</v>
      </c>
      <c r="N1075" s="144">
        <f>IFERROR(_xll.qlIndexFixing(ONIndex1M,I1075,TRUE,_xll.ohTrigger(RecalcTrigger,Trigger1M)),NA())</f>
        <v>1.2996317308333616E-2</v>
      </c>
      <c r="O1075" s="44">
        <f>IFERROR(_xll.qlIndexFixing(ONIndex3M,I1075,TRUE,_xll.ohTrigger(RecalcTrigger,Trigger3M)),NA())</f>
        <v>1.387767987326427E-2</v>
      </c>
      <c r="P1075" s="44">
        <f>IFERROR(_xll.qlIndexFixing(ONIndex6M,I1075,TRUE,_xll.ohTrigger(RecalcTrigger,Trigger6M)),NA())</f>
        <v>1.415836033909379E-2</v>
      </c>
      <c r="Q1075" s="145">
        <f>IFERROR(_xll.qlIndexFixing(ONIndex1Y,I1075,TRUE,_xll.ohTrigger(RecalcTrigger,Trigger1Y)),NA())</f>
        <v>1.4351890027048952E-2</v>
      </c>
    </row>
    <row r="1076" spans="2:17" x14ac:dyDescent="0.2">
      <c r="B1076" s="39" t="s">
        <v>42</v>
      </c>
      <c r="D1076" s="42">
        <f>_xll.qlCalendarAdvance(Calendar,$D1075,B1076,"f",FALSE)</f>
        <v>47261</v>
      </c>
      <c r="E1076" s="139">
        <f>_xll.qlInterestRateIndexValueDate(IndexON,D1076)</f>
        <v>47261</v>
      </c>
      <c r="F1076" s="155">
        <f>IFERROR(_xll.qlIndexFixing(IndexON,D1076,TRUE,_xll.ohTrigger(RecalcTrigger,TriggerON)),NA())</f>
        <v>1.3011526944044505E-2</v>
      </c>
      <c r="H1076" s="42">
        <f>_xll.qlCalendarAdvance(Calendar,$H1075,B1076,"f",FALSE)</f>
        <v>47261</v>
      </c>
      <c r="I1076" s="139">
        <f>_xll.qlInterestRateIndexValueDate(Index1M,$H1076)</f>
        <v>47263</v>
      </c>
      <c r="J1076" s="144">
        <f>IFERROR(_xll.qlIndexFixing(Index1M,$H1076,TRUE,_xll.ohTrigger(RecalcTrigger,Trigger1M)),NA())</f>
        <v>1.3019271472861459E-2</v>
      </c>
      <c r="K1076" s="44">
        <f>IFERROR(_xll.qlIndexFixing(Index3M,H1076,TRUE,_xll.ohTrigger(RecalcTrigger,Trigger3M)),NA())</f>
        <v>1.3925385788743526E-2</v>
      </c>
      <c r="L1076" s="44">
        <f>IFERROR(_xll.qlIndexFixing(Index6M,$H1076,TRUE,_xll.ohTrigger(RecalcTrigger,Trigger6M)),NA())</f>
        <v>1.4233701128718964E-2</v>
      </c>
      <c r="M1076" s="145">
        <f>IFERROR(_xll.qlIndexFixing(Index1Y,$H1076,TRUE,_xll.ohTrigger(RecalcTrigger,Trigger1Y)),NA())</f>
        <v>1.44830898319023E-2</v>
      </c>
      <c r="N1076" s="144">
        <f>IFERROR(_xll.qlIndexFixing(ONIndex1M,I1076,TRUE,_xll.ohTrigger(RecalcTrigger,Trigger1M)),NA())</f>
        <v>1.3002604174481291E-2</v>
      </c>
      <c r="O1076" s="44">
        <f>IFERROR(_xll.qlIndexFixing(ONIndex3M,I1076,TRUE,_xll.ohTrigger(RecalcTrigger,Trigger3M)),NA())</f>
        <v>1.3881236034789524E-2</v>
      </c>
      <c r="P1076" s="44">
        <f>IFERROR(_xll.qlIndexFixing(ONIndex6M,I1076,TRUE,_xll.ohTrigger(RecalcTrigger,Trigger6M)),NA())</f>
        <v>1.4160777552882919E-2</v>
      </c>
      <c r="Q1076" s="145">
        <f>IFERROR(_xll.qlIndexFixing(ONIndex1Y,I1076,TRUE,_xll.ohTrigger(RecalcTrigger,Trigger1Y)),NA())</f>
        <v>1.4354142678474346E-2</v>
      </c>
    </row>
    <row r="1077" spans="2:17" x14ac:dyDescent="0.2">
      <c r="B1077" s="39" t="s">
        <v>42</v>
      </c>
      <c r="D1077" s="42">
        <f>_xll.qlCalendarAdvance(Calendar,$D1076,B1077,"f",FALSE)</f>
        <v>47268</v>
      </c>
      <c r="E1077" s="139">
        <f>_xll.qlInterestRateIndexValueDate(IndexON,D1077)</f>
        <v>47268</v>
      </c>
      <c r="F1077" s="155">
        <f>IFERROR(_xll.qlIndexFixing(IndexON,D1077,TRUE,_xll.ohTrigger(RecalcTrigger,TriggerON)),NA())</f>
        <v>1.3011526944044505E-2</v>
      </c>
      <c r="H1077" s="42">
        <f>_xll.qlCalendarAdvance(Calendar,$H1076,B1077,"f",FALSE)</f>
        <v>47268</v>
      </c>
      <c r="I1077" s="139">
        <f>_xll.qlInterestRateIndexValueDate(Index1M,$H1077)</f>
        <v>47270</v>
      </c>
      <c r="J1077" s="144">
        <f>IFERROR(_xll.qlIndexFixing(Index1M,$H1077,TRUE,_xll.ohTrigger(RecalcTrigger,Trigger1M)),NA())</f>
        <v>1.3025320709521435E-2</v>
      </c>
      <c r="K1077" s="44">
        <f>IFERROR(_xll.qlIndexFixing(Index3M,H1077,TRUE,_xll.ohTrigger(RecalcTrigger,Trigger3M)),NA())</f>
        <v>1.3928361400614471E-2</v>
      </c>
      <c r="L1077" s="44">
        <f>IFERROR(_xll.qlIndexFixing(Index6M,$H1077,TRUE,_xll.ohTrigger(RecalcTrigger,Trigger6M)),NA())</f>
        <v>1.4235066383438187E-2</v>
      </c>
      <c r="M1077" s="145">
        <f>IFERROR(_xll.qlIndexFixing(Index1Y,$H1077,TRUE,_xll.ohTrigger(RecalcTrigger,Trigger1Y)),NA())</f>
        <v>1.4483353415871338E-2</v>
      </c>
      <c r="N1077" s="144">
        <f>IFERROR(_xll.qlIndexFixing(ONIndex1M,I1077,TRUE,_xll.ohTrigger(RecalcTrigger,Trigger1M)),NA())</f>
        <v>1.3008796039581938E-2</v>
      </c>
      <c r="O1077" s="44">
        <f>IFERROR(_xll.qlIndexFixing(ONIndex3M,I1077,TRUE,_xll.ohTrigger(RecalcTrigger,Trigger3M)),NA())</f>
        <v>1.3884707961855369E-2</v>
      </c>
      <c r="P1077" s="44">
        <f>IFERROR(_xll.qlIndexFixing(ONIndex6M,I1077,TRUE,_xll.ohTrigger(RecalcTrigger,Trigger6M)),NA())</f>
        <v>1.416311534780057E-2</v>
      </c>
      <c r="Q1077" s="145">
        <f>IFERROR(_xll.qlIndexFixing(ONIndex1Y,I1077,TRUE,_xll.ohTrigger(RecalcTrigger,Trigger1Y)),NA())</f>
        <v>1.4356318854673589E-2</v>
      </c>
    </row>
    <row r="1078" spans="2:17" x14ac:dyDescent="0.2">
      <c r="B1078" s="39" t="s">
        <v>42</v>
      </c>
      <c r="D1078" s="42">
        <f>_xll.qlCalendarAdvance(Calendar,$D1077,B1078,"f",FALSE)</f>
        <v>47275</v>
      </c>
      <c r="E1078" s="139">
        <f>_xll.qlInterestRateIndexValueDate(IndexON,D1078)</f>
        <v>47275</v>
      </c>
      <c r="F1078" s="155">
        <f>IFERROR(_xll.qlIndexFixing(IndexON,D1078,TRUE,_xll.ohTrigger(RecalcTrigger,TriggerON)),NA())</f>
        <v>1.3011526944044505E-2</v>
      </c>
      <c r="H1078" s="42">
        <f>_xll.qlCalendarAdvance(Calendar,$H1077,B1078,"f",FALSE)</f>
        <v>47275</v>
      </c>
      <c r="I1078" s="139">
        <f>_xll.qlInterestRateIndexValueDate(Index1M,$H1078)</f>
        <v>47277</v>
      </c>
      <c r="J1078" s="144">
        <f>IFERROR(_xll.qlIndexFixing(Index1M,$H1078,TRUE,_xll.ohTrigger(RecalcTrigger,Trigger1M)),NA())</f>
        <v>1.3031274937280018E-2</v>
      </c>
      <c r="K1078" s="44">
        <f>IFERROR(_xll.qlIndexFixing(Index3M,H1078,TRUE,_xll.ohTrigger(RecalcTrigger,Trigger3M)),NA())</f>
        <v>1.3931253564754989E-2</v>
      </c>
      <c r="L1078" s="44">
        <f>IFERROR(_xll.qlIndexFixing(Index6M,$H1078,TRUE,_xll.ohTrigger(RecalcTrigger,Trigger6M)),NA())</f>
        <v>1.4236353555085726E-2</v>
      </c>
      <c r="M1078" s="145">
        <f>IFERROR(_xll.qlIndexFixing(Index1Y,$H1078,TRUE,_xll.ohTrigger(RecalcTrigger,Trigger1Y)),NA())</f>
        <v>1.4483541723116448E-2</v>
      </c>
      <c r="N1078" s="144">
        <f>IFERROR(_xll.qlIndexFixing(ONIndex1M,I1078,TRUE,_xll.ohTrigger(RecalcTrigger,Trigger1M)),NA())</f>
        <v>1.3014892939366973E-2</v>
      </c>
      <c r="O1078" s="44">
        <f>IFERROR(_xll.qlIndexFixing(ONIndex3M,I1078,TRUE,_xll.ohTrigger(RecalcTrigger,Trigger3M)),NA())</f>
        <v>1.3888095807859102E-2</v>
      </c>
      <c r="P1078" s="44">
        <f>IFERROR(_xll.qlIndexFixing(ONIndex6M,I1078,TRUE,_xll.ohTrigger(RecalcTrigger,Trigger6M)),NA())</f>
        <v>1.4165373863654906E-2</v>
      </c>
      <c r="Q1078" s="145">
        <f>IFERROR(_xll.qlIndexFixing(ONIndex1Y,I1078,TRUE,_xll.ohTrigger(RecalcTrigger,Trigger1Y)),NA())</f>
        <v>1.4358418641977622E-2</v>
      </c>
    </row>
    <row r="1079" spans="2:17" x14ac:dyDescent="0.2">
      <c r="B1079" s="39" t="s">
        <v>42</v>
      </c>
      <c r="D1079" s="42">
        <f>_xll.qlCalendarAdvance(Calendar,$D1078,B1079,"f",FALSE)</f>
        <v>47282</v>
      </c>
      <c r="E1079" s="139">
        <f>_xll.qlInterestRateIndexValueDate(IndexON,D1079)</f>
        <v>47282</v>
      </c>
      <c r="F1079" s="155">
        <f>IFERROR(_xll.qlIndexFixing(IndexON,D1079,TRUE,_xll.ohTrigger(RecalcTrigger,TriggerON)),NA())</f>
        <v>1.3011526944044505E-2</v>
      </c>
      <c r="H1079" s="42">
        <f>_xll.qlCalendarAdvance(Calendar,$H1078,B1079,"f",FALSE)</f>
        <v>47282</v>
      </c>
      <c r="I1079" s="139">
        <f>_xll.qlInterestRateIndexValueDate(Index1M,$H1079)</f>
        <v>47284</v>
      </c>
      <c r="J1079" s="144">
        <f>IFERROR(_xll.qlIndexFixing(Index1M,$H1079,TRUE,_xll.ohTrigger(RecalcTrigger,Trigger1M)),NA())</f>
        <v>1.3037134191912466E-2</v>
      </c>
      <c r="K1079" s="44">
        <f>IFERROR(_xll.qlIndexFixing(Index3M,H1079,TRUE,_xll.ohTrigger(RecalcTrigger,Trigger3M)),NA())</f>
        <v>1.393406243477242E-2</v>
      </c>
      <c r="L1079" s="44">
        <f>IFERROR(_xll.qlIndexFixing(Index6M,$H1079,TRUE,_xll.ohTrigger(RecalcTrigger,Trigger6M)),NA())</f>
        <v>1.4237562784450149E-2</v>
      </c>
      <c r="M1079" s="145">
        <f>IFERROR(_xll.qlIndexFixing(Index1Y,$H1079,TRUE,_xll.ohTrigger(RecalcTrigger,Trigger1Y)),NA())</f>
        <v>1.448365484107461E-2</v>
      </c>
      <c r="N1079" s="144">
        <f>IFERROR(_xll.qlIndexFixing(ONIndex1M,I1079,TRUE,_xll.ohTrigger(RecalcTrigger,Trigger1M)),NA())</f>
        <v>1.3020894909727687E-2</v>
      </c>
      <c r="O1079" s="44">
        <f>IFERROR(_xll.qlIndexFixing(ONIndex3M,I1079,TRUE,_xll.ohTrigger(RecalcTrigger,Trigger3M)),NA())</f>
        <v>1.3891399725878273E-2</v>
      </c>
      <c r="P1079" s="44">
        <f>IFERROR(_xll.qlIndexFixing(ONIndex6M,I1079,TRUE,_xll.ohTrigger(RecalcTrigger,Trigger6M)),NA())</f>
        <v>1.4167553240493902E-2</v>
      </c>
      <c r="Q1079" s="145">
        <f>IFERROR(_xll.qlIndexFixing(ONIndex1Y,I1079,TRUE,_xll.ohTrigger(RecalcTrigger,Trigger1Y)),NA())</f>
        <v>1.4360442126557516E-2</v>
      </c>
    </row>
    <row r="1080" spans="2:17" x14ac:dyDescent="0.2">
      <c r="B1080" s="39" t="s">
        <v>42</v>
      </c>
      <c r="D1080" s="42">
        <f>_xll.qlCalendarAdvance(Calendar,$D1079,B1080,"f",FALSE)</f>
        <v>47289</v>
      </c>
      <c r="E1080" s="139">
        <f>_xll.qlInterestRateIndexValueDate(IndexON,D1080)</f>
        <v>47289</v>
      </c>
      <c r="F1080" s="155">
        <f>IFERROR(_xll.qlIndexFixing(IndexON,D1080,TRUE,_xll.ohTrigger(RecalcTrigger,TriggerON)),NA())</f>
        <v>1.3011526944044505E-2</v>
      </c>
      <c r="H1080" s="42">
        <f>_xll.qlCalendarAdvance(Calendar,$H1079,B1080,"f",FALSE)</f>
        <v>47289</v>
      </c>
      <c r="I1080" s="139">
        <f>_xll.qlInterestRateIndexValueDate(Index1M,$H1080)</f>
        <v>47291</v>
      </c>
      <c r="J1080" s="144">
        <f>IFERROR(_xll.qlIndexFixing(Index1M,$H1080,TRUE,_xll.ohTrigger(RecalcTrigger,Trigger1M)),NA())</f>
        <v>1.3042898509196606E-2</v>
      </c>
      <c r="K1080" s="44">
        <f>IFERROR(_xll.qlIndexFixing(Index3M,H1080,TRUE,_xll.ohTrigger(RecalcTrigger,Trigger3M)),NA())</f>
        <v>1.3936788164278353E-2</v>
      </c>
      <c r="L1080" s="44">
        <f>IFERROR(_xll.qlIndexFixing(Index6M,$H1080,TRUE,_xll.ohTrigger(RecalcTrigger,Trigger6M)),NA())</f>
        <v>1.4238694212330399E-2</v>
      </c>
      <c r="M1080" s="145">
        <f>IFERROR(_xll.qlIndexFixing(Index1Y,$H1080,TRUE,_xll.ohTrigger(RecalcTrigger,Trigger1Y)),NA())</f>
        <v>1.4483692857198917E-2</v>
      </c>
      <c r="N1080" s="144">
        <f>IFERROR(_xll.qlIndexFixing(ONIndex1M,I1080,TRUE,_xll.ohTrigger(RecalcTrigger,Trigger1M)),NA())</f>
        <v>1.3026801986635306E-2</v>
      </c>
      <c r="O1080" s="44">
        <f>IFERROR(_xll.qlIndexFixing(ONIndex3M,I1080,TRUE,_xll.ohTrigger(RecalcTrigger,Trigger3M)),NA())</f>
        <v>1.389461986923024E-2</v>
      </c>
      <c r="P1080" s="44">
        <f>IFERROR(_xll.qlIndexFixing(ONIndex6M,I1080,TRUE,_xll.ohTrigger(RecalcTrigger,Trigger6M)),NA())</f>
        <v>1.4169653618205658E-2</v>
      </c>
      <c r="Q1080" s="145">
        <f>IFERROR(_xll.qlIndexFixing(ONIndex1Y,I1080,TRUE,_xll.ohTrigger(RecalcTrigger,Trigger1Y)),NA())</f>
        <v>1.4362389394584341E-2</v>
      </c>
    </row>
    <row r="1081" spans="2:17" x14ac:dyDescent="0.2">
      <c r="B1081" s="39" t="s">
        <v>42</v>
      </c>
      <c r="D1081" s="42">
        <f>_xll.qlCalendarAdvance(Calendar,$D1080,B1081,"f",FALSE)</f>
        <v>47296</v>
      </c>
      <c r="E1081" s="139">
        <f>_xll.qlInterestRateIndexValueDate(IndexON,D1081)</f>
        <v>47296</v>
      </c>
      <c r="F1081" s="155">
        <f>IFERROR(_xll.qlIndexFixing(IndexON,D1081,TRUE,_xll.ohTrigger(RecalcTrigger,TriggerON)),NA())</f>
        <v>1.3011526944044505E-2</v>
      </c>
      <c r="H1081" s="42">
        <f>_xll.qlCalendarAdvance(Calendar,$H1080,B1081,"f",FALSE)</f>
        <v>47296</v>
      </c>
      <c r="I1081" s="139">
        <f>_xll.qlInterestRateIndexValueDate(Index1M,$H1081)</f>
        <v>47298</v>
      </c>
      <c r="J1081" s="144">
        <f>IFERROR(_xll.qlIndexFixing(Index1M,$H1081,TRUE,_xll.ohTrigger(RecalcTrigger,Trigger1M)),NA())</f>
        <v>1.3049200578616471E-2</v>
      </c>
      <c r="K1081" s="44">
        <f>IFERROR(_xll.qlIndexFixing(Index3M,H1081,TRUE,_xll.ohTrigger(RecalcTrigger,Trigger3M)),NA())</f>
        <v>1.3938102148455391E-2</v>
      </c>
      <c r="L1081" s="44">
        <f>IFERROR(_xll.qlIndexFixing(Index6M,$H1081,TRUE,_xll.ohTrigger(RecalcTrigger,Trigger6M)),NA())</f>
        <v>1.4239747979534922E-2</v>
      </c>
      <c r="M1081" s="145">
        <f>IFERROR(_xll.qlIndexFixing(Index1Y,$H1081,TRUE,_xll.ohTrigger(RecalcTrigger,Trigger1Y)),NA())</f>
        <v>1.4482940075007224E-2</v>
      </c>
      <c r="N1081" s="144">
        <f>IFERROR(_xll.qlIndexFixing(ONIndex1M,I1081,TRUE,_xll.ohTrigger(RecalcTrigger,Trigger1M)),NA())</f>
        <v>1.3032614205901183E-2</v>
      </c>
      <c r="O1081" s="44">
        <f>IFERROR(_xll.qlIndexFixing(ONIndex3M,I1081,TRUE,_xll.ohTrigger(RecalcTrigger,Trigger3M)),NA())</f>
        <v>1.3897756391152427E-2</v>
      </c>
      <c r="P1081" s="44">
        <f>IFERROR(_xll.qlIndexFixing(ONIndex6M,I1081,TRUE,_xll.ohTrigger(RecalcTrigger,Trigger6M)),NA())</f>
        <v>1.4171675136518402E-2</v>
      </c>
      <c r="Q1081" s="145">
        <f>IFERROR(_xll.qlIndexFixing(ONIndex1Y,I1081,TRUE,_xll.ohTrigger(RecalcTrigger,Trigger1Y)),NA())</f>
        <v>1.4364260532309103E-2</v>
      </c>
    </row>
    <row r="1082" spans="2:17" x14ac:dyDescent="0.2">
      <c r="B1082" s="39" t="s">
        <v>42</v>
      </c>
      <c r="D1082" s="42">
        <f>_xll.qlCalendarAdvance(Calendar,$D1081,B1082,"f",FALSE)</f>
        <v>47303</v>
      </c>
      <c r="E1082" s="139">
        <f>_xll.qlInterestRateIndexValueDate(IndexON,D1082)</f>
        <v>47303</v>
      </c>
      <c r="F1082" s="155">
        <f>IFERROR(_xll.qlIndexFixing(IndexON,D1082,TRUE,_xll.ohTrigger(RecalcTrigger,TriggerON)),NA())</f>
        <v>1.3011526944044505E-2</v>
      </c>
      <c r="H1082" s="42">
        <f>_xll.qlCalendarAdvance(Calendar,$H1081,B1082,"f",FALSE)</f>
        <v>47303</v>
      </c>
      <c r="I1082" s="139">
        <f>_xll.qlInterestRateIndexValueDate(Index1M,$H1082)</f>
        <v>47305</v>
      </c>
      <c r="J1082" s="144">
        <f>IFERROR(_xll.qlIndexFixing(Index1M,$H1082,TRUE,_xll.ohTrigger(RecalcTrigger,Trigger1M)),NA())</f>
        <v>1.3054142474857087E-2</v>
      </c>
      <c r="K1082" s="44">
        <f>IFERROR(_xll.qlIndexFixing(Index3M,H1082,TRUE,_xll.ohTrigger(RecalcTrigger,Trigger3M)),NA())</f>
        <v>1.3941990816230158E-2</v>
      </c>
      <c r="L1082" s="44">
        <f>IFERROR(_xll.qlIndexFixing(Index6M,$H1082,TRUE,_xll.ohTrigger(RecalcTrigger,Trigger6M)),NA())</f>
        <v>1.4240724226882533E-2</v>
      </c>
      <c r="M1082" s="145">
        <f>IFERROR(_xll.qlIndexFixing(Index1Y,$H1082,TRUE,_xll.ohTrigger(RecalcTrigger,Trigger1Y)),NA())</f>
        <v>1.4483543933845268E-2</v>
      </c>
      <c r="N1082" s="144">
        <f>IFERROR(_xll.qlIndexFixing(ONIndex1M,I1082,TRUE,_xll.ohTrigger(RecalcTrigger,Trigger1M)),NA())</f>
        <v>1.3038331603416609E-2</v>
      </c>
      <c r="O1082" s="44">
        <f>IFERROR(_xll.qlIndexFixing(ONIndex3M,I1082,TRUE,_xll.ohTrigger(RecalcTrigger,Trigger3M)),NA())</f>
        <v>1.3900809444962192E-2</v>
      </c>
      <c r="P1082" s="44">
        <f>IFERROR(_xll.qlIndexFixing(ONIndex6M,I1082,TRUE,_xll.ohTrigger(RecalcTrigger,Trigger6M)),NA())</f>
        <v>1.4173617935719918E-2</v>
      </c>
      <c r="Q1082" s="145">
        <f>IFERROR(_xll.qlIndexFixing(ONIndex1Y,I1082,TRUE,_xll.ohTrigger(RecalcTrigger,Trigger1Y)),NA())</f>
        <v>1.4366055625902874E-2</v>
      </c>
    </row>
    <row r="1083" spans="2:17" x14ac:dyDescent="0.2">
      <c r="B1083" s="39" t="s">
        <v>42</v>
      </c>
      <c r="D1083" s="42">
        <f>_xll.qlCalendarAdvance(Calendar,$D1082,B1083,"f",FALSE)</f>
        <v>47310</v>
      </c>
      <c r="E1083" s="139">
        <f>_xll.qlInterestRateIndexValueDate(IndexON,D1083)</f>
        <v>47310</v>
      </c>
      <c r="F1083" s="155">
        <f>IFERROR(_xll.qlIndexFixing(IndexON,D1083,TRUE,_xll.ohTrigger(RecalcTrigger,TriggerON)),NA())</f>
        <v>1.3011526944044505E-2</v>
      </c>
      <c r="H1083" s="42">
        <f>_xll.qlCalendarAdvance(Calendar,$H1082,B1083,"f",FALSE)</f>
        <v>47310</v>
      </c>
      <c r="I1083" s="139">
        <f>_xll.qlInterestRateIndexValueDate(Index1M,$H1083)</f>
        <v>47312</v>
      </c>
      <c r="J1083" s="144">
        <f>IFERROR(_xll.qlIndexFixing(Index1M,$H1083,TRUE,_xll.ohTrigger(RecalcTrigger,Trigger1M)),NA())</f>
        <v>1.3059622194801985E-2</v>
      </c>
      <c r="K1083" s="44">
        <f>IFERROR(_xll.qlIndexFixing(Index3M,H1083,TRUE,_xll.ohTrigger(RecalcTrigger,Trigger3M)),NA())</f>
        <v>1.3944468045930677E-2</v>
      </c>
      <c r="L1083" s="44">
        <f>IFERROR(_xll.qlIndexFixing(Index6M,$H1083,TRUE,_xll.ohTrigger(RecalcTrigger,Trigger6M)),NA())</f>
        <v>1.4241623095199392E-2</v>
      </c>
      <c r="M1083" s="145">
        <f>IFERROR(_xll.qlIndexFixing(Index1Y,$H1083,TRUE,_xll.ohTrigger(RecalcTrigger,Trigger1Y)),NA())</f>
        <v>1.4483357169358668E-2</v>
      </c>
      <c r="N1083" s="144">
        <f>IFERROR(_xll.qlIndexFixing(ONIndex1M,I1083,TRUE,_xll.ohTrigger(RecalcTrigger,Trigger1M)),NA())</f>
        <v>1.3043954215072873E-2</v>
      </c>
      <c r="O1083" s="44">
        <f>IFERROR(_xll.qlIndexFixing(ONIndex3M,I1083,TRUE,_xll.ohTrigger(RecalcTrigger,Trigger3M)),NA())</f>
        <v>1.3903779183737086E-2</v>
      </c>
      <c r="P1083" s="44">
        <f>IFERROR(_xll.qlIndexFixing(ONIndex6M,I1083,TRUE,_xll.ohTrigger(RecalcTrigger,Trigger6M)),NA())</f>
        <v>1.4175482155458496E-2</v>
      </c>
      <c r="Q1083" s="145">
        <f>IFERROR(_xll.qlIndexFixing(ONIndex1Y,I1083,TRUE,_xll.ohTrigger(RecalcTrigger,Trigger1Y)),NA())</f>
        <v>1.4367774761616658E-2</v>
      </c>
    </row>
    <row r="1084" spans="2:17" x14ac:dyDescent="0.2">
      <c r="B1084" s="39" t="s">
        <v>42</v>
      </c>
      <c r="D1084" s="42">
        <f>_xll.qlCalendarAdvance(Calendar,$D1083,B1084,"f",FALSE)</f>
        <v>47317</v>
      </c>
      <c r="E1084" s="139">
        <f>_xll.qlInterestRateIndexValueDate(IndexON,D1084)</f>
        <v>47317</v>
      </c>
      <c r="F1084" s="155">
        <f>IFERROR(_xll.qlIndexFixing(IndexON,D1084,TRUE,_xll.ohTrigger(RecalcTrigger,TriggerON)),NA())</f>
        <v>1.3011526944124441E-2</v>
      </c>
      <c r="H1084" s="42">
        <f>_xll.qlCalendarAdvance(Calendar,$H1083,B1084,"f",FALSE)</f>
        <v>47317</v>
      </c>
      <c r="I1084" s="139">
        <f>_xll.qlInterestRateIndexValueDate(Index1M,$H1084)</f>
        <v>47319</v>
      </c>
      <c r="J1084" s="144">
        <f>IFERROR(_xll.qlIndexFixing(Index1M,$H1084,TRUE,_xll.ohTrigger(RecalcTrigger,Trigger1M)),NA())</f>
        <v>1.3065007120546007E-2</v>
      </c>
      <c r="K1084" s="44">
        <f>IFERROR(_xll.qlIndexFixing(Index3M,H1084,TRUE,_xll.ohTrigger(RecalcTrigger,Trigger3M)),NA())</f>
        <v>1.3946862749623892E-2</v>
      </c>
      <c r="L1084" s="44">
        <f>IFERROR(_xll.qlIndexFixing(Index6M,$H1084,TRUE,_xll.ohTrigger(RecalcTrigger,Trigger6M)),NA())</f>
        <v>1.4242444725323761E-2</v>
      </c>
      <c r="M1084" s="145">
        <f>IFERROR(_xll.qlIndexFixing(Index1Y,$H1084,TRUE,_xll.ohTrigger(RecalcTrigger,Trigger1Y)),NA())</f>
        <v>1.4483095653022235E-2</v>
      </c>
      <c r="N1084" s="144">
        <f>IFERROR(_xll.qlIndexFixing(ONIndex1M,I1084,TRUE,_xll.ohTrigger(RecalcTrigger,Trigger1M)),NA())</f>
        <v>1.3049482076761265E-2</v>
      </c>
      <c r="O1084" s="44">
        <f>IFERROR(_xll.qlIndexFixing(ONIndex3M,I1084,TRUE,_xll.ohTrigger(RecalcTrigger,Trigger3M)),NA())</f>
        <v>1.3906665760874404E-2</v>
      </c>
      <c r="P1084" s="44">
        <f>IFERROR(_xll.qlIndexFixing(ONIndex6M,I1084,TRUE,_xll.ohTrigger(RecalcTrigger,Trigger6M)),NA())</f>
        <v>1.4177267935702176E-2</v>
      </c>
      <c r="Q1084" s="145">
        <f>IFERROR(_xll.qlIndexFixing(ONIndex1Y,I1084,TRUE,_xll.ohTrigger(RecalcTrigger,Trigger1Y)),NA())</f>
        <v>1.4369418025701464E-2</v>
      </c>
    </row>
    <row r="1085" spans="2:17" x14ac:dyDescent="0.2">
      <c r="B1085" s="39" t="s">
        <v>42</v>
      </c>
      <c r="D1085" s="42">
        <f>_xll.qlCalendarAdvance(Calendar,$D1084,B1085,"f",FALSE)</f>
        <v>47324</v>
      </c>
      <c r="E1085" s="139">
        <f>_xll.qlInterestRateIndexValueDate(IndexON,D1085)</f>
        <v>47324</v>
      </c>
      <c r="F1085" s="155">
        <f>IFERROR(_xll.qlIndexFixing(IndexON,D1085,TRUE,_xll.ohTrigger(RecalcTrigger,TriggerON)),NA())</f>
        <v>1.3011526944124441E-2</v>
      </c>
      <c r="H1085" s="42">
        <f>_xll.qlCalendarAdvance(Calendar,$H1084,B1085,"f",FALSE)</f>
        <v>47324</v>
      </c>
      <c r="I1085" s="139">
        <f>_xll.qlInterestRateIndexValueDate(Index1M,$H1085)</f>
        <v>47326</v>
      </c>
      <c r="J1085" s="144">
        <f>IFERROR(_xll.qlIndexFixing(Index1M,$H1085,TRUE,_xll.ohTrigger(RecalcTrigger,Trigger1M)),NA())</f>
        <v>1.3070297287872141E-2</v>
      </c>
      <c r="K1085" s="44">
        <f>IFERROR(_xll.qlIndexFixing(Index3M,H1085,TRUE,_xll.ohTrigger(RecalcTrigger,Trigger3M)),NA())</f>
        <v>1.3949175080952008E-2</v>
      </c>
      <c r="L1085" s="44">
        <f>IFERROR(_xll.qlIndexFixing(Index6M,$H1085,TRUE,_xll.ohTrigger(RecalcTrigger,Trigger6M)),NA())</f>
        <v>1.4243189258100813E-2</v>
      </c>
      <c r="M1085" s="145">
        <f>IFERROR(_xll.qlIndexFixing(Index1Y,$H1085,TRUE,_xll.ohTrigger(RecalcTrigger,Trigger1Y)),NA())</f>
        <v>1.4482759472373138E-2</v>
      </c>
      <c r="N1085" s="144">
        <f>IFERROR(_xll.qlIndexFixing(ONIndex1M,I1085,TRUE,_xll.ohTrigger(RecalcTrigger,Trigger1M)),NA())</f>
        <v>1.3054915224213204E-2</v>
      </c>
      <c r="O1085" s="44">
        <f>IFERROR(_xll.qlIndexFixing(ONIndex3M,I1085,TRUE,_xll.ohTrigger(RecalcTrigger,Trigger3M)),NA())</f>
        <v>1.3909469329451696E-2</v>
      </c>
      <c r="P1085" s="44">
        <f>IFERROR(_xll.qlIndexFixing(ONIndex6M,I1085,TRUE,_xll.ohTrigger(RecalcTrigger,Trigger6M)),NA())</f>
        <v>1.4178975416498929E-2</v>
      </c>
      <c r="Q1085" s="145">
        <f>IFERROR(_xll.qlIndexFixing(ONIndex1Y,I1085,TRUE,_xll.ohTrigger(RecalcTrigger,Trigger1Y)),NA())</f>
        <v>1.4370985504248424E-2</v>
      </c>
    </row>
    <row r="1086" spans="2:17" x14ac:dyDescent="0.2">
      <c r="B1086" s="39" t="s">
        <v>42</v>
      </c>
      <c r="D1086" s="42">
        <f>_xll.qlCalendarAdvance(Calendar,$D1085,B1086,"f",FALSE)</f>
        <v>47331</v>
      </c>
      <c r="E1086" s="139">
        <f>_xll.qlInterestRateIndexValueDate(IndexON,D1086)</f>
        <v>47331</v>
      </c>
      <c r="F1086" s="155">
        <f>IFERROR(_xll.qlIndexFixing(IndexON,D1086,TRUE,_xll.ohTrigger(RecalcTrigger,TriggerON)),NA())</f>
        <v>1.3011526944044505E-2</v>
      </c>
      <c r="H1086" s="42">
        <f>_xll.qlCalendarAdvance(Calendar,$H1085,B1086,"f",FALSE)</f>
        <v>47331</v>
      </c>
      <c r="I1086" s="139">
        <f>_xll.qlInterestRateIndexValueDate(Index1M,$H1086)</f>
        <v>47333</v>
      </c>
      <c r="J1086" s="144">
        <f>IFERROR(_xll.qlIndexFixing(Index1M,$H1086,TRUE,_xll.ohTrigger(RecalcTrigger,Trigger1M)),NA())</f>
        <v>1.3075492732584008E-2</v>
      </c>
      <c r="K1086" s="44">
        <f>IFERROR(_xll.qlIndexFixing(Index3M,H1086,TRUE,_xll.ohTrigger(RecalcTrigger,Trigger3M)),NA())</f>
        <v>1.3951405193560631E-2</v>
      </c>
      <c r="L1086" s="44">
        <f>IFERROR(_xll.qlIndexFixing(Index6M,$H1086,TRUE,_xll.ohTrigger(RecalcTrigger,Trigger6M)),NA())</f>
        <v>1.4243856834386524E-2</v>
      </c>
      <c r="M1086" s="145">
        <f>IFERROR(_xll.qlIndexFixing(Index1Y,$H1086,TRUE,_xll.ohTrigger(RecalcTrigger,Trigger1Y)),NA())</f>
        <v>1.4482348714966632E-2</v>
      </c>
      <c r="N1086" s="144">
        <f>IFERROR(_xll.qlIndexFixing(ONIndex1M,I1086,TRUE,_xll.ohTrigger(RecalcTrigger,Trigger1M)),NA())</f>
        <v>1.3060253693559787E-2</v>
      </c>
      <c r="O1086" s="44">
        <f>IFERROR(_xll.qlIndexFixing(ONIndex3M,I1086,TRUE,_xll.ohTrigger(RecalcTrigger,Trigger3M)),NA())</f>
        <v>1.3912190042866257E-2</v>
      </c>
      <c r="P1086" s="44">
        <f>IFERROR(_xll.qlIndexFixing(ONIndex6M,I1086,TRUE,_xll.ohTrigger(RecalcTrigger,Trigger6M)),NA())</f>
        <v>1.4180604737576985E-2</v>
      </c>
      <c r="Q1086" s="145">
        <f>IFERROR(_xll.qlIndexFixing(ONIndex1Y,I1086,TRUE,_xll.ohTrigger(RecalcTrigger,Trigger1Y)),NA())</f>
        <v>1.4372477283508545E-2</v>
      </c>
    </row>
    <row r="1087" spans="2:17" x14ac:dyDescent="0.2">
      <c r="B1087" s="39" t="s">
        <v>42</v>
      </c>
      <c r="D1087" s="42">
        <f>_xll.qlCalendarAdvance(Calendar,$D1086,B1087,"f",FALSE)</f>
        <v>47338</v>
      </c>
      <c r="E1087" s="139">
        <f>_xll.qlInterestRateIndexValueDate(IndexON,D1087)</f>
        <v>47338</v>
      </c>
      <c r="F1087" s="155">
        <f>IFERROR(_xll.qlIndexFixing(IndexON,D1087,TRUE,_xll.ohTrigger(RecalcTrigger,TriggerON)),NA())</f>
        <v>1.3011526944044505E-2</v>
      </c>
      <c r="H1087" s="42">
        <f>_xll.qlCalendarAdvance(Calendar,$H1086,B1087,"f",FALSE)</f>
        <v>47338</v>
      </c>
      <c r="I1087" s="139">
        <f>_xll.qlInterestRateIndexValueDate(Index1M,$H1087)</f>
        <v>47340</v>
      </c>
      <c r="J1087" s="144">
        <f>IFERROR(_xll.qlIndexFixing(Index1M,$H1087,TRUE,_xll.ohTrigger(RecalcTrigger,Trigger1M)),NA())</f>
        <v>1.3080593490472333E-2</v>
      </c>
      <c r="K1087" s="44">
        <f>IFERROR(_xll.qlIndexFixing(Index3M,H1087,TRUE,_xll.ohTrigger(RecalcTrigger,Trigger3M)),NA())</f>
        <v>1.3953553241103023E-2</v>
      </c>
      <c r="L1087" s="44">
        <f>IFERROR(_xll.qlIndexFixing(Index6M,$H1087,TRUE,_xll.ohTrigger(RecalcTrigger,Trigger6M)),NA())</f>
        <v>1.4244447595045943E-2</v>
      </c>
      <c r="M1087" s="145">
        <f>IFERROR(_xll.qlIndexFixing(Index1Y,$H1087,TRUE,_xll.ohTrigger(RecalcTrigger,Trigger1Y)),NA())</f>
        <v>1.4481863468373424E-2</v>
      </c>
      <c r="N1087" s="144">
        <f>IFERROR(_xll.qlIndexFixing(ONIndex1M,I1087,TRUE,_xll.ohTrigger(RecalcTrigger,Trigger1M)),NA())</f>
        <v>1.3065497520532432E-2</v>
      </c>
      <c r="O1087" s="44">
        <f>IFERROR(_xll.qlIndexFixing(ONIndex3M,I1087,TRUE,_xll.ohTrigger(RecalcTrigger,Trigger3M)),NA())</f>
        <v>1.3914828054275574E-2</v>
      </c>
      <c r="P1087" s="44">
        <f>IFERROR(_xll.qlIndexFixing(ONIndex6M,I1087,TRUE,_xll.ohTrigger(RecalcTrigger,Trigger6M)),NA())</f>
        <v>1.4182156038904381E-2</v>
      </c>
      <c r="Q1087" s="145">
        <f>IFERROR(_xll.qlIndexFixing(ONIndex1Y,I1087,TRUE,_xll.ohTrigger(RecalcTrigger,Trigger1Y)),NA())</f>
        <v>1.4373893449732833E-2</v>
      </c>
    </row>
    <row r="1088" spans="2:17" x14ac:dyDescent="0.2">
      <c r="B1088" s="39" t="s">
        <v>42</v>
      </c>
      <c r="D1088" s="42">
        <f>_xll.qlCalendarAdvance(Calendar,$D1087,B1088,"f",FALSE)</f>
        <v>47345</v>
      </c>
      <c r="E1088" s="139">
        <f>_xll.qlInterestRateIndexValueDate(IndexON,D1088)</f>
        <v>47345</v>
      </c>
      <c r="F1088" s="155">
        <f>IFERROR(_xll.qlIndexFixing(IndexON,D1088,TRUE,_xll.ohTrigger(RecalcTrigger,TriggerON)),NA())</f>
        <v>1.3011526944044505E-2</v>
      </c>
      <c r="H1088" s="42">
        <f>_xll.qlCalendarAdvance(Calendar,$H1087,B1088,"f",FALSE)</f>
        <v>47345</v>
      </c>
      <c r="I1088" s="139">
        <f>_xll.qlInterestRateIndexValueDate(Index1M,$H1088)</f>
        <v>47347</v>
      </c>
      <c r="J1088" s="144">
        <f>IFERROR(_xll.qlIndexFixing(Index1M,$H1088,TRUE,_xll.ohTrigger(RecalcTrigger,Trigger1M)),NA())</f>
        <v>1.3085599597335573E-2</v>
      </c>
      <c r="K1088" s="44">
        <f>IFERROR(_xll.qlIndexFixing(Index3M,H1088,TRUE,_xll.ohTrigger(RecalcTrigger,Trigger3M)),NA())</f>
        <v>1.3955619377235846E-2</v>
      </c>
      <c r="L1088" s="44">
        <f>IFERROR(_xll.qlIndexFixing(Index6M,$H1088,TRUE,_xll.ohTrigger(RecalcTrigger,Trigger6M)),NA())</f>
        <v>1.4244961680953624E-2</v>
      </c>
      <c r="M1088" s="145">
        <f>IFERROR(_xll.qlIndexFixing(Index1Y,$H1088,TRUE,_xll.ohTrigger(RecalcTrigger,Trigger1Y)),NA())</f>
        <v>1.4481303820181656E-2</v>
      </c>
      <c r="N1088" s="144">
        <f>IFERROR(_xll.qlIndexFixing(ONIndex1M,I1088,TRUE,_xll.ohTrigger(RecalcTrigger,Trigger1M)),NA())</f>
        <v>1.3070646740942493E-2</v>
      </c>
      <c r="O1088" s="44">
        <f>IFERROR(_xll.qlIndexFixing(ONIndex3M,I1088,TRUE,_xll.ohTrigger(RecalcTrigger,Trigger3M)),NA())</f>
        <v>1.3917383516997006E-2</v>
      </c>
      <c r="P1088" s="44">
        <f>IFERROR(_xll.qlIndexFixing(ONIndex6M,I1088,TRUE,_xll.ohTrigger(RecalcTrigger,Trigger6M)),NA())</f>
        <v>1.4183629460609026E-2</v>
      </c>
      <c r="Q1088" s="145">
        <f>IFERROR(_xll.qlIndexFixing(ONIndex1Y,I1088,TRUE,_xll.ohTrigger(RecalcTrigger,Trigger1Y)),NA())</f>
        <v>1.4375234089012423E-2</v>
      </c>
    </row>
    <row r="1089" spans="2:17" x14ac:dyDescent="0.2">
      <c r="B1089" s="39" t="s">
        <v>42</v>
      </c>
      <c r="D1089" s="42">
        <f>_xll.qlCalendarAdvance(Calendar,$D1088,B1089,"f",FALSE)</f>
        <v>47352</v>
      </c>
      <c r="E1089" s="139">
        <f>_xll.qlInterestRateIndexValueDate(IndexON,D1089)</f>
        <v>47352</v>
      </c>
      <c r="F1089" s="155">
        <f>IFERROR(_xll.qlIndexFixing(IndexON,D1089,TRUE,_xll.ohTrigger(RecalcTrigger,TriggerON)),NA())</f>
        <v>1.3011526944124441E-2</v>
      </c>
      <c r="H1089" s="42">
        <f>_xll.qlCalendarAdvance(Calendar,$H1088,B1089,"f",FALSE)</f>
        <v>47352</v>
      </c>
      <c r="I1089" s="139">
        <f>_xll.qlInterestRateIndexValueDate(Index1M,$H1089)</f>
        <v>47354</v>
      </c>
      <c r="J1089" s="144">
        <f>IFERROR(_xll.qlIndexFixing(Index1M,$H1089,TRUE,_xll.ohTrigger(RecalcTrigger,Trigger1M)),NA())</f>
        <v>1.3090511088974773E-2</v>
      </c>
      <c r="K1089" s="44">
        <f>IFERROR(_xll.qlIndexFixing(Index3M,H1089,TRUE,_xll.ohTrigger(RecalcTrigger,Trigger3M)),NA())</f>
        <v>1.3957603755623412E-2</v>
      </c>
      <c r="L1089" s="44">
        <f>IFERROR(_xll.qlIndexFixing(Index6M,$H1089,TRUE,_xll.ohTrigger(RecalcTrigger,Trigger6M)),NA())</f>
        <v>1.4245399232991901E-2</v>
      </c>
      <c r="M1089" s="145">
        <f>IFERROR(_xll.qlIndexFixing(Index1Y,$H1089,TRUE,_xll.ohTrigger(RecalcTrigger,Trigger1Y)),NA())</f>
        <v>1.4480669857995586E-2</v>
      </c>
      <c r="N1089" s="144">
        <f>IFERROR(_xll.qlIndexFixing(ONIndex1M,I1089,TRUE,_xll.ohTrigger(RecalcTrigger,Trigger1M)),NA())</f>
        <v>1.3075701390921068E-2</v>
      </c>
      <c r="O1089" s="44">
        <f>IFERROR(_xll.qlIndexFixing(ONIndex3M,I1089,TRUE,_xll.ohTrigger(RecalcTrigger,Trigger3M)),NA())</f>
        <v>1.3919856584108103E-2</v>
      </c>
      <c r="P1089" s="44">
        <f>IFERROR(_xll.qlIndexFixing(ONIndex6M,I1089,TRUE,_xll.ohTrigger(RecalcTrigger,Trigger6M)),NA())</f>
        <v>1.418502514241915E-2</v>
      </c>
      <c r="Q1089" s="145">
        <f>IFERROR(_xll.qlIndexFixing(ONIndex1Y,I1089,TRUE,_xll.ohTrigger(RecalcTrigger,Trigger1Y)),NA())</f>
        <v>1.4376499287758193E-2</v>
      </c>
    </row>
    <row r="1090" spans="2:17" x14ac:dyDescent="0.2">
      <c r="B1090" s="39" t="s">
        <v>42</v>
      </c>
      <c r="D1090" s="42">
        <f>_xll.qlCalendarAdvance(Calendar,$D1089,B1090,"f",FALSE)</f>
        <v>47359</v>
      </c>
      <c r="E1090" s="139">
        <f>_xll.qlInterestRateIndexValueDate(IndexON,D1090)</f>
        <v>47359</v>
      </c>
      <c r="F1090" s="155">
        <f>IFERROR(_xll.qlIndexFixing(IndexON,D1090,TRUE,_xll.ohTrigger(RecalcTrigger,TriggerON)),NA())</f>
        <v>1.3011526944124441E-2</v>
      </c>
      <c r="H1090" s="42">
        <f>_xll.qlCalendarAdvance(Calendar,$H1089,B1090,"f",FALSE)</f>
        <v>47359</v>
      </c>
      <c r="I1090" s="139">
        <f>_xll.qlInterestRateIndexValueDate(Index1M,$H1090)</f>
        <v>47361</v>
      </c>
      <c r="J1090" s="144">
        <f>IFERROR(_xll.qlIndexFixing(Index1M,$H1090,TRUE,_xll.ohTrigger(RecalcTrigger,Trigger1M)),NA())</f>
        <v>1.3093603870017376E-2</v>
      </c>
      <c r="K1090" s="44">
        <f>IFERROR(_xll.qlIndexFixing(Index3M,H1090,TRUE,_xll.ohTrigger(RecalcTrigger,Trigger3M)),NA())</f>
        <v>1.3958333219126427E-2</v>
      </c>
      <c r="L1090" s="44">
        <f>IFERROR(_xll.qlIndexFixing(Index6M,$H1090,TRUE,_xll.ohTrigger(RecalcTrigger,Trigger6M)),NA())</f>
        <v>1.4244635313621395E-2</v>
      </c>
      <c r="M1090" s="145">
        <f>IFERROR(_xll.qlIndexFixing(Index1Y,$H1090,TRUE,_xll.ohTrigger(RecalcTrigger,Trigger1Y)),NA())</f>
        <v>1.4479388602464581E-2</v>
      </c>
      <c r="N1090" s="144">
        <f>IFERROR(_xll.qlIndexFixing(ONIndex1M,I1090,TRUE,_xll.ohTrigger(RecalcTrigger,Trigger1M)),NA())</f>
        <v>1.308066150611964E-2</v>
      </c>
      <c r="O1090" s="44">
        <f>IFERROR(_xll.qlIndexFixing(ONIndex3M,I1090,TRUE,_xll.ohTrigger(RecalcTrigger,Trigger3M)),NA())</f>
        <v>1.3922247409006161E-2</v>
      </c>
      <c r="P1090" s="44">
        <f>IFERROR(_xll.qlIndexFixing(ONIndex6M,I1090,TRUE,_xll.ohTrigger(RecalcTrigger,Trigger6M)),NA())</f>
        <v>1.4186343224302789E-2</v>
      </c>
      <c r="Q1090" s="145">
        <f>IFERROR(_xll.qlIndexFixing(ONIndex1Y,I1090,TRUE,_xll.ohTrigger(RecalcTrigger,Trigger1Y)),NA())</f>
        <v>1.4377689132141214E-2</v>
      </c>
    </row>
    <row r="1091" spans="2:17" x14ac:dyDescent="0.2">
      <c r="B1091" s="39" t="s">
        <v>42</v>
      </c>
      <c r="D1091" s="42">
        <f>_xll.qlCalendarAdvance(Calendar,$D1090,B1091,"f",FALSE)</f>
        <v>47366</v>
      </c>
      <c r="E1091" s="139">
        <f>_xll.qlInterestRateIndexValueDate(IndexON,D1091)</f>
        <v>47366</v>
      </c>
      <c r="F1091" s="155">
        <f>IFERROR(_xll.qlIndexFixing(IndexON,D1091,TRUE,_xll.ohTrigger(RecalcTrigger,TriggerON)),NA())</f>
        <v>1.3011526944124441E-2</v>
      </c>
      <c r="H1091" s="42">
        <f>_xll.qlCalendarAdvance(Calendar,$H1090,B1091,"f",FALSE)</f>
        <v>47366</v>
      </c>
      <c r="I1091" s="139">
        <f>_xll.qlInterestRateIndexValueDate(Index1M,$H1091)</f>
        <v>47368</v>
      </c>
      <c r="J1091" s="144">
        <f>IFERROR(_xll.qlIndexFixing(Index1M,$H1091,TRUE,_xll.ohTrigger(RecalcTrigger,Trigger1M)),NA())</f>
        <v>1.3100050369808408E-2</v>
      </c>
      <c r="K1091" s="44">
        <f>IFERROR(_xll.qlIndexFixing(Index3M,H1091,TRUE,_xll.ohTrigger(RecalcTrigger,Trigger3M)),NA())</f>
        <v>1.396017169768966E-2</v>
      </c>
      <c r="L1091" s="44">
        <f>IFERROR(_xll.qlIndexFixing(Index6M,$H1091,TRUE,_xll.ohTrigger(RecalcTrigger,Trigger6M)),NA())</f>
        <v>1.4244941768756255E-2</v>
      </c>
      <c r="M1091" s="145">
        <f>IFERROR(_xll.qlIndexFixing(Index1Y,$H1091,TRUE,_xll.ohTrigger(RecalcTrigger,Trigger1Y)),NA())</f>
        <v>1.4479179342140321E-2</v>
      </c>
      <c r="N1091" s="144">
        <f>IFERROR(_xll.qlIndexFixing(ONIndex1M,I1091,TRUE,_xll.ohTrigger(RecalcTrigger,Trigger1M)),NA())</f>
        <v>1.3085527122429497E-2</v>
      </c>
      <c r="O1091" s="44">
        <f>IFERROR(_xll.qlIndexFixing(ONIndex3M,I1091,TRUE,_xll.ohTrigger(RecalcTrigger,Trigger3M)),NA())</f>
        <v>1.3924556144928601E-2</v>
      </c>
      <c r="P1091" s="44">
        <f>IFERROR(_xll.qlIndexFixing(ONIndex6M,I1091,TRUE,_xll.ohTrigger(RecalcTrigger,Trigger6M)),NA())</f>
        <v>1.4187583846148044E-2</v>
      </c>
      <c r="Q1091" s="145">
        <f>IFERROR(_xll.qlIndexFixing(ONIndex1Y,I1091,TRUE,_xll.ohTrigger(RecalcTrigger,Trigger1Y)),NA())</f>
        <v>1.4378803708172683E-2</v>
      </c>
    </row>
    <row r="1092" spans="2:17" x14ac:dyDescent="0.2">
      <c r="B1092" s="39" t="s">
        <v>42</v>
      </c>
      <c r="D1092" s="42">
        <f>_xll.qlCalendarAdvance(Calendar,$D1091,B1092,"f",FALSE)</f>
        <v>47373</v>
      </c>
      <c r="E1092" s="139">
        <f>_xll.qlInterestRateIndexValueDate(IndexON,D1092)</f>
        <v>47373</v>
      </c>
      <c r="F1092" s="155">
        <f>IFERROR(_xll.qlIndexFixing(IndexON,D1092,TRUE,_xll.ohTrigger(RecalcTrigger,TriggerON)),NA())</f>
        <v>1.3011526944124441E-2</v>
      </c>
      <c r="H1092" s="42">
        <f>_xll.qlCalendarAdvance(Calendar,$H1091,B1092,"f",FALSE)</f>
        <v>47373</v>
      </c>
      <c r="I1092" s="139">
        <f>_xll.qlInterestRateIndexValueDate(Index1M,$H1092)</f>
        <v>47375</v>
      </c>
      <c r="J1092" s="144">
        <f>IFERROR(_xll.qlIndexFixing(Index1M,$H1092,TRUE,_xll.ohTrigger(RecalcTrigger,Trigger1M)),NA())</f>
        <v>1.3104678230612659E-2</v>
      </c>
      <c r="K1092" s="44">
        <f>IFERROR(_xll.qlIndexFixing(Index3M,H1092,TRUE,_xll.ohTrigger(RecalcTrigger,Trigger3M)),NA())</f>
        <v>1.3961928856013561E-2</v>
      </c>
      <c r="L1092" s="44">
        <f>IFERROR(_xll.qlIndexFixing(Index6M,$H1092,TRUE,_xll.ohTrigger(RecalcTrigger,Trigger6M)),NA())</f>
        <v>1.4245172084469276E-2</v>
      </c>
      <c r="M1092" s="145">
        <f>IFERROR(_xll.qlIndexFixing(Index1Y,$H1092,TRUE,_xll.ohTrigger(RecalcTrigger,Trigger1Y)),NA())</f>
        <v>1.4478322963761756E-2</v>
      </c>
      <c r="N1092" s="144">
        <f>IFERROR(_xll.qlIndexFixing(ONIndex1M,I1092,TRUE,_xll.ohTrigger(RecalcTrigger,Trigger1M)),NA())</f>
        <v>1.3090298275821866E-2</v>
      </c>
      <c r="O1092" s="44">
        <f>IFERROR(_xll.qlIndexFixing(ONIndex3M,I1092,TRUE,_xll.ohTrigger(RecalcTrigger,Trigger3M)),NA())</f>
        <v>1.3926782945032912E-2</v>
      </c>
      <c r="P1092" s="44">
        <f>IFERROR(_xll.qlIndexFixing(ONIndex6M,I1092,TRUE,_xll.ohTrigger(RecalcTrigger,Trigger6M)),NA())</f>
        <v>1.4188747148002889E-2</v>
      </c>
      <c r="Q1092" s="145">
        <f>IFERROR(_xll.qlIndexFixing(ONIndex1Y,I1092,TRUE,_xll.ohTrigger(RecalcTrigger,Trigger1Y)),NA())</f>
        <v>1.4379843102183543E-2</v>
      </c>
    </row>
    <row r="1093" spans="2:17" x14ac:dyDescent="0.2">
      <c r="B1093" s="39" t="s">
        <v>42</v>
      </c>
      <c r="D1093" s="42">
        <f>_xll.qlCalendarAdvance(Calendar,$D1092,B1093,"f",FALSE)</f>
        <v>47380</v>
      </c>
      <c r="E1093" s="139">
        <f>_xll.qlInterestRateIndexValueDate(IndexON,D1093)</f>
        <v>47380</v>
      </c>
      <c r="F1093" s="155">
        <f>IFERROR(_xll.qlIndexFixing(IndexON,D1093,TRUE,_xll.ohTrigger(RecalcTrigger,TriggerON)),NA())</f>
        <v>1.3011526944124441E-2</v>
      </c>
      <c r="H1093" s="42">
        <f>_xll.qlCalendarAdvance(Calendar,$H1092,B1093,"f",FALSE)</f>
        <v>47380</v>
      </c>
      <c r="I1093" s="139">
        <f>_xll.qlInterestRateIndexValueDate(Index1M,$H1093)</f>
        <v>47382</v>
      </c>
      <c r="J1093" s="144">
        <f>IFERROR(_xll.qlIndexFixing(Index1M,$H1093,TRUE,_xll.ohTrigger(RecalcTrigger,Trigger1M)),NA())</f>
        <v>1.3109211619420233E-2</v>
      </c>
      <c r="K1093" s="44">
        <f>IFERROR(_xll.qlIndexFixing(Index3M,H1093,TRUE,_xll.ohTrigger(RecalcTrigger,Trigger3M)),NA())</f>
        <v>1.396360484776861E-2</v>
      </c>
      <c r="L1093" s="44">
        <f>IFERROR(_xll.qlIndexFixing(Index6M,$H1093,TRUE,_xll.ohTrigger(RecalcTrigger,Trigger6M)),NA())</f>
        <v>1.424532640165593E-2</v>
      </c>
      <c r="M1093" s="145">
        <f>IFERROR(_xll.qlIndexFixing(Index1Y,$H1093,TRUE,_xll.ohTrigger(RecalcTrigger,Trigger1Y)),NA())</f>
        <v>1.4477392621969705E-2</v>
      </c>
      <c r="N1093" s="144">
        <f>IFERROR(_xll.qlIndexFixing(ONIndex1M,I1093,TRUE,_xll.ohTrigger(RecalcTrigger,Trigger1M)),NA())</f>
        <v>1.3094975002188036E-2</v>
      </c>
      <c r="O1093" s="44">
        <f>IFERROR(_xll.qlIndexFixing(ONIndex3M,I1093,TRUE,_xll.ohTrigger(RecalcTrigger,Trigger3M)),NA())</f>
        <v>1.3928927962556514E-2</v>
      </c>
      <c r="P1093" s="44">
        <f>IFERROR(_xll.qlIndexFixing(ONIndex6M,I1093,TRUE,_xll.ohTrigger(RecalcTrigger,Trigger6M)),NA())</f>
        <v>1.4189833269675489E-2</v>
      </c>
      <c r="Q1093" s="145">
        <f>IFERROR(_xll.qlIndexFixing(ONIndex1Y,I1093,TRUE,_xll.ohTrigger(RecalcTrigger,Trigger1Y)),NA())</f>
        <v>1.43808074004248E-2</v>
      </c>
    </row>
    <row r="1094" spans="2:17" x14ac:dyDescent="0.2">
      <c r="B1094" s="39" t="s">
        <v>42</v>
      </c>
      <c r="D1094" s="42">
        <f>_xll.qlCalendarAdvance(Calendar,$D1093,B1094,"f",FALSE)</f>
        <v>47387</v>
      </c>
      <c r="E1094" s="139">
        <f>_xll.qlInterestRateIndexValueDate(IndexON,D1094)</f>
        <v>47387</v>
      </c>
      <c r="F1094" s="155">
        <f>IFERROR(_xll.qlIndexFixing(IndexON,D1094,TRUE,_xll.ohTrigger(RecalcTrigger,TriggerON)),NA())</f>
        <v>1.3011526944044505E-2</v>
      </c>
      <c r="H1094" s="42">
        <f>_xll.qlCalendarAdvance(Calendar,$H1093,B1094,"f",FALSE)</f>
        <v>47387</v>
      </c>
      <c r="I1094" s="139">
        <f>_xll.qlInterestRateIndexValueDate(Index1M,$H1094)</f>
        <v>47389</v>
      </c>
      <c r="J1094" s="144">
        <f>IFERROR(_xll.qlIndexFixing(Index1M,$H1094,TRUE,_xll.ohTrigger(RecalcTrigger,Trigger1M)),NA())</f>
        <v>1.3114744291830925E-2</v>
      </c>
      <c r="K1094" s="44">
        <f>IFERROR(_xll.qlIndexFixing(Index3M,H1094,TRUE,_xll.ohTrigger(RecalcTrigger,Trigger3M)),NA())</f>
        <v>1.3966304659965111E-2</v>
      </c>
      <c r="L1094" s="44">
        <f>IFERROR(_xll.qlIndexFixing(Index6M,$H1094,TRUE,_xll.ohTrigger(RecalcTrigger,Trigger6M)),NA())</f>
        <v>1.4245665379627057E-2</v>
      </c>
      <c r="M1094" s="145">
        <f>IFERROR(_xll.qlIndexFixing(Index1Y,$H1094,TRUE,_xll.ohTrigger(RecalcTrigger,Trigger1Y)),NA())</f>
        <v>1.447638840445032E-2</v>
      </c>
      <c r="N1094" s="144">
        <f>IFERROR(_xll.qlIndexFixing(ONIndex1M,I1094,TRUE,_xll.ohTrigger(RecalcTrigger,Trigger1M)),NA())</f>
        <v>1.3099557337339363E-2</v>
      </c>
      <c r="O1094" s="44">
        <f>IFERROR(_xll.qlIndexFixing(ONIndex3M,I1094,TRUE,_xll.ohTrigger(RecalcTrigger,Trigger3M)),NA())</f>
        <v>1.3930991350896704E-2</v>
      </c>
      <c r="P1094" s="44">
        <f>IFERROR(_xll.qlIndexFixing(ONIndex6M,I1094,TRUE,_xll.ohTrigger(RecalcTrigger,Trigger6M)),NA())</f>
        <v>1.4190842351133881E-2</v>
      </c>
      <c r="Q1094" s="145">
        <f>IFERROR(_xll.qlIndexFixing(ONIndex1Y,I1094,TRUE,_xll.ohTrigger(RecalcTrigger,Trigger1Y)),NA())</f>
        <v>1.4381696689067525E-2</v>
      </c>
    </row>
    <row r="1095" spans="2:17" x14ac:dyDescent="0.2">
      <c r="B1095" s="39" t="s">
        <v>42</v>
      </c>
      <c r="D1095" s="42">
        <f>_xll.qlCalendarAdvance(Calendar,$D1094,B1095,"f",FALSE)</f>
        <v>47394</v>
      </c>
      <c r="E1095" s="139">
        <f>_xll.qlInterestRateIndexValueDate(IndexON,D1095)</f>
        <v>47394</v>
      </c>
      <c r="F1095" s="155">
        <f>IFERROR(_xll.qlIndexFixing(IndexON,D1095,TRUE,_xll.ohTrigger(RecalcTrigger,TriggerON)),NA())</f>
        <v>1.3011526944044505E-2</v>
      </c>
      <c r="H1095" s="42">
        <f>_xll.qlCalendarAdvance(Calendar,$H1094,B1095,"f",FALSE)</f>
        <v>47394</v>
      </c>
      <c r="I1095" s="139">
        <f>_xll.qlInterestRateIndexValueDate(Index1M,$H1095)</f>
        <v>47396</v>
      </c>
      <c r="J1095" s="144">
        <f>IFERROR(_xll.qlIndexFixing(Index1M,$H1095,TRUE,_xll.ohTrigger(RecalcTrigger,Trigger1M)),NA())</f>
        <v>1.3117995124313973E-2</v>
      </c>
      <c r="K1095" s="44">
        <f>IFERROR(_xll.qlIndexFixing(Index3M,H1095,TRUE,_xll.ohTrigger(RecalcTrigger,Trigger3M)),NA())</f>
        <v>1.3967801719112398E-2</v>
      </c>
      <c r="L1095" s="44">
        <f>IFERROR(_xll.qlIndexFixing(Index6M,$H1095,TRUE,_xll.ohTrigger(RecalcTrigger,Trigger6M)),NA())</f>
        <v>1.4245662762933382E-2</v>
      </c>
      <c r="M1095" s="145">
        <f>IFERROR(_xll.qlIndexFixing(Index1Y,$H1095,TRUE,_xll.ohTrigger(RecalcTrigger,Trigger1Y)),NA())</f>
        <v>1.447531039890587E-2</v>
      </c>
      <c r="N1095" s="144">
        <f>IFERROR(_xll.qlIndexFixing(ONIndex1M,I1095,TRUE,_xll.ohTrigger(RecalcTrigger,Trigger1M)),NA())</f>
        <v>1.3104045317167134E-2</v>
      </c>
      <c r="O1095" s="44">
        <f>IFERROR(_xll.qlIndexFixing(ONIndex3M,I1095,TRUE,_xll.ohTrigger(RecalcTrigger,Trigger3M)),NA())</f>
        <v>1.3932973263051096E-2</v>
      </c>
      <c r="P1095" s="44">
        <f>IFERROR(_xll.qlIndexFixing(ONIndex6M,I1095,TRUE,_xll.ohTrigger(RecalcTrigger,Trigger6M)),NA())</f>
        <v>1.4191774532266166E-2</v>
      </c>
      <c r="Q1095" s="145">
        <f>IFERROR(_xll.qlIndexFixing(ONIndex1Y,I1095,TRUE,_xll.ohTrigger(RecalcTrigger,Trigger1Y)),NA())</f>
        <v>1.4382511054282787E-2</v>
      </c>
    </row>
    <row r="1096" spans="2:17" x14ac:dyDescent="0.2">
      <c r="B1096" s="39" t="s">
        <v>42</v>
      </c>
      <c r="D1096" s="42">
        <f>_xll.qlCalendarAdvance(Calendar,$D1095,B1096,"f",FALSE)</f>
        <v>47401</v>
      </c>
      <c r="E1096" s="139">
        <f>_xll.qlInterestRateIndexValueDate(IndexON,D1096)</f>
        <v>47401</v>
      </c>
      <c r="F1096" s="155">
        <f>IFERROR(_xll.qlIndexFixing(IndexON,D1096,TRUE,_xll.ohTrigger(RecalcTrigger,TriggerON)),NA())</f>
        <v>1.3011526944044505E-2</v>
      </c>
      <c r="H1096" s="42">
        <f>_xll.qlCalendarAdvance(Calendar,$H1095,B1096,"f",FALSE)</f>
        <v>47401</v>
      </c>
      <c r="I1096" s="139">
        <f>_xll.qlInterestRateIndexValueDate(Index1M,$H1096)</f>
        <v>47403</v>
      </c>
      <c r="J1096" s="144">
        <f>IFERROR(_xll.qlIndexFixing(Index1M,$H1096,TRUE,_xll.ohTrigger(RecalcTrigger,Trigger1M)),NA())</f>
        <v>1.3122245312025424E-2</v>
      </c>
      <c r="K1096" s="44">
        <f>IFERROR(_xll.qlIndexFixing(Index3M,H1096,TRUE,_xll.ohTrigger(RecalcTrigger,Trigger3M)),NA())</f>
        <v>1.3969218096308352E-2</v>
      </c>
      <c r="L1096" s="44">
        <f>IFERROR(_xll.qlIndexFixing(Index6M,$H1096,TRUE,_xll.ohTrigger(RecalcTrigger,Trigger6M)),NA())</f>
        <v>1.4245584577538521E-2</v>
      </c>
      <c r="M1096" s="145">
        <f>IFERROR(_xll.qlIndexFixing(Index1Y,$H1096,TRUE,_xll.ohTrigger(RecalcTrigger,Trigger1Y)),NA())</f>
        <v>1.4474158693053659E-2</v>
      </c>
      <c r="N1096" s="144">
        <f>IFERROR(_xll.qlIndexFixing(ONIndex1M,I1096,TRUE,_xll.ohTrigger(RecalcTrigger,Trigger1M)),NA())</f>
        <v>1.3108438977562642E-2</v>
      </c>
      <c r="O1096" s="44">
        <f>IFERROR(_xll.qlIndexFixing(ONIndex3M,I1096,TRUE,_xll.ohTrigger(RecalcTrigger,Trigger3M)),NA())</f>
        <v>1.3934873852496921E-2</v>
      </c>
      <c r="P1096" s="44">
        <f>IFERROR(_xll.qlIndexFixing(ONIndex6M,I1096,TRUE,_xll.ohTrigger(RecalcTrigger,Trigger6M)),NA())</f>
        <v>1.4192629953040381E-2</v>
      </c>
      <c r="Q1096" s="145">
        <f>IFERROR(_xll.qlIndexFixing(ONIndex1Y,I1096,TRUE,_xll.ohTrigger(RecalcTrigger,Trigger1Y)),NA())</f>
        <v>1.438325058240153E-2</v>
      </c>
    </row>
    <row r="1097" spans="2:17" x14ac:dyDescent="0.2">
      <c r="B1097" s="39" t="s">
        <v>42</v>
      </c>
      <c r="D1097" s="42">
        <f>_xll.qlCalendarAdvance(Calendar,$D1096,B1097,"f",FALSE)</f>
        <v>47408</v>
      </c>
      <c r="E1097" s="139">
        <f>_xll.qlInterestRateIndexValueDate(IndexON,D1097)</f>
        <v>47408</v>
      </c>
      <c r="F1097" s="155">
        <f>IFERROR(_xll.qlIndexFixing(IndexON,D1097,TRUE,_xll.ohTrigger(RecalcTrigger,TriggerON)),NA())</f>
        <v>1.3011526944044505E-2</v>
      </c>
      <c r="H1097" s="42">
        <f>_xll.qlCalendarAdvance(Calendar,$H1096,B1097,"f",FALSE)</f>
        <v>47408</v>
      </c>
      <c r="I1097" s="139">
        <f>_xll.qlInterestRateIndexValueDate(Index1M,$H1097)</f>
        <v>47410</v>
      </c>
      <c r="J1097" s="144">
        <f>IFERROR(_xll.qlIndexFixing(Index1M,$H1097,TRUE,_xll.ohTrigger(RecalcTrigger,Trigger1M)),NA())</f>
        <v>1.3126401171011399E-2</v>
      </c>
      <c r="K1097" s="44">
        <f>IFERROR(_xll.qlIndexFixing(Index3M,H1097,TRUE,_xll.ohTrigger(RecalcTrigger,Trigger3M)),NA())</f>
        <v>1.397055394526151E-2</v>
      </c>
      <c r="L1097" s="44">
        <f>IFERROR(_xll.qlIndexFixing(Index6M,$H1097,TRUE,_xll.ohTrigger(RecalcTrigger,Trigger6M)),NA())</f>
        <v>1.424640379449617E-2</v>
      </c>
      <c r="M1097" s="145">
        <f>IFERROR(_xll.qlIndexFixing(Index1Y,$H1097,TRUE,_xll.ohTrigger(RecalcTrigger,Trigger1Y)),NA())</f>
        <v>1.447293337462797E-2</v>
      </c>
      <c r="N1097" s="144">
        <f>IFERROR(_xll.qlIndexFixing(ONIndex1M,I1097,TRUE,_xll.ohTrigger(RecalcTrigger,Trigger1M)),NA())</f>
        <v>1.3112738354417175E-2</v>
      </c>
      <c r="O1097" s="44">
        <f>IFERROR(_xll.qlIndexFixing(ONIndex3M,I1097,TRUE,_xll.ohTrigger(RecalcTrigger,Trigger3M)),NA())</f>
        <v>1.3936693272311729E-2</v>
      </c>
      <c r="P1097" s="44">
        <f>IFERROR(_xll.qlIndexFixing(ONIndex6M,I1097,TRUE,_xll.ohTrigger(RecalcTrigger,Trigger6M)),NA())</f>
        <v>1.4193408753264691E-2</v>
      </c>
      <c r="Q1097" s="145">
        <f>IFERROR(_xll.qlIndexFixing(ONIndex1Y,I1097,TRUE,_xll.ohTrigger(RecalcTrigger,Trigger1Y)),NA())</f>
        <v>1.4383915359434951E-2</v>
      </c>
    </row>
    <row r="1098" spans="2:17" x14ac:dyDescent="0.2">
      <c r="B1098" s="39" t="s">
        <v>42</v>
      </c>
      <c r="D1098" s="42">
        <f>_xll.qlCalendarAdvance(Calendar,$D1097,B1098,"f",FALSE)</f>
        <v>47415</v>
      </c>
      <c r="E1098" s="139">
        <f>_xll.qlInterestRateIndexValueDate(IndexON,D1098)</f>
        <v>47415</v>
      </c>
      <c r="F1098" s="155">
        <f>IFERROR(_xll.qlIndexFixing(IndexON,D1098,TRUE,_xll.ohTrigger(RecalcTrigger,TriggerON)),NA())</f>
        <v>1.3011526944124441E-2</v>
      </c>
      <c r="H1098" s="42">
        <f>_xll.qlCalendarAdvance(Calendar,$H1097,B1098,"f",FALSE)</f>
        <v>47415</v>
      </c>
      <c r="I1098" s="139">
        <f>_xll.qlInterestRateIndexValueDate(Index1M,$H1098)</f>
        <v>47417</v>
      </c>
      <c r="J1098" s="144">
        <f>IFERROR(_xll.qlIndexFixing(Index1M,$H1098,TRUE,_xll.ohTrigger(RecalcTrigger,Trigger1M)),NA())</f>
        <v>1.313046273708841E-2</v>
      </c>
      <c r="K1098" s="44">
        <f>IFERROR(_xll.qlIndexFixing(Index3M,H1098,TRUE,_xll.ohTrigger(RecalcTrigger,Trigger3M)),NA())</f>
        <v>1.3971809419682955E-2</v>
      </c>
      <c r="L1098" s="44">
        <f>IFERROR(_xll.qlIndexFixing(Index6M,$H1098,TRUE,_xll.ohTrigger(RecalcTrigger,Trigger6M)),NA())</f>
        <v>1.424520206439692E-2</v>
      </c>
      <c r="M1098" s="145">
        <f>IFERROR(_xll.qlIndexFixing(Index1Y,$H1098,TRUE,_xll.ohTrigger(RecalcTrigger,Trigger1Y)),NA())</f>
        <v>1.4471634531379212E-2</v>
      </c>
      <c r="N1098" s="144">
        <f>IFERROR(_xll.qlIndexFixing(ONIndex1M,I1098,TRUE,_xll.ohTrigger(RecalcTrigger,Trigger1M)),NA())</f>
        <v>1.3116943483622023E-2</v>
      </c>
      <c r="O1098" s="44">
        <f>IFERROR(_xll.qlIndexFixing(ONIndex3M,I1098,TRUE,_xll.ohTrigger(RecalcTrigger,Trigger3M)),NA())</f>
        <v>1.3938431675812879E-2</v>
      </c>
      <c r="P1098" s="44">
        <f>IFERROR(_xll.qlIndexFixing(ONIndex6M,I1098,TRUE,_xll.ohTrigger(RecalcTrigger,Trigger6M)),NA())</f>
        <v>1.4194111073146942E-2</v>
      </c>
      <c r="Q1098" s="145">
        <f>IFERROR(_xll.qlIndexFixing(ONIndex1Y,I1098,TRUE,_xll.ohTrigger(RecalcTrigger,Trigger1Y)),NA())</f>
        <v>1.4384505471793929E-2</v>
      </c>
    </row>
    <row r="1099" spans="2:17" x14ac:dyDescent="0.2">
      <c r="B1099" s="39" t="s">
        <v>42</v>
      </c>
      <c r="D1099" s="42">
        <f>_xll.qlCalendarAdvance(Calendar,$D1098,B1099,"f",FALSE)</f>
        <v>47422</v>
      </c>
      <c r="E1099" s="139">
        <f>_xll.qlInterestRateIndexValueDate(IndexON,D1099)</f>
        <v>47422</v>
      </c>
      <c r="F1099" s="155">
        <f>IFERROR(_xll.qlIndexFixing(IndexON,D1099,TRUE,_xll.ohTrigger(RecalcTrigger,TriggerON)),NA())</f>
        <v>1.3011526944044505E-2</v>
      </c>
      <c r="H1099" s="42">
        <f>_xll.qlCalendarAdvance(Calendar,$H1098,B1099,"f",FALSE)</f>
        <v>47422</v>
      </c>
      <c r="I1099" s="139">
        <f>_xll.qlInterestRateIndexValueDate(Index1M,$H1099)</f>
        <v>47424</v>
      </c>
      <c r="J1099" s="144">
        <f>IFERROR(_xll.qlIndexFixing(Index1M,$H1099,TRUE,_xll.ohTrigger(RecalcTrigger,Trigger1M)),NA())</f>
        <v>1.3134430046085862E-2</v>
      </c>
      <c r="K1099" s="44">
        <f>IFERROR(_xll.qlIndexFixing(Index3M,H1099,TRUE,_xll.ohTrigger(RecalcTrigger,Trigger3M)),NA())</f>
        <v>1.3972984673289729E-2</v>
      </c>
      <c r="L1099" s="44">
        <f>IFERROR(_xll.qlIndexFixing(Index6M,$H1099,TRUE,_xll.ohTrigger(RecalcTrigger,Trigger6M)),NA())</f>
        <v>1.4244664226947052E-2</v>
      </c>
      <c r="M1099" s="145">
        <f>IFERROR(_xll.qlIndexFixing(Index1Y,$H1099,TRUE,_xll.ohTrigger(RecalcTrigger,Trigger1Y)),NA())</f>
        <v>1.4470262251072384E-2</v>
      </c>
      <c r="N1099" s="144">
        <f>IFERROR(_xll.qlIndexFixing(ONIndex1M,I1099,TRUE,_xll.ohTrigger(RecalcTrigger,Trigger1M)),NA())</f>
        <v>1.3121054401068477E-2</v>
      </c>
      <c r="O1099" s="44">
        <f>IFERROR(_xll.qlIndexFixing(ONIndex3M,I1099,TRUE,_xll.ohTrigger(RecalcTrigger,Trigger3M)),NA())</f>
        <v>1.3940089216237794E-2</v>
      </c>
      <c r="P1099" s="44">
        <f>IFERROR(_xll.qlIndexFixing(ONIndex6M,I1099,TRUE,_xll.ohTrigger(RecalcTrigger,Trigger6M)),NA())</f>
        <v>1.4194737052255491E-2</v>
      </c>
      <c r="Q1099" s="145">
        <f>IFERROR(_xll.qlIndexFixing(ONIndex1Y,I1099,TRUE,_xll.ohTrigger(RecalcTrigger,Trigger1Y)),NA())</f>
        <v>1.4385021005569598E-2</v>
      </c>
    </row>
    <row r="1100" spans="2:17" x14ac:dyDescent="0.2">
      <c r="B1100" s="39" t="s">
        <v>42</v>
      </c>
      <c r="D1100" s="42">
        <f>_xll.qlCalendarAdvance(Calendar,$D1099,B1100,"f",FALSE)</f>
        <v>47429</v>
      </c>
      <c r="E1100" s="139">
        <f>_xll.qlInterestRateIndexValueDate(IndexON,D1100)</f>
        <v>47429</v>
      </c>
      <c r="F1100" s="155">
        <f>IFERROR(_xll.qlIndexFixing(IndexON,D1100,TRUE,_xll.ohTrigger(RecalcTrigger,TriggerON)),NA())</f>
        <v>1.3011526944044505E-2</v>
      </c>
      <c r="H1100" s="42">
        <f>_xll.qlCalendarAdvance(Calendar,$H1099,B1100,"f",FALSE)</f>
        <v>47429</v>
      </c>
      <c r="I1100" s="139">
        <f>_xll.qlInterestRateIndexValueDate(Index1M,$H1100)</f>
        <v>47431</v>
      </c>
      <c r="J1100" s="144">
        <f>IFERROR(_xll.qlIndexFixing(Index1M,$H1100,TRUE,_xll.ohTrigger(RecalcTrigger,Trigger1M)),NA())</f>
        <v>1.3138303133830576E-2</v>
      </c>
      <c r="K1100" s="44">
        <f>IFERROR(_xll.qlIndexFixing(Index3M,H1100,TRUE,_xll.ohTrigger(RecalcTrigger,Trigger3M)),NA())</f>
        <v>1.3974079859804821E-2</v>
      </c>
      <c r="L1100" s="44">
        <f>IFERROR(_xll.qlIndexFixing(Index6M,$H1100,TRUE,_xll.ohTrigger(RecalcTrigger,Trigger6M)),NA())</f>
        <v>1.424429050023957E-2</v>
      </c>
      <c r="M1100" s="145">
        <f>IFERROR(_xll.qlIndexFixing(Index1Y,$H1100,TRUE,_xll.ohTrigger(RecalcTrigger,Trigger1Y)),NA())</f>
        <v>1.4468816621489477E-2</v>
      </c>
      <c r="N1100" s="144">
        <f>IFERROR(_xll.qlIndexFixing(ONIndex1M,I1100,TRUE,_xll.ohTrigger(RecalcTrigger,Trigger1M)),NA())</f>
        <v>1.312507114256789E-2</v>
      </c>
      <c r="O1100" s="44">
        <f>IFERROR(_xll.qlIndexFixing(ONIndex3M,I1100,TRUE,_xll.ohTrigger(RecalcTrigger,Trigger3M)),NA())</f>
        <v>1.3941666046743961E-2</v>
      </c>
      <c r="P1100" s="44">
        <f>IFERROR(_xll.qlIndexFixing(ONIndex6M,I1100,TRUE,_xll.ohTrigger(RecalcTrigger,Trigger6M)),NA())</f>
        <v>1.4195286830718246E-2</v>
      </c>
      <c r="Q1100" s="145">
        <f>IFERROR(_xll.qlIndexFixing(ONIndex1Y,I1100,TRUE,_xll.ohTrigger(RecalcTrigger,Trigger1Y)),NA())</f>
        <v>1.4385462047012965E-2</v>
      </c>
    </row>
    <row r="1101" spans="2:17" x14ac:dyDescent="0.2">
      <c r="B1101" s="39" t="s">
        <v>42</v>
      </c>
      <c r="D1101" s="42">
        <f>_xll.qlCalendarAdvance(Calendar,$D1100,B1101,"f",FALSE)</f>
        <v>47436</v>
      </c>
      <c r="E1101" s="139">
        <f>_xll.qlInterestRateIndexValueDate(IndexON,D1101)</f>
        <v>47436</v>
      </c>
      <c r="F1101" s="155">
        <f>IFERROR(_xll.qlIndexFixing(IndexON,D1101,TRUE,_xll.ohTrigger(RecalcTrigger,TriggerON)),NA())</f>
        <v>1.3011526944124441E-2</v>
      </c>
      <c r="H1101" s="42">
        <f>_xll.qlCalendarAdvance(Calendar,$H1100,B1101,"f",FALSE)</f>
        <v>47436</v>
      </c>
      <c r="I1101" s="139">
        <f>_xll.qlInterestRateIndexValueDate(Index1M,$H1101)</f>
        <v>47438</v>
      </c>
      <c r="J1101" s="144">
        <f>IFERROR(_xll.qlIndexFixing(Index1M,$H1101,TRUE,_xll.ohTrigger(RecalcTrigger,Trigger1M)),NA())</f>
        <v>1.314208203614938E-2</v>
      </c>
      <c r="K1101" s="44">
        <f>IFERROR(_xll.qlIndexFixing(Index3M,H1101,TRUE,_xll.ohTrigger(RecalcTrigger,Trigger3M)),NA())</f>
        <v>1.397509513295633E-2</v>
      </c>
      <c r="L1101" s="44">
        <f>IFERROR(_xll.qlIndexFixing(Index6M,$H1101,TRUE,_xll.ohTrigger(RecalcTrigger,Trigger6M)),NA())</f>
        <v>1.4243841902476434E-2</v>
      </c>
      <c r="M1101" s="145">
        <f>IFERROR(_xll.qlIndexFixing(Index1Y,$H1101,TRUE,_xll.ohTrigger(RecalcTrigger,Trigger1Y)),NA())</f>
        <v>1.4467297730427505E-2</v>
      </c>
      <c r="N1101" s="144">
        <f>IFERROR(_xll.qlIndexFixing(ONIndex1M,I1101,TRUE,_xll.ohTrigger(RecalcTrigger,Trigger1M)),NA())</f>
        <v>1.3128993744091488E-2</v>
      </c>
      <c r="O1101" s="44">
        <f>IFERROR(_xll.qlIndexFixing(ONIndex3M,I1101,TRUE,_xll.ohTrigger(RecalcTrigger,Trigger3M)),NA())</f>
        <v>1.3943162320728675E-2</v>
      </c>
      <c r="P1101" s="44">
        <f>IFERROR(_xll.qlIndexFixing(ONIndex6M,I1101,TRUE,_xll.ohTrigger(RecalcTrigger,Trigger6M)),NA())</f>
        <v>1.4195760548503245E-2</v>
      </c>
      <c r="Q1101" s="145">
        <f>IFERROR(_xll.qlIndexFixing(ONIndex1Y,I1101,TRUE,_xll.ohTrigger(RecalcTrigger,Trigger1Y)),NA())</f>
        <v>1.4385828682295099E-2</v>
      </c>
    </row>
    <row r="1102" spans="2:17" x14ac:dyDescent="0.2">
      <c r="B1102" s="39" t="s">
        <v>42</v>
      </c>
      <c r="D1102" s="42">
        <f>_xll.qlCalendarAdvance(Calendar,$D1101,B1102,"f",FALSE)</f>
        <v>47443</v>
      </c>
      <c r="E1102" s="139">
        <f>_xll.qlInterestRateIndexValueDate(IndexON,D1102)</f>
        <v>47443</v>
      </c>
      <c r="F1102" s="155">
        <f>IFERROR(_xll.qlIndexFixing(IndexON,D1102,TRUE,_xll.ohTrigger(RecalcTrigger,TriggerON)),NA())</f>
        <v>1.3011526944124441E-2</v>
      </c>
      <c r="H1102" s="42">
        <f>_xll.qlCalendarAdvance(Calendar,$H1101,B1102,"f",FALSE)</f>
        <v>47443</v>
      </c>
      <c r="I1102" s="139">
        <f>_xll.qlInterestRateIndexValueDate(Index1M,$H1102)</f>
        <v>47445</v>
      </c>
      <c r="J1102" s="144">
        <f>IFERROR(_xll.qlIndexFixing(Index1M,$H1102,TRUE,_xll.ohTrigger(RecalcTrigger,Trigger1M)),NA())</f>
        <v>1.3145766788871679E-2</v>
      </c>
      <c r="K1102" s="44">
        <f>IFERROR(_xll.qlIndexFixing(Index3M,H1102,TRUE,_xll.ohTrigger(RecalcTrigger,Trigger3M)),NA())</f>
        <v>1.3976030646474897E-2</v>
      </c>
      <c r="L1102" s="44">
        <f>IFERROR(_xll.qlIndexFixing(Index6M,$H1102,TRUE,_xll.ohTrigger(RecalcTrigger,Trigger6M)),NA())</f>
        <v>1.4243318574628195E-2</v>
      </c>
      <c r="M1102" s="145">
        <f>IFERROR(_xll.qlIndexFixing(Index1Y,$H1102,TRUE,_xll.ohTrigger(RecalcTrigger,Trigger1Y)),NA())</f>
        <v>1.4465705665699607E-2</v>
      </c>
      <c r="N1102" s="144">
        <f>IFERROR(_xll.qlIndexFixing(ONIndex1M,I1102,TRUE,_xll.ohTrigger(RecalcTrigger,Trigger1M)),NA())</f>
        <v>1.3132822241450626E-2</v>
      </c>
      <c r="O1102" s="44">
        <f>IFERROR(_xll.qlIndexFixing(ONIndex3M,I1102,TRUE,_xll.ohTrigger(RecalcTrigger,Trigger3M)),NA())</f>
        <v>1.3944578191349422E-2</v>
      </c>
      <c r="P1102" s="44">
        <f>IFERROR(_xll.qlIndexFixing(ONIndex6M,I1102,TRUE,_xll.ohTrigger(RecalcTrigger,Trigger6M)),NA())</f>
        <v>1.4196158345418652E-2</v>
      </c>
      <c r="Q1102" s="145">
        <f>IFERROR(_xll.qlIndexFixing(ONIndex1Y,I1102,TRUE,_xll.ohTrigger(RecalcTrigger,Trigger1Y)),NA())</f>
        <v>1.4386120997667007E-2</v>
      </c>
    </row>
    <row r="1103" spans="2:17" x14ac:dyDescent="0.2">
      <c r="B1103" s="39" t="s">
        <v>42</v>
      </c>
      <c r="D1103" s="42">
        <f>_xll.qlCalendarAdvance(Calendar,$D1102,B1103,"f",FALSE)</f>
        <v>47450</v>
      </c>
      <c r="E1103" s="139">
        <f>_xll.qlInterestRateIndexValueDate(IndexON,D1103)</f>
        <v>47450</v>
      </c>
      <c r="F1103" s="155">
        <f>IFERROR(_xll.qlIndexFixing(IndexON,D1103,TRUE,_xll.ohTrigger(RecalcTrigger,TriggerON)),NA())</f>
        <v>1.3011526944044505E-2</v>
      </c>
      <c r="H1103" s="42">
        <f>_xll.qlCalendarAdvance(Calendar,$H1102,B1103,"f",FALSE)</f>
        <v>47450</v>
      </c>
      <c r="I1103" s="139">
        <f>_xll.qlInterestRateIndexValueDate(Index1M,$H1103)</f>
        <v>47452</v>
      </c>
      <c r="J1103" s="144">
        <f>IFERROR(_xll.qlIndexFixing(Index1M,$H1103,TRUE,_xll.ohTrigger(RecalcTrigger,Trigger1M)),NA())</f>
        <v>1.314935742783719E-2</v>
      </c>
      <c r="K1103" s="44">
        <f>IFERROR(_xll.qlIndexFixing(Index3M,H1103,TRUE,_xll.ohTrigger(RecalcTrigger,Trigger3M)),NA())</f>
        <v>1.3975615982309897E-2</v>
      </c>
      <c r="L1103" s="44">
        <f>IFERROR(_xll.qlIndexFixing(Index6M,$H1103,TRUE,_xll.ohTrigger(RecalcTrigger,Trigger6M)),NA())</f>
        <v>1.4242933195819948E-2</v>
      </c>
      <c r="M1103" s="145">
        <f>IFERROR(_xll.qlIndexFixing(Index1Y,$H1103,TRUE,_xll.ohTrigger(RecalcTrigger,Trigger1Y)),NA())</f>
        <v>1.4463672174302391E-2</v>
      </c>
      <c r="N1103" s="144">
        <f>IFERROR(_xll.qlIndexFixing(ONIndex1M,I1103,TRUE,_xll.ohTrigger(RecalcTrigger,Trigger1M)),NA())</f>
        <v>1.3136556670536592E-2</v>
      </c>
      <c r="O1103" s="44">
        <f>IFERROR(_xll.qlIndexFixing(ONIndex3M,I1103,TRUE,_xll.ohTrigger(RecalcTrigger,Trigger3M)),NA())</f>
        <v>1.3945913811763688E-2</v>
      </c>
      <c r="P1103" s="44">
        <f>IFERROR(_xll.qlIndexFixing(ONIndex6M,I1103,TRUE,_xll.ohTrigger(RecalcTrigger,Trigger6M)),NA())</f>
        <v>1.4196480361432506E-2</v>
      </c>
      <c r="Q1103" s="145">
        <f>IFERROR(_xll.qlIndexFixing(ONIndex1Y,I1103,TRUE,_xll.ohTrigger(RecalcTrigger,Trigger1Y)),NA())</f>
        <v>1.4386339079299759E-2</v>
      </c>
    </row>
    <row r="1104" spans="2:17" x14ac:dyDescent="0.2">
      <c r="B1104" s="39" t="s">
        <v>42</v>
      </c>
      <c r="D1104" s="42">
        <f>_xll.qlCalendarAdvance(Calendar,$D1103,B1104,"f",FALSE)</f>
        <v>47457</v>
      </c>
      <c r="E1104" s="139">
        <f>_xll.qlInterestRateIndexValueDate(IndexON,D1104)</f>
        <v>47457</v>
      </c>
      <c r="F1104" s="155">
        <f>IFERROR(_xll.qlIndexFixing(IndexON,D1104,TRUE,_xll.ohTrigger(RecalcTrigger,TriggerON)),NA())</f>
        <v>1.3011526944044505E-2</v>
      </c>
      <c r="H1104" s="42">
        <f>_xll.qlCalendarAdvance(Calendar,$H1103,B1104,"f",FALSE)</f>
        <v>47457</v>
      </c>
      <c r="I1104" s="139">
        <f>_xll.qlInterestRateIndexValueDate(Index1M,$H1104)</f>
        <v>47459</v>
      </c>
      <c r="J1104" s="144">
        <f>IFERROR(_xll.qlIndexFixing(Index1M,$H1104,TRUE,_xll.ohTrigger(RecalcTrigger,Trigger1M)),NA())</f>
        <v>1.3152853988880475E-2</v>
      </c>
      <c r="K1104" s="44">
        <f>IFERROR(_xll.qlIndexFixing(Index3M,H1104,TRUE,_xll.ohTrigger(RecalcTrigger,Trigger3M)),NA())</f>
        <v>1.3976414902610479E-2</v>
      </c>
      <c r="L1104" s="44">
        <f>IFERROR(_xll.qlIndexFixing(Index6M,$H1104,TRUE,_xll.ohTrigger(RecalcTrigger,Trigger6M)),NA())</f>
        <v>1.4242255535215832E-2</v>
      </c>
      <c r="M1104" s="145">
        <f>IFERROR(_xll.qlIndexFixing(Index1Y,$H1104,TRUE,_xll.ohTrigger(RecalcTrigger,Trigger1Y)),NA())</f>
        <v>1.4462302366574803E-2</v>
      </c>
      <c r="N1104" s="144">
        <f>IFERROR(_xll.qlIndexFixing(ONIndex1M,I1104,TRUE,_xll.ohTrigger(RecalcTrigger,Trigger1M)),NA())</f>
        <v>1.3140197067240678E-2</v>
      </c>
      <c r="O1104" s="44">
        <f>IFERROR(_xll.qlIndexFixing(ONIndex3M,I1104,TRUE,_xll.ohTrigger(RecalcTrigger,Trigger3M)),NA())</f>
        <v>1.394716933536877E-2</v>
      </c>
      <c r="P1104" s="44">
        <f>IFERROR(_xll.qlIndexFixing(ONIndex6M,I1104,TRUE,_xll.ohTrigger(RecalcTrigger,Trigger6M)),NA())</f>
        <v>1.4196726736432908E-2</v>
      </c>
      <c r="Q1104" s="145">
        <f>IFERROR(_xll.qlIndexFixing(ONIndex1Y,I1104,TRUE,_xll.ohTrigger(RecalcTrigger,Trigger1Y)),NA())</f>
        <v>1.4386483013524298E-2</v>
      </c>
    </row>
    <row r="1105" spans="2:17" x14ac:dyDescent="0.2">
      <c r="B1105" s="39" t="s">
        <v>42</v>
      </c>
      <c r="D1105" s="42">
        <f>_xll.qlCalendarAdvance(Calendar,$D1104,B1105,"f",FALSE)</f>
        <v>47464</v>
      </c>
      <c r="E1105" s="139">
        <f>_xll.qlInterestRateIndexValueDate(IndexON,D1105)</f>
        <v>47464</v>
      </c>
      <c r="F1105" s="155">
        <f>IFERROR(_xll.qlIndexFixing(IndexON,D1105,TRUE,_xll.ohTrigger(RecalcTrigger,TriggerON)),NA())</f>
        <v>1.3011526944044505E-2</v>
      </c>
      <c r="H1105" s="42">
        <f>_xll.qlCalendarAdvance(Calendar,$H1104,B1105,"f",FALSE)</f>
        <v>47464</v>
      </c>
      <c r="I1105" s="139">
        <f>_xll.qlInterestRateIndexValueDate(Index1M,$H1105)</f>
        <v>47466</v>
      </c>
      <c r="J1105" s="144">
        <f>IFERROR(_xll.qlIndexFixing(Index1M,$H1105,TRUE,_xll.ohTrigger(RecalcTrigger,Trigger1M)),NA())</f>
        <v>1.3156256507838672E-2</v>
      </c>
      <c r="K1105" s="44">
        <f>IFERROR(_xll.qlIndexFixing(Index3M,H1105,TRUE,_xll.ohTrigger(RecalcTrigger,Trigger3M)),NA())</f>
        <v>1.3977134492871635E-2</v>
      </c>
      <c r="L1105" s="44">
        <f>IFERROR(_xll.qlIndexFixing(Index6M,$H1105,TRUE,_xll.ohTrigger(RecalcTrigger,Trigger6M)),NA())</f>
        <v>1.4241503574636754E-2</v>
      </c>
      <c r="M1105" s="145">
        <f>IFERROR(_xll.qlIndexFixing(Index1Y,$H1105,TRUE,_xll.ohTrigger(RecalcTrigger,Trigger1Y)),NA())</f>
        <v>1.4460491307881709E-2</v>
      </c>
      <c r="N1105" s="144">
        <f>IFERROR(_xll.qlIndexFixing(ONIndex1M,I1105,TRUE,_xll.ohTrigger(RecalcTrigger,Trigger1M)),NA())</f>
        <v>1.3143743467454172E-2</v>
      </c>
      <c r="O1105" s="44">
        <f>IFERROR(_xll.qlIndexFixing(ONIndex3M,I1105,TRUE,_xll.ohTrigger(RecalcTrigger,Trigger3M)),NA())</f>
        <v>1.3948344915322153E-2</v>
      </c>
      <c r="P1105" s="44">
        <f>IFERROR(_xll.qlIndexFixing(ONIndex6M,I1105,TRUE,_xll.ohTrigger(RecalcTrigger,Trigger6M)),NA())</f>
        <v>1.4196897610387893E-2</v>
      </c>
      <c r="Q1105" s="145">
        <f>IFERROR(_xll.qlIndexFixing(ONIndex1Y,I1105,TRUE,_xll.ohTrigger(RecalcTrigger,Trigger1Y)),NA())</f>
        <v>1.4386552886351822E-2</v>
      </c>
    </row>
    <row r="1106" spans="2:17" x14ac:dyDescent="0.2">
      <c r="B1106" s="39" t="s">
        <v>42</v>
      </c>
      <c r="D1106" s="42">
        <f>_xll.qlCalendarAdvance(Calendar,$D1105,B1106,"f",FALSE)</f>
        <v>47471</v>
      </c>
      <c r="E1106" s="139">
        <f>_xll.qlInterestRateIndexValueDate(IndexON,D1106)</f>
        <v>47471</v>
      </c>
      <c r="F1106" s="155">
        <f>IFERROR(_xll.qlIndexFixing(IndexON,D1106,TRUE,_xll.ohTrigger(RecalcTrigger,TriggerON)),NA())</f>
        <v>1.3011526944044505E-2</v>
      </c>
      <c r="H1106" s="42">
        <f>_xll.qlCalendarAdvance(Calendar,$H1105,B1106,"f",FALSE)</f>
        <v>47471</v>
      </c>
      <c r="I1106" s="139">
        <f>_xll.qlInterestRateIndexValueDate(Index1M,$H1106)</f>
        <v>47473</v>
      </c>
      <c r="J1106" s="144">
        <f>IFERROR(_xll.qlIndexFixing(Index1M,$H1106,TRUE,_xll.ohTrigger(RecalcTrigger,Trigger1M)),NA())</f>
        <v>1.3159565020554079E-2</v>
      </c>
      <c r="K1106" s="44">
        <f>IFERROR(_xll.qlIndexFixing(Index3M,H1106,TRUE,_xll.ohTrigger(RecalcTrigger,Trigger3M)),NA())</f>
        <v>1.3977774906822837E-2</v>
      </c>
      <c r="L1106" s="44">
        <f>IFERROR(_xll.qlIndexFixing(Index6M,$H1106,TRUE,_xll.ohTrigger(RecalcTrigger,Trigger6M)),NA())</f>
        <v>1.4240677455092552E-2</v>
      </c>
      <c r="M1106" s="145">
        <f>IFERROR(_xll.qlIndexFixing(Index1Y,$H1106,TRUE,_xll.ohTrigger(RecalcTrigger,Trigger1Y)),NA())</f>
        <v>1.4458607426929438E-2</v>
      </c>
      <c r="N1106" s="144">
        <f>IFERROR(_xll.qlIndexFixing(ONIndex1M,I1106,TRUE,_xll.ohTrigger(RecalcTrigger,Trigger1M)),NA())</f>
        <v>1.3148165065341999E-2</v>
      </c>
      <c r="O1106" s="44">
        <f>IFERROR(_xll.qlIndexFixing(ONIndex3M,I1106,TRUE,_xll.ohTrigger(RecalcTrigger,Trigger3M)),NA())</f>
        <v>1.3949739153726881E-2</v>
      </c>
      <c r="P1106" s="44">
        <f>IFERROR(_xll.qlIndexFixing(ONIndex6M,I1106,TRUE,_xll.ohTrigger(RecalcTrigger,Trigger6M)),NA())</f>
        <v>1.4197006590332961E-2</v>
      </c>
      <c r="Q1106" s="145">
        <f>IFERROR(_xll.qlIndexFixing(ONIndex1Y,I1106,TRUE,_xll.ohTrigger(RecalcTrigger,Trigger1Y)),NA())</f>
        <v>1.4386534036789911E-2</v>
      </c>
    </row>
    <row r="1107" spans="2:17" x14ac:dyDescent="0.2">
      <c r="B1107" s="39" t="s">
        <v>42</v>
      </c>
      <c r="D1107" s="42">
        <f>_xll.qlCalendarAdvance(Calendar,$D1106,B1107,"f",FALSE)</f>
        <v>47479</v>
      </c>
      <c r="E1107" s="139">
        <f>_xll.qlInterestRateIndexValueDate(IndexON,D1107)</f>
        <v>47479</v>
      </c>
      <c r="F1107" s="155">
        <f>IFERROR(_xll.qlIndexFixing(IndexON,D1107,TRUE,_xll.ohTrigger(RecalcTrigger,TriggerON)),NA())</f>
        <v>1.3011526944124441E-2</v>
      </c>
      <c r="H1107" s="42">
        <f>_xll.qlCalendarAdvance(Calendar,$H1106,B1107,"f",FALSE)</f>
        <v>47479</v>
      </c>
      <c r="I1107" s="139">
        <f>_xll.qlInterestRateIndexValueDate(Index1M,$H1107)</f>
        <v>47483</v>
      </c>
      <c r="J1107" s="144">
        <f>IFERROR(_xll.qlIndexFixing(Index1M,$H1107,TRUE,_xll.ohTrigger(RecalcTrigger,Trigger1M)),NA())</f>
        <v>1.3164128466299236E-2</v>
      </c>
      <c r="K1107" s="44">
        <f>IFERROR(_xll.qlIndexFixing(Index3M,H1107,TRUE,_xll.ohTrigger(RecalcTrigger,Trigger3M)),NA())</f>
        <v>1.397796393607729E-2</v>
      </c>
      <c r="L1107" s="44">
        <f>IFERROR(_xll.qlIndexFixing(Index6M,$H1107,TRUE,_xll.ohTrigger(RecalcTrigger,Trigger6M)),NA())</f>
        <v>1.4238800010918267E-2</v>
      </c>
      <c r="M1107" s="145">
        <f>IFERROR(_xll.qlIndexFixing(Index1Y,$H1107,TRUE,_xll.ohTrigger(RecalcTrigger,Trigger1Y)),NA())</f>
        <v>1.4455591186769026E-2</v>
      </c>
      <c r="N1107" s="144">
        <f>IFERROR(_xll.qlIndexFixing(ONIndex1M,I1107,TRUE,_xll.ohTrigger(RecalcTrigger,Trigger1M)),NA())</f>
        <v>1.3151496751149239E-2</v>
      </c>
      <c r="O1107" s="44">
        <f>IFERROR(_xll.qlIndexFixing(ONIndex3M,I1107,TRUE,_xll.ohTrigger(RecalcTrigger,Trigger3M)),NA())</f>
        <v>1.3950732580667591E-2</v>
      </c>
      <c r="P1107" s="44">
        <f>IFERROR(_xll.qlIndexFixing(ONIndex6M,I1107,TRUE,_xll.ohTrigger(RecalcTrigger,Trigger6M)),NA())</f>
        <v>1.41970054159124E-2</v>
      </c>
      <c r="Q1107" s="145">
        <f>IFERROR(_xll.qlIndexFixing(ONIndex1Y,I1107,TRUE,_xll.ohTrigger(RecalcTrigger,Trigger1Y)),NA())</f>
        <v>1.4386434950450777E-2</v>
      </c>
    </row>
    <row r="1108" spans="2:17" x14ac:dyDescent="0.2">
      <c r="B1108" s="39" t="s">
        <v>42</v>
      </c>
      <c r="D1108" s="42">
        <f>_xll.qlCalendarAdvance(Calendar,$D1107,B1108,"f",FALSE)</f>
        <v>47486</v>
      </c>
      <c r="E1108" s="139">
        <f>_xll.qlInterestRateIndexValueDate(IndexON,D1108)</f>
        <v>47486</v>
      </c>
      <c r="F1108" s="155">
        <f>IFERROR(_xll.qlIndexFixing(IndexON,D1108,TRUE,_xll.ohTrigger(RecalcTrigger,TriggerON)),NA())</f>
        <v>1.3011526944044505E-2</v>
      </c>
      <c r="H1108" s="42">
        <f>_xll.qlCalendarAdvance(Calendar,$H1107,B1108,"f",FALSE)</f>
        <v>47486</v>
      </c>
      <c r="I1108" s="139">
        <f>_xll.qlInterestRateIndexValueDate(Index1M,$H1108)</f>
        <v>47490</v>
      </c>
      <c r="J1108" s="144">
        <f>IFERROR(_xll.qlIndexFixing(Index1M,$H1108,TRUE,_xll.ohTrigger(RecalcTrigger,Trigger1M)),NA())</f>
        <v>1.3167208827367391E-2</v>
      </c>
      <c r="K1108" s="44">
        <f>IFERROR(_xll.qlIndexFixing(Index3M,H1108,TRUE,_xll.ohTrigger(RecalcTrigger,Trigger3M)),NA())</f>
        <v>1.3979289545673039E-2</v>
      </c>
      <c r="L1108" s="44">
        <f>IFERROR(_xll.qlIndexFixing(Index6M,$H1108,TRUE,_xll.ohTrigger(RecalcTrigger,Trigger6M)),NA())</f>
        <v>1.4238363288012172E-2</v>
      </c>
      <c r="M1108" s="145">
        <f>IFERROR(_xll.qlIndexFixing(Index1Y,$H1108,TRUE,_xll.ohTrigger(RecalcTrigger,Trigger1Y)),NA())</f>
        <v>1.4453541239343627E-2</v>
      </c>
      <c r="N1108" s="144">
        <f>IFERROR(_xll.qlIndexFixing(ONIndex1M,I1108,TRUE,_xll.ohTrigger(RecalcTrigger,Trigger1M)),NA())</f>
        <v>1.3154277760811794E-2</v>
      </c>
      <c r="O1108" s="44">
        <f>IFERROR(_xll.qlIndexFixing(ONIndex3M,I1108,TRUE,_xll.ohTrigger(RecalcTrigger,Trigger3M)),NA())</f>
        <v>1.3951520856032573E-2</v>
      </c>
      <c r="P1108" s="44">
        <f>IFERROR(_xll.qlIndexFixing(ONIndex6M,I1108,TRUE,_xll.ohTrigger(RecalcTrigger,Trigger6M)),NA())</f>
        <v>1.4196944677218326E-2</v>
      </c>
      <c r="Q1108" s="145">
        <f>IFERROR(_xll.qlIndexFixing(ONIndex1Y,I1108,TRUE,_xll.ohTrigger(RecalcTrigger,Trigger1Y)),NA())</f>
        <v>1.4386291294723463E-2</v>
      </c>
    </row>
    <row r="1109" spans="2:17" x14ac:dyDescent="0.2">
      <c r="B1109" s="39" t="s">
        <v>42</v>
      </c>
      <c r="D1109" s="42">
        <f>_xll.qlCalendarAdvance(Calendar,$D1108,B1109,"f",FALSE)</f>
        <v>47493</v>
      </c>
      <c r="E1109" s="139">
        <f>_xll.qlInterestRateIndexValueDate(IndexON,D1109)</f>
        <v>47493</v>
      </c>
      <c r="F1109" s="155">
        <f>IFERROR(_xll.qlIndexFixing(IndexON,D1109,TRUE,_xll.ohTrigger(RecalcTrigger,TriggerON)),NA())</f>
        <v>1.3011526944044505E-2</v>
      </c>
      <c r="H1109" s="42">
        <f>_xll.qlCalendarAdvance(Calendar,$H1108,B1109,"f",FALSE)</f>
        <v>47493</v>
      </c>
      <c r="I1109" s="139">
        <f>_xll.qlInterestRateIndexValueDate(Index1M,$H1109)</f>
        <v>47497</v>
      </c>
      <c r="J1109" s="144">
        <f>IFERROR(_xll.qlIndexFixing(Index1M,$H1109,TRUE,_xll.ohTrigger(RecalcTrigger,Trigger1M)),NA())</f>
        <v>1.3170195305095734E-2</v>
      </c>
      <c r="K1109" s="44">
        <f>IFERROR(_xll.qlIndexFixing(Index3M,H1109,TRUE,_xll.ohTrigger(RecalcTrigger,Trigger3M)),NA())</f>
        <v>1.3979654091025185E-2</v>
      </c>
      <c r="L1109" s="44">
        <f>IFERROR(_xll.qlIndexFixing(Index6M,$H1109,TRUE,_xll.ohTrigger(RecalcTrigger,Trigger6M)),NA())</f>
        <v>1.4237283979800137E-2</v>
      </c>
      <c r="M1109" s="145">
        <f>IFERROR(_xll.qlIndexFixing(Index1Y,$H1109,TRUE,_xll.ohTrigger(RecalcTrigger,Trigger1Y)),NA())</f>
        <v>1.4451418764250193E-2</v>
      </c>
      <c r="N1109" s="144">
        <f>IFERROR(_xll.qlIndexFixing(ONIndex1M,I1109,TRUE,_xll.ohTrigger(RecalcTrigger,Trigger1M)),NA())</f>
        <v>1.3157435129178552E-2</v>
      </c>
      <c r="O1109" s="44">
        <f>IFERROR(_xll.qlIndexFixing(ONIndex3M,I1109,TRUE,_xll.ohTrigger(RecalcTrigger,Trigger3M)),NA())</f>
        <v>1.3952366873288824E-2</v>
      </c>
      <c r="P1109" s="44">
        <f>IFERROR(_xll.qlIndexFixing(ONIndex6M,I1109,TRUE,_xll.ohTrigger(RecalcTrigger,Trigger6M)),NA())</f>
        <v>1.4196804251627171E-2</v>
      </c>
      <c r="Q1109" s="145">
        <f>IFERROR(_xll.qlIndexFixing(ONIndex1Y,I1109,TRUE,_xll.ohTrigger(RecalcTrigger,Trigger1Y)),NA())</f>
        <v>1.438605526057124E-2</v>
      </c>
    </row>
    <row r="1110" spans="2:17" x14ac:dyDescent="0.2">
      <c r="B1110" s="39" t="s">
        <v>42</v>
      </c>
      <c r="D1110" s="42">
        <f>_xll.qlCalendarAdvance(Calendar,$D1109,B1110,"f",FALSE)</f>
        <v>47500</v>
      </c>
      <c r="E1110" s="139">
        <f>_xll.qlInterestRateIndexValueDate(IndexON,D1110)</f>
        <v>47500</v>
      </c>
      <c r="F1110" s="155">
        <f>IFERROR(_xll.qlIndexFixing(IndexON,D1110,TRUE,_xll.ohTrigger(RecalcTrigger,TriggerON)),NA())</f>
        <v>1.3011526944044505E-2</v>
      </c>
      <c r="H1110" s="42">
        <f>_xll.qlCalendarAdvance(Calendar,$H1109,B1110,"f",FALSE)</f>
        <v>47500</v>
      </c>
      <c r="I1110" s="139">
        <f>_xll.qlInterestRateIndexValueDate(Index1M,$H1110)</f>
        <v>47504</v>
      </c>
      <c r="J1110" s="144">
        <f>IFERROR(_xll.qlIndexFixing(Index1M,$H1110,TRUE,_xll.ohTrigger(RecalcTrigger,Trigger1M)),NA())</f>
        <v>1.317308793533172E-2</v>
      </c>
      <c r="K1110" s="44">
        <f>IFERROR(_xll.qlIndexFixing(Index3M,H1110,TRUE,_xll.ohTrigger(RecalcTrigger,Trigger3M)),NA())</f>
        <v>1.398021652150595E-2</v>
      </c>
      <c r="L1110" s="44">
        <f>IFERROR(_xll.qlIndexFixing(Index6M,$H1110,TRUE,_xll.ohTrigger(RecalcTrigger,Trigger6M)),NA())</f>
        <v>1.42361311371959E-2</v>
      </c>
      <c r="M1110" s="145">
        <f>IFERROR(_xll.qlIndexFixing(Index1Y,$H1110,TRUE,_xll.ohTrigger(RecalcTrigger,Trigger1Y)),NA())</f>
        <v>1.4449223849419483E-2</v>
      </c>
      <c r="N1110" s="144">
        <f>IFERROR(_xll.qlIndexFixing(ONIndex1M,I1110,TRUE,_xll.ohTrigger(RecalcTrigger,Trigger1M)),NA())</f>
        <v>1.3160498685627076E-2</v>
      </c>
      <c r="O1110" s="44">
        <f>IFERROR(_xll.qlIndexFixing(ONIndex3M,I1110,TRUE,_xll.ohTrigger(RecalcTrigger,Trigger3M)),NA())</f>
        <v>1.3953133735222778E-2</v>
      </c>
      <c r="P1110" s="44">
        <f>IFERROR(_xll.qlIndexFixing(ONIndex6M,I1110,TRUE,_xll.ohTrigger(RecalcTrigger,Trigger6M)),NA())</f>
        <v>1.4196589044734864E-2</v>
      </c>
      <c r="Q1110" s="145">
        <f>IFERROR(_xll.qlIndexFixing(ONIndex1Y,I1110,TRUE,_xll.ohTrigger(RecalcTrigger,Trigger1Y)),NA())</f>
        <v>1.4385745608587186E-2</v>
      </c>
    </row>
    <row r="1111" spans="2:17" x14ac:dyDescent="0.2">
      <c r="B1111" s="39" t="s">
        <v>42</v>
      </c>
      <c r="D1111" s="42">
        <f>_xll.qlCalendarAdvance(Calendar,$D1110,B1111,"f",FALSE)</f>
        <v>47507</v>
      </c>
      <c r="E1111" s="139">
        <f>_xll.qlInterestRateIndexValueDate(IndexON,D1111)</f>
        <v>47507</v>
      </c>
      <c r="F1111" s="155">
        <f>IFERROR(_xll.qlIndexFixing(IndexON,D1111,TRUE,_xll.ohTrigger(RecalcTrigger,TriggerON)),NA())</f>
        <v>1.3011526944044505E-2</v>
      </c>
      <c r="H1111" s="42">
        <f>_xll.qlCalendarAdvance(Calendar,$H1110,B1111,"f",FALSE)</f>
        <v>47507</v>
      </c>
      <c r="I1111" s="139">
        <f>_xll.qlInterestRateIndexValueDate(Index1M,$H1111)</f>
        <v>47511</v>
      </c>
      <c r="J1111" s="144">
        <f>IFERROR(_xll.qlIndexFixing(Index1M,$H1111,TRUE,_xll.ohTrigger(RecalcTrigger,Trigger1M)),NA())</f>
        <v>1.3175886753930537E-2</v>
      </c>
      <c r="K1111" s="44">
        <f>IFERROR(_xll.qlIndexFixing(Index3M,H1111,TRUE,_xll.ohTrigger(RecalcTrigger,Trigger3M)),NA())</f>
        <v>1.3980147872962721E-2</v>
      </c>
      <c r="L1111" s="44">
        <f>IFERROR(_xll.qlIndexFixing(Index6M,$H1111,TRUE,_xll.ohTrigger(RecalcTrigger,Trigger6M)),NA())</f>
        <v>1.4234904901253223E-2</v>
      </c>
      <c r="M1111" s="145">
        <f>IFERROR(_xll.qlIndexFixing(Index1Y,$H1111,TRUE,_xll.ohTrigger(RecalcTrigger,Trigger1Y)),NA())</f>
        <v>1.4446956582796927E-2</v>
      </c>
      <c r="N1111" s="144">
        <f>IFERROR(_xll.qlIndexFixing(ONIndex1M,I1111,TRUE,_xll.ohTrigger(RecalcTrigger,Trigger1M)),NA())</f>
        <v>1.316346846596872E-2</v>
      </c>
      <c r="O1111" s="44">
        <f>IFERROR(_xll.qlIndexFixing(ONIndex3M,I1111,TRUE,_xll.ohTrigger(RecalcTrigger,Trigger3M)),NA())</f>
        <v>1.3953821594752114E-2</v>
      </c>
      <c r="P1111" s="44">
        <f>IFERROR(_xll.qlIndexFixing(ONIndex6M,I1111,TRUE,_xll.ohTrigger(RecalcTrigger,Trigger6M)),NA())</f>
        <v>1.4196299196269635E-2</v>
      </c>
      <c r="Q1111" s="145">
        <f>IFERROR(_xll.qlIndexFixing(ONIndex1Y,I1111,TRUE,_xll.ohTrigger(RecalcTrigger,Trigger1Y)),NA())</f>
        <v>1.43853624247825E-2</v>
      </c>
    </row>
    <row r="1112" spans="2:17" x14ac:dyDescent="0.2">
      <c r="B1112" s="39" t="s">
        <v>42</v>
      </c>
      <c r="D1112" s="42">
        <f>_xll.qlCalendarAdvance(Calendar,$D1111,B1112,"f",FALSE)</f>
        <v>47514</v>
      </c>
      <c r="E1112" s="139">
        <f>_xll.qlInterestRateIndexValueDate(IndexON,D1112)</f>
        <v>47514</v>
      </c>
      <c r="F1112" s="155">
        <f>IFERROR(_xll.qlIndexFixing(IndexON,D1112,TRUE,_xll.ohTrigger(RecalcTrigger,TriggerON)),NA())</f>
        <v>1.3011526944044505E-2</v>
      </c>
      <c r="H1112" s="42">
        <f>_xll.qlCalendarAdvance(Calendar,$H1111,B1112,"f",FALSE)</f>
        <v>47514</v>
      </c>
      <c r="I1112" s="139">
        <f>_xll.qlInterestRateIndexValueDate(Index1M,$H1112)</f>
        <v>47518</v>
      </c>
      <c r="J1112" s="144">
        <f>IFERROR(_xll.qlIndexFixing(Index1M,$H1112,TRUE,_xll.ohTrigger(RecalcTrigger,Trigger1M)),NA())</f>
        <v>1.3177310861618441E-2</v>
      </c>
      <c r="K1112" s="44">
        <f>IFERROR(_xll.qlIndexFixing(Index3M,H1112,TRUE,_xll.ohTrigger(RecalcTrigger,Trigger3M)),NA())</f>
        <v>1.3980277417074423E-2</v>
      </c>
      <c r="L1112" s="44">
        <f>IFERROR(_xll.qlIndexFixing(Index6M,$H1112,TRUE,_xll.ohTrigger(RecalcTrigger,Trigger6M)),NA())</f>
        <v>1.4233605413033337E-2</v>
      </c>
      <c r="M1112" s="145">
        <f>IFERROR(_xll.qlIndexFixing(Index1Y,$H1112,TRUE,_xll.ohTrigger(RecalcTrigger,Trigger1Y)),NA())</f>
        <v>1.4444617052343288E-2</v>
      </c>
      <c r="N1112" s="144">
        <f>IFERROR(_xll.qlIndexFixing(ONIndex1M,I1112,TRUE,_xll.ohTrigger(RecalcTrigger,Trigger1M)),NA())</f>
        <v>1.3166344506094774E-2</v>
      </c>
      <c r="O1112" s="44">
        <f>IFERROR(_xll.qlIndexFixing(ONIndex3M,I1112,TRUE,_xll.ohTrigger(RecalcTrigger,Trigger3M)),NA())</f>
        <v>1.395443060519419E-2</v>
      </c>
      <c r="P1112" s="44">
        <f>IFERROR(_xll.qlIndexFixing(ONIndex6M,I1112,TRUE,_xll.ohTrigger(RecalcTrigger,Trigger6M)),NA())</f>
        <v>1.4195934846199521E-2</v>
      </c>
      <c r="Q1112" s="145">
        <f>IFERROR(_xll.qlIndexFixing(ONIndex1Y,I1112,TRUE,_xll.ohTrigger(RecalcTrigger,Trigger1Y)),NA())</f>
        <v>1.4384905795488123E-2</v>
      </c>
    </row>
    <row r="1113" spans="2:17" x14ac:dyDescent="0.2">
      <c r="B1113" s="39" t="s">
        <v>42</v>
      </c>
      <c r="D1113" s="42">
        <f>_xll.qlCalendarAdvance(Calendar,$D1112,B1113,"f",FALSE)</f>
        <v>47521</v>
      </c>
      <c r="E1113" s="139">
        <f>_xll.qlInterestRateIndexValueDate(IndexON,D1113)</f>
        <v>47521</v>
      </c>
      <c r="F1113" s="155">
        <f>IFERROR(_xll.qlIndexFixing(IndexON,D1113,TRUE,_xll.ohTrigger(RecalcTrigger,TriggerON)),NA())</f>
        <v>1.3011526944044505E-2</v>
      </c>
      <c r="H1113" s="42">
        <f>_xll.qlCalendarAdvance(Calendar,$H1112,B1113,"f",FALSE)</f>
        <v>47521</v>
      </c>
      <c r="I1113" s="139">
        <f>_xll.qlInterestRateIndexValueDate(Index1M,$H1113)</f>
        <v>47525</v>
      </c>
      <c r="J1113" s="144">
        <f>IFERROR(_xll.qlIndexFixing(Index1M,$H1113,TRUE,_xll.ohTrigger(RecalcTrigger,Trigger1M)),NA())</f>
        <v>1.317994195439923E-2</v>
      </c>
      <c r="K1113" s="44">
        <f>IFERROR(_xll.qlIndexFixing(Index3M,H1113,TRUE,_xll.ohTrigger(RecalcTrigger,Trigger3M)),NA())</f>
        <v>1.3980328934976454E-2</v>
      </c>
      <c r="L1113" s="44">
        <f>IFERROR(_xll.qlIndexFixing(Index6M,$H1113,TRUE,_xll.ohTrigger(RecalcTrigger,Trigger6M)),NA())</f>
        <v>1.423223281360581E-2</v>
      </c>
      <c r="M1113" s="145">
        <f>IFERROR(_xll.qlIndexFixing(Index1Y,$H1113,TRUE,_xll.ohTrigger(RecalcTrigger,Trigger1Y)),NA())</f>
        <v>1.4442205346034E-2</v>
      </c>
      <c r="N1113" s="144">
        <f>IFERROR(_xll.qlIndexFixing(ONIndex1M,I1113,TRUE,_xll.ohTrigger(RecalcTrigger,Trigger1M)),NA())</f>
        <v>1.31691268420564E-2</v>
      </c>
      <c r="O1113" s="44">
        <f>IFERROR(_xll.qlIndexFixing(ONIndex3M,I1113,TRUE,_xll.ohTrigger(RecalcTrigger,Trigger3M)),NA())</f>
        <v>1.3954960919866366E-2</v>
      </c>
      <c r="P1113" s="44">
        <f>IFERROR(_xll.qlIndexFixing(ONIndex6M,I1113,TRUE,_xll.ohTrigger(RecalcTrigger,Trigger6M)),NA())</f>
        <v>1.4195496134492558E-2</v>
      </c>
      <c r="Q1113" s="145">
        <f>IFERROR(_xll.qlIndexFixing(ONIndex1Y,I1113,TRUE,_xll.ohTrigger(RecalcTrigger,Trigger1Y)),NA())</f>
        <v>1.4384375806955063E-2</v>
      </c>
    </row>
    <row r="1114" spans="2:17" x14ac:dyDescent="0.2">
      <c r="B1114" s="39" t="s">
        <v>42</v>
      </c>
      <c r="D1114" s="42">
        <f>_xll.qlCalendarAdvance(Calendar,$D1113,B1114,"f",FALSE)</f>
        <v>47528</v>
      </c>
      <c r="E1114" s="139">
        <f>_xll.qlInterestRateIndexValueDate(IndexON,D1114)</f>
        <v>47528</v>
      </c>
      <c r="F1114" s="155">
        <f>IFERROR(_xll.qlIndexFixing(IndexON,D1114,TRUE,_xll.ohTrigger(RecalcTrigger,TriggerON)),NA())</f>
        <v>1.3011526944044505E-2</v>
      </c>
      <c r="H1114" s="42">
        <f>_xll.qlCalendarAdvance(Calendar,$H1113,B1114,"f",FALSE)</f>
        <v>47528</v>
      </c>
      <c r="I1114" s="139">
        <f>_xll.qlInterestRateIndexValueDate(Index1M,$H1114)</f>
        <v>47532</v>
      </c>
      <c r="J1114" s="144">
        <f>IFERROR(_xll.qlIndexFixing(Index1M,$H1114,TRUE,_xll.ohTrigger(RecalcTrigger,Trigger1M)),NA())</f>
        <v>1.3182479345659193E-2</v>
      </c>
      <c r="K1114" s="44">
        <f>IFERROR(_xll.qlIndexFixing(Index3M,H1114,TRUE,_xll.ohTrigger(RecalcTrigger,Trigger3M)),NA())</f>
        <v>1.3980302580440319E-2</v>
      </c>
      <c r="L1114" s="44">
        <f>IFERROR(_xll.qlIndexFixing(Index6M,$H1114,TRUE,_xll.ohTrigger(RecalcTrigger,Trigger6M)),NA())</f>
        <v>1.423078724404769E-2</v>
      </c>
      <c r="M1114" s="145">
        <f>IFERROR(_xll.qlIndexFixing(Index1Y,$H1114,TRUE,_xll.ohTrigger(RecalcTrigger,Trigger1Y)),NA())</f>
        <v>1.4439721551858735E-2</v>
      </c>
      <c r="N1114" s="144">
        <f>IFERROR(_xll.qlIndexFixing(ONIndex1M,I1114,TRUE,_xll.ohTrigger(RecalcTrigger,Trigger1M)),NA())</f>
        <v>1.3171815509425144E-2</v>
      </c>
      <c r="O1114" s="44">
        <f>IFERROR(_xll.qlIndexFixing(ONIndex3M,I1114,TRUE,_xll.ohTrigger(RecalcTrigger,Trigger3M)),NA())</f>
        <v>1.3955412692006064E-2</v>
      </c>
      <c r="P1114" s="44">
        <f>IFERROR(_xll.qlIndexFixing(ONIndex6M,I1114,TRUE,_xll.ohTrigger(RecalcTrigger,Trigger6M)),NA())</f>
        <v>1.4194983200956912E-2</v>
      </c>
      <c r="Q1114" s="145">
        <f>IFERROR(_xll.qlIndexFixing(ONIndex1Y,I1114,TRUE,_xll.ohTrigger(RecalcTrigger,Trigger1Y)),NA())</f>
        <v>1.4383772545274454E-2</v>
      </c>
    </row>
    <row r="1115" spans="2:17" x14ac:dyDescent="0.2">
      <c r="B1115" s="39" t="s">
        <v>42</v>
      </c>
      <c r="D1115" s="42">
        <f>_xll.qlCalendarAdvance(Calendar,$D1114,B1115,"f",FALSE)</f>
        <v>47535</v>
      </c>
      <c r="E1115" s="139">
        <f>_xll.qlInterestRateIndexValueDate(IndexON,D1115)</f>
        <v>47535</v>
      </c>
      <c r="F1115" s="155">
        <f>IFERROR(_xll.qlIndexFixing(IndexON,D1115,TRUE,_xll.ohTrigger(RecalcTrigger,TriggerON)),NA())</f>
        <v>1.3011526944044505E-2</v>
      </c>
      <c r="H1115" s="42">
        <f>_xll.qlCalendarAdvance(Calendar,$H1114,B1115,"f",FALSE)</f>
        <v>47535</v>
      </c>
      <c r="I1115" s="139">
        <f>_xll.qlInterestRateIndexValueDate(Index1M,$H1115)</f>
        <v>47539</v>
      </c>
      <c r="J1115" s="144">
        <f>IFERROR(_xll.qlIndexFixing(Index1M,$H1115,TRUE,_xll.ohTrigger(RecalcTrigger,Trigger1M)),NA())</f>
        <v>1.3184923071272487E-2</v>
      </c>
      <c r="K1115" s="44">
        <f>IFERROR(_xll.qlIndexFixing(Index3M,H1115,TRUE,_xll.ohTrigger(RecalcTrigger,Trigger3M)),NA())</f>
        <v>1.3980198507249814E-2</v>
      </c>
      <c r="L1115" s="44">
        <f>IFERROR(_xll.qlIndexFixing(Index6M,$H1115,TRUE,_xll.ohTrigger(RecalcTrigger,Trigger6M)),NA())</f>
        <v>1.4229268845443477E-2</v>
      </c>
      <c r="M1115" s="145">
        <f>IFERROR(_xll.qlIndexFixing(Index1Y,$H1115,TRUE,_xll.ohTrigger(RecalcTrigger,Trigger1Y)),NA())</f>
        <v>1.4437165757823148E-2</v>
      </c>
      <c r="N1115" s="144">
        <f>IFERROR(_xll.qlIndexFixing(ONIndex1M,I1115,TRUE,_xll.ohTrigger(RecalcTrigger,Trigger1M)),NA())</f>
        <v>1.3174410544332105E-2</v>
      </c>
      <c r="O1115" s="44">
        <f>IFERROR(_xll.qlIndexFixing(ONIndex3M,I1115,TRUE,_xll.ohTrigger(RecalcTrigger,Trigger3M)),NA())</f>
        <v>1.3955786074850707E-2</v>
      </c>
      <c r="P1115" s="44">
        <f>IFERROR(_xll.qlIndexFixing(ONIndex6M,I1115,TRUE,_xll.ohTrigger(RecalcTrigger,Trigger6M)),NA())</f>
        <v>1.4194396185640556E-2</v>
      </c>
      <c r="Q1115" s="145">
        <f>IFERROR(_xll.qlIndexFixing(ONIndex1Y,I1115,TRUE,_xll.ohTrigger(RecalcTrigger,Trigger1Y)),NA())</f>
        <v>1.4383096096617365E-2</v>
      </c>
    </row>
    <row r="1116" spans="2:17" x14ac:dyDescent="0.2">
      <c r="B1116" s="39" t="s">
        <v>42</v>
      </c>
      <c r="D1116" s="42">
        <f>_xll.qlCalendarAdvance(Calendar,$D1115,B1116,"f",FALSE)</f>
        <v>47542</v>
      </c>
      <c r="E1116" s="139">
        <f>_xll.qlInterestRateIndexValueDate(IndexON,D1116)</f>
        <v>47542</v>
      </c>
      <c r="F1116" s="155">
        <f>IFERROR(_xll.qlIndexFixing(IndexON,D1116,TRUE,_xll.ohTrigger(RecalcTrigger,TriggerON)),NA())</f>
        <v>1.3011526944044505E-2</v>
      </c>
      <c r="H1116" s="42">
        <f>_xll.qlCalendarAdvance(Calendar,$H1115,B1116,"f",FALSE)</f>
        <v>47542</v>
      </c>
      <c r="I1116" s="139">
        <f>_xll.qlInterestRateIndexValueDate(Index1M,$H1116)</f>
        <v>47546</v>
      </c>
      <c r="J1116" s="144">
        <f>IFERROR(_xll.qlIndexFixing(Index1M,$H1116,TRUE,_xll.ohTrigger(RecalcTrigger,Trigger1M)),NA())</f>
        <v>1.318847492740962E-2</v>
      </c>
      <c r="K1116" s="44">
        <f>IFERROR(_xll.qlIndexFixing(Index3M,H1116,TRUE,_xll.ohTrigger(RecalcTrigger,Trigger3M)),NA())</f>
        <v>1.3980260015543887E-2</v>
      </c>
      <c r="L1116" s="44">
        <f>IFERROR(_xll.qlIndexFixing(Index6M,$H1116,TRUE,_xll.ohTrigger(RecalcTrigger,Trigger6M)),NA())</f>
        <v>1.4227960336484432E-2</v>
      </c>
      <c r="M1116" s="145">
        <f>IFERROR(_xll.qlIndexFixing(Index1Y,$H1116,TRUE,_xll.ohTrigger(RecalcTrigger,Trigger1Y)),NA())</f>
        <v>1.443453805194604E-2</v>
      </c>
      <c r="N1116" s="144">
        <f>IFERROR(_xll.qlIndexFixing(ONIndex1M,I1116,TRUE,_xll.ohTrigger(RecalcTrigger,Trigger1M)),NA())</f>
        <v>1.3176911982428763E-2</v>
      </c>
      <c r="O1116" s="44">
        <f>IFERROR(_xll.qlIndexFixing(ONIndex3M,I1116,TRUE,_xll.ohTrigger(RecalcTrigger,Trigger3M)),NA())</f>
        <v>1.3956081221477845E-2</v>
      </c>
      <c r="P1116" s="44">
        <f>IFERROR(_xll.qlIndexFixing(ONIndex6M,I1116,TRUE,_xll.ohTrigger(RecalcTrigger,Trigger6M)),NA())</f>
        <v>1.4193735228591464E-2</v>
      </c>
      <c r="Q1116" s="145">
        <f>IFERROR(_xll.qlIndexFixing(ONIndex1Y,I1116,TRUE,_xll.ohTrigger(RecalcTrigger,Trigger1Y)),NA())</f>
        <v>1.4382346547474611E-2</v>
      </c>
    </row>
    <row r="1117" spans="2:17" x14ac:dyDescent="0.2">
      <c r="B1117" s="39" t="s">
        <v>42</v>
      </c>
      <c r="D1117" s="42">
        <f>_xll.qlCalendarAdvance(Calendar,$D1116,B1117,"f",FALSE)</f>
        <v>47549</v>
      </c>
      <c r="E1117" s="139">
        <f>_xll.qlInterestRateIndexValueDate(IndexON,D1117)</f>
        <v>47549</v>
      </c>
      <c r="F1117" s="155">
        <f>IFERROR(_xll.qlIndexFixing(IndexON,D1117,TRUE,_xll.ohTrigger(RecalcTrigger,TriggerON)),NA())</f>
        <v>1.3011526944124441E-2</v>
      </c>
      <c r="H1117" s="42">
        <f>_xll.qlCalendarAdvance(Calendar,$H1116,B1117,"f",FALSE)</f>
        <v>47549</v>
      </c>
      <c r="I1117" s="139">
        <f>_xll.qlInterestRateIndexValueDate(Index1M,$H1117)</f>
        <v>47553</v>
      </c>
      <c r="J1117" s="144">
        <f>IFERROR(_xll.qlIndexFixing(Index1M,$H1117,TRUE,_xll.ohTrigger(RecalcTrigger,Trigger1M)),NA())</f>
        <v>1.3190711629239823E-2</v>
      </c>
      <c r="K1117" s="44">
        <f>IFERROR(_xll.qlIndexFixing(Index3M,H1117,TRUE,_xll.ohTrigger(RecalcTrigger,Trigger3M)),NA())</f>
        <v>1.3979995456595225E-2</v>
      </c>
      <c r="L1117" s="44">
        <f>IFERROR(_xll.qlIndexFixing(Index6M,$H1117,TRUE,_xll.ohTrigger(RecalcTrigger,Trigger6M)),NA())</f>
        <v>1.4226286306681827E-2</v>
      </c>
      <c r="M1117" s="145">
        <f>IFERROR(_xll.qlIndexFixing(Index1Y,$H1117,TRUE,_xll.ohTrigger(RecalcTrigger,Trigger1Y)),NA())</f>
        <v>1.4431838522262192E-2</v>
      </c>
      <c r="N1117" s="144">
        <f>IFERROR(_xll.qlIndexFixing(ONIndex1M,I1117,TRUE,_xll.ohTrigger(RecalcTrigger,Trigger1M)),NA())</f>
        <v>1.3179319859846217E-2</v>
      </c>
      <c r="O1117" s="44">
        <f>IFERROR(_xll.qlIndexFixing(ONIndex3M,I1117,TRUE,_xll.ohTrigger(RecalcTrigger,Trigger3M)),NA())</f>
        <v>1.395629828536471E-2</v>
      </c>
      <c r="P1117" s="44">
        <f>IFERROR(_xll.qlIndexFixing(ONIndex6M,I1117,TRUE,_xll.ohTrigger(RecalcTrigger,Trigger6M)),NA())</f>
        <v>1.4193000469377992E-2</v>
      </c>
      <c r="Q1117" s="145">
        <f>IFERROR(_xll.qlIndexFixing(ONIndex1Y,I1117,TRUE,_xll.ohTrigger(RecalcTrigger,Trigger1Y)),NA())</f>
        <v>1.4381523983777456E-2</v>
      </c>
    </row>
    <row r="1118" spans="2:17" x14ac:dyDescent="0.2">
      <c r="B1118" s="39" t="s">
        <v>42</v>
      </c>
      <c r="D1118" s="42">
        <f>_xll.qlCalendarAdvance(Calendar,$D1117,B1118,"f",FALSE)</f>
        <v>47556</v>
      </c>
      <c r="E1118" s="139">
        <f>_xll.qlInterestRateIndexValueDate(IndexON,D1118)</f>
        <v>47556</v>
      </c>
      <c r="F1118" s="155">
        <f>IFERROR(_xll.qlIndexFixing(IndexON,D1118,TRUE,_xll.ohTrigger(RecalcTrigger,TriggerON)),NA())</f>
        <v>1.3011526944044505E-2</v>
      </c>
      <c r="H1118" s="42">
        <f>_xll.qlCalendarAdvance(Calendar,$H1117,B1118,"f",FALSE)</f>
        <v>47556</v>
      </c>
      <c r="I1118" s="139">
        <f>_xll.qlInterestRateIndexValueDate(Index1M,$H1118)</f>
        <v>47560</v>
      </c>
      <c r="J1118" s="144">
        <f>IFERROR(_xll.qlIndexFixing(Index1M,$H1118,TRUE,_xll.ohTrigger(RecalcTrigger,Trigger1M)),NA())</f>
        <v>1.3192854770475913E-2</v>
      </c>
      <c r="K1118" s="44">
        <f>IFERROR(_xll.qlIndexFixing(Index3M,H1118,TRUE,_xll.ohTrigger(RecalcTrigger,Trigger3M)),NA())</f>
        <v>1.3979653648348302E-2</v>
      </c>
      <c r="L1118" s="44">
        <f>IFERROR(_xll.qlIndexFixing(Index6M,$H1118,TRUE,_xll.ohTrigger(RecalcTrigger,Trigger6M)),NA())</f>
        <v>1.4224539885607984E-2</v>
      </c>
      <c r="M1118" s="145">
        <f>IFERROR(_xll.qlIndexFixing(Index1Y,$H1118,TRUE,_xll.ohTrigger(RecalcTrigger,Trigger1Y)),NA())</f>
        <v>1.4429067256819753E-2</v>
      </c>
      <c r="N1118" s="144">
        <f>IFERROR(_xll.qlIndexFixing(ONIndex1M,I1118,TRUE,_xll.ohTrigger(RecalcTrigger,Trigger1M)),NA())</f>
        <v>1.3181634212395821E-2</v>
      </c>
      <c r="O1118" s="44">
        <f>IFERROR(_xll.qlIndexFixing(ONIndex3M,I1118,TRUE,_xll.ohTrigger(RecalcTrigger,Trigger3M)),NA())</f>
        <v>1.3956437419668788E-2</v>
      </c>
      <c r="P1118" s="44">
        <f>IFERROR(_xll.qlIndexFixing(ONIndex6M,I1118,TRUE,_xll.ohTrigger(RecalcTrigger,Trigger6M)),NA())</f>
        <v>1.4192192048207986E-2</v>
      </c>
      <c r="Q1118" s="145">
        <f>IFERROR(_xll.qlIndexFixing(ONIndex1Y,I1118,TRUE,_xll.ohTrigger(RecalcTrigger,Trigger1Y)),NA())</f>
        <v>1.4380628491776903E-2</v>
      </c>
    </row>
    <row r="1119" spans="2:17" x14ac:dyDescent="0.2">
      <c r="B1119" s="39" t="s">
        <v>42</v>
      </c>
      <c r="D1119" s="42">
        <f>_xll.qlCalendarAdvance(Calendar,$D1118,B1119,"f",FALSE)</f>
        <v>47563</v>
      </c>
      <c r="E1119" s="139">
        <f>_xll.qlInterestRateIndexValueDate(IndexON,D1119)</f>
        <v>47563</v>
      </c>
      <c r="F1119" s="155">
        <f>IFERROR(_xll.qlIndexFixing(IndexON,D1119,TRUE,_xll.ohTrigger(RecalcTrigger,TriggerON)),NA())</f>
        <v>1.3011526944044505E-2</v>
      </c>
      <c r="H1119" s="42">
        <f>_xll.qlCalendarAdvance(Calendar,$H1118,B1119,"f",FALSE)</f>
        <v>47563</v>
      </c>
      <c r="I1119" s="139">
        <f>_xll.qlInterestRateIndexValueDate(Index1M,$H1119)</f>
        <v>47567</v>
      </c>
      <c r="J1119" s="144">
        <f>IFERROR(_xll.qlIndexFixing(Index1M,$H1119,TRUE,_xll.ohTrigger(RecalcTrigger,Trigger1M)),NA())</f>
        <v>1.3194904386983395E-2</v>
      </c>
      <c r="K1119" s="44">
        <f>IFERROR(_xll.qlIndexFixing(Index3M,H1119,TRUE,_xll.ohTrigger(RecalcTrigger,Trigger3M)),NA())</f>
        <v>1.3979234744608779E-2</v>
      </c>
      <c r="L1119" s="44">
        <f>IFERROR(_xll.qlIndexFixing(Index6M,$H1119,TRUE,_xll.ohTrigger(RecalcTrigger,Trigger6M)),NA())</f>
        <v>1.4222721214392619E-2</v>
      </c>
      <c r="M1119" s="145">
        <f>IFERROR(_xll.qlIndexFixing(Index1Y,$H1119,TRUE,_xll.ohTrigger(RecalcTrigger,Trigger1Y)),NA())</f>
        <v>1.4426224343682193E-2</v>
      </c>
      <c r="N1119" s="144">
        <f>IFERROR(_xll.qlIndexFixing(ONIndex1M,I1119,TRUE,_xll.ohTrigger(RecalcTrigger,Trigger1M)),NA())</f>
        <v>1.3183855075808992E-2</v>
      </c>
      <c r="O1119" s="44">
        <f>IFERROR(_xll.qlIndexFixing(ONIndex3M,I1119,TRUE,_xll.ohTrigger(RecalcTrigger,Trigger3M)),NA())</f>
        <v>1.3956498777547566E-2</v>
      </c>
      <c r="P1119" s="44">
        <f>IFERROR(_xll.qlIndexFixing(ONIndex6M,I1119,TRUE,_xll.ohTrigger(RecalcTrigger,Trigger6M)),NA())</f>
        <v>1.419131010488961E-2</v>
      </c>
      <c r="Q1119" s="145">
        <f>IFERROR(_xll.qlIndexFixing(ONIndex1Y,I1119,TRUE,_xll.ohTrigger(RecalcTrigger,Trigger1Y)),NA())</f>
        <v>1.4379660157803897E-2</v>
      </c>
    </row>
    <row r="1120" spans="2:17" x14ac:dyDescent="0.2">
      <c r="B1120" s="39" t="s">
        <v>42</v>
      </c>
      <c r="D1120" s="42">
        <f>_xll.qlCalendarAdvance(Calendar,$D1119,B1120,"f",FALSE)</f>
        <v>47570</v>
      </c>
      <c r="E1120" s="139">
        <f>_xll.qlInterestRateIndexValueDate(IndexON,D1120)</f>
        <v>47570</v>
      </c>
      <c r="F1120" s="155">
        <f>IFERROR(_xll.qlIndexFixing(IndexON,D1120,TRUE,_xll.ohTrigger(RecalcTrigger,TriggerON)),NA())</f>
        <v>1.3011526944044505E-2</v>
      </c>
      <c r="H1120" s="42">
        <f>_xll.qlCalendarAdvance(Calendar,$H1119,B1120,"f",FALSE)</f>
        <v>47570</v>
      </c>
      <c r="I1120" s="139">
        <f>_xll.qlInterestRateIndexValueDate(Index1M,$H1120)</f>
        <v>47574</v>
      </c>
      <c r="J1120" s="144">
        <f>IFERROR(_xll.qlIndexFixing(Index1M,$H1120,TRUE,_xll.ohTrigger(RecalcTrigger,Trigger1M)),NA())</f>
        <v>1.319686051464067E-2</v>
      </c>
      <c r="K1120" s="44">
        <f>IFERROR(_xll.qlIndexFixing(Index3M,H1120,TRUE,_xll.ohTrigger(RecalcTrigger,Trigger3M)),NA())</f>
        <v>1.3978517744063163E-2</v>
      </c>
      <c r="L1120" s="44">
        <f>IFERROR(_xll.qlIndexFixing(Index6M,$H1120,TRUE,_xll.ohTrigger(RecalcTrigger,Trigger6M)),NA())</f>
        <v>1.4220710138983845E-2</v>
      </c>
      <c r="M1120" s="145">
        <f>IFERROR(_xll.qlIndexFixing(Index1Y,$H1120,TRUE,_xll.ohTrigger(RecalcTrigger,Trigger1Y)),NA())</f>
        <v>1.4423309870926786E-2</v>
      </c>
      <c r="N1120" s="144">
        <f>IFERROR(_xll.qlIndexFixing(ONIndex1M,I1120,TRUE,_xll.ohTrigger(RecalcTrigger,Trigger1M)),NA())</f>
        <v>1.3185982486136893E-2</v>
      </c>
      <c r="O1120" s="44">
        <f>IFERROR(_xll.qlIndexFixing(ONIndex3M,I1120,TRUE,_xll.ohTrigger(RecalcTrigger,Trigger3M)),NA())</f>
        <v>1.3956482512398338E-2</v>
      </c>
      <c r="P1120" s="44">
        <f>IFERROR(_xll.qlIndexFixing(ONIndex6M,I1120,TRUE,_xll.ohTrigger(RecalcTrigger,Trigger6M)),NA())</f>
        <v>1.4190354779390901E-2</v>
      </c>
      <c r="Q1120" s="145">
        <f>IFERROR(_xll.qlIndexFixing(ONIndex1Y,I1120,TRUE,_xll.ohTrigger(RecalcTrigger,Trigger1Y)),NA())</f>
        <v>1.4378619067949572E-2</v>
      </c>
    </row>
    <row r="1121" spans="2:17" x14ac:dyDescent="0.2">
      <c r="B1121" s="39" t="s">
        <v>42</v>
      </c>
      <c r="D1121" s="42">
        <f>_xll.qlCalendarAdvance(Calendar,$D1120,B1121,"f",FALSE)</f>
        <v>47577</v>
      </c>
      <c r="E1121" s="139">
        <f>_xll.qlInterestRateIndexValueDate(IndexON,D1121)</f>
        <v>47577</v>
      </c>
      <c r="F1121" s="155">
        <f>IFERROR(_xll.qlIndexFixing(IndexON,D1121,TRUE,_xll.ohTrigger(RecalcTrigger,TriggerON)),NA())</f>
        <v>1.3011526944044505E-2</v>
      </c>
      <c r="H1121" s="42">
        <f>_xll.qlCalendarAdvance(Calendar,$H1120,B1121,"f",FALSE)</f>
        <v>47577</v>
      </c>
      <c r="I1121" s="139">
        <f>_xll.qlInterestRateIndexValueDate(Index1M,$H1121)</f>
        <v>47581</v>
      </c>
      <c r="J1121" s="144">
        <f>IFERROR(_xll.qlIndexFixing(Index1M,$H1121,TRUE,_xll.ohTrigger(RecalcTrigger,Trigger1M)),NA())</f>
        <v>1.3198356231301389E-2</v>
      </c>
      <c r="K1121" s="44">
        <f>IFERROR(_xll.qlIndexFixing(Index3M,H1121,TRUE,_xll.ohTrigger(RecalcTrigger,Trigger3M)),NA())</f>
        <v>1.3977950588566091E-2</v>
      </c>
      <c r="L1121" s="44">
        <f>IFERROR(_xll.qlIndexFixing(Index6M,$H1121,TRUE,_xll.ohTrigger(RecalcTrigger,Trigger6M)),NA())</f>
        <v>1.4218752559822778E-2</v>
      </c>
      <c r="M1121" s="145">
        <f>IFERROR(_xll.qlIndexFixing(Index1Y,$H1121,TRUE,_xll.ohTrigger(RecalcTrigger,Trigger1Y)),NA())</f>
        <v>1.4420323926645915E-2</v>
      </c>
      <c r="N1121" s="144">
        <f>IFERROR(_xll.qlIndexFixing(ONIndex1M,I1121,TRUE,_xll.ohTrigger(RecalcTrigger,Trigger1M)),NA())</f>
        <v>1.3188016479270814E-2</v>
      </c>
      <c r="O1121" s="44">
        <f>IFERROR(_xll.qlIndexFixing(ONIndex3M,I1121,TRUE,_xll.ohTrigger(RecalcTrigger,Trigger3M)),NA())</f>
        <v>1.3956388777298656E-2</v>
      </c>
      <c r="P1121" s="44">
        <f>IFERROR(_xll.qlIndexFixing(ONIndex6M,I1121,TRUE,_xll.ohTrigger(RecalcTrigger,Trigger6M)),NA())</f>
        <v>1.4189326211599962E-2</v>
      </c>
      <c r="Q1121" s="145">
        <f>IFERROR(_xll.qlIndexFixing(ONIndex1Y,I1121,TRUE,_xll.ohTrigger(RecalcTrigger,Trigger1Y)),NA())</f>
        <v>1.4377505308544869E-2</v>
      </c>
    </row>
    <row r="1122" spans="2:17" x14ac:dyDescent="0.2">
      <c r="B1122" s="39" t="s">
        <v>42</v>
      </c>
      <c r="D1122" s="42">
        <f>_xll.qlCalendarAdvance(Calendar,$D1121,B1122,"f",FALSE)</f>
        <v>47584</v>
      </c>
      <c r="E1122" s="139">
        <f>_xll.qlInterestRateIndexValueDate(IndexON,D1122)</f>
        <v>47584</v>
      </c>
      <c r="F1122" s="155">
        <f>IFERROR(_xll.qlIndexFixing(IndexON,D1122,TRUE,_xll.ohTrigger(RecalcTrigger,TriggerON)),NA())</f>
        <v>1.3011526944044505E-2</v>
      </c>
      <c r="H1122" s="42">
        <f>_xll.qlCalendarAdvance(Calendar,$H1121,B1122,"f",FALSE)</f>
        <v>47584</v>
      </c>
      <c r="I1122" s="139">
        <f>_xll.qlInterestRateIndexValueDate(Index1M,$H1122)</f>
        <v>47588</v>
      </c>
      <c r="J1122" s="144">
        <f>IFERROR(_xll.qlIndexFixing(Index1M,$H1122,TRUE,_xll.ohTrigger(RecalcTrigger,Trigger1M)),NA())</f>
        <v>1.3200132093409422E-2</v>
      </c>
      <c r="K1122" s="44">
        <f>IFERROR(_xll.qlIndexFixing(Index3M,H1122,TRUE,_xll.ohTrigger(RecalcTrigger,Trigger3M)),NA())</f>
        <v>1.3977306790997868E-2</v>
      </c>
      <c r="L1122" s="44">
        <f>IFERROR(_xll.qlIndexFixing(Index6M,$H1122,TRUE,_xll.ohTrigger(RecalcTrigger,Trigger6M)),NA())</f>
        <v>1.4216723146683383E-2</v>
      </c>
      <c r="M1122" s="145">
        <f>IFERROR(_xll.qlIndexFixing(Index1Y,$H1122,TRUE,_xll.ohTrigger(RecalcTrigger,Trigger1Y)),NA())</f>
        <v>1.4417266598945537E-2</v>
      </c>
      <c r="N1122" s="144">
        <f>IFERROR(_xll.qlIndexFixing(ONIndex1M,I1122,TRUE,_xll.ohTrigger(RecalcTrigger,Trigger1M)),NA())</f>
        <v>1.3189957090942173E-2</v>
      </c>
      <c r="O1122" s="44">
        <f>IFERROR(_xll.qlIndexFixing(ONIndex3M,I1122,TRUE,_xll.ohTrigger(RecalcTrigger,Trigger3M)),NA())</f>
        <v>1.3956217725565878E-2</v>
      </c>
      <c r="P1122" s="44">
        <f>IFERROR(_xll.qlIndexFixing(ONIndex6M,I1122,TRUE,_xll.ohTrigger(RecalcTrigger,Trigger6M)),NA())</f>
        <v>1.4188224541484828E-2</v>
      </c>
      <c r="Q1122" s="145">
        <f>IFERROR(_xll.qlIndexFixing(ONIndex1Y,I1122,TRUE,_xll.ohTrigger(RecalcTrigger,Trigger1Y)),NA())</f>
        <v>1.4376318965680923E-2</v>
      </c>
    </row>
    <row r="1123" spans="2:17" x14ac:dyDescent="0.2">
      <c r="B1123" s="39" t="s">
        <v>42</v>
      </c>
      <c r="D1123" s="42">
        <f>_xll.qlCalendarAdvance(Calendar,$D1122,B1123,"f",FALSE)</f>
        <v>47591</v>
      </c>
      <c r="E1123" s="139">
        <f>_xll.qlInterestRateIndexValueDate(IndexON,D1123)</f>
        <v>47591</v>
      </c>
      <c r="F1123" s="155">
        <f>IFERROR(_xll.qlIndexFixing(IndexON,D1123,TRUE,_xll.ohTrigger(RecalcTrigger,TriggerON)),NA())</f>
        <v>1.3012467532691474E-2</v>
      </c>
      <c r="H1123" s="42">
        <f>_xll.qlCalendarAdvance(Calendar,$H1122,B1123,"f",FALSE)</f>
        <v>47591</v>
      </c>
      <c r="I1123" s="139">
        <f>_xll.qlInterestRateIndexValueDate(Index1M,$H1123)</f>
        <v>47597</v>
      </c>
      <c r="J1123" s="144">
        <f>IFERROR(_xll.qlIndexFixing(Index1M,$H1123,TRUE,_xll.ohTrigger(RecalcTrigger,Trigger1M)),NA())</f>
        <v>1.3202278137746326E-2</v>
      </c>
      <c r="K1123" s="44">
        <f>IFERROR(_xll.qlIndexFixing(Index3M,H1123,TRUE,_xll.ohTrigger(RecalcTrigger,Trigger3M)),NA())</f>
        <v>1.3976366681887309E-2</v>
      </c>
      <c r="L1123" s="44">
        <f>IFERROR(_xll.qlIndexFixing(Index6M,$H1123,TRUE,_xll.ohTrigger(RecalcTrigger,Trigger6M)),NA())</f>
        <v>1.4214008576409899E-2</v>
      </c>
      <c r="M1123" s="145">
        <f>IFERROR(_xll.qlIndexFixing(Index1Y,$H1123,TRUE,_xll.ohTrigger(RecalcTrigger,Trigger1Y)),NA())</f>
        <v>1.4413231000938536E-2</v>
      </c>
      <c r="N1123" s="144">
        <f>IFERROR(_xll.qlIndexFixing(ONIndex1M,I1123,TRUE,_xll.ohTrigger(RecalcTrigger,Trigger1M)),NA())</f>
        <v>1.3193050302708897E-2</v>
      </c>
      <c r="O1123" s="44">
        <f>IFERROR(_xll.qlIndexFixing(ONIndex3M,I1123,TRUE,_xll.ohTrigger(RecalcTrigger,Trigger3M)),NA())</f>
        <v>1.3956380047854822E-2</v>
      </c>
      <c r="P1123" s="44">
        <f>IFERROR(_xll.qlIndexFixing(ONIndex6M,I1123,TRUE,_xll.ohTrigger(RecalcTrigger,Trigger6M)),NA())</f>
        <v>1.4187082755112712E-2</v>
      </c>
      <c r="Q1123" s="145">
        <f>IFERROR(_xll.qlIndexFixing(ONIndex1Y,I1123,TRUE,_xll.ohTrigger(RecalcTrigger,Trigger1Y)),NA())</f>
        <v>1.4375071928034444E-2</v>
      </c>
    </row>
    <row r="1124" spans="2:17" x14ac:dyDescent="0.2">
      <c r="B1124" s="39" t="s">
        <v>42</v>
      </c>
      <c r="D1124" s="42">
        <f>_xll.qlCalendarAdvance(Calendar,$D1123,B1124,"f",FALSE)</f>
        <v>47598</v>
      </c>
      <c r="E1124" s="139">
        <f>_xll.qlInterestRateIndexValueDate(IndexON,D1124)</f>
        <v>47598</v>
      </c>
      <c r="F1124" s="155">
        <f>IFERROR(_xll.qlIndexFixing(IndexON,D1124,TRUE,_xll.ohTrigger(RecalcTrigger,TriggerON)),NA())</f>
        <v>1.3011526944044505E-2</v>
      </c>
      <c r="H1124" s="42">
        <f>_xll.qlCalendarAdvance(Calendar,$H1123,B1124,"f",FALSE)</f>
        <v>47598</v>
      </c>
      <c r="I1124" s="139">
        <f>_xll.qlInterestRateIndexValueDate(Index1M,$H1124)</f>
        <v>47602</v>
      </c>
      <c r="J1124" s="144">
        <f>IFERROR(_xll.qlIndexFixing(Index1M,$H1124,TRUE,_xll.ohTrigger(RecalcTrigger,Trigger1M)),NA())</f>
        <v>1.3203403712414463E-2</v>
      </c>
      <c r="K1124" s="44">
        <f>IFERROR(_xll.qlIndexFixing(Index3M,H1124,TRUE,_xll.ohTrigger(RecalcTrigger,Trigger3M)),NA())</f>
        <v>1.3975789884915804E-2</v>
      </c>
      <c r="L1124" s="44">
        <f>IFERROR(_xll.qlIndexFixing(Index6M,$H1124,TRUE,_xll.ohTrigger(RecalcTrigger,Trigger6M)),NA())</f>
        <v>1.4212449383081572E-2</v>
      </c>
      <c r="M1124" s="145">
        <f>IFERROR(_xll.qlIndexFixing(Index1Y,$H1124,TRUE,_xll.ohTrigger(RecalcTrigger,Trigger1Y)),NA())</f>
        <v>1.4410938145781512E-2</v>
      </c>
      <c r="N1124" s="144">
        <f>IFERROR(_xll.qlIndexFixing(ONIndex1M,I1124,TRUE,_xll.ohTrigger(RecalcTrigger,Trigger1M)),NA())</f>
        <v>1.3193801264002047E-2</v>
      </c>
      <c r="O1124" s="44">
        <f>IFERROR(_xll.qlIndexFixing(ONIndex3M,I1124,TRUE,_xll.ohTrigger(RecalcTrigger,Trigger3M)),NA())</f>
        <v>1.3955591547016866E-2</v>
      </c>
      <c r="P1124" s="44">
        <f>IFERROR(_xll.qlIndexFixing(ONIndex6M,I1124,TRUE,_xll.ohTrigger(RecalcTrigger,Trigger6M)),NA())</f>
        <v>1.4185618309614512E-2</v>
      </c>
      <c r="Q1124" s="145">
        <f>IFERROR(_xll.qlIndexFixing(ONIndex1Y,I1124,TRUE,_xll.ohTrigger(RecalcTrigger,Trigger1Y)),NA())</f>
        <v>1.437353278983089E-2</v>
      </c>
    </row>
    <row r="1125" spans="2:17" x14ac:dyDescent="0.2">
      <c r="B1125" s="39" t="s">
        <v>42</v>
      </c>
      <c r="D1125" s="42">
        <f>_xll.qlCalendarAdvance(Calendar,$D1124,B1125,"f",FALSE)</f>
        <v>47605</v>
      </c>
      <c r="E1125" s="139">
        <f>_xll.qlInterestRateIndexValueDate(IndexON,D1125)</f>
        <v>47605</v>
      </c>
      <c r="F1125" s="155">
        <f>IFERROR(_xll.qlIndexFixing(IndexON,D1125,TRUE,_xll.ohTrigger(RecalcTrigger,TriggerON)),NA())</f>
        <v>1.3011526944124441E-2</v>
      </c>
      <c r="H1125" s="42">
        <f>_xll.qlCalendarAdvance(Calendar,$H1124,B1125,"f",FALSE)</f>
        <v>47605</v>
      </c>
      <c r="I1125" s="139">
        <f>_xll.qlInterestRateIndexValueDate(Index1M,$H1125)</f>
        <v>47609</v>
      </c>
      <c r="J1125" s="144">
        <f>IFERROR(_xll.qlIndexFixing(Index1M,$H1125,TRUE,_xll.ohTrigger(RecalcTrigger,Trigger1M)),NA())</f>
        <v>1.3205240075917788E-2</v>
      </c>
      <c r="K1125" s="44">
        <f>IFERROR(_xll.qlIndexFixing(Index3M,H1125,TRUE,_xll.ohTrigger(RecalcTrigger,Trigger3M)),NA())</f>
        <v>1.3975110930422996E-2</v>
      </c>
      <c r="L1125" s="44">
        <f>IFERROR(_xll.qlIndexFixing(Index6M,$H1125,TRUE,_xll.ohTrigger(RecalcTrigger,Trigger6M)),NA())</f>
        <v>1.4210299838264081E-2</v>
      </c>
      <c r="M1125" s="145">
        <f>IFERROR(_xll.qlIndexFixing(Index1Y,$H1125,TRUE,_xll.ohTrigger(RecalcTrigger,Trigger1Y)),NA())</f>
        <v>1.4407667196601177E-2</v>
      </c>
      <c r="N1125" s="144">
        <f>IFERROR(_xll.qlIndexFixing(ONIndex1M,I1125,TRUE,_xll.ohTrigger(RecalcTrigger,Trigger1M)),NA())</f>
        <v>1.3195218996653324E-2</v>
      </c>
      <c r="O1125" s="44">
        <f>IFERROR(_xll.qlIndexFixing(ONIndex3M,I1125,TRUE,_xll.ohTrigger(RecalcTrigger,Trigger3M)),NA())</f>
        <v>1.3955242203183005E-2</v>
      </c>
      <c r="P1125" s="44">
        <f>IFERROR(_xll.qlIndexFixing(ONIndex6M,I1125,TRUE,_xll.ohTrigger(RecalcTrigger,Trigger6M)),NA())</f>
        <v>1.4184482316315083E-2</v>
      </c>
      <c r="Q1125" s="145">
        <f>IFERROR(_xll.qlIndexFixing(ONIndex1Y,I1125,TRUE,_xll.ohTrigger(RecalcTrigger,Trigger1Y)),NA())</f>
        <v>1.4372325298763755E-2</v>
      </c>
    </row>
    <row r="1126" spans="2:17" x14ac:dyDescent="0.2">
      <c r="B1126" s="39" t="s">
        <v>42</v>
      </c>
      <c r="D1126" s="42">
        <f>_xll.qlCalendarAdvance(Calendar,$D1125,B1126,"f",FALSE)</f>
        <v>47612</v>
      </c>
      <c r="E1126" s="139">
        <f>_xll.qlInterestRateIndexValueDate(IndexON,D1126)</f>
        <v>47612</v>
      </c>
      <c r="F1126" s="155">
        <f>IFERROR(_xll.qlIndexFixing(IndexON,D1126,TRUE,_xll.ohTrigger(RecalcTrigger,TriggerON)),NA())</f>
        <v>1.3011526944124441E-2</v>
      </c>
      <c r="H1126" s="42">
        <f>_xll.qlCalendarAdvance(Calendar,$H1125,B1126,"f",FALSE)</f>
        <v>47612</v>
      </c>
      <c r="I1126" s="139">
        <f>_xll.qlInterestRateIndexValueDate(Index1M,$H1126)</f>
        <v>47616</v>
      </c>
      <c r="J1126" s="144">
        <f>IFERROR(_xll.qlIndexFixing(Index1M,$H1126,TRUE,_xll.ohTrigger(RecalcTrigger,Trigger1M)),NA())</f>
        <v>1.3206636023956241E-2</v>
      </c>
      <c r="K1126" s="44">
        <f>IFERROR(_xll.qlIndexFixing(Index3M,H1126,TRUE,_xll.ohTrigger(RecalcTrigger,Trigger3M)),NA())</f>
        <v>1.397415666512665E-2</v>
      </c>
      <c r="L1126" s="44">
        <f>IFERROR(_xll.qlIndexFixing(Index6M,$H1126,TRUE,_xll.ohTrigger(RecalcTrigger,Trigger6M)),NA())</f>
        <v>1.4207979368281396E-2</v>
      </c>
      <c r="M1126" s="145">
        <f>IFERROR(_xll.qlIndexFixing(Index1Y,$H1126,TRUE,_xll.ohTrigger(RecalcTrigger,Trigger1Y)),NA())</f>
        <v>1.4404325216567754E-2</v>
      </c>
      <c r="N1126" s="144">
        <f>IFERROR(_xll.qlIndexFixing(ONIndex1M,I1126,TRUE,_xll.ohTrigger(RecalcTrigger,Trigger1M)),NA())</f>
        <v>1.319678644162714E-2</v>
      </c>
      <c r="O1126" s="44">
        <f>IFERROR(_xll.qlIndexFixing(ONIndex3M,I1126,TRUE,_xll.ohTrigger(RecalcTrigger,Trigger3M)),NA())</f>
        <v>1.3954763417451943E-2</v>
      </c>
      <c r="P1126" s="44">
        <f>IFERROR(_xll.qlIndexFixing(ONIndex6M,I1126,TRUE,_xll.ohTrigger(RecalcTrigger,Trigger6M)),NA())</f>
        <v>1.4183089636183865E-2</v>
      </c>
      <c r="Q1126" s="145">
        <f>IFERROR(_xll.qlIndexFixing(ONIndex1Y,I1126,TRUE,_xll.ohTrigger(RecalcTrigger,Trigger1Y)),NA())</f>
        <v>1.4370849484333093E-2</v>
      </c>
    </row>
    <row r="1127" spans="2:17" x14ac:dyDescent="0.2">
      <c r="B1127" s="39" t="s">
        <v>42</v>
      </c>
      <c r="D1127" s="42">
        <f>_xll.qlCalendarAdvance(Calendar,$D1126,B1127,"f",FALSE)</f>
        <v>47619</v>
      </c>
      <c r="E1127" s="139">
        <f>_xll.qlInterestRateIndexValueDate(IndexON,D1127)</f>
        <v>47619</v>
      </c>
      <c r="F1127" s="155">
        <f>IFERROR(_xll.qlIndexFixing(IndexON,D1127,TRUE,_xll.ohTrigger(RecalcTrigger,TriggerON)),NA())</f>
        <v>1.3011526944124441E-2</v>
      </c>
      <c r="H1127" s="42">
        <f>_xll.qlCalendarAdvance(Calendar,$H1126,B1127,"f",FALSE)</f>
        <v>47619</v>
      </c>
      <c r="I1127" s="139">
        <f>_xll.qlInterestRateIndexValueDate(Index1M,$H1127)</f>
        <v>47623</v>
      </c>
      <c r="J1127" s="144">
        <f>IFERROR(_xll.qlIndexFixing(Index1M,$H1127,TRUE,_xll.ohTrigger(RecalcTrigger,Trigger1M)),NA())</f>
        <v>1.3207938734324206E-2</v>
      </c>
      <c r="K1127" s="44">
        <f>IFERROR(_xll.qlIndexFixing(Index3M,H1127,TRUE,_xll.ohTrigger(RecalcTrigger,Trigger3M)),NA())</f>
        <v>1.3973126534933327E-2</v>
      </c>
      <c r="L1127" s="44">
        <f>IFERROR(_xll.qlIndexFixing(Index6M,$H1127,TRUE,_xll.ohTrigger(RecalcTrigger,Trigger6M)),NA())</f>
        <v>1.4205587777451237E-2</v>
      </c>
      <c r="M1127" s="145">
        <f>IFERROR(_xll.qlIndexFixing(Index1Y,$H1127,TRUE,_xll.ohTrigger(RecalcTrigger,Trigger1Y)),NA())</f>
        <v>1.4400912293857721E-2</v>
      </c>
      <c r="N1127" s="144">
        <f>IFERROR(_xll.qlIndexFixing(ONIndex1M,I1127,TRUE,_xll.ohTrigger(RecalcTrigger,Trigger1M)),NA())</f>
        <v>1.3198260684674779E-2</v>
      </c>
      <c r="O1127" s="44">
        <f>IFERROR(_xll.qlIndexFixing(ONIndex3M,I1127,TRUE,_xll.ohTrigger(RecalcTrigger,Trigger3M)),NA())</f>
        <v>1.3954208081274899E-2</v>
      </c>
      <c r="P1127" s="44">
        <f>IFERROR(_xll.qlIndexFixing(ONIndex6M,I1127,TRUE,_xll.ohTrigger(RecalcTrigger,Trigger6M)),NA())</f>
        <v>1.4181624553248895E-2</v>
      </c>
      <c r="Q1127" s="145">
        <f>IFERROR(_xll.qlIndexFixing(ONIndex1Y,I1127,TRUE,_xll.ohTrigger(RecalcTrigger,Trigger1Y)),NA())</f>
        <v>1.4369301517618283E-2</v>
      </c>
    </row>
    <row r="1128" spans="2:17" x14ac:dyDescent="0.2">
      <c r="B1128" s="39" t="s">
        <v>42</v>
      </c>
      <c r="D1128" s="42">
        <f>_xll.qlCalendarAdvance(Calendar,$D1127,B1128,"f",FALSE)</f>
        <v>47626</v>
      </c>
      <c r="E1128" s="139">
        <f>_xll.qlInterestRateIndexValueDate(IndexON,D1128)</f>
        <v>47626</v>
      </c>
      <c r="F1128" s="155">
        <f>IFERROR(_xll.qlIndexFixing(IndexON,D1128,TRUE,_xll.ohTrigger(RecalcTrigger,TriggerON)),NA())</f>
        <v>1.3011526944124441E-2</v>
      </c>
      <c r="H1128" s="42">
        <f>_xll.qlCalendarAdvance(Calendar,$H1127,B1128,"f",FALSE)</f>
        <v>47626</v>
      </c>
      <c r="I1128" s="139">
        <f>_xll.qlInterestRateIndexValueDate(Index1M,$H1128)</f>
        <v>47630</v>
      </c>
      <c r="J1128" s="144">
        <f>IFERROR(_xll.qlIndexFixing(Index1M,$H1128,TRUE,_xll.ohTrigger(RecalcTrigger,Trigger1M)),NA())</f>
        <v>1.320914824292071E-2</v>
      </c>
      <c r="K1128" s="44">
        <f>IFERROR(_xll.qlIndexFixing(Index3M,H1128,TRUE,_xll.ohTrigger(RecalcTrigger,Trigger3M)),NA())</f>
        <v>1.3972020693684322E-2</v>
      </c>
      <c r="L1128" s="44">
        <f>IFERROR(_xll.qlIndexFixing(Index6M,$H1128,TRUE,_xll.ohTrigger(RecalcTrigger,Trigger6M)),NA())</f>
        <v>1.4203125206966752E-2</v>
      </c>
      <c r="M1128" s="145">
        <f>IFERROR(_xll.qlIndexFixing(Index1Y,$H1128,TRUE,_xll.ohTrigger(RecalcTrigger,Trigger1Y)),NA())</f>
        <v>1.4397428516661792E-2</v>
      </c>
      <c r="N1128" s="144">
        <f>IFERROR(_xll.qlIndexFixing(ONIndex1M,I1128,TRUE,_xll.ohTrigger(RecalcTrigger,Trigger1M)),NA())</f>
        <v>1.3199641761687531E-2</v>
      </c>
      <c r="O1128" s="44">
        <f>IFERROR(_xll.qlIndexFixing(ONIndex3M,I1128,TRUE,_xll.ohTrigger(RecalcTrigger,Trigger3M)),NA())</f>
        <v>1.3953576347969232E-2</v>
      </c>
      <c r="P1128" s="44">
        <f>IFERROR(_xll.qlIndexFixing(ONIndex6M,I1128,TRUE,_xll.ohTrigger(RecalcTrigger,Trigger6M)),NA())</f>
        <v>1.4180087207558145E-2</v>
      </c>
      <c r="Q1128" s="145">
        <f>IFERROR(_xll.qlIndexFixing(ONIndex1Y,I1128,TRUE,_xll.ohTrigger(RecalcTrigger,Trigger1Y)),NA())</f>
        <v>1.4367681484790396E-2</v>
      </c>
    </row>
    <row r="1129" spans="2:17" x14ac:dyDescent="0.2">
      <c r="B1129" s="39" t="s">
        <v>42</v>
      </c>
      <c r="D1129" s="42">
        <f>_xll.qlCalendarAdvance(Calendar,$D1128,B1129,"f",FALSE)</f>
        <v>47633</v>
      </c>
      <c r="E1129" s="139">
        <f>_xll.qlInterestRateIndexValueDate(IndexON,D1129)</f>
        <v>47633</v>
      </c>
      <c r="F1129" s="155">
        <f>IFERROR(_xll.qlIndexFixing(IndexON,D1129,TRUE,_xll.ohTrigger(RecalcTrigger,TriggerON)),NA())</f>
        <v>1.3011526944044505E-2</v>
      </c>
      <c r="H1129" s="42">
        <f>_xll.qlCalendarAdvance(Calendar,$H1128,B1129,"f",FALSE)</f>
        <v>47633</v>
      </c>
      <c r="I1129" s="139">
        <f>_xll.qlInterestRateIndexValueDate(Index1M,$H1129)</f>
        <v>47637</v>
      </c>
      <c r="J1129" s="144">
        <f>IFERROR(_xll.qlIndexFixing(Index1M,$H1129,TRUE,_xll.ohTrigger(RecalcTrigger,Trigger1M)),NA())</f>
        <v>1.3209950487581779E-2</v>
      </c>
      <c r="K1129" s="44">
        <f>IFERROR(_xll.qlIndexFixing(Index3M,H1129,TRUE,_xll.ohTrigger(RecalcTrigger,Trigger3M)),NA())</f>
        <v>1.3970839295228736E-2</v>
      </c>
      <c r="L1129" s="44">
        <f>IFERROR(_xll.qlIndexFixing(Index6M,$H1129,TRUE,_xll.ohTrigger(RecalcTrigger,Trigger6M)),NA())</f>
        <v>1.4200517760909543E-2</v>
      </c>
      <c r="M1129" s="145">
        <f>IFERROR(_xll.qlIndexFixing(Index1Y,$H1129,TRUE,_xll.ohTrigger(RecalcTrigger,Trigger1Y)),NA())</f>
        <v>1.4393873973184044E-2</v>
      </c>
      <c r="N1129" s="144">
        <f>IFERROR(_xll.qlIndexFixing(ONIndex1M,I1129,TRUE,_xll.ohTrigger(RecalcTrigger,Trigger1M)),NA())</f>
        <v>1.320092970847675E-2</v>
      </c>
      <c r="O1129" s="44">
        <f>IFERROR(_xll.qlIndexFixing(ONIndex3M,I1129,TRUE,_xll.ohTrigger(RecalcTrigger,Trigger3M)),NA())</f>
        <v>1.3952868370692428E-2</v>
      </c>
      <c r="P1129" s="44">
        <f>IFERROR(_xll.qlIndexFixing(ONIndex6M,I1129,TRUE,_xll.ohTrigger(RecalcTrigger,Trigger6M)),NA())</f>
        <v>1.4178477738919781E-2</v>
      </c>
      <c r="Q1129" s="145">
        <f>IFERROR(_xll.qlIndexFixing(ONIndex1Y,I1129,TRUE,_xll.ohTrigger(RecalcTrigger,Trigger1Y)),NA())</f>
        <v>1.4365989471940566E-2</v>
      </c>
    </row>
    <row r="1130" spans="2:17" x14ac:dyDescent="0.2">
      <c r="B1130" s="39" t="s">
        <v>42</v>
      </c>
      <c r="D1130" s="42">
        <f>_xll.qlCalendarAdvance(Calendar,$D1129,B1130,"f",FALSE)</f>
        <v>47640</v>
      </c>
      <c r="E1130" s="139">
        <f>_xll.qlInterestRateIndexValueDate(IndexON,D1130)</f>
        <v>47640</v>
      </c>
      <c r="F1130" s="155">
        <f>IFERROR(_xll.qlIndexFixing(IndexON,D1130,TRUE,_xll.ohTrigger(RecalcTrigger,TriggerON)),NA())</f>
        <v>1.3011526944044505E-2</v>
      </c>
      <c r="H1130" s="42">
        <f>_xll.qlCalendarAdvance(Calendar,$H1129,B1130,"f",FALSE)</f>
        <v>47640</v>
      </c>
      <c r="I1130" s="139">
        <f>_xll.qlInterestRateIndexValueDate(Index1M,$H1130)</f>
        <v>47644</v>
      </c>
      <c r="J1130" s="144">
        <f>IFERROR(_xll.qlIndexFixing(Index1M,$H1130,TRUE,_xll.ohTrigger(RecalcTrigger,Trigger1M)),NA())</f>
        <v>1.321098031162915E-2</v>
      </c>
      <c r="K1130" s="44">
        <f>IFERROR(_xll.qlIndexFixing(Index3M,H1130,TRUE,_xll.ohTrigger(RecalcTrigger,Trigger3M)),NA())</f>
        <v>1.3969582493417419E-2</v>
      </c>
      <c r="L1130" s="44">
        <f>IFERROR(_xll.qlIndexFixing(Index6M,$H1130,TRUE,_xll.ohTrigger(RecalcTrigger,Trigger6M)),NA())</f>
        <v>1.419791875798148E-2</v>
      </c>
      <c r="M1130" s="145">
        <f>IFERROR(_xll.qlIndexFixing(Index1Y,$H1130,TRUE,_xll.ohTrigger(RecalcTrigger,Trigger1Y)),NA())</f>
        <v>1.4390248751642782E-2</v>
      </c>
      <c r="N1130" s="144">
        <f>IFERROR(_xll.qlIndexFixing(ONIndex1M,I1130,TRUE,_xll.ohTrigger(RecalcTrigger,Trigger1M)),NA())</f>
        <v>1.3202124561013662E-2</v>
      </c>
      <c r="O1130" s="44">
        <f>IFERROR(_xll.qlIndexFixing(ONIndex3M,I1130,TRUE,_xll.ohTrigger(RecalcTrigger,Trigger3M)),NA())</f>
        <v>1.3952084302761847E-2</v>
      </c>
      <c r="P1130" s="44">
        <f>IFERROR(_xll.qlIndexFixing(ONIndex6M,I1130,TRUE,_xll.ohTrigger(RecalcTrigger,Trigger6M)),NA())</f>
        <v>1.4176796287381777E-2</v>
      </c>
      <c r="Q1130" s="145">
        <f>IFERROR(_xll.qlIndexFixing(ONIndex1Y,I1130,TRUE,_xll.ohTrigger(RecalcTrigger,Trigger1Y)),NA())</f>
        <v>1.4364225565399735E-2</v>
      </c>
    </row>
    <row r="1131" spans="2:17" x14ac:dyDescent="0.2">
      <c r="B1131" s="39" t="s">
        <v>42</v>
      </c>
      <c r="D1131" s="42">
        <f>_xll.qlCalendarAdvance(Calendar,$D1130,B1131,"f",FALSE)</f>
        <v>47647</v>
      </c>
      <c r="E1131" s="139">
        <f>_xll.qlInterestRateIndexValueDate(IndexON,D1131)</f>
        <v>47647</v>
      </c>
      <c r="F1131" s="155">
        <f>IFERROR(_xll.qlIndexFixing(IndexON,D1131,TRUE,_xll.ohTrigger(RecalcTrigger,TriggerON)),NA())</f>
        <v>1.3011526944044505E-2</v>
      </c>
      <c r="H1131" s="42">
        <f>_xll.qlCalendarAdvance(Calendar,$H1130,B1131,"f",FALSE)</f>
        <v>47647</v>
      </c>
      <c r="I1131" s="139">
        <f>_xll.qlInterestRateIndexValueDate(Index1M,$H1131)</f>
        <v>47651</v>
      </c>
      <c r="J1131" s="144">
        <f>IFERROR(_xll.qlIndexFixing(Index1M,$H1131,TRUE,_xll.ohTrigger(RecalcTrigger,Trigger1M)),NA())</f>
        <v>1.3211917042439403E-2</v>
      </c>
      <c r="K1131" s="44">
        <f>IFERROR(_xll.qlIndexFixing(Index3M,H1131,TRUE,_xll.ohTrigger(RecalcTrigger,Trigger3M)),NA())</f>
        <v>1.3968250442107295E-2</v>
      </c>
      <c r="L1131" s="44">
        <f>IFERROR(_xll.qlIndexFixing(Index6M,$H1131,TRUE,_xll.ohTrigger(RecalcTrigger,Trigger6M)),NA())</f>
        <v>1.4195249191689303E-2</v>
      </c>
      <c r="M1131" s="145">
        <f>IFERROR(_xll.qlIndexFixing(Index1Y,$H1131,TRUE,_xll.ohTrigger(RecalcTrigger,Trigger1Y)),NA())</f>
        <v>1.4386552940270336E-2</v>
      </c>
      <c r="N1131" s="144">
        <f>IFERROR(_xll.qlIndexFixing(ONIndex1M,I1131,TRUE,_xll.ohTrigger(RecalcTrigger,Trigger1M)),NA())</f>
        <v>1.3203226355029685E-2</v>
      </c>
      <c r="O1131" s="44">
        <f>IFERROR(_xll.qlIndexFixing(ONIndex3M,I1131,TRUE,_xll.ohTrigger(RecalcTrigger,Trigger3M)),NA())</f>
        <v>1.3951224297334974E-2</v>
      </c>
      <c r="P1131" s="44">
        <f>IFERROR(_xll.qlIndexFixing(ONIndex6M,I1131,TRUE,_xll.ohTrigger(RecalcTrigger,Trigger6M)),NA())</f>
        <v>1.4175042992912168E-2</v>
      </c>
      <c r="Q1131" s="145">
        <f>IFERROR(_xll.qlIndexFixing(ONIndex1Y,I1131,TRUE,_xll.ohTrigger(RecalcTrigger,Trigger1Y)),NA())</f>
        <v>1.4362389851338975E-2</v>
      </c>
    </row>
    <row r="1132" spans="2:17" x14ac:dyDescent="0.2">
      <c r="B1132" s="39" t="s">
        <v>42</v>
      </c>
      <c r="D1132" s="42">
        <f>_xll.qlCalendarAdvance(Calendar,$D1131,B1132,"f",FALSE)</f>
        <v>47654</v>
      </c>
      <c r="E1132" s="139">
        <f>_xll.qlInterestRateIndexValueDate(IndexON,D1132)</f>
        <v>47654</v>
      </c>
      <c r="F1132" s="155">
        <f>IFERROR(_xll.qlIndexFixing(IndexON,D1132,TRUE,_xll.ohTrigger(RecalcTrigger,TriggerON)),NA())</f>
        <v>1.3011526944044505E-2</v>
      </c>
      <c r="H1132" s="42">
        <f>_xll.qlCalendarAdvance(Calendar,$H1131,B1132,"f",FALSE)</f>
        <v>47654</v>
      </c>
      <c r="I1132" s="139">
        <f>_xll.qlInterestRateIndexValueDate(Index1M,$H1132)</f>
        <v>47658</v>
      </c>
      <c r="J1132" s="144">
        <f>IFERROR(_xll.qlIndexFixing(Index1M,$H1132,TRUE,_xll.ohTrigger(RecalcTrigger,Trigger1M)),NA())</f>
        <v>1.3212760715914484E-2</v>
      </c>
      <c r="K1132" s="44">
        <f>IFERROR(_xll.qlIndexFixing(Index3M,H1132,TRUE,_xll.ohTrigger(RecalcTrigger,Trigger3M)),NA())</f>
        <v>1.3966843295159636E-2</v>
      </c>
      <c r="L1132" s="44">
        <f>IFERROR(_xll.qlIndexFixing(Index6M,$H1132,TRUE,_xll.ohTrigger(RecalcTrigger,Trigger6M)),NA())</f>
        <v>1.419250920324683E-2</v>
      </c>
      <c r="M1132" s="145">
        <f>IFERROR(_xll.qlIndexFixing(Index1Y,$H1132,TRUE,_xll.ohTrigger(RecalcTrigger,Trigger1Y)),NA())</f>
        <v>1.4382786627311513E-2</v>
      </c>
      <c r="N1132" s="144">
        <f>IFERROR(_xll.qlIndexFixing(ONIndex1M,I1132,TRUE,_xll.ohTrigger(RecalcTrigger,Trigger1M)),NA())</f>
        <v>1.3204235126496044E-2</v>
      </c>
      <c r="O1132" s="44">
        <f>IFERROR(_xll.qlIndexFixing(ONIndex3M,I1132,TRUE,_xll.ohTrigger(RecalcTrigger,Trigger3M)),NA())</f>
        <v>1.3950288507809105E-2</v>
      </c>
      <c r="P1132" s="44">
        <f>IFERROR(_xll.qlIndexFixing(ONIndex6M,I1132,TRUE,_xll.ohTrigger(RecalcTrigger,Trigger6M)),NA())</f>
        <v>1.4173217995319121E-2</v>
      </c>
      <c r="Q1132" s="145">
        <f>IFERROR(_xll.qlIndexFixing(ONIndex1Y,I1132,TRUE,_xll.ohTrigger(RecalcTrigger,Trigger1Y)),NA())</f>
        <v>1.4360482415929354E-2</v>
      </c>
    </row>
    <row r="1133" spans="2:17" x14ac:dyDescent="0.2">
      <c r="B1133" s="39" t="s">
        <v>42</v>
      </c>
      <c r="D1133" s="42">
        <f>_xll.qlCalendarAdvance(Calendar,$D1132,B1133,"f",FALSE)</f>
        <v>47661</v>
      </c>
      <c r="E1133" s="139">
        <f>_xll.qlInterestRateIndexValueDate(IndexON,D1133)</f>
        <v>47661</v>
      </c>
      <c r="F1133" s="155">
        <f>IFERROR(_xll.qlIndexFixing(IndexON,D1133,TRUE,_xll.ohTrigger(RecalcTrigger,TriggerON)),NA())</f>
        <v>1.3011526944124441E-2</v>
      </c>
      <c r="H1133" s="42">
        <f>_xll.qlCalendarAdvance(Calendar,$H1132,B1133,"f",FALSE)</f>
        <v>47661</v>
      </c>
      <c r="I1133" s="139">
        <f>_xll.qlInterestRateIndexValueDate(Index1M,$H1133)</f>
        <v>47665</v>
      </c>
      <c r="J1133" s="144">
        <f>IFERROR(_xll.qlIndexFixing(Index1M,$H1133,TRUE,_xll.ohTrigger(RecalcTrigger,Trigger1M)),NA())</f>
        <v>1.3213799015650222E-2</v>
      </c>
      <c r="K1133" s="44">
        <f>IFERROR(_xll.qlIndexFixing(Index3M,H1133,TRUE,_xll.ohTrigger(RecalcTrigger,Trigger3M)),NA())</f>
        <v>1.3965361206437453E-2</v>
      </c>
      <c r="L1133" s="44">
        <f>IFERROR(_xll.qlIndexFixing(Index6M,$H1133,TRUE,_xll.ohTrigger(RecalcTrigger,Trigger6M)),NA())</f>
        <v>1.418980578895552E-2</v>
      </c>
      <c r="M1133" s="145">
        <f>IFERROR(_xll.qlIndexFixing(Index1Y,$H1133,TRUE,_xll.ohTrigger(RecalcTrigger,Trigger1Y)),NA())</f>
        <v>1.4378949901026233E-2</v>
      </c>
      <c r="N1133" s="144">
        <f>IFERROR(_xll.qlIndexFixing(ONIndex1M,I1133,TRUE,_xll.ohTrigger(RecalcTrigger,Trigger1M)),NA())</f>
        <v>1.3205150911304031E-2</v>
      </c>
      <c r="O1133" s="44">
        <f>IFERROR(_xll.qlIndexFixing(ONIndex3M,I1133,TRUE,_xll.ohTrigger(RecalcTrigger,Trigger3M)),NA())</f>
        <v>1.3949277087261791E-2</v>
      </c>
      <c r="P1133" s="44">
        <f>IFERROR(_xll.qlIndexFixing(ONIndex6M,I1133,TRUE,_xll.ohTrigger(RecalcTrigger,Trigger6M)),NA())</f>
        <v>1.4171321434490736E-2</v>
      </c>
      <c r="Q1133" s="145">
        <f>IFERROR(_xll.qlIndexFixing(ONIndex1Y,I1133,TRUE,_xll.ohTrigger(RecalcTrigger,Trigger1Y)),NA())</f>
        <v>1.435850334542188E-2</v>
      </c>
    </row>
    <row r="1134" spans="2:17" x14ac:dyDescent="0.2">
      <c r="B1134" s="39" t="s">
        <v>42</v>
      </c>
      <c r="D1134" s="42">
        <f>_xll.qlCalendarAdvance(Calendar,$D1133,B1134,"f",FALSE)</f>
        <v>47668</v>
      </c>
      <c r="E1134" s="139">
        <f>_xll.qlInterestRateIndexValueDate(IndexON,D1134)</f>
        <v>47668</v>
      </c>
      <c r="F1134" s="155">
        <f>IFERROR(_xll.qlIndexFixing(IndexON,D1134,TRUE,_xll.ohTrigger(RecalcTrigger,TriggerON)),NA())</f>
        <v>1.3011526944044505E-2</v>
      </c>
      <c r="H1134" s="42">
        <f>_xll.qlCalendarAdvance(Calendar,$H1133,B1134,"f",FALSE)</f>
        <v>47668</v>
      </c>
      <c r="I1134" s="139">
        <f>_xll.qlInterestRateIndexValueDate(Index1M,$H1134)</f>
        <v>47672</v>
      </c>
      <c r="J1134" s="144">
        <f>IFERROR(_xll.qlIndexFixing(Index1M,$H1134,TRUE,_xll.ohTrigger(RecalcTrigger,Trigger1M)),NA())</f>
        <v>1.3214450067461395E-2</v>
      </c>
      <c r="K1134" s="44">
        <f>IFERROR(_xll.qlIndexFixing(Index3M,H1134,TRUE,_xll.ohTrigger(RecalcTrigger,Trigger3M)),NA())</f>
        <v>1.3963804329809835E-2</v>
      </c>
      <c r="L1134" s="44">
        <f>IFERROR(_xll.qlIndexFixing(Index6M,$H1134,TRUE,_xll.ohTrigger(RecalcTrigger,Trigger6M)),NA())</f>
        <v>1.4186867119069489E-2</v>
      </c>
      <c r="M1134" s="145">
        <f>IFERROR(_xll.qlIndexFixing(Index1Y,$H1134,TRUE,_xll.ohTrigger(RecalcTrigger,Trigger1Y)),NA())</f>
        <v>1.4375042849686678E-2</v>
      </c>
      <c r="N1134" s="144">
        <f>IFERROR(_xll.qlIndexFixing(ONIndex1M,I1134,TRUE,_xll.ohTrigger(RecalcTrigger,Trigger1M)),NA())</f>
        <v>1.320597374542487E-2</v>
      </c>
      <c r="O1134" s="44">
        <f>IFERROR(_xll.qlIndexFixing(ONIndex3M,I1134,TRUE,_xll.ohTrigger(RecalcTrigger,Trigger3M)),NA())</f>
        <v>1.3948190189090326E-2</v>
      </c>
      <c r="P1134" s="44">
        <f>IFERROR(_xll.qlIndexFixing(ONIndex6M,I1134,TRUE,_xll.ohTrigger(RecalcTrigger,Trigger6M)),NA())</f>
        <v>1.4169353450554922E-2</v>
      </c>
      <c r="Q1134" s="145">
        <f>IFERROR(_xll.qlIndexFixing(ONIndex1Y,I1134,TRUE,_xll.ohTrigger(RecalcTrigger,Trigger1Y)),NA())</f>
        <v>1.4356452726067559E-2</v>
      </c>
    </row>
    <row r="1135" spans="2:17" x14ac:dyDescent="0.2">
      <c r="B1135" s="39" t="s">
        <v>42</v>
      </c>
      <c r="D1135" s="42">
        <f>_xll.qlCalendarAdvance(Calendar,$D1134,B1135,"f",FALSE)</f>
        <v>47675</v>
      </c>
      <c r="E1135" s="139">
        <f>_xll.qlInterestRateIndexValueDate(IndexON,D1135)</f>
        <v>47675</v>
      </c>
      <c r="F1135" s="155">
        <f>IFERROR(_xll.qlIndexFixing(IndexON,D1135,TRUE,_xll.ohTrigger(RecalcTrigger,TriggerON)),NA())</f>
        <v>1.3011526944044505E-2</v>
      </c>
      <c r="H1135" s="42">
        <f>_xll.qlCalendarAdvance(Calendar,$H1134,B1135,"f",FALSE)</f>
        <v>47675</v>
      </c>
      <c r="I1135" s="139">
        <f>_xll.qlInterestRateIndexValueDate(Index1M,$H1135)</f>
        <v>47679</v>
      </c>
      <c r="J1135" s="144">
        <f>IFERROR(_xll.qlIndexFixing(Index1M,$H1135,TRUE,_xll.ohTrigger(RecalcTrigger,Trigger1M)),NA())</f>
        <v>1.3215008168804599E-2</v>
      </c>
      <c r="K1135" s="44">
        <f>IFERROR(_xll.qlIndexFixing(Index3M,H1135,TRUE,_xll.ohTrigger(RecalcTrigger,Trigger3M)),NA())</f>
        <v>1.3962172819149351E-2</v>
      </c>
      <c r="L1135" s="44">
        <f>IFERROR(_xll.qlIndexFixing(Index6M,$H1135,TRUE,_xll.ohTrigger(RecalcTrigger,Trigger6M)),NA())</f>
        <v>1.4183911645020083E-2</v>
      </c>
      <c r="M1135" s="145">
        <f>IFERROR(_xll.qlIndexFixing(Index1Y,$H1135,TRUE,_xll.ohTrigger(RecalcTrigger,Trigger1Y)),NA())</f>
        <v>1.437106556157949E-2</v>
      </c>
      <c r="N1135" s="144">
        <f>IFERROR(_xll.qlIndexFixing(ONIndex1M,I1135,TRUE,_xll.ohTrigger(RecalcTrigger,Trigger1M)),NA())</f>
        <v>1.320670366458998E-2</v>
      </c>
      <c r="O1135" s="44">
        <f>IFERROR(_xll.qlIndexFixing(ONIndex3M,I1135,TRUE,_xll.ohTrigger(RecalcTrigger,Trigger3M)),NA())</f>
        <v>1.3947027966292325E-2</v>
      </c>
      <c r="P1135" s="44">
        <f>IFERROR(_xll.qlIndexFixing(ONIndex6M,I1135,TRUE,_xll.ohTrigger(RecalcTrigger,Trigger6M)),NA())</f>
        <v>1.4167314183159974E-2</v>
      </c>
      <c r="Q1135" s="145">
        <f>IFERROR(_xll.qlIndexFixing(ONIndex1Y,I1135,TRUE,_xll.ohTrigger(RecalcTrigger,Trigger1Y)),NA())</f>
        <v>1.4354330644037461E-2</v>
      </c>
    </row>
    <row r="1136" spans="2:17" x14ac:dyDescent="0.2">
      <c r="B1136" s="39" t="s">
        <v>42</v>
      </c>
      <c r="D1136" s="42">
        <f>_xll.qlCalendarAdvance(Calendar,$D1135,B1136,"f",FALSE)</f>
        <v>47682</v>
      </c>
      <c r="E1136" s="139">
        <f>_xll.qlInterestRateIndexValueDate(IndexON,D1136)</f>
        <v>47682</v>
      </c>
      <c r="F1136" s="155">
        <f>IFERROR(_xll.qlIndexFixing(IndexON,D1136,TRUE,_xll.ohTrigger(RecalcTrigger,TriggerON)),NA())</f>
        <v>1.3011526944124441E-2</v>
      </c>
      <c r="H1136" s="42">
        <f>_xll.qlCalendarAdvance(Calendar,$H1135,B1136,"f",FALSE)</f>
        <v>47682</v>
      </c>
      <c r="I1136" s="139">
        <f>_xll.qlInterestRateIndexValueDate(Index1M,$H1136)</f>
        <v>47686</v>
      </c>
      <c r="J1136" s="144">
        <f>IFERROR(_xll.qlIndexFixing(Index1M,$H1136,TRUE,_xll.ohTrigger(RecalcTrigger,Trigger1M)),NA())</f>
        <v>1.3215473355591754E-2</v>
      </c>
      <c r="K1136" s="44">
        <f>IFERROR(_xll.qlIndexFixing(Index3M,H1136,TRUE,_xll.ohTrigger(RecalcTrigger,Trigger3M)),NA())</f>
        <v>1.396046682833291E-2</v>
      </c>
      <c r="L1136" s="44">
        <f>IFERROR(_xll.qlIndexFixing(Index6M,$H1136,TRUE,_xll.ohTrigger(RecalcTrigger,Trigger6M)),NA())</f>
        <v>1.4180886321115646E-2</v>
      </c>
      <c r="M1136" s="145">
        <f>IFERROR(_xll.qlIndexFixing(Index1Y,$H1136,TRUE,_xll.ohTrigger(RecalcTrigger,Trigger1Y)),NA())</f>
        <v>1.4367018125003787E-2</v>
      </c>
      <c r="N1136" s="144">
        <f>IFERROR(_xll.qlIndexFixing(ONIndex1M,I1136,TRUE,_xll.ohTrigger(RecalcTrigger,Trigger1M)),NA())</f>
        <v>1.3207340704770587E-2</v>
      </c>
      <c r="O1136" s="44">
        <f>IFERROR(_xll.qlIndexFixing(ONIndex3M,I1136,TRUE,_xll.ohTrigger(RecalcTrigger,Trigger3M)),NA())</f>
        <v>1.394579057250489E-2</v>
      </c>
      <c r="P1136" s="44">
        <f>IFERROR(_xll.qlIndexFixing(ONIndex6M,I1136,TRUE,_xll.ohTrigger(RecalcTrigger,Trigger6M)),NA())</f>
        <v>1.4165203772513735E-2</v>
      </c>
      <c r="Q1136" s="145">
        <f>IFERROR(_xll.qlIndexFixing(ONIndex1Y,I1136,TRUE,_xll.ohTrigger(RecalcTrigger,Trigger1Y)),NA())</f>
        <v>1.4352137185582592E-2</v>
      </c>
    </row>
    <row r="1137" spans="2:17" x14ac:dyDescent="0.2">
      <c r="B1137" s="39" t="s">
        <v>42</v>
      </c>
      <c r="D1137" s="42">
        <f>_xll.qlCalendarAdvance(Calendar,$D1136,B1137,"f",FALSE)</f>
        <v>47689</v>
      </c>
      <c r="E1137" s="139">
        <f>_xll.qlInterestRateIndexValueDate(IndexON,D1137)</f>
        <v>47689</v>
      </c>
      <c r="F1137" s="155">
        <f>IFERROR(_xll.qlIndexFixing(IndexON,D1137,TRUE,_xll.ohTrigger(RecalcTrigger,TriggerON)),NA())</f>
        <v>1.3011526944044505E-2</v>
      </c>
      <c r="H1137" s="42">
        <f>_xll.qlCalendarAdvance(Calendar,$H1136,B1137,"f",FALSE)</f>
        <v>47689</v>
      </c>
      <c r="I1137" s="139">
        <f>_xll.qlInterestRateIndexValueDate(Index1M,$H1137)</f>
        <v>47693</v>
      </c>
      <c r="J1137" s="144">
        <f>IFERROR(_xll.qlIndexFixing(Index1M,$H1137,TRUE,_xll.ohTrigger(RecalcTrigger,Trigger1M)),NA())</f>
        <v>1.3215845663737357E-2</v>
      </c>
      <c r="K1137" s="44">
        <f>IFERROR(_xll.qlIndexFixing(Index3M,H1137,TRUE,_xll.ohTrigger(RecalcTrigger,Trigger3M)),NA())</f>
        <v>1.3958686511240902E-2</v>
      </c>
      <c r="L1137" s="44">
        <f>IFERROR(_xll.qlIndexFixing(Index6M,$H1137,TRUE,_xll.ohTrigger(RecalcTrigger,Trigger6M)),NA())</f>
        <v>1.4177791288611012E-2</v>
      </c>
      <c r="M1137" s="145">
        <f>IFERROR(_xll.qlIndexFixing(Index1Y,$H1137,TRUE,_xll.ohTrigger(RecalcTrigger,Trigger1Y)),NA())</f>
        <v>1.436290062827293E-2</v>
      </c>
      <c r="N1137" s="144">
        <f>IFERROR(_xll.qlIndexFixing(ONIndex1M,I1137,TRUE,_xll.ohTrigger(RecalcTrigger,Trigger1M)),NA())</f>
        <v>1.3207884901778044E-2</v>
      </c>
      <c r="O1137" s="44">
        <f>IFERROR(_xll.qlIndexFixing(ONIndex3M,I1137,TRUE,_xll.ohTrigger(RecalcTrigger,Trigger3M)),NA())</f>
        <v>1.3944478160565765E-2</v>
      </c>
      <c r="P1137" s="44">
        <f>IFERROR(_xll.qlIndexFixing(ONIndex6M,I1137,TRUE,_xll.ohTrigger(RecalcTrigger,Trigger6M)),NA())</f>
        <v>1.4163022358264499E-2</v>
      </c>
      <c r="Q1137" s="145">
        <f>IFERROR(_xll.qlIndexFixing(ONIndex1Y,I1137,TRUE,_xll.ohTrigger(RecalcTrigger,Trigger1Y)),NA())</f>
        <v>1.4349872436874023E-2</v>
      </c>
    </row>
    <row r="1138" spans="2:17" x14ac:dyDescent="0.2">
      <c r="B1138" s="39" t="s">
        <v>42</v>
      </c>
      <c r="D1138" s="42">
        <f>_xll.qlCalendarAdvance(Calendar,$D1137,B1138,"f",FALSE)</f>
        <v>47696</v>
      </c>
      <c r="E1138" s="139">
        <f>_xll.qlInterestRateIndexValueDate(IndexON,D1138)</f>
        <v>47696</v>
      </c>
      <c r="F1138" s="155">
        <f>IFERROR(_xll.qlIndexFixing(IndexON,D1138,TRUE,_xll.ohTrigger(RecalcTrigger,TriggerON)),NA())</f>
        <v>1.3011526944044505E-2</v>
      </c>
      <c r="H1138" s="42">
        <f>_xll.qlCalendarAdvance(Calendar,$H1137,B1138,"f",FALSE)</f>
        <v>47696</v>
      </c>
      <c r="I1138" s="139">
        <f>_xll.qlInterestRateIndexValueDate(Index1M,$H1138)</f>
        <v>47700</v>
      </c>
      <c r="J1138" s="144">
        <f>IFERROR(_xll.qlIndexFixing(Index1M,$H1138,TRUE,_xll.ohTrigger(RecalcTrigger,Trigger1M)),NA())</f>
        <v>1.3216125129155907E-2</v>
      </c>
      <c r="K1138" s="44">
        <f>IFERROR(_xll.qlIndexFixing(Index3M,H1138,TRUE,_xll.ohTrigger(RecalcTrigger,Trigger3M)),NA())</f>
        <v>1.3956832021757185E-2</v>
      </c>
      <c r="L1138" s="44">
        <f>IFERROR(_xll.qlIndexFixing(Index6M,$H1138,TRUE,_xll.ohTrigger(RecalcTrigger,Trigger6M)),NA())</f>
        <v>1.4174626688767534E-2</v>
      </c>
      <c r="M1138" s="145">
        <f>IFERROR(_xll.qlIndexFixing(Index1Y,$H1138,TRUE,_xll.ohTrigger(RecalcTrigger,Trigger1Y)),NA())</f>
        <v>1.4358713159712754E-2</v>
      </c>
      <c r="N1138" s="144">
        <f>IFERROR(_xll.qlIndexFixing(ONIndex1M,I1138,TRUE,_xll.ohTrigger(RecalcTrigger,Trigger1M)),NA())</f>
        <v>1.3208336291583578E-2</v>
      </c>
      <c r="O1138" s="44">
        <f>IFERROR(_xll.qlIndexFixing(ONIndex3M,I1138,TRUE,_xll.ohTrigger(RecalcTrigger,Trigger3M)),NA())</f>
        <v>1.3943090883872244E-2</v>
      </c>
      <c r="P1138" s="44">
        <f>IFERROR(_xll.qlIndexFixing(ONIndex6M,I1138,TRUE,_xll.ohTrigger(RecalcTrigger,Trigger6M)),NA())</f>
        <v>1.4160770080700047E-2</v>
      </c>
      <c r="Q1138" s="145">
        <f>IFERROR(_xll.qlIndexFixing(ONIndex1Y,I1138,TRUE,_xll.ohTrigger(RecalcTrigger,Trigger1Y)),NA())</f>
        <v>1.4347536484082823E-2</v>
      </c>
    </row>
    <row r="1139" spans="2:17" x14ac:dyDescent="0.2">
      <c r="B1139" s="39" t="s">
        <v>42</v>
      </c>
      <c r="D1139" s="42">
        <f>_xll.qlCalendarAdvance(Calendar,$D1138,B1139,"f",FALSE)</f>
        <v>47703</v>
      </c>
      <c r="E1139" s="139">
        <f>_xll.qlInterestRateIndexValueDate(IndexON,D1139)</f>
        <v>47703</v>
      </c>
      <c r="F1139" s="155">
        <f>IFERROR(_xll.qlIndexFixing(IndexON,D1139,TRUE,_xll.ohTrigger(RecalcTrigger,TriggerON)),NA())</f>
        <v>1.3011526944044505E-2</v>
      </c>
      <c r="H1139" s="42">
        <f>_xll.qlCalendarAdvance(Calendar,$H1138,B1139,"f",FALSE)</f>
        <v>47703</v>
      </c>
      <c r="I1139" s="139">
        <f>_xll.qlInterestRateIndexValueDate(Index1M,$H1139)</f>
        <v>47707</v>
      </c>
      <c r="J1139" s="144">
        <f>IFERROR(_xll.qlIndexFixing(Index1M,$H1139,TRUE,_xll.ohTrigger(RecalcTrigger,Trigger1M)),NA())</f>
        <v>1.3216311787761897E-2</v>
      </c>
      <c r="K1139" s="44">
        <f>IFERROR(_xll.qlIndexFixing(Index3M,H1139,TRUE,_xll.ohTrigger(RecalcTrigger,Trigger3M)),NA())</f>
        <v>1.3954903513770838E-2</v>
      </c>
      <c r="L1139" s="44">
        <f>IFERROR(_xll.qlIndexFixing(Index6M,$H1139,TRUE,_xll.ohTrigger(RecalcTrigger,Trigger6M)),NA())</f>
        <v>1.4171392662852641E-2</v>
      </c>
      <c r="M1139" s="145">
        <f>IFERROR(_xll.qlIndexFixing(Index1Y,$H1139,TRUE,_xll.ohTrigger(RecalcTrigger,Trigger1Y)),NA())</f>
        <v>1.4354455807662899E-2</v>
      </c>
      <c r="N1139" s="144">
        <f>IFERROR(_xll.qlIndexFixing(ONIndex1M,I1139,TRUE,_xll.ohTrigger(RecalcTrigger,Trigger1M)),NA())</f>
        <v>1.3208694909998542E-2</v>
      </c>
      <c r="O1139" s="44">
        <f>IFERROR(_xll.qlIndexFixing(ONIndex3M,I1139,TRUE,_xll.ohTrigger(RecalcTrigger,Trigger3M)),NA())</f>
        <v>1.3941628895821623E-2</v>
      </c>
      <c r="P1139" s="44">
        <f>IFERROR(_xll.qlIndexFixing(ONIndex6M,I1139,TRUE,_xll.ohTrigger(RecalcTrigger,Trigger6M)),NA())</f>
        <v>1.4158447079388736E-2</v>
      </c>
      <c r="Q1139" s="145">
        <f>IFERROR(_xll.qlIndexFixing(ONIndex1Y,I1139,TRUE,_xll.ohTrigger(RecalcTrigger,Trigger1Y)),NA())</f>
        <v>1.434512941346E-2</v>
      </c>
    </row>
    <row r="1140" spans="2:17" x14ac:dyDescent="0.2">
      <c r="B1140" s="39" t="s">
        <v>42</v>
      </c>
      <c r="D1140" s="42">
        <f>_xll.qlCalendarAdvance(Calendar,$D1139,B1140,"f",FALSE)</f>
        <v>47710</v>
      </c>
      <c r="E1140" s="139">
        <f>_xll.qlInterestRateIndexValueDate(IndexON,D1140)</f>
        <v>47710</v>
      </c>
      <c r="F1140" s="155">
        <f>IFERROR(_xll.qlIndexFixing(IndexON,D1140,TRUE,_xll.ohTrigger(RecalcTrigger,TriggerON)),NA())</f>
        <v>1.3011526944124441E-2</v>
      </c>
      <c r="H1140" s="42">
        <f>_xll.qlCalendarAdvance(Calendar,$H1139,B1140,"f",FALSE)</f>
        <v>47710</v>
      </c>
      <c r="I1140" s="139">
        <f>_xll.qlInterestRateIndexValueDate(Index1M,$H1140)</f>
        <v>47714</v>
      </c>
      <c r="J1140" s="144">
        <f>IFERROR(_xll.qlIndexFixing(Index1M,$H1140,TRUE,_xll.ohTrigger(RecalcTrigger,Trigger1M)),NA())</f>
        <v>1.3216405675480143E-2</v>
      </c>
      <c r="K1140" s="44">
        <f>IFERROR(_xll.qlIndexFixing(Index3M,H1140,TRUE,_xll.ohTrigger(RecalcTrigger,Trigger3M)),NA())</f>
        <v>1.3952901141174409E-2</v>
      </c>
      <c r="L1140" s="44">
        <f>IFERROR(_xll.qlIndexFixing(Index6M,$H1140,TRUE,_xll.ohTrigger(RecalcTrigger,Trigger6M)),NA())</f>
        <v>1.4168089352141153E-2</v>
      </c>
      <c r="M1140" s="145">
        <f>IFERROR(_xll.qlIndexFixing(Index1Y,$H1140,TRUE,_xll.ohTrigger(RecalcTrigger,Trigger1Y)),NA())</f>
        <v>1.4350128660475921E-2</v>
      </c>
      <c r="N1140" s="144">
        <f>IFERROR(_xll.qlIndexFixing(ONIndex1M,I1140,TRUE,_xll.ohTrigger(RecalcTrigger,Trigger1M)),NA())</f>
        <v>1.3208960792994162E-2</v>
      </c>
      <c r="O1140" s="44">
        <f>IFERROR(_xll.qlIndexFixing(ONIndex3M,I1140,TRUE,_xll.ohTrigger(RecalcTrigger,Trigger3M)),NA())</f>
        <v>1.3940092349411515E-2</v>
      </c>
      <c r="P1140" s="44">
        <f>IFERROR(_xll.qlIndexFixing(ONIndex6M,I1140,TRUE,_xll.ohTrigger(RecalcTrigger,Trigger6M)),NA())</f>
        <v>1.415605349437854E-2</v>
      </c>
      <c r="Q1140" s="145">
        <f>IFERROR(_xll.qlIndexFixing(ONIndex1Y,I1140,TRUE,_xll.ohTrigger(RecalcTrigger,Trigger1Y)),NA())</f>
        <v>1.434265131125656E-2</v>
      </c>
    </row>
    <row r="1141" spans="2:17" x14ac:dyDescent="0.2">
      <c r="B1141" s="39" t="s">
        <v>42</v>
      </c>
      <c r="D1141" s="42">
        <f>_xll.qlCalendarAdvance(Calendar,$D1140,B1141,"f",FALSE)</f>
        <v>47717</v>
      </c>
      <c r="E1141" s="139">
        <f>_xll.qlInterestRateIndexValueDate(IndexON,D1141)</f>
        <v>47717</v>
      </c>
      <c r="F1141" s="155">
        <f>IFERROR(_xll.qlIndexFixing(IndexON,D1141,TRUE,_xll.ohTrigger(RecalcTrigger,TriggerON)),NA())</f>
        <v>1.3011526944044505E-2</v>
      </c>
      <c r="H1141" s="42">
        <f>_xll.qlCalendarAdvance(Calendar,$H1140,B1141,"f",FALSE)</f>
        <v>47717</v>
      </c>
      <c r="I1141" s="139">
        <f>_xll.qlInterestRateIndexValueDate(Index1M,$H1141)</f>
        <v>47721</v>
      </c>
      <c r="J1141" s="144">
        <f>IFERROR(_xll.qlIndexFixing(Index1M,$H1141,TRUE,_xll.ohTrigger(RecalcTrigger,Trigger1M)),NA())</f>
        <v>1.3216406828227717E-2</v>
      </c>
      <c r="K1141" s="44">
        <f>IFERROR(_xll.qlIndexFixing(Index3M,H1141,TRUE,_xll.ohTrigger(RecalcTrigger,Trigger3M)),NA())</f>
        <v>1.3950825057863058E-2</v>
      </c>
      <c r="L1141" s="44">
        <f>IFERROR(_xll.qlIndexFixing(Index6M,$H1141,TRUE,_xll.ohTrigger(RecalcTrigger,Trigger6M)),NA())</f>
        <v>1.4164716897914403E-2</v>
      </c>
      <c r="M1141" s="145">
        <f>IFERROR(_xll.qlIndexFixing(Index1Y,$H1141,TRUE,_xll.ohTrigger(RecalcTrigger,Trigger1Y)),NA())</f>
        <v>1.4345731806517738E-2</v>
      </c>
      <c r="N1141" s="144">
        <f>IFERROR(_xll.qlIndexFixing(ONIndex1M,I1141,TRUE,_xll.ohTrigger(RecalcTrigger,Trigger1M)),NA())</f>
        <v>1.3209133976301857E-2</v>
      </c>
      <c r="O1141" s="44">
        <f>IFERROR(_xll.qlIndexFixing(ONIndex3M,I1141,TRUE,_xll.ohTrigger(RecalcTrigger,Trigger3M)),NA())</f>
        <v>1.3938481398039215E-2</v>
      </c>
      <c r="P1141" s="44">
        <f>IFERROR(_xll.qlIndexFixing(ONIndex6M,I1141,TRUE,_xll.ohTrigger(RecalcTrigger,Trigger6M)),NA())</f>
        <v>1.4153589465717431E-2</v>
      </c>
      <c r="Q1141" s="145">
        <f>IFERROR(_xll.qlIndexFixing(ONIndex1Y,I1141,TRUE,_xll.ohTrigger(RecalcTrigger,Trigger1Y)),NA())</f>
        <v>1.4340102263643573E-2</v>
      </c>
    </row>
    <row r="1142" spans="2:17" x14ac:dyDescent="0.2">
      <c r="B1142" s="39" t="s">
        <v>42</v>
      </c>
      <c r="D1142" s="42">
        <f>_xll.qlCalendarAdvance(Calendar,$D1141,B1142,"f",FALSE)</f>
        <v>47724</v>
      </c>
      <c r="E1142" s="139">
        <f>_xll.qlInterestRateIndexValueDate(IndexON,D1142)</f>
        <v>47724</v>
      </c>
      <c r="F1142" s="155">
        <f>IFERROR(_xll.qlIndexFixing(IndexON,D1142,TRUE,_xll.ohTrigger(RecalcTrigger,TriggerON)),NA())</f>
        <v>1.3011526944044505E-2</v>
      </c>
      <c r="H1142" s="42">
        <f>_xll.qlCalendarAdvance(Calendar,$H1141,B1142,"f",FALSE)</f>
        <v>47724</v>
      </c>
      <c r="I1142" s="139">
        <f>_xll.qlInterestRateIndexValueDate(Index1M,$H1142)</f>
        <v>47728</v>
      </c>
      <c r="J1142" s="144">
        <f>IFERROR(_xll.qlIndexFixing(Index1M,$H1142,TRUE,_xll.ohTrigger(RecalcTrigger,Trigger1M)),NA())</f>
        <v>1.3216087196845194E-2</v>
      </c>
      <c r="K1142" s="44">
        <f>IFERROR(_xll.qlIndexFixing(Index3M,H1142,TRUE,_xll.ohTrigger(RecalcTrigger,Trigger3M)),NA())</f>
        <v>1.3948572911457532E-2</v>
      </c>
      <c r="L1142" s="44">
        <f>IFERROR(_xll.qlIndexFixing(Index6M,$H1142,TRUE,_xll.ohTrigger(RecalcTrigger,Trigger6M)),NA())</f>
        <v>1.4161258427259283E-2</v>
      </c>
      <c r="M1142" s="145">
        <f>IFERROR(_xll.qlIndexFixing(Index1Y,$H1142,TRUE,_xll.ohTrigger(RecalcTrigger,Trigger1Y)),NA())</f>
        <v>1.4341265334166971E-2</v>
      </c>
      <c r="N1142" s="144">
        <f>IFERROR(_xll.qlIndexFixing(ONIndex1M,I1142,TRUE,_xll.ohTrigger(RecalcTrigger,Trigger1M)),NA())</f>
        <v>1.3209214495972788E-2</v>
      </c>
      <c r="O1142" s="44">
        <f>IFERROR(_xll.qlIndexFixing(ONIndex3M,I1142,TRUE,_xll.ohTrigger(RecalcTrigger,Trigger3M)),NA())</f>
        <v>1.3936796194862211E-2</v>
      </c>
      <c r="P1142" s="44">
        <f>IFERROR(_xll.qlIndexFixing(ONIndex6M,I1142,TRUE,_xll.ohTrigger(RecalcTrigger,Trigger6M)),NA())</f>
        <v>1.4151055133213575E-2</v>
      </c>
      <c r="Q1142" s="145">
        <f>IFERROR(_xll.qlIndexFixing(ONIndex1Y,I1142,TRUE,_xll.ohTrigger(RecalcTrigger,Trigger1Y)),NA())</f>
        <v>1.4337482356792108E-2</v>
      </c>
    </row>
    <row r="1143" spans="2:17" x14ac:dyDescent="0.2">
      <c r="B1143" s="39" t="s">
        <v>42</v>
      </c>
      <c r="D1143" s="42">
        <f>_xll.qlCalendarAdvance(Calendar,$D1142,B1143,"f",FALSE)</f>
        <v>47731</v>
      </c>
      <c r="E1143" s="139">
        <f>_xll.qlInterestRateIndexValueDate(IndexON,D1143)</f>
        <v>47731</v>
      </c>
      <c r="F1143" s="155">
        <f>IFERROR(_xll.qlIndexFixing(IndexON,D1143,TRUE,_xll.ohTrigger(RecalcTrigger,TriggerON)),NA())</f>
        <v>1.3011526944124441E-2</v>
      </c>
      <c r="H1143" s="42">
        <f>_xll.qlCalendarAdvance(Calendar,$H1142,B1143,"f",FALSE)</f>
        <v>47731</v>
      </c>
      <c r="I1143" s="139">
        <f>_xll.qlInterestRateIndexValueDate(Index1M,$H1143)</f>
        <v>47735</v>
      </c>
      <c r="J1143" s="144">
        <f>IFERROR(_xll.qlIndexFixing(Index1M,$H1143,TRUE,_xll.ohTrigger(RecalcTrigger,Trigger1M)),NA())</f>
        <v>1.3215909609681553E-2</v>
      </c>
      <c r="K1143" s="44">
        <f>IFERROR(_xll.qlIndexFixing(Index3M,H1143,TRUE,_xll.ohTrigger(RecalcTrigger,Trigger3M)),NA())</f>
        <v>1.3946355168218369E-2</v>
      </c>
      <c r="L1143" s="44">
        <f>IFERROR(_xll.qlIndexFixing(Index6M,$H1143,TRUE,_xll.ohTrigger(RecalcTrigger,Trigger6M)),NA())</f>
        <v>1.4157758125071404E-2</v>
      </c>
      <c r="M1143" s="145">
        <f>IFERROR(_xll.qlIndexFixing(Index1Y,$H1143,TRUE,_xll.ohTrigger(RecalcTrigger,Trigger1Y)),NA())</f>
        <v>1.433672933181516E-2</v>
      </c>
      <c r="N1143" s="144">
        <f>IFERROR(_xll.qlIndexFixing(ONIndex1M,I1143,TRUE,_xll.ohTrigger(RecalcTrigger,Trigger1M)),NA())</f>
        <v>1.3209202387818308E-2</v>
      </c>
      <c r="O1143" s="44">
        <f>IFERROR(_xll.qlIndexFixing(ONIndex3M,I1143,TRUE,_xll.ohTrigger(RecalcTrigger,Trigger3M)),NA())</f>
        <v>1.3935036893277797E-2</v>
      </c>
      <c r="P1143" s="44">
        <f>IFERROR(_xll.qlIndexFixing(ONIndex6M,I1143,TRUE,_xll.ohTrigger(RecalcTrigger,Trigger6M)),NA())</f>
        <v>1.4148450636755072E-2</v>
      </c>
      <c r="Q1143" s="145">
        <f>IFERROR(_xll.qlIndexFixing(ONIndex1Y,I1143,TRUE,_xll.ohTrigger(RecalcTrigger,Trigger1Y)),NA())</f>
        <v>1.4334791676953174E-2</v>
      </c>
    </row>
    <row r="1144" spans="2:17" x14ac:dyDescent="0.2">
      <c r="B1144" s="39" t="s">
        <v>42</v>
      </c>
      <c r="D1144" s="42">
        <f>_xll.qlCalendarAdvance(Calendar,$D1143,B1144,"f",FALSE)</f>
        <v>47738</v>
      </c>
      <c r="E1144" s="139">
        <f>_xll.qlInterestRateIndexValueDate(IndexON,D1144)</f>
        <v>47738</v>
      </c>
      <c r="F1144" s="155">
        <f>IFERROR(_xll.qlIndexFixing(IndexON,D1144,TRUE,_xll.ohTrigger(RecalcTrigger,TriggerON)),NA())</f>
        <v>1.3011526944124441E-2</v>
      </c>
      <c r="H1144" s="42">
        <f>_xll.qlCalendarAdvance(Calendar,$H1143,B1144,"f",FALSE)</f>
        <v>47738</v>
      </c>
      <c r="I1144" s="139">
        <f>_xll.qlInterestRateIndexValueDate(Index1M,$H1144)</f>
        <v>47742</v>
      </c>
      <c r="J1144" s="144">
        <f>IFERROR(_xll.qlIndexFixing(Index1M,$H1144,TRUE,_xll.ohTrigger(RecalcTrigger,Trigger1M)),NA())</f>
        <v>1.3215639396160661E-2</v>
      </c>
      <c r="K1144" s="44">
        <f>IFERROR(_xll.qlIndexFixing(Index3M,H1144,TRUE,_xll.ohTrigger(RecalcTrigger,Trigger3M)),NA())</f>
        <v>1.39440641678013E-2</v>
      </c>
      <c r="L1144" s="44">
        <f>IFERROR(_xll.qlIndexFixing(Index6M,$H1144,TRUE,_xll.ohTrigger(RecalcTrigger,Trigger6M)),NA())</f>
        <v>1.4154189088379284E-2</v>
      </c>
      <c r="M1144" s="145">
        <f>IFERROR(_xll.qlIndexFixing(Index1Y,$H1144,TRUE,_xll.ohTrigger(RecalcTrigger,Trigger1Y)),NA())</f>
        <v>1.4332123888113363E-2</v>
      </c>
      <c r="N1144" s="144">
        <f>IFERROR(_xll.qlIndexFixing(ONIndex1M,I1144,TRUE,_xll.ohTrigger(RecalcTrigger,Trigger1M)),NA())</f>
        <v>1.3209097687729709E-2</v>
      </c>
      <c r="O1144" s="44">
        <f>IFERROR(_xll.qlIndexFixing(ONIndex3M,I1144,TRUE,_xll.ohTrigger(RecalcTrigger,Trigger3M)),NA())</f>
        <v>1.3933203646443459E-2</v>
      </c>
      <c r="P1144" s="44">
        <f>IFERROR(_xll.qlIndexFixing(ONIndex6M,I1144,TRUE,_xll.ohTrigger(RecalcTrigger,Trigger6M)),NA())</f>
        <v>1.4145776116389897E-2</v>
      </c>
      <c r="Q1144" s="145">
        <f>IFERROR(_xll.qlIndexFixing(ONIndex1Y,I1144,TRUE,_xll.ohTrigger(RecalcTrigger,Trigger1Y)),NA())</f>
        <v>1.4332030310457711E-2</v>
      </c>
    </row>
    <row r="1145" spans="2:17" x14ac:dyDescent="0.2">
      <c r="B1145" s="39" t="s">
        <v>42</v>
      </c>
      <c r="D1145" s="42">
        <f>_xll.qlCalendarAdvance(Calendar,$D1144,B1145,"f",FALSE)</f>
        <v>47745</v>
      </c>
      <c r="E1145" s="139">
        <f>_xll.qlInterestRateIndexValueDate(IndexON,D1145)</f>
        <v>47745</v>
      </c>
      <c r="F1145" s="155">
        <f>IFERROR(_xll.qlIndexFixing(IndexON,D1145,TRUE,_xll.ohTrigger(RecalcTrigger,TriggerON)),NA())</f>
        <v>1.3011526944044505E-2</v>
      </c>
      <c r="H1145" s="42">
        <f>_xll.qlCalendarAdvance(Calendar,$H1144,B1145,"f",FALSE)</f>
        <v>47745</v>
      </c>
      <c r="I1145" s="139">
        <f>_xll.qlInterestRateIndexValueDate(Index1M,$H1145)</f>
        <v>47749</v>
      </c>
      <c r="J1145" s="144">
        <f>IFERROR(_xll.qlIndexFixing(Index1M,$H1145,TRUE,_xll.ohTrigger(RecalcTrigger,Trigger1M)),NA())</f>
        <v>1.3215276592205782E-2</v>
      </c>
      <c r="K1145" s="44">
        <f>IFERROR(_xll.qlIndexFixing(Index3M,H1145,TRUE,_xll.ohTrigger(RecalcTrigger,Trigger3M)),NA())</f>
        <v>1.3941700064111346E-2</v>
      </c>
      <c r="L1145" s="44">
        <f>IFERROR(_xll.qlIndexFixing(Index6M,$H1145,TRUE,_xll.ohTrigger(RecalcTrigger,Trigger6M)),NA())</f>
        <v>1.4150551458471222E-2</v>
      </c>
      <c r="M1145" s="145">
        <f>IFERROR(_xll.qlIndexFixing(Index1Y,$H1145,TRUE,_xll.ohTrigger(RecalcTrigger,Trigger1Y)),NA())</f>
        <v>1.4327449216969814E-2</v>
      </c>
      <c r="N1145" s="144">
        <f>IFERROR(_xll.qlIndexFixing(ONIndex1M,I1145,TRUE,_xll.ohTrigger(RecalcTrigger,Trigger1M)),NA())</f>
        <v>1.3208900431598281E-2</v>
      </c>
      <c r="O1145" s="44">
        <f>IFERROR(_xll.qlIndexFixing(ONIndex3M,I1145,TRUE,_xll.ohTrigger(RecalcTrigger,Trigger3M)),NA())</f>
        <v>1.3931296607436749E-2</v>
      </c>
      <c r="P1145" s="44">
        <f>IFERROR(_xll.qlIndexFixing(ONIndex6M,I1145,TRUE,_xll.ohTrigger(RecalcTrigger,Trigger6M)),NA())</f>
        <v>1.4143031711846277E-2</v>
      </c>
      <c r="Q1145" s="145">
        <f>IFERROR(_xll.qlIndexFixing(ONIndex1Y,I1145,TRUE,_xll.ohTrigger(RecalcTrigger,Trigger1Y)),NA())</f>
        <v>1.4329198343316918E-2</v>
      </c>
    </row>
    <row r="1146" spans="2:17" x14ac:dyDescent="0.2">
      <c r="B1146" s="39" t="s">
        <v>42</v>
      </c>
      <c r="D1146" s="42">
        <f>_xll.qlCalendarAdvance(Calendar,$D1145,B1146,"f",FALSE)</f>
        <v>47752</v>
      </c>
      <c r="E1146" s="139">
        <f>_xll.qlInterestRateIndexValueDate(IndexON,D1146)</f>
        <v>47752</v>
      </c>
      <c r="F1146" s="155">
        <f>IFERROR(_xll.qlIndexFixing(IndexON,D1146,TRUE,_xll.ohTrigger(RecalcTrigger,TriggerON)),NA())</f>
        <v>1.3011526944044505E-2</v>
      </c>
      <c r="H1146" s="42">
        <f>_xll.qlCalendarAdvance(Calendar,$H1145,B1146,"f",FALSE)</f>
        <v>47752</v>
      </c>
      <c r="I1146" s="139">
        <f>_xll.qlInterestRateIndexValueDate(Index1M,$H1146)</f>
        <v>47756</v>
      </c>
      <c r="J1146" s="144">
        <f>IFERROR(_xll.qlIndexFixing(Index1M,$H1146,TRUE,_xll.ohTrigger(RecalcTrigger,Trigger1M)),NA())</f>
        <v>1.3215022824828091E-2</v>
      </c>
      <c r="K1146" s="44">
        <f>IFERROR(_xll.qlIndexFixing(Index3M,H1146,TRUE,_xll.ohTrigger(RecalcTrigger,Trigger3M)),NA())</f>
        <v>1.393934436722663E-2</v>
      </c>
      <c r="L1146" s="44">
        <f>IFERROR(_xll.qlIndexFixing(Index6M,$H1146,TRUE,_xll.ohTrigger(RecalcTrigger,Trigger6M)),NA())</f>
        <v>1.4146845376643423E-2</v>
      </c>
      <c r="M1146" s="145">
        <f>IFERROR(_xll.qlIndexFixing(Index1Y,$H1146,TRUE,_xll.ohTrigger(RecalcTrigger,Trigger1Y)),NA())</f>
        <v>1.4322705862000297E-2</v>
      </c>
      <c r="N1146" s="144">
        <f>IFERROR(_xll.qlIndexFixing(ONIndex1M,I1146,TRUE,_xll.ohTrigger(RecalcTrigger,Trigger1M)),NA())</f>
        <v>1.3208610655315312E-2</v>
      </c>
      <c r="O1146" s="44">
        <f>IFERROR(_xll.qlIndexFixing(ONIndex3M,I1146,TRUE,_xll.ohTrigger(RecalcTrigger,Trigger3M)),NA())</f>
        <v>1.3929315929734898E-2</v>
      </c>
      <c r="P1146" s="44">
        <f>IFERROR(_xll.qlIndexFixing(ONIndex6M,I1146,TRUE,_xll.ohTrigger(RecalcTrigger,Trigger6M)),NA())</f>
        <v>1.4140217563332058E-2</v>
      </c>
      <c r="Q1146" s="145">
        <f>IFERROR(_xll.qlIndexFixing(ONIndex1Y,I1146,TRUE,_xll.ohTrigger(RecalcTrigger,Trigger1Y)),NA())</f>
        <v>1.4326295861861738E-2</v>
      </c>
    </row>
    <row r="1147" spans="2:17" x14ac:dyDescent="0.2">
      <c r="B1147" s="39" t="s">
        <v>42</v>
      </c>
      <c r="D1147" s="42">
        <f>_xll.qlCalendarAdvance(Calendar,$D1146,B1147,"f",FALSE)</f>
        <v>47759</v>
      </c>
      <c r="E1147" s="139">
        <f>_xll.qlInterestRateIndexValueDate(IndexON,D1147)</f>
        <v>47759</v>
      </c>
      <c r="F1147" s="155">
        <f>IFERROR(_xll.qlIndexFixing(IndexON,D1147,TRUE,_xll.ohTrigger(RecalcTrigger,TriggerON)),NA())</f>
        <v>1.3011526944044505E-2</v>
      </c>
      <c r="H1147" s="42">
        <f>_xll.qlCalendarAdvance(Calendar,$H1146,B1147,"f",FALSE)</f>
        <v>47759</v>
      </c>
      <c r="I1147" s="139">
        <f>_xll.qlInterestRateIndexValueDate(Index1M,$H1147)</f>
        <v>47763</v>
      </c>
      <c r="J1147" s="144">
        <f>IFERROR(_xll.qlIndexFixing(Index1M,$H1147,TRUE,_xll.ohTrigger(RecalcTrigger,Trigger1M)),NA())</f>
        <v>1.3214468322231993E-2</v>
      </c>
      <c r="K1147" s="44">
        <f>IFERROR(_xll.qlIndexFixing(Index3M,H1147,TRUE,_xll.ohTrigger(RecalcTrigger,Trigger3M)),NA())</f>
        <v>1.3936829251662118E-2</v>
      </c>
      <c r="L1147" s="44">
        <f>IFERROR(_xll.qlIndexFixing(Index6M,$H1147,TRUE,_xll.ohTrigger(RecalcTrigger,Trigger6M)),NA())</f>
        <v>1.4143070984198241E-2</v>
      </c>
      <c r="M1147" s="145">
        <f>IFERROR(_xll.qlIndexFixing(Index1Y,$H1147,TRUE,_xll.ohTrigger(RecalcTrigger,Trigger1Y)),NA())</f>
        <v>1.4317894422530768E-2</v>
      </c>
      <c r="N1147" s="144">
        <f>IFERROR(_xll.qlIndexFixing(ONIndex1M,I1147,TRUE,_xll.ohTrigger(RecalcTrigger,Trigger1M)),NA())</f>
        <v>1.320822839461222E-2</v>
      </c>
      <c r="O1147" s="44">
        <f>IFERROR(_xll.qlIndexFixing(ONIndex3M,I1147,TRUE,_xll.ohTrigger(RecalcTrigger,Trigger3M)),NA())</f>
        <v>1.3927261766495391E-2</v>
      </c>
      <c r="P1147" s="44">
        <f>IFERROR(_xll.qlIndexFixing(ONIndex6M,I1147,TRUE,_xll.ohTrigger(RecalcTrigger,Trigger6M)),NA())</f>
        <v>1.413733381057547E-2</v>
      </c>
      <c r="Q1147" s="145">
        <f>IFERROR(_xll.qlIndexFixing(ONIndex1Y,I1147,TRUE,_xll.ohTrigger(RecalcTrigger,Trigger1Y)),NA())</f>
        <v>1.4323322952183304E-2</v>
      </c>
    </row>
    <row r="1148" spans="2:17" x14ac:dyDescent="0.2">
      <c r="B1148" s="39" t="s">
        <v>42</v>
      </c>
      <c r="D1148" s="42">
        <f>_xll.qlCalendarAdvance(Calendar,$D1147,B1148,"f",FALSE)</f>
        <v>47766</v>
      </c>
      <c r="E1148" s="139">
        <f>_xll.qlInterestRateIndexValueDate(IndexON,D1148)</f>
        <v>47766</v>
      </c>
      <c r="F1148" s="155">
        <f>IFERROR(_xll.qlIndexFixing(IndexON,D1148,TRUE,_xll.ohTrigger(RecalcTrigger,TriggerON)),NA())</f>
        <v>1.3011526944044505E-2</v>
      </c>
      <c r="H1148" s="42">
        <f>_xll.qlCalendarAdvance(Calendar,$H1147,B1148,"f",FALSE)</f>
        <v>47766</v>
      </c>
      <c r="I1148" s="139">
        <f>_xll.qlInterestRateIndexValueDate(Index1M,$H1148)</f>
        <v>47770</v>
      </c>
      <c r="J1148" s="144">
        <f>IFERROR(_xll.qlIndexFixing(Index1M,$H1148,TRUE,_xll.ohTrigger(RecalcTrigger,Trigger1M)),NA())</f>
        <v>1.3213821336180162E-2</v>
      </c>
      <c r="K1148" s="44">
        <f>IFERROR(_xll.qlIndexFixing(Index3M,H1148,TRUE,_xll.ohTrigger(RecalcTrigger,Trigger3M)),NA())</f>
        <v>1.3934241502761738E-2</v>
      </c>
      <c r="L1148" s="44">
        <f>IFERROR(_xll.qlIndexFixing(Index6M,$H1148,TRUE,_xll.ohTrigger(RecalcTrigger,Trigger6M)),NA())</f>
        <v>1.4139207231903922E-2</v>
      </c>
      <c r="M1148" s="145">
        <f>IFERROR(_xll.qlIndexFixing(Index1Y,$H1148,TRUE,_xll.ohTrigger(RecalcTrigger,Trigger1Y)),NA())</f>
        <v>1.4313015500478431E-2</v>
      </c>
      <c r="N1148" s="144">
        <f>IFERROR(_xll.qlIndexFixing(ONIndex1M,I1148,TRUE,_xll.ohTrigger(RecalcTrigger,Trigger1M)),NA())</f>
        <v>1.3207753685620105E-2</v>
      </c>
      <c r="O1148" s="44">
        <f>IFERROR(_xll.qlIndexFixing(ONIndex3M,I1148,TRUE,_xll.ohTrigger(RecalcTrigger,Trigger3M)),NA())</f>
        <v>1.3925134270955652E-2</v>
      </c>
      <c r="P1148" s="44">
        <f>IFERROR(_xll.qlIndexFixing(ONIndex6M,I1148,TRUE,_xll.ohTrigger(RecalcTrigger,Trigger6M)),NA())</f>
        <v>1.4134380593544549E-2</v>
      </c>
      <c r="Q1148" s="145">
        <f>IFERROR(_xll.qlIndexFixing(ONIndex1Y,I1148,TRUE,_xll.ohTrigger(RecalcTrigger,Trigger1Y)),NA())</f>
        <v>1.4320279700692495E-2</v>
      </c>
    </row>
    <row r="1149" spans="2:17" x14ac:dyDescent="0.2">
      <c r="B1149" s="39" t="s">
        <v>42</v>
      </c>
      <c r="D1149" s="42">
        <f>_xll.qlCalendarAdvance(Calendar,$D1148,B1149,"f",FALSE)</f>
        <v>47773</v>
      </c>
      <c r="E1149" s="139">
        <f>_xll.qlInterestRateIndexValueDate(IndexON,D1149)</f>
        <v>47773</v>
      </c>
      <c r="F1149" s="155">
        <f>IFERROR(_xll.qlIndexFixing(IndexON,D1149,TRUE,_xll.ohTrigger(RecalcTrigger,TriggerON)),NA())</f>
        <v>1.3011526944044505E-2</v>
      </c>
      <c r="H1149" s="42">
        <f>_xll.qlCalendarAdvance(Calendar,$H1148,B1149,"f",FALSE)</f>
        <v>47773</v>
      </c>
      <c r="I1149" s="139">
        <f>_xll.qlInterestRateIndexValueDate(Index1M,$H1149)</f>
        <v>47777</v>
      </c>
      <c r="J1149" s="144">
        <f>IFERROR(_xll.qlIndexFixing(Index1M,$H1149,TRUE,_xll.ohTrigger(RecalcTrigger,Trigger1M)),NA())</f>
        <v>1.3213081902612884E-2</v>
      </c>
      <c r="K1149" s="44">
        <f>IFERROR(_xll.qlIndexFixing(Index3M,H1149,TRUE,_xll.ohTrigger(RecalcTrigger,Trigger3M)),NA())</f>
        <v>1.3931581274452797E-2</v>
      </c>
      <c r="L1149" s="44">
        <f>IFERROR(_xll.qlIndexFixing(Index6M,$H1149,TRUE,_xll.ohTrigger(RecalcTrigger,Trigger6M)),NA())</f>
        <v>1.41353178326915E-2</v>
      </c>
      <c r="M1149" s="145">
        <f>IFERROR(_xll.qlIndexFixing(Index1Y,$H1149,TRUE,_xll.ohTrigger(RecalcTrigger,Trigger1Y)),NA())</f>
        <v>1.4308069700351509E-2</v>
      </c>
      <c r="N1149" s="144">
        <f>IFERROR(_xll.qlIndexFixing(ONIndex1M,I1149,TRUE,_xll.ohTrigger(RecalcTrigger,Trigger1M)),NA())</f>
        <v>1.3207186564070383E-2</v>
      </c>
      <c r="O1149" s="44">
        <f>IFERROR(_xll.qlIndexFixing(ONIndex3M,I1149,TRUE,_xll.ohTrigger(RecalcTrigger,Trigger3M)),NA())</f>
        <v>1.3922933596353104E-2</v>
      </c>
      <c r="P1149" s="44">
        <f>IFERROR(_xll.qlIndexFixing(ONIndex6M,I1149,TRUE,_xll.ohTrigger(RecalcTrigger,Trigger6M)),NA())</f>
        <v>1.4131358052207332E-2</v>
      </c>
      <c r="Q1149" s="145">
        <f>IFERROR(_xll.qlIndexFixing(ONIndex1Y,I1149,TRUE,_xll.ohTrigger(RecalcTrigger,Trigger1Y)),NA())</f>
        <v>1.431716619340051E-2</v>
      </c>
    </row>
    <row r="1150" spans="2:17" x14ac:dyDescent="0.2">
      <c r="B1150" s="39" t="s">
        <v>42</v>
      </c>
      <c r="D1150" s="42">
        <f>_xll.qlCalendarAdvance(Calendar,$D1149,B1150,"f",FALSE)</f>
        <v>47780</v>
      </c>
      <c r="E1150" s="139">
        <f>_xll.qlInterestRateIndexValueDate(IndexON,D1150)</f>
        <v>47780</v>
      </c>
      <c r="F1150" s="155">
        <f>IFERROR(_xll.qlIndexFixing(IndexON,D1150,TRUE,_xll.ohTrigger(RecalcTrigger,TriggerON)),NA())</f>
        <v>1.3011526944044505E-2</v>
      </c>
      <c r="H1150" s="42">
        <f>_xll.qlCalendarAdvance(Calendar,$H1149,B1150,"f",FALSE)</f>
        <v>47780</v>
      </c>
      <c r="I1150" s="139">
        <f>_xll.qlInterestRateIndexValueDate(Index1M,$H1150)</f>
        <v>47784</v>
      </c>
      <c r="J1150" s="144">
        <f>IFERROR(_xll.qlIndexFixing(Index1M,$H1150,TRUE,_xll.ohTrigger(RecalcTrigger,Trigger1M)),NA())</f>
        <v>1.3212250057467859E-2</v>
      </c>
      <c r="K1150" s="44">
        <f>IFERROR(_xll.qlIndexFixing(Index3M,H1150,TRUE,_xll.ohTrigger(RecalcTrigger,Trigger3M)),NA())</f>
        <v>1.3928848720664336E-2</v>
      </c>
      <c r="L1150" s="44">
        <f>IFERROR(_xll.qlIndexFixing(Index6M,$H1150,TRUE,_xll.ohTrigger(RecalcTrigger,Trigger6M)),NA())</f>
        <v>1.4131339356263199E-2</v>
      </c>
      <c r="M1150" s="145">
        <f>IFERROR(_xll.qlIndexFixing(Index1Y,$H1150,TRUE,_xll.ohTrigger(RecalcTrigger,Trigger1Y)),NA())</f>
        <v>1.4303057629249249E-2</v>
      </c>
      <c r="N1150" s="144">
        <f>IFERROR(_xll.qlIndexFixing(ONIndex1M,I1150,TRUE,_xll.ohTrigger(RecalcTrigger,Trigger1M)),NA())</f>
        <v>1.3206527065934281E-2</v>
      </c>
      <c r="O1150" s="44">
        <f>IFERROR(_xll.qlIndexFixing(ONIndex3M,I1150,TRUE,_xll.ohTrigger(RecalcTrigger,Trigger3M)),NA())</f>
        <v>1.3920659895925169E-2</v>
      </c>
      <c r="P1150" s="44">
        <f>IFERROR(_xll.qlIndexFixing(ONIndex6M,I1150,TRUE,_xll.ohTrigger(RecalcTrigger,Trigger6M)),NA())</f>
        <v>1.4128266326371985E-2</v>
      </c>
      <c r="Q1150" s="145">
        <f>IFERROR(_xll.qlIndexFixing(ONIndex1Y,I1150,TRUE,_xll.ohTrigger(RecalcTrigger,Trigger1Y)),NA())</f>
        <v>1.4313982516638291E-2</v>
      </c>
    </row>
    <row r="1151" spans="2:17" x14ac:dyDescent="0.2">
      <c r="B1151" s="39" t="s">
        <v>42</v>
      </c>
      <c r="D1151" s="42">
        <f>_xll.qlCalendarAdvance(Calendar,$D1150,B1151,"f",FALSE)</f>
        <v>47787</v>
      </c>
      <c r="E1151" s="139">
        <f>_xll.qlInterestRateIndexValueDate(IndexON,D1151)</f>
        <v>47787</v>
      </c>
      <c r="F1151" s="155">
        <f>IFERROR(_xll.qlIndexFixing(IndexON,D1151,TRUE,_xll.ohTrigger(RecalcTrigger,TriggerON)),NA())</f>
        <v>1.3011526944044505E-2</v>
      </c>
      <c r="H1151" s="42">
        <f>_xll.qlCalendarAdvance(Calendar,$H1150,B1151,"f",FALSE)</f>
        <v>47787</v>
      </c>
      <c r="I1151" s="139">
        <f>_xll.qlInterestRateIndexValueDate(Index1M,$H1151)</f>
        <v>47791</v>
      </c>
      <c r="J1151" s="144">
        <f>IFERROR(_xll.qlIndexFixing(Index1M,$H1151,TRUE,_xll.ohTrigger(RecalcTrigger,Trigger1M)),NA())</f>
        <v>1.3211157381705085E-2</v>
      </c>
      <c r="K1151" s="44">
        <f>IFERROR(_xll.qlIndexFixing(Index3M,H1151,TRUE,_xll.ohTrigger(RecalcTrigger,Trigger3M)),NA())</f>
        <v>1.3926043995328877E-2</v>
      </c>
      <c r="L1151" s="44">
        <f>IFERROR(_xll.qlIndexFixing(Index6M,$H1151,TRUE,_xll.ohTrigger(RecalcTrigger,Trigger6M)),NA())</f>
        <v>1.4127293134482712E-2</v>
      </c>
      <c r="M1151" s="145">
        <f>IFERROR(_xll.qlIndexFixing(Index1Y,$H1151,TRUE,_xll.ohTrigger(RecalcTrigger,Trigger1Y)),NA())</f>
        <v>1.4297979896860828E-2</v>
      </c>
      <c r="N1151" s="144">
        <f>IFERROR(_xll.qlIndexFixing(ONIndex1M,I1151,TRUE,_xll.ohTrigger(RecalcTrigger,Trigger1M)),NA())</f>
        <v>1.3205775227023153E-2</v>
      </c>
      <c r="O1151" s="44">
        <f>IFERROR(_xll.qlIndexFixing(ONIndex3M,I1151,TRUE,_xll.ohTrigger(RecalcTrigger,Trigger3M)),NA())</f>
        <v>1.3918313322989206E-2</v>
      </c>
      <c r="P1151" s="44">
        <f>IFERROR(_xll.qlIndexFixing(ONIndex6M,I1151,TRUE,_xll.ohTrigger(RecalcTrigger,Trigger6M)),NA())</f>
        <v>1.4125105556166417E-2</v>
      </c>
      <c r="Q1151" s="145">
        <f>IFERROR(_xll.qlIndexFixing(ONIndex1Y,I1151,TRUE,_xll.ohTrigger(RecalcTrigger,Trigger1Y)),NA())</f>
        <v>1.4310728756576907E-2</v>
      </c>
    </row>
    <row r="1152" spans="2:17" x14ac:dyDescent="0.2">
      <c r="B1152" s="39" t="s">
        <v>42</v>
      </c>
      <c r="D1152" s="42">
        <f>_xll.qlCalendarAdvance(Calendar,$D1151,B1152,"f",FALSE)</f>
        <v>47794</v>
      </c>
      <c r="E1152" s="139">
        <f>_xll.qlInterestRateIndexValueDate(IndexON,D1152)</f>
        <v>47794</v>
      </c>
      <c r="F1152" s="155">
        <f>IFERROR(_xll.qlIndexFixing(IndexON,D1152,TRUE,_xll.ohTrigger(RecalcTrigger,TriggerON)),NA())</f>
        <v>1.3011526944044505E-2</v>
      </c>
      <c r="H1152" s="42">
        <f>_xll.qlCalendarAdvance(Calendar,$H1151,B1152,"f",FALSE)</f>
        <v>47794</v>
      </c>
      <c r="I1152" s="139">
        <f>_xll.qlInterestRateIndexValueDate(Index1M,$H1152)</f>
        <v>47798</v>
      </c>
      <c r="J1152" s="144">
        <f>IFERROR(_xll.qlIndexFixing(Index1M,$H1152,TRUE,_xll.ohTrigger(RecalcTrigger,Trigger1M)),NA())</f>
        <v>1.3210147450918086E-2</v>
      </c>
      <c r="K1152" s="44">
        <f>IFERROR(_xll.qlIndexFixing(Index3M,H1152,TRUE,_xll.ohTrigger(RecalcTrigger,Trigger3M)),NA())</f>
        <v>1.3923167252383281E-2</v>
      </c>
      <c r="L1152" s="44">
        <f>IFERROR(_xll.qlIndexFixing(Index6M,$H1152,TRUE,_xll.ohTrigger(RecalcTrigger,Trigger6M)),NA())</f>
        <v>1.4123179308682701E-2</v>
      </c>
      <c r="M1152" s="145">
        <f>IFERROR(_xll.qlIndexFixing(Index1Y,$H1152,TRUE,_xll.ohTrigger(RecalcTrigger,Trigger1Y)),NA())</f>
        <v>1.4292837115465348E-2</v>
      </c>
      <c r="N1152" s="144">
        <f>IFERROR(_xll.qlIndexFixing(ONIndex1M,I1152,TRUE,_xll.ohTrigger(RecalcTrigger,Trigger1M)),NA())</f>
        <v>1.3204931083228288E-2</v>
      </c>
      <c r="O1152" s="44">
        <f>IFERROR(_xll.qlIndexFixing(ONIndex3M,I1152,TRUE,_xll.ohTrigger(RecalcTrigger,Trigger3M)),NA())</f>
        <v>1.3915894030622766E-2</v>
      </c>
      <c r="P1152" s="44">
        <f>IFERROR(_xll.qlIndexFixing(ONIndex6M,I1152,TRUE,_xll.ohTrigger(RecalcTrigger,Trigger6M)),NA())</f>
        <v>1.4121875881398793E-2</v>
      </c>
      <c r="Q1152" s="145">
        <f>IFERROR(_xll.qlIndexFixing(ONIndex1Y,I1152,TRUE,_xll.ohTrigger(RecalcTrigger,Trigger1Y)),NA())</f>
        <v>1.4307404999467366E-2</v>
      </c>
    </row>
    <row r="1153" spans="2:17" x14ac:dyDescent="0.2">
      <c r="B1153" s="39" t="s">
        <v>42</v>
      </c>
      <c r="D1153" s="42">
        <f>_xll.qlCalendarAdvance(Calendar,$D1152,B1153,"f",FALSE)</f>
        <v>47801</v>
      </c>
      <c r="E1153" s="139">
        <f>_xll.qlInterestRateIndexValueDate(IndexON,D1153)</f>
        <v>47801</v>
      </c>
      <c r="F1153" s="155">
        <f>IFERROR(_xll.qlIndexFixing(IndexON,D1153,TRUE,_xll.ohTrigger(RecalcTrigger,TriggerON)),NA())</f>
        <v>1.3011526944124441E-2</v>
      </c>
      <c r="H1153" s="42">
        <f>_xll.qlCalendarAdvance(Calendar,$H1152,B1153,"f",FALSE)</f>
        <v>47801</v>
      </c>
      <c r="I1153" s="139">
        <f>_xll.qlInterestRateIndexValueDate(Index1M,$H1153)</f>
        <v>47805</v>
      </c>
      <c r="J1153" s="144">
        <f>IFERROR(_xll.qlIndexFixing(Index1M,$H1153,TRUE,_xll.ohTrigger(RecalcTrigger,Trigger1M)),NA())</f>
        <v>1.3209045217205784E-2</v>
      </c>
      <c r="K1153" s="44">
        <f>IFERROR(_xll.qlIndexFixing(Index3M,H1153,TRUE,_xll.ohTrigger(RecalcTrigger,Trigger3M)),NA())</f>
        <v>1.3920218645768758E-2</v>
      </c>
      <c r="L1153" s="44">
        <f>IFERROR(_xll.qlIndexFixing(Index6M,$H1153,TRUE,_xll.ohTrigger(RecalcTrigger,Trigger6M)),NA())</f>
        <v>1.4118998020199338E-2</v>
      </c>
      <c r="M1153" s="145">
        <f>IFERROR(_xll.qlIndexFixing(Index1Y,$H1153,TRUE,_xll.ohTrigger(RecalcTrigger,Trigger1Y)),NA())</f>
        <v>1.4287629899930968E-2</v>
      </c>
      <c r="N1153" s="144">
        <f>IFERROR(_xll.qlIndexFixing(ONIndex1M,I1153,TRUE,_xll.ohTrigger(RecalcTrigger,Trigger1M)),NA())</f>
        <v>1.3203994670520913E-2</v>
      </c>
      <c r="O1153" s="44">
        <f>IFERROR(_xll.qlIndexFixing(ONIndex3M,I1153,TRUE,_xll.ohTrigger(RecalcTrigger,Trigger3M)),NA())</f>
        <v>1.391340217230308E-2</v>
      </c>
      <c r="P1153" s="44">
        <f>IFERROR(_xll.qlIndexFixing(ONIndex6M,I1153,TRUE,_xll.ohTrigger(RecalcTrigger,Trigger6M)),NA())</f>
        <v>1.4118577441877278E-2</v>
      </c>
      <c r="Q1153" s="145">
        <f>IFERROR(_xll.qlIndexFixing(ONIndex1Y,I1153,TRUE,_xll.ohTrigger(RecalcTrigger,Trigger1Y)),NA())</f>
        <v>1.4304011331480737E-2</v>
      </c>
    </row>
    <row r="1154" spans="2:17" x14ac:dyDescent="0.2">
      <c r="B1154" s="39" t="s">
        <v>42</v>
      </c>
      <c r="D1154" s="42">
        <f>_xll.qlCalendarAdvance(Calendar,$D1153,B1154,"f",FALSE)</f>
        <v>47808</v>
      </c>
      <c r="E1154" s="139">
        <f>_xll.qlInterestRateIndexValueDate(IndexON,D1154)</f>
        <v>47808</v>
      </c>
      <c r="F1154" s="155">
        <f>IFERROR(_xll.qlIndexFixing(IndexON,D1154,TRUE,_xll.ohTrigger(RecalcTrigger,TriggerON)),NA())</f>
        <v>1.3011526944044505E-2</v>
      </c>
      <c r="H1154" s="42">
        <f>_xll.qlCalendarAdvance(Calendar,$H1153,B1154,"f",FALSE)</f>
        <v>47808</v>
      </c>
      <c r="I1154" s="139">
        <f>_xll.qlInterestRateIndexValueDate(Index1M,$H1154)</f>
        <v>47812</v>
      </c>
      <c r="J1154" s="144">
        <f>IFERROR(_xll.qlIndexFixing(Index1M,$H1154,TRUE,_xll.ohTrigger(RecalcTrigger,Trigger1M)),NA())</f>
        <v>1.3208147215413857E-2</v>
      </c>
      <c r="K1154" s="44">
        <f>IFERROR(_xll.qlIndexFixing(Index3M,H1154,TRUE,_xll.ohTrigger(RecalcTrigger,Trigger3M)),NA())</f>
        <v>1.391719832942738E-2</v>
      </c>
      <c r="L1154" s="44">
        <f>IFERROR(_xll.qlIndexFixing(Index6M,$H1154,TRUE,_xll.ohTrigger(RecalcTrigger,Trigger6M)),NA())</f>
        <v>1.4114749410374945E-2</v>
      </c>
      <c r="M1154" s="145">
        <f>IFERROR(_xll.qlIndexFixing(Index1Y,$H1154,TRUE,_xll.ohTrigger(RecalcTrigger,Trigger1Y)),NA())</f>
        <v>1.4282358867714675E-2</v>
      </c>
      <c r="N1154" s="144">
        <f>IFERROR(_xll.qlIndexFixing(ONIndex1M,I1154,TRUE,_xll.ohTrigger(RecalcTrigger,Trigger1M)),NA())</f>
        <v>1.3202966024712381E-2</v>
      </c>
      <c r="O1154" s="44">
        <f>IFERROR(_xll.qlIndexFixing(ONIndex3M,I1154,TRUE,_xll.ohTrigger(RecalcTrigger,Trigger3M)),NA())</f>
        <v>1.3910837901107698E-2</v>
      </c>
      <c r="P1154" s="44">
        <f>IFERROR(_xll.qlIndexFixing(ONIndex6M,I1154,TRUE,_xll.ohTrigger(RecalcTrigger,Trigger6M)),NA())</f>
        <v>1.4115210377809717E-2</v>
      </c>
      <c r="Q1154" s="145">
        <f>IFERROR(_xll.qlIndexFixing(ONIndex1Y,I1154,TRUE,_xll.ohTrigger(RecalcTrigger,Trigger1Y)),NA())</f>
        <v>1.4300547838788091E-2</v>
      </c>
    </row>
    <row r="1155" spans="2:17" x14ac:dyDescent="0.2">
      <c r="B1155" s="39" t="s">
        <v>42</v>
      </c>
      <c r="D1155" s="42">
        <f>_xll.qlCalendarAdvance(Calendar,$D1154,B1155,"f",FALSE)</f>
        <v>47815</v>
      </c>
      <c r="E1155" s="139">
        <f>_xll.qlInterestRateIndexValueDate(IndexON,D1155)</f>
        <v>47815</v>
      </c>
      <c r="F1155" s="155">
        <f>IFERROR(_xll.qlIndexFixing(IndexON,D1155,TRUE,_xll.ohTrigger(RecalcTrigger,TriggerON)),NA())</f>
        <v>1.3011526944044505E-2</v>
      </c>
      <c r="H1155" s="42">
        <f>_xll.qlCalendarAdvance(Calendar,$H1154,B1155,"f",FALSE)</f>
        <v>47815</v>
      </c>
      <c r="I1155" s="139">
        <f>_xll.qlInterestRateIndexValueDate(Index1M,$H1155)</f>
        <v>47819</v>
      </c>
      <c r="J1155" s="144">
        <f>IFERROR(_xll.qlIndexFixing(Index1M,$H1155,TRUE,_xll.ohTrigger(RecalcTrigger,Trigger1M)),NA())</f>
        <v>1.3206705916197914E-2</v>
      </c>
      <c r="K1155" s="44">
        <f>IFERROR(_xll.qlIndexFixing(Index3M,H1155,TRUE,_xll.ohTrigger(RecalcTrigger,Trigger3M)),NA())</f>
        <v>1.3914072208549347E-2</v>
      </c>
      <c r="L1155" s="44">
        <f>IFERROR(_xll.qlIndexFixing(Index6M,$H1155,TRUE,_xll.ohTrigger(RecalcTrigger,Trigger6M)),NA())</f>
        <v>1.4110433620557555E-2</v>
      </c>
      <c r="M1155" s="145">
        <f>IFERROR(_xll.qlIndexFixing(Index1Y,$H1155,TRUE,_xll.ohTrigger(RecalcTrigger,Trigger1Y)),NA())</f>
        <v>1.4277024638861857E-2</v>
      </c>
      <c r="N1155" s="144">
        <f>IFERROR(_xll.qlIndexFixing(ONIndex1M,I1155,TRUE,_xll.ohTrigger(RecalcTrigger,Trigger1M)),NA())</f>
        <v>1.3201845181614047E-2</v>
      </c>
      <c r="O1155" s="44">
        <f>IFERROR(_xll.qlIndexFixing(ONIndex3M,I1155,TRUE,_xll.ohTrigger(RecalcTrigger,Trigger3M)),NA())</f>
        <v>1.3908201370353979E-2</v>
      </c>
      <c r="P1155" s="44">
        <f>IFERROR(_xll.qlIndexFixing(ONIndex6M,I1155,TRUE,_xll.ohTrigger(RecalcTrigger,Trigger6M)),NA())</f>
        <v>1.4111774828844403E-2</v>
      </c>
      <c r="Q1155" s="145">
        <f>IFERROR(_xll.qlIndexFixing(ONIndex1Y,I1155,TRUE,_xll.ohTrigger(RecalcTrigger,Trigger1Y)),NA())</f>
        <v>1.4297014607640435E-2</v>
      </c>
    </row>
    <row r="1156" spans="2:17" x14ac:dyDescent="0.2">
      <c r="B1156" s="39" t="s">
        <v>42</v>
      </c>
      <c r="D1156" s="42">
        <f>_xll.qlCalendarAdvance(Calendar,$D1155,B1156,"f",FALSE)</f>
        <v>47822</v>
      </c>
      <c r="E1156" s="139">
        <f>_xll.qlInterestRateIndexValueDate(IndexON,D1156)</f>
        <v>47822</v>
      </c>
      <c r="F1156" s="155">
        <f>IFERROR(_xll.qlIndexFixing(IndexON,D1156,TRUE,_xll.ohTrigger(RecalcTrigger,TriggerON)),NA())</f>
        <v>1.3011526944044505E-2</v>
      </c>
      <c r="H1156" s="42">
        <f>_xll.qlCalendarAdvance(Calendar,$H1155,B1156,"f",FALSE)</f>
        <v>47822</v>
      </c>
      <c r="I1156" s="139">
        <f>_xll.qlInterestRateIndexValueDate(Index1M,$H1156)</f>
        <v>47826</v>
      </c>
      <c r="J1156" s="144">
        <f>IFERROR(_xll.qlIndexFixing(Index1M,$H1156,TRUE,_xll.ohTrigger(RecalcTrigger,Trigger1M)),NA())</f>
        <v>1.3205320356487077E-2</v>
      </c>
      <c r="K1156" s="44">
        <f>IFERROR(_xll.qlIndexFixing(Index3M,H1156,TRUE,_xll.ohTrigger(RecalcTrigger,Trigger3M)),NA())</f>
        <v>1.3910914127521891E-2</v>
      </c>
      <c r="L1156" s="44">
        <f>IFERROR(_xll.qlIndexFixing(Index6M,$H1156,TRUE,_xll.ohTrigger(RecalcTrigger,Trigger6M)),NA())</f>
        <v>1.4106050792101348E-2</v>
      </c>
      <c r="M1156" s="145">
        <f>IFERROR(_xll.qlIndexFixing(Index1Y,$H1156,TRUE,_xll.ohTrigger(RecalcTrigger,Trigger1Y)),NA())</f>
        <v>1.4271627836005414E-2</v>
      </c>
      <c r="N1156" s="144">
        <f>IFERROR(_xll.qlIndexFixing(ONIndex1M,I1156,TRUE,_xll.ohTrigger(RecalcTrigger,Trigger1M)),NA())</f>
        <v>1.3200632177277072E-2</v>
      </c>
      <c r="O1156" s="44">
        <f>IFERROR(_xll.qlIndexFixing(ONIndex3M,I1156,TRUE,_xll.ohTrigger(RecalcTrigger,Trigger3M)),NA())</f>
        <v>1.3905492733199409E-2</v>
      </c>
      <c r="P1156" s="44">
        <f>IFERROR(_xll.qlIndexFixing(ONIndex6M,I1156,TRUE,_xll.ohTrigger(RecalcTrigger,Trigger6M)),NA())</f>
        <v>1.4108270935109246E-2</v>
      </c>
      <c r="Q1156" s="145">
        <f>IFERROR(_xll.qlIndexFixing(ONIndex1Y,I1156,TRUE,_xll.ohTrigger(RecalcTrigger,Trigger1Y)),NA())</f>
        <v>1.4293411724288774E-2</v>
      </c>
    </row>
    <row r="1157" spans="2:17" x14ac:dyDescent="0.2">
      <c r="B1157" s="39" t="s">
        <v>42</v>
      </c>
      <c r="D1157" s="42">
        <f>_xll.qlCalendarAdvance(Calendar,$D1156,B1157,"f",FALSE)</f>
        <v>47829</v>
      </c>
      <c r="E1157" s="139">
        <f>_xll.qlInterestRateIndexValueDate(IndexON,D1157)</f>
        <v>47829</v>
      </c>
      <c r="F1157" s="155">
        <f>IFERROR(_xll.qlIndexFixing(IndexON,D1157,TRUE,_xll.ohTrigger(RecalcTrigger,TriggerON)),NA())</f>
        <v>1.3011526944044505E-2</v>
      </c>
      <c r="H1157" s="42">
        <f>_xll.qlCalendarAdvance(Calendar,$H1156,B1157,"f",FALSE)</f>
        <v>47829</v>
      </c>
      <c r="I1157" s="139">
        <f>_xll.qlInterestRateIndexValueDate(Index1M,$H1157)</f>
        <v>47833</v>
      </c>
      <c r="J1157" s="144">
        <f>IFERROR(_xll.qlIndexFixing(Index1M,$H1157,TRUE,_xll.ohTrigger(RecalcTrigger,Trigger1M)),NA())</f>
        <v>1.3203842636850099E-2</v>
      </c>
      <c r="K1157" s="44">
        <f>IFERROR(_xll.qlIndexFixing(Index3M,H1157,TRUE,_xll.ohTrigger(RecalcTrigger,Trigger3M)),NA())</f>
        <v>1.3907684790344441E-2</v>
      </c>
      <c r="L1157" s="44">
        <f>IFERROR(_xll.qlIndexFixing(Index6M,$H1157,TRUE,_xll.ohTrigger(RecalcTrigger,Trigger6M)),NA())</f>
        <v>1.4101601066365779E-2</v>
      </c>
      <c r="M1157" s="145">
        <f>IFERROR(_xll.qlIndexFixing(Index1Y,$H1157,TRUE,_xll.ohTrigger(RecalcTrigger,Trigger1Y)),NA())</f>
        <v>1.4266169084366212E-2</v>
      </c>
      <c r="N1157" s="144">
        <f>IFERROR(_xll.qlIndexFixing(ONIndex1M,I1157,TRUE,_xll.ohTrigger(RecalcTrigger,Trigger1M)),NA())</f>
        <v>1.319932704751281E-2</v>
      </c>
      <c r="O1157" s="44">
        <f>IFERROR(_xll.qlIndexFixing(ONIndex3M,I1157,TRUE,_xll.ohTrigger(RecalcTrigger,Trigger3M)),NA())</f>
        <v>1.3902712142961349E-2</v>
      </c>
      <c r="P1157" s="44">
        <f>IFERROR(_xll.qlIndexFixing(ONIndex6M,I1157,TRUE,_xll.ohTrigger(RecalcTrigger,Trigger6M)),NA())</f>
        <v>1.4104698836332474E-2</v>
      </c>
      <c r="Q1157" s="145">
        <f>IFERROR(_xll.qlIndexFixing(ONIndex1Y,I1157,TRUE,_xll.ohTrigger(RecalcTrigger,Trigger1Y)),NA())</f>
        <v>1.4289739274904179E-2</v>
      </c>
    </row>
    <row r="1158" spans="2:17" x14ac:dyDescent="0.2">
      <c r="B1158" s="39" t="s">
        <v>42</v>
      </c>
      <c r="D1158" s="42">
        <f>_xll.qlCalendarAdvance(Calendar,$D1157,B1158,"f",FALSE)</f>
        <v>47836</v>
      </c>
      <c r="E1158" s="139">
        <f>_xll.qlInterestRateIndexValueDate(IndexON,D1158)</f>
        <v>47836</v>
      </c>
      <c r="F1158" s="155">
        <f>IFERROR(_xll.qlIndexFixing(IndexON,D1158,TRUE,_xll.ohTrigger(RecalcTrigger,TriggerON)),NA())</f>
        <v>1.3011526944124441E-2</v>
      </c>
      <c r="H1158" s="42">
        <f>_xll.qlCalendarAdvance(Calendar,$H1157,B1158,"f",FALSE)</f>
        <v>47836</v>
      </c>
      <c r="I1158" s="139">
        <f>_xll.qlInterestRateIndexValueDate(Index1M,$H1158)</f>
        <v>47840</v>
      </c>
      <c r="J1158" s="144">
        <f>IFERROR(_xll.qlIndexFixing(Index1M,$H1158,TRUE,_xll.ohTrigger(RecalcTrigger,Trigger1M)),NA())</f>
        <v>1.320227279324789E-2</v>
      </c>
      <c r="K1158" s="44">
        <f>IFERROR(_xll.qlIndexFixing(Index3M,H1158,TRUE,_xll.ohTrigger(RecalcTrigger,Trigger3M)),NA())</f>
        <v>1.3904384350965943E-2</v>
      </c>
      <c r="L1158" s="44">
        <f>IFERROR(_xll.qlIndexFixing(Index6M,$H1158,TRUE,_xll.ohTrigger(RecalcTrigger,Trigger6M)),NA())</f>
        <v>1.4097084584715126E-2</v>
      </c>
      <c r="M1158" s="145">
        <f>IFERROR(_xll.qlIndexFixing(Index1Y,$H1158,TRUE,_xll.ohTrigger(RecalcTrigger,Trigger1Y)),NA())</f>
        <v>1.4260649011751973E-2</v>
      </c>
      <c r="N1158" s="144">
        <f>IFERROR(_xll.qlIndexFixing(ONIndex1M,I1158,TRUE,_xll.ohTrigger(RecalcTrigger,Trigger1M)),NA())</f>
        <v>1.3197786020047175E-2</v>
      </c>
      <c r="O1158" s="44">
        <f>IFERROR(_xll.qlIndexFixing(ONIndex3M,I1158,TRUE,_xll.ohTrigger(RecalcTrigger,Trigger3M)),NA())</f>
        <v>1.3899151465901483E-2</v>
      </c>
      <c r="P1158" s="44">
        <f>IFERROR(_xll.qlIndexFixing(ONIndex6M,I1158,TRUE,_xll.ohTrigger(RecalcTrigger,Trigger6M)),NA())</f>
        <v>1.4100029555477178E-2</v>
      </c>
      <c r="Q1158" s="145">
        <f>IFERROR(_xll.qlIndexFixing(ONIndex1Y,I1158,TRUE,_xll.ohTrigger(RecalcTrigger,Trigger1Y)),NA())</f>
        <v>1.428493873645742E-2</v>
      </c>
    </row>
    <row r="1159" spans="2:17" x14ac:dyDescent="0.2">
      <c r="B1159" s="39" t="s">
        <v>42</v>
      </c>
      <c r="D1159" s="42">
        <f>_xll.qlCalendarAdvance(Calendar,$D1158,B1159,"f",FALSE)</f>
        <v>47844</v>
      </c>
      <c r="E1159" s="139">
        <f>_xll.qlInterestRateIndexValueDate(IndexON,D1159)</f>
        <v>47844</v>
      </c>
      <c r="F1159" s="155">
        <f>IFERROR(_xll.qlIndexFixing(IndexON,D1159,TRUE,_xll.ohTrigger(RecalcTrigger,TriggerON)),NA())</f>
        <v>1.3011997227030392E-2</v>
      </c>
      <c r="H1159" s="42">
        <f>_xll.qlCalendarAdvance(Calendar,$H1158,B1159,"f",FALSE)</f>
        <v>47844</v>
      </c>
      <c r="I1159" s="139">
        <f>_xll.qlInterestRateIndexValueDate(Index1M,$H1159)</f>
        <v>47848</v>
      </c>
      <c r="J1159" s="144">
        <f>IFERROR(_xll.qlIndexFixing(Index1M,$H1159,TRUE,_xll.ohTrigger(RecalcTrigger,Trigger1M)),NA())</f>
        <v>1.3200365927547711E-2</v>
      </c>
      <c r="K1159" s="44">
        <f>IFERROR(_xll.qlIndexFixing(Index3M,H1159,TRUE,_xll.ohTrigger(RecalcTrigger,Trigger3M)),NA())</f>
        <v>1.3900512273850474E-2</v>
      </c>
      <c r="L1159" s="44">
        <f>IFERROR(_xll.qlIndexFixing(Index6M,$H1159,TRUE,_xll.ohTrigger(RecalcTrigger,Trigger6M)),NA())</f>
        <v>1.4091916934906572E-2</v>
      </c>
      <c r="M1159" s="145">
        <f>IFERROR(_xll.qlIndexFixing(Index1Y,$H1159,TRUE,_xll.ohTrigger(RecalcTrigger,Trigger1Y)),NA())</f>
        <v>1.4254266079214387E-2</v>
      </c>
      <c r="N1159" s="144">
        <f>IFERROR(_xll.qlIndexFixing(ONIndex1M,I1159,TRUE,_xll.ohTrigger(RecalcTrigger,Trigger1M)),NA())</f>
        <v>1.3196257194580951E-2</v>
      </c>
      <c r="O1159" s="44">
        <f>IFERROR(_xll.qlIndexFixing(ONIndex3M,I1159,TRUE,_xll.ohTrigger(RecalcTrigger,Trigger3M)),NA())</f>
        <v>1.3896196543381478E-2</v>
      </c>
      <c r="P1159" s="44">
        <f>IFERROR(_xll.qlIndexFixing(ONIndex6M,I1159,TRUE,_xll.ohTrigger(RecalcTrigger,Trigger6M)),NA())</f>
        <v>1.4096292107019792E-2</v>
      </c>
      <c r="Q1159" s="145">
        <f>IFERROR(_xll.qlIndexFixing(ONIndex1Y,I1159,TRUE,_xll.ohTrigger(RecalcTrigger,Trigger1Y)),NA())</f>
        <v>1.4281097395745235E-2</v>
      </c>
    </row>
    <row r="1160" spans="2:17" x14ac:dyDescent="0.2">
      <c r="B1160" s="39" t="s">
        <v>42</v>
      </c>
      <c r="D1160" s="42">
        <f>_xll.qlCalendarAdvance(Calendar,$D1159,B1160,"f",FALSE)</f>
        <v>47851</v>
      </c>
      <c r="E1160" s="139">
        <f>_xll.qlInterestRateIndexValueDate(IndexON,D1160)</f>
        <v>47851</v>
      </c>
      <c r="F1160" s="155">
        <f>IFERROR(_xll.qlIndexFixing(IndexON,D1160,TRUE,_xll.ohTrigger(RecalcTrigger,TriggerON)),NA())</f>
        <v>1.3011997227057037E-2</v>
      </c>
      <c r="H1160" s="42">
        <f>_xll.qlCalendarAdvance(Calendar,$H1159,B1160,"f",FALSE)</f>
        <v>47851</v>
      </c>
      <c r="I1160" s="139">
        <f>_xll.qlInterestRateIndexValueDate(Index1M,$H1160)</f>
        <v>47855</v>
      </c>
      <c r="J1160" s="144">
        <f>IFERROR(_xll.qlIndexFixing(Index1M,$H1160,TRUE,_xll.ohTrigger(RecalcTrigger,Trigger1M)),NA())</f>
        <v>1.3198598796541025E-2</v>
      </c>
      <c r="K1160" s="44">
        <f>IFERROR(_xll.qlIndexFixing(Index3M,H1160,TRUE,_xll.ohTrigger(RecalcTrigger,Trigger3M)),NA())</f>
        <v>1.389706515026834E-2</v>
      </c>
      <c r="L1160" s="44">
        <f>IFERROR(_xll.qlIndexFixing(Index6M,$H1160,TRUE,_xll.ohTrigger(RecalcTrigger,Trigger6M)),NA())</f>
        <v>1.4087262760838992E-2</v>
      </c>
      <c r="M1160" s="145">
        <f>IFERROR(_xll.qlIndexFixing(Index1Y,$H1160,TRUE,_xll.ohTrigger(RecalcTrigger,Trigger1Y)),NA())</f>
        <v>1.4248616730583186E-2</v>
      </c>
      <c r="N1160" s="144">
        <f>IFERROR(_xll.qlIndexFixing(ONIndex1M,I1160,TRUE,_xll.ohTrigger(RecalcTrigger,Trigger1M)),NA())</f>
        <v>1.3194625856076669E-2</v>
      </c>
      <c r="O1160" s="44">
        <f>IFERROR(_xll.qlIndexFixing(ONIndex3M,I1160,TRUE,_xll.ohTrigger(RecalcTrigger,Trigger3M)),NA())</f>
        <v>1.3893506426132518E-2</v>
      </c>
      <c r="P1160" s="44">
        <f>IFERROR(_xll.qlIndexFixing(ONIndex6M,I1160,TRUE,_xll.ohTrigger(RecalcTrigger,Trigger6M)),NA())</f>
        <v>1.4093029774056021E-2</v>
      </c>
      <c r="Q1160" s="145">
        <f>IFERROR(_xll.qlIndexFixing(ONIndex1Y,I1160,TRUE,_xll.ohTrigger(RecalcTrigger,Trigger1Y)),NA())</f>
        <v>1.4277745364399408E-2</v>
      </c>
    </row>
    <row r="1161" spans="2:17" x14ac:dyDescent="0.2">
      <c r="B1161" s="39" t="s">
        <v>42</v>
      </c>
      <c r="D1161" s="42">
        <f>_xll.qlCalendarAdvance(Calendar,$D1160,B1161,"f",FALSE)</f>
        <v>47858</v>
      </c>
      <c r="E1161" s="139">
        <f>_xll.qlInterestRateIndexValueDate(IndexON,D1161)</f>
        <v>47858</v>
      </c>
      <c r="F1161" s="155">
        <f>IFERROR(_xll.qlIndexFixing(IndexON,D1161,TRUE,_xll.ohTrigger(RecalcTrigger,TriggerON)),NA())</f>
        <v>1.3011997227057037E-2</v>
      </c>
      <c r="H1161" s="42">
        <f>_xll.qlCalendarAdvance(Calendar,$H1160,B1161,"f",FALSE)</f>
        <v>47858</v>
      </c>
      <c r="I1161" s="139">
        <f>_xll.qlInterestRateIndexValueDate(Index1M,$H1161)</f>
        <v>47862</v>
      </c>
      <c r="J1161" s="144">
        <f>IFERROR(_xll.qlIndexFixing(Index1M,$H1161,TRUE,_xll.ohTrigger(RecalcTrigger,Trigger1M)),NA())</f>
        <v>1.3196739654598695E-2</v>
      </c>
      <c r="K1161" s="44">
        <f>IFERROR(_xll.qlIndexFixing(Index3M,H1161,TRUE,_xll.ohTrigger(RecalcTrigger,Trigger3M)),NA())</f>
        <v>1.3893550369834822E-2</v>
      </c>
      <c r="L1161" s="44">
        <f>IFERROR(_xll.qlIndexFixing(Index6M,$H1161,TRUE,_xll.ohTrigger(RecalcTrigger,Trigger6M)),NA())</f>
        <v>1.408254226760733E-2</v>
      </c>
      <c r="M1161" s="145">
        <f>IFERROR(_xll.qlIndexFixing(Index1Y,$H1161,TRUE,_xll.ohTrigger(RecalcTrigger,Trigger1Y)),NA())</f>
        <v>1.4242908050922473E-2</v>
      </c>
      <c r="N1161" s="144">
        <f>IFERROR(_xll.qlIndexFixing(ONIndex1M,I1161,TRUE,_xll.ohTrigger(RecalcTrigger,Trigger1M)),NA())</f>
        <v>1.3192939446025065E-2</v>
      </c>
      <c r="O1161" s="44">
        <f>IFERROR(_xll.qlIndexFixing(ONIndex3M,I1161,TRUE,_xll.ohTrigger(RecalcTrigger,Trigger3M)),NA())</f>
        <v>1.3890429377036995E-2</v>
      </c>
      <c r="P1161" s="44">
        <f>IFERROR(_xll.qlIndexFixing(ONIndex6M,I1161,TRUE,_xll.ohTrigger(RecalcTrigger,Trigger6M)),NA())</f>
        <v>1.4089176602594122E-2</v>
      </c>
      <c r="Q1161" s="145">
        <f>IFERROR(_xll.qlIndexFixing(ONIndex1Y,I1161,TRUE,_xll.ohTrigger(RecalcTrigger,Trigger1Y)),NA())</f>
        <v>1.4273785631377933E-2</v>
      </c>
    </row>
    <row r="1162" spans="2:17" x14ac:dyDescent="0.2">
      <c r="B1162" s="39" t="s">
        <v>42</v>
      </c>
      <c r="D1162" s="42">
        <f>_xll.qlCalendarAdvance(Calendar,$D1161,B1162,"f",FALSE)</f>
        <v>47865</v>
      </c>
      <c r="E1162" s="139">
        <f>_xll.qlInterestRateIndexValueDate(IndexON,D1162)</f>
        <v>47865</v>
      </c>
      <c r="F1162" s="155">
        <f>IFERROR(_xll.qlIndexFixing(IndexON,D1162,TRUE,_xll.ohTrigger(RecalcTrigger,TriggerON)),NA())</f>
        <v>1.3011997227057037E-2</v>
      </c>
      <c r="H1162" s="42">
        <f>_xll.qlCalendarAdvance(Calendar,$H1161,B1162,"f",FALSE)</f>
        <v>47865</v>
      </c>
      <c r="I1162" s="139">
        <f>_xll.qlInterestRateIndexValueDate(Index1M,$H1162)</f>
        <v>47869</v>
      </c>
      <c r="J1162" s="144">
        <f>IFERROR(_xll.qlIndexFixing(Index1M,$H1162,TRUE,_xll.ohTrigger(RecalcTrigger,Trigger1M)),NA())</f>
        <v>1.3194788537681631E-2</v>
      </c>
      <c r="K1162" s="44">
        <f>IFERROR(_xll.qlIndexFixing(Index3M,H1162,TRUE,_xll.ohTrigger(RecalcTrigger,Trigger3M)),NA())</f>
        <v>1.3889959177110889E-2</v>
      </c>
      <c r="L1162" s="44">
        <f>IFERROR(_xll.qlIndexFixing(Index6M,$H1162,TRUE,_xll.ohTrigger(RecalcTrigger,Trigger6M)),NA())</f>
        <v>1.4077755596590649E-2</v>
      </c>
      <c r="M1162" s="145">
        <f>IFERROR(_xll.qlIndexFixing(Index1Y,$H1162,TRUE,_xll.ohTrigger(RecalcTrigger,Trigger1Y)),NA())</f>
        <v>1.4237140678752496E-2</v>
      </c>
      <c r="N1162" s="144">
        <f>IFERROR(_xll.qlIndexFixing(ONIndex1M,I1162,TRUE,_xll.ohTrigger(RecalcTrigger,Trigger1M)),NA())</f>
        <v>1.3191161095118531E-2</v>
      </c>
      <c r="O1162" s="44">
        <f>IFERROR(_xll.qlIndexFixing(ONIndex3M,I1162,TRUE,_xll.ohTrigger(RecalcTrigger,Trigger3M)),NA())</f>
        <v>1.3887281162947573E-2</v>
      </c>
      <c r="P1162" s="44">
        <f>IFERROR(_xll.qlIndexFixing(ONIndex6M,I1162,TRUE,_xll.ohTrigger(RecalcTrigger,Trigger6M)),NA())</f>
        <v>1.4085255946074682E-2</v>
      </c>
      <c r="Q1162" s="145">
        <f>IFERROR(_xll.qlIndexFixing(ONIndex1Y,I1162,TRUE,_xll.ohTrigger(RecalcTrigger,Trigger1Y)),NA())</f>
        <v>1.4269756775728837E-2</v>
      </c>
    </row>
    <row r="1163" spans="2:17" x14ac:dyDescent="0.2">
      <c r="B1163" s="39" t="s">
        <v>42</v>
      </c>
      <c r="D1163" s="42">
        <f>_xll.qlCalendarAdvance(Calendar,$D1162,B1163,"f",FALSE)</f>
        <v>47872</v>
      </c>
      <c r="E1163" s="139">
        <f>_xll.qlInterestRateIndexValueDate(IndexON,D1163)</f>
        <v>47872</v>
      </c>
      <c r="F1163" s="155">
        <f>IFERROR(_xll.qlIndexFixing(IndexON,D1163,TRUE,_xll.ohTrigger(RecalcTrigger,TriggerON)),NA())</f>
        <v>1.3011997227057037E-2</v>
      </c>
      <c r="H1163" s="42">
        <f>_xll.qlCalendarAdvance(Calendar,$H1162,B1163,"f",FALSE)</f>
        <v>47872</v>
      </c>
      <c r="I1163" s="139">
        <f>_xll.qlInterestRateIndexValueDate(Index1M,$H1163)</f>
        <v>47876</v>
      </c>
      <c r="J1163" s="144">
        <f>IFERROR(_xll.qlIndexFixing(Index1M,$H1163,TRUE,_xll.ohTrigger(RecalcTrigger,Trigger1M)),NA())</f>
        <v>1.3192745481766218E-2</v>
      </c>
      <c r="K1163" s="44">
        <f>IFERROR(_xll.qlIndexFixing(Index3M,H1163,TRUE,_xll.ohTrigger(RecalcTrigger,Trigger3M)),NA())</f>
        <v>1.3886300635449267E-2</v>
      </c>
      <c r="L1163" s="44">
        <f>IFERROR(_xll.qlIndexFixing(Index6M,$H1163,TRUE,_xll.ohTrigger(RecalcTrigger,Trigger6M)),NA())</f>
        <v>1.4072902889171545E-2</v>
      </c>
      <c r="M1163" s="145">
        <f>IFERROR(_xll.qlIndexFixing(Index1Y,$H1163,TRUE,_xll.ohTrigger(RecalcTrigger,Trigger1Y)),NA())</f>
        <v>1.4231315255177958E-2</v>
      </c>
      <c r="N1163" s="144">
        <f>IFERROR(_xll.qlIndexFixing(ONIndex1M,I1163,TRUE,_xll.ohTrigger(RecalcTrigger,Trigger1M)),NA())</f>
        <v>1.3189290839168422E-2</v>
      </c>
      <c r="O1163" s="44">
        <f>IFERROR(_xll.qlIndexFixing(ONIndex3M,I1163,TRUE,_xll.ohTrigger(RecalcTrigger,Trigger3M)),NA())</f>
        <v>1.3884061937101677E-2</v>
      </c>
      <c r="P1163" s="44">
        <f>IFERROR(_xll.qlIndexFixing(ONIndex6M,I1163,TRUE,_xll.ohTrigger(RecalcTrigger,Trigger6M)),NA())</f>
        <v>1.408126794398612E-2</v>
      </c>
      <c r="Q1163" s="145">
        <f>IFERROR(_xll.qlIndexFixing(ONIndex1Y,I1163,TRUE,_xll.ohTrigger(RecalcTrigger,Trigger1Y)),NA())</f>
        <v>1.4265658883543253E-2</v>
      </c>
    </row>
    <row r="1164" spans="2:17" x14ac:dyDescent="0.2">
      <c r="B1164" s="39" t="s">
        <v>42</v>
      </c>
      <c r="D1164" s="42">
        <f>_xll.qlCalendarAdvance(Calendar,$D1163,B1164,"f",FALSE)</f>
        <v>47879</v>
      </c>
      <c r="E1164" s="139">
        <f>_xll.qlInterestRateIndexValueDate(IndexON,D1164)</f>
        <v>47879</v>
      </c>
      <c r="F1164" s="155">
        <f>IFERROR(_xll.qlIndexFixing(IndexON,D1164,TRUE,_xll.ohTrigger(RecalcTrigger,TriggerON)),NA())</f>
        <v>1.3011997227057037E-2</v>
      </c>
      <c r="H1164" s="42">
        <f>_xll.qlCalendarAdvance(Calendar,$H1163,B1164,"f",FALSE)</f>
        <v>47879</v>
      </c>
      <c r="I1164" s="139">
        <f>_xll.qlInterestRateIndexValueDate(Index1M,$H1164)</f>
        <v>47883</v>
      </c>
      <c r="J1164" s="144">
        <f>IFERROR(_xll.qlIndexFixing(Index1M,$H1164,TRUE,_xll.ohTrigger(RecalcTrigger,Trigger1M)),NA())</f>
        <v>1.319036485782529E-2</v>
      </c>
      <c r="K1164" s="44">
        <f>IFERROR(_xll.qlIndexFixing(Index3M,H1164,TRUE,_xll.ohTrigger(RecalcTrigger,Trigger3M)),NA())</f>
        <v>1.388257192901321E-2</v>
      </c>
      <c r="L1164" s="44">
        <f>IFERROR(_xll.qlIndexFixing(Index6M,$H1164,TRUE,_xll.ohTrigger(RecalcTrigger,Trigger6M)),NA())</f>
        <v>1.4067984286739237E-2</v>
      </c>
      <c r="M1164" s="145">
        <f>IFERROR(_xll.qlIndexFixing(Index1Y,$H1164,TRUE,_xll.ohTrigger(RecalcTrigger,Trigger1Y)),NA())</f>
        <v>1.4225432423887361E-2</v>
      </c>
      <c r="N1164" s="144">
        <f>IFERROR(_xll.qlIndexFixing(ONIndex1M,I1164,TRUE,_xll.ohTrigger(RecalcTrigger,Trigger1M)),NA())</f>
        <v>1.3187328714145963E-2</v>
      </c>
      <c r="O1164" s="44">
        <f>IFERROR(_xll.qlIndexFixing(ONIndex3M,I1164,TRUE,_xll.ohTrigger(RecalcTrigger,Trigger3M)),NA())</f>
        <v>1.3880771852816665E-2</v>
      </c>
      <c r="P1164" s="44">
        <f>IFERROR(_xll.qlIndexFixing(ONIndex6M,I1164,TRUE,_xll.ohTrigger(RecalcTrigger,Trigger6M)),NA())</f>
        <v>1.4077212736536282E-2</v>
      </c>
      <c r="Q1164" s="145">
        <f>IFERROR(_xll.qlIndexFixing(ONIndex1Y,I1164,TRUE,_xll.ohTrigger(RecalcTrigger,Trigger1Y)),NA())</f>
        <v>1.4261492041152124E-2</v>
      </c>
    </row>
    <row r="1165" spans="2:17" x14ac:dyDescent="0.2">
      <c r="B1165" s="39" t="s">
        <v>42</v>
      </c>
      <c r="D1165" s="42">
        <f>_xll.qlCalendarAdvance(Calendar,$D1164,B1165,"f",FALSE)</f>
        <v>47886</v>
      </c>
      <c r="E1165" s="139">
        <f>_xll.qlInterestRateIndexValueDate(IndexON,D1165)</f>
        <v>47886</v>
      </c>
      <c r="F1165" s="155">
        <f>IFERROR(_xll.qlIndexFixing(IndexON,D1165,TRUE,_xll.ohTrigger(RecalcTrigger,TriggerON)),NA())</f>
        <v>1.3011997227057037E-2</v>
      </c>
      <c r="H1165" s="42">
        <f>_xll.qlCalendarAdvance(Calendar,$H1164,B1165,"f",FALSE)</f>
        <v>47886</v>
      </c>
      <c r="I1165" s="139">
        <f>_xll.qlInterestRateIndexValueDate(Index1M,$H1165)</f>
        <v>47890</v>
      </c>
      <c r="J1165" s="144">
        <f>IFERROR(_xll.qlIndexFixing(Index1M,$H1165,TRUE,_xll.ohTrigger(RecalcTrigger,Trigger1M)),NA())</f>
        <v>1.3188157951636066E-2</v>
      </c>
      <c r="K1165" s="44">
        <f>IFERROR(_xll.qlIndexFixing(Index3M,H1165,TRUE,_xll.ohTrigger(RecalcTrigger,Trigger3M)),NA())</f>
        <v>1.3878773211767559E-2</v>
      </c>
      <c r="L1165" s="44">
        <f>IFERROR(_xll.qlIndexFixing(Index6M,$H1165,TRUE,_xll.ohTrigger(RecalcTrigger,Trigger6M)),NA())</f>
        <v>1.4062999930688687E-2</v>
      </c>
      <c r="M1165" s="145">
        <f>IFERROR(_xll.qlIndexFixing(Index1Y,$H1165,TRUE,_xll.ohTrigger(RecalcTrigger,Trigger1Y)),NA())</f>
        <v>1.4219492831153657E-2</v>
      </c>
      <c r="N1165" s="144">
        <f>IFERROR(_xll.qlIndexFixing(ONIndex1M,I1165,TRUE,_xll.ohTrigger(RecalcTrigger,Trigger1M)),NA())</f>
        <v>1.3185274755942444E-2</v>
      </c>
      <c r="O1165" s="44">
        <f>IFERROR(_xll.qlIndexFixing(ONIndex3M,I1165,TRUE,_xll.ohTrigger(RecalcTrigger,Trigger3M)),NA())</f>
        <v>1.3877411063250022E-2</v>
      </c>
      <c r="P1165" s="44">
        <f>IFERROR(_xll.qlIndexFixing(ONIndex6M,I1165,TRUE,_xll.ohTrigger(RecalcTrigger,Trigger6M)),NA())</f>
        <v>1.4073090463613269E-2</v>
      </c>
      <c r="Q1165" s="145">
        <f>IFERROR(_xll.qlIndexFixing(ONIndex1Y,I1165,TRUE,_xll.ohTrigger(RecalcTrigger,Trigger1Y)),NA())</f>
        <v>1.4257256334886392E-2</v>
      </c>
    </row>
    <row r="1166" spans="2:17" x14ac:dyDescent="0.2">
      <c r="B1166" s="39" t="s">
        <v>42</v>
      </c>
      <c r="D1166" s="42">
        <f>_xll.qlCalendarAdvance(Calendar,$D1165,B1166,"f",FALSE)</f>
        <v>47893</v>
      </c>
      <c r="E1166" s="139">
        <f>_xll.qlInterestRateIndexValueDate(IndexON,D1166)</f>
        <v>47893</v>
      </c>
      <c r="F1166" s="155">
        <f>IFERROR(_xll.qlIndexFixing(IndexON,D1166,TRUE,_xll.ohTrigger(RecalcTrigger,TriggerON)),NA())</f>
        <v>1.3011997227030392E-2</v>
      </c>
      <c r="H1166" s="42">
        <f>_xll.qlCalendarAdvance(Calendar,$H1165,B1166,"f",FALSE)</f>
        <v>47893</v>
      </c>
      <c r="I1166" s="139">
        <f>_xll.qlInterestRateIndexValueDate(Index1M,$H1166)</f>
        <v>47897</v>
      </c>
      <c r="J1166" s="144">
        <f>IFERROR(_xll.qlIndexFixing(Index1M,$H1166,TRUE,_xll.ohTrigger(RecalcTrigger,Trigger1M)),NA())</f>
        <v>1.3185859216705089E-2</v>
      </c>
      <c r="K1166" s="44">
        <f>IFERROR(_xll.qlIndexFixing(Index3M,H1166,TRUE,_xll.ohTrigger(RecalcTrigger,Trigger3M)),NA())</f>
        <v>1.3874904637677155E-2</v>
      </c>
      <c r="L1166" s="44">
        <f>IFERROR(_xll.qlIndexFixing(Index6M,$H1166,TRUE,_xll.ohTrigger(RecalcTrigger,Trigger6M)),NA())</f>
        <v>1.4057949962418834E-2</v>
      </c>
      <c r="M1166" s="145">
        <f>IFERROR(_xll.qlIndexFixing(Index1Y,$H1166,TRUE,_xll.ohTrigger(RecalcTrigger,Trigger1Y)),NA())</f>
        <v>1.4213497125832279E-2</v>
      </c>
      <c r="N1166" s="144">
        <f>IFERROR(_xll.qlIndexFixing(ONIndex1M,I1166,TRUE,_xll.ohTrigger(RecalcTrigger,Trigger1M)),NA())</f>
        <v>1.3183129000289284E-2</v>
      </c>
      <c r="O1166" s="44">
        <f>IFERROR(_xll.qlIndexFixing(ONIndex3M,I1166,TRUE,_xll.ohTrigger(RecalcTrigger,Trigger3M)),NA())</f>
        <v>1.3873979721639174E-2</v>
      </c>
      <c r="P1166" s="44">
        <f>IFERROR(_xll.qlIndexFixing(ONIndex6M,I1166,TRUE,_xll.ohTrigger(RecalcTrigger,Trigger6M)),NA())</f>
        <v>1.4068901265025247E-2</v>
      </c>
      <c r="Q1166" s="145">
        <f>IFERROR(_xll.qlIndexFixing(ONIndex1Y,I1166,TRUE,_xll.ohTrigger(RecalcTrigger,Trigger1Y)),NA())</f>
        <v>1.425295185067732E-2</v>
      </c>
    </row>
    <row r="1167" spans="2:17" x14ac:dyDescent="0.2">
      <c r="B1167" s="39" t="s">
        <v>42</v>
      </c>
      <c r="D1167" s="42">
        <f>_xll.qlCalendarAdvance(Calendar,$D1166,B1167,"f",FALSE)</f>
        <v>47900</v>
      </c>
      <c r="E1167" s="139">
        <f>_xll.qlInterestRateIndexValueDate(IndexON,D1167)</f>
        <v>47900</v>
      </c>
      <c r="F1167" s="155">
        <f>IFERROR(_xll.qlIndexFixing(IndexON,D1167,TRUE,_xll.ohTrigger(RecalcTrigger,TriggerON)),NA())</f>
        <v>1.3011997227057037E-2</v>
      </c>
      <c r="H1167" s="42">
        <f>_xll.qlCalendarAdvance(Calendar,$H1166,B1167,"f",FALSE)</f>
        <v>47900</v>
      </c>
      <c r="I1167" s="139">
        <f>_xll.qlInterestRateIndexValueDate(Index1M,$H1167)</f>
        <v>47904</v>
      </c>
      <c r="J1167" s="144">
        <f>IFERROR(_xll.qlIndexFixing(Index1M,$H1167,TRUE,_xll.ohTrigger(RecalcTrigger,Trigger1M)),NA())</f>
        <v>1.3183468689003584E-2</v>
      </c>
      <c r="K1167" s="44">
        <f>IFERROR(_xll.qlIndexFixing(Index3M,H1167,TRUE,_xll.ohTrigger(RecalcTrigger,Trigger3M)),NA())</f>
        <v>1.3870966360714831E-2</v>
      </c>
      <c r="L1167" s="44">
        <f>IFERROR(_xll.qlIndexFixing(Index6M,$H1167,TRUE,_xll.ohTrigger(RecalcTrigger,Trigger6M)),NA())</f>
        <v>1.4052834523333032E-2</v>
      </c>
      <c r="M1167" s="145">
        <f>IFERROR(_xll.qlIndexFixing(Index1Y,$H1167,TRUE,_xll.ohTrigger(RecalcTrigger,Trigger1Y)),NA())</f>
        <v>1.4207445959362023E-2</v>
      </c>
      <c r="N1167" s="144">
        <f>IFERROR(_xll.qlIndexFixing(ONIndex1M,I1167,TRUE,_xll.ohTrigger(RecalcTrigger,Trigger1M)),NA())</f>
        <v>1.3180891483317581E-2</v>
      </c>
      <c r="O1167" s="44">
        <f>IFERROR(_xll.qlIndexFixing(ONIndex3M,I1167,TRUE,_xll.ohTrigger(RecalcTrigger,Trigger3M)),NA())</f>
        <v>1.3870477981381413E-2</v>
      </c>
      <c r="P1167" s="44">
        <f>IFERROR(_xll.qlIndexFixing(ONIndex6M,I1167,TRUE,_xll.ohTrigger(RecalcTrigger,Trigger6M)),NA())</f>
        <v>1.4064645280740251E-2</v>
      </c>
      <c r="Q1167" s="145">
        <f>IFERROR(_xll.qlIndexFixing(ONIndex1Y,I1167,TRUE,_xll.ohTrigger(RecalcTrigger,Trigger1Y)),NA())</f>
        <v>1.4248578674935786E-2</v>
      </c>
    </row>
    <row r="1168" spans="2:17" x14ac:dyDescent="0.2">
      <c r="B1168" s="39" t="s">
        <v>42</v>
      </c>
      <c r="D1168" s="42">
        <f>_xll.qlCalendarAdvance(Calendar,$D1167,B1168,"f",FALSE)</f>
        <v>47907</v>
      </c>
      <c r="E1168" s="139">
        <f>_xll.qlInterestRateIndexValueDate(IndexON,D1168)</f>
        <v>47907</v>
      </c>
      <c r="F1168" s="155">
        <f>IFERROR(_xll.qlIndexFixing(IndexON,D1168,TRUE,_xll.ohTrigger(RecalcTrigger,TriggerON)),NA())</f>
        <v>1.3011997227057037E-2</v>
      </c>
      <c r="H1168" s="42">
        <f>_xll.qlCalendarAdvance(Calendar,$H1167,B1168,"f",FALSE)</f>
        <v>47907</v>
      </c>
      <c r="I1168" s="139">
        <f>_xll.qlInterestRateIndexValueDate(Index1M,$H1168)</f>
        <v>47911</v>
      </c>
      <c r="J1168" s="144">
        <f>IFERROR(_xll.qlIndexFixing(Index1M,$H1168,TRUE,_xll.ohTrigger(RecalcTrigger,Trigger1M)),NA())</f>
        <v>1.318115237627643E-2</v>
      </c>
      <c r="K1168" s="44">
        <f>IFERROR(_xll.qlIndexFixing(Index3M,H1168,TRUE,_xll.ohTrigger(RecalcTrigger,Trigger3M)),NA())</f>
        <v>1.3866892343300182E-2</v>
      </c>
      <c r="L1168" s="44">
        <f>IFERROR(_xll.qlIndexFixing(Index6M,$H1168,TRUE,_xll.ohTrigger(RecalcTrigger,Trigger6M)),NA())</f>
        <v>1.4047294622874145E-2</v>
      </c>
      <c r="M1168" s="145">
        <f>IFERROR(_xll.qlIndexFixing(Index1Y,$H1168,TRUE,_xll.ohTrigger(RecalcTrigger,Trigger1Y)),NA())</f>
        <v>1.4201146466846035E-2</v>
      </c>
      <c r="N1168" s="144">
        <f>IFERROR(_xll.qlIndexFixing(ONIndex1M,I1168,TRUE,_xll.ohTrigger(RecalcTrigger,Trigger1M)),NA())</f>
        <v>1.3178562240678815E-2</v>
      </c>
      <c r="O1168" s="44">
        <f>IFERROR(_xll.qlIndexFixing(ONIndex3M,I1168,TRUE,_xll.ohTrigger(RecalcTrigger,Trigger3M)),NA())</f>
        <v>1.3866905995554291E-2</v>
      </c>
      <c r="P1168" s="44">
        <f>IFERROR(_xll.qlIndexFixing(ONIndex6M,I1168,TRUE,_xll.ohTrigger(RecalcTrigger,Trigger6M)),NA())</f>
        <v>1.4060322650806256E-2</v>
      </c>
      <c r="Q1168" s="145">
        <f>IFERROR(_xll.qlIndexFixing(ONIndex1Y,I1168,TRUE,_xll.ohTrigger(RecalcTrigger,Trigger1Y)),NA())</f>
        <v>1.4244136893912795E-2</v>
      </c>
    </row>
    <row r="1169" spans="2:17" x14ac:dyDescent="0.2">
      <c r="B1169" s="39" t="s">
        <v>42</v>
      </c>
      <c r="D1169" s="42">
        <f>_xll.qlCalendarAdvance(Calendar,$D1168,B1169,"f",FALSE)</f>
        <v>47914</v>
      </c>
      <c r="E1169" s="139">
        <f>_xll.qlInterestRateIndexValueDate(IndexON,D1169)</f>
        <v>47914</v>
      </c>
      <c r="F1169" s="155">
        <f>IFERROR(_xll.qlIndexFixing(IndexON,D1169,TRUE,_xll.ohTrigger(RecalcTrigger,TriggerON)),NA())</f>
        <v>1.3011997227057037E-2</v>
      </c>
      <c r="H1169" s="42">
        <f>_xll.qlCalendarAdvance(Calendar,$H1168,B1169,"f",FALSE)</f>
        <v>47914</v>
      </c>
      <c r="I1169" s="139">
        <f>_xll.qlInterestRateIndexValueDate(Index1M,$H1169)</f>
        <v>47918</v>
      </c>
      <c r="J1169" s="144">
        <f>IFERROR(_xll.qlIndexFixing(Index1M,$H1169,TRUE,_xll.ohTrigger(RecalcTrigger,Trigger1M)),NA())</f>
        <v>1.3178744321127818E-2</v>
      </c>
      <c r="K1169" s="44">
        <f>IFERROR(_xll.qlIndexFixing(Index3M,H1169,TRUE,_xll.ohTrigger(RecalcTrigger,Trigger3M)),NA())</f>
        <v>1.3862804954868116E-2</v>
      </c>
      <c r="L1169" s="44">
        <f>IFERROR(_xll.qlIndexFixing(Index6M,$H1169,TRUE,_xll.ohTrigger(RecalcTrigger,Trigger6M)),NA())</f>
        <v>1.4042034233859328E-2</v>
      </c>
      <c r="M1169" s="145">
        <f>IFERROR(_xll.qlIndexFixing(Index1Y,$H1169,TRUE,_xll.ohTrigger(RecalcTrigger,Trigger1Y)),NA())</f>
        <v>1.4194982822877705E-2</v>
      </c>
      <c r="N1169" s="144">
        <f>IFERROR(_xll.qlIndexFixing(ONIndex1M,I1169,TRUE,_xll.ohTrigger(RecalcTrigger,Trigger1M)),NA())</f>
        <v>1.3176141308344214E-2</v>
      </c>
      <c r="O1169" s="44">
        <f>IFERROR(_xll.qlIndexFixing(ONIndex3M,I1169,TRUE,_xll.ohTrigger(RecalcTrigger,Trigger3M)),NA())</f>
        <v>1.3863263917475166E-2</v>
      </c>
      <c r="P1169" s="44">
        <f>IFERROR(_xll.qlIndexFixing(ONIndex6M,I1169,TRUE,_xll.ohTrigger(RecalcTrigger,Trigger6M)),NA())</f>
        <v>1.4055933515031427E-2</v>
      </c>
      <c r="Q1169" s="145">
        <f>IFERROR(_xll.qlIndexFixing(ONIndex1Y,I1169,TRUE,_xll.ohTrigger(RecalcTrigger,Trigger1Y)),NA())</f>
        <v>1.4239626593619548E-2</v>
      </c>
    </row>
    <row r="1170" spans="2:17" x14ac:dyDescent="0.2">
      <c r="B1170" s="39" t="s">
        <v>42</v>
      </c>
      <c r="D1170" s="42">
        <f>_xll.qlCalendarAdvance(Calendar,$D1169,B1170,"f",FALSE)</f>
        <v>47921</v>
      </c>
      <c r="E1170" s="139">
        <f>_xll.qlInterestRateIndexValueDate(IndexON,D1170)</f>
        <v>47921</v>
      </c>
      <c r="F1170" s="155">
        <f>IFERROR(_xll.qlIndexFixing(IndexON,D1170,TRUE,_xll.ohTrigger(RecalcTrigger,TriggerON)),NA())</f>
        <v>1.3011997227057037E-2</v>
      </c>
      <c r="H1170" s="42">
        <f>_xll.qlCalendarAdvance(Calendar,$H1169,B1170,"f",FALSE)</f>
        <v>47921</v>
      </c>
      <c r="I1170" s="139">
        <f>_xll.qlInterestRateIndexValueDate(Index1M,$H1170)</f>
        <v>47925</v>
      </c>
      <c r="J1170" s="144">
        <f>IFERROR(_xll.qlIndexFixing(Index1M,$H1170,TRUE,_xll.ohTrigger(RecalcTrigger,Trigger1M)),NA())</f>
        <v>1.3175872820265992E-2</v>
      </c>
      <c r="K1170" s="44">
        <f>IFERROR(_xll.qlIndexFixing(Index3M,H1170,TRUE,_xll.ohTrigger(RecalcTrigger,Trigger3M)),NA())</f>
        <v>1.3858648342261833E-2</v>
      </c>
      <c r="L1170" s="44">
        <f>IFERROR(_xll.qlIndexFixing(Index6M,$H1170,TRUE,_xll.ohTrigger(RecalcTrigger,Trigger6M)),NA())</f>
        <v>1.4036708830796886E-2</v>
      </c>
      <c r="M1170" s="145">
        <f>IFERROR(_xll.qlIndexFixing(Index1Y,$H1170,TRUE,_xll.ohTrigger(RecalcTrigger,Trigger1Y)),NA())</f>
        <v>1.4188765736156638E-2</v>
      </c>
      <c r="N1170" s="144">
        <f>IFERROR(_xll.qlIndexFixing(ONIndex1M,I1170,TRUE,_xll.ohTrigger(RecalcTrigger,Trigger1M)),NA())</f>
        <v>1.3173628722285002E-2</v>
      </c>
      <c r="O1170" s="44">
        <f>IFERROR(_xll.qlIndexFixing(ONIndex3M,I1170,TRUE,_xll.ohTrigger(RecalcTrigger,Trigger3M)),NA())</f>
        <v>1.3859551900381462E-2</v>
      </c>
      <c r="P1170" s="44">
        <f>IFERROR(_xll.qlIndexFixing(ONIndex6M,I1170,TRUE,_xll.ohTrigger(RecalcTrigger,Trigger6M)),NA())</f>
        <v>1.4051478013303864E-2</v>
      </c>
      <c r="Q1170" s="145">
        <f>IFERROR(_xll.qlIndexFixing(ONIndex1Y,I1170,TRUE,_xll.ohTrigger(RecalcTrigger,Trigger1Y)),NA())</f>
        <v>1.4235047860386985E-2</v>
      </c>
    </row>
    <row r="1171" spans="2:17" x14ac:dyDescent="0.2">
      <c r="B1171" s="39" t="s">
        <v>42</v>
      </c>
      <c r="D1171" s="42">
        <f>_xll.qlCalendarAdvance(Calendar,$D1170,B1171,"f",FALSE)</f>
        <v>47928</v>
      </c>
      <c r="E1171" s="139">
        <f>_xll.qlInterestRateIndexValueDate(IndexON,D1171)</f>
        <v>47928</v>
      </c>
      <c r="F1171" s="155">
        <f>IFERROR(_xll.qlIndexFixing(IndexON,D1171,TRUE,_xll.ohTrigger(RecalcTrigger,TriggerON)),NA())</f>
        <v>1.3011997227057037E-2</v>
      </c>
      <c r="H1171" s="42">
        <f>_xll.qlCalendarAdvance(Calendar,$H1170,B1171,"f",FALSE)</f>
        <v>47928</v>
      </c>
      <c r="I1171" s="139">
        <f>_xll.qlInterestRateIndexValueDate(Index1M,$H1171)</f>
        <v>47932</v>
      </c>
      <c r="J1171" s="144">
        <f>IFERROR(_xll.qlIndexFixing(Index1M,$H1171,TRUE,_xll.ohTrigger(RecalcTrigger,Trigger1M)),NA())</f>
        <v>1.3173095547523887E-2</v>
      </c>
      <c r="K1171" s="44">
        <f>IFERROR(_xll.qlIndexFixing(Index3M,H1171,TRUE,_xll.ohTrigger(RecalcTrigger,Trigger3M)),NA())</f>
        <v>1.3854422659481622E-2</v>
      </c>
      <c r="L1171" s="44">
        <f>IFERROR(_xll.qlIndexFixing(Index6M,$H1171,TRUE,_xll.ohTrigger(RecalcTrigger,Trigger6M)),NA())</f>
        <v>1.4031318881254978E-2</v>
      </c>
      <c r="M1171" s="145">
        <f>IFERROR(_xll.qlIndexFixing(Index1Y,$H1171,TRUE,_xll.ohTrigger(RecalcTrigger,Trigger1Y)),NA())</f>
        <v>1.4182495867278566E-2</v>
      </c>
      <c r="N1171" s="144">
        <f>IFERROR(_xll.qlIndexFixing(ONIndex1M,I1171,TRUE,_xll.ohTrigger(RecalcTrigger,Trigger1M)),NA())</f>
        <v>1.3171024518312535E-2</v>
      </c>
      <c r="O1171" s="44">
        <f>IFERROR(_xll.qlIndexFixing(ONIndex3M,I1171,TRUE,_xll.ohTrigger(RecalcTrigger,Trigger3M)),NA())</f>
        <v>1.38557700975106E-2</v>
      </c>
      <c r="P1171" s="44">
        <f>IFERROR(_xll.qlIndexFixing(ONIndex6M,I1171,TRUE,_xll.ohTrigger(RecalcTrigger,Trigger6M)),NA())</f>
        <v>1.4046956285671541E-2</v>
      </c>
      <c r="Q1171" s="145">
        <f>IFERROR(_xll.qlIndexFixing(ONIndex1Y,I1171,TRUE,_xll.ohTrigger(RecalcTrigger,Trigger1Y)),NA())</f>
        <v>1.4230400780386177E-2</v>
      </c>
    </row>
    <row r="1172" spans="2:17" x14ac:dyDescent="0.2">
      <c r="B1172" s="39" t="s">
        <v>42</v>
      </c>
      <c r="D1172" s="42">
        <f>_xll.qlCalendarAdvance(Calendar,$D1171,B1172,"f",FALSE)</f>
        <v>47935</v>
      </c>
      <c r="E1172" s="139">
        <f>_xll.qlInterestRateIndexValueDate(IndexON,D1172)</f>
        <v>47935</v>
      </c>
      <c r="F1172" s="155">
        <f>IFERROR(_xll.qlIndexFixing(IndexON,D1172,TRUE,_xll.ohTrigger(RecalcTrigger,TriggerON)),NA())</f>
        <v>1.3011997227057037E-2</v>
      </c>
      <c r="H1172" s="42">
        <f>_xll.qlCalendarAdvance(Calendar,$H1171,B1172,"f",FALSE)</f>
        <v>47935</v>
      </c>
      <c r="I1172" s="139">
        <f>_xll.qlInterestRateIndexValueDate(Index1M,$H1172)</f>
        <v>47939</v>
      </c>
      <c r="J1172" s="144">
        <f>IFERROR(_xll.qlIndexFixing(Index1M,$H1172,TRUE,_xll.ohTrigger(RecalcTrigger,Trigger1M)),NA())</f>
        <v>1.317022665960698E-2</v>
      </c>
      <c r="K1172" s="44">
        <f>IFERROR(_xll.qlIndexFixing(Index3M,H1172,TRUE,_xll.ohTrigger(RecalcTrigger,Trigger3M)),NA())</f>
        <v>1.3850181682327682E-2</v>
      </c>
      <c r="L1172" s="44">
        <f>IFERROR(_xll.qlIndexFixing(Index6M,$H1172,TRUE,_xll.ohTrigger(RecalcTrigger,Trigger6M)),NA())</f>
        <v>1.4026004320023199E-2</v>
      </c>
      <c r="M1172" s="145">
        <f>IFERROR(_xll.qlIndexFixing(Index1Y,$H1172,TRUE,_xll.ohTrigger(RecalcTrigger,Trigger1Y)),NA())</f>
        <v>1.4176173879413115E-2</v>
      </c>
      <c r="N1172" s="144">
        <f>IFERROR(_xll.qlIndexFixing(ONIndex1M,I1172,TRUE,_xll.ohTrigger(RecalcTrigger,Trigger1M)),NA())</f>
        <v>1.3168328732238166E-2</v>
      </c>
      <c r="O1172" s="44">
        <f>IFERROR(_xll.qlIndexFixing(ONIndex3M,I1172,TRUE,_xll.ohTrigger(RecalcTrigger,Trigger3M)),NA())</f>
        <v>1.3851918662020068E-2</v>
      </c>
      <c r="P1172" s="44">
        <f>IFERROR(_xll.qlIndexFixing(ONIndex6M,I1172,TRUE,_xll.ohTrigger(RecalcTrigger,Trigger6M)),NA())</f>
        <v>1.4042368471942623E-2</v>
      </c>
      <c r="Q1172" s="145">
        <f>IFERROR(_xll.qlIndexFixing(ONIndex1Y,I1172,TRUE,_xll.ohTrigger(RecalcTrigger,Trigger1Y)),NA())</f>
        <v>1.422568543986813E-2</v>
      </c>
    </row>
    <row r="1173" spans="2:17" x14ac:dyDescent="0.2">
      <c r="B1173" s="39" t="s">
        <v>42</v>
      </c>
      <c r="D1173" s="42">
        <f>_xll.qlCalendarAdvance(Calendar,$D1172,B1173,"f",FALSE)</f>
        <v>47942</v>
      </c>
      <c r="E1173" s="139">
        <f>_xll.qlInterestRateIndexValueDate(IndexON,D1173)</f>
        <v>47942</v>
      </c>
      <c r="F1173" s="155">
        <f>IFERROR(_xll.qlIndexFixing(IndexON,D1173,TRUE,_xll.ohTrigger(RecalcTrigger,TriggerON)),NA())</f>
        <v>1.3011997227030392E-2</v>
      </c>
      <c r="H1173" s="42">
        <f>_xll.qlCalendarAdvance(Calendar,$H1172,B1173,"f",FALSE)</f>
        <v>47942</v>
      </c>
      <c r="I1173" s="139">
        <f>_xll.qlInterestRateIndexValueDate(Index1M,$H1173)</f>
        <v>47946</v>
      </c>
      <c r="J1173" s="144">
        <f>IFERROR(_xll.qlIndexFixing(Index1M,$H1173,TRUE,_xll.ohTrigger(RecalcTrigger,Trigger1M)),NA())</f>
        <v>1.3167244723955029E-2</v>
      </c>
      <c r="K1173" s="44">
        <f>IFERROR(_xll.qlIndexFixing(Index3M,H1173,TRUE,_xll.ohTrigger(RecalcTrigger,Trigger3M)),NA())</f>
        <v>1.3845823371100163E-2</v>
      </c>
      <c r="L1173" s="44">
        <f>IFERROR(_xll.qlIndexFixing(Index6M,$H1173,TRUE,_xll.ohTrigger(RecalcTrigger,Trigger6M)),NA())</f>
        <v>1.402049235281704E-2</v>
      </c>
      <c r="M1173" s="145">
        <f>IFERROR(_xll.qlIndexFixing(Index1Y,$H1173,TRUE,_xll.ohTrigger(RecalcTrigger,Trigger1Y)),NA())</f>
        <v>1.4169800438302722E-2</v>
      </c>
      <c r="N1173" s="144">
        <f>IFERROR(_xll.qlIndexFixing(ONIndex1M,I1173,TRUE,_xll.ohTrigger(RecalcTrigger,Trigger1M)),NA())</f>
        <v>1.3165689211188436E-2</v>
      </c>
      <c r="O1173" s="44">
        <f>IFERROR(_xll.qlIndexFixing(ONIndex3M,I1173,TRUE,_xll.ohTrigger(RecalcTrigger,Trigger3M)),NA())</f>
        <v>1.3847928570882573E-2</v>
      </c>
      <c r="P1173" s="44">
        <f>IFERROR(_xll.qlIndexFixing(ONIndex6M,I1173,TRUE,_xll.ohTrigger(RecalcTrigger,Trigger6M)),NA())</f>
        <v>1.4037466228179696E-2</v>
      </c>
      <c r="Q1173" s="145">
        <f>IFERROR(_xll.qlIndexFixing(ONIndex1Y,I1173,TRUE,_xll.ohTrigger(RecalcTrigger,Trigger1Y)),NA())</f>
        <v>1.4220644656557369E-2</v>
      </c>
    </row>
    <row r="1174" spans="2:17" x14ac:dyDescent="0.2">
      <c r="B1174" s="39" t="s">
        <v>42</v>
      </c>
      <c r="D1174" s="42">
        <f>_xll.qlCalendarAdvance(Calendar,$D1173,B1174,"f",FALSE)</f>
        <v>47953</v>
      </c>
      <c r="E1174" s="139">
        <f>_xll.qlInterestRateIndexValueDate(IndexON,D1174)</f>
        <v>47953</v>
      </c>
      <c r="F1174" s="155">
        <f>IFERROR(_xll.qlIndexFixing(IndexON,D1174,TRUE,_xll.ohTrigger(RecalcTrigger,TriggerON)),NA())</f>
        <v>1.3011526944044505E-2</v>
      </c>
      <c r="H1174" s="42">
        <f>_xll.qlCalendarAdvance(Calendar,$H1173,B1174,"f",FALSE)</f>
        <v>47953</v>
      </c>
      <c r="I1174" s="139">
        <f>_xll.qlInterestRateIndexValueDate(Index1M,$H1174)</f>
        <v>47955</v>
      </c>
      <c r="J1174" s="144">
        <f>IFERROR(_xll.qlIndexFixing(Index1M,$H1174,TRUE,_xll.ohTrigger(RecalcTrigger,Trigger1M)),NA())</f>
        <v>1.3163337659500562E-2</v>
      </c>
      <c r="K1174" s="44">
        <f>IFERROR(_xll.qlIndexFixing(Index3M,H1174,TRUE,_xll.ohTrigger(RecalcTrigger,Trigger3M)),NA())</f>
        <v>1.3840119025282482E-2</v>
      </c>
      <c r="L1174" s="44">
        <f>IFERROR(_xll.qlIndexFixing(Index6M,$H1174,TRUE,_xll.ohTrigger(RecalcTrigger,Trigger6M)),NA())</f>
        <v>1.4013314505606446E-2</v>
      </c>
      <c r="M1174" s="145">
        <f>IFERROR(_xll.qlIndexFixing(Index1Y,$H1174,TRUE,_xll.ohTrigger(RecalcTrigger,Trigger1Y)),NA())</f>
        <v>1.4161100876555104E-2</v>
      </c>
      <c r="N1174" s="144">
        <f>IFERROR(_xll.qlIndexFixing(ONIndex1M,I1174,TRUE,_xll.ohTrigger(RecalcTrigger,Trigger1M)),NA())</f>
        <v>1.3160976432429194E-2</v>
      </c>
      <c r="O1174" s="44">
        <f>IFERROR(_xll.qlIndexFixing(ONIndex3M,I1174,TRUE,_xll.ohTrigger(RecalcTrigger,Trigger3M)),NA())</f>
        <v>1.3841696301941653E-2</v>
      </c>
      <c r="P1174" s="44">
        <f>IFERROR(_xll.qlIndexFixing(ONIndex6M,I1174,TRUE,_xll.ohTrigger(RecalcTrigger,Trigger6M)),NA())</f>
        <v>1.4030268759670506E-2</v>
      </c>
      <c r="Q1174" s="145">
        <f>IFERROR(_xll.qlIndexFixing(ONIndex1Y,I1174,TRUE,_xll.ohTrigger(RecalcTrigger,Trigger1Y)),NA())</f>
        <v>1.421324744075747E-2</v>
      </c>
    </row>
    <row r="1175" spans="2:17" x14ac:dyDescent="0.2">
      <c r="B1175" s="39" t="s">
        <v>42</v>
      </c>
      <c r="D1175" s="42">
        <f>_xll.qlCalendarAdvance(Calendar,$D1174,B1175,"f",FALSE)</f>
        <v>47960</v>
      </c>
      <c r="E1175" s="139">
        <f>_xll.qlInterestRateIndexValueDate(IndexON,D1175)</f>
        <v>47960</v>
      </c>
      <c r="F1175" s="155">
        <f>IFERROR(_xll.qlIndexFixing(IndexON,D1175,TRUE,_xll.ohTrigger(RecalcTrigger,TriggerON)),NA())</f>
        <v>1.3011526944044505E-2</v>
      </c>
      <c r="H1175" s="42">
        <f>_xll.qlCalendarAdvance(Calendar,$H1174,B1175,"f",FALSE)</f>
        <v>47960</v>
      </c>
      <c r="I1175" s="139">
        <f>_xll.qlInterestRateIndexValueDate(Index1M,$H1175)</f>
        <v>47962</v>
      </c>
      <c r="J1175" s="144">
        <f>IFERROR(_xll.qlIndexFixing(Index1M,$H1175,TRUE,_xll.ohTrigger(RecalcTrigger,Trigger1M)),NA())</f>
        <v>1.3160161355470767E-2</v>
      </c>
      <c r="K1175" s="44">
        <f>IFERROR(_xll.qlIndexFixing(Index3M,H1175,TRUE,_xll.ohTrigger(RecalcTrigger,Trigger3M)),NA())</f>
        <v>1.3835604102447763E-2</v>
      </c>
      <c r="L1175" s="44">
        <f>IFERROR(_xll.qlIndexFixing(Index6M,$H1175,TRUE,_xll.ohTrigger(RecalcTrigger,Trigger6M)),NA())</f>
        <v>1.4007662045464095E-2</v>
      </c>
      <c r="M1175" s="145">
        <f>IFERROR(_xll.qlIndexFixing(Index1Y,$H1175,TRUE,_xll.ohTrigger(RecalcTrigger,Trigger1Y)),NA())</f>
        <v>1.4154605882397168E-2</v>
      </c>
      <c r="N1175" s="144">
        <f>IFERROR(_xll.qlIndexFixing(ONIndex1M,I1175,TRUE,_xll.ohTrigger(RecalcTrigger,Trigger1M)),NA())</f>
        <v>1.3157953860716276E-2</v>
      </c>
      <c r="O1175" s="44">
        <f>IFERROR(_xll.qlIndexFixing(ONIndex3M,I1175,TRUE,_xll.ohTrigger(RecalcTrigger,Trigger3M)),NA())</f>
        <v>1.3837597429899873E-2</v>
      </c>
      <c r="P1175" s="44">
        <f>IFERROR(_xll.qlIndexFixing(ONIndex6M,I1175,TRUE,_xll.ohTrigger(RecalcTrigger,Trigger6M)),NA())</f>
        <v>1.4025446066705527E-2</v>
      </c>
      <c r="Q1175" s="145">
        <f>IFERROR(_xll.qlIndexFixing(ONIndex1Y,I1175,TRUE,_xll.ohTrigger(RecalcTrigger,Trigger1Y)),NA())</f>
        <v>1.4208289016446329E-2</v>
      </c>
    </row>
    <row r="1176" spans="2:17" x14ac:dyDescent="0.2">
      <c r="B1176" s="39" t="s">
        <v>42</v>
      </c>
      <c r="D1176" s="42">
        <f>_xll.qlCalendarAdvance(Calendar,$D1175,B1176,"f",FALSE)</f>
        <v>47967</v>
      </c>
      <c r="E1176" s="139">
        <f>_xll.qlInterestRateIndexValueDate(IndexON,D1176)</f>
        <v>47967</v>
      </c>
      <c r="F1176" s="155">
        <f>IFERROR(_xll.qlIndexFixing(IndexON,D1176,TRUE,_xll.ohTrigger(RecalcTrigger,TriggerON)),NA())</f>
        <v>1.3011526944124441E-2</v>
      </c>
      <c r="H1176" s="42">
        <f>_xll.qlCalendarAdvance(Calendar,$H1175,B1176,"f",FALSE)</f>
        <v>47967</v>
      </c>
      <c r="I1176" s="139">
        <f>_xll.qlInterestRateIndexValueDate(Index1M,$H1176)</f>
        <v>47970</v>
      </c>
      <c r="J1176" s="144">
        <f>IFERROR(_xll.qlIndexFixing(Index1M,$H1176,TRUE,_xll.ohTrigger(RecalcTrigger,Trigger1M)),NA())</f>
        <v>1.3156421259875201E-2</v>
      </c>
      <c r="K1176" s="44">
        <f>IFERROR(_xll.qlIndexFixing(Index3M,H1176,TRUE,_xll.ohTrigger(RecalcTrigger,Trigger3M)),NA())</f>
        <v>1.3830131408149249E-2</v>
      </c>
      <c r="L1176" s="44">
        <f>IFERROR(_xll.qlIndexFixing(Index6M,$H1176,TRUE,_xll.ohTrigger(RecalcTrigger,Trigger6M)),NA())</f>
        <v>1.4000811795649198E-2</v>
      </c>
      <c r="M1176" s="145">
        <f>IFERROR(_xll.qlIndexFixing(Index1Y,$H1176,TRUE,_xll.ohTrigger(RecalcTrigger,Trigger1Y)),NA())</f>
        <v>1.4147345186617977E-2</v>
      </c>
      <c r="N1176" s="144">
        <f>IFERROR(_xll.qlIndexFixing(ONIndex1M,I1176,TRUE,_xll.ohTrigger(RecalcTrigger,Trigger1M)),NA())</f>
        <v>1.3154387554665803E-2</v>
      </c>
      <c r="O1176" s="44">
        <f>IFERROR(_xll.qlIndexFixing(ONIndex3M,I1176,TRUE,_xll.ohTrigger(RecalcTrigger,Trigger3M)),NA())</f>
        <v>1.3832828607123204E-2</v>
      </c>
      <c r="P1176" s="44">
        <f>IFERROR(_xll.qlIndexFixing(ONIndex6M,I1176,TRUE,_xll.ohTrigger(RecalcTrigger,Trigger6M)),NA())</f>
        <v>1.4019854287425915E-2</v>
      </c>
      <c r="Q1176" s="145">
        <f>IFERROR(_xll.qlIndexFixing(ONIndex1Y,I1176,TRUE,_xll.ohTrigger(RecalcTrigger,Trigger1Y)),NA())</f>
        <v>1.4202539149064108E-2</v>
      </c>
    </row>
    <row r="1177" spans="2:17" x14ac:dyDescent="0.2">
      <c r="B1177" s="39" t="s">
        <v>42</v>
      </c>
      <c r="D1177" s="42">
        <f>_xll.qlCalendarAdvance(Calendar,$D1176,B1177,"f",FALSE)</f>
        <v>47974</v>
      </c>
      <c r="E1177" s="139">
        <f>_xll.qlInterestRateIndexValueDate(IndexON,D1177)</f>
        <v>47974</v>
      </c>
      <c r="F1177" s="155">
        <f>IFERROR(_xll.qlIndexFixing(IndexON,D1177,TRUE,_xll.ohTrigger(RecalcTrigger,TriggerON)),NA())</f>
        <v>1.3011526944044505E-2</v>
      </c>
      <c r="H1177" s="42">
        <f>_xll.qlCalendarAdvance(Calendar,$H1176,B1177,"f",FALSE)</f>
        <v>47974</v>
      </c>
      <c r="I1177" s="139">
        <f>_xll.qlInterestRateIndexValueDate(Index1M,$H1177)</f>
        <v>47976</v>
      </c>
      <c r="J1177" s="144">
        <f>IFERROR(_xll.qlIndexFixing(Index1M,$H1177,TRUE,_xll.ohTrigger(RecalcTrigger,Trigger1M)),NA())</f>
        <v>1.3153534398462619E-2</v>
      </c>
      <c r="K1177" s="44">
        <f>IFERROR(_xll.qlIndexFixing(Index3M,H1177,TRUE,_xll.ohTrigger(RecalcTrigger,Trigger3M)),NA())</f>
        <v>1.3826289398452131E-2</v>
      </c>
      <c r="L1177" s="44">
        <f>IFERROR(_xll.qlIndexFixing(Index6M,$H1177,TRUE,_xll.ohTrigger(RecalcTrigger,Trigger6M)),NA())</f>
        <v>1.3995691663893379E-2</v>
      </c>
      <c r="M1177" s="145">
        <f>IFERROR(_xll.qlIndexFixing(Index1Y,$H1177,TRUE,_xll.ohTrigger(RecalcTrigger,Trigger1Y)),NA())</f>
        <v>1.4141469070785381E-2</v>
      </c>
      <c r="N1177" s="144">
        <f>IFERROR(_xll.qlIndexFixing(ONIndex1M,I1177,TRUE,_xll.ohTrigger(RecalcTrigger,Trigger1M)),NA())</f>
        <v>1.3151634499202203E-2</v>
      </c>
      <c r="O1177" s="44">
        <f>IFERROR(_xll.qlIndexFixing(ONIndex3M,I1177,TRUE,_xll.ohTrigger(RecalcTrigger,Trigger3M)),NA())</f>
        <v>1.3829193043033428E-2</v>
      </c>
      <c r="P1177" s="44">
        <f>IFERROR(_xll.qlIndexFixing(ONIndex6M,I1177,TRUE,_xll.ohTrigger(RecalcTrigger,Trigger6M)),NA())</f>
        <v>1.4015604481638633E-2</v>
      </c>
      <c r="Q1177" s="145">
        <f>IFERROR(_xll.qlIndexFixing(ONIndex1Y,I1177,TRUE,_xll.ohTrigger(RecalcTrigger,Trigger1Y)),NA())</f>
        <v>1.4198168654777632E-2</v>
      </c>
    </row>
    <row r="1178" spans="2:17" x14ac:dyDescent="0.2">
      <c r="B1178" s="39" t="s">
        <v>42</v>
      </c>
      <c r="D1178" s="42">
        <f>_xll.qlCalendarAdvance(Calendar,$D1177,B1178,"f",FALSE)</f>
        <v>47981</v>
      </c>
      <c r="E1178" s="139">
        <f>_xll.qlInterestRateIndexValueDate(IndexON,D1178)</f>
        <v>47981</v>
      </c>
      <c r="F1178" s="155">
        <f>IFERROR(_xll.qlIndexFixing(IndexON,D1178,TRUE,_xll.ohTrigger(RecalcTrigger,TriggerON)),NA())</f>
        <v>1.3011526944044505E-2</v>
      </c>
      <c r="H1178" s="42">
        <f>_xll.qlCalendarAdvance(Calendar,$H1177,B1178,"f",FALSE)</f>
        <v>47981</v>
      </c>
      <c r="I1178" s="139">
        <f>_xll.qlInterestRateIndexValueDate(Index1M,$H1178)</f>
        <v>47983</v>
      </c>
      <c r="J1178" s="144">
        <f>IFERROR(_xll.qlIndexFixing(Index1M,$H1178,TRUE,_xll.ohTrigger(RecalcTrigger,Trigger1M)),NA())</f>
        <v>1.3150083817496661E-2</v>
      </c>
      <c r="K1178" s="44">
        <f>IFERROR(_xll.qlIndexFixing(Index3M,H1178,TRUE,_xll.ohTrigger(RecalcTrigger,Trigger3M)),NA())</f>
        <v>1.3821565138645299E-2</v>
      </c>
      <c r="L1178" s="44">
        <f>IFERROR(_xll.qlIndexFixing(Index6M,$H1178,TRUE,_xll.ohTrigger(RecalcTrigger,Trigger6M)),NA())</f>
        <v>1.3989849908371479E-2</v>
      </c>
      <c r="M1178" s="145">
        <f>IFERROR(_xll.qlIndexFixing(Index1Y,$H1178,TRUE,_xll.ohTrigger(RecalcTrigger,Trigger1Y)),NA())</f>
        <v>1.413482860460606E-2</v>
      </c>
      <c r="N1178" s="144">
        <f>IFERROR(_xll.qlIndexFixing(ONIndex1M,I1178,TRUE,_xll.ohTrigger(RecalcTrigger,Trigger1M)),NA())</f>
        <v>1.3148337781183628E-2</v>
      </c>
      <c r="O1178" s="44">
        <f>IFERROR(_xll.qlIndexFixing(ONIndex3M,I1178,TRUE,_xll.ohTrigger(RecalcTrigger,Trigger3M)),NA())</f>
        <v>1.3824887834763544E-2</v>
      </c>
      <c r="P1178" s="44">
        <f>IFERROR(_xll.qlIndexFixing(ONIndex6M,I1178,TRUE,_xll.ohTrigger(RecalcTrigger,Trigger6M)),NA())</f>
        <v>1.4010585869392855E-2</v>
      </c>
      <c r="Q1178" s="145">
        <f>IFERROR(_xll.qlIndexFixing(ONIndex1Y,I1178,TRUE,_xll.ohTrigger(RecalcTrigger,Trigger1Y)),NA())</f>
        <v>1.4193006889922088E-2</v>
      </c>
    </row>
    <row r="1179" spans="2:17" x14ac:dyDescent="0.2">
      <c r="B1179" s="39" t="s">
        <v>42</v>
      </c>
      <c r="D1179" s="42">
        <f>_xll.qlCalendarAdvance(Calendar,$D1178,B1179,"f",FALSE)</f>
        <v>47988</v>
      </c>
      <c r="E1179" s="139">
        <f>_xll.qlInterestRateIndexValueDate(IndexON,D1179)</f>
        <v>47988</v>
      </c>
      <c r="F1179" s="155">
        <f>IFERROR(_xll.qlIndexFixing(IndexON,D1179,TRUE,_xll.ohTrigger(RecalcTrigger,TriggerON)),NA())</f>
        <v>1.3011526944044505E-2</v>
      </c>
      <c r="H1179" s="42">
        <f>_xll.qlCalendarAdvance(Calendar,$H1178,B1179,"f",FALSE)</f>
        <v>47988</v>
      </c>
      <c r="I1179" s="139">
        <f>_xll.qlInterestRateIndexValueDate(Index1M,$H1179)</f>
        <v>47990</v>
      </c>
      <c r="J1179" s="144">
        <f>IFERROR(_xll.qlIndexFixing(Index1M,$H1179,TRUE,_xll.ohTrigger(RecalcTrigger,Trigger1M)),NA())</f>
        <v>1.3146541882898544E-2</v>
      </c>
      <c r="K1179" s="44">
        <f>IFERROR(_xll.qlIndexFixing(Index3M,H1179,TRUE,_xll.ohTrigger(RecalcTrigger,Trigger3M)),NA())</f>
        <v>1.3816773084769847E-2</v>
      </c>
      <c r="L1179" s="44">
        <f>IFERROR(_xll.qlIndexFixing(Index6M,$H1179,TRUE,_xll.ohTrigger(RecalcTrigger,Trigger6M)),NA())</f>
        <v>1.3983951097626238E-2</v>
      </c>
      <c r="M1179" s="145">
        <f>IFERROR(_xll.qlIndexFixing(Index1Y,$H1179,TRUE,_xll.ohTrigger(RecalcTrigger,Trigger1Y)),NA())</f>
        <v>1.4128141003287902E-2</v>
      </c>
      <c r="N1179" s="144">
        <f>IFERROR(_xll.qlIndexFixing(ONIndex1M,I1179,TRUE,_xll.ohTrigger(RecalcTrigger,Trigger1M)),NA())</f>
        <v>1.3144949752925683E-2</v>
      </c>
      <c r="O1179" s="44">
        <f>IFERROR(_xll.qlIndexFixing(ONIndex3M,I1179,TRUE,_xll.ohTrigger(RecalcTrigger,Trigger3M)),NA())</f>
        <v>1.3820514154225805E-2</v>
      </c>
      <c r="P1179" s="44">
        <f>IFERROR(_xll.qlIndexFixing(ONIndex6M,I1179,TRUE,_xll.ohTrigger(RecalcTrigger,Trigger6M)),NA())</f>
        <v>1.4005502230602929E-2</v>
      </c>
      <c r="Q1179" s="145">
        <f>IFERROR(_xll.qlIndexFixing(ONIndex1Y,I1179,TRUE,_xll.ohTrigger(RecalcTrigger,Trigger1Y)),NA())</f>
        <v>1.4187777517227218E-2</v>
      </c>
    </row>
    <row r="1180" spans="2:17" x14ac:dyDescent="0.2">
      <c r="B1180" s="39" t="s">
        <v>42</v>
      </c>
      <c r="D1180" s="42">
        <f>_xll.qlCalendarAdvance(Calendar,$D1179,B1180,"f",FALSE)</f>
        <v>47995</v>
      </c>
      <c r="E1180" s="139">
        <f>_xll.qlInterestRateIndexValueDate(IndexON,D1180)</f>
        <v>47995</v>
      </c>
      <c r="F1180" s="155">
        <f>IFERROR(_xll.qlIndexFixing(IndexON,D1180,TRUE,_xll.ohTrigger(RecalcTrigger,TriggerON)),NA())</f>
        <v>1.3011526944044505E-2</v>
      </c>
      <c r="H1180" s="42">
        <f>_xll.qlCalendarAdvance(Calendar,$H1179,B1180,"f",FALSE)</f>
        <v>47995</v>
      </c>
      <c r="I1180" s="139">
        <f>_xll.qlInterestRateIndexValueDate(Index1M,$H1180)</f>
        <v>47997</v>
      </c>
      <c r="J1180" s="144">
        <f>IFERROR(_xll.qlIndexFixing(Index1M,$H1180,TRUE,_xll.ohTrigger(RecalcTrigger,Trigger1M)),NA())</f>
        <v>1.3142908630679462E-2</v>
      </c>
      <c r="K1180" s="44">
        <f>IFERROR(_xll.qlIndexFixing(Index3M,H1180,TRUE,_xll.ohTrigger(RecalcTrigger,Trigger3M)),NA())</f>
        <v>1.3811913390851263E-2</v>
      </c>
      <c r="L1180" s="44">
        <f>IFERROR(_xll.qlIndexFixing(Index6M,$H1180,TRUE,_xll.ohTrigger(RecalcTrigger,Trigger6M)),NA())</f>
        <v>1.3978517729403712E-2</v>
      </c>
      <c r="M1180" s="145">
        <f>IFERROR(_xll.qlIndexFixing(Index1Y,$H1180,TRUE,_xll.ohTrigger(RecalcTrigger,Trigger1Y)),NA())</f>
        <v>1.4121406948860125E-2</v>
      </c>
      <c r="N1180" s="144">
        <f>IFERROR(_xll.qlIndexFixing(ONIndex1M,I1180,TRUE,_xll.ohTrigger(RecalcTrigger,Trigger1M)),NA())</f>
        <v>1.3141470450159787E-2</v>
      </c>
      <c r="O1180" s="44">
        <f>IFERROR(_xll.qlIndexFixing(ONIndex3M,I1180,TRUE,_xll.ohTrigger(RecalcTrigger,Trigger3M)),NA())</f>
        <v>1.3816072154737569E-2</v>
      </c>
      <c r="P1180" s="44">
        <f>IFERROR(_xll.qlIndexFixing(ONIndex6M,I1180,TRUE,_xll.ohTrigger(RecalcTrigger,Trigger6M)),NA())</f>
        <v>1.4000353705077018E-2</v>
      </c>
      <c r="Q1180" s="145">
        <f>IFERROR(_xll.qlIndexFixing(ONIndex1Y,I1180,TRUE,_xll.ohTrigger(RecalcTrigger,Trigger1Y)),NA())</f>
        <v>1.4182480623023963E-2</v>
      </c>
    </row>
    <row r="1181" spans="2:17" x14ac:dyDescent="0.2">
      <c r="B1181" s="39" t="s">
        <v>42</v>
      </c>
      <c r="D1181" s="42">
        <f>_xll.qlCalendarAdvance(Calendar,$D1180,B1181,"f",FALSE)</f>
        <v>48002</v>
      </c>
      <c r="E1181" s="139">
        <f>_xll.qlInterestRateIndexValueDate(IndexON,D1181)</f>
        <v>48002</v>
      </c>
      <c r="F1181" s="155">
        <f>IFERROR(_xll.qlIndexFixing(IndexON,D1181,TRUE,_xll.ohTrigger(RecalcTrigger,TriggerON)),NA())</f>
        <v>1.3011526944044505E-2</v>
      </c>
      <c r="H1181" s="42">
        <f>_xll.qlCalendarAdvance(Calendar,$H1180,B1181,"f",FALSE)</f>
        <v>48002</v>
      </c>
      <c r="I1181" s="139">
        <f>_xll.qlInterestRateIndexValueDate(Index1M,$H1181)</f>
        <v>48004</v>
      </c>
      <c r="J1181" s="144">
        <f>IFERROR(_xll.qlIndexFixing(Index1M,$H1181,TRUE,_xll.ohTrigger(RecalcTrigger,Trigger1M)),NA())</f>
        <v>1.3139184096855605E-2</v>
      </c>
      <c r="K1181" s="44">
        <f>IFERROR(_xll.qlIndexFixing(Index3M,H1181,TRUE,_xll.ohTrigger(RecalcTrigger,Trigger3M)),NA())</f>
        <v>1.3806986210916772E-2</v>
      </c>
      <c r="L1181" s="44">
        <f>IFERROR(_xll.qlIndexFixing(Index6M,$H1181,TRUE,_xll.ohTrigger(RecalcTrigger,Trigger6M)),NA())</f>
        <v>1.3972518794554075E-2</v>
      </c>
      <c r="M1181" s="145">
        <f>IFERROR(_xll.qlIndexFixing(Index1Y,$H1181,TRUE,_xll.ohTrigger(RecalcTrigger,Trigger1Y)),NA())</f>
        <v>1.4114627125907074E-2</v>
      </c>
      <c r="N1181" s="144">
        <f>IFERROR(_xll.qlIndexFixing(ONIndex1M,I1181,TRUE,_xll.ohTrigger(RecalcTrigger,Trigger1M)),NA())</f>
        <v>1.3137899908937101E-2</v>
      </c>
      <c r="O1181" s="44">
        <f>IFERROR(_xll.qlIndexFixing(ONIndex3M,I1181,TRUE,_xll.ohTrigger(RecalcTrigger,Trigger3M)),NA())</f>
        <v>1.3811561989376386E-2</v>
      </c>
      <c r="P1181" s="44">
        <f>IFERROR(_xll.qlIndexFixing(ONIndex6M,I1181,TRUE,_xll.ohTrigger(RecalcTrigger,Trigger6M)),NA())</f>
        <v>1.3995140432943032E-2</v>
      </c>
      <c r="Q1181" s="145">
        <f>IFERROR(_xll.qlIndexFixing(ONIndex1Y,I1181,TRUE,_xll.ohTrigger(RecalcTrigger,Trigger1Y)),NA())</f>
        <v>1.4177116293403458E-2</v>
      </c>
    </row>
    <row r="1182" spans="2:17" x14ac:dyDescent="0.2">
      <c r="B1182" s="39" t="s">
        <v>42</v>
      </c>
      <c r="D1182" s="42">
        <f>_xll.qlCalendarAdvance(Calendar,$D1181,B1182,"f",FALSE)</f>
        <v>48009</v>
      </c>
      <c r="E1182" s="139">
        <f>_xll.qlInterestRateIndexValueDate(IndexON,D1182)</f>
        <v>48009</v>
      </c>
      <c r="F1182" s="155">
        <f>IFERROR(_xll.qlIndexFixing(IndexON,D1182,TRUE,_xll.ohTrigger(RecalcTrigger,TriggerON)),NA())</f>
        <v>1.3011526944044505E-2</v>
      </c>
      <c r="H1182" s="42">
        <f>_xll.qlCalendarAdvance(Calendar,$H1181,B1182,"f",FALSE)</f>
        <v>48009</v>
      </c>
      <c r="I1182" s="139">
        <f>_xll.qlInterestRateIndexValueDate(Index1M,$H1182)</f>
        <v>48011</v>
      </c>
      <c r="J1182" s="144">
        <f>IFERROR(_xll.qlIndexFixing(Index1M,$H1182,TRUE,_xll.ohTrigger(RecalcTrigger,Trigger1M)),NA())</f>
        <v>1.3135368317438167E-2</v>
      </c>
      <c r="K1182" s="44">
        <f>IFERROR(_xll.qlIndexFixing(Index3M,H1182,TRUE,_xll.ohTrigger(RecalcTrigger,Trigger3M)),NA())</f>
        <v>1.3801991699000553E-2</v>
      </c>
      <c r="L1182" s="44">
        <f>IFERROR(_xll.qlIndexFixing(Index6M,$H1182,TRUE,_xll.ohTrigger(RecalcTrigger,Trigger6M)),NA())</f>
        <v>1.3966465297085536E-2</v>
      </c>
      <c r="M1182" s="145">
        <f>IFERROR(_xll.qlIndexFixing(Index1Y,$H1182,TRUE,_xll.ohTrigger(RecalcTrigger,Trigger1Y)),NA())</f>
        <v>1.4107802221568658E-2</v>
      </c>
      <c r="N1182" s="144">
        <f>IFERROR(_xll.qlIndexFixing(ONIndex1M,I1182,TRUE,_xll.ohTrigger(RecalcTrigger,Trigger1M)),NA())</f>
        <v>1.3134238165068979E-2</v>
      </c>
      <c r="O1182" s="44">
        <f>IFERROR(_xll.qlIndexFixing(ONIndex3M,I1182,TRUE,_xll.ohTrigger(RecalcTrigger,Trigger3M)),NA())</f>
        <v>1.3806983811539553E-2</v>
      </c>
      <c r="P1182" s="44">
        <f>IFERROR(_xll.qlIndexFixing(ONIndex6M,I1182,TRUE,_xll.ohTrigger(RecalcTrigger,Trigger6M)),NA())</f>
        <v>1.3989862553849264E-2</v>
      </c>
      <c r="Q1182" s="145">
        <f>IFERROR(_xll.qlIndexFixing(ONIndex1Y,I1182,TRUE,_xll.ohTrigger(RecalcTrigger,Trigger1Y)),NA())</f>
        <v>1.4171684614696645E-2</v>
      </c>
    </row>
    <row r="1183" spans="2:17" x14ac:dyDescent="0.2">
      <c r="B1183" s="39" t="s">
        <v>42</v>
      </c>
      <c r="D1183" s="42">
        <f>_xll.qlCalendarAdvance(Calendar,$D1182,B1183,"f",FALSE)</f>
        <v>48016</v>
      </c>
      <c r="E1183" s="139">
        <f>_xll.qlInterestRateIndexValueDate(IndexON,D1183)</f>
        <v>48016</v>
      </c>
      <c r="F1183" s="155">
        <f>IFERROR(_xll.qlIndexFixing(IndexON,D1183,TRUE,_xll.ohTrigger(RecalcTrigger,TriggerON)),NA())</f>
        <v>1.3011526944124441E-2</v>
      </c>
      <c r="H1183" s="42">
        <f>_xll.qlCalendarAdvance(Calendar,$H1182,B1183,"f",FALSE)</f>
        <v>48016</v>
      </c>
      <c r="I1183" s="139">
        <f>_xll.qlInterestRateIndexValueDate(Index1M,$H1183)</f>
        <v>48018</v>
      </c>
      <c r="J1183" s="144">
        <f>IFERROR(_xll.qlIndexFixing(Index1M,$H1183,TRUE,_xll.ohTrigger(RecalcTrigger,Trigger1M)),NA())</f>
        <v>1.3131461328448335E-2</v>
      </c>
      <c r="K1183" s="44">
        <f>IFERROR(_xll.qlIndexFixing(Index3M,H1183,TRUE,_xll.ohTrigger(RecalcTrigger,Trigger3M)),NA())</f>
        <v>1.3796930056168725E-2</v>
      </c>
      <c r="L1183" s="44">
        <f>IFERROR(_xll.qlIndexFixing(Index6M,$H1183,TRUE,_xll.ohTrigger(RecalcTrigger,Trigger6M)),NA())</f>
        <v>1.3960358156444468E-2</v>
      </c>
      <c r="M1183" s="145">
        <f>IFERROR(_xll.qlIndexFixing(Index1Y,$H1183,TRUE,_xll.ohTrigger(RecalcTrigger,Trigger1Y)),NA())</f>
        <v>1.4100932925539919E-2</v>
      </c>
      <c r="N1183" s="144">
        <f>IFERROR(_xll.qlIndexFixing(ONIndex1M,I1183,TRUE,_xll.ohTrigger(RecalcTrigger,Trigger1M)),NA())</f>
        <v>1.3130485254366775E-2</v>
      </c>
      <c r="O1183" s="44">
        <f>IFERROR(_xll.qlIndexFixing(ONIndex3M,I1183,TRUE,_xll.ohTrigger(RecalcTrigger,Trigger3M)),NA())</f>
        <v>1.380233777446449E-2</v>
      </c>
      <c r="P1183" s="44">
        <f>IFERROR(_xll.qlIndexFixing(ONIndex6M,I1183,TRUE,_xll.ohTrigger(RecalcTrigger,Trigger6M)),NA())</f>
        <v>1.3984520208003559E-2</v>
      </c>
      <c r="Q1183" s="145">
        <f>IFERROR(_xll.qlIndexFixing(ONIndex1Y,I1183,TRUE,_xll.ohTrigger(RecalcTrigger,Trigger1Y)),NA())</f>
        <v>1.4166185673074594E-2</v>
      </c>
    </row>
    <row r="1184" spans="2:17" x14ac:dyDescent="0.2">
      <c r="B1184" s="39" t="s">
        <v>42</v>
      </c>
      <c r="D1184" s="42">
        <f>_xll.qlCalendarAdvance(Calendar,$D1183,B1184,"f",FALSE)</f>
        <v>48023</v>
      </c>
      <c r="E1184" s="139">
        <f>_xll.qlInterestRateIndexValueDate(IndexON,D1184)</f>
        <v>48023</v>
      </c>
      <c r="F1184" s="155">
        <f>IFERROR(_xll.qlIndexFixing(IndexON,D1184,TRUE,_xll.ohTrigger(RecalcTrigger,TriggerON)),NA())</f>
        <v>1.3011526944044505E-2</v>
      </c>
      <c r="H1184" s="42">
        <f>_xll.qlCalendarAdvance(Calendar,$H1183,B1184,"f",FALSE)</f>
        <v>48023</v>
      </c>
      <c r="I1184" s="139">
        <f>_xll.qlInterestRateIndexValueDate(Index1M,$H1184)</f>
        <v>48025</v>
      </c>
      <c r="J1184" s="144">
        <f>IFERROR(_xll.qlIndexFixing(Index1M,$H1184,TRUE,_xll.ohTrigger(RecalcTrigger,Trigger1M)),NA())</f>
        <v>1.3127463165902298E-2</v>
      </c>
      <c r="K1184" s="44">
        <f>IFERROR(_xll.qlIndexFixing(Index3M,H1184,TRUE,_xll.ohTrigger(RecalcTrigger,Trigger3M)),NA())</f>
        <v>1.3791802274752721E-2</v>
      </c>
      <c r="L1184" s="44">
        <f>IFERROR(_xll.qlIndexFixing(Index6M,$H1184,TRUE,_xll.ohTrigger(RecalcTrigger,Trigger6M)),NA())</f>
        <v>1.3953632758608401E-2</v>
      </c>
      <c r="M1184" s="145">
        <f>IFERROR(_xll.qlIndexFixing(Index1Y,$H1184,TRUE,_xll.ohTrigger(RecalcTrigger,Trigger1Y)),NA())</f>
        <v>1.409401993007081E-2</v>
      </c>
      <c r="N1184" s="144">
        <f>IFERROR(_xll.qlIndexFixing(ONIndex1M,I1184,TRUE,_xll.ohTrigger(RecalcTrigger,Trigger1M)),NA())</f>
        <v>1.3126641212801715E-2</v>
      </c>
      <c r="O1184" s="44">
        <f>IFERROR(_xll.qlIndexFixing(ONIndex3M,I1184,TRUE,_xll.ohTrigger(RecalcTrigger,Trigger3M)),NA())</f>
        <v>1.3797624031388622E-2</v>
      </c>
      <c r="P1184" s="44">
        <f>IFERROR(_xll.qlIndexFixing(ONIndex6M,I1184,TRUE,_xll.ohTrigger(RecalcTrigger,Trigger6M)),NA())</f>
        <v>1.3979113535214083E-2</v>
      </c>
      <c r="Q1184" s="145">
        <f>IFERROR(_xll.qlIndexFixing(ONIndex1Y,I1184,TRUE,_xll.ohTrigger(RecalcTrigger,Trigger1Y)),NA())</f>
        <v>1.4160619554788312E-2</v>
      </c>
    </row>
    <row r="1185" spans="2:17" x14ac:dyDescent="0.2">
      <c r="B1185" s="39" t="s">
        <v>42</v>
      </c>
      <c r="D1185" s="42">
        <f>_xll.qlCalendarAdvance(Calendar,$D1184,B1185,"f",FALSE)</f>
        <v>48030</v>
      </c>
      <c r="E1185" s="139">
        <f>_xll.qlInterestRateIndexValueDate(IndexON,D1185)</f>
        <v>48030</v>
      </c>
      <c r="F1185" s="155">
        <f>IFERROR(_xll.qlIndexFixing(IndexON,D1185,TRUE,_xll.ohTrigger(RecalcTrigger,TriggerON)),NA())</f>
        <v>1.3011526944044505E-2</v>
      </c>
      <c r="H1185" s="42">
        <f>_xll.qlCalendarAdvance(Calendar,$H1184,B1185,"f",FALSE)</f>
        <v>48030</v>
      </c>
      <c r="I1185" s="139">
        <f>_xll.qlInterestRateIndexValueDate(Index1M,$H1185)</f>
        <v>48032</v>
      </c>
      <c r="J1185" s="144">
        <f>IFERROR(_xll.qlIndexFixing(Index1M,$H1185,TRUE,_xll.ohTrigger(RecalcTrigger,Trigger1M)),NA())</f>
        <v>1.3123373865826238E-2</v>
      </c>
      <c r="K1185" s="44">
        <f>IFERROR(_xll.qlIndexFixing(Index3M,H1185,TRUE,_xll.ohTrigger(RecalcTrigger,Trigger3M)),NA())</f>
        <v>1.3786610008561809E-2</v>
      </c>
      <c r="L1185" s="44">
        <f>IFERROR(_xll.qlIndexFixing(Index6M,$H1185,TRUE,_xll.ohTrigger(RecalcTrigger,Trigger6M)),NA())</f>
        <v>1.3947410593861951E-2</v>
      </c>
      <c r="M1185" s="145">
        <f>IFERROR(_xll.qlIndexFixing(Index1Y,$H1185,TRUE,_xll.ohTrigger(RecalcTrigger,Trigger1Y)),NA())</f>
        <v>1.4087063929965544E-2</v>
      </c>
      <c r="N1185" s="144">
        <f>IFERROR(_xll.qlIndexFixing(ONIndex1M,I1185,TRUE,_xll.ohTrigger(RecalcTrigger,Trigger1M)),NA())</f>
        <v>1.3122706076185153E-2</v>
      </c>
      <c r="O1185" s="44">
        <f>IFERROR(_xll.qlIndexFixing(ONIndex3M,I1185,TRUE,_xll.ohTrigger(RecalcTrigger,Trigger3M)),NA())</f>
        <v>1.3792842735469435E-2</v>
      </c>
      <c r="P1185" s="44">
        <f>IFERROR(_xll.qlIndexFixing(ONIndex6M,I1185,TRUE,_xll.ohTrigger(RecalcTrigger,Trigger6M)),NA())</f>
        <v>1.3973642675289E-2</v>
      </c>
      <c r="Q1185" s="145">
        <f>IFERROR(_xll.qlIndexFixing(ONIndex1Y,I1185,TRUE,_xll.ohTrigger(RecalcTrigger,Trigger1Y)),NA())</f>
        <v>1.4154986345848997E-2</v>
      </c>
    </row>
    <row r="1186" spans="2:17" x14ac:dyDescent="0.2">
      <c r="B1186" s="39" t="s">
        <v>42</v>
      </c>
      <c r="D1186" s="42">
        <f>_xll.qlCalendarAdvance(Calendar,$D1185,B1186,"f",FALSE)</f>
        <v>48037</v>
      </c>
      <c r="E1186" s="139">
        <f>_xll.qlInterestRateIndexValueDate(IndexON,D1186)</f>
        <v>48037</v>
      </c>
      <c r="F1186" s="155">
        <f>IFERROR(_xll.qlIndexFixing(IndexON,D1186,TRUE,_xll.ohTrigger(RecalcTrigger,TriggerON)),NA())</f>
        <v>1.3011526944044505E-2</v>
      </c>
      <c r="H1186" s="42">
        <f>_xll.qlCalendarAdvance(Calendar,$H1185,B1186,"f",FALSE)</f>
        <v>48037</v>
      </c>
      <c r="I1186" s="139">
        <f>_xll.qlInterestRateIndexValueDate(Index1M,$H1186)</f>
        <v>48039</v>
      </c>
      <c r="J1186" s="144">
        <f>IFERROR(_xll.qlIndexFixing(Index1M,$H1186,TRUE,_xll.ohTrigger(RecalcTrigger,Trigger1M)),NA())</f>
        <v>1.3119193464241341E-2</v>
      </c>
      <c r="K1186" s="44">
        <f>IFERROR(_xll.qlIndexFixing(Index3M,H1186,TRUE,_xll.ohTrigger(RecalcTrigger,Trigger3M)),NA())</f>
        <v>1.3781354938936266E-2</v>
      </c>
      <c r="L1186" s="44">
        <f>IFERROR(_xll.qlIndexFixing(Index6M,$H1186,TRUE,_xll.ohTrigger(RecalcTrigger,Trigger6M)),NA())</f>
        <v>1.3941137734002879E-2</v>
      </c>
      <c r="M1186" s="145">
        <f>IFERROR(_xll.qlIndexFixing(Index1Y,$H1186,TRUE,_xll.ohTrigger(RecalcTrigger,Trigger1Y)),NA())</f>
        <v>1.4080065622581728E-2</v>
      </c>
      <c r="N1186" s="144">
        <f>IFERROR(_xll.qlIndexFixing(ONIndex1M,I1186,TRUE,_xll.ohTrigger(RecalcTrigger,Trigger1M)),NA())</f>
        <v>1.3118679880568251E-2</v>
      </c>
      <c r="O1186" s="44">
        <f>IFERROR(_xll.qlIndexFixing(ONIndex3M,I1186,TRUE,_xll.ohTrigger(RecalcTrigger,Trigger3M)),NA())</f>
        <v>1.3787994040024287E-2</v>
      </c>
      <c r="P1186" s="44">
        <f>IFERROR(_xll.qlIndexFixing(ONIndex6M,I1186,TRUE,_xll.ohTrigger(RecalcTrigger,Trigger6M)),NA())</f>
        <v>1.3968107768356219E-2</v>
      </c>
      <c r="Q1186" s="145">
        <f>IFERROR(_xll.qlIndexFixing(ONIndex1Y,I1186,TRUE,_xll.ohTrigger(RecalcTrigger,Trigger1Y)),NA())</f>
        <v>1.4149286132747463E-2</v>
      </c>
    </row>
    <row r="1187" spans="2:17" x14ac:dyDescent="0.2">
      <c r="B1187" s="39" t="s">
        <v>42</v>
      </c>
      <c r="D1187" s="42">
        <f>_xll.qlCalendarAdvance(Calendar,$D1186,B1187,"f",FALSE)</f>
        <v>48044</v>
      </c>
      <c r="E1187" s="139">
        <f>_xll.qlInterestRateIndexValueDate(IndexON,D1187)</f>
        <v>48044</v>
      </c>
      <c r="F1187" s="155">
        <f>IFERROR(_xll.qlIndexFixing(IndexON,D1187,TRUE,_xll.ohTrigger(RecalcTrigger,TriggerON)),NA())</f>
        <v>1.3011526944124441E-2</v>
      </c>
      <c r="H1187" s="42">
        <f>_xll.qlCalendarAdvance(Calendar,$H1186,B1187,"f",FALSE)</f>
        <v>48044</v>
      </c>
      <c r="I1187" s="139">
        <f>_xll.qlInterestRateIndexValueDate(Index1M,$H1187)</f>
        <v>48046</v>
      </c>
      <c r="J1187" s="144">
        <f>IFERROR(_xll.qlIndexFixing(Index1M,$H1187,TRUE,_xll.ohTrigger(RecalcTrigger,Trigger1M)),NA())</f>
        <v>1.3114921997176288E-2</v>
      </c>
      <c r="K1187" s="44">
        <f>IFERROR(_xll.qlIndexFixing(Index3M,H1187,TRUE,_xll.ohTrigger(RecalcTrigger,Trigger3M)),NA())</f>
        <v>1.3776038754935428E-2</v>
      </c>
      <c r="L1187" s="44">
        <f>IFERROR(_xll.qlIndexFixing(Index6M,$H1187,TRUE,_xll.ohTrigger(RecalcTrigger,Trigger6M)),NA())</f>
        <v>1.3934815102329608E-2</v>
      </c>
      <c r="M1187" s="145">
        <f>IFERROR(_xll.qlIndexFixing(Index1Y,$H1187,TRUE,_xll.ohTrigger(RecalcTrigger,Trigger1Y)),NA())</f>
        <v>1.4073025707831012E-2</v>
      </c>
      <c r="N1187" s="144">
        <f>IFERROR(_xll.qlIndexFixing(ONIndex1M,I1187,TRUE,_xll.ohTrigger(RecalcTrigger,Trigger1M)),NA())</f>
        <v>1.3114562661762363E-2</v>
      </c>
      <c r="O1187" s="44">
        <f>IFERROR(_xll.qlIndexFixing(ONIndex3M,I1187,TRUE,_xll.ohTrigger(RecalcTrigger,Trigger3M)),NA())</f>
        <v>1.3783078098370538E-2</v>
      </c>
      <c r="P1187" s="44">
        <f>IFERROR(_xll.qlIndexFixing(ONIndex6M,I1187,TRUE,_xll.ohTrigger(RecalcTrigger,Trigger6M)),NA())</f>
        <v>1.3962508954223907E-2</v>
      </c>
      <c r="Q1187" s="145">
        <f>IFERROR(_xll.qlIndexFixing(ONIndex1Y,I1187,TRUE,_xll.ohTrigger(RecalcTrigger,Trigger1Y)),NA())</f>
        <v>1.4143519001574845E-2</v>
      </c>
    </row>
    <row r="1188" spans="2:17" x14ac:dyDescent="0.2">
      <c r="B1188" s="39" t="s">
        <v>42</v>
      </c>
      <c r="D1188" s="42">
        <f>_xll.qlCalendarAdvance(Calendar,$D1187,B1188,"f",FALSE)</f>
        <v>48051</v>
      </c>
      <c r="E1188" s="139">
        <f>_xll.qlInterestRateIndexValueDate(IndexON,D1188)</f>
        <v>48051</v>
      </c>
      <c r="F1188" s="155">
        <f>IFERROR(_xll.qlIndexFixing(IndexON,D1188,TRUE,_xll.ohTrigger(RecalcTrigger,TriggerON)),NA())</f>
        <v>1.3011526944124441E-2</v>
      </c>
      <c r="H1188" s="42">
        <f>_xll.qlCalendarAdvance(Calendar,$H1187,B1188,"f",FALSE)</f>
        <v>48051</v>
      </c>
      <c r="I1188" s="139">
        <f>_xll.qlInterestRateIndexValueDate(Index1M,$H1188)</f>
        <v>48053</v>
      </c>
      <c r="J1188" s="144">
        <f>IFERROR(_xll.qlIndexFixing(Index1M,$H1188,TRUE,_xll.ohTrigger(RecalcTrigger,Trigger1M)),NA())</f>
        <v>1.3110559500654762E-2</v>
      </c>
      <c r="K1188" s="44">
        <f>IFERROR(_xll.qlIndexFixing(Index3M,H1188,TRUE,_xll.ohTrigger(RecalcTrigger,Trigger3M)),NA())</f>
        <v>1.3770663153335919E-2</v>
      </c>
      <c r="L1188" s="44">
        <f>IFERROR(_xll.qlIndexFixing(Index6M,$H1188,TRUE,_xll.ohTrigger(RecalcTrigger,Trigger6M)),NA())</f>
        <v>1.3928443625818486E-2</v>
      </c>
      <c r="M1188" s="145">
        <f>IFERROR(_xll.qlIndexFixing(Index1Y,$H1188,TRUE,_xll.ohTrigger(RecalcTrigger,Trigger1Y)),NA())</f>
        <v>1.4065944888178005E-2</v>
      </c>
      <c r="N1188" s="144">
        <f>IFERROR(_xll.qlIndexFixing(ONIndex1M,I1188,TRUE,_xll.ohTrigger(RecalcTrigger,Trigger1M)),NA())</f>
        <v>1.3110354455578843E-2</v>
      </c>
      <c r="O1188" s="44">
        <f>IFERROR(_xll.qlIndexFixing(ONIndex3M,I1188,TRUE,_xll.ohTrigger(RecalcTrigger,Trigger3M)),NA())</f>
        <v>1.3778095063585738E-2</v>
      </c>
      <c r="P1188" s="44">
        <f>IFERROR(_xll.qlIndexFixing(ONIndex6M,I1188,TRUE,_xll.ohTrigger(RecalcTrigger,Trigger6M)),NA())</f>
        <v>1.3956846373019971E-2</v>
      </c>
      <c r="Q1188" s="145">
        <f>IFERROR(_xll.qlIndexFixing(ONIndex1Y,I1188,TRUE,_xll.ohTrigger(RecalcTrigger,Trigger1Y)),NA())</f>
        <v>1.4137685038502212E-2</v>
      </c>
    </row>
    <row r="1189" spans="2:17" x14ac:dyDescent="0.2">
      <c r="B1189" s="39" t="s">
        <v>42</v>
      </c>
      <c r="D1189" s="42">
        <f>_xll.qlCalendarAdvance(Calendar,$D1188,B1189,"f",FALSE)</f>
        <v>48058</v>
      </c>
      <c r="E1189" s="139">
        <f>_xll.qlInterestRateIndexValueDate(IndexON,D1189)</f>
        <v>48058</v>
      </c>
      <c r="F1189" s="155">
        <f>IFERROR(_xll.qlIndexFixing(IndexON,D1189,TRUE,_xll.ohTrigger(RecalcTrigger,TriggerON)),NA())</f>
        <v>1.3011526944044505E-2</v>
      </c>
      <c r="H1189" s="42">
        <f>_xll.qlCalendarAdvance(Calendar,$H1188,B1189,"f",FALSE)</f>
        <v>48058</v>
      </c>
      <c r="I1189" s="139">
        <f>_xll.qlInterestRateIndexValueDate(Index1M,$H1189)</f>
        <v>48060</v>
      </c>
      <c r="J1189" s="144">
        <f>IFERROR(_xll.qlIndexFixing(Index1M,$H1189,TRUE,_xll.ohTrigger(RecalcTrigger,Trigger1M)),NA())</f>
        <v>1.3106366632762051E-2</v>
      </c>
      <c r="K1189" s="44">
        <f>IFERROR(_xll.qlIndexFixing(Index3M,H1189,TRUE,_xll.ohTrigger(RecalcTrigger,Trigger3M)),NA())</f>
        <v>1.3765229838629944E-2</v>
      </c>
      <c r="L1189" s="44">
        <f>IFERROR(_xll.qlIndexFixing(Index6M,$H1189,TRUE,_xll.ohTrigger(RecalcTrigger,Trigger6M)),NA())</f>
        <v>1.3922640765916485E-2</v>
      </c>
      <c r="M1189" s="145">
        <f>IFERROR(_xll.qlIndexFixing(Index1Y,$H1189,TRUE,_xll.ohTrigger(RecalcTrigger,Trigger1Y)),NA())</f>
        <v>1.4059603511487643E-2</v>
      </c>
      <c r="N1189" s="144">
        <f>IFERROR(_xll.qlIndexFixing(ONIndex1M,I1189,TRUE,_xll.ohTrigger(RecalcTrigger,Trigger1M)),NA())</f>
        <v>1.3106055297908981E-2</v>
      </c>
      <c r="O1189" s="44">
        <f>IFERROR(_xll.qlIndexFixing(ONIndex3M,I1189,TRUE,_xll.ohTrigger(RecalcTrigger,Trigger3M)),NA())</f>
        <v>1.3773045089067182E-2</v>
      </c>
      <c r="P1189" s="44">
        <f>IFERROR(_xll.qlIndexFixing(ONIndex6M,I1189,TRUE,_xll.ohTrigger(RecalcTrigger,Trigger6M)),NA())</f>
        <v>1.3951120164392705E-2</v>
      </c>
      <c r="Q1189" s="145">
        <f>IFERROR(_xll.qlIndexFixing(ONIndex1Y,I1189,TRUE,_xll.ohTrigger(RecalcTrigger,Trigger1Y)),NA())</f>
        <v>1.4131784329780572E-2</v>
      </c>
    </row>
    <row r="1190" spans="2:17" x14ac:dyDescent="0.2">
      <c r="B1190" s="39" t="s">
        <v>42</v>
      </c>
      <c r="D1190" s="42">
        <f>_xll.qlCalendarAdvance(Calendar,$D1189,B1190,"f",FALSE)</f>
        <v>48065</v>
      </c>
      <c r="E1190" s="139">
        <f>_xll.qlInterestRateIndexValueDate(IndexON,D1190)</f>
        <v>48065</v>
      </c>
      <c r="F1190" s="155">
        <f>IFERROR(_xll.qlIndexFixing(IndexON,D1190,TRUE,_xll.ohTrigger(RecalcTrigger,TriggerON)),NA())</f>
        <v>1.3011526944124441E-2</v>
      </c>
      <c r="H1190" s="42">
        <f>_xll.qlCalendarAdvance(Calendar,$H1189,B1190,"f",FALSE)</f>
        <v>48065</v>
      </c>
      <c r="I1190" s="139">
        <f>_xll.qlInterestRateIndexValueDate(Index1M,$H1190)</f>
        <v>48067</v>
      </c>
      <c r="J1190" s="144">
        <f>IFERROR(_xll.qlIndexFixing(Index1M,$H1190,TRUE,_xll.ohTrigger(RecalcTrigger,Trigger1M)),NA())</f>
        <v>1.3101561563379494E-2</v>
      </c>
      <c r="K1190" s="44">
        <f>IFERROR(_xll.qlIndexFixing(Index3M,H1190,TRUE,_xll.ohTrigger(RecalcTrigger,Trigger3M)),NA())</f>
        <v>1.3759740523028743E-2</v>
      </c>
      <c r="L1190" s="44">
        <f>IFERROR(_xll.qlIndexFixing(Index6M,$H1190,TRUE,_xll.ohTrigger(RecalcTrigger,Trigger6M)),NA())</f>
        <v>1.3915557864566913E-2</v>
      </c>
      <c r="M1190" s="145">
        <f>IFERROR(_xll.qlIndexFixing(Index1Y,$H1190,TRUE,_xll.ohTrigger(RecalcTrigger,Trigger1Y)),NA())</f>
        <v>1.4051663356787251E-2</v>
      </c>
      <c r="N1190" s="144">
        <f>IFERROR(_xll.qlIndexFixing(ONIndex1M,I1190,TRUE,_xll.ohTrigger(RecalcTrigger,Trigger1M)),NA())</f>
        <v>1.3101665224803938E-2</v>
      </c>
      <c r="O1190" s="44">
        <f>IFERROR(_xll.qlIndexFixing(ONIndex3M,I1190,TRUE,_xll.ohTrigger(RecalcTrigger,Trigger3M)),NA())</f>
        <v>1.3767928328052292E-2</v>
      </c>
      <c r="P1190" s="44">
        <f>IFERROR(_xll.qlIndexFixing(ONIndex6M,I1190,TRUE,_xll.ohTrigger(RecalcTrigger,Trigger6M)),NA())</f>
        <v>1.3945330468310146E-2</v>
      </c>
      <c r="Q1190" s="145">
        <f>IFERROR(_xll.qlIndexFixing(ONIndex1Y,I1190,TRUE,_xll.ohTrigger(RecalcTrigger,Trigger1Y)),NA())</f>
        <v>1.4125816961660931E-2</v>
      </c>
    </row>
    <row r="1191" spans="2:17" x14ac:dyDescent="0.2">
      <c r="B1191" s="39" t="s">
        <v>42</v>
      </c>
      <c r="D1191" s="42">
        <f>_xll.qlCalendarAdvance(Calendar,$D1190,B1191,"f",FALSE)</f>
        <v>48072</v>
      </c>
      <c r="E1191" s="139">
        <f>_xll.qlInterestRateIndexValueDate(IndexON,D1191)</f>
        <v>48072</v>
      </c>
      <c r="F1191" s="155">
        <f>IFERROR(_xll.qlIndexFixing(IndexON,D1191,TRUE,_xll.ohTrigger(RecalcTrigger,TriggerON)),NA())</f>
        <v>1.3011526944044505E-2</v>
      </c>
      <c r="H1191" s="42">
        <f>_xll.qlCalendarAdvance(Calendar,$H1190,B1191,"f",FALSE)</f>
        <v>48072</v>
      </c>
      <c r="I1191" s="139">
        <f>_xll.qlInterestRateIndexValueDate(Index1M,$H1191)</f>
        <v>48074</v>
      </c>
      <c r="J1191" s="144">
        <f>IFERROR(_xll.qlIndexFixing(Index1M,$H1191,TRUE,_xll.ohTrigger(RecalcTrigger,Trigger1M)),NA())</f>
        <v>1.3096926194688108E-2</v>
      </c>
      <c r="K1191" s="44">
        <f>IFERROR(_xll.qlIndexFixing(Index3M,H1191,TRUE,_xll.ohTrigger(RecalcTrigger,Trigger3M)),NA())</f>
        <v>1.3754196926455652E-2</v>
      </c>
      <c r="L1191" s="44">
        <f>IFERROR(_xll.qlIndexFixing(Index6M,$H1191,TRUE,_xll.ohTrigger(RecalcTrigger,Trigger6M)),NA())</f>
        <v>1.3909045452158429E-2</v>
      </c>
      <c r="M1191" s="145">
        <f>IFERROR(_xll.qlIndexFixing(Index1Y,$H1191,TRUE,_xll.ohTrigger(RecalcTrigger,Trigger1Y)),NA())</f>
        <v>1.4044464062740689E-2</v>
      </c>
      <c r="N1191" s="144">
        <f>IFERROR(_xll.qlIndexFixing(ONIndex1M,I1191,TRUE,_xll.ohTrigger(RecalcTrigger,Trigger1M)),NA())</f>
        <v>1.3097184271995133E-2</v>
      </c>
      <c r="O1191" s="44">
        <f>IFERROR(_xll.qlIndexFixing(ONIndex3M,I1191,TRUE,_xll.ohTrigger(RecalcTrigger,Trigger3M)),NA())</f>
        <v>1.3762744933538684E-2</v>
      </c>
      <c r="P1191" s="44">
        <f>IFERROR(_xll.qlIndexFixing(ONIndex6M,I1191,TRUE,_xll.ohTrigger(RecalcTrigger,Trigger6M)),NA())</f>
        <v>1.3939477424900204E-2</v>
      </c>
      <c r="Q1191" s="145">
        <f>IFERROR(_xll.qlIndexFixing(ONIndex1Y,I1191,TRUE,_xll.ohTrigger(RecalcTrigger,Trigger1Y)),NA())</f>
        <v>1.4119783020314358E-2</v>
      </c>
    </row>
    <row r="1192" spans="2:17" x14ac:dyDescent="0.2">
      <c r="B1192" s="39" t="s">
        <v>42</v>
      </c>
      <c r="D1192" s="42">
        <f>_xll.qlCalendarAdvance(Calendar,$D1191,B1192,"f",FALSE)</f>
        <v>48079</v>
      </c>
      <c r="E1192" s="139">
        <f>_xll.qlInterestRateIndexValueDate(IndexON,D1192)</f>
        <v>48079</v>
      </c>
      <c r="F1192" s="155">
        <f>IFERROR(_xll.qlIndexFixing(IndexON,D1192,TRUE,_xll.ohTrigger(RecalcTrigger,TriggerON)),NA())</f>
        <v>1.3011526944124441E-2</v>
      </c>
      <c r="H1192" s="42">
        <f>_xll.qlCalendarAdvance(Calendar,$H1191,B1192,"f",FALSE)</f>
        <v>48079</v>
      </c>
      <c r="I1192" s="139">
        <f>_xll.qlInterestRateIndexValueDate(Index1M,$H1192)</f>
        <v>48081</v>
      </c>
      <c r="J1192" s="144">
        <f>IFERROR(_xll.qlIndexFixing(Index1M,$H1192,TRUE,_xll.ohTrigger(RecalcTrigger,Trigger1M)),NA())</f>
        <v>1.309220157632407E-2</v>
      </c>
      <c r="K1192" s="44">
        <f>IFERROR(_xll.qlIndexFixing(Index3M,H1192,TRUE,_xll.ohTrigger(RecalcTrigger,Trigger3M)),NA())</f>
        <v>1.3748600776554782E-2</v>
      </c>
      <c r="L1192" s="44">
        <f>IFERROR(_xll.qlIndexFixing(Index6M,$H1192,TRUE,_xll.ohTrigger(RecalcTrigger,Trigger6M)),NA())</f>
        <v>1.3902487939577317E-2</v>
      </c>
      <c r="M1192" s="145">
        <f>IFERROR(_xll.qlIndexFixing(Index1Y,$H1192,TRUE,_xll.ohTrigger(RecalcTrigger,Trigger1Y)),NA())</f>
        <v>1.4037226699174198E-2</v>
      </c>
      <c r="N1192" s="144">
        <f>IFERROR(_xll.qlIndexFixing(ONIndex1M,I1192,TRUE,_xll.ohTrigger(RecalcTrigger,Trigger1M)),NA())</f>
        <v>1.3092612475293919E-2</v>
      </c>
      <c r="O1192" s="44">
        <f>IFERROR(_xll.qlIndexFixing(ONIndex3M,I1192,TRUE,_xll.ohTrigger(RecalcTrigger,Trigger3M)),NA())</f>
        <v>1.375749505916346E-2</v>
      </c>
      <c r="P1192" s="44">
        <f>IFERROR(_xll.qlIndexFixing(ONIndex6M,I1192,TRUE,_xll.ohTrigger(RecalcTrigger,Trigger6M)),NA())</f>
        <v>1.3933561173891107E-2</v>
      </c>
      <c r="Q1192" s="145">
        <f>IFERROR(_xll.qlIndexFixing(ONIndex1Y,I1192,TRUE,_xll.ohTrigger(RecalcTrigger,Trigger1Y)),NA())</f>
        <v>1.4113682591911925E-2</v>
      </c>
    </row>
    <row r="1193" spans="2:17" x14ac:dyDescent="0.2">
      <c r="B1193" s="39" t="s">
        <v>42</v>
      </c>
      <c r="D1193" s="42">
        <f>_xll.qlCalendarAdvance(Calendar,$D1192,B1193,"f",FALSE)</f>
        <v>48086</v>
      </c>
      <c r="E1193" s="139">
        <f>_xll.qlInterestRateIndexValueDate(IndexON,D1193)</f>
        <v>48086</v>
      </c>
      <c r="F1193" s="155">
        <f>IFERROR(_xll.qlIndexFixing(IndexON,D1193,TRUE,_xll.ohTrigger(RecalcTrigger,TriggerON)),NA())</f>
        <v>1.3011526944044505E-2</v>
      </c>
      <c r="H1193" s="42">
        <f>_xll.qlCalendarAdvance(Calendar,$H1192,B1193,"f",FALSE)</f>
        <v>48086</v>
      </c>
      <c r="I1193" s="139">
        <f>_xll.qlInterestRateIndexValueDate(Index1M,$H1193)</f>
        <v>48088</v>
      </c>
      <c r="J1193" s="144">
        <f>IFERROR(_xll.qlIndexFixing(Index1M,$H1193,TRUE,_xll.ohTrigger(RecalcTrigger,Trigger1M)),NA())</f>
        <v>1.3087395939240798E-2</v>
      </c>
      <c r="K1193" s="44">
        <f>IFERROR(_xll.qlIndexFixing(Index3M,H1193,TRUE,_xll.ohTrigger(RecalcTrigger,Trigger3M)),NA())</f>
        <v>1.3742953808682344E-2</v>
      </c>
      <c r="L1193" s="44">
        <f>IFERROR(_xll.qlIndexFixing(Index6M,$H1193,TRUE,_xll.ohTrigger(RecalcTrigger,Trigger6M)),NA())</f>
        <v>1.3896541326037237E-2</v>
      </c>
      <c r="M1193" s="145">
        <f>IFERROR(_xll.qlIndexFixing(Index1Y,$H1193,TRUE,_xll.ohTrigger(RecalcTrigger,Trigger1Y)),NA())</f>
        <v>1.4029951981312397E-2</v>
      </c>
      <c r="N1193" s="144">
        <f>IFERROR(_xll.qlIndexFixing(ONIndex1M,I1193,TRUE,_xll.ohTrigger(RecalcTrigger,Trigger1M)),NA())</f>
        <v>1.3087949870751459E-2</v>
      </c>
      <c r="O1193" s="44">
        <f>IFERROR(_xll.qlIndexFixing(ONIndex3M,I1193,TRUE,_xll.ohTrigger(RecalcTrigger,Trigger3M)),NA())</f>
        <v>1.3752178857764363E-2</v>
      </c>
      <c r="P1193" s="44">
        <f>IFERROR(_xll.qlIndexFixing(ONIndex6M,I1193,TRUE,_xll.ohTrigger(RecalcTrigger,Trigger6M)),NA())</f>
        <v>1.3927581855330828E-2</v>
      </c>
      <c r="Q1193" s="145">
        <f>IFERROR(_xll.qlIndexFixing(ONIndex1Y,I1193,TRUE,_xll.ohTrigger(RecalcTrigger,Trigger1Y)),NA())</f>
        <v>1.4107515762784573E-2</v>
      </c>
    </row>
    <row r="1194" spans="2:17" x14ac:dyDescent="0.2">
      <c r="B1194" s="39" t="s">
        <v>42</v>
      </c>
      <c r="D1194" s="42">
        <f>_xll.qlCalendarAdvance(Calendar,$D1193,B1194,"f",FALSE)</f>
        <v>48093</v>
      </c>
      <c r="E1194" s="139">
        <f>_xll.qlInterestRateIndexValueDate(IndexON,D1194)</f>
        <v>48093</v>
      </c>
      <c r="F1194" s="155">
        <f>IFERROR(_xll.qlIndexFixing(IndexON,D1194,TRUE,_xll.ohTrigger(RecalcTrigger,TriggerON)),NA())</f>
        <v>1.3011526944044505E-2</v>
      </c>
      <c r="H1194" s="42">
        <f>_xll.qlCalendarAdvance(Calendar,$H1193,B1194,"f",FALSE)</f>
        <v>48093</v>
      </c>
      <c r="I1194" s="139">
        <f>_xll.qlInterestRateIndexValueDate(Index1M,$H1194)</f>
        <v>48095</v>
      </c>
      <c r="J1194" s="144">
        <f>IFERROR(_xll.qlIndexFixing(Index1M,$H1194,TRUE,_xll.ohTrigger(RecalcTrigger,Trigger1M)),NA())</f>
        <v>1.3082519195934117E-2</v>
      </c>
      <c r="K1194" s="44">
        <f>IFERROR(_xll.qlIndexFixing(Index3M,H1194,TRUE,_xll.ohTrigger(RecalcTrigger,Trigger3M)),NA())</f>
        <v>1.373741153833466E-2</v>
      </c>
      <c r="L1194" s="44">
        <f>IFERROR(_xll.qlIndexFixing(Index6M,$H1194,TRUE,_xll.ohTrigger(RecalcTrigger,Trigger6M)),NA())</f>
        <v>1.38901267505215E-2</v>
      </c>
      <c r="M1194" s="145">
        <f>IFERROR(_xll.qlIndexFixing(Index1Y,$H1194,TRUE,_xll.ohTrigger(RecalcTrigger,Trigger1Y)),NA())</f>
        <v>1.4022640626930474E-2</v>
      </c>
      <c r="N1194" s="144">
        <f>IFERROR(_xll.qlIndexFixing(ONIndex1M,I1194,TRUE,_xll.ohTrigger(RecalcTrigger,Trigger1M)),NA())</f>
        <v>1.3083196494259042E-2</v>
      </c>
      <c r="O1194" s="44">
        <f>IFERROR(_xll.qlIndexFixing(ONIndex3M,I1194,TRUE,_xll.ohTrigger(RecalcTrigger,Trigger3M)),NA())</f>
        <v>1.3746796483058432E-2</v>
      </c>
      <c r="P1194" s="44">
        <f>IFERROR(_xll.qlIndexFixing(ONIndex6M,I1194,TRUE,_xll.ohTrigger(RecalcTrigger,Trigger6M)),NA())</f>
        <v>1.3921539609107469E-2</v>
      </c>
      <c r="Q1194" s="145">
        <f>IFERROR(_xll.qlIndexFixing(ONIndex1Y,I1194,TRUE,_xll.ohTrigger(RecalcTrigger,Trigger1Y)),NA())</f>
        <v>1.4101282619023436E-2</v>
      </c>
    </row>
    <row r="1195" spans="2:17" x14ac:dyDescent="0.2">
      <c r="B1195" s="39" t="s">
        <v>42</v>
      </c>
      <c r="D1195" s="42">
        <f>_xll.qlCalendarAdvance(Calendar,$D1194,B1195,"f",FALSE)</f>
        <v>48100</v>
      </c>
      <c r="E1195" s="139">
        <f>_xll.qlInterestRateIndexValueDate(IndexON,D1195)</f>
        <v>48100</v>
      </c>
      <c r="F1195" s="155">
        <f>IFERROR(_xll.qlIndexFixing(IndexON,D1195,TRUE,_xll.ohTrigger(RecalcTrigger,TriggerON)),NA())</f>
        <v>1.3011526944044505E-2</v>
      </c>
      <c r="H1195" s="42">
        <f>_xll.qlCalendarAdvance(Calendar,$H1194,B1195,"f",FALSE)</f>
        <v>48100</v>
      </c>
      <c r="I1195" s="139">
        <f>_xll.qlInterestRateIndexValueDate(Index1M,$H1195)</f>
        <v>48102</v>
      </c>
      <c r="J1195" s="144">
        <f>IFERROR(_xll.qlIndexFixing(Index1M,$H1195,TRUE,_xll.ohTrigger(RecalcTrigger,Trigger1M)),NA())</f>
        <v>1.3077581308972297E-2</v>
      </c>
      <c r="K1195" s="44">
        <f>IFERROR(_xll.qlIndexFixing(Index3M,H1195,TRUE,_xll.ohTrigger(RecalcTrigger,Trigger3M)),NA())</f>
        <v>1.3731671563448053E-2</v>
      </c>
      <c r="L1195" s="44">
        <f>IFERROR(_xll.qlIndexFixing(Index6M,$H1195,TRUE,_xll.ohTrigger(RecalcTrigger,Trigger6M)),NA())</f>
        <v>1.3883452086767049E-2</v>
      </c>
      <c r="M1195" s="145">
        <f>IFERROR(_xll.qlIndexFixing(Index1Y,$H1195,TRUE,_xll.ohTrigger(RecalcTrigger,Trigger1Y)),NA())</f>
        <v>1.4015293356355055E-2</v>
      </c>
      <c r="N1195" s="144">
        <f>IFERROR(_xll.qlIndexFixing(ONIndex1M,I1195,TRUE,_xll.ohTrigger(RecalcTrigger,Trigger1M)),NA())</f>
        <v>1.3078352533906212E-2</v>
      </c>
      <c r="O1195" s="44">
        <f>IFERROR(_xll.qlIndexFixing(ONIndex3M,I1195,TRUE,_xll.ohTrigger(RecalcTrigger,Trigger3M)),NA())</f>
        <v>1.374134815518957E-2</v>
      </c>
      <c r="P1195" s="44">
        <f>IFERROR(_xll.qlIndexFixing(ONIndex6M,I1195,TRUE,_xll.ohTrigger(RecalcTrigger,Trigger6M)),NA())</f>
        <v>1.3915434639857338E-2</v>
      </c>
      <c r="Q1195" s="145">
        <f>IFERROR(_xll.qlIndexFixing(ONIndex1Y,I1195,TRUE,_xll.ohTrigger(RecalcTrigger,Trigger1Y)),NA())</f>
        <v>1.4094983335368738E-2</v>
      </c>
    </row>
    <row r="1196" spans="2:17" x14ac:dyDescent="0.2">
      <c r="B1196" s="39" t="s">
        <v>42</v>
      </c>
      <c r="D1196" s="42">
        <f>_xll.qlCalendarAdvance(Calendar,$D1195,B1196,"f",FALSE)</f>
        <v>48107</v>
      </c>
      <c r="E1196" s="139">
        <f>_xll.qlInterestRateIndexValueDate(IndexON,D1196)</f>
        <v>48107</v>
      </c>
      <c r="F1196" s="155">
        <f>IFERROR(_xll.qlIndexFixing(IndexON,D1196,TRUE,_xll.ohTrigger(RecalcTrigger,TriggerON)),NA())</f>
        <v>1.2171723088387765E-2</v>
      </c>
      <c r="H1196" s="42">
        <f>_xll.qlCalendarAdvance(Calendar,$H1195,B1196,"f",FALSE)</f>
        <v>48107</v>
      </c>
      <c r="I1196" s="139">
        <f>_xll.qlInterestRateIndexValueDate(Index1M,$H1196)</f>
        <v>48109</v>
      </c>
      <c r="J1196" s="144">
        <f>IFERROR(_xll.qlIndexFixing(Index1M,$H1196,TRUE,_xll.ohTrigger(RecalcTrigger,Trigger1M)),NA())</f>
        <v>1.3072592162348962E-2</v>
      </c>
      <c r="K1196" s="44">
        <f>IFERROR(_xll.qlIndexFixing(Index3M,H1196,TRUE,_xll.ohTrigger(RecalcTrigger,Trigger3M)),NA())</f>
        <v>1.3725885976825518E-2</v>
      </c>
      <c r="L1196" s="44">
        <f>IFERROR(_xll.qlIndexFixing(Index6M,$H1196,TRUE,_xll.ohTrigger(RecalcTrigger,Trigger6M)),NA())</f>
        <v>1.3876736045110177E-2</v>
      </c>
      <c r="M1196" s="145">
        <f>IFERROR(_xll.qlIndexFixing(Index1Y,$H1196,TRUE,_xll.ohTrigger(RecalcTrigger,Trigger1Y)),NA())</f>
        <v>1.4007910885866432E-2</v>
      </c>
      <c r="N1196" s="144">
        <f>IFERROR(_xll.qlIndexFixing(ONIndex1M,I1196,TRUE,_xll.ohTrigger(RecalcTrigger,Trigger1M)),NA())</f>
        <v>1.3073443342772606E-2</v>
      </c>
      <c r="O1196" s="44">
        <f>IFERROR(_xll.qlIndexFixing(ONIndex3M,I1196,TRUE,_xll.ohTrigger(RecalcTrigger,Trigger3M)),NA())</f>
        <v>1.3735845224598364E-2</v>
      </c>
      <c r="P1196" s="44">
        <f>IFERROR(_xll.qlIndexFixing(ONIndex6M,I1196,TRUE,_xll.ohTrigger(RecalcTrigger,Trigger6M)),NA())</f>
        <v>1.3909277848860313E-2</v>
      </c>
      <c r="Q1196" s="145">
        <f>IFERROR(_xll.qlIndexFixing(ONIndex1Y,I1196,TRUE,_xll.ohTrigger(RecalcTrigger,Trigger1Y)),NA())</f>
        <v>1.4088632728848083E-2</v>
      </c>
    </row>
    <row r="1197" spans="2:17" x14ac:dyDescent="0.2">
      <c r="B1197" s="39" t="s">
        <v>42</v>
      </c>
      <c r="D1197" s="42">
        <f>_xll.qlCalendarAdvance(Calendar,$D1196,B1197,"f",FALSE)</f>
        <v>48114</v>
      </c>
      <c r="E1197" s="139">
        <f>_xll.qlInterestRateIndexValueDate(IndexON,D1197)</f>
        <v>48114</v>
      </c>
      <c r="F1197" s="155">
        <f>IFERROR(_xll.qlIndexFixing(IndexON,D1197,TRUE,_xll.ohTrigger(RecalcTrigger,TriggerON)),NA())</f>
        <v>1.2171723088467701E-2</v>
      </c>
      <c r="H1197" s="42">
        <f>_xll.qlCalendarAdvance(Calendar,$H1196,B1197,"f",FALSE)</f>
        <v>48114</v>
      </c>
      <c r="I1197" s="139">
        <f>_xll.qlInterestRateIndexValueDate(Index1M,$H1197)</f>
        <v>48116</v>
      </c>
      <c r="J1197" s="144">
        <f>IFERROR(_xll.qlIndexFixing(Index1M,$H1197,TRUE,_xll.ohTrigger(RecalcTrigger,Trigger1M)),NA())</f>
        <v>1.3067557433510124E-2</v>
      </c>
      <c r="K1197" s="44">
        <f>IFERROR(_xll.qlIndexFixing(Index3M,H1197,TRUE,_xll.ohTrigger(RecalcTrigger,Trigger3M)),NA())</f>
        <v>1.371939843960593E-2</v>
      </c>
      <c r="L1197" s="44">
        <f>IFERROR(_xll.qlIndexFixing(Index6M,$H1197,TRUE,_xll.ohTrigger(RecalcTrigger,Trigger6M)),NA())</f>
        <v>1.3869979271638022E-2</v>
      </c>
      <c r="M1197" s="145">
        <f>IFERROR(_xll.qlIndexFixing(Index1Y,$H1197,TRUE,_xll.ohTrigger(RecalcTrigger,Trigger1Y)),NA())</f>
        <v>1.4000493716107613E-2</v>
      </c>
      <c r="N1197" s="144">
        <f>IFERROR(_xll.qlIndexFixing(ONIndex1M,I1197,TRUE,_xll.ohTrigger(RecalcTrigger,Trigger1M)),NA())</f>
        <v>1.3068488488086061E-2</v>
      </c>
      <c r="O1197" s="44">
        <f>IFERROR(_xll.qlIndexFixing(ONIndex3M,I1197,TRUE,_xll.ohTrigger(RecalcTrigger,Trigger3M)),NA())</f>
        <v>1.3730296482572513E-2</v>
      </c>
      <c r="P1197" s="44">
        <f>IFERROR(_xll.qlIndexFixing(ONIndex6M,I1197,TRUE,_xll.ohTrigger(RecalcTrigger,Trigger6M)),NA())</f>
        <v>1.3903077678003584E-2</v>
      </c>
      <c r="Q1197" s="145">
        <f>IFERROR(_xll.qlIndexFixing(ONIndex1Y,I1197,TRUE,_xll.ohTrigger(RecalcTrigger,Trigger1Y)),NA())</f>
        <v>1.408224224942245E-2</v>
      </c>
    </row>
    <row r="1198" spans="2:17" x14ac:dyDescent="0.2">
      <c r="B1198" s="39" t="s">
        <v>42</v>
      </c>
      <c r="D1198" s="42">
        <f>_xll.qlCalendarAdvance(Calendar,$D1197,B1198,"f",FALSE)</f>
        <v>48121</v>
      </c>
      <c r="E1198" s="139">
        <f>_xll.qlInterestRateIndexValueDate(IndexON,D1198)</f>
        <v>48121</v>
      </c>
      <c r="F1198" s="155">
        <f>IFERROR(_xll.qlIndexFixing(IndexON,D1198,TRUE,_xll.ohTrigger(RecalcTrigger,TriggerON)),NA())</f>
        <v>1.2171723088467701E-2</v>
      </c>
      <c r="H1198" s="42">
        <f>_xll.qlCalendarAdvance(Calendar,$H1197,B1198,"f",FALSE)</f>
        <v>48121</v>
      </c>
      <c r="I1198" s="139">
        <f>_xll.qlInterestRateIndexValueDate(Index1M,$H1198)</f>
        <v>48123</v>
      </c>
      <c r="J1198" s="144">
        <f>IFERROR(_xll.qlIndexFixing(Index1M,$H1198,TRUE,_xll.ohTrigger(RecalcTrigger,Trigger1M)),NA())</f>
        <v>1.3062477692005192E-2</v>
      </c>
      <c r="K1198" s="44">
        <f>IFERROR(_xll.qlIndexFixing(Index3M,H1198,TRUE,_xll.ohTrigger(RecalcTrigger,Trigger3M)),NA())</f>
        <v>1.3714014358288892E-2</v>
      </c>
      <c r="L1198" s="44">
        <f>IFERROR(_xll.qlIndexFixing(Index6M,$H1198,TRUE,_xll.ohTrigger(RecalcTrigger,Trigger6M)),NA())</f>
        <v>1.3862948770713583E-2</v>
      </c>
      <c r="M1198" s="145">
        <f>IFERROR(_xll.qlIndexFixing(Index1Y,$H1198,TRUE,_xll.ohTrigger(RecalcTrigger,Trigger1Y)),NA())</f>
        <v>1.3993042085885183E-2</v>
      </c>
      <c r="N1198" s="144">
        <f>IFERROR(_xll.qlIndexFixing(ONIndex1M,I1198,TRUE,_xll.ohTrigger(RecalcTrigger,Trigger1M)),NA())</f>
        <v>1.3063488234354992E-2</v>
      </c>
      <c r="O1198" s="44">
        <f>IFERROR(_xll.qlIndexFixing(ONIndex3M,I1198,TRUE,_xll.ohTrigger(RecalcTrigger,Trigger3M)),NA())</f>
        <v>1.3724702183468551E-2</v>
      </c>
      <c r="P1198" s="44">
        <f>IFERROR(_xll.qlIndexFixing(ONIndex6M,I1198,TRUE,_xll.ohTrigger(RecalcTrigger,Trigger6M)),NA())</f>
        <v>1.3896834364537369E-2</v>
      </c>
      <c r="Q1198" s="145">
        <f>IFERROR(_xll.qlIndexFixing(ONIndex1Y,I1198,TRUE,_xll.ohTrigger(RecalcTrigger,Trigger1Y)),NA())</f>
        <v>1.4075812116516317E-2</v>
      </c>
    </row>
    <row r="1199" spans="2:17" x14ac:dyDescent="0.2">
      <c r="B1199" s="39" t="s">
        <v>42</v>
      </c>
      <c r="D1199" s="42">
        <f>_xll.qlCalendarAdvance(Calendar,$D1198,B1199,"f",FALSE)</f>
        <v>48128</v>
      </c>
      <c r="E1199" s="139">
        <f>_xll.qlInterestRateIndexValueDate(IndexON,D1199)</f>
        <v>48128</v>
      </c>
      <c r="F1199" s="155">
        <f>IFERROR(_xll.qlIndexFixing(IndexON,D1199,TRUE,_xll.ohTrigger(RecalcTrigger,TriggerON)),NA())</f>
        <v>1.2171723088467701E-2</v>
      </c>
      <c r="H1199" s="42">
        <f>_xll.qlCalendarAdvance(Calendar,$H1198,B1199,"f",FALSE)</f>
        <v>48128</v>
      </c>
      <c r="I1199" s="139">
        <f>_xll.qlInterestRateIndexValueDate(Index1M,$H1199)</f>
        <v>48130</v>
      </c>
      <c r="J1199" s="144">
        <f>IFERROR(_xll.qlIndexFixing(Index1M,$H1199,TRUE,_xll.ohTrigger(RecalcTrigger,Trigger1M)),NA())</f>
        <v>1.3057353202794719E-2</v>
      </c>
      <c r="K1199" s="44">
        <f>IFERROR(_xll.qlIndexFixing(Index3M,H1199,TRUE,_xll.ohTrigger(RecalcTrigger,Trigger3M)),NA())</f>
        <v>1.370809278012108E-2</v>
      </c>
      <c r="L1199" s="44">
        <f>IFERROR(_xll.qlIndexFixing(Index6M,$H1199,TRUE,_xll.ohTrigger(RecalcTrigger,Trigger6M)),NA())</f>
        <v>1.385610824432301E-2</v>
      </c>
      <c r="M1199" s="145">
        <f>IFERROR(_xll.qlIndexFixing(Index1Y,$H1199,TRUE,_xll.ohTrigger(RecalcTrigger,Trigger1Y)),NA())</f>
        <v>1.3985556218390387E-2</v>
      </c>
      <c r="N1199" s="144">
        <f>IFERROR(_xll.qlIndexFixing(ONIndex1M,I1199,TRUE,_xll.ohTrigger(RecalcTrigger,Trigger1M)),NA())</f>
        <v>1.3058442846407559E-2</v>
      </c>
      <c r="O1199" s="44">
        <f>IFERROR(_xll.qlIndexFixing(ONIndex3M,I1199,TRUE,_xll.ohTrigger(RecalcTrigger,Trigger3M)),NA())</f>
        <v>1.3719062581722952E-2</v>
      </c>
      <c r="P1199" s="44">
        <f>IFERROR(_xll.qlIndexFixing(ONIndex6M,I1199,TRUE,_xll.ohTrigger(RecalcTrigger,Trigger6M)),NA())</f>
        <v>1.3890548145552017E-2</v>
      </c>
      <c r="Q1199" s="145">
        <f>IFERROR(_xll.qlIndexFixing(ONIndex1Y,I1199,TRUE,_xll.ohTrigger(RecalcTrigger,Trigger1Y)),NA())</f>
        <v>1.4069342549314356E-2</v>
      </c>
    </row>
    <row r="1200" spans="2:17" x14ac:dyDescent="0.2">
      <c r="B1200" s="39" t="s">
        <v>42</v>
      </c>
      <c r="D1200" s="42">
        <f>_xll.qlCalendarAdvance(Calendar,$D1199,B1200,"f",FALSE)</f>
        <v>48135</v>
      </c>
      <c r="E1200" s="139">
        <f>_xll.qlInterestRateIndexValueDate(IndexON,D1200)</f>
        <v>48135</v>
      </c>
      <c r="F1200" s="155">
        <f>IFERROR(_xll.qlIndexFixing(IndexON,D1200,TRUE,_xll.ohTrigger(RecalcTrigger,TriggerON)),NA())</f>
        <v>1.2171723088467701E-2</v>
      </c>
      <c r="H1200" s="42">
        <f>_xll.qlCalendarAdvance(Calendar,$H1199,B1200,"f",FALSE)</f>
        <v>48135</v>
      </c>
      <c r="I1200" s="139">
        <f>_xll.qlInterestRateIndexValueDate(Index1M,$H1200)</f>
        <v>48137</v>
      </c>
      <c r="J1200" s="144">
        <f>IFERROR(_xll.qlIndexFixing(Index1M,$H1200,TRUE,_xll.ohTrigger(RecalcTrigger,Trigger1M)),NA())</f>
        <v>1.3052184230841757E-2</v>
      </c>
      <c r="K1200" s="44">
        <f>IFERROR(_xll.qlIndexFixing(Index3M,H1200,TRUE,_xll.ohTrigger(RecalcTrigger,Trigger3M)),NA())</f>
        <v>1.3702127519950905E-2</v>
      </c>
      <c r="L1200" s="44">
        <f>IFERROR(_xll.qlIndexFixing(Index6M,$H1200,TRUE,_xll.ohTrigger(RecalcTrigger,Trigger6M)),NA())</f>
        <v>1.3849227742329717E-2</v>
      </c>
      <c r="M1200" s="145">
        <f>IFERROR(_xll.qlIndexFixing(Index1Y,$H1200,TRUE,_xll.ohTrigger(RecalcTrigger,Trigger1Y)),NA())</f>
        <v>1.3978036336811215E-2</v>
      </c>
      <c r="N1200" s="144">
        <f>IFERROR(_xll.qlIndexFixing(ONIndex1M,I1200,TRUE,_xll.ohTrigger(RecalcTrigger,Trigger1M)),NA())</f>
        <v>1.3053352588592304E-2</v>
      </c>
      <c r="O1200" s="44">
        <f>IFERROR(_xll.qlIndexFixing(ONIndex3M,I1200,TRUE,_xll.ohTrigger(RecalcTrigger,Trigger3M)),NA())</f>
        <v>1.371337793169225E-2</v>
      </c>
      <c r="P1200" s="44">
        <f>IFERROR(_xll.qlIndexFixing(ONIndex6M,I1200,TRUE,_xll.ohTrigger(RecalcTrigger,Trigger6M)),NA())</f>
        <v>1.3884219258137875E-2</v>
      </c>
      <c r="Q1200" s="145">
        <f>IFERROR(_xll.qlIndexFixing(ONIndex1Y,I1200,TRUE,_xll.ohTrigger(RecalcTrigger,Trigger1Y)),NA())</f>
        <v>1.4062833767241045E-2</v>
      </c>
    </row>
    <row r="1201" spans="2:17" x14ac:dyDescent="0.2">
      <c r="B1201" s="39" t="s">
        <v>42</v>
      </c>
      <c r="D1201" s="42">
        <f>_xll.qlCalendarAdvance(Calendar,$D1200,B1201,"f",FALSE)</f>
        <v>48142</v>
      </c>
      <c r="E1201" s="139">
        <f>_xll.qlInterestRateIndexValueDate(IndexON,D1201)</f>
        <v>48142</v>
      </c>
      <c r="F1201" s="155">
        <f>IFERROR(_xll.qlIndexFixing(IndexON,D1201,TRUE,_xll.ohTrigger(RecalcTrigger,TriggerON)),NA())</f>
        <v>1.2171723088387765E-2</v>
      </c>
      <c r="H1201" s="42">
        <f>_xll.qlCalendarAdvance(Calendar,$H1200,B1201,"f",FALSE)</f>
        <v>48142</v>
      </c>
      <c r="I1201" s="139">
        <f>_xll.qlInterestRateIndexValueDate(Index1M,$H1201)</f>
        <v>48144</v>
      </c>
      <c r="J1201" s="144">
        <f>IFERROR(_xll.qlIndexFixing(Index1M,$H1201,TRUE,_xll.ohTrigger(RecalcTrigger,Trigger1M)),NA())</f>
        <v>1.3046971041111854E-2</v>
      </c>
      <c r="K1201" s="44">
        <f>IFERROR(_xll.qlIndexFixing(Index3M,H1201,TRUE,_xll.ohTrigger(RecalcTrigger,Trigger3M)),NA())</f>
        <v>1.3696118833257484E-2</v>
      </c>
      <c r="L1201" s="44">
        <f>IFERROR(_xll.qlIndexFixing(Index6M,$H1201,TRUE,_xll.ohTrigger(RecalcTrigger,Trigger6M)),NA())</f>
        <v>1.3842307503955681E-2</v>
      </c>
      <c r="M1201" s="145">
        <f>IFERROR(_xll.qlIndexFixing(Index1Y,$H1201,TRUE,_xll.ohTrigger(RecalcTrigger,Trigger1Y)),NA())</f>
        <v>1.3970482664332835E-2</v>
      </c>
      <c r="N1201" s="144">
        <f>IFERROR(_xll.qlIndexFixing(ONIndex1M,I1201,TRUE,_xll.ohTrigger(RecalcTrigger,Trigger1M)),NA())</f>
        <v>1.3048217725577516E-2</v>
      </c>
      <c r="O1201" s="44">
        <f>IFERROR(_xll.qlIndexFixing(ONIndex3M,I1201,TRUE,_xll.ohTrigger(RecalcTrigger,Trigger3M)),NA())</f>
        <v>1.3707648487812918E-2</v>
      </c>
      <c r="P1201" s="44">
        <f>IFERROR(_xll.qlIndexFixing(ONIndex6M,I1201,TRUE,_xll.ohTrigger(RecalcTrigger,Trigger6M)),NA())</f>
        <v>1.387784793938529E-2</v>
      </c>
      <c r="Q1201" s="145">
        <f>IFERROR(_xll.qlIndexFixing(ONIndex1Y,I1201,TRUE,_xll.ohTrigger(RecalcTrigger,Trigger1Y)),NA())</f>
        <v>1.4056285989401118E-2</v>
      </c>
    </row>
    <row r="1202" spans="2:17" x14ac:dyDescent="0.2">
      <c r="B1202" s="39" t="s">
        <v>42</v>
      </c>
      <c r="D1202" s="42">
        <f>_xll.qlCalendarAdvance(Calendar,$D1201,B1202,"f",FALSE)</f>
        <v>48149</v>
      </c>
      <c r="E1202" s="139">
        <f>_xll.qlInterestRateIndexValueDate(IndexON,D1202)</f>
        <v>48149</v>
      </c>
      <c r="F1202" s="155">
        <f>IFERROR(_xll.qlIndexFixing(IndexON,D1202,TRUE,_xll.ohTrigger(RecalcTrigger,TriggerON)),NA())</f>
        <v>1.2171723088467701E-2</v>
      </c>
      <c r="H1202" s="42">
        <f>_xll.qlCalendarAdvance(Calendar,$H1201,B1202,"f",FALSE)</f>
        <v>48149</v>
      </c>
      <c r="I1202" s="139">
        <f>_xll.qlInterestRateIndexValueDate(Index1M,$H1202)</f>
        <v>48151</v>
      </c>
      <c r="J1202" s="144">
        <f>IFERROR(_xll.qlIndexFixing(Index1M,$H1202,TRUE,_xll.ohTrigger(RecalcTrigger,Trigger1M)),NA())</f>
        <v>1.3042142406449742E-2</v>
      </c>
      <c r="K1202" s="44">
        <f>IFERROR(_xll.qlIndexFixing(Index3M,H1202,TRUE,_xll.ohTrigger(RecalcTrigger,Trigger3M)),NA())</f>
        <v>1.3690066975516457E-2</v>
      </c>
      <c r="L1202" s="44">
        <f>IFERROR(_xll.qlIndexFixing(Index6M,$H1202,TRUE,_xll.ohTrigger(RecalcTrigger,Trigger6M)),NA())</f>
        <v>1.383534776841982E-2</v>
      </c>
      <c r="M1202" s="145">
        <f>IFERROR(_xll.qlIndexFixing(Index1Y,$H1202,TRUE,_xll.ohTrigger(RecalcTrigger,Trigger1Y)),NA())</f>
        <v>1.3963777954869623E-2</v>
      </c>
      <c r="N1202" s="144">
        <f>IFERROR(_xll.qlIndexFixing(ONIndex1M,I1202,TRUE,_xll.ohTrigger(RecalcTrigger,Trigger1M)),NA())</f>
        <v>1.304303852203148E-2</v>
      </c>
      <c r="O1202" s="44">
        <f>IFERROR(_xll.qlIndexFixing(ONIndex3M,I1202,TRUE,_xll.ohTrigger(RecalcTrigger,Trigger3M)),NA())</f>
        <v>1.3701874504441491E-2</v>
      </c>
      <c r="P1202" s="44">
        <f>IFERROR(_xll.qlIndexFixing(ONIndex6M,I1202,TRUE,_xll.ohTrigger(RecalcTrigger,Trigger6M)),NA())</f>
        <v>1.3871434426704354E-2</v>
      </c>
      <c r="Q1202" s="145">
        <f>IFERROR(_xll.qlIndexFixing(ONIndex1Y,I1202,TRUE,_xll.ohTrigger(RecalcTrigger,Trigger1Y)),NA())</f>
        <v>1.4049699435219054E-2</v>
      </c>
    </row>
    <row r="1203" spans="2:17" x14ac:dyDescent="0.2">
      <c r="B1203" s="39" t="s">
        <v>42</v>
      </c>
      <c r="D1203" s="42">
        <f>_xll.qlCalendarAdvance(Calendar,$D1202,B1203,"f",FALSE)</f>
        <v>48156</v>
      </c>
      <c r="E1203" s="139">
        <f>_xll.qlInterestRateIndexValueDate(IndexON,D1203)</f>
        <v>48156</v>
      </c>
      <c r="F1203" s="155">
        <f>IFERROR(_xll.qlIndexFixing(IndexON,D1203,TRUE,_xll.ohTrigger(RecalcTrigger,TriggerON)),NA())</f>
        <v>1.2171723088467701E-2</v>
      </c>
      <c r="H1203" s="42">
        <f>_xll.qlCalendarAdvance(Calendar,$H1202,B1203,"f",FALSE)</f>
        <v>48156</v>
      </c>
      <c r="I1203" s="139">
        <f>_xll.qlInterestRateIndexValueDate(Index1M,$H1203)</f>
        <v>48158</v>
      </c>
      <c r="J1203" s="144">
        <f>IFERROR(_xll.qlIndexFixing(Index1M,$H1203,TRUE,_xll.ohTrigger(RecalcTrigger,Trigger1M)),NA())</f>
        <v>1.3036413068163444E-2</v>
      </c>
      <c r="K1203" s="44">
        <f>IFERROR(_xll.qlIndexFixing(Index3M,H1203,TRUE,_xll.ohTrigger(RecalcTrigger,Trigger3M)),NA())</f>
        <v>1.3683972202207809E-2</v>
      </c>
      <c r="L1203" s="44">
        <f>IFERROR(_xll.qlIndexFixing(Index6M,$H1203,TRUE,_xll.ohTrigger(RecalcTrigger,Trigger6M)),NA())</f>
        <v>1.3828597139331661E-2</v>
      </c>
      <c r="M1203" s="145">
        <f>IFERROR(_xll.qlIndexFixing(Index1Y,$H1203,TRUE,_xll.ohTrigger(RecalcTrigger,Trigger1Y)),NA())</f>
        <v>1.3955274839401082E-2</v>
      </c>
      <c r="N1203" s="144">
        <f>IFERROR(_xll.qlIndexFixing(ONIndex1M,I1203,TRUE,_xll.ohTrigger(RecalcTrigger,Trigger1M)),NA())</f>
        <v>1.3037815242462614E-2</v>
      </c>
      <c r="O1203" s="44">
        <f>IFERROR(_xll.qlIndexFixing(ONIndex3M,I1203,TRUE,_xll.ohTrigger(RecalcTrigger,Trigger3M)),NA())</f>
        <v>1.3696056235934506E-2</v>
      </c>
      <c r="P1203" s="44">
        <f>IFERROR(_xll.qlIndexFixing(ONIndex6M,I1203,TRUE,_xll.ohTrigger(RecalcTrigger,Trigger6M)),NA())</f>
        <v>1.3864978956945606E-2</v>
      </c>
      <c r="Q1203" s="145">
        <f>IFERROR(_xll.qlIndexFixing(ONIndex1Y,I1203,TRUE,_xll.ohTrigger(RecalcTrigger,Trigger1Y)),NA())</f>
        <v>1.4043074323959459E-2</v>
      </c>
    </row>
    <row r="1204" spans="2:17" x14ac:dyDescent="0.2">
      <c r="B1204" s="39" t="s">
        <v>42</v>
      </c>
      <c r="D1204" s="42">
        <f>_xll.qlCalendarAdvance(Calendar,$D1203,B1204,"f",FALSE)</f>
        <v>48163</v>
      </c>
      <c r="E1204" s="139">
        <f>_xll.qlInterestRateIndexValueDate(IndexON,D1204)</f>
        <v>48163</v>
      </c>
      <c r="F1204" s="155">
        <f>IFERROR(_xll.qlIndexFixing(IndexON,D1204,TRUE,_xll.ohTrigger(RecalcTrigger,TriggerON)),NA())</f>
        <v>1.2171723088467701E-2</v>
      </c>
      <c r="H1204" s="42">
        <f>_xll.qlCalendarAdvance(Calendar,$H1203,B1204,"f",FALSE)</f>
        <v>48163</v>
      </c>
      <c r="I1204" s="139">
        <f>_xll.qlInterestRateIndexValueDate(Index1M,$H1204)</f>
        <v>48165</v>
      </c>
      <c r="J1204" s="144">
        <f>IFERROR(_xll.qlIndexFixing(Index1M,$H1204,TRUE,_xll.ohTrigger(RecalcTrigger,Trigger1M)),NA())</f>
        <v>1.3031068814873537E-2</v>
      </c>
      <c r="K1204" s="44">
        <f>IFERROR(_xll.qlIndexFixing(Index3M,H1204,TRUE,_xll.ohTrigger(RecalcTrigger,Trigger3M)),NA())</f>
        <v>1.3677834768808047E-2</v>
      </c>
      <c r="L1204" s="44">
        <f>IFERROR(_xll.qlIndexFixing(Index6M,$H1204,TRUE,_xll.ohTrigger(RecalcTrigger,Trigger6M)),NA())</f>
        <v>1.3821562101319303E-2</v>
      </c>
      <c r="M1204" s="145">
        <f>IFERROR(_xll.qlIndexFixing(Index1Y,$H1204,TRUE,_xll.ohTrigger(RecalcTrigger,Trigger1Y)),NA())</f>
        <v>1.3947621133300662E-2</v>
      </c>
      <c r="N1204" s="144">
        <f>IFERROR(_xll.qlIndexFixing(ONIndex1M,I1204,TRUE,_xll.ohTrigger(RecalcTrigger,Trigger1M)),NA())</f>
        <v>1.3032548151699075E-2</v>
      </c>
      <c r="O1204" s="44">
        <f>IFERROR(_xll.qlIndexFixing(ONIndex3M,I1204,TRUE,_xll.ohTrigger(RecalcTrigger,Trigger3M)),NA())</f>
        <v>1.3690193936968242E-2</v>
      </c>
      <c r="P1204" s="44">
        <f>IFERROR(_xll.qlIndexFixing(ONIndex6M,I1204,TRUE,_xll.ohTrigger(RecalcTrigger,Trigger6M)),NA())</f>
        <v>1.3858481767519137E-2</v>
      </c>
      <c r="Q1204" s="145">
        <f>IFERROR(_xll.qlIndexFixing(ONIndex1Y,I1204,TRUE,_xll.ohTrigger(RecalcTrigger,Trigger1Y)),NA())</f>
        <v>1.4036410874966876E-2</v>
      </c>
    </row>
    <row r="1205" spans="2:17" x14ac:dyDescent="0.2">
      <c r="B1205" s="39" t="s">
        <v>42</v>
      </c>
      <c r="D1205" s="42">
        <f>_xll.qlCalendarAdvance(Calendar,$D1204,B1205,"f",FALSE)</f>
        <v>48170</v>
      </c>
      <c r="E1205" s="139">
        <f>_xll.qlInterestRateIndexValueDate(IndexON,D1205)</f>
        <v>48170</v>
      </c>
      <c r="F1205" s="155">
        <f>IFERROR(_xll.qlIndexFixing(IndexON,D1205,TRUE,_xll.ohTrigger(RecalcTrigger,TriggerON)),NA())</f>
        <v>1.2171723088467701E-2</v>
      </c>
      <c r="H1205" s="42">
        <f>_xll.qlCalendarAdvance(Calendar,$H1204,B1205,"f",FALSE)</f>
        <v>48170</v>
      </c>
      <c r="I1205" s="139">
        <f>_xll.qlInterestRateIndexValueDate(Index1M,$H1205)</f>
        <v>48172</v>
      </c>
      <c r="J1205" s="144">
        <f>IFERROR(_xll.qlIndexFixing(Index1M,$H1205,TRUE,_xll.ohTrigger(RecalcTrigger,Trigger1M)),NA())</f>
        <v>1.3025681403658895E-2</v>
      </c>
      <c r="K1205" s="44">
        <f>IFERROR(_xll.qlIndexFixing(Index3M,H1205,TRUE,_xll.ohTrigger(RecalcTrigger,Trigger3M)),NA())</f>
        <v>1.3671654930794553E-2</v>
      </c>
      <c r="L1205" s="44">
        <f>IFERROR(_xll.qlIndexFixing(Index6M,$H1205,TRUE,_xll.ohTrigger(RecalcTrigger,Trigger6M)),NA())</f>
        <v>1.3814488268059491E-2</v>
      </c>
      <c r="M1205" s="145">
        <f>IFERROR(_xll.qlIndexFixing(Index1Y,$H1205,TRUE,_xll.ohTrigger(RecalcTrigger,Trigger1Y)),NA())</f>
        <v>1.3939934529006293E-2</v>
      </c>
      <c r="N1205" s="144">
        <f>IFERROR(_xll.qlIndexFixing(ONIndex1M,I1205,TRUE,_xll.ohTrigger(RecalcTrigger,Trigger1M)),NA())</f>
        <v>1.3027237514089407E-2</v>
      </c>
      <c r="O1205" s="44">
        <f>IFERROR(_xll.qlIndexFixing(ONIndex3M,I1205,TRUE,_xll.ohTrigger(RecalcTrigger,Trigger3M)),NA())</f>
        <v>1.3684287861579492E-2</v>
      </c>
      <c r="P1205" s="44">
        <f>IFERROR(_xll.qlIndexFixing(ONIndex6M,I1205,TRUE,_xll.ohTrigger(RecalcTrigger,Trigger6M)),NA())</f>
        <v>1.3851943095275487E-2</v>
      </c>
      <c r="Q1205" s="145">
        <f>IFERROR(_xll.qlIndexFixing(ONIndex1Y,I1205,TRUE,_xll.ohTrigger(RecalcTrigger,Trigger1Y)),NA())</f>
        <v>1.4029709307346039E-2</v>
      </c>
    </row>
    <row r="1206" spans="2:17" x14ac:dyDescent="0.2">
      <c r="B1206" s="39" t="s">
        <v>42</v>
      </c>
      <c r="D1206" s="42">
        <f>_xll.qlCalendarAdvance(Calendar,$D1205,B1206,"f",FALSE)</f>
        <v>48177</v>
      </c>
      <c r="E1206" s="139">
        <f>_xll.qlInterestRateIndexValueDate(IndexON,D1206)</f>
        <v>48177</v>
      </c>
      <c r="F1206" s="155">
        <f>IFERROR(_xll.qlIndexFixing(IndexON,D1206,TRUE,_xll.ohTrigger(RecalcTrigger,TriggerON)),NA())</f>
        <v>1.2171723088467701E-2</v>
      </c>
      <c r="H1206" s="42">
        <f>_xll.qlCalendarAdvance(Calendar,$H1205,B1206,"f",FALSE)</f>
        <v>48177</v>
      </c>
      <c r="I1206" s="139">
        <f>_xll.qlInterestRateIndexValueDate(Index1M,$H1206)</f>
        <v>48179</v>
      </c>
      <c r="J1206" s="144">
        <f>IFERROR(_xll.qlIndexFixing(Index1M,$H1206,TRUE,_xll.ohTrigger(RecalcTrigger,Trigger1M)),NA())</f>
        <v>1.3020251099480074E-2</v>
      </c>
      <c r="K1206" s="44">
        <f>IFERROR(_xll.qlIndexFixing(Index3M,H1206,TRUE,_xll.ohTrigger(RecalcTrigger,Trigger3M)),NA())</f>
        <v>1.3665432943645573E-2</v>
      </c>
      <c r="L1206" s="44">
        <f>IFERROR(_xll.qlIndexFixing(Index6M,$H1206,TRUE,_xll.ohTrigger(RecalcTrigger,Trigger6M)),NA())</f>
        <v>1.3807375878757805E-2</v>
      </c>
      <c r="M1206" s="145">
        <f>IFERROR(_xll.qlIndexFixing(Index1Y,$H1206,TRUE,_xll.ohTrigger(RecalcTrigger,Trigger1Y)),NA())</f>
        <v>1.3932215249685978E-2</v>
      </c>
      <c r="N1206" s="144">
        <f>IFERROR(_xll.qlIndexFixing(ONIndex1M,I1206,TRUE,_xll.ohTrigger(RecalcTrigger,Trigger1M)),NA())</f>
        <v>1.3021883594381833E-2</v>
      </c>
      <c r="O1206" s="44">
        <f>IFERROR(_xll.qlIndexFixing(ONIndex3M,I1206,TRUE,_xll.ohTrigger(RecalcTrigger,Trigger3M)),NA())</f>
        <v>1.3678338264364598E-2</v>
      </c>
      <c r="P1206" s="44">
        <f>IFERROR(_xll.qlIndexFixing(ONIndex6M,I1206,TRUE,_xll.ohTrigger(RecalcTrigger,Trigger6M)),NA())</f>
        <v>1.3845363177704684E-2</v>
      </c>
      <c r="Q1206" s="145">
        <f>IFERROR(_xll.qlIndexFixing(ONIndex1Y,I1206,TRUE,_xll.ohTrigger(RecalcTrigger,Trigger1Y)),NA())</f>
        <v>1.4022969840601363E-2</v>
      </c>
    </row>
    <row r="1207" spans="2:17" x14ac:dyDescent="0.2">
      <c r="B1207" s="39" t="s">
        <v>42</v>
      </c>
      <c r="D1207" s="42">
        <f>_xll.qlCalendarAdvance(Calendar,$D1206,B1207,"f",FALSE)</f>
        <v>48184</v>
      </c>
      <c r="E1207" s="139">
        <f>_xll.qlInterestRateIndexValueDate(IndexON,D1207)</f>
        <v>48184</v>
      </c>
      <c r="F1207" s="155">
        <f>IFERROR(_xll.qlIndexFixing(IndexON,D1207,TRUE,_xll.ohTrigger(RecalcTrigger,TriggerON)),NA())</f>
        <v>1.2171723088467701E-2</v>
      </c>
      <c r="H1207" s="42">
        <f>_xll.qlCalendarAdvance(Calendar,$H1206,B1207,"f",FALSE)</f>
        <v>48184</v>
      </c>
      <c r="I1207" s="139">
        <f>_xll.qlInterestRateIndexValueDate(Index1M,$H1207)</f>
        <v>48186</v>
      </c>
      <c r="J1207" s="144">
        <f>IFERROR(_xll.qlIndexFixing(Index1M,$H1207,TRUE,_xll.ohTrigger(RecalcTrigger,Trigger1M)),NA())</f>
        <v>1.3014778167302621E-2</v>
      </c>
      <c r="K1207" s="44">
        <f>IFERROR(_xll.qlIndexFixing(Index3M,H1207,TRUE,_xll.ohTrigger(RecalcTrigger,Trigger3M)),NA())</f>
        <v>1.365936550857706E-2</v>
      </c>
      <c r="L1207" s="44">
        <f>IFERROR(_xll.qlIndexFixing(Index6M,$H1207,TRUE,_xll.ohTrigger(RecalcTrigger,Trigger6M)),NA())</f>
        <v>1.3799965005951237E-2</v>
      </c>
      <c r="M1207" s="145">
        <f>IFERROR(_xll.qlIndexFixing(Index1Y,$H1207,TRUE,_xll.ohTrigger(RecalcTrigger,Trigger1Y)),NA())</f>
        <v>1.3924463518503594E-2</v>
      </c>
      <c r="N1207" s="144">
        <f>IFERROR(_xll.qlIndexFixing(ONIndex1M,I1207,TRUE,_xll.ohTrigger(RecalcTrigger,Trigger1M)),NA())</f>
        <v>1.3016486657164705E-2</v>
      </c>
      <c r="O1207" s="44">
        <f>IFERROR(_xll.qlIndexFixing(ONIndex3M,I1207,TRUE,_xll.ohTrigger(RecalcTrigger,Trigger3M)),NA())</f>
        <v>1.3672345399680097E-2</v>
      </c>
      <c r="P1207" s="44">
        <f>IFERROR(_xll.qlIndexFixing(ONIndex6M,I1207,TRUE,_xll.ohTrigger(RecalcTrigger,Trigger6M)),NA())</f>
        <v>1.3838742251657266E-2</v>
      </c>
      <c r="Q1207" s="145">
        <f>IFERROR(_xll.qlIndexFixing(ONIndex1Y,I1207,TRUE,_xll.ohTrigger(RecalcTrigger,Trigger1Y)),NA())</f>
        <v>1.4016192693837581E-2</v>
      </c>
    </row>
    <row r="1208" spans="2:17" x14ac:dyDescent="0.2">
      <c r="B1208" s="39" t="s">
        <v>42</v>
      </c>
      <c r="D1208" s="42">
        <f>_xll.qlCalendarAdvance(Calendar,$D1207,B1208,"f",FALSE)</f>
        <v>48191</v>
      </c>
      <c r="E1208" s="139">
        <f>_xll.qlInterestRateIndexValueDate(IndexON,D1208)</f>
        <v>48191</v>
      </c>
      <c r="F1208" s="155">
        <f>IFERROR(_xll.qlIndexFixing(IndexON,D1208,TRUE,_xll.ohTrigger(RecalcTrigger,TriggerON)),NA())</f>
        <v>1.2171723088467701E-2</v>
      </c>
      <c r="H1208" s="42">
        <f>_xll.qlCalendarAdvance(Calendar,$H1207,B1208,"f",FALSE)</f>
        <v>48191</v>
      </c>
      <c r="I1208" s="139">
        <f>_xll.qlInterestRateIndexValueDate(Index1M,$H1208)</f>
        <v>48193</v>
      </c>
      <c r="J1208" s="144">
        <f>IFERROR(_xll.qlIndexFixing(Index1M,$H1208,TRUE,_xll.ohTrigger(RecalcTrigger,Trigger1M)),NA())</f>
        <v>1.3009262872089589E-2</v>
      </c>
      <c r="K1208" s="44">
        <f>IFERROR(_xll.qlIndexFixing(Index3M,H1208,TRUE,_xll.ohTrigger(RecalcTrigger,Trigger3M)),NA())</f>
        <v>1.3653063154199785E-2</v>
      </c>
      <c r="L1208" s="44">
        <f>IFERROR(_xll.qlIndexFixing(Index6M,$H1208,TRUE,_xll.ohTrigger(RecalcTrigger,Trigger6M)),NA())</f>
        <v>1.3792773311009376E-2</v>
      </c>
      <c r="M1208" s="145">
        <f>IFERROR(_xll.qlIndexFixing(Index1Y,$H1208,TRUE,_xll.ohTrigger(RecalcTrigger,Trigger1Y)),NA())</f>
        <v>1.3916679558619112E-2</v>
      </c>
      <c r="N1208" s="144">
        <f>IFERROR(_xll.qlIndexFixing(ONIndex1M,I1208,TRUE,_xll.ohTrigger(RecalcTrigger,Trigger1M)),NA())</f>
        <v>1.3011046967026374E-2</v>
      </c>
      <c r="O1208" s="44">
        <f>IFERROR(_xll.qlIndexFixing(ONIndex3M,I1208,TRUE,_xll.ohTrigger(RecalcTrigger,Trigger3M)),NA())</f>
        <v>1.3666309521962461E-2</v>
      </c>
      <c r="P1208" s="44">
        <f>IFERROR(_xll.qlIndexFixing(ONIndex6M,I1208,TRUE,_xll.ohTrigger(RecalcTrigger,Trigger6M)),NA())</f>
        <v>1.3832080554383452E-2</v>
      </c>
      <c r="Q1208" s="145">
        <f>IFERROR(_xll.qlIndexFixing(ONIndex1Y,I1208,TRUE,_xll.ohTrigger(RecalcTrigger,Trigger1Y)),NA())</f>
        <v>1.400937808655911E-2</v>
      </c>
    </row>
    <row r="1209" spans="2:17" x14ac:dyDescent="0.2">
      <c r="B1209" s="39" t="s">
        <v>42</v>
      </c>
      <c r="D1209" s="42">
        <f>_xll.qlCalendarAdvance(Calendar,$D1208,B1209,"f",FALSE)</f>
        <v>48198</v>
      </c>
      <c r="E1209" s="139">
        <f>_xll.qlInterestRateIndexValueDate(IndexON,D1209)</f>
        <v>48198</v>
      </c>
      <c r="F1209" s="155">
        <f>IFERROR(_xll.qlIndexFixing(IndexON,D1209,TRUE,_xll.ohTrigger(RecalcTrigger,TriggerON)),NA())</f>
        <v>1.2171723088467701E-2</v>
      </c>
      <c r="H1209" s="42">
        <f>_xll.qlCalendarAdvance(Calendar,$H1208,B1209,"f",FALSE)</f>
        <v>48198</v>
      </c>
      <c r="I1209" s="139">
        <f>_xll.qlInterestRateIndexValueDate(Index1M,$H1209)</f>
        <v>48200</v>
      </c>
      <c r="J1209" s="144">
        <f>IFERROR(_xll.qlIndexFixing(Index1M,$H1209,TRUE,_xll.ohTrigger(RecalcTrigger,Trigger1M)),NA())</f>
        <v>1.3003705478804028E-2</v>
      </c>
      <c r="K1209" s="44">
        <f>IFERROR(_xll.qlIndexFixing(Index3M,H1209,TRUE,_xll.ohTrigger(RecalcTrigger,Trigger3M)),NA())</f>
        <v>1.364671940032681E-2</v>
      </c>
      <c r="L1209" s="44">
        <f>IFERROR(_xll.qlIndexFixing(Index6M,$H1209,TRUE,_xll.ohTrigger(RecalcTrigger,Trigger6M)),NA())</f>
        <v>1.3785543793416274E-2</v>
      </c>
      <c r="M1209" s="145">
        <f>IFERROR(_xll.qlIndexFixing(Index1Y,$H1209,TRUE,_xll.ohTrigger(RecalcTrigger,Trigger1Y)),NA())</f>
        <v>1.3908863593189026E-2</v>
      </c>
      <c r="N1209" s="144">
        <f>IFERROR(_xll.qlIndexFixing(ONIndex1M,I1209,TRUE,_xll.ohTrigger(RecalcTrigger,Trigger1M)),NA())</f>
        <v>1.3005564788555191E-2</v>
      </c>
      <c r="O1209" s="44">
        <f>IFERROR(_xll.qlIndexFixing(ONIndex3M,I1209,TRUE,_xll.ohTrigger(RecalcTrigger,Trigger3M)),NA())</f>
        <v>1.3660230885568225E-2</v>
      </c>
      <c r="P1209" s="44">
        <f>IFERROR(_xll.qlIndexFixing(ONIndex6M,I1209,TRUE,_xll.ohTrigger(RecalcTrigger,Trigger6M)),NA())</f>
        <v>1.3825378323133464E-2</v>
      </c>
      <c r="Q1209" s="145">
        <f>IFERROR(_xll.qlIndexFixing(ONIndex1Y,I1209,TRUE,_xll.ohTrigger(RecalcTrigger,Trigger1Y)),NA())</f>
        <v>1.4002526237790747E-2</v>
      </c>
    </row>
    <row r="1210" spans="2:17" x14ac:dyDescent="0.2">
      <c r="B1210" s="39" t="s">
        <v>42</v>
      </c>
      <c r="D1210" s="42">
        <f>_xll.qlCalendarAdvance(Calendar,$D1209,B1210,"f",FALSE)</f>
        <v>48205</v>
      </c>
      <c r="E1210" s="139">
        <f>_xll.qlInterestRateIndexValueDate(IndexON,D1210)</f>
        <v>48205</v>
      </c>
      <c r="F1210" s="155">
        <f>IFERROR(_xll.qlIndexFixing(IndexON,D1210,TRUE,_xll.ohTrigger(RecalcTrigger,TriggerON)),NA())</f>
        <v>1.2171723088467701E-2</v>
      </c>
      <c r="H1210" s="42">
        <f>_xll.qlCalendarAdvance(Calendar,$H1209,B1210,"f",FALSE)</f>
        <v>48205</v>
      </c>
      <c r="I1210" s="139">
        <f>_xll.qlInterestRateIndexValueDate(Index1M,$H1210)</f>
        <v>48211</v>
      </c>
      <c r="J1210" s="144">
        <f>IFERROR(_xll.qlIndexFixing(Index1M,$H1210,TRUE,_xll.ohTrigger(RecalcTrigger,Trigger1M)),NA())</f>
        <v>1.2995058795305632E-2</v>
      </c>
      <c r="K1210" s="44">
        <f>IFERROR(_xll.qlIndexFixing(Index3M,H1210,TRUE,_xll.ohTrigger(RecalcTrigger,Trigger3M)),NA())</f>
        <v>1.3636459944008736E-2</v>
      </c>
      <c r="L1210" s="44">
        <f>IFERROR(_xll.qlIndexFixing(Index6M,$H1210,TRUE,_xll.ohTrigger(RecalcTrigger,Trigger6M)),NA())</f>
        <v>1.3774107281078907E-2</v>
      </c>
      <c r="M1210" s="145">
        <f>IFERROR(_xll.qlIndexFixing(Index1Y,$H1210,TRUE,_xll.ohTrigger(RecalcTrigger,Trigger1Y)),NA())</f>
        <v>1.3897148225902465E-2</v>
      </c>
      <c r="N1210" s="144">
        <f>IFERROR(_xll.qlIndexFixing(ONIndex1M,I1210,TRUE,_xll.ohTrigger(RecalcTrigger,Trigger1M)),NA())</f>
        <v>1.2998291748465007E-2</v>
      </c>
      <c r="O1210" s="44">
        <f>IFERROR(_xll.qlIndexFixing(ONIndex3M,I1210,TRUE,_xll.ohTrigger(RecalcTrigger,Trigger3M)),NA())</f>
        <v>1.3652172117195605E-2</v>
      </c>
      <c r="P1210" s="44">
        <f>IFERROR(_xll.qlIndexFixing(ONIndex6M,I1210,TRUE,_xll.ohTrigger(RecalcTrigger,Trigger6M)),NA())</f>
        <v>1.3816483048496586E-2</v>
      </c>
      <c r="Q1210" s="145">
        <f>IFERROR(_xll.qlIndexFixing(ONIndex1Y,I1210,TRUE,_xll.ohTrigger(RecalcTrigger,Trigger1Y)),NA())</f>
        <v>1.3993439988637668E-2</v>
      </c>
    </row>
    <row r="1211" spans="2:17" x14ac:dyDescent="0.2">
      <c r="B1211" s="39" t="s">
        <v>42</v>
      </c>
      <c r="D1211" s="42">
        <f>_xll.qlCalendarAdvance(Calendar,$D1210,B1211,"f",FALSE)</f>
        <v>48212</v>
      </c>
      <c r="E1211" s="139">
        <f>_xll.qlInterestRateIndexValueDate(IndexON,D1211)</f>
        <v>48212</v>
      </c>
      <c r="F1211" s="155">
        <f>IFERROR(_xll.qlIndexFixing(IndexON,D1211,TRUE,_xll.ohTrigger(RecalcTrigger,TriggerON)),NA())</f>
        <v>1.2171723088467701E-2</v>
      </c>
      <c r="H1211" s="42">
        <f>_xll.qlCalendarAdvance(Calendar,$H1210,B1211,"f",FALSE)</f>
        <v>48212</v>
      </c>
      <c r="I1211" s="139">
        <f>_xll.qlInterestRateIndexValueDate(Index1M,$H1211)</f>
        <v>48215</v>
      </c>
      <c r="J1211" s="144">
        <f>IFERROR(_xll.qlIndexFixing(Index1M,$H1211,TRUE,_xll.ohTrigger(RecalcTrigger,Trigger1M)),NA())</f>
        <v>1.2991828829470193E-2</v>
      </c>
      <c r="K1211" s="44">
        <f>IFERROR(_xll.qlIndexFixing(Index3M,H1211,TRUE,_xll.ohTrigger(RecalcTrigger,Trigger3M)),NA())</f>
        <v>1.3632987423500843E-2</v>
      </c>
      <c r="L1211" s="44">
        <f>IFERROR(_xll.qlIndexFixing(Index6M,$H1211,TRUE,_xll.ohTrigger(RecalcTrigger,Trigger6M)),NA())</f>
        <v>1.3770197844759606E-2</v>
      </c>
      <c r="M1211" s="145">
        <f>IFERROR(_xll.qlIndexFixing(Index1Y,$H1211,TRUE,_xll.ohTrigger(RecalcTrigger,Trigger1Y)),NA())</f>
        <v>1.3892325345455554E-2</v>
      </c>
      <c r="N1211" s="144">
        <f>IFERROR(_xll.qlIndexFixing(ONIndex1M,I1211,TRUE,_xll.ohTrigger(RecalcTrigger,Trigger1M)),NA())</f>
        <v>1.2993675420824857E-2</v>
      </c>
      <c r="O1211" s="44">
        <f>IFERROR(_xll.qlIndexFixing(ONIndex3M,I1211,TRUE,_xll.ohTrigger(RecalcTrigger,Trigger3M)),NA())</f>
        <v>1.364706243595748E-2</v>
      </c>
      <c r="P1211" s="44">
        <f>IFERROR(_xll.qlIndexFixing(ONIndex6M,I1211,TRUE,_xll.ohTrigger(RecalcTrigger,Trigger6M)),NA())</f>
        <v>1.3810881009463927E-2</v>
      </c>
      <c r="Q1211" s="145">
        <f>IFERROR(_xll.qlIndexFixing(ONIndex1Y,I1211,TRUE,_xll.ohTrigger(RecalcTrigger,Trigger1Y)),NA())</f>
        <v>1.3987719320178726E-2</v>
      </c>
    </row>
    <row r="1212" spans="2:17" x14ac:dyDescent="0.2">
      <c r="B1212" s="39" t="s">
        <v>42</v>
      </c>
      <c r="D1212" s="42">
        <f>_xll.qlCalendarAdvance(Calendar,$D1211,B1212,"f",FALSE)</f>
        <v>48219</v>
      </c>
      <c r="E1212" s="139">
        <f>_xll.qlInterestRateIndexValueDate(IndexON,D1212)</f>
        <v>48219</v>
      </c>
      <c r="F1212" s="155">
        <f>IFERROR(_xll.qlIndexFixing(IndexON,D1212,TRUE,_xll.ohTrigger(RecalcTrigger,TriggerON)),NA())</f>
        <v>1.2171723088467701E-2</v>
      </c>
      <c r="H1212" s="42">
        <f>_xll.qlCalendarAdvance(Calendar,$H1211,B1212,"f",FALSE)</f>
        <v>48219</v>
      </c>
      <c r="I1212" s="139">
        <f>_xll.qlInterestRateIndexValueDate(Index1M,$H1212)</f>
        <v>48221</v>
      </c>
      <c r="J1212" s="144">
        <f>IFERROR(_xll.qlIndexFixing(Index1M,$H1212,TRUE,_xll.ohTrigger(RecalcTrigger,Trigger1M)),NA())</f>
        <v>1.2986783360135201E-2</v>
      </c>
      <c r="K1212" s="44">
        <f>IFERROR(_xll.qlIndexFixing(Index3M,H1212,TRUE,_xll.ohTrigger(RecalcTrigger,Trigger3M)),NA())</f>
        <v>1.3627442296360965E-2</v>
      </c>
      <c r="L1212" s="44">
        <f>IFERROR(_xll.qlIndexFixing(Index6M,$H1212,TRUE,_xll.ohTrigger(RecalcTrigger,Trigger6M)),NA())</f>
        <v>1.3763905261349222E-2</v>
      </c>
      <c r="M1212" s="145">
        <f>IFERROR(_xll.qlIndexFixing(Index1Y,$H1212,TRUE,_xll.ohTrigger(RecalcTrigger,Trigger1Y)),NA())</f>
        <v>1.3885225895129248E-2</v>
      </c>
      <c r="N1212" s="144">
        <f>IFERROR(_xll.qlIndexFixing(ONIndex1M,I1212,TRUE,_xll.ohTrigger(RecalcTrigger,Trigger1M)),NA())</f>
        <v>1.2988865969347785E-2</v>
      </c>
      <c r="O1212" s="44">
        <f>IFERROR(_xll.qlIndexFixing(ONIndex3M,I1212,TRUE,_xll.ohTrigger(RecalcTrigger,Trigger3M)),NA())</f>
        <v>1.3641740968450833E-2</v>
      </c>
      <c r="P1212" s="44">
        <f>IFERROR(_xll.qlIndexFixing(ONIndex6M,I1212,TRUE,_xll.ohTrigger(RecalcTrigger,Trigger6M)),NA())</f>
        <v>1.3805030796270046E-2</v>
      </c>
      <c r="Q1212" s="145">
        <f>IFERROR(_xll.qlIndexFixing(ONIndex1Y,I1212,TRUE,_xll.ohTrigger(RecalcTrigger,Trigger1Y)),NA())</f>
        <v>1.3981749436631219E-2</v>
      </c>
    </row>
    <row r="1213" spans="2:17" x14ac:dyDescent="0.2">
      <c r="B1213" s="39" t="s">
        <v>42</v>
      </c>
      <c r="D1213" s="42">
        <f>_xll.qlCalendarAdvance(Calendar,$D1212,B1213,"f",FALSE)</f>
        <v>48226</v>
      </c>
      <c r="E1213" s="139">
        <f>_xll.qlInterestRateIndexValueDate(IndexON,D1213)</f>
        <v>48226</v>
      </c>
      <c r="F1213" s="155">
        <f>IFERROR(_xll.qlIndexFixing(IndexON,D1213,TRUE,_xll.ohTrigger(RecalcTrigger,TriggerON)),NA())</f>
        <v>1.2171723088467701E-2</v>
      </c>
      <c r="H1213" s="42">
        <f>_xll.qlCalendarAdvance(Calendar,$H1212,B1213,"f",FALSE)</f>
        <v>48226</v>
      </c>
      <c r="I1213" s="139">
        <f>_xll.qlInterestRateIndexValueDate(Index1M,$H1213)</f>
        <v>48228</v>
      </c>
      <c r="J1213" s="144">
        <f>IFERROR(_xll.qlIndexFixing(Index1M,$H1213,TRUE,_xll.ohTrigger(RecalcTrigger,Trigger1M)),NA())</f>
        <v>1.2981060224187546E-2</v>
      </c>
      <c r="K1213" s="44">
        <f>IFERROR(_xll.qlIndexFixing(Index3M,H1213,TRUE,_xll.ohTrigger(RecalcTrigger,Trigger3M)),NA())</f>
        <v>1.3620935499135105E-2</v>
      </c>
      <c r="L1213" s="44">
        <f>IFERROR(_xll.qlIndexFixing(Index6M,$H1213,TRUE,_xll.ohTrigger(RecalcTrigger,Trigger6M)),NA())</f>
        <v>1.3756529677370493E-2</v>
      </c>
      <c r="M1213" s="145">
        <f>IFERROR(_xll.qlIndexFixing(Index1Y,$H1213,TRUE,_xll.ohTrigger(RecalcTrigger,Trigger1Y)),NA())</f>
        <v>1.387728413900087E-2</v>
      </c>
      <c r="N1213" s="144">
        <f>IFERROR(_xll.qlIndexFixing(ONIndex1M,I1213,TRUE,_xll.ohTrigger(RecalcTrigger,Trigger1M)),NA())</f>
        <v>1.298321648374845E-2</v>
      </c>
      <c r="O1213" s="44">
        <f>IFERROR(_xll.qlIndexFixing(ONIndex3M,I1213,TRUE,_xll.ohTrigger(RecalcTrigger,Trigger3M)),NA())</f>
        <v>1.3635493841395174E-2</v>
      </c>
      <c r="P1213" s="44">
        <f>IFERROR(_xll.qlIndexFixing(ONIndex6M,I1213,TRUE,_xll.ohTrigger(RecalcTrigger,Trigger6M)),NA())</f>
        <v>1.3798168800258637E-2</v>
      </c>
      <c r="Q1213" s="145">
        <f>IFERROR(_xll.qlIndexFixing(ONIndex1Y,I1213,TRUE,_xll.ohTrigger(RecalcTrigger,Trigger1Y)),NA())</f>
        <v>1.3974750815428649E-2</v>
      </c>
    </row>
    <row r="1214" spans="2:17" x14ac:dyDescent="0.2">
      <c r="B1214" s="39" t="s">
        <v>42</v>
      </c>
      <c r="D1214" s="42">
        <f>_xll.qlCalendarAdvance(Calendar,$D1213,B1214,"f",FALSE)</f>
        <v>48233</v>
      </c>
      <c r="E1214" s="139">
        <f>_xll.qlInterestRateIndexValueDate(IndexON,D1214)</f>
        <v>48233</v>
      </c>
      <c r="F1214" s="155">
        <f>IFERROR(_xll.qlIndexFixing(IndexON,D1214,TRUE,_xll.ohTrigger(RecalcTrigger,TriggerON)),NA())</f>
        <v>1.2171723088467701E-2</v>
      </c>
      <c r="H1214" s="42">
        <f>_xll.qlCalendarAdvance(Calendar,$H1213,B1214,"f",FALSE)</f>
        <v>48233</v>
      </c>
      <c r="I1214" s="139">
        <f>_xll.qlInterestRateIndexValueDate(Index1M,$H1214)</f>
        <v>48235</v>
      </c>
      <c r="J1214" s="144">
        <f>IFERROR(_xll.qlIndexFixing(Index1M,$H1214,TRUE,_xll.ohTrigger(RecalcTrigger,Trigger1M)),NA())</f>
        <v>1.2975296314980123E-2</v>
      </c>
      <c r="K1214" s="44">
        <f>IFERROR(_xll.qlIndexFixing(Index3M,H1214,TRUE,_xll.ohTrigger(RecalcTrigger,Trigger3M)),NA())</f>
        <v>1.361438857973026E-2</v>
      </c>
      <c r="L1214" s="44">
        <f>IFERROR(_xll.qlIndexFixing(Index6M,$H1214,TRUE,_xll.ohTrigger(RecalcTrigger,Trigger6M)),NA())</f>
        <v>1.3749117450939177E-2</v>
      </c>
      <c r="M1214" s="145">
        <f>IFERROR(_xll.qlIndexFixing(Index1Y,$H1214,TRUE,_xll.ohTrigger(RecalcTrigger,Trigger1Y)),NA())</f>
        <v>1.3869311493048531E-2</v>
      </c>
      <c r="N1214" s="144">
        <f>IFERROR(_xll.qlIndexFixing(ONIndex1M,I1214,TRUE,_xll.ohTrigger(RecalcTrigger,Trigger1M)),NA())</f>
        <v>1.2977525832758019E-2</v>
      </c>
      <c r="O1214" s="44">
        <f>IFERROR(_xll.qlIndexFixing(ONIndex3M,I1214,TRUE,_xll.ohTrigger(RecalcTrigger,Trigger3M)),NA())</f>
        <v>1.362920522776534E-2</v>
      </c>
      <c r="P1214" s="44">
        <f>IFERROR(_xll.qlIndexFixing(ONIndex6M,I1214,TRUE,_xll.ohTrigger(RecalcTrigger,Trigger6M)),NA())</f>
        <v>1.3791267455882661E-2</v>
      </c>
      <c r="Q1214" s="145">
        <f>IFERROR(_xll.qlIndexFixing(ONIndex1Y,I1214,TRUE,_xll.ohTrigger(RecalcTrigger,Trigger1Y)),NA())</f>
        <v>1.3967716049378964E-2</v>
      </c>
    </row>
    <row r="1215" spans="2:17" x14ac:dyDescent="0.2">
      <c r="B1215" s="39" t="s">
        <v>42</v>
      </c>
      <c r="D1215" s="42">
        <f>_xll.qlCalendarAdvance(Calendar,$D1214,B1215,"f",FALSE)</f>
        <v>48240</v>
      </c>
      <c r="E1215" s="139">
        <f>_xll.qlInterestRateIndexValueDate(IndexON,D1215)</f>
        <v>48240</v>
      </c>
      <c r="F1215" s="155">
        <f>IFERROR(_xll.qlIndexFixing(IndexON,D1215,TRUE,_xll.ohTrigger(RecalcTrigger,TriggerON)),NA())</f>
        <v>1.2171723088467701E-2</v>
      </c>
      <c r="H1215" s="42">
        <f>_xll.qlCalendarAdvance(Calendar,$H1214,B1215,"f",FALSE)</f>
        <v>48240</v>
      </c>
      <c r="I1215" s="139">
        <f>_xll.qlInterestRateIndexValueDate(Index1M,$H1215)</f>
        <v>48242</v>
      </c>
      <c r="J1215" s="144">
        <f>IFERROR(_xll.qlIndexFixing(Index1M,$H1215,TRUE,_xll.ohTrigger(RecalcTrigger,Trigger1M)),NA())</f>
        <v>1.2970044663253442E-2</v>
      </c>
      <c r="K1215" s="44">
        <f>IFERROR(_xll.qlIndexFixing(Index3M,H1215,TRUE,_xll.ohTrigger(RecalcTrigger,Trigger3M)),NA())</f>
        <v>1.3607801793607136E-2</v>
      </c>
      <c r="L1215" s="44">
        <f>IFERROR(_xll.qlIndexFixing(Index6M,$H1215,TRUE,_xll.ohTrigger(RecalcTrigger,Trigger6M)),NA())</f>
        <v>1.3741668821247673E-2</v>
      </c>
      <c r="M1215" s="145">
        <f>IFERROR(_xll.qlIndexFixing(Index1Y,$H1215,TRUE,_xll.ohTrigger(RecalcTrigger,Trigger1Y)),NA())</f>
        <v>1.3861308180404397E-2</v>
      </c>
      <c r="N1215" s="144">
        <f>IFERROR(_xll.qlIndexFixing(ONIndex1M,I1215,TRUE,_xll.ohTrigger(RecalcTrigger,Trigger1M)),NA())</f>
        <v>1.2971794281204652E-2</v>
      </c>
      <c r="O1215" s="44">
        <f>IFERROR(_xll.qlIndexFixing(ONIndex3M,I1215,TRUE,_xll.ohTrigger(RecalcTrigger,Trigger3M)),NA())</f>
        <v>1.3622875381837929E-2</v>
      </c>
      <c r="P1215" s="44">
        <f>IFERROR(_xll.qlIndexFixing(ONIndex6M,I1215,TRUE,_xll.ohTrigger(RecalcTrigger,Trigger6M)),NA())</f>
        <v>1.3784327000232466E-2</v>
      </c>
      <c r="Q1215" s="145">
        <f>IFERROR(_xll.qlIndexFixing(ONIndex1Y,I1215,TRUE,_xll.ohTrigger(RecalcTrigger,Trigger1Y)),NA())</f>
        <v>1.3960645357666834E-2</v>
      </c>
    </row>
    <row r="1216" spans="2:17" x14ac:dyDescent="0.2">
      <c r="B1216" s="39" t="s">
        <v>42</v>
      </c>
      <c r="D1216" s="42">
        <f>_xll.qlCalendarAdvance(Calendar,$D1215,B1216,"f",FALSE)</f>
        <v>48247</v>
      </c>
      <c r="E1216" s="139">
        <f>_xll.qlInterestRateIndexValueDate(IndexON,D1216)</f>
        <v>48247</v>
      </c>
      <c r="F1216" s="155">
        <f>IFERROR(_xll.qlIndexFixing(IndexON,D1216,TRUE,_xll.ohTrigger(RecalcTrigger,TriggerON)),NA())</f>
        <v>1.2171723088467701E-2</v>
      </c>
      <c r="H1216" s="42">
        <f>_xll.qlCalendarAdvance(Calendar,$H1215,B1216,"f",FALSE)</f>
        <v>48247</v>
      </c>
      <c r="I1216" s="139">
        <f>_xll.qlInterestRateIndexValueDate(Index1M,$H1216)</f>
        <v>48249</v>
      </c>
      <c r="J1216" s="144">
        <f>IFERROR(_xll.qlIndexFixing(Index1M,$H1216,TRUE,_xll.ohTrigger(RecalcTrigger,Trigger1M)),NA())</f>
        <v>1.2964209192741119E-2</v>
      </c>
      <c r="K1216" s="44">
        <f>IFERROR(_xll.qlIndexFixing(Index3M,H1216,TRUE,_xll.ohTrigger(RecalcTrigger,Trigger3M)),NA())</f>
        <v>1.3601399426099725E-2</v>
      </c>
      <c r="L1216" s="44">
        <f>IFERROR(_xll.qlIndexFixing(Index6M,$H1216,TRUE,_xll.ohTrigger(RecalcTrigger,Trigger6M)),NA())</f>
        <v>1.3734184027486189E-2</v>
      </c>
      <c r="M1216" s="145">
        <f>IFERROR(_xll.qlIndexFixing(Index1Y,$H1216,TRUE,_xll.ohTrigger(RecalcTrigger,Trigger1Y)),NA())</f>
        <v>1.3853274424195639E-2</v>
      </c>
      <c r="N1216" s="144">
        <f>IFERROR(_xll.qlIndexFixing(ONIndex1M,I1216,TRUE,_xll.ohTrigger(RecalcTrigger,Trigger1M)),NA())</f>
        <v>1.2966022093596763E-2</v>
      </c>
      <c r="O1216" s="44">
        <f>IFERROR(_xll.qlIndexFixing(ONIndex3M,I1216,TRUE,_xll.ohTrigger(RecalcTrigger,Trigger3M)),NA())</f>
        <v>1.3616504558049414E-2</v>
      </c>
      <c r="P1216" s="44">
        <f>IFERROR(_xll.qlIndexFixing(ONIndex6M,I1216,TRUE,_xll.ohTrigger(RecalcTrigger,Trigger6M)),NA())</f>
        <v>1.3777347670638207E-2</v>
      </c>
      <c r="Q1216" s="145">
        <f>IFERROR(_xll.qlIndexFixing(ONIndex1Y,I1216,TRUE,_xll.ohTrigger(RecalcTrigger,Trigger1Y)),NA())</f>
        <v>1.3953538959716738E-2</v>
      </c>
    </row>
    <row r="1217" spans="2:17" x14ac:dyDescent="0.2">
      <c r="B1217" s="39" t="s">
        <v>42</v>
      </c>
      <c r="D1217" s="42">
        <f>_xll.qlCalendarAdvance(Calendar,$D1216,B1217,"f",FALSE)</f>
        <v>48254</v>
      </c>
      <c r="E1217" s="139">
        <f>_xll.qlInterestRateIndexValueDate(IndexON,D1217)</f>
        <v>48254</v>
      </c>
      <c r="F1217" s="155">
        <f>IFERROR(_xll.qlIndexFixing(IndexON,D1217,TRUE,_xll.ohTrigger(RecalcTrigger,TriggerON)),NA())</f>
        <v>1.2171723088467701E-2</v>
      </c>
      <c r="H1217" s="42">
        <f>_xll.qlCalendarAdvance(Calendar,$H1216,B1217,"f",FALSE)</f>
        <v>48254</v>
      </c>
      <c r="I1217" s="139">
        <f>_xll.qlInterestRateIndexValueDate(Index1M,$H1217)</f>
        <v>48256</v>
      </c>
      <c r="J1217" s="144">
        <f>IFERROR(_xll.qlIndexFixing(Index1M,$H1217,TRUE,_xll.ohTrigger(RecalcTrigger,Trigger1M)),NA())</f>
        <v>1.2958333691119336E-2</v>
      </c>
      <c r="K1217" s="44">
        <f>IFERROR(_xll.qlIndexFixing(Index3M,H1217,TRUE,_xll.ohTrigger(RecalcTrigger,Trigger3M)),NA())</f>
        <v>1.3594736687529085E-2</v>
      </c>
      <c r="L1217" s="44">
        <f>IFERROR(_xll.qlIndexFixing(Index6M,$H1217,TRUE,_xll.ohTrigger(RecalcTrigger,Trigger6M)),NA())</f>
        <v>1.3726663308844931E-2</v>
      </c>
      <c r="M1217" s="145">
        <f>IFERROR(_xll.qlIndexFixing(Index1Y,$H1217,TRUE,_xll.ohTrigger(RecalcTrigger,Trigger1Y)),NA())</f>
        <v>1.3845210447545947E-2</v>
      </c>
      <c r="N1217" s="144">
        <f>IFERROR(_xll.qlIndexFixing(ONIndex1M,I1217,TRUE,_xll.ohTrigger(RecalcTrigger,Trigger1M)),NA())</f>
        <v>1.2960209534442768E-2</v>
      </c>
      <c r="O1217" s="44">
        <f>IFERROR(_xll.qlIndexFixing(ONIndex3M,I1217,TRUE,_xll.ohTrigger(RecalcTrigger,Trigger3M)),NA())</f>
        <v>1.3610093010836266E-2</v>
      </c>
      <c r="P1217" s="44">
        <f>IFERROR(_xll.qlIndexFixing(ONIndex6M,I1217,TRUE,_xll.ohTrigger(RecalcTrigger,Trigger6M)),NA())</f>
        <v>1.3770329704110296E-2</v>
      </c>
      <c r="Q1217" s="145">
        <f>IFERROR(_xll.qlIndexFixing(ONIndex1Y,I1217,TRUE,_xll.ohTrigger(RecalcTrigger,Trigger1Y)),NA())</f>
        <v>1.3946397074713346E-2</v>
      </c>
    </row>
    <row r="1218" spans="2:17" x14ac:dyDescent="0.2">
      <c r="B1218" s="39" t="s">
        <v>42</v>
      </c>
      <c r="D1218" s="42">
        <f>_xll.qlCalendarAdvance(Calendar,$D1217,B1218,"f",FALSE)</f>
        <v>48261</v>
      </c>
      <c r="E1218" s="139">
        <f>_xll.qlInterestRateIndexValueDate(IndexON,D1218)</f>
        <v>48261</v>
      </c>
      <c r="F1218" s="155">
        <f>IFERROR(_xll.qlIndexFixing(IndexON,D1218,TRUE,_xll.ohTrigger(RecalcTrigger,TriggerON)),NA())</f>
        <v>1.2171723088467701E-2</v>
      </c>
      <c r="H1218" s="42">
        <f>_xll.qlCalendarAdvance(Calendar,$H1217,B1218,"f",FALSE)</f>
        <v>48261</v>
      </c>
      <c r="I1218" s="139">
        <f>_xll.qlInterestRateIndexValueDate(Index1M,$H1218)</f>
        <v>48263</v>
      </c>
      <c r="J1218" s="144">
        <f>IFERROR(_xll.qlIndexFixing(Index1M,$H1218,TRUE,_xll.ohTrigger(RecalcTrigger,Trigger1M)),NA())</f>
        <v>1.2952418423312724E-2</v>
      </c>
      <c r="K1218" s="44">
        <f>IFERROR(_xll.qlIndexFixing(Index3M,H1218,TRUE,_xll.ohTrigger(RecalcTrigger,Trigger3M)),NA())</f>
        <v>1.3588034831727214E-2</v>
      </c>
      <c r="L1218" s="44">
        <f>IFERROR(_xll.qlIndexFixing(Index6M,$H1218,TRUE,_xll.ohTrigger(RecalcTrigger,Trigger6M)),NA())</f>
        <v>1.3719106904510151E-2</v>
      </c>
      <c r="M1218" s="145">
        <f>IFERROR(_xll.qlIndexFixing(Index1Y,$H1218,TRUE,_xll.ohTrigger(RecalcTrigger,Trigger1Y)),NA())</f>
        <v>1.3837116473573803E-2</v>
      </c>
      <c r="N1218" s="144">
        <f>IFERROR(_xll.qlIndexFixing(ONIndex1M,I1218,TRUE,_xll.ohTrigger(RecalcTrigger,Trigger1M)),NA())</f>
        <v>1.2954356868490891E-2</v>
      </c>
      <c r="O1218" s="44">
        <f>IFERROR(_xll.qlIndexFixing(ONIndex3M,I1218,TRUE,_xll.ohTrigger(RecalcTrigger,Trigger3M)),NA())</f>
        <v>1.3603640994475086E-2</v>
      </c>
      <c r="P1218" s="44">
        <f>IFERROR(_xll.qlIndexFixing(ONIndex6M,I1218,TRUE,_xll.ohTrigger(RecalcTrigger,Trigger6M)),NA())</f>
        <v>1.3763273337819015E-2</v>
      </c>
      <c r="Q1218" s="145">
        <f>IFERROR(_xll.qlIndexFixing(ONIndex1Y,I1218,TRUE,_xll.ohTrigger(RecalcTrigger,Trigger1Y)),NA())</f>
        <v>1.3939219921921264E-2</v>
      </c>
    </row>
    <row r="1219" spans="2:17" x14ac:dyDescent="0.2">
      <c r="B1219" s="39" t="s">
        <v>42</v>
      </c>
      <c r="D1219" s="42">
        <f>_xll.qlCalendarAdvance(Calendar,$D1218,B1219,"f",FALSE)</f>
        <v>48268</v>
      </c>
      <c r="E1219" s="139">
        <f>_xll.qlInterestRateIndexValueDate(IndexON,D1219)</f>
        <v>48268</v>
      </c>
      <c r="F1219" s="155">
        <f>IFERROR(_xll.qlIndexFixing(IndexON,D1219,TRUE,_xll.ohTrigger(RecalcTrigger,TriggerON)),NA())</f>
        <v>1.2171723088467701E-2</v>
      </c>
      <c r="H1219" s="42">
        <f>_xll.qlCalendarAdvance(Calendar,$H1218,B1219,"f",FALSE)</f>
        <v>48268</v>
      </c>
      <c r="I1219" s="139">
        <f>_xll.qlInterestRateIndexValueDate(Index1M,$H1219)</f>
        <v>48270</v>
      </c>
      <c r="J1219" s="144">
        <f>IFERROR(_xll.qlIndexFixing(Index1M,$H1219,TRUE,_xll.ohTrigger(RecalcTrigger,Trigger1M)),NA())</f>
        <v>1.2945677460454972E-2</v>
      </c>
      <c r="K1219" s="44">
        <f>IFERROR(_xll.qlIndexFixing(Index3M,H1219,TRUE,_xll.ohTrigger(RecalcTrigger,Trigger3M)),NA())</f>
        <v>1.3581294114143994E-2</v>
      </c>
      <c r="L1219" s="44">
        <f>IFERROR(_xll.qlIndexFixing(Index6M,$H1219,TRUE,_xll.ohTrigger(RecalcTrigger,Trigger6M)),NA())</f>
        <v>1.3711515053668981E-2</v>
      </c>
      <c r="M1219" s="145">
        <f>IFERROR(_xll.qlIndexFixing(Index1Y,$H1219,TRUE,_xll.ohTrigger(RecalcTrigger,Trigger1Y)),NA())</f>
        <v>1.3828992725393344E-2</v>
      </c>
      <c r="N1219" s="144">
        <f>IFERROR(_xll.qlIndexFixing(ONIndex1M,I1219,TRUE,_xll.ohTrigger(RecalcTrigger,Trigger1M)),NA())</f>
        <v>1.2948464360329481E-2</v>
      </c>
      <c r="O1219" s="44">
        <f>IFERROR(_xll.qlIndexFixing(ONIndex3M,I1219,TRUE,_xll.ohTrigger(RecalcTrigger,Trigger3M)),NA())</f>
        <v>1.3597148763562217E-2</v>
      </c>
      <c r="P1219" s="44">
        <f>IFERROR(_xll.qlIndexFixing(ONIndex6M,I1219,TRUE,_xll.ohTrigger(RecalcTrigger,Trigger6M)),NA())</f>
        <v>1.3756178809014585E-2</v>
      </c>
      <c r="Q1219" s="145">
        <f>IFERROR(_xll.qlIndexFixing(ONIndex1Y,I1219,TRUE,_xll.ohTrigger(RecalcTrigger,Trigger1Y)),NA())</f>
        <v>1.3932007720764972E-2</v>
      </c>
    </row>
    <row r="1220" spans="2:17" x14ac:dyDescent="0.2">
      <c r="B1220" s="39" t="s">
        <v>42</v>
      </c>
      <c r="D1220" s="42">
        <f>_xll.qlCalendarAdvance(Calendar,$D1219,B1220,"f",FALSE)</f>
        <v>48275</v>
      </c>
      <c r="E1220" s="139">
        <f>_xll.qlInterestRateIndexValueDate(IndexON,D1220)</f>
        <v>48275</v>
      </c>
      <c r="F1220" s="155">
        <f>IFERROR(_xll.qlIndexFixing(IndexON,D1220,TRUE,_xll.ohTrigger(RecalcTrigger,TriggerON)),NA())</f>
        <v>1.2171723088467701E-2</v>
      </c>
      <c r="H1220" s="42">
        <f>_xll.qlCalendarAdvance(Calendar,$H1219,B1220,"f",FALSE)</f>
        <v>48275</v>
      </c>
      <c r="I1220" s="139">
        <f>_xll.qlInterestRateIndexValueDate(Index1M,$H1220)</f>
        <v>48277</v>
      </c>
      <c r="J1220" s="144">
        <f>IFERROR(_xll.qlIndexFixing(Index1M,$H1220,TRUE,_xll.ohTrigger(RecalcTrigger,Trigger1M)),NA())</f>
        <v>1.2939871459223817E-2</v>
      </c>
      <c r="K1220" s="44">
        <f>IFERROR(_xll.qlIndexFixing(Index3M,H1220,TRUE,_xll.ohTrigger(RecalcTrigger,Trigger3M)),NA())</f>
        <v>1.3574042530742084E-2</v>
      </c>
      <c r="L1220" s="44">
        <f>IFERROR(_xll.qlIndexFixing(Index6M,$H1220,TRUE,_xll.ohTrigger(RecalcTrigger,Trigger6M)),NA())</f>
        <v>1.3702699309397437E-2</v>
      </c>
      <c r="M1220" s="145">
        <f>IFERROR(_xll.qlIndexFixing(Index1Y,$H1220,TRUE,_xll.ohTrigger(RecalcTrigger,Trigger1Y)),NA())</f>
        <v>1.3821851740902403E-2</v>
      </c>
      <c r="N1220" s="144">
        <f>IFERROR(_xll.qlIndexFixing(ONIndex1M,I1220,TRUE,_xll.ohTrigger(RecalcTrigger,Trigger1M)),NA())</f>
        <v>1.2942532274466956E-2</v>
      </c>
      <c r="O1220" s="44">
        <f>IFERROR(_xll.qlIndexFixing(ONIndex3M,I1220,TRUE,_xll.ohTrigger(RecalcTrigger,Trigger3M)),NA())</f>
        <v>1.3590616572294323E-2</v>
      </c>
      <c r="P1220" s="44">
        <f>IFERROR(_xll.qlIndexFixing(ONIndex6M,I1220,TRUE,_xll.ohTrigger(RecalcTrigger,Trigger6M)),NA())</f>
        <v>1.3749046354707417E-2</v>
      </c>
      <c r="Q1220" s="145">
        <f>IFERROR(_xll.qlIndexFixing(ONIndex1Y,I1220,TRUE,_xll.ohTrigger(RecalcTrigger,Trigger1Y)),NA())</f>
        <v>1.3924760690349203E-2</v>
      </c>
    </row>
    <row r="1221" spans="2:17" x14ac:dyDescent="0.2">
      <c r="B1221" s="39" t="s">
        <v>42</v>
      </c>
      <c r="D1221" s="42">
        <f>_xll.qlCalendarAdvance(Calendar,$D1220,B1221,"f",FALSE)</f>
        <v>48282</v>
      </c>
      <c r="E1221" s="139">
        <f>_xll.qlInterestRateIndexValueDate(IndexON,D1221)</f>
        <v>48282</v>
      </c>
      <c r="F1221" s="155">
        <f>IFERROR(_xll.qlIndexFixing(IndexON,D1221,TRUE,_xll.ohTrigger(RecalcTrigger,TriggerON)),NA())</f>
        <v>1.2171723088467701E-2</v>
      </c>
      <c r="H1221" s="42">
        <f>_xll.qlCalendarAdvance(Calendar,$H1220,B1221,"f",FALSE)</f>
        <v>48282</v>
      </c>
      <c r="I1221" s="139">
        <f>_xll.qlInterestRateIndexValueDate(Index1M,$H1221)</f>
        <v>48284</v>
      </c>
      <c r="J1221" s="144">
        <f>IFERROR(_xll.qlIndexFixing(Index1M,$H1221,TRUE,_xll.ohTrigger(RecalcTrigger,Trigger1M)),NA())</f>
        <v>1.2933829556160958E-2</v>
      </c>
      <c r="K1221" s="44">
        <f>IFERROR(_xll.qlIndexFixing(Index3M,H1221,TRUE,_xll.ohTrigger(RecalcTrigger,Trigger3M)),NA())</f>
        <v>1.3567218963582079E-2</v>
      </c>
      <c r="L1221" s="44">
        <f>IFERROR(_xll.qlIndexFixing(Index6M,$H1221,TRUE,_xll.ohTrigger(RecalcTrigger,Trigger6M)),NA())</f>
        <v>1.3695026471494764E-2</v>
      </c>
      <c r="M1221" s="145">
        <f>IFERROR(_xll.qlIndexFixing(Index1Y,$H1221,TRUE,_xll.ohTrigger(RecalcTrigger,Trigger1Y)),NA())</f>
        <v>1.3813675898096567E-2</v>
      </c>
      <c r="N1221" s="144">
        <f>IFERROR(_xll.qlIndexFixing(ONIndex1M,I1221,TRUE,_xll.ohTrigger(RecalcTrigger,Trigger1M)),NA())</f>
        <v>1.2936560875571601E-2</v>
      </c>
      <c r="O1221" s="44">
        <f>IFERROR(_xll.qlIndexFixing(ONIndex3M,I1221,TRUE,_xll.ohTrigger(RecalcTrigger,Trigger3M)),NA())</f>
        <v>1.3584044675187812E-2</v>
      </c>
      <c r="P1221" s="44">
        <f>IFERROR(_xll.qlIndexFixing(ONIndex6M,I1221,TRUE,_xll.ohTrigger(RecalcTrigger,Trigger6M)),NA())</f>
        <v>1.3741876212067794E-2</v>
      </c>
      <c r="Q1221" s="145">
        <f>IFERROR(_xll.qlIndexFixing(ONIndex1Y,I1221,TRUE,_xll.ohTrigger(RecalcTrigger,Trigger1Y)),NA())</f>
        <v>1.3917479050098436E-2</v>
      </c>
    </row>
    <row r="1222" spans="2:17" x14ac:dyDescent="0.2">
      <c r="B1222" s="39" t="s">
        <v>42</v>
      </c>
      <c r="D1222" s="42">
        <f>_xll.qlCalendarAdvance(Calendar,$D1221,B1222,"f",FALSE)</f>
        <v>48289</v>
      </c>
      <c r="E1222" s="139">
        <f>_xll.qlInterestRateIndexValueDate(IndexON,D1222)</f>
        <v>48289</v>
      </c>
      <c r="F1222" s="155">
        <f>IFERROR(_xll.qlIndexFixing(IndexON,D1222,TRUE,_xll.ohTrigger(RecalcTrigger,TriggerON)),NA())</f>
        <v>1.2171723088467701E-2</v>
      </c>
      <c r="H1222" s="42">
        <f>_xll.qlCalendarAdvance(Calendar,$H1221,B1222,"f",FALSE)</f>
        <v>48289</v>
      </c>
      <c r="I1222" s="139">
        <f>_xll.qlInterestRateIndexValueDate(Index1M,$H1222)</f>
        <v>48291</v>
      </c>
      <c r="J1222" s="144">
        <f>IFERROR(_xll.qlIndexFixing(Index1M,$H1222,TRUE,_xll.ohTrigger(RecalcTrigger,Trigger1M)),NA())</f>
        <v>1.2927748999535249E-2</v>
      </c>
      <c r="K1222" s="44">
        <f>IFERROR(_xll.qlIndexFixing(Index3M,H1222,TRUE,_xll.ohTrigger(RecalcTrigger,Trigger3M)),NA())</f>
        <v>1.3560357334869036E-2</v>
      </c>
      <c r="L1222" s="44">
        <f>IFERROR(_xll.qlIndexFixing(Index6M,$H1222,TRUE,_xll.ohTrigger(RecalcTrigger,Trigger6M)),NA())</f>
        <v>1.3687318968363553E-2</v>
      </c>
      <c r="M1222" s="145">
        <f>IFERROR(_xll.qlIndexFixing(Index1Y,$H1222,TRUE,_xll.ohTrigger(RecalcTrigger,Trigger1Y)),NA())</f>
        <v>1.3805470905376904E-2</v>
      </c>
      <c r="N1222" s="144">
        <f>IFERROR(_xll.qlIndexFixing(ONIndex1M,I1222,TRUE,_xll.ohTrigger(RecalcTrigger,Trigger1M)),NA())</f>
        <v>1.2930550428311705E-2</v>
      </c>
      <c r="O1222" s="44">
        <f>IFERROR(_xll.qlIndexFixing(ONIndex3M,I1222,TRUE,_xll.ohTrigger(RecalcTrigger,Trigger3M)),NA())</f>
        <v>1.3577433326679156E-2</v>
      </c>
      <c r="P1222" s="44">
        <f>IFERROR(_xll.qlIndexFixing(ONIndex6M,I1222,TRUE,_xll.ohTrigger(RecalcTrigger,Trigger6M)),NA())</f>
        <v>1.3734668618345935E-2</v>
      </c>
      <c r="Q1222" s="145">
        <f>IFERROR(_xll.qlIndexFixing(ONIndex1Y,I1222,TRUE,_xll.ohTrigger(RecalcTrigger,Trigger1Y)),NA())</f>
        <v>1.3910163019357213E-2</v>
      </c>
    </row>
    <row r="1223" spans="2:17" x14ac:dyDescent="0.2">
      <c r="B1223" s="39" t="s">
        <v>42</v>
      </c>
      <c r="D1223" s="42">
        <f>_xll.qlCalendarAdvance(Calendar,$D1222,B1223,"f",FALSE)</f>
        <v>48296</v>
      </c>
      <c r="E1223" s="139">
        <f>_xll.qlInterestRateIndexValueDate(IndexON,D1223)</f>
        <v>48296</v>
      </c>
      <c r="F1223" s="155">
        <f>IFERROR(_xll.qlIndexFixing(IndexON,D1223,TRUE,_xll.ohTrigger(RecalcTrigger,TriggerON)),NA())</f>
        <v>1.2171723088467701E-2</v>
      </c>
      <c r="H1223" s="42">
        <f>_xll.qlCalendarAdvance(Calendar,$H1222,B1223,"f",FALSE)</f>
        <v>48296</v>
      </c>
      <c r="I1223" s="139">
        <f>_xll.qlInterestRateIndexValueDate(Index1M,$H1223)</f>
        <v>48298</v>
      </c>
      <c r="J1223" s="144">
        <f>IFERROR(_xll.qlIndexFixing(Index1M,$H1223,TRUE,_xll.ohTrigger(RecalcTrigger,Trigger1M)),NA())</f>
        <v>1.2921630054312239E-2</v>
      </c>
      <c r="K1223" s="44">
        <f>IFERROR(_xll.qlIndexFixing(Index3M,H1223,TRUE,_xll.ohTrigger(RecalcTrigger,Trigger3M)),NA())</f>
        <v>1.3553457900072511E-2</v>
      </c>
      <c r="L1223" s="44">
        <f>IFERROR(_xll.qlIndexFixing(Index6M,$H1223,TRUE,_xll.ohTrigger(RecalcTrigger,Trigger6M)),NA())</f>
        <v>1.36795770392275E-2</v>
      </c>
      <c r="M1223" s="145">
        <f>IFERROR(_xll.qlIndexFixing(Index1Y,$H1223,TRUE,_xll.ohTrigger(RecalcTrigger,Trigger1Y)),NA())</f>
        <v>1.3797236985808599E-2</v>
      </c>
      <c r="N1223" s="144">
        <f>IFERROR(_xll.qlIndexFixing(ONIndex1M,I1223,TRUE,_xll.ohTrigger(RecalcTrigger,Trigger1M)),NA())</f>
        <v>1.2922765758922594E-2</v>
      </c>
      <c r="O1223" s="44">
        <f>IFERROR(_xll.qlIndexFixing(ONIndex3M,I1223,TRUE,_xll.ohTrigger(RecalcTrigger,Trigger3M)),NA())</f>
        <v>1.356887546130281E-2</v>
      </c>
      <c r="P1223" s="44">
        <f>IFERROR(_xll.qlIndexFixing(ONIndex6M,I1223,TRUE,_xll.ohTrigger(RecalcTrigger,Trigger6M)),NA())</f>
        <v>1.372534706345796E-2</v>
      </c>
      <c r="Q1223" s="145">
        <f>IFERROR(_xll.qlIndexFixing(ONIndex1Y,I1223,TRUE,_xll.ohTrigger(RecalcTrigger,Trigger1Y)),NA())</f>
        <v>1.3900706513778616E-2</v>
      </c>
    </row>
    <row r="1224" spans="2:17" x14ac:dyDescent="0.2">
      <c r="B1224" s="39" t="s">
        <v>42</v>
      </c>
      <c r="D1224" s="42">
        <f>_xll.qlCalendarAdvance(Calendar,$D1223,B1224,"f",FALSE)</f>
        <v>48303</v>
      </c>
      <c r="E1224" s="139">
        <f>_xll.qlInterestRateIndexValueDate(IndexON,D1224)</f>
        <v>48303</v>
      </c>
      <c r="F1224" s="155">
        <f>IFERROR(_xll.qlIndexFixing(IndexON,D1224,TRUE,_xll.ohTrigger(RecalcTrigger,TriggerON)),NA())</f>
        <v>1.2171723088467701E-2</v>
      </c>
      <c r="H1224" s="42">
        <f>_xll.qlCalendarAdvance(Calendar,$H1223,B1224,"f",FALSE)</f>
        <v>48303</v>
      </c>
      <c r="I1224" s="139">
        <f>_xll.qlInterestRateIndexValueDate(Index1M,$H1224)</f>
        <v>48305</v>
      </c>
      <c r="J1224" s="144">
        <f>IFERROR(_xll.qlIndexFixing(Index1M,$H1224,TRUE,_xll.ohTrigger(RecalcTrigger,Trigger1M)),NA())</f>
        <v>1.2915472985454979E-2</v>
      </c>
      <c r="K1224" s="44">
        <f>IFERROR(_xll.qlIndexFixing(Index3M,H1224,TRUE,_xll.ohTrigger(RecalcTrigger,Trigger3M)),NA())</f>
        <v>1.3546768867186214E-2</v>
      </c>
      <c r="L1224" s="44">
        <f>IFERROR(_xll.qlIndexFixing(Index6M,$H1224,TRUE,_xll.ohTrigger(RecalcTrigger,Trigger6M)),NA())</f>
        <v>1.3672724971173897E-2</v>
      </c>
      <c r="M1224" s="145">
        <f>IFERROR(_xll.qlIndexFixing(Index1Y,$H1224,TRUE,_xll.ohTrigger(RecalcTrigger,Trigger1Y)),NA())</f>
        <v>1.3788974362452015E-2</v>
      </c>
      <c r="N1224" s="144">
        <f>IFERROR(_xll.qlIndexFixing(ONIndex1M,I1224,TRUE,_xll.ohTrigger(RecalcTrigger,Trigger1M)),NA())</f>
        <v>1.2918413446811883E-2</v>
      </c>
      <c r="O1224" s="44">
        <f>IFERROR(_xll.qlIndexFixing(ONIndex3M,I1224,TRUE,_xll.ohTrigger(RecalcTrigger,Trigger3M)),NA())</f>
        <v>1.3564093292881552E-2</v>
      </c>
      <c r="P1224" s="44">
        <f>IFERROR(_xll.qlIndexFixing(ONIndex6M,I1224,TRUE,_xll.ohTrigger(RecalcTrigger,Trigger6M)),NA())</f>
        <v>1.3720142025936966E-2</v>
      </c>
      <c r="Q1224" s="145">
        <f>IFERROR(_xll.qlIndexFixing(ONIndex1Y,I1224,TRUE,_xll.ohTrigger(RecalcTrigger,Trigger1Y)),NA())</f>
        <v>1.3895428663142084E-2</v>
      </c>
    </row>
    <row r="1225" spans="2:17" x14ac:dyDescent="0.2">
      <c r="B1225" s="39" t="s">
        <v>42</v>
      </c>
      <c r="D1225" s="42">
        <f>_xll.qlCalendarAdvance(Calendar,$D1224,B1225,"f",FALSE)</f>
        <v>48310</v>
      </c>
      <c r="E1225" s="139">
        <f>_xll.qlInterestRateIndexValueDate(IndexON,D1225)</f>
        <v>48310</v>
      </c>
      <c r="F1225" s="155">
        <f>IFERROR(_xll.qlIndexFixing(IndexON,D1225,TRUE,_xll.ohTrigger(RecalcTrigger,TriggerON)),NA())</f>
        <v>1.2171723088467701E-2</v>
      </c>
      <c r="H1225" s="42">
        <f>_xll.qlCalendarAdvance(Calendar,$H1224,B1225,"f",FALSE)</f>
        <v>48310</v>
      </c>
      <c r="I1225" s="139">
        <f>_xll.qlInterestRateIndexValueDate(Index1M,$H1225)</f>
        <v>48312</v>
      </c>
      <c r="J1225" s="144">
        <f>IFERROR(_xll.qlIndexFixing(Index1M,$H1225,TRUE,_xll.ohTrigger(RecalcTrigger,Trigger1M)),NA())</f>
        <v>1.2909278057919027E-2</v>
      </c>
      <c r="K1225" s="44">
        <f>IFERROR(_xll.qlIndexFixing(Index3M,H1225,TRUE,_xll.ohTrigger(RecalcTrigger,Trigger3M)),NA())</f>
        <v>1.3539797464183207E-2</v>
      </c>
      <c r="L1225" s="44">
        <f>IFERROR(_xll.qlIndexFixing(Index6M,$H1225,TRUE,_xll.ohTrigger(RecalcTrigger,Trigger6M)),NA())</f>
        <v>1.3664922822797349E-2</v>
      </c>
      <c r="M1225" s="145">
        <f>IFERROR(_xll.qlIndexFixing(Index1Y,$H1225,TRUE,_xll.ohTrigger(RecalcTrigger,Trigger1Y)),NA())</f>
        <v>1.3780683258362483E-2</v>
      </c>
      <c r="N1225" s="144">
        <f>IFERROR(_xll.qlIndexFixing(ONIndex1M,I1225,TRUE,_xll.ohTrigger(RecalcTrigger,Trigger1M)),NA())</f>
        <v>1.2912287441908532E-2</v>
      </c>
      <c r="O1225" s="44">
        <f>IFERROR(_xll.qlIndexFixing(ONIndex3M,I1225,TRUE,_xll.ohTrigger(RecalcTrigger,Trigger3M)),NA())</f>
        <v>1.3557365116385611E-2</v>
      </c>
      <c r="P1225" s="44">
        <f>IFERROR(_xll.qlIndexFixing(ONIndex6M,I1225,TRUE,_xll.ohTrigger(RecalcTrigger,Trigger6M)),NA())</f>
        <v>1.3712823501590421E-2</v>
      </c>
      <c r="Q1225" s="145">
        <f>IFERROR(_xll.qlIndexFixing(ONIndex1Y,I1225,TRUE,_xll.ohTrigger(RecalcTrigger,Trigger1Y)),NA())</f>
        <v>1.3888010776357262E-2</v>
      </c>
    </row>
    <row r="1226" spans="2:17" x14ac:dyDescent="0.2">
      <c r="B1226" s="39" t="s">
        <v>42</v>
      </c>
      <c r="D1226" s="42">
        <f>_xll.qlCalendarAdvance(Calendar,$D1225,B1226,"f",FALSE)</f>
        <v>48317</v>
      </c>
      <c r="E1226" s="139">
        <f>_xll.qlInterestRateIndexValueDate(IndexON,D1226)</f>
        <v>48317</v>
      </c>
      <c r="F1226" s="155">
        <f>IFERROR(_xll.qlIndexFixing(IndexON,D1226,TRUE,_xll.ohTrigger(RecalcTrigger,TriggerON)),NA())</f>
        <v>1.2171723088467701E-2</v>
      </c>
      <c r="H1226" s="42">
        <f>_xll.qlCalendarAdvance(Calendar,$H1225,B1226,"f",FALSE)</f>
        <v>48317</v>
      </c>
      <c r="I1226" s="139">
        <f>_xll.qlInterestRateIndexValueDate(Index1M,$H1226)</f>
        <v>48319</v>
      </c>
      <c r="J1226" s="144">
        <f>IFERROR(_xll.qlIndexFixing(Index1M,$H1226,TRUE,_xll.ohTrigger(RecalcTrigger,Trigger1M)),NA())</f>
        <v>1.2903045536669933E-2</v>
      </c>
      <c r="K1226" s="44">
        <f>IFERROR(_xll.qlIndexFixing(Index3M,H1226,TRUE,_xll.ohTrigger(RecalcTrigger,Trigger3M)),NA())</f>
        <v>1.3532789004508621E-2</v>
      </c>
      <c r="L1226" s="44">
        <f>IFERROR(_xll.qlIndexFixing(Index6M,$H1226,TRUE,_xll.ohTrigger(RecalcTrigger,Trigger6M)),NA())</f>
        <v>1.3657086918138222E-2</v>
      </c>
      <c r="M1226" s="145">
        <f>IFERROR(_xll.qlIndexFixing(Index1Y,$H1226,TRUE,_xll.ohTrigger(RecalcTrigger,Trigger1Y)),NA())</f>
        <v>1.3770960347695347E-2</v>
      </c>
      <c r="N1226" s="144">
        <f>IFERROR(_xll.qlIndexFixing(ONIndex1M,I1226,TRUE,_xll.ohTrigger(RecalcTrigger,Trigger1M)),NA())</f>
        <v>1.2906123446994044E-2</v>
      </c>
      <c r="O1226" s="44">
        <f>IFERROR(_xll.qlIndexFixing(ONIndex3M,I1226,TRUE,_xll.ohTrigger(RecalcTrigger,Trigger3M)),NA())</f>
        <v>1.3550598506073541E-2</v>
      </c>
      <c r="P1226" s="44">
        <f>IFERROR(_xll.qlIndexFixing(ONIndex6M,I1226,TRUE,_xll.ohTrigger(RecalcTrigger,Trigger6M)),NA())</f>
        <v>1.3705468474762839E-2</v>
      </c>
      <c r="Q1226" s="145">
        <f>IFERROR(_xll.qlIndexFixing(ONIndex1Y,I1226,TRUE,_xll.ohTrigger(RecalcTrigger,Trigger1Y)),NA())</f>
        <v>1.3880559376140411E-2</v>
      </c>
    </row>
    <row r="1227" spans="2:17" x14ac:dyDescent="0.2">
      <c r="B1227" s="39" t="s">
        <v>42</v>
      </c>
      <c r="D1227" s="42">
        <f>_xll.qlCalendarAdvance(Calendar,$D1226,B1227,"f",FALSE)</f>
        <v>48324</v>
      </c>
      <c r="E1227" s="139">
        <f>_xll.qlInterestRateIndexValueDate(IndexON,D1227)</f>
        <v>48324</v>
      </c>
      <c r="F1227" s="155">
        <f>IFERROR(_xll.qlIndexFixing(IndexON,D1227,TRUE,_xll.ohTrigger(RecalcTrigger,TriggerON)),NA())</f>
        <v>1.2171723088467701E-2</v>
      </c>
      <c r="H1227" s="42">
        <f>_xll.qlCalendarAdvance(Calendar,$H1226,B1227,"f",FALSE)</f>
        <v>48324</v>
      </c>
      <c r="I1227" s="139">
        <f>_xll.qlInterestRateIndexValueDate(Index1M,$H1227)</f>
        <v>48326</v>
      </c>
      <c r="J1227" s="144">
        <f>IFERROR(_xll.qlIndexFixing(Index1M,$H1227,TRUE,_xll.ohTrigger(RecalcTrigger,Trigger1M)),NA())</f>
        <v>1.2896775686668249E-2</v>
      </c>
      <c r="K1227" s="44">
        <f>IFERROR(_xll.qlIndexFixing(Index3M,H1227,TRUE,_xll.ohTrigger(RecalcTrigger,Trigger3M)),NA())</f>
        <v>1.3525743743617018E-2</v>
      </c>
      <c r="L1227" s="44">
        <f>IFERROR(_xll.qlIndexFixing(Index6M,$H1227,TRUE,_xll.ohTrigger(RecalcTrigger,Trigger6M)),NA())</f>
        <v>1.3649217496378744E-2</v>
      </c>
      <c r="M1227" s="145">
        <f>IFERROR(_xll.qlIndexFixing(Index1Y,$H1227,TRUE,_xll.ohTrigger(RecalcTrigger,Trigger1Y)),NA())</f>
        <v>1.3764016500182445E-2</v>
      </c>
      <c r="N1227" s="144">
        <f>IFERROR(_xll.qlIndexFixing(ONIndex1M,I1227,TRUE,_xll.ohTrigger(RecalcTrigger,Trigger1M)),NA())</f>
        <v>1.2899921726656771E-2</v>
      </c>
      <c r="O1227" s="44">
        <f>IFERROR(_xll.qlIndexFixing(ONIndex3M,I1227,TRUE,_xll.ohTrigger(RecalcTrigger,Trigger3M)),NA())</f>
        <v>1.3543793716221941E-2</v>
      </c>
      <c r="P1227" s="44">
        <f>IFERROR(_xll.qlIndexFixing(ONIndex6M,I1227,TRUE,_xll.ohTrigger(RecalcTrigger,Trigger6M)),NA())</f>
        <v>1.3698077182384694E-2</v>
      </c>
      <c r="Q1227" s="145">
        <f>IFERROR(_xll.qlIndexFixing(ONIndex1Y,I1227,TRUE,_xll.ohTrigger(RecalcTrigger,Trigger1Y)),NA())</f>
        <v>1.3873074681756137E-2</v>
      </c>
    </row>
    <row r="1228" spans="2:17" x14ac:dyDescent="0.2">
      <c r="B1228" s="39" t="s">
        <v>42</v>
      </c>
      <c r="D1228" s="42">
        <f>_xll.qlCalendarAdvance(Calendar,$D1227,B1228,"f",FALSE)</f>
        <v>48331</v>
      </c>
      <c r="E1228" s="139">
        <f>_xll.qlInterestRateIndexValueDate(IndexON,D1228)</f>
        <v>48331</v>
      </c>
      <c r="F1228" s="155">
        <f>IFERROR(_xll.qlIndexFixing(IndexON,D1228,TRUE,_xll.ohTrigger(RecalcTrigger,TriggerON)),NA())</f>
        <v>1.2171723088467701E-2</v>
      </c>
      <c r="H1228" s="42">
        <f>_xll.qlCalendarAdvance(Calendar,$H1227,B1228,"f",FALSE)</f>
        <v>48331</v>
      </c>
      <c r="I1228" s="139">
        <f>_xll.qlInterestRateIndexValueDate(Index1M,$H1228)</f>
        <v>48333</v>
      </c>
      <c r="J1228" s="144">
        <f>IFERROR(_xll.qlIndexFixing(Index1M,$H1228,TRUE,_xll.ohTrigger(RecalcTrigger,Trigger1M)),NA())</f>
        <v>1.2890468772872032E-2</v>
      </c>
      <c r="K1228" s="44">
        <f>IFERROR(_xll.qlIndexFixing(Index3M,H1228,TRUE,_xll.ohTrigger(RecalcTrigger,Trigger3M)),NA())</f>
        <v>1.3518661936962075E-2</v>
      </c>
      <c r="L1228" s="44">
        <f>IFERROR(_xll.qlIndexFixing(Index6M,$H1228,TRUE,_xll.ohTrigger(RecalcTrigger,Trigger6M)),NA())</f>
        <v>1.364131479669852E-2</v>
      </c>
      <c r="M1228" s="145">
        <f>IFERROR(_xll.qlIndexFixing(Index1Y,$H1228,TRUE,_xll.ohTrigger(RecalcTrigger,Trigger1Y)),NA())</f>
        <v>1.3755641292178065E-2</v>
      </c>
      <c r="N1228" s="144">
        <f>IFERROR(_xll.qlIndexFixing(ONIndex1M,I1228,TRUE,_xll.ohTrigger(RecalcTrigger,Trigger1M)),NA())</f>
        <v>1.2893682545485063E-2</v>
      </c>
      <c r="O1228" s="44">
        <f>IFERROR(_xll.qlIndexFixing(ONIndex3M,I1228,TRUE,_xll.ohTrigger(RecalcTrigger,Trigger3M)),NA())</f>
        <v>1.3536951001427155E-2</v>
      </c>
      <c r="P1228" s="44">
        <f>IFERROR(_xll.qlIndexFixing(ONIndex6M,I1228,TRUE,_xll.ohTrigger(RecalcTrigger,Trigger6M)),NA())</f>
        <v>1.3690649861786142E-2</v>
      </c>
      <c r="Q1228" s="145">
        <f>IFERROR(_xll.qlIndexFixing(ONIndex1Y,I1228,TRUE,_xll.ohTrigger(RecalcTrigger,Trigger1Y)),NA())</f>
        <v>1.3865556912548982E-2</v>
      </c>
    </row>
    <row r="1229" spans="2:17" x14ac:dyDescent="0.2">
      <c r="B1229" s="39" t="s">
        <v>42</v>
      </c>
      <c r="D1229" s="42">
        <f>_xll.qlCalendarAdvance(Calendar,$D1228,B1229,"f",FALSE)</f>
        <v>48338</v>
      </c>
      <c r="E1229" s="139">
        <f>_xll.qlInterestRateIndexValueDate(IndexON,D1229)</f>
        <v>48338</v>
      </c>
      <c r="F1229" s="155">
        <f>IFERROR(_xll.qlIndexFixing(IndexON,D1229,TRUE,_xll.ohTrigger(RecalcTrigger,TriggerON)),NA())</f>
        <v>1.2171723088467701E-2</v>
      </c>
      <c r="H1229" s="42">
        <f>_xll.qlCalendarAdvance(Calendar,$H1228,B1229,"f",FALSE)</f>
        <v>48338</v>
      </c>
      <c r="I1229" s="139">
        <f>_xll.qlInterestRateIndexValueDate(Index1M,$H1229)</f>
        <v>48340</v>
      </c>
      <c r="J1229" s="144">
        <f>IFERROR(_xll.qlIndexFixing(Index1M,$H1229,TRUE,_xll.ohTrigger(RecalcTrigger,Trigger1M)),NA())</f>
        <v>1.2884125060241836E-2</v>
      </c>
      <c r="K1229" s="44">
        <f>IFERROR(_xll.qlIndexFixing(Index3M,H1229,TRUE,_xll.ohTrigger(RecalcTrigger,Trigger3M)),NA())</f>
        <v>1.3511281669720846E-2</v>
      </c>
      <c r="L1229" s="44">
        <f>IFERROR(_xll.qlIndexFixing(Index6M,$H1229,TRUE,_xll.ohTrigger(RecalcTrigger,Trigger6M)),NA())</f>
        <v>1.3632415914541139E-2</v>
      </c>
      <c r="M1229" s="145">
        <f>IFERROR(_xll.qlIndexFixing(Index1Y,$H1229,TRUE,_xll.ohTrigger(RecalcTrigger,Trigger1Y)),NA())</f>
        <v>1.3747238495612771E-2</v>
      </c>
      <c r="N1229" s="144">
        <f>IFERROR(_xll.qlIndexFixing(ONIndex1M,I1229,TRUE,_xll.ohTrigger(RecalcTrigger,Trigger1M)),NA())</f>
        <v>1.2887406168227145E-2</v>
      </c>
      <c r="O1229" s="44">
        <f>IFERROR(_xll.qlIndexFixing(ONIndex3M,I1229,TRUE,_xll.ohTrigger(RecalcTrigger,Trigger3M)),NA())</f>
        <v>1.3530070615885847E-2</v>
      </c>
      <c r="P1229" s="44">
        <f>IFERROR(_xll.qlIndexFixing(ONIndex6M,I1229,TRUE,_xll.ohTrigger(RecalcTrigger,Trigger6M)),NA())</f>
        <v>1.3683186750137466E-2</v>
      </c>
      <c r="Q1229" s="145">
        <f>IFERROR(_xll.qlIndexFixing(ONIndex1Y,I1229,TRUE,_xll.ohTrigger(RecalcTrigger,Trigger1Y)),NA())</f>
        <v>1.3858006287783553E-2</v>
      </c>
    </row>
    <row r="1230" spans="2:17" x14ac:dyDescent="0.2">
      <c r="B1230" s="39" t="s">
        <v>42</v>
      </c>
      <c r="D1230" s="42">
        <f>_xll.qlCalendarAdvance(Calendar,$D1229,B1230,"f",FALSE)</f>
        <v>48345</v>
      </c>
      <c r="E1230" s="139">
        <f>_xll.qlInterestRateIndexValueDate(IndexON,D1230)</f>
        <v>48345</v>
      </c>
      <c r="F1230" s="155">
        <f>IFERROR(_xll.qlIndexFixing(IndexON,D1230,TRUE,_xll.ohTrigger(RecalcTrigger,TriggerON)),NA())</f>
        <v>1.2171723088467701E-2</v>
      </c>
      <c r="H1230" s="42">
        <f>_xll.qlCalendarAdvance(Calendar,$H1229,B1230,"f",FALSE)</f>
        <v>48345</v>
      </c>
      <c r="I1230" s="139">
        <f>_xll.qlInterestRateIndexValueDate(Index1M,$H1230)</f>
        <v>48347</v>
      </c>
      <c r="J1230" s="144">
        <f>IFERROR(_xll.qlIndexFixing(Index1M,$H1230,TRUE,_xll.ohTrigger(RecalcTrigger,Trigger1M)),NA())</f>
        <v>1.287774481374071E-2</v>
      </c>
      <c r="K1230" s="44">
        <f>IFERROR(_xll.qlIndexFixing(Index3M,H1230,TRUE,_xll.ohTrigger(RecalcTrigger,Trigger3M)),NA())</f>
        <v>1.3504124745415475E-2</v>
      </c>
      <c r="L1230" s="44">
        <f>IFERROR(_xll.qlIndexFixing(Index6M,$H1230,TRUE,_xll.ohTrigger(RecalcTrigger,Trigger6M)),NA())</f>
        <v>1.3624439701445541E-2</v>
      </c>
      <c r="M1230" s="145">
        <f>IFERROR(_xll.qlIndexFixing(Index1Y,$H1230,TRUE,_xll.ohTrigger(RecalcTrigger,Trigger1Y)),NA())</f>
        <v>1.3738808333517143E-2</v>
      </c>
      <c r="N1230" s="144">
        <f>IFERROR(_xll.qlIndexFixing(ONIndex1M,I1230,TRUE,_xll.ohTrigger(RecalcTrigger,Trigger1M)),NA())</f>
        <v>1.2881092859311494E-2</v>
      </c>
      <c r="O1230" s="44">
        <f>IFERROR(_xll.qlIndexFixing(ONIndex3M,I1230,TRUE,_xll.ohTrigger(RecalcTrigger,Trigger3M)),NA())</f>
        <v>1.3523152814114425E-2</v>
      </c>
      <c r="P1230" s="44">
        <f>IFERROR(_xll.qlIndexFixing(ONIndex6M,I1230,TRUE,_xll.ohTrigger(RecalcTrigger,Trigger6M)),NA())</f>
        <v>1.3675688084369142E-2</v>
      </c>
      <c r="Q1230" s="145">
        <f>IFERROR(_xll.qlIndexFixing(ONIndex1Y,I1230,TRUE,_xll.ohTrigger(RecalcTrigger,Trigger1Y)),NA())</f>
        <v>1.3850423026804393E-2</v>
      </c>
    </row>
    <row r="1231" spans="2:17" x14ac:dyDescent="0.2">
      <c r="B1231" s="39" t="s">
        <v>42</v>
      </c>
      <c r="D1231" s="42">
        <f>_xll.qlCalendarAdvance(Calendar,$D1230,B1231,"f",FALSE)</f>
        <v>48352</v>
      </c>
      <c r="E1231" s="139">
        <f>_xll.qlInterestRateIndexValueDate(IndexON,D1231)</f>
        <v>48352</v>
      </c>
      <c r="F1231" s="155">
        <f>IFERROR(_xll.qlIndexFixing(IndexON,D1231,TRUE,_xll.ohTrigger(RecalcTrigger,TriggerON)),NA())</f>
        <v>1.2171723088467701E-2</v>
      </c>
      <c r="H1231" s="42">
        <f>_xll.qlCalendarAdvance(Calendar,$H1230,B1231,"f",FALSE)</f>
        <v>48352</v>
      </c>
      <c r="I1231" s="139">
        <f>_xll.qlInterestRateIndexValueDate(Index1M,$H1231)</f>
        <v>48354</v>
      </c>
      <c r="J1231" s="144">
        <f>IFERROR(_xll.qlIndexFixing(Index1M,$H1231,TRUE,_xll.ohTrigger(RecalcTrigger,Trigger1M)),NA())</f>
        <v>1.2871328298324214E-2</v>
      </c>
      <c r="K1231" s="44">
        <f>IFERROR(_xll.qlIndexFixing(Index3M,H1231,TRUE,_xll.ohTrigger(RecalcTrigger,Trigger3M)),NA())</f>
        <v>1.3496932058753552E-2</v>
      </c>
      <c r="L1231" s="44">
        <f>IFERROR(_xll.qlIndexFixing(Index6M,$H1231,TRUE,_xll.ohTrigger(RecalcTrigger,Trigger6M)),NA())</f>
        <v>1.3616430976054722E-2</v>
      </c>
      <c r="M1231" s="145">
        <f>IFERROR(_xll.qlIndexFixing(Index1Y,$H1231,TRUE,_xll.ohTrigger(RecalcTrigger,Trigger1Y)),NA())</f>
        <v>1.3730351028916066E-2</v>
      </c>
      <c r="N1231" s="144">
        <f>IFERROR(_xll.qlIndexFixing(ONIndex1M,I1231,TRUE,_xll.ohTrigger(RecalcTrigger,Trigger1M)),NA())</f>
        <v>1.2874742883486334E-2</v>
      </c>
      <c r="O1231" s="44">
        <f>IFERROR(_xll.qlIndexFixing(ONIndex3M,I1231,TRUE,_xll.ohTrigger(RecalcTrigger,Trigger3M)),NA())</f>
        <v>1.3516197850549361E-2</v>
      </c>
      <c r="P1231" s="44">
        <f>IFERROR(_xll.qlIndexFixing(ONIndex6M,I1231,TRUE,_xll.ohTrigger(RecalcTrigger,Trigger6M)),NA())</f>
        <v>1.3668154101891261E-2</v>
      </c>
      <c r="Q1231" s="145">
        <f>IFERROR(_xll.qlIndexFixing(ONIndex1Y,I1231,TRUE,_xll.ohTrigger(RecalcTrigger,Trigger1Y)),NA())</f>
        <v>1.3842807348796171E-2</v>
      </c>
    </row>
    <row r="1232" spans="2:17" x14ac:dyDescent="0.2">
      <c r="B1232" s="39" t="s">
        <v>42</v>
      </c>
      <c r="D1232" s="42">
        <f>_xll.qlCalendarAdvance(Calendar,$D1231,B1232,"f",FALSE)</f>
        <v>48359</v>
      </c>
      <c r="E1232" s="139">
        <f>_xll.qlInterestRateIndexValueDate(IndexON,D1232)</f>
        <v>48359</v>
      </c>
      <c r="F1232" s="155">
        <f>IFERROR(_xll.qlIndexFixing(IndexON,D1232,TRUE,_xll.ohTrigger(RecalcTrigger,TriggerON)),NA())</f>
        <v>1.2171723088467701E-2</v>
      </c>
      <c r="H1232" s="42">
        <f>_xll.qlCalendarAdvance(Calendar,$H1231,B1232,"f",FALSE)</f>
        <v>48359</v>
      </c>
      <c r="I1232" s="139">
        <f>_xll.qlInterestRateIndexValueDate(Index1M,$H1232)</f>
        <v>48361</v>
      </c>
      <c r="J1232" s="144">
        <f>IFERROR(_xll.qlIndexFixing(Index1M,$H1232,TRUE,_xll.ohTrigger(RecalcTrigger,Trigger1M)),NA())</f>
        <v>1.2864875778960394E-2</v>
      </c>
      <c r="K1232" s="44">
        <f>IFERROR(_xll.qlIndexFixing(Index3M,H1232,TRUE,_xll.ohTrigger(RecalcTrigger,Trigger3M)),NA())</f>
        <v>1.3489703865197681E-2</v>
      </c>
      <c r="L1232" s="44">
        <f>IFERROR(_xll.qlIndexFixing(Index6M,$H1232,TRUE,_xll.ohTrigger(RecalcTrigger,Trigger6M)),NA())</f>
        <v>1.3608389977573895E-2</v>
      </c>
      <c r="M1232" s="145">
        <f>IFERROR(_xll.qlIndexFixing(Index1Y,$H1232,TRUE,_xll.ohTrigger(RecalcTrigger,Trigger1Y)),NA())</f>
        <v>1.3721866804829168E-2</v>
      </c>
      <c r="N1232" s="144">
        <f>IFERROR(_xll.qlIndexFixing(ONIndex1M,I1232,TRUE,_xll.ohTrigger(RecalcTrigger,Trigger1M)),NA())</f>
        <v>1.2868356505260081E-2</v>
      </c>
      <c r="O1232" s="44">
        <f>IFERROR(_xll.qlIndexFixing(ONIndex3M,I1232,TRUE,_xll.ohTrigger(RecalcTrigger,Trigger3M)),NA())</f>
        <v>1.3509205979387318E-2</v>
      </c>
      <c r="P1232" s="44">
        <f>IFERROR(_xll.qlIndexFixing(ONIndex6M,I1232,TRUE,_xll.ohTrigger(RecalcTrigger,Trigger6M)),NA())</f>
        <v>1.3660585039554363E-2</v>
      </c>
      <c r="Q1232" s="145">
        <f>IFERROR(_xll.qlIndexFixing(ONIndex1Y,I1232,TRUE,_xll.ohTrigger(RecalcTrigger,Trigger1Y)),NA())</f>
        <v>1.3835159473103431E-2</v>
      </c>
    </row>
    <row r="1233" spans="2:17" x14ac:dyDescent="0.2">
      <c r="B1233" s="39" t="s">
        <v>42</v>
      </c>
      <c r="D1233" s="42">
        <f>_xll.qlCalendarAdvance(Calendar,$D1232,B1233,"f",FALSE)</f>
        <v>48366</v>
      </c>
      <c r="E1233" s="139">
        <f>_xll.qlInterestRateIndexValueDate(IndexON,D1233)</f>
        <v>48366</v>
      </c>
      <c r="F1233" s="155">
        <f>IFERROR(_xll.qlIndexFixing(IndexON,D1233,TRUE,_xll.ohTrigger(RecalcTrigger,TriggerON)),NA())</f>
        <v>1.2171723088467701E-2</v>
      </c>
      <c r="H1233" s="42">
        <f>_xll.qlCalendarAdvance(Calendar,$H1232,B1233,"f",FALSE)</f>
        <v>48366</v>
      </c>
      <c r="I1233" s="139">
        <f>_xll.qlInterestRateIndexValueDate(Index1M,$H1233)</f>
        <v>48368</v>
      </c>
      <c r="J1233" s="144">
        <f>IFERROR(_xll.qlIndexFixing(Index1M,$H1233,TRUE,_xll.ohTrigger(RecalcTrigger,Trigger1M)),NA())</f>
        <v>1.2858387520597314E-2</v>
      </c>
      <c r="K1233" s="44">
        <f>IFERROR(_xll.qlIndexFixing(Index3M,H1233,TRUE,_xll.ohTrigger(RecalcTrigger,Trigger3M)),NA())</f>
        <v>1.3482440420207863E-2</v>
      </c>
      <c r="L1233" s="44">
        <f>IFERROR(_xll.qlIndexFixing(Index6M,$H1233,TRUE,_xll.ohTrigger(RecalcTrigger,Trigger6M)),NA())</f>
        <v>1.3601310500623853E-2</v>
      </c>
      <c r="M1233" s="145">
        <f>IFERROR(_xll.qlIndexFixing(Index1Y,$H1233,TRUE,_xll.ohTrigger(RecalcTrigger,Trigger1Y)),NA())</f>
        <v>1.3713355884270828E-2</v>
      </c>
      <c r="N1233" s="144">
        <f>IFERROR(_xll.qlIndexFixing(ONIndex1M,I1233,TRUE,_xll.ohTrigger(RecalcTrigger,Trigger1M)),NA())</f>
        <v>1.2861933989301022E-2</v>
      </c>
      <c r="O1233" s="44">
        <f>IFERROR(_xll.qlIndexFixing(ONIndex3M,I1233,TRUE,_xll.ohTrigger(RecalcTrigger,Trigger3M)),NA())</f>
        <v>1.3502177455304576E-2</v>
      </c>
      <c r="P1233" s="44">
        <f>IFERROR(_xll.qlIndexFixing(ONIndex6M,I1233,TRUE,_xll.ohTrigger(RecalcTrigger,Trigger6M)),NA())</f>
        <v>1.365298113492841E-2</v>
      </c>
      <c r="Q1233" s="145">
        <f>IFERROR(_xll.qlIndexFixing(ONIndex1Y,I1233,TRUE,_xll.ohTrigger(RecalcTrigger,Trigger1Y)),NA())</f>
        <v>1.3827479619070715E-2</v>
      </c>
    </row>
    <row r="1234" spans="2:17" x14ac:dyDescent="0.2">
      <c r="B1234" s="39" t="s">
        <v>42</v>
      </c>
      <c r="D1234" s="42">
        <f>_xll.qlCalendarAdvance(Calendar,$D1233,B1234,"f",FALSE)</f>
        <v>48373</v>
      </c>
      <c r="E1234" s="139">
        <f>_xll.qlInterestRateIndexValueDate(IndexON,D1234)</f>
        <v>48373</v>
      </c>
      <c r="F1234" s="155">
        <f>IFERROR(_xll.qlIndexFixing(IndexON,D1234,TRUE,_xll.ohTrigger(RecalcTrigger,TriggerON)),NA())</f>
        <v>1.2171723088467701E-2</v>
      </c>
      <c r="H1234" s="42">
        <f>_xll.qlCalendarAdvance(Calendar,$H1233,B1234,"f",FALSE)</f>
        <v>48373</v>
      </c>
      <c r="I1234" s="139">
        <f>_xll.qlInterestRateIndexValueDate(Index1M,$H1234)</f>
        <v>48375</v>
      </c>
      <c r="J1234" s="144">
        <f>IFERROR(_xll.qlIndexFixing(Index1M,$H1234,TRUE,_xll.ohTrigger(RecalcTrigger,Trigger1M)),NA())</f>
        <v>1.2851863788203022E-2</v>
      </c>
      <c r="K1234" s="44">
        <f>IFERROR(_xll.qlIndexFixing(Index3M,H1234,TRUE,_xll.ohTrigger(RecalcTrigger,Trigger3M)),NA())</f>
        <v>1.3475141979246709E-2</v>
      </c>
      <c r="L1234" s="44">
        <f>IFERROR(_xll.qlIndexFixing(Index6M,$H1234,TRUE,_xll.ohTrigger(RecalcTrigger,Trigger6M)),NA())</f>
        <v>1.3593213156071168E-2</v>
      </c>
      <c r="M1234" s="145">
        <f>IFERROR(_xll.qlIndexFixing(Index1Y,$H1234,TRUE,_xll.ohTrigger(RecalcTrigger,Trigger1Y)),NA())</f>
        <v>1.3704818490249942E-2</v>
      </c>
      <c r="N1234" s="144">
        <f>IFERROR(_xll.qlIndexFixing(ONIndex1M,I1234,TRUE,_xll.ohTrigger(RecalcTrigger,Trigger1M)),NA())</f>
        <v>1.2855475600197508E-2</v>
      </c>
      <c r="O1234" s="44">
        <f>IFERROR(_xll.qlIndexFixing(ONIndex3M,I1234,TRUE,_xll.ohTrigger(RecalcTrigger,Trigger3M)),NA())</f>
        <v>1.3495112532577735E-2</v>
      </c>
      <c r="P1234" s="44">
        <f>IFERROR(_xll.qlIndexFixing(ONIndex6M,I1234,TRUE,_xll.ohTrigger(RecalcTrigger,Trigger6M)),NA())</f>
        <v>1.3645342624784007E-2</v>
      </c>
      <c r="Q1234" s="145">
        <f>IFERROR(_xll.qlIndexFixing(ONIndex1Y,I1234,TRUE,_xll.ohTrigger(RecalcTrigger,Trigger1Y)),NA())</f>
        <v>1.3819768005962629E-2</v>
      </c>
    </row>
    <row r="1235" spans="2:17" x14ac:dyDescent="0.2">
      <c r="B1235" s="39" t="s">
        <v>42</v>
      </c>
      <c r="D1235" s="42">
        <f>_xll.qlCalendarAdvance(Calendar,$D1234,B1235,"f",FALSE)</f>
        <v>48380</v>
      </c>
      <c r="E1235" s="139">
        <f>_xll.qlInterestRateIndexValueDate(IndexON,D1235)</f>
        <v>48380</v>
      </c>
      <c r="F1235" s="155">
        <f>IFERROR(_xll.qlIndexFixing(IndexON,D1235,TRUE,_xll.ohTrigger(RecalcTrigger,TriggerON)),NA())</f>
        <v>1.2171723088467701E-2</v>
      </c>
      <c r="H1235" s="42">
        <f>_xll.qlCalendarAdvance(Calendar,$H1234,B1235,"f",FALSE)</f>
        <v>48380</v>
      </c>
      <c r="I1235" s="139">
        <f>_xll.qlInterestRateIndexValueDate(Index1M,$H1235)</f>
        <v>48382</v>
      </c>
      <c r="J1235" s="144">
        <f>IFERROR(_xll.qlIndexFixing(Index1M,$H1235,TRUE,_xll.ohTrigger(RecalcTrigger,Trigger1M)),NA())</f>
        <v>1.2845304846730576E-2</v>
      </c>
      <c r="K1235" s="44">
        <f>IFERROR(_xll.qlIndexFixing(Index3M,H1235,TRUE,_xll.ohTrigger(RecalcTrigger,Trigger3M)),NA())</f>
        <v>1.3467808797770741E-2</v>
      </c>
      <c r="L1235" s="44">
        <f>IFERROR(_xll.qlIndexFixing(Index6M,$H1235,TRUE,_xll.ohTrigger(RecalcTrigger,Trigger6M)),NA())</f>
        <v>1.3585084207793382E-2</v>
      </c>
      <c r="M1235" s="145">
        <f>IFERROR(_xll.qlIndexFixing(Index1Y,$H1235,TRUE,_xll.ohTrigger(RecalcTrigger,Trigger1Y)),NA())</f>
        <v>1.3696254845769935E-2</v>
      </c>
      <c r="N1235" s="144">
        <f>IFERROR(_xll.qlIndexFixing(ONIndex1M,I1235,TRUE,_xll.ohTrigger(RecalcTrigger,Trigger1M)),NA())</f>
        <v>1.2848981602617826E-2</v>
      </c>
      <c r="O1235" s="44">
        <f>IFERROR(_xll.qlIndexFixing(ONIndex3M,I1235,TRUE,_xll.ohTrigger(RecalcTrigger,Trigger3M)),NA())</f>
        <v>1.3488011465563332E-2</v>
      </c>
      <c r="P1235" s="44">
        <f>IFERROR(_xll.qlIndexFixing(ONIndex6M,I1235,TRUE,_xll.ohTrigger(RecalcTrigger,Trigger6M)),NA())</f>
        <v>1.3637669746291436E-2</v>
      </c>
      <c r="Q1235" s="145">
        <f>IFERROR(_xll.qlIndexFixing(ONIndex1Y,I1235,TRUE,_xll.ohTrigger(RecalcTrigger,Trigger1Y)),NA())</f>
        <v>1.3812024852963845E-2</v>
      </c>
    </row>
    <row r="1236" spans="2:17" x14ac:dyDescent="0.2">
      <c r="B1236" s="39" t="s">
        <v>42</v>
      </c>
      <c r="D1236" s="42">
        <f>_xll.qlCalendarAdvance(Calendar,$D1235,B1236,"f",FALSE)</f>
        <v>48387</v>
      </c>
      <c r="E1236" s="139">
        <f>_xll.qlInterestRateIndexValueDate(IndexON,D1236)</f>
        <v>48387</v>
      </c>
      <c r="F1236" s="155">
        <f>IFERROR(_xll.qlIndexFixing(IndexON,D1236,TRUE,_xll.ohTrigger(RecalcTrigger,TriggerON)),NA())</f>
        <v>1.2171723088467701E-2</v>
      </c>
      <c r="H1236" s="42">
        <f>_xll.qlCalendarAdvance(Calendar,$H1235,B1236,"f",FALSE)</f>
        <v>48387</v>
      </c>
      <c r="I1236" s="139">
        <f>_xll.qlInterestRateIndexValueDate(Index1M,$H1236)</f>
        <v>48389</v>
      </c>
      <c r="J1236" s="144">
        <f>IFERROR(_xll.qlIndexFixing(Index1M,$H1236,TRUE,_xll.ohTrigger(RecalcTrigger,Trigger1M)),NA())</f>
        <v>1.2838710961143029E-2</v>
      </c>
      <c r="K1236" s="44">
        <f>IFERROR(_xll.qlIndexFixing(Index3M,H1236,TRUE,_xll.ohTrigger(RecalcTrigger,Trigger3M)),NA())</f>
        <v>1.3460441131239962E-2</v>
      </c>
      <c r="L1236" s="44">
        <f>IFERROR(_xll.qlIndexFixing(Index6M,$H1236,TRUE,_xll.ohTrigger(RecalcTrigger,Trigger6M)),NA())</f>
        <v>1.35769238949535E-2</v>
      </c>
      <c r="M1236" s="145">
        <f>IFERROR(_xll.qlIndexFixing(Index1Y,$H1236,TRUE,_xll.ohTrigger(RecalcTrigger,Trigger1Y)),NA())</f>
        <v>1.3687665173828972E-2</v>
      </c>
      <c r="N1236" s="144">
        <f>IFERROR(_xll.qlIndexFixing(ONIndex1M,I1236,TRUE,_xll.ohTrigger(RecalcTrigger,Trigger1M)),NA())</f>
        <v>1.2842452260990456E-2</v>
      </c>
      <c r="O1236" s="44">
        <f>IFERROR(_xll.qlIndexFixing(ONIndex3M,I1236,TRUE,_xll.ohTrigger(RecalcTrigger,Trigger3M)),NA())</f>
        <v>1.3480874508697838E-2</v>
      </c>
      <c r="P1236" s="44">
        <f>IFERROR(_xll.qlIndexFixing(ONIndex6M,I1236,TRUE,_xll.ohTrigger(RecalcTrigger,Trigger6M)),NA())</f>
        <v>1.362996273686079E-2</v>
      </c>
      <c r="Q1236" s="145">
        <f>IFERROR(_xll.qlIndexFixing(ONIndex1Y,I1236,TRUE,_xll.ohTrigger(RecalcTrigger,Trigger1Y)),NA())</f>
        <v>1.3804250379498839E-2</v>
      </c>
    </row>
    <row r="1237" spans="2:17" x14ac:dyDescent="0.2">
      <c r="B1237" s="39" t="s">
        <v>42</v>
      </c>
      <c r="D1237" s="42">
        <f>_xll.qlCalendarAdvance(Calendar,$D1236,B1237,"f",FALSE)</f>
        <v>48394</v>
      </c>
      <c r="E1237" s="139">
        <f>_xll.qlInterestRateIndexValueDate(IndexON,D1237)</f>
        <v>48394</v>
      </c>
      <c r="F1237" s="155">
        <f>IFERROR(_xll.qlIndexFixing(IndexON,D1237,TRUE,_xll.ohTrigger(RecalcTrigger,TriggerON)),NA())</f>
        <v>1.2171723088467701E-2</v>
      </c>
      <c r="H1237" s="42">
        <f>_xll.qlCalendarAdvance(Calendar,$H1236,B1237,"f",FALSE)</f>
        <v>48394</v>
      </c>
      <c r="I1237" s="139">
        <f>_xll.qlInterestRateIndexValueDate(Index1M,$H1237)</f>
        <v>48396</v>
      </c>
      <c r="J1237" s="144">
        <f>IFERROR(_xll.qlIndexFixing(Index1M,$H1237,TRUE,_xll.ohTrigger(RecalcTrigger,Trigger1M)),NA())</f>
        <v>1.2832082396395939E-2</v>
      </c>
      <c r="K1237" s="44">
        <f>IFERROR(_xll.qlIndexFixing(Index3M,H1237,TRUE,_xll.ohTrigger(RecalcTrigger,Trigger3M)),NA())</f>
        <v>1.3453039235110896E-2</v>
      </c>
      <c r="L1237" s="44">
        <f>IFERROR(_xll.qlIndexFixing(Index6M,$H1237,TRUE,_xll.ohTrigger(RecalcTrigger,Trigger6M)),NA())</f>
        <v>1.3567709260787297E-2</v>
      </c>
      <c r="M1237" s="145">
        <f>IFERROR(_xll.qlIndexFixing(Index1Y,$H1237,TRUE,_xll.ohTrigger(RecalcTrigger,Trigger1Y)),NA())</f>
        <v>1.3679049697418875E-2</v>
      </c>
      <c r="N1237" s="144">
        <f>IFERROR(_xll.qlIndexFixing(ONIndex1M,I1237,TRUE,_xll.ohTrigger(RecalcTrigger,Trigger1M)),NA())</f>
        <v>1.2835887840143556E-2</v>
      </c>
      <c r="O1237" s="44">
        <f>IFERROR(_xll.qlIndexFixing(ONIndex3M,I1237,TRUE,_xll.ohTrigger(RecalcTrigger,Trigger3M)),NA())</f>
        <v>1.3473701916417724E-2</v>
      </c>
      <c r="P1237" s="44">
        <f>IFERROR(_xll.qlIndexFixing(ONIndex6M,I1237,TRUE,_xll.ohTrigger(RecalcTrigger,Trigger6M)),NA())</f>
        <v>1.3622221833422543E-2</v>
      </c>
      <c r="Q1237" s="145">
        <f>IFERROR(_xll.qlIndexFixing(ONIndex1Y,I1237,TRUE,_xll.ohTrigger(RecalcTrigger,Trigger1Y)),NA())</f>
        <v>1.3796444804752284E-2</v>
      </c>
    </row>
    <row r="1238" spans="2:17" x14ac:dyDescent="0.2">
      <c r="B1238" s="39" t="s">
        <v>42</v>
      </c>
      <c r="D1238" s="42">
        <f>_xll.qlCalendarAdvance(Calendar,$D1237,B1238,"f",FALSE)</f>
        <v>48401</v>
      </c>
      <c r="E1238" s="139">
        <f>_xll.qlInterestRateIndexValueDate(IndexON,D1238)</f>
        <v>48401</v>
      </c>
      <c r="F1238" s="155">
        <f>IFERROR(_xll.qlIndexFixing(IndexON,D1238,TRUE,_xll.ohTrigger(RecalcTrigger,TriggerON)),NA())</f>
        <v>1.2171723088387765E-2</v>
      </c>
      <c r="H1238" s="42">
        <f>_xll.qlCalendarAdvance(Calendar,$H1237,B1238,"f",FALSE)</f>
        <v>48401</v>
      </c>
      <c r="I1238" s="139">
        <f>_xll.qlInterestRateIndexValueDate(Index1M,$H1238)</f>
        <v>48403</v>
      </c>
      <c r="J1238" s="144">
        <f>IFERROR(_xll.qlIndexFixing(Index1M,$H1238,TRUE,_xll.ohTrigger(RecalcTrigger,Trigger1M)),NA())</f>
        <v>1.2825419417449857E-2</v>
      </c>
      <c r="K1238" s="44">
        <f>IFERROR(_xll.qlIndexFixing(Index3M,H1238,TRUE,_xll.ohTrigger(RecalcTrigger,Trigger3M)),NA())</f>
        <v>1.3445603364840937E-2</v>
      </c>
      <c r="L1238" s="44">
        <f>IFERROR(_xll.qlIndexFixing(Index6M,$H1238,TRUE,_xll.ohTrigger(RecalcTrigger,Trigger6M)),NA())</f>
        <v>1.3559479646913919E-2</v>
      </c>
      <c r="M1238" s="145">
        <f>IFERROR(_xll.qlIndexFixing(Index1Y,$H1238,TRUE,_xll.ohTrigger(RecalcTrigger,Trigger1Y)),NA())</f>
        <v>1.3670408639526638E-2</v>
      </c>
      <c r="N1238" s="144">
        <f>IFERROR(_xll.qlIndexFixing(ONIndex1M,I1238,TRUE,_xll.ohTrigger(RecalcTrigger,Trigger1M)),NA())</f>
        <v>1.282928860442567E-2</v>
      </c>
      <c r="O1238" s="44">
        <f>IFERROR(_xll.qlIndexFixing(ONIndex3M,I1238,TRUE,_xll.ohTrigger(RecalcTrigger,Trigger3M)),NA())</f>
        <v>1.3466493943079527E-2</v>
      </c>
      <c r="P1238" s="44">
        <f>IFERROR(_xll.qlIndexFixing(ONIndex6M,I1238,TRUE,_xll.ohTrigger(RecalcTrigger,Trigger6M)),NA())</f>
        <v>1.3614447273146979E-2</v>
      </c>
      <c r="Q1238" s="145">
        <f>IFERROR(_xll.qlIndexFixing(ONIndex1Y,I1238,TRUE,_xll.ohTrigger(RecalcTrigger,Trigger1Y)),NA())</f>
        <v>1.378860834806872E-2</v>
      </c>
    </row>
    <row r="1239" spans="2:17" x14ac:dyDescent="0.2">
      <c r="B1239" s="39" t="s">
        <v>42</v>
      </c>
      <c r="D1239" s="42">
        <f>_xll.qlCalendarAdvance(Calendar,$D1238,B1239,"f",FALSE)</f>
        <v>48408</v>
      </c>
      <c r="E1239" s="139">
        <f>_xll.qlInterestRateIndexValueDate(IndexON,D1239)</f>
        <v>48408</v>
      </c>
      <c r="F1239" s="155">
        <f>IFERROR(_xll.qlIndexFixing(IndexON,D1239,TRUE,_xll.ohTrigger(RecalcTrigger,TriggerON)),NA())</f>
        <v>1.2171723088467701E-2</v>
      </c>
      <c r="H1239" s="42">
        <f>_xll.qlCalendarAdvance(Calendar,$H1238,B1239,"f",FALSE)</f>
        <v>48408</v>
      </c>
      <c r="I1239" s="139">
        <f>_xll.qlInterestRateIndexValueDate(Index1M,$H1239)</f>
        <v>48410</v>
      </c>
      <c r="J1239" s="144">
        <f>IFERROR(_xll.qlIndexFixing(Index1M,$H1239,TRUE,_xll.ohTrigger(RecalcTrigger,Trigger1M)),NA())</f>
        <v>1.2818722289255347E-2</v>
      </c>
      <c r="K1239" s="44">
        <f>IFERROR(_xll.qlIndexFixing(Index3M,H1239,TRUE,_xll.ohTrigger(RecalcTrigger,Trigger3M)),NA())</f>
        <v>1.3438133775884877E-2</v>
      </c>
      <c r="L1239" s="44">
        <f>IFERROR(_xll.qlIndexFixing(Index6M,$H1239,TRUE,_xll.ohTrigger(RecalcTrigger,Trigger6M)),NA())</f>
        <v>1.3551219434310539E-2</v>
      </c>
      <c r="M1239" s="145">
        <f>IFERROR(_xll.qlIndexFixing(Index1Y,$H1239,TRUE,_xll.ohTrigger(RecalcTrigger,Trigger1Y)),NA())</f>
        <v>1.366174222313335E-2</v>
      </c>
      <c r="N1239" s="144">
        <f>IFERROR(_xll.qlIndexFixing(ONIndex1M,I1239,TRUE,_xll.ohTrigger(RecalcTrigger,Trigger1M)),NA())</f>
        <v>1.2822654818744894E-2</v>
      </c>
      <c r="O1239" s="44">
        <f>IFERROR(_xll.qlIndexFixing(ONIndex3M,I1239,TRUE,_xll.ohTrigger(RecalcTrigger,Trigger3M)),NA())</f>
        <v>1.3459250843039783E-2</v>
      </c>
      <c r="P1239" s="44">
        <f>IFERROR(_xll.qlIndexFixing(ONIndex6M,I1239,TRUE,_xll.ohTrigger(RecalcTrigger,Trigger6M)),NA())</f>
        <v>1.3606639293204381E-2</v>
      </c>
      <c r="Q1239" s="145">
        <f>IFERROR(_xll.qlIndexFixing(ONIndex1Y,I1239,TRUE,_xll.ohTrigger(RecalcTrigger,Trigger1Y)),NA())</f>
        <v>1.3780741228712756E-2</v>
      </c>
    </row>
    <row r="1240" spans="2:17" x14ac:dyDescent="0.2">
      <c r="B1240" s="39" t="s">
        <v>42</v>
      </c>
      <c r="D1240" s="42">
        <f>_xll.qlCalendarAdvance(Calendar,$D1239,B1240,"f",FALSE)</f>
        <v>48415</v>
      </c>
      <c r="E1240" s="139">
        <f>_xll.qlInterestRateIndexValueDate(IndexON,D1240)</f>
        <v>48415</v>
      </c>
      <c r="F1240" s="155">
        <f>IFERROR(_xll.qlIndexFixing(IndexON,D1240,TRUE,_xll.ohTrigger(RecalcTrigger,TriggerON)),NA())</f>
        <v>1.2171723088467701E-2</v>
      </c>
      <c r="H1240" s="42">
        <f>_xll.qlCalendarAdvance(Calendar,$H1239,B1240,"f",FALSE)</f>
        <v>48415</v>
      </c>
      <c r="I1240" s="139">
        <f>_xll.qlInterestRateIndexValueDate(Index1M,$H1240)</f>
        <v>48417</v>
      </c>
      <c r="J1240" s="144">
        <f>IFERROR(_xll.qlIndexFixing(Index1M,$H1240,TRUE,_xll.ohTrigger(RecalcTrigger,Trigger1M)),NA())</f>
        <v>1.2811991276780454E-2</v>
      </c>
      <c r="K1240" s="44">
        <f>IFERROR(_xll.qlIndexFixing(Index3M,H1240,TRUE,_xll.ohTrigger(RecalcTrigger,Trigger3M)),NA())</f>
        <v>1.3430630723697498E-2</v>
      </c>
      <c r="L1240" s="44">
        <f>IFERROR(_xll.qlIndexFixing(Index6M,$H1240,TRUE,_xll.ohTrigger(RecalcTrigger,Trigger6M)),NA())</f>
        <v>1.3542928862161316E-2</v>
      </c>
      <c r="M1240" s="145">
        <f>IFERROR(_xll.qlIndexFixing(Index1Y,$H1240,TRUE,_xll.ohTrigger(RecalcTrigger,Trigger1Y)),NA())</f>
        <v>1.3653050671213744E-2</v>
      </c>
      <c r="N1240" s="144">
        <f>IFERROR(_xll.qlIndexFixing(ONIndex1M,I1240,TRUE,_xll.ohTrigger(RecalcTrigger,Trigger1M)),NA())</f>
        <v>1.281598674744977E-2</v>
      </c>
      <c r="O1240" s="44">
        <f>IFERROR(_xll.qlIndexFixing(ONIndex3M,I1240,TRUE,_xll.ohTrigger(RecalcTrigger,Trigger3M)),NA())</f>
        <v>1.3451972870814899E-2</v>
      </c>
      <c r="P1240" s="44">
        <f>IFERROR(_xll.qlIndexFixing(ONIndex6M,I1240,TRUE,_xll.ohTrigger(RecalcTrigger,Trigger6M)),NA())</f>
        <v>1.3598798130765033E-2</v>
      </c>
      <c r="Q1240" s="145">
        <f>IFERROR(_xll.qlIndexFixing(ONIndex1Y,I1240,TRUE,_xll.ohTrigger(RecalcTrigger,Trigger1Y)),NA())</f>
        <v>1.3772843666028933E-2</v>
      </c>
    </row>
    <row r="1241" spans="2:17" x14ac:dyDescent="0.2">
      <c r="B1241" s="39" t="s">
        <v>42</v>
      </c>
      <c r="D1241" s="42">
        <f>_xll.qlCalendarAdvance(Calendar,$D1240,B1241,"f",FALSE)</f>
        <v>48422</v>
      </c>
      <c r="E1241" s="139">
        <f>_xll.qlInterestRateIndexValueDate(IndexON,D1241)</f>
        <v>48422</v>
      </c>
      <c r="F1241" s="155">
        <f>IFERROR(_xll.qlIndexFixing(IndexON,D1241,TRUE,_xll.ohTrigger(RecalcTrigger,TriggerON)),NA())</f>
        <v>1.2171723088467701E-2</v>
      </c>
      <c r="H1241" s="42">
        <f>_xll.qlCalendarAdvance(Calendar,$H1240,B1241,"f",FALSE)</f>
        <v>48422</v>
      </c>
      <c r="I1241" s="139">
        <f>_xll.qlInterestRateIndexValueDate(Index1M,$H1241)</f>
        <v>48424</v>
      </c>
      <c r="J1241" s="144">
        <f>IFERROR(_xll.qlIndexFixing(Index1M,$H1241,TRUE,_xll.ohTrigger(RecalcTrigger,Trigger1M)),NA())</f>
        <v>1.2805226644975742E-2</v>
      </c>
      <c r="K1241" s="44">
        <f>IFERROR(_xll.qlIndexFixing(Index3M,H1241,TRUE,_xll.ohTrigger(RecalcTrigger,Trigger3M)),NA())</f>
        <v>1.3423094463729248E-2</v>
      </c>
      <c r="L1241" s="44">
        <f>IFERROR(_xll.qlIndexFixing(Index6M,$H1241,TRUE,_xll.ohTrigger(RecalcTrigger,Trigger6M)),NA())</f>
        <v>1.3534608169648252E-2</v>
      </c>
      <c r="M1241" s="145">
        <f>IFERROR(_xll.qlIndexFixing(Index1Y,$H1241,TRUE,_xll.ohTrigger(RecalcTrigger,Trigger1Y)),NA())</f>
        <v>1.3644334206737736E-2</v>
      </c>
      <c r="N1241" s="144">
        <f>IFERROR(_xll.qlIndexFixing(ONIndex1M,I1241,TRUE,_xll.ohTrigger(RecalcTrigger,Trigger1M)),NA())</f>
        <v>1.2809284655288522E-2</v>
      </c>
      <c r="O1241" s="44">
        <f>IFERROR(_xll.qlIndexFixing(ONIndex3M,I1241,TRUE,_xll.ohTrigger(RecalcTrigger,Trigger3M)),NA())</f>
        <v>1.3444660280681475E-2</v>
      </c>
      <c r="P1241" s="44">
        <f>IFERROR(_xll.qlIndexFixing(ONIndex6M,I1241,TRUE,_xll.ohTrigger(RecalcTrigger,Trigger6M)),NA())</f>
        <v>1.3590924023079154E-2</v>
      </c>
      <c r="Q1241" s="145">
        <f>IFERROR(_xll.qlIndexFixing(ONIndex1Y,I1241,TRUE,_xll.ohTrigger(RecalcTrigger,Trigger1Y)),NA())</f>
        <v>1.3764915879281858E-2</v>
      </c>
    </row>
    <row r="1242" spans="2:17" x14ac:dyDescent="0.2">
      <c r="B1242" s="39" t="s">
        <v>42</v>
      </c>
      <c r="D1242" s="42">
        <f>_xll.qlCalendarAdvance(Calendar,$D1241,B1242,"f",FALSE)</f>
        <v>48429</v>
      </c>
      <c r="E1242" s="139">
        <f>_xll.qlInterestRateIndexValueDate(IndexON,D1242)</f>
        <v>48429</v>
      </c>
      <c r="F1242" s="155">
        <f>IFERROR(_xll.qlIndexFixing(IndexON,D1242,TRUE,_xll.ohTrigger(RecalcTrigger,TriggerON)),NA())</f>
        <v>1.2171723088467701E-2</v>
      </c>
      <c r="H1242" s="42">
        <f>_xll.qlCalendarAdvance(Calendar,$H1241,B1242,"f",FALSE)</f>
        <v>48429</v>
      </c>
      <c r="I1242" s="139">
        <f>_xll.qlInterestRateIndexValueDate(Index1M,$H1242)</f>
        <v>48431</v>
      </c>
      <c r="J1242" s="144">
        <f>IFERROR(_xll.qlIndexFixing(Index1M,$H1242,TRUE,_xll.ohTrigger(RecalcTrigger,Trigger1M)),NA())</f>
        <v>1.2798428658796768E-2</v>
      </c>
      <c r="K1242" s="44">
        <f>IFERROR(_xll.qlIndexFixing(Index3M,H1242,TRUE,_xll.ohTrigger(RecalcTrigger,Trigger3M)),NA())</f>
        <v>1.3415525251436649E-2</v>
      </c>
      <c r="L1242" s="44">
        <f>IFERROR(_xll.qlIndexFixing(Index6M,$H1242,TRUE,_xll.ohTrigger(RecalcTrigger,Trigger6M)),NA())</f>
        <v>1.3526257595949493E-2</v>
      </c>
      <c r="M1242" s="145">
        <f>IFERROR(_xll.qlIndexFixing(Index1Y,$H1242,TRUE,_xll.ohTrigger(RecalcTrigger,Trigger1Y)),NA())</f>
        <v>1.3635593052668234E-2</v>
      </c>
      <c r="N1242" s="144">
        <f>IFERROR(_xll.qlIndexFixing(ONIndex1M,I1242,TRUE,_xll.ohTrigger(RecalcTrigger,Trigger1M)),NA())</f>
        <v>1.2802548806849501E-2</v>
      </c>
      <c r="O1242" s="44">
        <f>IFERROR(_xll.qlIndexFixing(ONIndex3M,I1242,TRUE,_xll.ohTrigger(RecalcTrigger,Trigger3M)),NA())</f>
        <v>1.3437313327075984E-2</v>
      </c>
      <c r="P1242" s="44">
        <f>IFERROR(_xll.qlIndexFixing(ONIndex6M,I1242,TRUE,_xll.ohTrigger(RecalcTrigger,Trigger6M)),NA())</f>
        <v>1.3583017207077219E-2</v>
      </c>
      <c r="Q1242" s="145">
        <f>IFERROR(_xll.qlIndexFixing(ONIndex1Y,I1242,TRUE,_xll.ohTrigger(RecalcTrigger,Trigger1Y)),NA())</f>
        <v>1.3756958087656201E-2</v>
      </c>
    </row>
    <row r="1243" spans="2:17" x14ac:dyDescent="0.2">
      <c r="B1243" s="39" t="s">
        <v>42</v>
      </c>
      <c r="D1243" s="42">
        <f>_xll.qlCalendarAdvance(Calendar,$D1242,B1243,"f",FALSE)</f>
        <v>48436</v>
      </c>
      <c r="E1243" s="139">
        <f>_xll.qlInterestRateIndexValueDate(IndexON,D1243)</f>
        <v>48436</v>
      </c>
      <c r="F1243" s="155">
        <f>IFERROR(_xll.qlIndexFixing(IndexON,D1243,TRUE,_xll.ohTrigger(RecalcTrigger,TriggerON)),NA())</f>
        <v>1.2171723088467701E-2</v>
      </c>
      <c r="H1243" s="42">
        <f>_xll.qlCalendarAdvance(Calendar,$H1242,B1243,"f",FALSE)</f>
        <v>48436</v>
      </c>
      <c r="I1243" s="139">
        <f>_xll.qlInterestRateIndexValueDate(Index1M,$H1243)</f>
        <v>48438</v>
      </c>
      <c r="J1243" s="144">
        <f>IFERROR(_xll.qlIndexFixing(Index1M,$H1243,TRUE,_xll.ohTrigger(RecalcTrigger,Trigger1M)),NA())</f>
        <v>1.2791597583204084E-2</v>
      </c>
      <c r="K1243" s="44">
        <f>IFERROR(_xll.qlIndexFixing(Index3M,H1243,TRUE,_xll.ohTrigger(RecalcTrigger,Trigger3M)),NA())</f>
        <v>1.340792334226667E-2</v>
      </c>
      <c r="L1243" s="44">
        <f>IFERROR(_xll.qlIndexFixing(Index6M,$H1243,TRUE,_xll.ohTrigger(RecalcTrigger,Trigger6M)),NA())</f>
        <v>1.3517877380241886E-2</v>
      </c>
      <c r="M1243" s="145">
        <f>IFERROR(_xll.qlIndexFixing(Index1Y,$H1243,TRUE,_xll.ohTrigger(RecalcTrigger,Trigger1Y)),NA())</f>
        <v>1.3626827431963112E-2</v>
      </c>
      <c r="N1243" s="144">
        <f>IFERROR(_xll.qlIndexFixing(ONIndex1M,I1243,TRUE,_xll.ohTrigger(RecalcTrigger,Trigger1M)),NA())</f>
        <v>1.2795779466721058E-2</v>
      </c>
      <c r="O1243" s="44">
        <f>IFERROR(_xll.qlIndexFixing(ONIndex3M,I1243,TRUE,_xll.ohTrigger(RecalcTrigger,Trigger3M)),NA())</f>
        <v>1.3429932264434896E-2</v>
      </c>
      <c r="P1243" s="44">
        <f>IFERROR(_xll.qlIndexFixing(ONIndex6M,I1243,TRUE,_xll.ohTrigger(RecalcTrigger,Trigger6M)),NA())</f>
        <v>1.3575077920009448E-2</v>
      </c>
      <c r="Q1243" s="145">
        <f>IFERROR(_xll.qlIndexFixing(ONIndex1Y,I1243,TRUE,_xll.ohTrigger(RecalcTrigger,Trigger1Y)),NA())</f>
        <v>1.3748970510656378E-2</v>
      </c>
    </row>
    <row r="1244" spans="2:17" x14ac:dyDescent="0.2">
      <c r="B1244" s="39" t="s">
        <v>42</v>
      </c>
      <c r="D1244" s="42">
        <f>_xll.qlCalendarAdvance(Calendar,$D1243,B1244,"f",FALSE)</f>
        <v>48443</v>
      </c>
      <c r="E1244" s="139">
        <f>_xll.qlInterestRateIndexValueDate(IndexON,D1244)</f>
        <v>48443</v>
      </c>
      <c r="F1244" s="155">
        <f>IFERROR(_xll.qlIndexFixing(IndexON,D1244,TRUE,_xll.ohTrigger(RecalcTrigger,TriggerON)),NA())</f>
        <v>1.2171723088467701E-2</v>
      </c>
      <c r="H1244" s="42">
        <f>_xll.qlCalendarAdvance(Calendar,$H1243,B1244,"f",FALSE)</f>
        <v>48443</v>
      </c>
      <c r="I1244" s="139">
        <f>_xll.qlInterestRateIndexValueDate(Index1M,$H1244)</f>
        <v>48445</v>
      </c>
      <c r="J1244" s="144">
        <f>IFERROR(_xll.qlIndexFixing(Index1M,$H1244,TRUE,_xll.ohTrigger(RecalcTrigger,Trigger1M)),NA())</f>
        <v>1.2784733683150751E-2</v>
      </c>
      <c r="K1244" s="44">
        <f>IFERROR(_xll.qlIndexFixing(Index3M,H1244,TRUE,_xll.ohTrigger(RecalcTrigger,Trigger3M)),NA())</f>
        <v>1.3400288991670626E-2</v>
      </c>
      <c r="L1244" s="44">
        <f>IFERROR(_xll.qlIndexFixing(Index6M,$H1244,TRUE,_xll.ohTrigger(RecalcTrigger,Trigger6M)),NA())</f>
        <v>1.3509467761698844E-2</v>
      </c>
      <c r="M1244" s="145">
        <f>IFERROR(_xll.qlIndexFixing(Index1Y,$H1244,TRUE,_xll.ohTrigger(RecalcTrigger,Trigger1Y)),NA())</f>
        <v>1.3618037567573888E-2</v>
      </c>
      <c r="N1244" s="144">
        <f>IFERROR(_xll.qlIndexFixing(ONIndex1M,I1244,TRUE,_xll.ohTrigger(RecalcTrigger,Trigger1M)),NA())</f>
        <v>1.278897689957148E-2</v>
      </c>
      <c r="O1244" s="44">
        <f>IFERROR(_xll.qlIndexFixing(ONIndex3M,I1244,TRUE,_xll.ohTrigger(RecalcTrigger,Trigger3M)),NA())</f>
        <v>1.3422517347274621E-2</v>
      </c>
      <c r="P1244" s="44">
        <f>IFERROR(_xll.qlIndexFixing(ONIndex6M,I1244,TRUE,_xll.ohTrigger(RecalcTrigger,Trigger6M)),NA())</f>
        <v>1.3567106399046125E-2</v>
      </c>
      <c r="Q1244" s="145">
        <f>IFERROR(_xll.qlIndexFixing(ONIndex1Y,I1244,TRUE,_xll.ohTrigger(RecalcTrigger,Trigger1Y)),NA())</f>
        <v>1.3740953367387121E-2</v>
      </c>
    </row>
    <row r="1245" spans="2:17" x14ac:dyDescent="0.2">
      <c r="B1245" s="39" t="s">
        <v>42</v>
      </c>
      <c r="D1245" s="42">
        <f>_xll.qlCalendarAdvance(Calendar,$D1244,B1245,"f",FALSE)</f>
        <v>48450</v>
      </c>
      <c r="E1245" s="139">
        <f>_xll.qlInterestRateIndexValueDate(IndexON,D1245)</f>
        <v>48450</v>
      </c>
      <c r="F1245" s="155">
        <f>IFERROR(_xll.qlIndexFixing(IndexON,D1245,TRUE,_xll.ohTrigger(RecalcTrigger,TriggerON)),NA())</f>
        <v>1.2171723088467701E-2</v>
      </c>
      <c r="H1245" s="42">
        <f>_xll.qlCalendarAdvance(Calendar,$H1244,B1245,"f",FALSE)</f>
        <v>48450</v>
      </c>
      <c r="I1245" s="139">
        <f>_xll.qlInterestRateIndexValueDate(Index1M,$H1245)</f>
        <v>48452</v>
      </c>
      <c r="J1245" s="144">
        <f>IFERROR(_xll.qlIndexFixing(Index1M,$H1245,TRUE,_xll.ohTrigger(RecalcTrigger,Trigger1M)),NA())</f>
        <v>1.2777837223592325E-2</v>
      </c>
      <c r="K1245" s="44">
        <f>IFERROR(_xll.qlIndexFixing(Index3M,H1245,TRUE,_xll.ohTrigger(RecalcTrigger,Trigger3M)),NA())</f>
        <v>1.3392622455097218E-2</v>
      </c>
      <c r="L1245" s="44">
        <f>IFERROR(_xll.qlIndexFixing(Index6M,$H1245,TRUE,_xll.ohTrigger(RecalcTrigger,Trigger6M)),NA())</f>
        <v>1.350102897949034E-2</v>
      </c>
      <c r="M1245" s="145">
        <f>IFERROR(_xll.qlIndexFixing(Index1Y,$H1245,TRUE,_xll.ohTrigger(RecalcTrigger,Trigger1Y)),NA())</f>
        <v>1.3609223682446171E-2</v>
      </c>
      <c r="N1245" s="144">
        <f>IFERROR(_xll.qlIndexFixing(ONIndex1M,I1245,TRUE,_xll.ohTrigger(RecalcTrigger,Trigger1M)),NA())</f>
        <v>1.2782141369829247E-2</v>
      </c>
      <c r="O1245" s="44">
        <f>IFERROR(_xll.qlIndexFixing(ONIndex3M,I1245,TRUE,_xll.ohTrigger(RecalcTrigger,Trigger3M)),NA())</f>
        <v>1.3415068829711885E-2</v>
      </c>
      <c r="P1245" s="44">
        <f>IFERROR(_xll.qlIndexFixing(ONIndex6M,I1245,TRUE,_xll.ohTrigger(RecalcTrigger,Trigger6M)),NA())</f>
        <v>1.3559102881277596E-2</v>
      </c>
      <c r="Q1245" s="145">
        <f>IFERROR(_xll.qlIndexFixing(ONIndex1Y,I1245,TRUE,_xll.ohTrigger(RecalcTrigger,Trigger1Y)),NA())</f>
        <v>1.3732906877192974E-2</v>
      </c>
    </row>
    <row r="1246" spans="2:17" x14ac:dyDescent="0.2">
      <c r="B1246" s="39" t="s">
        <v>42</v>
      </c>
      <c r="D1246" s="42">
        <f>_xll.qlCalendarAdvance(Calendar,$D1245,B1246,"f",FALSE)</f>
        <v>48457</v>
      </c>
      <c r="E1246" s="139">
        <f>_xll.qlInterestRateIndexValueDate(IndexON,D1246)</f>
        <v>48457</v>
      </c>
      <c r="F1246" s="155">
        <f>IFERROR(_xll.qlIndexFixing(IndexON,D1246,TRUE,_xll.ohTrigger(RecalcTrigger,TriggerON)),NA())</f>
        <v>1.2171723088467701E-2</v>
      </c>
      <c r="H1246" s="42">
        <f>_xll.qlCalendarAdvance(Calendar,$H1245,B1246,"f",FALSE)</f>
        <v>48457</v>
      </c>
      <c r="I1246" s="139">
        <f>_xll.qlInterestRateIndexValueDate(Index1M,$H1246)</f>
        <v>48459</v>
      </c>
      <c r="J1246" s="144">
        <f>IFERROR(_xll.qlIndexFixing(Index1M,$H1246,TRUE,_xll.ohTrigger(RecalcTrigger,Trigger1M)),NA())</f>
        <v>1.2770908469486864E-2</v>
      </c>
      <c r="K1246" s="44">
        <f>IFERROR(_xll.qlIndexFixing(Index3M,H1246,TRUE,_xll.ohTrigger(RecalcTrigger,Trigger3M)),NA())</f>
        <v>1.3385231303834153E-2</v>
      </c>
      <c r="L1246" s="44">
        <f>IFERROR(_xll.qlIndexFixing(Index6M,$H1246,TRUE,_xll.ohTrigger(RecalcTrigger,Trigger6M)),NA())</f>
        <v>1.3494371911397882E-2</v>
      </c>
      <c r="M1246" s="145">
        <f>IFERROR(_xll.qlIndexFixing(Index1Y,$H1246,TRUE,_xll.ohTrigger(RecalcTrigger,Trigger1Y)),NA())</f>
        <v>1.3600385999519215E-2</v>
      </c>
      <c r="N1246" s="144">
        <f>IFERROR(_xll.qlIndexFixing(ONIndex1M,I1246,TRUE,_xll.ohTrigger(RecalcTrigger,Trigger1M)),NA())</f>
        <v>1.2775273142242582E-2</v>
      </c>
      <c r="O1246" s="44">
        <f>IFERROR(_xll.qlIndexFixing(ONIndex3M,I1246,TRUE,_xll.ohTrigger(RecalcTrigger,Trigger3M)),NA())</f>
        <v>1.3407586966422969E-2</v>
      </c>
      <c r="P1246" s="44">
        <f>IFERROR(_xll.qlIndexFixing(ONIndex6M,I1246,TRUE,_xll.ohTrigger(RecalcTrigger,Trigger6M)),NA())</f>
        <v>1.3551067603874145E-2</v>
      </c>
      <c r="Q1246" s="145">
        <f>IFERROR(_xll.qlIndexFixing(ONIndex1Y,I1246,TRUE,_xll.ohTrigger(RecalcTrigger,Trigger1Y)),NA())</f>
        <v>1.372483125941848E-2</v>
      </c>
    </row>
    <row r="1247" spans="2:17" x14ac:dyDescent="0.2">
      <c r="B1247" s="39" t="s">
        <v>42</v>
      </c>
      <c r="D1247" s="42">
        <f>_xll.qlCalendarAdvance(Calendar,$D1246,B1247,"f",FALSE)</f>
        <v>48464</v>
      </c>
      <c r="E1247" s="139">
        <f>_xll.qlInterestRateIndexValueDate(IndexON,D1247)</f>
        <v>48464</v>
      </c>
      <c r="F1247" s="155">
        <f>IFERROR(_xll.qlIndexFixing(IndexON,D1247,TRUE,_xll.ohTrigger(RecalcTrigger,TriggerON)),NA())</f>
        <v>1.2171723088467701E-2</v>
      </c>
      <c r="H1247" s="42">
        <f>_xll.qlCalendarAdvance(Calendar,$H1246,B1247,"f",FALSE)</f>
        <v>48464</v>
      </c>
      <c r="I1247" s="139">
        <f>_xll.qlInterestRateIndexValueDate(Index1M,$H1247)</f>
        <v>48466</v>
      </c>
      <c r="J1247" s="144">
        <f>IFERROR(_xll.qlIndexFixing(Index1M,$H1247,TRUE,_xll.ohTrigger(RecalcTrigger,Trigger1M)),NA())</f>
        <v>1.2763947685787425E-2</v>
      </c>
      <c r="K1247" s="44">
        <f>IFERROR(_xll.qlIndexFixing(Index3M,H1247,TRUE,_xll.ohTrigger(RecalcTrigger,Trigger3M)),NA())</f>
        <v>1.3377503662710229E-2</v>
      </c>
      <c r="L1247" s="44">
        <f>IFERROR(_xll.qlIndexFixing(Index6M,$H1247,TRUE,_xll.ohTrigger(RecalcTrigger,Trigger6M)),NA())</f>
        <v>1.348588694842035E-2</v>
      </c>
      <c r="M1247" s="145">
        <f>IFERROR(_xll.qlIndexFixing(Index1Y,$H1247,TRUE,_xll.ohTrigger(RecalcTrigger,Trigger1Y)),NA())</f>
        <v>1.3591524741726363E-2</v>
      </c>
      <c r="N1247" s="144">
        <f>IFERROR(_xll.qlIndexFixing(ONIndex1M,I1247,TRUE,_xll.ohTrigger(RecalcTrigger,Trigger1M)),NA())</f>
        <v>1.2768372481399837E-2</v>
      </c>
      <c r="O1247" s="44">
        <f>IFERROR(_xll.qlIndexFixing(ONIndex3M,I1247,TRUE,_xll.ohTrigger(RecalcTrigger,Trigger3M)),NA())</f>
        <v>1.3400072011604536E-2</v>
      </c>
      <c r="P1247" s="44">
        <f>IFERROR(_xll.qlIndexFixing(ONIndex6M,I1247,TRUE,_xll.ohTrigger(RecalcTrigger,Trigger6M)),NA())</f>
        <v>1.3543000804006056E-2</v>
      </c>
      <c r="Q1247" s="145">
        <f>IFERROR(_xll.qlIndexFixing(ONIndex1Y,I1247,TRUE,_xll.ohTrigger(RecalcTrigger,Trigger1Y)),NA())</f>
        <v>1.3716726733168372E-2</v>
      </c>
    </row>
    <row r="1248" spans="2:17" x14ac:dyDescent="0.2">
      <c r="B1248" s="39" t="s">
        <v>42</v>
      </c>
      <c r="D1248" s="42">
        <f>_xll.qlCalendarAdvance(Calendar,$D1247,B1248,"f",FALSE)</f>
        <v>48471</v>
      </c>
      <c r="E1248" s="139">
        <f>_xll.qlInterestRateIndexValueDate(IndexON,D1248)</f>
        <v>48471</v>
      </c>
      <c r="F1248" s="155">
        <f>IFERROR(_xll.qlIndexFixing(IndexON,D1248,TRUE,_xll.ohTrigger(RecalcTrigger,TriggerON)),NA())</f>
        <v>1.2171723088467701E-2</v>
      </c>
      <c r="H1248" s="42">
        <f>_xll.qlCalendarAdvance(Calendar,$H1247,B1248,"f",FALSE)</f>
        <v>48471</v>
      </c>
      <c r="I1248" s="139">
        <f>_xll.qlInterestRateIndexValueDate(Index1M,$H1248)</f>
        <v>48473</v>
      </c>
      <c r="J1248" s="144">
        <f>IFERROR(_xll.qlIndexFixing(Index1M,$H1248,TRUE,_xll.ohTrigger(RecalcTrigger,Trigger1M)),NA())</f>
        <v>1.275695513744457E-2</v>
      </c>
      <c r="K1248" s="44">
        <f>IFERROR(_xll.qlIndexFixing(Index3M,H1248,TRUE,_xll.ohTrigger(RecalcTrigger,Trigger3M)),NA())</f>
        <v>1.336974458470244E-2</v>
      </c>
      <c r="L1248" s="44">
        <f>IFERROR(_xll.qlIndexFixing(Index6M,$H1248,TRUE,_xll.ohTrigger(RecalcTrigger,Trigger6M)),NA())</f>
        <v>1.3477373458190655E-2</v>
      </c>
      <c r="M1248" s="145">
        <f>IFERROR(_xll.qlIndexFixing(Index1Y,$H1248,TRUE,_xll.ohTrigger(RecalcTrigger,Trigger1Y)),NA())</f>
        <v>1.3582640131994391E-2</v>
      </c>
      <c r="N1248" s="144">
        <f>IFERROR(_xll.qlIndexFixing(ONIndex1M,I1248,TRUE,_xll.ohTrigger(RecalcTrigger,Trigger1M)),NA())</f>
        <v>1.2761439651969297E-2</v>
      </c>
      <c r="O1248" s="44">
        <f>IFERROR(_xll.qlIndexFixing(ONIndex3M,I1248,TRUE,_xll.ohTrigger(RecalcTrigger,Trigger3M)),NA())</f>
        <v>1.3392524219693058E-2</v>
      </c>
      <c r="P1248" s="44">
        <f>IFERROR(_xll.qlIndexFixing(ONIndex6M,I1248,TRUE,_xll.ohTrigger(RecalcTrigger,Trigger6M)),NA())</f>
        <v>1.3534902718763675E-2</v>
      </c>
      <c r="Q1248" s="145">
        <f>IFERROR(_xll.qlIndexFixing(ONIndex1Y,I1248,TRUE,_xll.ohTrigger(RecalcTrigger,Trigger1Y)),NA())</f>
        <v>1.3708593518027001E-2</v>
      </c>
    </row>
    <row r="1249" spans="2:17" x14ac:dyDescent="0.2">
      <c r="B1249" s="39" t="s">
        <v>42</v>
      </c>
      <c r="D1249" s="42">
        <f>_xll.qlCalendarAdvance(Calendar,$D1248,B1249,"f",FALSE)</f>
        <v>48478</v>
      </c>
      <c r="E1249" s="139">
        <f>_xll.qlInterestRateIndexValueDate(IndexON,D1249)</f>
        <v>48478</v>
      </c>
      <c r="F1249" s="155">
        <f>IFERROR(_xll.qlIndexFixing(IndexON,D1249,TRUE,_xll.ohTrigger(RecalcTrigger,TriggerON)),NA())</f>
        <v>1.2171723088467701E-2</v>
      </c>
      <c r="H1249" s="42">
        <f>_xll.qlCalendarAdvance(Calendar,$H1248,B1249,"f",FALSE)</f>
        <v>48478</v>
      </c>
      <c r="I1249" s="139">
        <f>_xll.qlInterestRateIndexValueDate(Index1M,$H1249)</f>
        <v>48480</v>
      </c>
      <c r="J1249" s="144">
        <f>IFERROR(_xll.qlIndexFixing(Index1M,$H1249,TRUE,_xll.ohTrigger(RecalcTrigger,Trigger1M)),NA())</f>
        <v>1.2749931089421351E-2</v>
      </c>
      <c r="K1249" s="44">
        <f>IFERROR(_xll.qlIndexFixing(Index3M,H1249,TRUE,_xll.ohTrigger(RecalcTrigger,Trigger3M)),NA())</f>
        <v>1.3361954325241628E-2</v>
      </c>
      <c r="L1249" s="44">
        <f>IFERROR(_xll.qlIndexFixing(Index6M,$H1249,TRUE,_xll.ohTrigger(RecalcTrigger,Trigger6M)),NA())</f>
        <v>1.3468831679813444E-2</v>
      </c>
      <c r="M1249" s="145">
        <f>IFERROR(_xll.qlIndexFixing(Index1Y,$H1249,TRUE,_xll.ohTrigger(RecalcTrigger,Trigger1Y)),NA())</f>
        <v>1.3573732393244812E-2</v>
      </c>
      <c r="N1249" s="144">
        <f>IFERROR(_xll.qlIndexFixing(ONIndex1M,I1249,TRUE,_xll.ohTrigger(RecalcTrigger,Trigger1M)),NA())</f>
        <v>1.275447491845938E-2</v>
      </c>
      <c r="O1249" s="44">
        <f>IFERROR(_xll.qlIndexFixing(ONIndex3M,I1249,TRUE,_xll.ohTrigger(RecalcTrigger,Trigger3M)),NA())</f>
        <v>1.338494384528488E-2</v>
      </c>
      <c r="P1249" s="44">
        <f>IFERROR(_xll.qlIndexFixing(ONIndex6M,I1249,TRUE,_xll.ohTrigger(RecalcTrigger,Trigger6M)),NA())</f>
        <v>1.3526773585397223E-2</v>
      </c>
      <c r="Q1249" s="145">
        <f>IFERROR(_xll.qlIndexFixing(ONIndex1Y,I1249,TRUE,_xll.ohTrigger(RecalcTrigger,Trigger1Y)),NA())</f>
        <v>1.3700431833099103E-2</v>
      </c>
    </row>
    <row r="1250" spans="2:17" x14ac:dyDescent="0.2">
      <c r="B1250" s="39" t="s">
        <v>42</v>
      </c>
      <c r="D1250" s="42">
        <f>_xll.qlCalendarAdvance(Calendar,$D1249,B1250,"f",FALSE)</f>
        <v>48485</v>
      </c>
      <c r="E1250" s="139">
        <f>_xll.qlInterestRateIndexValueDate(IndexON,D1250)</f>
        <v>48485</v>
      </c>
      <c r="F1250" s="155">
        <f>IFERROR(_xll.qlIndexFixing(IndexON,D1250,TRUE,_xll.ohTrigger(RecalcTrigger,TriggerON)),NA())</f>
        <v>1.2171723088467701E-2</v>
      </c>
      <c r="H1250" s="42">
        <f>_xll.qlCalendarAdvance(Calendar,$H1249,B1250,"f",FALSE)</f>
        <v>48485</v>
      </c>
      <c r="I1250" s="139">
        <f>_xll.qlInterestRateIndexValueDate(Index1M,$H1250)</f>
        <v>48487</v>
      </c>
      <c r="J1250" s="144">
        <f>IFERROR(_xll.qlIndexFixing(Index1M,$H1250,TRUE,_xll.ohTrigger(RecalcTrigger,Trigger1M)),NA())</f>
        <v>1.2743718628925831E-2</v>
      </c>
      <c r="K1250" s="44">
        <f>IFERROR(_xll.qlIndexFixing(Index3M,H1250,TRUE,_xll.ohTrigger(RecalcTrigger,Trigger3M)),NA())</f>
        <v>1.3353815923182358E-2</v>
      </c>
      <c r="L1250" s="44">
        <f>IFERROR(_xll.qlIndexFixing(Index6M,$H1250,TRUE,_xll.ohTrigger(RecalcTrigger,Trigger6M)),NA())</f>
        <v>1.3459891115813924E-2</v>
      </c>
      <c r="M1250" s="145">
        <f>IFERROR(_xll.qlIndexFixing(Index1Y,$H1250,TRUE,_xll.ohTrigger(RecalcTrigger,Trigger1Y)),NA())</f>
        <v>1.356480174839148E-2</v>
      </c>
      <c r="N1250" s="144">
        <f>IFERROR(_xll.qlIndexFixing(ONIndex1M,I1250,TRUE,_xll.ohTrigger(RecalcTrigger,Trigger1M)),NA())</f>
        <v>1.2747478545458435E-2</v>
      </c>
      <c r="O1250" s="44">
        <f>IFERROR(_xll.qlIndexFixing(ONIndex3M,I1250,TRUE,_xll.ohTrigger(RecalcTrigger,Trigger3M)),NA())</f>
        <v>1.3377331142496729E-2</v>
      </c>
      <c r="P1250" s="44">
        <f>IFERROR(_xll.qlIndexFixing(ONIndex6M,I1250,TRUE,_xll.ohTrigger(RecalcTrigger,Trigger6M)),NA())</f>
        <v>1.351861364091711E-2</v>
      </c>
      <c r="Q1250" s="145">
        <f>IFERROR(_xll.qlIndexFixing(ONIndex1Y,I1250,TRUE,_xll.ohTrigger(RecalcTrigger,Trigger1Y)),NA())</f>
        <v>1.3692241897649282E-2</v>
      </c>
    </row>
    <row r="1251" spans="2:17" x14ac:dyDescent="0.2">
      <c r="B1251" s="39" t="s">
        <v>42</v>
      </c>
      <c r="D1251" s="42">
        <f>_xll.qlCalendarAdvance(Calendar,$D1250,B1251,"f",FALSE)</f>
        <v>48492</v>
      </c>
      <c r="E1251" s="139">
        <f>_xll.qlInterestRateIndexValueDate(IndexON,D1251)</f>
        <v>48492</v>
      </c>
      <c r="F1251" s="155">
        <f>IFERROR(_xll.qlIndexFixing(IndexON,D1251,TRUE,_xll.ohTrigger(RecalcTrigger,TriggerON)),NA())</f>
        <v>1.2171723088467701E-2</v>
      </c>
      <c r="H1251" s="42">
        <f>_xll.qlCalendarAdvance(Calendar,$H1250,B1251,"f",FALSE)</f>
        <v>48492</v>
      </c>
      <c r="I1251" s="139">
        <f>_xll.qlInterestRateIndexValueDate(Index1M,$H1251)</f>
        <v>48494</v>
      </c>
      <c r="J1251" s="144">
        <f>IFERROR(_xll.qlIndexFixing(Index1M,$H1251,TRUE,_xll.ohTrigger(RecalcTrigger,Trigger1M)),NA())</f>
        <v>1.2735789554128574E-2</v>
      </c>
      <c r="K1251" s="44">
        <f>IFERROR(_xll.qlIndexFixing(Index3M,H1251,TRUE,_xll.ohTrigger(RecalcTrigger,Trigger3M)),NA())</f>
        <v>1.3345961635093747E-2</v>
      </c>
      <c r="L1251" s="44">
        <f>IFERROR(_xll.qlIndexFixing(Index6M,$H1251,TRUE,_xll.ohTrigger(RecalcTrigger,Trigger6M)),NA())</f>
        <v>1.345129125456135E-2</v>
      </c>
      <c r="M1251" s="145">
        <f>IFERROR(_xll.qlIndexFixing(Index1Y,$H1251,TRUE,_xll.ohTrigger(RecalcTrigger,Trigger1Y)),NA())</f>
        <v>1.3555848420342772E-2</v>
      </c>
      <c r="N1251" s="144">
        <f>IFERROR(_xll.qlIndexFixing(ONIndex1M,I1251,TRUE,_xll.ohTrigger(RecalcTrigger,Trigger1M)),NA())</f>
        <v>1.2740450797554814E-2</v>
      </c>
      <c r="O1251" s="44">
        <f>IFERROR(_xll.qlIndexFixing(ONIndex3M,I1251,TRUE,_xll.ohTrigger(RecalcTrigger,Trigger3M)),NA())</f>
        <v>1.3369686365845013E-2</v>
      </c>
      <c r="P1251" s="44">
        <f>IFERROR(_xll.qlIndexFixing(ONIndex6M,I1251,TRUE,_xll.ohTrigger(RecalcTrigger,Trigger6M)),NA())</f>
        <v>1.351042312249362E-2</v>
      </c>
      <c r="Q1251" s="145">
        <f>IFERROR(_xll.qlIndexFixing(ONIndex1Y,I1251,TRUE,_xll.ohTrigger(RecalcTrigger,Trigger1Y)),NA())</f>
        <v>1.3684023931022082E-2</v>
      </c>
    </row>
    <row r="1252" spans="2:17" x14ac:dyDescent="0.2">
      <c r="B1252" s="39" t="s">
        <v>42</v>
      </c>
      <c r="D1252" s="42">
        <f>_xll.qlCalendarAdvance(Calendar,$D1251,B1252,"f",FALSE)</f>
        <v>48499</v>
      </c>
      <c r="E1252" s="139">
        <f>_xll.qlInterestRateIndexValueDate(IndexON,D1252)</f>
        <v>48499</v>
      </c>
      <c r="F1252" s="155">
        <f>IFERROR(_xll.qlIndexFixing(IndexON,D1252,TRUE,_xll.ohTrigger(RecalcTrigger,TriggerON)),NA())</f>
        <v>1.2171723088467701E-2</v>
      </c>
      <c r="H1252" s="42">
        <f>_xll.qlCalendarAdvance(Calendar,$H1251,B1252,"f",FALSE)</f>
        <v>48499</v>
      </c>
      <c r="I1252" s="139">
        <f>_xll.qlInterestRateIndexValueDate(Index1M,$H1252)</f>
        <v>48501</v>
      </c>
      <c r="J1252" s="144">
        <f>IFERROR(_xll.qlIndexFixing(Index1M,$H1252,TRUE,_xll.ohTrigger(RecalcTrigger,Trigger1M)),NA())</f>
        <v>1.2728672596767632E-2</v>
      </c>
      <c r="K1252" s="44">
        <f>IFERROR(_xll.qlIndexFixing(Index3M,H1252,TRUE,_xll.ohTrigger(RecalcTrigger,Trigger3M)),NA())</f>
        <v>1.333807694913396E-2</v>
      </c>
      <c r="L1252" s="44">
        <f>IFERROR(_xll.qlIndexFixing(Index6M,$H1252,TRUE,_xll.ohTrigger(RecalcTrigger,Trigger6M)),NA())</f>
        <v>1.344266383871808E-2</v>
      </c>
      <c r="M1252" s="145">
        <f>IFERROR(_xll.qlIndexFixing(Index1Y,$H1252,TRUE,_xll.ohTrigger(RecalcTrigger,Trigger1Y)),NA())</f>
        <v>1.3546872632000493E-2</v>
      </c>
      <c r="N1252" s="144">
        <f>IFERROR(_xll.qlIndexFixing(ONIndex1M,I1252,TRUE,_xll.ohTrigger(RecalcTrigger,Trigger1M)),NA())</f>
        <v>1.2733391939496741E-2</v>
      </c>
      <c r="O1252" s="44">
        <f>IFERROR(_xll.qlIndexFixing(ONIndex3M,I1252,TRUE,_xll.ohTrigger(RecalcTrigger,Trigger3M)),NA())</f>
        <v>1.3362009769846139E-2</v>
      </c>
      <c r="P1252" s="44">
        <f>IFERROR(_xll.qlIndexFixing(ONIndex6M,I1252,TRUE,_xll.ohTrigger(RecalcTrigger,Trigger6M)),NA())</f>
        <v>1.3502202267456909E-2</v>
      </c>
      <c r="Q1252" s="145">
        <f>IFERROR(_xll.qlIndexFixing(ONIndex1Y,I1252,TRUE,_xll.ohTrigger(RecalcTrigger,Trigger1Y)),NA())</f>
        <v>1.3675778152562046E-2</v>
      </c>
    </row>
    <row r="1253" spans="2:17" x14ac:dyDescent="0.2">
      <c r="B1253" s="39" t="s">
        <v>42</v>
      </c>
      <c r="D1253" s="42">
        <f>_xll.qlCalendarAdvance(Calendar,$D1252,B1253,"f",FALSE)</f>
        <v>48506</v>
      </c>
      <c r="E1253" s="139">
        <f>_xll.qlInterestRateIndexValueDate(IndexON,D1253)</f>
        <v>48506</v>
      </c>
      <c r="F1253" s="155">
        <f>IFERROR(_xll.qlIndexFixing(IndexON,D1253,TRUE,_xll.ohTrigger(RecalcTrigger,TriggerON)),NA())</f>
        <v>1.2171723088467701E-2</v>
      </c>
      <c r="H1253" s="42">
        <f>_xll.qlCalendarAdvance(Calendar,$H1252,B1253,"f",FALSE)</f>
        <v>48506</v>
      </c>
      <c r="I1253" s="139">
        <f>_xll.qlInterestRateIndexValueDate(Index1M,$H1253)</f>
        <v>48508</v>
      </c>
      <c r="J1253" s="144">
        <f>IFERROR(_xll.qlIndexFixing(Index1M,$H1253,TRUE,_xll.ohTrigger(RecalcTrigger,Trigger1M)),NA())</f>
        <v>1.2721525199536066E-2</v>
      </c>
      <c r="K1253" s="44">
        <f>IFERROR(_xll.qlIndexFixing(Index3M,H1253,TRUE,_xll.ohTrigger(RecalcTrigger,Trigger3M)),NA())</f>
        <v>1.3330162120740405E-2</v>
      </c>
      <c r="L1253" s="44">
        <f>IFERROR(_xll.qlIndexFixing(Index6M,$H1253,TRUE,_xll.ohTrigger(RecalcTrigger,Trigger6M)),NA())</f>
        <v>1.3434009107387354E-2</v>
      </c>
      <c r="M1253" s="145">
        <f>IFERROR(_xll.qlIndexFixing(Index1Y,$H1253,TRUE,_xll.ohTrigger(RecalcTrigger,Trigger1Y)),NA())</f>
        <v>1.35378746062601E-2</v>
      </c>
      <c r="N1253" s="144">
        <f>IFERROR(_xll.qlIndexFixing(ONIndex1M,I1253,TRUE,_xll.ohTrigger(RecalcTrigger,Trigger1M)),NA())</f>
        <v>1.2726302235872566E-2</v>
      </c>
      <c r="O1253" s="44">
        <f>IFERROR(_xll.qlIndexFixing(ONIndex3M,I1253,TRUE,_xll.ohTrigger(RecalcTrigger,Trigger3M)),NA())</f>
        <v>1.3354301608696773E-2</v>
      </c>
      <c r="P1253" s="44">
        <f>IFERROR(_xll.qlIndexFixing(ONIndex6M,I1253,TRUE,_xll.ohTrigger(RecalcTrigger,Trigger6M)),NA())</f>
        <v>1.3493951312737451E-2</v>
      </c>
      <c r="Q1253" s="145">
        <f>IFERROR(_xll.qlIndexFixing(ONIndex1Y,I1253,TRUE,_xll.ohTrigger(RecalcTrigger,Trigger1Y)),NA())</f>
        <v>1.3667504781453843E-2</v>
      </c>
    </row>
    <row r="1254" spans="2:17" x14ac:dyDescent="0.2">
      <c r="B1254" s="39" t="s">
        <v>42</v>
      </c>
      <c r="D1254" s="42">
        <f>_xll.qlCalendarAdvance(Calendar,$D1253,B1254,"f",FALSE)</f>
        <v>48513</v>
      </c>
      <c r="E1254" s="139">
        <f>_xll.qlInterestRateIndexValueDate(IndexON,D1254)</f>
        <v>48513</v>
      </c>
      <c r="F1254" s="155">
        <f>IFERROR(_xll.qlIndexFixing(IndexON,D1254,TRUE,_xll.ohTrigger(RecalcTrigger,TriggerON)),NA())</f>
        <v>1.2171723088467701E-2</v>
      </c>
      <c r="H1254" s="42">
        <f>_xll.qlCalendarAdvance(Calendar,$H1253,B1254,"f",FALSE)</f>
        <v>48513</v>
      </c>
      <c r="I1254" s="139">
        <f>_xll.qlInterestRateIndexValueDate(Index1M,$H1254)</f>
        <v>48515</v>
      </c>
      <c r="J1254" s="144">
        <f>IFERROR(_xll.qlIndexFixing(Index1M,$H1254,TRUE,_xll.ohTrigger(RecalcTrigger,Trigger1M)),NA())</f>
        <v>1.2714347627379441E-2</v>
      </c>
      <c r="K1254" s="44">
        <f>IFERROR(_xll.qlIndexFixing(Index3M,H1254,TRUE,_xll.ohTrigger(RecalcTrigger,Trigger3M)),NA())</f>
        <v>1.3322217405349626E-2</v>
      </c>
      <c r="L1254" s="44">
        <f>IFERROR(_xll.qlIndexFixing(Index6M,$H1254,TRUE,_xll.ohTrigger(RecalcTrigger,Trigger6M)),NA())</f>
        <v>1.3425327299671979E-2</v>
      </c>
      <c r="M1254" s="145">
        <f>IFERROR(_xll.qlIndexFixing(Index1Y,$H1254,TRUE,_xll.ohTrigger(RecalcTrigger,Trigger1Y)),NA())</f>
        <v>1.3528854566009819E-2</v>
      </c>
      <c r="N1254" s="144">
        <f>IFERROR(_xll.qlIndexFixing(ONIndex1M,I1254,TRUE,_xll.ohTrigger(RecalcTrigger,Trigger1M)),NA())</f>
        <v>1.271918195111077E-2</v>
      </c>
      <c r="O1254" s="44">
        <f>IFERROR(_xll.qlIndexFixing(ONIndex3M,I1254,TRUE,_xll.ohTrigger(RecalcTrigger,Trigger3M)),NA())</f>
        <v>1.3346562137073192E-2</v>
      </c>
      <c r="P1254" s="44">
        <f>IFERROR(_xll.qlIndexFixing(ONIndex6M,I1254,TRUE,_xll.ohTrigger(RecalcTrigger,Trigger6M)),NA())</f>
        <v>1.3485670495665403E-2</v>
      </c>
      <c r="Q1254" s="145">
        <f>IFERROR(_xll.qlIndexFixing(ONIndex1Y,I1254,TRUE,_xll.ohTrigger(RecalcTrigger,Trigger1Y)),NA())</f>
        <v>1.3659204037042016E-2</v>
      </c>
    </row>
    <row r="1255" spans="2:17" x14ac:dyDescent="0.2">
      <c r="B1255" s="39" t="s">
        <v>42</v>
      </c>
      <c r="D1255" s="42">
        <f>_xll.qlCalendarAdvance(Calendar,$D1254,B1255,"f",FALSE)</f>
        <v>48520</v>
      </c>
      <c r="E1255" s="139">
        <f>_xll.qlInterestRateIndexValueDate(IndexON,D1255)</f>
        <v>48520</v>
      </c>
      <c r="F1255" s="155">
        <f>IFERROR(_xll.qlIndexFixing(IndexON,D1255,TRUE,_xll.ohTrigger(RecalcTrigger,TriggerON)),NA())</f>
        <v>1.2171723088467701E-2</v>
      </c>
      <c r="H1255" s="42">
        <f>_xll.qlCalendarAdvance(Calendar,$H1254,B1255,"f",FALSE)</f>
        <v>48520</v>
      </c>
      <c r="I1255" s="139">
        <f>_xll.qlInterestRateIndexValueDate(Index1M,$H1255)</f>
        <v>48522</v>
      </c>
      <c r="J1255" s="144">
        <f>IFERROR(_xll.qlIndexFixing(Index1M,$H1255,TRUE,_xll.ohTrigger(RecalcTrigger,Trigger1M)),NA())</f>
        <v>1.2707140145258311E-2</v>
      </c>
      <c r="K1255" s="44">
        <f>IFERROR(_xll.qlIndexFixing(Index3M,H1255,TRUE,_xll.ohTrigger(RecalcTrigger,Trigger3M)),NA())</f>
        <v>1.3314243058397294E-2</v>
      </c>
      <c r="L1255" s="44">
        <f>IFERROR(_xll.qlIndexFixing(Index6M,$H1255,TRUE,_xll.ohTrigger(RecalcTrigger,Trigger6M)),NA())</f>
        <v>1.3417000348007026E-2</v>
      </c>
      <c r="M1255" s="145">
        <f>IFERROR(_xll.qlIndexFixing(Index1Y,$H1255,TRUE,_xll.ohTrigger(RecalcTrigger,Trigger1Y)),NA())</f>
        <v>1.3519812734132407E-2</v>
      </c>
      <c r="N1255" s="144">
        <f>IFERROR(_xll.qlIndexFixing(ONIndex1M,I1255,TRUE,_xll.ohTrigger(RecalcTrigger,Trigger1M)),NA())</f>
        <v>1.271203135003951E-2</v>
      </c>
      <c r="O1255" s="44">
        <f>IFERROR(_xll.qlIndexFixing(ONIndex3M,I1255,TRUE,_xll.ohTrigger(RecalcTrigger,Trigger3M)),NA())</f>
        <v>1.3338791609092127E-2</v>
      </c>
      <c r="P1255" s="44">
        <f>IFERROR(_xll.qlIndexFixing(ONIndex6M,I1255,TRUE,_xll.ohTrigger(RecalcTrigger,Trigger6M)),NA())</f>
        <v>1.3477360053091303E-2</v>
      </c>
      <c r="Q1255" s="145">
        <f>IFERROR(_xll.qlIndexFixing(ONIndex1Y,I1255,TRUE,_xll.ohTrigger(RecalcTrigger,Trigger1Y)),NA())</f>
        <v>1.3650876138591173E-2</v>
      </c>
    </row>
    <row r="1256" spans="2:17" x14ac:dyDescent="0.2">
      <c r="B1256" s="39" t="s">
        <v>42</v>
      </c>
      <c r="D1256" s="42">
        <f>_xll.qlCalendarAdvance(Calendar,$D1255,B1256,"f",FALSE)</f>
        <v>48527</v>
      </c>
      <c r="E1256" s="139">
        <f>_xll.qlInterestRateIndexValueDate(IndexON,D1256)</f>
        <v>48527</v>
      </c>
      <c r="F1256" s="155">
        <f>IFERROR(_xll.qlIndexFixing(IndexON,D1256,TRUE,_xll.ohTrigger(RecalcTrigger,TriggerON)),NA())</f>
        <v>1.2171723088467701E-2</v>
      </c>
      <c r="H1256" s="42">
        <f>_xll.qlCalendarAdvance(Calendar,$H1255,B1256,"f",FALSE)</f>
        <v>48527</v>
      </c>
      <c r="I1256" s="139">
        <f>_xll.qlInterestRateIndexValueDate(Index1M,$H1256)</f>
        <v>48529</v>
      </c>
      <c r="J1256" s="144">
        <f>IFERROR(_xll.qlIndexFixing(Index1M,$H1256,TRUE,_xll.ohTrigger(RecalcTrigger,Trigger1M)),NA())</f>
        <v>1.2699903018118242E-2</v>
      </c>
      <c r="K1256" s="44">
        <f>IFERROR(_xll.qlIndexFixing(Index3M,H1256,TRUE,_xll.ohTrigger(RecalcTrigger,Trigger3M)),NA())</f>
        <v>1.3306239335317344E-2</v>
      </c>
      <c r="L1256" s="44">
        <f>IFERROR(_xll.qlIndexFixing(Index6M,$H1256,TRUE,_xll.ohTrigger(RecalcTrigger,Trigger6M)),NA())</f>
        <v>1.3408267247311385E-2</v>
      </c>
      <c r="M1256" s="145">
        <f>IFERROR(_xll.qlIndexFixing(Index1Y,$H1256,TRUE,_xll.ohTrigger(RecalcTrigger,Trigger1Y)),NA())</f>
        <v>1.3510749333503169E-2</v>
      </c>
      <c r="N1256" s="144">
        <f>IFERROR(_xll.qlIndexFixing(ONIndex1M,I1256,TRUE,_xll.ohTrigger(RecalcTrigger,Trigger1M)),NA())</f>
        <v>1.2704850697087267E-2</v>
      </c>
      <c r="O1256" s="44">
        <f>IFERROR(_xll.qlIndexFixing(ONIndex3M,I1256,TRUE,_xll.ohTrigger(RecalcTrigger,Trigger3M)),NA())</f>
        <v>1.3330990279269983E-2</v>
      </c>
      <c r="P1256" s="44">
        <f>IFERROR(_xll.qlIndexFixing(ONIndex6M,I1256,TRUE,_xll.ohTrigger(RecalcTrigger,Trigger6M)),NA())</f>
        <v>1.3469020222425243E-2</v>
      </c>
      <c r="Q1256" s="145">
        <f>IFERROR(_xll.qlIndexFixing(ONIndex1Y,I1256,TRUE,_xll.ohTrigger(RecalcTrigger,Trigger1Y)),NA())</f>
        <v>1.3642521305445854E-2</v>
      </c>
    </row>
    <row r="1257" spans="2:17" x14ac:dyDescent="0.2">
      <c r="B1257" s="39" t="s">
        <v>42</v>
      </c>
      <c r="D1257" s="42">
        <f>_xll.qlCalendarAdvance(Calendar,$D1256,B1257,"f",FALSE)</f>
        <v>48534</v>
      </c>
      <c r="E1257" s="139">
        <f>_xll.qlInterestRateIndexValueDate(IndexON,D1257)</f>
        <v>48534</v>
      </c>
      <c r="F1257" s="155">
        <f>IFERROR(_xll.qlIndexFixing(IndexON,D1257,TRUE,_xll.ohTrigger(RecalcTrigger,TriggerON)),NA())</f>
        <v>1.2171723088467701E-2</v>
      </c>
      <c r="H1257" s="42">
        <f>_xll.qlCalendarAdvance(Calendar,$H1256,B1257,"f",FALSE)</f>
        <v>48534</v>
      </c>
      <c r="I1257" s="139">
        <f>_xll.qlInterestRateIndexValueDate(Index1M,$H1257)</f>
        <v>48536</v>
      </c>
      <c r="J1257" s="144">
        <f>IFERROR(_xll.qlIndexFixing(Index1M,$H1257,TRUE,_xll.ohTrigger(RecalcTrigger,Trigger1M)),NA())</f>
        <v>1.2692636510909794E-2</v>
      </c>
      <c r="K1257" s="44">
        <f>IFERROR(_xll.qlIndexFixing(Index3M,H1257,TRUE,_xll.ohTrigger(RecalcTrigger,Trigger3M)),NA())</f>
        <v>1.3298206491543714E-2</v>
      </c>
      <c r="L1257" s="44">
        <f>IFERROR(_xll.qlIndexFixing(Index6M,$H1257,TRUE,_xll.ohTrigger(RecalcTrigger,Trigger6M)),NA())</f>
        <v>1.3399507771207811E-2</v>
      </c>
      <c r="M1257" s="145">
        <f>IFERROR(_xll.qlIndexFixing(Index1Y,$H1257,TRUE,_xll.ohTrigger(RecalcTrigger,Trigger1Y)),NA())</f>
        <v>1.3501664586991279E-2</v>
      </c>
      <c r="N1257" s="144">
        <f>IFERROR(_xll.qlIndexFixing(ONIndex1M,I1257,TRUE,_xll.ohTrigger(RecalcTrigger,Trigger1M)),NA())</f>
        <v>1.2697640256922327E-2</v>
      </c>
      <c r="O1257" s="44">
        <f>IFERROR(_xll.qlIndexFixing(ONIndex3M,I1257,TRUE,_xll.ohTrigger(RecalcTrigger,Trigger3M)),NA())</f>
        <v>1.3323158401963298E-2</v>
      </c>
      <c r="P1257" s="44">
        <f>IFERROR(_xll.qlIndexFixing(ONIndex6M,I1257,TRUE,_xll.ohTrigger(RecalcTrigger,Trigger6M)),NA())</f>
        <v>1.3460651240917443E-2</v>
      </c>
      <c r="Q1257" s="145">
        <f>IFERROR(_xll.qlIndexFixing(ONIndex1Y,I1257,TRUE,_xll.ohTrigger(RecalcTrigger,Trigger1Y)),NA())</f>
        <v>1.3634139756790731E-2</v>
      </c>
    </row>
    <row r="1258" spans="2:17" x14ac:dyDescent="0.2">
      <c r="B1258" s="39" t="s">
        <v>42</v>
      </c>
      <c r="D1258" s="42">
        <f>_xll.qlCalendarAdvance(Calendar,$D1257,B1258,"f",FALSE)</f>
        <v>48541</v>
      </c>
      <c r="E1258" s="139">
        <f>_xll.qlInterestRateIndexValueDate(IndexON,D1258)</f>
        <v>48541</v>
      </c>
      <c r="F1258" s="155">
        <f>IFERROR(_xll.qlIndexFixing(IndexON,D1258,TRUE,_xll.ohTrigger(RecalcTrigger,TriggerON)),NA())</f>
        <v>1.2171723088467701E-2</v>
      </c>
      <c r="H1258" s="42">
        <f>_xll.qlCalendarAdvance(Calendar,$H1257,B1258,"f",FALSE)</f>
        <v>48541</v>
      </c>
      <c r="I1258" s="139">
        <f>_xll.qlInterestRateIndexValueDate(Index1M,$H1258)</f>
        <v>48543</v>
      </c>
      <c r="J1258" s="144">
        <f>IFERROR(_xll.qlIndexFixing(Index1M,$H1258,TRUE,_xll.ohTrigger(RecalcTrigger,Trigger1M)),NA())</f>
        <v>1.2685340888583529E-2</v>
      </c>
      <c r="K1258" s="44">
        <f>IFERROR(_xll.qlIndexFixing(Index3M,H1258,TRUE,_xll.ohTrigger(RecalcTrigger,Trigger3M)),NA())</f>
        <v>1.3290144782507727E-2</v>
      </c>
      <c r="L1258" s="44">
        <f>IFERROR(_xll.qlIndexFixing(Index6M,$H1258,TRUE,_xll.ohTrigger(RecalcTrigger,Trigger6M)),NA())</f>
        <v>1.3390722158774009E-2</v>
      </c>
      <c r="M1258" s="145">
        <f>IFERROR(_xll.qlIndexFixing(Index1Y,$H1258,TRUE,_xll.ohTrigger(RecalcTrigger,Trigger1Y)),NA())</f>
        <v>1.3492558717458688E-2</v>
      </c>
      <c r="N1258" s="144">
        <f>IFERROR(_xll.qlIndexFixing(ONIndex1M,I1258,TRUE,_xll.ohTrigger(RecalcTrigger,Trigger1M)),NA())</f>
        <v>1.2690400294292914E-2</v>
      </c>
      <c r="O1258" s="44">
        <f>IFERROR(_xll.qlIndexFixing(ONIndex3M,I1258,TRUE,_xll.ohTrigger(RecalcTrigger,Trigger3M)),NA())</f>
        <v>1.3315296231688478E-2</v>
      </c>
      <c r="P1258" s="44">
        <f>IFERROR(_xll.qlIndexFixing(ONIndex6M,I1258,TRUE,_xll.ohTrigger(RecalcTrigger,Trigger6M)),NA())</f>
        <v>1.3452253345338505E-2</v>
      </c>
      <c r="Q1258" s="145">
        <f>IFERROR(_xll.qlIndexFixing(ONIndex1Y,I1258,TRUE,_xll.ohTrigger(RecalcTrigger,Trigger1Y)),NA())</f>
        <v>1.3625731712050282E-2</v>
      </c>
    </row>
    <row r="1259" spans="2:17" x14ac:dyDescent="0.2">
      <c r="B1259" s="39" t="s">
        <v>42</v>
      </c>
      <c r="D1259" s="42">
        <f>_xll.qlCalendarAdvance(Calendar,$D1258,B1259,"f",FALSE)</f>
        <v>48548</v>
      </c>
      <c r="E1259" s="139">
        <f>_xll.qlInterestRateIndexValueDate(IndexON,D1259)</f>
        <v>48548</v>
      </c>
      <c r="F1259" s="155">
        <f>IFERROR(_xll.qlIndexFixing(IndexON,D1259,TRUE,_xll.ohTrigger(RecalcTrigger,TriggerON)),NA())</f>
        <v>1.2171723088467701E-2</v>
      </c>
      <c r="H1259" s="42">
        <f>_xll.qlCalendarAdvance(Calendar,$H1258,B1259,"f",FALSE)</f>
        <v>48548</v>
      </c>
      <c r="I1259" s="139">
        <f>_xll.qlInterestRateIndexValueDate(Index1M,$H1259)</f>
        <v>48550</v>
      </c>
      <c r="J1259" s="144">
        <f>IFERROR(_xll.qlIndexFixing(Index1M,$H1259,TRUE,_xll.ohTrigger(RecalcTrigger,Trigger1M)),NA())</f>
        <v>1.2678016416092508E-2</v>
      </c>
      <c r="K1259" s="44">
        <f>IFERROR(_xll.qlIndexFixing(Index3M,H1259,TRUE,_xll.ohTrigger(RecalcTrigger,Trigger3M)),NA())</f>
        <v>1.3282731201831766E-2</v>
      </c>
      <c r="L1259" s="44">
        <f>IFERROR(_xll.qlIndexFixing(Index6M,$H1259,TRUE,_xll.ohTrigger(RecalcTrigger,Trigger6M)),NA())</f>
        <v>1.338152048365686E-2</v>
      </c>
      <c r="M1259" s="145">
        <f>IFERROR(_xll.qlIndexFixing(Index1Y,$H1259,TRUE,_xll.ohTrigger(RecalcTrigger,Trigger1Y)),NA())</f>
        <v>1.348343194776121E-2</v>
      </c>
      <c r="N1259" s="144">
        <f>IFERROR(_xll.qlIndexFixing(ONIndex1M,I1259,TRUE,_xll.ohTrigger(RecalcTrigger,Trigger1M)),NA())</f>
        <v>1.2683131073547571E-2</v>
      </c>
      <c r="O1259" s="44">
        <f>IFERROR(_xll.qlIndexFixing(ONIndex3M,I1259,TRUE,_xll.ohTrigger(RecalcTrigger,Trigger3M)),NA())</f>
        <v>1.3307404022722125E-2</v>
      </c>
      <c r="P1259" s="44">
        <f>IFERROR(_xll.qlIndexFixing(ONIndex6M,I1259,TRUE,_xll.ohTrigger(RecalcTrigger,Trigger6M)),NA())</f>
        <v>1.3443826773098522E-2</v>
      </c>
      <c r="Q1259" s="145">
        <f>IFERROR(_xll.qlIndexFixing(ONIndex1Y,I1259,TRUE,_xll.ohTrigger(RecalcTrigger,Trigger1Y)),NA())</f>
        <v>1.3617297390409178E-2</v>
      </c>
    </row>
    <row r="1260" spans="2:17" x14ac:dyDescent="0.2">
      <c r="B1260" s="39" t="s">
        <v>42</v>
      </c>
      <c r="D1260" s="42">
        <f>_xll.qlCalendarAdvance(Calendar,$D1259,B1260,"f",FALSE)</f>
        <v>48555</v>
      </c>
      <c r="E1260" s="139">
        <f>_xll.qlInterestRateIndexValueDate(IndexON,D1260)</f>
        <v>48555</v>
      </c>
      <c r="F1260" s="155">
        <f>IFERROR(_xll.qlIndexFixing(IndexON,D1260,TRUE,_xll.ohTrigger(RecalcTrigger,TriggerON)),NA())</f>
        <v>1.2171723088467701E-2</v>
      </c>
      <c r="H1260" s="42">
        <f>_xll.qlCalendarAdvance(Calendar,$H1259,B1260,"f",FALSE)</f>
        <v>48555</v>
      </c>
      <c r="I1260" s="139">
        <f>_xll.qlInterestRateIndexValueDate(Index1M,$H1260)</f>
        <v>48557</v>
      </c>
      <c r="J1260" s="144">
        <f>IFERROR(_xll.qlIndexFixing(Index1M,$H1260,TRUE,_xll.ohTrigger(RecalcTrigger,Trigger1M)),NA())</f>
        <v>1.2670663358384793E-2</v>
      </c>
      <c r="K1260" s="44">
        <f>IFERROR(_xll.qlIndexFixing(Index3M,H1260,TRUE,_xll.ohTrigger(RecalcTrigger,Trigger3M)),NA())</f>
        <v>1.3274617082137397E-2</v>
      </c>
      <c r="L1260" s="44">
        <f>IFERROR(_xll.qlIndexFixing(Index6M,$H1260,TRUE,_xll.ohTrigger(RecalcTrigger,Trigger6M)),NA())</f>
        <v>1.3372681238590416E-2</v>
      </c>
      <c r="M1260" s="145">
        <f>IFERROR(_xll.qlIndexFixing(Index1Y,$H1260,TRUE,_xll.ohTrigger(RecalcTrigger,Trigger1Y)),NA())</f>
        <v>1.3474284500747216E-2</v>
      </c>
      <c r="N1260" s="144">
        <f>IFERROR(_xll.qlIndexFixing(ONIndex1M,I1260,TRUE,_xll.ohTrigger(RecalcTrigger,Trigger1M)),NA())</f>
        <v>1.2675832859434522E-2</v>
      </c>
      <c r="O1260" s="44">
        <f>IFERROR(_xll.qlIndexFixing(ONIndex3M,I1260,TRUE,_xll.ohTrigger(RecalcTrigger,Trigger3M)),NA())</f>
        <v>1.3299482029500709E-2</v>
      </c>
      <c r="P1260" s="44">
        <f>IFERROR(_xll.qlIndexFixing(ONIndex6M,I1260,TRUE,_xll.ohTrigger(RecalcTrigger,Trigger6M)),NA())</f>
        <v>1.3435371761207904E-2</v>
      </c>
      <c r="Q1260" s="145">
        <f>IFERROR(_xll.qlIndexFixing(ONIndex1Y,I1260,TRUE,_xll.ohTrigger(RecalcTrigger,Trigger1Y)),NA())</f>
        <v>1.3608837011211961E-2</v>
      </c>
    </row>
    <row r="1261" spans="2:17" x14ac:dyDescent="0.2">
      <c r="B1261" s="39" t="s">
        <v>42</v>
      </c>
      <c r="D1261" s="42">
        <f>_xll.qlCalendarAdvance(Calendar,$D1260,B1261,"f",FALSE)</f>
        <v>48562</v>
      </c>
      <c r="E1261" s="139">
        <f>_xll.qlInterestRateIndexValueDate(IndexON,D1261)</f>
        <v>48562</v>
      </c>
      <c r="F1261" s="155">
        <f>IFERROR(_xll.qlIndexFixing(IndexON,D1261,TRUE,_xll.ohTrigger(RecalcTrigger,TriggerON)),NA())</f>
        <v>1.2171723088467701E-2</v>
      </c>
      <c r="H1261" s="42">
        <f>_xll.qlCalendarAdvance(Calendar,$H1260,B1261,"f",FALSE)</f>
        <v>48562</v>
      </c>
      <c r="I1261" s="139">
        <f>_xll.qlInterestRateIndexValueDate(Index1M,$H1261)</f>
        <v>48564</v>
      </c>
      <c r="J1261" s="144">
        <f>IFERROR(_xll.qlIndexFixing(Index1M,$H1261,TRUE,_xll.ohTrigger(RecalcTrigger,Trigger1M)),NA())</f>
        <v>1.2663281980405949E-2</v>
      </c>
      <c r="K1261" s="44">
        <f>IFERROR(_xll.qlIndexFixing(Index3M,H1261,TRUE,_xll.ohTrigger(RecalcTrigger,Trigger3M)),NA())</f>
        <v>1.3266474828681041E-2</v>
      </c>
      <c r="L1261" s="44">
        <f>IFERROR(_xll.qlIndexFixing(Index6M,$H1261,TRUE,_xll.ohTrigger(RecalcTrigger,Trigger6M)),NA())</f>
        <v>1.336381659076232E-2</v>
      </c>
      <c r="M1261" s="145">
        <f>IFERROR(_xll.qlIndexFixing(Index1Y,$H1261,TRUE,_xll.ohTrigger(RecalcTrigger,Trigger1Y)),NA())</f>
        <v>1.3465116599258942E-2</v>
      </c>
      <c r="N1261" s="144">
        <f>IFERROR(_xll.qlIndexFixing(ONIndex1M,I1261,TRUE,_xll.ohTrigger(RecalcTrigger,Trigger1M)),NA())</f>
        <v>1.2668505916622053E-2</v>
      </c>
      <c r="O1261" s="44">
        <f>IFERROR(_xll.qlIndexFixing(ONIndex3M,I1261,TRUE,_xll.ohTrigger(RecalcTrigger,Trigger3M)),NA())</f>
        <v>1.3291530506380766E-2</v>
      </c>
      <c r="P1261" s="44">
        <f>IFERROR(_xll.qlIndexFixing(ONIndex6M,I1261,TRUE,_xll.ohTrigger(RecalcTrigger,Trigger6M)),NA())</f>
        <v>1.3426888547076743E-2</v>
      </c>
      <c r="Q1261" s="145">
        <f>IFERROR(_xll.qlIndexFixing(ONIndex1Y,I1261,TRUE,_xll.ohTrigger(RecalcTrigger,Trigger1Y)),NA())</f>
        <v>1.3600350793723237E-2</v>
      </c>
    </row>
    <row r="1262" spans="2:17" x14ac:dyDescent="0.2">
      <c r="B1262" s="39" t="s">
        <v>42</v>
      </c>
      <c r="D1262" s="42">
        <f>_xll.qlCalendarAdvance(Calendar,$D1261,B1262,"f",FALSE)</f>
        <v>48569</v>
      </c>
      <c r="E1262" s="139">
        <f>_xll.qlInterestRateIndexValueDate(IndexON,D1262)</f>
        <v>48569</v>
      </c>
      <c r="F1262" s="155">
        <f>IFERROR(_xll.qlIndexFixing(IndexON,D1262,TRUE,_xll.ohTrigger(RecalcTrigger,TriggerON)),NA())</f>
        <v>1.2171723088467701E-2</v>
      </c>
      <c r="H1262" s="42">
        <f>_xll.qlCalendarAdvance(Calendar,$H1261,B1262,"f",FALSE)</f>
        <v>48569</v>
      </c>
      <c r="I1262" s="139">
        <f>_xll.qlInterestRateIndexValueDate(Index1M,$H1262)</f>
        <v>48571</v>
      </c>
      <c r="J1262" s="144">
        <f>IFERROR(_xll.qlIndexFixing(Index1M,$H1262,TRUE,_xll.ohTrigger(RecalcTrigger,Trigger1M)),NA())</f>
        <v>1.2655872547106539E-2</v>
      </c>
      <c r="K1262" s="44">
        <f>IFERROR(_xll.qlIndexFixing(Index3M,H1262,TRUE,_xll.ohTrigger(RecalcTrigger,Trigger3M)),NA())</f>
        <v>1.3258304696868173E-2</v>
      </c>
      <c r="L1262" s="44">
        <f>IFERROR(_xll.qlIndexFixing(Index6M,$H1262,TRUE,_xll.ohTrigger(RecalcTrigger,Trigger6M)),NA())</f>
        <v>1.33549267792499E-2</v>
      </c>
      <c r="M1262" s="145">
        <f>IFERROR(_xll.qlIndexFixing(Index1Y,$H1262,TRUE,_xll.ohTrigger(RecalcTrigger,Trigger1Y)),NA())</f>
        <v>1.3455928466131181E-2</v>
      </c>
      <c r="N1262" s="144">
        <f>IFERROR(_xll.qlIndexFixing(ONIndex1M,I1262,TRUE,_xll.ohTrigger(RecalcTrigger,Trigger1M)),NA())</f>
        <v>1.2661150509538643E-2</v>
      </c>
      <c r="O1262" s="44">
        <f>IFERROR(_xll.qlIndexFixing(ONIndex3M,I1262,TRUE,_xll.ohTrigger(RecalcTrigger,Trigger3M)),NA())</f>
        <v>1.3283549707958642E-2</v>
      </c>
      <c r="P1262" s="44">
        <f>IFERROR(_xll.qlIndexFixing(ONIndex6M,I1262,TRUE,_xll.ohTrigger(RecalcTrigger,Trigger6M)),NA())</f>
        <v>1.3418377367475642E-2</v>
      </c>
      <c r="Q1262" s="145">
        <f>IFERROR(_xll.qlIndexFixing(ONIndex1Y,I1262,TRUE,_xll.ohTrigger(RecalcTrigger,Trigger1Y)),NA())</f>
        <v>1.3591838957207614E-2</v>
      </c>
    </row>
    <row r="1263" spans="2:17" x14ac:dyDescent="0.2">
      <c r="B1263" s="39" t="s">
        <v>42</v>
      </c>
      <c r="D1263" s="42">
        <f>_xll.qlCalendarAdvance(Calendar,$D1262,B1263,"f",FALSE)</f>
        <v>48576</v>
      </c>
      <c r="E1263" s="139">
        <f>_xll.qlInterestRateIndexValueDate(IndexON,D1263)</f>
        <v>48576</v>
      </c>
      <c r="F1263" s="155">
        <f>IFERROR(_xll.qlIndexFixing(IndexON,D1263,TRUE,_xll.ohTrigger(RecalcTrigger,TriggerON)),NA())</f>
        <v>1.2171723088467701E-2</v>
      </c>
      <c r="H1263" s="42">
        <f>_xll.qlCalendarAdvance(Calendar,$H1262,B1263,"f",FALSE)</f>
        <v>48576</v>
      </c>
      <c r="I1263" s="139">
        <f>_xll.qlInterestRateIndexValueDate(Index1M,$H1263)</f>
        <v>48578</v>
      </c>
      <c r="J1263" s="144">
        <f>IFERROR(_xll.qlIndexFixing(Index1M,$H1263,TRUE,_xll.ohTrigger(RecalcTrigger,Trigger1M)),NA())</f>
        <v>1.2648435323437124E-2</v>
      </c>
      <c r="K1263" s="44">
        <f>IFERROR(_xll.qlIndexFixing(Index3M,H1263,TRUE,_xll.ohTrigger(RecalcTrigger,Trigger3M)),NA())</f>
        <v>1.3250106942097162E-2</v>
      </c>
      <c r="L1263" s="44">
        <f>IFERROR(_xll.qlIndexFixing(Index6M,$H1263,TRUE,_xll.ohTrigger(RecalcTrigger,Trigger6M)),NA())</f>
        <v>1.3346012043124779E-2</v>
      </c>
      <c r="M1263" s="145">
        <f>IFERROR(_xll.qlIndexFixing(Index1Y,$H1263,TRUE,_xll.ohTrigger(RecalcTrigger,Trigger1Y)),NA())</f>
        <v>1.3446720324192156E-2</v>
      </c>
      <c r="N1263" s="144">
        <f>IFERROR(_xll.qlIndexFixing(ONIndex1M,I1263,TRUE,_xll.ohTrigger(RecalcTrigger,Trigger1M)),NA())</f>
        <v>1.2653766902932517E-2</v>
      </c>
      <c r="O1263" s="44">
        <f>IFERROR(_xll.qlIndexFixing(ONIndex3M,I1263,TRUE,_xll.ohTrigger(RecalcTrigger,Trigger3M)),NA())</f>
        <v>1.3275539888351062E-2</v>
      </c>
      <c r="P1263" s="44">
        <f>IFERROR(_xll.qlIndexFixing(ONIndex6M,I1263,TRUE,_xll.ohTrigger(RecalcTrigger,Trigger6M)),NA())</f>
        <v>1.3409838459814694E-2</v>
      </c>
      <c r="Q1263" s="145">
        <f>IFERROR(_xll.qlIndexFixing(ONIndex1Y,I1263,TRUE,_xll.ohTrigger(RecalcTrigger,Trigger1Y)),NA())</f>
        <v>1.3583301721009633E-2</v>
      </c>
    </row>
    <row r="1264" spans="2:17" x14ac:dyDescent="0.2">
      <c r="B1264" s="39" t="s">
        <v>42</v>
      </c>
      <c r="D1264" s="42">
        <f>_xll.qlCalendarAdvance(Calendar,$D1263,B1264,"f",FALSE)</f>
        <v>48583</v>
      </c>
      <c r="E1264" s="139">
        <f>_xll.qlInterestRateIndexValueDate(IndexON,D1264)</f>
        <v>48583</v>
      </c>
      <c r="F1264" s="155">
        <f>IFERROR(_xll.qlIndexFixing(IndexON,D1264,TRUE,_xll.ohTrigger(RecalcTrigger,TriggerON)),NA())</f>
        <v>1.2171723088467701E-2</v>
      </c>
      <c r="H1264" s="42">
        <f>_xll.qlCalendarAdvance(Calendar,$H1263,B1264,"f",FALSE)</f>
        <v>48583</v>
      </c>
      <c r="I1264" s="139">
        <f>_xll.qlInterestRateIndexValueDate(Index1M,$H1264)</f>
        <v>48585</v>
      </c>
      <c r="J1264" s="144">
        <f>IFERROR(_xll.qlIndexFixing(Index1M,$H1264,TRUE,_xll.ohTrigger(RecalcTrigger,Trigger1M)),NA())</f>
        <v>1.2640970574340771E-2</v>
      </c>
      <c r="K1264" s="44">
        <f>IFERROR(_xll.qlIndexFixing(Index3M,H1264,TRUE,_xll.ohTrigger(RecalcTrigger,Trigger3M)),NA())</f>
        <v>1.3241881819771706E-2</v>
      </c>
      <c r="L1264" s="44">
        <f>IFERROR(_xll.qlIndexFixing(Index6M,$H1264,TRUE,_xll.ohTrigger(RecalcTrigger,Trigger6M)),NA())</f>
        <v>1.3337473009252422E-2</v>
      </c>
      <c r="M1264" s="145">
        <f>IFERROR(_xll.qlIndexFixing(Index1Y,$H1264,TRUE,_xll.ohTrigger(RecalcTrigger,Trigger1Y)),NA())</f>
        <v>1.3437492396262423E-2</v>
      </c>
      <c r="N1264" s="144">
        <f>IFERROR(_xll.qlIndexFixing(ONIndex1M,I1264,TRUE,_xll.ohTrigger(RecalcTrigger,Trigger1M)),NA())</f>
        <v>1.2646355361392025E-2</v>
      </c>
      <c r="O1264" s="44">
        <f>IFERROR(_xll.qlIndexFixing(ONIndex3M,I1264,TRUE,_xll.ohTrigger(RecalcTrigger,Trigger3M)),NA())</f>
        <v>1.3267501302074436E-2</v>
      </c>
      <c r="P1264" s="44">
        <f>IFERROR(_xll.qlIndexFixing(ONIndex6M,I1264,TRUE,_xll.ohTrigger(RecalcTrigger,Trigger6M)),NA())</f>
        <v>1.3401272061104308E-2</v>
      </c>
      <c r="Q1264" s="145">
        <f>IFERROR(_xll.qlIndexFixing(ONIndex1Y,I1264,TRUE,_xll.ohTrigger(RecalcTrigger,Trigger1Y)),NA())</f>
        <v>1.3574739304313965E-2</v>
      </c>
    </row>
    <row r="1265" spans="2:17" x14ac:dyDescent="0.2">
      <c r="B1265" s="39" t="s">
        <v>42</v>
      </c>
      <c r="D1265" s="42">
        <f>_xll.qlCalendarAdvance(Calendar,$D1264,B1265,"f",FALSE)</f>
        <v>48590</v>
      </c>
      <c r="E1265" s="139">
        <f>_xll.qlInterestRateIndexValueDate(IndexON,D1265)</f>
        <v>48590</v>
      </c>
      <c r="F1265" s="155">
        <f>IFERROR(_xll.qlIndexFixing(IndexON,D1265,TRUE,_xll.ohTrigger(RecalcTrigger,TriggerON)),NA())</f>
        <v>1.2171723088467701E-2</v>
      </c>
      <c r="H1265" s="42">
        <f>_xll.qlCalendarAdvance(Calendar,$H1264,B1265,"f",FALSE)</f>
        <v>48590</v>
      </c>
      <c r="I1265" s="139">
        <f>_xll.qlInterestRateIndexValueDate(Index1M,$H1265)</f>
        <v>48592</v>
      </c>
      <c r="J1265" s="144">
        <f>IFERROR(_xll.qlIndexFixing(Index1M,$H1265,TRUE,_xll.ohTrigger(RecalcTrigger,Trigger1M)),NA())</f>
        <v>1.2633478564768041E-2</v>
      </c>
      <c r="K1265" s="44">
        <f>IFERROR(_xll.qlIndexFixing(Index3M,H1265,TRUE,_xll.ohTrigger(RecalcTrigger,Trigger3M)),NA())</f>
        <v>1.323362958528751E-2</v>
      </c>
      <c r="L1265" s="44">
        <f>IFERROR(_xll.qlIndexFixing(Index6M,$H1265,TRUE,_xll.ohTrigger(RecalcTrigger,Trigger6M)),NA())</f>
        <v>1.3328511136443927E-2</v>
      </c>
      <c r="M1265" s="145">
        <f>IFERROR(_xll.qlIndexFixing(Index1Y,$H1265,TRUE,_xll.ohTrigger(RecalcTrigger,Trigger1Y)),NA())</f>
        <v>1.3428244905156622E-2</v>
      </c>
      <c r="N1265" s="144">
        <f>IFERROR(_xll.qlIndexFixing(ONIndex1M,I1265,TRUE,_xll.ohTrigger(RecalcTrigger,Trigger1M)),NA())</f>
        <v>1.2638916149425583E-2</v>
      </c>
      <c r="O1265" s="44">
        <f>IFERROR(_xll.qlIndexFixing(ONIndex3M,I1265,TRUE,_xll.ohTrigger(RecalcTrigger,Trigger3M)),NA())</f>
        <v>1.3259434203645171E-2</v>
      </c>
      <c r="P1265" s="44">
        <f>IFERROR(_xll.qlIndexFixing(ONIndex6M,I1265,TRUE,_xll.ohTrigger(RecalcTrigger,Trigger6M)),NA())</f>
        <v>1.3392678408594705E-2</v>
      </c>
      <c r="Q1265" s="145">
        <f>IFERROR(_xll.qlIndexFixing(ONIndex1Y,I1265,TRUE,_xll.ohTrigger(RecalcTrigger,Trigger1Y)),NA())</f>
        <v>1.3566151926625025E-2</v>
      </c>
    </row>
    <row r="1266" spans="2:17" x14ac:dyDescent="0.2">
      <c r="B1266" s="39" t="s">
        <v>42</v>
      </c>
      <c r="D1266" s="42">
        <f>_xll.qlCalendarAdvance(Calendar,$D1265,B1266,"f",FALSE)</f>
        <v>48597</v>
      </c>
      <c r="E1266" s="139">
        <f>_xll.qlInterestRateIndexValueDate(IndexON,D1266)</f>
        <v>48597</v>
      </c>
      <c r="F1266" s="155">
        <f>IFERROR(_xll.qlIndexFixing(IndexON,D1266,TRUE,_xll.ohTrigger(RecalcTrigger,TriggerON)),NA())</f>
        <v>1.2171723088467701E-2</v>
      </c>
      <c r="H1266" s="42">
        <f>_xll.qlCalendarAdvance(Calendar,$H1265,B1266,"f",FALSE)</f>
        <v>48597</v>
      </c>
      <c r="I1266" s="139">
        <f>_xll.qlInterestRateIndexValueDate(Index1M,$H1266)</f>
        <v>48599</v>
      </c>
      <c r="J1266" s="144">
        <f>IFERROR(_xll.qlIndexFixing(Index1M,$H1266,TRUE,_xll.ohTrigger(RecalcTrigger,Trigger1M)),NA())</f>
        <v>1.2625959559664501E-2</v>
      </c>
      <c r="K1266" s="44">
        <f>IFERROR(_xll.qlIndexFixing(Index3M,H1266,TRUE,_xll.ohTrigger(RecalcTrigger,Trigger3M)),NA())</f>
        <v>1.3225350494042942E-2</v>
      </c>
      <c r="L1266" s="44">
        <f>IFERROR(_xll.qlIndexFixing(Index6M,$H1266,TRUE,_xll.ohTrigger(RecalcTrigger,Trigger6M)),NA())</f>
        <v>1.3319525039818666E-2</v>
      </c>
      <c r="M1266" s="145">
        <f>IFERROR(_xll.qlIndexFixing(Index1Y,$H1266,TRUE,_xll.ohTrigger(RecalcTrigger,Trigger1Y)),NA())</f>
        <v>1.3418978073681517E-2</v>
      </c>
      <c r="N1266" s="144">
        <f>IFERROR(_xll.qlIndexFixing(ONIndex1M,I1266,TRUE,_xll.ohTrigger(RecalcTrigger,Trigger1M)),NA())</f>
        <v>1.2631449531781413E-2</v>
      </c>
      <c r="O1266" s="44">
        <f>IFERROR(_xll.qlIndexFixing(ONIndex3M,I1266,TRUE,_xll.ohTrigger(RecalcTrigger,Trigger3M)),NA())</f>
        <v>1.3251338847419802E-2</v>
      </c>
      <c r="P1266" s="44">
        <f>IFERROR(_xll.qlIndexFixing(ONIndex6M,I1266,TRUE,_xll.ohTrigger(RecalcTrigger,Trigger6M)),NA())</f>
        <v>1.3384057739376232E-2</v>
      </c>
      <c r="Q1266" s="145">
        <f>IFERROR(_xll.qlIndexFixing(ONIndex1Y,I1266,TRUE,_xll.ohTrigger(RecalcTrigger,Trigger1Y)),NA())</f>
        <v>1.3557539806967611E-2</v>
      </c>
    </row>
    <row r="1267" spans="2:17" x14ac:dyDescent="0.2">
      <c r="B1267" s="39" t="s">
        <v>42</v>
      </c>
      <c r="D1267" s="42">
        <f>_xll.qlCalendarAdvance(Calendar,$D1266,B1267,"f",FALSE)</f>
        <v>48604</v>
      </c>
      <c r="E1267" s="139">
        <f>_xll.qlInterestRateIndexValueDate(IndexON,D1267)</f>
        <v>48604</v>
      </c>
      <c r="F1267" s="155">
        <f>IFERROR(_xll.qlIndexFixing(IndexON,D1267,TRUE,_xll.ohTrigger(RecalcTrigger,TriggerON)),NA())</f>
        <v>1.2171723088467701E-2</v>
      </c>
      <c r="H1267" s="42">
        <f>_xll.qlCalendarAdvance(Calendar,$H1266,B1267,"f",FALSE)</f>
        <v>48604</v>
      </c>
      <c r="I1267" s="139">
        <f>_xll.qlInterestRateIndexValueDate(Index1M,$H1267)</f>
        <v>48606</v>
      </c>
      <c r="J1267" s="144">
        <f>IFERROR(_xll.qlIndexFixing(Index1M,$H1267,TRUE,_xll.ohTrigger(RecalcTrigger,Trigger1M)),NA())</f>
        <v>1.2618413823973218E-2</v>
      </c>
      <c r="K1267" s="44">
        <f>IFERROR(_xll.qlIndexFixing(Index3M,H1267,TRUE,_xll.ohTrigger(RecalcTrigger,Trigger3M)),NA())</f>
        <v>1.3217044801434596E-2</v>
      </c>
      <c r="L1267" s="44">
        <f>IFERROR(_xll.qlIndexFixing(Index6M,$H1267,TRUE,_xll.ohTrigger(RecalcTrigger,Trigger6M)),NA())</f>
        <v>1.3310514958426084E-2</v>
      </c>
      <c r="M1267" s="145">
        <f>IFERROR(_xll.qlIndexFixing(Index1Y,$H1267,TRUE,_xll.ohTrigger(RecalcTrigger,Trigger1Y)),NA())</f>
        <v>1.3409692124636855E-2</v>
      </c>
      <c r="N1267" s="144">
        <f>IFERROR(_xll.qlIndexFixing(ONIndex1M,I1267,TRUE,_xll.ohTrigger(RecalcTrigger,Trigger1M)),NA())</f>
        <v>1.2623955773047868E-2</v>
      </c>
      <c r="O1267" s="44">
        <f>IFERROR(_xll.qlIndexFixing(ONIndex3M,I1267,TRUE,_xll.ohTrigger(RecalcTrigger,Trigger3M)),NA())</f>
        <v>1.3243215487674931E-2</v>
      </c>
      <c r="P1267" s="44">
        <f>IFERROR(_xll.qlIndexFixing(ONIndex6M,I1267,TRUE,_xll.ohTrigger(RecalcTrigger,Trigger6M)),NA())</f>
        <v>1.3375410290619172E-2</v>
      </c>
      <c r="Q1267" s="145">
        <f>IFERROR(_xll.qlIndexFixing(ONIndex1Y,I1267,TRUE,_xll.ohTrigger(RecalcTrigger,Trigger1Y)),NA())</f>
        <v>1.3548903164846138E-2</v>
      </c>
    </row>
    <row r="1268" spans="2:17" x14ac:dyDescent="0.2">
      <c r="B1268" s="39" t="s">
        <v>42</v>
      </c>
      <c r="D1268" s="42">
        <f>_xll.qlCalendarAdvance(Calendar,$D1267,B1268,"f",FALSE)</f>
        <v>48611</v>
      </c>
      <c r="E1268" s="139">
        <f>_xll.qlInterestRateIndexValueDate(IndexON,D1268)</f>
        <v>48611</v>
      </c>
      <c r="F1268" s="155">
        <f>IFERROR(_xll.qlIndexFixing(IndexON,D1268,TRUE,_xll.ohTrigger(RecalcTrigger,TriggerON)),NA())</f>
        <v>1.2171723088467701E-2</v>
      </c>
      <c r="H1268" s="42">
        <f>_xll.qlCalendarAdvance(Calendar,$H1267,B1268,"f",FALSE)</f>
        <v>48611</v>
      </c>
      <c r="I1268" s="139">
        <f>_xll.qlInterestRateIndexValueDate(Index1M,$H1268)</f>
        <v>48613</v>
      </c>
      <c r="J1268" s="144">
        <f>IFERROR(_xll.qlIndexFixing(Index1M,$H1268,TRUE,_xll.ohTrigger(RecalcTrigger,Trigger1M)),NA())</f>
        <v>1.2612129706022213E-2</v>
      </c>
      <c r="K1268" s="44">
        <f>IFERROR(_xll.qlIndexFixing(Index3M,H1268,TRUE,_xll.ohTrigger(RecalcTrigger,Trigger3M)),NA())</f>
        <v>1.320907068111883E-2</v>
      </c>
      <c r="L1268" s="44">
        <f>IFERROR(_xll.qlIndexFixing(Index6M,$H1268,TRUE,_xll.ohTrigger(RecalcTrigger,Trigger6M)),NA())</f>
        <v>1.3301481131311209E-2</v>
      </c>
      <c r="M1268" s="145">
        <f>IFERROR(_xll.qlIndexFixing(Index1Y,$H1268,TRUE,_xll.ohTrigger(RecalcTrigger,Trigger1Y)),NA())</f>
        <v>1.3400387280815603E-2</v>
      </c>
      <c r="N1268" s="144">
        <f>IFERROR(_xll.qlIndexFixing(ONIndex1M,I1268,TRUE,_xll.ohTrigger(RecalcTrigger,Trigger1M)),NA())</f>
        <v>1.2616435137653426E-2</v>
      </c>
      <c r="O1268" s="44">
        <f>IFERROR(_xll.qlIndexFixing(ONIndex3M,I1268,TRUE,_xll.ohTrigger(RecalcTrigger,Trigger3M)),NA())</f>
        <v>1.3235064378926964E-2</v>
      </c>
      <c r="P1268" s="44">
        <f>IFERROR(_xll.qlIndexFixing(ONIndex6M,I1268,TRUE,_xll.ohTrigger(RecalcTrigger,Trigger6M)),NA())</f>
        <v>1.3366736299413873E-2</v>
      </c>
      <c r="Q1268" s="145">
        <f>IFERROR(_xll.qlIndexFixing(ONIndex1Y,I1268,TRUE,_xll.ohTrigger(RecalcTrigger,Trigger1Y)),NA())</f>
        <v>1.3540242219445275E-2</v>
      </c>
    </row>
    <row r="1269" spans="2:17" x14ac:dyDescent="0.2">
      <c r="B1269" s="39" t="s">
        <v>42</v>
      </c>
      <c r="D1269" s="42">
        <f>_xll.qlCalendarAdvance(Calendar,$D1268,B1269,"f",FALSE)</f>
        <v>48618</v>
      </c>
      <c r="E1269" s="139">
        <f>_xll.qlInterestRateIndexValueDate(IndexON,D1269)</f>
        <v>48618</v>
      </c>
      <c r="F1269" s="155">
        <f>IFERROR(_xll.qlIndexFixing(IndexON,D1269,TRUE,_xll.ohTrigger(RecalcTrigger,TriggerON)),NA())</f>
        <v>1.2171723088467701E-2</v>
      </c>
      <c r="H1269" s="42">
        <f>_xll.qlCalendarAdvance(Calendar,$H1268,B1269,"f",FALSE)</f>
        <v>48618</v>
      </c>
      <c r="I1269" s="139">
        <f>_xll.qlInterestRateIndexValueDate(Index1M,$H1269)</f>
        <v>48620</v>
      </c>
      <c r="J1269" s="144">
        <f>IFERROR(_xll.qlIndexFixing(Index1M,$H1269,TRUE,_xll.ohTrigger(RecalcTrigger,Trigger1M)),NA())</f>
        <v>1.260453977165835E-2</v>
      </c>
      <c r="K1269" s="44">
        <f>IFERROR(_xll.qlIndexFixing(Index3M,H1269,TRUE,_xll.ohTrigger(RecalcTrigger,Trigger3M)),NA())</f>
        <v>1.3200714674253513E-2</v>
      </c>
      <c r="L1269" s="44">
        <f>IFERROR(_xll.qlIndexFixing(Index6M,$H1269,TRUE,_xll.ohTrigger(RecalcTrigger,Trigger6M)),NA())</f>
        <v>1.3292423797515973E-2</v>
      </c>
      <c r="M1269" s="145">
        <f>IFERROR(_xll.qlIndexFixing(Index1Y,$H1269,TRUE,_xll.ohTrigger(RecalcTrigger,Trigger1Y)),NA())</f>
        <v>1.3391063765003054E-2</v>
      </c>
      <c r="N1269" s="144">
        <f>IFERROR(_xll.qlIndexFixing(ONIndex1M,I1269,TRUE,_xll.ohTrigger(RecalcTrigger,Trigger1M)),NA())</f>
        <v>1.260888789034631E-2</v>
      </c>
      <c r="O1269" s="44">
        <f>IFERROR(_xll.qlIndexFixing(ONIndex3M,I1269,TRUE,_xll.ohTrigger(RecalcTrigger,Trigger3M)),NA())</f>
        <v>1.3226885775452502E-2</v>
      </c>
      <c r="P1269" s="44">
        <f>IFERROR(_xll.qlIndexFixing(ONIndex6M,I1269,TRUE,_xll.ohTrigger(RecalcTrigger,Trigger6M)),NA())</f>
        <v>1.3358036003010554E-2</v>
      </c>
      <c r="Q1269" s="145">
        <f>IFERROR(_xll.qlIndexFixing(ONIndex1Y,I1269,TRUE,_xll.ohTrigger(RecalcTrigger,Trigger1Y)),NA())</f>
        <v>1.3531557190029631E-2</v>
      </c>
    </row>
    <row r="1270" spans="2:17" x14ac:dyDescent="0.2">
      <c r="B1270" s="39" t="s">
        <v>42</v>
      </c>
      <c r="D1270" s="42">
        <f>_xll.qlCalendarAdvance(Calendar,$D1269,B1270,"f",FALSE)</f>
        <v>48625</v>
      </c>
      <c r="E1270" s="139">
        <f>_xll.qlInterestRateIndexValueDate(IndexON,D1270)</f>
        <v>48625</v>
      </c>
      <c r="F1270" s="155">
        <f>IFERROR(_xll.qlIndexFixing(IndexON,D1270,TRUE,_xll.ohTrigger(RecalcTrigger,TriggerON)),NA())</f>
        <v>1.2171723088467701E-2</v>
      </c>
      <c r="H1270" s="42">
        <f>_xll.qlCalendarAdvance(Calendar,$H1269,B1270,"f",FALSE)</f>
        <v>48625</v>
      </c>
      <c r="I1270" s="139">
        <f>_xll.qlInterestRateIndexValueDate(Index1M,$H1270)</f>
        <v>48627</v>
      </c>
      <c r="J1270" s="144">
        <f>IFERROR(_xll.qlIndexFixing(Index1M,$H1270,TRUE,_xll.ohTrigger(RecalcTrigger,Trigger1M)),NA())</f>
        <v>1.2596923828844808E-2</v>
      </c>
      <c r="K1270" s="44">
        <f>IFERROR(_xll.qlIndexFixing(Index3M,H1270,TRUE,_xll.ohTrigger(RecalcTrigger,Trigger3M)),NA())</f>
        <v>1.31923328147082E-2</v>
      </c>
      <c r="L1270" s="44">
        <f>IFERROR(_xll.qlIndexFixing(Index6M,$H1270,TRUE,_xll.ohTrigger(RecalcTrigger,Trigger6M)),NA())</f>
        <v>1.3283343196080547E-2</v>
      </c>
      <c r="M1270" s="145">
        <f>IFERROR(_xll.qlIndexFixing(Index1Y,$H1270,TRUE,_xll.ohTrigger(RecalcTrigger,Trigger1Y)),NA())</f>
        <v>1.338172179997728E-2</v>
      </c>
      <c r="N1270" s="144">
        <f>IFERROR(_xll.qlIndexFixing(ONIndex1M,I1270,TRUE,_xll.ohTrigger(RecalcTrigger,Trigger1M)),NA())</f>
        <v>1.2601314295874744E-2</v>
      </c>
      <c r="O1270" s="44">
        <f>IFERROR(_xll.qlIndexFixing(ONIndex3M,I1270,TRUE,_xll.ohTrigger(RecalcTrigger,Trigger3M)),NA())</f>
        <v>1.3218679931767952E-2</v>
      </c>
      <c r="P1270" s="44">
        <f>IFERROR(_xll.qlIndexFixing(ONIndex6M,I1270,TRUE,_xll.ohTrigger(RecalcTrigger,Trigger6M)),NA())</f>
        <v>1.3349309638419626E-2</v>
      </c>
      <c r="Q1270" s="145">
        <f>IFERROR(_xll.qlIndexFixing(ONIndex1Y,I1270,TRUE,_xll.ohTrigger(RecalcTrigger,Trigger1Y)),NA())</f>
        <v>1.3522848296023682E-2</v>
      </c>
    </row>
    <row r="1271" spans="2:17" x14ac:dyDescent="0.2">
      <c r="B1271" s="39" t="s">
        <v>42</v>
      </c>
      <c r="D1271" s="42">
        <f>_xll.qlCalendarAdvance(Calendar,$D1270,B1271,"f",FALSE)</f>
        <v>48632</v>
      </c>
      <c r="E1271" s="139">
        <f>_xll.qlInterestRateIndexValueDate(IndexON,D1271)</f>
        <v>48632</v>
      </c>
      <c r="F1271" s="155">
        <f>IFERROR(_xll.qlIndexFixing(IndexON,D1271,TRUE,_xll.ohTrigger(RecalcTrigger,TriggerON)),NA())</f>
        <v>1.2171723088467701E-2</v>
      </c>
      <c r="H1271" s="42">
        <f>_xll.qlCalendarAdvance(Calendar,$H1270,B1271,"f",FALSE)</f>
        <v>48632</v>
      </c>
      <c r="I1271" s="139">
        <f>_xll.qlInterestRateIndexValueDate(Index1M,$H1271)</f>
        <v>48634</v>
      </c>
      <c r="J1271" s="144">
        <f>IFERROR(_xll.qlIndexFixing(Index1M,$H1271,TRUE,_xll.ohTrigger(RecalcTrigger,Trigger1M)),NA())</f>
        <v>1.2589282142481117E-2</v>
      </c>
      <c r="K1271" s="44">
        <f>IFERROR(_xll.qlIndexFixing(Index3M,H1271,TRUE,_xll.ohTrigger(RecalcTrigger,Trigger3M)),NA())</f>
        <v>1.3183925357865122E-2</v>
      </c>
      <c r="L1271" s="44">
        <f>IFERROR(_xll.qlIndexFixing(Index6M,$H1271,TRUE,_xll.ohTrigger(RecalcTrigger,Trigger6M)),NA())</f>
        <v>1.3274239566038475E-2</v>
      </c>
      <c r="M1271" s="145">
        <f>IFERROR(_xll.qlIndexFixing(Index1Y,$H1271,TRUE,_xll.ohTrigger(RecalcTrigger,Trigger1Y)),NA())</f>
        <v>1.3372361608509778E-2</v>
      </c>
      <c r="N1271" s="144">
        <f>IFERROR(_xll.qlIndexFixing(ONIndex1M,I1271,TRUE,_xll.ohTrigger(RecalcTrigger,Trigger1M)),NA())</f>
        <v>1.2593714618507335E-2</v>
      </c>
      <c r="O1271" s="44">
        <f>IFERROR(_xll.qlIndexFixing(ONIndex3M,I1271,TRUE,_xll.ohTrigger(RecalcTrigger,Trigger3M)),NA())</f>
        <v>1.321044710222985E-2</v>
      </c>
      <c r="P1271" s="44">
        <f>IFERROR(_xll.qlIndexFixing(ONIndex6M,I1271,TRUE,_xll.ohTrigger(RecalcTrigger,Trigger6M)),NA())</f>
        <v>1.334055744289131E-2</v>
      </c>
      <c r="Q1271" s="145">
        <f>IFERROR(_xll.qlIndexFixing(ONIndex1Y,I1271,TRUE,_xll.ohTrigger(RecalcTrigger,Trigger1Y)),NA())</f>
        <v>1.3514115756452227E-2</v>
      </c>
    </row>
    <row r="1272" spans="2:17" x14ac:dyDescent="0.2">
      <c r="B1272" s="39" t="s">
        <v>42</v>
      </c>
      <c r="D1272" s="42">
        <f>_xll.qlCalendarAdvance(Calendar,$D1271,B1272,"f",FALSE)</f>
        <v>48639</v>
      </c>
      <c r="E1272" s="139">
        <f>_xll.qlInterestRateIndexValueDate(IndexON,D1272)</f>
        <v>48639</v>
      </c>
      <c r="F1272" s="155">
        <f>IFERROR(_xll.qlIndexFixing(IndexON,D1272,TRUE,_xll.ohTrigger(RecalcTrigger,TriggerON)),NA())</f>
        <v>1.2171723088467701E-2</v>
      </c>
      <c r="H1272" s="42">
        <f>_xll.qlCalendarAdvance(Calendar,$H1271,B1272,"f",FALSE)</f>
        <v>48639</v>
      </c>
      <c r="I1272" s="139">
        <f>_xll.qlInterestRateIndexValueDate(Index1M,$H1272)</f>
        <v>48641</v>
      </c>
      <c r="J1272" s="144">
        <f>IFERROR(_xll.qlIndexFixing(Index1M,$H1272,TRUE,_xll.ohTrigger(RecalcTrigger,Trigger1M)),NA())</f>
        <v>1.2580293459815428E-2</v>
      </c>
      <c r="K1272" s="44">
        <f>IFERROR(_xll.qlIndexFixing(Index3M,H1272,TRUE,_xll.ohTrigger(RecalcTrigger,Trigger3M)),NA())</f>
        <v>1.3174393041415598E-2</v>
      </c>
      <c r="L1272" s="44">
        <f>IFERROR(_xll.qlIndexFixing(Index6M,$H1272,TRUE,_xll.ohTrigger(RecalcTrigger,Trigger6M)),NA())</f>
        <v>1.3263031842104998E-2</v>
      </c>
      <c r="M1272" s="145">
        <f>IFERROR(_xll.qlIndexFixing(Index1Y,$H1272,TRUE,_xll.ohTrigger(RecalcTrigger,Trigger1Y)),NA())</f>
        <v>1.3362983413363949E-2</v>
      </c>
      <c r="N1272" s="144">
        <f>IFERROR(_xll.qlIndexFixing(ONIndex1M,I1272,TRUE,_xll.ohTrigger(RecalcTrigger,Trigger1M)),NA())</f>
        <v>1.2586089123152178E-2</v>
      </c>
      <c r="O1272" s="44">
        <f>IFERROR(_xll.qlIndexFixing(ONIndex3M,I1272,TRUE,_xll.ohTrigger(RecalcTrigger,Trigger3M)),NA())</f>
        <v>1.3202187541194732E-2</v>
      </c>
      <c r="P1272" s="44">
        <f>IFERROR(_xll.qlIndexFixing(ONIndex6M,I1272,TRUE,_xll.ohTrigger(RecalcTrigger,Trigger6M)),NA())</f>
        <v>1.3331779653515952E-2</v>
      </c>
      <c r="Q1272" s="145">
        <f>IFERROR(_xll.qlIndexFixing(ONIndex1Y,I1272,TRUE,_xll.ohTrigger(RecalcTrigger,Trigger1Y)),NA())</f>
        <v>1.3505359790899618E-2</v>
      </c>
    </row>
    <row r="1273" spans="2:17" x14ac:dyDescent="0.2">
      <c r="B1273" s="39" t="s">
        <v>42</v>
      </c>
      <c r="D1273" s="42">
        <f>_xll.qlCalendarAdvance(Calendar,$D1272,B1273,"f",FALSE)</f>
        <v>48646</v>
      </c>
      <c r="E1273" s="139">
        <f>_xll.qlInterestRateIndexValueDate(IndexON,D1273)</f>
        <v>48646</v>
      </c>
      <c r="F1273" s="155">
        <f>IFERROR(_xll.qlIndexFixing(IndexON,D1273,TRUE,_xll.ohTrigger(RecalcTrigger,TriggerON)),NA())</f>
        <v>1.2171723088467701E-2</v>
      </c>
      <c r="H1273" s="42">
        <f>_xll.qlCalendarAdvance(Calendar,$H1272,B1273,"f",FALSE)</f>
        <v>48646</v>
      </c>
      <c r="I1273" s="139">
        <f>_xll.qlInterestRateIndexValueDate(Index1M,$H1273)</f>
        <v>48648</v>
      </c>
      <c r="J1273" s="144">
        <f>IFERROR(_xll.qlIndexFixing(Index1M,$H1273,TRUE,_xll.ohTrigger(RecalcTrigger,Trigger1M)),NA())</f>
        <v>1.2572592904449564E-2</v>
      </c>
      <c r="K1273" s="44">
        <f>IFERROR(_xll.qlIndexFixing(Index3M,H1273,TRUE,_xll.ohTrigger(RecalcTrigger,Trigger3M)),NA())</f>
        <v>1.316592900417321E-2</v>
      </c>
      <c r="L1273" s="44">
        <f>IFERROR(_xll.qlIndexFixing(Index6M,$H1273,TRUE,_xll.ohTrigger(RecalcTrigger,Trigger6M)),NA())</f>
        <v>1.3253873568202314E-2</v>
      </c>
      <c r="M1273" s="145">
        <f>IFERROR(_xll.qlIndexFixing(Index1Y,$H1273,TRUE,_xll.ohTrigger(RecalcTrigger,Trigger1Y)),NA())</f>
        <v>1.335358743729618E-2</v>
      </c>
      <c r="N1273" s="144">
        <f>IFERROR(_xll.qlIndexFixing(ONIndex1M,I1273,TRUE,_xll.ohTrigger(RecalcTrigger,Trigger1M)),NA())</f>
        <v>1.2578438074237752E-2</v>
      </c>
      <c r="O1273" s="44">
        <f>IFERROR(_xll.qlIndexFixing(ONIndex3M,I1273,TRUE,_xll.ohTrigger(RecalcTrigger,Trigger3M)),NA())</f>
        <v>1.319390150309907E-2</v>
      </c>
      <c r="P1273" s="44">
        <f>IFERROR(_xll.qlIndexFixing(ONIndex6M,I1273,TRUE,_xll.ohTrigger(RecalcTrigger,Trigger6M)),NA())</f>
        <v>1.3322976507543771E-2</v>
      </c>
      <c r="Q1273" s="145">
        <f>IFERROR(_xll.qlIndexFixing(ONIndex1Y,I1273,TRUE,_xll.ohTrigger(RecalcTrigger,Trigger1Y)),NA())</f>
        <v>1.3496580618550524E-2</v>
      </c>
    </row>
    <row r="1274" spans="2:17" x14ac:dyDescent="0.2">
      <c r="B1274" s="39" t="s">
        <v>42</v>
      </c>
      <c r="D1274" s="42">
        <f>_xll.qlCalendarAdvance(Calendar,$D1273,B1274,"f",FALSE)</f>
        <v>48653</v>
      </c>
      <c r="E1274" s="139">
        <f>_xll.qlInterestRateIndexValueDate(IndexON,D1274)</f>
        <v>48653</v>
      </c>
      <c r="F1274" s="155">
        <f>IFERROR(_xll.qlIndexFixing(IndexON,D1274,TRUE,_xll.ohTrigger(RecalcTrigger,TriggerON)),NA())</f>
        <v>1.2171723088467701E-2</v>
      </c>
      <c r="H1274" s="42">
        <f>_xll.qlCalendarAdvance(Calendar,$H1273,B1274,"f",FALSE)</f>
        <v>48653</v>
      </c>
      <c r="I1274" s="139">
        <f>_xll.qlInterestRateIndexValueDate(Index1M,$H1274)</f>
        <v>48655</v>
      </c>
      <c r="J1274" s="144">
        <f>IFERROR(_xll.qlIndexFixing(Index1M,$H1274,TRUE,_xll.ohTrigger(RecalcTrigger,Trigger1M)),NA())</f>
        <v>1.2564532525847419E-2</v>
      </c>
      <c r="K1274" s="44">
        <f>IFERROR(_xll.qlIndexFixing(Index3M,H1274,TRUE,_xll.ohTrigger(RecalcTrigger,Trigger3M)),NA())</f>
        <v>1.3157440188360322E-2</v>
      </c>
      <c r="L1274" s="44">
        <f>IFERROR(_xll.qlIndexFixing(Index6M,$H1274,TRUE,_xll.ohTrigger(RecalcTrigger,Trigger6M)),NA())</f>
        <v>1.3244693065222126E-2</v>
      </c>
      <c r="M1274" s="145">
        <f>IFERROR(_xll.qlIndexFixing(Index1Y,$H1274,TRUE,_xll.ohTrigger(RecalcTrigger,Trigger1Y)),NA())</f>
        <v>1.3344173903055631E-2</v>
      </c>
      <c r="N1274" s="144">
        <f>IFERROR(_xll.qlIndexFixing(ONIndex1M,I1274,TRUE,_xll.ohTrigger(RecalcTrigger,Trigger1M)),NA())</f>
        <v>1.2570761736352409E-2</v>
      </c>
      <c r="O1274" s="44">
        <f>IFERROR(_xll.qlIndexFixing(ONIndex3M,I1274,TRUE,_xll.ohTrigger(RecalcTrigger,Trigger3M)),NA())</f>
        <v>1.3185589242459272E-2</v>
      </c>
      <c r="P1274" s="44">
        <f>IFERROR(_xll.qlIndexFixing(ONIndex6M,I1274,TRUE,_xll.ohTrigger(RecalcTrigger,Trigger6M)),NA())</f>
        <v>1.3314148242065116E-2</v>
      </c>
      <c r="Q1274" s="145">
        <f>IFERROR(_xll.qlIndexFixing(ONIndex1Y,I1274,TRUE,_xll.ohTrigger(RecalcTrigger,Trigger1Y)),NA())</f>
        <v>1.3487778458589617E-2</v>
      </c>
    </row>
    <row r="1275" spans="2:17" x14ac:dyDescent="0.2">
      <c r="B1275" s="39" t="s">
        <v>42</v>
      </c>
      <c r="D1275" s="42">
        <f>_xll.qlCalendarAdvance(Calendar,$D1274,B1275,"f",FALSE)</f>
        <v>48660</v>
      </c>
      <c r="E1275" s="139">
        <f>_xll.qlInterestRateIndexValueDate(IndexON,D1275)</f>
        <v>48660</v>
      </c>
      <c r="F1275" s="155">
        <f>IFERROR(_xll.qlIndexFixing(IndexON,D1275,TRUE,_xll.ohTrigger(RecalcTrigger,TriggerON)),NA())</f>
        <v>1.2171723088467701E-2</v>
      </c>
      <c r="H1275" s="42">
        <f>_xll.qlCalendarAdvance(Calendar,$H1274,B1275,"f",FALSE)</f>
        <v>48660</v>
      </c>
      <c r="I1275" s="139">
        <f>_xll.qlInterestRateIndexValueDate(Index1M,$H1275)</f>
        <v>48662</v>
      </c>
      <c r="J1275" s="144">
        <f>IFERROR(_xll.qlIndexFixing(Index1M,$H1275,TRUE,_xll.ohTrigger(RecalcTrigger,Trigger1M)),NA())</f>
        <v>1.2557117430719578E-2</v>
      </c>
      <c r="K1275" s="44">
        <f>IFERROR(_xll.qlIndexFixing(Index3M,H1275,TRUE,_xll.ohTrigger(RecalcTrigger,Trigger3M)),NA())</f>
        <v>1.3148926849380458E-2</v>
      </c>
      <c r="L1275" s="44">
        <f>IFERROR(_xll.qlIndexFixing(Index6M,$H1275,TRUE,_xll.ohTrigger(RecalcTrigger,Trigger6M)),NA())</f>
        <v>1.3235490572235564E-2</v>
      </c>
      <c r="M1275" s="145">
        <f>IFERROR(_xll.qlIndexFixing(Index1Y,$H1275,TRUE,_xll.ohTrigger(RecalcTrigger,Trigger1Y)),NA())</f>
        <v>1.3334743033383145E-2</v>
      </c>
      <c r="N1275" s="144">
        <f>IFERROR(_xll.qlIndexFixing(ONIndex1M,I1275,TRUE,_xll.ohTrigger(RecalcTrigger,Trigger1M)),NA())</f>
        <v>1.2563060374324309E-2</v>
      </c>
      <c r="O1275" s="44">
        <f>IFERROR(_xll.qlIndexFixing(ONIndex3M,I1275,TRUE,_xll.ohTrigger(RecalcTrigger,Trigger3M)),NA())</f>
        <v>1.3177251013551938E-2</v>
      </c>
      <c r="P1275" s="44">
        <f>IFERROR(_xll.qlIndexFixing(ONIndex6M,I1275,TRUE,_xll.ohTrigger(RecalcTrigger,Trigger6M)),NA())</f>
        <v>1.3305295094090397E-2</v>
      </c>
      <c r="Q1275" s="145">
        <f>IFERROR(_xll.qlIndexFixing(ONIndex1Y,I1275,TRUE,_xll.ohTrigger(RecalcTrigger,Trigger1Y)),NA())</f>
        <v>1.3478953530441373E-2</v>
      </c>
    </row>
    <row r="1276" spans="2:17" x14ac:dyDescent="0.2">
      <c r="B1276" s="39" t="s">
        <v>42</v>
      </c>
      <c r="D1276" s="42">
        <f>_xll.qlCalendarAdvance(Calendar,$D1275,B1276,"f",FALSE)</f>
        <v>48667</v>
      </c>
      <c r="E1276" s="139">
        <f>_xll.qlInterestRateIndexValueDate(IndexON,D1276)</f>
        <v>48667</v>
      </c>
      <c r="F1276" s="155">
        <f>IFERROR(_xll.qlIndexFixing(IndexON,D1276,TRUE,_xll.ohTrigger(RecalcTrigger,TriggerON)),NA())</f>
        <v>1.2171723088467701E-2</v>
      </c>
      <c r="H1276" s="42">
        <f>_xll.qlCalendarAdvance(Calendar,$H1275,B1276,"f",FALSE)</f>
        <v>48667</v>
      </c>
      <c r="I1276" s="139">
        <f>_xll.qlInterestRateIndexValueDate(Index1M,$H1276)</f>
        <v>48669</v>
      </c>
      <c r="J1276" s="144">
        <f>IFERROR(_xll.qlIndexFixing(Index1M,$H1276,TRUE,_xll.ohTrigger(RecalcTrigger,Trigger1M)),NA())</f>
        <v>1.2550358676162087E-2</v>
      </c>
      <c r="K1276" s="44">
        <f>IFERROR(_xll.qlIndexFixing(Index3M,H1276,TRUE,_xll.ohTrigger(RecalcTrigger,Trigger3M)),NA())</f>
        <v>1.3140764042705937E-2</v>
      </c>
      <c r="L1276" s="44">
        <f>IFERROR(_xll.qlIndexFixing(Index6M,$H1276,TRUE,_xll.ohTrigger(RecalcTrigger,Trigger6M)),NA())</f>
        <v>1.3227537679753973E-2</v>
      </c>
      <c r="M1276" s="145">
        <f>IFERROR(_xll.qlIndexFixing(Index1Y,$H1276,TRUE,_xll.ohTrigger(RecalcTrigger,Trigger1Y)),NA())</f>
        <v>1.3325295051013425E-2</v>
      </c>
      <c r="N1276" s="144">
        <f>IFERROR(_xll.qlIndexFixing(ONIndex1M,I1276,TRUE,_xll.ohTrigger(RecalcTrigger,Trigger1M)),NA())</f>
        <v>1.2555334252501993E-2</v>
      </c>
      <c r="O1276" s="44">
        <f>IFERROR(_xll.qlIndexFixing(ONIndex3M,I1276,TRUE,_xll.ohTrigger(RecalcTrigger,Trigger3M)),NA())</f>
        <v>1.3168887070733604E-2</v>
      </c>
      <c r="P1276" s="44">
        <f>IFERROR(_xll.qlIndexFixing(ONIndex6M,I1276,TRUE,_xll.ohTrigger(RecalcTrigger,Trigger6M)),NA())</f>
        <v>1.329641730094977E-2</v>
      </c>
      <c r="Q1276" s="145">
        <f>IFERROR(_xll.qlIndexFixing(ONIndex1Y,I1276,TRUE,_xll.ohTrigger(RecalcTrigger,Trigger1Y)),NA())</f>
        <v>1.3470106053290465E-2</v>
      </c>
    </row>
    <row r="1277" spans="2:17" x14ac:dyDescent="0.2">
      <c r="B1277" s="39" t="s">
        <v>42</v>
      </c>
      <c r="D1277" s="42">
        <f>_xll.qlCalendarAdvance(Calendar,$D1276,B1277,"f",FALSE)</f>
        <v>48674</v>
      </c>
      <c r="E1277" s="139">
        <f>_xll.qlInterestRateIndexValueDate(IndexON,D1277)</f>
        <v>48674</v>
      </c>
      <c r="F1277" s="155">
        <f>IFERROR(_xll.qlIndexFixing(IndexON,D1277,TRUE,_xll.ohTrigger(RecalcTrigger,TriggerON)),NA())</f>
        <v>1.2171723088467701E-2</v>
      </c>
      <c r="H1277" s="42">
        <f>_xll.qlCalendarAdvance(Calendar,$H1276,B1277,"f",FALSE)</f>
        <v>48674</v>
      </c>
      <c r="I1277" s="139">
        <f>_xll.qlInterestRateIndexValueDate(Index1M,$H1277)</f>
        <v>48676</v>
      </c>
      <c r="J1277" s="144">
        <f>IFERROR(_xll.qlIndexFixing(Index1M,$H1277,TRUE,_xll.ohTrigger(RecalcTrigger,Trigger1M)),NA())</f>
        <v>1.2541544572606533E-2</v>
      </c>
      <c r="K1277" s="44">
        <f>IFERROR(_xll.qlIndexFixing(Index3M,H1277,TRUE,_xll.ohTrigger(RecalcTrigger,Trigger3M)),NA())</f>
        <v>1.3132204402402132E-2</v>
      </c>
      <c r="L1277" s="44">
        <f>IFERROR(_xll.qlIndexFixing(Index6M,$H1277,TRUE,_xll.ohTrigger(RecalcTrigger,Trigger6M)),NA())</f>
        <v>1.3218297303530224E-2</v>
      </c>
      <c r="M1277" s="145">
        <f>IFERROR(_xll.qlIndexFixing(Index1Y,$H1277,TRUE,_xll.ohTrigger(RecalcTrigger,Trigger1Y)),NA())</f>
        <v>1.3314061485142603E-2</v>
      </c>
      <c r="N1277" s="144">
        <f>IFERROR(_xll.qlIndexFixing(ONIndex1M,I1277,TRUE,_xll.ohTrigger(RecalcTrigger,Trigger1M)),NA())</f>
        <v>1.2547583635633686E-2</v>
      </c>
      <c r="O1277" s="44">
        <f>IFERROR(_xll.qlIndexFixing(ONIndex3M,I1277,TRUE,_xll.ohTrigger(RecalcTrigger,Trigger3M)),NA())</f>
        <v>1.316049766844074E-2</v>
      </c>
      <c r="P1277" s="44">
        <f>IFERROR(_xll.qlIndexFixing(ONIndex6M,I1277,TRUE,_xll.ohTrigger(RecalcTrigger,Trigger6M)),NA())</f>
        <v>1.3287515099653646E-2</v>
      </c>
      <c r="Q1277" s="145">
        <f>IFERROR(_xll.qlIndexFixing(ONIndex1Y,I1277,TRUE,_xll.ohTrigger(RecalcTrigger,Trigger1Y)),NA())</f>
        <v>1.346123624656137E-2</v>
      </c>
    </row>
    <row r="1278" spans="2:17" x14ac:dyDescent="0.2">
      <c r="B1278" s="39" t="s">
        <v>42</v>
      </c>
      <c r="D1278" s="42">
        <f>_xll.qlCalendarAdvance(Calendar,$D1277,B1278,"f",FALSE)</f>
        <v>48681</v>
      </c>
      <c r="E1278" s="139">
        <f>_xll.qlInterestRateIndexValueDate(IndexON,D1278)</f>
        <v>48681</v>
      </c>
      <c r="F1278" s="155">
        <f>IFERROR(_xll.qlIndexFixing(IndexON,D1278,TRUE,_xll.ohTrigger(RecalcTrigger,TriggerON)),NA())</f>
        <v>1.2171723088467701E-2</v>
      </c>
      <c r="H1278" s="42">
        <f>_xll.qlCalendarAdvance(Calendar,$H1277,B1278,"f",FALSE)</f>
        <v>48681</v>
      </c>
      <c r="I1278" s="139">
        <f>_xll.qlInterestRateIndexValueDate(Index1M,$H1278)</f>
        <v>48683</v>
      </c>
      <c r="J1278" s="144">
        <f>IFERROR(_xll.qlIndexFixing(Index1M,$H1278,TRUE,_xll.ohTrigger(RecalcTrigger,Trigger1M)),NA())</f>
        <v>1.2533722286757476E-2</v>
      </c>
      <c r="K1278" s="44">
        <f>IFERROR(_xll.qlIndexFixing(Index3M,H1278,TRUE,_xll.ohTrigger(RecalcTrigger,Trigger3M)),NA())</f>
        <v>1.3123620987553798E-2</v>
      </c>
      <c r="L1278" s="44">
        <f>IFERROR(_xll.qlIndexFixing(Index6M,$H1278,TRUE,_xll.ohTrigger(RecalcTrigger,Trigger6M)),NA())</f>
        <v>1.3209035604900778E-2</v>
      </c>
      <c r="M1278" s="145">
        <f>IFERROR(_xll.qlIndexFixing(Index1Y,$H1278,TRUE,_xll.ohTrigger(RecalcTrigger,Trigger1Y)),NA())</f>
        <v>1.3306348639079729E-2</v>
      </c>
      <c r="N1278" s="144">
        <f>IFERROR(_xll.qlIndexFixing(ONIndex1M,I1278,TRUE,_xll.ohTrigger(RecalcTrigger,Trigger1M)),NA())</f>
        <v>1.2537582989882168E-2</v>
      </c>
      <c r="O1278" s="44">
        <f>IFERROR(_xll.qlIndexFixing(ONIndex3M,I1278,TRUE,_xll.ohTrigger(RecalcTrigger,Trigger3M)),NA())</f>
        <v>1.3149674293844171E-2</v>
      </c>
      <c r="P1278" s="44">
        <f>IFERROR(_xll.qlIndexFixing(ONIndex6M,I1278,TRUE,_xll.ohTrigger(RecalcTrigger,Trigger6M)),NA())</f>
        <v>1.3276033928999453E-2</v>
      </c>
      <c r="Q1278" s="145">
        <f>IFERROR(_xll.qlIndexFixing(ONIndex1Y,I1278,TRUE,_xll.ohTrigger(RecalcTrigger,Trigger1Y)),NA())</f>
        <v>1.344979975129057E-2</v>
      </c>
    </row>
    <row r="1279" spans="2:17" x14ac:dyDescent="0.2">
      <c r="B1279" s="39" t="s">
        <v>42</v>
      </c>
      <c r="D1279" s="42">
        <f>_xll.qlCalendarAdvance(Calendar,$D1278,B1279,"f",FALSE)</f>
        <v>48688</v>
      </c>
      <c r="E1279" s="139">
        <f>_xll.qlInterestRateIndexValueDate(IndexON,D1279)</f>
        <v>48688</v>
      </c>
      <c r="F1279" s="155">
        <f>IFERROR(_xll.qlIndexFixing(IndexON,D1279,TRUE,_xll.ohTrigger(RecalcTrigger,TriggerON)),NA())</f>
        <v>1.2171723088467701E-2</v>
      </c>
      <c r="H1279" s="42">
        <f>_xll.qlCalendarAdvance(Calendar,$H1278,B1279,"f",FALSE)</f>
        <v>48688</v>
      </c>
      <c r="I1279" s="139">
        <f>_xll.qlInterestRateIndexValueDate(Index1M,$H1279)</f>
        <v>48690</v>
      </c>
      <c r="J1279" s="144">
        <f>IFERROR(_xll.qlIndexFixing(Index1M,$H1279,TRUE,_xll.ohTrigger(RecalcTrigger,Trigger1M)),NA())</f>
        <v>1.2525876449632489E-2</v>
      </c>
      <c r="K1279" s="44">
        <f>IFERROR(_xll.qlIndexFixing(Index3M,H1279,TRUE,_xll.ohTrigger(RecalcTrigger,Trigger3M)),NA())</f>
        <v>1.3115014053547851E-2</v>
      </c>
      <c r="L1279" s="44">
        <f>IFERROR(_xll.qlIndexFixing(Index6M,$H1279,TRUE,_xll.ohTrigger(RecalcTrigger,Trigger6M)),NA())</f>
        <v>1.3199752822892791E-2</v>
      </c>
      <c r="M1279" s="145">
        <f>IFERROR(_xll.qlIndexFixing(Index1Y,$H1279,TRUE,_xll.ohTrigger(RecalcTrigger,Trigger1Y)),NA())</f>
        <v>1.3296850654946185E-2</v>
      </c>
      <c r="N1279" s="144">
        <f>IFERROR(_xll.qlIndexFixing(ONIndex1M,I1279,TRUE,_xll.ohTrigger(RecalcTrigger,Trigger1M)),NA())</f>
        <v>1.2532009975112501E-2</v>
      </c>
      <c r="O1279" s="44">
        <f>IFERROR(_xll.qlIndexFixing(ONIndex3M,I1279,TRUE,_xll.ohTrigger(RecalcTrigger,Trigger3M)),NA())</f>
        <v>1.3143643503337188E-2</v>
      </c>
      <c r="P1279" s="44">
        <f>IFERROR(_xll.qlIndexFixing(ONIndex6M,I1279,TRUE,_xll.ohTrigger(RecalcTrigger,Trigger6M)),NA())</f>
        <v>1.326963842151585E-2</v>
      </c>
      <c r="Q1279" s="145">
        <f>IFERROR(_xll.qlIndexFixing(ONIndex1Y,I1279,TRUE,_xll.ohTrigger(RecalcTrigger,Trigger1Y)),NA())</f>
        <v>1.3443430521187238E-2</v>
      </c>
    </row>
    <row r="1280" spans="2:17" x14ac:dyDescent="0.2">
      <c r="B1280" s="39" t="s">
        <v>42</v>
      </c>
      <c r="D1280" s="42">
        <f>_xll.qlCalendarAdvance(Calendar,$D1279,B1280,"f",FALSE)</f>
        <v>48695</v>
      </c>
      <c r="E1280" s="139">
        <f>_xll.qlInterestRateIndexValueDate(IndexON,D1280)</f>
        <v>48695</v>
      </c>
      <c r="F1280" s="155">
        <f>IFERROR(_xll.qlIndexFixing(IndexON,D1280,TRUE,_xll.ohTrigger(RecalcTrigger,TriggerON)),NA())</f>
        <v>1.2171723088467701E-2</v>
      </c>
      <c r="H1280" s="42">
        <f>_xll.qlCalendarAdvance(Calendar,$H1279,B1280,"f",FALSE)</f>
        <v>48695</v>
      </c>
      <c r="I1280" s="139">
        <f>_xll.qlInterestRateIndexValueDate(Index1M,$H1280)</f>
        <v>48697</v>
      </c>
      <c r="J1280" s="144">
        <f>IFERROR(_xll.qlIndexFixing(Index1M,$H1280,TRUE,_xll.ohTrigger(RecalcTrigger,Trigger1M)),NA())</f>
        <v>1.2518007326167147E-2</v>
      </c>
      <c r="K1280" s="44">
        <f>IFERROR(_xll.qlIndexFixing(Index3M,H1280,TRUE,_xll.ohTrigger(RecalcTrigger,Trigger3M)),NA())</f>
        <v>1.3106383855767702E-2</v>
      </c>
      <c r="L1280" s="44">
        <f>IFERROR(_xll.qlIndexFixing(Index6M,$H1280,TRUE,_xll.ohTrigger(RecalcTrigger,Trigger6M)),NA())</f>
        <v>1.3190449196527307E-2</v>
      </c>
      <c r="M1280" s="145">
        <f>IFERROR(_xll.qlIndexFixing(Index1Y,$H1280,TRUE,_xll.ohTrigger(RecalcTrigger,Trigger1Y)),NA())</f>
        <v>1.3287336448975616E-2</v>
      </c>
      <c r="N1280" s="144">
        <f>IFERROR(_xll.qlIndexFixing(ONIndex1M,I1280,TRUE,_xll.ohTrigger(RecalcTrigger,Trigger1M)),NA())</f>
        <v>1.2524187460556391E-2</v>
      </c>
      <c r="O1280" s="44">
        <f>IFERROR(_xll.qlIndexFixing(ONIndex3M,I1280,TRUE,_xll.ohTrigger(RecalcTrigger,Trigger3M)),NA())</f>
        <v>1.3135179249079698E-2</v>
      </c>
      <c r="P1280" s="44">
        <f>IFERROR(_xll.qlIndexFixing(ONIndex6M,I1280,TRUE,_xll.ohTrigger(RecalcTrigger,Trigger6M)),NA())</f>
        <v>1.3260664418774937E-2</v>
      </c>
      <c r="Q1280" s="145">
        <f>IFERROR(_xll.qlIndexFixing(ONIndex1Y,I1280,TRUE,_xll.ohTrigger(RecalcTrigger,Trigger1Y)),NA())</f>
        <v>1.3434495041151351E-2</v>
      </c>
    </row>
    <row r="1281" spans="2:17" x14ac:dyDescent="0.2">
      <c r="B1281" s="39" t="s">
        <v>42</v>
      </c>
      <c r="D1281" s="42">
        <f>_xll.qlCalendarAdvance(Calendar,$D1280,B1281,"f",FALSE)</f>
        <v>48702</v>
      </c>
      <c r="E1281" s="139">
        <f>_xll.qlInterestRateIndexValueDate(IndexON,D1281)</f>
        <v>48702</v>
      </c>
      <c r="F1281" s="155">
        <f>IFERROR(_xll.qlIndexFixing(IndexON,D1281,TRUE,_xll.ohTrigger(RecalcTrigger,TriggerON)),NA())</f>
        <v>1.2171723088467701E-2</v>
      </c>
      <c r="H1281" s="42">
        <f>_xll.qlCalendarAdvance(Calendar,$H1280,B1281,"f",FALSE)</f>
        <v>48702</v>
      </c>
      <c r="I1281" s="139">
        <f>_xll.qlInterestRateIndexValueDate(Index1M,$H1281)</f>
        <v>48704</v>
      </c>
      <c r="J1281" s="144">
        <f>IFERROR(_xll.qlIndexFixing(Index1M,$H1281,TRUE,_xll.ohTrigger(RecalcTrigger,Trigger1M)),NA())</f>
        <v>1.2510115181304515E-2</v>
      </c>
      <c r="K1281" s="44">
        <f>IFERROR(_xll.qlIndexFixing(Index3M,H1281,TRUE,_xll.ohTrigger(RecalcTrigger,Trigger3M)),NA())</f>
        <v>1.3097346131419258E-2</v>
      </c>
      <c r="L1281" s="44">
        <f>IFERROR(_xll.qlIndexFixing(Index6M,$H1281,TRUE,_xll.ohTrigger(RecalcTrigger,Trigger6M)),NA())</f>
        <v>1.3179827211738757E-2</v>
      </c>
      <c r="M1281" s="145">
        <f>IFERROR(_xll.qlIndexFixing(Index1Y,$H1281,TRUE,_xll.ohTrigger(RecalcTrigger,Trigger1Y)),NA())</f>
        <v>1.3277806243863965E-2</v>
      </c>
      <c r="N1281" s="144">
        <f>IFERROR(_xll.qlIndexFixing(ONIndex1M,I1281,TRUE,_xll.ohTrigger(RecalcTrigger,Trigger1M)),NA())</f>
        <v>1.2516341509467566E-2</v>
      </c>
      <c r="O1281" s="44">
        <f>IFERROR(_xll.qlIndexFixing(ONIndex3M,I1281,TRUE,_xll.ohTrigger(RecalcTrigger,Trigger3M)),NA())</f>
        <v>1.3126690553173503E-2</v>
      </c>
      <c r="P1281" s="44">
        <f>IFERROR(_xll.qlIndexFixing(ONIndex6M,I1281,TRUE,_xll.ohTrigger(RecalcTrigger,Trigger6M)),NA())</f>
        <v>1.3251666956719532E-2</v>
      </c>
      <c r="Q1281" s="145">
        <f>IFERROR(_xll.qlIndexFixing(ONIndex1Y,I1281,TRUE,_xll.ohTrigger(RecalcTrigger,Trigger1Y)),NA())</f>
        <v>1.3425538108595703E-2</v>
      </c>
    </row>
    <row r="1282" spans="2:17" x14ac:dyDescent="0.2">
      <c r="B1282" s="39" t="s">
        <v>42</v>
      </c>
      <c r="D1282" s="42">
        <f>_xll.qlCalendarAdvance(Calendar,$D1281,B1282,"f",FALSE)</f>
        <v>48709</v>
      </c>
      <c r="E1282" s="139">
        <f>_xll.qlInterestRateIndexValueDate(IndexON,D1282)</f>
        <v>48709</v>
      </c>
      <c r="F1282" s="155">
        <f>IFERROR(_xll.qlIndexFixing(IndexON,D1282,TRUE,_xll.ohTrigger(RecalcTrigger,TriggerON)),NA())</f>
        <v>1.2171723088467701E-2</v>
      </c>
      <c r="H1282" s="42">
        <f>_xll.qlCalendarAdvance(Calendar,$H1281,B1282,"f",FALSE)</f>
        <v>48709</v>
      </c>
      <c r="I1282" s="139">
        <f>_xll.qlInterestRateIndexValueDate(Index1M,$H1282)</f>
        <v>48711</v>
      </c>
      <c r="J1282" s="144">
        <f>IFERROR(_xll.qlIndexFixing(Index1M,$H1282,TRUE,_xll.ohTrigger(RecalcTrigger,Trigger1M)),NA())</f>
        <v>1.2502200279980169E-2</v>
      </c>
      <c r="K1282" s="44">
        <f>IFERROR(_xll.qlIndexFixing(Index3M,H1282,TRUE,_xll.ohTrigger(RecalcTrigger,Trigger3M)),NA())</f>
        <v>1.3088668281444133E-2</v>
      </c>
      <c r="L1282" s="44">
        <f>IFERROR(_xll.qlIndexFixing(Index6M,$H1282,TRUE,_xll.ohTrigger(RecalcTrigger,Trigger6M)),NA())</f>
        <v>1.317047748240306E-2</v>
      </c>
      <c r="M1282" s="145">
        <f>IFERROR(_xll.qlIndexFixing(Index1Y,$H1282,TRUE,_xll.ohTrigger(RecalcTrigger,Trigger1Y)),NA())</f>
        <v>1.3268260262299733E-2</v>
      </c>
      <c r="N1282" s="144">
        <f>IFERROR(_xll.qlIndexFixing(ONIndex1M,I1282,TRUE,_xll.ohTrigger(RecalcTrigger,Trigger1M)),NA())</f>
        <v>1.2508472386274505E-2</v>
      </c>
      <c r="O1282" s="44">
        <f>IFERROR(_xll.qlIndexFixing(ONIndex3M,I1282,TRUE,_xll.ohTrigger(RecalcTrigger,Trigger3M)),NA())</f>
        <v>1.3118177669575459E-2</v>
      </c>
      <c r="P1282" s="44">
        <f>IFERROR(_xll.qlIndexFixing(ONIndex6M,I1282,TRUE,_xll.ohTrigger(RecalcTrigger,Trigger6M)),NA())</f>
        <v>1.324264627212024E-2</v>
      </c>
      <c r="Q1282" s="145">
        <f>IFERROR(_xll.qlIndexFixing(ONIndex1Y,I1282,TRUE,_xll.ohTrigger(RecalcTrigger,Trigger1Y)),NA())</f>
        <v>1.3416559942864836E-2</v>
      </c>
    </row>
    <row r="1283" spans="2:17" x14ac:dyDescent="0.2">
      <c r="B1283" s="39" t="s">
        <v>42</v>
      </c>
      <c r="D1283" s="42">
        <f>_xll.qlCalendarAdvance(Calendar,$D1282,B1283,"f",FALSE)</f>
        <v>48716</v>
      </c>
      <c r="E1283" s="139">
        <f>_xll.qlInterestRateIndexValueDate(IndexON,D1283)</f>
        <v>48716</v>
      </c>
      <c r="F1283" s="155">
        <f>IFERROR(_xll.qlIndexFixing(IndexON,D1283,TRUE,_xll.ohTrigger(RecalcTrigger,TriggerON)),NA())</f>
        <v>1.2171723088467701E-2</v>
      </c>
      <c r="H1283" s="42">
        <f>_xll.qlCalendarAdvance(Calendar,$H1282,B1283,"f",FALSE)</f>
        <v>48716</v>
      </c>
      <c r="I1283" s="139">
        <f>_xll.qlInterestRateIndexValueDate(Index1M,$H1283)</f>
        <v>48718</v>
      </c>
      <c r="J1283" s="144">
        <f>IFERROR(_xll.qlIndexFixing(Index1M,$H1283,TRUE,_xll.ohTrigger(RecalcTrigger,Trigger1M)),NA())</f>
        <v>1.2494262887129681E-2</v>
      </c>
      <c r="K1283" s="44">
        <f>IFERROR(_xll.qlIndexFixing(Index3M,H1283,TRUE,_xll.ohTrigger(RecalcTrigger,Trigger3M)),NA())</f>
        <v>1.3079967951471146E-2</v>
      </c>
      <c r="L1283" s="44">
        <f>IFERROR(_xll.qlIndexFixing(Index6M,$H1283,TRUE,_xll.ohTrigger(RecalcTrigger,Trigger6M)),NA())</f>
        <v>1.3161107675498508E-2</v>
      </c>
      <c r="M1283" s="145">
        <f>IFERROR(_xll.qlIndexFixing(Index1Y,$H1283,TRUE,_xll.ohTrigger(RecalcTrigger,Trigger1Y)),NA())</f>
        <v>1.3258698726963751E-2</v>
      </c>
      <c r="N1283" s="144">
        <f>IFERROR(_xll.qlIndexFixing(ONIndex1M,I1283,TRUE,_xll.ohTrigger(RecalcTrigger,Trigger1M)),NA())</f>
        <v>1.2500580355645496E-2</v>
      </c>
      <c r="O1283" s="44">
        <f>IFERROR(_xll.qlIndexFixing(ONIndex3M,I1283,TRUE,_xll.ohTrigger(RecalcTrigger,Trigger3M)),NA())</f>
        <v>1.3109640853041782E-2</v>
      </c>
      <c r="P1283" s="44">
        <f>IFERROR(_xll.qlIndexFixing(ONIndex6M,I1283,TRUE,_xll.ohTrigger(RecalcTrigger,Trigger6M)),NA())</f>
        <v>1.3233602602467087E-2</v>
      </c>
      <c r="Q1283" s="145">
        <f>IFERROR(_xll.qlIndexFixing(ONIndex1Y,I1283,TRUE,_xll.ohTrigger(RecalcTrigger,Trigger1Y)),NA())</f>
        <v>1.3407560763143422E-2</v>
      </c>
    </row>
    <row r="1284" spans="2:17" x14ac:dyDescent="0.2">
      <c r="B1284" s="39" t="s">
        <v>42</v>
      </c>
      <c r="D1284" s="42">
        <f>_xll.qlCalendarAdvance(Calendar,$D1283,B1284,"f",FALSE)</f>
        <v>48723</v>
      </c>
      <c r="E1284" s="139">
        <f>_xll.qlInterestRateIndexValueDate(IndexON,D1284)</f>
        <v>48723</v>
      </c>
      <c r="F1284" s="155">
        <f>IFERROR(_xll.qlIndexFixing(IndexON,D1284,TRUE,_xll.ohTrigger(RecalcTrigger,TriggerON)),NA())</f>
        <v>1.2171723088467701E-2</v>
      </c>
      <c r="H1284" s="42">
        <f>_xll.qlCalendarAdvance(Calendar,$H1283,B1284,"f",FALSE)</f>
        <v>48723</v>
      </c>
      <c r="I1284" s="139">
        <f>_xll.qlInterestRateIndexValueDate(Index1M,$H1284)</f>
        <v>48725</v>
      </c>
      <c r="J1284" s="144">
        <f>IFERROR(_xll.qlIndexFixing(Index1M,$H1284,TRUE,_xll.ohTrigger(RecalcTrigger,Trigger1M)),NA())</f>
        <v>1.2486303267691123E-2</v>
      </c>
      <c r="K1284" s="44">
        <f>IFERROR(_xll.qlIndexFixing(Index3M,H1284,TRUE,_xll.ohTrigger(RecalcTrigger,Trigger3M)),NA())</f>
        <v>1.3071245396889917E-2</v>
      </c>
      <c r="L1284" s="44">
        <f>IFERROR(_xll.qlIndexFixing(Index6M,$H1284,TRUE,_xll.ohTrigger(RecalcTrigger,Trigger6M)),NA())</f>
        <v>1.315171803006185E-2</v>
      </c>
      <c r="M1284" s="145">
        <f>IFERROR(_xll.qlIndexFixing(Index1Y,$H1284,TRUE,_xll.ohTrigger(RecalcTrigger,Trigger1Y)),NA())</f>
        <v>1.3249121860528529E-2</v>
      </c>
      <c r="N1284" s="144">
        <f>IFERROR(_xll.qlIndexFixing(ONIndex1M,I1284,TRUE,_xll.ohTrigger(RecalcTrigger,Trigger1M)),NA())</f>
        <v>1.2492665682168891E-2</v>
      </c>
      <c r="O1284" s="44">
        <f>IFERROR(_xll.qlIndexFixing(ONIndex3M,I1284,TRUE,_xll.ohTrigger(RecalcTrigger,Trigger3M)),NA())</f>
        <v>1.3101080357849071E-2</v>
      </c>
      <c r="P1284" s="44">
        <f>IFERROR(_xll.qlIndexFixing(ONIndex6M,I1284,TRUE,_xll.ohTrigger(RecalcTrigger,Trigger6M)),NA())</f>
        <v>1.3224536184610614E-2</v>
      </c>
      <c r="Q1284" s="145">
        <f>IFERROR(_xll.qlIndexFixing(ONIndex1Y,I1284,TRUE,_xll.ohTrigger(RecalcTrigger,Trigger1Y)),NA())</f>
        <v>1.3398540788855939E-2</v>
      </c>
    </row>
    <row r="1285" spans="2:17" x14ac:dyDescent="0.2">
      <c r="B1285" s="39" t="s">
        <v>42</v>
      </c>
      <c r="D1285" s="42">
        <f>_xll.qlCalendarAdvance(Calendar,$D1284,B1285,"f",FALSE)</f>
        <v>48730</v>
      </c>
      <c r="E1285" s="139">
        <f>_xll.qlInterestRateIndexValueDate(IndexON,D1285)</f>
        <v>48730</v>
      </c>
      <c r="F1285" s="155">
        <f>IFERROR(_xll.qlIndexFixing(IndexON,D1285,TRUE,_xll.ohTrigger(RecalcTrigger,TriggerON)),NA())</f>
        <v>1.2171723088467701E-2</v>
      </c>
      <c r="H1285" s="42">
        <f>_xll.qlCalendarAdvance(Calendar,$H1284,B1285,"f",FALSE)</f>
        <v>48730</v>
      </c>
      <c r="I1285" s="139">
        <f>_xll.qlInterestRateIndexValueDate(Index1M,$H1285)</f>
        <v>48732</v>
      </c>
      <c r="J1285" s="144">
        <f>IFERROR(_xll.qlIndexFixing(Index1M,$H1285,TRUE,_xll.ohTrigger(RecalcTrigger,Trigger1M)),NA())</f>
        <v>1.2478321686600069E-2</v>
      </c>
      <c r="K1285" s="44">
        <f>IFERROR(_xll.qlIndexFixing(Index3M,H1285,TRUE,_xll.ohTrigger(RecalcTrigger,Trigger3M)),NA())</f>
        <v>1.3062500873084857E-2</v>
      </c>
      <c r="L1285" s="44">
        <f>IFERROR(_xll.qlIndexFixing(Index6M,$H1285,TRUE,_xll.ohTrigger(RecalcTrigger,Trigger6M)),NA())</f>
        <v>1.3143626764870402E-2</v>
      </c>
      <c r="M1285" s="145">
        <f>IFERROR(_xll.qlIndexFixing(Index1Y,$H1285,TRUE,_xll.ohTrigger(RecalcTrigger,Trigger1Y)),NA())</f>
        <v>1.3239529885659351E-2</v>
      </c>
      <c r="N1285" s="144">
        <f>IFERROR(_xll.qlIndexFixing(ONIndex1M,I1285,TRUE,_xll.ohTrigger(RecalcTrigger,Trigger1M)),NA())</f>
        <v>1.248472863043304E-2</v>
      </c>
      <c r="O1285" s="44">
        <f>IFERROR(_xll.qlIndexFixing(ONIndex3M,I1285,TRUE,_xll.ohTrigger(RecalcTrigger,Trigger3M)),NA())</f>
        <v>1.3092496438433798E-2</v>
      </c>
      <c r="P1285" s="44">
        <f>IFERROR(_xll.qlIndexFixing(ONIndex6M,I1285,TRUE,_xll.ohTrigger(RecalcTrigger,Trigger6M)),NA())</f>
        <v>1.3215447255880974E-2</v>
      </c>
      <c r="Q1285" s="145">
        <f>IFERROR(_xll.qlIndexFixing(ONIndex1Y,I1285,TRUE,_xll.ohTrigger(RecalcTrigger,Trigger1Y)),NA())</f>
        <v>1.3389500239187058E-2</v>
      </c>
    </row>
    <row r="1286" spans="2:17" x14ac:dyDescent="0.2">
      <c r="B1286" s="39" t="s">
        <v>42</v>
      </c>
      <c r="D1286" s="42">
        <f>_xll.qlCalendarAdvance(Calendar,$D1285,B1286,"f",FALSE)</f>
        <v>48737</v>
      </c>
      <c r="E1286" s="139">
        <f>_xll.qlInterestRateIndexValueDate(IndexON,D1286)</f>
        <v>48737</v>
      </c>
      <c r="F1286" s="155">
        <f>IFERROR(_xll.qlIndexFixing(IndexON,D1286,TRUE,_xll.ohTrigger(RecalcTrigger,TriggerON)),NA())</f>
        <v>1.2171723088467701E-2</v>
      </c>
      <c r="H1286" s="42">
        <f>_xll.qlCalendarAdvance(Calendar,$H1285,B1286,"f",FALSE)</f>
        <v>48737</v>
      </c>
      <c r="I1286" s="139">
        <f>_xll.qlInterestRateIndexValueDate(Index1M,$H1286)</f>
        <v>48739</v>
      </c>
      <c r="J1286" s="144">
        <f>IFERROR(_xll.qlIndexFixing(Index1M,$H1286,TRUE,_xll.ohTrigger(RecalcTrigger,Trigger1M)),NA())</f>
        <v>1.2470318408789594E-2</v>
      </c>
      <c r="K1286" s="44">
        <f>IFERROR(_xll.qlIndexFixing(Index3M,H1286,TRUE,_xll.ohTrigger(RecalcTrigger,Trigger3M)),NA())</f>
        <v>1.3053734635441244E-2</v>
      </c>
      <c r="L1286" s="44">
        <f>IFERROR(_xll.qlIndexFixing(Index6M,$H1286,TRUE,_xll.ohTrigger(RecalcTrigger,Trigger6M)),NA())</f>
        <v>1.313420309162232E-2</v>
      </c>
      <c r="M1286" s="145">
        <f>IFERROR(_xll.qlIndexFixing(Index1Y,$H1286,TRUE,_xll.ohTrigger(RecalcTrigger,Trigger1Y)),NA())</f>
        <v>1.322992302501318E-2</v>
      </c>
      <c r="N1286" s="144">
        <f>IFERROR(_xll.qlIndexFixing(ONIndex1M,I1286,TRUE,_xll.ohTrigger(RecalcTrigger,Trigger1M)),NA())</f>
        <v>1.2476769465186166E-2</v>
      </c>
      <c r="O1286" s="44">
        <f>IFERROR(_xll.qlIndexFixing(ONIndex3M,I1286,TRUE,_xll.ohTrigger(RecalcTrigger,Trigger3M)),NA())</f>
        <v>1.30838893491525E-2</v>
      </c>
      <c r="P1286" s="44">
        <f>IFERROR(_xll.qlIndexFixing(ONIndex6M,I1286,TRUE,_xll.ohTrigger(RecalcTrigger,Trigger6M)),NA())</f>
        <v>1.3206336053448453E-2</v>
      </c>
      <c r="Q1286" s="145">
        <f>IFERROR(_xll.qlIndexFixing(ONIndex1Y,I1286,TRUE,_xll.ohTrigger(RecalcTrigger,Trigger1Y)),NA())</f>
        <v>1.338043933348132E-2</v>
      </c>
    </row>
    <row r="1287" spans="2:17" x14ac:dyDescent="0.2">
      <c r="B1287" s="39" t="s">
        <v>42</v>
      </c>
      <c r="D1287" s="42">
        <f>_xll.qlCalendarAdvance(Calendar,$D1286,B1287,"f",FALSE)</f>
        <v>48744</v>
      </c>
      <c r="E1287" s="139">
        <f>_xll.qlInterestRateIndexValueDate(IndexON,D1287)</f>
        <v>48744</v>
      </c>
      <c r="F1287" s="155">
        <f>IFERROR(_xll.qlIndexFixing(IndexON,D1287,TRUE,_xll.ohTrigger(RecalcTrigger,TriggerON)),NA())</f>
        <v>1.2171723088467701E-2</v>
      </c>
      <c r="H1287" s="42">
        <f>_xll.qlCalendarAdvance(Calendar,$H1286,B1287,"f",FALSE)</f>
        <v>48744</v>
      </c>
      <c r="I1287" s="139">
        <f>_xll.qlInterestRateIndexValueDate(Index1M,$H1287)</f>
        <v>48746</v>
      </c>
      <c r="J1287" s="144">
        <f>IFERROR(_xll.qlIndexFixing(Index1M,$H1287,TRUE,_xll.ohTrigger(RecalcTrigger,Trigger1M)),NA())</f>
        <v>1.2462293699197768E-2</v>
      </c>
      <c r="K1287" s="44">
        <f>IFERROR(_xll.qlIndexFixing(Index3M,H1287,TRUE,_xll.ohTrigger(RecalcTrigger,Trigger3M)),NA())</f>
        <v>1.3044946939340881E-2</v>
      </c>
      <c r="L1287" s="44">
        <f>IFERROR(_xll.qlIndexFixing(Index6M,$H1287,TRUE,_xll.ohTrigger(RecalcTrigger,Trigger6M)),NA())</f>
        <v>1.3124760247067073E-2</v>
      </c>
      <c r="M1287" s="145">
        <f>IFERROR(_xll.qlIndexFixing(Index1Y,$H1287,TRUE,_xll.ohTrigger(RecalcTrigger,Trigger1Y)),NA())</f>
        <v>1.3220301501239528E-2</v>
      </c>
      <c r="N1287" s="144">
        <f>IFERROR(_xll.qlIndexFixing(ONIndex1M,I1287,TRUE,_xll.ohTrigger(RecalcTrigger,Trigger1M)),NA())</f>
        <v>1.2468788450776813E-2</v>
      </c>
      <c r="O1287" s="44">
        <f>IFERROR(_xll.qlIndexFixing(ONIndex3M,I1287,TRUE,_xll.ohTrigger(RecalcTrigger,Trigger3M)),NA())</f>
        <v>1.3075259344361712E-2</v>
      </c>
      <c r="P1287" s="44">
        <f>IFERROR(_xll.qlIndexFixing(ONIndex6M,I1287,TRUE,_xll.ohTrigger(RecalcTrigger,Trigger6M)),NA())</f>
        <v>1.3197202814243525E-2</v>
      </c>
      <c r="Q1287" s="145">
        <f>IFERROR(_xll.qlIndexFixing(ONIndex1Y,I1287,TRUE,_xll.ohTrigger(RecalcTrigger,Trigger1Y)),NA())</f>
        <v>1.3371358291003332E-2</v>
      </c>
    </row>
    <row r="1288" spans="2:17" x14ac:dyDescent="0.2">
      <c r="B1288" s="39" t="s">
        <v>42</v>
      </c>
      <c r="D1288" s="42">
        <f>_xll.qlCalendarAdvance(Calendar,$D1287,B1288,"f",FALSE)</f>
        <v>48751</v>
      </c>
      <c r="E1288" s="139">
        <f>_xll.qlInterestRateIndexValueDate(IndexON,D1288)</f>
        <v>48751</v>
      </c>
      <c r="F1288" s="155">
        <f>IFERROR(_xll.qlIndexFixing(IndexON,D1288,TRUE,_xll.ohTrigger(RecalcTrigger,TriggerON)),NA())</f>
        <v>1.2171723088467701E-2</v>
      </c>
      <c r="H1288" s="42">
        <f>_xll.qlCalendarAdvance(Calendar,$H1287,B1288,"f",FALSE)</f>
        <v>48751</v>
      </c>
      <c r="I1288" s="139">
        <f>_xll.qlInterestRateIndexValueDate(Index1M,$H1288)</f>
        <v>48753</v>
      </c>
      <c r="J1288" s="144">
        <f>IFERROR(_xll.qlIndexFixing(Index1M,$H1288,TRUE,_xll.ohTrigger(RecalcTrigger,Trigger1M)),NA())</f>
        <v>1.2454247822757669E-2</v>
      </c>
      <c r="K1288" s="44">
        <f>IFERROR(_xll.qlIndexFixing(Index3M,H1288,TRUE,_xll.ohTrigger(RecalcTrigger,Trigger3M)),NA())</f>
        <v>1.3036138040164701E-2</v>
      </c>
      <c r="L1288" s="44">
        <f>IFERROR(_xll.qlIndexFixing(Index6M,$H1288,TRUE,_xll.ohTrigger(RecalcTrigger,Trigger6M)),NA())</f>
        <v>1.3115298470195127E-2</v>
      </c>
      <c r="M1288" s="145">
        <f>IFERROR(_xll.qlIndexFixing(Index1Y,$H1288,TRUE,_xll.ohTrigger(RecalcTrigger,Trigger1Y)),NA())</f>
        <v>1.3210665536979809E-2</v>
      </c>
      <c r="N1288" s="144">
        <f>IFERROR(_xll.qlIndexFixing(ONIndex1M,I1288,TRUE,_xll.ohTrigger(RecalcTrigger,Trigger1M)),NA())</f>
        <v>1.246078585203314E-2</v>
      </c>
      <c r="O1288" s="44">
        <f>IFERROR(_xll.qlIndexFixing(ONIndex3M,I1288,TRUE,_xll.ohTrigger(RecalcTrigger,Trigger3M)),NA())</f>
        <v>1.3066606678577841E-2</v>
      </c>
      <c r="P1288" s="44">
        <f>IFERROR(_xll.qlIndexFixing(ONIndex6M,I1288,TRUE,_xll.ohTrigger(RecalcTrigger,Trigger6M)),NA())</f>
        <v>1.3188047775676282E-2</v>
      </c>
      <c r="Q1288" s="145">
        <f>IFERROR(_xll.qlIndexFixing(ONIndex1Y,I1288,TRUE,_xll.ohTrigger(RecalcTrigger,Trigger1Y)),NA())</f>
        <v>1.3362257331017702E-2</v>
      </c>
    </row>
    <row r="1289" spans="2:17" x14ac:dyDescent="0.2">
      <c r="B1289" s="39" t="s">
        <v>42</v>
      </c>
      <c r="D1289" s="42">
        <f>_xll.qlCalendarAdvance(Calendar,$D1288,B1289,"f",FALSE)</f>
        <v>48758</v>
      </c>
      <c r="E1289" s="139">
        <f>_xll.qlInterestRateIndexValueDate(IndexON,D1289)</f>
        <v>48758</v>
      </c>
      <c r="F1289" s="155">
        <f>IFERROR(_xll.qlIndexFixing(IndexON,D1289,TRUE,_xll.ohTrigger(RecalcTrigger,TriggerON)),NA())</f>
        <v>1.2171723088467701E-2</v>
      </c>
      <c r="H1289" s="42">
        <f>_xll.qlCalendarAdvance(Calendar,$H1288,B1289,"f",FALSE)</f>
        <v>48758</v>
      </c>
      <c r="I1289" s="139">
        <f>_xll.qlInterestRateIndexValueDate(Index1M,$H1289)</f>
        <v>48760</v>
      </c>
      <c r="J1289" s="144">
        <f>IFERROR(_xll.qlIndexFixing(Index1M,$H1289,TRUE,_xll.ohTrigger(RecalcTrigger,Trigger1M)),NA())</f>
        <v>1.2447269240076544E-2</v>
      </c>
      <c r="K1289" s="44">
        <f>IFERROR(_xll.qlIndexFixing(Index3M,H1289,TRUE,_xll.ohTrigger(RecalcTrigger,Trigger3M)),NA())</f>
        <v>1.3027308193289292E-2</v>
      </c>
      <c r="L1289" s="44">
        <f>IFERROR(_xll.qlIndexFixing(Index6M,$H1289,TRUE,_xll.ohTrigger(RecalcTrigger,Trigger6M)),NA())</f>
        <v>1.3105817999995203E-2</v>
      </c>
      <c r="M1289" s="145">
        <f>IFERROR(_xll.qlIndexFixing(Index1Y,$H1289,TRUE,_xll.ohTrigger(RecalcTrigger,Trigger1Y)),NA())</f>
        <v>1.3201015354867771E-2</v>
      </c>
      <c r="N1289" s="144">
        <f>IFERROR(_xll.qlIndexFixing(ONIndex1M,I1289,TRUE,_xll.ohTrigger(RecalcTrigger,Trigger1M)),NA())</f>
        <v>1.2452761933463563E-2</v>
      </c>
      <c r="O1289" s="44">
        <f>IFERROR(_xll.qlIndexFixing(ONIndex3M,I1289,TRUE,_xll.ohTrigger(RecalcTrigger,Trigger3M)),NA())</f>
        <v>1.3057931606157425E-2</v>
      </c>
      <c r="P1289" s="44">
        <f>IFERROR(_xll.qlIndexFixing(ONIndex6M,I1289,TRUE,_xll.ohTrigger(RecalcTrigger,Trigger6M)),NA())</f>
        <v>1.3178871174757134E-2</v>
      </c>
      <c r="Q1289" s="145">
        <f>IFERROR(_xll.qlIndexFixing(ONIndex1Y,I1289,TRUE,_xll.ohTrigger(RecalcTrigger,Trigger1Y)),NA())</f>
        <v>1.335313667286897E-2</v>
      </c>
    </row>
    <row r="1290" spans="2:17" x14ac:dyDescent="0.2">
      <c r="B1290" s="39" t="s">
        <v>42</v>
      </c>
      <c r="D1290" s="42">
        <f>_xll.qlCalendarAdvance(Calendar,$D1289,B1290,"f",FALSE)</f>
        <v>48765</v>
      </c>
      <c r="E1290" s="139">
        <f>_xll.qlInterestRateIndexValueDate(IndexON,D1290)</f>
        <v>48765</v>
      </c>
      <c r="F1290" s="155">
        <f>IFERROR(_xll.qlIndexFixing(IndexON,D1290,TRUE,_xll.ohTrigger(RecalcTrigger,TriggerON)),NA())</f>
        <v>1.2171723088467701E-2</v>
      </c>
      <c r="H1290" s="42">
        <f>_xll.qlCalendarAdvance(Calendar,$H1289,B1290,"f",FALSE)</f>
        <v>48765</v>
      </c>
      <c r="I1290" s="139">
        <f>_xll.qlInterestRateIndexValueDate(Index1M,$H1290)</f>
        <v>48767</v>
      </c>
      <c r="J1290" s="144">
        <f>IFERROR(_xll.qlIndexFixing(Index1M,$H1290,TRUE,_xll.ohTrigger(RecalcTrigger,Trigger1M)),NA())</f>
        <v>1.2438093629054958E-2</v>
      </c>
      <c r="K1290" s="44">
        <f>IFERROR(_xll.qlIndexFixing(Index3M,H1290,TRUE,_xll.ohTrigger(RecalcTrigger,Trigger3M)),NA())</f>
        <v>1.3018457654092984E-2</v>
      </c>
      <c r="L1290" s="44">
        <f>IFERROR(_xll.qlIndexFixing(Index6M,$H1290,TRUE,_xll.ohTrigger(RecalcTrigger,Trigger6M)),NA())</f>
        <v>1.3094976933841151E-2</v>
      </c>
      <c r="M1290" s="145">
        <f>IFERROR(_xll.qlIndexFixing(Index1Y,$H1290,TRUE,_xll.ohTrigger(RecalcTrigger,Trigger1Y)),NA())</f>
        <v>1.319135117752818E-2</v>
      </c>
      <c r="N1290" s="144">
        <f>IFERROR(_xll.qlIndexFixing(ONIndex1M,I1290,TRUE,_xll.ohTrigger(RecalcTrigger,Trigger1M)),NA())</f>
        <v>1.2444716959736368E-2</v>
      </c>
      <c r="O1290" s="44">
        <f>IFERROR(_xll.qlIndexFixing(ONIndex3M,I1290,TRUE,_xll.ohTrigger(RecalcTrigger,Trigger3M)),NA())</f>
        <v>1.3049234381377062E-2</v>
      </c>
      <c r="P1290" s="44">
        <f>IFERROR(_xll.qlIndexFixing(ONIndex6M,I1290,TRUE,_xll.ohTrigger(RecalcTrigger,Trigger6M)),NA())</f>
        <v>1.3169673248656366E-2</v>
      </c>
      <c r="Q1290" s="145">
        <f>IFERROR(_xll.qlIndexFixing(ONIndex1Y,I1290,TRUE,_xll.ohTrigger(RecalcTrigger,Trigger1Y)),NA())</f>
        <v>1.3343996535821745E-2</v>
      </c>
    </row>
    <row r="1291" spans="2:17" x14ac:dyDescent="0.2">
      <c r="B1291" s="39" t="s">
        <v>42</v>
      </c>
      <c r="D1291" s="42">
        <f>_xll.qlCalendarAdvance(Calendar,$D1290,B1291,"f",FALSE)</f>
        <v>48772</v>
      </c>
      <c r="E1291" s="139">
        <f>_xll.qlInterestRateIndexValueDate(IndexON,D1291)</f>
        <v>48772</v>
      </c>
      <c r="F1291" s="155">
        <f>IFERROR(_xll.qlIndexFixing(IndexON,D1291,TRUE,_xll.ohTrigger(RecalcTrigger,TriggerON)),NA())</f>
        <v>1.2171723088467701E-2</v>
      </c>
      <c r="H1291" s="42">
        <f>_xll.qlCalendarAdvance(Calendar,$H1290,B1291,"f",FALSE)</f>
        <v>48772</v>
      </c>
      <c r="I1291" s="139">
        <f>_xll.qlInterestRateIndexValueDate(Index1M,$H1291)</f>
        <v>48774</v>
      </c>
      <c r="J1291" s="144">
        <f>IFERROR(_xll.qlIndexFixing(Index1M,$H1291,TRUE,_xll.ohTrigger(RecalcTrigger,Trigger1M)),NA())</f>
        <v>1.2429985841660995E-2</v>
      </c>
      <c r="K1291" s="44">
        <f>IFERROR(_xll.qlIndexFixing(Index3M,H1291,TRUE,_xll.ohTrigger(RecalcTrigger,Trigger3M)),NA())</f>
        <v>1.300958667794889E-2</v>
      </c>
      <c r="L1291" s="44">
        <f>IFERROR(_xll.qlIndexFixing(Index6M,$H1291,TRUE,_xll.ohTrigger(RecalcTrigger,Trigger6M)),NA())</f>
        <v>1.3085455111380328E-2</v>
      </c>
      <c r="M1291" s="145">
        <f>IFERROR(_xll.qlIndexFixing(Index1Y,$H1291,TRUE,_xll.ohTrigger(RecalcTrigger,Trigger1Y)),NA())</f>
        <v>1.3181673227579453E-2</v>
      </c>
      <c r="N1291" s="144">
        <f>IFERROR(_xll.qlIndexFixing(ONIndex1M,I1291,TRUE,_xll.ohTrigger(RecalcTrigger,Trigger1M)),NA())</f>
        <v>1.2436651195280035E-2</v>
      </c>
      <c r="O1291" s="44">
        <f>IFERROR(_xll.qlIndexFixing(ONIndex3M,I1291,TRUE,_xll.ohTrigger(RecalcTrigger,Trigger3M)),NA())</f>
        <v>1.3040515258833096E-2</v>
      </c>
      <c r="P1291" s="44">
        <f>IFERROR(_xll.qlIndexFixing(ONIndex6M,I1291,TRUE,_xll.ohTrigger(RecalcTrigger,Trigger6M)),NA())</f>
        <v>1.3160454234384389E-2</v>
      </c>
      <c r="Q1291" s="145">
        <f>IFERROR(_xll.qlIndexFixing(ONIndex1Y,I1291,TRUE,_xll.ohTrigger(RecalcTrigger,Trigger1Y)),NA())</f>
        <v>1.3334837139060696E-2</v>
      </c>
    </row>
    <row r="1292" spans="2:17" x14ac:dyDescent="0.2">
      <c r="B1292" s="39" t="s">
        <v>42</v>
      </c>
      <c r="D1292" s="42">
        <f>_xll.qlCalendarAdvance(Calendar,$D1291,B1292,"f",FALSE)</f>
        <v>48779</v>
      </c>
      <c r="E1292" s="139">
        <f>_xll.qlInterestRateIndexValueDate(IndexON,D1292)</f>
        <v>48779</v>
      </c>
      <c r="F1292" s="155">
        <f>IFERROR(_xll.qlIndexFixing(IndexON,D1292,TRUE,_xll.ohTrigger(RecalcTrigger,TriggerON)),NA())</f>
        <v>1.2171723088467701E-2</v>
      </c>
      <c r="H1292" s="42">
        <f>_xll.qlCalendarAdvance(Calendar,$H1291,B1292,"f",FALSE)</f>
        <v>48779</v>
      </c>
      <c r="I1292" s="139">
        <f>_xll.qlInterestRateIndexValueDate(Index1M,$H1292)</f>
        <v>48781</v>
      </c>
      <c r="J1292" s="144">
        <f>IFERROR(_xll.qlIndexFixing(Index1M,$H1292,TRUE,_xll.ohTrigger(RecalcTrigger,Trigger1M)),NA())</f>
        <v>1.2421857947146064E-2</v>
      </c>
      <c r="K1292" s="44">
        <f>IFERROR(_xll.qlIndexFixing(Index3M,H1292,TRUE,_xll.ohTrigger(RecalcTrigger,Trigger3M)),NA())</f>
        <v>1.3000695520229253E-2</v>
      </c>
      <c r="L1292" s="44">
        <f>IFERROR(_xll.qlIndexFixing(Index6M,$H1292,TRUE,_xll.ohTrigger(RecalcTrigger,Trigger6M)),NA())</f>
        <v>1.3075915362537835E-2</v>
      </c>
      <c r="M1292" s="145">
        <f>IFERROR(_xll.qlIndexFixing(Index1Y,$H1292,TRUE,_xll.ohTrigger(RecalcTrigger,Trigger1Y)),NA())</f>
        <v>1.3171981727630811E-2</v>
      </c>
      <c r="N1292" s="144">
        <f>IFERROR(_xll.qlIndexFixing(ONIndex1M,I1292,TRUE,_xll.ohTrigger(RecalcTrigger,Trigger1M)),NA())</f>
        <v>1.2428564904922723E-2</v>
      </c>
      <c r="O1292" s="44">
        <f>IFERROR(_xll.qlIndexFixing(ONIndex3M,I1292,TRUE,_xll.ohTrigger(RecalcTrigger,Trigger3M)),NA())</f>
        <v>1.3031774492802128E-2</v>
      </c>
      <c r="P1292" s="44">
        <f>IFERROR(_xll.qlIndexFixing(ONIndex6M,I1292,TRUE,_xll.ohTrigger(RecalcTrigger,Trigger6M)),NA())</f>
        <v>1.3151214369351294E-2</v>
      </c>
      <c r="Q1292" s="145">
        <f>IFERROR(_xll.qlIndexFixing(ONIndex1Y,I1292,TRUE,_xll.ohTrigger(RecalcTrigger,Trigger1Y)),NA())</f>
        <v>1.3325658702090237E-2</v>
      </c>
    </row>
    <row r="1293" spans="2:17" x14ac:dyDescent="0.2">
      <c r="B1293" s="39" t="s">
        <v>42</v>
      </c>
      <c r="D1293" s="42">
        <f>_xll.qlCalendarAdvance(Calendar,$D1292,B1293,"f",FALSE)</f>
        <v>48786</v>
      </c>
      <c r="E1293" s="139">
        <f>_xll.qlInterestRateIndexValueDate(IndexON,D1293)</f>
        <v>48786</v>
      </c>
      <c r="F1293" s="155">
        <f>IFERROR(_xll.qlIndexFixing(IndexON,D1293,TRUE,_xll.ohTrigger(RecalcTrigger,TriggerON)),NA())</f>
        <v>1.2171723088467701E-2</v>
      </c>
      <c r="H1293" s="42">
        <f>_xll.qlCalendarAdvance(Calendar,$H1292,B1293,"f",FALSE)</f>
        <v>48786</v>
      </c>
      <c r="I1293" s="139">
        <f>_xll.qlInterestRateIndexValueDate(Index1M,$H1293)</f>
        <v>48788</v>
      </c>
      <c r="J1293" s="144">
        <f>IFERROR(_xll.qlIndexFixing(Index1M,$H1293,TRUE,_xll.ohTrigger(RecalcTrigger,Trigger1M)),NA())</f>
        <v>1.2413710210443241E-2</v>
      </c>
      <c r="K1293" s="44">
        <f>IFERROR(_xll.qlIndexFixing(Index3M,H1293,TRUE,_xll.ohTrigger(RecalcTrigger,Trigger3M)),NA())</f>
        <v>1.2991784436306322E-2</v>
      </c>
      <c r="L1293" s="44">
        <f>IFERROR(_xll.qlIndexFixing(Index6M,$H1293,TRUE,_xll.ohTrigger(RecalcTrigger,Trigger6M)),NA())</f>
        <v>1.3066357926314751E-2</v>
      </c>
      <c r="M1293" s="145">
        <f>IFERROR(_xll.qlIndexFixing(Index1Y,$H1293,TRUE,_xll.ohTrigger(RecalcTrigger,Trigger1Y)),NA())</f>
        <v>1.3162276900283366E-2</v>
      </c>
      <c r="N1293" s="144">
        <f>IFERROR(_xll.qlIndexFixing(ONIndex1M,I1293,TRUE,_xll.ohTrigger(RecalcTrigger,Trigger1M)),NA())</f>
        <v>1.2420458353172847E-2</v>
      </c>
      <c r="O1293" s="44">
        <f>IFERROR(_xll.qlIndexFixing(ONIndex3M,I1293,TRUE,_xll.ohTrigger(RecalcTrigger,Trigger3M)),NA())</f>
        <v>1.3023012337640694E-2</v>
      </c>
      <c r="P1293" s="44">
        <f>IFERROR(_xll.qlIndexFixing(ONIndex6M,I1293,TRUE,_xll.ohTrigger(RecalcTrigger,Trigger6M)),NA())</f>
        <v>1.3141953890567493E-2</v>
      </c>
      <c r="Q1293" s="145">
        <f>IFERROR(_xll.qlIndexFixing(ONIndex1Y,I1293,TRUE,_xll.ohTrigger(RecalcTrigger,Trigger1Y)),NA())</f>
        <v>1.3316461444015104E-2</v>
      </c>
    </row>
    <row r="1294" spans="2:17" x14ac:dyDescent="0.2">
      <c r="B1294" s="39" t="s">
        <v>42</v>
      </c>
      <c r="D1294" s="42">
        <f>_xll.qlCalendarAdvance(Calendar,$D1293,B1294,"f",FALSE)</f>
        <v>48793</v>
      </c>
      <c r="E1294" s="139">
        <f>_xll.qlInterestRateIndexValueDate(IndexON,D1294)</f>
        <v>48793</v>
      </c>
      <c r="F1294" s="155">
        <f>IFERROR(_xll.qlIndexFixing(IndexON,D1294,TRUE,_xll.ohTrigger(RecalcTrigger,TriggerON)),NA())</f>
        <v>1.2171723088467701E-2</v>
      </c>
      <c r="H1294" s="42">
        <f>_xll.qlCalendarAdvance(Calendar,$H1293,B1294,"f",FALSE)</f>
        <v>48793</v>
      </c>
      <c r="I1294" s="139">
        <f>_xll.qlInterestRateIndexValueDate(Index1M,$H1294)</f>
        <v>48795</v>
      </c>
      <c r="J1294" s="144">
        <f>IFERROR(_xll.qlIndexFixing(Index1M,$H1294,TRUE,_xll.ohTrigger(RecalcTrigger,Trigger1M)),NA())</f>
        <v>1.2405542896478106E-2</v>
      </c>
      <c r="K1294" s="44">
        <f>IFERROR(_xll.qlIndexFixing(Index3M,H1294,TRUE,_xll.ohTrigger(RecalcTrigger,Trigger3M)),NA())</f>
        <v>1.2982853681546258E-2</v>
      </c>
      <c r="L1294" s="44">
        <f>IFERROR(_xll.qlIndexFixing(Index6M,$H1294,TRUE,_xll.ohTrigger(RecalcTrigger,Trigger6M)),NA())</f>
        <v>1.3056783041706134E-2</v>
      </c>
      <c r="M1294" s="145">
        <f>IFERROR(_xll.qlIndexFixing(Index1Y,$H1294,TRUE,_xll.ohTrigger(RecalcTrigger,Trigger1Y)),NA())</f>
        <v>1.3152558968130572E-2</v>
      </c>
      <c r="N1294" s="144">
        <f>IFERROR(_xll.qlIndexFixing(ONIndex1M,I1294,TRUE,_xll.ohTrigger(RecalcTrigger,Trigger1M)),NA())</f>
        <v>1.2412331804698695E-2</v>
      </c>
      <c r="O1294" s="44">
        <f>IFERROR(_xll.qlIndexFixing(ONIndex3M,I1294,TRUE,_xll.ohTrigger(RecalcTrigger,Trigger3M)),NA())</f>
        <v>1.3014229047945136E-2</v>
      </c>
      <c r="P1294" s="44">
        <f>IFERROR(_xll.qlIndexFixing(ONIndex6M,I1294,TRUE,_xll.ohTrigger(RecalcTrigger,Trigger6M)),NA())</f>
        <v>1.3132673035123332E-2</v>
      </c>
      <c r="Q1294" s="145">
        <f>IFERROR(_xll.qlIndexFixing(ONIndex1Y,I1294,TRUE,_xll.ohTrigger(RecalcTrigger,Trigger1Y)),NA())</f>
        <v>1.3307245584179839E-2</v>
      </c>
    </row>
    <row r="1295" spans="2:17" x14ac:dyDescent="0.2">
      <c r="B1295" s="39" t="s">
        <v>42</v>
      </c>
      <c r="D1295" s="42">
        <f>_xll.qlCalendarAdvance(Calendar,$D1294,B1295,"f",FALSE)</f>
        <v>48800</v>
      </c>
      <c r="E1295" s="139">
        <f>_xll.qlInterestRateIndexValueDate(IndexON,D1295)</f>
        <v>48800</v>
      </c>
      <c r="F1295" s="155">
        <f>IFERROR(_xll.qlIndexFixing(IndexON,D1295,TRUE,_xll.ohTrigger(RecalcTrigger,TriggerON)),NA())</f>
        <v>1.2171723088467701E-2</v>
      </c>
      <c r="H1295" s="42">
        <f>_xll.qlCalendarAdvance(Calendar,$H1294,B1295,"f",FALSE)</f>
        <v>48800</v>
      </c>
      <c r="I1295" s="139">
        <f>_xll.qlInterestRateIndexValueDate(Index1M,$H1295)</f>
        <v>48802</v>
      </c>
      <c r="J1295" s="144">
        <f>IFERROR(_xll.qlIndexFixing(Index1M,$H1295,TRUE,_xll.ohTrigger(RecalcTrigger,Trigger1M)),NA())</f>
        <v>1.2397356270183735E-2</v>
      </c>
      <c r="K1295" s="44">
        <f>IFERROR(_xll.qlIndexFixing(Index3M,H1295,TRUE,_xll.ohTrigger(RecalcTrigger,Trigger3M)),NA())</f>
        <v>1.2973903511316959E-2</v>
      </c>
      <c r="L1295" s="44">
        <f>IFERROR(_xll.qlIndexFixing(Index6M,$H1295,TRUE,_xll.ohTrigger(RecalcTrigger,Trigger6M)),NA())</f>
        <v>1.3047190947705326E-2</v>
      </c>
      <c r="M1295" s="145">
        <f>IFERROR(_xll.qlIndexFixing(Index1Y,$H1295,TRUE,_xll.ohTrigger(RecalcTrigger,Trigger1Y)),NA())</f>
        <v>1.3142828153757993E-2</v>
      </c>
      <c r="N1295" s="144">
        <f>IFERROR(_xll.qlIndexFixing(ONIndex1M,I1295,TRUE,_xll.ohTrigger(RecalcTrigger,Trigger1M)),NA())</f>
        <v>1.2404185523928746E-2</v>
      </c>
      <c r="O1295" s="44">
        <f>IFERROR(_xll.qlIndexFixing(ONIndex3M,I1295,TRUE,_xll.ohTrigger(RecalcTrigger,Trigger3M)),NA())</f>
        <v>1.3005424877992056E-2</v>
      </c>
      <c r="P1295" s="44">
        <f>IFERROR(_xll.qlIndexFixing(ONIndex6M,I1295,TRUE,_xll.ohTrigger(RecalcTrigger,Trigger6M)),NA())</f>
        <v>1.3123372040269032E-2</v>
      </c>
      <c r="Q1295" s="145">
        <f>IFERROR(_xll.qlIndexFixing(ONIndex1Y,I1295,TRUE,_xll.ohTrigger(RecalcTrigger,Trigger1Y)),NA())</f>
        <v>1.3298011341928984E-2</v>
      </c>
    </row>
    <row r="1296" spans="2:17" x14ac:dyDescent="0.2">
      <c r="B1296" s="39" t="s">
        <v>42</v>
      </c>
      <c r="D1296" s="42">
        <f>_xll.qlCalendarAdvance(Calendar,$D1295,B1296,"f",FALSE)</f>
        <v>48807</v>
      </c>
      <c r="E1296" s="139">
        <f>_xll.qlInterestRateIndexValueDate(IndexON,D1296)</f>
        <v>48807</v>
      </c>
      <c r="F1296" s="155">
        <f>IFERROR(_xll.qlIndexFixing(IndexON,D1296,TRUE,_xll.ohTrigger(RecalcTrigger,TriggerON)),NA())</f>
        <v>1.2171723088467701E-2</v>
      </c>
      <c r="H1296" s="42">
        <f>_xll.qlCalendarAdvance(Calendar,$H1295,B1296,"f",FALSE)</f>
        <v>48807</v>
      </c>
      <c r="I1296" s="139">
        <f>_xll.qlInterestRateIndexValueDate(Index1M,$H1296)</f>
        <v>48809</v>
      </c>
      <c r="J1296" s="144">
        <f>IFERROR(_xll.qlIndexFixing(Index1M,$H1296,TRUE,_xll.ohTrigger(RecalcTrigger,Trigger1M)),NA())</f>
        <v>1.2389150596483212E-2</v>
      </c>
      <c r="K1296" s="44">
        <f>IFERROR(_xll.qlIndexFixing(Index3M,H1296,TRUE,_xll.ohTrigger(RecalcTrigger,Trigger3M)),NA())</f>
        <v>1.2964934180982856E-2</v>
      </c>
      <c r="L1296" s="44">
        <f>IFERROR(_xll.qlIndexFixing(Index6M,$H1296,TRUE,_xll.ohTrigger(RecalcTrigger,Trigger6M)),NA())</f>
        <v>1.3037581883298363E-2</v>
      </c>
      <c r="M1296" s="145">
        <f>IFERROR(_xll.qlIndexFixing(Index1Y,$H1296,TRUE,_xll.ohTrigger(RecalcTrigger,Trigger1Y)),NA())</f>
        <v>1.3133084679742437E-2</v>
      </c>
      <c r="N1296" s="144">
        <f>IFERROR(_xll.qlIndexFixing(ONIndex1M,I1296,TRUE,_xll.ohTrigger(RecalcTrigger,Trigger1M)),NA())</f>
        <v>1.2396019775611222E-2</v>
      </c>
      <c r="O1296" s="44">
        <f>IFERROR(_xll.qlIndexFixing(ONIndex3M,I1296,TRUE,_xll.ohTrigger(RecalcTrigger,Trigger3M)),NA())</f>
        <v>1.2996600082058052E-2</v>
      </c>
      <c r="P1296" s="44">
        <f>IFERROR(_xll.qlIndexFixing(ONIndex6M,I1296,TRUE,_xll.ohTrigger(RecalcTrigger,Trigger6M)),NA())</f>
        <v>1.3114051143015004E-2</v>
      </c>
      <c r="Q1296" s="145">
        <f>IFERROR(_xll.qlIndexFixing(ONIndex1Y,I1296,TRUE,_xll.ohTrigger(RecalcTrigger,Trigger1Y)),NA())</f>
        <v>1.3288758936447209E-2</v>
      </c>
    </row>
    <row r="1297" spans="2:17" x14ac:dyDescent="0.2">
      <c r="B1297" s="39" t="s">
        <v>42</v>
      </c>
      <c r="D1297" s="42">
        <f>_xll.qlCalendarAdvance(Calendar,$D1296,B1297,"f",FALSE)</f>
        <v>48814</v>
      </c>
      <c r="E1297" s="139">
        <f>_xll.qlInterestRateIndexValueDate(IndexON,D1297)</f>
        <v>48814</v>
      </c>
      <c r="F1297" s="155">
        <f>IFERROR(_xll.qlIndexFixing(IndexON,D1297,TRUE,_xll.ohTrigger(RecalcTrigger,TriggerON)),NA())</f>
        <v>1.2171723088467701E-2</v>
      </c>
      <c r="H1297" s="42">
        <f>_xll.qlCalendarAdvance(Calendar,$H1296,B1297,"f",FALSE)</f>
        <v>48814</v>
      </c>
      <c r="I1297" s="139">
        <f>_xll.qlInterestRateIndexValueDate(Index1M,$H1297)</f>
        <v>48816</v>
      </c>
      <c r="J1297" s="144">
        <f>IFERROR(_xll.qlIndexFixing(Index1M,$H1297,TRUE,_xll.ohTrigger(RecalcTrigger,Trigger1M)),NA())</f>
        <v>1.238092614031211E-2</v>
      </c>
      <c r="K1297" s="44">
        <f>IFERROR(_xll.qlIndexFixing(Index3M,H1297,TRUE,_xll.ohTrigger(RecalcTrigger,Trigger3M)),NA())</f>
        <v>1.2955945945904894E-2</v>
      </c>
      <c r="L1297" s="44">
        <f>IFERROR(_xll.qlIndexFixing(Index6M,$H1297,TRUE,_xll.ohTrigger(RecalcTrigger,Trigger6M)),NA())</f>
        <v>1.3027956087469129E-2</v>
      </c>
      <c r="M1297" s="145">
        <f>IFERROR(_xll.qlIndexFixing(Index1Y,$H1297,TRUE,_xll.ohTrigger(RecalcTrigger,Trigger1Y)),NA())</f>
        <v>1.3123328768652825E-2</v>
      </c>
      <c r="N1297" s="144">
        <f>IFERROR(_xll.qlIndexFixing(ONIndex1M,I1297,TRUE,_xll.ohTrigger(RecalcTrigger,Trigger1M)),NA())</f>
        <v>1.2387834824414412E-2</v>
      </c>
      <c r="O1297" s="44">
        <f>IFERROR(_xll.qlIndexFixing(ONIndex3M,I1297,TRUE,_xll.ohTrigger(RecalcTrigger,Trigger3M)),NA())</f>
        <v>1.2987754914819405E-2</v>
      </c>
      <c r="P1297" s="44">
        <f>IFERROR(_xll.qlIndexFixing(ONIndex6M,I1297,TRUE,_xll.ohTrigger(RecalcTrigger,Trigger6M)),NA())</f>
        <v>1.3104710580691403E-2</v>
      </c>
      <c r="Q1297" s="145">
        <f>IFERROR(_xll.qlIndexFixing(ONIndex1Y,I1297,TRUE,_xll.ohTrigger(RecalcTrigger,Trigger1Y)),NA())</f>
        <v>1.3279488587079058E-2</v>
      </c>
    </row>
    <row r="1298" spans="2:17" x14ac:dyDescent="0.2">
      <c r="B1298" s="39" t="s">
        <v>42</v>
      </c>
      <c r="D1298" s="42">
        <f>_xll.qlCalendarAdvance(Calendar,$D1297,B1298,"f",FALSE)</f>
        <v>48821</v>
      </c>
      <c r="E1298" s="139">
        <f>_xll.qlInterestRateIndexValueDate(IndexON,D1298)</f>
        <v>48821</v>
      </c>
      <c r="F1298" s="155">
        <f>IFERROR(_xll.qlIndexFixing(IndexON,D1298,TRUE,_xll.ohTrigger(RecalcTrigger,TriggerON)),NA())</f>
        <v>1.2171723088387765E-2</v>
      </c>
      <c r="H1298" s="42">
        <f>_xll.qlCalendarAdvance(Calendar,$H1297,B1298,"f",FALSE)</f>
        <v>48821</v>
      </c>
      <c r="I1298" s="139">
        <f>_xll.qlInterestRateIndexValueDate(Index1M,$H1298)</f>
        <v>48823</v>
      </c>
      <c r="J1298" s="144">
        <f>IFERROR(_xll.qlIndexFixing(Index1M,$H1298,TRUE,_xll.ohTrigger(RecalcTrigger,Trigger1M)),NA())</f>
        <v>1.2372683166591014E-2</v>
      </c>
      <c r="K1298" s="44">
        <f>IFERROR(_xll.qlIndexFixing(Index3M,H1298,TRUE,_xll.ohTrigger(RecalcTrigger,Trigger3M)),NA())</f>
        <v>1.2947353317615828E-2</v>
      </c>
      <c r="L1298" s="44">
        <f>IFERROR(_xll.qlIndexFixing(Index6M,$H1298,TRUE,_xll.ohTrigger(RecalcTrigger,Trigger6M)),NA())</f>
        <v>1.3020610075781203E-2</v>
      </c>
      <c r="M1298" s="145">
        <f>IFERROR(_xll.qlIndexFixing(Index1Y,$H1298,TRUE,_xll.ohTrigger(RecalcTrigger,Trigger1Y)),NA())</f>
        <v>1.3113560643049757E-2</v>
      </c>
      <c r="N1298" s="144">
        <f>IFERROR(_xll.qlIndexFixing(ONIndex1M,I1298,TRUE,_xll.ohTrigger(RecalcTrigger,Trigger1M)),NA())</f>
        <v>1.2379630934766794E-2</v>
      </c>
      <c r="O1298" s="44">
        <f>IFERROR(_xll.qlIndexFixing(ONIndex3M,I1298,TRUE,_xll.ohTrigger(RecalcTrigger,Trigger3M)),NA())</f>
        <v>1.2978889630392842E-2</v>
      </c>
      <c r="P1298" s="44">
        <f>IFERROR(_xll.qlIndexFixing(ONIndex6M,I1298,TRUE,_xll.ohTrigger(RecalcTrigger,Trigger6M)),NA())</f>
        <v>1.3095350590228705E-2</v>
      </c>
      <c r="Q1298" s="145">
        <f>IFERROR(_xll.qlIndexFixing(ONIndex1Y,I1298,TRUE,_xll.ohTrigger(RecalcTrigger,Trigger1Y)),NA())</f>
        <v>1.3270200513169073E-2</v>
      </c>
    </row>
    <row r="1299" spans="2:17" x14ac:dyDescent="0.2">
      <c r="B1299" s="39" t="s">
        <v>42</v>
      </c>
      <c r="D1299" s="42">
        <f>_xll.qlCalendarAdvance(Calendar,$D1298,B1299,"f",FALSE)</f>
        <v>48828</v>
      </c>
      <c r="E1299" s="139">
        <f>_xll.qlInterestRateIndexValueDate(IndexON,D1299)</f>
        <v>48828</v>
      </c>
      <c r="F1299" s="155">
        <f>IFERROR(_xll.qlIndexFixing(IndexON,D1299,TRUE,_xll.ohTrigger(RecalcTrigger,TriggerON)),NA())</f>
        <v>1.2171723088467701E-2</v>
      </c>
      <c r="H1299" s="42">
        <f>_xll.qlCalendarAdvance(Calendar,$H1298,B1299,"f",FALSE)</f>
        <v>48828</v>
      </c>
      <c r="I1299" s="139">
        <f>_xll.qlInterestRateIndexValueDate(Index1M,$H1299)</f>
        <v>48830</v>
      </c>
      <c r="J1299" s="144">
        <f>IFERROR(_xll.qlIndexFixing(Index1M,$H1299,TRUE,_xll.ohTrigger(RecalcTrigger,Trigger1M)),NA())</f>
        <v>1.2364421940253001E-2</v>
      </c>
      <c r="K1299" s="44">
        <f>IFERROR(_xll.qlIndexFixing(Index3M,H1299,TRUE,_xll.ohTrigger(RecalcTrigger,Trigger3M)),NA())</f>
        <v>1.2938329628695348E-2</v>
      </c>
      <c r="L1299" s="44">
        <f>IFERROR(_xll.qlIndexFixing(Index6M,$H1299,TRUE,_xll.ohTrigger(RecalcTrigger,Trigger6M)),NA())</f>
        <v>1.3010958677985766E-2</v>
      </c>
      <c r="M1299" s="145">
        <f>IFERROR(_xll.qlIndexFixing(Index1Y,$H1299,TRUE,_xll.ohTrigger(RecalcTrigger,Trigger1Y)),NA())</f>
        <v>1.3103780525485951E-2</v>
      </c>
      <c r="N1299" s="144">
        <f>IFERROR(_xll.qlIndexFixing(ONIndex1M,I1299,TRUE,_xll.ohTrigger(RecalcTrigger,Trigger1M)),NA())</f>
        <v>1.2371408371416592E-2</v>
      </c>
      <c r="O1299" s="44">
        <f>IFERROR(_xll.qlIndexFixing(ONIndex3M,I1299,TRUE,_xll.ohTrigger(RecalcTrigger,Trigger3M)),NA())</f>
        <v>1.2970004483294773E-2</v>
      </c>
      <c r="P1299" s="44">
        <f>IFERROR(_xll.qlIndexFixing(ONIndex6M,I1299,TRUE,_xll.ohTrigger(RecalcTrigger,Trigger6M)),NA())</f>
        <v>1.3085971408957064E-2</v>
      </c>
      <c r="Q1299" s="145">
        <f>IFERROR(_xll.qlIndexFixing(ONIndex1Y,I1299,TRUE,_xll.ohTrigger(RecalcTrigger,Trigger1Y)),NA())</f>
        <v>1.3260894933981859E-2</v>
      </c>
    </row>
    <row r="1300" spans="2:17" x14ac:dyDescent="0.2">
      <c r="B1300" s="39" t="s">
        <v>42</v>
      </c>
      <c r="D1300" s="42">
        <f>_xll.qlCalendarAdvance(Calendar,$D1299,B1300,"f",FALSE)</f>
        <v>48835</v>
      </c>
      <c r="E1300" s="139">
        <f>_xll.qlInterestRateIndexValueDate(IndexON,D1300)</f>
        <v>48835</v>
      </c>
      <c r="F1300" s="155">
        <f>IFERROR(_xll.qlIndexFixing(IndexON,D1300,TRUE,_xll.ohTrigger(RecalcTrigger,TriggerON)),NA())</f>
        <v>1.2171723088467701E-2</v>
      </c>
      <c r="H1300" s="42">
        <f>_xll.qlCalendarAdvance(Calendar,$H1299,B1300,"f",FALSE)</f>
        <v>48835</v>
      </c>
      <c r="I1300" s="139">
        <f>_xll.qlInterestRateIndexValueDate(Index1M,$H1300)</f>
        <v>48837</v>
      </c>
      <c r="J1300" s="144">
        <f>IFERROR(_xll.qlIndexFixing(Index1M,$H1300,TRUE,_xll.ohTrigger(RecalcTrigger,Trigger1M)),NA())</f>
        <v>1.2356142726218655E-2</v>
      </c>
      <c r="K1300" s="44">
        <f>IFERROR(_xll.qlIndexFixing(Index3M,H1300,TRUE,_xll.ohTrigger(RecalcTrigger,Trigger3M)),NA())</f>
        <v>1.2929287783293714E-2</v>
      </c>
      <c r="L1300" s="44">
        <f>IFERROR(_xll.qlIndexFixing(Index6M,$H1300,TRUE,_xll.ohTrigger(RecalcTrigger,Trigger6M)),NA())</f>
        <v>1.3001291181961722E-2</v>
      </c>
      <c r="M1300" s="145">
        <f>IFERROR(_xll.qlIndexFixing(Index1Y,$H1300,TRUE,_xll.ohTrigger(RecalcTrigger,Trigger1Y)),NA())</f>
        <v>1.3093988638505361E-2</v>
      </c>
      <c r="N1300" s="144">
        <f>IFERROR(_xll.qlIndexFixing(ONIndex1M,I1300,TRUE,_xll.ohTrigger(RecalcTrigger,Trigger1M)),NA())</f>
        <v>1.2363167398872221E-2</v>
      </c>
      <c r="O1300" s="44">
        <f>IFERROR(_xll.qlIndexFixing(ONIndex3M,I1300,TRUE,_xll.ohTrigger(RecalcTrigger,Trigger3M)),NA())</f>
        <v>1.2961099727961667E-2</v>
      </c>
      <c r="P1300" s="44">
        <f>IFERROR(_xll.qlIndexFixing(ONIndex6M,I1300,TRUE,_xll.ohTrigger(RecalcTrigger,Trigger6M)),NA())</f>
        <v>1.3076573273886893E-2</v>
      </c>
      <c r="Q1300" s="145">
        <f>IFERROR(_xll.qlIndexFixing(ONIndex1Y,I1300,TRUE,_xll.ohTrigger(RecalcTrigger,Trigger1Y)),NA())</f>
        <v>1.3251572068702089E-2</v>
      </c>
    </row>
    <row r="1301" spans="2:17" x14ac:dyDescent="0.2">
      <c r="B1301" s="39" t="s">
        <v>42</v>
      </c>
      <c r="D1301" s="42">
        <f>_xll.qlCalendarAdvance(Calendar,$D1300,B1301,"f",FALSE)</f>
        <v>48842</v>
      </c>
      <c r="E1301" s="139">
        <f>_xll.qlInterestRateIndexValueDate(IndexON,D1301)</f>
        <v>48842</v>
      </c>
      <c r="F1301" s="155">
        <f>IFERROR(_xll.qlIndexFixing(IndexON,D1301,TRUE,_xll.ohTrigger(RecalcTrigger,TriggerON)),NA())</f>
        <v>1.2171723088467701E-2</v>
      </c>
      <c r="H1301" s="42">
        <f>_xll.qlCalendarAdvance(Calendar,$H1300,B1301,"f",FALSE)</f>
        <v>48842</v>
      </c>
      <c r="I1301" s="139">
        <f>_xll.qlInterestRateIndexValueDate(Index1M,$H1301)</f>
        <v>48844</v>
      </c>
      <c r="J1301" s="144">
        <f>IFERROR(_xll.qlIndexFixing(Index1M,$H1301,TRUE,_xll.ohTrigger(RecalcTrigger,Trigger1M)),NA())</f>
        <v>1.2347845789413558E-2</v>
      </c>
      <c r="K1301" s="44">
        <f>IFERROR(_xll.qlIndexFixing(Index3M,H1301,TRUE,_xll.ohTrigger(RecalcTrigger,Trigger3M)),NA())</f>
        <v>1.292022803675217E-2</v>
      </c>
      <c r="L1301" s="44">
        <f>IFERROR(_xll.qlIndexFixing(Index6M,$H1301,TRUE,_xll.ohTrigger(RecalcTrigger,Trigger6M)),NA())</f>
        <v>1.2991607826627347E-2</v>
      </c>
      <c r="M1301" s="145">
        <f>IFERROR(_xll.qlIndexFixing(Index1Y,$H1301,TRUE,_xll.ohTrigger(RecalcTrigger,Trigger1Y)),NA())</f>
        <v>1.3084185204644059E-2</v>
      </c>
      <c r="N1301" s="144">
        <f>IFERROR(_xll.qlIndexFixing(ONIndex1M,I1301,TRUE,_xll.ohTrigger(RecalcTrigger,Trigger1M)),NA())</f>
        <v>1.2354908281801968E-2</v>
      </c>
      <c r="O1301" s="44">
        <f>IFERROR(_xll.qlIndexFixing(ONIndex3M,I1301,TRUE,_xll.ohTrigger(RecalcTrigger,Trigger3M)),NA())</f>
        <v>1.2952175618829997E-2</v>
      </c>
      <c r="P1301" s="44">
        <f>IFERROR(_xll.qlIndexFixing(ONIndex6M,I1301,TRUE,_xll.ohTrigger(RecalcTrigger,Trigger6M)),NA())</f>
        <v>1.3067156422268411E-2</v>
      </c>
      <c r="Q1301" s="145">
        <f>IFERROR(_xll.qlIndexFixing(ONIndex1Y,I1301,TRUE,_xll.ohTrigger(RecalcTrigger,Trigger1Y)),NA())</f>
        <v>1.3242232136674303E-2</v>
      </c>
    </row>
    <row r="1302" spans="2:17" x14ac:dyDescent="0.2">
      <c r="B1302" s="39" t="s">
        <v>42</v>
      </c>
      <c r="D1302" s="42">
        <f>_xll.qlCalendarAdvance(Calendar,$D1301,B1302,"f",FALSE)</f>
        <v>48849</v>
      </c>
      <c r="E1302" s="139">
        <f>_xll.qlInterestRateIndexValueDate(IndexON,D1302)</f>
        <v>48849</v>
      </c>
      <c r="F1302" s="155">
        <f>IFERROR(_xll.qlIndexFixing(IndexON,D1302,TRUE,_xll.ohTrigger(RecalcTrigger,TriggerON)),NA())</f>
        <v>1.2171723088467701E-2</v>
      </c>
      <c r="H1302" s="42">
        <f>_xll.qlCalendarAdvance(Calendar,$H1301,B1302,"f",FALSE)</f>
        <v>48849</v>
      </c>
      <c r="I1302" s="139">
        <f>_xll.qlInterestRateIndexValueDate(Index1M,$H1302)</f>
        <v>48851</v>
      </c>
      <c r="J1302" s="144">
        <f>IFERROR(_xll.qlIndexFixing(Index1M,$H1302,TRUE,_xll.ohTrigger(RecalcTrigger,Trigger1M)),NA())</f>
        <v>1.233953139476579E-2</v>
      </c>
      <c r="K1302" s="44">
        <f>IFERROR(_xll.qlIndexFixing(Index3M,H1302,TRUE,_xll.ohTrigger(RecalcTrigger,Trigger3M)),NA())</f>
        <v>1.2911150644414591E-2</v>
      </c>
      <c r="L1302" s="44">
        <f>IFERROR(_xll.qlIndexFixing(Index6M,$H1302,TRUE,_xll.ohTrigger(RecalcTrigger,Trigger6M)),NA())</f>
        <v>1.2981908850896949E-2</v>
      </c>
      <c r="M1302" s="145">
        <f>IFERROR(_xll.qlIndexFixing(Index1Y,$H1302,TRUE,_xll.ohTrigger(RecalcTrigger,Trigger1Y)),NA())</f>
        <v>1.3074370446429574E-2</v>
      </c>
      <c r="N1302" s="144">
        <f>IFERROR(_xll.qlIndexFixing(ONIndex1M,I1302,TRUE,_xll.ohTrigger(RecalcTrigger,Trigger1M)),NA())</f>
        <v>1.2346631284794185E-2</v>
      </c>
      <c r="O1302" s="44">
        <f>IFERROR(_xll.qlIndexFixing(ONIndex3M,I1302,TRUE,_xll.ohTrigger(RecalcTrigger,Trigger3M)),NA())</f>
        <v>1.2943232410176364E-2</v>
      </c>
      <c r="P1302" s="44">
        <f>IFERROR(_xll.qlIndexFixing(ONIndex6M,I1302,TRUE,_xll.ohTrigger(RecalcTrigger,Trigger6M)),NA())</f>
        <v>1.3057721091271901E-2</v>
      </c>
      <c r="Q1302" s="145">
        <f>IFERROR(_xll.qlIndexFixing(ONIndex1Y,I1302,TRUE,_xll.ohTrigger(RecalcTrigger,Trigger1Y)),NA())</f>
        <v>1.3232875357243046E-2</v>
      </c>
    </row>
    <row r="1303" spans="2:17" x14ac:dyDescent="0.2">
      <c r="B1303" s="39" t="s">
        <v>42</v>
      </c>
      <c r="D1303" s="42">
        <f>_xll.qlCalendarAdvance(Calendar,$D1302,B1303,"f",FALSE)</f>
        <v>48856</v>
      </c>
      <c r="E1303" s="139">
        <f>_xll.qlInterestRateIndexValueDate(IndexON,D1303)</f>
        <v>48856</v>
      </c>
      <c r="F1303" s="155">
        <f>IFERROR(_xll.qlIndexFixing(IndexON,D1303,TRUE,_xll.ohTrigger(RecalcTrigger,TriggerON)),NA())</f>
        <v>1.2171723088467701E-2</v>
      </c>
      <c r="H1303" s="42">
        <f>_xll.qlCalendarAdvance(Calendar,$H1302,B1303,"f",FALSE)</f>
        <v>48856</v>
      </c>
      <c r="I1303" s="139">
        <f>_xll.qlInterestRateIndexValueDate(Index1M,$H1303)</f>
        <v>48858</v>
      </c>
      <c r="J1303" s="144">
        <f>IFERROR(_xll.qlIndexFixing(Index1M,$H1303,TRUE,_xll.ohTrigger(RecalcTrigger,Trigger1M)),NA())</f>
        <v>1.2331199807195936E-2</v>
      </c>
      <c r="K1303" s="44">
        <f>IFERROR(_xll.qlIndexFixing(Index3M,H1303,TRUE,_xll.ohTrigger(RecalcTrigger,Trigger3M)),NA())</f>
        <v>1.290163383585901E-2</v>
      </c>
      <c r="L1303" s="44">
        <f>IFERROR(_xll.qlIndexFixing(Index6M,$H1303,TRUE,_xll.ohTrigger(RecalcTrigger,Trigger6M)),NA())</f>
        <v>1.2971728535760398E-2</v>
      </c>
      <c r="M1303" s="145">
        <f>IFERROR(_xll.qlIndexFixing(Index1Y,$H1303,TRUE,_xll.ohTrigger(RecalcTrigger,Trigger1Y)),NA())</f>
        <v>1.3064544586381337E-2</v>
      </c>
      <c r="N1303" s="144">
        <f>IFERROR(_xll.qlIndexFixing(ONIndex1M,I1303,TRUE,_xll.ohTrigger(RecalcTrigger,Trigger1M)),NA())</f>
        <v>1.2338336672437222E-2</v>
      </c>
      <c r="O1303" s="44">
        <f>IFERROR(_xll.qlIndexFixing(ONIndex3M,I1303,TRUE,_xll.ohTrigger(RecalcTrigger,Trigger3M)),NA())</f>
        <v>1.2934270356517175E-2</v>
      </c>
      <c r="P1303" s="44">
        <f>IFERROR(_xll.qlIndexFixing(ONIndex6M,I1303,TRUE,_xll.ohTrigger(RecalcTrigger,Trigger6M)),NA())</f>
        <v>1.3048267517827838E-2</v>
      </c>
      <c r="Q1303" s="145">
        <f>IFERROR(_xll.qlIndexFixing(ONIndex1Y,I1303,TRUE,_xll.ohTrigger(RecalcTrigger,Trigger1Y)),NA())</f>
        <v>1.3223501949672922E-2</v>
      </c>
    </row>
    <row r="1304" spans="2:17" x14ac:dyDescent="0.2">
      <c r="B1304" s="39" t="s">
        <v>42</v>
      </c>
      <c r="D1304" s="42">
        <f>_xll.qlCalendarAdvance(Calendar,$D1303,B1304,"f",FALSE)</f>
        <v>48863</v>
      </c>
      <c r="E1304" s="139">
        <f>_xll.qlInterestRateIndexValueDate(IndexON,D1304)</f>
        <v>48863</v>
      </c>
      <c r="F1304" s="155">
        <f>IFERROR(_xll.qlIndexFixing(IndexON,D1304,TRUE,_xll.ohTrigger(RecalcTrigger,TriggerON)),NA())</f>
        <v>1.2171723088467701E-2</v>
      </c>
      <c r="H1304" s="42">
        <f>_xll.qlCalendarAdvance(Calendar,$H1303,B1304,"f",FALSE)</f>
        <v>48863</v>
      </c>
      <c r="I1304" s="139">
        <f>_xll.qlInterestRateIndexValueDate(Index1M,$H1304)</f>
        <v>48865</v>
      </c>
      <c r="J1304" s="144">
        <f>IFERROR(_xll.qlIndexFixing(Index1M,$H1304,TRUE,_xll.ohTrigger(RecalcTrigger,Trigger1M)),NA())</f>
        <v>1.2322851291627079E-2</v>
      </c>
      <c r="K1304" s="44">
        <f>IFERROR(_xll.qlIndexFixing(Index3M,H1304,TRUE,_xll.ohTrigger(RecalcTrigger,Trigger3M)),NA())</f>
        <v>1.2892520417549442E-2</v>
      </c>
      <c r="L1304" s="44">
        <f>IFERROR(_xll.qlIndexFixing(Index6M,$H1304,TRUE,_xll.ohTrigger(RecalcTrigger,Trigger6M)),NA())</f>
        <v>1.2961997687843504E-2</v>
      </c>
      <c r="M1304" s="145">
        <f>IFERROR(_xll.qlIndexFixing(Index1Y,$H1304,TRUE,_xll.ohTrigger(RecalcTrigger,Trigger1Y)),NA())</f>
        <v>1.3054707847009794E-2</v>
      </c>
      <c r="N1304" s="144">
        <f>IFERROR(_xll.qlIndexFixing(ONIndex1M,I1304,TRUE,_xll.ohTrigger(RecalcTrigger,Trigger1M)),NA())</f>
        <v>1.2330024709319432E-2</v>
      </c>
      <c r="O1304" s="44">
        <f>IFERROR(_xll.qlIndexFixing(ONIndex3M,I1304,TRUE,_xll.ohTrigger(RecalcTrigger,Trigger3M)),NA())</f>
        <v>1.2925289712208965E-2</v>
      </c>
      <c r="P1304" s="44">
        <f>IFERROR(_xll.qlIndexFixing(ONIndex6M,I1304,TRUE,_xll.ohTrigger(RecalcTrigger,Trigger6M)),NA())</f>
        <v>1.3038795939346315E-2</v>
      </c>
      <c r="Q1304" s="145">
        <f>IFERROR(_xll.qlIndexFixing(ONIndex1Y,I1304,TRUE,_xll.ohTrigger(RecalcTrigger,Trigger1Y)),NA())</f>
        <v>1.3214112133228539E-2</v>
      </c>
    </row>
    <row r="1305" spans="2:17" x14ac:dyDescent="0.2">
      <c r="B1305" s="39" t="s">
        <v>42</v>
      </c>
      <c r="D1305" s="42">
        <f>_xll.qlCalendarAdvance(Calendar,$D1304,B1305,"f",FALSE)</f>
        <v>48870</v>
      </c>
      <c r="E1305" s="139">
        <f>_xll.qlInterestRateIndexValueDate(IndexON,D1305)</f>
        <v>48870</v>
      </c>
      <c r="F1305" s="155">
        <f>IFERROR(_xll.qlIndexFixing(IndexON,D1305,TRUE,_xll.ohTrigger(RecalcTrigger,TriggerON)),NA())</f>
        <v>1.2171723088467701E-2</v>
      </c>
      <c r="H1305" s="42">
        <f>_xll.qlCalendarAdvance(Calendar,$H1304,B1305,"f",FALSE)</f>
        <v>48870</v>
      </c>
      <c r="I1305" s="139">
        <f>_xll.qlInterestRateIndexValueDate(Index1M,$H1305)</f>
        <v>48872</v>
      </c>
      <c r="J1305" s="144">
        <f>IFERROR(_xll.qlIndexFixing(Index1M,$H1305,TRUE,_xll.ohTrigger(RecalcTrigger,Trigger1M)),NA())</f>
        <v>1.2314486112984802E-2</v>
      </c>
      <c r="K1305" s="44">
        <f>IFERROR(_xll.qlIndexFixing(Index3M,H1305,TRUE,_xll.ohTrigger(RecalcTrigger,Trigger3M)),NA())</f>
        <v>1.288339013731845E-2</v>
      </c>
      <c r="L1305" s="44">
        <f>IFERROR(_xll.qlIndexFixing(Index6M,$H1305,TRUE,_xll.ohTrigger(RecalcTrigger,Trigger6M)),NA())</f>
        <v>1.2952251953037524E-2</v>
      </c>
      <c r="M1305" s="145">
        <f>IFERROR(_xll.qlIndexFixing(Index1Y,$H1305,TRUE,_xll.ohTrigger(RecalcTrigger,Trigger1Y)),NA())</f>
        <v>1.3044860450817731E-2</v>
      </c>
      <c r="N1305" s="144">
        <f>IFERROR(_xll.qlIndexFixing(ONIndex1M,I1305,TRUE,_xll.ohTrigger(RecalcTrigger,Trigger1M)),NA())</f>
        <v>1.2321695660189036E-2</v>
      </c>
      <c r="O1305" s="44">
        <f>IFERROR(_xll.qlIndexFixing(ONIndex3M,I1305,TRUE,_xll.ohTrigger(RecalcTrigger,Trigger3M)),NA())</f>
        <v>1.2916290731528335E-2</v>
      </c>
      <c r="P1305" s="44">
        <f>IFERROR(_xll.qlIndexFixing(ONIndex6M,I1305,TRUE,_xll.ohTrigger(RecalcTrigger,Trigger6M)),NA())</f>
        <v>1.3029306592917678E-2</v>
      </c>
      <c r="Q1305" s="145">
        <f>IFERROR(_xll.qlIndexFixing(ONIndex1Y,I1305,TRUE,_xll.ohTrigger(RecalcTrigger,Trigger1Y)),NA())</f>
        <v>1.3204706127174504E-2</v>
      </c>
    </row>
    <row r="1306" spans="2:17" x14ac:dyDescent="0.2">
      <c r="B1306" s="39" t="s">
        <v>42</v>
      </c>
      <c r="D1306" s="42">
        <f>_xll.qlCalendarAdvance(Calendar,$D1305,B1306,"f",FALSE)</f>
        <v>48877</v>
      </c>
      <c r="E1306" s="139">
        <f>_xll.qlInterestRateIndexValueDate(IndexON,D1306)</f>
        <v>48877</v>
      </c>
      <c r="F1306" s="155">
        <f>IFERROR(_xll.qlIndexFixing(IndexON,D1306,TRUE,_xll.ohTrigger(RecalcTrigger,TriggerON)),NA())</f>
        <v>1.2171723088467701E-2</v>
      </c>
      <c r="H1306" s="42">
        <f>_xll.qlCalendarAdvance(Calendar,$H1305,B1306,"f",FALSE)</f>
        <v>48877</v>
      </c>
      <c r="I1306" s="139">
        <f>_xll.qlInterestRateIndexValueDate(Index1M,$H1306)</f>
        <v>48879</v>
      </c>
      <c r="J1306" s="144">
        <f>IFERROR(_xll.qlIndexFixing(Index1M,$H1306,TRUE,_xll.ohTrigger(RecalcTrigger,Trigger1M)),NA())</f>
        <v>1.230610453618719E-2</v>
      </c>
      <c r="K1306" s="44">
        <f>IFERROR(_xll.qlIndexFixing(Index3M,H1306,TRUE,_xll.ohTrigger(RecalcTrigger,Trigger3M)),NA())</f>
        <v>1.2874243250511343E-2</v>
      </c>
      <c r="L1306" s="44">
        <f>IFERROR(_xll.qlIndexFixing(Index6M,$H1306,TRUE,_xll.ohTrigger(RecalcTrigger,Trigger6M)),NA())</f>
        <v>1.2942491570248939E-2</v>
      </c>
      <c r="M1306" s="145">
        <f>IFERROR(_xll.qlIndexFixing(Index1Y,$H1306,TRUE,_xll.ohTrigger(RecalcTrigger,Trigger1Y)),NA())</f>
        <v>1.3035002620299387E-2</v>
      </c>
      <c r="N1306" s="144">
        <f>IFERROR(_xll.qlIndexFixing(ONIndex1M,I1306,TRUE,_xll.ohTrigger(RecalcTrigger,Trigger1M)),NA())</f>
        <v>1.2313349789474515E-2</v>
      </c>
      <c r="O1306" s="44">
        <f>IFERROR(_xll.qlIndexFixing(ONIndex3M,I1306,TRUE,_xll.ohTrigger(RecalcTrigger,Trigger3M)),NA())</f>
        <v>1.2907273669071628E-2</v>
      </c>
      <c r="P1306" s="44">
        <f>IFERROR(_xll.qlIndexFixing(ONIndex6M,I1306,TRUE,_xll.ohTrigger(RecalcTrigger,Trigger6M)),NA())</f>
        <v>1.3019799715552338E-2</v>
      </c>
      <c r="Q1306" s="145">
        <f>IFERROR(_xll.qlIndexFixing(ONIndex1Y,I1306,TRUE,_xll.ohTrigger(RecalcTrigger,Trigger1Y)),NA())</f>
        <v>1.3195284150935294E-2</v>
      </c>
    </row>
    <row r="1307" spans="2:17" x14ac:dyDescent="0.2">
      <c r="B1307" s="39" t="s">
        <v>42</v>
      </c>
      <c r="D1307" s="42">
        <f>_xll.qlCalendarAdvance(Calendar,$D1306,B1307,"f",FALSE)</f>
        <v>48884</v>
      </c>
      <c r="E1307" s="139">
        <f>_xll.qlInterestRateIndexValueDate(IndexON,D1307)</f>
        <v>48884</v>
      </c>
      <c r="F1307" s="155">
        <f>IFERROR(_xll.qlIndexFixing(IndexON,D1307,TRUE,_xll.ohTrigger(RecalcTrigger,TriggerON)),NA())</f>
        <v>1.2171723088467701E-2</v>
      </c>
      <c r="H1307" s="42">
        <f>_xll.qlCalendarAdvance(Calendar,$H1306,B1307,"f",FALSE)</f>
        <v>48884</v>
      </c>
      <c r="I1307" s="139">
        <f>_xll.qlInterestRateIndexValueDate(Index1M,$H1307)</f>
        <v>48886</v>
      </c>
      <c r="J1307" s="144">
        <f>IFERROR(_xll.qlIndexFixing(Index1M,$H1307,TRUE,_xll.ohTrigger(RecalcTrigger,Trigger1M)),NA())</f>
        <v>1.2297706826154831E-2</v>
      </c>
      <c r="K1307" s="44">
        <f>IFERROR(_xll.qlIndexFixing(Index3M,H1307,TRUE,_xll.ohTrigger(RecalcTrigger,Trigger3M)),NA())</f>
        <v>1.2865080012469087E-2</v>
      </c>
      <c r="L1307" s="44">
        <f>IFERROR(_xll.qlIndexFixing(Index6M,$H1307,TRUE,_xll.ohTrigger(RecalcTrigger,Trigger6M)),NA())</f>
        <v>1.2933188027996445E-2</v>
      </c>
      <c r="M1307" s="145">
        <f>IFERROR(_xll.qlIndexFixing(Index1Y,$H1307,TRUE,_xll.ohTrigger(RecalcTrigger,Trigger1Y)),NA())</f>
        <v>1.3025134577940245E-2</v>
      </c>
      <c r="N1307" s="144">
        <f>IFERROR(_xll.qlIndexFixing(ONIndex1M,I1307,TRUE,_xll.ohTrigger(RecalcTrigger,Trigger1M)),NA())</f>
        <v>1.2304987361844155E-2</v>
      </c>
      <c r="O1307" s="44">
        <f>IFERROR(_xll.qlIndexFixing(ONIndex3M,I1307,TRUE,_xll.ohTrigger(RecalcTrigger,Trigger3M)),NA())</f>
        <v>1.2898238779115445E-2</v>
      </c>
      <c r="P1307" s="44">
        <f>IFERROR(_xll.qlIndexFixing(ONIndex6M,I1307,TRUE,_xll.ohTrigger(RecalcTrigger,Trigger6M)),NA())</f>
        <v>1.301027554442058E-2</v>
      </c>
      <c r="Q1307" s="145">
        <f>IFERROR(_xll.qlIndexFixing(ONIndex1Y,I1307,TRUE,_xll.ohTrigger(RecalcTrigger,Trigger1Y)),NA())</f>
        <v>1.3185846423535708E-2</v>
      </c>
    </row>
    <row r="1308" spans="2:17" x14ac:dyDescent="0.2">
      <c r="B1308" s="39" t="s">
        <v>42</v>
      </c>
      <c r="D1308" s="42">
        <f>_xll.qlCalendarAdvance(Calendar,$D1307,B1308,"f",FALSE)</f>
        <v>48891</v>
      </c>
      <c r="E1308" s="139">
        <f>_xll.qlInterestRateIndexValueDate(IndexON,D1308)</f>
        <v>48891</v>
      </c>
      <c r="F1308" s="155">
        <f>IFERROR(_xll.qlIndexFixing(IndexON,D1308,TRUE,_xll.ohTrigger(RecalcTrigger,TriggerON)),NA())</f>
        <v>1.2171723088467701E-2</v>
      </c>
      <c r="H1308" s="42">
        <f>_xll.qlCalendarAdvance(Calendar,$H1307,B1308,"f",FALSE)</f>
        <v>48891</v>
      </c>
      <c r="I1308" s="139">
        <f>_xll.qlInterestRateIndexValueDate(Index1M,$H1308)</f>
        <v>48893</v>
      </c>
      <c r="J1308" s="144">
        <f>IFERROR(_xll.qlIndexFixing(Index1M,$H1308,TRUE,_xll.ohTrigger(RecalcTrigger,Trigger1M)),NA())</f>
        <v>1.2289293247810806E-2</v>
      </c>
      <c r="K1308" s="44">
        <f>IFERROR(_xll.qlIndexFixing(Index3M,H1308,TRUE,_xll.ohTrigger(RecalcTrigger,Trigger3M)),NA())</f>
        <v>1.2855900678530043E-2</v>
      </c>
      <c r="L1308" s="44">
        <f>IFERROR(_xll.qlIndexFixing(Index6M,$H1308,TRUE,_xll.ohTrigger(RecalcTrigger,Trigger6M)),NA())</f>
        <v>1.292340034684381E-2</v>
      </c>
      <c r="M1308" s="145">
        <f>IFERROR(_xll.qlIndexFixing(Index1Y,$H1308,TRUE,_xll.ohTrigger(RecalcTrigger,Trigger1Y)),NA())</f>
        <v>1.3015256546217685E-2</v>
      </c>
      <c r="N1308" s="144">
        <f>IFERROR(_xll.qlIndexFixing(ONIndex1M,I1308,TRUE,_xll.ohTrigger(RecalcTrigger,Trigger1M)),NA())</f>
        <v>1.2296608641966245E-2</v>
      </c>
      <c r="O1308" s="44">
        <f>IFERROR(_xll.qlIndexFixing(ONIndex3M,I1308,TRUE,_xll.ohTrigger(RecalcTrigger,Trigger3M)),NA())</f>
        <v>1.2889186316096257E-2</v>
      </c>
      <c r="P1308" s="44">
        <f>IFERROR(_xll.qlIndexFixing(ONIndex6M,I1308,TRUE,_xll.ohTrigger(RecalcTrigger,Trigger6M)),NA())</f>
        <v>1.3000734316852558E-2</v>
      </c>
      <c r="Q1308" s="145">
        <f>IFERROR(_xll.qlIndexFixing(ONIndex1Y,I1308,TRUE,_xll.ohTrigger(RecalcTrigger,Trigger1Y)),NA())</f>
        <v>1.3176393164560096E-2</v>
      </c>
    </row>
    <row r="1309" spans="2:17" x14ac:dyDescent="0.2">
      <c r="B1309" s="39" t="s">
        <v>42</v>
      </c>
      <c r="D1309" s="42">
        <f>_xll.qlCalendarAdvance(Calendar,$D1308,B1309,"f",FALSE)</f>
        <v>48898</v>
      </c>
      <c r="E1309" s="139">
        <f>_xll.qlInterestRateIndexValueDate(IndexON,D1309)</f>
        <v>48898</v>
      </c>
      <c r="F1309" s="155">
        <f>IFERROR(_xll.qlIndexFixing(IndexON,D1309,TRUE,_xll.ohTrigger(RecalcTrigger,TriggerON)),NA())</f>
        <v>1.2171723088467701E-2</v>
      </c>
      <c r="H1309" s="42">
        <f>_xll.qlCalendarAdvance(Calendar,$H1308,B1309,"f",FALSE)</f>
        <v>48898</v>
      </c>
      <c r="I1309" s="139">
        <f>_xll.qlInterestRateIndexValueDate(Index1M,$H1309)</f>
        <v>48900</v>
      </c>
      <c r="J1309" s="144">
        <f>IFERROR(_xll.qlIndexFixing(Index1M,$H1309,TRUE,_xll.ohTrigger(RecalcTrigger,Trigger1M)),NA())</f>
        <v>1.2280864066073205E-2</v>
      </c>
      <c r="K1309" s="44">
        <f>IFERROR(_xll.qlIndexFixing(Index3M,H1309,TRUE,_xll.ohTrigger(RecalcTrigger,Trigger3M)),NA())</f>
        <v>1.2846705504030829E-2</v>
      </c>
      <c r="L1309" s="44">
        <f>IFERROR(_xll.qlIndexFixing(Index6M,$H1309,TRUE,_xll.ohTrigger(RecalcTrigger,Trigger6M)),NA())</f>
        <v>1.2913598717573378E-2</v>
      </c>
      <c r="M1309" s="145">
        <f>IFERROR(_xll.qlIndexFixing(Index1Y,$H1309,TRUE,_xll.ohTrigger(RecalcTrigger,Trigger1Y)),NA())</f>
        <v>1.3005368747599886E-2</v>
      </c>
      <c r="N1309" s="144">
        <f>IFERROR(_xll.qlIndexFixing(ONIndex1M,I1309,TRUE,_xll.ohTrigger(RecalcTrigger,Trigger1M)),NA())</f>
        <v>1.2288213894269262E-2</v>
      </c>
      <c r="O1309" s="44">
        <f>IFERROR(_xll.qlIndexFixing(ONIndex3M,I1309,TRUE,_xll.ohTrigger(RecalcTrigger,Trigger3M)),NA())</f>
        <v>1.28801165343706E-2</v>
      </c>
      <c r="P1309" s="44">
        <f>IFERROR(_xll.qlIndexFixing(ONIndex6M,I1309,TRUE,_xll.ohTrigger(RecalcTrigger,Trigger6M)),NA())</f>
        <v>1.2991176269778748E-2</v>
      </c>
      <c r="Q1309" s="145">
        <f>IFERROR(_xll.qlIndexFixing(ONIndex1Y,I1309,TRUE,_xll.ohTrigger(RecalcTrigger,Trigger1Y)),NA())</f>
        <v>1.3166924593113194E-2</v>
      </c>
    </row>
    <row r="1310" spans="2:17" x14ac:dyDescent="0.2">
      <c r="B1310" s="39" t="s">
        <v>42</v>
      </c>
      <c r="D1310" s="42">
        <f>_xll.qlCalendarAdvance(Calendar,$D1309,B1310,"f",FALSE)</f>
        <v>48905</v>
      </c>
      <c r="E1310" s="139">
        <f>_xll.qlInterestRateIndexValueDate(IndexON,D1310)</f>
        <v>48905</v>
      </c>
      <c r="F1310" s="155">
        <f>IFERROR(_xll.qlIndexFixing(IndexON,D1310,TRUE,_xll.ohTrigger(RecalcTrigger,TriggerON)),NA())</f>
        <v>1.2171723088467701E-2</v>
      </c>
      <c r="H1310" s="42">
        <f>_xll.qlCalendarAdvance(Calendar,$H1309,B1310,"f",FALSE)</f>
        <v>48905</v>
      </c>
      <c r="I1310" s="139">
        <f>_xll.qlInterestRateIndexValueDate(Index1M,$H1310)</f>
        <v>48907</v>
      </c>
      <c r="J1310" s="144">
        <f>IFERROR(_xll.qlIndexFixing(Index1M,$H1310,TRUE,_xll.ohTrigger(RecalcTrigger,Trigger1M)),NA())</f>
        <v>1.2272024042940609E-2</v>
      </c>
      <c r="K1310" s="44">
        <f>IFERROR(_xll.qlIndexFixing(Index3M,H1310,TRUE,_xll.ohTrigger(RecalcTrigger,Trigger3M)),NA())</f>
        <v>1.2837494744306333E-2</v>
      </c>
      <c r="L1310" s="44">
        <f>IFERROR(_xll.qlIndexFixing(Index6M,$H1310,TRUE,_xll.ohTrigger(RecalcTrigger,Trigger6M)),NA())</f>
        <v>1.2903783379064119E-2</v>
      </c>
      <c r="M1310" s="145">
        <f>IFERROR(_xll.qlIndexFixing(Index1Y,$H1310,TRUE,_xll.ohTrigger(RecalcTrigger,Trigger1Y)),NA())</f>
        <v>1.2995471404548023E-2</v>
      </c>
      <c r="N1310" s="144">
        <f>IFERROR(_xll.qlIndexFixing(ONIndex1M,I1310,TRUE,_xll.ohTrigger(RecalcTrigger,Trigger1M)),NA())</f>
        <v>1.2279803383581367E-2</v>
      </c>
      <c r="O1310" s="44">
        <f>IFERROR(_xll.qlIndexFixing(ONIndex3M,I1310,TRUE,_xll.ohTrigger(RecalcTrigger,Trigger3M)),NA())</f>
        <v>1.2871029688374946E-2</v>
      </c>
      <c r="P1310" s="44">
        <f>IFERROR(_xll.qlIndexFixing(ONIndex6M,I1310,TRUE,_xll.ohTrigger(RecalcTrigger,Trigger6M)),NA())</f>
        <v>1.2981601640449369E-2</v>
      </c>
      <c r="Q1310" s="145">
        <f>IFERROR(_xll.qlIndexFixing(ONIndex1Y,I1310,TRUE,_xll.ohTrigger(RecalcTrigger,Trigger1Y)),NA())</f>
        <v>1.3157440928539543E-2</v>
      </c>
    </row>
    <row r="1311" spans="2:17" x14ac:dyDescent="0.2">
      <c r="B1311" s="39" t="s">
        <v>42</v>
      </c>
      <c r="D1311" s="42">
        <f>_xll.qlCalendarAdvance(Calendar,$D1310,B1311,"f",FALSE)</f>
        <v>48912</v>
      </c>
      <c r="E1311" s="139">
        <f>_xll.qlInterestRateIndexValueDate(IndexON,D1311)</f>
        <v>48912</v>
      </c>
      <c r="F1311" s="155">
        <f>IFERROR(_xll.qlIndexFixing(IndexON,D1311,TRUE,_xll.ohTrigger(RecalcTrigger,TriggerON)),NA())</f>
        <v>1.2171723088467701E-2</v>
      </c>
      <c r="H1311" s="42">
        <f>_xll.qlCalendarAdvance(Calendar,$H1310,B1311,"f",FALSE)</f>
        <v>48912</v>
      </c>
      <c r="I1311" s="139">
        <f>_xll.qlInterestRateIndexValueDate(Index1M,$H1311)</f>
        <v>48914</v>
      </c>
      <c r="J1311" s="144">
        <f>IFERROR(_xll.qlIndexFixing(Index1M,$H1311,TRUE,_xll.ohTrigger(RecalcTrigger,Trigger1M)),NA())</f>
        <v>1.2263959952094616E-2</v>
      </c>
      <c r="K1311" s="44">
        <f>IFERROR(_xll.qlIndexFixing(Index3M,H1311,TRUE,_xll.ohTrigger(RecalcTrigger,Trigger3M)),NA())</f>
        <v>1.2829135572148154E-2</v>
      </c>
      <c r="L1311" s="44">
        <f>IFERROR(_xll.qlIndexFixing(Index6M,$H1311,TRUE,_xll.ohTrigger(RecalcTrigger,Trigger6M)),NA())</f>
        <v>1.2893478297987468E-2</v>
      </c>
      <c r="M1311" s="145">
        <f>IFERROR(_xll.qlIndexFixing(Index1Y,$H1311,TRUE,_xll.ohTrigger(RecalcTrigger,Trigger1Y)),NA())</f>
        <v>1.2985564739512756E-2</v>
      </c>
      <c r="N1311" s="144">
        <f>IFERROR(_xll.qlIndexFixing(ONIndex1M,I1311,TRUE,_xll.ohTrigger(RecalcTrigger,Trigger1M)),NA())</f>
        <v>1.2271377374331038E-2</v>
      </c>
      <c r="O1311" s="44">
        <f>IFERROR(_xll.qlIndexFixing(ONIndex3M,I1311,TRUE,_xll.ohTrigger(RecalcTrigger,Trigger3M)),NA())</f>
        <v>1.2861926032545767E-2</v>
      </c>
      <c r="P1311" s="44">
        <f>IFERROR(_xll.qlIndexFixing(ONIndex6M,I1311,TRUE,_xll.ohTrigger(RecalcTrigger,Trigger6M)),NA())</f>
        <v>1.297201066595477E-2</v>
      </c>
      <c r="Q1311" s="145">
        <f>IFERROR(_xll.qlIndexFixing(ONIndex1Y,I1311,TRUE,_xll.ohTrigger(RecalcTrigger,Trigger1Y)),NA())</f>
        <v>1.3147942390103751E-2</v>
      </c>
    </row>
    <row r="1312" spans="2:17" x14ac:dyDescent="0.2">
      <c r="B1312" s="39" t="s">
        <v>42</v>
      </c>
      <c r="D1312" s="42">
        <f>_xll.qlCalendarAdvance(Calendar,$D1311,B1312,"f",FALSE)</f>
        <v>48919</v>
      </c>
      <c r="E1312" s="139">
        <f>_xll.qlInterestRateIndexValueDate(IndexON,D1312)</f>
        <v>48919</v>
      </c>
      <c r="F1312" s="155">
        <f>IFERROR(_xll.qlIndexFixing(IndexON,D1312,TRUE,_xll.ohTrigger(RecalcTrigger,TriggerON)),NA())</f>
        <v>1.2171723088467701E-2</v>
      </c>
      <c r="H1312" s="42">
        <f>_xll.qlCalendarAdvance(Calendar,$H1311,B1312,"f",FALSE)</f>
        <v>48919</v>
      </c>
      <c r="I1312" s="139">
        <f>_xll.qlInterestRateIndexValueDate(Index1M,$H1312)</f>
        <v>48921</v>
      </c>
      <c r="J1312" s="144">
        <f>IFERROR(_xll.qlIndexFixing(Index1M,$H1312,TRUE,_xll.ohTrigger(RecalcTrigger,Trigger1M)),NA())</f>
        <v>1.2255485549687306E-2</v>
      </c>
      <c r="K1312" s="44">
        <f>IFERROR(_xll.qlIndexFixing(Index3M,H1312,TRUE,_xll.ohTrigger(RecalcTrigger,Trigger3M)),NA())</f>
        <v>1.2819897124022539E-2</v>
      </c>
      <c r="L1312" s="44">
        <f>IFERROR(_xll.qlIndexFixing(Index6M,$H1312,TRUE,_xll.ohTrigger(RecalcTrigger,Trigger6M)),NA())</f>
        <v>1.2883635044092422E-2</v>
      </c>
      <c r="M1312" s="145">
        <f>IFERROR(_xll.qlIndexFixing(Index1Y,$H1312,TRUE,_xll.ohTrigger(RecalcTrigger,Trigger1Y)),NA())</f>
        <v>1.2975648974937956E-2</v>
      </c>
      <c r="N1312" s="144">
        <f>IFERROR(_xll.qlIndexFixing(ONIndex1M,I1312,TRUE,_xll.ohTrigger(RecalcTrigger,Trigger1M)),NA())</f>
        <v>1.2262936131346436E-2</v>
      </c>
      <c r="O1312" s="44">
        <f>IFERROR(_xll.qlIndexFixing(ONIndex3M,I1312,TRUE,_xll.ohTrigger(RecalcTrigger,Trigger3M)),NA())</f>
        <v>1.2852805821239599E-2</v>
      </c>
      <c r="P1312" s="44">
        <f>IFERROR(_xll.qlIndexFixing(ONIndex6M,I1312,TRUE,_xll.ohTrigger(RecalcTrigger,Trigger6M)),NA())</f>
        <v>1.2962403583545168E-2</v>
      </c>
      <c r="Q1312" s="145">
        <f>IFERROR(_xll.qlIndexFixing(ONIndex1Y,I1312,TRUE,_xll.ohTrigger(RecalcTrigger,Trigger1Y)),NA())</f>
        <v>1.3138429197150359E-2</v>
      </c>
    </row>
    <row r="1313" spans="2:17" x14ac:dyDescent="0.2">
      <c r="B1313" s="39" t="s">
        <v>42</v>
      </c>
      <c r="D1313" s="42">
        <f>_xll.qlCalendarAdvance(Calendar,$D1312,B1313,"f",FALSE)</f>
        <v>48926</v>
      </c>
      <c r="E1313" s="139">
        <f>_xll.qlInterestRateIndexValueDate(IndexON,D1313)</f>
        <v>48926</v>
      </c>
      <c r="F1313" s="155">
        <f>IFERROR(_xll.qlIndexFixing(IndexON,D1313,TRUE,_xll.ohTrigger(RecalcTrigger,TriggerON)),NA())</f>
        <v>1.2171723088467701E-2</v>
      </c>
      <c r="H1313" s="42">
        <f>_xll.qlCalendarAdvance(Calendar,$H1312,B1313,"f",FALSE)</f>
        <v>48926</v>
      </c>
      <c r="I1313" s="139">
        <f>_xll.qlInterestRateIndexValueDate(Index1M,$H1313)</f>
        <v>48928</v>
      </c>
      <c r="J1313" s="144">
        <f>IFERROR(_xll.qlIndexFixing(Index1M,$H1313,TRUE,_xll.ohTrigger(RecalcTrigger,Trigger1M)),NA())</f>
        <v>1.2246996603556271E-2</v>
      </c>
      <c r="K1313" s="44">
        <f>IFERROR(_xll.qlIndexFixing(Index3M,H1313,TRUE,_xll.ohTrigger(RecalcTrigger,Trigger3M)),NA())</f>
        <v>1.281064382076913E-2</v>
      </c>
      <c r="L1313" s="44">
        <f>IFERROR(_xll.qlIndexFixing(Index6M,$H1313,TRUE,_xll.ohTrigger(RecalcTrigger,Trigger6M)),NA())</f>
        <v>1.2873778814436689E-2</v>
      </c>
      <c r="M1313" s="145">
        <f>IFERROR(_xll.qlIndexFixing(Index1Y,$H1313,TRUE,_xll.ohTrigger(RecalcTrigger,Trigger1Y)),NA())</f>
        <v>1.2965724333257858E-2</v>
      </c>
      <c r="N1313" s="144">
        <f>IFERROR(_xll.qlIndexFixing(ONIndex1M,I1313,TRUE,_xll.ohTrigger(RecalcTrigger,Trigger1M)),NA())</f>
        <v>1.2254479918896166E-2</v>
      </c>
      <c r="O1313" s="44">
        <f>IFERROR(_xll.qlIndexFixing(ONIndex3M,I1313,TRUE,_xll.ohTrigger(RecalcTrigger,Trigger3M)),NA())</f>
        <v>1.2843669308812977E-2</v>
      </c>
      <c r="P1313" s="44">
        <f>IFERROR(_xll.qlIndexFixing(ONIndex6M,I1313,TRUE,_xll.ohTrigger(RecalcTrigger,Trigger6M)),NA())</f>
        <v>1.2952780630230976E-2</v>
      </c>
      <c r="Q1313" s="145">
        <f>IFERROR(_xll.qlIndexFixing(ONIndex1Y,I1313,TRUE,_xll.ohTrigger(RecalcTrigger,Trigger1Y)),NA())</f>
        <v>1.3128901568864038E-2</v>
      </c>
    </row>
    <row r="1314" spans="2:17" x14ac:dyDescent="0.2">
      <c r="B1314" s="39" t="s">
        <v>42</v>
      </c>
      <c r="D1314" s="42">
        <f>_xll.qlCalendarAdvance(Calendar,$D1313,B1314,"f",FALSE)</f>
        <v>48933</v>
      </c>
      <c r="E1314" s="139">
        <f>_xll.qlInterestRateIndexValueDate(IndexON,D1314)</f>
        <v>48933</v>
      </c>
      <c r="F1314" s="155">
        <f>IFERROR(_xll.qlIndexFixing(IndexON,D1314,TRUE,_xll.ohTrigger(RecalcTrigger,TriggerON)),NA())</f>
        <v>1.2171723088467701E-2</v>
      </c>
      <c r="H1314" s="42">
        <f>_xll.qlCalendarAdvance(Calendar,$H1313,B1314,"f",FALSE)</f>
        <v>48933</v>
      </c>
      <c r="I1314" s="139">
        <f>_xll.qlInterestRateIndexValueDate(Index1M,$H1314)</f>
        <v>48935</v>
      </c>
      <c r="J1314" s="144">
        <f>IFERROR(_xll.qlIndexFixing(Index1M,$H1314,TRUE,_xll.ohTrigger(RecalcTrigger,Trigger1M)),NA())</f>
        <v>1.2238493378619597E-2</v>
      </c>
      <c r="K1314" s="44">
        <f>IFERROR(_xll.qlIndexFixing(Index3M,H1314,TRUE,_xll.ohTrigger(RecalcTrigger,Trigger3M)),NA())</f>
        <v>1.2801375917694813E-2</v>
      </c>
      <c r="L1314" s="44">
        <f>IFERROR(_xll.qlIndexFixing(Index6M,$H1314,TRUE,_xll.ohTrigger(RecalcTrigger,Trigger6M)),NA())</f>
        <v>1.286390984789117E-2</v>
      </c>
      <c r="M1314" s="145">
        <f>IFERROR(_xll.qlIndexFixing(Index1Y,$H1314,TRUE,_xll.ohTrigger(RecalcTrigger,Trigger1Y)),NA())</f>
        <v>1.2955791036898813E-2</v>
      </c>
      <c r="N1314" s="144">
        <f>IFERROR(_xll.qlIndexFixing(ONIndex1M,I1314,TRUE,_xll.ohTrigger(RecalcTrigger,Trigger1M)),NA())</f>
        <v>1.2244797685880826E-2</v>
      </c>
      <c r="O1314" s="44">
        <f>IFERROR(_xll.qlIndexFixing(ONIndex3M,I1314,TRUE,_xll.ohTrigger(RecalcTrigger,Trigger3M)),NA())</f>
        <v>1.2833207946156833E-2</v>
      </c>
      <c r="P1314" s="44">
        <f>IFERROR(_xll.qlIndexFixing(ONIndex6M,I1314,TRUE,_xll.ohTrigger(RecalcTrigger,Trigger6M)),NA())</f>
        <v>1.2941763839791065E-2</v>
      </c>
      <c r="Q1314" s="145">
        <f>IFERROR(_xll.qlIndexFixing(ONIndex1Y,I1314,TRUE,_xll.ohTrigger(RecalcTrigger,Trigger1Y)),NA())</f>
        <v>1.3117995456290998E-2</v>
      </c>
    </row>
    <row r="1315" spans="2:17" x14ac:dyDescent="0.2">
      <c r="B1315" s="39" t="s">
        <v>42</v>
      </c>
      <c r="D1315" s="42">
        <f>_xll.qlCalendarAdvance(Calendar,$D1314,B1315,"f",FALSE)</f>
        <v>48940</v>
      </c>
      <c r="E1315" s="139">
        <f>_xll.qlInterestRateIndexValueDate(IndexON,D1315)</f>
        <v>48940</v>
      </c>
      <c r="F1315" s="155">
        <f>IFERROR(_xll.qlIndexFixing(IndexON,D1315,TRUE,_xll.ohTrigger(RecalcTrigger,TriggerON)),NA())</f>
        <v>1.2171723088467701E-2</v>
      </c>
      <c r="H1315" s="42">
        <f>_xll.qlCalendarAdvance(Calendar,$H1314,B1315,"f",FALSE)</f>
        <v>48940</v>
      </c>
      <c r="I1315" s="139">
        <f>_xll.qlInterestRateIndexValueDate(Index1M,$H1315)</f>
        <v>48942</v>
      </c>
      <c r="J1315" s="144">
        <f>IFERROR(_xll.qlIndexFixing(Index1M,$H1315,TRUE,_xll.ohTrigger(RecalcTrigger,Trigger1M)),NA())</f>
        <v>1.2229976139790377E-2</v>
      </c>
      <c r="K1315" s="44">
        <f>IFERROR(_xll.qlIndexFixing(Index3M,H1315,TRUE,_xll.ohTrigger(RecalcTrigger,Trigger3M)),NA())</f>
        <v>1.2792093670102034E-2</v>
      </c>
      <c r="L1315" s="44">
        <f>IFERROR(_xll.qlIndexFixing(Index6M,$H1315,TRUE,_xll.ohTrigger(RecalcTrigger,Trigger6M)),NA())</f>
        <v>1.2854028383322379E-2</v>
      </c>
      <c r="M1315" s="145">
        <f>IFERROR(_xll.qlIndexFixing(Index1Y,$H1315,TRUE,_xll.ohTrigger(RecalcTrigger,Trigger1Y)),NA())</f>
        <v>1.2945849308277758E-2</v>
      </c>
      <c r="N1315" s="144">
        <f>IFERROR(_xll.qlIndexFixing(ONIndex1M,I1315,TRUE,_xll.ohTrigger(RecalcTrigger,Trigger1M)),NA())</f>
        <v>1.2237523644751391E-2</v>
      </c>
      <c r="O1315" s="44">
        <f>IFERROR(_xll.qlIndexFixing(ONIndex3M,I1315,TRUE,_xll.ohTrigger(RecalcTrigger,Trigger3M)),NA())</f>
        <v>1.2825348398344261E-2</v>
      </c>
      <c r="P1315" s="44">
        <f>IFERROR(_xll.qlIndexFixing(ONIndex6M,I1315,TRUE,_xll.ohTrigger(RecalcTrigger,Trigger6M)),NA())</f>
        <v>1.2933488059729825E-2</v>
      </c>
      <c r="Q1315" s="145">
        <f>IFERROR(_xll.qlIndexFixing(ONIndex1Y,I1315,TRUE,_xll.ohTrigger(RecalcTrigger,Trigger1Y)),NA())</f>
        <v>1.3109803883750715E-2</v>
      </c>
    </row>
    <row r="1316" spans="2:17" x14ac:dyDescent="0.2">
      <c r="B1316" s="39" t="s">
        <v>42</v>
      </c>
      <c r="D1316" s="42">
        <f>_xll.qlCalendarAdvance(Calendar,$D1315,B1316,"f",FALSE)</f>
        <v>48947</v>
      </c>
      <c r="E1316" s="139">
        <f>_xll.qlInterestRateIndexValueDate(IndexON,D1316)</f>
        <v>48947</v>
      </c>
      <c r="F1316" s="155">
        <f>IFERROR(_xll.qlIndexFixing(IndexON,D1316,TRUE,_xll.ohTrigger(RecalcTrigger,TriggerON)),NA())</f>
        <v>1.2171723088467701E-2</v>
      </c>
      <c r="H1316" s="42">
        <f>_xll.qlCalendarAdvance(Calendar,$H1315,B1316,"f",FALSE)</f>
        <v>48947</v>
      </c>
      <c r="I1316" s="139">
        <f>_xll.qlInterestRateIndexValueDate(Index1M,$H1316)</f>
        <v>48949</v>
      </c>
      <c r="J1316" s="144">
        <f>IFERROR(_xll.qlIndexFixing(Index1M,$H1316,TRUE,_xll.ohTrigger(RecalcTrigger,Trigger1M)),NA())</f>
        <v>1.2221445151986698E-2</v>
      </c>
      <c r="K1316" s="44">
        <f>IFERROR(_xll.qlIndexFixing(Index3M,H1316,TRUE,_xll.ohTrigger(RecalcTrigger,Trigger3M)),NA())</f>
        <v>1.2782797333294127E-2</v>
      </c>
      <c r="L1316" s="44">
        <f>IFERROR(_xll.qlIndexFixing(Index6M,$H1316,TRUE,_xll.ohTrigger(RecalcTrigger,Trigger6M)),NA())</f>
        <v>1.2844616830688745E-2</v>
      </c>
      <c r="M1316" s="145">
        <f>IFERROR(_xll.qlIndexFixing(Index1Y,$H1316,TRUE,_xll.ohTrigger(RecalcTrigger,Trigger1Y)),NA())</f>
        <v>1.2935899369803959E-2</v>
      </c>
      <c r="N1316" s="144">
        <f>IFERROR(_xll.qlIndexFixing(ONIndex1M,I1316,TRUE,_xll.ohTrigger(RecalcTrigger,Trigger1M)),NA())</f>
        <v>1.2229024112153652E-2</v>
      </c>
      <c r="O1316" s="44">
        <f>IFERROR(_xll.qlIndexFixing(ONIndex3M,I1316,TRUE,_xll.ohTrigger(RecalcTrigger,Trigger3M)),NA())</f>
        <v>1.2816164509095174E-2</v>
      </c>
      <c r="P1316" s="44">
        <f>IFERROR(_xll.qlIndexFixing(ONIndex6M,I1316,TRUE,_xll.ohTrigger(RecalcTrigger,Trigger6M)),NA())</f>
        <v>1.2923818916723562E-2</v>
      </c>
      <c r="Q1316" s="145">
        <f>IFERROR(_xll.qlIndexFixing(ONIndex1Y,I1316,TRUE,_xll.ohTrigger(RecalcTrigger,Trigger1Y)),NA())</f>
        <v>1.310023426537299E-2</v>
      </c>
    </row>
    <row r="1317" spans="2:17" x14ac:dyDescent="0.2">
      <c r="B1317" s="39" t="s">
        <v>42</v>
      </c>
      <c r="D1317" s="42">
        <f>_xll.qlCalendarAdvance(Calendar,$D1316,B1317,"f",FALSE)</f>
        <v>48954</v>
      </c>
      <c r="E1317" s="139">
        <f>_xll.qlInterestRateIndexValueDate(IndexON,D1317)</f>
        <v>48954</v>
      </c>
      <c r="F1317" s="155">
        <f>IFERROR(_xll.qlIndexFixing(IndexON,D1317,TRUE,_xll.ohTrigger(RecalcTrigger,TriggerON)),NA())</f>
        <v>1.2171723088467701E-2</v>
      </c>
      <c r="H1317" s="42">
        <f>_xll.qlCalendarAdvance(Calendar,$H1316,B1317,"f",FALSE)</f>
        <v>48954</v>
      </c>
      <c r="I1317" s="139">
        <f>_xll.qlInterestRateIndexValueDate(Index1M,$H1317)</f>
        <v>48956</v>
      </c>
      <c r="J1317" s="144">
        <f>IFERROR(_xll.qlIndexFixing(Index1M,$H1317,TRUE,_xll.ohTrigger(RecalcTrigger,Trigger1M)),NA())</f>
        <v>1.2212900680116656E-2</v>
      </c>
      <c r="K1317" s="44">
        <f>IFERROR(_xll.qlIndexFixing(Index3M,H1317,TRUE,_xll.ohTrigger(RecalcTrigger,Trigger3M)),NA())</f>
        <v>1.2773487162567321E-2</v>
      </c>
      <c r="L1317" s="44">
        <f>IFERROR(_xll.qlIndexFixing(Index6M,$H1317,TRUE,_xll.ohTrigger(RecalcTrigger,Trigger6M)),NA())</f>
        <v>1.2834712215762066E-2</v>
      </c>
      <c r="M1317" s="145">
        <f>IFERROR(_xll.qlIndexFixing(Index1Y,$H1317,TRUE,_xll.ohTrigger(RecalcTrigger,Trigger1Y)),NA())</f>
        <v>1.2925941443877051E-2</v>
      </c>
      <c r="N1317" s="144">
        <f>IFERROR(_xll.qlIndexFixing(ONIndex1M,I1317,TRUE,_xll.ohTrigger(RecalcTrigger,Trigger1M)),NA())</f>
        <v>1.222051066868346E-2</v>
      </c>
      <c r="O1317" s="44">
        <f>IFERROR(_xll.qlIndexFixing(ONIndex3M,I1317,TRUE,_xll.ohTrigger(RecalcTrigger,Trigger3M)),NA())</f>
        <v>1.2806965336471521E-2</v>
      </c>
      <c r="P1317" s="44">
        <f>IFERROR(_xll.qlIndexFixing(ONIndex6M,I1317,TRUE,_xll.ohTrigger(RecalcTrigger,Trigger6M)),NA())</f>
        <v>1.2914134851573777E-2</v>
      </c>
      <c r="Q1317" s="145">
        <f>IFERROR(_xll.qlIndexFixing(ONIndex1Y,I1317,TRUE,_xll.ohTrigger(RecalcTrigger,Trigger1Y)),NA())</f>
        <v>1.309065108896057E-2</v>
      </c>
    </row>
    <row r="1318" spans="2:17" x14ac:dyDescent="0.2">
      <c r="B1318" s="39" t="s">
        <v>42</v>
      </c>
      <c r="D1318" s="42">
        <f>_xll.qlCalendarAdvance(Calendar,$D1317,B1318,"f",FALSE)</f>
        <v>48961</v>
      </c>
      <c r="E1318" s="139">
        <f>_xll.qlInterestRateIndexValueDate(IndexON,D1318)</f>
        <v>48961</v>
      </c>
      <c r="F1318" s="155">
        <f>IFERROR(_xll.qlIndexFixing(IndexON,D1318,TRUE,_xll.ohTrigger(RecalcTrigger,TriggerON)),NA())</f>
        <v>1.2171723088467701E-2</v>
      </c>
      <c r="H1318" s="42">
        <f>_xll.qlCalendarAdvance(Calendar,$H1317,B1318,"f",FALSE)</f>
        <v>48961</v>
      </c>
      <c r="I1318" s="139">
        <f>_xll.qlInterestRateIndexValueDate(Index1M,$H1318)</f>
        <v>48963</v>
      </c>
      <c r="J1318" s="144">
        <f>IFERROR(_xll.qlIndexFixing(Index1M,$H1318,TRUE,_xll.ohTrigger(RecalcTrigger,Trigger1M)),NA())</f>
        <v>1.220434298909584E-2</v>
      </c>
      <c r="K1318" s="44">
        <f>IFERROR(_xll.qlIndexFixing(Index3M,H1318,TRUE,_xll.ohTrigger(RecalcTrigger,Trigger3M)),NA())</f>
        <v>1.276416341321962E-2</v>
      </c>
      <c r="L1318" s="44">
        <f>IFERROR(_xll.qlIndexFixing(Index6M,$H1318,TRUE,_xll.ohTrigger(RecalcTrigger,Trigger6M)),NA())</f>
        <v>1.2824795802471995E-2</v>
      </c>
      <c r="M1318" s="145">
        <f>IFERROR(_xll.qlIndexFixing(Index1Y,$H1318,TRUE,_xll.ohTrigger(RecalcTrigger,Trigger1Y)),NA())</f>
        <v>1.2915975752888562E-2</v>
      </c>
      <c r="N1318" s="144">
        <f>IFERROR(_xll.qlIndexFixing(ONIndex1M,I1318,TRUE,_xll.ohTrigger(RecalcTrigger,Trigger1M)),NA())</f>
        <v>1.22119835790091E-2</v>
      </c>
      <c r="O1318" s="44">
        <f>IFERROR(_xll.qlIndexFixing(ONIndex3M,I1318,TRUE,_xll.ohTrigger(RecalcTrigger,Trigger3M)),NA())</f>
        <v>1.279775113459003E-2</v>
      </c>
      <c r="P1318" s="44">
        <f>IFERROR(_xll.qlIndexFixing(ONIndex6M,I1318,TRUE,_xll.ohTrigger(RecalcTrigger,Trigger6M)),NA())</f>
        <v>1.2904436101210948E-2</v>
      </c>
      <c r="Q1318" s="145">
        <f>IFERROR(_xll.qlIndexFixing(ONIndex1Y,I1318,TRUE,_xll.ohTrigger(RecalcTrigger,Trigger1Y)),NA())</f>
        <v>1.3081054573698125E-2</v>
      </c>
    </row>
    <row r="1319" spans="2:17" x14ac:dyDescent="0.2">
      <c r="B1319" s="39" t="s">
        <v>42</v>
      </c>
      <c r="D1319" s="42">
        <f>_xll.qlCalendarAdvance(Calendar,$D1318,B1319,"f",FALSE)</f>
        <v>48968</v>
      </c>
      <c r="E1319" s="139">
        <f>_xll.qlInterestRateIndexValueDate(IndexON,D1319)</f>
        <v>48968</v>
      </c>
      <c r="F1319" s="155">
        <f>IFERROR(_xll.qlIndexFixing(IndexON,D1319,TRUE,_xll.ohTrigger(RecalcTrigger,TriggerON)),NA())</f>
        <v>1.2171723088467701E-2</v>
      </c>
      <c r="H1319" s="42">
        <f>_xll.qlCalendarAdvance(Calendar,$H1318,B1319,"f",FALSE)</f>
        <v>48968</v>
      </c>
      <c r="I1319" s="139">
        <f>_xll.qlInterestRateIndexValueDate(Index1M,$H1319)</f>
        <v>48970</v>
      </c>
      <c r="J1319" s="144">
        <f>IFERROR(_xll.qlIndexFixing(Index1M,$H1319,TRUE,_xll.ohTrigger(RecalcTrigger,Trigger1M)),NA())</f>
        <v>1.2195772343834843E-2</v>
      </c>
      <c r="K1319" s="44">
        <f>IFERROR(_xll.qlIndexFixing(Index3M,H1319,TRUE,_xll.ohTrigger(RecalcTrigger,Trigger3M)),NA())</f>
        <v>1.2754826340546366E-2</v>
      </c>
      <c r="L1319" s="44">
        <f>IFERROR(_xll.qlIndexFixing(Index6M,$H1319,TRUE,_xll.ohTrigger(RecalcTrigger,Trigger6M)),NA())</f>
        <v>1.2814867829658643E-2</v>
      </c>
      <c r="M1319" s="145">
        <f>IFERROR(_xll.qlIndexFixing(Index1Y,$H1319,TRUE,_xll.ohTrigger(RecalcTrigger,Trigger1Y)),NA())</f>
        <v>1.2906002519221702E-2</v>
      </c>
      <c r="N1319" s="144">
        <f>IFERROR(_xll.qlIndexFixing(ONIndex1M,I1319,TRUE,_xll.ohTrigger(RecalcTrigger,Trigger1M)),NA())</f>
        <v>1.2203443107638989E-2</v>
      </c>
      <c r="O1319" s="44">
        <f>IFERROR(_xll.qlIndexFixing(ONIndex3M,I1319,TRUE,_xll.ohTrigger(RecalcTrigger,Trigger3M)),NA())</f>
        <v>1.2788522158206916E-2</v>
      </c>
      <c r="P1319" s="44">
        <f>IFERROR(_xll.qlIndexFixing(ONIndex6M,I1319,TRUE,_xll.ohTrigger(RecalcTrigger,Trigger6M)),NA())</f>
        <v>1.2894722902965228E-2</v>
      </c>
      <c r="Q1319" s="145">
        <f>IFERROR(_xll.qlIndexFixing(ONIndex1Y,I1319,TRUE,_xll.ohTrigger(RecalcTrigger,Trigger1Y)),NA())</f>
        <v>1.3071444938930199E-2</v>
      </c>
    </row>
    <row r="1320" spans="2:17" x14ac:dyDescent="0.2">
      <c r="B1320" s="39" t="s">
        <v>42</v>
      </c>
      <c r="D1320" s="42">
        <f>_xll.qlCalendarAdvance(Calendar,$D1319,B1320,"f",FALSE)</f>
        <v>48975</v>
      </c>
      <c r="E1320" s="139">
        <f>_xll.qlInterestRateIndexValueDate(IndexON,D1320)</f>
        <v>48975</v>
      </c>
      <c r="F1320" s="155">
        <f>IFERROR(_xll.qlIndexFixing(IndexON,D1320,TRUE,_xll.ohTrigger(RecalcTrigger,TriggerON)),NA())</f>
        <v>1.2171723088467701E-2</v>
      </c>
      <c r="H1320" s="42">
        <f>_xll.qlCalendarAdvance(Calendar,$H1319,B1320,"f",FALSE)</f>
        <v>48975</v>
      </c>
      <c r="I1320" s="139">
        <f>_xll.qlInterestRateIndexValueDate(Index1M,$H1320)</f>
        <v>48977</v>
      </c>
      <c r="J1320" s="144">
        <f>IFERROR(_xll.qlIndexFixing(Index1M,$H1320,TRUE,_xll.ohTrigger(RecalcTrigger,Trigger1M)),NA())</f>
        <v>1.2188820071702569E-2</v>
      </c>
      <c r="K1320" s="44">
        <f>IFERROR(_xll.qlIndexFixing(Index3M,H1320,TRUE,_xll.ohTrigger(RecalcTrigger,Trigger3M)),NA())</f>
        <v>1.2745921048463239E-2</v>
      </c>
      <c r="L1320" s="44">
        <f>IFERROR(_xll.qlIndexFixing(Index6M,$H1320,TRUE,_xll.ohTrigger(RecalcTrigger,Trigger6M)),NA())</f>
        <v>1.2804928536157256E-2</v>
      </c>
      <c r="M1320" s="145">
        <f>IFERROR(_xll.qlIndexFixing(Index1Y,$H1320,TRUE,_xll.ohTrigger(RecalcTrigger,Trigger1Y)),NA())</f>
        <v>1.2896021965250477E-2</v>
      </c>
      <c r="N1320" s="144">
        <f>IFERROR(_xll.qlIndexFixing(ONIndex1M,I1320,TRUE,_xll.ohTrigger(RecalcTrigger,Trigger1M)),NA())</f>
        <v>1.2194889519241414E-2</v>
      </c>
      <c r="O1320" s="44">
        <f>IFERROR(_xll.qlIndexFixing(ONIndex3M,I1320,TRUE,_xll.ohTrigger(RecalcTrigger,Trigger3M)),NA())</f>
        <v>1.2779278661438909E-2</v>
      </c>
      <c r="P1320" s="44">
        <f>IFERROR(_xll.qlIndexFixing(ONIndex6M,I1320,TRUE,_xll.ohTrigger(RecalcTrigger,Trigger6M)),NA())</f>
        <v>1.2884995493847029E-2</v>
      </c>
      <c r="Q1320" s="145">
        <f>IFERROR(_xll.qlIndexFixing(ONIndex1Y,I1320,TRUE,_xll.ohTrigger(RecalcTrigger,Trigger1Y)),NA())</f>
        <v>1.3061822403841461E-2</v>
      </c>
    </row>
    <row r="1321" spans="2:17" x14ac:dyDescent="0.2">
      <c r="B1321" s="39" t="s">
        <v>42</v>
      </c>
      <c r="D1321" s="42">
        <f>_xll.qlCalendarAdvance(Calendar,$D1320,B1321,"f",FALSE)</f>
        <v>48982</v>
      </c>
      <c r="E1321" s="139">
        <f>_xll.qlInterestRateIndexValueDate(IndexON,D1321)</f>
        <v>48982</v>
      </c>
      <c r="F1321" s="155">
        <f>IFERROR(_xll.qlIndexFixing(IndexON,D1321,TRUE,_xll.ohTrigger(RecalcTrigger,TriggerON)),NA())</f>
        <v>1.2171723088467701E-2</v>
      </c>
      <c r="H1321" s="42">
        <f>_xll.qlCalendarAdvance(Calendar,$H1320,B1321,"f",FALSE)</f>
        <v>48982</v>
      </c>
      <c r="I1321" s="139">
        <f>_xll.qlInterestRateIndexValueDate(Index1M,$H1321)</f>
        <v>48984</v>
      </c>
      <c r="J1321" s="144">
        <f>IFERROR(_xll.qlIndexFixing(Index1M,$H1321,TRUE,_xll.ohTrigger(RecalcTrigger,Trigger1M)),NA())</f>
        <v>1.2180228944064706E-2</v>
      </c>
      <c r="K1321" s="44">
        <f>IFERROR(_xll.qlIndexFixing(Index3M,H1321,TRUE,_xll.ohTrigger(RecalcTrigger,Trigger3M)),NA())</f>
        <v>1.2736559293712051E-2</v>
      </c>
      <c r="L1321" s="44">
        <f>IFERROR(_xll.qlIndexFixing(Index6M,$H1321,TRUE,_xll.ohTrigger(RecalcTrigger,Trigger6M)),NA())</f>
        <v>1.2794978160796902E-2</v>
      </c>
      <c r="M1321" s="145">
        <f>IFERROR(_xll.qlIndexFixing(Index1Y,$H1321,TRUE,_xll.ohTrigger(RecalcTrigger,Trigger1Y)),NA())</f>
        <v>1.2886034313339923E-2</v>
      </c>
      <c r="N1321" s="144">
        <f>IFERROR(_xll.qlIndexFixing(ONIndex1M,I1321,TRUE,_xll.ohTrigger(RecalcTrigger,Trigger1M)),NA())</f>
        <v>1.2186323078404726E-2</v>
      </c>
      <c r="O1321" s="44">
        <f>IFERROR(_xll.qlIndexFixing(ONIndex3M,I1321,TRUE,_xll.ohTrigger(RecalcTrigger,Trigger3M)),NA())</f>
        <v>1.2770020898802414E-2</v>
      </c>
      <c r="P1321" s="44">
        <f>IFERROR(_xll.qlIndexFixing(ONIndex6M,I1321,TRUE,_xll.ohTrigger(RecalcTrigger,Trigger6M)),NA())</f>
        <v>1.2875254111106571E-2</v>
      </c>
      <c r="Q1321" s="145">
        <f>IFERROR(_xll.qlIndexFixing(ONIndex1Y,I1321,TRUE,_xll.ohTrigger(RecalcTrigger,Trigger1Y)),NA())</f>
        <v>1.3052187187776454E-2</v>
      </c>
    </row>
    <row r="1322" spans="2:17" x14ac:dyDescent="0.2">
      <c r="B1322" s="39" t="s">
        <v>42</v>
      </c>
      <c r="D1322" s="42">
        <f>_xll.qlCalendarAdvance(Calendar,$D1321,B1322,"f",FALSE)</f>
        <v>48989</v>
      </c>
      <c r="E1322" s="139">
        <f>_xll.qlInterestRateIndexValueDate(IndexON,D1322)</f>
        <v>48989</v>
      </c>
      <c r="F1322" s="155">
        <f>IFERROR(_xll.qlIndexFixing(IndexON,D1322,TRUE,_xll.ohTrigger(RecalcTrigger,TriggerON)),NA())</f>
        <v>1.2171723088467701E-2</v>
      </c>
      <c r="H1322" s="42">
        <f>_xll.qlCalendarAdvance(Calendar,$H1321,B1322,"f",FALSE)</f>
        <v>48989</v>
      </c>
      <c r="I1322" s="139">
        <f>_xll.qlInterestRateIndexValueDate(Index1M,$H1322)</f>
        <v>48991</v>
      </c>
      <c r="J1322" s="144">
        <f>IFERROR(_xll.qlIndexFixing(Index1M,$H1322,TRUE,_xll.ohTrigger(RecalcTrigger,Trigger1M)),NA())</f>
        <v>1.2171625582067604E-2</v>
      </c>
      <c r="K1322" s="44">
        <f>IFERROR(_xll.qlIndexFixing(Index3M,H1322,TRUE,_xll.ohTrigger(RecalcTrigger,Trigger3M)),NA())</f>
        <v>1.2727184963471447E-2</v>
      </c>
      <c r="L1322" s="44">
        <f>IFERROR(_xll.qlIndexFixing(Index6M,$H1322,TRUE,_xll.ohTrigger(RecalcTrigger,Trigger6M)),NA())</f>
        <v>1.2785016942404442E-2</v>
      </c>
      <c r="M1322" s="145">
        <f>IFERROR(_xll.qlIndexFixing(Index1Y,$H1322,TRUE,_xll.ohTrigger(RecalcTrigger,Trigger1Y)),NA())</f>
        <v>1.2876039785846742E-2</v>
      </c>
      <c r="N1322" s="144">
        <f>IFERROR(_xll.qlIndexFixing(ONIndex1M,I1322,TRUE,_xll.ohTrigger(RecalcTrigger,Trigger1M)),NA())</f>
        <v>1.2177744049717276E-2</v>
      </c>
      <c r="O1322" s="44">
        <f>IFERROR(_xll.qlIndexFixing(ONIndex3M,I1322,TRUE,_xll.ohTrigger(RecalcTrigger,Trigger3M)),NA())</f>
        <v>1.2760749124653969E-2</v>
      </c>
      <c r="P1322" s="44">
        <f>IFERROR(_xll.qlIndexFixing(ONIndex6M,I1322,TRUE,_xll.ohTrigger(RecalcTrigger,Trigger6M)),NA())</f>
        <v>1.2865498991674329E-2</v>
      </c>
      <c r="Q1322" s="145">
        <f>IFERROR(_xll.qlIndexFixing(ONIndex1Y,I1322,TRUE,_xll.ohTrigger(RecalcTrigger,Trigger1Y)),NA())</f>
        <v>1.304253951007972E-2</v>
      </c>
    </row>
    <row r="1323" spans="2:17" x14ac:dyDescent="0.2">
      <c r="B1323" s="39" t="s">
        <v>42</v>
      </c>
      <c r="D1323" s="42">
        <f>_xll.qlCalendarAdvance(Calendar,$D1322,B1323,"f",FALSE)</f>
        <v>48996</v>
      </c>
      <c r="E1323" s="139">
        <f>_xll.qlInterestRateIndexValueDate(IndexON,D1323)</f>
        <v>48996</v>
      </c>
      <c r="F1323" s="155">
        <f>IFERROR(_xll.qlIndexFixing(IndexON,D1323,TRUE,_xll.ohTrigger(RecalcTrigger,TriggerON)),NA())</f>
        <v>1.2171723088467701E-2</v>
      </c>
      <c r="H1323" s="42">
        <f>_xll.qlCalendarAdvance(Calendar,$H1322,B1323,"f",FALSE)</f>
        <v>48996</v>
      </c>
      <c r="I1323" s="139">
        <f>_xll.qlInterestRateIndexValueDate(Index1M,$H1323)</f>
        <v>48998</v>
      </c>
      <c r="J1323" s="144">
        <f>IFERROR(_xll.qlIndexFixing(Index1M,$H1323,TRUE,_xll.ohTrigger(RecalcTrigger,Trigger1M)),NA())</f>
        <v>1.2163010250582243E-2</v>
      </c>
      <c r="K1323" s="44">
        <f>IFERROR(_xll.qlIndexFixing(Index3M,H1323,TRUE,_xll.ohTrigger(RecalcTrigger,Trigger3M)),NA())</f>
        <v>1.271779831301768E-2</v>
      </c>
      <c r="L1323" s="44">
        <f>IFERROR(_xll.qlIndexFixing(Index6M,$H1323,TRUE,_xll.ohTrigger(RecalcTrigger,Trigger6M)),NA())</f>
        <v>1.2775045119800108E-2</v>
      </c>
      <c r="M1323" s="145">
        <f>IFERROR(_xll.qlIndexFixing(Index1Y,$H1323,TRUE,_xll.ohTrigger(RecalcTrigger,Trigger1Y)),NA())</f>
        <v>1.2866038605119107E-2</v>
      </c>
      <c r="N1323" s="144">
        <f>IFERROR(_xll.qlIndexFixing(ONIndex1M,I1323,TRUE,_xll.ohTrigger(RecalcTrigger,Trigger1M)),NA())</f>
        <v>1.2169152697767416E-2</v>
      </c>
      <c r="O1323" s="44">
        <f>IFERROR(_xll.qlIndexFixing(ONIndex3M,I1323,TRUE,_xll.ohTrigger(RecalcTrigger,Trigger3M)),NA())</f>
        <v>1.2751463593509982E-2</v>
      </c>
      <c r="P1323" s="44">
        <f>IFERROR(_xll.qlIndexFixing(ONIndex6M,I1323,TRUE,_xll.ohTrigger(RecalcTrigger,Trigger6M)),NA())</f>
        <v>1.2855730373040331E-2</v>
      </c>
      <c r="Q1323" s="145">
        <f>IFERROR(_xll.qlIndexFixing(ONIndex1Y,I1323,TRUE,_xll.ohTrigger(RecalcTrigger,Trigger1Y)),NA())</f>
        <v>1.3032879589935931E-2</v>
      </c>
    </row>
    <row r="1324" spans="2:17" x14ac:dyDescent="0.2">
      <c r="B1324" s="39" t="s">
        <v>42</v>
      </c>
      <c r="D1324" s="42">
        <f>_xll.qlCalendarAdvance(Calendar,$D1323,B1324,"f",FALSE)</f>
        <v>49003</v>
      </c>
      <c r="E1324" s="139">
        <f>_xll.qlInterestRateIndexValueDate(IndexON,D1324)</f>
        <v>49003</v>
      </c>
      <c r="F1324" s="155">
        <f>IFERROR(_xll.qlIndexFixing(IndexON,D1324,TRUE,_xll.ohTrigger(RecalcTrigger,TriggerON)),NA())</f>
        <v>1.2171723088467701E-2</v>
      </c>
      <c r="H1324" s="42">
        <f>_xll.qlCalendarAdvance(Calendar,$H1323,B1324,"f",FALSE)</f>
        <v>49003</v>
      </c>
      <c r="I1324" s="139">
        <f>_xll.qlInterestRateIndexValueDate(Index1M,$H1324)</f>
        <v>49005</v>
      </c>
      <c r="J1324" s="144">
        <f>IFERROR(_xll.qlIndexFixing(Index1M,$H1324,TRUE,_xll.ohTrigger(RecalcTrigger,Trigger1M)),NA())</f>
        <v>1.2152734075822902E-2</v>
      </c>
      <c r="K1324" s="44">
        <f>IFERROR(_xll.qlIndexFixing(Index3M,H1324,TRUE,_xll.ohTrigger(RecalcTrigger,Trigger3M)),NA())</f>
        <v>1.2707050641570372E-2</v>
      </c>
      <c r="L1324" s="44">
        <f>IFERROR(_xll.qlIndexFixing(Index6M,$H1324,TRUE,_xll.ohTrigger(RecalcTrigger,Trigger6M)),NA())</f>
        <v>1.2762608247599882E-2</v>
      </c>
      <c r="M1324" s="145">
        <f>IFERROR(_xll.qlIndexFixing(Index1Y,$H1324,TRUE,_xll.ohTrigger(RecalcTrigger,Trigger1Y)),NA())</f>
        <v>1.2856030993496203E-2</v>
      </c>
      <c r="N1324" s="144">
        <f>IFERROR(_xll.qlIndexFixing(ONIndex1M,I1324,TRUE,_xll.ohTrigger(RecalcTrigger,Trigger1M)),NA())</f>
        <v>1.2160549287303368E-2</v>
      </c>
      <c r="O1324" s="44">
        <f>IFERROR(_xll.qlIndexFixing(ONIndex3M,I1324,TRUE,_xll.ohTrigger(RecalcTrigger,Trigger3M)),NA())</f>
        <v>1.2742164559647051E-2</v>
      </c>
      <c r="P1324" s="44">
        <f>IFERROR(_xll.qlIndexFixing(ONIndex6M,I1324,TRUE,_xll.ohTrigger(RecalcTrigger,Trigger6M)),NA())</f>
        <v>1.2845948492135051E-2</v>
      </c>
      <c r="Q1324" s="145">
        <f>IFERROR(_xll.qlIndexFixing(ONIndex1Y,I1324,TRUE,_xll.ohTrigger(RecalcTrigger,Trigger1Y)),NA())</f>
        <v>1.3023207646769563E-2</v>
      </c>
    </row>
    <row r="1325" spans="2:17" x14ac:dyDescent="0.2">
      <c r="B1325" s="39" t="s">
        <v>42</v>
      </c>
      <c r="D1325" s="42">
        <f>_xll.qlCalendarAdvance(Calendar,$D1324,B1325,"f",FALSE)</f>
        <v>49010</v>
      </c>
      <c r="E1325" s="139">
        <f>_xll.qlInterestRateIndexValueDate(IndexON,D1325)</f>
        <v>49010</v>
      </c>
      <c r="F1325" s="155">
        <f>IFERROR(_xll.qlIndexFixing(IndexON,D1325,TRUE,_xll.ohTrigger(RecalcTrigger,TriggerON)),NA())</f>
        <v>1.2171723088467701E-2</v>
      </c>
      <c r="H1325" s="42">
        <f>_xll.qlCalendarAdvance(Calendar,$H1324,B1325,"f",FALSE)</f>
        <v>49010</v>
      </c>
      <c r="I1325" s="139">
        <f>_xll.qlInterestRateIndexValueDate(Index1M,$H1325)</f>
        <v>49012</v>
      </c>
      <c r="J1325" s="144">
        <f>IFERROR(_xll.qlIndexFixing(Index1M,$H1325,TRUE,_xll.ohTrigger(RecalcTrigger,Trigger1M)),NA())</f>
        <v>1.2143677623794667E-2</v>
      </c>
      <c r="K1325" s="44">
        <f>IFERROR(_xll.qlIndexFixing(Index3M,H1325,TRUE,_xll.ohTrigger(RecalcTrigger,Trigger3M)),NA())</f>
        <v>1.26976367420939E-2</v>
      </c>
      <c r="L1325" s="44">
        <f>IFERROR(_xll.qlIndexFixing(Index6M,$H1325,TRUE,_xll.ohTrigger(RecalcTrigger,Trigger6M)),NA())</f>
        <v>1.2752610981288747E-2</v>
      </c>
      <c r="M1325" s="145">
        <f>IFERROR(_xll.qlIndexFixing(Index1Y,$H1325,TRUE,_xll.ohTrigger(RecalcTrigger,Trigger1Y)),NA())</f>
        <v>1.284601717330802E-2</v>
      </c>
      <c r="N1325" s="144">
        <f>IFERROR(_xll.qlIndexFixing(ONIndex1M,I1325,TRUE,_xll.ohTrigger(RecalcTrigger,Trigger1M)),NA())</f>
        <v>1.2151934082753613E-2</v>
      </c>
      <c r="O1325" s="44">
        <f>IFERROR(_xll.qlIndexFixing(ONIndex3M,I1325,TRUE,_xll.ohTrigger(RecalcTrigger,Trigger3M)),NA())</f>
        <v>1.2732852277421713E-2</v>
      </c>
      <c r="P1325" s="44">
        <f>IFERROR(_xll.qlIndexFixing(ONIndex6M,I1325,TRUE,_xll.ohTrigger(RecalcTrigger,Trigger6M)),NA())</f>
        <v>1.2836153586048837E-2</v>
      </c>
      <c r="Q1325" s="145">
        <f>IFERROR(_xll.qlIndexFixing(ONIndex1Y,I1325,TRUE,_xll.ohTrigger(RecalcTrigger,Trigger1Y)),NA())</f>
        <v>1.3013523899845225E-2</v>
      </c>
    </row>
    <row r="1326" spans="2:17" x14ac:dyDescent="0.2">
      <c r="B1326" s="39" t="s">
        <v>42</v>
      </c>
      <c r="D1326" s="42">
        <f>_xll.qlCalendarAdvance(Calendar,$D1325,B1326,"f",FALSE)</f>
        <v>49017</v>
      </c>
      <c r="E1326" s="139">
        <f>_xll.qlInterestRateIndexValueDate(IndexON,D1326)</f>
        <v>49017</v>
      </c>
      <c r="F1326" s="155">
        <f>IFERROR(_xll.qlIndexFixing(IndexON,D1326,TRUE,_xll.ohTrigger(RecalcTrigger,TriggerON)),NA())</f>
        <v>1.2171723088467701E-2</v>
      </c>
      <c r="H1326" s="42">
        <f>_xll.qlCalendarAdvance(Calendar,$H1325,B1326,"f",FALSE)</f>
        <v>49017</v>
      </c>
      <c r="I1326" s="139">
        <f>_xll.qlInterestRateIndexValueDate(Index1M,$H1326)</f>
        <v>49019</v>
      </c>
      <c r="J1326" s="144">
        <f>IFERROR(_xll.qlIndexFixing(Index1M,$H1326,TRUE,_xll.ohTrigger(RecalcTrigger,Trigger1M)),NA())</f>
        <v>1.2135437360780155E-2</v>
      </c>
      <c r="K1326" s="44">
        <f>IFERROR(_xll.qlIndexFixing(Index3M,H1326,TRUE,_xll.ohTrigger(RecalcTrigger,Trigger3M)),NA())</f>
        <v>1.2688211342439226E-2</v>
      </c>
      <c r="L1326" s="44">
        <f>IFERROR(_xll.qlIndexFixing(Index6M,$H1326,TRUE,_xll.ohTrigger(RecalcTrigger,Trigger6M)),NA())</f>
        <v>1.2742603912135634E-2</v>
      </c>
      <c r="M1326" s="145">
        <f>IFERROR(_xll.qlIndexFixing(Index1Y,$H1326,TRUE,_xll.ohTrigger(RecalcTrigger,Trigger1Y)),NA())</f>
        <v>1.2835997366876664E-2</v>
      </c>
      <c r="N1326" s="144">
        <f>IFERROR(_xll.qlIndexFixing(ONIndex1M,I1326,TRUE,_xll.ohTrigger(RecalcTrigger,Trigger1M)),NA())</f>
        <v>1.2143307348786436E-2</v>
      </c>
      <c r="O1326" s="44">
        <f>IFERROR(_xll.qlIndexFixing(ONIndex3M,I1326,TRUE,_xll.ohTrigger(RecalcTrigger,Trigger3M)),NA())</f>
        <v>1.2723527001430313E-2</v>
      </c>
      <c r="P1326" s="44">
        <f>IFERROR(_xll.qlIndexFixing(ONIndex6M,I1326,TRUE,_xll.ohTrigger(RecalcTrigger,Trigger6M)),NA())</f>
        <v>1.282634589203191E-2</v>
      </c>
      <c r="Q1326" s="145">
        <f>IFERROR(_xll.qlIndexFixing(ONIndex1Y,I1326,TRUE,_xll.ohTrigger(RecalcTrigger,Trigger1Y)),NA())</f>
        <v>1.300382856826765E-2</v>
      </c>
    </row>
    <row r="1327" spans="2:17" x14ac:dyDescent="0.2">
      <c r="B1327" s="39" t="s">
        <v>42</v>
      </c>
      <c r="D1327" s="42">
        <f>_xll.qlCalendarAdvance(Calendar,$D1326,B1327,"f",FALSE)</f>
        <v>49024</v>
      </c>
      <c r="E1327" s="139">
        <f>_xll.qlInterestRateIndexValueDate(IndexON,D1327)</f>
        <v>49024</v>
      </c>
      <c r="F1327" s="155">
        <f>IFERROR(_xll.qlIndexFixing(IndexON,D1327,TRUE,_xll.ohTrigger(RecalcTrigger,TriggerON)),NA())</f>
        <v>1.2171723088467701E-2</v>
      </c>
      <c r="H1327" s="42">
        <f>_xll.qlCalendarAdvance(Calendar,$H1326,B1327,"f",FALSE)</f>
        <v>49024</v>
      </c>
      <c r="I1327" s="139">
        <f>_xll.qlInterestRateIndexValueDate(Index1M,$H1327)</f>
        <v>49026</v>
      </c>
      <c r="J1327" s="144">
        <f>IFERROR(_xll.qlIndexFixing(Index1M,$H1327,TRUE,_xll.ohTrigger(RecalcTrigger,Trigger1M)),NA())</f>
        <v>1.21267726183516E-2</v>
      </c>
      <c r="K1327" s="44">
        <f>IFERROR(_xll.qlIndexFixing(Index3M,H1327,TRUE,_xll.ohTrigger(RecalcTrigger,Trigger3M)),NA())</f>
        <v>1.2678774697900397E-2</v>
      </c>
      <c r="L1327" s="44">
        <f>IFERROR(_xll.qlIndexFixing(Index6M,$H1327,TRUE,_xll.ohTrigger(RecalcTrigger,Trigger6M)),NA())</f>
        <v>1.2732587278986903E-2</v>
      </c>
      <c r="M1327" s="145">
        <f>IFERROR(_xll.qlIndexFixing(Index1Y,$H1327,TRUE,_xll.ohTrigger(RecalcTrigger,Trigger1Y)),NA())</f>
        <v>1.2824002011279985E-2</v>
      </c>
      <c r="N1327" s="144">
        <f>IFERROR(_xll.qlIndexFixing(ONIndex1M,I1327,TRUE,_xll.ohTrigger(RecalcTrigger,Trigger1M)),NA())</f>
        <v>1.213466934999019E-2</v>
      </c>
      <c r="O1327" s="44">
        <f>IFERROR(_xll.qlIndexFixing(ONIndex3M,I1327,TRUE,_xll.ohTrigger(RecalcTrigger,Trigger3M)),NA())</f>
        <v>1.2714188985869512E-2</v>
      </c>
      <c r="P1327" s="44">
        <f>IFERROR(_xll.qlIndexFixing(ONIndex6M,I1327,TRUE,_xll.ohTrigger(RecalcTrigger,Trigger6M)),NA())</f>
        <v>1.2816525647334487E-2</v>
      </c>
      <c r="Q1327" s="145">
        <f>IFERROR(_xll.qlIndexFixing(ONIndex1Y,I1327,TRUE,_xll.ohTrigger(RecalcTrigger,Trigger1Y)),NA())</f>
        <v>1.2994121871461317E-2</v>
      </c>
    </row>
    <row r="1328" spans="2:17" x14ac:dyDescent="0.2">
      <c r="B1328" s="39" t="s">
        <v>42</v>
      </c>
      <c r="D1328" s="42">
        <f>_xll.qlCalendarAdvance(Calendar,$D1327,B1328,"f",FALSE)</f>
        <v>49031</v>
      </c>
      <c r="E1328" s="139">
        <f>_xll.qlInterestRateIndexValueDate(IndexON,D1328)</f>
        <v>49031</v>
      </c>
      <c r="F1328" s="155">
        <f>IFERROR(_xll.qlIndexFixing(IndexON,D1328,TRUE,_xll.ohTrigger(RecalcTrigger,TriggerON)),NA())</f>
        <v>1.2171723088467701E-2</v>
      </c>
      <c r="H1328" s="42">
        <f>_xll.qlCalendarAdvance(Calendar,$H1327,B1328,"f",FALSE)</f>
        <v>49031</v>
      </c>
      <c r="I1328" s="139">
        <f>_xll.qlInterestRateIndexValueDate(Index1M,$H1328)</f>
        <v>49033</v>
      </c>
      <c r="J1328" s="144">
        <f>IFERROR(_xll.qlIndexFixing(Index1M,$H1328,TRUE,_xll.ohTrigger(RecalcTrigger,Trigger1M)),NA())</f>
        <v>1.2119346975856565E-2</v>
      </c>
      <c r="K1328" s="44">
        <f>IFERROR(_xll.qlIndexFixing(Index3M,H1328,TRUE,_xll.ohTrigger(RecalcTrigger,Trigger3M)),NA())</f>
        <v>1.2669327063773198E-2</v>
      </c>
      <c r="L1328" s="44">
        <f>IFERROR(_xll.qlIndexFixing(Index6M,$H1328,TRUE,_xll.ohTrigger(RecalcTrigger,Trigger6M)),NA())</f>
        <v>1.2724046000407005E-2</v>
      </c>
      <c r="M1328" s="145">
        <f>IFERROR(_xll.qlIndexFixing(Index1Y,$H1328,TRUE,_xll.ohTrigger(RecalcTrigger,Trigger1Y)),NA())</f>
        <v>1.2815940684525995E-2</v>
      </c>
      <c r="N1328" s="144">
        <f>IFERROR(_xll.qlIndexFixing(ONIndex1M,I1328,TRUE,_xll.ohTrigger(RecalcTrigger,Trigger1M)),NA())</f>
        <v>1.2126020351033162E-2</v>
      </c>
      <c r="O1328" s="44">
        <f>IFERROR(_xll.qlIndexFixing(ONIndex3M,I1328,TRUE,_xll.ohTrigger(RecalcTrigger,Trigger3M)),NA())</f>
        <v>1.2704838485175785E-2</v>
      </c>
      <c r="P1328" s="44">
        <f>IFERROR(_xll.qlIndexFixing(ONIndex6M,I1328,TRUE,_xll.ohTrigger(RecalcTrigger,Trigger6M)),NA())</f>
        <v>1.2806693088807108E-2</v>
      </c>
      <c r="Q1328" s="145">
        <f>IFERROR(_xll.qlIndexFixing(ONIndex1Y,I1328,TRUE,_xll.ohTrigger(RecalcTrigger,Trigger1Y)),NA())</f>
        <v>1.2984404028770768E-2</v>
      </c>
    </row>
    <row r="1329" spans="2:17" x14ac:dyDescent="0.2">
      <c r="B1329" s="39" t="s">
        <v>42</v>
      </c>
      <c r="D1329" s="42">
        <f>_xll.qlCalendarAdvance(Calendar,$D1328,B1329,"f",FALSE)</f>
        <v>49038</v>
      </c>
      <c r="E1329" s="139">
        <f>_xll.qlInterestRateIndexValueDate(IndexON,D1329)</f>
        <v>49038</v>
      </c>
      <c r="F1329" s="155">
        <f>IFERROR(_xll.qlIndexFixing(IndexON,D1329,TRUE,_xll.ohTrigger(RecalcTrigger,TriggerON)),NA())</f>
        <v>1.2171723088467701E-2</v>
      </c>
      <c r="H1329" s="42">
        <f>_xll.qlCalendarAdvance(Calendar,$H1328,B1329,"f",FALSE)</f>
        <v>49038</v>
      </c>
      <c r="I1329" s="139">
        <f>_xll.qlInterestRateIndexValueDate(Index1M,$H1329)</f>
        <v>49040</v>
      </c>
      <c r="J1329" s="144">
        <f>IFERROR(_xll.qlIndexFixing(Index1M,$H1329,TRUE,_xll.ohTrigger(RecalcTrigger,Trigger1M)),NA())</f>
        <v>1.2109411688205618E-2</v>
      </c>
      <c r="K1329" s="44">
        <f>IFERROR(_xll.qlIndexFixing(Index3M,H1329,TRUE,_xll.ohTrigger(RecalcTrigger,Trigger3M)),NA())</f>
        <v>1.266032389878605E-2</v>
      </c>
      <c r="L1329" s="44">
        <f>IFERROR(_xll.qlIndexFixing(Index6M,$H1329,TRUE,_xll.ohTrigger(RecalcTrigger,Trigger6M)),NA())</f>
        <v>1.2714013717993671E-2</v>
      </c>
      <c r="M1329" s="145">
        <f>IFERROR(_xll.qlIndexFixing(Index1Y,$H1329,TRUE,_xll.ohTrigger(RecalcTrigger,Trigger1Y)),NA())</f>
        <v>1.2805904253205776E-2</v>
      </c>
      <c r="N1329" s="144">
        <f>IFERROR(_xll.qlIndexFixing(ONIndex1M,I1329,TRUE,_xll.ohTrigger(RecalcTrigger,Trigger1M)),NA())</f>
        <v>1.2114884471694509E-2</v>
      </c>
      <c r="O1329" s="44">
        <f>IFERROR(_xll.qlIndexFixing(ONIndex3M,I1329,TRUE,_xll.ohTrigger(RecalcTrigger,Trigger3M)),NA())</f>
        <v>1.2692798476825473E-2</v>
      </c>
      <c r="P1329" s="44">
        <f>IFERROR(_xll.qlIndexFixing(ONIndex6M,I1329,TRUE,_xll.ohTrigger(RecalcTrigger,Trigger6M)),NA())</f>
        <v>1.2794033516057013E-2</v>
      </c>
      <c r="Q1329" s="145">
        <f>IFERROR(_xll.qlIndexFixing(ONIndex1Y,I1329,TRUE,_xll.ohTrigger(RecalcTrigger,Trigger1Y)),NA())</f>
        <v>1.2971893634770026E-2</v>
      </c>
    </row>
    <row r="1330" spans="2:17" x14ac:dyDescent="0.2">
      <c r="B1330" s="39" t="s">
        <v>42</v>
      </c>
      <c r="D1330" s="42">
        <f>_xll.qlCalendarAdvance(Calendar,$D1329,B1330,"f",FALSE)</f>
        <v>49045</v>
      </c>
      <c r="E1330" s="139">
        <f>_xll.qlInterestRateIndexValueDate(IndexON,D1330)</f>
        <v>49045</v>
      </c>
      <c r="F1330" s="155">
        <f>IFERROR(_xll.qlIndexFixing(IndexON,D1330,TRUE,_xll.ohTrigger(RecalcTrigger,TriggerON)),NA())</f>
        <v>1.2171723088467701E-2</v>
      </c>
      <c r="H1330" s="42">
        <f>_xll.qlCalendarAdvance(Calendar,$H1329,B1330,"f",FALSE)</f>
        <v>49045</v>
      </c>
      <c r="I1330" s="139">
        <f>_xll.qlInterestRateIndexValueDate(Index1M,$H1330)</f>
        <v>49047</v>
      </c>
      <c r="J1330" s="144">
        <f>IFERROR(_xll.qlIndexFixing(Index1M,$H1330,TRUE,_xll.ohTrigger(RecalcTrigger,Trigger1M)),NA())</f>
        <v>1.2100716030294389E-2</v>
      </c>
      <c r="K1330" s="44">
        <f>IFERROR(_xll.qlIndexFixing(Index3M,H1330,TRUE,_xll.ohTrigger(RecalcTrigger,Trigger3M)),NA())</f>
        <v>1.2650856083977856E-2</v>
      </c>
      <c r="L1330" s="44">
        <f>IFERROR(_xll.qlIndexFixing(Index6M,$H1330,TRUE,_xll.ohTrigger(RecalcTrigger,Trigger6M)),NA())</f>
        <v>1.2703972537027187E-2</v>
      </c>
      <c r="M1330" s="145">
        <f>IFERROR(_xll.qlIndexFixing(Index1Y,$H1330,TRUE,_xll.ohTrigger(RecalcTrigger,Trigger1Y)),NA())</f>
        <v>1.2795862724840143E-2</v>
      </c>
      <c r="N1330" s="144">
        <f>IFERROR(_xll.qlIndexFixing(ONIndex1M,I1330,TRUE,_xll.ohTrigger(RecalcTrigger,Trigger1M)),NA())</f>
        <v>1.2108690410830292E-2</v>
      </c>
      <c r="O1330" s="44">
        <f>IFERROR(_xll.qlIndexFixing(ONIndex3M,I1330,TRUE,_xll.ohTrigger(RecalcTrigger,Trigger3M)),NA())</f>
        <v>1.268610104621537E-2</v>
      </c>
      <c r="P1330" s="44">
        <f>IFERROR(_xll.qlIndexFixing(ONIndex6M,I1330,TRUE,_xll.ohTrigger(RecalcTrigger,Trigger6M)),NA())</f>
        <v>1.2786991979503171E-2</v>
      </c>
      <c r="Q1330" s="145">
        <f>IFERROR(_xll.qlIndexFixing(ONIndex1Y,I1330,TRUE,_xll.ohTrigger(RecalcTrigger,Trigger1Y)),NA())</f>
        <v>1.2964935782635578E-2</v>
      </c>
    </row>
    <row r="1331" spans="2:17" x14ac:dyDescent="0.2">
      <c r="B1331" s="39" t="s">
        <v>42</v>
      </c>
      <c r="D1331" s="42">
        <f>_xll.qlCalendarAdvance(Calendar,$D1330,B1331,"f",FALSE)</f>
        <v>49052</v>
      </c>
      <c r="E1331" s="139">
        <f>_xll.qlInterestRateIndexValueDate(IndexON,D1331)</f>
        <v>49052</v>
      </c>
      <c r="F1331" s="155">
        <f>IFERROR(_xll.qlIndexFixing(IndexON,D1331,TRUE,_xll.ohTrigger(RecalcTrigger,TriggerON)),NA())</f>
        <v>1.2171723088467701E-2</v>
      </c>
      <c r="H1331" s="42">
        <f>_xll.qlCalendarAdvance(Calendar,$H1330,B1331,"f",FALSE)</f>
        <v>49052</v>
      </c>
      <c r="I1331" s="139">
        <f>_xll.qlInterestRateIndexValueDate(Index1M,$H1331)</f>
        <v>49054</v>
      </c>
      <c r="J1331" s="144">
        <f>IFERROR(_xll.qlIndexFixing(Index1M,$H1331,TRUE,_xll.ohTrigger(RecalcTrigger,Trigger1M)),NA())</f>
        <v>1.2092010597030134E-2</v>
      </c>
      <c r="K1331" s="44">
        <f>IFERROR(_xll.qlIndexFixing(Index3M,H1331,TRUE,_xll.ohTrigger(RecalcTrigger,Trigger3M)),NA())</f>
        <v>1.2641378027322729E-2</v>
      </c>
      <c r="L1331" s="44">
        <f>IFERROR(_xll.qlIndexFixing(Index6M,$H1331,TRUE,_xll.ohTrigger(RecalcTrigger,Trigger6M)),NA())</f>
        <v>1.2693922696310629E-2</v>
      </c>
      <c r="M1331" s="145">
        <f>IFERROR(_xll.qlIndexFixing(Index1Y,$H1331,TRUE,_xll.ohTrigger(RecalcTrigger,Trigger1Y)),NA())</f>
        <v>1.2785816321707178E-2</v>
      </c>
      <c r="N1331" s="144">
        <f>IFERROR(_xll.qlIndexFixing(ONIndex1M,I1331,TRUE,_xll.ohTrigger(RecalcTrigger,Trigger1M)),NA())</f>
        <v>1.2100009998841088E-2</v>
      </c>
      <c r="O1331" s="44">
        <f>IFERROR(_xll.qlIndexFixing(ONIndex3M,I1331,TRUE,_xll.ohTrigger(RecalcTrigger,Trigger3M)),NA())</f>
        <v>1.2676714616741691E-2</v>
      </c>
      <c r="P1331" s="44">
        <f>IFERROR(_xll.qlIndexFixing(ONIndex6M,I1331,TRUE,_xll.ohTrigger(RecalcTrigger,Trigger6M)),NA())</f>
        <v>1.2777123902907306E-2</v>
      </c>
      <c r="Q1331" s="145">
        <f>IFERROR(_xll.qlIndexFixing(ONIndex1Y,I1331,TRUE,_xll.ohTrigger(RecalcTrigger,Trigger1Y)),NA())</f>
        <v>1.2955185817880022E-2</v>
      </c>
    </row>
    <row r="1332" spans="2:17" x14ac:dyDescent="0.2">
      <c r="B1332" s="39" t="s">
        <v>42</v>
      </c>
      <c r="D1332" s="42">
        <f>_xll.qlCalendarAdvance(Calendar,$D1331,B1332,"f",FALSE)</f>
        <v>49059</v>
      </c>
      <c r="E1332" s="139">
        <f>_xll.qlInterestRateIndexValueDate(IndexON,D1332)</f>
        <v>49059</v>
      </c>
      <c r="F1332" s="155">
        <f>IFERROR(_xll.qlIndexFixing(IndexON,D1332,TRUE,_xll.ohTrigger(RecalcTrigger,TriggerON)),NA())</f>
        <v>1.2171723088467701E-2</v>
      </c>
      <c r="H1332" s="42">
        <f>_xll.qlCalendarAdvance(Calendar,$H1331,B1332,"f",FALSE)</f>
        <v>49059</v>
      </c>
      <c r="I1332" s="139">
        <f>_xll.qlInterestRateIndexValueDate(Index1M,$H1332)</f>
        <v>49061</v>
      </c>
      <c r="J1332" s="144">
        <f>IFERROR(_xll.qlIndexFixing(Index1M,$H1332,TRUE,_xll.ohTrigger(RecalcTrigger,Trigger1M)),NA())</f>
        <v>1.2083295653313453E-2</v>
      </c>
      <c r="K1332" s="44">
        <f>IFERROR(_xll.qlIndexFixing(Index3M,H1332,TRUE,_xll.ohTrigger(RecalcTrigger,Trigger3M)),NA())</f>
        <v>1.2631889984096034E-2</v>
      </c>
      <c r="L1332" s="44">
        <f>IFERROR(_xll.qlIndexFixing(Index6M,$H1332,TRUE,_xll.ohTrigger(RecalcTrigger,Trigger6M)),NA())</f>
        <v>1.268386443464008E-2</v>
      </c>
      <c r="M1332" s="145">
        <f>IFERROR(_xll.qlIndexFixing(Index1Y,$H1332,TRUE,_xll.ohTrigger(RecalcTrigger,Trigger1Y)),NA())</f>
        <v>1.2775765266074898E-2</v>
      </c>
      <c r="N1332" s="144">
        <f>IFERROR(_xll.qlIndexFixing(ONIndex1M,I1332,TRUE,_xll.ohTrigger(RecalcTrigger,Trigger1M)),NA())</f>
        <v>1.2090077369881769E-2</v>
      </c>
      <c r="O1332" s="44">
        <f>IFERROR(_xll.qlIndexFixing(ONIndex3M,I1332,TRUE,_xll.ohTrigger(RecalcTrigger,Trigger3M)),NA())</f>
        <v>1.2665973241592354E-2</v>
      </c>
      <c r="P1332" s="44">
        <f>IFERROR(_xll.qlIndexFixing(ONIndex6M,I1332,TRUE,_xll.ohTrigger(RecalcTrigger,Trigger6M)),NA())</f>
        <v>1.2765832198535776E-2</v>
      </c>
      <c r="Q1332" s="145">
        <f>IFERROR(_xll.qlIndexFixing(ONIndex1Y,I1332,TRUE,_xll.ohTrigger(RecalcTrigger,Trigger1Y)),NA())</f>
        <v>1.294403043965886E-2</v>
      </c>
    </row>
    <row r="1333" spans="2:17" x14ac:dyDescent="0.2">
      <c r="B1333" s="39" t="s">
        <v>42</v>
      </c>
      <c r="D1333" s="42">
        <f>_xll.qlCalendarAdvance(Calendar,$D1332,B1333,"f",FALSE)</f>
        <v>49066</v>
      </c>
      <c r="E1333" s="139">
        <f>_xll.qlInterestRateIndexValueDate(IndexON,D1333)</f>
        <v>49066</v>
      </c>
      <c r="F1333" s="155">
        <f>IFERROR(_xll.qlIndexFixing(IndexON,D1333,TRUE,_xll.ohTrigger(RecalcTrigger,TriggerON)),NA())</f>
        <v>1.2171723088467701E-2</v>
      </c>
      <c r="H1333" s="42">
        <f>_xll.qlCalendarAdvance(Calendar,$H1332,B1333,"f",FALSE)</f>
        <v>49066</v>
      </c>
      <c r="I1333" s="139">
        <f>_xll.qlInterestRateIndexValueDate(Index1M,$H1333)</f>
        <v>49068</v>
      </c>
      <c r="J1333" s="144">
        <f>IFERROR(_xll.qlIndexFixing(Index1M,$H1333,TRUE,_xll.ohTrigger(RecalcTrigger,Trigger1M)),NA())</f>
        <v>1.2074571464044948E-2</v>
      </c>
      <c r="K1333" s="44">
        <f>IFERROR(_xll.qlIndexFixing(Index3M,H1333,TRUE,_xll.ohTrigger(RecalcTrigger,Trigger3M)),NA())</f>
        <v>1.262193298440172E-2</v>
      </c>
      <c r="L1333" s="44">
        <f>IFERROR(_xll.qlIndexFixing(Index6M,$H1333,TRUE,_xll.ohTrigger(RecalcTrigger,Trigger6M)),NA())</f>
        <v>1.2672300011038758E-2</v>
      </c>
      <c r="M1333" s="145">
        <f>IFERROR(_xll.qlIndexFixing(Index1Y,$H1333,TRUE,_xll.ohTrigger(RecalcTrigger,Trigger1Y)),NA())</f>
        <v>1.2765709780203428E-2</v>
      </c>
      <c r="N1333" s="144">
        <f>IFERROR(_xll.qlIndexFixing(ONIndex1M,I1333,TRUE,_xll.ohTrigger(RecalcTrigger,Trigger1M)),NA())</f>
        <v>1.2082619614188772E-2</v>
      </c>
      <c r="O1333" s="44">
        <f>IFERROR(_xll.qlIndexFixing(ONIndex3M,I1333,TRUE,_xll.ohTrigger(RecalcTrigger,Trigger3M)),NA())</f>
        <v>1.2657907609510133E-2</v>
      </c>
      <c r="P1333" s="44">
        <f>IFERROR(_xll.qlIndexFixing(ONIndex6M,I1333,TRUE,_xll.ohTrigger(RecalcTrigger,Trigger6M)),NA())</f>
        <v>1.2757353891599266E-2</v>
      </c>
      <c r="Q1333" s="145">
        <f>IFERROR(_xll.qlIndexFixing(ONIndex1Y,I1333,TRUE,_xll.ohTrigger(RecalcTrigger,Trigger1Y)),NA())</f>
        <v>1.2935655301156146E-2</v>
      </c>
    </row>
    <row r="1334" spans="2:17" x14ac:dyDescent="0.2">
      <c r="B1334" s="39" t="s">
        <v>42</v>
      </c>
      <c r="D1334" s="42">
        <f>_xll.qlCalendarAdvance(Calendar,$D1333,B1334,"f",FALSE)</f>
        <v>49073</v>
      </c>
      <c r="E1334" s="139">
        <f>_xll.qlInterestRateIndexValueDate(IndexON,D1334)</f>
        <v>49073</v>
      </c>
      <c r="F1334" s="155">
        <f>IFERROR(_xll.qlIndexFixing(IndexON,D1334,TRUE,_xll.ohTrigger(RecalcTrigger,TriggerON)),NA())</f>
        <v>1.2171723088467701E-2</v>
      </c>
      <c r="H1334" s="42">
        <f>_xll.qlCalendarAdvance(Calendar,$H1333,B1334,"f",FALSE)</f>
        <v>49073</v>
      </c>
      <c r="I1334" s="139">
        <f>_xll.qlInterestRateIndexValueDate(Index1M,$H1334)</f>
        <v>49075</v>
      </c>
      <c r="J1334" s="144">
        <f>IFERROR(_xll.qlIndexFixing(Index1M,$H1334,TRUE,_xll.ohTrigger(RecalcTrigger,Trigger1M)),NA())</f>
        <v>1.206583829412522E-2</v>
      </c>
      <c r="K1334" s="44">
        <f>IFERROR(_xll.qlIndexFixing(Index3M,H1334,TRUE,_xll.ohTrigger(RecalcTrigger,Trigger3M)),NA())</f>
        <v>1.2612424773768102E-2</v>
      </c>
      <c r="L1334" s="44">
        <f>IFERROR(_xll.qlIndexFixing(Index6M,$H1334,TRUE,_xll.ohTrigger(RecalcTrigger,Trigger6M)),NA())</f>
        <v>1.2662223117244093E-2</v>
      </c>
      <c r="M1334" s="145">
        <f>IFERROR(_xll.qlIndexFixing(Index1Y,$H1334,TRUE,_xll.ohTrigger(RecalcTrigger,Trigger1Y)),NA())</f>
        <v>1.2755650086343261E-2</v>
      </c>
      <c r="N1334" s="144">
        <f>IFERROR(_xll.qlIndexFixing(ONIndex1M,I1334,TRUE,_xll.ohTrigger(RecalcTrigger,Trigger1M)),NA())</f>
        <v>1.2073910170622426E-2</v>
      </c>
      <c r="O1334" s="44">
        <f>IFERROR(_xll.qlIndexFixing(ONIndex3M,I1334,TRUE,_xll.ohTrigger(RecalcTrigger,Trigger3M)),NA())</f>
        <v>1.2648487540625197E-2</v>
      </c>
      <c r="P1334" s="44">
        <f>IFERROR(_xll.qlIndexFixing(ONIndex6M,I1334,TRUE,_xll.ohTrigger(RecalcTrigger,Trigger6M)),NA())</f>
        <v>1.2747452431307593E-2</v>
      </c>
      <c r="Q1334" s="145">
        <f>IFERROR(_xll.qlIndexFixing(ONIndex1Y,I1334,TRUE,_xll.ohTrigger(RecalcTrigger,Trigger1Y)),NA())</f>
        <v>1.2925875187796976E-2</v>
      </c>
    </row>
    <row r="1335" spans="2:17" x14ac:dyDescent="0.2">
      <c r="B1335" s="39" t="s">
        <v>42</v>
      </c>
      <c r="D1335" s="42">
        <f>_xll.qlCalendarAdvance(Calendar,$D1334,B1335,"f",FALSE)</f>
        <v>49080</v>
      </c>
      <c r="E1335" s="139">
        <f>_xll.qlInterestRateIndexValueDate(IndexON,D1335)</f>
        <v>49080</v>
      </c>
      <c r="F1335" s="155">
        <f>IFERROR(_xll.qlIndexFixing(IndexON,D1335,TRUE,_xll.ohTrigger(RecalcTrigger,TriggerON)),NA())</f>
        <v>1.2171723088467701E-2</v>
      </c>
      <c r="H1335" s="42">
        <f>_xll.qlCalendarAdvance(Calendar,$H1334,B1335,"f",FALSE)</f>
        <v>49080</v>
      </c>
      <c r="I1335" s="139">
        <f>_xll.qlInterestRateIndexValueDate(Index1M,$H1335)</f>
        <v>49082</v>
      </c>
      <c r="J1335" s="144">
        <f>IFERROR(_xll.qlIndexFixing(Index1M,$H1335,TRUE,_xll.ohTrigger(RecalcTrigger,Trigger1M)),NA())</f>
        <v>1.205709640845487E-2</v>
      </c>
      <c r="K1335" s="44">
        <f>IFERROR(_xll.qlIndexFixing(Index3M,H1335,TRUE,_xll.ohTrigger(RecalcTrigger,Trigger3M)),NA())</f>
        <v>1.2602907360533195E-2</v>
      </c>
      <c r="L1335" s="44">
        <f>IFERROR(_xll.qlIndexFixing(Index6M,$H1335,TRUE,_xll.ohTrigger(RecalcTrigger,Trigger6M)),NA())</f>
        <v>1.2652138570059247E-2</v>
      </c>
      <c r="M1335" s="145">
        <f>IFERROR(_xll.qlIndexFixing(Index1Y,$H1335,TRUE,_xll.ohTrigger(RecalcTrigger,Trigger1Y)),NA())</f>
        <v>1.2745586406736568E-2</v>
      </c>
      <c r="N1335" s="144">
        <f>IFERROR(_xll.qlIndexFixing(ONIndex1M,I1335,TRUE,_xll.ohTrigger(RecalcTrigger,Trigger1M)),NA())</f>
        <v>1.2065191579173629E-2</v>
      </c>
      <c r="O1335" s="44">
        <f>IFERROR(_xll.qlIndexFixing(ONIndex3M,I1335,TRUE,_xll.ohTrigger(RecalcTrigger,Trigger3M)),NA())</f>
        <v>1.2639056767502765E-2</v>
      </c>
      <c r="P1335" s="44">
        <f>IFERROR(_xll.qlIndexFixing(ONIndex6M,I1335,TRUE,_xll.ohTrigger(RecalcTrigger,Trigger6M)),NA())</f>
        <v>1.2737540317377949E-2</v>
      </c>
      <c r="Q1335" s="145">
        <f>IFERROR(_xll.qlIndexFixing(ONIndex1Y,I1335,TRUE,_xll.ohTrigger(RecalcTrigger,Trigger1Y)),NA())</f>
        <v>1.2916085463485771E-2</v>
      </c>
    </row>
    <row r="1336" spans="2:17" x14ac:dyDescent="0.2">
      <c r="B1336" s="39" t="s">
        <v>42</v>
      </c>
      <c r="D1336" s="42">
        <f>_xll.qlCalendarAdvance(Calendar,$D1335,B1336,"f",FALSE)</f>
        <v>49087</v>
      </c>
      <c r="E1336" s="139">
        <f>_xll.qlInterestRateIndexValueDate(IndexON,D1336)</f>
        <v>49087</v>
      </c>
      <c r="F1336" s="155">
        <f>IFERROR(_xll.qlIndexFixing(IndexON,D1336,TRUE,_xll.ohTrigger(RecalcTrigger,TriggerON)),NA())</f>
        <v>1.2171723088467701E-2</v>
      </c>
      <c r="H1336" s="42">
        <f>_xll.qlCalendarAdvance(Calendar,$H1335,B1336,"f",FALSE)</f>
        <v>49087</v>
      </c>
      <c r="I1336" s="139">
        <f>_xll.qlInterestRateIndexValueDate(Index1M,$H1336)</f>
        <v>49089</v>
      </c>
      <c r="J1336" s="144">
        <f>IFERROR(_xll.qlIndexFixing(Index1M,$H1336,TRUE,_xll.ohTrigger(RecalcTrigger,Trigger1M)),NA())</f>
        <v>1.2048346071932003E-2</v>
      </c>
      <c r="K1336" s="44">
        <f>IFERROR(_xll.qlIndexFixing(Index3M,H1336,TRUE,_xll.ohTrigger(RecalcTrigger,Trigger3M)),NA())</f>
        <v>1.2593380999970191E-2</v>
      </c>
      <c r="L1336" s="44">
        <f>IFERROR(_xll.qlIndexFixing(Index6M,$H1336,TRUE,_xll.ohTrigger(RecalcTrigger,Trigger6M)),NA())</f>
        <v>1.2642046608288467E-2</v>
      </c>
      <c r="M1336" s="145">
        <f>IFERROR(_xll.qlIndexFixing(Index1Y,$H1336,TRUE,_xll.ohTrigger(RecalcTrigger,Trigger1Y)),NA())</f>
        <v>1.2735518963616537E-2</v>
      </c>
      <c r="N1336" s="144">
        <f>IFERROR(_xll.qlIndexFixing(ONIndex1M,I1336,TRUE,_xll.ohTrigger(RecalcTrigger,Trigger1M)),NA())</f>
        <v>1.2056464104270859E-2</v>
      </c>
      <c r="O1336" s="44">
        <f>IFERROR(_xll.qlIndexFixing(ONIndex3M,I1336,TRUE,_xll.ohTrigger(RecalcTrigger,Trigger3M)),NA())</f>
        <v>1.2629615544419437E-2</v>
      </c>
      <c r="P1336" s="44">
        <f>IFERROR(_xll.qlIndexFixing(ONIndex6M,I1336,TRUE,_xll.ohTrigger(RecalcTrigger,Trigger6M)),NA())</f>
        <v>1.2727617786740808E-2</v>
      </c>
      <c r="Q1336" s="145">
        <f>IFERROR(_xll.qlIndexFixing(ONIndex1Y,I1336,TRUE,_xll.ohTrigger(RecalcTrigger,Trigger1Y)),NA())</f>
        <v>1.2906286347567075E-2</v>
      </c>
    </row>
    <row r="1337" spans="2:17" x14ac:dyDescent="0.2">
      <c r="B1337" s="39" t="s">
        <v>42</v>
      </c>
      <c r="D1337" s="42">
        <f>_xll.qlCalendarAdvance(Calendar,$D1336,B1337,"f",FALSE)</f>
        <v>49094</v>
      </c>
      <c r="E1337" s="139">
        <f>_xll.qlInterestRateIndexValueDate(IndexON,D1337)</f>
        <v>49094</v>
      </c>
      <c r="F1337" s="155">
        <f>IFERROR(_xll.qlIndexFixing(IndexON,D1337,TRUE,_xll.ohTrigger(RecalcTrigger,TriggerON)),NA())</f>
        <v>1.2171723088467701E-2</v>
      </c>
      <c r="H1337" s="42">
        <f>_xll.qlCalendarAdvance(Calendar,$H1336,B1337,"f",FALSE)</f>
        <v>49094</v>
      </c>
      <c r="I1337" s="139">
        <f>_xll.qlInterestRateIndexValueDate(Index1M,$H1337)</f>
        <v>49096</v>
      </c>
      <c r="J1337" s="144">
        <f>IFERROR(_xll.qlIndexFixing(Index1M,$H1337,TRUE,_xll.ohTrigger(RecalcTrigger,Trigger1M)),NA())</f>
        <v>1.2039587549454722E-2</v>
      </c>
      <c r="K1337" s="44">
        <f>IFERROR(_xll.qlIndexFixing(Index3M,H1337,TRUE,_xll.ohTrigger(RecalcTrigger,Trigger3M)),NA())</f>
        <v>1.2583845947352287E-2</v>
      </c>
      <c r="L1337" s="44">
        <f>IFERROR(_xll.qlIndexFixing(Index6M,$H1337,TRUE,_xll.ohTrigger(RecalcTrigger,Trigger6M)),NA())</f>
        <v>1.2633455169544824E-2</v>
      </c>
      <c r="M1337" s="145">
        <f>IFERROR(_xll.qlIndexFixing(Index1Y,$H1337,TRUE,_xll.ohTrigger(RecalcTrigger,Trigger1Y)),NA())</f>
        <v>1.2725447979207161E-2</v>
      </c>
      <c r="N1337" s="144">
        <f>IFERROR(_xll.qlIndexFixing(ONIndex1M,I1337,TRUE,_xll.ohTrigger(RecalcTrigger,Trigger1M)),NA())</f>
        <v>1.204772801066234E-2</v>
      </c>
      <c r="O1337" s="44">
        <f>IFERROR(_xll.qlIndexFixing(ONIndex3M,I1337,TRUE,_xll.ohTrigger(RecalcTrigger,Trigger3M)),NA())</f>
        <v>1.262016412589162E-2</v>
      </c>
      <c r="P1337" s="44">
        <f>IFERROR(_xll.qlIndexFixing(ONIndex6M,I1337,TRUE,_xll.ohTrigger(RecalcTrigger,Trigger6M)),NA())</f>
        <v>1.2717685076886198E-2</v>
      </c>
      <c r="Q1337" s="145">
        <f>IFERROR(_xll.qlIndexFixing(ONIndex1Y,I1337,TRUE,_xll.ohTrigger(RecalcTrigger,Trigger1Y)),NA())</f>
        <v>1.2896478059305494E-2</v>
      </c>
    </row>
    <row r="1338" spans="2:17" x14ac:dyDescent="0.2">
      <c r="B1338" s="39" t="s">
        <v>42</v>
      </c>
      <c r="D1338" s="42">
        <f>_xll.qlCalendarAdvance(Calendar,$D1337,B1338,"f",FALSE)</f>
        <v>49101</v>
      </c>
      <c r="E1338" s="139">
        <f>_xll.qlInterestRateIndexValueDate(IndexON,D1338)</f>
        <v>49101</v>
      </c>
      <c r="F1338" s="155">
        <f>IFERROR(_xll.qlIndexFixing(IndexON,D1338,TRUE,_xll.ohTrigger(RecalcTrigger,TriggerON)),NA())</f>
        <v>1.2171723088467701E-2</v>
      </c>
      <c r="H1338" s="42">
        <f>_xll.qlCalendarAdvance(Calendar,$H1337,B1338,"f",FALSE)</f>
        <v>49101</v>
      </c>
      <c r="I1338" s="139">
        <f>_xll.qlInterestRateIndexValueDate(Index1M,$H1338)</f>
        <v>49103</v>
      </c>
      <c r="J1338" s="144">
        <f>IFERROR(_xll.qlIndexFixing(Index1M,$H1338,TRUE,_xll.ohTrigger(RecalcTrigger,Trigger1M)),NA())</f>
        <v>1.203082110592113E-2</v>
      </c>
      <c r="K1338" s="44">
        <f>IFERROR(_xll.qlIndexFixing(Index3M,H1338,TRUE,_xll.ohTrigger(RecalcTrigger,Trigger3M)),NA())</f>
        <v>1.2574302457948329E-2</v>
      </c>
      <c r="L1338" s="44">
        <f>IFERROR(_xll.qlIndexFixing(Index6M,$H1338,TRUE,_xll.ohTrigger(RecalcTrigger,Trigger6M)),NA())</f>
        <v>1.2623351396622679E-2</v>
      </c>
      <c r="M1338" s="145">
        <f>IFERROR(_xll.qlIndexFixing(Index1Y,$H1338,TRUE,_xll.ohTrigger(RecalcTrigger,Trigger1Y)),NA())</f>
        <v>1.2715373675723675E-2</v>
      </c>
      <c r="N1338" s="144">
        <f>IFERROR(_xll.qlIndexFixing(ONIndex1M,I1338,TRUE,_xll.ohTrigger(RecalcTrigger,Trigger1M)),NA())</f>
        <v>1.2038983562936423E-2</v>
      </c>
      <c r="O1338" s="44">
        <f>IFERROR(_xll.qlIndexFixing(ONIndex3M,I1338,TRUE,_xll.ohTrigger(RecalcTrigger,Trigger3M)),NA())</f>
        <v>1.2610702766195914E-2</v>
      </c>
      <c r="P1338" s="44">
        <f>IFERROR(_xll.qlIndexFixing(ONIndex6M,I1338,TRUE,_xll.ohTrigger(RecalcTrigger,Trigger6M)),NA())</f>
        <v>1.2707742424744595E-2</v>
      </c>
      <c r="Q1338" s="145">
        <f>IFERROR(_xll.qlIndexFixing(ONIndex1Y,I1338,TRUE,_xll.ohTrigger(RecalcTrigger,Trigger1Y)),NA())</f>
        <v>1.2886660817965634E-2</v>
      </c>
    </row>
    <row r="1339" spans="2:17" x14ac:dyDescent="0.2">
      <c r="B1339" s="39" t="s">
        <v>42</v>
      </c>
      <c r="D1339" s="42">
        <f>_xll.qlCalendarAdvance(Calendar,$D1338,B1339,"f",FALSE)</f>
        <v>49108</v>
      </c>
      <c r="E1339" s="139">
        <f>_xll.qlInterestRateIndexValueDate(IndexON,D1339)</f>
        <v>49108</v>
      </c>
      <c r="F1339" s="155">
        <f>IFERROR(_xll.qlIndexFixing(IndexON,D1339,TRUE,_xll.ohTrigger(RecalcTrigger,TriggerON)),NA())</f>
        <v>1.2171723088467701E-2</v>
      </c>
      <c r="H1339" s="42">
        <f>_xll.qlCalendarAdvance(Calendar,$H1338,B1339,"f",FALSE)</f>
        <v>49108</v>
      </c>
      <c r="I1339" s="139">
        <f>_xll.qlInterestRateIndexValueDate(Index1M,$H1339)</f>
        <v>49110</v>
      </c>
      <c r="J1339" s="144">
        <f>IFERROR(_xll.qlIndexFixing(Index1M,$H1339,TRUE,_xll.ohTrigger(RecalcTrigger,Trigger1M)),NA())</f>
        <v>1.2022047006226833E-2</v>
      </c>
      <c r="K1339" s="44">
        <f>IFERROR(_xll.qlIndexFixing(Index3M,H1339,TRUE,_xll.ohTrigger(RecalcTrigger,Trigger3M)),NA())</f>
        <v>1.256475078702543E-2</v>
      </c>
      <c r="L1339" s="44">
        <f>IFERROR(_xll.qlIndexFixing(Index6M,$H1339,TRUE,_xll.ohTrigger(RecalcTrigger,Trigger6M)),NA())</f>
        <v>1.2613240874192912E-2</v>
      </c>
      <c r="M1339" s="145">
        <f>IFERROR(_xll.qlIndexFixing(Index1Y,$H1339,TRUE,_xll.ohTrigger(RecalcTrigger,Trigger1Y)),NA())</f>
        <v>1.270529627537233E-2</v>
      </c>
      <c r="N1339" s="144">
        <f>IFERROR(_xll.qlIndexFixing(ONIndex1M,I1339,TRUE,_xll.ohTrigger(RecalcTrigger,Trigger1M)),NA())</f>
        <v>1.2030231025521587E-2</v>
      </c>
      <c r="O1339" s="44">
        <f>IFERROR(_xll.qlIndexFixing(ONIndex3M,I1339,TRUE,_xll.ohTrigger(RecalcTrigger,Trigger3M)),NA())</f>
        <v>1.2601231719848727E-2</v>
      </c>
      <c r="P1339" s="44">
        <f>IFERROR(_xll.qlIndexFixing(ONIndex6M,I1339,TRUE,_xll.ohTrigger(RecalcTrigger,Trigger6M)),NA())</f>
        <v>1.2697790067646153E-2</v>
      </c>
      <c r="Q1339" s="145">
        <f>IFERROR(_xll.qlIndexFixing(ONIndex1Y,I1339,TRUE,_xll.ohTrigger(RecalcTrigger,Trigger1Y)),NA())</f>
        <v>1.2876834842812102E-2</v>
      </c>
    </row>
    <row r="1340" spans="2:17" x14ac:dyDescent="0.2">
      <c r="B1340" s="39" t="s">
        <v>42</v>
      </c>
      <c r="D1340" s="42">
        <f>_xll.qlCalendarAdvance(Calendar,$D1339,B1340,"f",FALSE)</f>
        <v>49115</v>
      </c>
      <c r="E1340" s="139">
        <f>_xll.qlInterestRateIndexValueDate(IndexON,D1340)</f>
        <v>49115</v>
      </c>
      <c r="F1340" s="155">
        <f>IFERROR(_xll.qlIndexFixing(IndexON,D1340,TRUE,_xll.ohTrigger(RecalcTrigger,TriggerON)),NA())</f>
        <v>1.2171723088467701E-2</v>
      </c>
      <c r="H1340" s="42">
        <f>_xll.qlCalendarAdvance(Calendar,$H1339,B1340,"f",FALSE)</f>
        <v>49115</v>
      </c>
      <c r="I1340" s="139">
        <f>_xll.qlInterestRateIndexValueDate(Index1M,$H1340)</f>
        <v>49117</v>
      </c>
      <c r="J1340" s="144">
        <f>IFERROR(_xll.qlIndexFixing(Index1M,$H1340,TRUE,_xll.ohTrigger(RecalcTrigger,Trigger1M)),NA())</f>
        <v>1.2013265515264937E-2</v>
      </c>
      <c r="K1340" s="44">
        <f>IFERROR(_xll.qlIndexFixing(Index3M,H1340,TRUE,_xll.ohTrigger(RecalcTrigger,Trigger3M)),NA())</f>
        <v>1.2555191189848096E-2</v>
      </c>
      <c r="L1340" s="44">
        <f>IFERROR(_xll.qlIndexFixing(Index6M,$H1340,TRUE,_xll.ohTrigger(RecalcTrigger,Trigger6M)),NA())</f>
        <v>1.2603123841013175E-2</v>
      </c>
      <c r="M1340" s="145">
        <f>IFERROR(_xll.qlIndexFixing(Index1Y,$H1340,TRUE,_xll.ohTrigger(RecalcTrigger,Trigger1Y)),NA())</f>
        <v>1.2695216000350621E-2</v>
      </c>
      <c r="N1340" s="144">
        <f>IFERROR(_xll.qlIndexFixing(ONIndex1M,I1340,TRUE,_xll.ohTrigger(RecalcTrigger,Trigger1M)),NA())</f>
        <v>1.2021470663245992E-2</v>
      </c>
      <c r="O1340" s="44">
        <f>IFERROR(_xll.qlIndexFixing(ONIndex3M,I1340,TRUE,_xll.ohTrigger(RecalcTrigger,Trigger3M)),NA())</f>
        <v>1.2591751241126659E-2</v>
      </c>
      <c r="P1340" s="44">
        <f>IFERROR(_xll.qlIndexFixing(ONIndex6M,I1340,TRUE,_xll.ohTrigger(RecalcTrigger,Trigger6M)),NA())</f>
        <v>1.2687828242601285E-2</v>
      </c>
      <c r="Q1340" s="145">
        <f>IFERROR(_xll.qlIndexFixing(ONIndex1Y,I1340,TRUE,_xll.ohTrigger(RecalcTrigger,Trigger1Y)),NA())</f>
        <v>1.2867000353189439E-2</v>
      </c>
    </row>
    <row r="1341" spans="2:17" x14ac:dyDescent="0.2">
      <c r="B1341" s="39" t="s">
        <v>42</v>
      </c>
      <c r="D1341" s="42">
        <f>_xll.qlCalendarAdvance(Calendar,$D1340,B1341,"f",FALSE)</f>
        <v>49122</v>
      </c>
      <c r="E1341" s="139">
        <f>_xll.qlInterestRateIndexValueDate(IndexON,D1341)</f>
        <v>49122</v>
      </c>
      <c r="F1341" s="155">
        <f>IFERROR(_xll.qlIndexFixing(IndexON,D1341,TRUE,_xll.ohTrigger(RecalcTrigger,TriggerON)),NA())</f>
        <v>1.2171723088467701E-2</v>
      </c>
      <c r="H1341" s="42">
        <f>_xll.qlCalendarAdvance(Calendar,$H1340,B1341,"f",FALSE)</f>
        <v>49122</v>
      </c>
      <c r="I1341" s="139">
        <f>_xll.qlInterestRateIndexValueDate(Index1M,$H1341)</f>
        <v>49124</v>
      </c>
      <c r="J1341" s="144">
        <f>IFERROR(_xll.qlIndexFixing(Index1M,$H1341,TRUE,_xll.ohTrigger(RecalcTrigger,Trigger1M)),NA())</f>
        <v>1.2004476897933547E-2</v>
      </c>
      <c r="K1341" s="44">
        <f>IFERROR(_xll.qlIndexFixing(Index3M,H1341,TRUE,_xll.ohTrigger(RecalcTrigger,Trigger3M)),NA())</f>
        <v>1.2545623921679095E-2</v>
      </c>
      <c r="L1341" s="44">
        <f>IFERROR(_xll.qlIndexFixing(Index6M,$H1341,TRUE,_xll.ohTrigger(RecalcTrigger,Trigger6M)),NA())</f>
        <v>1.2593000535838493E-2</v>
      </c>
      <c r="M1341" s="145">
        <f>IFERROR(_xll.qlIndexFixing(Index1Y,$H1341,TRUE,_xll.ohTrigger(RecalcTrigger,Trigger1Y)),NA())</f>
        <v>1.2685133072847061E-2</v>
      </c>
      <c r="N1341" s="144">
        <f>IFERROR(_xll.qlIndexFixing(ONIndex1M,I1341,TRUE,_xll.ohTrigger(RecalcTrigger,Trigger1M)),NA())</f>
        <v>1.2012702740618053E-2</v>
      </c>
      <c r="O1341" s="44">
        <f>IFERROR(_xll.qlIndexFixing(ONIndex3M,I1341,TRUE,_xll.ohTrigger(RecalcTrigger,Trigger3M)),NA())</f>
        <v>1.2582261584546117E-2</v>
      </c>
      <c r="P1341" s="44">
        <f>IFERROR(_xll.qlIndexFixing(ONIndex6M,I1341,TRUE,_xll.ohTrigger(RecalcTrigger,Trigger6M)),NA())</f>
        <v>1.26778571866204E-2</v>
      </c>
      <c r="Q1341" s="145">
        <f>IFERROR(_xll.qlIndexFixing(ONIndex1Y,I1341,TRUE,_xll.ohTrigger(RecalcTrigger,Trigger1Y)),NA())</f>
        <v>1.2857157568362254E-2</v>
      </c>
    </row>
    <row r="1342" spans="2:17" x14ac:dyDescent="0.2">
      <c r="B1342" s="39" t="s">
        <v>42</v>
      </c>
      <c r="D1342" s="42">
        <f>_xll.qlCalendarAdvance(Calendar,$D1341,B1342,"f",FALSE)</f>
        <v>49129</v>
      </c>
      <c r="E1342" s="139">
        <f>_xll.qlInterestRateIndexValueDate(IndexON,D1342)</f>
        <v>49129</v>
      </c>
      <c r="F1342" s="155">
        <f>IFERROR(_xll.qlIndexFixing(IndexON,D1342,TRUE,_xll.ohTrigger(RecalcTrigger,TriggerON)),NA())</f>
        <v>1.2171723088467701E-2</v>
      </c>
      <c r="H1342" s="42">
        <f>_xll.qlCalendarAdvance(Calendar,$H1341,B1342,"f",FALSE)</f>
        <v>49129</v>
      </c>
      <c r="I1342" s="139">
        <f>_xll.qlInterestRateIndexValueDate(Index1M,$H1342)</f>
        <v>49131</v>
      </c>
      <c r="J1342" s="144">
        <f>IFERROR(_xll.qlIndexFixing(Index1M,$H1342,TRUE,_xll.ohTrigger(RecalcTrigger,Trigger1M)),NA())</f>
        <v>1.199568141912577E-2</v>
      </c>
      <c r="K1342" s="44">
        <f>IFERROR(_xll.qlIndexFixing(Index3M,H1342,TRUE,_xll.ohTrigger(RecalcTrigger,Trigger3M)),NA())</f>
        <v>1.2536049237778586E-2</v>
      </c>
      <c r="L1342" s="44">
        <f>IFERROR(_xll.qlIndexFixing(Index6M,$H1342,TRUE,_xll.ohTrigger(RecalcTrigger,Trigger6M)),NA())</f>
        <v>1.2581352503762131E-2</v>
      </c>
      <c r="M1342" s="145">
        <f>IFERROR(_xll.qlIndexFixing(Index1Y,$H1342,TRUE,_xll.ohTrigger(RecalcTrigger,Trigger1Y)),NA())</f>
        <v>1.2675047715040967E-2</v>
      </c>
      <c r="N1342" s="144">
        <f>IFERROR(_xll.qlIndexFixing(ONIndex1M,I1342,TRUE,_xll.ohTrigger(RecalcTrigger,Trigger1M)),NA())</f>
        <v>1.2003927522226121E-2</v>
      </c>
      <c r="O1342" s="44">
        <f>IFERROR(_xll.qlIndexFixing(ONIndex3M,I1342,TRUE,_xll.ohTrigger(RecalcTrigger,Trigger3M)),NA())</f>
        <v>1.2572763004383702E-2</v>
      </c>
      <c r="P1342" s="44">
        <f>IFERROR(_xll.qlIndexFixing(ONIndex6M,I1342,TRUE,_xll.ohTrigger(RecalcTrigger,Trigger6M)),NA())</f>
        <v>1.2667877137113592E-2</v>
      </c>
      <c r="Q1342" s="145">
        <f>IFERROR(_xll.qlIndexFixing(ONIndex1Y,I1342,TRUE,_xll.ohTrigger(RecalcTrigger,Trigger1Y)),NA())</f>
        <v>1.2847306707675088E-2</v>
      </c>
    </row>
    <row r="1343" spans="2:17" x14ac:dyDescent="0.2">
      <c r="B1343" s="39" t="s">
        <v>42</v>
      </c>
      <c r="D1343" s="42">
        <f>_xll.qlCalendarAdvance(Calendar,$D1342,B1343,"f",FALSE)</f>
        <v>49136</v>
      </c>
      <c r="E1343" s="139">
        <f>_xll.qlInterestRateIndexValueDate(IndexON,D1343)</f>
        <v>49136</v>
      </c>
      <c r="F1343" s="155">
        <f>IFERROR(_xll.qlIndexFixing(IndexON,D1343,TRUE,_xll.ohTrigger(RecalcTrigger,TriggerON)),NA())</f>
        <v>1.2171723088387765E-2</v>
      </c>
      <c r="H1343" s="42">
        <f>_xll.qlCalendarAdvance(Calendar,$H1342,B1343,"f",FALSE)</f>
        <v>49136</v>
      </c>
      <c r="I1343" s="139">
        <f>_xll.qlInterestRateIndexValueDate(Index1M,$H1343)</f>
        <v>49138</v>
      </c>
      <c r="J1343" s="144">
        <f>IFERROR(_xll.qlIndexFixing(Index1M,$H1343,TRUE,_xll.ohTrigger(RecalcTrigger,Trigger1M)),NA())</f>
        <v>1.1986879343734713E-2</v>
      </c>
      <c r="K1343" s="44">
        <f>IFERROR(_xll.qlIndexFixing(Index3M,H1343,TRUE,_xll.ohTrigger(RecalcTrigger,Trigger3M)),NA())</f>
        <v>1.2526467393401517E-2</v>
      </c>
      <c r="L1343" s="44">
        <f>IFERROR(_xll.qlIndexFixing(Index6M,$H1343,TRUE,_xll.ohTrigger(RecalcTrigger,Trigger6M)),NA())</f>
        <v>1.2571215325989656E-2</v>
      </c>
      <c r="M1343" s="145">
        <f>IFERROR(_xll.qlIndexFixing(Index1Y,$H1343,TRUE,_xll.ohTrigger(RecalcTrigger,Trigger1Y)),NA())</f>
        <v>1.2664960149103113E-2</v>
      </c>
      <c r="N1343" s="144">
        <f>IFERROR(_xll.qlIndexFixing(ONIndex1M,I1343,TRUE,_xll.ohTrigger(RecalcTrigger,Trigger1M)),NA())</f>
        <v>1.1995145272738483E-2</v>
      </c>
      <c r="O1343" s="44">
        <f>IFERROR(_xll.qlIndexFixing(ONIndex3M,I1343,TRUE,_xll.ohTrigger(RecalcTrigger,Trigger3M)),NA())</f>
        <v>1.2563255755235758E-2</v>
      </c>
      <c r="P1343" s="44">
        <f>IFERROR(_xll.qlIndexFixing(ONIndex6M,I1343,TRUE,_xll.ohTrigger(RecalcTrigger,Trigger6M)),NA())</f>
        <v>1.2657888331171208E-2</v>
      </c>
      <c r="Q1343" s="145">
        <f>IFERROR(_xll.qlIndexFixing(ONIndex1Y,I1343,TRUE,_xll.ohTrigger(RecalcTrigger,Trigger1Y)),NA())</f>
        <v>1.2837447990312612E-2</v>
      </c>
    </row>
    <row r="1344" spans="2:17" x14ac:dyDescent="0.2">
      <c r="B1344" s="39" t="s">
        <v>42</v>
      </c>
      <c r="D1344" s="42">
        <f>_xll.qlCalendarAdvance(Calendar,$D1343,B1344,"f",FALSE)</f>
        <v>49143</v>
      </c>
      <c r="E1344" s="139">
        <f>_xll.qlInterestRateIndexValueDate(IndexON,D1344)</f>
        <v>49143</v>
      </c>
      <c r="F1344" s="155">
        <f>IFERROR(_xll.qlIndexFixing(IndexON,D1344,TRUE,_xll.ohTrigger(RecalcTrigger,TriggerON)),NA())</f>
        <v>1.2171723088467701E-2</v>
      </c>
      <c r="H1344" s="42">
        <f>_xll.qlCalendarAdvance(Calendar,$H1343,B1344,"f",FALSE)</f>
        <v>49143</v>
      </c>
      <c r="I1344" s="139">
        <f>_xll.qlInterestRateIndexValueDate(Index1M,$H1344)</f>
        <v>49145</v>
      </c>
      <c r="J1344" s="144">
        <f>IFERROR(_xll.qlIndexFixing(Index1M,$H1344,TRUE,_xll.ohTrigger(RecalcTrigger,Trigger1M)),NA())</f>
        <v>1.1978070936650986E-2</v>
      </c>
      <c r="K1344" s="44">
        <f>IFERROR(_xll.qlIndexFixing(Index3M,H1344,TRUE,_xll.ohTrigger(RecalcTrigger,Trigger3M)),NA())</f>
        <v>1.2516878643806312E-2</v>
      </c>
      <c r="L1344" s="44">
        <f>IFERROR(_xll.qlIndexFixing(Index6M,$H1344,TRUE,_xll.ohTrigger(RecalcTrigger,Trigger6M)),NA())</f>
        <v>1.2561072643886426E-2</v>
      </c>
      <c r="M1344" s="145">
        <f>IFERROR(_xll.qlIndexFixing(Index1Y,$H1344,TRUE,_xll.ohTrigger(RecalcTrigger,Trigger1Y)),NA())</f>
        <v>1.2654870597194858E-2</v>
      </c>
      <c r="N1344" s="144">
        <f>IFERROR(_xll.qlIndexFixing(ONIndex1M,I1344,TRUE,_xll.ohTrigger(RecalcTrigger,Trigger1M)),NA())</f>
        <v>1.1986356256743491E-2</v>
      </c>
      <c r="O1344" s="44">
        <f>IFERROR(_xll.qlIndexFixing(ONIndex3M,I1344,TRUE,_xll.ohTrigger(RecalcTrigger,Trigger3M)),NA())</f>
        <v>1.2553740091298948E-2</v>
      </c>
      <c r="P1344" s="44">
        <f>IFERROR(_xll.qlIndexFixing(ONIndex6M,I1344,TRUE,_xll.ohTrigger(RecalcTrigger,Trigger6M)),NA())</f>
        <v>1.2647891005883594E-2</v>
      </c>
      <c r="Q1344" s="145">
        <f>IFERROR(_xll.qlIndexFixing(ONIndex1Y,I1344,TRUE,_xll.ohTrigger(RecalcTrigger,Trigger1Y)),NA())</f>
        <v>1.2827581635619367E-2</v>
      </c>
    </row>
    <row r="1345" spans="2:17" x14ac:dyDescent="0.2">
      <c r="B1345" s="39" t="s">
        <v>42</v>
      </c>
      <c r="D1345" s="42">
        <f>_xll.qlCalendarAdvance(Calendar,$D1344,B1345,"f",FALSE)</f>
        <v>49150</v>
      </c>
      <c r="E1345" s="139">
        <f>_xll.qlInterestRateIndexValueDate(IndexON,D1345)</f>
        <v>49150</v>
      </c>
      <c r="F1345" s="155">
        <f>IFERROR(_xll.qlIndexFixing(IndexON,D1345,TRUE,_xll.ohTrigger(RecalcTrigger,TriggerON)),NA())</f>
        <v>1.2171723088467701E-2</v>
      </c>
      <c r="H1345" s="42">
        <f>_xll.qlCalendarAdvance(Calendar,$H1344,B1345,"f",FALSE)</f>
        <v>49150</v>
      </c>
      <c r="I1345" s="139">
        <f>_xll.qlInterestRateIndexValueDate(Index1M,$H1345)</f>
        <v>49152</v>
      </c>
      <c r="J1345" s="144">
        <f>IFERROR(_xll.qlIndexFixing(Index1M,$H1345,TRUE,_xll.ohTrigger(RecalcTrigger,Trigger1M)),NA())</f>
        <v>1.1969256462770195E-2</v>
      </c>
      <c r="K1345" s="44">
        <f>IFERROR(_xll.qlIndexFixing(Index3M,H1345,TRUE,_xll.ohTrigger(RecalcTrigger,Trigger3M)),NA())</f>
        <v>1.2507283244241838E-2</v>
      </c>
      <c r="L1345" s="44">
        <f>IFERROR(_xll.qlIndexFixing(Index6M,$H1345,TRUE,_xll.ohTrigger(RecalcTrigger,Trigger6M)),NA())</f>
        <v>1.2550924696213279E-2</v>
      </c>
      <c r="M1345" s="145">
        <f>IFERROR(_xll.qlIndexFixing(Index1Y,$H1345,TRUE,_xll.ohTrigger(RecalcTrigger,Trigger1Y)),NA())</f>
        <v>1.2644779281469017E-2</v>
      </c>
      <c r="N1345" s="144">
        <f>IFERROR(_xll.qlIndexFixing(ONIndex1M,I1345,TRUE,_xll.ohTrigger(RecalcTrigger,Trigger1M)),NA())</f>
        <v>1.197756073874956E-2</v>
      </c>
      <c r="O1345" s="44">
        <f>IFERROR(_xll.qlIndexFixing(ONIndex3M,I1345,TRUE,_xll.ohTrigger(RecalcTrigger,Trigger3M)),NA())</f>
        <v>1.2544216266929809E-2</v>
      </c>
      <c r="P1345" s="44">
        <f>IFERROR(_xll.qlIndexFixing(ONIndex6M,I1345,TRUE,_xll.ohTrigger(RecalcTrigger,Trigger6M)),NA())</f>
        <v>1.2637885398341098E-2</v>
      </c>
      <c r="Q1345" s="145">
        <f>IFERROR(_xll.qlIndexFixing(ONIndex1Y,I1345,TRUE,_xll.ohTrigger(RecalcTrigger,Trigger1Y)),NA())</f>
        <v>1.2817707862780026E-2</v>
      </c>
    </row>
    <row r="1346" spans="2:17" x14ac:dyDescent="0.2">
      <c r="B1346" s="39" t="s">
        <v>42</v>
      </c>
      <c r="D1346" s="42">
        <f>_xll.qlCalendarAdvance(Calendar,$D1345,B1346,"f",FALSE)</f>
        <v>49157</v>
      </c>
      <c r="E1346" s="139">
        <f>_xll.qlInterestRateIndexValueDate(IndexON,D1346)</f>
        <v>49157</v>
      </c>
      <c r="F1346" s="155">
        <f>IFERROR(_xll.qlIndexFixing(IndexON,D1346,TRUE,_xll.ohTrigger(RecalcTrigger,TriggerON)),NA())</f>
        <v>1.2171723088467701E-2</v>
      </c>
      <c r="H1346" s="42">
        <f>_xll.qlCalendarAdvance(Calendar,$H1345,B1346,"f",FALSE)</f>
        <v>49157</v>
      </c>
      <c r="I1346" s="139">
        <f>_xll.qlInterestRateIndexValueDate(Index1M,$H1346)</f>
        <v>49159</v>
      </c>
      <c r="J1346" s="144">
        <f>IFERROR(_xll.qlIndexFixing(Index1M,$H1346,TRUE,_xll.ohTrigger(RecalcTrigger,Trigger1M)),NA())</f>
        <v>1.1960436186975454E-2</v>
      </c>
      <c r="K1346" s="44">
        <f>IFERROR(_xll.qlIndexFixing(Index3M,H1346,TRUE,_xll.ohTrigger(RecalcTrigger,Trigger3M)),NA())</f>
        <v>1.2497681449960432E-2</v>
      </c>
      <c r="L1346" s="44">
        <f>IFERROR(_xll.qlIndexFixing(Index6M,$H1346,TRUE,_xll.ohTrigger(RecalcTrigger,Trigger6M)),NA())</f>
        <v>1.2540771721724181E-2</v>
      </c>
      <c r="M1346" s="145">
        <f>IFERROR(_xll.qlIndexFixing(Index1Y,$H1346,TRUE,_xll.ohTrigger(RecalcTrigger,Trigger1Y)),NA())</f>
        <v>1.2634686424069209E-2</v>
      </c>
      <c r="N1346" s="144">
        <f>IFERROR(_xll.qlIndexFixing(ONIndex1M,I1346,TRUE,_xll.ohTrigger(RecalcTrigger,Trigger1M)),NA())</f>
        <v>1.1968758983424976E-2</v>
      </c>
      <c r="O1346" s="44">
        <f>IFERROR(_xll.qlIndexFixing(ONIndex3M,I1346,TRUE,_xll.ohTrigger(RecalcTrigger,Trigger3M)),NA())</f>
        <v>1.2534684536804619E-2</v>
      </c>
      <c r="P1346" s="44">
        <f>IFERROR(_xll.qlIndexFixing(ONIndex6M,I1346,TRUE,_xll.ohTrigger(RecalcTrigger,Trigger6M)),NA())</f>
        <v>1.2627871745793939E-2</v>
      </c>
      <c r="Q1346" s="145">
        <f>IFERROR(_xll.qlIndexFixing(ONIndex1Y,I1346,TRUE,_xll.ohTrigger(RecalcTrigger,Trigger1Y)),NA())</f>
        <v>1.2807826891299001E-2</v>
      </c>
    </row>
    <row r="1347" spans="2:17" x14ac:dyDescent="0.2">
      <c r="B1347" s="39" t="s">
        <v>42</v>
      </c>
      <c r="D1347" s="42">
        <f>_xll.qlCalendarAdvance(Calendar,$D1346,B1347,"f",FALSE)</f>
        <v>49164</v>
      </c>
      <c r="E1347" s="139">
        <f>_xll.qlInterestRateIndexValueDate(IndexON,D1347)</f>
        <v>49164</v>
      </c>
      <c r="F1347" s="155">
        <f>IFERROR(_xll.qlIndexFixing(IndexON,D1347,TRUE,_xll.ohTrigger(RecalcTrigger,TriggerON)),NA())</f>
        <v>1.2171723088467701E-2</v>
      </c>
      <c r="H1347" s="42">
        <f>_xll.qlCalendarAdvance(Calendar,$H1346,B1347,"f",FALSE)</f>
        <v>49164</v>
      </c>
      <c r="I1347" s="139">
        <f>_xll.qlInterestRateIndexValueDate(Index1M,$H1347)</f>
        <v>49166</v>
      </c>
      <c r="J1347" s="144">
        <f>IFERROR(_xll.qlIndexFixing(Index1M,$H1347,TRUE,_xll.ohTrigger(RecalcTrigger,Trigger1M)),NA())</f>
        <v>1.1951610374164867E-2</v>
      </c>
      <c r="K1347" s="44">
        <f>IFERROR(_xll.qlIndexFixing(Index3M,H1347,TRUE,_xll.ohTrigger(RecalcTrigger,Trigger3M)),NA())</f>
        <v>1.2488073516210093E-2</v>
      </c>
      <c r="L1347" s="44">
        <f>IFERROR(_xll.qlIndexFixing(Index6M,$H1347,TRUE,_xll.ohTrigger(RecalcTrigger,Trigger6M)),NA())</f>
        <v>1.2530613959170085E-2</v>
      </c>
      <c r="M1347" s="145">
        <f>IFERROR(_xll.qlIndexFixing(Index1Y,$H1347,TRUE,_xll.ohTrigger(RecalcTrigger,Trigger1Y)),NA())</f>
        <v>1.2624592247130074E-2</v>
      </c>
      <c r="N1347" s="144">
        <f>IFERROR(_xll.qlIndexFixing(ONIndex1M,I1347,TRUE,_xll.ohTrigger(RecalcTrigger,Trigger1M)),NA())</f>
        <v>1.1959951255438028E-2</v>
      </c>
      <c r="O1347" s="44">
        <f>IFERROR(_xll.qlIndexFixing(ONIndex3M,I1347,TRUE,_xll.ohTrigger(RecalcTrigger,Trigger3M)),NA())</f>
        <v>1.2525145155040107E-2</v>
      </c>
      <c r="P1347" s="44">
        <f>IFERROR(_xll.qlIndexFixing(ONIndex6M,I1347,TRUE,_xll.ohTrigger(RecalcTrigger,Trigger6M)),NA())</f>
        <v>1.2617850285332466E-2</v>
      </c>
      <c r="Q1347" s="145">
        <f>IFERROR(_xll.qlIndexFixing(ONIndex1Y,I1347,TRUE,_xll.ohTrigger(RecalcTrigger,Trigger1Y)),NA())</f>
        <v>1.2797938940281028E-2</v>
      </c>
    </row>
    <row r="1348" spans="2:17" x14ac:dyDescent="0.2">
      <c r="B1348" s="39" t="s">
        <v>42</v>
      </c>
      <c r="D1348" s="42">
        <f>_xll.qlCalendarAdvance(Calendar,$D1347,B1348,"f",FALSE)</f>
        <v>49171</v>
      </c>
      <c r="E1348" s="139">
        <f>_xll.qlInterestRateIndexValueDate(IndexON,D1348)</f>
        <v>49171</v>
      </c>
      <c r="F1348" s="155">
        <f>IFERROR(_xll.qlIndexFixing(IndexON,D1348,TRUE,_xll.ohTrigger(RecalcTrigger,TriggerON)),NA())</f>
        <v>1.2171723088467701E-2</v>
      </c>
      <c r="H1348" s="42">
        <f>_xll.qlCalendarAdvance(Calendar,$H1347,B1348,"f",FALSE)</f>
        <v>49171</v>
      </c>
      <c r="I1348" s="139">
        <f>_xll.qlInterestRateIndexValueDate(Index1M,$H1348)</f>
        <v>49173</v>
      </c>
      <c r="J1348" s="144">
        <f>IFERROR(_xll.qlIndexFixing(Index1M,$H1348,TRUE,_xll.ohTrigger(RecalcTrigger,Trigger1M)),NA())</f>
        <v>1.1942779289224048E-2</v>
      </c>
      <c r="K1348" s="44">
        <f>IFERROR(_xll.qlIndexFixing(Index3M,H1348,TRUE,_xll.ohTrigger(RecalcTrigger,Trigger3M)),NA())</f>
        <v>1.2478459698233604E-2</v>
      </c>
      <c r="L1348" s="44">
        <f>IFERROR(_xll.qlIndexFixing(Index6M,$H1348,TRUE,_xll.ohTrigger(RecalcTrigger,Trigger6M)),NA())</f>
        <v>1.2520451647295499E-2</v>
      </c>
      <c r="M1348" s="145">
        <f>IFERROR(_xll.qlIndexFixing(Index1Y,$H1348,TRUE,_xll.ohTrigger(RecalcTrigger,Trigger1Y)),NA())</f>
        <v>1.2614496972777273E-2</v>
      </c>
      <c r="N1348" s="144">
        <f>IFERROR(_xll.qlIndexFixing(ONIndex1M,I1348,TRUE,_xll.ohTrigger(RecalcTrigger,Trigger1M)),NA())</f>
        <v>1.1951137819377067E-2</v>
      </c>
      <c r="O1348" s="44">
        <f>IFERROR(_xll.qlIndexFixing(ONIndex3M,I1348,TRUE,_xll.ohTrigger(RecalcTrigger,Trigger3M)),NA())</f>
        <v>1.2515598376232617E-2</v>
      </c>
      <c r="P1348" s="44">
        <f>IFERROR(_xll.qlIndexFixing(ONIndex6M,I1348,TRUE,_xll.ohTrigger(RecalcTrigger,Trigger6M)),NA())</f>
        <v>1.2607821254047025E-2</v>
      </c>
      <c r="Q1348" s="145">
        <f>IFERROR(_xll.qlIndexFixing(ONIndex1Y,I1348,TRUE,_xll.ohTrigger(RecalcTrigger,Trigger1Y)),NA())</f>
        <v>1.278804422907065E-2</v>
      </c>
    </row>
    <row r="1349" spans="2:17" x14ac:dyDescent="0.2">
      <c r="B1349" s="39" t="s">
        <v>42</v>
      </c>
      <c r="D1349" s="42">
        <f>_xll.qlCalendarAdvance(Calendar,$D1348,B1349,"f",FALSE)</f>
        <v>49178</v>
      </c>
      <c r="E1349" s="139">
        <f>_xll.qlInterestRateIndexValueDate(IndexON,D1349)</f>
        <v>49178</v>
      </c>
      <c r="F1349" s="155">
        <f>IFERROR(_xll.qlIndexFixing(IndexON,D1349,TRUE,_xll.ohTrigger(RecalcTrigger,TriggerON)),NA())</f>
        <v>1.2171723088467701E-2</v>
      </c>
      <c r="H1349" s="42">
        <f>_xll.qlCalendarAdvance(Calendar,$H1348,B1349,"f",FALSE)</f>
        <v>49178</v>
      </c>
      <c r="I1349" s="139">
        <f>_xll.qlInterestRateIndexValueDate(Index1M,$H1349)</f>
        <v>49180</v>
      </c>
      <c r="J1349" s="144">
        <f>IFERROR(_xll.qlIndexFixing(Index1M,$H1349,TRUE,_xll.ohTrigger(RecalcTrigger,Trigger1M)),NA())</f>
        <v>1.193394319703861E-2</v>
      </c>
      <c r="K1349" s="44">
        <f>IFERROR(_xll.qlIndexFixing(Index3M,H1349,TRUE,_xll.ohTrigger(RecalcTrigger,Trigger3M)),NA())</f>
        <v>1.2468840251275487E-2</v>
      </c>
      <c r="L1349" s="44">
        <f>IFERROR(_xll.qlIndexFixing(Index6M,$H1349,TRUE,_xll.ohTrigger(RecalcTrigger,Trigger6M)),NA())</f>
        <v>1.2510285024840631E-2</v>
      </c>
      <c r="M1349" s="145">
        <f>IFERROR(_xll.qlIndexFixing(Index1Y,$H1349,TRUE,_xll.ohTrigger(RecalcTrigger,Trigger1Y)),NA())</f>
        <v>1.2604400823127923E-2</v>
      </c>
      <c r="N1349" s="144">
        <f>IFERROR(_xll.qlIndexFixing(ONIndex1M,I1349,TRUE,_xll.ohTrigger(RecalcTrigger,Trigger1M)),NA())</f>
        <v>1.1942318939670571E-2</v>
      </c>
      <c r="O1349" s="44">
        <f>IFERROR(_xll.qlIndexFixing(ONIndex3M,I1349,TRUE,_xll.ohTrigger(RecalcTrigger,Trigger3M)),NA())</f>
        <v>1.2506044454658749E-2</v>
      </c>
      <c r="P1349" s="44">
        <f>IFERROR(_xll.qlIndexFixing(ONIndex6M,I1349,TRUE,_xll.ohTrigger(RecalcTrigger,Trigger6M)),NA())</f>
        <v>1.2597784889187835E-2</v>
      </c>
      <c r="Q1349" s="145">
        <f>IFERROR(_xll.qlIndexFixing(ONIndex1Y,I1349,TRUE,_xll.ohTrigger(RecalcTrigger,Trigger1Y)),NA())</f>
        <v>1.2778142976932472E-2</v>
      </c>
    </row>
    <row r="1350" spans="2:17" x14ac:dyDescent="0.2">
      <c r="B1350" s="39" t="s">
        <v>42</v>
      </c>
      <c r="D1350" s="42">
        <f>_xll.qlCalendarAdvance(Calendar,$D1349,B1350,"f",FALSE)</f>
        <v>49185</v>
      </c>
      <c r="E1350" s="139">
        <f>_xll.qlInterestRateIndexValueDate(IndexON,D1350)</f>
        <v>49185</v>
      </c>
      <c r="F1350" s="155">
        <f>IFERROR(_xll.qlIndexFixing(IndexON,D1350,TRUE,_xll.ohTrigger(RecalcTrigger,TriggerON)),NA())</f>
        <v>1.2171723088467701E-2</v>
      </c>
      <c r="H1350" s="42">
        <f>_xll.qlCalendarAdvance(Calendar,$H1349,B1350,"f",FALSE)</f>
        <v>49185</v>
      </c>
      <c r="I1350" s="139">
        <f>_xll.qlInterestRateIndexValueDate(Index1M,$H1350)</f>
        <v>49187</v>
      </c>
      <c r="J1350" s="144">
        <f>IFERROR(_xll.qlIndexFixing(Index1M,$H1350,TRUE,_xll.ohTrigger(RecalcTrigger,Trigger1M)),NA())</f>
        <v>1.1926405426639114E-2</v>
      </c>
      <c r="K1350" s="44">
        <f>IFERROR(_xll.qlIndexFixing(Index3M,H1350,TRUE,_xll.ohTrigger(RecalcTrigger,Trigger3M)),NA())</f>
        <v>1.2459688500633942E-2</v>
      </c>
      <c r="L1350" s="44">
        <f>IFERROR(_xll.qlIndexFixing(Index6M,$H1350,TRUE,_xll.ohTrigger(RecalcTrigger,Trigger6M)),NA())</f>
        <v>1.250267004265589E-2</v>
      </c>
      <c r="M1350" s="145">
        <f>IFERROR(_xll.qlIndexFixing(Index1Y,$H1350,TRUE,_xll.ohTrigger(RecalcTrigger,Trigger1Y)),NA())</f>
        <v>1.259430402028951E-2</v>
      </c>
      <c r="N1350" s="144">
        <f>IFERROR(_xll.qlIndexFixing(ONIndex1M,I1350,TRUE,_xll.ohTrigger(RecalcTrigger,Trigger1M)),NA())</f>
        <v>1.19334948811467E-2</v>
      </c>
      <c r="O1350" s="44">
        <f>IFERROR(_xll.qlIndexFixing(ONIndex3M,I1350,TRUE,_xll.ohTrigger(RecalcTrigger,Trigger3M)),NA())</f>
        <v>1.2496483644754974E-2</v>
      </c>
      <c r="P1350" s="44">
        <f>IFERROR(_xll.qlIndexFixing(ONIndex6M,I1350,TRUE,_xll.ohTrigger(RecalcTrigger,Trigger6M)),NA())</f>
        <v>1.2587741427765309E-2</v>
      </c>
      <c r="Q1350" s="145">
        <f>IFERROR(_xll.qlIndexFixing(ONIndex1Y,I1350,TRUE,_xll.ohTrigger(RecalcTrigger,Trigger1Y)),NA())</f>
        <v>1.2768235403211037E-2</v>
      </c>
    </row>
    <row r="1351" spans="2:17" x14ac:dyDescent="0.2">
      <c r="B1351" s="39" t="s">
        <v>42</v>
      </c>
      <c r="D1351" s="42">
        <f>_xll.qlCalendarAdvance(Calendar,$D1350,B1351,"f",FALSE)</f>
        <v>49192</v>
      </c>
      <c r="E1351" s="139">
        <f>_xll.qlInterestRateIndexValueDate(IndexON,D1351)</f>
        <v>49192</v>
      </c>
      <c r="F1351" s="155">
        <f>IFERROR(_xll.qlIndexFixing(IndexON,D1351,TRUE,_xll.ohTrigger(RecalcTrigger,TriggerON)),NA())</f>
        <v>1.2171723088467701E-2</v>
      </c>
      <c r="H1351" s="42">
        <f>_xll.qlCalendarAdvance(Calendar,$H1350,B1351,"f",FALSE)</f>
        <v>49192</v>
      </c>
      <c r="I1351" s="139">
        <f>_xll.qlInterestRateIndexValueDate(Index1M,$H1351)</f>
        <v>49194</v>
      </c>
      <c r="J1351" s="144">
        <f>IFERROR(_xll.qlIndexFixing(Index1M,$H1351,TRUE,_xll.ohTrigger(RecalcTrigger,Trigger1M)),NA())</f>
        <v>1.1916257050493817E-2</v>
      </c>
      <c r="K1351" s="44">
        <f>IFERROR(_xll.qlIndexFixing(Index3M,H1351,TRUE,_xll.ohTrigger(RecalcTrigger,Trigger3M)),NA())</f>
        <v>1.2450059211483278E-2</v>
      </c>
      <c r="L1351" s="44">
        <f>IFERROR(_xll.qlIndexFixing(Index6M,$H1351,TRUE,_xll.ohTrigger(RecalcTrigger,Trigger6M)),NA())</f>
        <v>1.2492498244588627E-2</v>
      </c>
      <c r="M1351" s="145">
        <f>IFERROR(_xll.qlIndexFixing(Index1Y,$H1351,TRUE,_xll.ohTrigger(RecalcTrigger,Trigger1Y)),NA())</f>
        <v>1.2584206786360755E-2</v>
      </c>
      <c r="N1351" s="144">
        <f>IFERROR(_xll.qlIndexFixing(ONIndex1M,I1351,TRUE,_xll.ohTrigger(RecalcTrigger,Trigger1M)),NA())</f>
        <v>1.192466590831387E-2</v>
      </c>
      <c r="O1351" s="44">
        <f>IFERROR(_xll.qlIndexFixing(ONIndex3M,I1351,TRUE,_xll.ohTrigger(RecalcTrigger,Trigger3M)),NA())</f>
        <v>1.2486916200957765E-2</v>
      </c>
      <c r="P1351" s="44">
        <f>IFERROR(_xll.qlIndexFixing(ONIndex6M,I1351,TRUE,_xll.ohTrigger(RecalcTrigger,Trigger6M)),NA())</f>
        <v>1.2577691107189537E-2</v>
      </c>
      <c r="Q1351" s="145">
        <f>IFERROR(_xll.qlIndexFixing(ONIndex1Y,I1351,TRUE,_xll.ohTrigger(RecalcTrigger,Trigger1Y)),NA())</f>
        <v>1.2758321727170951E-2</v>
      </c>
    </row>
    <row r="1352" spans="2:17" x14ac:dyDescent="0.2">
      <c r="B1352" s="39" t="s">
        <v>42</v>
      </c>
      <c r="D1352" s="42">
        <f>_xll.qlCalendarAdvance(Calendar,$D1351,B1352,"f",FALSE)</f>
        <v>49199</v>
      </c>
      <c r="E1352" s="139">
        <f>_xll.qlInterestRateIndexValueDate(IndexON,D1352)</f>
        <v>49199</v>
      </c>
      <c r="F1352" s="155">
        <f>IFERROR(_xll.qlIndexFixing(IndexON,D1352,TRUE,_xll.ohTrigger(RecalcTrigger,TriggerON)),NA())</f>
        <v>1.2171723088467701E-2</v>
      </c>
      <c r="H1352" s="42">
        <f>_xll.qlCalendarAdvance(Calendar,$H1351,B1352,"f",FALSE)</f>
        <v>49199</v>
      </c>
      <c r="I1352" s="139">
        <f>_xll.qlInterestRateIndexValueDate(Index1M,$H1352)</f>
        <v>49201</v>
      </c>
      <c r="J1352" s="144">
        <f>IFERROR(_xll.qlIndexFixing(Index1M,$H1352,TRUE,_xll.ohTrigger(RecalcTrigger,Trigger1M)),NA())</f>
        <v>1.1907407525903191E-2</v>
      </c>
      <c r="K1352" s="44">
        <f>IFERROR(_xll.qlIndexFixing(Index3M,H1352,TRUE,_xll.ohTrigger(RecalcTrigger,Trigger3M)),NA())</f>
        <v>1.2440425040742978E-2</v>
      </c>
      <c r="L1352" s="44">
        <f>IFERROR(_xll.qlIndexFixing(Index6M,$H1352,TRUE,_xll.ohTrigger(RecalcTrigger,Trigger6M)),NA())</f>
        <v>1.2482322766085959E-2</v>
      </c>
      <c r="M1352" s="145">
        <f>IFERROR(_xll.qlIndexFixing(Index1Y,$H1352,TRUE,_xll.ohTrigger(RecalcTrigger,Trigger1Y)),NA())</f>
        <v>1.257410934343184E-2</v>
      </c>
      <c r="N1352" s="144">
        <f>IFERROR(_xll.qlIndexFixing(ONIndex1M,I1352,TRUE,_xll.ohTrigger(RecalcTrigger,Trigger1M)),NA())</f>
        <v>1.191583228576043E-2</v>
      </c>
      <c r="O1352" s="44">
        <f>IFERROR(_xll.qlIndexFixing(ONIndex3M,I1352,TRUE,_xll.ohTrigger(RecalcTrigger,Trigger3M)),NA())</f>
        <v>1.2477342377543721E-2</v>
      </c>
      <c r="P1352" s="44">
        <f>IFERROR(_xll.qlIndexFixing(ONIndex6M,I1352,TRUE,_xll.ohTrigger(RecalcTrigger,Trigger6M)),NA())</f>
        <v>1.2567634164231123E-2</v>
      </c>
      <c r="Q1352" s="145">
        <f>IFERROR(_xll.qlIndexFixing(ONIndex1Y,I1352,TRUE,_xll.ohTrigger(RecalcTrigger,Trigger1Y)),NA())</f>
        <v>1.2748402167996886E-2</v>
      </c>
    </row>
    <row r="1353" spans="2:17" x14ac:dyDescent="0.2">
      <c r="B1353" s="39" t="s">
        <v>42</v>
      </c>
      <c r="D1353" s="42">
        <f>_xll.qlCalendarAdvance(Calendar,$D1352,B1353,"f",FALSE)</f>
        <v>49206</v>
      </c>
      <c r="E1353" s="139">
        <f>_xll.qlInterestRateIndexValueDate(IndexON,D1353)</f>
        <v>49206</v>
      </c>
      <c r="F1353" s="155">
        <f>IFERROR(_xll.qlIndexFixing(IndexON,D1353,TRUE,_xll.ohTrigger(RecalcTrigger,TriggerON)),NA())</f>
        <v>1.2171723088467701E-2</v>
      </c>
      <c r="H1353" s="42">
        <f>_xll.qlCalendarAdvance(Calendar,$H1352,B1353,"f",FALSE)</f>
        <v>49206</v>
      </c>
      <c r="I1353" s="139">
        <f>_xll.qlInterestRateIndexValueDate(Index1M,$H1353)</f>
        <v>49208</v>
      </c>
      <c r="J1353" s="144">
        <f>IFERROR(_xll.qlIndexFixing(Index1M,$H1353,TRUE,_xll.ohTrigger(RecalcTrigger,Trigger1M)),NA())</f>
        <v>1.1898554053617894E-2</v>
      </c>
      <c r="K1353" s="44">
        <f>IFERROR(_xll.qlIndexFixing(Index3M,H1353,TRUE,_xll.ohTrigger(RecalcTrigger,Trigger3M)),NA())</f>
        <v>1.2430786243639209E-2</v>
      </c>
      <c r="L1353" s="44">
        <f>IFERROR(_xll.qlIndexFixing(Index6M,$H1353,TRUE,_xll.ohTrigger(RecalcTrigger,Trigger6M)),NA())</f>
        <v>1.2472143845825916E-2</v>
      </c>
      <c r="M1353" s="145">
        <f>IFERROR(_xll.qlIndexFixing(Index1Y,$H1353,TRUE,_xll.ohTrigger(RecalcTrigger,Trigger1Y)),NA())</f>
        <v>1.2564011913583093E-2</v>
      </c>
      <c r="N1353" s="144">
        <f>IFERROR(_xll.qlIndexFixing(ONIndex1M,I1353,TRUE,_xll.ohTrigger(RecalcTrigger,Trigger1M)),NA())</f>
        <v>1.190699427815467E-2</v>
      </c>
      <c r="O1353" s="44">
        <f>IFERROR(_xll.qlIndexFixing(ONIndex3M,I1353,TRUE,_xll.ohTrigger(RecalcTrigger,Trigger3M)),NA())</f>
        <v>1.246776242902925E-2</v>
      </c>
      <c r="P1353" s="44">
        <f>IFERROR(_xll.qlIndexFixing(ONIndex6M,I1353,TRUE,_xll.ohTrigger(RecalcTrigger,Trigger6M)),NA())</f>
        <v>1.255757083646003E-2</v>
      </c>
      <c r="Q1353" s="145">
        <f>IFERROR(_xll.qlIndexFixing(ONIndex1Y,I1353,TRUE,_xll.ohTrigger(RecalcTrigger,Trigger1Y)),NA())</f>
        <v>1.2738476945193256E-2</v>
      </c>
    </row>
    <row r="1354" spans="2:17" x14ac:dyDescent="0.2">
      <c r="B1354" s="39" t="s">
        <v>42</v>
      </c>
      <c r="D1354" s="42">
        <f>_xll.qlCalendarAdvance(Calendar,$D1353,B1354,"f",FALSE)</f>
        <v>49213</v>
      </c>
      <c r="E1354" s="139">
        <f>_xll.qlInterestRateIndexValueDate(IndexON,D1354)</f>
        <v>49213</v>
      </c>
      <c r="F1354" s="155">
        <f>IFERROR(_xll.qlIndexFixing(IndexON,D1354,TRUE,_xll.ohTrigger(RecalcTrigger,TriggerON)),NA())</f>
        <v>1.2171723088467701E-2</v>
      </c>
      <c r="H1354" s="42">
        <f>_xll.qlCalendarAdvance(Calendar,$H1353,B1354,"f",FALSE)</f>
        <v>49213</v>
      </c>
      <c r="I1354" s="139">
        <f>_xll.qlInterestRateIndexValueDate(Index1M,$H1354)</f>
        <v>49215</v>
      </c>
      <c r="J1354" s="144">
        <f>IFERROR(_xll.qlIndexFixing(Index1M,$H1354,TRUE,_xll.ohTrigger(RecalcTrigger,Trigger1M)),NA())</f>
        <v>1.1889696898516044E-2</v>
      </c>
      <c r="K1354" s="44">
        <f>IFERROR(_xll.qlIndexFixing(Index3M,H1354,TRUE,_xll.ohTrigger(RecalcTrigger,Trigger3M)),NA())</f>
        <v>1.2421143075389357E-2</v>
      </c>
      <c r="L1354" s="44">
        <f>IFERROR(_xll.qlIndexFixing(Index6M,$H1354,TRUE,_xll.ohTrigger(RecalcTrigger,Trigger6M)),NA())</f>
        <v>1.2461961722483431E-2</v>
      </c>
      <c r="M1354" s="145">
        <f>IFERROR(_xll.qlIndexFixing(Index1Y,$H1354,TRUE,_xll.ohTrigger(RecalcTrigger,Trigger1Y)),NA())</f>
        <v>1.2553914718886736E-2</v>
      </c>
      <c r="N1354" s="144">
        <f>IFERROR(_xll.qlIndexFixing(ONIndex1M,I1354,TRUE,_xll.ohTrigger(RecalcTrigger,Trigger1M)),NA())</f>
        <v>1.1898152150005004E-2</v>
      </c>
      <c r="O1354" s="44">
        <f>IFERROR(_xll.qlIndexFixing(ONIndex3M,I1354,TRUE,_xll.ohTrigger(RecalcTrigger,Trigger3M)),NA())</f>
        <v>1.2458176609770888E-2</v>
      </c>
      <c r="P1354" s="44">
        <f>IFERROR(_xll.qlIndexFixing(ONIndex6M,I1354,TRUE,_xll.ohTrigger(RecalcTrigger,Trigger6M)),NA())</f>
        <v>1.2547501360566926E-2</v>
      </c>
      <c r="Q1354" s="145">
        <f>IFERROR(_xll.qlIndexFixing(ONIndex1Y,I1354,TRUE,_xll.ohTrigger(RecalcTrigger,Trigger1Y)),NA())</f>
        <v>1.2728546277864794E-2</v>
      </c>
    </row>
    <row r="1355" spans="2:17" x14ac:dyDescent="0.2">
      <c r="B1355" s="39" t="s">
        <v>42</v>
      </c>
      <c r="D1355" s="42">
        <f>_xll.qlCalendarAdvance(Calendar,$D1354,B1355,"f",FALSE)</f>
        <v>49220</v>
      </c>
      <c r="E1355" s="139">
        <f>_xll.qlInterestRateIndexValueDate(IndexON,D1355)</f>
        <v>49220</v>
      </c>
      <c r="F1355" s="155">
        <f>IFERROR(_xll.qlIndexFixing(IndexON,D1355,TRUE,_xll.ohTrigger(RecalcTrigger,TriggerON)),NA())</f>
        <v>1.2171723088467701E-2</v>
      </c>
      <c r="H1355" s="42">
        <f>_xll.qlCalendarAdvance(Calendar,$H1354,B1355,"f",FALSE)</f>
        <v>49220</v>
      </c>
      <c r="I1355" s="139">
        <f>_xll.qlInterestRateIndexValueDate(Index1M,$H1355)</f>
        <v>49222</v>
      </c>
      <c r="J1355" s="144">
        <f>IFERROR(_xll.qlIndexFixing(Index1M,$H1355,TRUE,_xll.ohTrigger(RecalcTrigger,Trigger1M)),NA())</f>
        <v>1.1880836325485755E-2</v>
      </c>
      <c r="K1355" s="44">
        <f>IFERROR(_xll.qlIndexFixing(Index3M,H1355,TRUE,_xll.ohTrigger(RecalcTrigger,Trigger3M)),NA())</f>
        <v>1.2411019654161776E-2</v>
      </c>
      <c r="L1355" s="44">
        <f>IFERROR(_xll.qlIndexFixing(Index6M,$H1355,TRUE,_xll.ohTrigger(RecalcTrigger,Trigger6M)),NA())</f>
        <v>1.2451263041292742E-2</v>
      </c>
      <c r="M1355" s="145">
        <f>IFERROR(_xll.qlIndexFixing(Index1Y,$H1355,TRUE,_xll.ohTrigger(RecalcTrigger,Trigger1Y)),NA())</f>
        <v>1.2543817981405796E-2</v>
      </c>
      <c r="N1355" s="144">
        <f>IFERROR(_xll.qlIndexFixing(ONIndex1M,I1355,TRUE,_xll.ohTrigger(RecalcTrigger,Trigger1M)),NA())</f>
        <v>1.1889306165979718E-2</v>
      </c>
      <c r="O1355" s="44">
        <f>IFERROR(_xll.qlIndexFixing(ONIndex3M,I1355,TRUE,_xll.ohTrigger(RecalcTrigger,Trigger3M)),NA())</f>
        <v>1.2448585174205107E-2</v>
      </c>
      <c r="P1355" s="44">
        <f>IFERROR(_xll.qlIndexFixing(ONIndex6M,I1355,TRUE,_xll.ohTrigger(RecalcTrigger,Trigger6M)),NA())</f>
        <v>1.2537425974041838E-2</v>
      </c>
      <c r="Q1355" s="145">
        <f>IFERROR(_xll.qlIndexFixing(ONIndex1Y,I1355,TRUE,_xll.ohTrigger(RecalcTrigger,Trigger1Y)),NA())</f>
        <v>1.2718610385356044E-2</v>
      </c>
    </row>
    <row r="1356" spans="2:17" x14ac:dyDescent="0.2">
      <c r="B1356" s="39" t="s">
        <v>42</v>
      </c>
      <c r="D1356" s="42">
        <f>_xll.qlCalendarAdvance(Calendar,$D1355,B1356,"f",FALSE)</f>
        <v>49227</v>
      </c>
      <c r="E1356" s="139">
        <f>_xll.qlInterestRateIndexValueDate(IndexON,D1356)</f>
        <v>49227</v>
      </c>
      <c r="F1356" s="155">
        <f>IFERROR(_xll.qlIndexFixing(IndexON,D1356,TRUE,_xll.ohTrigger(RecalcTrigger,TriggerON)),NA())</f>
        <v>1.2171723088467701E-2</v>
      </c>
      <c r="H1356" s="42">
        <f>_xll.qlCalendarAdvance(Calendar,$H1355,B1356,"f",FALSE)</f>
        <v>49227</v>
      </c>
      <c r="I1356" s="139">
        <f>_xll.qlInterestRateIndexValueDate(Index1M,$H1356)</f>
        <v>49229</v>
      </c>
      <c r="J1356" s="144">
        <f>IFERROR(_xll.qlIndexFixing(Index1M,$H1356,TRUE,_xll.ohTrigger(RecalcTrigger,Trigger1M)),NA())</f>
        <v>1.1871972599405145E-2</v>
      </c>
      <c r="K1356" s="44">
        <f>IFERROR(_xll.qlIndexFixing(Index3M,H1356,TRUE,_xll.ohTrigger(RecalcTrigger,Trigger3M)),NA())</f>
        <v>1.2401367950910369E-2</v>
      </c>
      <c r="L1356" s="44">
        <f>IFERROR(_xll.qlIndexFixing(Index6M,$H1356,TRUE,_xll.ohTrigger(RecalcTrigger,Trigger6M)),NA())</f>
        <v>1.2441074764759105E-2</v>
      </c>
      <c r="M1356" s="145">
        <f>IFERROR(_xll.qlIndexFixing(Index1Y,$H1356,TRUE,_xll.ohTrigger(RecalcTrigger,Trigger1Y)),NA())</f>
        <v>1.253372192319388E-2</v>
      </c>
      <c r="N1356" s="144">
        <f>IFERROR(_xll.qlIndexFixing(ONIndex1M,I1356,TRUE,_xll.ohTrigger(RecalcTrigger,Trigger1M)),NA())</f>
        <v>1.1880456590747102E-2</v>
      </c>
      <c r="O1356" s="44">
        <f>IFERROR(_xll.qlIndexFixing(ONIndex3M,I1356,TRUE,_xll.ohTrigger(RecalcTrigger,Trigger3M)),NA())</f>
        <v>1.2438988376608506E-2</v>
      </c>
      <c r="P1356" s="44">
        <f>IFERROR(_xll.qlIndexFixing(ONIndex6M,I1356,TRUE,_xll.ohTrigger(RecalcTrigger,Trigger6M)),NA())</f>
        <v>1.2527344913895178E-2</v>
      </c>
      <c r="Q1356" s="145">
        <f>IFERROR(_xll.qlIndexFixing(ONIndex1Y,I1356,TRUE,_xll.ohTrigger(RecalcTrigger,Trigger1Y)),NA())</f>
        <v>1.2708669486931612E-2</v>
      </c>
    </row>
    <row r="1357" spans="2:17" x14ac:dyDescent="0.2">
      <c r="B1357" s="39" t="s">
        <v>42</v>
      </c>
      <c r="D1357" s="42">
        <f>_xll.qlCalendarAdvance(Calendar,$D1356,B1357,"f",FALSE)</f>
        <v>49234</v>
      </c>
      <c r="E1357" s="139">
        <f>_xll.qlInterestRateIndexValueDate(IndexON,D1357)</f>
        <v>49234</v>
      </c>
      <c r="F1357" s="155">
        <f>IFERROR(_xll.qlIndexFixing(IndexON,D1357,TRUE,_xll.ohTrigger(RecalcTrigger,TriggerON)),NA())</f>
        <v>1.2171723088467701E-2</v>
      </c>
      <c r="H1357" s="42">
        <f>_xll.qlCalendarAdvance(Calendar,$H1356,B1357,"f",FALSE)</f>
        <v>49234</v>
      </c>
      <c r="I1357" s="139">
        <f>_xll.qlInterestRateIndexValueDate(Index1M,$H1357)</f>
        <v>49236</v>
      </c>
      <c r="J1357" s="144">
        <f>IFERROR(_xll.qlIndexFixing(Index1M,$H1357,TRUE,_xll.ohTrigger(RecalcTrigger,Trigger1M)),NA())</f>
        <v>1.186310598515733E-2</v>
      </c>
      <c r="K1357" s="44">
        <f>IFERROR(_xll.qlIndexFixing(Index3M,H1357,TRUE,_xll.ohTrigger(RecalcTrigger,Trigger3M)),NA())</f>
        <v>1.2391712660525765E-2</v>
      </c>
      <c r="L1357" s="44">
        <f>IFERROR(_xll.qlIndexFixing(Index6M,$H1357,TRUE,_xll.ohTrigger(RecalcTrigger,Trigger6M)),NA())</f>
        <v>1.2430884018384431E-2</v>
      </c>
      <c r="M1357" s="145">
        <f>IFERROR(_xll.qlIndexFixing(Index1Y,$H1357,TRUE,_xll.ohTrigger(RecalcTrigger,Trigger1Y)),NA())</f>
        <v>1.2523626766296056E-2</v>
      </c>
      <c r="N1357" s="144">
        <f>IFERROR(_xll.qlIndexFixing(ONIndex1M,I1357,TRUE,_xll.ohTrigger(RecalcTrigger,Trigger1M)),NA())</f>
        <v>1.1871603688735632E-2</v>
      </c>
      <c r="O1357" s="44">
        <f>IFERROR(_xll.qlIndexFixing(ONIndex3M,I1357,TRUE,_xll.ohTrigger(RecalcTrigger,Trigger3M)),NA())</f>
        <v>1.2429386471497494E-2</v>
      </c>
      <c r="P1357" s="44">
        <f>IFERROR(_xll.qlIndexFixing(ONIndex6M,I1357,TRUE,_xll.ohTrigger(RecalcTrigger,Trigger6M)),NA())</f>
        <v>1.2517258417217292E-2</v>
      </c>
      <c r="Q1357" s="145">
        <f>IFERROR(_xll.qlIndexFixing(ONIndex1Y,I1357,TRUE,_xll.ohTrigger(RecalcTrigger,Trigger1Y)),NA())</f>
        <v>1.269872380193604E-2</v>
      </c>
    </row>
    <row r="1358" spans="2:17" x14ac:dyDescent="0.2">
      <c r="B1358" s="39" t="s">
        <v>42</v>
      </c>
      <c r="D1358" s="42">
        <f>_xll.qlCalendarAdvance(Calendar,$D1357,B1358,"f",FALSE)</f>
        <v>49241</v>
      </c>
      <c r="E1358" s="139">
        <f>_xll.qlInterestRateIndexValueDate(IndexON,D1358)</f>
        <v>49241</v>
      </c>
      <c r="F1358" s="155">
        <f>IFERROR(_xll.qlIndexFixing(IndexON,D1358,TRUE,_xll.ohTrigger(RecalcTrigger,TriggerON)),NA())</f>
        <v>1.2171723088467701E-2</v>
      </c>
      <c r="H1358" s="42">
        <f>_xll.qlCalendarAdvance(Calendar,$H1357,B1358,"f",FALSE)</f>
        <v>49241</v>
      </c>
      <c r="I1358" s="139">
        <f>_xll.qlInterestRateIndexValueDate(Index1M,$H1358)</f>
        <v>49243</v>
      </c>
      <c r="J1358" s="144">
        <f>IFERROR(_xll.qlIndexFixing(Index1M,$H1358,TRUE,_xll.ohTrigger(RecalcTrigger,Trigger1M)),NA())</f>
        <v>1.1854236747627922E-2</v>
      </c>
      <c r="K1358" s="44">
        <f>IFERROR(_xll.qlIndexFixing(Index3M,H1358,TRUE,_xll.ohTrigger(RecalcTrigger,Trigger3M)),NA())</f>
        <v>1.2382054038229891E-2</v>
      </c>
      <c r="L1358" s="44">
        <f>IFERROR(_xll.qlIndexFixing(Index6M,$H1358,TRUE,_xll.ohTrigger(RecalcTrigger,Trigger6M)),NA())</f>
        <v>1.2420691040833197E-2</v>
      </c>
      <c r="M1358" s="145">
        <f>IFERROR(_xll.qlIndexFixing(Index1Y,$H1358,TRUE,_xll.ohTrigger(RecalcTrigger,Trigger1Y)),NA())</f>
        <v>1.2513532732748411E-2</v>
      </c>
      <c r="N1358" s="144">
        <f>IFERROR(_xll.qlIndexFixing(ONIndex1M,I1358,TRUE,_xll.ohTrigger(RecalcTrigger,Trigger1M)),NA())</f>
        <v>1.1862747724613598E-2</v>
      </c>
      <c r="O1358" s="44">
        <f>IFERROR(_xll.qlIndexFixing(ONIndex3M,I1358,TRUE,_xll.ohTrigger(RecalcTrigger,Trigger3M)),NA())</f>
        <v>1.2419779713388479E-2</v>
      </c>
      <c r="P1358" s="44">
        <f>IFERROR(_xll.qlIndexFixing(ONIndex6M,I1358,TRUE,_xll.ohTrigger(RecalcTrigger,Trigger6M)),NA())</f>
        <v>1.25071667212584E-2</v>
      </c>
      <c r="Q1358" s="145">
        <f>IFERROR(_xll.qlIndexFixing(ONIndex1Y,I1358,TRUE,_xll.ohTrigger(RecalcTrigger,Trigger1Y)),NA())</f>
        <v>1.2688773549554E-2</v>
      </c>
    </row>
    <row r="1359" spans="2:17" x14ac:dyDescent="0.2">
      <c r="B1359" s="39" t="s">
        <v>42</v>
      </c>
      <c r="D1359" s="42">
        <f>_xll.qlCalendarAdvance(Calendar,$D1358,B1359,"f",FALSE)</f>
        <v>49248</v>
      </c>
      <c r="E1359" s="139">
        <f>_xll.qlInterestRateIndexValueDate(IndexON,D1359)</f>
        <v>49248</v>
      </c>
      <c r="F1359" s="155">
        <f>IFERROR(_xll.qlIndexFixing(IndexON,D1359,TRUE,_xll.ohTrigger(RecalcTrigger,TriggerON)),NA())</f>
        <v>1.2171723088467701E-2</v>
      </c>
      <c r="H1359" s="42">
        <f>_xll.qlCalendarAdvance(Calendar,$H1358,B1359,"f",FALSE)</f>
        <v>49248</v>
      </c>
      <c r="I1359" s="139">
        <f>_xll.qlInterestRateIndexValueDate(Index1M,$H1359)</f>
        <v>49250</v>
      </c>
      <c r="J1359" s="144">
        <f>IFERROR(_xll.qlIndexFixing(Index1M,$H1359,TRUE,_xll.ohTrigger(RecalcTrigger,Trigger1M)),NA())</f>
        <v>1.1845365151690046E-2</v>
      </c>
      <c r="K1359" s="44">
        <f>IFERROR(_xll.qlIndexFixing(Index3M,H1359,TRUE,_xll.ohTrigger(RecalcTrigger,Trigger3M)),NA())</f>
        <v>1.2372392339241204E-2</v>
      </c>
      <c r="L1359" s="44">
        <f>IFERROR(_xll.qlIndexFixing(Index6M,$H1359,TRUE,_xll.ohTrigger(RecalcTrigger,Trigger6M)),NA())</f>
        <v>1.2411011412802986E-2</v>
      </c>
      <c r="M1359" s="145">
        <f>IFERROR(_xll.qlIndexFixing(Index1Y,$H1359,TRUE,_xll.ohTrigger(RecalcTrigger,Trigger1Y)),NA())</f>
        <v>1.2503440044577619E-2</v>
      </c>
      <c r="N1359" s="144">
        <f>IFERROR(_xll.qlIndexFixing(ONIndex1M,I1359,TRUE,_xll.ohTrigger(RecalcTrigger,Trigger1M)),NA())</f>
        <v>1.1853888963129222E-2</v>
      </c>
      <c r="O1359" s="44">
        <f>IFERROR(_xll.qlIndexFixing(ONIndex3M,I1359,TRUE,_xll.ohTrigger(RecalcTrigger,Trigger3M)),NA())</f>
        <v>1.2410168356398188E-2</v>
      </c>
      <c r="P1359" s="44">
        <f>IFERROR(_xll.qlIndexFixing(ONIndex6M,I1359,TRUE,_xll.ohTrigger(RecalcTrigger,Trigger6M)),NA())</f>
        <v>1.2497070063188787E-2</v>
      </c>
      <c r="Q1359" s="145">
        <f>IFERROR(_xll.qlIndexFixing(ONIndex1Y,I1359,TRUE,_xll.ohTrigger(RecalcTrigger,Trigger1Y)),NA())</f>
        <v>1.2678818949289905E-2</v>
      </c>
    </row>
    <row r="1360" spans="2:17" x14ac:dyDescent="0.2">
      <c r="B1360" s="39" t="s">
        <v>42</v>
      </c>
      <c r="D1360" s="42">
        <f>_xll.qlCalendarAdvance(Calendar,$D1359,B1360,"f",FALSE)</f>
        <v>49255</v>
      </c>
      <c r="E1360" s="139">
        <f>_xll.qlInterestRateIndexValueDate(IndexON,D1360)</f>
        <v>49255</v>
      </c>
      <c r="F1360" s="155">
        <f>IFERROR(_xll.qlIndexFixing(IndexON,D1360,TRUE,_xll.ohTrigger(RecalcTrigger,TriggerON)),NA())</f>
        <v>1.2171723088467701E-2</v>
      </c>
      <c r="H1360" s="42">
        <f>_xll.qlCalendarAdvance(Calendar,$H1359,B1360,"f",FALSE)</f>
        <v>49255</v>
      </c>
      <c r="I1360" s="139">
        <f>_xll.qlInterestRateIndexValueDate(Index1M,$H1360)</f>
        <v>49257</v>
      </c>
      <c r="J1360" s="144">
        <f>IFERROR(_xll.qlIndexFixing(Index1M,$H1360,TRUE,_xll.ohTrigger(RecalcTrigger,Trigger1M)),NA())</f>
        <v>1.1836491462226817E-2</v>
      </c>
      <c r="K1360" s="44">
        <f>IFERROR(_xll.qlIndexFixing(Index3M,H1360,TRUE,_xll.ohTrigger(RecalcTrigger,Trigger3M)),NA())</f>
        <v>1.2362727818773813E-2</v>
      </c>
      <c r="L1360" s="44">
        <f>IFERROR(_xll.qlIndexFixing(Index6M,$H1360,TRUE,_xll.ohTrigger(RecalcTrigger,Trigger6M)),NA())</f>
        <v>1.2400815082857756E-2</v>
      </c>
      <c r="M1360" s="145">
        <f>IFERROR(_xll.qlIndexFixing(Index1Y,$H1360,TRUE,_xll.ohTrigger(RecalcTrigger,Trigger1Y)),NA())</f>
        <v>1.2493348923802024E-2</v>
      </c>
      <c r="N1360" s="144">
        <f>IFERROR(_xll.qlIndexFixing(ONIndex1M,I1360,TRUE,_xll.ohTrigger(RecalcTrigger,Trigger1M)),NA())</f>
        <v>1.184502766879092E-2</v>
      </c>
      <c r="O1360" s="44">
        <f>IFERROR(_xll.qlIndexFixing(ONIndex3M,I1360,TRUE,_xll.ohTrigger(RecalcTrigger,Trigger3M)),NA())</f>
        <v>1.2400552654963093E-2</v>
      </c>
      <c r="P1360" s="44">
        <f>IFERROR(_xll.qlIndexFixing(ONIndex6M,I1360,TRUE,_xll.ohTrigger(RecalcTrigger,Trigger6M)),NA())</f>
        <v>1.2486968679938926E-2</v>
      </c>
      <c r="Q1360" s="145">
        <f>IFERROR(_xll.qlIndexFixing(ONIndex1Y,I1360,TRUE,_xll.ohTrigger(RecalcTrigger,Trigger1Y)),NA())</f>
        <v>1.2668860220168554E-2</v>
      </c>
    </row>
    <row r="1361" spans="2:17" x14ac:dyDescent="0.2">
      <c r="B1361" s="39" t="s">
        <v>42</v>
      </c>
      <c r="D1361" s="42">
        <f>_xll.qlCalendarAdvance(Calendar,$D1360,B1361,"f",FALSE)</f>
        <v>49262</v>
      </c>
      <c r="E1361" s="139">
        <f>_xll.qlInterestRateIndexValueDate(IndexON,D1361)</f>
        <v>49262</v>
      </c>
      <c r="F1361" s="155">
        <f>IFERROR(_xll.qlIndexFixing(IndexON,D1361,TRUE,_xll.ohTrigger(RecalcTrigger,TriggerON)),NA())</f>
        <v>1.2171723088467701E-2</v>
      </c>
      <c r="H1361" s="42">
        <f>_xll.qlCalendarAdvance(Calendar,$H1360,B1361,"f",FALSE)</f>
        <v>49262</v>
      </c>
      <c r="I1361" s="139">
        <f>_xll.qlInterestRateIndexValueDate(Index1M,$H1361)</f>
        <v>49264</v>
      </c>
      <c r="J1361" s="144">
        <f>IFERROR(_xll.qlIndexFixing(Index1M,$H1361,TRUE,_xll.ohTrigger(RecalcTrigger,Trigger1M)),NA())</f>
        <v>1.1827615944113856E-2</v>
      </c>
      <c r="K1361" s="44">
        <f>IFERROR(_xll.qlIndexFixing(Index3M,H1361,TRUE,_xll.ohTrigger(RecalcTrigger,Trigger3M)),NA())</f>
        <v>1.2353060732040094E-2</v>
      </c>
      <c r="L1361" s="44">
        <f>IFERROR(_xll.qlIndexFixing(Index6M,$H1361,TRUE,_xll.ohTrigger(RecalcTrigger,Trigger6M)),NA())</f>
        <v>1.2390617220416409E-2</v>
      </c>
      <c r="M1361" s="145">
        <f>IFERROR(_xll.qlIndexFixing(Index1Y,$H1361,TRUE,_xll.ohTrigger(RecalcTrigger,Trigger1Y)),NA())</f>
        <v>1.2483259592430344E-2</v>
      </c>
      <c r="N1361" s="144">
        <f>IFERROR(_xll.qlIndexFixing(ONIndex1M,I1361,TRUE,_xll.ohTrigger(RecalcTrigger,Trigger1M)),NA())</f>
        <v>1.1836164106187042E-2</v>
      </c>
      <c r="O1361" s="44">
        <f>IFERROR(_xll.qlIndexFixing(ONIndex3M,I1361,TRUE,_xll.ohTrigger(RecalcTrigger,Trigger3M)),NA())</f>
        <v>1.2390932863759474E-2</v>
      </c>
      <c r="P1361" s="44">
        <f>IFERROR(_xll.qlIndexFixing(ONIndex6M,I1361,TRUE,_xll.ohTrigger(RecalcTrigger,Trigger6M)),NA())</f>
        <v>1.2476862808918909E-2</v>
      </c>
      <c r="Q1361" s="145">
        <f>IFERROR(_xll.qlIndexFixing(ONIndex1Y,I1361,TRUE,_xll.ohTrigger(RecalcTrigger,Trigger1Y)),NA())</f>
        <v>1.2658897581614426E-2</v>
      </c>
    </row>
    <row r="1362" spans="2:17" x14ac:dyDescent="0.2">
      <c r="B1362" s="39" t="s">
        <v>42</v>
      </c>
      <c r="D1362" s="42">
        <f>_xll.qlCalendarAdvance(Calendar,$D1361,B1362,"f",FALSE)</f>
        <v>49269</v>
      </c>
      <c r="E1362" s="139">
        <f>_xll.qlInterestRateIndexValueDate(IndexON,D1362)</f>
        <v>49269</v>
      </c>
      <c r="F1362" s="155">
        <f>IFERROR(_xll.qlIndexFixing(IndexON,D1362,TRUE,_xll.ohTrigger(RecalcTrigger,TriggerON)),NA())</f>
        <v>1.2171723088467701E-2</v>
      </c>
      <c r="H1362" s="42">
        <f>_xll.qlCalendarAdvance(Calendar,$H1361,B1362,"f",FALSE)</f>
        <v>49269</v>
      </c>
      <c r="I1362" s="139">
        <f>_xll.qlInterestRateIndexValueDate(Index1M,$H1362)</f>
        <v>49271</v>
      </c>
      <c r="J1362" s="144">
        <f>IFERROR(_xll.qlIndexFixing(Index1M,$H1362,TRUE,_xll.ohTrigger(RecalcTrigger,Trigger1M)),NA())</f>
        <v>1.1817858249765745E-2</v>
      </c>
      <c r="K1362" s="44">
        <f>IFERROR(_xll.qlIndexFixing(Index3M,H1362,TRUE,_xll.ohTrigger(RecalcTrigger,Trigger3M)),NA())</f>
        <v>1.2343391334251549E-2</v>
      </c>
      <c r="L1362" s="44">
        <f>IFERROR(_xll.qlIndexFixing(Index6M,$H1362,TRUE,_xll.ohTrigger(RecalcTrigger,Trigger6M)),NA())</f>
        <v>1.2380418064114131E-2</v>
      </c>
      <c r="M1362" s="145">
        <f>IFERROR(_xll.qlIndexFixing(Index1Y,$H1362,TRUE,_xll.ohTrigger(RecalcTrigger,Trigger1Y)),NA())</f>
        <v>1.2473172272462748E-2</v>
      </c>
      <c r="N1362" s="144">
        <f>IFERROR(_xll.qlIndexFixing(ONIndex1M,I1362,TRUE,_xll.ohTrigger(RecalcTrigger,Trigger1M)),NA())</f>
        <v>1.1827298539826003E-2</v>
      </c>
      <c r="O1362" s="44">
        <f>IFERROR(_xll.qlIndexFixing(ONIndex3M,I1362,TRUE,_xll.ohTrigger(RecalcTrigger,Trigger3M)),NA())</f>
        <v>1.2381309236904059E-2</v>
      </c>
      <c r="P1362" s="44">
        <f>IFERROR(_xll.qlIndexFixing(ONIndex6M,I1362,TRUE,_xll.ohTrigger(RecalcTrigger,Trigger6M)),NA())</f>
        <v>1.2466752687139149E-2</v>
      </c>
      <c r="Q1362" s="145">
        <f>IFERROR(_xll.qlIndexFixing(ONIndex1Y,I1362,TRUE,_xll.ohTrigger(RecalcTrigger,Trigger1Y)),NA())</f>
        <v>1.2648931252972062E-2</v>
      </c>
    </row>
    <row r="1363" spans="2:17" x14ac:dyDescent="0.2">
      <c r="B1363" s="39" t="s">
        <v>42</v>
      </c>
      <c r="D1363" s="42">
        <f>_xll.qlCalendarAdvance(Calendar,$D1362,B1363,"f",FALSE)</f>
        <v>49276</v>
      </c>
      <c r="E1363" s="139">
        <f>_xll.qlInterestRateIndexValueDate(IndexON,D1363)</f>
        <v>49276</v>
      </c>
      <c r="F1363" s="155">
        <f>IFERROR(_xll.qlIndexFixing(IndexON,D1363,TRUE,_xll.ohTrigger(RecalcTrigger,TriggerON)),NA())</f>
        <v>1.2171723088467701E-2</v>
      </c>
      <c r="H1363" s="42">
        <f>_xll.qlCalendarAdvance(Calendar,$H1362,B1363,"f",FALSE)</f>
        <v>49276</v>
      </c>
      <c r="I1363" s="139">
        <f>_xll.qlInterestRateIndexValueDate(Index1M,$H1363)</f>
        <v>49278</v>
      </c>
      <c r="J1363" s="144">
        <f>IFERROR(_xll.qlIndexFixing(Index1M,$H1363,TRUE,_xll.ohTrigger(RecalcTrigger,Trigger1M)),NA())</f>
        <v>1.1811182156954999E-2</v>
      </c>
      <c r="K1363" s="44">
        <f>IFERROR(_xll.qlIndexFixing(Index3M,H1363,TRUE,_xll.ohTrigger(RecalcTrigger,Trigger3M)),NA())</f>
        <v>1.2334680010015475E-2</v>
      </c>
      <c r="L1363" s="44">
        <f>IFERROR(_xll.qlIndexFixing(Index6M,$H1363,TRUE,_xll.ohTrigger(RecalcTrigger,Trigger6M)),NA())</f>
        <v>1.2369701038285016E-2</v>
      </c>
      <c r="M1363" s="145">
        <f>IFERROR(_xll.qlIndexFixing(Index1Y,$H1363,TRUE,_xll.ohTrigger(RecalcTrigger,Trigger1Y)),NA())</f>
        <v>1.2463087185890648E-2</v>
      </c>
      <c r="N1363" s="144">
        <f>IFERROR(_xll.qlIndexFixing(ONIndex1M,I1363,TRUE,_xll.ohTrigger(RecalcTrigger,Trigger1M)),NA())</f>
        <v>1.1818431234535964E-2</v>
      </c>
      <c r="O1363" s="44">
        <f>IFERROR(_xll.qlIndexFixing(ONIndex3M,I1363,TRUE,_xll.ohTrigger(RecalcTrigger,Trigger3M)),NA())</f>
        <v>1.2371682028913256E-2</v>
      </c>
      <c r="P1363" s="44">
        <f>IFERROR(_xll.qlIndexFixing(ONIndex6M,I1363,TRUE,_xll.ohTrigger(RecalcTrigger,Trigger6M)),NA())</f>
        <v>1.2456638551769927E-2</v>
      </c>
      <c r="Q1363" s="145">
        <f>IFERROR(_xll.qlIndexFixing(ONIndex1Y,I1363,TRUE,_xll.ohTrigger(RecalcTrigger,Trigger1Y)),NA())</f>
        <v>1.2638961453266262E-2</v>
      </c>
    </row>
    <row r="1364" spans="2:17" x14ac:dyDescent="0.2">
      <c r="B1364" s="39" t="s">
        <v>42</v>
      </c>
      <c r="D1364" s="42">
        <f>_xll.qlCalendarAdvance(Calendar,$D1363,B1364,"f",FALSE)</f>
        <v>49283</v>
      </c>
      <c r="E1364" s="139">
        <f>_xll.qlInterestRateIndexValueDate(IndexON,D1364)</f>
        <v>49283</v>
      </c>
      <c r="F1364" s="155">
        <f>IFERROR(_xll.qlIndexFixing(IndexON,D1364,TRUE,_xll.ohTrigger(RecalcTrigger,TriggerON)),NA())</f>
        <v>1.2171723088467701E-2</v>
      </c>
      <c r="H1364" s="42">
        <f>_xll.qlCalendarAdvance(Calendar,$H1363,B1364,"f",FALSE)</f>
        <v>49283</v>
      </c>
      <c r="I1364" s="139">
        <f>_xll.qlInterestRateIndexValueDate(Index1M,$H1364)</f>
        <v>49285</v>
      </c>
      <c r="J1364" s="144">
        <f>IFERROR(_xll.qlIndexFixing(Index1M,$H1364,TRUE,_xll.ohTrigger(RecalcTrigger,Trigger1M)),NA())</f>
        <v>1.1800981066652783E-2</v>
      </c>
      <c r="K1364" s="44">
        <f>IFERROR(_xll.qlIndexFixing(Index3M,H1364,TRUE,_xll.ohTrigger(RecalcTrigger,Trigger3M)),NA())</f>
        <v>1.2325007579913283E-2</v>
      </c>
      <c r="L1364" s="44">
        <f>IFERROR(_xll.qlIndexFixing(Index6M,$H1364,TRUE,_xll.ohTrigger(RecalcTrigger,Trigger6M)),NA())</f>
        <v>1.2359499685323086E-2</v>
      </c>
      <c r="M1364" s="145">
        <f>IFERROR(_xll.qlIndexFixing(Index1Y,$H1364,TRUE,_xll.ohTrigger(RecalcTrigger,Trigger1Y)),NA())</f>
        <v>1.2453004554695819E-2</v>
      </c>
      <c r="N1364" s="144">
        <f>IFERROR(_xll.qlIndexFixing(ONIndex1M,I1364,TRUE,_xll.ohTrigger(RecalcTrigger,Trigger1M)),NA())</f>
        <v>1.1809562454665468E-2</v>
      </c>
      <c r="O1364" s="44">
        <f>IFERROR(_xll.qlIndexFixing(ONIndex3M,I1364,TRUE,_xll.ohTrigger(RecalcTrigger,Trigger3M)),NA())</f>
        <v>1.23620514941436E-2</v>
      </c>
      <c r="P1364" s="44">
        <f>IFERROR(_xll.qlIndexFixing(ONIndex6M,I1364,TRUE,_xll.ohTrigger(RecalcTrigger,Trigger6M)),NA())</f>
        <v>1.2446520639901593E-2</v>
      </c>
      <c r="Q1364" s="145">
        <f>IFERROR(_xll.qlIndexFixing(ONIndex1Y,I1364,TRUE,_xll.ohTrigger(RecalcTrigger,Trigger1Y)),NA())</f>
        <v>1.2628988402081376E-2</v>
      </c>
    </row>
    <row r="1365" spans="2:17" x14ac:dyDescent="0.2">
      <c r="B1365" s="39" t="s">
        <v>42</v>
      </c>
      <c r="D1365" s="42">
        <f>_xll.qlCalendarAdvance(Calendar,$D1364,B1365,"f",FALSE)</f>
        <v>49290</v>
      </c>
      <c r="E1365" s="139">
        <f>_xll.qlInterestRateIndexValueDate(IndexON,D1365)</f>
        <v>49290</v>
      </c>
      <c r="F1365" s="155">
        <f>IFERROR(_xll.qlIndexFixing(IndexON,D1365,TRUE,_xll.ohTrigger(RecalcTrigger,TriggerON)),NA())</f>
        <v>1.2171723088467701E-2</v>
      </c>
      <c r="H1365" s="42">
        <f>_xll.qlCalendarAdvance(Calendar,$H1364,B1365,"f",FALSE)</f>
        <v>49290</v>
      </c>
      <c r="I1365" s="139">
        <f>_xll.qlInterestRateIndexValueDate(Index1M,$H1365)</f>
        <v>49292</v>
      </c>
      <c r="J1365" s="144">
        <f>IFERROR(_xll.qlIndexFixing(Index1M,$H1365,TRUE,_xll.ohTrigger(RecalcTrigger,Trigger1M)),NA())</f>
        <v>1.17921008827096E-2</v>
      </c>
      <c r="K1365" s="44">
        <f>IFERROR(_xll.qlIndexFixing(Index3M,H1365,TRUE,_xll.ohTrigger(RecalcTrigger,Trigger3M)),NA())</f>
        <v>1.2315333567504361E-2</v>
      </c>
      <c r="L1365" s="44">
        <f>IFERROR(_xll.qlIndexFixing(Index6M,$H1365,TRUE,_xll.ohTrigger(RecalcTrigger,Trigger6M)),NA())</f>
        <v>1.2349297771689208E-2</v>
      </c>
      <c r="M1365" s="145">
        <f>IFERROR(_xll.qlIndexFixing(Index1Y,$H1365,TRUE,_xll.ohTrigger(RecalcTrigger,Trigger1Y)),NA())</f>
        <v>1.2442924600851715E-2</v>
      </c>
      <c r="N1365" s="144">
        <f>IFERROR(_xll.qlIndexFixing(ONIndex1M,I1365,TRUE,_xll.ohTrigger(RecalcTrigger,Trigger1M)),NA())</f>
        <v>1.1800692465042673E-2</v>
      </c>
      <c r="O1365" s="44">
        <f>IFERROR(_xll.qlIndexFixing(ONIndex3M,I1365,TRUE,_xll.ohTrigger(RecalcTrigger,Trigger3M)),NA())</f>
        <v>1.2352417887031564E-2</v>
      </c>
      <c r="P1365" s="44">
        <f>IFERROR(_xll.qlIndexFixing(ONIndex6M,I1365,TRUE,_xll.ohTrigger(RecalcTrigger,Trigger6M)),NA())</f>
        <v>1.2436399188784364E-2</v>
      </c>
      <c r="Q1365" s="145">
        <f>IFERROR(_xll.qlIndexFixing(ONIndex1Y,I1365,TRUE,_xll.ohTrigger(RecalcTrigger,Trigger1Y)),NA())</f>
        <v>1.2619012318602074E-2</v>
      </c>
    </row>
    <row r="1366" spans="2:17" x14ac:dyDescent="0.2">
      <c r="B1366" s="39" t="s">
        <v>42</v>
      </c>
      <c r="D1366" s="42">
        <f>_xll.qlCalendarAdvance(Calendar,$D1365,B1366,"f",FALSE)</f>
        <v>49297</v>
      </c>
      <c r="E1366" s="139">
        <f>_xll.qlInterestRateIndexValueDate(IndexON,D1366)</f>
        <v>49297</v>
      </c>
      <c r="F1366" s="155">
        <f>IFERROR(_xll.qlIndexFixing(IndexON,D1366,TRUE,_xll.ohTrigger(RecalcTrigger,TriggerON)),NA())</f>
        <v>1.2171723088467701E-2</v>
      </c>
      <c r="H1366" s="42">
        <f>_xll.qlCalendarAdvance(Calendar,$H1365,B1366,"f",FALSE)</f>
        <v>49297</v>
      </c>
      <c r="I1366" s="139">
        <f>_xll.qlInterestRateIndexValueDate(Index1M,$H1366)</f>
        <v>49299</v>
      </c>
      <c r="J1366" s="144">
        <f>IFERROR(_xll.qlIndexFixing(Index1M,$H1366,TRUE,_xll.ohTrigger(RecalcTrigger,Trigger1M)),NA())</f>
        <v>1.1783220194499788E-2</v>
      </c>
      <c r="K1366" s="44">
        <f>IFERROR(_xll.qlIndexFixing(Index3M,H1366,TRUE,_xll.ohTrigger(RecalcTrigger,Trigger3M)),NA())</f>
        <v>1.2305658227969474E-2</v>
      </c>
      <c r="L1366" s="44">
        <f>IFERROR(_xll.qlIndexFixing(Index6M,$H1366,TRUE,_xll.ohTrigger(RecalcTrigger,Trigger6M)),NA())</f>
        <v>1.2339095536007448E-2</v>
      </c>
      <c r="M1366" s="145">
        <f>IFERROR(_xll.qlIndexFixing(Index1Y,$H1366,TRUE,_xll.ohTrigger(RecalcTrigger,Trigger1Y)),NA())</f>
        <v>1.243284754632259E-2</v>
      </c>
      <c r="N1366" s="144">
        <f>IFERROR(_xll.qlIndexFixing(ONIndex1M,I1366,TRUE,_xll.ohTrigger(RecalcTrigger,Trigger1M)),NA())</f>
        <v>1.178928684075764E-2</v>
      </c>
      <c r="O1366" s="44">
        <f>IFERROR(_xll.qlIndexFixing(ONIndex3M,I1366,TRUE,_xll.ohTrigger(RecalcTrigger,Trigger3M)),NA())</f>
        <v>1.2340027715662671E-2</v>
      </c>
      <c r="P1366" s="44">
        <f>IFERROR(_xll.qlIndexFixing(ONIndex6M,I1366,TRUE,_xll.ohTrigger(RecalcTrigger,Trigger6M)),NA())</f>
        <v>1.2423381075477025E-2</v>
      </c>
      <c r="Q1366" s="145">
        <f>IFERROR(_xll.qlIndexFixing(ONIndex1Y,I1366,TRUE,_xll.ohTrigger(RecalcTrigger,Trigger1Y)),NA())</f>
        <v>1.2606181822736318E-2</v>
      </c>
    </row>
    <row r="1367" spans="2:17" x14ac:dyDescent="0.2">
      <c r="B1367" s="39" t="s">
        <v>42</v>
      </c>
      <c r="D1367" s="42">
        <f>_xll.qlCalendarAdvance(Calendar,$D1366,B1367,"f",FALSE)</f>
        <v>49305</v>
      </c>
      <c r="E1367" s="139">
        <f>_xll.qlInterestRateIndexValueDate(IndexON,D1367)</f>
        <v>49305</v>
      </c>
      <c r="F1367" s="155">
        <f>IFERROR(_xll.qlIndexFixing(IndexON,D1367,TRUE,_xll.ohTrigger(RecalcTrigger,TriggerON)),NA())</f>
        <v>1.2171723088467701E-2</v>
      </c>
      <c r="H1367" s="42">
        <f>_xll.qlCalendarAdvance(Calendar,$H1366,B1367,"f",FALSE)</f>
        <v>49305</v>
      </c>
      <c r="I1367" s="139">
        <f>_xll.qlInterestRateIndexValueDate(Index1M,$H1367)</f>
        <v>49307</v>
      </c>
      <c r="J1367" s="144">
        <f>IFERROR(_xll.qlIndexFixing(Index1M,$H1367,TRUE,_xll.ohTrigger(RecalcTrigger,Trigger1M)),NA())</f>
        <v>1.1772628630877045E-2</v>
      </c>
      <c r="K1367" s="44">
        <f>IFERROR(_xll.qlIndexFixing(Index3M,H1367,TRUE,_xll.ohTrigger(RecalcTrigger,Trigger3M)),NA())</f>
        <v>1.2294117768467575E-2</v>
      </c>
      <c r="L1367" s="44">
        <f>IFERROR(_xll.qlIndexFixing(Index6M,$H1367,TRUE,_xll.ohTrigger(RecalcTrigger,Trigger6M)),NA())</f>
        <v>1.2327435749841423E-2</v>
      </c>
      <c r="M1367" s="145">
        <f>IFERROR(_xll.qlIndexFixing(Index1Y,$H1367,TRUE,_xll.ohTrigger(RecalcTrigger,Trigger1Y)),NA())</f>
        <v>1.242032677080779E-2</v>
      </c>
      <c r="N1367" s="144">
        <f>IFERROR(_xll.qlIndexFixing(ONIndex1M,I1367,TRUE,_xll.ohTrigger(RecalcTrigger,Trigger1M)),NA())</f>
        <v>1.1780415079352125E-2</v>
      </c>
      <c r="O1367" s="44">
        <f>IFERROR(_xll.qlIndexFixing(ONIndex3M,I1367,TRUE,_xll.ohTrigger(RecalcTrigger,Trigger3M)),NA())</f>
        <v>1.2330388041323914E-2</v>
      </c>
      <c r="P1367" s="44">
        <f>IFERROR(_xll.qlIndexFixing(ONIndex6M,I1367,TRUE,_xll.ohTrigger(RecalcTrigger,Trigger6M)),NA())</f>
        <v>1.2413252424998689E-2</v>
      </c>
      <c r="Q1367" s="145">
        <f>IFERROR(_xll.qlIndexFixing(ONIndex1Y,I1367,TRUE,_xll.ohTrigger(RecalcTrigger,Trigger1Y)),NA())</f>
        <v>1.2596199631742522E-2</v>
      </c>
    </row>
    <row r="1368" spans="2:17" x14ac:dyDescent="0.2">
      <c r="B1368" s="39" t="s">
        <v>42</v>
      </c>
      <c r="D1368" s="42">
        <f>_xll.qlCalendarAdvance(Calendar,$D1367,B1368,"f",FALSE)</f>
        <v>49312</v>
      </c>
      <c r="E1368" s="139">
        <f>_xll.qlInterestRateIndexValueDate(IndexON,D1368)</f>
        <v>49312</v>
      </c>
      <c r="F1368" s="155">
        <f>IFERROR(_xll.qlIndexFixing(IndexON,D1368,TRUE,_xll.ohTrigger(RecalcTrigger,TriggerON)),NA())</f>
        <v>1.2171723088467701E-2</v>
      </c>
      <c r="H1368" s="42">
        <f>_xll.qlCalendarAdvance(Calendar,$H1367,B1368,"f",FALSE)</f>
        <v>49312</v>
      </c>
      <c r="I1368" s="139">
        <f>_xll.qlInterestRateIndexValueDate(Index1M,$H1368)</f>
        <v>49314</v>
      </c>
      <c r="J1368" s="144">
        <f>IFERROR(_xll.qlIndexFixing(Index1M,$H1368,TRUE,_xll.ohTrigger(RecalcTrigger,Trigger1M)),NA())</f>
        <v>1.176463183783838E-2</v>
      </c>
      <c r="K1368" s="44">
        <f>IFERROR(_xll.qlIndexFixing(Index3M,H1368,TRUE,_xll.ohTrigger(RecalcTrigger,Trigger3M)),NA())</f>
        <v>1.2284922075273208E-2</v>
      </c>
      <c r="L1368" s="44">
        <f>IFERROR(_xll.qlIndexFixing(Index6M,$H1368,TRUE,_xll.ohTrigger(RecalcTrigger,Trigger6M)),NA())</f>
        <v>1.231775192787771E-2</v>
      </c>
      <c r="M1368" s="145">
        <f>IFERROR(_xll.qlIndexFixing(Index1Y,$H1368,TRUE,_xll.ohTrigger(RecalcTrigger,Trigger1Y)),NA())</f>
        <v>1.2410256762923233E-2</v>
      </c>
      <c r="N1368" s="144">
        <f>IFERROR(_xll.qlIndexFixing(ONIndex1M,I1368,TRUE,_xll.ohTrigger(RecalcTrigger,Trigger1M)),NA())</f>
        <v>1.1772810431480707E-2</v>
      </c>
      <c r="O1368" s="44">
        <f>IFERROR(_xll.qlIndexFixing(ONIndex3M,I1368,TRUE,_xll.ohTrigger(RecalcTrigger,Trigger3M)),NA())</f>
        <v>1.2322123673493834E-2</v>
      </c>
      <c r="P1368" s="44">
        <f>IFERROR(_xll.qlIndexFixing(ONIndex6M,I1368,TRUE,_xll.ohTrigger(RecalcTrigger,Trigger6M)),NA())</f>
        <v>1.2404568518684655E-2</v>
      </c>
      <c r="Q1368" s="145">
        <f>IFERROR(_xll.qlIndexFixing(ONIndex1Y,I1368,TRUE,_xll.ohTrigger(RecalcTrigger,Trigger1Y)),NA())</f>
        <v>1.2587641619683509E-2</v>
      </c>
    </row>
    <row r="1369" spans="2:17" x14ac:dyDescent="0.2">
      <c r="B1369" s="39" t="s">
        <v>42</v>
      </c>
      <c r="D1369" s="42">
        <f>_xll.qlCalendarAdvance(Calendar,$D1368,B1369,"f",FALSE)</f>
        <v>49319</v>
      </c>
      <c r="E1369" s="139">
        <f>_xll.qlInterestRateIndexValueDate(IndexON,D1369)</f>
        <v>49319</v>
      </c>
      <c r="F1369" s="155">
        <f>IFERROR(_xll.qlIndexFixing(IndexON,D1369,TRUE,_xll.ohTrigger(RecalcTrigger,TriggerON)),NA())</f>
        <v>1.2171723088467701E-2</v>
      </c>
      <c r="H1369" s="42">
        <f>_xll.qlCalendarAdvance(Calendar,$H1368,B1369,"f",FALSE)</f>
        <v>49319</v>
      </c>
      <c r="I1369" s="139">
        <f>_xll.qlInterestRateIndexValueDate(Index1M,$H1369)</f>
        <v>49321</v>
      </c>
      <c r="J1369" s="144">
        <f>IFERROR(_xll.qlIndexFixing(Index1M,$H1369,TRUE,_xll.ohTrigger(RecalcTrigger,Trigger1M)),NA())</f>
        <v>1.1755751532691665E-2</v>
      </c>
      <c r="K1369" s="44">
        <f>IFERROR(_xll.qlIndexFixing(Index3M,H1369,TRUE,_xll.ohTrigger(RecalcTrigger,Trigger3M)),NA())</f>
        <v>1.2275244226039206E-2</v>
      </c>
      <c r="L1369" s="44">
        <f>IFERROR(_xll.qlIndexFixing(Index6M,$H1369,TRUE,_xll.ohTrigger(RecalcTrigger,Trigger6M)),NA())</f>
        <v>1.2307550469192617E-2</v>
      </c>
      <c r="M1369" s="145">
        <f>IFERROR(_xll.qlIndexFixing(Index1Y,$H1369,TRUE,_xll.ohTrigger(RecalcTrigger,Trigger1Y)),NA())</f>
        <v>1.2400190384401207E-2</v>
      </c>
      <c r="N1369" s="144">
        <f>IFERROR(_xll.qlIndexFixing(ONIndex1M,I1369,TRUE,_xll.ohTrigger(RecalcTrigger,Trigger1M)),NA())</f>
        <v>1.1763938248412487E-2</v>
      </c>
      <c r="O1369" s="44">
        <f>IFERROR(_xll.qlIndexFixing(ONIndex3M,I1369,TRUE,_xll.ohTrigger(RecalcTrigger,Trigger3M)),NA())</f>
        <v>1.231248004815555E-2</v>
      </c>
      <c r="P1369" s="44">
        <f>IFERROR(_xll.qlIndexFixing(ONIndex6M,I1369,TRUE,_xll.ohTrigger(RecalcTrigger,Trigger6M)),NA())</f>
        <v>1.2394434931035647E-2</v>
      </c>
      <c r="Q1369" s="145">
        <f>IFERROR(_xll.qlIndexFixing(ONIndex1Y,I1369,TRUE,_xll.ohTrigger(RecalcTrigger,Trigger1Y)),NA())</f>
        <v>1.2577655309824465E-2</v>
      </c>
    </row>
    <row r="1370" spans="2:17" x14ac:dyDescent="0.2">
      <c r="B1370" s="39" t="s">
        <v>42</v>
      </c>
      <c r="D1370" s="42">
        <f>_xll.qlCalendarAdvance(Calendar,$D1369,B1370,"f",FALSE)</f>
        <v>49326</v>
      </c>
      <c r="E1370" s="139">
        <f>_xll.qlInterestRateIndexValueDate(IndexON,D1370)</f>
        <v>49326</v>
      </c>
      <c r="F1370" s="155">
        <f>IFERROR(_xll.qlIndexFixing(IndexON,D1370,TRUE,_xll.ohTrigger(RecalcTrigger,TriggerON)),NA())</f>
        <v>1.2171723088387765E-2</v>
      </c>
      <c r="H1370" s="42">
        <f>_xll.qlCalendarAdvance(Calendar,$H1369,B1370,"f",FALSE)</f>
        <v>49326</v>
      </c>
      <c r="I1370" s="139">
        <f>_xll.qlInterestRateIndexValueDate(Index1M,$H1370)</f>
        <v>49328</v>
      </c>
      <c r="J1370" s="144">
        <f>IFERROR(_xll.qlIndexFixing(Index1M,$H1370,TRUE,_xll.ohTrigger(RecalcTrigger,Trigger1M)),NA())</f>
        <v>1.1746871801442011E-2</v>
      </c>
      <c r="K1370" s="44">
        <f>IFERROR(_xll.qlIndexFixing(Index3M,H1370,TRUE,_xll.ohTrigger(RecalcTrigger,Trigger3M)),NA())</f>
        <v>1.2265566106841597E-2</v>
      </c>
      <c r="L1370" s="44">
        <f>IFERROR(_xll.qlIndexFixing(Index6M,$H1370,TRUE,_xll.ohTrigger(RecalcTrigger,Trigger6M)),NA())</f>
        <v>1.2297349659642194E-2</v>
      </c>
      <c r="M1370" s="145">
        <f>IFERROR(_xll.qlIndexFixing(Index1Y,$H1370,TRUE,_xll.ohTrigger(RecalcTrigger,Trigger1Y)),NA())</f>
        <v>1.2390127857182544E-2</v>
      </c>
      <c r="N1370" s="144">
        <f>IFERROR(_xll.qlIndexFixing(ONIndex1M,I1370,TRUE,_xll.ohTrigger(RecalcTrigger,Trigger1M)),NA())</f>
        <v>1.1755066216423415E-2</v>
      </c>
      <c r="O1370" s="44">
        <f>IFERROR(_xll.qlIndexFixing(ONIndex3M,I1370,TRUE,_xll.ohTrigger(RecalcTrigger,Trigger3M)),NA())</f>
        <v>1.2302834658708406E-2</v>
      </c>
      <c r="P1370" s="44">
        <f>IFERROR(_xll.qlIndexFixing(ONIndex6M,I1370,TRUE,_xll.ohTrigger(RecalcTrigger,Trigger6M)),NA())</f>
        <v>1.2384299023562306E-2</v>
      </c>
      <c r="Q1370" s="145">
        <f>IFERROR(_xll.qlIndexFixing(ONIndex1Y,I1370,TRUE,_xll.ohTrigger(RecalcTrigger,Trigger1Y)),NA())</f>
        <v>1.2567667095328972E-2</v>
      </c>
    </row>
    <row r="1371" spans="2:17" x14ac:dyDescent="0.2">
      <c r="B1371" s="39" t="s">
        <v>42</v>
      </c>
      <c r="D1371" s="42">
        <f>_xll.qlCalendarAdvance(Calendar,$D1370,B1371,"f",FALSE)</f>
        <v>49333</v>
      </c>
      <c r="E1371" s="139">
        <f>_xll.qlInterestRateIndexValueDate(IndexON,D1371)</f>
        <v>49333</v>
      </c>
      <c r="F1371" s="155">
        <f>IFERROR(_xll.qlIndexFixing(IndexON,D1371,TRUE,_xll.ohTrigger(RecalcTrigger,TriggerON)),NA())</f>
        <v>1.2171723088467701E-2</v>
      </c>
      <c r="H1371" s="42">
        <f>_xll.qlCalendarAdvance(Calendar,$H1370,B1371,"f",FALSE)</f>
        <v>49333</v>
      </c>
      <c r="I1371" s="139">
        <f>_xll.qlInterestRateIndexValueDate(Index1M,$H1371)</f>
        <v>49335</v>
      </c>
      <c r="J1371" s="144">
        <f>IFERROR(_xll.qlIndexFixing(Index1M,$H1371,TRUE,_xll.ohTrigger(RecalcTrigger,Trigger1M)),NA())</f>
        <v>1.1737992908953674E-2</v>
      </c>
      <c r="K1371" s="44">
        <f>IFERROR(_xll.qlIndexFixing(Index3M,H1371,TRUE,_xll.ohTrigger(RecalcTrigger,Trigger3M)),NA())</f>
        <v>1.2255887972847823E-2</v>
      </c>
      <c r="L1371" s="44">
        <f>IFERROR(_xll.qlIndexFixing(Index6M,$H1371,TRUE,_xll.ohTrigger(RecalcTrigger,Trigger6M)),NA())</f>
        <v>1.228714973781614E-2</v>
      </c>
      <c r="M1371" s="145">
        <f>IFERROR(_xll.qlIndexFixing(Index1Y,$H1371,TRUE,_xll.ohTrigger(RecalcTrigger,Trigger1Y)),NA())</f>
        <v>1.2380069403198276E-2</v>
      </c>
      <c r="N1371" s="144">
        <f>IFERROR(_xll.qlIndexFixing(ONIndex1M,I1371,TRUE,_xll.ohTrigger(RecalcTrigger,Trigger1M)),NA())</f>
        <v>1.1746194599941973E-2</v>
      </c>
      <c r="O1371" s="44">
        <f>IFERROR(_xll.qlIndexFixing(ONIndex3M,I1371,TRUE,_xll.ohTrigger(RecalcTrigger,Trigger3M)),NA())</f>
        <v>1.2293187759668811E-2</v>
      </c>
      <c r="P1371" s="44">
        <f>IFERROR(_xll.qlIndexFixing(ONIndex6M,I1371,TRUE,_xll.ohTrigger(RecalcTrigger,Trigger6M)),NA())</f>
        <v>1.2374161033674724E-2</v>
      </c>
      <c r="Q1371" s="145">
        <f>IFERROR(_xll.qlIndexFixing(ONIndex1Y,I1371,TRUE,_xll.ohTrigger(RecalcTrigger,Trigger1Y)),NA())</f>
        <v>1.2557677195701444E-2</v>
      </c>
    </row>
    <row r="1372" spans="2:17" x14ac:dyDescent="0.2">
      <c r="B1372" s="39" t="s">
        <v>42</v>
      </c>
      <c r="D1372" s="42">
        <f>_xll.qlCalendarAdvance(Calendar,$D1371,B1372,"f",FALSE)</f>
        <v>49340</v>
      </c>
      <c r="E1372" s="139">
        <f>_xll.qlInterestRateIndexValueDate(IndexON,D1372)</f>
        <v>49340</v>
      </c>
      <c r="F1372" s="155">
        <f>IFERROR(_xll.qlIndexFixing(IndexON,D1372,TRUE,_xll.ohTrigger(RecalcTrigger,TriggerON)),NA())</f>
        <v>1.2171723088467701E-2</v>
      </c>
      <c r="H1372" s="42">
        <f>_xll.qlCalendarAdvance(Calendar,$H1371,B1372,"f",FALSE)</f>
        <v>49340</v>
      </c>
      <c r="I1372" s="139">
        <f>_xll.qlInterestRateIndexValueDate(Index1M,$H1372)</f>
        <v>49342</v>
      </c>
      <c r="J1372" s="144">
        <f>IFERROR(_xll.qlIndexFixing(Index1M,$H1372,TRUE,_xll.ohTrigger(RecalcTrigger,Trigger1M)),NA())</f>
        <v>1.1730444009295951E-2</v>
      </c>
      <c r="K1372" s="44">
        <f>IFERROR(_xll.qlIndexFixing(Index3M,H1372,TRUE,_xll.ohTrigger(RecalcTrigger,Trigger3M)),NA())</f>
        <v>1.2246693174756795E-2</v>
      </c>
      <c r="L1372" s="44">
        <f>IFERROR(_xll.qlIndexFixing(Index6M,$H1372,TRUE,_xll.ohTrigger(RecalcTrigger,Trigger6M)),NA())</f>
        <v>1.2276950942301506E-2</v>
      </c>
      <c r="M1372" s="145">
        <f>IFERROR(_xll.qlIndexFixing(Index1Y,$H1372,TRUE,_xll.ohTrigger(RecalcTrigger,Trigger1Y)),NA())</f>
        <v>1.2370015244371589E-2</v>
      </c>
      <c r="N1372" s="144">
        <f>IFERROR(_xll.qlIndexFixing(ONIndex1M,I1372,TRUE,_xll.ohTrigger(RecalcTrigger,Trigger1M)),NA())</f>
        <v>1.1737323663636445E-2</v>
      </c>
      <c r="O1372" s="44">
        <f>IFERROR(_xll.qlIndexFixing(ONIndex3M,I1372,TRUE,_xll.ohTrigger(RecalcTrigger,Trigger3M)),NA())</f>
        <v>1.2283539605393301E-2</v>
      </c>
      <c r="P1372" s="44">
        <f>IFERROR(_xll.qlIndexFixing(ONIndex6M,I1372,TRUE,_xll.ohTrigger(RecalcTrigger,Trigger6M)),NA())</f>
        <v>1.236402119822344E-2</v>
      </c>
      <c r="Q1372" s="145">
        <f>IFERROR(_xll.qlIndexFixing(ONIndex1Y,I1372,TRUE,_xll.ohTrigger(RecalcTrigger,Trigger1Y)),NA())</f>
        <v>1.2547685830046618E-2</v>
      </c>
    </row>
    <row r="1373" spans="2:17" x14ac:dyDescent="0.2">
      <c r="B1373" s="39" t="s">
        <v>42</v>
      </c>
      <c r="D1373" s="42">
        <f>_xll.qlCalendarAdvance(Calendar,$D1372,B1373,"f",FALSE)</f>
        <v>49347</v>
      </c>
      <c r="E1373" s="139">
        <f>_xll.qlInterestRateIndexValueDate(IndexON,D1373)</f>
        <v>49347</v>
      </c>
      <c r="F1373" s="155">
        <f>IFERROR(_xll.qlIndexFixing(IndexON,D1373,TRUE,_xll.ohTrigger(RecalcTrigger,TriggerON)),NA())</f>
        <v>1.2171723088467701E-2</v>
      </c>
      <c r="H1373" s="42">
        <f>_xll.qlCalendarAdvance(Calendar,$H1372,B1373,"f",FALSE)</f>
        <v>49347</v>
      </c>
      <c r="I1373" s="139">
        <f>_xll.qlInterestRateIndexValueDate(Index1M,$H1373)</f>
        <v>49349</v>
      </c>
      <c r="J1373" s="144">
        <f>IFERROR(_xll.qlIndexFixing(Index1M,$H1373,TRUE,_xll.ohTrigger(RecalcTrigger,Trigger1M)),NA())</f>
        <v>1.1721568100479449E-2</v>
      </c>
      <c r="K1373" s="44">
        <f>IFERROR(_xll.qlIndexFixing(Index3M,H1373,TRUE,_xll.ohTrigger(RecalcTrigger,Trigger3M)),NA())</f>
        <v>1.223701602255902E-2</v>
      </c>
      <c r="L1373" s="44">
        <f>IFERROR(_xll.qlIndexFixing(Index6M,$H1373,TRUE,_xll.ohTrigger(RecalcTrigger,Trigger6M)),NA())</f>
        <v>1.22667535116796E-2</v>
      </c>
      <c r="M1373" s="145">
        <f>IFERROR(_xll.qlIndexFixing(Index1Y,$H1373,TRUE,_xll.ohTrigger(RecalcTrigger,Trigger1Y)),NA())</f>
        <v>1.2359965602615651E-2</v>
      </c>
      <c r="N1373" s="144">
        <f>IFERROR(_xll.qlIndexFixing(ONIndex1M,I1373,TRUE,_xll.ohTrigger(RecalcTrigger,Trigger1M)),NA())</f>
        <v>1.1728453672175121E-2</v>
      </c>
      <c r="O1373" s="44">
        <f>IFERROR(_xll.qlIndexFixing(ONIndex3M,I1373,TRUE,_xll.ohTrigger(RecalcTrigger,Trigger3M)),NA())</f>
        <v>1.2273890450318348E-2</v>
      </c>
      <c r="P1373" s="44">
        <f>IFERROR(_xll.qlIndexFixing(ONIndex6M,I1373,TRUE,_xll.ohTrigger(RecalcTrigger,Trigger6M)),NA())</f>
        <v>1.235387975453861E-2</v>
      </c>
      <c r="Q1373" s="145">
        <f>IFERROR(_xll.qlIndexFixing(ONIndex1Y,I1373,TRUE,_xll.ohTrigger(RecalcTrigger,Trigger1Y)),NA())</f>
        <v>1.2537693217709034E-2</v>
      </c>
    </row>
    <row r="1374" spans="2:17" x14ac:dyDescent="0.2">
      <c r="B1374" s="39" t="s">
        <v>42</v>
      </c>
      <c r="D1374" s="42">
        <f>_xll.qlCalendarAdvance(Calendar,$D1373,B1374,"f",FALSE)</f>
        <v>49354</v>
      </c>
      <c r="E1374" s="139">
        <f>_xll.qlInterestRateIndexValueDate(IndexON,D1374)</f>
        <v>49354</v>
      </c>
      <c r="F1374" s="155">
        <f>IFERROR(_xll.qlIndexFixing(IndexON,D1374,TRUE,_xll.ohTrigger(RecalcTrigger,TriggerON)),NA())</f>
        <v>1.2171723088467701E-2</v>
      </c>
      <c r="H1374" s="42">
        <f>_xll.qlCalendarAdvance(Calendar,$H1373,B1374,"f",FALSE)</f>
        <v>49354</v>
      </c>
      <c r="I1374" s="139">
        <f>_xll.qlInterestRateIndexValueDate(Index1M,$H1374)</f>
        <v>49356</v>
      </c>
      <c r="J1374" s="144">
        <f>IFERROR(_xll.qlIndexFixing(Index1M,$H1374,TRUE,_xll.ohTrigger(RecalcTrigger,Trigger1M)),NA())</f>
        <v>1.1712693767431035E-2</v>
      </c>
      <c r="K1374" s="44">
        <f>IFERROR(_xll.qlIndexFixing(Index3M,H1374,TRUE,_xll.ohTrigger(RecalcTrigger,Trigger3M)),NA())</f>
        <v>1.2227339602552182E-2</v>
      </c>
      <c r="L1374" s="44">
        <f>IFERROR(_xll.qlIndexFixing(Index6M,$H1374,TRUE,_xll.ohTrigger(RecalcTrigger,Trigger6M)),NA())</f>
        <v>1.2256557684527316E-2</v>
      </c>
      <c r="M1374" s="145">
        <f>IFERROR(_xll.qlIndexFixing(Index1Y,$H1374,TRUE,_xll.ohTrigger(RecalcTrigger,Trigger1Y)),NA())</f>
        <v>1.2349920699836228E-2</v>
      </c>
      <c r="N1374" s="144">
        <f>IFERROR(_xll.qlIndexFixing(ONIndex1M,I1374,TRUE,_xll.ohTrigger(RecalcTrigger,Trigger1M)),NA())</f>
        <v>1.1719584890066415E-2</v>
      </c>
      <c r="O1374" s="44">
        <f>IFERROR(_xll.qlIndexFixing(ONIndex3M,I1374,TRUE,_xll.ohTrigger(RecalcTrigger,Trigger3M)),NA())</f>
        <v>1.2264240548720551E-2</v>
      </c>
      <c r="P1374" s="44">
        <f>IFERROR(_xll.qlIndexFixing(ONIndex6M,I1374,TRUE,_xll.ohTrigger(RecalcTrigger,Trigger6M)),NA())</f>
        <v>1.2343736939710581E-2</v>
      </c>
      <c r="Q1374" s="145">
        <f>IFERROR(_xll.qlIndexFixing(ONIndex1Y,I1374,TRUE,_xll.ohTrigger(RecalcTrigger,Trigger1Y)),NA())</f>
        <v>1.2527699578033236E-2</v>
      </c>
    </row>
    <row r="1375" spans="2:17" x14ac:dyDescent="0.2">
      <c r="B1375" s="39" t="s">
        <v>42</v>
      </c>
      <c r="D1375" s="42">
        <f>_xll.qlCalendarAdvance(Calendar,$D1374,B1375,"f",FALSE)</f>
        <v>49361</v>
      </c>
      <c r="E1375" s="139">
        <f>_xll.qlInterestRateIndexValueDate(IndexON,D1375)</f>
        <v>49361</v>
      </c>
      <c r="F1375" s="155">
        <f>IFERROR(_xll.qlIndexFixing(IndexON,D1375,TRUE,_xll.ohTrigger(RecalcTrigger,TriggerON)),NA())</f>
        <v>1.2171723088467701E-2</v>
      </c>
      <c r="H1375" s="42">
        <f>_xll.qlCalendarAdvance(Calendar,$H1374,B1375,"f",FALSE)</f>
        <v>49361</v>
      </c>
      <c r="I1375" s="139">
        <f>_xll.qlInterestRateIndexValueDate(Index1M,$H1375)</f>
        <v>49363</v>
      </c>
      <c r="J1375" s="144">
        <f>IFERROR(_xll.qlIndexFixing(Index1M,$H1375,TRUE,_xll.ohTrigger(RecalcTrigger,Trigger1M)),NA())</f>
        <v>1.1702047565781137E-2</v>
      </c>
      <c r="K1375" s="44">
        <f>IFERROR(_xll.qlIndexFixing(Index3M,H1375,TRUE,_xll.ohTrigger(RecalcTrigger,Trigger3M)),NA())</f>
        <v>1.2217664169888584E-2</v>
      </c>
      <c r="L1375" s="44">
        <f>IFERROR(_xll.qlIndexFixing(Index6M,$H1375,TRUE,_xll.ohTrigger(RecalcTrigger,Trigger6M)),NA())</f>
        <v>1.2246363699415808E-2</v>
      </c>
      <c r="M1375" s="145">
        <f>IFERROR(_xll.qlIndexFixing(Index1Y,$H1375,TRUE,_xll.ohTrigger(RecalcTrigger,Trigger1Y)),NA())</f>
        <v>1.2339880757928407E-2</v>
      </c>
      <c r="N1375" s="144">
        <f>IFERROR(_xll.qlIndexFixing(ONIndex1M,I1375,TRUE,_xll.ohTrigger(RecalcTrigger,Trigger1M)),NA())</f>
        <v>1.1710717581978614E-2</v>
      </c>
      <c r="O1375" s="44">
        <f>IFERROR(_xll.qlIndexFixing(ONIndex3M,I1375,TRUE,_xll.ohTrigger(RecalcTrigger,Trigger3M)),NA())</f>
        <v>1.2254590155116318E-2</v>
      </c>
      <c r="P1375" s="44">
        <f>IFERROR(_xll.qlIndexFixing(ONIndex6M,I1375,TRUE,_xll.ohTrigger(RecalcTrigger,Trigger6M)),NA())</f>
        <v>1.2333592990909636E-2</v>
      </c>
      <c r="Q1375" s="145">
        <f>IFERROR(_xll.qlIndexFixing(ONIndex1Y,I1375,TRUE,_xll.ohTrigger(RecalcTrigger,Trigger1Y)),NA())</f>
        <v>1.2517705130283829E-2</v>
      </c>
    </row>
    <row r="1376" spans="2:17" x14ac:dyDescent="0.2">
      <c r="B1376" s="39" t="s">
        <v>42</v>
      </c>
      <c r="D1376" s="42">
        <f>_xll.qlCalendarAdvance(Calendar,$D1375,B1376,"f",FALSE)</f>
        <v>49368</v>
      </c>
      <c r="E1376" s="139">
        <f>_xll.qlInterestRateIndexValueDate(IndexON,D1376)</f>
        <v>49368</v>
      </c>
      <c r="F1376" s="155">
        <f>IFERROR(_xll.qlIndexFixing(IndexON,D1376,TRUE,_xll.ohTrigger(RecalcTrigger,TriggerON)),NA())</f>
        <v>1.2171723088467701E-2</v>
      </c>
      <c r="H1376" s="42">
        <f>_xll.qlCalendarAdvance(Calendar,$H1375,B1376,"f",FALSE)</f>
        <v>49368</v>
      </c>
      <c r="I1376" s="139">
        <f>_xll.qlInterestRateIndexValueDate(Index1M,$H1376)</f>
        <v>49370</v>
      </c>
      <c r="J1376" s="144">
        <f>IFERROR(_xll.qlIndexFixing(Index1M,$H1376,TRUE,_xll.ohTrigger(RecalcTrigger,Trigger1M)),NA())</f>
        <v>1.1693620298020979E-2</v>
      </c>
      <c r="K1376" s="44">
        <f>IFERROR(_xll.qlIndexFixing(Index3M,H1376,TRUE,_xll.ohTrigger(RecalcTrigger,Trigger3M)),NA())</f>
        <v>1.2205569879202955E-2</v>
      </c>
      <c r="L1376" s="44">
        <f>IFERROR(_xll.qlIndexFixing(Index6M,$H1376,TRUE,_xll.ohTrigger(RecalcTrigger,Trigger6M)),NA())</f>
        <v>1.2234092887333995E-2</v>
      </c>
      <c r="M1376" s="145">
        <f>IFERROR(_xll.qlIndexFixing(Index1Y,$H1376,TRUE,_xll.ohTrigger(RecalcTrigger,Trigger1Y)),NA())</f>
        <v>1.232984599877966E-2</v>
      </c>
      <c r="N1376" s="144">
        <f>IFERROR(_xll.qlIndexFixing(ONIndex1M,I1376,TRUE,_xll.ohTrigger(RecalcTrigger,Trigger1M)),NA())</f>
        <v>1.1701852012420133E-2</v>
      </c>
      <c r="O1376" s="44">
        <f>IFERROR(_xll.qlIndexFixing(ONIndex3M,I1376,TRUE,_xll.ohTrigger(RecalcTrigger,Trigger3M)),NA())</f>
        <v>1.2244939523862186E-2</v>
      </c>
      <c r="P1376" s="44">
        <f>IFERROR(_xll.qlIndexFixing(ONIndex6M,I1376,TRUE,_xll.ohTrigger(RecalcTrigger,Trigger6M)),NA())</f>
        <v>1.2323448145226124E-2</v>
      </c>
      <c r="Q1376" s="145">
        <f>IFERROR(_xll.qlIndexFixing(ONIndex1Y,I1376,TRUE,_xll.ohTrigger(RecalcTrigger,Trigger1Y)),NA())</f>
        <v>1.2507710093645485E-2</v>
      </c>
    </row>
    <row r="1377" spans="2:17" x14ac:dyDescent="0.2">
      <c r="B1377" s="39" t="s">
        <v>42</v>
      </c>
      <c r="D1377" s="42">
        <f>_xll.qlCalendarAdvance(Calendar,$D1376,B1377,"f",FALSE)</f>
        <v>49375</v>
      </c>
      <c r="E1377" s="139">
        <f>_xll.qlInterestRateIndexValueDate(IndexON,D1377)</f>
        <v>49375</v>
      </c>
      <c r="F1377" s="155">
        <f>IFERROR(_xll.qlIndexFixing(IndexON,D1377,TRUE,_xll.ohTrigger(RecalcTrigger,TriggerON)),NA())</f>
        <v>1.2171723088467701E-2</v>
      </c>
      <c r="H1377" s="42">
        <f>_xll.qlCalendarAdvance(Calendar,$H1376,B1377,"f",FALSE)</f>
        <v>49375</v>
      </c>
      <c r="I1377" s="139">
        <f>_xll.qlInterestRateIndexValueDate(Index1M,$H1377)</f>
        <v>49377</v>
      </c>
      <c r="J1377" s="144">
        <f>IFERROR(_xll.qlIndexFixing(Index1M,$H1377,TRUE,_xll.ohTrigger(RecalcTrigger,Trigger1M)),NA())</f>
        <v>1.1684752000139126E-2</v>
      </c>
      <c r="K1377" s="44">
        <f>IFERROR(_xll.qlIndexFixing(Index3M,H1377,TRUE,_xll.ohTrigger(RecalcTrigger,Trigger3M)),NA())</f>
        <v>1.2195896345417036E-2</v>
      </c>
      <c r="L1377" s="44">
        <f>IFERROR(_xll.qlIndexFixing(Index6M,$H1377,TRUE,_xll.ohTrigger(RecalcTrigger,Trigger6M)),NA())</f>
        <v>1.2223902925283622E-2</v>
      </c>
      <c r="M1377" s="145">
        <f>IFERROR(_xll.qlIndexFixing(Index1Y,$H1377,TRUE,_xll.ohTrigger(RecalcTrigger,Trigger1Y)),NA())</f>
        <v>1.2319816644268304E-2</v>
      </c>
      <c r="N1377" s="144">
        <f>IFERROR(_xll.qlIndexFixing(ONIndex1M,I1377,TRUE,_xll.ohTrigger(RecalcTrigger,Trigger1M)),NA())</f>
        <v>1.1692988446139196E-2</v>
      </c>
      <c r="O1377" s="44">
        <f>IFERROR(_xll.qlIndexFixing(ONIndex3M,I1377,TRUE,_xll.ohTrigger(RecalcTrigger,Trigger3M)),NA())</f>
        <v>1.223528890931469E-2</v>
      </c>
      <c r="P1377" s="44">
        <f>IFERROR(_xll.qlIndexFixing(ONIndex6M,I1377,TRUE,_xll.ohTrigger(RecalcTrigger,Trigger6M)),NA())</f>
        <v>1.2313302639830326E-2</v>
      </c>
      <c r="Q1377" s="145">
        <f>IFERROR(_xll.qlIndexFixing(ONIndex1Y,I1377,TRUE,_xll.ohTrigger(RecalcTrigger,Trigger1Y)),NA())</f>
        <v>1.249771468738281E-2</v>
      </c>
    </row>
    <row r="1378" spans="2:17" x14ac:dyDescent="0.2">
      <c r="B1378" s="39" t="s">
        <v>42</v>
      </c>
      <c r="D1378" s="42">
        <f>_xll.qlCalendarAdvance(Calendar,$D1377,B1378,"f",FALSE)</f>
        <v>49382</v>
      </c>
      <c r="E1378" s="139">
        <f>_xll.qlInterestRateIndexValueDate(IndexON,D1378)</f>
        <v>49382</v>
      </c>
      <c r="F1378" s="155">
        <f>IFERROR(_xll.qlIndexFixing(IndexON,D1378,TRUE,_xll.ohTrigger(RecalcTrigger,TriggerON)),NA())</f>
        <v>1.2171723088467701E-2</v>
      </c>
      <c r="H1378" s="42">
        <f>_xll.qlCalendarAdvance(Calendar,$H1377,B1378,"f",FALSE)</f>
        <v>49382</v>
      </c>
      <c r="I1378" s="139">
        <f>_xll.qlInterestRateIndexValueDate(Index1M,$H1378)</f>
        <v>49384</v>
      </c>
      <c r="J1378" s="144">
        <f>IFERROR(_xll.qlIndexFixing(Index1M,$H1378,TRUE,_xll.ohTrigger(RecalcTrigger,Trigger1M)),NA())</f>
        <v>1.1675886395024572E-2</v>
      </c>
      <c r="K1378" s="44">
        <f>IFERROR(_xll.qlIndexFixing(Index3M,H1378,TRUE,_xll.ohTrigger(RecalcTrigger,Trigger3M)),NA())</f>
        <v>1.2186224657143797E-2</v>
      </c>
      <c r="L1378" s="44">
        <f>IFERROR(_xll.qlIndexFixing(Index6M,$H1378,TRUE,_xll.ohTrigger(RecalcTrigger,Trigger6M)),NA())</f>
        <v>1.2213715590617831E-2</v>
      </c>
      <c r="M1378" s="145">
        <f>IFERROR(_xll.qlIndexFixing(Index1Y,$H1378,TRUE,_xll.ohTrigger(RecalcTrigger,Trigger1Y)),NA())</f>
        <v>1.2309792916263076E-2</v>
      </c>
      <c r="N1378" s="144">
        <f>IFERROR(_xll.qlIndexFixing(ONIndex1M,I1378,TRUE,_xll.ohTrigger(RecalcTrigger,Trigger1M)),NA())</f>
        <v>1.1684127147564283E-2</v>
      </c>
      <c r="O1378" s="44">
        <f>IFERROR(_xll.qlIndexFixing(ONIndex3M,I1378,TRUE,_xll.ohTrigger(RecalcTrigger,Trigger3M)),NA())</f>
        <v>1.2225638565990238E-2</v>
      </c>
      <c r="P1378" s="44">
        <f>IFERROR(_xll.qlIndexFixing(ONIndex6M,I1378,TRUE,_xll.ohTrigger(RecalcTrigger,Trigger6M)),NA())</f>
        <v>1.2303156711972463E-2</v>
      </c>
      <c r="Q1378" s="145">
        <f>IFERROR(_xll.qlIndexFixing(ONIndex1Y,I1378,TRUE,_xll.ohTrigger(RecalcTrigger,Trigger1Y)),NA())</f>
        <v>1.2487719131000219E-2</v>
      </c>
    </row>
    <row r="1379" spans="2:17" x14ac:dyDescent="0.2">
      <c r="B1379" s="39" t="s">
        <v>42</v>
      </c>
      <c r="D1379" s="42">
        <f>_xll.qlCalendarAdvance(Calendar,$D1378,B1379,"f",FALSE)</f>
        <v>49389</v>
      </c>
      <c r="E1379" s="139">
        <f>_xll.qlInterestRateIndexValueDate(IndexON,D1379)</f>
        <v>49389</v>
      </c>
      <c r="F1379" s="155">
        <f>IFERROR(_xll.qlIndexFixing(IndexON,D1379,TRUE,_xll.ohTrigger(RecalcTrigger,TriggerON)),NA())</f>
        <v>1.2171723088467701E-2</v>
      </c>
      <c r="H1379" s="42">
        <f>_xll.qlCalendarAdvance(Calendar,$H1378,B1379,"f",FALSE)</f>
        <v>49389</v>
      </c>
      <c r="I1379" s="139">
        <f>_xll.qlInterestRateIndexValueDate(Index1M,$H1379)</f>
        <v>49395</v>
      </c>
      <c r="J1379" s="144">
        <f>IFERROR(_xll.qlIndexFixing(Index1M,$H1379,TRUE,_xll.ohTrigger(RecalcTrigger,Trigger1M)),NA())</f>
        <v>1.1661960807376399E-2</v>
      </c>
      <c r="K1379" s="44">
        <f>IFERROR(_xll.qlIndexFixing(Index3M,H1379,TRUE,_xll.ohTrigger(RecalcTrigger,Trigger3M)),NA())</f>
        <v>1.217199976276335E-2</v>
      </c>
      <c r="L1379" s="44">
        <f>IFERROR(_xll.qlIndexFixing(Index6M,$H1379,TRUE,_xll.ohTrigger(RecalcTrigger,Trigger6M)),NA())</f>
        <v>1.2198232805407154E-2</v>
      </c>
      <c r="M1379" s="145">
        <f>IFERROR(_xll.qlIndexFixing(Index1Y,$H1379,TRUE,_xll.ohTrigger(RecalcTrigger,Trigger1Y)),NA())</f>
        <v>1.2294555497368303E-2</v>
      </c>
      <c r="N1379" s="144">
        <f>IFERROR(_xll.qlIndexFixing(ONIndex1M,I1379,TRUE,_xll.ohTrigger(RecalcTrigger,Trigger1M)),NA())</f>
        <v>1.1672737807613132E-2</v>
      </c>
      <c r="O1379" s="44">
        <f>IFERROR(_xll.qlIndexFixing(ONIndex3M,I1379,TRUE,_xll.ohTrigger(RecalcTrigger,Trigger3M)),NA())</f>
        <v>1.2213231789424128E-2</v>
      </c>
      <c r="P1379" s="44">
        <f>IFERROR(_xll.qlIndexFixing(ONIndex6M,I1379,TRUE,_xll.ohTrigger(RecalcTrigger,Trigger6M)),NA())</f>
        <v>1.2290111708175289E-2</v>
      </c>
      <c r="Q1379" s="145">
        <f>IFERROR(_xll.qlIndexFixing(ONIndex1Y,I1379,TRUE,_xll.ohTrigger(RecalcTrigger,Trigger1Y)),NA())</f>
        <v>1.2474867833374148E-2</v>
      </c>
    </row>
    <row r="1380" spans="2:17" x14ac:dyDescent="0.2">
      <c r="B1380" s="39" t="s">
        <v>42</v>
      </c>
      <c r="D1380" s="42">
        <f>_xll.qlCalendarAdvance(Calendar,$D1379,B1380,"f",FALSE)</f>
        <v>49396</v>
      </c>
      <c r="E1380" s="139">
        <f>_xll.qlInterestRateIndexValueDate(IndexON,D1380)</f>
        <v>49396</v>
      </c>
      <c r="F1380" s="155">
        <f>IFERROR(_xll.qlIndexFixing(IndexON,D1380,TRUE,_xll.ohTrigger(RecalcTrigger,TriggerON)),NA())</f>
        <v>1.2171723088387765E-2</v>
      </c>
      <c r="H1380" s="42">
        <f>_xll.qlCalendarAdvance(Calendar,$H1379,B1380,"f",FALSE)</f>
        <v>49396</v>
      </c>
      <c r="I1380" s="139">
        <f>_xll.qlInterestRateIndexValueDate(Index1M,$H1380)</f>
        <v>49398</v>
      </c>
      <c r="J1380" s="144">
        <f>IFERROR(_xll.qlIndexFixing(Index1M,$H1380,TRUE,_xll.ohTrigger(RecalcTrigger,Trigger1M)),NA())</f>
        <v>1.1658164322515719E-2</v>
      </c>
      <c r="K1380" s="44">
        <f>IFERROR(_xll.qlIndexFixing(Index3M,H1380,TRUE,_xll.ohTrigger(RecalcTrigger,Trigger3M)),NA())</f>
        <v>1.2168341639967155E-2</v>
      </c>
      <c r="L1380" s="44">
        <f>IFERROR(_xll.qlIndexFixing(Index6M,$H1380,TRUE,_xll.ohTrigger(RecalcTrigger,Trigger6M)),NA())</f>
        <v>1.2194909772201603E-2</v>
      </c>
      <c r="M1380" s="145">
        <f>IFERROR(_xll.qlIndexFixing(Index1Y,$H1380,TRUE,_xll.ohTrigger(RecalcTrigger,Trigger1Y)),NA())</f>
        <v>1.2289763227204343E-2</v>
      </c>
      <c r="N1380" s="144">
        <f>IFERROR(_xll.qlIndexFixing(ONIndex1M,I1380,TRUE,_xll.ohTrigger(RecalcTrigger,Trigger1M)),NA())</f>
        <v>1.1666412412365545E-2</v>
      </c>
      <c r="O1380" s="44">
        <f>IFERROR(_xll.qlIndexFixing(ONIndex3M,I1380,TRUE,_xll.ohTrigger(RecalcTrigger,Trigger3M)),NA())</f>
        <v>1.2206339710196801E-2</v>
      </c>
      <c r="P1380" s="44">
        <f>IFERROR(_xll.qlIndexFixing(ONIndex6M,I1380,TRUE,_xll.ohTrigger(RecalcTrigger,Trigger6M)),NA())</f>
        <v>1.2282864536992122E-2</v>
      </c>
      <c r="Q1380" s="145">
        <f>IFERROR(_xll.qlIndexFixing(ONIndex1Y,I1380,TRUE,_xll.ohTrigger(RecalcTrigger,Trigger1Y)),NA())</f>
        <v>1.2467728444454096E-2</v>
      </c>
    </row>
    <row r="1381" spans="2:17" x14ac:dyDescent="0.2">
      <c r="B1381" s="39" t="s">
        <v>42</v>
      </c>
      <c r="D1381" s="42">
        <f>_xll.qlCalendarAdvance(Calendar,$D1380,B1381,"f",FALSE)</f>
        <v>49403</v>
      </c>
      <c r="E1381" s="139">
        <f>_xll.qlInterestRateIndexValueDate(IndexON,D1381)</f>
        <v>49403</v>
      </c>
      <c r="F1381" s="155">
        <f>IFERROR(_xll.qlIndexFixing(IndexON,D1381,TRUE,_xll.ohTrigger(RecalcTrigger,TriggerON)),NA())</f>
        <v>1.2171723088467701E-2</v>
      </c>
      <c r="H1381" s="42">
        <f>_xll.qlCalendarAdvance(Calendar,$H1380,B1381,"f",FALSE)</f>
        <v>49403</v>
      </c>
      <c r="I1381" s="139">
        <f>_xll.qlInterestRateIndexValueDate(Index1M,$H1381)</f>
        <v>49405</v>
      </c>
      <c r="J1381" s="144">
        <f>IFERROR(_xll.qlIndexFixing(Index1M,$H1381,TRUE,_xll.ohTrigger(RecalcTrigger,Trigger1M)),NA())</f>
        <v>1.1649308384829313E-2</v>
      </c>
      <c r="K1381" s="44">
        <f>IFERROR(_xll.qlIndexFixing(Index3M,H1381,TRUE,_xll.ohTrigger(RecalcTrigger,Trigger3M)),NA())</f>
        <v>1.2158677296043342E-2</v>
      </c>
      <c r="L1381" s="44">
        <f>IFERROR(_xll.qlIndexFixing(Index6M,$H1381,TRUE,_xll.ohTrigger(RecalcTrigger,Trigger6M)),NA())</f>
        <v>1.2183171736724578E-2</v>
      </c>
      <c r="M1381" s="145">
        <f>IFERROR(_xll.qlIndexFixing(Index1Y,$H1381,TRUE,_xll.ohTrigger(RecalcTrigger,Trigger1Y)),NA())</f>
        <v>1.2279757709844966E-2</v>
      </c>
      <c r="N1381" s="144">
        <f>IFERROR(_xll.qlIndexFixing(ONIndex1M,I1381,TRUE,_xll.ohTrigger(RecalcTrigger,Trigger1M)),NA())</f>
        <v>1.1657559504838488E-2</v>
      </c>
      <c r="O1381" s="44">
        <f>IFERROR(_xll.qlIndexFixing(ONIndex3M,I1381,TRUE,_xll.ohTrigger(RecalcTrigger,Trigger3M)),NA())</f>
        <v>1.2196691706680696E-2</v>
      </c>
      <c r="P1381" s="44">
        <f>IFERROR(_xll.qlIndexFixing(ONIndex6M,I1381,TRUE,_xll.ohTrigger(RecalcTrigger,Trigger6M)),NA())</f>
        <v>1.2272718764210211E-2</v>
      </c>
      <c r="Q1381" s="145">
        <f>IFERROR(_xll.qlIndexFixing(ONIndex1Y,I1381,TRUE,_xll.ohTrigger(RecalcTrigger,Trigger1Y)),NA())</f>
        <v>1.2457733753059586E-2</v>
      </c>
    </row>
    <row r="1382" spans="2:17" x14ac:dyDescent="0.2">
      <c r="B1382" s="39" t="s">
        <v>42</v>
      </c>
      <c r="D1382" s="42">
        <f>_xll.qlCalendarAdvance(Calendar,$D1381,B1382,"f",FALSE)</f>
        <v>49410</v>
      </c>
      <c r="E1382" s="139">
        <f>_xll.qlInterestRateIndexValueDate(IndexON,D1382)</f>
        <v>49410</v>
      </c>
      <c r="F1382" s="155">
        <f>IFERROR(_xll.qlIndexFixing(IndexON,D1382,TRUE,_xll.ohTrigger(RecalcTrigger,TriggerON)),NA())</f>
        <v>1.2171723088467701E-2</v>
      </c>
      <c r="H1382" s="42">
        <f>_xll.qlCalendarAdvance(Calendar,$H1381,B1382,"f",FALSE)</f>
        <v>49410</v>
      </c>
      <c r="I1382" s="139">
        <f>_xll.qlInterestRateIndexValueDate(Index1M,$H1382)</f>
        <v>49412</v>
      </c>
      <c r="J1382" s="144">
        <f>IFERROR(_xll.qlIndexFixing(Index1M,$H1382,TRUE,_xll.ohTrigger(RecalcTrigger,Trigger1M)),NA())</f>
        <v>1.1640456199318252E-2</v>
      </c>
      <c r="K1382" s="44">
        <f>IFERROR(_xll.qlIndexFixing(Index3M,H1382,TRUE,_xll.ohTrigger(RecalcTrigger,Trigger3M)),NA())</f>
        <v>1.2149015762611588E-2</v>
      </c>
      <c r="L1382" s="44">
        <f>IFERROR(_xll.qlIndexFixing(Index6M,$H1382,TRUE,_xll.ohTrigger(RecalcTrigger,Trigger6M)),NA())</f>
        <v>1.2172997297369552E-2</v>
      </c>
      <c r="M1382" s="145">
        <f>IFERROR(_xll.qlIndexFixing(Index1Y,$H1382,TRUE,_xll.ohTrigger(RecalcTrigger,Trigger1Y)),NA())</f>
        <v>1.2269257108772479E-2</v>
      </c>
      <c r="N1382" s="144">
        <f>IFERROR(_xll.qlIndexFixing(ONIndex1M,I1382,TRUE,_xll.ohTrigger(RecalcTrigger,Trigger1M)),NA())</f>
        <v>1.1648709923530731E-2</v>
      </c>
      <c r="O1382" s="44">
        <f>IFERROR(_xll.qlIndexFixing(ONIndex3M,I1382,TRUE,_xll.ohTrigger(RecalcTrigger,Trigger3M)),NA())</f>
        <v>1.2187044991813778E-2</v>
      </c>
      <c r="P1382" s="44">
        <f>IFERROR(_xll.qlIndexFixing(ONIndex6M,I1382,TRUE,_xll.ohTrigger(RecalcTrigger,Trigger6M)),NA())</f>
        <v>1.226257351740756E-2</v>
      </c>
      <c r="Q1382" s="145">
        <f>IFERROR(_xll.qlIndexFixing(ONIndex1Y,I1382,TRUE,_xll.ohTrigger(RecalcTrigger,Trigger1Y)),NA())</f>
        <v>1.2447739788443712E-2</v>
      </c>
    </row>
    <row r="1383" spans="2:17" x14ac:dyDescent="0.2">
      <c r="B1383" s="39" t="s">
        <v>42</v>
      </c>
      <c r="D1383" s="42">
        <f>_xll.qlCalendarAdvance(Calendar,$D1382,B1383,"f",FALSE)</f>
        <v>49417</v>
      </c>
      <c r="E1383" s="139">
        <f>_xll.qlInterestRateIndexValueDate(IndexON,D1383)</f>
        <v>49417</v>
      </c>
      <c r="F1383" s="155">
        <f>IFERROR(_xll.qlIndexFixing(IndexON,D1383,TRUE,_xll.ohTrigger(RecalcTrigger,TriggerON)),NA())</f>
        <v>1.2171723088467701E-2</v>
      </c>
      <c r="H1383" s="42">
        <f>_xll.qlCalendarAdvance(Calendar,$H1382,B1383,"f",FALSE)</f>
        <v>49417</v>
      </c>
      <c r="I1383" s="139">
        <f>_xll.qlInterestRateIndexValueDate(Index1M,$H1383)</f>
        <v>49419</v>
      </c>
      <c r="J1383" s="144">
        <f>IFERROR(_xll.qlIndexFixing(Index1M,$H1383,TRUE,_xll.ohTrigger(RecalcTrigger,Trigger1M)),NA())</f>
        <v>1.1631608030846794E-2</v>
      </c>
      <c r="K1383" s="44">
        <f>IFERROR(_xll.qlIndexFixing(Index3M,H1383,TRUE,_xll.ohTrigger(RecalcTrigger,Trigger3M)),NA())</f>
        <v>1.2139357294819882E-2</v>
      </c>
      <c r="L1383" s="44">
        <f>IFERROR(_xll.qlIndexFixing(Index6M,$H1383,TRUE,_xll.ohTrigger(RecalcTrigger,Trigger6M)),NA())</f>
        <v>1.2162826678260699E-2</v>
      </c>
      <c r="M1383" s="145">
        <f>IFERROR(_xll.qlIndexFixing(Index1Y,$H1383,TRUE,_xll.ohTrigger(RecalcTrigger,Trigger1Y)),NA())</f>
        <v>1.2259766438635845E-2</v>
      </c>
      <c r="N1383" s="144">
        <f>IFERROR(_xll.qlIndexFixing(ONIndex1M,I1383,TRUE,_xll.ohTrigger(RecalcTrigger,Trigger1M)),NA())</f>
        <v>1.1639863933110561E-2</v>
      </c>
      <c r="O1383" s="44">
        <f>IFERROR(_xll.qlIndexFixing(ONIndex3M,I1383,TRUE,_xll.ohTrigger(RecalcTrigger,Trigger3M)),NA())</f>
        <v>1.2177399820112456E-2</v>
      </c>
      <c r="P1383" s="44">
        <f>IFERROR(_xll.qlIndexFixing(ONIndex6M,I1383,TRUE,_xll.ohTrigger(RecalcTrigger,Trigger6M)),NA())</f>
        <v>1.2252429033914325E-2</v>
      </c>
      <c r="Q1383" s="145">
        <f>IFERROR(_xll.qlIndexFixing(ONIndex1Y,I1383,TRUE,_xll.ohTrigger(RecalcTrigger,Trigger1Y)),NA())</f>
        <v>1.2437746770030955E-2</v>
      </c>
    </row>
    <row r="1384" spans="2:17" x14ac:dyDescent="0.2">
      <c r="B1384" s="39" t="s">
        <v>42</v>
      </c>
      <c r="D1384" s="42">
        <f>_xll.qlCalendarAdvance(Calendar,$D1383,B1384,"f",FALSE)</f>
        <v>49424</v>
      </c>
      <c r="E1384" s="139">
        <f>_xll.qlInterestRateIndexValueDate(IndexON,D1384)</f>
        <v>49424</v>
      </c>
      <c r="F1384" s="155">
        <f>IFERROR(_xll.qlIndexFixing(IndexON,D1384,TRUE,_xll.ohTrigger(RecalcTrigger,TriggerON)),NA())</f>
        <v>1.2171723088467701E-2</v>
      </c>
      <c r="H1384" s="42">
        <f>_xll.qlCalendarAdvance(Calendar,$H1383,B1384,"f",FALSE)</f>
        <v>49424</v>
      </c>
      <c r="I1384" s="139">
        <f>_xll.qlInterestRateIndexValueDate(Index1M,$H1384)</f>
        <v>49426</v>
      </c>
      <c r="J1384" s="144">
        <f>IFERROR(_xll.qlIndexFixing(Index1M,$H1384,TRUE,_xll.ohTrigger(RecalcTrigger,Trigger1M)),NA())</f>
        <v>1.1622764144255993E-2</v>
      </c>
      <c r="K1384" s="44">
        <f>IFERROR(_xll.qlIndexFixing(Index3M,H1384,TRUE,_xll.ohTrigger(RecalcTrigger,Trigger3M)),NA())</f>
        <v>1.2129702147813582E-2</v>
      </c>
      <c r="L1384" s="44">
        <f>IFERROR(_xll.qlIndexFixing(Index6M,$H1384,TRUE,_xll.ohTrigger(RecalcTrigger,Trigger6M)),NA())</f>
        <v>1.2152660117956599E-2</v>
      </c>
      <c r="M1384" s="145">
        <f>IFERROR(_xll.qlIndexFixing(Index1Y,$H1384,TRUE,_xll.ohTrigger(RecalcTrigger,Trigger1Y)),NA())</f>
        <v>1.22497811284273E-2</v>
      </c>
      <c r="N1384" s="144">
        <f>IFERROR(_xll.qlIndexFixing(ONIndex1M,I1384,TRUE,_xll.ohTrigger(RecalcTrigger,Trigger1M)),NA())</f>
        <v>1.1629758966087422E-2</v>
      </c>
      <c r="O1384" s="44">
        <f>IFERROR(_xll.qlIndexFixing(ONIndex3M,I1384,TRUE,_xll.ohTrigger(RecalcTrigger,Trigger3M)),NA())</f>
        <v>1.2166378982669812E-2</v>
      </c>
      <c r="P1384" s="44">
        <f>IFERROR(_xll.qlIndexFixing(ONIndex6M,I1384,TRUE,_xll.ohTrigger(RecalcTrigger,Trigger6M)),NA())</f>
        <v>1.2240836576999925E-2</v>
      </c>
      <c r="Q1384" s="145">
        <f>IFERROR(_xll.qlIndexFixing(ONIndex1Y,I1384,TRUE,_xll.ohTrigger(RecalcTrigger,Trigger1Y)),NA())</f>
        <v>1.2426327617527377E-2</v>
      </c>
    </row>
    <row r="1385" spans="2:17" x14ac:dyDescent="0.2">
      <c r="B1385" s="39" t="s">
        <v>42</v>
      </c>
      <c r="D1385" s="42">
        <f>_xll.qlCalendarAdvance(Calendar,$D1384,B1385,"f",FALSE)</f>
        <v>49431</v>
      </c>
      <c r="E1385" s="139">
        <f>_xll.qlInterestRateIndexValueDate(IndexON,D1385)</f>
        <v>49431</v>
      </c>
      <c r="F1385" s="155">
        <f>IFERROR(_xll.qlIndexFixing(IndexON,D1385,TRUE,_xll.ohTrigger(RecalcTrigger,TriggerON)),NA())</f>
        <v>1.2171723088467701E-2</v>
      </c>
      <c r="H1385" s="42">
        <f>_xll.qlCalendarAdvance(Calendar,$H1384,B1385,"f",FALSE)</f>
        <v>49431</v>
      </c>
      <c r="I1385" s="139">
        <f>_xll.qlInterestRateIndexValueDate(Index1M,$H1385)</f>
        <v>49433</v>
      </c>
      <c r="J1385" s="144">
        <f>IFERROR(_xll.qlIndexFixing(Index1M,$H1385,TRUE,_xll.ohTrigger(RecalcTrigger,Trigger1M)),NA())</f>
        <v>1.1613924804397215E-2</v>
      </c>
      <c r="K1385" s="44">
        <f>IFERROR(_xll.qlIndexFixing(Index3M,H1385,TRUE,_xll.ohTrigger(RecalcTrigger,Trigger3M)),NA())</f>
        <v>1.2118595948673027E-2</v>
      </c>
      <c r="L1385" s="44">
        <f>IFERROR(_xll.qlIndexFixing(Index6M,$H1385,TRUE,_xll.ohTrigger(RecalcTrigger,Trigger6M)),NA())</f>
        <v>1.2142497855008915E-2</v>
      </c>
      <c r="M1385" s="145">
        <f>IFERROR(_xll.qlIndexFixing(Index1Y,$H1385,TRUE,_xll.ohTrigger(RecalcTrigger,Trigger1Y)),NA())</f>
        <v>1.2239802997562521E-2</v>
      </c>
      <c r="N1385" s="144">
        <f>IFERROR(_xll.qlIndexFixing(ONIndex1M,I1385,TRUE,_xll.ohTrigger(RecalcTrigger,Trigger1M)),NA())</f>
        <v>1.1622183783126516E-2</v>
      </c>
      <c r="O1385" s="44">
        <f>IFERROR(_xll.qlIndexFixing(ONIndex3M,I1385,TRUE,_xll.ohTrigger(RecalcTrigger,Trigger3M)),NA())</f>
        <v>1.2158115123712676E-2</v>
      </c>
      <c r="P1385" s="44">
        <f>IFERROR(_xll.qlIndexFixing(ONIndex6M,I1385,TRUE,_xll.ohTrigger(RecalcTrigger,Trigger6M)),NA())</f>
        <v>1.2232143304737875E-2</v>
      </c>
      <c r="Q1385" s="145">
        <f>IFERROR(_xll.qlIndexFixing(ONIndex1Y,I1385,TRUE,_xll.ohTrigger(RecalcTrigger,Trigger1Y)),NA())</f>
        <v>1.241776444895315E-2</v>
      </c>
    </row>
    <row r="1386" spans="2:17" x14ac:dyDescent="0.2">
      <c r="B1386" s="39" t="s">
        <v>42</v>
      </c>
      <c r="D1386" s="42">
        <f>_xll.qlCalendarAdvance(Calendar,$D1385,B1386,"f",FALSE)</f>
        <v>49438</v>
      </c>
      <c r="E1386" s="139">
        <f>_xll.qlInterestRateIndexValueDate(IndexON,D1386)</f>
        <v>49438</v>
      </c>
      <c r="F1386" s="155">
        <f>IFERROR(_xll.qlIndexFixing(IndexON,D1386,TRUE,_xll.ohTrigger(RecalcTrigger,TriggerON)),NA())</f>
        <v>1.2171723088467701E-2</v>
      </c>
      <c r="H1386" s="42">
        <f>_xll.qlCalendarAdvance(Calendar,$H1385,B1386,"f",FALSE)</f>
        <v>49438</v>
      </c>
      <c r="I1386" s="139">
        <f>_xll.qlInterestRateIndexValueDate(Index1M,$H1386)</f>
        <v>49440</v>
      </c>
      <c r="J1386" s="144">
        <f>IFERROR(_xll.qlIndexFixing(Index1M,$H1386,TRUE,_xll.ohTrigger(RecalcTrigger,Trigger1M)),NA())</f>
        <v>1.1605090276124405E-2</v>
      </c>
      <c r="K1386" s="44">
        <f>IFERROR(_xll.qlIndexFixing(Index3M,H1386,TRUE,_xll.ohTrigger(RecalcTrigger,Trigger3M)),NA())</f>
        <v>1.210894821089244E-2</v>
      </c>
      <c r="L1386" s="44">
        <f>IFERROR(_xll.qlIndexFixing(Index6M,$H1386,TRUE,_xll.ohTrigger(RecalcTrigger,Trigger6M)),NA())</f>
        <v>1.2132340127965423E-2</v>
      </c>
      <c r="M1386" s="145">
        <f>IFERROR(_xll.qlIndexFixing(Index1Y,$H1386,TRUE,_xll.ohTrigger(RecalcTrigger,Trigger1Y)),NA())</f>
        <v>1.2229832267839458E-2</v>
      </c>
      <c r="N1386" s="144">
        <f>IFERROR(_xll.qlIndexFixing(ONIndex1M,I1386,TRUE,_xll.ohTrigger(RecalcTrigger,Trigger1M)),NA())</f>
        <v>1.1613350152739343E-2</v>
      </c>
      <c r="O1386" s="44">
        <f>IFERROR(_xll.qlIndexFixing(ONIndex3M,I1386,TRUE,_xll.ohTrigger(RecalcTrigger,Trigger3M)),NA())</f>
        <v>1.2148476107807227E-2</v>
      </c>
      <c r="P1386" s="44">
        <f>IFERROR(_xll.qlIndexFixing(ONIndex6M,I1386,TRUE,_xll.ohTrigger(RecalcTrigger,Trigger6M)),NA())</f>
        <v>1.2222002533555099E-2</v>
      </c>
      <c r="Q1386" s="145">
        <f>IFERROR(_xll.qlIndexFixing(ONIndex1Y,I1386,TRUE,_xll.ohTrigger(RecalcTrigger,Trigger1Y)),NA())</f>
        <v>1.2407775584817315E-2</v>
      </c>
    </row>
    <row r="1387" spans="2:17" x14ac:dyDescent="0.2">
      <c r="B1387" s="39" t="s">
        <v>42</v>
      </c>
      <c r="D1387" s="42">
        <f>_xll.qlCalendarAdvance(Calendar,$D1386,B1387,"f",FALSE)</f>
        <v>49445</v>
      </c>
      <c r="E1387" s="139">
        <f>_xll.qlInterestRateIndexValueDate(IndexON,D1387)</f>
        <v>49445</v>
      </c>
      <c r="F1387" s="155">
        <f>IFERROR(_xll.qlIndexFixing(IndexON,D1387,TRUE,_xll.ohTrigger(RecalcTrigger,TriggerON)),NA())</f>
        <v>1.2171723088467701E-2</v>
      </c>
      <c r="H1387" s="42">
        <f>_xll.qlCalendarAdvance(Calendar,$H1386,B1387,"f",FALSE)</f>
        <v>49445</v>
      </c>
      <c r="I1387" s="139">
        <f>_xll.qlInterestRateIndexValueDate(Index1M,$H1387)</f>
        <v>49447</v>
      </c>
      <c r="J1387" s="144">
        <f>IFERROR(_xll.qlIndexFixing(Index1M,$H1387,TRUE,_xll.ohTrigger(RecalcTrigger,Trigger1M)),NA())</f>
        <v>1.1596260824278616E-2</v>
      </c>
      <c r="K1387" s="44">
        <f>IFERROR(_xll.qlIndexFixing(Index3M,H1387,TRUE,_xll.ohTrigger(RecalcTrigger,Trigger3M)),NA())</f>
        <v>1.209930461518322E-2</v>
      </c>
      <c r="L1387" s="44">
        <f>IFERROR(_xll.qlIndexFixing(Index6M,$H1387,TRUE,_xll.ohTrigger(RecalcTrigger,Trigger6M)),NA())</f>
        <v>1.2122187175369148E-2</v>
      </c>
      <c r="M1387" s="145">
        <f>IFERROR(_xll.qlIndexFixing(Index1Y,$H1387,TRUE,_xll.ohTrigger(RecalcTrigger,Trigger1Y)),NA())</f>
        <v>1.2219869161048872E-2</v>
      </c>
      <c r="N1387" s="144">
        <f>IFERROR(_xll.qlIndexFixing(ONIndex1M,I1387,TRUE,_xll.ohTrigger(RecalcTrigger,Trigger1M)),NA())</f>
        <v>1.1604521171593163E-2</v>
      </c>
      <c r="O1387" s="44">
        <f>IFERROR(_xll.qlIndexFixing(ONIndex3M,I1387,TRUE,_xll.ohTrigger(RecalcTrigger,Trigger3M)),NA())</f>
        <v>1.2138839652653388E-2</v>
      </c>
      <c r="P1387" s="44">
        <f>IFERROR(_xll.qlIndexFixing(ONIndex6M,I1387,TRUE,_xll.ohTrigger(RecalcTrigger,Trigger6M)),NA())</f>
        <v>1.2211863474043128E-2</v>
      </c>
      <c r="Q1387" s="145">
        <f>IFERROR(_xll.qlIndexFixing(ONIndex1Y,I1387,TRUE,_xll.ohTrigger(RecalcTrigger,Trigger1Y)),NA())</f>
        <v>1.2397788544102895E-2</v>
      </c>
    </row>
    <row r="1388" spans="2:17" x14ac:dyDescent="0.2">
      <c r="B1388" s="39" t="s">
        <v>42</v>
      </c>
      <c r="D1388" s="42">
        <f>_xll.qlCalendarAdvance(Calendar,$D1387,B1388,"f",FALSE)</f>
        <v>49452</v>
      </c>
      <c r="E1388" s="139">
        <f>_xll.qlInterestRateIndexValueDate(IndexON,D1388)</f>
        <v>49452</v>
      </c>
      <c r="F1388" s="155">
        <f>IFERROR(_xll.qlIndexFixing(IndexON,D1388,TRUE,_xll.ohTrigger(RecalcTrigger,TriggerON)),NA())</f>
        <v>1.2171723088467701E-2</v>
      </c>
      <c r="H1388" s="42">
        <f>_xll.qlCalendarAdvance(Calendar,$H1387,B1388,"f",FALSE)</f>
        <v>49452</v>
      </c>
      <c r="I1388" s="139">
        <f>_xll.qlInterestRateIndexValueDate(Index1M,$H1388)</f>
        <v>49454</v>
      </c>
      <c r="J1388" s="144">
        <f>IFERROR(_xll.qlIndexFixing(Index1M,$H1388,TRUE,_xll.ohTrigger(RecalcTrigger,Trigger1M)),NA())</f>
        <v>1.1587436713713794E-2</v>
      </c>
      <c r="K1388" s="44">
        <f>IFERROR(_xll.qlIndexFixing(Index3M,H1388,TRUE,_xll.ohTrigger(RecalcTrigger,Trigger3M)),NA())</f>
        <v>1.2089665416708917E-2</v>
      </c>
      <c r="L1388" s="44">
        <f>IFERROR(_xll.qlIndexFixing(Index6M,$H1388,TRUE,_xll.ohTrigger(RecalcTrigger,Trigger6M)),NA())</f>
        <v>1.2112039235757925E-2</v>
      </c>
      <c r="M1388" s="145">
        <f>IFERROR(_xll.qlIndexFixing(Index1Y,$H1388,TRUE,_xll.ohTrigger(RecalcTrigger,Trigger1Y)),NA())</f>
        <v>1.2209913898971502E-2</v>
      </c>
      <c r="N1388" s="144">
        <f>IFERROR(_xll.qlIndexFixing(ONIndex1M,I1388,TRUE,_xll.ohTrigger(RecalcTrigger,Trigger1M)),NA())</f>
        <v>1.1595697104276326E-2</v>
      </c>
      <c r="O1388" s="44">
        <f>IFERROR(_xll.qlIndexFixing(ONIndex3M,I1388,TRUE,_xll.ohTrigger(RecalcTrigger,Trigger3M)),NA())</f>
        <v>1.2129206012607696E-2</v>
      </c>
      <c r="P1388" s="44">
        <f>IFERROR(_xll.qlIndexFixing(ONIndex6M,I1388,TRUE,_xll.ohTrigger(RecalcTrigger,Trigger6M)),NA())</f>
        <v>1.2201726363372245E-2</v>
      </c>
      <c r="Q1388" s="145">
        <f>IFERROR(_xll.qlIndexFixing(ONIndex1Y,I1388,TRUE,_xll.ohTrigger(RecalcTrigger,Trigger1Y)),NA())</f>
        <v>1.2387803545834686E-2</v>
      </c>
    </row>
    <row r="1389" spans="2:17" x14ac:dyDescent="0.2">
      <c r="B1389" s="39" t="s">
        <v>42</v>
      </c>
      <c r="D1389" s="42">
        <f>_xll.qlCalendarAdvance(Calendar,$D1388,B1389,"f",FALSE)</f>
        <v>49459</v>
      </c>
      <c r="E1389" s="139">
        <f>_xll.qlInterestRateIndexValueDate(IndexON,D1389)</f>
        <v>49459</v>
      </c>
      <c r="F1389" s="155">
        <f>IFERROR(_xll.qlIndexFixing(IndexON,D1389,TRUE,_xll.ohTrigger(RecalcTrigger,TriggerON)),NA())</f>
        <v>1.2171723088467701E-2</v>
      </c>
      <c r="H1389" s="42">
        <f>_xll.qlCalendarAdvance(Calendar,$H1388,B1389,"f",FALSE)</f>
        <v>49459</v>
      </c>
      <c r="I1389" s="139">
        <f>_xll.qlInterestRateIndexValueDate(Index1M,$H1389)</f>
        <v>49461</v>
      </c>
      <c r="J1389" s="144">
        <f>IFERROR(_xll.qlIndexFixing(Index1M,$H1389,TRUE,_xll.ohTrigger(RecalcTrigger,Trigger1M)),NA())</f>
        <v>1.1578618209273568E-2</v>
      </c>
      <c r="K1389" s="44">
        <f>IFERROR(_xll.qlIndexFixing(Index3M,H1389,TRUE,_xll.ohTrigger(RecalcTrigger,Trigger3M)),NA())</f>
        <v>1.2080030870623726E-2</v>
      </c>
      <c r="L1389" s="44">
        <f>IFERROR(_xll.qlIndexFixing(Index6M,$H1389,TRUE,_xll.ohTrigger(RecalcTrigger,Trigger6M)),NA())</f>
        <v>1.2101896547665275E-2</v>
      </c>
      <c r="M1389" s="145">
        <f>IFERROR(_xll.qlIndexFixing(Index1Y,$H1389,TRUE,_xll.ohTrigger(RecalcTrigger,Trigger1Y)),NA())</f>
        <v>1.2199966703379814E-2</v>
      </c>
      <c r="N1389" s="144">
        <f>IFERROR(_xll.qlIndexFixing(ONIndex1M,I1389,TRUE,_xll.ohTrigger(RecalcTrigger,Trigger1M)),NA())</f>
        <v>1.1586878215377183E-2</v>
      </c>
      <c r="O1389" s="44">
        <f>IFERROR(_xll.qlIndexFixing(ONIndex3M,I1389,TRUE,_xll.ohTrigger(RecalcTrigger,Trigger3M)),NA())</f>
        <v>1.2119575441946751E-2</v>
      </c>
      <c r="P1389" s="44">
        <f>IFERROR(_xll.qlIndexFixing(ONIndex6M,I1389,TRUE,_xll.ohTrigger(RecalcTrigger,Trigger6M)),NA())</f>
        <v>1.2191591438712734E-2</v>
      </c>
      <c r="Q1389" s="145">
        <f>IFERROR(_xll.qlIndexFixing(ONIndex1Y,I1389,TRUE,_xll.ohTrigger(RecalcTrigger,Trigger1Y)),NA())</f>
        <v>1.237782080959704E-2</v>
      </c>
    </row>
    <row r="1390" spans="2:17" x14ac:dyDescent="0.2">
      <c r="B1390" s="39" t="s">
        <v>42</v>
      </c>
      <c r="D1390" s="42">
        <f>_xll.qlCalendarAdvance(Calendar,$D1389,B1390,"f",FALSE)</f>
        <v>49466</v>
      </c>
      <c r="E1390" s="139">
        <f>_xll.qlInterestRateIndexValueDate(IndexON,D1390)</f>
        <v>49466</v>
      </c>
      <c r="F1390" s="155">
        <f>IFERROR(_xll.qlIndexFixing(IndexON,D1390,TRUE,_xll.ohTrigger(RecalcTrigger,TriggerON)),NA())</f>
        <v>1.2171723088387765E-2</v>
      </c>
      <c r="H1390" s="42">
        <f>_xll.qlCalendarAdvance(Calendar,$H1389,B1390,"f",FALSE)</f>
        <v>49466</v>
      </c>
      <c r="I1390" s="139">
        <f>_xll.qlInterestRateIndexValueDate(Index1M,$H1390)</f>
        <v>49468</v>
      </c>
      <c r="J1390" s="144">
        <f>IFERROR(_xll.qlIndexFixing(Index1M,$H1390,TRUE,_xll.ohTrigger(RecalcTrigger,Trigger1M)),NA())</f>
        <v>1.1569805575804148E-2</v>
      </c>
      <c r="K1390" s="44">
        <f>IFERROR(_xll.qlIndexFixing(Index3M,H1390,TRUE,_xll.ohTrigger(RecalcTrigger,Trigger3M)),NA())</f>
        <v>1.2070401232086095E-2</v>
      </c>
      <c r="L1390" s="44">
        <f>IFERROR(_xll.qlIndexFixing(Index6M,$H1390,TRUE,_xll.ohTrigger(RecalcTrigger,Trigger6M)),NA())</f>
        <v>1.2091759349618232E-2</v>
      </c>
      <c r="M1390" s="145">
        <f>IFERROR(_xll.qlIndexFixing(Index1Y,$H1390,TRUE,_xll.ohTrigger(RecalcTrigger,Trigger1Y)),NA())</f>
        <v>1.2190027796037776E-2</v>
      </c>
      <c r="N1390" s="144">
        <f>IFERROR(_xll.qlIndexFixing(ONIndex1M,I1390,TRUE,_xll.ohTrigger(RecalcTrigger,Trigger1M)),NA())</f>
        <v>1.1578064769643959E-2</v>
      </c>
      <c r="O1390" s="44">
        <f>IFERROR(_xll.qlIndexFixing(ONIndex3M,I1390,TRUE,_xll.ohTrigger(RecalcTrigger,Trigger3M)),NA())</f>
        <v>1.2109948195266895E-2</v>
      </c>
      <c r="P1390" s="44">
        <f>IFERROR(_xll.qlIndexFixing(ONIndex6M,I1390,TRUE,_xll.ohTrigger(RecalcTrigger,Trigger6M)),NA())</f>
        <v>1.2181458937314815E-2</v>
      </c>
      <c r="Q1390" s="145">
        <f>IFERROR(_xll.qlIndexFixing(ONIndex1Y,I1390,TRUE,_xll.ohTrigger(RecalcTrigger,Trigger1Y)),NA())</f>
        <v>1.2367840554494691E-2</v>
      </c>
    </row>
    <row r="1391" spans="2:17" x14ac:dyDescent="0.2">
      <c r="B1391" s="39" t="s">
        <v>42</v>
      </c>
      <c r="D1391" s="42">
        <f>_xll.qlCalendarAdvance(Calendar,$D1390,B1391,"f",FALSE)</f>
        <v>49473</v>
      </c>
      <c r="E1391" s="139">
        <f>_xll.qlInterestRateIndexValueDate(IndexON,D1391)</f>
        <v>49473</v>
      </c>
      <c r="F1391" s="155">
        <f>IFERROR(_xll.qlIndexFixing(IndexON,D1391,TRUE,_xll.ohTrigger(RecalcTrigger,TriggerON)),NA())</f>
        <v>1.2171723088467701E-2</v>
      </c>
      <c r="H1391" s="42">
        <f>_xll.qlCalendarAdvance(Calendar,$H1390,B1391,"f",FALSE)</f>
        <v>49473</v>
      </c>
      <c r="I1391" s="139">
        <f>_xll.qlInterestRateIndexValueDate(Index1M,$H1391)</f>
        <v>49475</v>
      </c>
      <c r="J1391" s="144">
        <f>IFERROR(_xll.qlIndexFixing(Index1M,$H1391,TRUE,_xll.ohTrigger(RecalcTrigger,Trigger1M)),NA())</f>
        <v>1.1560999078151743E-2</v>
      </c>
      <c r="K1391" s="44">
        <f>IFERROR(_xll.qlIndexFixing(Index3M,H1391,TRUE,_xll.ohTrigger(RecalcTrigger,Trigger3M)),NA())</f>
        <v>1.2060776756248519E-2</v>
      </c>
      <c r="L1391" s="44">
        <f>IFERROR(_xll.qlIndexFixing(Index6M,$H1391,TRUE,_xll.ohTrigger(RecalcTrigger,Trigger6M)),NA())</f>
        <v>1.2081627880140808E-2</v>
      </c>
      <c r="M1391" s="145">
        <f>IFERROR(_xll.qlIndexFixing(Index1Y,$H1391,TRUE,_xll.ohTrigger(RecalcTrigger,Trigger1Y)),NA())</f>
        <v>1.2180097398700429E-2</v>
      </c>
      <c r="N1391" s="144">
        <f>IFERROR(_xll.qlIndexFixing(ONIndex1M,I1391,TRUE,_xll.ohTrigger(RecalcTrigger,Trigger1M)),NA())</f>
        <v>1.1569257031425195E-2</v>
      </c>
      <c r="O1391" s="44">
        <f>IFERROR(_xll.qlIndexFixing(ONIndex3M,I1391,TRUE,_xll.ohTrigger(RecalcTrigger,Trigger3M)),NA())</f>
        <v>1.2100324527004602E-2</v>
      </c>
      <c r="P1391" s="44">
        <f>IFERROR(_xll.qlIndexFixing(ONIndex6M,I1391,TRUE,_xll.ohTrigger(RecalcTrigger,Trigger6M)),NA())</f>
        <v>1.2171329096108963E-2</v>
      </c>
      <c r="Q1391" s="145">
        <f>IFERROR(_xll.qlIndexFixing(ONIndex1Y,I1391,TRUE,_xll.ohTrigger(RecalcTrigger,Trigger1Y)),NA())</f>
        <v>1.2357862999872182E-2</v>
      </c>
    </row>
    <row r="1392" spans="2:17" x14ac:dyDescent="0.2">
      <c r="B1392" s="39" t="s">
        <v>42</v>
      </c>
      <c r="D1392" s="42">
        <f>_xll.qlCalendarAdvance(Calendar,$D1391,B1392,"f",FALSE)</f>
        <v>49480</v>
      </c>
      <c r="E1392" s="139">
        <f>_xll.qlInterestRateIndexValueDate(IndexON,D1392)</f>
        <v>49480</v>
      </c>
      <c r="F1392" s="155">
        <f>IFERROR(_xll.qlIndexFixing(IndexON,D1392,TRUE,_xll.ohTrigger(RecalcTrigger,TriggerON)),NA())</f>
        <v>1.2171723088467701E-2</v>
      </c>
      <c r="H1392" s="42">
        <f>_xll.qlCalendarAdvance(Calendar,$H1391,B1392,"f",FALSE)</f>
        <v>49480</v>
      </c>
      <c r="I1392" s="139">
        <f>_xll.qlInterestRateIndexValueDate(Index1M,$H1392)</f>
        <v>49482</v>
      </c>
      <c r="J1392" s="144">
        <f>IFERROR(_xll.qlIndexFixing(Index1M,$H1392,TRUE,_xll.ohTrigger(RecalcTrigger,Trigger1M)),NA())</f>
        <v>1.1552198981159986E-2</v>
      </c>
      <c r="K1392" s="44">
        <f>IFERROR(_xll.qlIndexFixing(Index3M,H1392,TRUE,_xll.ohTrigger(RecalcTrigger,Trigger3M)),NA())</f>
        <v>1.2051157698260092E-2</v>
      </c>
      <c r="L1392" s="44">
        <f>IFERROR(_xll.qlIndexFixing(Index6M,$H1392,TRUE,_xll.ohTrigger(RecalcTrigger,Trigger6M)),NA())</f>
        <v>1.2071502377751397E-2</v>
      </c>
      <c r="M1392" s="145">
        <f>IFERROR(_xll.qlIndexFixing(Index1Y,$H1392,TRUE,_xll.ohTrigger(RecalcTrigger,Trigger1Y)),NA())</f>
        <v>1.2170175733114099E-2</v>
      </c>
      <c r="N1392" s="144">
        <f>IFERROR(_xll.qlIndexFixing(ONIndex1M,I1392,TRUE,_xll.ohTrigger(RecalcTrigger,Trigger1M)),NA())</f>
        <v>1.1560455265469116E-2</v>
      </c>
      <c r="O1392" s="44">
        <f>IFERROR(_xll.qlIndexFixing(ONIndex3M,I1392,TRUE,_xll.ohTrigger(RecalcTrigger,Trigger3M)),NA())</f>
        <v>1.2090704691276599E-2</v>
      </c>
      <c r="P1392" s="44">
        <f>IFERROR(_xll.qlIndexFixing(ONIndex6M,I1392,TRUE,_xll.ohTrigger(RecalcTrigger,Trigger6M)),NA())</f>
        <v>1.2161202152425332E-2</v>
      </c>
      <c r="Q1392" s="145">
        <f>IFERROR(_xll.qlIndexFixing(ONIndex1Y,I1392,TRUE,_xll.ohTrigger(RecalcTrigger,Trigger1Y)),NA())</f>
        <v>1.2347888365074056E-2</v>
      </c>
    </row>
    <row r="1393" spans="2:17" x14ac:dyDescent="0.2">
      <c r="B1393" s="39" t="s">
        <v>42</v>
      </c>
      <c r="D1393" s="42">
        <f>_xll.qlCalendarAdvance(Calendar,$D1392,B1393,"f",FALSE)</f>
        <v>49487</v>
      </c>
      <c r="E1393" s="139">
        <f>_xll.qlInterestRateIndexValueDate(IndexON,D1393)</f>
        <v>49487</v>
      </c>
      <c r="F1393" s="155">
        <f>IFERROR(_xll.qlIndexFixing(IndexON,D1393,TRUE,_xll.ohTrigger(RecalcTrigger,TriggerON)),NA())</f>
        <v>1.2171723088387765E-2</v>
      </c>
      <c r="H1393" s="42">
        <f>_xll.qlCalendarAdvance(Calendar,$H1392,B1393,"f",FALSE)</f>
        <v>49487</v>
      </c>
      <c r="I1393" s="139">
        <f>_xll.qlInterestRateIndexValueDate(Index1M,$H1393)</f>
        <v>49489</v>
      </c>
      <c r="J1393" s="144">
        <f>IFERROR(_xll.qlIndexFixing(Index1M,$H1393,TRUE,_xll.ohTrigger(RecalcTrigger,Trigger1M)),NA())</f>
        <v>1.1542963071718149E-2</v>
      </c>
      <c r="K1393" s="44">
        <f>IFERROR(_xll.qlIndexFixing(Index3M,H1393,TRUE,_xll.ohTrigger(RecalcTrigger,Trigger3M)),NA())</f>
        <v>1.2042997358081467E-2</v>
      </c>
      <c r="L1393" s="44">
        <f>IFERROR(_xll.qlIndexFixing(Index6M,$H1393,TRUE,_xll.ohTrigger(RecalcTrigger,Trigger6M)),NA())</f>
        <v>1.2061383080963209E-2</v>
      </c>
      <c r="M1393" s="145">
        <f>IFERROR(_xll.qlIndexFixing(Index1Y,$H1393,TRUE,_xll.ohTrigger(RecalcTrigger,Trigger1Y)),NA())</f>
        <v>1.21602630210164E-2</v>
      </c>
      <c r="N1393" s="144">
        <f>IFERROR(_xll.qlIndexFixing(ONIndex1M,I1393,TRUE,_xll.ohTrigger(RecalcTrigger,Trigger1M)),NA())</f>
        <v>1.1551659736364073E-2</v>
      </c>
      <c r="O1393" s="44">
        <f>IFERROR(_xll.qlIndexFixing(ONIndex3M,I1393,TRUE,_xll.ohTrigger(RecalcTrigger,Trigger3M)),NA())</f>
        <v>1.2081088942759166E-2</v>
      </c>
      <c r="P1393" s="44">
        <f>IFERROR(_xll.qlIndexFixing(ONIndex6M,I1393,TRUE,_xll.ohTrigger(RecalcTrigger,Trigger6M)),NA())</f>
        <v>1.2151078343274335E-2</v>
      </c>
      <c r="Q1393" s="145">
        <f>IFERROR(_xll.qlIndexFixing(ONIndex1Y,I1393,TRUE,_xll.ohTrigger(RecalcTrigger,Trigger1Y)),NA())</f>
        <v>1.2337916869284982E-2</v>
      </c>
    </row>
    <row r="1394" spans="2:17" x14ac:dyDescent="0.2">
      <c r="B1394" s="39" t="s">
        <v>42</v>
      </c>
      <c r="D1394" s="42">
        <f>_xll.qlCalendarAdvance(Calendar,$D1393,B1394,"f",FALSE)</f>
        <v>49494</v>
      </c>
      <c r="E1394" s="139">
        <f>_xll.qlInterestRateIndexValueDate(IndexON,D1394)</f>
        <v>49494</v>
      </c>
      <c r="F1394" s="155">
        <f>IFERROR(_xll.qlIndexFixing(IndexON,D1394,TRUE,_xll.ohTrigger(RecalcTrigger,TriggerON)),NA())</f>
        <v>1.2171723088467701E-2</v>
      </c>
      <c r="H1394" s="42">
        <f>_xll.qlCalendarAdvance(Calendar,$H1393,B1394,"f",FALSE)</f>
        <v>49494</v>
      </c>
      <c r="I1394" s="139">
        <f>_xll.qlInterestRateIndexValueDate(Index1M,$H1394)</f>
        <v>49496</v>
      </c>
      <c r="J1394" s="144">
        <f>IFERROR(_xll.qlIndexFixing(Index1M,$H1394,TRUE,_xll.ohTrigger(RecalcTrigger,Trigger1M)),NA())</f>
        <v>1.1534619048530356E-2</v>
      </c>
      <c r="K1394" s="44">
        <f>IFERROR(_xll.qlIndexFixing(Index3M,H1394,TRUE,_xll.ohTrigger(RecalcTrigger,Trigger3M)),NA())</f>
        <v>1.2031936856423651E-2</v>
      </c>
      <c r="L1394" s="44">
        <f>IFERROR(_xll.qlIndexFixing(Index6M,$H1394,TRUE,_xll.ohTrigger(RecalcTrigger,Trigger6M)),NA())</f>
        <v>1.2051270228284698E-2</v>
      </c>
      <c r="M1394" s="145">
        <f>IFERROR(_xll.qlIndexFixing(Index1Y,$H1394,TRUE,_xll.ohTrigger(RecalcTrigger,Trigger1Y)),NA())</f>
        <v>1.2150359484136888E-2</v>
      </c>
      <c r="N1394" s="144">
        <f>IFERROR(_xll.qlIndexFixing(ONIndex1M,I1394,TRUE,_xll.ohTrigger(RecalcTrigger,Trigger1M)),NA())</f>
        <v>1.1542870708778352E-2</v>
      </c>
      <c r="O1394" s="44">
        <f>IFERROR(_xll.qlIndexFixing(ONIndex3M,I1394,TRUE,_xll.ohTrigger(RecalcTrigger,Trigger3M)),NA())</f>
        <v>1.2071477535728903E-2</v>
      </c>
      <c r="P1394" s="44">
        <f>IFERROR(_xll.qlIndexFixing(ONIndex6M,I1394,TRUE,_xll.ohTrigger(RecalcTrigger,Trigger6M)),NA())</f>
        <v>1.2140957905906191E-2</v>
      </c>
      <c r="Q1394" s="145">
        <f>IFERROR(_xll.qlIndexFixing(ONIndex1Y,I1394,TRUE,_xll.ohTrigger(RecalcTrigger,Trigger1Y)),NA())</f>
        <v>1.2327948731769567E-2</v>
      </c>
    </row>
    <row r="1395" spans="2:17" x14ac:dyDescent="0.2">
      <c r="B1395" s="39" t="s">
        <v>42</v>
      </c>
      <c r="D1395" s="42">
        <f>_xll.qlCalendarAdvance(Calendar,$D1394,B1395,"f",FALSE)</f>
        <v>49501</v>
      </c>
      <c r="E1395" s="139">
        <f>_xll.qlInterestRateIndexValueDate(IndexON,D1395)</f>
        <v>49501</v>
      </c>
      <c r="F1395" s="155">
        <f>IFERROR(_xll.qlIndexFixing(IndexON,D1395,TRUE,_xll.ohTrigger(RecalcTrigger,TriggerON)),NA())</f>
        <v>1.2171723088387765E-2</v>
      </c>
      <c r="H1395" s="42">
        <f>_xll.qlCalendarAdvance(Calendar,$H1394,B1395,"f",FALSE)</f>
        <v>49501</v>
      </c>
      <c r="I1395" s="139">
        <f>_xll.qlInterestRateIndexValueDate(Index1M,$H1395)</f>
        <v>49503</v>
      </c>
      <c r="J1395" s="144">
        <f>IFERROR(_xll.qlIndexFixing(Index1M,$H1395,TRUE,_xll.ohTrigger(RecalcTrigger,Trigger1M)),NA())</f>
        <v>1.1525839742577166E-2</v>
      </c>
      <c r="K1395" s="44">
        <f>IFERROR(_xll.qlIndexFixing(Index3M,H1395,TRUE,_xll.ohTrigger(RecalcTrigger,Trigger3M)),NA())</f>
        <v>1.202233558286192E-2</v>
      </c>
      <c r="L1395" s="44">
        <f>IFERROR(_xll.qlIndexFixing(Index6M,$H1395,TRUE,_xll.ohTrigger(RecalcTrigger,Trigger6M)),NA())</f>
        <v>1.2041164058219136E-2</v>
      </c>
      <c r="M1395" s="145">
        <f>IFERROR(_xll.qlIndexFixing(Index1Y,$H1395,TRUE,_xll.ohTrigger(RecalcTrigger,Trigger1Y)),NA())</f>
        <v>1.2140465344195753E-2</v>
      </c>
      <c r="N1395" s="144">
        <f>IFERROR(_xll.qlIndexFixing(ONIndex1M,I1395,TRUE,_xll.ohTrigger(RecalcTrigger,Trigger1M)),NA())</f>
        <v>1.1534088447300306E-2</v>
      </c>
      <c r="O1395" s="44">
        <f>IFERROR(_xll.qlIndexFixing(ONIndex3M,I1395,TRUE,_xll.ohTrigger(RecalcTrigger,Trigger3M)),NA())</f>
        <v>1.2061870724542345E-2</v>
      </c>
      <c r="P1395" s="44">
        <f>IFERROR(_xll.qlIndexFixing(ONIndex6M,I1395,TRUE,_xll.ohTrigger(RecalcTrigger,Trigger6M)),NA())</f>
        <v>1.2130841077411247E-2</v>
      </c>
      <c r="Q1395" s="145">
        <f>IFERROR(_xll.qlIndexFixing(ONIndex1Y,I1395,TRUE,_xll.ohTrigger(RecalcTrigger,Trigger1Y)),NA())</f>
        <v>1.2317984171872354E-2</v>
      </c>
    </row>
    <row r="1396" spans="2:17" x14ac:dyDescent="0.2">
      <c r="B1396" s="39" t="s">
        <v>42</v>
      </c>
      <c r="D1396" s="42">
        <f>_xll.qlCalendarAdvance(Calendar,$D1395,B1396,"f",FALSE)</f>
        <v>49508</v>
      </c>
      <c r="E1396" s="139">
        <f>_xll.qlInterestRateIndexValueDate(IndexON,D1396)</f>
        <v>49508</v>
      </c>
      <c r="F1396" s="155">
        <f>IFERROR(_xll.qlIndexFixing(IndexON,D1396,TRUE,_xll.ohTrigger(RecalcTrigger,TriggerON)),NA())</f>
        <v>1.2171723088467701E-2</v>
      </c>
      <c r="H1396" s="42">
        <f>_xll.qlCalendarAdvance(Calendar,$H1395,B1396,"f",FALSE)</f>
        <v>49508</v>
      </c>
      <c r="I1396" s="139">
        <f>_xll.qlInterestRateIndexValueDate(Index1M,$H1396)</f>
        <v>49510</v>
      </c>
      <c r="J1396" s="144">
        <f>IFERROR(_xll.qlIndexFixing(Index1M,$H1396,TRUE,_xll.ohTrigger(RecalcTrigger,Trigger1M)),NA())</f>
        <v>1.151706789665399E-2</v>
      </c>
      <c r="K1396" s="44">
        <f>IFERROR(_xll.qlIndexFixing(Index3M,H1396,TRUE,_xll.ohTrigger(RecalcTrigger,Trigger3M)),NA())</f>
        <v>1.2012740747726151E-2</v>
      </c>
      <c r="L1396" s="44">
        <f>IFERROR(_xll.qlIndexFixing(Index6M,$H1396,TRUE,_xll.ohTrigger(RecalcTrigger,Trigger6M)),NA())</f>
        <v>1.2031064809265905E-2</v>
      </c>
      <c r="M1396" s="145">
        <f>IFERROR(_xll.qlIndexFixing(Index1Y,$H1396,TRUE,_xll.ohTrigger(RecalcTrigger,Trigger1Y)),NA())</f>
        <v>1.2130580822905346E-2</v>
      </c>
      <c r="N1396" s="144">
        <f>IFERROR(_xll.qlIndexFixing(ONIndex1M,I1396,TRUE,_xll.ohTrigger(RecalcTrigger,Trigger1M)),NA())</f>
        <v>1.1525313216438349E-2</v>
      </c>
      <c r="O1396" s="44">
        <f>IFERROR(_xll.qlIndexFixing(ONIndex3M,I1396,TRUE,_xll.ohTrigger(RecalcTrigger,Trigger3M)),NA())</f>
        <v>1.2052268763715901E-2</v>
      </c>
      <c r="P1396" s="44">
        <f>IFERROR(_xll.qlIndexFixing(ONIndex6M,I1396,TRUE,_xll.ohTrigger(RecalcTrigger,Trigger6M)),NA())</f>
        <v>1.2120728094959787E-2</v>
      </c>
      <c r="Q1396" s="145">
        <f>IFERROR(_xll.qlIndexFixing(ONIndex1Y,I1396,TRUE,_xll.ohTrigger(RecalcTrigger,Trigger1Y)),NA())</f>
        <v>1.2308023409017821E-2</v>
      </c>
    </row>
    <row r="1397" spans="2:17" x14ac:dyDescent="0.2">
      <c r="B1397" s="39" t="s">
        <v>42</v>
      </c>
      <c r="D1397" s="42">
        <f>_xll.qlCalendarAdvance(Calendar,$D1396,B1397,"f",FALSE)</f>
        <v>49515</v>
      </c>
      <c r="E1397" s="139">
        <f>_xll.qlInterestRateIndexValueDate(IndexON,D1397)</f>
        <v>49515</v>
      </c>
      <c r="F1397" s="155">
        <f>IFERROR(_xll.qlIndexFixing(IndexON,D1397,TRUE,_xll.ohTrigger(RecalcTrigger,TriggerON)),NA())</f>
        <v>1.2171723088467701E-2</v>
      </c>
      <c r="H1397" s="42">
        <f>_xll.qlCalendarAdvance(Calendar,$H1396,B1397,"f",FALSE)</f>
        <v>49515</v>
      </c>
      <c r="I1397" s="139">
        <f>_xll.qlInterestRateIndexValueDate(Index1M,$H1397)</f>
        <v>49517</v>
      </c>
      <c r="J1397" s="144">
        <f>IFERROR(_xll.qlIndexFixing(Index1M,$H1397,TRUE,_xll.ohTrigger(RecalcTrigger,Trigger1M)),NA())</f>
        <v>1.1508303775604458E-2</v>
      </c>
      <c r="K1397" s="44">
        <f>IFERROR(_xll.qlIndexFixing(Index3M,H1397,TRUE,_xll.ohTrigger(RecalcTrigger,Trigger3M)),NA())</f>
        <v>1.2003152606156085E-2</v>
      </c>
      <c r="L1397" s="44">
        <f>IFERROR(_xll.qlIndexFixing(Index6M,$H1397,TRUE,_xll.ohTrigger(RecalcTrigger,Trigger6M)),NA())</f>
        <v>1.2020972719918773E-2</v>
      </c>
      <c r="M1397" s="145">
        <f>IFERROR(_xll.qlIndexFixing(Index1Y,$H1397,TRUE,_xll.ohTrigger(RecalcTrigger,Trigger1Y)),NA())</f>
        <v>1.2120706141968647E-2</v>
      </c>
      <c r="N1397" s="144">
        <f>IFERROR(_xll.qlIndexFixing(ONIndex1M,I1397,TRUE,_xll.ohTrigger(RecalcTrigger,Trigger1M)),NA())</f>
        <v>1.1516545280700896E-2</v>
      </c>
      <c r="O1397" s="44">
        <f>IFERROR(_xll.qlIndexFixing(ONIndex3M,I1397,TRUE,_xll.ohTrigger(RecalcTrigger,Trigger3M)),NA())</f>
        <v>1.204267190752617E-2</v>
      </c>
      <c r="P1397" s="44">
        <f>IFERROR(_xll.qlIndexFixing(ONIndex6M,I1397,TRUE,_xll.ohTrigger(RecalcTrigger,Trigger6M)),NA())</f>
        <v>1.2110619195642158E-2</v>
      </c>
      <c r="Q1397" s="145">
        <f>IFERROR(_xll.qlIndexFixing(ONIndex1Y,I1397,TRUE,_xll.ohTrigger(RecalcTrigger,Trigger1Y)),NA())</f>
        <v>1.2298066662230767E-2</v>
      </c>
    </row>
    <row r="1398" spans="2:17" x14ac:dyDescent="0.2">
      <c r="B1398" s="39" t="s">
        <v>42</v>
      </c>
      <c r="D1398" s="42">
        <f>_xll.qlCalendarAdvance(Calendar,$D1397,B1398,"f",FALSE)</f>
        <v>49522</v>
      </c>
      <c r="E1398" s="139">
        <f>_xll.qlInterestRateIndexValueDate(IndexON,D1398)</f>
        <v>49522</v>
      </c>
      <c r="F1398" s="155">
        <f>IFERROR(_xll.qlIndexFixing(IndexON,D1398,TRUE,_xll.ohTrigger(RecalcTrigger,TriggerON)),NA())</f>
        <v>1.2171723088467701E-2</v>
      </c>
      <c r="H1398" s="42">
        <f>_xll.qlCalendarAdvance(Calendar,$H1397,B1398,"f",FALSE)</f>
        <v>49522</v>
      </c>
      <c r="I1398" s="139">
        <f>_xll.qlInterestRateIndexValueDate(Index1M,$H1398)</f>
        <v>49524</v>
      </c>
      <c r="J1398" s="144">
        <f>IFERROR(_xll.qlIndexFixing(Index1M,$H1398,TRUE,_xll.ohTrigger(RecalcTrigger,Trigger1M)),NA())</f>
        <v>1.1499547644261886E-2</v>
      </c>
      <c r="K1398" s="44">
        <f>IFERROR(_xll.qlIndexFixing(Index3M,H1398,TRUE,_xll.ohTrigger(RecalcTrigger,Trigger3M)),NA())</f>
        <v>1.1993571413283806E-2</v>
      </c>
      <c r="L1398" s="44">
        <f>IFERROR(_xll.qlIndexFixing(Index6M,$H1398,TRUE,_xll.ohTrigger(RecalcTrigger,Trigger6M)),NA())</f>
        <v>1.201088802866675E-2</v>
      </c>
      <c r="M1398" s="145">
        <f>IFERROR(_xll.qlIndexFixing(Index1Y,$H1398,TRUE,_xll.ohTrigger(RecalcTrigger,Trigger1Y)),NA())</f>
        <v>1.2110841523080581E-2</v>
      </c>
      <c r="N1398" s="144">
        <f>IFERROR(_xll.qlIndexFixing(ONIndex1M,I1398,TRUE,_xll.ohTrigger(RecalcTrigger,Trigger1M)),NA())</f>
        <v>1.1507784904996043E-2</v>
      </c>
      <c r="O1398" s="44">
        <f>IFERROR(_xll.qlIndexFixing(ONIndex3M,I1398,TRUE,_xll.ohTrigger(RecalcTrigger,Trigger3M)),NA())</f>
        <v>1.2033080410409625E-2</v>
      </c>
      <c r="P1398" s="44">
        <f>IFERROR(_xll.qlIndexFixing(ONIndex6M,I1398,TRUE,_xll.ohTrigger(RecalcTrigger,Trigger6M)),NA())</f>
        <v>1.2100514616628644E-2</v>
      </c>
      <c r="Q1398" s="145">
        <f>IFERROR(_xll.qlIndexFixing(ONIndex1Y,I1398,TRUE,_xll.ohTrigger(RecalcTrigger,Trigger1Y)),NA())</f>
        <v>1.2288114150935669E-2</v>
      </c>
    </row>
    <row r="1399" spans="2:17" x14ac:dyDescent="0.2">
      <c r="B1399" s="39" t="s">
        <v>42</v>
      </c>
      <c r="D1399" s="42">
        <f>_xll.qlCalendarAdvance(Calendar,$D1398,B1399,"f",FALSE)</f>
        <v>49529</v>
      </c>
      <c r="E1399" s="139">
        <f>_xll.qlInterestRateIndexValueDate(IndexON,D1399)</f>
        <v>49529</v>
      </c>
      <c r="F1399" s="155">
        <f>IFERROR(_xll.qlIndexFixing(IndexON,D1399,TRUE,_xll.ohTrigger(RecalcTrigger,TriggerON)),NA())</f>
        <v>1.2171723088467701E-2</v>
      </c>
      <c r="H1399" s="42">
        <f>_xll.qlCalendarAdvance(Calendar,$H1398,B1399,"f",FALSE)</f>
        <v>49529</v>
      </c>
      <c r="I1399" s="139">
        <f>_xll.qlInterestRateIndexValueDate(Index1M,$H1399)</f>
        <v>49531</v>
      </c>
      <c r="J1399" s="144">
        <f>IFERROR(_xll.qlIndexFixing(Index1M,$H1399,TRUE,_xll.ohTrigger(RecalcTrigger,Trigger1M)),NA())</f>
        <v>1.1490799767472484E-2</v>
      </c>
      <c r="K1399" s="44">
        <f>IFERROR(_xll.qlIndexFixing(Index3M,H1399,TRUE,_xll.ohTrigger(RecalcTrigger,Trigger3M)),NA())</f>
        <v>1.19839974242448E-2</v>
      </c>
      <c r="L1399" s="44">
        <f>IFERROR(_xll.qlIndexFixing(Index6M,$H1399,TRUE,_xll.ohTrigger(RecalcTrigger,Trigger6M)),NA())</f>
        <v>1.2000810973994096E-2</v>
      </c>
      <c r="M1399" s="145">
        <f>IFERROR(_xll.qlIndexFixing(Index1Y,$H1399,TRUE,_xll.ohTrigger(RecalcTrigger,Trigger1Y)),NA())</f>
        <v>1.2100987187927794E-2</v>
      </c>
      <c r="N1399" s="144">
        <f>IFERROR(_xll.qlIndexFixing(ONIndex1M,I1399,TRUE,_xll.ohTrigger(RecalcTrigger,Trigger1M)),NA())</f>
        <v>1.149903235375227E-2</v>
      </c>
      <c r="O1399" s="44">
        <f>IFERROR(_xll.qlIndexFixing(ONIndex3M,I1399,TRUE,_xll.ohTrigger(RecalcTrigger,Trigger3M)),NA())</f>
        <v>1.2023494526882672E-2</v>
      </c>
      <c r="P1399" s="44">
        <f>IFERROR(_xll.qlIndexFixing(ONIndex6M,I1399,TRUE,_xll.ohTrigger(RecalcTrigger,Trigger6M)),NA())</f>
        <v>1.2090414595089527E-2</v>
      </c>
      <c r="Q1399" s="145">
        <f>IFERROR(_xll.qlIndexFixing(ONIndex1Y,I1399,TRUE,_xll.ohTrigger(RecalcTrigger,Trigger1Y)),NA())</f>
        <v>1.2278166094397136E-2</v>
      </c>
    </row>
    <row r="1400" spans="2:17" x14ac:dyDescent="0.2">
      <c r="B1400" s="39" t="s">
        <v>42</v>
      </c>
      <c r="D1400" s="42">
        <f>_xll.qlCalendarAdvance(Calendar,$D1399,B1400,"f",FALSE)</f>
        <v>49536</v>
      </c>
      <c r="E1400" s="139">
        <f>_xll.qlInterestRateIndexValueDate(IndexON,D1400)</f>
        <v>49536</v>
      </c>
      <c r="F1400" s="155">
        <f>IFERROR(_xll.qlIndexFixing(IndexON,D1400,TRUE,_xll.ohTrigger(RecalcTrigger,TriggerON)),NA())</f>
        <v>1.2171723088467701E-2</v>
      </c>
      <c r="H1400" s="42">
        <f>_xll.qlCalendarAdvance(Calendar,$H1399,B1400,"f",FALSE)</f>
        <v>49536</v>
      </c>
      <c r="I1400" s="139">
        <f>_xll.qlInterestRateIndexValueDate(Index1M,$H1400)</f>
        <v>49538</v>
      </c>
      <c r="J1400" s="144">
        <f>IFERROR(_xll.qlIndexFixing(Index1M,$H1400,TRUE,_xll.ohTrigger(RecalcTrigger,Trigger1M)),NA())</f>
        <v>1.1482060410069569E-2</v>
      </c>
      <c r="K1400" s="44">
        <f>IFERROR(_xll.qlIndexFixing(Index3M,H1400,TRUE,_xll.ohTrigger(RecalcTrigger,Trigger3M)),NA())</f>
        <v>1.1974430894167755E-2</v>
      </c>
      <c r="L1400" s="44">
        <f>IFERROR(_xll.qlIndexFixing(Index6M,$H1400,TRUE,_xll.ohTrigger(RecalcTrigger,Trigger6M)),NA())</f>
        <v>1.1990741794381182E-2</v>
      </c>
      <c r="M1400" s="145">
        <f>IFERROR(_xll.qlIndexFixing(Index1Y,$H1400,TRUE,_xll.ohTrigger(RecalcTrigger,Trigger1Y)),NA())</f>
        <v>1.209114335818757E-2</v>
      </c>
      <c r="N1400" s="144">
        <f>IFERROR(_xll.qlIndexFixing(ONIndex1M,I1400,TRUE,_xll.ohTrigger(RecalcTrigger,Trigger1M)),NA())</f>
        <v>1.149028789147799E-2</v>
      </c>
      <c r="O1400" s="44">
        <f>IFERROR(_xll.qlIndexFixing(ONIndex3M,I1400,TRUE,_xll.ohTrigger(RecalcTrigger,Trigger3M)),NA())</f>
        <v>1.201391451106204E-2</v>
      </c>
      <c r="P1400" s="44">
        <f>IFERROR(_xll.qlIndexFixing(ONIndex6M,I1400,TRUE,_xll.ohTrigger(RecalcTrigger,Trigger6M)),NA())</f>
        <v>1.2080319368115155E-2</v>
      </c>
      <c r="Q1400" s="145">
        <f>IFERROR(_xll.qlIndexFixing(ONIndex1Y,I1400,TRUE,_xll.ohTrigger(RecalcTrigger,Trigger1Y)),NA())</f>
        <v>1.2268222711959709E-2</v>
      </c>
    </row>
    <row r="1401" spans="2:17" x14ac:dyDescent="0.2">
      <c r="B1401" s="39" t="s">
        <v>42</v>
      </c>
      <c r="D1401" s="42">
        <f>_xll.qlCalendarAdvance(Calendar,$D1400,B1401,"f",FALSE)</f>
        <v>49543</v>
      </c>
      <c r="E1401" s="139">
        <f>_xll.qlInterestRateIndexValueDate(IndexON,D1401)</f>
        <v>49543</v>
      </c>
      <c r="F1401" s="155">
        <f>IFERROR(_xll.qlIndexFixing(IndexON,D1401,TRUE,_xll.ohTrigger(RecalcTrigger,TriggerON)),NA())</f>
        <v>1.2171723088467701E-2</v>
      </c>
      <c r="H1401" s="42">
        <f>_xll.qlCalendarAdvance(Calendar,$H1400,B1401,"f",FALSE)</f>
        <v>49543</v>
      </c>
      <c r="I1401" s="139">
        <f>_xll.qlInterestRateIndexValueDate(Index1M,$H1401)</f>
        <v>49545</v>
      </c>
      <c r="J1401" s="144">
        <f>IFERROR(_xll.qlIndexFixing(Index1M,$H1401,TRUE,_xll.ohTrigger(RecalcTrigger,Trigger1M)),NA())</f>
        <v>1.1473329836886459E-2</v>
      </c>
      <c r="K1401" s="44">
        <f>IFERROR(_xll.qlIndexFixing(Index3M,H1401,TRUE,_xll.ohTrigger(RecalcTrigger,Trigger3M)),NA())</f>
        <v>1.1964872078181352E-2</v>
      </c>
      <c r="L1401" s="44">
        <f>IFERROR(_xll.qlIndexFixing(Index6M,$H1401,TRUE,_xll.ohTrigger(RecalcTrigger,Trigger6M)),NA())</f>
        <v>1.1980680728301465E-2</v>
      </c>
      <c r="M1401" s="145">
        <f>IFERROR(_xll.qlIndexFixing(Index1Y,$H1401,TRUE,_xll.ohTrigger(RecalcTrigger,Trigger1Y)),NA())</f>
        <v>1.208131025553022E-2</v>
      </c>
      <c r="N1401" s="144">
        <f>IFERROR(_xll.qlIndexFixing(ONIndex1M,I1401,TRUE,_xll.ohTrigger(RecalcTrigger,Trigger1M)),NA())</f>
        <v>1.1481551783001365E-2</v>
      </c>
      <c r="O1401" s="44">
        <f>IFERROR(_xll.qlIndexFixing(ONIndex3M,I1401,TRUE,_xll.ohTrigger(RecalcTrigger,Trigger3M)),NA())</f>
        <v>1.2004340617544074E-2</v>
      </c>
      <c r="P1401" s="44">
        <f>IFERROR(_xll.qlIndexFixing(ONIndex6M,I1401,TRUE,_xll.ohTrigger(RecalcTrigger,Trigger6M)),NA())</f>
        <v>1.2070229172875813E-2</v>
      </c>
      <c r="Q1401" s="145">
        <f>IFERROR(_xll.qlIndexFixing(ONIndex1Y,I1401,TRUE,_xll.ohTrigger(RecalcTrigger,Trigger1Y)),NA())</f>
        <v>1.2258284222887994E-2</v>
      </c>
    </row>
    <row r="1402" spans="2:17" x14ac:dyDescent="0.2">
      <c r="B1402" s="39" t="s">
        <v>42</v>
      </c>
      <c r="D1402" s="42">
        <f>_xll.qlCalendarAdvance(Calendar,$D1401,B1402,"f",FALSE)</f>
        <v>49550</v>
      </c>
      <c r="E1402" s="139">
        <f>_xll.qlInterestRateIndexValueDate(IndexON,D1402)</f>
        <v>49550</v>
      </c>
      <c r="F1402" s="155">
        <f>IFERROR(_xll.qlIndexFixing(IndexON,D1402,TRUE,_xll.ohTrigger(RecalcTrigger,TriggerON)),NA())</f>
        <v>1.2171723088467701E-2</v>
      </c>
      <c r="H1402" s="42">
        <f>_xll.qlCalendarAdvance(Calendar,$H1401,B1402,"f",FALSE)</f>
        <v>49550</v>
      </c>
      <c r="I1402" s="139">
        <f>_xll.qlInterestRateIndexValueDate(Index1M,$H1402)</f>
        <v>49552</v>
      </c>
      <c r="J1402" s="144">
        <f>IFERROR(_xll.qlIndexFixing(Index1M,$H1402,TRUE,_xll.ohTrigger(RecalcTrigger,Trigger1M)),NA())</f>
        <v>1.1465927407542216E-2</v>
      </c>
      <c r="K1402" s="44">
        <f>IFERROR(_xll.qlIndexFixing(Index3M,H1402,TRUE,_xll.ohTrigger(RecalcTrigger,Trigger3M)),NA())</f>
        <v>1.1956768208266254E-2</v>
      </c>
      <c r="L1402" s="44">
        <f>IFERROR(_xll.qlIndexFixing(Index6M,$H1402,TRUE,_xll.ohTrigger(RecalcTrigger,Trigger6M)),NA())</f>
        <v>1.1972177466258485E-2</v>
      </c>
      <c r="M1402" s="145">
        <f>IFERROR(_xll.qlIndexFixing(Index1Y,$H1402,TRUE,_xll.ohTrigger(RecalcTrigger,Trigger1Y)),NA())</f>
        <v>1.2072966472404615E-2</v>
      </c>
      <c r="N1402" s="144">
        <f>IFERROR(_xll.qlIndexFixing(ONIndex1M,I1402,TRUE,_xll.ohTrigger(RecalcTrigger,Trigger1M)),NA())</f>
        <v>1.1472824292670936E-2</v>
      </c>
      <c r="O1402" s="44">
        <f>IFERROR(_xll.qlIndexFixing(ONIndex3M,I1402,TRUE,_xll.ohTrigger(RecalcTrigger,Trigger3M)),NA())</f>
        <v>1.199477310084518E-2</v>
      </c>
      <c r="P1402" s="44">
        <f>IFERROR(_xll.qlIndexFixing(ONIndex6M,I1402,TRUE,_xll.ohTrigger(RecalcTrigger,Trigger6M)),NA())</f>
        <v>1.2060144246541782E-2</v>
      </c>
      <c r="Q1402" s="145">
        <f>IFERROR(_xll.qlIndexFixing(ONIndex1Y,I1402,TRUE,_xll.ohTrigger(RecalcTrigger,Trigger1Y)),NA())</f>
        <v>1.2248350846366662E-2</v>
      </c>
    </row>
    <row r="1403" spans="2:17" x14ac:dyDescent="0.2">
      <c r="B1403" s="39" t="s">
        <v>42</v>
      </c>
      <c r="D1403" s="42">
        <f>_xll.qlCalendarAdvance(Calendar,$D1402,B1403,"f",FALSE)</f>
        <v>49557</v>
      </c>
      <c r="E1403" s="139">
        <f>_xll.qlInterestRateIndexValueDate(IndexON,D1403)</f>
        <v>49557</v>
      </c>
      <c r="F1403" s="155">
        <f>IFERROR(_xll.qlIndexFixing(IndexON,D1403,TRUE,_xll.ohTrigger(RecalcTrigger,TriggerON)),NA())</f>
        <v>1.2171723088467701E-2</v>
      </c>
      <c r="H1403" s="42">
        <f>_xll.qlCalendarAdvance(Calendar,$H1402,B1403,"f",FALSE)</f>
        <v>49557</v>
      </c>
      <c r="I1403" s="139">
        <f>_xll.qlInterestRateIndexValueDate(Index1M,$H1403)</f>
        <v>49559</v>
      </c>
      <c r="J1403" s="144">
        <f>IFERROR(_xll.qlIndexFixing(Index1M,$H1403,TRUE,_xll.ohTrigger(RecalcTrigger,Trigger1M)),NA())</f>
        <v>1.1455896102546432E-2</v>
      </c>
      <c r="K1403" s="44">
        <f>IFERROR(_xll.qlIndexFixing(Index3M,H1403,TRUE,_xll.ohTrigger(RecalcTrigger,Trigger3M)),NA())</f>
        <v>1.1947224630730979E-2</v>
      </c>
      <c r="L1403" s="44">
        <f>IFERROR(_xll.qlIndexFixing(Index6M,$H1403,TRUE,_xll.ohTrigger(RecalcTrigger,Trigger6M)),NA())</f>
        <v>1.1962132257228187E-2</v>
      </c>
      <c r="M1403" s="145">
        <f>IFERROR(_xll.qlIndexFixing(Index1Y,$H1403,TRUE,_xll.ohTrigger(RecalcTrigger,Trigger1Y)),NA())</f>
        <v>1.2061677118096812E-2</v>
      </c>
      <c r="N1403" s="144">
        <f>IFERROR(_xll.qlIndexFixing(ONIndex1M,I1403,TRUE,_xll.ohTrigger(RecalcTrigger,Trigger1M)),NA())</f>
        <v>1.1464105685394799E-2</v>
      </c>
      <c r="O1403" s="44">
        <f>IFERROR(_xll.qlIndexFixing(ONIndex3M,I1403,TRUE,_xll.ohTrigger(RecalcTrigger,Trigger3M)),NA())</f>
        <v>1.1985212215162022E-2</v>
      </c>
      <c r="P1403" s="44">
        <f>IFERROR(_xll.qlIndexFixing(ONIndex6M,I1403,TRUE,_xll.ohTrigger(RecalcTrigger,Trigger6M)),NA())</f>
        <v>1.205006482620341E-2</v>
      </c>
      <c r="Q1403" s="145">
        <f>IFERROR(_xll.qlIndexFixing(ONIndex1Y,I1403,TRUE,_xll.ohTrigger(RecalcTrigger,Trigger1Y)),NA())</f>
        <v>1.2238422801740256E-2</v>
      </c>
    </row>
    <row r="1404" spans="2:17" x14ac:dyDescent="0.2">
      <c r="B1404" s="39" t="s">
        <v>42</v>
      </c>
      <c r="D1404" s="42">
        <f>_xll.qlCalendarAdvance(Calendar,$D1403,B1404,"f",FALSE)</f>
        <v>49564</v>
      </c>
      <c r="E1404" s="139">
        <f>_xll.qlInterestRateIndexValueDate(IndexON,D1404)</f>
        <v>49564</v>
      </c>
      <c r="F1404" s="155">
        <f>IFERROR(_xll.qlIndexFixing(IndexON,D1404,TRUE,_xll.ohTrigger(RecalcTrigger,TriggerON)),NA())</f>
        <v>1.2171723088467701E-2</v>
      </c>
      <c r="H1404" s="42">
        <f>_xll.qlCalendarAdvance(Calendar,$H1403,B1404,"f",FALSE)</f>
        <v>49564</v>
      </c>
      <c r="I1404" s="139">
        <f>_xll.qlInterestRateIndexValueDate(Index1M,$H1404)</f>
        <v>49566</v>
      </c>
      <c r="J1404" s="144">
        <f>IFERROR(_xll.qlIndexFixing(Index1M,$H1404,TRUE,_xll.ohTrigger(RecalcTrigger,Trigger1M)),NA())</f>
        <v>1.144719347105615E-2</v>
      </c>
      <c r="K1404" s="44">
        <f>IFERROR(_xll.qlIndexFixing(Index3M,H1404,TRUE,_xll.ohTrigger(RecalcTrigger,Trigger3M)),NA())</f>
        <v>1.193768947639191E-2</v>
      </c>
      <c r="L1404" s="44">
        <f>IFERROR(_xll.qlIndexFixing(Index6M,$H1404,TRUE,_xll.ohTrigger(RecalcTrigger,Trigger6M)),NA())</f>
        <v>1.1952095824323208E-2</v>
      </c>
      <c r="M1404" s="145">
        <f>IFERROR(_xll.qlIndexFixing(Index1Y,$H1404,TRUE,_xll.ohTrigger(RecalcTrigger,Trigger1Y)),NA())</f>
        <v>1.2051877526617598E-2</v>
      </c>
      <c r="N1404" s="144">
        <f>IFERROR(_xll.qlIndexFixing(ONIndex1M,I1404,TRUE,_xll.ohTrigger(RecalcTrigger,Trigger1M)),NA())</f>
        <v>1.1455396225441561E-2</v>
      </c>
      <c r="O1404" s="44">
        <f>IFERROR(_xll.qlIndexFixing(ONIndex3M,I1404,TRUE,_xll.ohTrigger(RecalcTrigger,Trigger3M)),NA())</f>
        <v>1.1975658214771201E-2</v>
      </c>
      <c r="P1404" s="44">
        <f>IFERROR(_xll.qlIndexFixing(ONIndex6M,I1404,TRUE,_xll.ohTrigger(RecalcTrigger,Trigger6M)),NA())</f>
        <v>1.2039991149030982E-2</v>
      </c>
      <c r="Q1404" s="145">
        <f>IFERROR(_xll.qlIndexFixing(ONIndex1Y,I1404,TRUE,_xll.ohTrigger(RecalcTrigger,Trigger1Y)),NA())</f>
        <v>1.2228500308433254E-2</v>
      </c>
    </row>
    <row r="1405" spans="2:17" x14ac:dyDescent="0.2">
      <c r="B1405" s="39" t="s">
        <v>42</v>
      </c>
      <c r="D1405" s="42">
        <f>_xll.qlCalendarAdvance(Calendar,$D1404,B1405,"f",FALSE)</f>
        <v>49571</v>
      </c>
      <c r="E1405" s="139">
        <f>_xll.qlInterestRateIndexValueDate(IndexON,D1405)</f>
        <v>49571</v>
      </c>
      <c r="F1405" s="155">
        <f>IFERROR(_xll.qlIndexFixing(IndexON,D1405,TRUE,_xll.ohTrigger(RecalcTrigger,TriggerON)),NA())</f>
        <v>1.2171723088467701E-2</v>
      </c>
      <c r="H1405" s="42">
        <f>_xll.qlCalendarAdvance(Calendar,$H1404,B1405,"f",FALSE)</f>
        <v>49571</v>
      </c>
      <c r="I1405" s="139">
        <f>_xll.qlInterestRateIndexValueDate(Index1M,$H1405)</f>
        <v>49573</v>
      </c>
      <c r="J1405" s="144">
        <f>IFERROR(_xll.qlIndexFixing(Index1M,$H1405,TRUE,_xll.ohTrigger(RecalcTrigger,Trigger1M)),NA())</f>
        <v>1.1438500683131831E-2</v>
      </c>
      <c r="K1405" s="44">
        <f>IFERROR(_xll.qlIndexFixing(Index3M,H1405,TRUE,_xll.ohTrigger(RecalcTrigger,Trigger3M)),NA())</f>
        <v>1.1928163000346969E-2</v>
      </c>
      <c r="L1405" s="44">
        <f>IFERROR(_xll.qlIndexFixing(Index6M,$H1405,TRUE,_xll.ohTrigger(RecalcTrigger,Trigger6M)),NA())</f>
        <v>1.1942068405978758E-2</v>
      </c>
      <c r="M1405" s="145">
        <f>IFERROR(_xll.qlIndexFixing(Index1Y,$H1405,TRUE,_xll.ohTrigger(RecalcTrigger,Trigger1Y)),NA())</f>
        <v>1.2042089499454756E-2</v>
      </c>
      <c r="N1405" s="144">
        <f>IFERROR(_xll.qlIndexFixing(ONIndex1M,I1405,TRUE,_xll.ohTrigger(RecalcTrigger,Trigger1M)),NA())</f>
        <v>1.1446696177639382E-2</v>
      </c>
      <c r="O1405" s="44">
        <f>IFERROR(_xll.qlIndexFixing(ONIndex3M,I1405,TRUE,_xll.ohTrigger(RecalcTrigger,Trigger3M)),NA())</f>
        <v>1.1966111354428932E-2</v>
      </c>
      <c r="P1405" s="44">
        <f>IFERROR(_xll.qlIndexFixing(ONIndex6M,I1405,TRUE,_xll.ohTrigger(RecalcTrigger,Trigger6M)),NA())</f>
        <v>1.202992345219478E-2</v>
      </c>
      <c r="Q1405" s="145">
        <f>IFERROR(_xll.qlIndexFixing(ONIndex1Y,I1405,TRUE,_xll.ohTrigger(RecalcTrigger,Trigger1Y)),NA())</f>
        <v>1.2218583585550391E-2</v>
      </c>
    </row>
    <row r="1406" spans="2:17" x14ac:dyDescent="0.2">
      <c r="B1406" s="39" t="s">
        <v>42</v>
      </c>
      <c r="D1406" s="42">
        <f>_xll.qlCalendarAdvance(Calendar,$D1405,B1406,"f",FALSE)</f>
        <v>49578</v>
      </c>
      <c r="E1406" s="139">
        <f>_xll.qlInterestRateIndexValueDate(IndexON,D1406)</f>
        <v>49578</v>
      </c>
      <c r="F1406" s="155">
        <f>IFERROR(_xll.qlIndexFixing(IndexON,D1406,TRUE,_xll.ohTrigger(RecalcTrigger,TriggerON)),NA())</f>
        <v>1.2171723088467701E-2</v>
      </c>
      <c r="H1406" s="42">
        <f>_xll.qlCalendarAdvance(Calendar,$H1405,B1406,"f",FALSE)</f>
        <v>49578</v>
      </c>
      <c r="I1406" s="139">
        <f>_xll.qlInterestRateIndexValueDate(Index1M,$H1406)</f>
        <v>49580</v>
      </c>
      <c r="J1406" s="144">
        <f>IFERROR(_xll.qlIndexFixing(Index1M,$H1406,TRUE,_xll.ohTrigger(RecalcTrigger,Trigger1M)),NA())</f>
        <v>1.1428942294931169E-2</v>
      </c>
      <c r="K1406" s="44">
        <f>IFERROR(_xll.qlIndexFixing(Index3M,H1406,TRUE,_xll.ohTrigger(RecalcTrigger,Trigger3M)),NA())</f>
        <v>1.1917202638895227E-2</v>
      </c>
      <c r="L1406" s="44">
        <f>IFERROR(_xll.qlIndexFixing(Index6M,$H1406,TRUE,_xll.ohTrigger(RecalcTrigger,Trigger6M)),NA())</f>
        <v>1.1930505447184488E-2</v>
      </c>
      <c r="M1406" s="145">
        <f>IFERROR(_xll.qlIndexFixing(Index1Y,$H1406,TRUE,_xll.ohTrigger(RecalcTrigger,Trigger1Y)),NA())</f>
        <v>1.2031822810351187E-2</v>
      </c>
      <c r="N1406" s="144">
        <f>IFERROR(_xll.qlIndexFixing(ONIndex1M,I1406,TRUE,_xll.ohTrigger(RecalcTrigger,Trigger1M)),NA())</f>
        <v>1.1438005806496676E-2</v>
      </c>
      <c r="O1406" s="44">
        <f>IFERROR(_xll.qlIndexFixing(ONIndex3M,I1406,TRUE,_xll.ohTrigger(RecalcTrigger,Trigger3M)),NA())</f>
        <v>1.1956571888331879E-2</v>
      </c>
      <c r="P1406" s="44">
        <f>IFERROR(_xll.qlIndexFixing(ONIndex6M,I1406,TRUE,_xll.ohTrigger(RecalcTrigger,Trigger6M)),NA())</f>
        <v>1.2019861972865087E-2</v>
      </c>
      <c r="Q1406" s="145">
        <f>IFERROR(_xll.qlIndexFixing(ONIndex1Y,I1406,TRUE,_xll.ohTrigger(RecalcTrigger,Trigger1Y)),NA())</f>
        <v>1.2208672852356273E-2</v>
      </c>
    </row>
    <row r="1407" spans="2:17" x14ac:dyDescent="0.2">
      <c r="B1407" s="39" t="s">
        <v>42</v>
      </c>
      <c r="D1407" s="42">
        <f>_xll.qlCalendarAdvance(Calendar,$D1406,B1407,"f",FALSE)</f>
        <v>49585</v>
      </c>
      <c r="E1407" s="139">
        <f>_xll.qlInterestRateIndexValueDate(IndexON,D1407)</f>
        <v>49585</v>
      </c>
      <c r="F1407" s="155">
        <f>IFERROR(_xll.qlIndexFixing(IndexON,D1407,TRUE,_xll.ohTrigger(RecalcTrigger,TriggerON)),NA())</f>
        <v>1.2171723088467701E-2</v>
      </c>
      <c r="H1407" s="42">
        <f>_xll.qlCalendarAdvance(Calendar,$H1406,B1407,"f",FALSE)</f>
        <v>49585</v>
      </c>
      <c r="I1407" s="139">
        <f>_xll.qlInterestRateIndexValueDate(Index1M,$H1407)</f>
        <v>49587</v>
      </c>
      <c r="J1407" s="144">
        <f>IFERROR(_xll.qlIndexFixing(Index1M,$H1407,TRUE,_xll.ohTrigger(RecalcTrigger,Trigger1M)),NA())</f>
        <v>1.1421145697311768E-2</v>
      </c>
      <c r="K1407" s="44">
        <f>IFERROR(_xll.qlIndexFixing(Index3M,H1407,TRUE,_xll.ohTrigger(RecalcTrigger,Trigger3M)),NA())</f>
        <v>1.1907695464992624E-2</v>
      </c>
      <c r="L1407" s="44">
        <f>IFERROR(_xll.qlIndexFixing(Index6M,$H1407,TRUE,_xll.ohTrigger(RecalcTrigger,Trigger6M)),NA())</f>
        <v>1.1920498070005879E-2</v>
      </c>
      <c r="M1407" s="145">
        <f>IFERROR(_xll.qlIndexFixing(Index1Y,$H1407,TRUE,_xll.ohTrigger(RecalcTrigger,Trigger1Y)),NA())</f>
        <v>1.2022547985510742E-2</v>
      </c>
      <c r="N1407" s="144">
        <f>IFERROR(_xll.qlIndexFixing(ONIndex1M,I1407,TRUE,_xll.ohTrigger(RecalcTrigger,Trigger1M)),NA())</f>
        <v>1.1429325376681732E-2</v>
      </c>
      <c r="O1407" s="44">
        <f>IFERROR(_xll.qlIndexFixing(ONIndex3M,I1407,TRUE,_xll.ohTrigger(RecalcTrigger,Trigger3M)),NA())</f>
        <v>1.1947040070836579E-2</v>
      </c>
      <c r="P1407" s="44">
        <f>IFERROR(_xll.qlIndexFixing(ONIndex6M,I1407,TRUE,_xll.ohTrigger(RecalcTrigger,Trigger6M)),NA())</f>
        <v>1.2009806948052315E-2</v>
      </c>
      <c r="Q1407" s="145">
        <f>IFERROR(_xll.qlIndexFixing(ONIndex1Y,I1407,TRUE,_xll.ohTrigger(RecalcTrigger,Trigger1Y)),NA())</f>
        <v>1.2198768328275378E-2</v>
      </c>
    </row>
    <row r="1408" spans="2:17" x14ac:dyDescent="0.2">
      <c r="B1408" s="39" t="s">
        <v>42</v>
      </c>
      <c r="D1408" s="42">
        <f>_xll.qlCalendarAdvance(Calendar,$D1407,B1408,"f",FALSE)</f>
        <v>49592</v>
      </c>
      <c r="E1408" s="139">
        <f>_xll.qlInterestRateIndexValueDate(IndexON,D1408)</f>
        <v>49592</v>
      </c>
      <c r="F1408" s="155">
        <f>IFERROR(_xll.qlIndexFixing(IndexON,D1408,TRUE,_xll.ohTrigger(RecalcTrigger,TriggerON)),NA())</f>
        <v>1.2171723088467701E-2</v>
      </c>
      <c r="H1408" s="42">
        <f>_xll.qlCalendarAdvance(Calendar,$H1407,B1408,"f",FALSE)</f>
        <v>49592</v>
      </c>
      <c r="I1408" s="139">
        <f>_xll.qlInterestRateIndexValueDate(Index1M,$H1408)</f>
        <v>49594</v>
      </c>
      <c r="J1408" s="144">
        <f>IFERROR(_xll.qlIndexFixing(Index1M,$H1408,TRUE,_xll.ohTrigger(RecalcTrigger,Trigger1M)),NA())</f>
        <v>1.1412484029082657E-2</v>
      </c>
      <c r="K1408" s="44">
        <f>IFERROR(_xll.qlIndexFixing(Index3M,H1408,TRUE,_xll.ohTrigger(RecalcTrigger,Trigger3M)),NA())</f>
        <v>1.1898197791004919E-2</v>
      </c>
      <c r="L1408" s="44">
        <f>IFERROR(_xll.qlIndexFixing(Index6M,$H1408,TRUE,_xll.ohTrigger(RecalcTrigger,Trigger6M)),NA())</f>
        <v>1.1909986498799261E-2</v>
      </c>
      <c r="M1408" s="145">
        <f>IFERROR(_xll.qlIndexFixing(Index1Y,$H1408,TRUE,_xll.ohTrigger(RecalcTrigger,Trigger1Y)),NA())</f>
        <v>1.2012794345720848E-2</v>
      </c>
      <c r="N1408" s="144">
        <f>IFERROR(_xll.qlIndexFixing(ONIndex1M,I1408,TRUE,_xll.ohTrigger(RecalcTrigger,Trigger1M)),NA())</f>
        <v>1.1420655152782899E-2</v>
      </c>
      <c r="O1408" s="44">
        <f>IFERROR(_xll.qlIndexFixing(ONIndex3M,I1408,TRUE,_xll.ohTrigger(RecalcTrigger,Trigger3M)),NA())</f>
        <v>1.1937516156379502E-2</v>
      </c>
      <c r="P1408" s="44">
        <f>IFERROR(_xll.qlIndexFixing(ONIndex6M,I1408,TRUE,_xll.ohTrigger(RecalcTrigger,Trigger6M)),NA())</f>
        <v>1.1999758615006684E-2</v>
      </c>
      <c r="Q1408" s="145">
        <f>IFERROR(_xll.qlIndexFixing(ONIndex1Y,I1408,TRUE,_xll.ohTrigger(RecalcTrigger,Trigger1Y)),NA())</f>
        <v>1.2188870232572313E-2</v>
      </c>
    </row>
    <row r="1409" spans="2:17" x14ac:dyDescent="0.2">
      <c r="B1409" s="39" t="s">
        <v>42</v>
      </c>
      <c r="D1409" s="42">
        <f>_xll.qlCalendarAdvance(Calendar,$D1408,B1409,"f",FALSE)</f>
        <v>49599</v>
      </c>
      <c r="E1409" s="139">
        <f>_xll.qlInterestRateIndexValueDate(IndexON,D1409)</f>
        <v>49599</v>
      </c>
      <c r="F1409" s="155">
        <f>IFERROR(_xll.qlIndexFixing(IndexON,D1409,TRUE,_xll.ohTrigger(RecalcTrigger,TriggerON)),NA())</f>
        <v>1.2171723088467701E-2</v>
      </c>
      <c r="H1409" s="42">
        <f>_xll.qlCalendarAdvance(Calendar,$H1408,B1409,"f",FALSE)</f>
        <v>49599</v>
      </c>
      <c r="I1409" s="139">
        <f>_xll.qlInterestRateIndexValueDate(Index1M,$H1409)</f>
        <v>49601</v>
      </c>
      <c r="J1409" s="144">
        <f>IFERROR(_xll.qlIndexFixing(Index1M,$H1409,TRUE,_xll.ohTrigger(RecalcTrigger,Trigger1M)),NA())</f>
        <v>1.1403833263750196E-2</v>
      </c>
      <c r="K1409" s="44">
        <f>IFERROR(_xll.qlIndexFixing(Index3M,H1409,TRUE,_xll.ohTrigger(RecalcTrigger,Trigger3M)),NA())</f>
        <v>1.1888709872039535E-2</v>
      </c>
      <c r="L1409" s="44">
        <f>IFERROR(_xll.qlIndexFixing(Index6M,$H1409,TRUE,_xll.ohTrigger(RecalcTrigger,Trigger6M)),NA())</f>
        <v>1.1900512902251666E-2</v>
      </c>
      <c r="M1409" s="145">
        <f>IFERROR(_xll.qlIndexFixing(Index1Y,$H1409,TRUE,_xll.ohTrigger(RecalcTrigger,Trigger1Y)),NA())</f>
        <v>1.2003052013495975E-2</v>
      </c>
      <c r="N1409" s="144">
        <f>IFERROR(_xll.qlIndexFixing(ONIndex1M,I1409,TRUE,_xll.ohTrigger(RecalcTrigger,Trigger1M)),NA())</f>
        <v>1.141199539938853E-2</v>
      </c>
      <c r="O1409" s="44">
        <f>IFERROR(_xll.qlIndexFixing(ONIndex3M,I1409,TRUE,_xll.ohTrigger(RecalcTrigger,Trigger3M)),NA())</f>
        <v>1.1928000399317185E-2</v>
      </c>
      <c r="P1409" s="44">
        <f>IFERROR(_xll.qlIndexFixing(ONIndex6M,I1409,TRUE,_xll.ohTrigger(RecalcTrigger,Trigger6M)),NA())</f>
        <v>1.1989717210898476E-2</v>
      </c>
      <c r="Q1409" s="145">
        <f>IFERROR(_xll.qlIndexFixing(ONIndex1Y,I1409,TRUE,_xll.ohTrigger(RecalcTrigger,Trigger1Y)),NA())</f>
        <v>1.2178978784511685E-2</v>
      </c>
    </row>
    <row r="1410" spans="2:17" x14ac:dyDescent="0.2">
      <c r="B1410" s="39" t="s">
        <v>42</v>
      </c>
      <c r="D1410" s="42">
        <f>_xll.qlCalendarAdvance(Calendar,$D1409,B1410,"f",FALSE)</f>
        <v>49606</v>
      </c>
      <c r="E1410" s="139">
        <f>_xll.qlInterestRateIndexValueDate(IndexON,D1410)</f>
        <v>49606</v>
      </c>
      <c r="F1410" s="155">
        <f>IFERROR(_xll.qlIndexFixing(IndexON,D1410,TRUE,_xll.ohTrigger(RecalcTrigger,TriggerON)),NA())</f>
        <v>1.2171723088467701E-2</v>
      </c>
      <c r="H1410" s="42">
        <f>_xll.qlCalendarAdvance(Calendar,$H1409,B1410,"f",FALSE)</f>
        <v>49606</v>
      </c>
      <c r="I1410" s="139">
        <f>_xll.qlInterestRateIndexValueDate(Index1M,$H1410)</f>
        <v>49608</v>
      </c>
      <c r="J1410" s="144">
        <f>IFERROR(_xll.qlIndexFixing(Index1M,$H1410,TRUE,_xll.ohTrigger(RecalcTrigger,Trigger1M)),NA())</f>
        <v>1.1395193666142544E-2</v>
      </c>
      <c r="K1410" s="44">
        <f>IFERROR(_xll.qlIndexFixing(Index3M,H1410,TRUE,_xll.ohTrigger(RecalcTrigger,Trigger3M)),NA())</f>
        <v>1.1879231963203899E-2</v>
      </c>
      <c r="L1410" s="44">
        <f>IFERROR(_xll.qlIndexFixing(Index6M,$H1410,TRUE,_xll.ohTrigger(RecalcTrigger,Trigger6M)),NA())</f>
        <v>1.1890535588544769E-2</v>
      </c>
      <c r="M1410" s="145">
        <f>IFERROR(_xll.qlIndexFixing(Index1Y,$H1410,TRUE,_xll.ohTrigger(RecalcTrigger,Trigger1Y)),NA())</f>
        <v>1.1993320909505577E-2</v>
      </c>
      <c r="N1410" s="144">
        <f>IFERROR(_xll.qlIndexFixing(ONIndex1M,I1410,TRUE,_xll.ohTrigger(RecalcTrigger,Trigger1M)),NA())</f>
        <v>1.1403346381086976E-2</v>
      </c>
      <c r="O1410" s="44">
        <f>IFERROR(_xll.qlIndexFixing(ONIndex3M,I1410,TRUE,_xll.ohTrigger(RecalcTrigger,Trigger3M)),NA())</f>
        <v>1.1918493054166035E-2</v>
      </c>
      <c r="P1410" s="44">
        <f>IFERROR(_xll.qlIndexFixing(ONIndex6M,I1410,TRUE,_xll.ohTrigger(RecalcTrigger,Trigger6M)),NA())</f>
        <v>1.1979682972738104E-2</v>
      </c>
      <c r="Q1410" s="145">
        <f>IFERROR(_xll.qlIndexFixing(ONIndex1Y,I1410,TRUE,_xll.ohTrigger(RecalcTrigger,Trigger1Y)),NA())</f>
        <v>1.2169094203278163E-2</v>
      </c>
    </row>
    <row r="1411" spans="2:17" x14ac:dyDescent="0.2">
      <c r="B1411" s="39" t="s">
        <v>42</v>
      </c>
      <c r="D1411" s="42">
        <f>_xll.qlCalendarAdvance(Calendar,$D1410,B1411,"f",FALSE)</f>
        <v>49613</v>
      </c>
      <c r="E1411" s="139">
        <f>_xll.qlInterestRateIndexValueDate(IndexON,D1411)</f>
        <v>49613</v>
      </c>
      <c r="F1411" s="155">
        <f>IFERROR(_xll.qlIndexFixing(IndexON,D1411,TRUE,_xll.ohTrigger(RecalcTrigger,TriggerON)),NA())</f>
        <v>1.2171723088467701E-2</v>
      </c>
      <c r="H1411" s="42">
        <f>_xll.qlCalendarAdvance(Calendar,$H1410,B1411,"f",FALSE)</f>
        <v>49613</v>
      </c>
      <c r="I1411" s="139">
        <f>_xll.qlInterestRateIndexValueDate(Index1M,$H1411)</f>
        <v>49615</v>
      </c>
      <c r="J1411" s="144">
        <f>IFERROR(_xll.qlIndexFixing(Index1M,$H1411,TRUE,_xll.ohTrigger(RecalcTrigger,Trigger1M)),NA())</f>
        <v>1.138656550108786E-2</v>
      </c>
      <c r="K1411" s="44">
        <f>IFERROR(_xll.qlIndexFixing(Index3M,H1411,TRUE,_xll.ohTrigger(RecalcTrigger,Trigger3M)),NA())</f>
        <v>1.1869764319596928E-2</v>
      </c>
      <c r="L1411" s="44">
        <f>IFERROR(_xll.qlIndexFixing(Index6M,$H1411,TRUE,_xll.ohTrigger(RecalcTrigger,Trigger6M)),NA())</f>
        <v>1.1882106553452905E-2</v>
      </c>
      <c r="M1411" s="145">
        <f>IFERROR(_xll.qlIndexFixing(Index1Y,$H1411,TRUE,_xll.ohTrigger(RecalcTrigger,Trigger1Y)),NA())</f>
        <v>1.1983600953288889E-2</v>
      </c>
      <c r="N1411" s="144">
        <f>IFERROR(_xll.qlIndexFixing(ONIndex1M,I1411,TRUE,_xll.ohTrigger(RecalcTrigger,Trigger1M)),NA())</f>
        <v>1.1394708362466588E-2</v>
      </c>
      <c r="O1411" s="44">
        <f>IFERROR(_xll.qlIndexFixing(ONIndex3M,I1411,TRUE,_xll.ohTrigger(RecalcTrigger,Trigger3M)),NA())</f>
        <v>1.1908994375282589E-2</v>
      </c>
      <c r="P1411" s="44">
        <f>IFERROR(_xll.qlIndexFixing(ONIndex6M,I1411,TRUE,_xll.ohTrigger(RecalcTrigger,Trigger6M)),NA())</f>
        <v>1.1969656137775786E-2</v>
      </c>
      <c r="Q1411" s="145">
        <f>IFERROR(_xll.qlIndexFixing(ONIndex1Y,I1411,TRUE,_xll.ohTrigger(RecalcTrigger,Trigger1Y)),NA())</f>
        <v>1.2159216708296228E-2</v>
      </c>
    </row>
    <row r="1412" spans="2:17" x14ac:dyDescent="0.2">
      <c r="B1412" s="39" t="s">
        <v>42</v>
      </c>
      <c r="D1412" s="42">
        <f>_xll.qlCalendarAdvance(Calendar,$D1411,B1412,"f",FALSE)</f>
        <v>49620</v>
      </c>
      <c r="E1412" s="139">
        <f>_xll.qlInterestRateIndexValueDate(IndexON,D1412)</f>
        <v>49620</v>
      </c>
      <c r="F1412" s="155">
        <f>IFERROR(_xll.qlIndexFixing(IndexON,D1412,TRUE,_xll.ohTrigger(RecalcTrigger,TriggerON)),NA())</f>
        <v>1.2171723088467701E-2</v>
      </c>
      <c r="H1412" s="42">
        <f>_xll.qlCalendarAdvance(Calendar,$H1411,B1412,"f",FALSE)</f>
        <v>49620</v>
      </c>
      <c r="I1412" s="139">
        <f>_xll.qlInterestRateIndexValueDate(Index1M,$H1412)</f>
        <v>49622</v>
      </c>
      <c r="J1412" s="144">
        <f>IFERROR(_xll.qlIndexFixing(Index1M,$H1412,TRUE,_xll.ohTrigger(RecalcTrigger,Trigger1M)),NA())</f>
        <v>1.1377949033419463E-2</v>
      </c>
      <c r="K1412" s="44">
        <f>IFERROR(_xll.qlIndexFixing(Index3M,H1412,TRUE,_xll.ohTrigger(RecalcTrigger,Trigger3M)),NA())</f>
        <v>1.18603071963235E-2</v>
      </c>
      <c r="L1412" s="44">
        <f>IFERROR(_xll.qlIndexFixing(Index6M,$H1412,TRUE,_xll.ohTrigger(RecalcTrigger,Trigger6M)),NA())</f>
        <v>1.1872148912820414E-2</v>
      </c>
      <c r="M1412" s="145">
        <f>IFERROR(_xll.qlIndexFixing(Index1Y,$H1412,TRUE,_xll.ohTrigger(RecalcTrigger,Trigger1Y)),NA())</f>
        <v>1.1973892063255158E-2</v>
      </c>
      <c r="N1412" s="144">
        <f>IFERROR(_xll.qlIndexFixing(ONIndex1M,I1412,TRUE,_xll.ohTrigger(RecalcTrigger,Trigger1M)),NA())</f>
        <v>1.1386081608115717E-2</v>
      </c>
      <c r="O1412" s="44">
        <f>IFERROR(_xll.qlIndexFixing(ONIndex3M,I1412,TRUE,_xll.ohTrigger(RecalcTrigger,Trigger3M)),NA())</f>
        <v>1.1899504617023382E-2</v>
      </c>
      <c r="P1412" s="44">
        <f>IFERROR(_xll.qlIndexFixing(ONIndex6M,I1412,TRUE,_xll.ohTrigger(RecalcTrigger,Trigger6M)),NA())</f>
        <v>1.195963694310187E-2</v>
      </c>
      <c r="Q1412" s="145">
        <f>IFERROR(_xll.qlIndexFixing(ONIndex1Y,I1412,TRUE,_xll.ohTrigger(RecalcTrigger,Trigger1Y)),NA())</f>
        <v>1.2149346518830484E-2</v>
      </c>
    </row>
    <row r="1413" spans="2:17" x14ac:dyDescent="0.2">
      <c r="B1413" s="39" t="s">
        <v>42</v>
      </c>
      <c r="D1413" s="42">
        <f>_xll.qlCalendarAdvance(Calendar,$D1412,B1413,"f",FALSE)</f>
        <v>49627</v>
      </c>
      <c r="E1413" s="139">
        <f>_xll.qlInterestRateIndexValueDate(IndexON,D1413)</f>
        <v>49627</v>
      </c>
      <c r="F1413" s="155">
        <f>IFERROR(_xll.qlIndexFixing(IndexON,D1413,TRUE,_xll.ohTrigger(RecalcTrigger,TriggerON)),NA())</f>
        <v>1.2171723088467701E-2</v>
      </c>
      <c r="H1413" s="42">
        <f>_xll.qlCalendarAdvance(Calendar,$H1412,B1413,"f",FALSE)</f>
        <v>49627</v>
      </c>
      <c r="I1413" s="139">
        <f>_xll.qlInterestRateIndexValueDate(Index1M,$H1413)</f>
        <v>49629</v>
      </c>
      <c r="J1413" s="144">
        <f>IFERROR(_xll.qlIndexFixing(Index1M,$H1413,TRUE,_xll.ohTrigger(RecalcTrigger,Trigger1M)),NA())</f>
        <v>1.1369344527962932E-2</v>
      </c>
      <c r="K1413" s="44">
        <f>IFERROR(_xll.qlIndexFixing(Index3M,H1413,TRUE,_xll.ohTrigger(RecalcTrigger,Trigger3M)),NA())</f>
        <v>1.185086084848168E-2</v>
      </c>
      <c r="L1413" s="44">
        <f>IFERROR(_xll.qlIndexFixing(Index6M,$H1413,TRUE,_xll.ohTrigger(RecalcTrigger,Trigger6M)),NA())</f>
        <v>1.1862202194059682E-2</v>
      </c>
      <c r="M1413" s="145">
        <f>IFERROR(_xll.qlIndexFixing(Index1Y,$H1413,TRUE,_xll.ohTrigger(RecalcTrigger,Trigger1Y)),NA())</f>
        <v>1.1964194156682107E-2</v>
      </c>
      <c r="N1413" s="144">
        <f>IFERROR(_xll.qlIndexFixing(ONIndex1M,I1413,TRUE,_xll.ohTrigger(RecalcTrigger,Trigger1M)),NA())</f>
        <v>1.1377466382782586E-2</v>
      </c>
      <c r="O1413" s="44">
        <f>IFERROR(_xll.qlIndexFixing(ONIndex3M,I1413,TRUE,_xll.ohTrigger(RecalcTrigger,Trigger3M)),NA())</f>
        <v>1.189002403374495E-2</v>
      </c>
      <c r="P1413" s="44">
        <f>IFERROR(_xll.qlIndexFixing(ONIndex6M,I1413,TRUE,_xll.ohTrigger(RecalcTrigger,Trigger6M)),NA())</f>
        <v>1.1949625625966576E-2</v>
      </c>
      <c r="Q1413" s="145">
        <f>IFERROR(_xll.qlIndexFixing(ONIndex1Y,I1413,TRUE,_xll.ohTrigger(RecalcTrigger,Trigger1Y)),NA())</f>
        <v>1.2139483854065602E-2</v>
      </c>
    </row>
    <row r="1414" spans="2:17" x14ac:dyDescent="0.2">
      <c r="B1414" s="39" t="s">
        <v>42</v>
      </c>
      <c r="D1414" s="42">
        <f>_xll.qlCalendarAdvance(Calendar,$D1413,B1414,"f",FALSE)</f>
        <v>49634</v>
      </c>
      <c r="E1414" s="139">
        <f>_xll.qlInterestRateIndexValueDate(IndexON,D1414)</f>
        <v>49634</v>
      </c>
      <c r="F1414" s="155">
        <f>IFERROR(_xll.qlIndexFixing(IndexON,D1414,TRUE,_xll.ohTrigger(RecalcTrigger,TriggerON)),NA())</f>
        <v>1.2171723088467701E-2</v>
      </c>
      <c r="H1414" s="42">
        <f>_xll.qlCalendarAdvance(Calendar,$H1413,B1414,"f",FALSE)</f>
        <v>49634</v>
      </c>
      <c r="I1414" s="139">
        <f>_xll.qlInterestRateIndexValueDate(Index1M,$H1414)</f>
        <v>49636</v>
      </c>
      <c r="J1414" s="144">
        <f>IFERROR(_xll.qlIndexFixing(Index1M,$H1414,TRUE,_xll.ohTrigger(RecalcTrigger,Trigger1M)),NA())</f>
        <v>1.1360752249543847E-2</v>
      </c>
      <c r="K1414" s="44">
        <f>IFERROR(_xll.qlIndexFixing(Index3M,H1414,TRUE,_xll.ohTrigger(RecalcTrigger,Trigger3M)),NA())</f>
        <v>1.1841425531164441E-2</v>
      </c>
      <c r="L1414" s="44">
        <f>IFERROR(_xll.qlIndexFixing(Index6M,$H1414,TRUE,_xll.ohTrigger(RecalcTrigger,Trigger6M)),NA())</f>
        <v>1.1852266635565946E-2</v>
      </c>
      <c r="M1414" s="145">
        <f>IFERROR(_xll.qlIndexFixing(Index1Y,$H1414,TRUE,_xll.ohTrigger(RecalcTrigger,Trigger1Y)),NA())</f>
        <v>1.195450714971899E-2</v>
      </c>
      <c r="N1414" s="144">
        <f>IFERROR(_xll.qlIndexFixing(ONIndex1M,I1414,TRUE,_xll.ohTrigger(RecalcTrigger,Trigger1M)),NA())</f>
        <v>1.1368862950975611E-2</v>
      </c>
      <c r="O1414" s="44">
        <f>IFERROR(_xll.qlIndexFixing(ONIndex3M,I1414,TRUE,_xll.ohTrigger(RecalcTrigger,Trigger3M)),NA())</f>
        <v>1.1880552879963702E-2</v>
      </c>
      <c r="P1414" s="44">
        <f>IFERROR(_xll.qlIndexFixing(ONIndex6M,I1414,TRUE,_xll.ohTrigger(RecalcTrigger,Trigger6M)),NA())</f>
        <v>1.1939622423300378E-2</v>
      </c>
      <c r="Q1414" s="145">
        <f>IFERROR(_xll.qlIndexFixing(ONIndex1Y,I1414,TRUE,_xll.ohTrigger(RecalcTrigger,Trigger1Y)),NA())</f>
        <v>1.2129628933346126E-2</v>
      </c>
    </row>
    <row r="1415" spans="2:17" x14ac:dyDescent="0.2">
      <c r="B1415" s="39" t="s">
        <v>42</v>
      </c>
      <c r="D1415" s="42">
        <f>_xll.qlCalendarAdvance(Calendar,$D1414,B1415,"f",FALSE)</f>
        <v>49641</v>
      </c>
      <c r="E1415" s="139">
        <f>_xll.qlInterestRateIndexValueDate(IndexON,D1415)</f>
        <v>49641</v>
      </c>
      <c r="F1415" s="155">
        <f>IFERROR(_xll.qlIndexFixing(IndexON,D1415,TRUE,_xll.ohTrigger(RecalcTrigger,TriggerON)),NA())</f>
        <v>1.2171723088467701E-2</v>
      </c>
      <c r="H1415" s="42">
        <f>_xll.qlCalendarAdvance(Calendar,$H1414,B1415,"f",FALSE)</f>
        <v>49641</v>
      </c>
      <c r="I1415" s="139">
        <f>_xll.qlInterestRateIndexValueDate(Index1M,$H1415)</f>
        <v>49643</v>
      </c>
      <c r="J1415" s="144">
        <f>IFERROR(_xll.qlIndexFixing(Index1M,$H1415,TRUE,_xll.ohTrigger(RecalcTrigger,Trigger1M)),NA())</f>
        <v>1.1352172462992948E-2</v>
      </c>
      <c r="K1415" s="44">
        <f>IFERROR(_xll.qlIndexFixing(Index3M,H1415,TRUE,_xll.ohTrigger(RecalcTrigger,Trigger3M)),NA())</f>
        <v>1.1833431665151408E-2</v>
      </c>
      <c r="L1415" s="44">
        <f>IFERROR(_xll.qlIndexFixing(Index6M,$H1415,TRUE,_xll.ohTrigger(RecalcTrigger,Trigger6M)),NA())</f>
        <v>1.1842342475726976E-2</v>
      </c>
      <c r="M1415" s="145">
        <f>IFERROR(_xll.qlIndexFixing(Index1Y,$H1415,TRUE,_xll.ohTrigger(RecalcTrigger,Trigger1Y)),NA())</f>
        <v>1.1946288480656157E-2</v>
      </c>
      <c r="N1415" s="144">
        <f>IFERROR(_xll.qlIndexFixing(ONIndex1M,I1415,TRUE,_xll.ohTrigger(RecalcTrigger,Trigger1M)),NA())</f>
        <v>1.1360271577123271E-2</v>
      </c>
      <c r="O1415" s="44">
        <f>IFERROR(_xll.qlIndexFixing(ONIndex3M,I1415,TRUE,_xll.ohTrigger(RecalcTrigger,Trigger3M)),NA())</f>
        <v>1.1871091409956236E-2</v>
      </c>
      <c r="P1415" s="44">
        <f>IFERROR(_xll.qlIndexFixing(ONIndex6M,I1415,TRUE,_xll.ohTrigger(RecalcTrigger,Trigger6M)),NA())</f>
        <v>1.1929627572513368E-2</v>
      </c>
      <c r="Q1415" s="145">
        <f>IFERROR(_xll.qlIndexFixing(ONIndex1Y,I1415,TRUE,_xll.ohTrigger(RecalcTrigger,Trigger1Y)),NA())</f>
        <v>1.2119781976016597E-2</v>
      </c>
    </row>
    <row r="1416" spans="2:17" x14ac:dyDescent="0.2">
      <c r="B1416" s="39" t="s">
        <v>42</v>
      </c>
      <c r="D1416" s="42">
        <f>_xll.qlCalendarAdvance(Calendar,$D1415,B1416,"f",FALSE)</f>
        <v>49648</v>
      </c>
      <c r="E1416" s="139">
        <f>_xll.qlInterestRateIndexValueDate(IndexON,D1416)</f>
        <v>49648</v>
      </c>
      <c r="F1416" s="155">
        <f>IFERROR(_xll.qlIndexFixing(IndexON,D1416,TRUE,_xll.ohTrigger(RecalcTrigger,TriggerON)),NA())</f>
        <v>1.2171723088467701E-2</v>
      </c>
      <c r="H1416" s="42">
        <f>_xll.qlCalendarAdvance(Calendar,$H1415,B1416,"f",FALSE)</f>
        <v>49648</v>
      </c>
      <c r="I1416" s="139">
        <f>_xll.qlInterestRateIndexValueDate(Index1M,$H1416)</f>
        <v>49650</v>
      </c>
      <c r="J1416" s="144">
        <f>IFERROR(_xll.qlIndexFixing(Index1M,$H1416,TRUE,_xll.ohTrigger(RecalcTrigger,Trigger1M)),NA())</f>
        <v>1.1343605433133236E-2</v>
      </c>
      <c r="K1416" s="44">
        <f>IFERROR(_xll.qlIndexFixing(Index3M,H1416,TRUE,_xll.ohTrigger(RecalcTrigger,Trigger3M)),NA())</f>
        <v>1.1824017485909532E-2</v>
      </c>
      <c r="L1416" s="44">
        <f>IFERROR(_xll.qlIndexFixing(Index6M,$H1416,TRUE,_xll.ohTrigger(RecalcTrigger,Trigger6M)),NA())</f>
        <v>1.183090050929205E-2</v>
      </c>
      <c r="M1416" s="145">
        <f>IFERROR(_xll.qlIndexFixing(Index1Y,$H1416,TRUE,_xll.ohTrigger(RecalcTrigger,Trigger1Y)),NA())</f>
        <v>1.1935165493563934E-2</v>
      </c>
      <c r="N1416" s="144">
        <f>IFERROR(_xll.qlIndexFixing(ONIndex1M,I1416,TRUE,_xll.ohTrigger(RecalcTrigger,Trigger1M)),NA())</f>
        <v>1.1351692526053725E-2</v>
      </c>
      <c r="O1416" s="44">
        <f>IFERROR(_xll.qlIndexFixing(ONIndex3M,I1416,TRUE,_xll.ohTrigger(RecalcTrigger,Trigger3M)),NA())</f>
        <v>1.1861639878238961E-2</v>
      </c>
      <c r="P1416" s="44">
        <f>IFERROR(_xll.qlIndexFixing(ONIndex6M,I1416,TRUE,_xll.ohTrigger(RecalcTrigger,Trigger6M)),NA())</f>
        <v>1.1919641310456086E-2</v>
      </c>
      <c r="Q1416" s="145">
        <f>IFERROR(_xll.qlIndexFixing(ONIndex1Y,I1416,TRUE,_xll.ohTrigger(RecalcTrigger,Trigger1Y)),NA())</f>
        <v>1.2109943201341622E-2</v>
      </c>
    </row>
    <row r="1417" spans="2:17" x14ac:dyDescent="0.2">
      <c r="B1417" s="39" t="s">
        <v>42</v>
      </c>
      <c r="D1417" s="42">
        <f>_xll.qlCalendarAdvance(Calendar,$D1416,B1417,"f",FALSE)</f>
        <v>49655</v>
      </c>
      <c r="E1417" s="139">
        <f>_xll.qlInterestRateIndexValueDate(IndexON,D1417)</f>
        <v>49655</v>
      </c>
      <c r="F1417" s="155">
        <f>IFERROR(_xll.qlIndexFixing(IndexON,D1417,TRUE,_xll.ohTrigger(RecalcTrigger,TriggerON)),NA())</f>
        <v>1.2171723088467701E-2</v>
      </c>
      <c r="H1417" s="42">
        <f>_xll.qlCalendarAdvance(Calendar,$H1416,B1417,"f",FALSE)</f>
        <v>49655</v>
      </c>
      <c r="I1417" s="139">
        <f>_xll.qlInterestRateIndexValueDate(Index1M,$H1417)</f>
        <v>49657</v>
      </c>
      <c r="J1417" s="144">
        <f>IFERROR(_xll.qlIndexFixing(Index1M,$H1417,TRUE,_xll.ohTrigger(RecalcTrigger,Trigger1M)),NA())</f>
        <v>1.133505142479287E-2</v>
      </c>
      <c r="K1417" s="44">
        <f>IFERROR(_xll.qlIndexFixing(Index3M,H1417,TRUE,_xll.ohTrigger(RecalcTrigger,Trigger3M)),NA())</f>
        <v>1.1814615045914592E-2</v>
      </c>
      <c r="L1417" s="44">
        <f>IFERROR(_xll.qlIndexFixing(Index6M,$H1417,TRUE,_xll.ohTrigger(RecalcTrigger,Trigger6M)),NA())</f>
        <v>1.1821001688415118E-2</v>
      </c>
      <c r="M1417" s="145">
        <f>IFERROR(_xll.qlIndexFixing(Index1Y,$H1417,TRUE,_xll.ohTrigger(RecalcTrigger,Trigger1Y)),NA())</f>
        <v>1.1925510671018127E-2</v>
      </c>
      <c r="N1417" s="144">
        <f>IFERROR(_xll.qlIndexFixing(ONIndex1M,I1417,TRUE,_xll.ohTrigger(RecalcTrigger,Trigger1M)),NA())</f>
        <v>1.1343126062355324E-2</v>
      </c>
      <c r="O1417" s="44">
        <f>IFERROR(_xll.qlIndexFixing(ONIndex3M,I1417,TRUE,_xll.ohTrigger(RecalcTrigger,Trigger3M)),NA())</f>
        <v>1.185219853900854E-2</v>
      </c>
      <c r="P1417" s="44">
        <f>IFERROR(_xll.qlIndexFixing(ONIndex6M,I1417,TRUE,_xll.ohTrigger(RecalcTrigger,Trigger6M)),NA())</f>
        <v>1.1909663874538623E-2</v>
      </c>
      <c r="Q1417" s="145">
        <f>IFERROR(_xll.qlIndexFixing(ONIndex1Y,I1417,TRUE,_xll.ohTrigger(RecalcTrigger,Trigger1Y)),NA())</f>
        <v>1.2100112828505871E-2</v>
      </c>
    </row>
    <row r="1418" spans="2:17" x14ac:dyDescent="0.2">
      <c r="B1418" s="39" t="s">
        <v>42</v>
      </c>
      <c r="D1418" s="42">
        <f>_xll.qlCalendarAdvance(Calendar,$D1417,B1418,"f",FALSE)</f>
        <v>49662</v>
      </c>
      <c r="E1418" s="139">
        <f>_xll.qlInterestRateIndexValueDate(IndexON,D1418)</f>
        <v>49662</v>
      </c>
      <c r="F1418" s="155">
        <f>IFERROR(_xll.qlIndexFixing(IndexON,D1418,TRUE,_xll.ohTrigger(RecalcTrigger,TriggerON)),NA())</f>
        <v>1.2171723088467701E-2</v>
      </c>
      <c r="H1418" s="42">
        <f>_xll.qlCalendarAdvance(Calendar,$H1417,B1418,"f",FALSE)</f>
        <v>49662</v>
      </c>
      <c r="I1418" s="139">
        <f>_xll.qlInterestRateIndexValueDate(Index1M,$H1418)</f>
        <v>49664</v>
      </c>
      <c r="J1418" s="144">
        <f>IFERROR(_xll.qlIndexFixing(Index1M,$H1418,TRUE,_xll.ohTrigger(RecalcTrigger,Trigger1M)),NA())</f>
        <v>1.1326510702792275E-2</v>
      </c>
      <c r="K1418" s="44">
        <f>IFERROR(_xll.qlIndexFixing(Index3M,H1418,TRUE,_xll.ohTrigger(RecalcTrigger,Trigger3M)),NA())</f>
        <v>1.1805224600231132E-2</v>
      </c>
      <c r="L1418" s="44">
        <f>IFERROR(_xll.qlIndexFixing(Index6M,$H1418,TRUE,_xll.ohTrigger(RecalcTrigger,Trigger6M)),NA())</f>
        <v>1.1811115034414557E-2</v>
      </c>
      <c r="M1418" s="145">
        <f>IFERROR(_xll.qlIndexFixing(Index1Y,$H1418,TRUE,_xll.ohTrigger(RecalcTrigger,Trigger1Y)),NA())</f>
        <v>1.1915866401373872E-2</v>
      </c>
      <c r="N1418" s="144">
        <f>IFERROR(_xll.qlIndexFixing(ONIndex1M,I1418,TRUE,_xll.ohTrigger(RecalcTrigger,Trigger1M)),NA())</f>
        <v>1.1332130959047504E-2</v>
      </c>
      <c r="O1418" s="44">
        <f>IFERROR(_xll.qlIndexFixing(ONIndex3M,I1418,TRUE,_xll.ohTrigger(RecalcTrigger,Trigger3M)),NA())</f>
        <v>1.1840075060787214E-2</v>
      </c>
      <c r="P1418" s="44">
        <f>IFERROR(_xll.qlIndexFixing(ONIndex6M,I1418,TRUE,_xll.ohTrigger(RecalcTrigger,Trigger6M)),NA())</f>
        <v>1.1896849093062656E-2</v>
      </c>
      <c r="Q1418" s="145">
        <f>IFERROR(_xll.qlIndexFixing(ONIndex1Y,I1418,TRUE,_xll.ohTrigger(RecalcTrigger,Trigger1Y)),NA())</f>
        <v>1.2087486476302089E-2</v>
      </c>
    </row>
    <row r="1419" spans="2:17" x14ac:dyDescent="0.2">
      <c r="B1419" s="39" t="s">
        <v>42</v>
      </c>
      <c r="D1419" s="42">
        <f>_xll.qlCalendarAdvance(Calendar,$D1418,B1419,"f",FALSE)</f>
        <v>49670</v>
      </c>
      <c r="E1419" s="139">
        <f>_xll.qlInterestRateIndexValueDate(IndexON,D1419)</f>
        <v>49670</v>
      </c>
      <c r="F1419" s="155">
        <f>IFERROR(_xll.qlIndexFixing(IndexON,D1419,TRUE,_xll.ohTrigger(RecalcTrigger,TriggerON)),NA())</f>
        <v>1.2171723088467701E-2</v>
      </c>
      <c r="H1419" s="42">
        <f>_xll.qlCalendarAdvance(Calendar,$H1418,B1419,"f",FALSE)</f>
        <v>49670</v>
      </c>
      <c r="I1419" s="139">
        <f>_xll.qlInterestRateIndexValueDate(Index1M,$H1419)</f>
        <v>49674</v>
      </c>
      <c r="J1419" s="144">
        <f>IFERROR(_xll.qlIndexFixing(Index1M,$H1419,TRUE,_xll.ohTrigger(RecalcTrigger,Trigger1M)),NA())</f>
        <v>1.1314333244114716E-2</v>
      </c>
      <c r="K1419" s="44">
        <f>IFERROR(_xll.qlIndexFixing(Index3M,H1419,TRUE,_xll.ohTrigger(RecalcTrigger,Trigger3M)),NA())</f>
        <v>1.1791830989947861E-2</v>
      </c>
      <c r="L1419" s="44">
        <f>IFERROR(_xll.qlIndexFixing(Index6M,$H1419,TRUE,_xll.ohTrigger(RecalcTrigger,Trigger6M)),NA())</f>
        <v>1.1798535781696477E-2</v>
      </c>
      <c r="M1419" s="145">
        <f>IFERROR(_xll.qlIndexFixing(Index1Y,$H1419,TRUE,_xll.ohTrigger(RecalcTrigger,Trigger1Y)),NA())</f>
        <v>1.1902591227749082E-2</v>
      </c>
      <c r="N1419" s="144">
        <f>IFERROR(_xll.qlIndexFixing(ONIndex1M,I1419,TRUE,_xll.ohTrigger(RecalcTrigger,Trigger1M)),NA())</f>
        <v>1.1323594259939895E-2</v>
      </c>
      <c r="O1419" s="44">
        <f>IFERROR(_xll.qlIndexFixing(ONIndex3M,I1419,TRUE,_xll.ohTrigger(RecalcTrigger,Trigger3M)),NA())</f>
        <v>1.1830657974236658E-2</v>
      </c>
      <c r="P1419" s="44">
        <f>IFERROR(_xll.qlIndexFixing(ONIndex6M,I1419,TRUE,_xll.ohTrigger(RecalcTrigger,Trigger6M)),NA())</f>
        <v>1.1886892721415521E-2</v>
      </c>
      <c r="Q1419" s="145">
        <f>IFERROR(_xll.qlIndexFixing(ONIndex1Y,I1419,TRUE,_xll.ohTrigger(RecalcTrigger,Trigger1Y)),NA())</f>
        <v>1.2077676131365678E-2</v>
      </c>
    </row>
    <row r="1420" spans="2:17" x14ac:dyDescent="0.2">
      <c r="B1420" s="39" t="s">
        <v>42</v>
      </c>
      <c r="D1420" s="42">
        <f>_xll.qlCalendarAdvance(Calendar,$D1419,B1420,"f",FALSE)</f>
        <v>49677</v>
      </c>
      <c r="E1420" s="139">
        <f>_xll.qlInterestRateIndexValueDate(IndexON,D1420)</f>
        <v>49677</v>
      </c>
      <c r="F1420" s="155">
        <f>IFERROR(_xll.qlIndexFixing(IndexON,D1420,TRUE,_xll.ohTrigger(RecalcTrigger,TriggerON)),NA())</f>
        <v>1.2171723088467701E-2</v>
      </c>
      <c r="H1420" s="42">
        <f>_xll.qlCalendarAdvance(Calendar,$H1419,B1420,"f",FALSE)</f>
        <v>49677</v>
      </c>
      <c r="I1420" s="139">
        <f>_xll.qlInterestRateIndexValueDate(Index1M,$H1420)</f>
        <v>49681</v>
      </c>
      <c r="J1420" s="144">
        <f>IFERROR(_xll.qlIndexFixing(Index1M,$H1420,TRUE,_xll.ohTrigger(RecalcTrigger,Trigger1M)),NA())</f>
        <v>1.1305825891473009E-2</v>
      </c>
      <c r="K1420" s="44">
        <f>IFERROR(_xll.qlIndexFixing(Index3M,H1420,TRUE,_xll.ohTrigger(RecalcTrigger,Trigger3M)),NA())</f>
        <v>1.1782470735193718E-2</v>
      </c>
      <c r="L1420" s="44">
        <f>IFERROR(_xll.qlIndexFixing(Index6M,$H1420,TRUE,_xll.ohTrigger(RecalcTrigger,Trigger6M)),NA())</f>
        <v>1.1788677659711814E-2</v>
      </c>
      <c r="M1420" s="145">
        <f>IFERROR(_xll.qlIndexFixing(Index1Y,$H1420,TRUE,_xll.ohTrigger(RecalcTrigger,Trigger1Y)),NA())</f>
        <v>1.189297189608126E-2</v>
      </c>
      <c r="N1420" s="144">
        <f>IFERROR(_xll.qlIndexFixing(ONIndex1M,I1420,TRUE,_xll.ohTrigger(RecalcTrigger,Trigger1M)),NA())</f>
        <v>1.1316287789711055E-2</v>
      </c>
      <c r="O1420" s="44">
        <f>IFERROR(_xll.qlIndexFixing(ONIndex3M,I1420,TRUE,_xll.ohTrigger(RecalcTrigger,Trigger3M)),NA())</f>
        <v>1.1822594954065124E-2</v>
      </c>
      <c r="P1420" s="44">
        <f>IFERROR(_xll.qlIndexFixing(ONIndex6M,I1420,TRUE,_xll.ohTrigger(RecalcTrigger,Trigger6M)),NA())</f>
        <v>1.1878366324467038E-2</v>
      </c>
      <c r="Q1420" s="145">
        <f>IFERROR(_xll.qlIndexFixing(ONIndex1Y,I1420,TRUE,_xll.ohTrigger(RecalcTrigger,Trigger1Y)),NA())</f>
        <v>1.206927451660178E-2</v>
      </c>
    </row>
    <row r="1421" spans="2:17" x14ac:dyDescent="0.2">
      <c r="B1421" s="39" t="s">
        <v>42</v>
      </c>
      <c r="D1421" s="42">
        <f>_xll.qlCalendarAdvance(Calendar,$D1420,B1421,"f",FALSE)</f>
        <v>49684</v>
      </c>
      <c r="E1421" s="139">
        <f>_xll.qlInterestRateIndexValueDate(IndexON,D1421)</f>
        <v>49684</v>
      </c>
      <c r="F1421" s="155">
        <f>IFERROR(_xll.qlIndexFixing(IndexON,D1421,TRUE,_xll.ohTrigger(RecalcTrigger,TriggerON)),NA())</f>
        <v>1.2171723088467701E-2</v>
      </c>
      <c r="H1421" s="42">
        <f>_xll.qlCalendarAdvance(Calendar,$H1420,B1421,"f",FALSE)</f>
        <v>49684</v>
      </c>
      <c r="I1421" s="139">
        <f>_xll.qlInterestRateIndexValueDate(Index1M,$H1421)</f>
        <v>49688</v>
      </c>
      <c r="J1421" s="144">
        <f>IFERROR(_xll.qlIndexFixing(Index1M,$H1421,TRUE,_xll.ohTrigger(RecalcTrigger,Trigger1M)),NA())</f>
        <v>1.1297332733138968E-2</v>
      </c>
      <c r="K1421" s="44">
        <f>IFERROR(_xll.qlIndexFixing(Index3M,H1421,TRUE,_xll.ohTrigger(RecalcTrigger,Trigger3M)),NA())</f>
        <v>1.1772650518255438E-2</v>
      </c>
      <c r="L1421" s="44">
        <f>IFERROR(_xll.qlIndexFixing(Index6M,$H1421,TRUE,_xll.ohTrigger(RecalcTrigger,Trigger6M)),NA())</f>
        <v>1.1778832468772395E-2</v>
      </c>
      <c r="M1421" s="145">
        <f>IFERROR(_xll.qlIndexFixing(Index1Y,$H1421,TRUE,_xll.ohTrigger(RecalcTrigger,Trigger1Y)),NA())</f>
        <v>1.1883362820658473E-2</v>
      </c>
      <c r="N1421" s="144">
        <f>IFERROR(_xll.qlIndexFixing(ONIndex1M,I1421,TRUE,_xll.ohTrigger(RecalcTrigger,Trigger1M)),NA())</f>
        <v>1.1307776292364125E-2</v>
      </c>
      <c r="O1421" s="44">
        <f>IFERROR(_xll.qlIndexFixing(ONIndex3M,I1421,TRUE,_xll.ohTrigger(RecalcTrigger,Trigger3M)),NA())</f>
        <v>1.1813198551449133E-2</v>
      </c>
      <c r="P1421" s="44">
        <f>IFERROR(_xll.qlIndexFixing(ONIndex6M,I1421,TRUE,_xll.ohTrigger(RecalcTrigger,Trigger6M)),NA())</f>
        <v>1.186842797983978E-2</v>
      </c>
      <c r="Q1421" s="145">
        <f>IFERROR(_xll.qlIndexFixing(ONIndex1Y,I1421,TRUE,_xll.ohTrigger(RecalcTrigger,Trigger1Y)),NA())</f>
        <v>1.2059481287893803E-2</v>
      </c>
    </row>
    <row r="1422" spans="2:17" x14ac:dyDescent="0.2">
      <c r="B1422" s="39" t="s">
        <v>42</v>
      </c>
      <c r="D1422" s="42">
        <f>_xll.qlCalendarAdvance(Calendar,$D1421,B1422,"f",FALSE)</f>
        <v>49691</v>
      </c>
      <c r="E1422" s="139">
        <f>_xll.qlInterestRateIndexValueDate(IndexON,D1422)</f>
        <v>49691</v>
      </c>
      <c r="F1422" s="155">
        <f>IFERROR(_xll.qlIndexFixing(IndexON,D1422,TRUE,_xll.ohTrigger(RecalcTrigger,TriggerON)),NA())</f>
        <v>1.2171723088467701E-2</v>
      </c>
      <c r="H1422" s="42">
        <f>_xll.qlCalendarAdvance(Calendar,$H1421,B1422,"f",FALSE)</f>
        <v>49691</v>
      </c>
      <c r="I1422" s="139">
        <f>_xll.qlInterestRateIndexValueDate(Index1M,$H1422)</f>
        <v>49695</v>
      </c>
      <c r="J1422" s="144">
        <f>IFERROR(_xll.qlIndexFixing(Index1M,$H1422,TRUE,_xll.ohTrigger(RecalcTrigger,Trigger1M)),NA())</f>
        <v>1.1288854033930436E-2</v>
      </c>
      <c r="K1422" s="44">
        <f>IFERROR(_xll.qlIndexFixing(Index3M,H1422,TRUE,_xll.ohTrigger(RecalcTrigger,Trigger3M)),NA())</f>
        <v>1.1763789087142778E-2</v>
      </c>
      <c r="L1422" s="44">
        <f>IFERROR(_xll.qlIndexFixing(Index6M,$H1422,TRUE,_xll.ohTrigger(RecalcTrigger,Trigger6M)),NA())</f>
        <v>1.1769000447233053E-2</v>
      </c>
      <c r="M1422" s="145">
        <f>IFERROR(_xll.qlIndexFixing(Index1Y,$H1422,TRUE,_xll.ohTrigger(RecalcTrigger,Trigger1Y)),NA())</f>
        <v>1.1873763907409301E-2</v>
      </c>
      <c r="N1422" s="144">
        <f>IFERROR(_xll.qlIndexFixing(ONIndex1M,I1422,TRUE,_xll.ohTrigger(RecalcTrigger,Trigger1M)),NA())</f>
        <v>1.1299278743059915E-2</v>
      </c>
      <c r="O1422" s="44">
        <f>IFERROR(_xll.qlIndexFixing(ONIndex3M,I1422,TRUE,_xll.ohTrigger(RecalcTrigger,Trigger3M)),NA())</f>
        <v>1.1803813649953199E-2</v>
      </c>
      <c r="P1422" s="44">
        <f>IFERROR(_xll.qlIndexFixing(ONIndex6M,I1422,TRUE,_xll.ohTrigger(RecalcTrigger,Trigger6M)),NA())</f>
        <v>1.1858499680776902E-2</v>
      </c>
      <c r="Q1422" s="145">
        <f>IFERROR(_xll.qlIndexFixing(ONIndex1Y,I1422,TRUE,_xll.ohTrigger(RecalcTrigger,Trigger1Y)),NA())</f>
        <v>1.2049697588762953E-2</v>
      </c>
    </row>
    <row r="1423" spans="2:17" x14ac:dyDescent="0.2">
      <c r="B1423" s="39" t="s">
        <v>42</v>
      </c>
      <c r="D1423" s="42">
        <f>_xll.qlCalendarAdvance(Calendar,$D1422,B1423,"f",FALSE)</f>
        <v>49698</v>
      </c>
      <c r="E1423" s="139">
        <f>_xll.qlInterestRateIndexValueDate(IndexON,D1423)</f>
        <v>49698</v>
      </c>
      <c r="F1423" s="155">
        <f>IFERROR(_xll.qlIndexFixing(IndexON,D1423,TRUE,_xll.ohTrigger(RecalcTrigger,TriggerON)),NA())</f>
        <v>1.2171723088467701E-2</v>
      </c>
      <c r="H1423" s="42">
        <f>_xll.qlCalendarAdvance(Calendar,$H1422,B1423,"f",FALSE)</f>
        <v>49698</v>
      </c>
      <c r="I1423" s="139">
        <f>_xll.qlInterestRateIndexValueDate(Index1M,$H1423)</f>
        <v>49702</v>
      </c>
      <c r="J1423" s="144">
        <f>IFERROR(_xll.qlIndexFixing(Index1M,$H1423,TRUE,_xll.ohTrigger(RecalcTrigger,Trigger1M)),NA())</f>
        <v>1.1280390058670417E-2</v>
      </c>
      <c r="K1423" s="44">
        <f>IFERROR(_xll.qlIndexFixing(Index3M,H1423,TRUE,_xll.ohTrigger(RecalcTrigger,Trigger3M)),NA())</f>
        <v>1.1754468203950468E-2</v>
      </c>
      <c r="L1423" s="44">
        <f>IFERROR(_xll.qlIndexFixing(Index6M,$H1423,TRUE,_xll.ohTrigger(RecalcTrigger,Trigger6M)),NA())</f>
        <v>1.1759181833444226E-2</v>
      </c>
      <c r="M1423" s="145">
        <f>IFERROR(_xll.qlIndexFixing(Index1Y,$H1423,TRUE,_xll.ohTrigger(RecalcTrigger,Trigger1Y)),NA())</f>
        <v>1.1864175061130119E-2</v>
      </c>
      <c r="N1423" s="144">
        <f>IFERROR(_xll.qlIndexFixing(ONIndex1M,I1423,TRUE,_xll.ohTrigger(RecalcTrigger,Trigger1M)),NA())</f>
        <v>1.1290795406466714E-2</v>
      </c>
      <c r="O1423" s="44">
        <f>IFERROR(_xll.qlIndexFixing(ONIndex3M,I1423,TRUE,_xll.ohTrigger(RecalcTrigger,Trigger3M)),NA())</f>
        <v>1.1794440503694048E-2</v>
      </c>
      <c r="P1423" s="44">
        <f>IFERROR(_xll.qlIndexFixing(ONIndex6M,I1423,TRUE,_xll.ohTrigger(RecalcTrigger,Trigger6M)),NA())</f>
        <v>1.1848581664448687E-2</v>
      </c>
      <c r="Q1423" s="145">
        <f>IFERROR(_xll.qlIndexFixing(ONIndex1Y,I1423,TRUE,_xll.ohTrigger(RecalcTrigger,Trigger1Y)),NA())</f>
        <v>1.2039923638473837E-2</v>
      </c>
    </row>
    <row r="1424" spans="2:17" x14ac:dyDescent="0.2">
      <c r="B1424" s="39" t="s">
        <v>42</v>
      </c>
      <c r="D1424" s="42">
        <f>_xll.qlCalendarAdvance(Calendar,$D1423,B1424,"f",FALSE)</f>
        <v>49705</v>
      </c>
      <c r="E1424" s="139">
        <f>_xll.qlInterestRateIndexValueDate(IndexON,D1424)</f>
        <v>49705</v>
      </c>
      <c r="F1424" s="155">
        <f>IFERROR(_xll.qlIndexFixing(IndexON,D1424,TRUE,_xll.ohTrigger(RecalcTrigger,TriggerON)),NA())</f>
        <v>1.2171723088467701E-2</v>
      </c>
      <c r="H1424" s="42">
        <f>_xll.qlCalendarAdvance(Calendar,$H1423,B1424,"f",FALSE)</f>
        <v>49705</v>
      </c>
      <c r="I1424" s="139">
        <f>_xll.qlInterestRateIndexValueDate(Index1M,$H1424)</f>
        <v>49709</v>
      </c>
      <c r="J1424" s="144">
        <f>IFERROR(_xll.qlIndexFixing(Index1M,$H1424,TRUE,_xll.ohTrigger(RecalcTrigger,Trigger1M)),NA())</f>
        <v>1.1272792701476514E-2</v>
      </c>
      <c r="K1424" s="44">
        <f>IFERROR(_xll.qlIndexFixing(Index3M,H1424,TRUE,_xll.ohTrigger(RecalcTrigger,Trigger3M)),NA())</f>
        <v>1.1745160954716297E-2</v>
      </c>
      <c r="L1424" s="44">
        <f>IFERROR(_xll.qlIndexFixing(Index6M,$H1424,TRUE,_xll.ohTrigger(RecalcTrigger,Trigger6M)),NA())</f>
        <v>1.1749376865752836E-2</v>
      </c>
      <c r="M1424" s="145">
        <f>IFERROR(_xll.qlIndexFixing(Index1Y,$H1424,TRUE,_xll.ohTrigger(RecalcTrigger,Trigger1Y)),NA())</f>
        <v>1.1854596185484437E-2</v>
      </c>
      <c r="N1424" s="144">
        <f>IFERROR(_xll.qlIndexFixing(ONIndex1M,I1424,TRUE,_xll.ohTrigger(RecalcTrigger,Trigger1M)),NA())</f>
        <v>1.1282326547252808E-2</v>
      </c>
      <c r="O1424" s="44">
        <f>IFERROR(_xll.qlIndexFixing(ONIndex3M,I1424,TRUE,_xll.ohTrigger(RecalcTrigger,Trigger3M)),NA())</f>
        <v>1.1785079367268025E-2</v>
      </c>
      <c r="P1424" s="44">
        <f>IFERROR(_xll.qlIndexFixing(ONIndex6M,I1424,TRUE,_xll.ohTrigger(RecalcTrigger,Trigger6M)),NA())</f>
        <v>1.183867416802542E-2</v>
      </c>
      <c r="Q1424" s="145">
        <f>IFERROR(_xll.qlIndexFixing(ONIndex1Y,I1424,TRUE,_xll.ohTrigger(RecalcTrigger,Trigger1Y)),NA())</f>
        <v>1.2030159656690742E-2</v>
      </c>
    </row>
    <row r="1425" spans="2:17" x14ac:dyDescent="0.2">
      <c r="B1425" s="39" t="s">
        <v>42</v>
      </c>
      <c r="D1425" s="42">
        <f>_xll.qlCalendarAdvance(Calendar,$D1424,B1425,"f",FALSE)</f>
        <v>49712</v>
      </c>
      <c r="E1425" s="139">
        <f>_xll.qlInterestRateIndexValueDate(IndexON,D1425)</f>
        <v>49712</v>
      </c>
      <c r="F1425" s="155">
        <f>IFERROR(_xll.qlIndexFixing(IndexON,D1425,TRUE,_xll.ohTrigger(RecalcTrigger,TriggerON)),NA())</f>
        <v>1.2171723088467701E-2</v>
      </c>
      <c r="H1425" s="42">
        <f>_xll.qlCalendarAdvance(Calendar,$H1424,B1425,"f",FALSE)</f>
        <v>49712</v>
      </c>
      <c r="I1425" s="139">
        <f>_xll.qlInterestRateIndexValueDate(Index1M,$H1425)</f>
        <v>49716</v>
      </c>
      <c r="J1425" s="144">
        <f>IFERROR(_xll.qlIndexFixing(Index1M,$H1425,TRUE,_xll.ohTrigger(RecalcTrigger,Trigger1M)),NA())</f>
        <v>1.1264357274110244E-2</v>
      </c>
      <c r="K1425" s="44">
        <f>IFERROR(_xll.qlIndexFixing(Index3M,H1425,TRUE,_xll.ohTrigger(RecalcTrigger,Trigger3M)),NA())</f>
        <v>1.1735867594484601E-2</v>
      </c>
      <c r="L1425" s="44">
        <f>IFERROR(_xll.qlIndexFixing(Index6M,$H1425,TRUE,_xll.ohTrigger(RecalcTrigger,Trigger6M)),NA())</f>
        <v>1.173958578250054E-2</v>
      </c>
      <c r="M1425" s="145">
        <f>IFERROR(_xll.qlIndexFixing(Index1Y,$H1425,TRUE,_xll.ohTrigger(RecalcTrigger,Trigger1Y)),NA())</f>
        <v>1.184502718300268E-2</v>
      </c>
      <c r="N1425" s="144">
        <f>IFERROR(_xll.qlIndexFixing(ONIndex1M,I1425,TRUE,_xll.ohTrigger(RecalcTrigger,Trigger1M)),NA())</f>
        <v>1.1273872429926612E-2</v>
      </c>
      <c r="O1425" s="44">
        <f>IFERROR(_xll.qlIndexFixing(ONIndex3M,I1425,TRUE,_xll.ohTrigger(RecalcTrigger,Trigger3M)),NA())</f>
        <v>1.1775730494791858E-2</v>
      </c>
      <c r="P1425" s="44">
        <f>IFERROR(_xll.qlIndexFixing(ONIndex6M,I1425,TRUE,_xll.ohTrigger(RecalcTrigger,Trigger6M)),NA())</f>
        <v>1.1828777428677384E-2</v>
      </c>
      <c r="Q1425" s="145">
        <f>IFERROR(_xll.qlIndexFixing(ONIndex1Y,I1425,TRUE,_xll.ohTrigger(RecalcTrigger,Trigger1Y)),NA())</f>
        <v>1.2020405862278594E-2</v>
      </c>
    </row>
    <row r="1426" spans="2:17" x14ac:dyDescent="0.2">
      <c r="B1426" s="39" t="s">
        <v>42</v>
      </c>
      <c r="D1426" s="42">
        <f>_xll.qlCalendarAdvance(Calendar,$D1425,B1426,"f",FALSE)</f>
        <v>49719</v>
      </c>
      <c r="E1426" s="139">
        <f>_xll.qlInterestRateIndexValueDate(IndexON,D1426)</f>
        <v>49719</v>
      </c>
      <c r="F1426" s="155">
        <f>IFERROR(_xll.qlIndexFixing(IndexON,D1426,TRUE,_xll.ohTrigger(RecalcTrigger,TriggerON)),NA())</f>
        <v>1.2171723088467701E-2</v>
      </c>
      <c r="H1426" s="42">
        <f>_xll.qlCalendarAdvance(Calendar,$H1425,B1426,"f",FALSE)</f>
        <v>49719</v>
      </c>
      <c r="I1426" s="139">
        <f>_xll.qlInterestRateIndexValueDate(Index1M,$H1426)</f>
        <v>49723</v>
      </c>
      <c r="J1426" s="144">
        <f>IFERROR(_xll.qlIndexFixing(Index1M,$H1426,TRUE,_xll.ohTrigger(RecalcTrigger,Trigger1M)),NA())</f>
        <v>1.1255937325953612E-2</v>
      </c>
      <c r="K1426" s="44">
        <f>IFERROR(_xll.qlIndexFixing(Index3M,H1426,TRUE,_xll.ohTrigger(RecalcTrigger,Trigger3M)),NA())</f>
        <v>1.1726588378303232E-2</v>
      </c>
      <c r="L1426" s="44">
        <f>IFERROR(_xll.qlIndexFixing(Index6M,$H1426,TRUE,_xll.ohTrigger(RecalcTrigger,Trigger6M)),NA())</f>
        <v>1.1729808822023721E-2</v>
      </c>
      <c r="M1426" s="145">
        <f>IFERROR(_xll.qlIndexFixing(Index1Y,$H1426,TRUE,_xll.ohTrigger(RecalcTrigger,Trigger1Y)),NA())</f>
        <v>1.1835467955083067E-2</v>
      </c>
      <c r="N1426" s="144">
        <f>IFERROR(_xll.qlIndexFixing(ONIndex1M,I1426,TRUE,_xll.ohTrigger(RecalcTrigger,Trigger1M)),NA())</f>
        <v>1.1265433319236351E-2</v>
      </c>
      <c r="O1426" s="44">
        <f>IFERROR(_xll.qlIndexFixing(ONIndex3M,I1426,TRUE,_xll.ohTrigger(RecalcTrigger,Trigger3M)),NA())</f>
        <v>1.1766394140941827E-2</v>
      </c>
      <c r="P1426" s="44">
        <f>IFERROR(_xll.qlIndexFixing(ONIndex6M,I1426,TRUE,_xll.ohTrigger(RecalcTrigger,Trigger6M)),NA())</f>
        <v>1.1818891683414989E-2</v>
      </c>
      <c r="Q1426" s="145">
        <f>IFERROR(_xll.qlIndexFixing(ONIndex1Y,I1426,TRUE,_xll.ohTrigger(RecalcTrigger,Trigger1Y)),NA())</f>
        <v>1.2010662474661871E-2</v>
      </c>
    </row>
    <row r="1427" spans="2:17" x14ac:dyDescent="0.2">
      <c r="B1427" s="39" t="s">
        <v>42</v>
      </c>
      <c r="D1427" s="42">
        <f>_xll.qlCalendarAdvance(Calendar,$D1426,B1427,"f",FALSE)</f>
        <v>49726</v>
      </c>
      <c r="E1427" s="139">
        <f>_xll.qlInterestRateIndexValueDate(IndexON,D1427)</f>
        <v>49726</v>
      </c>
      <c r="F1427" s="155">
        <f>IFERROR(_xll.qlIndexFixing(IndexON,D1427,TRUE,_xll.ohTrigger(RecalcTrigger,TriggerON)),NA())</f>
        <v>1.2171723088467701E-2</v>
      </c>
      <c r="H1427" s="42">
        <f>_xll.qlCalendarAdvance(Calendar,$H1426,B1427,"f",FALSE)</f>
        <v>49726</v>
      </c>
      <c r="I1427" s="139">
        <f>_xll.qlInterestRateIndexValueDate(Index1M,$H1427)</f>
        <v>49730</v>
      </c>
      <c r="J1427" s="144">
        <f>IFERROR(_xll.qlIndexFixing(Index1M,$H1427,TRUE,_xll.ohTrigger(RecalcTrigger,Trigger1M)),NA())</f>
        <v>1.1247533121809969E-2</v>
      </c>
      <c r="K1427" s="44">
        <f>IFERROR(_xll.qlIndexFixing(Index3M,H1427,TRUE,_xll.ohTrigger(RecalcTrigger,Trigger3M)),NA())</f>
        <v>1.1717323561213014E-2</v>
      </c>
      <c r="L1427" s="44">
        <f>IFERROR(_xll.qlIndexFixing(Index6M,$H1427,TRUE,_xll.ohTrigger(RecalcTrigger,Trigger6M)),NA())</f>
        <v>1.1720046222656566E-2</v>
      </c>
      <c r="M1427" s="145">
        <f>IFERROR(_xll.qlIndexFixing(Index1Y,$H1427,TRUE,_xll.ohTrigger(RecalcTrigger,Trigger1Y)),NA())</f>
        <v>1.1825918401990295E-2</v>
      </c>
      <c r="N1427" s="144">
        <f>IFERROR(_xll.qlIndexFixing(ONIndex1M,I1427,TRUE,_xll.ohTrigger(RecalcTrigger,Trigger1M)),NA())</f>
        <v>1.1257009479690439E-2</v>
      </c>
      <c r="O1427" s="44">
        <f>IFERROR(_xll.qlIndexFixing(ONIndex3M,I1427,TRUE,_xll.ohTrigger(RecalcTrigger,Trigger3M)),NA())</f>
        <v>1.1757070560074467E-2</v>
      </c>
      <c r="P1427" s="44">
        <f>IFERROR(_xll.qlIndexFixing(ONIndex6M,I1427,TRUE,_xll.ohTrigger(RecalcTrigger,Trigger6M)),NA())</f>
        <v>1.1809017169568392E-2</v>
      </c>
      <c r="Q1427" s="145">
        <f>IFERROR(_xll.qlIndexFixing(ONIndex1Y,I1427,TRUE,_xll.ohTrigger(RecalcTrigger,Trigger1Y)),NA())</f>
        <v>1.200092971310518E-2</v>
      </c>
    </row>
    <row r="1428" spans="2:17" x14ac:dyDescent="0.2">
      <c r="B1428" s="39" t="s">
        <v>42</v>
      </c>
      <c r="D1428" s="42">
        <f>_xll.qlCalendarAdvance(Calendar,$D1427,B1428,"f",FALSE)</f>
        <v>49733</v>
      </c>
      <c r="E1428" s="139">
        <f>_xll.qlInterestRateIndexValueDate(IndexON,D1428)</f>
        <v>49733</v>
      </c>
      <c r="F1428" s="155">
        <f>IFERROR(_xll.qlIndexFixing(IndexON,D1428,TRUE,_xll.ohTrigger(RecalcTrigger,TriggerON)),NA())</f>
        <v>1.2171723088467701E-2</v>
      </c>
      <c r="H1428" s="42">
        <f>_xll.qlCalendarAdvance(Calendar,$H1427,B1428,"f",FALSE)</f>
        <v>49733</v>
      </c>
      <c r="I1428" s="139">
        <f>_xll.qlInterestRateIndexValueDate(Index1M,$H1428)</f>
        <v>49737</v>
      </c>
      <c r="J1428" s="144">
        <f>IFERROR(_xll.qlIndexFixing(Index1M,$H1428,TRUE,_xll.ohTrigger(RecalcTrigger,Trigger1M)),NA())</f>
        <v>1.1238300310243206E-2</v>
      </c>
      <c r="K1428" s="44">
        <f>IFERROR(_xll.qlIndexFixing(Index3M,H1428,TRUE,_xll.ohTrigger(RecalcTrigger,Trigger3M)),NA())</f>
        <v>1.1707605739978881E-2</v>
      </c>
      <c r="L1428" s="44">
        <f>IFERROR(_xll.qlIndexFixing(Index6M,$H1428,TRUE,_xll.ohTrigger(RecalcTrigger,Trigger6M)),NA())</f>
        <v>1.1709296173031982E-2</v>
      </c>
      <c r="M1428" s="145">
        <f>IFERROR(_xll.qlIndexFixing(Index1Y,$H1428,TRUE,_xll.ohTrigger(RecalcTrigger,Trigger1Y)),NA())</f>
        <v>1.1816860287425048E-2</v>
      </c>
      <c r="N1428" s="144">
        <f>IFERROR(_xll.qlIndexFixing(ONIndex1M,I1428,TRUE,_xll.ohTrigger(RecalcTrigger,Trigger1M)),NA())</f>
        <v>1.124860117579729E-2</v>
      </c>
      <c r="O1428" s="44">
        <f>IFERROR(_xll.qlIndexFixing(ONIndex3M,I1428,TRUE,_xll.ohTrigger(RecalcTrigger,Trigger3M)),NA())</f>
        <v>1.1747760006546315E-2</v>
      </c>
      <c r="P1428" s="44">
        <f>IFERROR(_xll.qlIndexFixing(ONIndex6M,I1428,TRUE,_xll.ohTrigger(RecalcTrigger,Trigger6M)),NA())</f>
        <v>1.179915412422794E-2</v>
      </c>
      <c r="Q1428" s="145">
        <f>IFERROR(_xll.qlIndexFixing(ONIndex1Y,I1428,TRUE,_xll.ohTrigger(RecalcTrigger,Trigger1Y)),NA())</f>
        <v>1.1991207797112935E-2</v>
      </c>
    </row>
    <row r="1429" spans="2:17" x14ac:dyDescent="0.2">
      <c r="B1429" s="39" t="s">
        <v>42</v>
      </c>
      <c r="D1429" s="42">
        <f>_xll.qlCalendarAdvance(Calendar,$D1428,B1429,"f",FALSE)</f>
        <v>49740</v>
      </c>
      <c r="E1429" s="139">
        <f>_xll.qlInterestRateIndexValueDate(IndexON,D1429)</f>
        <v>49740</v>
      </c>
      <c r="F1429" s="155">
        <f>IFERROR(_xll.qlIndexFixing(IndexON,D1429,TRUE,_xll.ohTrigger(RecalcTrigger,TriggerON)),NA())</f>
        <v>1.2171723088467701E-2</v>
      </c>
      <c r="H1429" s="42">
        <f>_xll.qlCalendarAdvance(Calendar,$H1428,B1429,"f",FALSE)</f>
        <v>49740</v>
      </c>
      <c r="I1429" s="139">
        <f>_xll.qlInterestRateIndexValueDate(Index1M,$H1429)</f>
        <v>49744</v>
      </c>
      <c r="J1429" s="144">
        <f>IFERROR(_xll.qlIndexFixing(Index1M,$H1429,TRUE,_xll.ohTrigger(RecalcTrigger,Trigger1M)),NA())</f>
        <v>1.1229930239856741E-2</v>
      </c>
      <c r="K1429" s="44">
        <f>IFERROR(_xll.qlIndexFixing(Index3M,H1429,TRUE,_xll.ohTrigger(RecalcTrigger,Trigger3M)),NA())</f>
        <v>1.1698371300846385E-2</v>
      </c>
      <c r="L1429" s="44">
        <f>IFERROR(_xll.qlIndexFixing(Index6M,$H1429,TRUE,_xll.ohTrigger(RecalcTrigger,Trigger6M)),NA())</f>
        <v>1.1699564667550101E-2</v>
      </c>
      <c r="M1429" s="145">
        <f>IFERROR(_xll.qlIndexFixing(Index1Y,$H1429,TRUE,_xll.ohTrigger(RecalcTrigger,Trigger1Y)),NA())</f>
        <v>1.1807329573093992E-2</v>
      </c>
      <c r="N1429" s="144">
        <f>IFERROR(_xll.qlIndexFixing(ONIndex1M,I1429,TRUE,_xll.ohTrigger(RecalcTrigger,Trigger1M)),NA())</f>
        <v>1.124020867230513E-2</v>
      </c>
      <c r="O1429" s="44">
        <f>IFERROR(_xll.qlIndexFixing(ONIndex3M,I1429,TRUE,_xll.ohTrigger(RecalcTrigger,Trigger3M)),NA())</f>
        <v>1.1738462734554034E-2</v>
      </c>
      <c r="P1429" s="44">
        <f>IFERROR(_xll.qlIndexFixing(ONIndex6M,I1429,TRUE,_xll.ohTrigger(RecalcTrigger,Trigger6M)),NA())</f>
        <v>1.1789302784404043E-2</v>
      </c>
      <c r="Q1429" s="145">
        <f>IFERROR(_xll.qlIndexFixing(ONIndex1Y,I1429,TRUE,_xll.ohTrigger(RecalcTrigger,Trigger1Y)),NA())</f>
        <v>1.1981496945629999E-2</v>
      </c>
    </row>
    <row r="1430" spans="2:17" x14ac:dyDescent="0.2">
      <c r="B1430" s="39" t="s">
        <v>42</v>
      </c>
      <c r="D1430" s="42">
        <f>_xll.qlCalendarAdvance(Calendar,$D1429,B1430,"f",FALSE)</f>
        <v>49747</v>
      </c>
      <c r="E1430" s="139">
        <f>_xll.qlInterestRateIndexValueDate(IndexON,D1430)</f>
        <v>49747</v>
      </c>
      <c r="F1430" s="155">
        <f>IFERROR(_xll.qlIndexFixing(IndexON,D1430,TRUE,_xll.ohTrigger(RecalcTrigger,TriggerON)),NA())</f>
        <v>1.2171723088467701E-2</v>
      </c>
      <c r="H1430" s="42">
        <f>_xll.qlCalendarAdvance(Calendar,$H1429,B1430,"f",FALSE)</f>
        <v>49747</v>
      </c>
      <c r="I1430" s="139">
        <f>_xll.qlInterestRateIndexValueDate(Index1M,$H1430)</f>
        <v>49751</v>
      </c>
      <c r="J1430" s="144">
        <f>IFERROR(_xll.qlIndexFixing(Index1M,$H1430,TRUE,_xll.ohTrigger(RecalcTrigger,Trigger1M)),NA())</f>
        <v>1.1221576747141125E-2</v>
      </c>
      <c r="K1430" s="44">
        <f>IFERROR(_xll.qlIndexFixing(Index3M,H1430,TRUE,_xll.ohTrigger(RecalcTrigger,Trigger3M)),NA())</f>
        <v>1.1689152044867753E-2</v>
      </c>
      <c r="L1430" s="44">
        <f>IFERROR(_xll.qlIndexFixing(Index6M,$H1430,TRUE,_xll.ohTrigger(RecalcTrigger,Trigger6M)),NA())</f>
        <v>1.1689848271245607E-2</v>
      </c>
      <c r="M1430" s="145">
        <f>IFERROR(_xll.qlIndexFixing(Index1Y,$H1430,TRUE,_xll.ohTrigger(RecalcTrigger,Trigger1Y)),NA())</f>
        <v>1.1797808236251093E-2</v>
      </c>
      <c r="N1430" s="144">
        <f>IFERROR(_xll.qlIndexFixing(ONIndex1M,I1430,TRUE,_xll.ohTrigger(RecalcTrigger,Trigger1M)),NA())</f>
        <v>1.1231832233802308E-2</v>
      </c>
      <c r="O1430" s="44">
        <f>IFERROR(_xll.qlIndexFixing(ONIndex3M,I1430,TRUE,_xll.ohTrigger(RecalcTrigger,Trigger3M)),NA())</f>
        <v>1.1729178998693968E-2</v>
      </c>
      <c r="P1430" s="44">
        <f>IFERROR(_xll.qlIndexFixing(ONIndex6M,I1430,TRUE,_xll.ohTrigger(RecalcTrigger,Trigger6M)),NA())</f>
        <v>1.1779463387426858E-2</v>
      </c>
      <c r="Q1430" s="145">
        <f>IFERROR(_xll.qlIndexFixing(ONIndex1Y,I1430,TRUE,_xll.ohTrigger(RecalcTrigger,Trigger1Y)),NA())</f>
        <v>1.1971797378160787E-2</v>
      </c>
    </row>
    <row r="1431" spans="2:17" x14ac:dyDescent="0.2">
      <c r="B1431" s="39" t="s">
        <v>42</v>
      </c>
      <c r="D1431" s="42">
        <f>_xll.qlCalendarAdvance(Calendar,$D1430,B1431,"f",FALSE)</f>
        <v>49754</v>
      </c>
      <c r="E1431" s="139">
        <f>_xll.qlInterestRateIndexValueDate(IndexON,D1431)</f>
        <v>49754</v>
      </c>
      <c r="F1431" s="155">
        <f>IFERROR(_xll.qlIndexFixing(IndexON,D1431,TRUE,_xll.ohTrigger(RecalcTrigger,TriggerON)),NA())</f>
        <v>1.2171723088467701E-2</v>
      </c>
      <c r="H1431" s="42">
        <f>_xll.qlCalendarAdvance(Calendar,$H1430,B1431,"f",FALSE)</f>
        <v>49754</v>
      </c>
      <c r="I1431" s="139">
        <f>_xll.qlInterestRateIndexValueDate(Index1M,$H1431)</f>
        <v>49758</v>
      </c>
      <c r="J1431" s="144">
        <f>IFERROR(_xll.qlIndexFixing(Index1M,$H1431,TRUE,_xll.ohTrigger(RecalcTrigger,Trigger1M)),NA())</f>
        <v>1.1213240096909046E-2</v>
      </c>
      <c r="K1431" s="44">
        <f>IFERROR(_xll.qlIndexFixing(Index3M,H1431,TRUE,_xll.ohTrigger(RecalcTrigger,Trigger3M)),NA())</f>
        <v>1.1679948227082453E-2</v>
      </c>
      <c r="L1431" s="44">
        <f>IFERROR(_xll.qlIndexFixing(Index6M,$H1431,TRUE,_xll.ohTrigger(RecalcTrigger,Trigger6M)),NA())</f>
        <v>1.1680147006258182E-2</v>
      </c>
      <c r="M1431" s="145">
        <f>IFERROR(_xll.qlIndexFixing(Index1Y,$H1431,TRUE,_xll.ohTrigger(RecalcTrigger,Trigger1Y)),NA())</f>
        <v>1.1788296171904607E-2</v>
      </c>
      <c r="N1431" s="144">
        <f>IFERROR(_xll.qlIndexFixing(ONIndex1M,I1431,TRUE,_xll.ohTrigger(RecalcTrigger,Trigger1M)),NA())</f>
        <v>1.1223472124717304E-2</v>
      </c>
      <c r="O1431" s="44">
        <f>IFERROR(_xll.qlIndexFixing(ONIndex3M,I1431,TRUE,_xll.ohTrigger(RecalcTrigger,Trigger3M)),NA())</f>
        <v>1.1719909053482525E-2</v>
      </c>
      <c r="P1431" s="44">
        <f>IFERROR(_xll.qlIndexFixing(ONIndex6M,I1431,TRUE,_xll.ohTrigger(RecalcTrigger,Trigger6M)),NA())</f>
        <v>1.1769636170306796E-2</v>
      </c>
      <c r="Q1431" s="145">
        <f>IFERROR(_xll.qlIndexFixing(ONIndex1Y,I1431,TRUE,_xll.ohTrigger(RecalcTrigger,Trigger1Y)),NA())</f>
        <v>1.1962109313889968E-2</v>
      </c>
    </row>
    <row r="1432" spans="2:17" x14ac:dyDescent="0.2">
      <c r="B1432" s="39" t="s">
        <v>42</v>
      </c>
      <c r="D1432" s="42">
        <f>_xll.qlCalendarAdvance(Calendar,$D1431,B1432,"f",FALSE)</f>
        <v>49761</v>
      </c>
      <c r="E1432" s="139">
        <f>_xll.qlInterestRateIndexValueDate(IndexON,D1432)</f>
        <v>49761</v>
      </c>
      <c r="F1432" s="155">
        <f>IFERROR(_xll.qlIndexFixing(IndexON,D1432,TRUE,_xll.ohTrigger(RecalcTrigger,TriggerON)),NA())</f>
        <v>1.2171723088467701E-2</v>
      </c>
      <c r="H1432" s="42">
        <f>_xll.qlCalendarAdvance(Calendar,$H1431,B1432,"f",FALSE)</f>
        <v>49761</v>
      </c>
      <c r="I1432" s="139">
        <f>_xll.qlInterestRateIndexValueDate(Index1M,$H1432)</f>
        <v>49765</v>
      </c>
      <c r="J1432" s="144">
        <f>IFERROR(_xll.qlIndexFixing(Index1M,$H1432,TRUE,_xll.ohTrigger(RecalcTrigger,Trigger1M)),NA())</f>
        <v>1.120533899833287E-2</v>
      </c>
      <c r="K1432" s="44">
        <f>IFERROR(_xll.qlIndexFixing(Index3M,H1432,TRUE,_xll.ohTrigger(RecalcTrigger,Trigger3M)),NA())</f>
        <v>1.167122438849212E-2</v>
      </c>
      <c r="L1432" s="44">
        <f>IFERROR(_xll.qlIndexFixing(Index6M,$H1432,TRUE,_xll.ohTrigger(RecalcTrigger,Trigger6M)),NA())</f>
        <v>1.1670958298739324E-2</v>
      </c>
      <c r="M1432" s="145">
        <f>IFERROR(_xll.qlIndexFixing(Index1Y,$H1432,TRUE,_xll.ohTrigger(RecalcTrigger,Trigger1Y)),NA())</f>
        <v>1.1778793273927921E-2</v>
      </c>
      <c r="N1432" s="144">
        <f>IFERROR(_xll.qlIndexFixing(ONIndex1M,I1432,TRUE,_xll.ohTrigger(RecalcTrigger,Trigger1M)),NA())</f>
        <v>1.1215128609958214E-2</v>
      </c>
      <c r="O1432" s="44">
        <f>IFERROR(_xll.qlIndexFixing(ONIndex3M,I1432,TRUE,_xll.ohTrigger(RecalcTrigger,Trigger3M)),NA())</f>
        <v>1.1710653153116368E-2</v>
      </c>
      <c r="P1432" s="44">
        <f>IFERROR(_xll.qlIndexFixing(ONIndex6M,I1432,TRUE,_xll.ohTrigger(RecalcTrigger,Trigger6M)),NA())</f>
        <v>1.1759821370214141E-2</v>
      </c>
      <c r="Q1432" s="145">
        <f>IFERROR(_xll.qlIndexFixing(ONIndex1Y,I1432,TRUE,_xll.ohTrigger(RecalcTrigger,Trigger1Y)),NA())</f>
        <v>1.1952432972162086E-2</v>
      </c>
    </row>
    <row r="1433" spans="2:17" x14ac:dyDescent="0.2">
      <c r="B1433" s="39" t="s">
        <v>42</v>
      </c>
      <c r="D1433" s="42">
        <f>_xll.qlCalendarAdvance(Calendar,$D1432,B1433,"f",FALSE)</f>
        <v>49768</v>
      </c>
      <c r="E1433" s="139">
        <f>_xll.qlInterestRateIndexValueDate(IndexON,D1433)</f>
        <v>49768</v>
      </c>
      <c r="F1433" s="155">
        <f>IFERROR(_xll.qlIndexFixing(IndexON,D1433,TRUE,_xll.ohTrigger(RecalcTrigger,TriggerON)),NA())</f>
        <v>1.2171723088467701E-2</v>
      </c>
      <c r="H1433" s="42">
        <f>_xll.qlCalendarAdvance(Calendar,$H1432,B1433,"f",FALSE)</f>
        <v>49768</v>
      </c>
      <c r="I1433" s="139">
        <f>_xll.qlInterestRateIndexValueDate(Index1M,$H1433)</f>
        <v>49772</v>
      </c>
      <c r="J1433" s="144">
        <f>IFERROR(_xll.qlIndexFixing(Index1M,$H1433,TRUE,_xll.ohTrigger(RecalcTrigger,Trigger1M)),NA())</f>
        <v>1.1197035822362089E-2</v>
      </c>
      <c r="K1433" s="44">
        <f>IFERROR(_xll.qlIndexFixing(Index3M,H1433,TRUE,_xll.ohTrigger(RecalcTrigger,Trigger3M)),NA())</f>
        <v>1.1662051321732311E-2</v>
      </c>
      <c r="L1433" s="44">
        <f>IFERROR(_xll.qlIndexFixing(Index6M,$H1433,TRUE,_xll.ohTrigger(RecalcTrigger,Trigger6M)),NA())</f>
        <v>1.1661285522138652E-2</v>
      </c>
      <c r="M1433" s="145">
        <f>IFERROR(_xll.qlIndexFixing(Index1Y,$H1433,TRUE,_xll.ohTrigger(RecalcTrigger,Trigger1Y)),NA())</f>
        <v>1.1769299435058892E-2</v>
      </c>
      <c r="N1433" s="144">
        <f>IFERROR(_xll.qlIndexFixing(ONIndex1M,I1433,TRUE,_xll.ohTrigger(RecalcTrigger,Trigger1M)),NA())</f>
        <v>1.120680195387358E-2</v>
      </c>
      <c r="O1433" s="44">
        <f>IFERROR(_xll.qlIndexFixing(ONIndex3M,I1433,TRUE,_xll.ohTrigger(RecalcTrigger,Trigger3M)),NA())</f>
        <v>1.1701411551952035E-2</v>
      </c>
      <c r="P1433" s="44">
        <f>IFERROR(_xll.qlIndexFixing(ONIndex6M,I1433,TRUE,_xll.ohTrigger(RecalcTrigger,Trigger6M)),NA())</f>
        <v>1.1750019224319175E-2</v>
      </c>
      <c r="Q1433" s="145">
        <f>IFERROR(_xll.qlIndexFixing(ONIndex1Y,I1433,TRUE,_xll.ohTrigger(RecalcTrigger,Trigger1Y)),NA())</f>
        <v>1.1942768572321683E-2</v>
      </c>
    </row>
    <row r="1434" spans="2:17" x14ac:dyDescent="0.2">
      <c r="B1434" s="39" t="s">
        <v>42</v>
      </c>
      <c r="D1434" s="42">
        <f>_xll.qlCalendarAdvance(Calendar,$D1433,B1434,"f",FALSE)</f>
        <v>49775</v>
      </c>
      <c r="E1434" s="139">
        <f>_xll.qlInterestRateIndexValueDate(IndexON,D1434)</f>
        <v>49775</v>
      </c>
      <c r="F1434" s="155">
        <f>IFERROR(_xll.qlIndexFixing(IndexON,D1434,TRUE,_xll.ohTrigger(RecalcTrigger,TriggerON)),NA())</f>
        <v>1.2172546176529409E-2</v>
      </c>
      <c r="H1434" s="42">
        <f>_xll.qlCalendarAdvance(Calendar,$H1433,B1434,"f",FALSE)</f>
        <v>49775</v>
      </c>
      <c r="I1434" s="139">
        <f>_xll.qlInterestRateIndexValueDate(Index1M,$H1434)</f>
        <v>49781</v>
      </c>
      <c r="J1434" s="144">
        <f>IFERROR(_xll.qlIndexFixing(Index1M,$H1434,TRUE,_xll.ohTrigger(RecalcTrigger,Trigger1M)),NA())</f>
        <v>1.1186386234062873E-2</v>
      </c>
      <c r="K1434" s="44">
        <f>IFERROR(_xll.qlIndexFixing(Index3M,H1434,TRUE,_xll.ohTrigger(RecalcTrigger,Trigger3M)),NA())</f>
        <v>1.1650281195501289E-2</v>
      </c>
      <c r="L1434" s="44">
        <f>IFERROR(_xll.qlIndexFixing(Index6M,$H1434,TRUE,_xll.ohTrigger(RecalcTrigger,Trigger6M)),NA())</f>
        <v>1.164886967365337E-2</v>
      </c>
      <c r="M1434" s="145">
        <f>IFERROR(_xll.qlIndexFixing(Index1Y,$H1434,TRUE,_xll.ohTrigger(RecalcTrigger,Trigger1Y)),NA())</f>
        <v>1.1757106207562717E-2</v>
      </c>
      <c r="N1434" s="144">
        <f>IFERROR(_xll.qlIndexFixing(ONIndex1M,I1434,TRUE,_xll.ohTrigger(RecalcTrigger,Trigger1M)),NA())</f>
        <v>1.1195284752414381E-2</v>
      </c>
      <c r="O1434" s="44">
        <f>IFERROR(_xll.qlIndexFixing(ONIndex3M,I1434,TRUE,_xll.ohTrigger(RecalcTrigger,Trigger3M)),NA())</f>
        <v>1.1688614165148437E-2</v>
      </c>
      <c r="P1434" s="44">
        <f>IFERROR(_xll.qlIndexFixing(ONIndex6M,I1434,TRUE,_xll.ohTrigger(RecalcTrigger,Trigger6M)),NA())</f>
        <v>1.17364212703297E-2</v>
      </c>
      <c r="Q1434" s="145">
        <f>IFERROR(_xll.qlIndexFixing(ONIndex1Y,I1434,TRUE,_xll.ohTrigger(RecalcTrigger,Trigger1Y)),NA())</f>
        <v>1.1929378805639601E-2</v>
      </c>
    </row>
    <row r="1435" spans="2:17" x14ac:dyDescent="0.2">
      <c r="B1435" s="39" t="s">
        <v>42</v>
      </c>
      <c r="D1435" s="42">
        <f>_xll.qlCalendarAdvance(Calendar,$D1434,B1435,"f",FALSE)</f>
        <v>49782</v>
      </c>
      <c r="E1435" s="139">
        <f>_xll.qlInterestRateIndexValueDate(IndexON,D1435)</f>
        <v>49782</v>
      </c>
      <c r="F1435" s="155">
        <f>IFERROR(_xll.qlIndexFixing(IndexON,D1435,TRUE,_xll.ohTrigger(RecalcTrigger,TriggerON)),NA())</f>
        <v>1.2171723088467701E-2</v>
      </c>
      <c r="H1435" s="42">
        <f>_xll.qlCalendarAdvance(Calendar,$H1434,B1435,"f",FALSE)</f>
        <v>49782</v>
      </c>
      <c r="I1435" s="139">
        <f>_xll.qlInterestRateIndexValueDate(Index1M,$H1435)</f>
        <v>49786</v>
      </c>
      <c r="J1435" s="144">
        <f>IFERROR(_xll.qlIndexFixing(Index1M,$H1435,TRUE,_xll.ohTrigger(RecalcTrigger,Trigger1M)),NA())</f>
        <v>1.1180482587040963E-2</v>
      </c>
      <c r="K1435" s="44">
        <f>IFERROR(_xll.qlIndexFixing(Index3M,H1435,TRUE,_xll.ohTrigger(RecalcTrigger,Trigger3M)),NA())</f>
        <v>1.1643753996229661E-2</v>
      </c>
      <c r="L1435" s="44">
        <f>IFERROR(_xll.qlIndexFixing(Index6M,$H1435,TRUE,_xll.ohTrigger(RecalcTrigger,Trigger6M)),NA())</f>
        <v>1.1641981694678857E-2</v>
      </c>
      <c r="M1435" s="145">
        <f>IFERROR(_xll.qlIndexFixing(Index1Y,$H1435,TRUE,_xll.ohTrigger(RecalcTrigger,Trigger1Y)),NA())</f>
        <v>1.1750338499918231E-2</v>
      </c>
      <c r="N1435" s="144">
        <f>IFERROR(_xll.qlIndexFixing(ONIndex1M,I1435,TRUE,_xll.ohTrigger(RecalcTrigger,Trigger1M)),NA())</f>
        <v>1.119020027640083E-2</v>
      </c>
      <c r="O1435" s="44">
        <f>IFERROR(_xll.qlIndexFixing(ONIndex3M,I1435,TRUE,_xll.ohTrigger(RecalcTrigger,Trigger3M)),NA())</f>
        <v>1.1682972265294467E-2</v>
      </c>
      <c r="P1435" s="44">
        <f>IFERROR(_xll.qlIndexFixing(ONIndex6M,I1435,TRUE,_xll.ohTrigger(RecalcTrigger,Trigger6M)),NA())</f>
        <v>1.1730453843643573E-2</v>
      </c>
      <c r="Q1435" s="145">
        <f>IFERROR(_xll.qlIndexFixing(ONIndex1Y,I1435,TRUE,_xll.ohTrigger(RecalcTrigger,Trigger1Y)),NA())</f>
        <v>1.1923476475041994E-2</v>
      </c>
    </row>
    <row r="1436" spans="2:17" x14ac:dyDescent="0.2">
      <c r="B1436" s="39" t="s">
        <v>42</v>
      </c>
      <c r="D1436" s="42">
        <f>_xll.qlCalendarAdvance(Calendar,$D1435,B1436,"f",FALSE)</f>
        <v>49789</v>
      </c>
      <c r="E1436" s="139">
        <f>_xll.qlInterestRateIndexValueDate(IndexON,D1436)</f>
        <v>49789</v>
      </c>
      <c r="F1436" s="155">
        <f>IFERROR(_xll.qlIndexFixing(IndexON,D1436,TRUE,_xll.ohTrigger(RecalcTrigger,TriggerON)),NA())</f>
        <v>1.2171723088467701E-2</v>
      </c>
      <c r="H1436" s="42">
        <f>_xll.qlCalendarAdvance(Calendar,$H1435,B1436,"f",FALSE)</f>
        <v>49789</v>
      </c>
      <c r="I1436" s="139">
        <f>_xll.qlInterestRateIndexValueDate(Index1M,$H1436)</f>
        <v>49793</v>
      </c>
      <c r="J1436" s="144">
        <f>IFERROR(_xll.qlIndexFixing(Index1M,$H1436,TRUE,_xll.ohTrigger(RecalcTrigger,Trigger1M)),NA())</f>
        <v>1.1172233057304304E-2</v>
      </c>
      <c r="K1436" s="44">
        <f>IFERROR(_xll.qlIndexFixing(Index3M,H1436,TRUE,_xll.ohTrigger(RecalcTrigger,Trigger3M)),NA())</f>
        <v>1.1634630247536847E-2</v>
      </c>
      <c r="L1436" s="44">
        <f>IFERROR(_xll.qlIndexFixing(Index6M,$H1436,TRUE,_xll.ohTrigger(RecalcTrigger,Trigger6M)),NA())</f>
        <v>1.1632349832981562E-2</v>
      </c>
      <c r="M1436" s="145">
        <f>IFERROR(_xll.qlIndexFixing(Index1Y,$H1436,TRUE,_xll.ohTrigger(RecalcTrigger,Trigger1Y)),NA())</f>
        <v>1.1740871183444877E-2</v>
      </c>
      <c r="N1436" s="144">
        <f>IFERROR(_xll.qlIndexFixing(ONIndex1M,I1436,TRUE,_xll.ohTrigger(RecalcTrigger,Trigger1M)),NA())</f>
        <v>1.1181509119366773E-2</v>
      </c>
      <c r="O1436" s="44">
        <f>IFERROR(_xll.qlIndexFixing(ONIndex3M,I1436,TRUE,_xll.ohTrigger(RecalcTrigger,Trigger3M)),NA())</f>
        <v>1.1673308021769024E-2</v>
      </c>
      <c r="P1436" s="44">
        <f>IFERROR(_xll.qlIndexFixing(ONIndex6M,I1436,TRUE,_xll.ohTrigger(RecalcTrigger,Trigger6M)),NA())</f>
        <v>1.172018507097139E-2</v>
      </c>
      <c r="Q1436" s="145">
        <f>IFERROR(_xll.qlIndexFixing(ONIndex1Y,I1436,TRUE,_xll.ohTrigger(RecalcTrigger,Trigger1Y)),NA())</f>
        <v>1.1913359191511042E-2</v>
      </c>
    </row>
    <row r="1437" spans="2:17" x14ac:dyDescent="0.2">
      <c r="B1437" s="39" t="s">
        <v>42</v>
      </c>
      <c r="D1437" s="42">
        <f>_xll.qlCalendarAdvance(Calendar,$D1436,B1437,"f",FALSE)</f>
        <v>49797</v>
      </c>
      <c r="E1437" s="139">
        <f>_xll.qlInterestRateIndexValueDate(IndexON,D1437)</f>
        <v>49797</v>
      </c>
      <c r="F1437" s="155">
        <f>IFERROR(_xll.qlIndexFixing(IndexON,D1437,TRUE,_xll.ohTrigger(RecalcTrigger,TriggerON)),NA())</f>
        <v>1.2172134623220643E-2</v>
      </c>
      <c r="H1437" s="42">
        <f>_xll.qlCalendarAdvance(Calendar,$H1436,B1437,"f",FALSE)</f>
        <v>49797</v>
      </c>
      <c r="I1437" s="139">
        <f>_xll.qlInterestRateIndexValueDate(Index1M,$H1437)</f>
        <v>49801</v>
      </c>
      <c r="J1437" s="144">
        <f>IFERROR(_xll.qlIndexFixing(Index1M,$H1437,TRUE,_xll.ohTrigger(RecalcTrigger,Trigger1M)),NA())</f>
        <v>1.1162414518133698E-2</v>
      </c>
      <c r="K1437" s="44">
        <f>IFERROR(_xll.qlIndexFixing(Index3M,H1437,TRUE,_xll.ohTrigger(RecalcTrigger,Trigger3M)),NA())</f>
        <v>1.1623764371234739E-2</v>
      </c>
      <c r="L1437" s="44">
        <f>IFERROR(_xll.qlIndexFixing(Index6M,$H1437,TRUE,_xll.ohTrigger(RecalcTrigger,Trigger6M)),NA())</f>
        <v>1.16208626857472E-2</v>
      </c>
      <c r="M1437" s="145">
        <f>IFERROR(_xll.qlIndexFixing(Index1Y,$H1437,TRUE,_xll.ohTrigger(RecalcTrigger,Trigger1Y)),NA())</f>
        <v>1.1730061940135353E-2</v>
      </c>
      <c r="N1437" s="144">
        <f>IFERROR(_xll.qlIndexFixing(ONIndex1M,I1437,TRUE,_xll.ohTrigger(RecalcTrigger,Trigger1M)),NA())</f>
        <v>1.117249117661423E-2</v>
      </c>
      <c r="O1437" s="44">
        <f>IFERROR(_xll.qlIndexFixing(ONIndex3M,I1437,TRUE,_xll.ohTrigger(RecalcTrigger,Trigger3M)),NA())</f>
        <v>1.1663282799396768E-2</v>
      </c>
      <c r="P1437" s="44">
        <f>IFERROR(_xll.qlIndexFixing(ONIndex6M,I1437,TRUE,_xll.ohTrigger(RecalcTrigger,Trigger6M)),NA())</f>
        <v>1.1709550312897221E-2</v>
      </c>
      <c r="Q1437" s="145">
        <f>IFERROR(_xll.qlIndexFixing(ONIndex1Y,I1437,TRUE,_xll.ohTrigger(RecalcTrigger,Trigger1Y)),NA())</f>
        <v>1.1902862344399523E-2</v>
      </c>
    </row>
    <row r="1438" spans="2:17" x14ac:dyDescent="0.2">
      <c r="B1438" s="39" t="s">
        <v>42</v>
      </c>
      <c r="D1438" s="42">
        <f>_xll.qlCalendarAdvance(Calendar,$D1437,B1438,"f",FALSE)</f>
        <v>49804</v>
      </c>
      <c r="E1438" s="139">
        <f>_xll.qlInterestRateIndexValueDate(IndexON,D1438)</f>
        <v>49804</v>
      </c>
      <c r="F1438" s="155">
        <f>IFERROR(_xll.qlIndexFixing(IndexON,D1438,TRUE,_xll.ohTrigger(RecalcTrigger,TriggerON)),NA())</f>
        <v>1.2172134623220643E-2</v>
      </c>
      <c r="H1438" s="42">
        <f>_xll.qlCalendarAdvance(Calendar,$H1437,B1438,"f",FALSE)</f>
        <v>49804</v>
      </c>
      <c r="I1438" s="139">
        <f>_xll.qlInterestRateIndexValueDate(Index1M,$H1438)</f>
        <v>49808</v>
      </c>
      <c r="J1438" s="144">
        <f>IFERROR(_xll.qlIndexFixing(Index1M,$H1438,TRUE,_xll.ohTrigger(RecalcTrigger,Trigger1M)),NA())</f>
        <v>1.1154205872558816E-2</v>
      </c>
      <c r="K1438" s="44">
        <f>IFERROR(_xll.qlIndexFixing(Index3M,H1438,TRUE,_xll.ohTrigger(RecalcTrigger,Trigger3M)),NA())</f>
        <v>1.1614678243076181E-2</v>
      </c>
      <c r="L1438" s="44">
        <f>IFERROR(_xll.qlIndexFixing(Index6M,$H1438,TRUE,_xll.ohTrigger(RecalcTrigger,Trigger6M)),NA())</f>
        <v>1.1611258177635763E-2</v>
      </c>
      <c r="M1438" s="145">
        <f>IFERROR(_xll.qlIndexFixing(Index1Y,$H1438,TRUE,_xll.ohTrigger(RecalcTrigger,Trigger1Y)),NA())</f>
        <v>1.1720612953957309E-2</v>
      </c>
      <c r="N1438" s="144">
        <f>IFERROR(_xll.qlIndexFixing(ONIndex1M,I1438,TRUE,_xll.ohTrigger(RecalcTrigger,Trigger1M)),NA())</f>
        <v>1.1164255402311696E-2</v>
      </c>
      <c r="O1438" s="44">
        <f>IFERROR(_xll.qlIndexFixing(ONIndex3M,I1438,TRUE,_xll.ohTrigger(RecalcTrigger,Trigger3M)),NA())</f>
        <v>1.165411875595268E-2</v>
      </c>
      <c r="P1438" s="44">
        <f>IFERROR(_xll.qlIndexFixing(ONIndex6M,I1438,TRUE,_xll.ohTrigger(RecalcTrigger,Trigger6M)),NA())</f>
        <v>1.1699816991548317E-2</v>
      </c>
      <c r="Q1438" s="145">
        <f>IFERROR(_xll.qlIndexFixing(ONIndex1Y,I1438,TRUE,_xll.ohTrigger(RecalcTrigger,Trigger1Y)),NA())</f>
        <v>1.1893262823301498E-2</v>
      </c>
    </row>
    <row r="1439" spans="2:17" x14ac:dyDescent="0.2">
      <c r="B1439" s="39" t="s">
        <v>42</v>
      </c>
      <c r="D1439" s="42">
        <f>_xll.qlCalendarAdvance(Calendar,$D1438,B1439,"f",FALSE)</f>
        <v>49811</v>
      </c>
      <c r="E1439" s="139">
        <f>_xll.qlInterestRateIndexValueDate(IndexON,D1439)</f>
        <v>49811</v>
      </c>
      <c r="F1439" s="155">
        <f>IFERROR(_xll.qlIndexFixing(IndexON,D1439,TRUE,_xll.ohTrigger(RecalcTrigger,TriggerON)),NA())</f>
        <v>1.2172134623193998E-2</v>
      </c>
      <c r="H1439" s="42">
        <f>_xll.qlCalendarAdvance(Calendar,$H1438,B1439,"f",FALSE)</f>
        <v>49811</v>
      </c>
      <c r="I1439" s="139">
        <f>_xll.qlInterestRateIndexValueDate(Index1M,$H1439)</f>
        <v>49815</v>
      </c>
      <c r="J1439" s="144">
        <f>IFERROR(_xll.qlIndexFixing(Index1M,$H1439,TRUE,_xll.ohTrigger(RecalcTrigger,Trigger1M)),NA())</f>
        <v>1.1146016225794199E-2</v>
      </c>
      <c r="K1439" s="44">
        <f>IFERROR(_xll.qlIndexFixing(Index3M,H1439,TRUE,_xll.ohTrigger(RecalcTrigger,Trigger3M)),NA())</f>
        <v>1.1605609629792388E-2</v>
      </c>
      <c r="L1439" s="44">
        <f>IFERROR(_xll.qlIndexFixing(Index6M,$H1439,TRUE,_xll.ohTrigger(RecalcTrigger,Trigger6M)),NA())</f>
        <v>1.1601665562004372E-2</v>
      </c>
      <c r="M1439" s="145">
        <f>IFERROR(_xll.qlIndexFixing(Index1Y,$H1439,TRUE,_xll.ohTrigger(RecalcTrigger,Trigger1Y)),NA())</f>
        <v>1.1711172343082785E-2</v>
      </c>
      <c r="N1439" s="144">
        <f>IFERROR(_xll.qlIndexFixing(ONIndex1M,I1439,TRUE,_xll.ohTrigger(RecalcTrigger,Trigger1M)),NA())</f>
        <v>1.1156038112183353E-2</v>
      </c>
      <c r="O1439" s="44">
        <f>IFERROR(_xll.qlIndexFixing(ONIndex3M,I1439,TRUE,_xll.ohTrigger(RecalcTrigger,Trigger3M)),NA())</f>
        <v>1.1644970574380409E-2</v>
      </c>
      <c r="P1439" s="44">
        <f>IFERROR(_xll.qlIndexFixing(ONIndex6M,I1439,TRUE,_xll.ohTrigger(RecalcTrigger,Trigger6M)),NA())</f>
        <v>1.1690097781071884E-2</v>
      </c>
      <c r="Q1439" s="145">
        <f>IFERROR(_xll.qlIndexFixing(ONIndex1Y,I1439,TRUE,_xll.ohTrigger(RecalcTrigger,Trigger1Y)),NA())</f>
        <v>1.1883676591093462E-2</v>
      </c>
    </row>
    <row r="1440" spans="2:17" x14ac:dyDescent="0.2">
      <c r="B1440" s="39" t="s">
        <v>42</v>
      </c>
      <c r="D1440" s="42">
        <f>_xll.qlCalendarAdvance(Calendar,$D1439,B1440,"f",FALSE)</f>
        <v>49818</v>
      </c>
      <c r="E1440" s="139">
        <f>_xll.qlInterestRateIndexValueDate(IndexON,D1440)</f>
        <v>49818</v>
      </c>
      <c r="F1440" s="155">
        <f>IFERROR(_xll.qlIndexFixing(IndexON,D1440,TRUE,_xll.ohTrigger(RecalcTrigger,TriggerON)),NA())</f>
        <v>1.2172134623220643E-2</v>
      </c>
      <c r="H1440" s="42">
        <f>_xll.qlCalendarAdvance(Calendar,$H1439,B1440,"f",FALSE)</f>
        <v>49818</v>
      </c>
      <c r="I1440" s="139">
        <f>_xll.qlInterestRateIndexValueDate(Index1M,$H1440)</f>
        <v>49822</v>
      </c>
      <c r="J1440" s="144">
        <f>IFERROR(_xll.qlIndexFixing(Index1M,$H1440,TRUE,_xll.ohTrigger(RecalcTrigger,Trigger1M)),NA())</f>
        <v>1.1137845842649961E-2</v>
      </c>
      <c r="K1440" s="44">
        <f>IFERROR(_xll.qlIndexFixing(Index3M,H1440,TRUE,_xll.ohTrigger(RecalcTrigger,Trigger3M)),NA())</f>
        <v>1.1596558786404585E-2</v>
      </c>
      <c r="L1440" s="44">
        <f>IFERROR(_xll.qlIndexFixing(Index6M,$H1440,TRUE,_xll.ohTrigger(RecalcTrigger,Trigger6M)),NA())</f>
        <v>1.1592084425398537E-2</v>
      </c>
      <c r="M1440" s="145">
        <f>IFERROR(_xll.qlIndexFixing(Index1Y,$H1440,TRUE,_xll.ohTrigger(RecalcTrigger,Trigger1Y)),NA())</f>
        <v>1.1701739992140178E-2</v>
      </c>
      <c r="N1440" s="144">
        <f>IFERROR(_xll.qlIndexFixing(ONIndex1M,I1440,TRUE,_xll.ohTrigger(RecalcTrigger,Trigger1M)),NA())</f>
        <v>1.1147839570897489E-2</v>
      </c>
      <c r="O1440" s="44">
        <f>IFERROR(_xll.qlIndexFixing(ONIndex3M,I1440,TRUE,_xll.ohTrigger(RecalcTrigger,Trigger3M)),NA())</f>
        <v>1.1635838509436169E-2</v>
      </c>
      <c r="P1440" s="44">
        <f>IFERROR(_xll.qlIndexFixing(ONIndex6M,I1440,TRUE,_xll.ohTrigger(RecalcTrigger,Trigger6M)),NA())</f>
        <v>1.1680392918718141E-2</v>
      </c>
      <c r="Q1440" s="145">
        <f>IFERROR(_xll.qlIndexFixing(ONIndex1Y,I1440,TRUE,_xll.ohTrigger(RecalcTrigger,Trigger1Y)),NA())</f>
        <v>1.1874103867119956E-2</v>
      </c>
    </row>
    <row r="1441" spans="2:17" x14ac:dyDescent="0.2">
      <c r="B1441" s="39" t="s">
        <v>42</v>
      </c>
      <c r="D1441" s="42">
        <f>_xll.qlCalendarAdvance(Calendar,$D1440,B1441,"f",FALSE)</f>
        <v>49825</v>
      </c>
      <c r="E1441" s="139">
        <f>_xll.qlInterestRateIndexValueDate(IndexON,D1441)</f>
        <v>49825</v>
      </c>
      <c r="F1441" s="155">
        <f>IFERROR(_xll.qlIndexFixing(IndexON,D1441,TRUE,_xll.ohTrigger(RecalcTrigger,TriggerON)),NA())</f>
        <v>1.2172134623220643E-2</v>
      </c>
      <c r="H1441" s="42">
        <f>_xll.qlCalendarAdvance(Calendar,$H1440,B1441,"f",FALSE)</f>
        <v>49825</v>
      </c>
      <c r="I1441" s="139">
        <f>_xll.qlInterestRateIndexValueDate(Index1M,$H1441)</f>
        <v>49829</v>
      </c>
      <c r="J1441" s="144">
        <f>IFERROR(_xll.qlIndexFixing(Index1M,$H1441,TRUE,_xll.ohTrigger(RecalcTrigger,Trigger1M)),NA())</f>
        <v>1.1130103510098799E-2</v>
      </c>
      <c r="K1441" s="44">
        <f>IFERROR(_xll.qlIndexFixing(Index3M,H1441,TRUE,_xll.ohTrigger(RecalcTrigger,Trigger3M)),NA())</f>
        <v>1.1587525967931387E-2</v>
      </c>
      <c r="L1441" s="44">
        <f>IFERROR(_xll.qlIndexFixing(Index6M,$H1441,TRUE,_xll.ohTrigger(RecalcTrigger,Trigger6M)),NA())</f>
        <v>1.1583008085042073E-2</v>
      </c>
      <c r="M1441" s="145">
        <f>IFERROR(_xll.qlIndexFixing(Index1Y,$H1441,TRUE,_xll.ohTrigger(RecalcTrigger,Trigger1Y)),NA())</f>
        <v>1.1692315784623011E-2</v>
      </c>
      <c r="N1441" s="144">
        <f>IFERROR(_xll.qlIndexFixing(ONIndex1M,I1441,TRUE,_xll.ohTrigger(RecalcTrigger,Trigger1M)),NA())</f>
        <v>1.1139660043042454E-2</v>
      </c>
      <c r="O1441" s="44">
        <f>IFERROR(_xll.qlIndexFixing(ONIndex3M,I1441,TRUE,_xll.ohTrigger(RecalcTrigger,Trigger3M)),NA())</f>
        <v>1.1626722815156754E-2</v>
      </c>
      <c r="P1441" s="44">
        <f>IFERROR(_xll.qlIndexFixing(ONIndex6M,I1441,TRUE,_xll.ohTrigger(RecalcTrigger,Trigger6M)),NA())</f>
        <v>1.1670702641577435E-2</v>
      </c>
      <c r="Q1441" s="145">
        <f>IFERROR(_xll.qlIndexFixing(ONIndex1Y,I1441,TRUE,_xll.ohTrigger(RecalcTrigger,Trigger1Y)),NA())</f>
        <v>1.186454487040578E-2</v>
      </c>
    </row>
    <row r="1442" spans="2:17" x14ac:dyDescent="0.2">
      <c r="B1442" s="39" t="s">
        <v>42</v>
      </c>
      <c r="D1442" s="42">
        <f>_xll.qlCalendarAdvance(Calendar,$D1441,B1442,"f",FALSE)</f>
        <v>49832</v>
      </c>
      <c r="E1442" s="139">
        <f>_xll.qlInterestRateIndexValueDate(IndexON,D1442)</f>
        <v>49832</v>
      </c>
      <c r="F1442" s="155">
        <f>IFERROR(_xll.qlIndexFixing(IndexON,D1442,TRUE,_xll.ohTrigger(RecalcTrigger,TriggerON)),NA())</f>
        <v>1.2172134623220643E-2</v>
      </c>
      <c r="H1442" s="42">
        <f>_xll.qlCalendarAdvance(Calendar,$H1441,B1442,"f",FALSE)</f>
        <v>49832</v>
      </c>
      <c r="I1442" s="139">
        <f>_xll.qlInterestRateIndexValueDate(Index1M,$H1442)</f>
        <v>49836</v>
      </c>
      <c r="J1442" s="144">
        <f>IFERROR(_xll.qlIndexFixing(Index1M,$H1442,TRUE,_xll.ohTrigger(RecalcTrigger,Trigger1M)),NA())</f>
        <v>1.1121971263513331E-2</v>
      </c>
      <c r="K1442" s="44">
        <f>IFERROR(_xll.qlIndexFixing(Index3M,H1442,TRUE,_xll.ohTrigger(RecalcTrigger,Trigger3M)),NA())</f>
        <v>1.1578511429391409E-2</v>
      </c>
      <c r="L1442" s="44">
        <f>IFERROR(_xll.qlIndexFixing(Index6M,$H1442,TRUE,_xll.ohTrigger(RecalcTrigger,Trigger6M)),NA())</f>
        <v>1.1573448443494639E-2</v>
      </c>
      <c r="M1442" s="145">
        <f>IFERROR(_xll.qlIndexFixing(Index1Y,$H1442,TRUE,_xll.ohTrigger(RecalcTrigger,Trigger1Y)),NA())</f>
        <v>1.1682899602890155E-2</v>
      </c>
      <c r="N1442" s="144">
        <f>IFERROR(_xll.qlIndexFixing(ONIndex1M,I1442,TRUE,_xll.ohTrigger(RecalcTrigger,Trigger1M)),NA())</f>
        <v>1.1131499793046729E-2</v>
      </c>
      <c r="O1442" s="44">
        <f>IFERROR(_xll.qlIndexFixing(ONIndex3M,I1442,TRUE,_xll.ohTrigger(RecalcTrigger,Trigger3M)),NA())</f>
        <v>1.1617623746138506E-2</v>
      </c>
      <c r="P1442" s="44">
        <f>IFERROR(_xll.qlIndexFixing(ONIndex6M,I1442,TRUE,_xll.ohTrigger(RecalcTrigger,Trigger6M)),NA())</f>
        <v>1.1661027186740114E-2</v>
      </c>
      <c r="Q1442" s="145">
        <f>IFERROR(_xll.qlIndexFixing(ONIndex1Y,I1442,TRUE,_xll.ohTrigger(RecalcTrigger,Trigger1Y)),NA())</f>
        <v>1.1854999820455348E-2</v>
      </c>
    </row>
    <row r="1443" spans="2:17" x14ac:dyDescent="0.2">
      <c r="B1443" s="39" t="s">
        <v>42</v>
      </c>
      <c r="D1443" s="42">
        <f>_xll.qlCalendarAdvance(Calendar,$D1442,B1443,"f",FALSE)</f>
        <v>49839</v>
      </c>
      <c r="E1443" s="139">
        <f>_xll.qlInterestRateIndexValueDate(IndexON,D1443)</f>
        <v>49839</v>
      </c>
      <c r="F1443" s="155">
        <f>IFERROR(_xll.qlIndexFixing(IndexON,D1443,TRUE,_xll.ohTrigger(RecalcTrigger,TriggerON)),NA())</f>
        <v>1.2172134623220643E-2</v>
      </c>
      <c r="H1443" s="42">
        <f>_xll.qlCalendarAdvance(Calendar,$H1442,B1443,"f",FALSE)</f>
        <v>49839</v>
      </c>
      <c r="I1443" s="139">
        <f>_xll.qlInterestRateIndexValueDate(Index1M,$H1443)</f>
        <v>49843</v>
      </c>
      <c r="J1443" s="144">
        <f>IFERROR(_xll.qlIndexFixing(Index1M,$H1443,TRUE,_xll.ohTrigger(RecalcTrigger,Trigger1M)),NA())</f>
        <v>1.1113859055250863E-2</v>
      </c>
      <c r="K1443" s="44">
        <f>IFERROR(_xll.qlIndexFixing(Index3M,H1443,TRUE,_xll.ohTrigger(RecalcTrigger,Trigger3M)),NA())</f>
        <v>1.1569515419178998E-2</v>
      </c>
      <c r="L1443" s="44">
        <f>IFERROR(_xll.qlIndexFixing(Index6M,$H1443,TRUE,_xll.ohTrigger(RecalcTrigger,Trigger6M)),NA())</f>
        <v>1.1563899059545255E-2</v>
      </c>
      <c r="M1443" s="145">
        <f>IFERROR(_xll.qlIndexFixing(Index1Y,$H1443,TRUE,_xll.ohTrigger(RecalcTrigger,Trigger1Y)),NA())</f>
        <v>1.1673491328164731E-2</v>
      </c>
      <c r="N1443" s="144">
        <f>IFERROR(_xll.qlIndexFixing(ONIndex1M,I1443,TRUE,_xll.ohTrigger(RecalcTrigger,Trigger1M)),NA())</f>
        <v>1.1123359085658535E-2</v>
      </c>
      <c r="O1443" s="44">
        <f>IFERROR(_xll.qlIndexFixing(ONIndex3M,I1443,TRUE,_xll.ohTrigger(RecalcTrigger,Trigger3M)),NA())</f>
        <v>1.1608541556658025E-2</v>
      </c>
      <c r="P1443" s="44">
        <f>IFERROR(_xll.qlIndexFixing(ONIndex6M,I1443,TRUE,_xll.ohTrigger(RecalcTrigger,Trigger6M)),NA())</f>
        <v>1.1651366791376461E-2</v>
      </c>
      <c r="Q1443" s="145">
        <f>IFERROR(_xll.qlIndexFixing(ONIndex1Y,I1443,TRUE,_xll.ohTrigger(RecalcTrigger,Trigger1Y)),NA())</f>
        <v>1.1845468936533265E-2</v>
      </c>
    </row>
    <row r="1444" spans="2:17" x14ac:dyDescent="0.2">
      <c r="B1444" s="39" t="s">
        <v>42</v>
      </c>
      <c r="D1444" s="42">
        <f>_xll.qlCalendarAdvance(Calendar,$D1443,B1444,"f",FALSE)</f>
        <v>49846</v>
      </c>
      <c r="E1444" s="139">
        <f>_xll.qlInterestRateIndexValueDate(IndexON,D1444)</f>
        <v>49846</v>
      </c>
      <c r="F1444" s="155">
        <f>IFERROR(_xll.qlIndexFixing(IndexON,D1444,TRUE,_xll.ohTrigger(RecalcTrigger,TriggerON)),NA())</f>
        <v>1.2172134623220643E-2</v>
      </c>
      <c r="H1444" s="42">
        <f>_xll.qlCalendarAdvance(Calendar,$H1443,B1444,"f",FALSE)</f>
        <v>49846</v>
      </c>
      <c r="I1444" s="139">
        <f>_xll.qlInterestRateIndexValueDate(Index1M,$H1444)</f>
        <v>49850</v>
      </c>
      <c r="J1444" s="144">
        <f>IFERROR(_xll.qlIndexFixing(Index1M,$H1444,TRUE,_xll.ohTrigger(RecalcTrigger,Trigger1M)),NA())</f>
        <v>1.1105767150110246E-2</v>
      </c>
      <c r="K1444" s="44">
        <f>IFERROR(_xll.qlIndexFixing(Index3M,H1444,TRUE,_xll.ohTrigger(RecalcTrigger,Trigger3M)),NA())</f>
        <v>1.1560537608438951E-2</v>
      </c>
      <c r="L1444" s="44">
        <f>IFERROR(_xll.qlIndexFixing(Index6M,$H1444,TRUE,_xll.ohTrigger(RecalcTrigger,Trigger6M)),NA())</f>
        <v>1.15543595068543E-2</v>
      </c>
      <c r="M1444" s="145">
        <f>IFERROR(_xll.qlIndexFixing(Index1Y,$H1444,TRUE,_xll.ohTrigger(RecalcTrigger,Trigger1Y)),NA())</f>
        <v>1.1664090840535426E-2</v>
      </c>
      <c r="N1444" s="144">
        <f>IFERROR(_xll.qlIndexFixing(ONIndex1M,I1444,TRUE,_xll.ohTrigger(RecalcTrigger,Trigger1M)),NA())</f>
        <v>1.1115238185546161E-2</v>
      </c>
      <c r="O1444" s="44">
        <f>IFERROR(_xll.qlIndexFixing(ONIndex3M,I1444,TRUE,_xll.ohTrigger(RecalcTrigger,Trigger3M)),NA())</f>
        <v>1.159947650123172E-2</v>
      </c>
      <c r="P1444" s="44">
        <f>IFERROR(_xll.qlIndexFixing(ONIndex6M,I1444,TRUE,_xll.ohTrigger(RecalcTrigger,Trigger6M)),NA())</f>
        <v>1.1641721692736695E-2</v>
      </c>
      <c r="Q1444" s="145">
        <f>IFERROR(_xll.qlIndexFixing(ONIndex1Y,I1444,TRUE,_xll.ohTrigger(RecalcTrigger,Trigger1Y)),NA())</f>
        <v>1.1835952437824204E-2</v>
      </c>
    </row>
    <row r="1445" spans="2:17" x14ac:dyDescent="0.2">
      <c r="B1445" s="39" t="s">
        <v>42</v>
      </c>
      <c r="D1445" s="42">
        <f>_xll.qlCalendarAdvance(Calendar,$D1444,B1445,"f",FALSE)</f>
        <v>49853</v>
      </c>
      <c r="E1445" s="139">
        <f>_xll.qlInterestRateIndexValueDate(IndexON,D1445)</f>
        <v>49853</v>
      </c>
      <c r="F1445" s="155">
        <f>IFERROR(_xll.qlIndexFixing(IndexON,D1445,TRUE,_xll.ohTrigger(RecalcTrigger,TriggerON)),NA())</f>
        <v>1.2172134623220643E-2</v>
      </c>
      <c r="H1445" s="42">
        <f>_xll.qlCalendarAdvance(Calendar,$H1444,B1445,"f",FALSE)</f>
        <v>49853</v>
      </c>
      <c r="I1445" s="139">
        <f>_xll.qlInterestRateIndexValueDate(Index1M,$H1445)</f>
        <v>49857</v>
      </c>
      <c r="J1445" s="144">
        <f>IFERROR(_xll.qlIndexFixing(Index1M,$H1445,TRUE,_xll.ohTrigger(RecalcTrigger,Trigger1M)),NA())</f>
        <v>1.1097292149456725E-2</v>
      </c>
      <c r="K1445" s="44">
        <f>IFERROR(_xll.qlIndexFixing(Index3M,H1445,TRUE,_xll.ohTrigger(RecalcTrigger,Trigger3M)),NA())</f>
        <v>1.1551576648139947E-2</v>
      </c>
      <c r="L1445" s="44">
        <f>IFERROR(_xll.qlIndexFixing(Index6M,$H1445,TRUE,_xll.ohTrigger(RecalcTrigger,Trigger6M)),NA())</f>
        <v>1.1543843211463869E-2</v>
      </c>
      <c r="M1445" s="145">
        <f>IFERROR(_xll.qlIndexFixing(Index1Y,$H1445,TRUE,_xll.ohTrigger(RecalcTrigger,Trigger1Y)),NA())</f>
        <v>1.1654698018956054E-2</v>
      </c>
      <c r="N1445" s="144">
        <f>IFERROR(_xll.qlIndexFixing(ONIndex1M,I1445,TRUE,_xll.ohTrigger(RecalcTrigger,Trigger1M)),NA())</f>
        <v>1.1107137357138086E-2</v>
      </c>
      <c r="O1445" s="44">
        <f>IFERROR(_xll.qlIndexFixing(ONIndex3M,I1445,TRUE,_xll.ohTrigger(RecalcTrigger,Trigger3M)),NA())</f>
        <v>1.1590428834136191E-2</v>
      </c>
      <c r="P1445" s="44">
        <f>IFERROR(_xll.qlIndexFixing(ONIndex6M,I1445,TRUE,_xll.ohTrigger(RecalcTrigger,Trigger6M)),NA())</f>
        <v>1.1632092127751292E-2</v>
      </c>
      <c r="Q1445" s="145">
        <f>IFERROR(_xll.qlIndexFixing(ONIndex1Y,I1445,TRUE,_xll.ohTrigger(RecalcTrigger,Trigger1Y)),NA())</f>
        <v>1.1826450543672706E-2</v>
      </c>
    </row>
    <row r="1446" spans="2:17" x14ac:dyDescent="0.2">
      <c r="B1446" s="39" t="s">
        <v>42</v>
      </c>
      <c r="D1446" s="42">
        <f>_xll.qlCalendarAdvance(Calendar,$D1445,B1446,"f",FALSE)</f>
        <v>49860</v>
      </c>
      <c r="E1446" s="139">
        <f>_xll.qlInterestRateIndexValueDate(IndexON,D1446)</f>
        <v>49860</v>
      </c>
      <c r="F1446" s="155">
        <f>IFERROR(_xll.qlIndexFixing(IndexON,D1446,TRUE,_xll.ohTrigger(RecalcTrigger,TriggerON)),NA())</f>
        <v>1.2172134623220643E-2</v>
      </c>
      <c r="H1446" s="42">
        <f>_xll.qlCalendarAdvance(Calendar,$H1445,B1446,"f",FALSE)</f>
        <v>49860</v>
      </c>
      <c r="I1446" s="139">
        <f>_xll.qlInterestRateIndexValueDate(Index1M,$H1446)</f>
        <v>49864</v>
      </c>
      <c r="J1446" s="144">
        <f>IFERROR(_xll.qlIndexFixing(Index1M,$H1446,TRUE,_xll.ohTrigger(RecalcTrigger,Trigger1M)),NA())</f>
        <v>1.1089242908969682E-2</v>
      </c>
      <c r="K1446" s="44">
        <f>IFERROR(_xll.qlIndexFixing(Index3M,H1446,TRUE,_xll.ohTrigger(RecalcTrigger,Trigger3M)),NA())</f>
        <v>1.154263107941852E-2</v>
      </c>
      <c r="L1446" s="44">
        <f>IFERROR(_xll.qlIndexFixing(Index6M,$H1446,TRUE,_xll.ohTrigger(RecalcTrigger,Trigger6M)),NA())</f>
        <v>1.153481520851065E-2</v>
      </c>
      <c r="M1446" s="145">
        <f>IFERROR(_xll.qlIndexFixing(Index1Y,$H1446,TRUE,_xll.ohTrigger(RecalcTrigger,Trigger1Y)),NA())</f>
        <v>1.1645312741244895E-2</v>
      </c>
      <c r="N1446" s="144">
        <f>IFERROR(_xll.qlIndexFixing(ONIndex1M,I1446,TRUE,_xll.ohTrigger(RecalcTrigger,Trigger1M)),NA())</f>
        <v>1.1099056865022661E-2</v>
      </c>
      <c r="O1446" s="44">
        <f>IFERROR(_xll.qlIndexFixing(ONIndex3M,I1446,TRUE,_xll.ohTrigger(RecalcTrigger,Trigger3M)),NA())</f>
        <v>1.1581398809887844E-2</v>
      </c>
      <c r="P1446" s="44">
        <f>IFERROR(_xll.qlIndexFixing(ONIndex6M,I1446,TRUE,_xll.ohTrigger(RecalcTrigger,Trigger6M)),NA())</f>
        <v>1.1622478333670472E-2</v>
      </c>
      <c r="Q1446" s="145">
        <f>IFERROR(_xll.qlIndexFixing(ONIndex1Y,I1446,TRUE,_xll.ohTrigger(RecalcTrigger,Trigger1Y)),NA())</f>
        <v>1.181696347350325E-2</v>
      </c>
    </row>
    <row r="1447" spans="2:17" x14ac:dyDescent="0.2">
      <c r="B1447" s="39" t="s">
        <v>42</v>
      </c>
      <c r="D1447" s="42">
        <f>_xll.qlCalendarAdvance(Calendar,$D1446,B1447,"f",FALSE)</f>
        <v>49867</v>
      </c>
      <c r="E1447" s="139">
        <f>_xll.qlInterestRateIndexValueDate(IndexON,D1447)</f>
        <v>49867</v>
      </c>
      <c r="F1447" s="155">
        <f>IFERROR(_xll.qlIndexFixing(IndexON,D1447,TRUE,_xll.ohTrigger(RecalcTrigger,TriggerON)),NA())</f>
        <v>1.2172134623220643E-2</v>
      </c>
      <c r="H1447" s="42">
        <f>_xll.qlCalendarAdvance(Calendar,$H1446,B1447,"f",FALSE)</f>
        <v>49867</v>
      </c>
      <c r="I1447" s="139">
        <f>_xll.qlInterestRateIndexValueDate(Index1M,$H1447)</f>
        <v>49871</v>
      </c>
      <c r="J1447" s="144">
        <f>IFERROR(_xll.qlIndexFixing(Index1M,$H1447,TRUE,_xll.ohTrigger(RecalcTrigger,Trigger1M)),NA())</f>
        <v>1.1081214785742838E-2</v>
      </c>
      <c r="K1447" s="44">
        <f>IFERROR(_xll.qlIndexFixing(Index3M,H1447,TRUE,_xll.ohTrigger(RecalcTrigger,Trigger3M)),NA())</f>
        <v>1.15336994369025E-2</v>
      </c>
      <c r="L1447" s="44">
        <f>IFERROR(_xll.qlIndexFixing(Index6M,$H1447,TRUE,_xll.ohTrigger(RecalcTrigger,Trigger6M)),NA())</f>
        <v>1.1525302646143711E-2</v>
      </c>
      <c r="M1447" s="145">
        <f>IFERROR(_xll.qlIndexFixing(Index1Y,$H1447,TRUE,_xll.ohTrigger(RecalcTrigger,Trigger1Y)),NA())</f>
        <v>1.1635934884086457E-2</v>
      </c>
      <c r="N1447" s="144">
        <f>IFERROR(_xll.qlIndexFixing(ONIndex1M,I1447,TRUE,_xll.ohTrigger(RecalcTrigger,Trigger1M)),NA())</f>
        <v>1.1090996974028045E-2</v>
      </c>
      <c r="O1447" s="44">
        <f>IFERROR(_xll.qlIndexFixing(ONIndex3M,I1447,TRUE,_xll.ohTrigger(RecalcTrigger,Trigger3M)),NA())</f>
        <v>1.157238668276328E-2</v>
      </c>
      <c r="P1447" s="44">
        <f>IFERROR(_xll.qlIndexFixing(ONIndex6M,I1447,TRUE,_xll.ohTrigger(RecalcTrigger,Trigger6M)),NA())</f>
        <v>1.1612880547664517E-2</v>
      </c>
      <c r="Q1447" s="145">
        <f>IFERROR(_xll.qlIndexFixing(ONIndex1Y,I1447,TRUE,_xll.ohTrigger(RecalcTrigger,Trigger1Y)),NA())</f>
        <v>1.180749144642057E-2</v>
      </c>
    </row>
    <row r="1448" spans="2:17" x14ac:dyDescent="0.2">
      <c r="B1448" s="39" t="s">
        <v>42</v>
      </c>
      <c r="D1448" s="42">
        <f>_xll.qlCalendarAdvance(Calendar,$D1447,B1448,"f",FALSE)</f>
        <v>49874</v>
      </c>
      <c r="E1448" s="139">
        <f>_xll.qlInterestRateIndexValueDate(IndexON,D1448)</f>
        <v>49874</v>
      </c>
      <c r="F1448" s="155">
        <f>IFERROR(_xll.qlIndexFixing(IndexON,D1448,TRUE,_xll.ohTrigger(RecalcTrigger,TriggerON)),NA())</f>
        <v>1.2172134623220643E-2</v>
      </c>
      <c r="H1448" s="42">
        <f>_xll.qlCalendarAdvance(Calendar,$H1447,B1448,"f",FALSE)</f>
        <v>49874</v>
      </c>
      <c r="I1448" s="139">
        <f>_xll.qlInterestRateIndexValueDate(Index1M,$H1448)</f>
        <v>49878</v>
      </c>
      <c r="J1448" s="144">
        <f>IFERROR(_xll.qlIndexFixing(Index1M,$H1448,TRUE,_xll.ohTrigger(RecalcTrigger,Trigger1M)),NA())</f>
        <v>1.1073208044581142E-2</v>
      </c>
      <c r="K1448" s="44">
        <f>IFERROR(_xll.qlIndexFixing(Index3M,H1448,TRUE,_xll.ohTrigger(RecalcTrigger,Trigger3M)),NA())</f>
        <v>1.1524780248702318E-2</v>
      </c>
      <c r="L1448" s="44">
        <f>IFERROR(_xll.qlIndexFixing(Index6M,$H1448,TRUE,_xll.ohTrigger(RecalcTrigger,Trigger6M)),NA())</f>
        <v>1.1515798168506612E-2</v>
      </c>
      <c r="M1448" s="145">
        <f>IFERROR(_xll.qlIndexFixing(Index1Y,$H1448,TRUE,_xll.ohTrigger(RecalcTrigger,Trigger1Y)),NA())</f>
        <v>1.1626564323029496E-2</v>
      </c>
      <c r="N1448" s="144">
        <f>IFERROR(_xll.qlIndexFixing(ONIndex1M,I1448,TRUE,_xll.ohTrigger(RecalcTrigger,Trigger1M)),NA())</f>
        <v>1.1082957948582717E-2</v>
      </c>
      <c r="O1448" s="44">
        <f>IFERROR(_xll.qlIndexFixing(ONIndex3M,I1448,TRUE,_xll.ohTrigger(RecalcTrigger,Trigger3M)),NA())</f>
        <v>1.1563392707198972E-2</v>
      </c>
      <c r="P1448" s="44">
        <f>IFERROR(_xll.qlIndexFixing(ONIndex6M,I1448,TRUE,_xll.ohTrigger(RecalcTrigger,Trigger6M)),NA())</f>
        <v>1.1603299006823775E-2</v>
      </c>
      <c r="Q1448" s="145">
        <f>IFERROR(_xll.qlIndexFixing(ONIndex1Y,I1448,TRUE,_xll.ohTrigger(RecalcTrigger,Trigger1Y)),NA())</f>
        <v>1.1798034681689273E-2</v>
      </c>
    </row>
    <row r="1449" spans="2:17" x14ac:dyDescent="0.2">
      <c r="B1449" s="39" t="s">
        <v>42</v>
      </c>
      <c r="D1449" s="42">
        <f>_xll.qlCalendarAdvance(Calendar,$D1448,B1449,"f",FALSE)</f>
        <v>49881</v>
      </c>
      <c r="E1449" s="139">
        <f>_xll.qlInterestRateIndexValueDate(IndexON,D1449)</f>
        <v>49881</v>
      </c>
      <c r="F1449" s="155">
        <f>IFERROR(_xll.qlIndexFixing(IndexON,D1449,TRUE,_xll.ohTrigger(RecalcTrigger,TriggerON)),NA())</f>
        <v>1.2172134623220643E-2</v>
      </c>
      <c r="H1449" s="42">
        <f>_xll.qlCalendarAdvance(Calendar,$H1448,B1449,"f",FALSE)</f>
        <v>49881</v>
      </c>
      <c r="I1449" s="139">
        <f>_xll.qlInterestRateIndexValueDate(Index1M,$H1449)</f>
        <v>49885</v>
      </c>
      <c r="J1449" s="144">
        <f>IFERROR(_xll.qlIndexFixing(Index1M,$H1449,TRUE,_xll.ohTrigger(RecalcTrigger,Trigger1M)),NA())</f>
        <v>1.1065222950289551E-2</v>
      </c>
      <c r="K1449" s="44">
        <f>IFERROR(_xll.qlIndexFixing(Index3M,H1449,TRUE,_xll.ohTrigger(RecalcTrigger,Trigger3M)),NA())</f>
        <v>1.1515872036429261E-2</v>
      </c>
      <c r="L1449" s="44">
        <f>IFERROR(_xll.qlIndexFixing(Index6M,$H1449,TRUE,_xll.ohTrigger(RecalcTrigger,Trigger6M)),NA())</f>
        <v>1.1506301340482198E-2</v>
      </c>
      <c r="M1449" s="145">
        <f>IFERROR(_xll.qlIndexFixing(Index1Y,$H1449,TRUE,_xll.ohTrigger(RecalcTrigger,Trigger1Y)),NA())</f>
        <v>1.1617200932488332E-2</v>
      </c>
      <c r="N1449" s="144">
        <f>IFERROR(_xll.qlIndexFixing(ONIndex1M,I1449,TRUE,_xll.ohTrigger(RecalcTrigger,Trigger1M)),NA())</f>
        <v>1.1074940053354965E-2</v>
      </c>
      <c r="O1449" s="44">
        <f>IFERROR(_xll.qlIndexFixing(ONIndex3M,I1449,TRUE,_xll.ohTrigger(RecalcTrigger,Trigger3M)),NA())</f>
        <v>1.155441713763139E-2</v>
      </c>
      <c r="P1449" s="44">
        <f>IFERROR(_xll.qlIndexFixing(ONIndex6M,I1449,TRUE,_xll.ohTrigger(RecalcTrigger,Trigger6M)),NA())</f>
        <v>1.1593733948398466E-2</v>
      </c>
      <c r="Q1449" s="145">
        <f>IFERROR(_xll.qlIndexFixing(ONIndex1Y,I1449,TRUE,_xll.ohTrigger(RecalcTrigger,Trigger1Y)),NA())</f>
        <v>1.1788593398733838E-2</v>
      </c>
    </row>
    <row r="1450" spans="2:17" x14ac:dyDescent="0.2">
      <c r="B1450" s="39" t="s">
        <v>42</v>
      </c>
      <c r="D1450" s="42">
        <f>_xll.qlCalendarAdvance(Calendar,$D1449,B1450,"f",FALSE)</f>
        <v>49888</v>
      </c>
      <c r="E1450" s="139">
        <f>_xll.qlInterestRateIndexValueDate(IndexON,D1450)</f>
        <v>49888</v>
      </c>
      <c r="F1450" s="155">
        <f>IFERROR(_xll.qlIndexFixing(IndexON,D1450,TRUE,_xll.ohTrigger(RecalcTrigger,TriggerON)),NA())</f>
        <v>1.2172134623220643E-2</v>
      </c>
      <c r="H1450" s="42">
        <f>_xll.qlCalendarAdvance(Calendar,$H1449,B1450,"f",FALSE)</f>
        <v>49888</v>
      </c>
      <c r="I1450" s="139">
        <f>_xll.qlInterestRateIndexValueDate(Index1M,$H1450)</f>
        <v>49892</v>
      </c>
      <c r="J1450" s="144">
        <f>IFERROR(_xll.qlIndexFixing(Index1M,$H1450,TRUE,_xll.ohTrigger(RecalcTrigger,Trigger1M)),NA())</f>
        <v>1.1057259767667858E-2</v>
      </c>
      <c r="K1450" s="44">
        <f>IFERROR(_xll.qlIndexFixing(Index3M,H1450,TRUE,_xll.ohTrigger(RecalcTrigger,Trigger3M)),NA())</f>
        <v>1.1506973315175478E-2</v>
      </c>
      <c r="L1450" s="44">
        <f>IFERROR(_xll.qlIndexFixing(Index6M,$H1450,TRUE,_xll.ohTrigger(RecalcTrigger,Trigger6M)),NA())</f>
        <v>1.1496811724544798E-2</v>
      </c>
      <c r="M1450" s="145">
        <f>IFERROR(_xll.qlIndexFixing(Index1Y,$H1450,TRUE,_xll.ohTrigger(RecalcTrigger,Trigger1Y)),NA())</f>
        <v>1.1607844585742634E-2</v>
      </c>
      <c r="N1450" s="144">
        <f>IFERROR(_xll.qlIndexFixing(ONIndex1M,I1450,TRUE,_xll.ohTrigger(RecalcTrigger,Trigger1M)),NA())</f>
        <v>1.1066943552853203E-2</v>
      </c>
      <c r="O1450" s="44">
        <f>IFERROR(_xll.qlIndexFixing(ONIndex3M,I1450,TRUE,_xll.ohTrigger(RecalcTrigger,Trigger3M)),NA())</f>
        <v>1.154546022841707E-2</v>
      </c>
      <c r="P1450" s="44">
        <f>IFERROR(_xll.qlIndexFixing(ONIndex6M,I1450,TRUE,_xll.ohTrigger(RecalcTrigger,Trigger6M)),NA())</f>
        <v>1.1584185609478936E-2</v>
      </c>
      <c r="Q1450" s="145">
        <f>IFERROR(_xll.qlIndexFixing(ONIndex1Y,I1450,TRUE,_xll.ohTrigger(RecalcTrigger,Trigger1Y)),NA())</f>
        <v>1.1779167816658997E-2</v>
      </c>
    </row>
    <row r="1451" spans="2:17" x14ac:dyDescent="0.2">
      <c r="B1451" s="39" t="s">
        <v>42</v>
      </c>
      <c r="D1451" s="42">
        <f>_xll.qlCalendarAdvance(Calendar,$D1450,B1451,"f",FALSE)</f>
        <v>49895</v>
      </c>
      <c r="E1451" s="139">
        <f>_xll.qlInterestRateIndexValueDate(IndexON,D1451)</f>
        <v>49895</v>
      </c>
      <c r="F1451" s="155">
        <f>IFERROR(_xll.qlIndexFixing(IndexON,D1451,TRUE,_xll.ohTrigger(RecalcTrigger,TriggerON)),NA())</f>
        <v>1.2172134623220643E-2</v>
      </c>
      <c r="H1451" s="42">
        <f>_xll.qlCalendarAdvance(Calendar,$H1450,B1451,"f",FALSE)</f>
        <v>49895</v>
      </c>
      <c r="I1451" s="139">
        <f>_xll.qlInterestRateIndexValueDate(Index1M,$H1451)</f>
        <v>49899</v>
      </c>
      <c r="J1451" s="144">
        <f>IFERROR(_xll.qlIndexFixing(Index1M,$H1451,TRUE,_xll.ohTrigger(RecalcTrigger,Trigger1M)),NA())</f>
        <v>1.1049318761518436E-2</v>
      </c>
      <c r="K1451" s="44">
        <f>IFERROR(_xll.qlIndexFixing(Index3M,H1451,TRUE,_xll.ohTrigger(RecalcTrigger,Trigger3M)),NA())</f>
        <v>1.1498082593527022E-2</v>
      </c>
      <c r="L1451" s="44">
        <f>IFERROR(_xll.qlIndexFixing(Index6M,$H1451,TRUE,_xll.ohTrigger(RecalcTrigger,Trigger6M)),NA())</f>
        <v>1.1487328880762843E-2</v>
      </c>
      <c r="M1451" s="145">
        <f>IFERROR(_xll.qlIndexFixing(Index1Y,$H1451,TRUE,_xll.ohTrigger(RecalcTrigger,Trigger1Y)),NA())</f>
        <v>1.1598495154937849E-2</v>
      </c>
      <c r="N1451" s="144">
        <f>IFERROR(_xll.qlIndexFixing(ONIndex1M,I1451,TRUE,_xll.ohTrigger(RecalcTrigger,Trigger1M)),NA())</f>
        <v>1.1058968711825656E-2</v>
      </c>
      <c r="O1451" s="44">
        <f>IFERROR(_xll.qlIndexFixing(ONIndex3M,I1451,TRUE,_xll.ohTrigger(RecalcTrigger,Trigger3M)),NA())</f>
        <v>1.1536522233912549E-2</v>
      </c>
      <c r="P1451" s="44">
        <f>IFERROR(_xll.qlIndexFixing(ONIndex6M,I1451,TRUE,_xll.ohTrigger(RecalcTrigger,Trigger6M)),NA())</f>
        <v>1.1574654227075598E-2</v>
      </c>
      <c r="Q1451" s="145">
        <f>IFERROR(_xll.qlIndexFixing(ONIndex1Y,I1451,TRUE,_xll.ohTrigger(RecalcTrigger,Trigger1Y)),NA())</f>
        <v>1.1769758154889232E-2</v>
      </c>
    </row>
    <row r="1452" spans="2:17" x14ac:dyDescent="0.2">
      <c r="B1452" s="39" t="s">
        <v>42</v>
      </c>
      <c r="D1452" s="42">
        <f>_xll.qlCalendarAdvance(Calendar,$D1451,B1452,"f",FALSE)</f>
        <v>49902</v>
      </c>
      <c r="E1452" s="139">
        <f>_xll.qlInterestRateIndexValueDate(IndexON,D1452)</f>
        <v>49902</v>
      </c>
      <c r="F1452" s="155">
        <f>IFERROR(_xll.qlIndexFixing(IndexON,D1452,TRUE,_xll.ohTrigger(RecalcTrigger,TriggerON)),NA())</f>
        <v>1.2172134623220643E-2</v>
      </c>
      <c r="H1452" s="42">
        <f>_xll.qlCalendarAdvance(Calendar,$H1451,B1452,"f",FALSE)</f>
        <v>49902</v>
      </c>
      <c r="I1452" s="139">
        <f>_xll.qlInterestRateIndexValueDate(Index1M,$H1452)</f>
        <v>49906</v>
      </c>
      <c r="J1452" s="144">
        <f>IFERROR(_xll.qlIndexFixing(Index1M,$H1452,TRUE,_xll.ohTrigger(RecalcTrigger,Trigger1M)),NA())</f>
        <v>1.1041400008977003E-2</v>
      </c>
      <c r="K1452" s="44">
        <f>IFERROR(_xll.qlIndexFixing(Index3M,H1452,TRUE,_xll.ohTrigger(RecalcTrigger,Trigger3M)),NA())</f>
        <v>1.1489198373558629E-2</v>
      </c>
      <c r="L1452" s="44">
        <f>IFERROR(_xll.qlIndexFixing(Index6M,$H1452,TRUE,_xll.ohTrigger(RecalcTrigger,Trigger6M)),NA())</f>
        <v>1.1477852366798427E-2</v>
      </c>
      <c r="M1452" s="145">
        <f>IFERROR(_xll.qlIndexFixing(Index1Y,$H1452,TRUE,_xll.ohTrigger(RecalcTrigger,Trigger1Y)),NA())</f>
        <v>1.1589152511083904E-2</v>
      </c>
      <c r="N1452" s="144">
        <f>IFERROR(_xll.qlIndexFixing(ONIndex1M,I1452,TRUE,_xll.ohTrigger(RecalcTrigger,Trigger1M)),NA())</f>
        <v>1.1051015794700803E-2</v>
      </c>
      <c r="O1452" s="44">
        <f>IFERROR(_xll.qlIndexFixing(ONIndex3M,I1452,TRUE,_xll.ohTrigger(RecalcTrigger,Trigger3M)),NA())</f>
        <v>1.1527603408634235E-2</v>
      </c>
      <c r="P1452" s="44">
        <f>IFERROR(_xll.qlIndexFixing(ONIndex6M,I1452,TRUE,_xll.ohTrigger(RecalcTrigger,Trigger6M)),NA())</f>
        <v>1.156514003843867E-2</v>
      </c>
      <c r="Q1452" s="145">
        <f>IFERROR(_xll.qlIndexFixing(ONIndex1Y,I1452,TRUE,_xll.ohTrigger(RecalcTrigger,Trigger1Y)),NA())</f>
        <v>1.1760364632769083E-2</v>
      </c>
    </row>
    <row r="1453" spans="2:17" x14ac:dyDescent="0.2">
      <c r="B1453" s="39" t="s">
        <v>42</v>
      </c>
      <c r="D1453" s="42">
        <f>_xll.qlCalendarAdvance(Calendar,$D1452,B1453,"f",FALSE)</f>
        <v>49909</v>
      </c>
      <c r="E1453" s="139">
        <f>_xll.qlInterestRateIndexValueDate(IndexON,D1453)</f>
        <v>49909</v>
      </c>
      <c r="F1453" s="155">
        <f>IFERROR(_xll.qlIndexFixing(IndexON,D1453,TRUE,_xll.ohTrigger(RecalcTrigger,TriggerON)),NA())</f>
        <v>1.2172134623220643E-2</v>
      </c>
      <c r="H1453" s="42">
        <f>_xll.qlCalendarAdvance(Calendar,$H1452,B1453,"f",FALSE)</f>
        <v>49909</v>
      </c>
      <c r="I1453" s="139">
        <f>_xll.qlInterestRateIndexValueDate(Index1M,$H1453)</f>
        <v>49913</v>
      </c>
      <c r="J1453" s="144">
        <f>IFERROR(_xll.qlIndexFixing(Index1M,$H1453,TRUE,_xll.ohTrigger(RecalcTrigger,Trigger1M)),NA())</f>
        <v>1.1033500431241829E-2</v>
      </c>
      <c r="K1453" s="44">
        <f>IFERROR(_xll.qlIndexFixing(Index3M,H1453,TRUE,_xll.ohTrigger(RecalcTrigger,Trigger3M)),NA())</f>
        <v>1.1480319150836332E-2</v>
      </c>
      <c r="L1453" s="44">
        <f>IFERROR(_xll.qlIndexFixing(Index6M,$H1453,TRUE,_xll.ohTrigger(RecalcTrigger,Trigger6M)),NA())</f>
        <v>1.1468381737905138E-2</v>
      </c>
      <c r="M1453" s="145">
        <f>IFERROR(_xll.qlIndexFixing(Index1Y,$H1453,TRUE,_xll.ohTrigger(RecalcTrigger,Trigger1Y)),NA())</f>
        <v>1.1579816524057157E-2</v>
      </c>
      <c r="N1453" s="144">
        <f>IFERROR(_xll.qlIndexFixing(ONIndex1M,I1453,TRUE,_xll.ohTrigger(RecalcTrigger,Trigger1M)),NA())</f>
        <v>1.1043085066306801E-2</v>
      </c>
      <c r="O1453" s="44">
        <f>IFERROR(_xll.qlIndexFixing(ONIndex3M,I1453,TRUE,_xll.ohTrigger(RecalcTrigger,Trigger3M)),NA())</f>
        <v>1.1518704006858727E-2</v>
      </c>
      <c r="P1453" s="44">
        <f>IFERROR(_xll.qlIndexFixing(ONIndex6M,I1453,TRUE,_xll.ohTrigger(RecalcTrigger,Trigger6M)),NA())</f>
        <v>1.1555643280738437E-2</v>
      </c>
      <c r="Q1453" s="145">
        <f>IFERROR(_xll.qlIndexFixing(ONIndex1Y,I1453,TRUE,_xll.ohTrigger(RecalcTrigger,Trigger1Y)),NA())</f>
        <v>1.1750987469403285E-2</v>
      </c>
    </row>
    <row r="1454" spans="2:17" x14ac:dyDescent="0.2">
      <c r="B1454" s="39" t="s">
        <v>42</v>
      </c>
      <c r="D1454" s="42">
        <f>_xll.qlCalendarAdvance(Calendar,$D1453,B1454,"f",FALSE)</f>
        <v>49916</v>
      </c>
      <c r="E1454" s="139">
        <f>_xll.qlInterestRateIndexValueDate(IndexON,D1454)</f>
        <v>49916</v>
      </c>
      <c r="F1454" s="155">
        <f>IFERROR(_xll.qlIndexFixing(IndexON,D1454,TRUE,_xll.ohTrigger(RecalcTrigger,TriggerON)),NA())</f>
        <v>1.2172134623220643E-2</v>
      </c>
      <c r="H1454" s="42">
        <f>_xll.qlCalendarAdvance(Calendar,$H1453,B1454,"f",FALSE)</f>
        <v>49916</v>
      </c>
      <c r="I1454" s="139">
        <f>_xll.qlInterestRateIndexValueDate(Index1M,$H1454)</f>
        <v>49920</v>
      </c>
      <c r="J1454" s="144">
        <f>IFERROR(_xll.qlIndexFixing(Index1M,$H1454,TRUE,_xll.ohTrigger(RecalcTrigger,Trigger1M)),NA())</f>
        <v>1.1026008113447006E-2</v>
      </c>
      <c r="K1454" s="44">
        <f>IFERROR(_xll.qlIndexFixing(Index3M,H1454,TRUE,_xll.ohTrigger(RecalcTrigger,Trigger3M)),NA())</f>
        <v>1.1471894694269165E-2</v>
      </c>
      <c r="L1454" s="44">
        <f>IFERROR(_xll.qlIndexFixing(Index6M,$H1454,TRUE,_xll.ohTrigger(RecalcTrigger,Trigger6M)),NA())</f>
        <v>1.146039441413587E-2</v>
      </c>
      <c r="M1454" s="145">
        <f>IFERROR(_xll.qlIndexFixing(Index1Y,$H1454,TRUE,_xll.ohTrigger(RecalcTrigger,Trigger1Y)),NA())</f>
        <v>1.1570487062598441E-2</v>
      </c>
      <c r="N1454" s="144">
        <f>IFERROR(_xll.qlIndexFixing(ONIndex1M,I1454,TRUE,_xll.ohTrigger(RecalcTrigger,Trigger1M)),NA())</f>
        <v>1.1035176790992196E-2</v>
      </c>
      <c r="O1454" s="44">
        <f>IFERROR(_xll.qlIndexFixing(ONIndex3M,I1454,TRUE,_xll.ohTrigger(RecalcTrigger,Trigger3M)),NA())</f>
        <v>1.1509824283022496E-2</v>
      </c>
      <c r="P1454" s="44">
        <f>IFERROR(_xll.qlIndexFixing(ONIndex6M,I1454,TRUE,_xll.ohTrigger(RecalcTrigger,Trigger6M)),NA())</f>
        <v>1.1546164191065245E-2</v>
      </c>
      <c r="Q1454" s="145">
        <f>IFERROR(_xll.qlIndexFixing(ONIndex1Y,I1454,TRUE,_xll.ohTrigger(RecalcTrigger,Trigger1Y)),NA())</f>
        <v>1.174162688413638E-2</v>
      </c>
    </row>
    <row r="1455" spans="2:17" x14ac:dyDescent="0.2">
      <c r="B1455" s="39" t="s">
        <v>42</v>
      </c>
      <c r="D1455" s="42">
        <f>_xll.qlCalendarAdvance(Calendar,$D1454,B1455,"f",FALSE)</f>
        <v>49923</v>
      </c>
      <c r="E1455" s="139">
        <f>_xll.qlInterestRateIndexValueDate(IndexON,D1455)</f>
        <v>49923</v>
      </c>
      <c r="F1455" s="155">
        <f>IFERROR(_xll.qlIndexFixing(IndexON,D1455,TRUE,_xll.ohTrigger(RecalcTrigger,TriggerON)),NA())</f>
        <v>1.2172134623220643E-2</v>
      </c>
      <c r="H1455" s="42">
        <f>_xll.qlCalendarAdvance(Calendar,$H1454,B1455,"f",FALSE)</f>
        <v>49923</v>
      </c>
      <c r="I1455" s="139">
        <f>_xll.qlInterestRateIndexValueDate(Index1M,$H1455)</f>
        <v>49927</v>
      </c>
      <c r="J1455" s="144">
        <f>IFERROR(_xll.qlIndexFixing(Index1M,$H1455,TRUE,_xll.ohTrigger(RecalcTrigger,Trigger1M)),NA())</f>
        <v>1.1018129931478882E-2</v>
      </c>
      <c r="K1455" s="44">
        <f>IFERROR(_xll.qlIndexFixing(Index3M,H1455,TRUE,_xll.ohTrigger(RecalcTrigger,Trigger3M)),NA())</f>
        <v>1.1463021243323712E-2</v>
      </c>
      <c r="L1455" s="44">
        <f>IFERROR(_xll.qlIndexFixing(Index6M,$H1455,TRUE,_xll.ohTrigger(RecalcTrigger,Trigger6M)),NA())</f>
        <v>1.1450934105294595E-2</v>
      </c>
      <c r="M1455" s="145">
        <f>IFERROR(_xll.qlIndexFixing(Index1Y,$H1455,TRUE,_xll.ohTrigger(RecalcTrigger,Trigger1Y)),NA())</f>
        <v>1.1561163994315029E-2</v>
      </c>
      <c r="N1455" s="144">
        <f>IFERROR(_xll.qlIndexFixing(ONIndex1M,I1455,TRUE,_xll.ohTrigger(RecalcTrigger,Trigger1M)),NA())</f>
        <v>1.102729123350521E-2</v>
      </c>
      <c r="O1455" s="44">
        <f>IFERROR(_xll.qlIndexFixing(ONIndex3M,I1455,TRUE,_xll.ohTrigger(RecalcTrigger,Trigger3M)),NA())</f>
        <v>1.1500964491562016E-2</v>
      </c>
      <c r="P1455" s="44">
        <f>IFERROR(_xll.qlIndexFixing(ONIndex6M,I1455,TRUE,_xll.ohTrigger(RecalcTrigger,Trigger6M)),NA())</f>
        <v>1.1536703006589377E-2</v>
      </c>
      <c r="Q1455" s="145">
        <f>IFERROR(_xll.qlIndexFixing(ONIndex1Y,I1455,TRUE,_xll.ohTrigger(RecalcTrigger,Trigger1Y)),NA())</f>
        <v>1.1732283096392848E-2</v>
      </c>
    </row>
    <row r="1456" spans="2:17" x14ac:dyDescent="0.2">
      <c r="B1456" s="39" t="s">
        <v>42</v>
      </c>
      <c r="D1456" s="42">
        <f>_xll.qlCalendarAdvance(Calendar,$D1455,B1456,"f",FALSE)</f>
        <v>49930</v>
      </c>
      <c r="E1456" s="139">
        <f>_xll.qlInterestRateIndexValueDate(IndexON,D1456)</f>
        <v>49930</v>
      </c>
      <c r="F1456" s="155">
        <f>IFERROR(_xll.qlIndexFixing(IndexON,D1456,TRUE,_xll.ohTrigger(RecalcTrigger,TriggerON)),NA())</f>
        <v>1.2172134623220643E-2</v>
      </c>
      <c r="H1456" s="42">
        <f>_xll.qlCalendarAdvance(Calendar,$H1455,B1456,"f",FALSE)</f>
        <v>49930</v>
      </c>
      <c r="I1456" s="139">
        <f>_xll.qlInterestRateIndexValueDate(Index1M,$H1456)</f>
        <v>49934</v>
      </c>
      <c r="J1456" s="144">
        <f>IFERROR(_xll.qlIndexFixing(Index1M,$H1456,TRUE,_xll.ohTrigger(RecalcTrigger,Trigger1M)),NA())</f>
        <v>1.1010253723438446E-2</v>
      </c>
      <c r="K1456" s="44">
        <f>IFERROR(_xll.qlIndexFixing(Index3M,H1456,TRUE,_xll.ohTrigger(RecalcTrigger,Trigger3M)),NA())</f>
        <v>1.14541482417656E-2</v>
      </c>
      <c r="L1456" s="44">
        <f>IFERROR(_xll.qlIndexFixing(Index6M,$H1456,TRUE,_xll.ohTrigger(RecalcTrigger,Trigger6M)),NA())</f>
        <v>1.144147830343242E-2</v>
      </c>
      <c r="M1456" s="145">
        <f>IFERROR(_xll.qlIndexFixing(Index1Y,$H1456,TRUE,_xll.ohTrigger(RecalcTrigger,Trigger1Y)),NA())</f>
        <v>1.1551847185823425E-2</v>
      </c>
      <c r="N1456" s="144">
        <f>IFERROR(_xll.qlIndexFixing(ONIndex1M,I1456,TRUE,_xll.ohTrigger(RecalcTrigger,Trigger1M)),NA())</f>
        <v>1.1019425297922325E-2</v>
      </c>
      <c r="O1456" s="44">
        <f>IFERROR(_xll.qlIndexFixing(ONIndex3M,I1456,TRUE,_xll.ohTrigger(RecalcTrigger,Trigger3M)),NA())</f>
        <v>1.1492122077640943E-2</v>
      </c>
      <c r="P1456" s="44">
        <f>IFERROR(_xll.qlIndexFixing(ONIndex6M,I1456,TRUE,_xll.ohTrigger(RecalcTrigger,Trigger6M)),NA())</f>
        <v>1.1527257890380227E-2</v>
      </c>
      <c r="Q1456" s="145">
        <f>IFERROR(_xll.qlIndexFixing(ONIndex1Y,I1456,TRUE,_xll.ohTrigger(RecalcTrigger,Trigger1Y)),NA())</f>
        <v>1.1722954395461116E-2</v>
      </c>
    </row>
    <row r="1457" spans="2:17" x14ac:dyDescent="0.2">
      <c r="B1457" s="39" t="s">
        <v>42</v>
      </c>
      <c r="D1457" s="42">
        <f>_xll.qlCalendarAdvance(Calendar,$D1456,B1457,"f",FALSE)</f>
        <v>49937</v>
      </c>
      <c r="E1457" s="139">
        <f>_xll.qlInterestRateIndexValueDate(IndexON,D1457)</f>
        <v>49937</v>
      </c>
      <c r="F1457" s="155">
        <f>IFERROR(_xll.qlIndexFixing(IndexON,D1457,TRUE,_xll.ohTrigger(RecalcTrigger,TriggerON)),NA())</f>
        <v>1.0007868618036042E-2</v>
      </c>
      <c r="H1457" s="42">
        <f>_xll.qlCalendarAdvance(Calendar,$H1456,B1457,"f",FALSE)</f>
        <v>49937</v>
      </c>
      <c r="I1457" s="139">
        <f>_xll.qlInterestRateIndexValueDate(Index1M,$H1457)</f>
        <v>49941</v>
      </c>
      <c r="J1457" s="144">
        <f>IFERROR(_xll.qlIndexFixing(Index1M,$H1457,TRUE,_xll.ohTrigger(RecalcTrigger,Trigger1M)),NA())</f>
        <v>1.1002374971241125E-2</v>
      </c>
      <c r="K1457" s="44">
        <f>IFERROR(_xll.qlIndexFixing(Index3M,H1457,TRUE,_xll.ohTrigger(RecalcTrigger,Trigger3M)),NA())</f>
        <v>1.1445274566567005E-2</v>
      </c>
      <c r="L1457" s="44">
        <f>IFERROR(_xll.qlIndexFixing(Index6M,$H1457,TRUE,_xll.ohTrigger(RecalcTrigger,Trigger6M)),NA())</f>
        <v>1.1432026702402192E-2</v>
      </c>
      <c r="M1457" s="145">
        <f>IFERROR(_xll.qlIndexFixing(Index1Y,$H1457,TRUE,_xll.ohTrigger(RecalcTrigger,Trigger1Y)),NA())</f>
        <v>1.1542536576079419E-2</v>
      </c>
      <c r="N1457" s="144">
        <f>IFERROR(_xll.qlIndexFixing(ONIndex1M,I1457,TRUE,_xll.ohTrigger(RecalcTrigger,Trigger1M)),NA())</f>
        <v>1.1011559228686352E-2</v>
      </c>
      <c r="O1457" s="44">
        <f>IFERROR(_xll.qlIndexFixing(ONIndex3M,I1457,TRUE,_xll.ohTrigger(RecalcTrigger,Trigger3M)),NA())</f>
        <v>1.1483280560522502E-2</v>
      </c>
      <c r="P1457" s="44">
        <f>IFERROR(_xll.qlIndexFixing(ONIndex6M,I1457,TRUE,_xll.ohTrigger(RecalcTrigger,Trigger6M)),NA())</f>
        <v>1.1517816723811691E-2</v>
      </c>
      <c r="Q1457" s="145">
        <f>IFERROR(_xll.qlIndexFixing(ONIndex1Y,I1457,TRUE,_xll.ohTrigger(RecalcTrigger,Trigger1Y)),NA())</f>
        <v>1.1713629503962153E-2</v>
      </c>
    </row>
    <row r="1458" spans="2:17" x14ac:dyDescent="0.2">
      <c r="B1458" s="39" t="s">
        <v>42</v>
      </c>
      <c r="D1458" s="42">
        <f>_xll.qlCalendarAdvance(Calendar,$D1457,B1458,"f",FALSE)</f>
        <v>49944</v>
      </c>
      <c r="E1458" s="139">
        <f>_xll.qlInterestRateIndexValueDate(IndexON,D1458)</f>
        <v>49944</v>
      </c>
      <c r="F1458" s="155">
        <f>IFERROR(_xll.qlIndexFixing(IndexON,D1458,TRUE,_xll.ohTrigger(RecalcTrigger,TriggerON)),NA())</f>
        <v>1.0007868618062687E-2</v>
      </c>
      <c r="H1458" s="42">
        <f>_xll.qlCalendarAdvance(Calendar,$H1457,B1458,"f",FALSE)</f>
        <v>49944</v>
      </c>
      <c r="I1458" s="139">
        <f>_xll.qlInterestRateIndexValueDate(Index1M,$H1458)</f>
        <v>49948</v>
      </c>
      <c r="J1458" s="144">
        <f>IFERROR(_xll.qlIndexFixing(Index1M,$H1458,TRUE,_xll.ohTrigger(RecalcTrigger,Trigger1M)),NA())</f>
        <v>1.0994097759050974E-2</v>
      </c>
      <c r="K1458" s="44">
        <f>IFERROR(_xll.qlIndexFixing(Index3M,H1458,TRUE,_xll.ohTrigger(RecalcTrigger,Trigger3M)),NA())</f>
        <v>1.1435947682216979E-2</v>
      </c>
      <c r="L1458" s="44">
        <f>IFERROR(_xll.qlIndexFixing(Index6M,$H1458,TRUE,_xll.ohTrigger(RecalcTrigger,Trigger6M)),NA())</f>
        <v>1.1422086997340545E-2</v>
      </c>
      <c r="M1458" s="145">
        <f>IFERROR(_xll.qlIndexFixing(Index1Y,$H1458,TRUE,_xll.ohTrigger(RecalcTrigger,Trigger1Y)),NA())</f>
        <v>1.1533232296158654E-2</v>
      </c>
      <c r="N1458" s="144">
        <f>IFERROR(_xll.qlIndexFixing(ONIndex1M,I1458,TRUE,_xll.ohTrigger(RecalcTrigger,Trigger1M)),NA())</f>
        <v>1.1003689832032038E-2</v>
      </c>
      <c r="O1458" s="44">
        <f>IFERROR(_xll.qlIndexFixing(ONIndex3M,I1458,TRUE,_xll.ohTrigger(RecalcTrigger,Trigger3M)),NA())</f>
        <v>1.1474437303435892E-2</v>
      </c>
      <c r="P1458" s="44">
        <f>IFERROR(_xll.qlIndexFixing(ONIndex6M,I1458,TRUE,_xll.ohTrigger(RecalcTrigger,Trigger6M)),NA())</f>
        <v>1.1508377609521503E-2</v>
      </c>
      <c r="Q1458" s="145">
        <f>IFERROR(_xll.qlIndexFixing(ONIndex1Y,I1458,TRUE,_xll.ohTrigger(RecalcTrigger,Trigger1Y)),NA())</f>
        <v>1.170430665514921E-2</v>
      </c>
    </row>
    <row r="1459" spans="2:17" x14ac:dyDescent="0.2">
      <c r="B1459" s="39" t="s">
        <v>42</v>
      </c>
      <c r="D1459" s="42">
        <f>_xll.qlCalendarAdvance(Calendar,$D1458,B1459,"f",FALSE)</f>
        <v>49951</v>
      </c>
      <c r="E1459" s="139">
        <f>_xll.qlInterestRateIndexValueDate(IndexON,D1459)</f>
        <v>49951</v>
      </c>
      <c r="F1459" s="155">
        <f>IFERROR(_xll.qlIndexFixing(IndexON,D1459,TRUE,_xll.ohTrigger(RecalcTrigger,TriggerON)),NA())</f>
        <v>1.0007868618062687E-2</v>
      </c>
      <c r="H1459" s="42">
        <f>_xll.qlCalendarAdvance(Calendar,$H1458,B1459,"f",FALSE)</f>
        <v>49951</v>
      </c>
      <c r="I1459" s="139">
        <f>_xll.qlInterestRateIndexValueDate(Index1M,$H1459)</f>
        <v>49955</v>
      </c>
      <c r="J1459" s="144">
        <f>IFERROR(_xll.qlIndexFixing(Index1M,$H1459,TRUE,_xll.ohTrigger(RecalcTrigger,Trigger1M)),NA())</f>
        <v>1.0986212667696928E-2</v>
      </c>
      <c r="K1459" s="44">
        <f>IFERROR(_xll.qlIndexFixing(Index3M,H1459,TRUE,_xll.ohTrigger(RecalcTrigger,Trigger3M)),NA())</f>
        <v>1.1427072521615756E-2</v>
      </c>
      <c r="L1459" s="44">
        <f>IFERROR(_xll.qlIndexFixing(Index6M,$H1459,TRUE,_xll.ohTrigger(RecalcTrigger,Trigger6M)),NA())</f>
        <v>1.1412644270847074E-2</v>
      </c>
      <c r="M1459" s="145">
        <f>IFERROR(_xll.qlIndexFixing(Index1Y,$H1459,TRUE,_xll.ohTrigger(RecalcTrigger,Trigger1Y)),NA())</f>
        <v>1.1523934508312053E-2</v>
      </c>
      <c r="N1459" s="144">
        <f>IFERROR(_xll.qlIndexFixing(ONIndex1M,I1459,TRUE,_xll.ohTrigger(RecalcTrigger,Trigger1M)),NA())</f>
        <v>1.0995817270389452E-2</v>
      </c>
      <c r="O1459" s="44">
        <f>IFERROR(_xll.qlIndexFixing(ONIndex3M,I1459,TRUE,_xll.ohTrigger(RecalcTrigger,Trigger3M)),NA())</f>
        <v>1.1465592475286002E-2</v>
      </c>
      <c r="P1459" s="44">
        <f>IFERROR(_xll.qlIndexFixing(ONIndex6M,I1459,TRUE,_xll.ohTrigger(RecalcTrigger,Trigger6M)),NA())</f>
        <v>1.1498940721450523E-2</v>
      </c>
      <c r="Q1459" s="145">
        <f>IFERROR(_xll.qlIndexFixing(ONIndex1Y,I1459,TRUE,_xll.ohTrigger(RecalcTrigger,Trigger1Y)),NA())</f>
        <v>1.1694986009533892E-2</v>
      </c>
    </row>
    <row r="1460" spans="2:17" x14ac:dyDescent="0.2">
      <c r="B1460" s="39" t="s">
        <v>42</v>
      </c>
      <c r="D1460" s="42">
        <f>_xll.qlCalendarAdvance(Calendar,$D1459,B1460,"f",FALSE)</f>
        <v>49958</v>
      </c>
      <c r="E1460" s="139">
        <f>_xll.qlInterestRateIndexValueDate(IndexON,D1460)</f>
        <v>49958</v>
      </c>
      <c r="F1460" s="155">
        <f>IFERROR(_xll.qlIndexFixing(IndexON,D1460,TRUE,_xll.ohTrigger(RecalcTrigger,TriggerON)),NA())</f>
        <v>1.0007868618036042E-2</v>
      </c>
      <c r="H1460" s="42">
        <f>_xll.qlCalendarAdvance(Calendar,$H1459,B1460,"f",FALSE)</f>
        <v>49958</v>
      </c>
      <c r="I1460" s="139">
        <f>_xll.qlInterestRateIndexValueDate(Index1M,$H1460)</f>
        <v>49962</v>
      </c>
      <c r="J1460" s="144">
        <f>IFERROR(_xll.qlIndexFixing(Index1M,$H1460,TRUE,_xll.ohTrigger(RecalcTrigger,Trigger1M)),NA())</f>
        <v>1.097832487775572E-2</v>
      </c>
      <c r="K1460" s="44">
        <f>IFERROR(_xll.qlIndexFixing(Index3M,H1460,TRUE,_xll.ohTrigger(RecalcTrigger,Trigger3M)),NA())</f>
        <v>1.1418197027393575E-2</v>
      </c>
      <c r="L1460" s="44">
        <f>IFERROR(_xll.qlIndexFixing(Index6M,$H1460,TRUE,_xll.ohTrigger(RecalcTrigger,Trigger6M)),NA())</f>
        <v>1.1403206215763673E-2</v>
      </c>
      <c r="M1460" s="145">
        <f>IFERROR(_xll.qlIndexFixing(Index1Y,$H1460,TRUE,_xll.ohTrigger(RecalcTrigger,Trigger1Y)),NA())</f>
        <v>1.1514643374784413E-2</v>
      </c>
      <c r="N1460" s="144">
        <f>IFERROR(_xll.qlIndexFixing(ONIndex1M,I1460,TRUE,_xll.ohTrigger(RecalcTrigger,Trigger1M)),NA())</f>
        <v>1.098794170586892E-2</v>
      </c>
      <c r="O1460" s="44">
        <f>IFERROR(_xll.qlIndexFixing(ONIndex3M,I1460,TRUE,_xll.ohTrigger(RecalcTrigger,Trigger3M)),NA())</f>
        <v>1.1456746245217531E-2</v>
      </c>
      <c r="P1460" s="44">
        <f>IFERROR(_xll.qlIndexFixing(ONIndex6M,I1460,TRUE,_xll.ohTrigger(RecalcTrigger,Trigger6M)),NA())</f>
        <v>1.1489506233699487E-2</v>
      </c>
      <c r="Q1460" s="145">
        <f>IFERROR(_xll.qlIndexFixing(ONIndex1Y,I1460,TRUE,_xll.ohTrigger(RecalcTrigger,Trigger1Y)),NA())</f>
        <v>1.1685667727707738E-2</v>
      </c>
    </row>
    <row r="1461" spans="2:17" x14ac:dyDescent="0.2">
      <c r="B1461" s="39" t="s">
        <v>42</v>
      </c>
      <c r="D1461" s="42">
        <f>_xll.qlCalendarAdvance(Calendar,$D1460,B1461,"f",FALSE)</f>
        <v>49965</v>
      </c>
      <c r="E1461" s="139">
        <f>_xll.qlInterestRateIndexValueDate(IndexON,D1461)</f>
        <v>49965</v>
      </c>
      <c r="F1461" s="155">
        <f>IFERROR(_xll.qlIndexFixing(IndexON,D1461,TRUE,_xll.ohTrigger(RecalcTrigger,TriggerON)),NA())</f>
        <v>1.0007868618062687E-2</v>
      </c>
      <c r="H1461" s="42">
        <f>_xll.qlCalendarAdvance(Calendar,$H1460,B1461,"f",FALSE)</f>
        <v>49965</v>
      </c>
      <c r="I1461" s="139">
        <f>_xll.qlInterestRateIndexValueDate(Index1M,$H1461)</f>
        <v>49969</v>
      </c>
      <c r="J1461" s="144">
        <f>IFERROR(_xll.qlIndexFixing(Index1M,$H1461,TRUE,_xll.ohTrigger(RecalcTrigger,Trigger1M)),NA())</f>
        <v>1.0970434551716729E-2</v>
      </c>
      <c r="K1461" s="44">
        <f>IFERROR(_xll.qlIndexFixing(Index3M,H1461,TRUE,_xll.ohTrigger(RecalcTrigger,Trigger3M)),NA())</f>
        <v>1.140932136894624E-2</v>
      </c>
      <c r="L1461" s="44">
        <f>IFERROR(_xll.qlIndexFixing(Index6M,$H1461,TRUE,_xll.ohTrigger(RecalcTrigger,Trigger6M)),NA())</f>
        <v>1.1393773007044901E-2</v>
      </c>
      <c r="M1461" s="145">
        <f>IFERROR(_xll.qlIndexFixing(Index1Y,$H1461,TRUE,_xll.ohTrigger(RecalcTrigger,Trigger1Y)),NA())</f>
        <v>1.1505359057814831E-2</v>
      </c>
      <c r="N1461" s="144">
        <f>IFERROR(_xll.qlIndexFixing(ONIndex1M,I1461,TRUE,_xll.ohTrigger(RecalcTrigger,Trigger1M)),NA())</f>
        <v>1.0980063301060383E-2</v>
      </c>
      <c r="O1461" s="44">
        <f>IFERROR(_xll.qlIndexFixing(ONIndex3M,I1461,TRUE,_xll.ohTrigger(RecalcTrigger,Trigger3M)),NA())</f>
        <v>1.144789878189556E-2</v>
      </c>
      <c r="P1461" s="44">
        <f>IFERROR(_xll.qlIndexFixing(ONIndex6M,I1461,TRUE,_xll.ohTrigger(RecalcTrigger,Trigger6M)),NA())</f>
        <v>1.1480074320289191E-2</v>
      </c>
      <c r="Q1461" s="145">
        <f>IFERROR(_xll.qlIndexFixing(ONIndex1Y,I1461,TRUE,_xll.ohTrigger(RecalcTrigger,Trigger1Y)),NA())</f>
        <v>1.1676351970182353E-2</v>
      </c>
    </row>
    <row r="1462" spans="2:17" x14ac:dyDescent="0.2">
      <c r="B1462" s="39" t="s">
        <v>42</v>
      </c>
      <c r="D1462" s="42">
        <f>_xll.qlCalendarAdvance(Calendar,$D1461,B1462,"f",FALSE)</f>
        <v>49972</v>
      </c>
      <c r="E1462" s="139">
        <f>_xll.qlInterestRateIndexValueDate(IndexON,D1462)</f>
        <v>49972</v>
      </c>
      <c r="F1462" s="155">
        <f>IFERROR(_xll.qlIndexFixing(IndexON,D1462,TRUE,_xll.ohTrigger(RecalcTrigger,TriggerON)),NA())</f>
        <v>1.0007868618062687E-2</v>
      </c>
      <c r="H1462" s="42">
        <f>_xll.qlCalendarAdvance(Calendar,$H1461,B1462,"f",FALSE)</f>
        <v>49972</v>
      </c>
      <c r="I1462" s="139">
        <f>_xll.qlInterestRateIndexValueDate(Index1M,$H1462)</f>
        <v>49976</v>
      </c>
      <c r="J1462" s="144">
        <f>IFERROR(_xll.qlIndexFixing(Index1M,$H1462,TRUE,_xll.ohTrigger(RecalcTrigger,Trigger1M)),NA())</f>
        <v>1.0962541852064174E-2</v>
      </c>
      <c r="K1462" s="44">
        <f>IFERROR(_xll.qlIndexFixing(Index3M,H1462,TRUE,_xll.ohTrigger(RecalcTrigger,Trigger3M)),NA())</f>
        <v>1.1400445715666075E-2</v>
      </c>
      <c r="L1462" s="44">
        <f>IFERROR(_xll.qlIndexFixing(Index6M,$H1462,TRUE,_xll.ohTrigger(RecalcTrigger,Trigger6M)),NA())</f>
        <v>1.1384344819642678E-2</v>
      </c>
      <c r="M1462" s="145">
        <f>IFERROR(_xll.qlIndexFixing(Index1Y,$H1462,TRUE,_xll.ohTrigger(RecalcTrigger,Trigger1Y)),NA())</f>
        <v>1.1496081719635835E-2</v>
      </c>
      <c r="N1462" s="144">
        <f>IFERROR(_xll.qlIndexFixing(ONIndex1M,I1462,TRUE,_xll.ohTrigger(RecalcTrigger,Trigger1M)),NA())</f>
        <v>1.0972182217994231E-2</v>
      </c>
      <c r="O1462" s="44">
        <f>IFERROR(_xll.qlIndexFixing(ONIndex3M,I1462,TRUE,_xll.ohTrigger(RecalcTrigger,Trigger3M)),NA())</f>
        <v>1.1439050254304917E-2</v>
      </c>
      <c r="P1462" s="44">
        <f>IFERROR(_xll.qlIndexFixing(ONIndex6M,I1462,TRUE,_xll.ohTrigger(RecalcTrigger,Trigger6M)),NA())</f>
        <v>1.1470645155240433E-2</v>
      </c>
      <c r="Q1462" s="145">
        <f>IFERROR(_xll.qlIndexFixing(ONIndex1Y,I1462,TRUE,_xll.ohTrigger(RecalcTrigger,Trigger1Y)),NA())</f>
        <v>1.1667038897549276E-2</v>
      </c>
    </row>
    <row r="1463" spans="2:17" x14ac:dyDescent="0.2">
      <c r="B1463" s="39" t="s">
        <v>42</v>
      </c>
      <c r="D1463" s="42">
        <f>_xll.qlCalendarAdvance(Calendar,$D1462,B1463,"f",FALSE)</f>
        <v>49979</v>
      </c>
      <c r="E1463" s="139">
        <f>_xll.qlInterestRateIndexValueDate(IndexON,D1463)</f>
        <v>49979</v>
      </c>
      <c r="F1463" s="155">
        <f>IFERROR(_xll.qlIndexFixing(IndexON,D1463,TRUE,_xll.ohTrigger(RecalcTrigger,TriggerON)),NA())</f>
        <v>1.0007868618062687E-2</v>
      </c>
      <c r="H1463" s="42">
        <f>_xll.qlCalendarAdvance(Calendar,$H1462,B1463,"f",FALSE)</f>
        <v>49979</v>
      </c>
      <c r="I1463" s="139">
        <f>_xll.qlInterestRateIndexValueDate(Index1M,$H1463)</f>
        <v>49983</v>
      </c>
      <c r="J1463" s="144">
        <f>IFERROR(_xll.qlIndexFixing(Index1M,$H1463,TRUE,_xll.ohTrigger(RecalcTrigger,Trigger1M)),NA())</f>
        <v>1.0955044404777681E-2</v>
      </c>
      <c r="K1463" s="44">
        <f>IFERROR(_xll.qlIndexFixing(Index3M,H1463,TRUE,_xll.ohTrigger(RecalcTrigger,Trigger3M)),NA())</f>
        <v>1.1391570236944541E-2</v>
      </c>
      <c r="L1463" s="44">
        <f>IFERROR(_xll.qlIndexFixing(Index6M,$H1463,TRUE,_xll.ohTrigger(RecalcTrigger,Trigger6M)),NA())</f>
        <v>1.1375413700418171E-2</v>
      </c>
      <c r="M1463" s="145">
        <f>IFERROR(_xll.qlIndexFixing(Index1Y,$H1463,TRUE,_xll.ohTrigger(RecalcTrigger,Trigger1Y)),NA())</f>
        <v>1.1486811522475354E-2</v>
      </c>
      <c r="N1463" s="144">
        <f>IFERROR(_xll.qlIndexFixing(ONIndex1M,I1463,TRUE,_xll.ohTrigger(RecalcTrigger,Trigger1M)),NA())</f>
        <v>1.0964298619260404E-2</v>
      </c>
      <c r="O1463" s="44">
        <f>IFERROR(_xll.qlIndexFixing(ONIndex3M,I1463,TRUE,_xll.ohTrigger(RecalcTrigger,Trigger3M)),NA())</f>
        <v>1.143020083135049E-2</v>
      </c>
      <c r="P1463" s="44">
        <f>IFERROR(_xll.qlIndexFixing(ONIndex6M,I1463,TRUE,_xll.ohTrigger(RecalcTrigger,Trigger6M)),NA())</f>
        <v>1.1461218912574012E-2</v>
      </c>
      <c r="Q1463" s="145">
        <f>IFERROR(_xll.qlIndexFixing(ONIndex1Y,I1463,TRUE,_xll.ohTrigger(RecalcTrigger,Trigger1Y)),NA())</f>
        <v>1.1657728670320111E-2</v>
      </c>
    </row>
    <row r="1464" spans="2:17" x14ac:dyDescent="0.2">
      <c r="B1464" s="39" t="s">
        <v>42</v>
      </c>
      <c r="D1464" s="42">
        <f>_xll.qlCalendarAdvance(Calendar,$D1463,B1464,"f",FALSE)</f>
        <v>49986</v>
      </c>
      <c r="E1464" s="139">
        <f>_xll.qlInterestRateIndexValueDate(IndexON,D1464)</f>
        <v>49986</v>
      </c>
      <c r="F1464" s="155">
        <f>IFERROR(_xll.qlIndexFixing(IndexON,D1464,TRUE,_xll.ohTrigger(RecalcTrigger,TriggerON)),NA())</f>
        <v>1.0007868618062687E-2</v>
      </c>
      <c r="H1464" s="42">
        <f>_xll.qlCalendarAdvance(Calendar,$H1463,B1464,"f",FALSE)</f>
        <v>49986</v>
      </c>
      <c r="I1464" s="139">
        <f>_xll.qlInterestRateIndexValueDate(Index1M,$H1464)</f>
        <v>49990</v>
      </c>
      <c r="J1464" s="144">
        <f>IFERROR(_xll.qlIndexFixing(Index1M,$H1464,TRUE,_xll.ohTrigger(RecalcTrigger,Trigger1M)),NA())</f>
        <v>1.0947147817969238E-2</v>
      </c>
      <c r="K1464" s="44">
        <f>IFERROR(_xll.qlIndexFixing(Index3M,H1464,TRUE,_xll.ohTrigger(RecalcTrigger,Trigger3M)),NA())</f>
        <v>1.1382695102172222E-2</v>
      </c>
      <c r="L1464" s="44">
        <f>IFERROR(_xll.qlIndexFixing(Index6M,$H1464,TRUE,_xll.ohTrigger(RecalcTrigger,Trigger6M)),NA())</f>
        <v>1.1365995933633844E-2</v>
      </c>
      <c r="M1464" s="145">
        <f>IFERROR(_xll.qlIndexFixing(Index1Y,$H1464,TRUE,_xll.ohTrigger(RecalcTrigger,Trigger1Y)),NA())</f>
        <v>1.1477548628553874E-2</v>
      </c>
      <c r="N1464" s="144">
        <f>IFERROR(_xll.qlIndexFixing(ONIndex1M,I1464,TRUE,_xll.ohTrigger(RecalcTrigger,Trigger1M)),NA())</f>
        <v>1.0956412667049165E-2</v>
      </c>
      <c r="O1464" s="44">
        <f>IFERROR(_xll.qlIndexFixing(ONIndex3M,I1464,TRUE,_xll.ohTrigger(RecalcTrigger,Trigger3M)),NA())</f>
        <v>1.142135068193717E-2</v>
      </c>
      <c r="P1464" s="44">
        <f>IFERROR(_xll.qlIndexFixing(ONIndex6M,I1464,TRUE,_xll.ohTrigger(RecalcTrigger,Trigger6M)),NA())</f>
        <v>1.1451795766310724E-2</v>
      </c>
      <c r="Q1464" s="145">
        <f>IFERROR(_xll.qlIndexFixing(ONIndex1Y,I1464,TRUE,_xll.ohTrigger(RecalcTrigger,Trigger1Y)),NA())</f>
        <v>1.1648421449166335E-2</v>
      </c>
    </row>
    <row r="1465" spans="2:17" x14ac:dyDescent="0.2">
      <c r="B1465" s="39" t="s">
        <v>42</v>
      </c>
      <c r="D1465" s="42">
        <f>_xll.qlCalendarAdvance(Calendar,$D1464,B1465,"f",FALSE)</f>
        <v>49993</v>
      </c>
      <c r="E1465" s="139">
        <f>_xll.qlInterestRateIndexValueDate(IndexON,D1465)</f>
        <v>49993</v>
      </c>
      <c r="F1465" s="155">
        <f>IFERROR(_xll.qlIndexFixing(IndexON,D1465,TRUE,_xll.ohTrigger(RecalcTrigger,TriggerON)),NA())</f>
        <v>1.0007868618062687E-2</v>
      </c>
      <c r="H1465" s="42">
        <f>_xll.qlCalendarAdvance(Calendar,$H1464,B1465,"f",FALSE)</f>
        <v>49993</v>
      </c>
      <c r="I1465" s="139">
        <f>_xll.qlInterestRateIndexValueDate(Index1M,$H1465)</f>
        <v>49997</v>
      </c>
      <c r="J1465" s="144">
        <f>IFERROR(_xll.qlIndexFixing(Index1M,$H1465,TRUE,_xll.ohTrigger(RecalcTrigger,Trigger1M)),NA())</f>
        <v>1.0939249333273615E-2</v>
      </c>
      <c r="K1465" s="44">
        <f>IFERROR(_xll.qlIndexFixing(Index3M,H1465,TRUE,_xll.ohTrigger(RecalcTrigger,Trigger3M)),NA())</f>
        <v>1.137382048073797E-2</v>
      </c>
      <c r="L1465" s="44">
        <f>IFERROR(_xll.qlIndexFixing(Index6M,$H1465,TRUE,_xll.ohTrigger(RecalcTrigger,Trigger6M)),NA())</f>
        <v>1.135658370008615E-2</v>
      </c>
      <c r="M1465" s="145">
        <f>IFERROR(_xll.qlIndexFixing(Index1Y,$H1465,TRUE,_xll.ohTrigger(RecalcTrigger,Trigger1Y)),NA())</f>
        <v>1.1468293200087716E-2</v>
      </c>
      <c r="N1465" s="144">
        <f>IFERROR(_xll.qlIndexFixing(ONIndex1M,I1465,TRUE,_xll.ohTrigger(RecalcTrigger,Trigger1M)),NA())</f>
        <v>1.0948524523790581E-2</v>
      </c>
      <c r="O1465" s="44">
        <f>IFERROR(_xll.qlIndexFixing(ONIndex3M,I1465,TRUE,_xll.ohTrigger(RecalcTrigger,Trigger3M)),NA())</f>
        <v>1.1412499974969847E-2</v>
      </c>
      <c r="P1465" s="44">
        <f>IFERROR(_xll.qlIndexFixing(ONIndex6M,I1465,TRUE,_xll.ohTrigger(RecalcTrigger,Trigger6M)),NA())</f>
        <v>1.1442375890551304E-2</v>
      </c>
      <c r="Q1465" s="145">
        <f>IFERROR(_xll.qlIndexFixing(ONIndex1Y,I1465,TRUE,_xll.ohTrigger(RecalcTrigger,Trigger1Y)),NA())</f>
        <v>1.163911739443968E-2</v>
      </c>
    </row>
    <row r="1466" spans="2:17" x14ac:dyDescent="0.2">
      <c r="B1466" s="39" t="s">
        <v>42</v>
      </c>
      <c r="D1466" s="42">
        <f>_xll.qlCalendarAdvance(Calendar,$D1465,B1466,"f",FALSE)</f>
        <v>50000</v>
      </c>
      <c r="E1466" s="139">
        <f>_xll.qlInterestRateIndexValueDate(IndexON,D1466)</f>
        <v>50000</v>
      </c>
      <c r="F1466" s="155">
        <f>IFERROR(_xll.qlIndexFixing(IndexON,D1466,TRUE,_xll.ohTrigger(RecalcTrigger,TriggerON)),NA())</f>
        <v>1.0007868618036042E-2</v>
      </c>
      <c r="H1466" s="42">
        <f>_xll.qlCalendarAdvance(Calendar,$H1465,B1466,"f",FALSE)</f>
        <v>50000</v>
      </c>
      <c r="I1466" s="139">
        <f>_xll.qlInterestRateIndexValueDate(Index1M,$H1466)</f>
        <v>50004</v>
      </c>
      <c r="J1466" s="144">
        <f>IFERROR(_xll.qlIndexFixing(Index1M,$H1466,TRUE,_xll.ohTrigger(RecalcTrigger,Trigger1M)),NA())</f>
        <v>1.0929754687002217E-2</v>
      </c>
      <c r="K1466" s="44">
        <f>IFERROR(_xll.qlIndexFixing(Index3M,H1466,TRUE,_xll.ohTrigger(RecalcTrigger,Trigger3M)),NA())</f>
        <v>1.1364946542027162E-2</v>
      </c>
      <c r="L1466" s="44">
        <f>IFERROR(_xll.qlIndexFixing(Index6M,$H1466,TRUE,_xll.ohTrigger(RecalcTrigger,Trigger6M)),NA())</f>
        <v>1.1347177174707863E-2</v>
      </c>
      <c r="M1466" s="145">
        <f>IFERROR(_xll.qlIndexFixing(Index1Y,$H1466,TRUE,_xll.ohTrigger(RecalcTrigger,Trigger1Y)),NA())</f>
        <v>1.1459045399285319E-2</v>
      </c>
      <c r="N1466" s="144">
        <f>IFERROR(_xll.qlIndexFixing(ONIndex1M,I1466,TRUE,_xll.ohTrigger(RecalcTrigger,Trigger1M)),NA())</f>
        <v>1.0940634351674916E-2</v>
      </c>
      <c r="O1466" s="44">
        <f>IFERROR(_xll.qlIndexFixing(ONIndex3M,I1466,TRUE,_xll.ohTrigger(RecalcTrigger,Trigger3M)),NA())</f>
        <v>1.1403648879273476E-2</v>
      </c>
      <c r="P1466" s="44">
        <f>IFERROR(_xll.qlIndexFixing(ONIndex6M,I1466,TRUE,_xll.ohTrigger(RecalcTrigger,Trigger6M)),NA())</f>
        <v>1.1432959459156677E-2</v>
      </c>
      <c r="Q1466" s="145">
        <f>IFERROR(_xll.qlIndexFixing(ONIndex1Y,I1466,TRUE,_xll.ohTrigger(RecalcTrigger,Trigger1Y)),NA())</f>
        <v>1.1629816666891557E-2</v>
      </c>
    </row>
    <row r="1467" spans="2:17" x14ac:dyDescent="0.2">
      <c r="B1467" s="39" t="s">
        <v>42</v>
      </c>
      <c r="D1467" s="42">
        <f>_xll.qlCalendarAdvance(Calendar,$D1466,B1467,"f",FALSE)</f>
        <v>50007</v>
      </c>
      <c r="E1467" s="139">
        <f>_xll.qlInterestRateIndexValueDate(IndexON,D1467)</f>
        <v>50007</v>
      </c>
      <c r="F1467" s="155">
        <f>IFERROR(_xll.qlIndexFixing(IndexON,D1467,TRUE,_xll.ohTrigger(RecalcTrigger,TriggerON)),NA())</f>
        <v>1.0007868618062687E-2</v>
      </c>
      <c r="H1467" s="42">
        <f>_xll.qlCalendarAdvance(Calendar,$H1466,B1467,"f",FALSE)</f>
        <v>50007</v>
      </c>
      <c r="I1467" s="139">
        <f>_xll.qlInterestRateIndexValueDate(Index1M,$H1467)</f>
        <v>50011</v>
      </c>
      <c r="J1467" s="144">
        <f>IFERROR(_xll.qlIndexFixing(Index1M,$H1467,TRUE,_xll.ohTrigger(RecalcTrigger,Trigger1M)),NA())</f>
        <v>1.092304843650695E-2</v>
      </c>
      <c r="K1467" s="44">
        <f>IFERROR(_xll.qlIndexFixing(Index3M,H1467,TRUE,_xll.ohTrigger(RecalcTrigger,Trigger3M)),NA())</f>
        <v>1.1356982728528031E-2</v>
      </c>
      <c r="L1467" s="44">
        <f>IFERROR(_xll.qlIndexFixing(Index6M,$H1467,TRUE,_xll.ohTrigger(RecalcTrigger,Trigger6M)),NA())</f>
        <v>1.1337285325439667E-2</v>
      </c>
      <c r="M1467" s="145">
        <f>IFERROR(_xll.qlIndexFixing(Index1Y,$H1467,TRUE,_xll.ohTrigger(RecalcTrigger,Trigger1Y)),NA())</f>
        <v>1.1449805388351398E-2</v>
      </c>
      <c r="N1467" s="144">
        <f>IFERROR(_xll.qlIndexFixing(ONIndex1M,I1467,TRUE,_xll.ohTrigger(RecalcTrigger,Trigger1M)),NA())</f>
        <v>1.0932742313132238E-2</v>
      </c>
      <c r="O1467" s="44">
        <f>IFERROR(_xll.qlIndexFixing(ONIndex3M,I1467,TRUE,_xll.ohTrigger(RecalcTrigger,Trigger3M)),NA())</f>
        <v>1.139479756407269E-2</v>
      </c>
      <c r="P1467" s="44">
        <f>IFERROR(_xll.qlIndexFixing(ONIndex6M,I1467,TRUE,_xll.ohTrigger(RecalcTrigger,Trigger6M)),NA())</f>
        <v>1.1423546646227578E-2</v>
      </c>
      <c r="Q1467" s="145">
        <f>IFERROR(_xll.qlIndexFixing(ONIndex1Y,I1467,TRUE,_xll.ohTrigger(RecalcTrigger,Trigger1Y)),NA())</f>
        <v>1.1620519427113507E-2</v>
      </c>
    </row>
    <row r="1468" spans="2:17" x14ac:dyDescent="0.2">
      <c r="B1468" s="39" t="s">
        <v>42</v>
      </c>
      <c r="D1468" s="42">
        <f>_xll.qlCalendarAdvance(Calendar,$D1467,B1468,"f",FALSE)</f>
        <v>50014</v>
      </c>
      <c r="E1468" s="139">
        <f>_xll.qlInterestRateIndexValueDate(IndexON,D1468)</f>
        <v>50014</v>
      </c>
      <c r="F1468" s="155">
        <f>IFERROR(_xll.qlIndexFixing(IndexON,D1468,TRUE,_xll.ohTrigger(RecalcTrigger,TriggerON)),NA())</f>
        <v>1.0007868618036042E-2</v>
      </c>
      <c r="H1468" s="42">
        <f>_xll.qlCalendarAdvance(Calendar,$H1467,B1468,"f",FALSE)</f>
        <v>50014</v>
      </c>
      <c r="I1468" s="139">
        <f>_xll.qlInterestRateIndexValueDate(Index1M,$H1468)</f>
        <v>50018</v>
      </c>
      <c r="J1468" s="144">
        <f>IFERROR(_xll.qlIndexFixing(Index1M,$H1468,TRUE,_xll.ohTrigger(RecalcTrigger,Trigger1M)),NA())</f>
        <v>1.0915144907320996E-2</v>
      </c>
      <c r="K1468" s="44">
        <f>IFERROR(_xll.qlIndexFixing(Index3M,H1468,TRUE,_xll.ohTrigger(RecalcTrigger,Trigger3M)),NA())</f>
        <v>1.1348111013456119E-2</v>
      </c>
      <c r="L1468" s="44">
        <f>IFERROR(_xll.qlIndexFixing(Index6M,$H1468,TRUE,_xll.ohTrigger(RecalcTrigger,Trigger6M)),NA())</f>
        <v>1.1327890939727244E-2</v>
      </c>
      <c r="M1468" s="145">
        <f>IFERROR(_xll.qlIndexFixing(Index1Y,$H1468,TRUE,_xll.ohTrigger(RecalcTrigger,Trigger1Y)),NA())</f>
        <v>1.1440573329483224E-2</v>
      </c>
      <c r="N1468" s="144">
        <f>IFERROR(_xll.qlIndexFixing(ONIndex1M,I1468,TRUE,_xll.ohTrigger(RecalcTrigger,Trigger1M)),NA())</f>
        <v>1.092484857051268E-2</v>
      </c>
      <c r="O1468" s="44">
        <f>IFERROR(_xll.qlIndexFixing(ONIndex3M,I1468,TRUE,_xll.ohTrigger(RecalcTrigger,Trigger3M)),NA())</f>
        <v>1.1385946197792762E-2</v>
      </c>
      <c r="P1468" s="44">
        <f>IFERROR(_xll.qlIndexFixing(ONIndex6M,I1468,TRUE,_xll.ohTrigger(RecalcTrigger,Trigger6M)),NA())</f>
        <v>1.141413762586474E-2</v>
      </c>
      <c r="Q1468" s="145">
        <f>IFERROR(_xll.qlIndexFixing(ONIndex1Y,I1468,TRUE,_xll.ohTrigger(RecalcTrigger,Trigger1Y)),NA())</f>
        <v>1.1611225835377326E-2</v>
      </c>
    </row>
    <row r="1469" spans="2:17" x14ac:dyDescent="0.2">
      <c r="B1469" s="39" t="s">
        <v>42</v>
      </c>
      <c r="D1469" s="42">
        <f>_xll.qlCalendarAdvance(Calendar,$D1468,B1469,"f",FALSE)</f>
        <v>50021</v>
      </c>
      <c r="E1469" s="139">
        <f>_xll.qlInterestRateIndexValueDate(IndexON,D1469)</f>
        <v>50021</v>
      </c>
      <c r="F1469" s="155">
        <f>IFERROR(_xll.qlIndexFixing(IndexON,D1469,TRUE,_xll.ohTrigger(RecalcTrigger,TriggerON)),NA())</f>
        <v>1.0007868618062687E-2</v>
      </c>
      <c r="H1469" s="42">
        <f>_xll.qlCalendarAdvance(Calendar,$H1468,B1469,"f",FALSE)</f>
        <v>50021</v>
      </c>
      <c r="I1469" s="139">
        <f>_xll.qlInterestRateIndexValueDate(Index1M,$H1469)</f>
        <v>50025</v>
      </c>
      <c r="J1469" s="144">
        <f>IFERROR(_xll.qlIndexFixing(Index1M,$H1469,TRUE,_xll.ohTrigger(RecalcTrigger,Trigger1M)),NA())</f>
        <v>1.0907240141900702E-2</v>
      </c>
      <c r="K1469" s="44">
        <f>IFERROR(_xll.qlIndexFixing(Index3M,H1469,TRUE,_xll.ohTrigger(RecalcTrigger,Trigger3M)),NA())</f>
        <v>1.1339240464552702E-2</v>
      </c>
      <c r="L1469" s="44">
        <f>IFERROR(_xll.qlIndexFixing(Index6M,$H1469,TRUE,_xll.ohTrigger(RecalcTrigger,Trigger6M)),NA())</f>
        <v>1.1318502799897752E-2</v>
      </c>
      <c r="M1469" s="145">
        <f>IFERROR(_xll.qlIndexFixing(Index1Y,$H1469,TRUE,_xll.ohTrigger(RecalcTrigger,Trigger1Y)),NA())</f>
        <v>1.1431349384872808E-2</v>
      </c>
      <c r="N1469" s="144">
        <f>IFERROR(_xll.qlIndexFixing(ONIndex1M,I1469,TRUE,_xll.ohTrigger(RecalcTrigger,Trigger1M)),NA())</f>
        <v>1.0916953286086439E-2</v>
      </c>
      <c r="O1469" s="44">
        <f>IFERROR(_xll.qlIndexFixing(ONIndex3M,I1469,TRUE,_xll.ohTrigger(RecalcTrigger,Trigger3M)),NA())</f>
        <v>1.1377094949658328E-2</v>
      </c>
      <c r="P1469" s="44">
        <f>IFERROR(_xll.qlIndexFixing(ONIndex6M,I1469,TRUE,_xll.ohTrigger(RecalcTrigger,Trigger6M)),NA())</f>
        <v>1.1404732571929088E-2</v>
      </c>
      <c r="Q1469" s="145">
        <f>IFERROR(_xll.qlIndexFixing(ONIndex1Y,I1469,TRUE,_xll.ohTrigger(RecalcTrigger,Trigger1Y)),NA())</f>
        <v>1.1601936052514361E-2</v>
      </c>
    </row>
    <row r="1470" spans="2:17" x14ac:dyDescent="0.2">
      <c r="B1470" s="39" t="s">
        <v>42</v>
      </c>
      <c r="D1470" s="42">
        <f>_xll.qlCalendarAdvance(Calendar,$D1469,B1470,"f",FALSE)</f>
        <v>50028</v>
      </c>
      <c r="E1470" s="139">
        <f>_xll.qlInterestRateIndexValueDate(IndexON,D1470)</f>
        <v>50028</v>
      </c>
      <c r="F1470" s="155">
        <f>IFERROR(_xll.qlIndexFixing(IndexON,D1470,TRUE,_xll.ohTrigger(RecalcTrigger,TriggerON)),NA())</f>
        <v>1.0007868618036042E-2</v>
      </c>
      <c r="H1470" s="42">
        <f>_xll.qlCalendarAdvance(Calendar,$H1469,B1470,"f",FALSE)</f>
        <v>50028</v>
      </c>
      <c r="I1470" s="139">
        <f>_xll.qlInterestRateIndexValueDate(Index1M,$H1470)</f>
        <v>50032</v>
      </c>
      <c r="J1470" s="144">
        <f>IFERROR(_xll.qlIndexFixing(Index1M,$H1470,TRUE,_xll.ohTrigger(RecalcTrigger,Trigger1M)),NA())</f>
        <v>1.0899334302730285E-2</v>
      </c>
      <c r="K1470" s="44">
        <f>IFERROR(_xll.qlIndexFixing(Index3M,H1470,TRUE,_xll.ohTrigger(RecalcTrigger,Trigger3M)),NA())</f>
        <v>1.1330371251190741E-2</v>
      </c>
      <c r="L1470" s="44">
        <f>IFERROR(_xll.qlIndexFixing(Index6M,$H1470,TRUE,_xll.ohTrigger(RecalcTrigger,Trigger6M)),NA())</f>
        <v>1.1309121080877199E-2</v>
      </c>
      <c r="M1470" s="145">
        <f>IFERROR(_xll.qlIndexFixing(Index1Y,$H1470,TRUE,_xll.ohTrigger(RecalcTrigger,Trigger1Y)),NA())</f>
        <v>1.1422133716706688E-2</v>
      </c>
      <c r="N1470" s="144">
        <f>IFERROR(_xll.qlIndexFixing(ONIndex1M,I1470,TRUE,_xll.ohTrigger(RecalcTrigger,Trigger1M)),NA())</f>
        <v>1.0904543686018897E-2</v>
      </c>
      <c r="O1470" s="44">
        <f>IFERROR(_xll.qlIndexFixing(ONIndex3M,I1470,TRUE,_xll.ohTrigger(RecalcTrigger,Trigger3M)),NA())</f>
        <v>1.1363186490234156E-2</v>
      </c>
      <c r="P1470" s="44">
        <f>IFERROR(_xll.qlIndexFixing(ONIndex6M,I1470,TRUE,_xll.ohTrigger(RecalcTrigger,Trigger6M)),NA())</f>
        <v>1.1389961634096224E-2</v>
      </c>
      <c r="Q1470" s="145">
        <f>IFERROR(_xll.qlIndexFixing(ONIndex1Y,I1470,TRUE,_xll.ohTrigger(RecalcTrigger,Trigger1Y)),NA())</f>
        <v>1.158734590366528E-2</v>
      </c>
    </row>
    <row r="1471" spans="2:17" x14ac:dyDescent="0.2">
      <c r="B1471" s="39" t="s">
        <v>42</v>
      </c>
      <c r="D1471" s="42">
        <f>_xll.qlCalendarAdvance(Calendar,$D1470,B1471,"f",FALSE)</f>
        <v>50038</v>
      </c>
      <c r="E1471" s="139">
        <f>_xll.qlInterestRateIndexValueDate(IndexON,D1471)</f>
        <v>50038</v>
      </c>
      <c r="F1471" s="155">
        <f>IFERROR(_xll.qlIndexFixing(IndexON,D1471,TRUE,_xll.ohTrigger(RecalcTrigger,TriggerON)),NA())</f>
        <v>1.0007590415881396E-2</v>
      </c>
      <c r="H1471" s="42">
        <f>_xll.qlCalendarAdvance(Calendar,$H1470,B1471,"f",FALSE)</f>
        <v>50038</v>
      </c>
      <c r="I1471" s="139">
        <f>_xll.qlInterestRateIndexValueDate(Index1M,$H1471)</f>
        <v>50040</v>
      </c>
      <c r="J1471" s="144">
        <f>IFERROR(_xll.qlIndexFixing(Index1M,$H1471,TRUE,_xll.ohTrigger(RecalcTrigger,Trigger1M)),NA())</f>
        <v>1.0890698108121377E-2</v>
      </c>
      <c r="K1471" s="44">
        <f>IFERROR(_xll.qlIndexFixing(Index3M,H1471,TRUE,_xll.ohTrigger(RecalcTrigger,Trigger3M)),NA())</f>
        <v>1.1320236859968524E-2</v>
      </c>
      <c r="L1471" s="44">
        <f>IFERROR(_xll.qlIndexFixing(Index6M,$H1471,TRUE,_xll.ohTrigger(RecalcTrigger,Trigger6M)),NA())</f>
        <v>1.1298897503127917E-2</v>
      </c>
      <c r="M1471" s="145">
        <f>IFERROR(_xll.qlIndexFixing(Index1Y,$H1471,TRUE,_xll.ohTrigger(RecalcTrigger,Trigger1Y)),NA())</f>
        <v>1.1411611866982916E-2</v>
      </c>
      <c r="N1471" s="144">
        <f>IFERROR(_xll.qlIndexFixing(ONIndex1M,I1471,TRUE,_xll.ohTrigger(RecalcTrigger,Trigger1M)),NA())</f>
        <v>1.0896645182487674E-2</v>
      </c>
      <c r="O1471" s="44">
        <f>IFERROR(_xll.qlIndexFixing(ONIndex3M,I1471,TRUE,_xll.ohTrigger(RecalcTrigger,Trigger3M)),NA())</f>
        <v>1.1354336321316438E-2</v>
      </c>
      <c r="P1471" s="44">
        <f>IFERROR(_xll.qlIndexFixing(ONIndex6M,I1471,TRUE,_xll.ohTrigger(RecalcTrigger,Trigger6M)),NA())</f>
        <v>1.1380567578882506E-2</v>
      </c>
      <c r="Q1471" s="145">
        <f>IFERROR(_xll.qlIndexFixing(ONIndex1Y,I1471,TRUE,_xll.ohTrigger(RecalcTrigger,Trigger1Y)),NA())</f>
        <v>1.1578066651978247E-2</v>
      </c>
    </row>
    <row r="1472" spans="2:17" x14ac:dyDescent="0.2">
      <c r="B1472" s="39" t="s">
        <v>42</v>
      </c>
      <c r="D1472" s="42">
        <f>_xll.qlCalendarAdvance(Calendar,$D1471,B1472,"f",FALSE)</f>
        <v>50045</v>
      </c>
      <c r="E1472" s="139">
        <f>_xll.qlInterestRateIndexValueDate(IndexON,D1472)</f>
        <v>50045</v>
      </c>
      <c r="F1472" s="155">
        <f>IFERROR(_xll.qlIndexFixing(IndexON,D1472,TRUE,_xll.ohTrigger(RecalcTrigger,TriggerON)),NA())</f>
        <v>1.0007590415881396E-2</v>
      </c>
      <c r="H1472" s="42">
        <f>_xll.qlCalendarAdvance(Calendar,$H1471,B1472,"f",FALSE)</f>
        <v>50045</v>
      </c>
      <c r="I1472" s="139">
        <f>_xll.qlInterestRateIndexValueDate(Index1M,$H1472)</f>
        <v>50047</v>
      </c>
      <c r="J1472" s="144">
        <f>IFERROR(_xll.qlIndexFixing(Index1M,$H1472,TRUE,_xll.ohTrigger(RecalcTrigger,Trigger1M)),NA())</f>
        <v>1.0881589391338119E-2</v>
      </c>
      <c r="K1472" s="44">
        <f>IFERROR(_xll.qlIndexFixing(Index3M,H1472,TRUE,_xll.ohTrigger(RecalcTrigger,Trigger3M)),NA())</f>
        <v>1.1311371078799759E-2</v>
      </c>
      <c r="L1472" s="44">
        <f>IFERROR(_xll.qlIndexFixing(Index6M,$H1472,TRUE,_xll.ohTrigger(RecalcTrigger,Trigger6M)),NA())</f>
        <v>1.1289529879847524E-2</v>
      </c>
      <c r="M1472" s="145">
        <f>IFERROR(_xll.qlIndexFixing(Index1Y,$H1472,TRUE,_xll.ohTrigger(RecalcTrigger,Trigger1Y)),NA())</f>
        <v>1.14024144801643E-2</v>
      </c>
      <c r="N1472" s="144">
        <f>IFERROR(_xll.qlIndexFixing(ONIndex1M,I1472,TRUE,_xll.ohTrigger(RecalcTrigger,Trigger1M)),NA())</f>
        <v>1.0891332276479204E-2</v>
      </c>
      <c r="O1472" s="44">
        <f>IFERROR(_xll.qlIndexFixing(ONIndex3M,I1472,TRUE,_xll.ohTrigger(RecalcTrigger,Trigger3M)),NA())</f>
        <v>1.134837292841695E-2</v>
      </c>
      <c r="P1472" s="44">
        <f>IFERROR(_xll.qlIndexFixing(ONIndex6M,I1472,TRUE,_xll.ohTrigger(RecalcTrigger,Trigger6M)),NA())</f>
        <v>1.1374219720563516E-2</v>
      </c>
      <c r="Q1472" s="145">
        <f>IFERROR(_xll.qlIndexFixing(ONIndex1Y,I1472,TRUE,_xll.ohTrigger(RecalcTrigger,Trigger1Y)),NA())</f>
        <v>1.1571813262838404E-2</v>
      </c>
    </row>
    <row r="1473" spans="2:17" x14ac:dyDescent="0.2">
      <c r="B1473" s="39" t="s">
        <v>42</v>
      </c>
      <c r="D1473" s="42">
        <f>_xll.qlCalendarAdvance(Calendar,$D1472,B1473,"f",FALSE)</f>
        <v>50052</v>
      </c>
      <c r="E1473" s="139">
        <f>_xll.qlInterestRateIndexValueDate(IndexON,D1473)</f>
        <v>50052</v>
      </c>
      <c r="F1473" s="155">
        <f>IFERROR(_xll.qlIndexFixing(IndexON,D1473,TRUE,_xll.ohTrigger(RecalcTrigger,TriggerON)),NA())</f>
        <v>1.0007590415881396E-2</v>
      </c>
      <c r="H1473" s="42">
        <f>_xll.qlCalendarAdvance(Calendar,$H1472,B1473,"f",FALSE)</f>
        <v>50052</v>
      </c>
      <c r="I1473" s="139">
        <f>_xll.qlInterestRateIndexValueDate(Index1M,$H1473)</f>
        <v>50054</v>
      </c>
      <c r="J1473" s="144">
        <f>IFERROR(_xll.qlIndexFixing(Index1M,$H1473,TRUE,_xll.ohTrigger(RecalcTrigger,Trigger1M)),NA())</f>
        <v>1.0873680708126767E-2</v>
      </c>
      <c r="K1473" s="44">
        <f>IFERROR(_xll.qlIndexFixing(Index3M,H1473,TRUE,_xll.ohTrigger(RecalcTrigger,Trigger3M)),NA())</f>
        <v>1.1302507165469322E-2</v>
      </c>
      <c r="L1473" s="44">
        <f>IFERROR(_xll.qlIndexFixing(Index6M,$H1473,TRUE,_xll.ohTrigger(RecalcTrigger,Trigger6M)),NA())</f>
        <v>1.1280169214165831E-2</v>
      </c>
      <c r="M1473" s="145">
        <f>IFERROR(_xll.qlIndexFixing(Index1Y,$H1473,TRUE,_xll.ohTrigger(RecalcTrigger,Trigger1Y)),NA())</f>
        <v>1.1393225879480464E-2</v>
      </c>
      <c r="N1473" s="144">
        <f>IFERROR(_xll.qlIndexFixing(ONIndex1M,I1473,TRUE,_xll.ohTrigger(RecalcTrigger,Trigger1M)),NA())</f>
        <v>1.0883431746355754E-2</v>
      </c>
      <c r="O1473" s="44">
        <f>IFERROR(_xll.qlIndexFixing(ONIndex3M,I1473,TRUE,_xll.ohTrigger(RecalcTrigger,Trigger3M)),NA())</f>
        <v>1.1339523542872598E-2</v>
      </c>
      <c r="P1473" s="44">
        <f>IFERROR(_xll.qlIndexFixing(ONIndex6M,I1473,TRUE,_xll.ohTrigger(RecalcTrigger,Trigger6M)),NA())</f>
        <v>1.1364833045446332E-2</v>
      </c>
      <c r="Q1473" s="145">
        <f>IFERROR(_xll.qlIndexFixing(ONIndex1Y,I1473,TRUE,_xll.ohTrigger(RecalcTrigger,Trigger1Y)),NA())</f>
        <v>1.1562541027059225E-2</v>
      </c>
    </row>
    <row r="1474" spans="2:17" x14ac:dyDescent="0.2">
      <c r="B1474" s="39" t="s">
        <v>42</v>
      </c>
      <c r="D1474" s="42">
        <f>_xll.qlCalendarAdvance(Calendar,$D1473,B1474,"f",FALSE)</f>
        <v>50059</v>
      </c>
      <c r="E1474" s="139">
        <f>_xll.qlInterestRateIndexValueDate(IndexON,D1474)</f>
        <v>50059</v>
      </c>
      <c r="F1474" s="155">
        <f>IFERROR(_xll.qlIndexFixing(IndexON,D1474,TRUE,_xll.ohTrigger(RecalcTrigger,TriggerON)),NA())</f>
        <v>1.0007590415801459E-2</v>
      </c>
      <c r="H1474" s="42">
        <f>_xll.qlCalendarAdvance(Calendar,$H1473,B1474,"f",FALSE)</f>
        <v>50059</v>
      </c>
      <c r="I1474" s="139">
        <f>_xll.qlInterestRateIndexValueDate(Index1M,$H1474)</f>
        <v>50061</v>
      </c>
      <c r="J1474" s="144">
        <f>IFERROR(_xll.qlIndexFixing(Index1M,$H1474,TRUE,_xll.ohTrigger(RecalcTrigger,Trigger1M)),NA())</f>
        <v>1.0865771647827963E-2</v>
      </c>
      <c r="K1474" s="44">
        <f>IFERROR(_xll.qlIndexFixing(Index3M,H1474,TRUE,_xll.ohTrigger(RecalcTrigger,Trigger3M)),NA())</f>
        <v>1.1293645289341292E-2</v>
      </c>
      <c r="L1474" s="44">
        <f>IFERROR(_xll.qlIndexFixing(Index6M,$H1474,TRUE,_xll.ohTrigger(RecalcTrigger,Trigger6M)),NA())</f>
        <v>1.1270815680989992E-2</v>
      </c>
      <c r="M1474" s="145">
        <f>IFERROR(_xll.qlIndexFixing(Index1Y,$H1474,TRUE,_xll.ohTrigger(RecalcTrigger,Trigger1Y)),NA())</f>
        <v>1.1384046227093417E-2</v>
      </c>
      <c r="N1474" s="144">
        <f>IFERROR(_xll.qlIndexFixing(ONIndex1M,I1474,TRUE,_xll.ohTrigger(RecalcTrigger,Trigger1M)),NA())</f>
        <v>1.0875530532805655E-2</v>
      </c>
      <c r="O1474" s="44">
        <f>IFERROR(_xll.qlIndexFixing(ONIndex3M,I1474,TRUE,_xll.ohTrigger(RecalcTrigger,Trigger3M)),NA())</f>
        <v>1.133067516867925E-2</v>
      </c>
      <c r="P1474" s="44">
        <f>IFERROR(_xll.qlIndexFixing(ONIndex6M,I1474,TRUE,_xll.ohTrigger(RecalcTrigger,Trigger6M)),NA())</f>
        <v>1.1355451257513138E-2</v>
      </c>
      <c r="Q1474" s="145">
        <f>IFERROR(_xll.qlIndexFixing(ONIndex1Y,I1474,TRUE,_xll.ohTrigger(RecalcTrigger,Trigger1Y)),NA())</f>
        <v>1.1553273449473878E-2</v>
      </c>
    </row>
    <row r="1475" spans="2:17" x14ac:dyDescent="0.2">
      <c r="B1475" s="39" t="s">
        <v>42</v>
      </c>
      <c r="D1475" s="42">
        <f>_xll.qlCalendarAdvance(Calendar,$D1474,B1475,"f",FALSE)</f>
        <v>50066</v>
      </c>
      <c r="E1475" s="139">
        <f>_xll.qlInterestRateIndexValueDate(IndexON,D1475)</f>
        <v>50066</v>
      </c>
      <c r="F1475" s="155">
        <f>IFERROR(_xll.qlIndexFixing(IndexON,D1475,TRUE,_xll.ohTrigger(RecalcTrigger,TriggerON)),NA())</f>
        <v>1.0007590415881396E-2</v>
      </c>
      <c r="H1475" s="42">
        <f>_xll.qlCalendarAdvance(Calendar,$H1474,B1475,"f",FALSE)</f>
        <v>50066</v>
      </c>
      <c r="I1475" s="139">
        <f>_xll.qlInterestRateIndexValueDate(Index1M,$H1475)</f>
        <v>50068</v>
      </c>
      <c r="J1475" s="144">
        <f>IFERROR(_xll.qlIndexFixing(Index1M,$H1475,TRUE,_xll.ohTrigger(RecalcTrigger,Trigger1M)),NA())</f>
        <v>1.0859066045216359E-2</v>
      </c>
      <c r="K1475" s="44">
        <f>IFERROR(_xll.qlIndexFixing(Index3M,H1475,TRUE,_xll.ohTrigger(RecalcTrigger,Trigger3M)),NA())</f>
        <v>1.1284785619778859E-2</v>
      </c>
      <c r="L1475" s="44">
        <f>IFERROR(_xll.qlIndexFixing(Index6M,$H1475,TRUE,_xll.ohTrigger(RecalcTrigger,Trigger6M)),NA())</f>
        <v>1.1261469455223636E-2</v>
      </c>
      <c r="M1475" s="145">
        <f>IFERROR(_xll.qlIndexFixing(Index1Y,$H1475,TRUE,_xll.ohTrigger(RecalcTrigger,Trigger1Y)),NA())</f>
        <v>1.1374875685159911E-2</v>
      </c>
      <c r="N1475" s="144">
        <f>IFERROR(_xll.qlIndexFixing(ONIndex1M,I1475,TRUE,_xll.ohTrigger(RecalcTrigger,Trigger1M)),NA())</f>
        <v>1.0867628798179041E-2</v>
      </c>
      <c r="O1475" s="44">
        <f>IFERROR(_xll.qlIndexFixing(ONIndex3M,I1475,TRUE,_xll.ohTrigger(RecalcTrigger,Trigger3M)),NA())</f>
        <v>1.1321827974741794E-2</v>
      </c>
      <c r="P1475" s="44">
        <f>IFERROR(_xll.qlIndexFixing(ONIndex6M,I1475,TRUE,_xll.ohTrigger(RecalcTrigger,Trigger6M)),NA())</f>
        <v>1.1346074530758088E-2</v>
      </c>
      <c r="Q1475" s="145">
        <f>IFERROR(_xll.qlIndexFixing(ONIndex1Y,I1475,TRUE,_xll.ohTrigger(RecalcTrigger,Trigger1Y)),NA())</f>
        <v>1.1544010690647255E-2</v>
      </c>
    </row>
    <row r="1476" spans="2:17" x14ac:dyDescent="0.2">
      <c r="B1476" s="39" t="s">
        <v>42</v>
      </c>
      <c r="D1476" s="42">
        <f>_xll.qlCalendarAdvance(Calendar,$D1475,B1476,"f",FALSE)</f>
        <v>50073</v>
      </c>
      <c r="E1476" s="139">
        <f>_xll.qlInterestRateIndexValueDate(IndexON,D1476)</f>
        <v>50073</v>
      </c>
      <c r="F1476" s="155">
        <f>IFERROR(_xll.qlIndexFixing(IndexON,D1476,TRUE,_xll.ohTrigger(RecalcTrigger,TriggerON)),NA())</f>
        <v>1.0007590415881396E-2</v>
      </c>
      <c r="H1476" s="42">
        <f>_xll.qlCalendarAdvance(Calendar,$H1475,B1476,"f",FALSE)</f>
        <v>50073</v>
      </c>
      <c r="I1476" s="139">
        <f>_xll.qlInterestRateIndexValueDate(Index1M,$H1476)</f>
        <v>50075</v>
      </c>
      <c r="J1476" s="144">
        <f>IFERROR(_xll.qlIndexFixing(Index1M,$H1476,TRUE,_xll.ohTrigger(RecalcTrigger,Trigger1M)),NA())</f>
        <v>1.0851960165412551E-2</v>
      </c>
      <c r="K1476" s="44">
        <f>IFERROR(_xll.qlIndexFixing(Index3M,H1476,TRUE,_xll.ohTrigger(RecalcTrigger,Trigger3M)),NA())</f>
        <v>1.1276384080292053E-2</v>
      </c>
      <c r="L1476" s="44">
        <f>IFERROR(_xll.qlIndexFixing(Index6M,$H1476,TRUE,_xll.ohTrigger(RecalcTrigger,Trigger6M)),NA())</f>
        <v>1.1252130711766862E-2</v>
      </c>
      <c r="M1476" s="145">
        <f>IFERROR(_xll.qlIndexFixing(Index1Y,$H1476,TRUE,_xll.ohTrigger(RecalcTrigger,Trigger1Y)),NA())</f>
        <v>1.136571441583057E-2</v>
      </c>
      <c r="N1476" s="144">
        <f>IFERROR(_xll.qlIndexFixing(ONIndex1M,I1476,TRUE,_xll.ohTrigger(RecalcTrigger,Trigger1M)),NA())</f>
        <v>1.0859726704772754E-2</v>
      </c>
      <c r="O1476" s="44">
        <f>IFERROR(_xll.qlIndexFixing(ONIndex3M,I1476,TRUE,_xll.ohTrigger(RecalcTrigger,Trigger3M)),NA())</f>
        <v>1.1312982130018412E-2</v>
      </c>
      <c r="P1476" s="44">
        <f>IFERROR(_xll.qlIndexFixing(ONIndex6M,I1476,TRUE,_xll.ohTrigger(RecalcTrigger,Trigger6M)),NA())</f>
        <v>1.1336703039228624E-2</v>
      </c>
      <c r="Q1476" s="145">
        <f>IFERROR(_xll.qlIndexFixing(ONIndex1Y,I1476,TRUE,_xll.ohTrigger(RecalcTrigger,Trigger1Y)),NA())</f>
        <v>1.1534752911144253E-2</v>
      </c>
    </row>
    <row r="1477" spans="2:17" x14ac:dyDescent="0.2">
      <c r="B1477" s="39" t="s">
        <v>42</v>
      </c>
      <c r="D1477" s="42">
        <f>_xll.qlCalendarAdvance(Calendar,$D1476,B1477,"f",FALSE)</f>
        <v>50080</v>
      </c>
      <c r="E1477" s="139">
        <f>_xll.qlInterestRateIndexValueDate(IndexON,D1477)</f>
        <v>50080</v>
      </c>
      <c r="F1477" s="155">
        <f>IFERROR(_xll.qlIndexFixing(IndexON,D1477,TRUE,_xll.ohTrigger(RecalcTrigger,TriggerON)),NA())</f>
        <v>1.0007590415881396E-2</v>
      </c>
      <c r="H1477" s="42">
        <f>_xll.qlCalendarAdvance(Calendar,$H1476,B1477,"f",FALSE)</f>
        <v>50080</v>
      </c>
      <c r="I1477" s="139">
        <f>_xll.qlInterestRateIndexValueDate(Index1M,$H1477)</f>
        <v>50082</v>
      </c>
      <c r="J1477" s="144">
        <f>IFERROR(_xll.qlIndexFixing(Index1M,$H1477,TRUE,_xll.ohTrigger(RecalcTrigger,Trigger1M)),NA())</f>
        <v>1.0844052039655454E-2</v>
      </c>
      <c r="K1477" s="44">
        <f>IFERROR(_xll.qlIndexFixing(Index3M,H1477,TRUE,_xll.ohTrigger(RecalcTrigger,Trigger3M)),NA())</f>
        <v>1.1267529395607699E-2</v>
      </c>
      <c r="L1477" s="44">
        <f>IFERROR(_xll.qlIndexFixing(Index6M,$H1477,TRUE,_xll.ohTrigger(RecalcTrigger,Trigger6M)),NA())</f>
        <v>1.1242799625518874E-2</v>
      </c>
      <c r="M1477" s="145">
        <f>IFERROR(_xll.qlIndexFixing(Index1Y,$H1477,TRUE,_xll.ohTrigger(RecalcTrigger,Trigger1Y)),NA())</f>
        <v>1.1356562581250758E-2</v>
      </c>
      <c r="N1477" s="144">
        <f>IFERROR(_xll.qlIndexFixing(ONIndex1M,I1477,TRUE,_xll.ohTrigger(RecalcTrigger,Trigger1M)),NA())</f>
        <v>1.0851824414963573E-2</v>
      </c>
      <c r="O1477" s="44">
        <f>IFERROR(_xll.qlIndexFixing(ONIndex3M,I1477,TRUE,_xll.ohTrigger(RecalcTrigger,Trigger3M)),NA())</f>
        <v>1.1304137803360703E-2</v>
      </c>
      <c r="P1477" s="44">
        <f>IFERROR(_xll.qlIndexFixing(ONIndex6M,I1477,TRUE,_xll.ohTrigger(RecalcTrigger,Trigger6M)),NA())</f>
        <v>1.1327336956945544E-2</v>
      </c>
      <c r="Q1477" s="145">
        <f>IFERROR(_xll.qlIndexFixing(ONIndex1Y,I1477,TRUE,_xll.ohTrigger(RecalcTrigger,Trigger1Y)),NA())</f>
        <v>1.1525500271529765E-2</v>
      </c>
    </row>
    <row r="1478" spans="2:17" x14ac:dyDescent="0.2">
      <c r="B1478" s="39" t="s">
        <v>42</v>
      </c>
      <c r="D1478" s="42">
        <f>_xll.qlCalendarAdvance(Calendar,$D1477,B1478,"f",FALSE)</f>
        <v>50087</v>
      </c>
      <c r="E1478" s="139">
        <f>_xll.qlInterestRateIndexValueDate(IndexON,D1478)</f>
        <v>50087</v>
      </c>
      <c r="F1478" s="155">
        <f>IFERROR(_xll.qlIndexFixing(IndexON,D1478,TRUE,_xll.ohTrigger(RecalcTrigger,TriggerON)),NA())</f>
        <v>1.0007590415801459E-2</v>
      </c>
      <c r="H1478" s="42">
        <f>_xll.qlCalendarAdvance(Calendar,$H1477,B1478,"f",FALSE)</f>
        <v>50087</v>
      </c>
      <c r="I1478" s="139">
        <f>_xll.qlInterestRateIndexValueDate(Index1M,$H1478)</f>
        <v>50089</v>
      </c>
      <c r="J1478" s="144">
        <f>IFERROR(_xll.qlIndexFixing(Index1M,$H1478,TRUE,_xll.ohTrigger(RecalcTrigger,Trigger1M)),NA())</f>
        <v>1.0836144127835796E-2</v>
      </c>
      <c r="K1478" s="44">
        <f>IFERROR(_xll.qlIndexFixing(Index3M,H1478,TRUE,_xll.ohTrigger(RecalcTrigger,Trigger3M)),NA())</f>
        <v>1.1258677413169861E-2</v>
      </c>
      <c r="L1478" s="44">
        <f>IFERROR(_xll.qlIndexFixing(Index6M,$H1478,TRUE,_xll.ohTrigger(RecalcTrigger,Trigger6M)),NA())</f>
        <v>1.1233476371371823E-2</v>
      </c>
      <c r="M1478" s="145">
        <f>IFERROR(_xll.qlIndexFixing(Index1Y,$H1478,TRUE,_xll.ohTrigger(RecalcTrigger,Trigger1Y)),NA())</f>
        <v>1.1347420343559272E-2</v>
      </c>
      <c r="N1478" s="144">
        <f>IFERROR(_xll.qlIndexFixing(ONIndex1M,I1478,TRUE,_xll.ohTrigger(RecalcTrigger,Trigger1M)),NA())</f>
        <v>1.0843922091101632E-2</v>
      </c>
      <c r="O1478" s="44">
        <f>IFERROR(_xll.qlIndexFixing(ONIndex3M,I1478,TRUE,_xll.ohTrigger(RecalcTrigger,Trigger3M)),NA())</f>
        <v>1.1295295163726848E-2</v>
      </c>
      <c r="P1478" s="44">
        <f>IFERROR(_xll.qlIndexFixing(ONIndex6M,I1478,TRUE,_xll.ohTrigger(RecalcTrigger,Trigger6M)),NA())</f>
        <v>1.1317976457956291E-2</v>
      </c>
      <c r="Q1478" s="145">
        <f>IFERROR(_xll.qlIndexFixing(ONIndex1Y,I1478,TRUE,_xll.ohTrigger(RecalcTrigger,Trigger1Y)),NA())</f>
        <v>1.1516252932395332E-2</v>
      </c>
    </row>
    <row r="1479" spans="2:17" x14ac:dyDescent="0.2">
      <c r="B1479" s="39" t="s">
        <v>42</v>
      </c>
      <c r="D1479" s="42">
        <f>_xll.qlCalendarAdvance(Calendar,$D1478,B1479,"f",FALSE)</f>
        <v>50094</v>
      </c>
      <c r="E1479" s="139">
        <f>_xll.qlInterestRateIndexValueDate(IndexON,D1479)</f>
        <v>50094</v>
      </c>
      <c r="F1479" s="155">
        <f>IFERROR(_xll.qlIndexFixing(IndexON,D1479,TRUE,_xll.ohTrigger(RecalcTrigger,TriggerON)),NA())</f>
        <v>1.0007590415881396E-2</v>
      </c>
      <c r="H1479" s="42">
        <f>_xll.qlCalendarAdvance(Calendar,$H1478,B1479,"f",FALSE)</f>
        <v>50094</v>
      </c>
      <c r="I1479" s="139">
        <f>_xll.qlInterestRateIndexValueDate(Index1M,$H1479)</f>
        <v>50096</v>
      </c>
      <c r="J1479" s="144">
        <f>IFERROR(_xll.qlIndexFixing(Index1M,$H1479,TRUE,_xll.ohTrigger(RecalcTrigger,Trigger1M)),NA())</f>
        <v>1.0828236592417908E-2</v>
      </c>
      <c r="K1479" s="44">
        <f>IFERROR(_xll.qlIndexFixing(Index3M,H1479,TRUE,_xll.ohTrigger(RecalcTrigger,Trigger3M)),NA())</f>
        <v>1.1249828302330711E-2</v>
      </c>
      <c r="L1479" s="44">
        <f>IFERROR(_xll.qlIndexFixing(Index6M,$H1479,TRUE,_xll.ohTrigger(RecalcTrigger,Trigger6M)),NA())</f>
        <v>1.1224161124218293E-2</v>
      </c>
      <c r="M1479" s="145">
        <f>IFERROR(_xll.qlIndexFixing(Index1Y,$H1479,TRUE,_xll.ohTrigger(RecalcTrigger,Trigger1Y)),NA())</f>
        <v>1.1338287864890745E-2</v>
      </c>
      <c r="N1479" s="144">
        <f>IFERROR(_xll.qlIndexFixing(ONIndex1M,I1479,TRUE,_xll.ohTrigger(RecalcTrigger,Trigger1M)),NA())</f>
        <v>1.0836019895483773E-2</v>
      </c>
      <c r="O1479" s="44">
        <f>IFERROR(_xll.qlIndexFixing(ONIndex3M,I1479,TRUE,_xll.ohTrigger(RecalcTrigger,Trigger3M)),NA())</f>
        <v>1.1286454379968447E-2</v>
      </c>
      <c r="P1479" s="44">
        <f>IFERROR(_xll.qlIndexFixing(ONIndex6M,I1479,TRUE,_xll.ohTrigger(RecalcTrigger,Trigger6M)),NA())</f>
        <v>1.1308621716281664E-2</v>
      </c>
      <c r="Q1479" s="145">
        <f>IFERROR(_xll.qlIndexFixing(ONIndex1Y,I1479,TRUE,_xll.ohTrigger(RecalcTrigger,Trigger1Y)),NA())</f>
        <v>1.1507011054252558E-2</v>
      </c>
    </row>
    <row r="1480" spans="2:17" x14ac:dyDescent="0.2">
      <c r="B1480" s="39" t="s">
        <v>42</v>
      </c>
      <c r="D1480" s="42">
        <f>_xll.qlCalendarAdvance(Calendar,$D1479,B1480,"f",FALSE)</f>
        <v>50101</v>
      </c>
      <c r="E1480" s="139">
        <f>_xll.qlInterestRateIndexValueDate(IndexON,D1480)</f>
        <v>50101</v>
      </c>
      <c r="F1480" s="155">
        <f>IFERROR(_xll.qlIndexFixing(IndexON,D1480,TRUE,_xll.ohTrigger(RecalcTrigger,TriggerON)),NA())</f>
        <v>1.0007590415881396E-2</v>
      </c>
      <c r="H1480" s="42">
        <f>_xll.qlCalendarAdvance(Calendar,$H1479,B1480,"f",FALSE)</f>
        <v>50101</v>
      </c>
      <c r="I1480" s="139">
        <f>_xll.qlInterestRateIndexValueDate(Index1M,$H1480)</f>
        <v>50103</v>
      </c>
      <c r="J1480" s="144">
        <f>IFERROR(_xll.qlIndexFixing(Index1M,$H1480,TRUE,_xll.ohTrigger(RecalcTrigger,Trigger1M)),NA())</f>
        <v>1.0817916167669661E-2</v>
      </c>
      <c r="K1480" s="44">
        <f>IFERROR(_xll.qlIndexFixing(Index3M,H1480,TRUE,_xll.ohTrigger(RecalcTrigger,Trigger3M)),NA())</f>
        <v>1.1239614398991094E-2</v>
      </c>
      <c r="L1480" s="44">
        <f>IFERROR(_xll.qlIndexFixing(Index6M,$H1480,TRUE,_xll.ohTrigger(RecalcTrigger,Trigger6M)),NA())</f>
        <v>1.1213391447867517E-2</v>
      </c>
      <c r="M1480" s="145">
        <f>IFERROR(_xll.qlIndexFixing(Index1Y,$H1480,TRUE,_xll.ohTrigger(RecalcTrigger,Trigger1Y)),NA())</f>
        <v>1.1329165307372584E-2</v>
      </c>
      <c r="N1480" s="144">
        <f>IFERROR(_xll.qlIndexFixing(ONIndex1M,I1480,TRUE,_xll.ohTrigger(RecalcTrigger,Trigger1M)),NA())</f>
        <v>1.0828117990486774E-2</v>
      </c>
      <c r="O1480" s="44">
        <f>IFERROR(_xll.qlIndexFixing(ONIndex3M,I1480,TRUE,_xll.ohTrigger(RecalcTrigger,Trigger3M)),NA())</f>
        <v>1.1277615621070325E-2</v>
      </c>
      <c r="P1480" s="44">
        <f>IFERROR(_xll.qlIndexFixing(ONIndex6M,I1480,TRUE,_xll.ohTrigger(RecalcTrigger,Trigger6M)),NA())</f>
        <v>1.1299272905969104E-2</v>
      </c>
      <c r="Q1480" s="145">
        <f>IFERROR(_xll.qlIndexFixing(ONIndex1Y,I1480,TRUE,_xll.ohTrigger(RecalcTrigger,Trigger1Y)),NA())</f>
        <v>1.1497774797719629E-2</v>
      </c>
    </row>
    <row r="1481" spans="2:17" x14ac:dyDescent="0.2">
      <c r="B1481" s="39" t="s">
        <v>42</v>
      </c>
      <c r="D1481" s="42">
        <f>_xll.qlCalendarAdvance(Calendar,$D1480,B1481,"f",FALSE)</f>
        <v>50108</v>
      </c>
      <c r="E1481" s="139">
        <f>_xll.qlInterestRateIndexValueDate(IndexON,D1481)</f>
        <v>50108</v>
      </c>
      <c r="F1481" s="155">
        <f>IFERROR(_xll.qlIndexFixing(IndexON,D1481,TRUE,_xll.ohTrigger(RecalcTrigger,TriggerON)),NA())</f>
        <v>1.0007590415881396E-2</v>
      </c>
      <c r="H1481" s="42">
        <f>_xll.qlCalendarAdvance(Calendar,$H1480,B1481,"f",FALSE)</f>
        <v>50108</v>
      </c>
      <c r="I1481" s="139">
        <f>_xll.qlInterestRateIndexValueDate(Index1M,$H1481)</f>
        <v>50110</v>
      </c>
      <c r="J1481" s="144">
        <f>IFERROR(_xll.qlIndexFixing(Index1M,$H1481,TRUE,_xll.ohTrigger(RecalcTrigger,Trigger1M)),NA())</f>
        <v>1.0810411316398604E-2</v>
      </c>
      <c r="K1481" s="44">
        <f>IFERROR(_xll.qlIndexFixing(Index3M,H1481,TRUE,_xll.ohTrigger(RecalcTrigger,Trigger3M)),NA())</f>
        <v>1.1230771500846056E-2</v>
      </c>
      <c r="L1481" s="44">
        <f>IFERROR(_xll.qlIndexFixing(Index6M,$H1481,TRUE,_xll.ohTrigger(RecalcTrigger,Trigger6M)),NA())</f>
        <v>1.1204093849822572E-2</v>
      </c>
      <c r="M1481" s="145">
        <f>IFERROR(_xll.qlIndexFixing(Index1Y,$H1481,TRUE,_xll.ohTrigger(RecalcTrigger,Trigger1Y)),NA())</f>
        <v>1.1320052833127599E-2</v>
      </c>
      <c r="N1481" s="144">
        <f>IFERROR(_xll.qlIndexFixing(ONIndex1M,I1481,TRUE,_xll.ohTrigger(RecalcTrigger,Trigger1M)),NA())</f>
        <v>1.082021653846077E-2</v>
      </c>
      <c r="O1481" s="44">
        <f>IFERROR(_xll.qlIndexFixing(ONIndex3M,I1481,TRUE,_xll.ohTrigger(RecalcTrigger,Trigger3M)),NA())</f>
        <v>1.1268779055990663E-2</v>
      </c>
      <c r="P1481" s="44">
        <f>IFERROR(_xll.qlIndexFixing(ONIndex6M,I1481,TRUE,_xll.ohTrigger(RecalcTrigger,Trigger6M)),NA())</f>
        <v>1.1289930201039411E-2</v>
      </c>
      <c r="Q1481" s="145">
        <f>IFERROR(_xll.qlIndexFixing(ONIndex1Y,I1481,TRUE,_xll.ohTrigger(RecalcTrigger,Trigger1Y)),NA())</f>
        <v>1.1488544323281502E-2</v>
      </c>
    </row>
    <row r="1482" spans="2:17" x14ac:dyDescent="0.2">
      <c r="B1482" s="39" t="s">
        <v>42</v>
      </c>
      <c r="D1482" s="42">
        <f>_xll.qlCalendarAdvance(Calendar,$D1481,B1482,"f",FALSE)</f>
        <v>50115</v>
      </c>
      <c r="E1482" s="139">
        <f>_xll.qlInterestRateIndexValueDate(IndexON,D1482)</f>
        <v>50115</v>
      </c>
      <c r="F1482" s="155">
        <f>IFERROR(_xll.qlIndexFixing(IndexON,D1482,TRUE,_xll.ohTrigger(RecalcTrigger,TriggerON)),NA())</f>
        <v>1.0007590415881396E-2</v>
      </c>
      <c r="H1482" s="42">
        <f>_xll.qlCalendarAdvance(Calendar,$H1481,B1482,"f",FALSE)</f>
        <v>50115</v>
      </c>
      <c r="I1482" s="139">
        <f>_xll.qlInterestRateIndexValueDate(Index1M,$H1482)</f>
        <v>50117</v>
      </c>
      <c r="J1482" s="144">
        <f>IFERROR(_xll.qlIndexFixing(Index1M,$H1482,TRUE,_xll.ohTrigger(RecalcTrigger,Trigger1M)),NA())</f>
        <v>1.0802505088987665E-2</v>
      </c>
      <c r="K1482" s="44">
        <f>IFERROR(_xll.qlIndexFixing(Index3M,H1482,TRUE,_xll.ohTrigger(RecalcTrigger,Trigger3M)),NA())</f>
        <v>1.1221932019605169E-2</v>
      </c>
      <c r="L1482" s="44">
        <f>IFERROR(_xll.qlIndexFixing(Index6M,$H1482,TRUE,_xll.ohTrigger(RecalcTrigger,Trigger6M)),NA())</f>
        <v>1.1194804822411831E-2</v>
      </c>
      <c r="M1482" s="145">
        <f>IFERROR(_xll.qlIndexFixing(Index1Y,$H1482,TRUE,_xll.ohTrigger(RecalcTrigger,Trigger1Y)),NA())</f>
        <v>1.1310950604272247E-2</v>
      </c>
      <c r="N1482" s="144">
        <f>IFERROR(_xll.qlIndexFixing(ONIndex1M,I1482,TRUE,_xll.ohTrigger(RecalcTrigger,Trigger1M)),NA())</f>
        <v>1.0812315701675956E-2</v>
      </c>
      <c r="O1482" s="44">
        <f>IFERROR(_xll.qlIndexFixing(ONIndex3M,I1482,TRUE,_xll.ohTrigger(RecalcTrigger,Trigger3M)),NA())</f>
        <v>1.125994485352777E-2</v>
      </c>
      <c r="P1482" s="44">
        <f>IFERROR(_xll.qlIndexFixing(ONIndex6M,I1482,TRUE,_xll.ohTrigger(RecalcTrigger,Trigger6M)),NA())</f>
        <v>1.1280593775540027E-2</v>
      </c>
      <c r="Q1482" s="145">
        <f>IFERROR(_xll.qlIndexFixing(ONIndex1Y,I1482,TRUE,_xll.ohTrigger(RecalcTrigger,Trigger1Y)),NA())</f>
        <v>1.1479319791609655E-2</v>
      </c>
    </row>
    <row r="1483" spans="2:17" x14ac:dyDescent="0.2">
      <c r="B1483" s="39" t="s">
        <v>42</v>
      </c>
      <c r="D1483" s="42">
        <f>_xll.qlCalendarAdvance(Calendar,$D1482,B1483,"f",FALSE)</f>
        <v>50122</v>
      </c>
      <c r="E1483" s="139">
        <f>_xll.qlInterestRateIndexValueDate(IndexON,D1483)</f>
        <v>50122</v>
      </c>
      <c r="F1483" s="155">
        <f>IFERROR(_xll.qlIndexFixing(IndexON,D1483,TRUE,_xll.ohTrigger(RecalcTrigger,TriggerON)),NA())</f>
        <v>1.0007590415801459E-2</v>
      </c>
      <c r="H1483" s="42">
        <f>_xll.qlCalendarAdvance(Calendar,$H1482,B1483,"f",FALSE)</f>
        <v>50122</v>
      </c>
      <c r="I1483" s="139">
        <f>_xll.qlInterestRateIndexValueDate(Index1M,$H1483)</f>
        <v>50124</v>
      </c>
      <c r="J1483" s="144">
        <f>IFERROR(_xll.qlIndexFixing(Index1M,$H1483,TRUE,_xll.ohTrigger(RecalcTrigger,Trigger1M)),NA())</f>
        <v>1.0794599946875847E-2</v>
      </c>
      <c r="K1483" s="44">
        <f>IFERROR(_xll.qlIndexFixing(Index3M,H1483,TRUE,_xll.ohTrigger(RecalcTrigger,Trigger3M)),NA())</f>
        <v>1.1213096124626872E-2</v>
      </c>
      <c r="L1483" s="44">
        <f>IFERROR(_xll.qlIndexFixing(Index6M,$H1483,TRUE,_xll.ohTrigger(RecalcTrigger,Trigger6M)),NA())</f>
        <v>1.1185524540526261E-2</v>
      </c>
      <c r="M1483" s="145">
        <f>IFERROR(_xll.qlIndexFixing(Index1Y,$H1483,TRUE,_xll.ohTrigger(RecalcTrigger,Trigger1Y)),NA())</f>
        <v>1.1301858782918166E-2</v>
      </c>
      <c r="N1483" s="144">
        <f>IFERROR(_xll.qlIndexFixing(ONIndex1M,I1483,TRUE,_xll.ohTrigger(RecalcTrigger,Trigger1M)),NA())</f>
        <v>1.0804415642589049E-2</v>
      </c>
      <c r="O1483" s="44">
        <f>IFERROR(_xll.qlIndexFixing(ONIndex3M,I1483,TRUE,_xll.ohTrigger(RecalcTrigger,Trigger3M)),NA())</f>
        <v>1.1251113182639827E-2</v>
      </c>
      <c r="P1483" s="44">
        <f>IFERROR(_xll.qlIndexFixing(ONIndex6M,I1483,TRUE,_xll.ohTrigger(RecalcTrigger,Trigger6M)),NA())</f>
        <v>1.1271263803491749E-2</v>
      </c>
      <c r="Q1483" s="145">
        <f>IFERROR(_xll.qlIndexFixing(ONIndex1Y,I1483,TRUE,_xll.ohTrigger(RecalcTrigger,Trigger1Y)),NA())</f>
        <v>1.1470101363189045E-2</v>
      </c>
    </row>
    <row r="1484" spans="2:17" x14ac:dyDescent="0.2">
      <c r="B1484" s="39" t="s">
        <v>42</v>
      </c>
      <c r="D1484" s="42">
        <f>_xll.qlCalendarAdvance(Calendar,$D1483,B1484,"f",FALSE)</f>
        <v>50129</v>
      </c>
      <c r="E1484" s="139">
        <f>_xll.qlInterestRateIndexValueDate(IndexON,D1484)</f>
        <v>50129</v>
      </c>
      <c r="F1484" s="155">
        <f>IFERROR(_xll.qlIndexFixing(IndexON,D1484,TRUE,_xll.ohTrigger(RecalcTrigger,TriggerON)),NA())</f>
        <v>1.0007590415881396E-2</v>
      </c>
      <c r="H1484" s="42">
        <f>_xll.qlCalendarAdvance(Calendar,$H1483,B1484,"f",FALSE)</f>
        <v>50129</v>
      </c>
      <c r="I1484" s="139">
        <f>_xll.qlInterestRateIndexValueDate(Index1M,$H1484)</f>
        <v>50131</v>
      </c>
      <c r="J1484" s="144">
        <f>IFERROR(_xll.qlIndexFixing(Index1M,$H1484,TRUE,_xll.ohTrigger(RecalcTrigger,Trigger1M)),NA())</f>
        <v>1.0786696052544091E-2</v>
      </c>
      <c r="K1484" s="44">
        <f>IFERROR(_xll.qlIndexFixing(Index3M,H1484,TRUE,_xll.ohTrigger(RecalcTrigger,Trigger3M)),NA())</f>
        <v>1.1204719911898271E-2</v>
      </c>
      <c r="L1484" s="44">
        <f>IFERROR(_xll.qlIndexFixing(Index6M,$H1484,TRUE,_xll.ohTrigger(RecalcTrigger,Trigger6M)),NA())</f>
        <v>1.1176739125266739E-2</v>
      </c>
      <c r="M1484" s="145">
        <f>IFERROR(_xll.qlIndexFixing(Index1Y,$H1484,TRUE,_xll.ohTrigger(RecalcTrigger,Trigger1Y)),NA())</f>
        <v>1.1292777531170646E-2</v>
      </c>
      <c r="N1484" s="144">
        <f>IFERROR(_xll.qlIndexFixing(ONIndex1M,I1484,TRUE,_xll.ohTrigger(RecalcTrigger,Trigger1M)),NA())</f>
        <v>1.0792807934807414E-2</v>
      </c>
      <c r="O1484" s="44">
        <f>IFERROR(_xll.qlIndexFixing(ONIndex3M,I1484,TRUE,_xll.ohTrigger(RecalcTrigger,Trigger3M)),NA())</f>
        <v>1.1238150390440182E-2</v>
      </c>
      <c r="P1484" s="44">
        <f>IFERROR(_xll.qlIndexFixing(ONIndex6M,I1484,TRUE,_xll.ohTrigger(RecalcTrigger,Trigger6M)),NA())</f>
        <v>1.1257594723943498E-2</v>
      </c>
      <c r="Q1484" s="145">
        <f>IFERROR(_xll.qlIndexFixing(ONIndex1Y,I1484,TRUE,_xll.ohTrigger(RecalcTrigger,Trigger1Y)),NA())</f>
        <v>1.1456578445123711E-2</v>
      </c>
    </row>
    <row r="1485" spans="2:17" x14ac:dyDescent="0.2">
      <c r="B1485" s="39" t="s">
        <v>42</v>
      </c>
      <c r="D1485" s="42">
        <f>_xll.qlCalendarAdvance(Calendar,$D1484,B1485,"f",FALSE)</f>
        <v>50137</v>
      </c>
      <c r="E1485" s="139">
        <f>_xll.qlInterestRateIndexValueDate(IndexON,D1485)</f>
        <v>50137</v>
      </c>
      <c r="F1485" s="155">
        <f>IFERROR(_xll.qlIndexFixing(IndexON,D1485,TRUE,_xll.ohTrigger(RecalcTrigger,TriggerON)),NA())</f>
        <v>1.0007590415881396E-2</v>
      </c>
      <c r="H1485" s="42">
        <f>_xll.qlCalendarAdvance(Calendar,$H1484,B1485,"f",FALSE)</f>
        <v>50137</v>
      </c>
      <c r="I1485" s="139">
        <f>_xll.qlInterestRateIndexValueDate(Index1M,$H1485)</f>
        <v>50139</v>
      </c>
      <c r="J1485" s="144">
        <f>IFERROR(_xll.qlIndexFixing(Index1M,$H1485,TRUE,_xll.ohTrigger(RecalcTrigger,Trigger1M)),NA())</f>
        <v>1.0778067783527856E-2</v>
      </c>
      <c r="K1485" s="44">
        <f>IFERROR(_xll.qlIndexFixing(Index3M,H1485,TRUE,_xll.ohTrigger(RecalcTrigger,Trigger3M)),NA())</f>
        <v>1.1194630809823167E-2</v>
      </c>
      <c r="L1485" s="44">
        <f>IFERROR(_xll.qlIndexFixing(Index6M,$H1485,TRUE,_xll.ohTrigger(RecalcTrigger,Trigger6M)),NA())</f>
        <v>1.1166153945912935E-2</v>
      </c>
      <c r="M1485" s="145">
        <f>IFERROR(_xll.qlIndexFixing(Index1Y,$H1485,TRUE,_xll.ohTrigger(RecalcTrigger,Trigger1Y)),NA())</f>
        <v>1.1282412108061657E-2</v>
      </c>
      <c r="N1485" s="144">
        <f>IFERROR(_xll.qlIndexFixing(ONIndex1M,I1485,TRUE,_xll.ohTrigger(RecalcTrigger,Trigger1M)),NA())</f>
        <v>1.0786038980530321E-2</v>
      </c>
      <c r="O1485" s="44">
        <f>IFERROR(_xll.qlIndexFixing(ONIndex3M,I1485,TRUE,_xll.ohTrigger(RecalcTrigger,Trigger3M)),NA())</f>
        <v>1.123058654401099E-2</v>
      </c>
      <c r="P1485" s="44">
        <f>IFERROR(_xll.qlIndexFixing(ONIndex6M,I1485,TRUE,_xll.ohTrigger(RecalcTrigger,Trigger6M)),NA())</f>
        <v>1.1249611730397291E-2</v>
      </c>
      <c r="Q1485" s="145">
        <f>IFERROR(_xll.qlIndexFixing(ONIndex1Y,I1485,TRUE,_xll.ohTrigger(RecalcTrigger,Trigger1Y)),NA())</f>
        <v>1.1448690310178478E-2</v>
      </c>
    </row>
    <row r="1486" spans="2:17" x14ac:dyDescent="0.2">
      <c r="B1486" s="39" t="s">
        <v>42</v>
      </c>
      <c r="D1486" s="42">
        <f>_xll.qlCalendarAdvance(Calendar,$D1485,B1486,"f",FALSE)</f>
        <v>50144</v>
      </c>
      <c r="E1486" s="139">
        <f>_xll.qlInterestRateIndexValueDate(IndexON,D1486)</f>
        <v>50144</v>
      </c>
      <c r="F1486" s="155">
        <f>IFERROR(_xll.qlIndexFixing(IndexON,D1486,TRUE,_xll.ohTrigger(RecalcTrigger,TriggerON)),NA())</f>
        <v>1.0007590415881396E-2</v>
      </c>
      <c r="H1486" s="42">
        <f>_xll.qlCalendarAdvance(Calendar,$H1485,B1486,"f",FALSE)</f>
        <v>50144</v>
      </c>
      <c r="I1486" s="139">
        <f>_xll.qlInterestRateIndexValueDate(Index1M,$H1486)</f>
        <v>50146</v>
      </c>
      <c r="J1486" s="144">
        <f>IFERROR(_xll.qlIndexFixing(Index1M,$H1486,TRUE,_xll.ohTrigger(RecalcTrigger,Trigger1M)),NA())</f>
        <v>1.0770167218130955E-2</v>
      </c>
      <c r="K1486" s="44">
        <f>IFERROR(_xll.qlIndexFixing(Index3M,H1486,TRUE,_xll.ohTrigger(RecalcTrigger,Trigger3M)),NA())</f>
        <v>1.1185807236250277E-2</v>
      </c>
      <c r="L1486" s="44">
        <f>IFERROR(_xll.qlIndexFixing(Index6M,$H1486,TRUE,_xll.ohTrigger(RecalcTrigger,Trigger6M)),NA())</f>
        <v>1.1156901850218328E-2</v>
      </c>
      <c r="M1486" s="145">
        <f>IFERROR(_xll.qlIndexFixing(Index1Y,$H1486,TRUE,_xll.ohTrigger(RecalcTrigger,Trigger1Y)),NA())</f>
        <v>1.1273354051310963E-2</v>
      </c>
      <c r="N1486" s="144">
        <f>IFERROR(_xll.qlIndexFixing(ONIndex1M,I1486,TRUE,_xll.ohTrigger(RecalcTrigger,Trigger1M)),NA())</f>
        <v>1.0778143091387804E-2</v>
      </c>
      <c r="O1486" s="44">
        <f>IFERROR(_xll.qlIndexFixing(ONIndex3M,I1486,TRUE,_xll.ohTrigger(RecalcTrigger,Trigger3M)),NA())</f>
        <v>1.1221764929612021E-2</v>
      </c>
      <c r="P1486" s="44">
        <f>IFERROR(_xll.qlIndexFixing(ONIndex6M,I1486,TRUE,_xll.ohTrigger(RecalcTrigger,Trigger6M)),NA())</f>
        <v>1.124030476807647E-2</v>
      </c>
      <c r="Q1486" s="145">
        <f>IFERROR(_xll.qlIndexFixing(ONIndex1Y,I1486,TRUE,_xll.ohTrigger(RecalcTrigger,Trigger1Y)),NA())</f>
        <v>1.143949364954544E-2</v>
      </c>
    </row>
    <row r="1487" spans="2:17" x14ac:dyDescent="0.2">
      <c r="B1487" s="39" t="s">
        <v>42</v>
      </c>
      <c r="D1487" s="42">
        <f>_xll.qlCalendarAdvance(Calendar,$D1486,B1487,"f",FALSE)</f>
        <v>50151</v>
      </c>
      <c r="E1487" s="139">
        <f>_xll.qlInterestRateIndexValueDate(IndexON,D1487)</f>
        <v>50151</v>
      </c>
      <c r="F1487" s="155">
        <f>IFERROR(_xll.qlIndexFixing(IndexON,D1487,TRUE,_xll.ohTrigger(RecalcTrigger,TriggerON)),NA())</f>
        <v>1.0007590415801459E-2</v>
      </c>
      <c r="H1487" s="42">
        <f>_xll.qlCalendarAdvance(Calendar,$H1486,B1487,"f",FALSE)</f>
        <v>50151</v>
      </c>
      <c r="I1487" s="139">
        <f>_xll.qlInterestRateIndexValueDate(Index1M,$H1487)</f>
        <v>50153</v>
      </c>
      <c r="J1487" s="144">
        <f>IFERROR(_xll.qlIndexFixing(Index1M,$H1487,TRUE,_xll.ohTrigger(RecalcTrigger,Trigger1M)),NA())</f>
        <v>1.0762268399351904E-2</v>
      </c>
      <c r="K1487" s="44">
        <f>IFERROR(_xll.qlIndexFixing(Index3M,H1487,TRUE,_xll.ohTrigger(RecalcTrigger,Trigger3M)),NA())</f>
        <v>1.1176987938116291E-2</v>
      </c>
      <c r="L1487" s="44">
        <f>IFERROR(_xll.qlIndexFixing(Index6M,$H1487,TRUE,_xll.ohTrigger(RecalcTrigger,Trigger6M)),NA())</f>
        <v>1.114765921154905E-2</v>
      </c>
      <c r="M1487" s="145">
        <f>IFERROR(_xll.qlIndexFixing(Index1Y,$H1487,TRUE,_xll.ohTrigger(RecalcTrigger,Trigger1Y)),NA())</f>
        <v>1.1262454213617681E-2</v>
      </c>
      <c r="N1487" s="144">
        <f>IFERROR(_xll.qlIndexFixing(ONIndex1M,I1487,TRUE,_xll.ohTrigger(RecalcTrigger,Trigger1M)),NA())</f>
        <v>1.0770248675147087E-2</v>
      </c>
      <c r="O1487" s="44">
        <f>IFERROR(_xll.qlIndexFixing(ONIndex3M,I1487,TRUE,_xll.ohTrigger(RecalcTrigger,Trigger3M)),NA())</f>
        <v>1.1212946569969517E-2</v>
      </c>
      <c r="P1487" s="44">
        <f>IFERROR(_xll.qlIndexFixing(ONIndex6M,I1487,TRUE,_xll.ohTrigger(RecalcTrigger,Trigger6M)),NA())</f>
        <v>1.1231005004317396E-2</v>
      </c>
      <c r="Q1487" s="145">
        <f>IFERROR(_xll.qlIndexFixing(ONIndex1Y,I1487,TRUE,_xll.ohTrigger(RecalcTrigger,Trigger1Y)),NA())</f>
        <v>1.1430303779320639E-2</v>
      </c>
    </row>
    <row r="1488" spans="2:17" x14ac:dyDescent="0.2">
      <c r="B1488" s="39" t="s">
        <v>42</v>
      </c>
      <c r="D1488" s="42">
        <f>_xll.qlCalendarAdvance(Calendar,$D1487,B1488,"f",FALSE)</f>
        <v>50158</v>
      </c>
      <c r="E1488" s="139">
        <f>_xll.qlInterestRateIndexValueDate(IndexON,D1488)</f>
        <v>50158</v>
      </c>
      <c r="F1488" s="155">
        <f>IFERROR(_xll.qlIndexFixing(IndexON,D1488,TRUE,_xll.ohTrigger(RecalcTrigger,TriggerON)),NA())</f>
        <v>1.0007590415801459E-2</v>
      </c>
      <c r="H1488" s="42">
        <f>_xll.qlCalendarAdvance(Calendar,$H1487,B1488,"f",FALSE)</f>
        <v>50158</v>
      </c>
      <c r="I1488" s="139">
        <f>_xll.qlInterestRateIndexValueDate(Index1M,$H1488)</f>
        <v>50160</v>
      </c>
      <c r="J1488" s="144">
        <f>IFERROR(_xll.qlIndexFixing(Index1M,$H1488,TRUE,_xll.ohTrigger(RecalcTrigger,Trigger1M)),NA())</f>
        <v>1.0755581313873965E-2</v>
      </c>
      <c r="K1488" s="44">
        <f>IFERROR(_xll.qlIndexFixing(Index3M,H1488,TRUE,_xll.ohTrigger(RecalcTrigger,Trigger3M)),NA())</f>
        <v>1.116771739677932E-2</v>
      </c>
      <c r="L1488" s="44">
        <f>IFERROR(_xll.qlIndexFixing(Index6M,$H1488,TRUE,_xll.ohTrigger(RecalcTrigger,Trigger6M)),NA())</f>
        <v>1.1138426204776362E-2</v>
      </c>
      <c r="M1488" s="145">
        <f>IFERROR(_xll.qlIndexFixing(Index1Y,$H1488,TRUE,_xll.ohTrigger(RecalcTrigger,Trigger1Y)),NA())</f>
        <v>1.1255271337027653E-2</v>
      </c>
      <c r="N1488" s="144">
        <f>IFERROR(_xll.qlIndexFixing(ONIndex1M,I1488,TRUE,_xll.ohTrigger(RecalcTrigger,Trigger1M)),NA())</f>
        <v>1.0761228497102593E-2</v>
      </c>
      <c r="O1488" s="44">
        <f>IFERROR(_xll.qlIndexFixing(ONIndex3M,I1488,TRUE,_xll.ohTrigger(RecalcTrigger,Trigger3M)),NA())</f>
        <v>1.1202872646993711E-2</v>
      </c>
      <c r="P1488" s="44">
        <f>IFERROR(_xll.qlIndexFixing(ONIndex6M,I1488,TRUE,_xll.ohTrigger(RecalcTrigger,Trigger6M)),NA())</f>
        <v>1.1220385740289274E-2</v>
      </c>
      <c r="Q1488" s="145">
        <f>IFERROR(_xll.qlIndexFixing(ONIndex1Y,I1488,TRUE,_xll.ohTrigger(RecalcTrigger,Trigger1Y)),NA())</f>
        <v>1.1419809591481922E-2</v>
      </c>
    </row>
    <row r="1489" spans="2:17" x14ac:dyDescent="0.2">
      <c r="B1489" s="39" t="s">
        <v>42</v>
      </c>
      <c r="D1489" s="42">
        <f>_xll.qlCalendarAdvance(Calendar,$D1488,B1489,"f",FALSE)</f>
        <v>50165</v>
      </c>
      <c r="E1489" s="139">
        <f>_xll.qlInterestRateIndexValueDate(IndexON,D1489)</f>
        <v>50165</v>
      </c>
      <c r="F1489" s="155">
        <f>IFERROR(_xll.qlIndexFixing(IndexON,D1489,TRUE,_xll.ohTrigger(RecalcTrigger,TriggerON)),NA())</f>
        <v>1.0007590415801459E-2</v>
      </c>
      <c r="H1489" s="42">
        <f>_xll.qlCalendarAdvance(Calendar,$H1488,B1489,"f",FALSE)</f>
        <v>50165</v>
      </c>
      <c r="I1489" s="139">
        <f>_xll.qlInterestRateIndexValueDate(Index1M,$H1489)</f>
        <v>50167</v>
      </c>
      <c r="J1489" s="144">
        <f>IFERROR(_xll.qlIndexFixing(Index1M,$H1489,TRUE,_xll.ohTrigger(RecalcTrigger,Trigger1M)),NA())</f>
        <v>1.0746476651544989E-2</v>
      </c>
      <c r="K1489" s="44">
        <f>IFERROR(_xll.qlIndexFixing(Index3M,H1489,TRUE,_xll.ohTrigger(RecalcTrigger,Trigger3M)),NA())</f>
        <v>1.1158907247184241E-2</v>
      </c>
      <c r="L1489" s="44">
        <f>IFERROR(_xll.qlIndexFixing(Index6M,$H1489,TRUE,_xll.ohTrigger(RecalcTrigger,Trigger6M)),NA())</f>
        <v>1.1127752231733842E-2</v>
      </c>
      <c r="M1489" s="145">
        <f>IFERROR(_xll.qlIndexFixing(Index1Y,$H1489,TRUE,_xll.ohTrigger(RecalcTrigger,Trigger1Y)),NA())</f>
        <v>1.1246247003654366E-2</v>
      </c>
      <c r="N1489" s="144">
        <f>IFERROR(_xll.qlIndexFixing(ONIndex1M,I1489,TRUE,_xll.ohTrigger(RecalcTrigger,Trigger1M)),NA())</f>
        <v>1.0754464910931461E-2</v>
      </c>
      <c r="O1489" s="44">
        <f>IFERROR(_xll.qlIndexFixing(ONIndex3M,I1489,TRUE,_xll.ohTrigger(RecalcTrigger,Trigger3M)),NA())</f>
        <v>1.1195320291133015E-2</v>
      </c>
      <c r="P1489" s="44">
        <f>IFERROR(_xll.qlIndexFixing(ONIndex6M,I1489,TRUE,_xll.ohTrigger(RecalcTrigger,Trigger6M)),NA())</f>
        <v>1.1212427767768318E-2</v>
      </c>
      <c r="Q1489" s="145">
        <f>IFERROR(_xll.qlIndexFixing(ONIndex1Y,I1489,TRUE,_xll.ohTrigger(RecalcTrigger,Trigger1Y)),NA())</f>
        <v>1.1411945052781647E-2</v>
      </c>
    </row>
    <row r="1490" spans="2:17" x14ac:dyDescent="0.2">
      <c r="B1490" s="39" t="s">
        <v>42</v>
      </c>
      <c r="D1490" s="42">
        <f>_xll.qlCalendarAdvance(Calendar,$D1489,B1490,"f",FALSE)</f>
        <v>50172</v>
      </c>
      <c r="E1490" s="139">
        <f>_xll.qlInterestRateIndexValueDate(IndexON,D1490)</f>
        <v>50172</v>
      </c>
      <c r="F1490" s="155">
        <f>IFERROR(_xll.qlIndexFixing(IndexON,D1490,TRUE,_xll.ohTrigger(RecalcTrigger,TriggerON)),NA())</f>
        <v>1.0007590415801459E-2</v>
      </c>
      <c r="H1490" s="42">
        <f>_xll.qlCalendarAdvance(Calendar,$H1489,B1490,"f",FALSE)</f>
        <v>50172</v>
      </c>
      <c r="I1490" s="139">
        <f>_xll.qlInterestRateIndexValueDate(Index1M,$H1490)</f>
        <v>50174</v>
      </c>
      <c r="J1490" s="144">
        <f>IFERROR(_xll.qlIndexFixing(Index1M,$H1490,TRUE,_xll.ohTrigger(RecalcTrigger,Trigger1M)),NA())</f>
        <v>1.0738584047474686E-2</v>
      </c>
      <c r="K1490" s="44">
        <f>IFERROR(_xll.qlIndexFixing(Index3M,H1490,TRUE,_xll.ohTrigger(RecalcTrigger,Trigger3M)),NA())</f>
        <v>1.115010189352672E-2</v>
      </c>
      <c r="L1490" s="44">
        <f>IFERROR(_xll.qlIndexFixing(Index6M,$H1490,TRUE,_xll.ohTrigger(RecalcTrigger,Trigger6M)),NA())</f>
        <v>1.1118540488337809E-2</v>
      </c>
      <c r="M1490" s="145">
        <f>IFERROR(_xll.qlIndexFixing(Index1Y,$H1490,TRUE,_xll.ohTrigger(RecalcTrigger,Trigger1Y)),NA())</f>
        <v>1.1237234235557815E-2</v>
      </c>
      <c r="N1490" s="144">
        <f>IFERROR(_xll.qlIndexFixing(ONIndex1M,I1490,TRUE,_xll.ohTrigger(RecalcTrigger,Trigger1M)),NA())</f>
        <v>1.0746575887576881E-2</v>
      </c>
      <c r="O1490" s="44">
        <f>IFERROR(_xll.qlIndexFixing(ONIndex3M,I1490,TRUE,_xll.ohTrigger(RecalcTrigger,Trigger3M)),NA())</f>
        <v>1.1186512709588925E-2</v>
      </c>
      <c r="P1490" s="44">
        <f>IFERROR(_xll.qlIndexFixing(ONIndex6M,I1490,TRUE,_xll.ohTrigger(RecalcTrigger,Trigger6M)),NA())</f>
        <v>1.1203150643099846E-2</v>
      </c>
      <c r="Q1490" s="145">
        <f>IFERROR(_xll.qlIndexFixing(ONIndex1Y,I1490,TRUE,_xll.ohTrigger(RecalcTrigger,Trigger1Y)),NA())</f>
        <v>1.1402776517410729E-2</v>
      </c>
    </row>
    <row r="1491" spans="2:17" x14ac:dyDescent="0.2">
      <c r="B1491" s="39" t="s">
        <v>42</v>
      </c>
      <c r="D1491" s="42">
        <f>_xll.qlCalendarAdvance(Calendar,$D1490,B1491,"f",FALSE)</f>
        <v>50179</v>
      </c>
      <c r="E1491" s="139">
        <f>_xll.qlInterestRateIndexValueDate(IndexON,D1491)</f>
        <v>50179</v>
      </c>
      <c r="F1491" s="155">
        <f>IFERROR(_xll.qlIndexFixing(IndexON,D1491,TRUE,_xll.ohTrigger(RecalcTrigger,TriggerON)),NA())</f>
        <v>1.0007590415881396E-2</v>
      </c>
      <c r="H1491" s="42">
        <f>_xll.qlCalendarAdvance(Calendar,$H1490,B1491,"f",FALSE)</f>
        <v>50179</v>
      </c>
      <c r="I1491" s="139">
        <f>_xll.qlInterestRateIndexValueDate(Index1M,$H1491)</f>
        <v>50181</v>
      </c>
      <c r="J1491" s="144">
        <f>IFERROR(_xll.qlIndexFixing(Index1M,$H1491,TRUE,_xll.ohTrigger(RecalcTrigger,Trigger1M)),NA())</f>
        <v>1.0730693839924865E-2</v>
      </c>
      <c r="K1491" s="44">
        <f>IFERROR(_xll.qlIndexFixing(Index3M,H1491,TRUE,_xll.ohTrigger(RecalcTrigger,Trigger3M)),NA())</f>
        <v>1.114130150515912E-2</v>
      </c>
      <c r="L1491" s="44">
        <f>IFERROR(_xll.qlIndexFixing(Index6M,$H1491,TRUE,_xll.ohTrigger(RecalcTrigger,Trigger6M)),NA())</f>
        <v>1.1109338940546568E-2</v>
      </c>
      <c r="M1491" s="145">
        <f>IFERROR(_xll.qlIndexFixing(Index1Y,$H1491,TRUE,_xll.ohTrigger(RecalcTrigger,Trigger1Y)),NA())</f>
        <v>1.1228233194803211E-2</v>
      </c>
      <c r="N1491" s="144">
        <f>IFERROR(_xll.qlIndexFixing(ONIndex1M,I1491,TRUE,_xll.ohTrigger(RecalcTrigger,Trigger1M)),NA())</f>
        <v>1.0738688986364764E-2</v>
      </c>
      <c r="O1491" s="44">
        <f>IFERROR(_xll.qlIndexFixing(ONIndex3M,I1491,TRUE,_xll.ohTrigger(RecalcTrigger,Trigger3M)),NA())</f>
        <v>1.1177709058500795E-2</v>
      </c>
      <c r="P1491" s="44">
        <f>IFERROR(_xll.qlIndexFixing(ONIndex6M,I1491,TRUE,_xll.ohTrigger(RecalcTrigger,Trigger6M)),NA())</f>
        <v>1.1193881412996376E-2</v>
      </c>
      <c r="Q1491" s="145">
        <f>IFERROR(_xll.qlIndexFixing(ONIndex1Y,I1491,TRUE,_xll.ohTrigger(RecalcTrigger,Trigger1Y)),NA())</f>
        <v>1.1393615414894143E-2</v>
      </c>
    </row>
    <row r="1492" spans="2:17" x14ac:dyDescent="0.2">
      <c r="B1492" s="39" t="s">
        <v>42</v>
      </c>
      <c r="D1492" s="42">
        <f>_xll.qlCalendarAdvance(Calendar,$D1491,B1492,"f",FALSE)</f>
        <v>50186</v>
      </c>
      <c r="E1492" s="139">
        <f>_xll.qlInterestRateIndexValueDate(IndexON,D1492)</f>
        <v>50186</v>
      </c>
      <c r="F1492" s="155">
        <f>IFERROR(_xll.qlIndexFixing(IndexON,D1492,TRUE,_xll.ohTrigger(RecalcTrigger,TriggerON)),NA())</f>
        <v>1.0007590415801459E-2</v>
      </c>
      <c r="H1492" s="42">
        <f>_xll.qlCalendarAdvance(Calendar,$H1491,B1492,"f",FALSE)</f>
        <v>50186</v>
      </c>
      <c r="I1492" s="139">
        <f>_xll.qlInterestRateIndexValueDate(Index1M,$H1492)</f>
        <v>50188</v>
      </c>
      <c r="J1492" s="144">
        <f>IFERROR(_xll.qlIndexFixing(Index1M,$H1492,TRUE,_xll.ohTrigger(RecalcTrigger,Trigger1M)),NA())</f>
        <v>1.0722806191378054E-2</v>
      </c>
      <c r="K1492" s="44">
        <f>IFERROR(_xll.qlIndexFixing(Index3M,H1492,TRUE,_xll.ohTrigger(RecalcTrigger,Trigger3M)),NA())</f>
        <v>1.1132506251425107E-2</v>
      </c>
      <c r="L1492" s="44">
        <f>IFERROR(_xll.qlIndexFixing(Index6M,$H1492,TRUE,_xll.ohTrigger(RecalcTrigger,Trigger6M)),NA())</f>
        <v>1.1100147763232275E-2</v>
      </c>
      <c r="M1492" s="145">
        <f>IFERROR(_xll.qlIndexFixing(Index1Y,$H1492,TRUE,_xll.ohTrigger(RecalcTrigger,Trigger1Y)),NA())</f>
        <v>1.1219244043452259E-2</v>
      </c>
      <c r="N1492" s="144">
        <f>IFERROR(_xll.qlIndexFixing(ONIndex1M,I1492,TRUE,_xll.ohTrigger(RecalcTrigger,Trigger1M)),NA())</f>
        <v>1.073080436988505E-2</v>
      </c>
      <c r="O1492" s="44">
        <f>IFERROR(_xll.qlIndexFixing(ONIndex3M,I1492,TRUE,_xll.ohTrigger(RecalcTrigger,Trigger3M)),NA())</f>
        <v>1.1168909506853453E-2</v>
      </c>
      <c r="P1492" s="44">
        <f>IFERROR(_xll.qlIndexFixing(ONIndex6M,I1492,TRUE,_xll.ohTrigger(RecalcTrigger,Trigger6M)),NA())</f>
        <v>1.1184620251398769E-2</v>
      </c>
      <c r="Q1492" s="145">
        <f>IFERROR(_xll.qlIndexFixing(ONIndex1Y,I1492,TRUE,_xll.ohTrigger(RecalcTrigger,Trigger1Y)),NA())</f>
        <v>1.138446190558362E-2</v>
      </c>
    </row>
    <row r="1493" spans="2:17" x14ac:dyDescent="0.2">
      <c r="B1493" s="39" t="s">
        <v>42</v>
      </c>
      <c r="D1493" s="42">
        <f>_xll.qlCalendarAdvance(Calendar,$D1492,B1493,"f",FALSE)</f>
        <v>50193</v>
      </c>
      <c r="E1493" s="139">
        <f>_xll.qlInterestRateIndexValueDate(IndexON,D1493)</f>
        <v>50193</v>
      </c>
      <c r="F1493" s="155">
        <f>IFERROR(_xll.qlIndexFixing(IndexON,D1493,TRUE,_xll.ohTrigger(RecalcTrigger,TriggerON)),NA())</f>
        <v>1.0007590415881396E-2</v>
      </c>
      <c r="H1493" s="42">
        <f>_xll.qlCalendarAdvance(Calendar,$H1492,B1493,"f",FALSE)</f>
        <v>50193</v>
      </c>
      <c r="I1493" s="139">
        <f>_xll.qlInterestRateIndexValueDate(Index1M,$H1493)</f>
        <v>50195</v>
      </c>
      <c r="J1493" s="144">
        <f>IFERROR(_xll.qlIndexFixing(Index1M,$H1493,TRUE,_xll.ohTrigger(RecalcTrigger,Trigger1M)),NA())</f>
        <v>1.0714921264306787E-2</v>
      </c>
      <c r="K1493" s="44">
        <f>IFERROR(_xll.qlIndexFixing(Index3M,H1493,TRUE,_xll.ohTrigger(RecalcTrigger,Trigger3M)),NA())</f>
        <v>1.1123716301673565E-2</v>
      </c>
      <c r="L1493" s="44">
        <f>IFERROR(_xll.qlIndexFixing(Index6M,$H1493,TRUE,_xll.ohTrigger(RecalcTrigger,Trigger6M)),NA())</f>
        <v>1.1092411769645974E-2</v>
      </c>
      <c r="M1493" s="145">
        <f>IFERROR(_xll.qlIndexFixing(Index1Y,$H1493,TRUE,_xll.ohTrigger(RecalcTrigger,Trigger1Y)),NA())</f>
        <v>1.1210266943559659E-2</v>
      </c>
      <c r="N1493" s="144">
        <f>IFERROR(_xll.qlIndexFixing(ONIndex1M,I1493,TRUE,_xll.ohTrigger(RecalcTrigger,Trigger1M)),NA())</f>
        <v>1.0722922200328E-2</v>
      </c>
      <c r="O1493" s="44">
        <f>IFERROR(_xll.qlIndexFixing(ONIndex3M,I1493,TRUE,_xll.ohTrigger(RecalcTrigger,Trigger3M)),NA())</f>
        <v>1.1160114223471851E-2</v>
      </c>
      <c r="P1493" s="44">
        <f>IFERROR(_xll.qlIndexFixing(ONIndex6M,I1493,TRUE,_xll.ohTrigger(RecalcTrigger,Trigger6M)),NA())</f>
        <v>1.1175367332247887E-2</v>
      </c>
      <c r="Q1493" s="145">
        <f>IFERROR(_xll.qlIndexFixing(ONIndex1Y,I1493,TRUE,_xll.ohTrigger(RecalcTrigger,Trigger1Y)),NA())</f>
        <v>1.1375316150230574E-2</v>
      </c>
    </row>
    <row r="1494" spans="2:17" x14ac:dyDescent="0.2">
      <c r="B1494" s="39" t="s">
        <v>42</v>
      </c>
      <c r="D1494" s="42">
        <f>_xll.qlCalendarAdvance(Calendar,$D1493,B1494,"f",FALSE)</f>
        <v>50200</v>
      </c>
      <c r="E1494" s="139">
        <f>_xll.qlInterestRateIndexValueDate(IndexON,D1494)</f>
        <v>50200</v>
      </c>
      <c r="F1494" s="155">
        <f>IFERROR(_xll.qlIndexFixing(IndexON,D1494,TRUE,_xll.ohTrigger(RecalcTrigger,TriggerON)),NA())</f>
        <v>1.0007590415801459E-2</v>
      </c>
      <c r="H1494" s="42">
        <f>_xll.qlCalendarAdvance(Calendar,$H1493,B1494,"f",FALSE)</f>
        <v>50200</v>
      </c>
      <c r="I1494" s="139">
        <f>_xll.qlInterestRateIndexValueDate(Index1M,$H1494)</f>
        <v>50202</v>
      </c>
      <c r="J1494" s="144">
        <f>IFERROR(_xll.qlIndexFixing(Index1M,$H1494,TRUE,_xll.ohTrigger(RecalcTrigger,Trigger1M)),NA())</f>
        <v>1.0707039221183601E-2</v>
      </c>
      <c r="K1494" s="44">
        <f>IFERROR(_xll.qlIndexFixing(Index3M,H1494,TRUE,_xll.ohTrigger(RecalcTrigger,Trigger3M)),NA())</f>
        <v>1.1114931825244687E-2</v>
      </c>
      <c r="L1494" s="44">
        <f>IFERROR(_xll.qlIndexFixing(Index6M,$H1494,TRUE,_xll.ohTrigger(RecalcTrigger,Trigger6M)),NA())</f>
        <v>1.1083240226378173E-2</v>
      </c>
      <c r="M1494" s="145">
        <f>IFERROR(_xll.qlIndexFixing(Index1Y,$H1494,TRUE,_xll.ohTrigger(RecalcTrigger,Trigger1Y)),NA())</f>
        <v>1.1201302057175073E-2</v>
      </c>
      <c r="N1494" s="144">
        <f>IFERROR(_xll.qlIndexFixing(ONIndex1M,I1494,TRUE,_xll.ohTrigger(RecalcTrigger,Trigger1M)),NA())</f>
        <v>1.0715042639963812E-2</v>
      </c>
      <c r="O1494" s="44">
        <f>IFERROR(_xll.qlIndexFixing(ONIndex3M,I1494,TRUE,_xll.ohTrigger(RecalcTrigger,Trigger3M)),NA())</f>
        <v>1.1151323377420752E-2</v>
      </c>
      <c r="P1494" s="44">
        <f>IFERROR(_xll.qlIndexFixing(ONIndex6M,I1494,TRUE,_xll.ohTrigger(RecalcTrigger,Trigger6M)),NA())</f>
        <v>1.1166122829724401E-2</v>
      </c>
      <c r="Q1494" s="145">
        <f>IFERROR(_xll.qlIndexFixing(ONIndex1Y,I1494,TRUE,_xll.ohTrigger(RecalcTrigger,Trigger1Y)),NA())</f>
        <v>1.13661783091068E-2</v>
      </c>
    </row>
    <row r="1495" spans="2:17" x14ac:dyDescent="0.2">
      <c r="B1495" s="39" t="s">
        <v>42</v>
      </c>
      <c r="D1495" s="42">
        <f>_xll.qlCalendarAdvance(Calendar,$D1494,B1495,"f",FALSE)</f>
        <v>50207</v>
      </c>
      <c r="E1495" s="139">
        <f>_xll.qlInterestRateIndexValueDate(IndexON,D1495)</f>
        <v>50207</v>
      </c>
      <c r="F1495" s="155">
        <f>IFERROR(_xll.qlIndexFixing(IndexON,D1495,TRUE,_xll.ohTrigger(RecalcTrigger,TriggerON)),NA())</f>
        <v>1.0007590415801459E-2</v>
      </c>
      <c r="H1495" s="42">
        <f>_xll.qlCalendarAdvance(Calendar,$H1494,B1495,"f",FALSE)</f>
        <v>50207</v>
      </c>
      <c r="I1495" s="139">
        <f>_xll.qlInterestRateIndexValueDate(Index1M,$H1495)</f>
        <v>50209</v>
      </c>
      <c r="J1495" s="144">
        <f>IFERROR(_xll.qlIndexFixing(Index1M,$H1495,TRUE,_xll.ohTrigger(RecalcTrigger,Trigger1M)),NA())</f>
        <v>1.0699160224488524E-2</v>
      </c>
      <c r="K1495" s="44">
        <f>IFERROR(_xll.qlIndexFixing(Index3M,H1495,TRUE,_xll.ohTrigger(RecalcTrigger,Trigger3M)),NA())</f>
        <v>1.110615299148388E-2</v>
      </c>
      <c r="L1495" s="44">
        <f>IFERROR(_xll.qlIndexFixing(Index6M,$H1495,TRUE,_xll.ohTrigger(RecalcTrigger,Trigger6M)),NA())</f>
        <v>1.1074079539018894E-2</v>
      </c>
      <c r="M1495" s="145">
        <f>IFERROR(_xll.qlIndexFixing(Index1Y,$H1495,TRUE,_xll.ohTrigger(RecalcTrigger,Trigger1Y)),NA())</f>
        <v>1.1192349546342906E-2</v>
      </c>
      <c r="N1495" s="144">
        <f>IFERROR(_xll.qlIndexFixing(ONIndex1M,I1495,TRUE,_xll.ohTrigger(RecalcTrigger,Trigger1M)),NA())</f>
        <v>1.0707165851302491E-2</v>
      </c>
      <c r="O1495" s="44">
        <f>IFERROR(_xll.qlIndexFixing(ONIndex3M,I1495,TRUE,_xll.ohTrigger(RecalcTrigger,Trigger3M)),NA())</f>
        <v>1.1142537137285302E-2</v>
      </c>
      <c r="P1495" s="44">
        <f>IFERROR(_xll.qlIndexFixing(ONIndex6M,I1495,TRUE,_xll.ohTrigger(RecalcTrigger,Trigger6M)),NA())</f>
        <v>1.1156886917689235E-2</v>
      </c>
      <c r="Q1495" s="145">
        <f>IFERROR(_xll.qlIndexFixing(ONIndex1Y,I1495,TRUE,_xll.ohTrigger(RecalcTrigger,Trigger1Y)),NA())</f>
        <v>1.135704854296371E-2</v>
      </c>
    </row>
    <row r="1496" spans="2:17" x14ac:dyDescent="0.2">
      <c r="B1496" s="39" t="s">
        <v>42</v>
      </c>
      <c r="D1496" s="42">
        <f>_xll.qlCalendarAdvance(Calendar,$D1495,B1496,"f",FALSE)</f>
        <v>50214</v>
      </c>
      <c r="E1496" s="139">
        <f>_xll.qlInterestRateIndexValueDate(IndexON,D1496)</f>
        <v>50214</v>
      </c>
      <c r="F1496" s="155">
        <f>IFERROR(_xll.qlIndexFixing(IndexON,D1496,TRUE,_xll.ohTrigger(RecalcTrigger,TriggerON)),NA())</f>
        <v>1.0007590415881396E-2</v>
      </c>
      <c r="H1496" s="42">
        <f>_xll.qlCalendarAdvance(Calendar,$H1495,B1496,"f",FALSE)</f>
        <v>50214</v>
      </c>
      <c r="I1496" s="139">
        <f>_xll.qlInterestRateIndexValueDate(Index1M,$H1496)</f>
        <v>50216</v>
      </c>
      <c r="J1496" s="144">
        <f>IFERROR(_xll.qlIndexFixing(Index1M,$H1496,TRUE,_xll.ohTrigger(RecalcTrigger,Trigger1M)),NA())</f>
        <v>1.0691284436694093E-2</v>
      </c>
      <c r="K1496" s="44">
        <f>IFERROR(_xll.qlIndexFixing(Index3M,H1496,TRUE,_xll.ohTrigger(RecalcTrigger,Trigger3M)),NA())</f>
        <v>1.1097379969730472E-2</v>
      </c>
      <c r="L1496" s="44">
        <f>IFERROR(_xll.qlIndexFixing(Index6M,$H1496,TRUE,_xll.ohTrigger(RecalcTrigger,Trigger6M)),NA())</f>
        <v>1.1063490256074776E-2</v>
      </c>
      <c r="M1496" s="145">
        <f>IFERROR(_xll.qlIndexFixing(Index1Y,$H1496,TRUE,_xll.ohTrigger(RecalcTrigger,Trigger1Y)),NA())</f>
        <v>1.1183409573102744E-2</v>
      </c>
      <c r="N1496" s="144">
        <f>IFERROR(_xll.qlIndexFixing(ONIndex1M,I1496,TRUE,_xll.ohTrigger(RecalcTrigger,Trigger1M)),NA())</f>
        <v>1.0699291996454363E-2</v>
      </c>
      <c r="O1496" s="44">
        <f>IFERROR(_xll.qlIndexFixing(ONIndex3M,I1496,TRUE,_xll.ohTrigger(RecalcTrigger,Trigger3M)),NA())</f>
        <v>1.1133755672370071E-2</v>
      </c>
      <c r="P1496" s="44">
        <f>IFERROR(_xll.qlIndexFixing(ONIndex6M,I1496,TRUE,_xll.ohTrigger(RecalcTrigger,Trigger6M)),NA())</f>
        <v>1.114765977032306E-2</v>
      </c>
      <c r="Q1496" s="145">
        <f>IFERROR(_xll.qlIndexFixing(ONIndex1Y,I1496,TRUE,_xll.ohTrigger(RecalcTrigger,Trigger1Y)),NA())</f>
        <v>1.1347927012392844E-2</v>
      </c>
    </row>
    <row r="1497" spans="2:17" x14ac:dyDescent="0.2">
      <c r="B1497" s="39" t="s">
        <v>42</v>
      </c>
      <c r="D1497" s="42">
        <f>_xll.qlCalendarAdvance(Calendar,$D1496,B1497,"f",FALSE)</f>
        <v>50221</v>
      </c>
      <c r="E1497" s="139">
        <f>_xll.qlInterestRateIndexValueDate(IndexON,D1497)</f>
        <v>50221</v>
      </c>
      <c r="F1497" s="155">
        <f>IFERROR(_xll.qlIndexFixing(IndexON,D1497,TRUE,_xll.ohTrigger(RecalcTrigger,TriggerON)),NA())</f>
        <v>1.0007590415801459E-2</v>
      </c>
      <c r="H1497" s="42">
        <f>_xll.qlCalendarAdvance(Calendar,$H1496,B1497,"f",FALSE)</f>
        <v>50221</v>
      </c>
      <c r="I1497" s="139">
        <f>_xll.qlInterestRateIndexValueDate(Index1M,$H1497)</f>
        <v>50223</v>
      </c>
      <c r="J1497" s="144">
        <f>IFERROR(_xll.qlIndexFixing(Index1M,$H1497,TRUE,_xll.ohTrigger(RecalcTrigger,Trigger1M)),NA())</f>
        <v>1.0683412020270344E-2</v>
      </c>
      <c r="K1497" s="44">
        <f>IFERROR(_xll.qlIndexFixing(Index3M,H1497,TRUE,_xll.ohTrigger(RecalcTrigger,Trigger3M)),NA())</f>
        <v>1.1088612929324655E-2</v>
      </c>
      <c r="L1497" s="44">
        <f>IFERROR(_xll.qlIndexFixing(Index6M,$H1497,TRUE,_xll.ohTrigger(RecalcTrigger,Trigger6M)),NA())</f>
        <v>1.1054353554115465E-2</v>
      </c>
      <c r="M1497" s="145">
        <f>IFERROR(_xll.qlIndexFixing(Index1Y,$H1497,TRUE,_xll.ohTrigger(RecalcTrigger,Trigger1Y)),NA())</f>
        <v>1.1174482299488041E-2</v>
      </c>
      <c r="N1497" s="144">
        <f>IFERROR(_xll.qlIndexFixing(ONIndex1M,I1497,TRUE,_xll.ohTrigger(RecalcTrigger,Trigger1M)),NA())</f>
        <v>1.0691421237929433E-2</v>
      </c>
      <c r="O1497" s="44">
        <f>IFERROR(_xll.qlIndexFixing(ONIndex3M,I1497,TRUE,_xll.ohTrigger(RecalcTrigger,Trigger3M)),NA())</f>
        <v>1.112497915118027E-2</v>
      </c>
      <c r="P1497" s="44">
        <f>IFERROR(_xll.qlIndexFixing(ONIndex6M,I1497,TRUE,_xll.ohTrigger(RecalcTrigger,Trigger6M)),NA())</f>
        <v>1.1138441561406864E-2</v>
      </c>
      <c r="Q1497" s="145">
        <f>IFERROR(_xll.qlIndexFixing(ONIndex1Y,I1497,TRUE,_xll.ohTrigger(RecalcTrigger,Trigger1Y)),NA())</f>
        <v>1.1338813877825871E-2</v>
      </c>
    </row>
    <row r="1498" spans="2:17" x14ac:dyDescent="0.2">
      <c r="B1498" s="39" t="s">
        <v>42</v>
      </c>
      <c r="D1498" s="42">
        <f>_xll.qlCalendarAdvance(Calendar,$D1497,B1498,"f",FALSE)</f>
        <v>50228</v>
      </c>
      <c r="E1498" s="139">
        <f>_xll.qlInterestRateIndexValueDate(IndexON,D1498)</f>
        <v>50228</v>
      </c>
      <c r="F1498" s="155">
        <f>IFERROR(_xll.qlIndexFixing(IndexON,D1498,TRUE,_xll.ohTrigger(RecalcTrigger,TriggerON)),NA())</f>
        <v>1.0007590415801459E-2</v>
      </c>
      <c r="H1498" s="42">
        <f>_xll.qlCalendarAdvance(Calendar,$H1497,B1498,"f",FALSE)</f>
        <v>50228</v>
      </c>
      <c r="I1498" s="139">
        <f>_xll.qlInterestRateIndexValueDate(Index1M,$H1498)</f>
        <v>50230</v>
      </c>
      <c r="J1498" s="144">
        <f>IFERROR(_xll.qlIndexFixing(Index1M,$H1498,TRUE,_xll.ohTrigger(RecalcTrigger,Trigger1M)),NA())</f>
        <v>1.067554313769481E-2</v>
      </c>
      <c r="K1498" s="44">
        <f>IFERROR(_xll.qlIndexFixing(Index3M,H1498,TRUE,_xll.ohTrigger(RecalcTrigger,Trigger3M)),NA())</f>
        <v>1.1079852039604885E-2</v>
      </c>
      <c r="L1498" s="44">
        <f>IFERROR(_xll.qlIndexFixing(Index6M,$H1498,TRUE,_xll.ohTrigger(RecalcTrigger,Trigger6M)),NA())</f>
        <v>1.1045228271799877E-2</v>
      </c>
      <c r="M1498" s="145">
        <f>IFERROR(_xll.qlIndexFixing(Index1Y,$H1498,TRUE,_xll.ohTrigger(RecalcTrigger,Trigger1Y)),NA())</f>
        <v>1.1165567887526782E-2</v>
      </c>
      <c r="N1498" s="144">
        <f>IFERROR(_xll.qlIndexFixing(ONIndex1M,I1498,TRUE,_xll.ohTrigger(RecalcTrigger,Trigger1M)),NA())</f>
        <v>1.0683553737997897E-2</v>
      </c>
      <c r="O1498" s="44">
        <f>IFERROR(_xll.qlIndexFixing(ONIndex3M,I1498,TRUE,_xll.ohTrigger(RecalcTrigger,Trigger3M)),NA())</f>
        <v>1.1116207742940531E-2</v>
      </c>
      <c r="P1498" s="44">
        <f>IFERROR(_xll.qlIndexFixing(ONIndex6M,I1498,TRUE,_xll.ohTrigger(RecalcTrigger,Trigger6M)),NA())</f>
        <v>1.1129232465281191E-2</v>
      </c>
      <c r="Q1498" s="145">
        <f>IFERROR(_xll.qlIndexFixing(ONIndex1Y,I1498,TRUE,_xll.ohTrigger(RecalcTrigger,Trigger1Y)),NA())</f>
        <v>1.1329709299854329E-2</v>
      </c>
    </row>
    <row r="1499" spans="2:17" x14ac:dyDescent="0.2">
      <c r="B1499" s="39" t="s">
        <v>42</v>
      </c>
      <c r="D1499" s="42">
        <f>_xll.qlCalendarAdvance(Calendar,$D1498,B1499,"f",FALSE)</f>
        <v>50235</v>
      </c>
      <c r="E1499" s="139">
        <f>_xll.qlInterestRateIndexValueDate(IndexON,D1499)</f>
        <v>50235</v>
      </c>
      <c r="F1499" s="155">
        <f>IFERROR(_xll.qlIndexFixing(IndexON,D1499,TRUE,_xll.ohTrigger(RecalcTrigger,TriggerON)),NA())</f>
        <v>1.0007590415881396E-2</v>
      </c>
      <c r="H1499" s="42">
        <f>_xll.qlCalendarAdvance(Calendar,$H1498,B1499,"f",FALSE)</f>
        <v>50235</v>
      </c>
      <c r="I1499" s="139">
        <f>_xll.qlInterestRateIndexValueDate(Index1M,$H1499)</f>
        <v>50237</v>
      </c>
      <c r="J1499" s="144">
        <f>IFERROR(_xll.qlIndexFixing(Index1M,$H1499,TRUE,_xll.ohTrigger(RecalcTrigger,Trigger1M)),NA())</f>
        <v>1.0667677951442522E-2</v>
      </c>
      <c r="K1499" s="44">
        <f>IFERROR(_xll.qlIndexFixing(Index3M,H1499,TRUE,_xll.ohTrigger(RecalcTrigger,Trigger3M)),NA())</f>
        <v>1.1071097469907011E-2</v>
      </c>
      <c r="L1499" s="44">
        <f>IFERROR(_xll.qlIndexFixing(Index6M,$H1499,TRUE,_xll.ohTrigger(RecalcTrigger,Trigger6M)),NA())</f>
        <v>1.1036114583977828E-2</v>
      </c>
      <c r="M1499" s="145">
        <f>IFERROR(_xll.qlIndexFixing(Index1Y,$H1499,TRUE,_xll.ohTrigger(RecalcTrigger,Trigger1Y)),NA())</f>
        <v>1.1156666499242782E-2</v>
      </c>
      <c r="N1499" s="144">
        <f>IFERROR(_xll.qlIndexFixing(ONIndex1M,I1499,TRUE,_xll.ohTrigger(RecalcTrigger,Trigger1M)),NA())</f>
        <v>1.067568965900989E-2</v>
      </c>
      <c r="O1499" s="44">
        <f>IFERROR(_xll.qlIndexFixing(ONIndex3M,I1499,TRUE,_xll.ohTrigger(RecalcTrigger,Trigger3M)),NA())</f>
        <v>1.1107441616475811E-2</v>
      </c>
      <c r="P1499" s="44">
        <f>IFERROR(_xll.qlIndexFixing(ONIndex6M,I1499,TRUE,_xll.ohTrigger(RecalcTrigger,Trigger6M)),NA())</f>
        <v>1.1120032655806966E-2</v>
      </c>
      <c r="Q1499" s="145">
        <f>IFERROR(_xll.qlIndexFixing(ONIndex1Y,I1499,TRUE,_xll.ohTrigger(RecalcTrigger,Trigger1Y)),NA())</f>
        <v>1.132061343906976E-2</v>
      </c>
    </row>
    <row r="1500" spans="2:17" x14ac:dyDescent="0.2">
      <c r="B1500" s="39" t="s">
        <v>42</v>
      </c>
      <c r="D1500" s="42">
        <f>_xll.qlCalendarAdvance(Calendar,$D1499,B1500,"f",FALSE)</f>
        <v>50242</v>
      </c>
      <c r="E1500" s="139">
        <f>_xll.qlInterestRateIndexValueDate(IndexON,D1500)</f>
        <v>50242</v>
      </c>
      <c r="F1500" s="155">
        <f>IFERROR(_xll.qlIndexFixing(IndexON,D1500,TRUE,_xll.ohTrigger(RecalcTrigger,TriggerON)),NA())</f>
        <v>1.0007590415881396E-2</v>
      </c>
      <c r="H1500" s="42">
        <f>_xll.qlCalendarAdvance(Calendar,$H1499,B1500,"f",FALSE)</f>
        <v>50242</v>
      </c>
      <c r="I1500" s="139">
        <f>_xll.qlInterestRateIndexValueDate(Index1M,$H1500)</f>
        <v>50244</v>
      </c>
      <c r="J1500" s="144">
        <f>IFERROR(_xll.qlIndexFixing(Index1M,$H1500,TRUE,_xll.ohTrigger(RecalcTrigger,Trigger1M)),NA())</f>
        <v>1.0659816623978524E-2</v>
      </c>
      <c r="K1500" s="44">
        <f>IFERROR(_xll.qlIndexFixing(Index3M,H1500,TRUE,_xll.ohTrigger(RecalcTrigger,Trigger3M)),NA())</f>
        <v>1.1062349389566885E-2</v>
      </c>
      <c r="L1500" s="44">
        <f>IFERROR(_xll.qlIndexFixing(Index6M,$H1500,TRUE,_xll.ohTrigger(RecalcTrigger,Trigger6M)),NA())</f>
        <v>1.1027012665496119E-2</v>
      </c>
      <c r="M1500" s="145">
        <f>IFERROR(_xll.qlIndexFixing(Index1Y,$H1500,TRUE,_xll.ohTrigger(RecalcTrigger,Trigger1Y)),NA())</f>
        <v>1.1147778296653289E-2</v>
      </c>
      <c r="N1500" s="144">
        <f>IFERROR(_xll.qlIndexFixing(ONIndex1M,I1500,TRUE,_xll.ohTrigger(RecalcTrigger,Trigger1M)),NA())</f>
        <v>1.0667829163155673E-2</v>
      </c>
      <c r="O1500" s="44">
        <f>IFERROR(_xll.qlIndexFixing(ONIndex3M,I1500,TRUE,_xll.ohTrigger(RecalcTrigger,Trigger3M)),NA())</f>
        <v>1.1098680940531125E-2</v>
      </c>
      <c r="P1500" s="44">
        <f>IFERROR(_xll.qlIndexFixing(ONIndex6M,I1500,TRUE,_xll.ohTrigger(RecalcTrigger,Trigger6M)),NA())</f>
        <v>1.1110842306925051E-2</v>
      </c>
      <c r="Q1500" s="145">
        <f>IFERROR(_xll.qlIndexFixing(ONIndex1Y,I1500,TRUE,_xll.ohTrigger(RecalcTrigger,Trigger1Y)),NA())</f>
        <v>1.1311526456063703E-2</v>
      </c>
    </row>
    <row r="1501" spans="2:17" x14ac:dyDescent="0.2">
      <c r="B1501" s="39" t="s">
        <v>42</v>
      </c>
      <c r="D1501" s="42">
        <f>_xll.qlCalendarAdvance(Calendar,$D1500,B1501,"f",FALSE)</f>
        <v>50249</v>
      </c>
      <c r="E1501" s="139">
        <f>_xll.qlInterestRateIndexValueDate(IndexON,D1501)</f>
        <v>50249</v>
      </c>
      <c r="F1501" s="155">
        <f>IFERROR(_xll.qlIndexFixing(IndexON,D1501,TRUE,_xll.ohTrigger(RecalcTrigger,TriggerON)),NA())</f>
        <v>1.0007590415881396E-2</v>
      </c>
      <c r="H1501" s="42">
        <f>_xll.qlCalendarAdvance(Calendar,$H1500,B1501,"f",FALSE)</f>
        <v>50249</v>
      </c>
      <c r="I1501" s="139">
        <f>_xll.qlInterestRateIndexValueDate(Index1M,$H1501)</f>
        <v>50251</v>
      </c>
      <c r="J1501" s="144">
        <f>IFERROR(_xll.qlIndexFixing(Index1M,$H1501,TRUE,_xll.ohTrigger(RecalcTrigger,Trigger1M)),NA())</f>
        <v>1.0651959317782844E-2</v>
      </c>
      <c r="K1501" s="44">
        <f>IFERROR(_xll.qlIndexFixing(Index3M,H1501,TRUE,_xll.ohTrigger(RecalcTrigger,Trigger3M)),NA())</f>
        <v>1.1053607967916879E-2</v>
      </c>
      <c r="L1501" s="44">
        <f>IFERROR(_xll.qlIndexFixing(Index6M,$H1501,TRUE,_xll.ohTrigger(RecalcTrigger,Trigger6M)),NA())</f>
        <v>1.1019353180154394E-2</v>
      </c>
      <c r="M1501" s="145">
        <f>IFERROR(_xll.qlIndexFixing(Index1Y,$H1501,TRUE,_xll.ohTrigger(RecalcTrigger,Trigger1Y)),NA())</f>
        <v>1.1138903441770738E-2</v>
      </c>
      <c r="N1501" s="144">
        <f>IFERROR(_xll.qlIndexFixing(ONIndex1M,I1501,TRUE,_xll.ohTrigger(RecalcTrigger,Trigger1M)),NA())</f>
        <v>1.0659972412945251E-2</v>
      </c>
      <c r="O1501" s="44">
        <f>IFERROR(_xll.qlIndexFixing(ONIndex3M,I1501,TRUE,_xll.ohTrigger(RecalcTrigger,Trigger3M)),NA())</f>
        <v>1.1089925884091301E-2</v>
      </c>
      <c r="P1501" s="44">
        <f>IFERROR(_xll.qlIndexFixing(ONIndex6M,I1501,TRUE,_xll.ohTrigger(RecalcTrigger,Trigger6M)),NA())</f>
        <v>1.1101661592736178E-2</v>
      </c>
      <c r="Q1501" s="145">
        <f>IFERROR(_xll.qlIndexFixing(ONIndex1Y,I1501,TRUE,_xll.ohTrigger(RecalcTrigger,Trigger1Y)),NA())</f>
        <v>1.1302448511267826E-2</v>
      </c>
    </row>
    <row r="1502" spans="2:17" x14ac:dyDescent="0.2">
      <c r="B1502" s="39" t="s">
        <v>42</v>
      </c>
      <c r="D1502" s="42">
        <f>_xll.qlCalendarAdvance(Calendar,$D1501,B1502,"f",FALSE)</f>
        <v>50256</v>
      </c>
      <c r="E1502" s="139">
        <f>_xll.qlInterestRateIndexValueDate(IndexON,D1502)</f>
        <v>50256</v>
      </c>
      <c r="F1502" s="155">
        <f>IFERROR(_xll.qlIndexFixing(IndexON,D1502,TRUE,_xll.ohTrigger(RecalcTrigger,TriggerON)),NA())</f>
        <v>1.0007590415801459E-2</v>
      </c>
      <c r="H1502" s="42">
        <f>_xll.qlCalendarAdvance(Calendar,$H1501,B1502,"f",FALSE)</f>
        <v>50256</v>
      </c>
      <c r="I1502" s="139">
        <f>_xll.qlInterestRateIndexValueDate(Index1M,$H1502)</f>
        <v>50258</v>
      </c>
      <c r="J1502" s="144">
        <f>IFERROR(_xll.qlIndexFixing(Index1M,$H1502,TRUE,_xll.ohTrigger(RecalcTrigger,Trigger1M)),NA())</f>
        <v>1.0644106195323022E-2</v>
      </c>
      <c r="K1502" s="44">
        <f>IFERROR(_xll.qlIndexFixing(Index3M,H1502,TRUE,_xll.ohTrigger(RecalcTrigger,Trigger3M)),NA())</f>
        <v>1.1044873374290238E-2</v>
      </c>
      <c r="L1502" s="44">
        <f>IFERROR(_xll.qlIndexFixing(Index6M,$H1502,TRUE,_xll.ohTrigger(RecalcTrigger,Trigger6M)),NA())</f>
        <v>1.1008844835928904E-2</v>
      </c>
      <c r="M1502" s="145">
        <f>IFERROR(_xll.qlIndexFixing(Index1Y,$H1502,TRUE,_xll.ohTrigger(RecalcTrigger,Trigger1Y)),NA())</f>
        <v>1.1130042096602739E-2</v>
      </c>
      <c r="N1502" s="144">
        <f>IFERROR(_xll.qlIndexFixing(ONIndex1M,I1502,TRUE,_xll.ohTrigger(RecalcTrigger,Trigger1M)),NA())</f>
        <v>1.0652119570728757E-2</v>
      </c>
      <c r="O1502" s="44">
        <f>IFERROR(_xll.qlIndexFixing(ONIndex3M,I1502,TRUE,_xll.ohTrigger(RecalcTrigger,Trigger3M)),NA())</f>
        <v>1.1081176616301036E-2</v>
      </c>
      <c r="P1502" s="44">
        <f>IFERROR(_xll.qlIndexFixing(ONIndex6M,I1502,TRUE,_xll.ohTrigger(RecalcTrigger,Trigger6M)),NA())</f>
        <v>1.1092490687421019E-2</v>
      </c>
      <c r="Q1502" s="145">
        <f>IFERROR(_xll.qlIndexFixing(ONIndex1Y,I1502,TRUE,_xll.ohTrigger(RecalcTrigger,Trigger1Y)),NA())</f>
        <v>1.1293379765353606E-2</v>
      </c>
    </row>
    <row r="1503" spans="2:17" x14ac:dyDescent="0.2">
      <c r="B1503" s="39" t="s">
        <v>42</v>
      </c>
      <c r="D1503" s="42">
        <f>_xll.qlCalendarAdvance(Calendar,$D1502,B1503,"f",FALSE)</f>
        <v>50263</v>
      </c>
      <c r="E1503" s="139">
        <f>_xll.qlInterestRateIndexValueDate(IndexON,D1503)</f>
        <v>50263</v>
      </c>
      <c r="F1503" s="155">
        <f>IFERROR(_xll.qlIndexFixing(IndexON,D1503,TRUE,_xll.ohTrigger(RecalcTrigger,TriggerON)),NA())</f>
        <v>1.0007590415881396E-2</v>
      </c>
      <c r="H1503" s="42">
        <f>_xll.qlCalendarAdvance(Calendar,$H1502,B1503,"f",FALSE)</f>
        <v>50263</v>
      </c>
      <c r="I1503" s="139">
        <f>_xll.qlInterestRateIndexValueDate(Index1M,$H1503)</f>
        <v>50265</v>
      </c>
      <c r="J1503" s="144">
        <f>IFERROR(_xll.qlIndexFixing(Index1M,$H1503,TRUE,_xll.ohTrigger(RecalcTrigger,Trigger1M)),NA())</f>
        <v>1.0636257419069095E-2</v>
      </c>
      <c r="K1503" s="44">
        <f>IFERROR(_xll.qlIndexFixing(Index3M,H1503,TRUE,_xll.ohTrigger(RecalcTrigger,Trigger3M)),NA())</f>
        <v>1.1036145778017597E-2</v>
      </c>
      <c r="L1503" s="44">
        <f>IFERROR(_xll.qlIndexFixing(Index6M,$H1503,TRUE,_xll.ohTrigger(RecalcTrigger,Trigger6M)),NA())</f>
        <v>1.0999779274521537E-2</v>
      </c>
      <c r="M1503" s="145">
        <f>IFERROR(_xll.qlIndexFixing(Index1Y,$H1503,TRUE,_xll.ohTrigger(RecalcTrigger,Trigger1Y)),NA())</f>
        <v>1.1121194423150993E-2</v>
      </c>
      <c r="N1503" s="144">
        <f>IFERROR(_xll.qlIndexFixing(ONIndex1M,I1503,TRUE,_xll.ohTrigger(RecalcTrigger,Trigger1M)),NA())</f>
        <v>1.0644270798616517E-2</v>
      </c>
      <c r="O1503" s="44">
        <f>IFERROR(_xll.qlIndexFixing(ONIndex3M,I1503,TRUE,_xll.ohTrigger(RecalcTrigger,Trigger3M)),NA())</f>
        <v>1.1072433305665541E-2</v>
      </c>
      <c r="P1503" s="44">
        <f>IFERROR(_xll.qlIndexFixing(ONIndex6M,I1503,TRUE,_xll.ohTrigger(RecalcTrigger,Trigger6M)),NA())</f>
        <v>1.1083329764760563E-2</v>
      </c>
      <c r="Q1503" s="145">
        <f>IFERROR(_xll.qlIndexFixing(ONIndex1Y,I1503,TRUE,_xll.ohTrigger(RecalcTrigger,Trigger1Y)),NA())</f>
        <v>1.128432037875271E-2</v>
      </c>
    </row>
    <row r="1504" spans="2:17" x14ac:dyDescent="0.2">
      <c r="B1504" s="39" t="s">
        <v>42</v>
      </c>
      <c r="D1504" s="42">
        <f>_xll.qlCalendarAdvance(Calendar,$D1503,B1504,"f",FALSE)</f>
        <v>50270</v>
      </c>
      <c r="E1504" s="139">
        <f>_xll.qlInterestRateIndexValueDate(IndexON,D1504)</f>
        <v>50270</v>
      </c>
      <c r="F1504" s="155">
        <f>IFERROR(_xll.qlIndexFixing(IndexON,D1504,TRUE,_xll.ohTrigger(RecalcTrigger,TriggerON)),NA())</f>
        <v>1.0007590415801459E-2</v>
      </c>
      <c r="H1504" s="42">
        <f>_xll.qlCalendarAdvance(Calendar,$H1503,B1504,"f",FALSE)</f>
        <v>50270</v>
      </c>
      <c r="I1504" s="139">
        <f>_xll.qlInterestRateIndexValueDate(Index1M,$H1504)</f>
        <v>50272</v>
      </c>
      <c r="J1504" s="144">
        <f>IFERROR(_xll.qlIndexFixing(Index1M,$H1504,TRUE,_xll.ohTrigger(RecalcTrigger,Trigger1M)),NA())</f>
        <v>1.0628413151496097E-2</v>
      </c>
      <c r="K1504" s="44">
        <f>IFERROR(_xll.qlIndexFixing(Index3M,H1504,TRUE,_xll.ohTrigger(RecalcTrigger,Trigger3M)),NA())</f>
        <v>1.1027425348427856E-2</v>
      </c>
      <c r="L1504" s="44">
        <f>IFERROR(_xll.qlIndexFixing(Index6M,$H1504,TRUE,_xll.ohTrigger(RecalcTrigger,Trigger6M)),NA())</f>
        <v>1.0990726181813789E-2</v>
      </c>
      <c r="M1504" s="145">
        <f>IFERROR(_xll.qlIndexFixing(Index1Y,$H1504,TRUE,_xll.ohTrigger(RecalcTrigger,Trigger1Y)),NA())</f>
        <v>1.1112360583412816E-2</v>
      </c>
      <c r="N1504" s="144">
        <f>IFERROR(_xll.qlIndexFixing(ONIndex1M,I1504,TRUE,_xll.ohTrigger(RecalcTrigger,Trigger1M)),NA())</f>
        <v>1.0636426259198473E-2</v>
      </c>
      <c r="O1504" s="44">
        <f>IFERROR(_xll.qlIndexFixing(ONIndex3M,I1504,TRUE,_xll.ohTrigger(RecalcTrigger,Trigger3M)),NA())</f>
        <v>1.1063696121329514E-2</v>
      </c>
      <c r="P1504" s="44">
        <f>IFERROR(_xll.qlIndexFixing(ONIndex6M,I1504,TRUE,_xll.ohTrigger(RecalcTrigger,Trigger6M)),NA())</f>
        <v>1.1074178998855544E-2</v>
      </c>
      <c r="Q1504" s="145">
        <f>IFERROR(_xll.qlIndexFixing(ONIndex1Y,I1504,TRUE,_xll.ohTrigger(RecalcTrigger,Trigger1Y)),NA())</f>
        <v>1.1275270512136615E-2</v>
      </c>
    </row>
    <row r="1505" spans="2:17" x14ac:dyDescent="0.2">
      <c r="B1505" s="39" t="s">
        <v>42</v>
      </c>
      <c r="D1505" s="42">
        <f>_xll.qlCalendarAdvance(Calendar,$D1504,B1505,"f",FALSE)</f>
        <v>50277</v>
      </c>
      <c r="E1505" s="139">
        <f>_xll.qlInterestRateIndexValueDate(IndexON,D1505)</f>
        <v>50277</v>
      </c>
      <c r="F1505" s="155">
        <f>IFERROR(_xll.qlIndexFixing(IndexON,D1505,TRUE,_xll.ohTrigger(RecalcTrigger,TriggerON)),NA())</f>
        <v>1.0007590415881396E-2</v>
      </c>
      <c r="H1505" s="42">
        <f>_xll.qlCalendarAdvance(Calendar,$H1504,B1505,"f",FALSE)</f>
        <v>50277</v>
      </c>
      <c r="I1505" s="139">
        <f>_xll.qlInterestRateIndexValueDate(Index1M,$H1505)</f>
        <v>50279</v>
      </c>
      <c r="J1505" s="144">
        <f>IFERROR(_xll.qlIndexFixing(Index1M,$H1505,TRUE,_xll.ohTrigger(RecalcTrigger,Trigger1M)),NA())</f>
        <v>1.062057355506657E-2</v>
      </c>
      <c r="K1505" s="44">
        <f>IFERROR(_xll.qlIndexFixing(Index3M,H1505,TRUE,_xll.ohTrigger(RecalcTrigger,Trigger3M)),NA())</f>
        <v>1.1018712254849045E-2</v>
      </c>
      <c r="L1505" s="44">
        <f>IFERROR(_xll.qlIndexFixing(Index6M,$H1505,TRUE,_xll.ohTrigger(RecalcTrigger,Trigger6M)),NA())</f>
        <v>1.098310820517677E-2</v>
      </c>
      <c r="M1505" s="145">
        <f>IFERROR(_xll.qlIndexFixing(Index1Y,$H1505,TRUE,_xll.ohTrigger(RecalcTrigger,Trigger1Y)),NA())</f>
        <v>1.1103540739379402E-2</v>
      </c>
      <c r="N1505" s="144">
        <f>IFERROR(_xll.qlIndexFixing(ONIndex1M,I1505,TRUE,_xll.ohTrigger(RecalcTrigger,Trigger1M)),NA())</f>
        <v>1.0628586114584948E-2</v>
      </c>
      <c r="O1505" s="44">
        <f>IFERROR(_xll.qlIndexFixing(ONIndex3M,I1505,TRUE,_xll.ohTrigger(RecalcTrigger,Trigger3M)),NA())</f>
        <v>1.1054965232197844E-2</v>
      </c>
      <c r="P1505" s="44">
        <f>IFERROR(_xll.qlIndexFixing(ONIndex6M,I1505,TRUE,_xll.ohTrigger(RecalcTrigger,Trigger6M)),NA())</f>
        <v>1.1065038563726759E-2</v>
      </c>
      <c r="Q1505" s="145">
        <f>IFERROR(_xll.qlIndexFixing(ONIndex1Y,I1505,TRUE,_xll.ohTrigger(RecalcTrigger,Trigger1Y)),NA())</f>
        <v>1.1266230326016924E-2</v>
      </c>
    </row>
    <row r="1506" spans="2:17" x14ac:dyDescent="0.2">
      <c r="B1506" s="39" t="s">
        <v>42</v>
      </c>
      <c r="D1506" s="42">
        <f>_xll.qlCalendarAdvance(Calendar,$D1505,B1506,"f",FALSE)</f>
        <v>50284</v>
      </c>
      <c r="E1506" s="139">
        <f>_xll.qlInterestRateIndexValueDate(IndexON,D1506)</f>
        <v>50284</v>
      </c>
      <c r="F1506" s="155">
        <f>IFERROR(_xll.qlIndexFixing(IndexON,D1506,TRUE,_xll.ohTrigger(RecalcTrigger,TriggerON)),NA())</f>
        <v>1.0007590415801459E-2</v>
      </c>
      <c r="H1506" s="42">
        <f>_xll.qlCalendarAdvance(Calendar,$H1505,B1506,"f",FALSE)</f>
        <v>50284</v>
      </c>
      <c r="I1506" s="139">
        <f>_xll.qlInterestRateIndexValueDate(Index1M,$H1506)</f>
        <v>50286</v>
      </c>
      <c r="J1506" s="144">
        <f>IFERROR(_xll.qlIndexFixing(Index1M,$H1506,TRUE,_xll.ohTrigger(RecalcTrigger,Trigger1M)),NA())</f>
        <v>1.0612738792260545E-2</v>
      </c>
      <c r="K1506" s="44">
        <f>IFERROR(_xll.qlIndexFixing(Index3M,H1506,TRUE,_xll.ohTrigger(RecalcTrigger,Trigger3M)),NA())</f>
        <v>1.101045883143523E-2</v>
      </c>
      <c r="L1506" s="44">
        <f>IFERROR(_xll.qlIndexFixing(Index6M,$H1506,TRUE,_xll.ohTrigger(RecalcTrigger,Trigger6M)),NA())</f>
        <v>1.0975025687090214E-2</v>
      </c>
      <c r="M1506" s="145">
        <f>IFERROR(_xll.qlIndexFixing(Index1Y,$H1506,TRUE,_xll.ohTrigger(RecalcTrigger,Trigger1Y)),NA())</f>
        <v>1.1094735053037335E-2</v>
      </c>
      <c r="N1506" s="144">
        <f>IFERROR(_xll.qlIndexFixing(ONIndex1M,I1506,TRUE,_xll.ohTrigger(RecalcTrigger,Trigger1M)),NA())</f>
        <v>1.0620750527285949E-2</v>
      </c>
      <c r="O1506" s="44">
        <f>IFERROR(_xll.qlIndexFixing(ONIndex3M,I1506,TRUE,_xll.ohTrigger(RecalcTrigger,Trigger3M)),NA())</f>
        <v>1.104624080701555E-2</v>
      </c>
      <c r="P1506" s="44">
        <f>IFERROR(_xll.qlIndexFixing(ONIndex6M,I1506,TRUE,_xll.ohTrigger(RecalcTrigger,Trigger6M)),NA())</f>
        <v>1.1055908633474942E-2</v>
      </c>
      <c r="Q1506" s="145">
        <f>IFERROR(_xll.qlIndexFixing(ONIndex1Y,I1506,TRUE,_xll.ohTrigger(RecalcTrigger,Trigger1Y)),NA())</f>
        <v>1.1257199980905241E-2</v>
      </c>
    </row>
    <row r="1507" spans="2:17" x14ac:dyDescent="0.2">
      <c r="B1507" s="39" t="s">
        <v>42</v>
      </c>
      <c r="D1507" s="42">
        <f>_xll.qlCalendarAdvance(Calendar,$D1506,B1507,"f",FALSE)</f>
        <v>50291</v>
      </c>
      <c r="E1507" s="139">
        <f>_xll.qlInterestRateIndexValueDate(IndexON,D1507)</f>
        <v>50291</v>
      </c>
      <c r="F1507" s="155">
        <f>IFERROR(_xll.qlIndexFixing(IndexON,D1507,TRUE,_xll.ohTrigger(RecalcTrigger,TriggerON)),NA())</f>
        <v>1.0007590415881396E-2</v>
      </c>
      <c r="H1507" s="42">
        <f>_xll.qlCalendarAdvance(Calendar,$H1506,B1507,"f",FALSE)</f>
        <v>50291</v>
      </c>
      <c r="I1507" s="139">
        <f>_xll.qlInterestRateIndexValueDate(Index1M,$H1507)</f>
        <v>50293</v>
      </c>
      <c r="J1507" s="144">
        <f>IFERROR(_xll.qlIndexFixing(Index1M,$H1507,TRUE,_xll.ohTrigger(RecalcTrigger,Trigger1M)),NA())</f>
        <v>1.0604909025540565E-2</v>
      </c>
      <c r="K1507" s="44">
        <f>IFERROR(_xll.qlIndexFixing(Index3M,H1507,TRUE,_xll.ohTrigger(RecalcTrigger,Trigger3M)),NA())</f>
        <v>1.1001760603256186E-2</v>
      </c>
      <c r="L1507" s="44">
        <f>IFERROR(_xll.qlIndexFixing(Index6M,$H1507,TRUE,_xll.ohTrigger(RecalcTrigger,Trigger6M)),NA())</f>
        <v>1.0966007486403665E-2</v>
      </c>
      <c r="M1507" s="145">
        <f>IFERROR(_xll.qlIndexFixing(Index1Y,$H1507,TRUE,_xll.ohTrigger(RecalcTrigger,Trigger1Y)),NA())</f>
        <v>1.1085943686368166E-2</v>
      </c>
      <c r="N1507" s="144">
        <f>IFERROR(_xll.qlIndexFixing(ONIndex1M,I1507,TRUE,_xll.ohTrigger(RecalcTrigger,Trigger1M)),NA())</f>
        <v>1.0612919659571673E-2</v>
      </c>
      <c r="O1507" s="44">
        <f>IFERROR(_xll.qlIndexFixing(ONIndex3M,I1507,TRUE,_xll.ohTrigger(RecalcTrigger,Trigger3M)),NA())</f>
        <v>1.1037523014927331E-2</v>
      </c>
      <c r="P1507" s="44">
        <f>IFERROR(_xll.qlIndexFixing(ONIndex6M,I1507,TRUE,_xll.ohTrigger(RecalcTrigger,Trigger6M)),NA())</f>
        <v>1.104678938196102E-2</v>
      </c>
      <c r="Q1507" s="145">
        <f>IFERROR(_xll.qlIndexFixing(ONIndex1Y,I1507,TRUE,_xll.ohTrigger(RecalcTrigger,Trigger1Y)),NA())</f>
        <v>1.1248179637473044E-2</v>
      </c>
    </row>
    <row r="1508" spans="2:17" x14ac:dyDescent="0.2">
      <c r="B1508" s="39" t="s">
        <v>42</v>
      </c>
      <c r="D1508" s="42">
        <f>_xll.qlCalendarAdvance(Calendar,$D1507,B1508,"f",FALSE)</f>
        <v>50298</v>
      </c>
      <c r="E1508" s="139">
        <f>_xll.qlInterestRateIndexValueDate(IndexON,D1508)</f>
        <v>50298</v>
      </c>
      <c r="F1508" s="155">
        <f>IFERROR(_xll.qlIndexFixing(IndexON,D1508,TRUE,_xll.ohTrigger(RecalcTrigger,TriggerON)),NA())</f>
        <v>1.0007590415801459E-2</v>
      </c>
      <c r="H1508" s="42">
        <f>_xll.qlCalendarAdvance(Calendar,$H1507,B1508,"f",FALSE)</f>
        <v>50298</v>
      </c>
      <c r="I1508" s="139">
        <f>_xll.qlInterestRateIndexValueDate(Index1M,$H1508)</f>
        <v>50300</v>
      </c>
      <c r="J1508" s="144">
        <f>IFERROR(_xll.qlIndexFixing(Index1M,$H1508,TRUE,_xll.ohTrigger(RecalcTrigger,Trigger1M)),NA())</f>
        <v>1.0597084417376668E-2</v>
      </c>
      <c r="K1508" s="44">
        <f>IFERROR(_xll.qlIndexFixing(Index3M,H1508,TRUE,_xll.ohTrigger(RecalcTrigger,Trigger3M)),NA())</f>
        <v>1.0993070206520765E-2</v>
      </c>
      <c r="L1508" s="44">
        <f>IFERROR(_xll.qlIndexFixing(Index6M,$H1508,TRUE,_xll.ohTrigger(RecalcTrigger,Trigger6M)),NA())</f>
        <v>1.0957002388179435E-2</v>
      </c>
      <c r="M1508" s="145">
        <f>IFERROR(_xll.qlIndexFixing(Index1Y,$H1508,TRUE,_xll.ohTrigger(RecalcTrigger,Trigger1Y)),NA())</f>
        <v>1.1077166801347973E-2</v>
      </c>
      <c r="N1508" s="144">
        <f>IFERROR(_xll.qlIndexFixing(ONIndex1M,I1508,TRUE,_xll.ohTrigger(RecalcTrigger,Trigger1M)),NA())</f>
        <v>1.0605093673712318E-2</v>
      </c>
      <c r="O1508" s="44">
        <f>IFERROR(_xll.qlIndexFixing(ONIndex3M,I1508,TRUE,_xll.ohTrigger(RecalcTrigger,Trigger3M)),NA())</f>
        <v>1.1028812024598267E-2</v>
      </c>
      <c r="P1508" s="44">
        <f>IFERROR(_xll.qlIndexFixing(ONIndex6M,I1508,TRUE,_xll.ohTrigger(RecalcTrigger,Trigger6M)),NA())</f>
        <v>1.1037680983365661E-2</v>
      </c>
      <c r="Q1508" s="145">
        <f>IFERROR(_xll.qlIndexFixing(ONIndex1Y,I1508,TRUE,_xll.ohTrigger(RecalcTrigger,Trigger1Y)),NA())</f>
        <v>1.1239169456072062E-2</v>
      </c>
    </row>
    <row r="1509" spans="2:17" x14ac:dyDescent="0.2">
      <c r="B1509" s="39" t="s">
        <v>42</v>
      </c>
      <c r="D1509" s="42">
        <f>_xll.qlCalendarAdvance(Calendar,$D1508,B1509,"f",FALSE)</f>
        <v>50305</v>
      </c>
      <c r="E1509" s="139">
        <f>_xll.qlInterestRateIndexValueDate(IndexON,D1509)</f>
        <v>50305</v>
      </c>
      <c r="F1509" s="155">
        <f>IFERROR(_xll.qlIndexFixing(IndexON,D1509,TRUE,_xll.ohTrigger(RecalcTrigger,TriggerON)),NA())</f>
        <v>1.0007590415881396E-2</v>
      </c>
      <c r="H1509" s="42">
        <f>_xll.qlCalendarAdvance(Calendar,$H1508,B1509,"f",FALSE)</f>
        <v>50305</v>
      </c>
      <c r="I1509" s="139">
        <f>_xll.qlInterestRateIndexValueDate(Index1M,$H1509)</f>
        <v>50307</v>
      </c>
      <c r="J1509" s="144">
        <f>IFERROR(_xll.qlIndexFixing(Index1M,$H1509,TRUE,_xll.ohTrigger(RecalcTrigger,Trigger1M)),NA())</f>
        <v>1.058926513023889E-2</v>
      </c>
      <c r="K1509" s="44">
        <f>IFERROR(_xll.qlIndexFixing(Index3M,H1509,TRUE,_xll.ohTrigger(RecalcTrigger,Trigger3M)),NA())</f>
        <v>1.0984387810544959E-2</v>
      </c>
      <c r="L1509" s="44">
        <f>IFERROR(_xll.qlIndexFixing(Index6M,$H1509,TRUE,_xll.ohTrigger(RecalcTrigger,Trigger6M)),NA())</f>
        <v>1.0948010567216487E-2</v>
      </c>
      <c r="M1509" s="145">
        <f>IFERROR(_xll.qlIndexFixing(Index1Y,$H1509,TRUE,_xll.ohTrigger(RecalcTrigger,Trigger1Y)),NA())</f>
        <v>1.1068404559947797E-2</v>
      </c>
      <c r="N1509" s="144">
        <f>IFERROR(_xll.qlIndexFixing(ONIndex1M,I1509,TRUE,_xll.ohTrigger(RecalcTrigger,Trigger1M)),NA())</f>
        <v>1.0597272732058016E-2</v>
      </c>
      <c r="O1509" s="44">
        <f>IFERROR(_xll.qlIndexFixing(ONIndex3M,I1509,TRUE,_xll.ohTrigger(RecalcTrigger,Trigger3M)),NA())</f>
        <v>1.1020108005173057E-2</v>
      </c>
      <c r="P1509" s="44">
        <f>IFERROR(_xll.qlIndexFixing(ONIndex6M,I1509,TRUE,_xll.ohTrigger(RecalcTrigger,Trigger6M)),NA())</f>
        <v>1.1028583611709664E-2</v>
      </c>
      <c r="Q1509" s="145">
        <f>IFERROR(_xll.qlIndexFixing(ONIndex1Y,I1509,TRUE,_xll.ohTrigger(RecalcTrigger,Trigger1Y)),NA())</f>
        <v>1.1230169597533646E-2</v>
      </c>
    </row>
    <row r="1510" spans="2:17" x14ac:dyDescent="0.2">
      <c r="B1510" s="39" t="s">
        <v>42</v>
      </c>
      <c r="D1510" s="42">
        <f>_xll.qlCalendarAdvance(Calendar,$D1509,B1510,"f",FALSE)</f>
        <v>50312</v>
      </c>
      <c r="E1510" s="139">
        <f>_xll.qlInterestRateIndexValueDate(IndexON,D1510)</f>
        <v>50312</v>
      </c>
      <c r="F1510" s="155">
        <f>IFERROR(_xll.qlIndexFixing(IndexON,D1510,TRUE,_xll.ohTrigger(RecalcTrigger,TriggerON)),NA())</f>
        <v>1.0007590415801459E-2</v>
      </c>
      <c r="H1510" s="42">
        <f>_xll.qlCalendarAdvance(Calendar,$H1509,B1510,"f",FALSE)</f>
        <v>50312</v>
      </c>
      <c r="I1510" s="139">
        <f>_xll.qlInterestRateIndexValueDate(Index1M,$H1510)</f>
        <v>50314</v>
      </c>
      <c r="J1510" s="144">
        <f>IFERROR(_xll.qlIndexFixing(Index1M,$H1510,TRUE,_xll.ohTrigger(RecalcTrigger,Trigger1M)),NA())</f>
        <v>1.0581451326594771E-2</v>
      </c>
      <c r="K1510" s="44">
        <f>IFERROR(_xll.qlIndexFixing(Index3M,H1510,TRUE,_xll.ohTrigger(RecalcTrigger,Trigger3M)),NA())</f>
        <v>1.0973910418528488E-2</v>
      </c>
      <c r="L1510" s="44">
        <f>IFERROR(_xll.qlIndexFixing(Index6M,$H1510,TRUE,_xll.ohTrigger(RecalcTrigger,Trigger6M)),NA())</f>
        <v>1.0938561479638261E-2</v>
      </c>
      <c r="M1510" s="145">
        <f>IFERROR(_xll.qlIndexFixing(Index1Y,$H1510,TRUE,_xll.ohTrigger(RecalcTrigger,Trigger1Y)),NA())</f>
        <v>1.1059657124134075E-2</v>
      </c>
      <c r="N1510" s="144">
        <f>IFERROR(_xll.qlIndexFixing(ONIndex1M,I1510,TRUE,_xll.ohTrigger(RecalcTrigger,Trigger1M)),NA())</f>
        <v>1.0589456996958901E-2</v>
      </c>
      <c r="O1510" s="44">
        <f>IFERROR(_xll.qlIndexFixing(ONIndex3M,I1510,TRUE,_xll.ohTrigger(RecalcTrigger,Trigger3M)),NA())</f>
        <v>1.1011411125316783E-2</v>
      </c>
      <c r="P1510" s="44">
        <f>IFERROR(_xll.qlIndexFixing(ONIndex6M,I1510,TRUE,_xll.ohTrigger(RecalcTrigger,Trigger6M)),NA())</f>
        <v>1.101949744093389E-2</v>
      </c>
      <c r="Q1510" s="145">
        <f>IFERROR(_xll.qlIndexFixing(ONIndex1Y,I1510,TRUE,_xll.ohTrigger(RecalcTrigger,Trigger1Y)),NA())</f>
        <v>1.122118022212959E-2</v>
      </c>
    </row>
    <row r="1511" spans="2:17" x14ac:dyDescent="0.2">
      <c r="B1511" s="39" t="s">
        <v>42</v>
      </c>
      <c r="D1511" s="42">
        <f>_xll.qlCalendarAdvance(Calendar,$D1510,B1511,"f",FALSE)</f>
        <v>50319</v>
      </c>
      <c r="E1511" s="139">
        <f>_xll.qlInterestRateIndexValueDate(IndexON,D1511)</f>
        <v>50319</v>
      </c>
      <c r="F1511" s="155">
        <f>IFERROR(_xll.qlIndexFixing(IndexON,D1511,TRUE,_xll.ohTrigger(RecalcTrigger,TriggerON)),NA())</f>
        <v>1.0007590415881396E-2</v>
      </c>
      <c r="H1511" s="42">
        <f>_xll.qlCalendarAdvance(Calendar,$H1510,B1511,"f",FALSE)</f>
        <v>50319</v>
      </c>
      <c r="I1511" s="139">
        <f>_xll.qlInterestRateIndexValueDate(Index1M,$H1511)</f>
        <v>50321</v>
      </c>
      <c r="J1511" s="144">
        <f>IFERROR(_xll.qlIndexFixing(Index1M,$H1511,TRUE,_xll.ohTrigger(RecalcTrigger,Trigger1M)),NA())</f>
        <v>1.0573643168909352E-2</v>
      </c>
      <c r="K1511" s="44">
        <f>IFERROR(_xll.qlIndexFixing(Index3M,H1511,TRUE,_xll.ohTrigger(RecalcTrigger,Trigger3M)),NA())</f>
        <v>1.0966597231767695E-2</v>
      </c>
      <c r="L1511" s="44">
        <f>IFERROR(_xll.qlIndexFixing(Index6M,$H1511,TRUE,_xll.ohTrigger(RecalcTrigger,Trigger6M)),NA())</f>
        <v>1.0929597500109059E-2</v>
      </c>
      <c r="M1511" s="145">
        <f>IFERROR(_xll.qlIndexFixing(Index1Y,$H1511,TRUE,_xll.ohTrigger(RecalcTrigger,Trigger1Y)),NA())</f>
        <v>1.1050924655867555E-2</v>
      </c>
      <c r="N1511" s="144">
        <f>IFERROR(_xll.qlIndexFixing(ONIndex1M,I1511,TRUE,_xll.ohTrigger(RecalcTrigger,Trigger1M)),NA())</f>
        <v>1.0581646630845043E-2</v>
      </c>
      <c r="O1511" s="44">
        <f>IFERROR(_xll.qlIndexFixing(ONIndex3M,I1511,TRUE,_xll.ohTrigger(RecalcTrigger,Trigger3M)),NA())</f>
        <v>1.1002721554174144E-2</v>
      </c>
      <c r="P1511" s="44">
        <f>IFERROR(_xll.qlIndexFixing(ONIndex6M,I1511,TRUE,_xll.ohTrigger(RecalcTrigger,Trigger6M)),NA())</f>
        <v>1.1010422645059137E-2</v>
      </c>
      <c r="Q1511" s="145">
        <f>IFERROR(_xll.qlIndexFixing(ONIndex1Y,I1511,TRUE,_xll.ohTrigger(RecalcTrigger,Trigger1Y)),NA())</f>
        <v>1.1212201490691243E-2</v>
      </c>
    </row>
    <row r="1512" spans="2:17" x14ac:dyDescent="0.2">
      <c r="B1512" s="39" t="s">
        <v>42</v>
      </c>
      <c r="D1512" s="42">
        <f>_xll.qlCalendarAdvance(Calendar,$D1511,B1512,"f",FALSE)</f>
        <v>50326</v>
      </c>
      <c r="E1512" s="139">
        <f>_xll.qlInterestRateIndexValueDate(IndexON,D1512)</f>
        <v>50326</v>
      </c>
      <c r="F1512" s="155">
        <f>IFERROR(_xll.qlIndexFixing(IndexON,D1512,TRUE,_xll.ohTrigger(RecalcTrigger,TriggerON)),NA())</f>
        <v>1.0007590415801459E-2</v>
      </c>
      <c r="H1512" s="42">
        <f>_xll.qlCalendarAdvance(Calendar,$H1511,B1512,"f",FALSE)</f>
        <v>50326</v>
      </c>
      <c r="I1512" s="139">
        <f>_xll.qlInterestRateIndexValueDate(Index1M,$H1512)</f>
        <v>50328</v>
      </c>
      <c r="J1512" s="144">
        <f>IFERROR(_xll.qlIndexFixing(Index1M,$H1512,TRUE,_xll.ohTrigger(RecalcTrigger,Trigger1M)),NA())</f>
        <v>1.056584081965517E-2</v>
      </c>
      <c r="K1512" s="44">
        <f>IFERROR(_xll.qlIndexFixing(Index3M,H1512,TRUE,_xll.ohTrigger(RecalcTrigger,Trigger3M)),NA())</f>
        <v>1.0957940231315549E-2</v>
      </c>
      <c r="L1512" s="44">
        <f>IFERROR(_xll.qlIndexFixing(Index6M,$H1512,TRUE,_xll.ohTrigger(RecalcTrigger,Trigger6M)),NA())</f>
        <v>1.0920647335346329E-2</v>
      </c>
      <c r="M1512" s="145">
        <f>IFERROR(_xll.qlIndexFixing(Index1Y,$H1512,TRUE,_xll.ohTrigger(RecalcTrigger,Trigger1Y)),NA())</f>
        <v>1.1042207317104384E-2</v>
      </c>
      <c r="N1512" s="144">
        <f>IFERROR(_xll.qlIndexFixing(ONIndex1M,I1512,TRUE,_xll.ohTrigger(RecalcTrigger,Trigger1M)),NA())</f>
        <v>1.0573841795826766E-2</v>
      </c>
      <c r="O1512" s="44">
        <f>IFERROR(_xll.qlIndexFixing(ONIndex3M,I1512,TRUE,_xll.ohTrigger(RecalcTrigger,Trigger3M)),NA())</f>
        <v>1.0994039460410221E-2</v>
      </c>
      <c r="P1512" s="44">
        <f>IFERROR(_xll.qlIndexFixing(ONIndex6M,I1512,TRUE,_xll.ohTrigger(RecalcTrigger,Trigger6M)),NA())</f>
        <v>1.1001359398106203E-2</v>
      </c>
      <c r="Q1512" s="145">
        <f>IFERROR(_xll.qlIndexFixing(ONIndex1Y,I1512,TRUE,_xll.ohTrigger(RecalcTrigger,Trigger1Y)),NA())</f>
        <v>1.1203233563570336E-2</v>
      </c>
    </row>
    <row r="1513" spans="2:17" x14ac:dyDescent="0.2">
      <c r="B1513" s="39" t="s">
        <v>42</v>
      </c>
      <c r="D1513" s="42">
        <f>_xll.qlCalendarAdvance(Calendar,$D1512,B1513,"f",FALSE)</f>
        <v>50333</v>
      </c>
      <c r="E1513" s="139">
        <f>_xll.qlInterestRateIndexValueDate(IndexON,D1513)</f>
        <v>50333</v>
      </c>
      <c r="F1513" s="155">
        <f>IFERROR(_xll.qlIndexFixing(IndexON,D1513,TRUE,_xll.ohTrigger(RecalcTrigger,TriggerON)),NA())</f>
        <v>1.0007590415801459E-2</v>
      </c>
      <c r="H1513" s="42">
        <f>_xll.qlCalendarAdvance(Calendar,$H1512,B1513,"f",FALSE)</f>
        <v>50333</v>
      </c>
      <c r="I1513" s="139">
        <f>_xll.qlInterestRateIndexValueDate(Index1M,$H1513)</f>
        <v>50335</v>
      </c>
      <c r="J1513" s="144">
        <f>IFERROR(_xll.qlIndexFixing(Index1M,$H1513,TRUE,_xll.ohTrigger(RecalcTrigger,Trigger1M)),NA())</f>
        <v>1.0558044441292269E-2</v>
      </c>
      <c r="K1513" s="44">
        <f>IFERROR(_xll.qlIndexFixing(Index3M,H1513,TRUE,_xll.ohTrigger(RecalcTrigger,Trigger3M)),NA())</f>
        <v>1.0949291921445569E-2</v>
      </c>
      <c r="L1513" s="44">
        <f>IFERROR(_xll.qlIndexFixing(Index6M,$H1513,TRUE,_xll.ohTrigger(RecalcTrigger,Trigger6M)),NA())</f>
        <v>1.0911711160143441E-2</v>
      </c>
      <c r="M1513" s="145">
        <f>IFERROR(_xll.qlIndexFixing(Index1Y,$H1513,TRUE,_xll.ohTrigger(RecalcTrigger,Trigger1Y)),NA())</f>
        <v>1.1033505269795673E-2</v>
      </c>
      <c r="N1513" s="144">
        <f>IFERROR(_xll.qlIndexFixing(ONIndex1M,I1513,TRUE,_xll.ohTrigger(RecalcTrigger,Trigger1M)),NA())</f>
        <v>1.0566042654414076E-2</v>
      </c>
      <c r="O1513" s="44">
        <f>IFERROR(_xll.qlIndexFixing(ONIndex3M,I1513,TRUE,_xll.ohTrigger(RecalcTrigger,Trigger3M)),NA())</f>
        <v>1.098536501300984E-2</v>
      </c>
      <c r="P1513" s="44">
        <f>IFERROR(_xll.qlIndexFixing(ONIndex6M,I1513,TRUE,_xll.ohTrigger(RecalcTrigger,Trigger6M)),NA())</f>
        <v>1.0992307874255758E-2</v>
      </c>
      <c r="Q1513" s="145">
        <f>IFERROR(_xll.qlIndexFixing(ONIndex1Y,I1513,TRUE,_xll.ohTrigger(RecalcTrigger,Trigger1Y)),NA())</f>
        <v>1.1194276601358411E-2</v>
      </c>
    </row>
    <row r="1514" spans="2:17" x14ac:dyDescent="0.2">
      <c r="B1514" s="39" t="s">
        <v>42</v>
      </c>
      <c r="D1514" s="42">
        <f>_xll.qlCalendarAdvance(Calendar,$D1513,B1514,"f",FALSE)</f>
        <v>50340</v>
      </c>
      <c r="E1514" s="139">
        <f>_xll.qlInterestRateIndexValueDate(IndexON,D1514)</f>
        <v>50340</v>
      </c>
      <c r="F1514" s="155">
        <f>IFERROR(_xll.qlIndexFixing(IndexON,D1514,TRUE,_xll.ohTrigger(RecalcTrigger,TriggerON)),NA())</f>
        <v>1.0007590415801459E-2</v>
      </c>
      <c r="H1514" s="42">
        <f>_xll.qlCalendarAdvance(Calendar,$H1513,B1514,"f",FALSE)</f>
        <v>50340</v>
      </c>
      <c r="I1514" s="139">
        <f>_xll.qlInterestRateIndexValueDate(Index1M,$H1514)</f>
        <v>50342</v>
      </c>
      <c r="J1514" s="144">
        <f>IFERROR(_xll.qlIndexFixing(Index1M,$H1514,TRUE,_xll.ohTrigger(RecalcTrigger,Trigger1M)),NA())</f>
        <v>1.0550254196293185E-2</v>
      </c>
      <c r="K1514" s="44">
        <f>IFERROR(_xll.qlIndexFixing(Index3M,H1514,TRUE,_xll.ohTrigger(RecalcTrigger,Trigger3M)),NA())</f>
        <v>1.0940652471470146E-2</v>
      </c>
      <c r="L1514" s="44">
        <f>IFERROR(_xll.qlIndexFixing(Index6M,$H1514,TRUE,_xll.ohTrigger(RecalcTrigger,Trigger6M)),NA())</f>
        <v>1.0902789149288489E-2</v>
      </c>
      <c r="M1514" s="145">
        <f>IFERROR(_xll.qlIndexFixing(Index1Y,$H1514,TRUE,_xll.ohTrigger(RecalcTrigger,Trigger1Y)),NA())</f>
        <v>1.1024818675887274E-2</v>
      </c>
      <c r="N1514" s="144">
        <f>IFERROR(_xll.qlIndexFixing(ONIndex1M,I1514,TRUE,_xll.ohTrigger(RecalcTrigger,Trigger1M)),NA())</f>
        <v>1.0558249368877171E-2</v>
      </c>
      <c r="O1514" s="44">
        <f>IFERROR(_xll.qlIndexFixing(ONIndex3M,I1514,TRUE,_xll.ohTrigger(RecalcTrigger,Trigger3M)),NA())</f>
        <v>1.0976698381037764E-2</v>
      </c>
      <c r="P1514" s="44">
        <f>IFERROR(_xll.qlIndexFixing(ONIndex6M,I1514,TRUE,_xll.ohTrigger(RecalcTrigger,Trigger6M)),NA())</f>
        <v>1.0983268247208855E-2</v>
      </c>
      <c r="Q1514" s="145">
        <f>IFERROR(_xll.qlIndexFixing(ONIndex1Y,I1514,TRUE,_xll.ohTrigger(RecalcTrigger,Trigger1Y)),NA())</f>
        <v>1.1185330764647006E-2</v>
      </c>
    </row>
    <row r="1515" spans="2:17" x14ac:dyDescent="0.2">
      <c r="B1515" s="39" t="s">
        <v>42</v>
      </c>
      <c r="D1515" s="42">
        <f>_xll.qlCalendarAdvance(Calendar,$D1514,B1515,"f",FALSE)</f>
        <v>50347</v>
      </c>
      <c r="E1515" s="139">
        <f>_xll.qlInterestRateIndexValueDate(IndexON,D1515)</f>
        <v>50347</v>
      </c>
      <c r="F1515" s="155">
        <f>IFERROR(_xll.qlIndexFixing(IndexON,D1515,TRUE,_xll.ohTrigger(RecalcTrigger,TriggerON)),NA())</f>
        <v>1.0007590415801459E-2</v>
      </c>
      <c r="H1515" s="42">
        <f>_xll.qlCalendarAdvance(Calendar,$H1514,B1515,"f",FALSE)</f>
        <v>50347</v>
      </c>
      <c r="I1515" s="139">
        <f>_xll.qlInterestRateIndexValueDate(Index1M,$H1515)</f>
        <v>50349</v>
      </c>
      <c r="J1515" s="144">
        <f>IFERROR(_xll.qlIndexFixing(Index1M,$H1515,TRUE,_xll.ohTrigger(RecalcTrigger,Trigger1M)),NA())</f>
        <v>1.0542470247120461E-2</v>
      </c>
      <c r="K1515" s="44">
        <f>IFERROR(_xll.qlIndexFixing(Index3M,H1515,TRUE,_xll.ohTrigger(RecalcTrigger,Trigger3M)),NA())</f>
        <v>1.0932022050702539E-2</v>
      </c>
      <c r="L1515" s="44">
        <f>IFERROR(_xll.qlIndexFixing(Index6M,$H1515,TRUE,_xll.ohTrigger(RecalcTrigger,Trigger6M)),NA())</f>
        <v>1.0894348252348546E-2</v>
      </c>
      <c r="M1515" s="145">
        <f>IFERROR(_xll.qlIndexFixing(Index1Y,$H1515,TRUE,_xll.ohTrigger(RecalcTrigger,Trigger1Y)),NA())</f>
        <v>1.1016147697320441E-2</v>
      </c>
      <c r="N1515" s="144">
        <f>IFERROR(_xll.qlIndexFixing(ONIndex1M,I1515,TRUE,_xll.ohTrigger(RecalcTrigger,Trigger1M)),NA())</f>
        <v>1.0550462101566183E-2</v>
      </c>
      <c r="O1515" s="44">
        <f>IFERROR(_xll.qlIndexFixing(ONIndex3M,I1515,TRUE,_xll.ohTrigger(RecalcTrigger,Trigger3M)),NA())</f>
        <v>1.0968039733159074E-2</v>
      </c>
      <c r="P1515" s="44">
        <f>IFERROR(_xll.qlIndexFixing(ONIndex6M,I1515,TRUE,_xll.ohTrigger(RecalcTrigger,Trigger6M)),NA())</f>
        <v>1.0974240691306036E-2</v>
      </c>
      <c r="Q1515" s="145">
        <f>IFERROR(_xll.qlIndexFixing(ONIndex1Y,I1515,TRUE,_xll.ohTrigger(RecalcTrigger,Trigger1Y)),NA())</f>
        <v>1.1176396213947726E-2</v>
      </c>
    </row>
    <row r="1516" spans="2:17" x14ac:dyDescent="0.2">
      <c r="B1516" s="39" t="s">
        <v>42</v>
      </c>
      <c r="D1516" s="42">
        <f>_xll.qlCalendarAdvance(Calendar,$D1515,B1516,"f",FALSE)</f>
        <v>50354</v>
      </c>
      <c r="E1516" s="139">
        <f>_xll.qlInterestRateIndexValueDate(IndexON,D1516)</f>
        <v>50354</v>
      </c>
      <c r="F1516" s="155">
        <f>IFERROR(_xll.qlIndexFixing(IndexON,D1516,TRUE,_xll.ohTrigger(RecalcTrigger,TriggerON)),NA())</f>
        <v>1.0007590415881396E-2</v>
      </c>
      <c r="H1516" s="42">
        <f>_xll.qlCalendarAdvance(Calendar,$H1515,B1516,"f",FALSE)</f>
        <v>50354</v>
      </c>
      <c r="I1516" s="139">
        <f>_xll.qlInterestRateIndexValueDate(Index1M,$H1516)</f>
        <v>50356</v>
      </c>
      <c r="J1516" s="144">
        <f>IFERROR(_xll.qlIndexFixing(Index1M,$H1516,TRUE,_xll.ohTrigger(RecalcTrigger,Trigger1M)),NA())</f>
        <v>1.0534692756239139E-2</v>
      </c>
      <c r="K1516" s="44">
        <f>IFERROR(_xll.qlIndexFixing(Index3M,H1516,TRUE,_xll.ohTrigger(RecalcTrigger,Trigger3M)),NA())</f>
        <v>1.092340082845427E-2</v>
      </c>
      <c r="L1516" s="44">
        <f>IFERROR(_xll.qlIndexFixing(Index6M,$H1516,TRUE,_xll.ohTrigger(RecalcTrigger,Trigger6M)),NA())</f>
        <v>1.0885454266362843E-2</v>
      </c>
      <c r="M1516" s="145">
        <f>IFERROR(_xll.qlIndexFixing(Index1Y,$H1516,TRUE,_xll.ohTrigger(RecalcTrigger,Trigger1Y)),NA())</f>
        <v>1.1007492496031614E-2</v>
      </c>
      <c r="N1516" s="144">
        <f>IFERROR(_xll.qlIndexFixing(ONIndex1M,I1516,TRUE,_xll.ohTrigger(RecalcTrigger,Trigger1M)),NA())</f>
        <v>1.0542681014751309E-2</v>
      </c>
      <c r="O1516" s="44">
        <f>IFERROR(_xll.qlIndexFixing(ONIndex3M,I1516,TRUE,_xll.ohTrigger(RecalcTrigger,Trigger3M)),NA())</f>
        <v>1.0959389238438533E-2</v>
      </c>
      <c r="P1516" s="44">
        <f>IFERROR(_xll.qlIndexFixing(ONIndex6M,I1516,TRUE,_xll.ohTrigger(RecalcTrigger,Trigger6M)),NA())</f>
        <v>1.0965225380328292E-2</v>
      </c>
      <c r="Q1516" s="145">
        <f>IFERROR(_xll.qlIndexFixing(ONIndex1Y,I1516,TRUE,_xll.ohTrigger(RecalcTrigger,Trigger1Y)),NA())</f>
        <v>1.1167473109852111E-2</v>
      </c>
    </row>
    <row r="1517" spans="2:17" x14ac:dyDescent="0.2">
      <c r="B1517" s="39" t="s">
        <v>42</v>
      </c>
      <c r="D1517" s="42">
        <f>_xll.qlCalendarAdvance(Calendar,$D1516,B1517,"f",FALSE)</f>
        <v>50361</v>
      </c>
      <c r="E1517" s="139">
        <f>_xll.qlInterestRateIndexValueDate(IndexON,D1517)</f>
        <v>50361</v>
      </c>
      <c r="F1517" s="155">
        <f>IFERROR(_xll.qlIndexFixing(IndexON,D1517,TRUE,_xll.ohTrigger(RecalcTrigger,TriggerON)),NA())</f>
        <v>1.0007590415881396E-2</v>
      </c>
      <c r="H1517" s="42">
        <f>_xll.qlCalendarAdvance(Calendar,$H1516,B1517,"f",FALSE)</f>
        <v>50361</v>
      </c>
      <c r="I1517" s="139">
        <f>_xll.qlInterestRateIndexValueDate(Index1M,$H1517)</f>
        <v>50363</v>
      </c>
      <c r="J1517" s="144">
        <f>IFERROR(_xll.qlIndexFixing(Index1M,$H1517,TRUE,_xll.ohTrigger(RecalcTrigger,Trigger1M)),NA())</f>
        <v>1.0526921886116758E-2</v>
      </c>
      <c r="K1517" s="44">
        <f>IFERROR(_xll.qlIndexFixing(Index3M,H1517,TRUE,_xll.ohTrigger(RecalcTrigger,Trigger3M)),NA())</f>
        <v>1.0914788974035992E-2</v>
      </c>
      <c r="L1517" s="44">
        <f>IFERROR(_xll.qlIndexFixing(Index6M,$H1517,TRUE,_xll.ohTrigger(RecalcTrigger,Trigger6M)),NA())</f>
        <v>1.0876574955931613E-2</v>
      </c>
      <c r="M1517" s="145">
        <f>IFERROR(_xll.qlIndexFixing(Index1Y,$H1517,TRUE,_xll.ohTrigger(RecalcTrigger,Trigger1Y)),NA())</f>
        <v>1.0998853233951753E-2</v>
      </c>
      <c r="N1517" s="144">
        <f>IFERROR(_xll.qlIndexFixing(ONIndex1M,I1517,TRUE,_xll.ohTrigger(RecalcTrigger,Trigger1M)),NA())</f>
        <v>1.0534906270942557E-2</v>
      </c>
      <c r="O1517" s="44">
        <f>IFERROR(_xll.qlIndexFixing(ONIndex3M,I1517,TRUE,_xll.ohTrigger(RecalcTrigger,Trigger3M)),NA())</f>
        <v>1.0950747065701094E-2</v>
      </c>
      <c r="P1517" s="44">
        <f>IFERROR(_xll.qlIndexFixing(ONIndex6M,I1517,TRUE,_xll.ohTrigger(RecalcTrigger,Trigger6M)),NA())</f>
        <v>1.0956222488536227E-2</v>
      </c>
      <c r="Q1517" s="145">
        <f>IFERROR(_xll.qlIndexFixing(ONIndex1Y,I1517,TRUE,_xll.ohTrigger(RecalcTrigger,Trigger1Y)),NA())</f>
        <v>1.1158561612951701E-2</v>
      </c>
    </row>
    <row r="1518" spans="2:17" x14ac:dyDescent="0.2">
      <c r="B1518" s="39" t="s">
        <v>42</v>
      </c>
      <c r="D1518" s="42">
        <f>_xll.qlCalendarAdvance(Calendar,$D1517,B1518,"f",FALSE)</f>
        <v>50368</v>
      </c>
      <c r="E1518" s="139">
        <f>_xll.qlInterestRateIndexValueDate(IndexON,D1518)</f>
        <v>50368</v>
      </c>
      <c r="F1518" s="155">
        <f>IFERROR(_xll.qlIndexFixing(IndexON,D1518,TRUE,_xll.ohTrigger(RecalcTrigger,TriggerON)),NA())</f>
        <v>1.0007590415881396E-2</v>
      </c>
      <c r="H1518" s="42">
        <f>_xll.qlCalendarAdvance(Calendar,$H1517,B1518,"f",FALSE)</f>
        <v>50368</v>
      </c>
      <c r="I1518" s="139">
        <f>_xll.qlInterestRateIndexValueDate(Index1M,$H1518)</f>
        <v>50370</v>
      </c>
      <c r="J1518" s="144">
        <f>IFERROR(_xll.qlIndexFixing(Index1M,$H1518,TRUE,_xll.ohTrigger(RecalcTrigger,Trigger1M)),NA())</f>
        <v>1.0519157799213363E-2</v>
      </c>
      <c r="K1518" s="44">
        <f>IFERROR(_xll.qlIndexFixing(Index3M,H1518,TRUE,_xll.ohTrigger(RecalcTrigger,Trigger3M)),NA())</f>
        <v>1.0906186656756618E-2</v>
      </c>
      <c r="L1518" s="44">
        <f>IFERROR(_xll.qlIndexFixing(Index6M,$H1518,TRUE,_xll.ohTrigger(RecalcTrigger,Trigger6M)),NA())</f>
        <v>1.0867710495828645E-2</v>
      </c>
      <c r="M1518" s="145">
        <f>IFERROR(_xll.qlIndexFixing(Index1Y,$H1518,TRUE,_xll.ohTrigger(RecalcTrigger,Trigger1Y)),NA())</f>
        <v>1.0990230073007661E-2</v>
      </c>
      <c r="N1518" s="144">
        <f>IFERROR(_xll.qlIndexFixing(ONIndex1M,I1518,TRUE,_xll.ohTrigger(RecalcTrigger,Trigger1M)),NA())</f>
        <v>1.0527138032250249E-2</v>
      </c>
      <c r="O1518" s="44">
        <f>IFERROR(_xll.qlIndexFixing(ONIndex3M,I1518,TRUE,_xll.ohTrigger(RecalcTrigger,Trigger3M)),NA())</f>
        <v>1.0942113383851648E-2</v>
      </c>
      <c r="P1518" s="44">
        <f>IFERROR(_xll.qlIndexFixing(ONIndex6M,I1518,TRUE,_xll.ohTrigger(RecalcTrigger,Trigger6M)),NA())</f>
        <v>1.0947232189870704E-2</v>
      </c>
      <c r="Q1518" s="145">
        <f>IFERROR(_xll.qlIndexFixing(ONIndex1Y,I1518,TRUE,_xll.ohTrigger(RecalcTrigger,Trigger1Y)),NA())</f>
        <v>1.1149661883678164E-2</v>
      </c>
    </row>
    <row r="1519" spans="2:17" x14ac:dyDescent="0.2">
      <c r="B1519" s="39" t="s">
        <v>42</v>
      </c>
      <c r="D1519" s="42">
        <f>_xll.qlCalendarAdvance(Calendar,$D1518,B1519,"f",FALSE)</f>
        <v>50375</v>
      </c>
      <c r="E1519" s="139">
        <f>_xll.qlInterestRateIndexValueDate(IndexON,D1519)</f>
        <v>50375</v>
      </c>
      <c r="F1519" s="155">
        <f>IFERROR(_xll.qlIndexFixing(IndexON,D1519,TRUE,_xll.ohTrigger(RecalcTrigger,TriggerON)),NA())</f>
        <v>1.0007590415801459E-2</v>
      </c>
      <c r="H1519" s="42">
        <f>_xll.qlCalendarAdvance(Calendar,$H1518,B1519,"f",FALSE)</f>
        <v>50375</v>
      </c>
      <c r="I1519" s="139">
        <f>_xll.qlInterestRateIndexValueDate(Index1M,$H1519)</f>
        <v>50377</v>
      </c>
      <c r="J1519" s="144">
        <f>IFERROR(_xll.qlIndexFixing(Index1M,$H1519,TRUE,_xll.ohTrigger(RecalcTrigger,Trigger1M)),NA())</f>
        <v>1.0511400657996495E-2</v>
      </c>
      <c r="K1519" s="44">
        <f>IFERROR(_xll.qlIndexFixing(Index3M,H1519,TRUE,_xll.ohTrigger(RecalcTrigger,Trigger3M)),NA())</f>
        <v>1.0898488273951124E-2</v>
      </c>
      <c r="L1519" s="44">
        <f>IFERROR(_xll.qlIndexFixing(Index6M,$H1519,TRUE,_xll.ohTrigger(RecalcTrigger,Trigger6M)),NA())</f>
        <v>1.0858397677666366E-2</v>
      </c>
      <c r="M1519" s="145">
        <f>IFERROR(_xll.qlIndexFixing(Index1Y,$H1519,TRUE,_xll.ohTrigger(RecalcTrigger,Trigger1Y)),NA())</f>
        <v>1.0981623175120659E-2</v>
      </c>
      <c r="N1519" s="144">
        <f>IFERROR(_xll.qlIndexFixing(ONIndex1M,I1519,TRUE,_xll.ohTrigger(RecalcTrigger,Trigger1M)),NA())</f>
        <v>1.0519376461104457E-2</v>
      </c>
      <c r="O1519" s="44">
        <f>IFERROR(_xll.qlIndexFixing(ONIndex3M,I1519,TRUE,_xll.ohTrigger(RecalcTrigger,Trigger3M)),NA())</f>
        <v>1.0933488361795085E-2</v>
      </c>
      <c r="P1519" s="44">
        <f>IFERROR(_xll.qlIndexFixing(ONIndex6M,I1519,TRUE,_xll.ohTrigger(RecalcTrigger,Trigger6M)),NA())</f>
        <v>1.0938254658192648E-2</v>
      </c>
      <c r="Q1519" s="145">
        <f>IFERROR(_xll.qlIndexFixing(ONIndex1Y,I1519,TRUE,_xll.ohTrigger(RecalcTrigger,Trigger1Y)),NA())</f>
        <v>1.1140774082782912E-2</v>
      </c>
    </row>
    <row r="1520" spans="2:17" x14ac:dyDescent="0.2">
      <c r="B1520" s="39" t="s">
        <v>42</v>
      </c>
      <c r="D1520" s="42">
        <f>_xll.qlCalendarAdvance(Calendar,$D1519,B1520,"f",FALSE)</f>
        <v>50382</v>
      </c>
      <c r="E1520" s="139">
        <f>_xll.qlInterestRateIndexValueDate(IndexON,D1520)</f>
        <v>50382</v>
      </c>
      <c r="F1520" s="155">
        <f>IFERROR(_xll.qlIndexFixing(IndexON,D1520,TRUE,_xll.ohTrigger(RecalcTrigger,TriggerON)),NA())</f>
        <v>1.0007590415881396E-2</v>
      </c>
      <c r="H1520" s="42">
        <f>_xll.qlCalendarAdvance(Calendar,$H1519,B1520,"f",FALSE)</f>
        <v>50382</v>
      </c>
      <c r="I1520" s="139">
        <f>_xll.qlInterestRateIndexValueDate(Index1M,$H1520)</f>
        <v>50384</v>
      </c>
      <c r="J1520" s="144">
        <f>IFERROR(_xll.qlIndexFixing(Index1M,$H1520,TRUE,_xll.ohTrigger(RecalcTrigger,Trigger1M)),NA())</f>
        <v>1.0503650624931193E-2</v>
      </c>
      <c r="K1520" s="44">
        <f>IFERROR(_xll.qlIndexFixing(Index3M,H1520,TRUE,_xll.ohTrigger(RecalcTrigger,Trigger3M)),NA())</f>
        <v>1.0889904584090004E-2</v>
      </c>
      <c r="L1520" s="44">
        <f>IFERROR(_xll.qlIndexFixing(Index6M,$H1520,TRUE,_xll.ohTrigger(RecalcTrigger,Trigger6M)),NA())</f>
        <v>1.0849564323317287E-2</v>
      </c>
      <c r="M1520" s="145">
        <f>IFERROR(_xll.qlIndexFixing(Index1Y,$H1520,TRUE,_xll.ohTrigger(RecalcTrigger,Trigger1Y)),NA())</f>
        <v>1.0973032702207479E-2</v>
      </c>
      <c r="N1520" s="144">
        <f>IFERROR(_xll.qlIndexFixing(ONIndex1M,I1520,TRUE,_xll.ohTrigger(RecalcTrigger,Trigger1M)),NA())</f>
        <v>1.0511621719775377E-2</v>
      </c>
      <c r="O1520" s="44">
        <f>IFERROR(_xll.qlIndexFixing(ONIndex3M,I1520,TRUE,_xll.ohTrigger(RecalcTrigger,Trigger3M)),NA())</f>
        <v>1.0924872168596167E-2</v>
      </c>
      <c r="P1520" s="44">
        <f>IFERROR(_xll.qlIndexFixing(ONIndex6M,I1520,TRUE,_xll.ohTrigger(RecalcTrigger,Trigger6M)),NA())</f>
        <v>1.0929290067762665E-2</v>
      </c>
      <c r="Q1520" s="145">
        <f>IFERROR(_xll.qlIndexFixing(ONIndex1Y,I1520,TRUE,_xll.ohTrigger(RecalcTrigger,Trigger1Y)),NA())</f>
        <v>1.1131898370617677E-2</v>
      </c>
    </row>
    <row r="1521" spans="2:17" x14ac:dyDescent="0.2">
      <c r="B1521" s="39" t="s">
        <v>42</v>
      </c>
      <c r="D1521" s="42">
        <f>_xll.qlCalendarAdvance(Calendar,$D1520,B1521,"f",FALSE)</f>
        <v>50389</v>
      </c>
      <c r="E1521" s="139">
        <f>_xll.qlInterestRateIndexValueDate(IndexON,D1521)</f>
        <v>50389</v>
      </c>
      <c r="F1521" s="155">
        <f>IFERROR(_xll.qlIndexFixing(IndexON,D1521,TRUE,_xll.ohTrigger(RecalcTrigger,TriggerON)),NA())</f>
        <v>1.0007590415881396E-2</v>
      </c>
      <c r="H1521" s="42">
        <f>_xll.qlCalendarAdvance(Calendar,$H1520,B1521,"f",FALSE)</f>
        <v>50389</v>
      </c>
      <c r="I1521" s="139">
        <f>_xll.qlInterestRateIndexValueDate(Index1M,$H1521)</f>
        <v>50391</v>
      </c>
      <c r="J1521" s="144">
        <f>IFERROR(_xll.qlIndexFixing(Index1M,$H1521,TRUE,_xll.ohTrigger(RecalcTrigger,Trigger1M)),NA())</f>
        <v>1.0495907862477505E-2</v>
      </c>
      <c r="K1521" s="44">
        <f>IFERROR(_xll.qlIndexFixing(Index3M,H1521,TRUE,_xll.ohTrigger(RecalcTrigger,Trigger3M)),NA())</f>
        <v>1.0881330914086718E-2</v>
      </c>
      <c r="L1521" s="44">
        <f>IFERROR(_xll.qlIndexFixing(Index6M,$H1521,TRUE,_xll.ohTrigger(RecalcTrigger,Trigger6M)),NA())</f>
        <v>1.0840746356762103E-2</v>
      </c>
      <c r="M1521" s="145">
        <f>IFERROR(_xll.qlIndexFixing(Index1Y,$H1521,TRUE,_xll.ohTrigger(RecalcTrigger,Trigger1Y)),NA())</f>
        <v>1.0964458816180463E-2</v>
      </c>
      <c r="N1521" s="144">
        <f>IFERROR(_xll.qlIndexFixing(ONIndex1M,I1521,TRUE,_xll.ohTrigger(RecalcTrigger,Trigger1M)),NA())</f>
        <v>1.0503873970693078E-2</v>
      </c>
      <c r="O1521" s="44">
        <f>IFERROR(_xll.qlIndexFixing(ONIndex3M,I1521,TRUE,_xll.ohTrigger(RecalcTrigger,Trigger3M)),NA())</f>
        <v>1.0916264972919976E-2</v>
      </c>
      <c r="P1521" s="44">
        <f>IFERROR(_xll.qlIndexFixing(ONIndex6M,I1521,TRUE,_xll.ohTrigger(RecalcTrigger,Trigger6M)),NA())</f>
        <v>1.0920338592441681E-2</v>
      </c>
      <c r="Q1521" s="145">
        <f>IFERROR(_xll.qlIndexFixing(ONIndex1Y,I1521,TRUE,_xll.ohTrigger(RecalcTrigger,Trigger1Y)),NA())</f>
        <v>1.1123034907773999E-2</v>
      </c>
    </row>
    <row r="1522" spans="2:17" x14ac:dyDescent="0.2">
      <c r="B1522" s="39" t="s">
        <v>42</v>
      </c>
      <c r="D1522" s="42">
        <f>_xll.qlCalendarAdvance(Calendar,$D1521,B1522,"f",FALSE)</f>
        <v>50396</v>
      </c>
      <c r="E1522" s="139">
        <f>_xll.qlInterestRateIndexValueDate(IndexON,D1522)</f>
        <v>50396</v>
      </c>
      <c r="F1522" s="155">
        <f>IFERROR(_xll.qlIndexFixing(IndexON,D1522,TRUE,_xll.ohTrigger(RecalcTrigger,TriggerON)),NA())</f>
        <v>1.0007590415881396E-2</v>
      </c>
      <c r="H1522" s="42">
        <f>_xll.qlCalendarAdvance(Calendar,$H1521,B1522,"f",FALSE)</f>
        <v>50396</v>
      </c>
      <c r="I1522" s="139">
        <f>_xll.qlInterestRateIndexValueDate(Index1M,$H1522)</f>
        <v>50398</v>
      </c>
      <c r="J1522" s="144">
        <f>IFERROR(_xll.qlIndexFixing(Index1M,$H1522,TRUE,_xll.ohTrigger(RecalcTrigger,Trigger1M)),NA())</f>
        <v>1.048817253310047E-2</v>
      </c>
      <c r="K1522" s="44">
        <f>IFERROR(_xll.qlIndexFixing(Index3M,H1522,TRUE,_xll.ohTrigger(RecalcTrigger,Trigger3M)),NA())</f>
        <v>1.0872767433236064E-2</v>
      </c>
      <c r="L1522" s="44">
        <f>IFERROR(_xll.qlIndexFixing(Index6M,$H1522,TRUE,_xll.ohTrigger(RecalcTrigger,Trigger6M)),NA())</f>
        <v>1.0831943952767391E-2</v>
      </c>
      <c r="M1522" s="145">
        <f>IFERROR(_xll.qlIndexFixing(Index1Y,$H1522,TRUE,_xll.ohTrigger(RecalcTrigger,Trigger1Y)),NA())</f>
        <v>1.0955901678946703E-2</v>
      </c>
      <c r="N1522" s="144">
        <f>IFERROR(_xll.qlIndexFixing(ONIndex1M,I1522,TRUE,_xll.ohTrigger(RecalcTrigger,Trigger1M)),NA())</f>
        <v>1.049502817044079E-2</v>
      </c>
      <c r="O1522" s="44">
        <f>IFERROR(_xll.qlIndexFixing(ONIndex3M,I1522,TRUE,_xll.ohTrigger(RecalcTrigger,Trigger3M)),NA())</f>
        <v>1.0906439412154967E-2</v>
      </c>
      <c r="P1522" s="44">
        <f>IFERROR(_xll.qlIndexFixing(ONIndex6M,I1522,TRUE,_xll.ohTrigger(RecalcTrigger,Trigger6M)),NA())</f>
        <v>1.0910124617415917E-2</v>
      </c>
      <c r="Q1522" s="145">
        <f>IFERROR(_xll.qlIndexFixing(ONIndex1Y,I1522,TRUE,_xll.ohTrigger(RecalcTrigger,Trigger1Y)),NA())</f>
        <v>1.111292044122969E-2</v>
      </c>
    </row>
    <row r="1523" spans="2:17" x14ac:dyDescent="0.2">
      <c r="B1523" s="39" t="s">
        <v>42</v>
      </c>
      <c r="D1523" s="42">
        <f>_xll.qlCalendarAdvance(Calendar,$D1522,B1523,"f",FALSE)</f>
        <v>50403</v>
      </c>
      <c r="E1523" s="139">
        <f>_xll.qlInterestRateIndexValueDate(IndexON,D1523)</f>
        <v>50403</v>
      </c>
      <c r="F1523" s="155">
        <f>IFERROR(_xll.qlIndexFixing(IndexON,D1523,TRUE,_xll.ohTrigger(RecalcTrigger,TriggerON)),NA())</f>
        <v>1.0007590415801459E-2</v>
      </c>
      <c r="H1523" s="42">
        <f>_xll.qlCalendarAdvance(Calendar,$H1522,B1523,"f",FALSE)</f>
        <v>50403</v>
      </c>
      <c r="I1523" s="139">
        <f>_xll.qlInterestRateIndexValueDate(Index1M,$H1523)</f>
        <v>50405</v>
      </c>
      <c r="J1523" s="144">
        <f>IFERROR(_xll.qlIndexFixing(Index1M,$H1523,TRUE,_xll.ohTrigger(RecalcTrigger,Trigger1M)),NA())</f>
        <v>1.048164123912008E-2</v>
      </c>
      <c r="K1523" s="44">
        <f>IFERROR(_xll.qlIndexFixing(Index3M,H1523,TRUE,_xll.ohTrigger(RecalcTrigger,Trigger3M)),NA())</f>
        <v>1.0864214310832843E-2</v>
      </c>
      <c r="L1523" s="44">
        <f>IFERROR(_xll.qlIndexFixing(Index6M,$H1523,TRUE,_xll.ohTrigger(RecalcTrigger,Trigger6M)),NA())</f>
        <v>1.0823617067133414E-2</v>
      </c>
      <c r="M1523" s="145">
        <f>IFERROR(_xll.qlIndexFixing(Index1Y,$H1523,TRUE,_xll.ohTrigger(RecalcTrigger,Trigger1Y)),NA())</f>
        <v>1.0947361452408912E-2</v>
      </c>
      <c r="N1523" s="144">
        <f>IFERROR(_xll.qlIndexFixing(ONIndex1M,I1523,TRUE,_xll.ohTrigger(RecalcTrigger,Trigger1M)),NA())</f>
        <v>1.0487295951335796E-2</v>
      </c>
      <c r="O1523" s="44">
        <f>IFERROR(_xll.qlIndexFixing(ONIndex3M,I1523,TRUE,_xll.ohTrigger(RecalcTrigger,Trigger3M)),NA())</f>
        <v>1.0897852065800961E-2</v>
      </c>
      <c r="P1523" s="44">
        <f>IFERROR(_xll.qlIndexFixing(ONIndex6M,I1523,TRUE,_xll.ohTrigger(RecalcTrigger,Trigger6M)),NA())</f>
        <v>1.0901201832025365E-2</v>
      </c>
      <c r="Q1523" s="145">
        <f>IFERROR(_xll.qlIndexFixing(ONIndex1Y,I1523,TRUE,_xll.ohTrigger(RecalcTrigger,Trigger1Y)),NA())</f>
        <v>1.1104083767756734E-2</v>
      </c>
    </row>
    <row r="1524" spans="2:17" x14ac:dyDescent="0.2">
      <c r="B1524" s="39" t="s">
        <v>42</v>
      </c>
      <c r="D1524" s="42">
        <f>_xll.qlCalendarAdvance(Calendar,$D1523,B1524,"f",FALSE)</f>
        <v>50410</v>
      </c>
      <c r="E1524" s="139">
        <f>_xll.qlInterestRateIndexValueDate(IndexON,D1524)</f>
        <v>50410</v>
      </c>
      <c r="F1524" s="155">
        <f>IFERROR(_xll.qlIndexFixing(IndexON,D1524,TRUE,_xll.ohTrigger(RecalcTrigger,TriggerON)),NA())</f>
        <v>1.0007590415801459E-2</v>
      </c>
      <c r="H1524" s="42">
        <f>_xll.qlCalendarAdvance(Calendar,$H1523,B1524,"f",FALSE)</f>
        <v>50410</v>
      </c>
      <c r="I1524" s="139">
        <f>_xll.qlInterestRateIndexValueDate(Index1M,$H1524)</f>
        <v>50412</v>
      </c>
      <c r="J1524" s="144">
        <f>IFERROR(_xll.qlIndexFixing(Index1M,$H1524,TRUE,_xll.ohTrigger(RecalcTrigger,Trigger1M)),NA())</f>
        <v>1.0472724823419044E-2</v>
      </c>
      <c r="K1524" s="44">
        <f>IFERROR(_xll.qlIndexFixing(Index3M,H1524,TRUE,_xll.ohTrigger(RecalcTrigger,Trigger3M)),NA())</f>
        <v>1.0855671716167414E-2</v>
      </c>
      <c r="L1524" s="44">
        <f>IFERROR(_xll.qlIndexFixing(Index6M,$H1524,TRUE,_xll.ohTrigger(RecalcTrigger,Trigger6M)),NA())</f>
        <v>1.0814845379098484E-2</v>
      </c>
      <c r="M1524" s="145">
        <f>IFERROR(_xll.qlIndexFixing(Index1Y,$H1524,TRUE,_xll.ohTrigger(RecalcTrigger,Trigger1Y)),NA())</f>
        <v>1.0938838298464541E-2</v>
      </c>
      <c r="N1524" s="144">
        <f>IFERROR(_xll.qlIndexFixing(ONIndex1M,I1524,TRUE,_xll.ohTrigger(RecalcTrigger,Trigger1M)),NA())</f>
        <v>1.0480674299948589E-2</v>
      </c>
      <c r="O1524" s="44">
        <f>IFERROR(_xll.qlIndexFixing(ONIndex3M,I1524,TRUE,_xll.ohTrigger(RecalcTrigger,Trigger3M)),NA())</f>
        <v>1.0890499060876024E-2</v>
      </c>
      <c r="P1524" s="44">
        <f>IFERROR(_xll.qlIndexFixing(ONIndex6M,I1524,TRUE,_xll.ohTrigger(RecalcTrigger,Trigger6M)),NA())</f>
        <v>1.0893564597500571E-2</v>
      </c>
      <c r="Q1524" s="145">
        <f>IFERROR(_xll.qlIndexFixing(ONIndex1Y,I1524,TRUE,_xll.ohTrigger(RecalcTrigger,Trigger1Y)),NA())</f>
        <v>1.109651962124758E-2</v>
      </c>
    </row>
    <row r="1525" spans="2:17" x14ac:dyDescent="0.2">
      <c r="B1525" s="39" t="s">
        <v>42</v>
      </c>
      <c r="D1525" s="42">
        <f>_xll.qlCalendarAdvance(Calendar,$D1524,B1525,"f",FALSE)</f>
        <v>50417</v>
      </c>
      <c r="E1525" s="139">
        <f>_xll.qlInterestRateIndexValueDate(IndexON,D1525)</f>
        <v>50417</v>
      </c>
      <c r="F1525" s="155">
        <f>IFERROR(_xll.qlIndexFixing(IndexON,D1525,TRUE,_xll.ohTrigger(RecalcTrigger,TriggerON)),NA())</f>
        <v>1.0007590415801459E-2</v>
      </c>
      <c r="H1525" s="42">
        <f>_xll.qlCalendarAdvance(Calendar,$H1524,B1525,"f",FALSE)</f>
        <v>50417</v>
      </c>
      <c r="I1525" s="139">
        <f>_xll.qlInterestRateIndexValueDate(Index1M,$H1525)</f>
        <v>50419</v>
      </c>
      <c r="J1525" s="144">
        <f>IFERROR(_xll.qlIndexFixing(Index1M,$H1525,TRUE,_xll.ohTrigger(RecalcTrigger,Trigger1M)),NA())</f>
        <v>1.0465012768039739E-2</v>
      </c>
      <c r="K1525" s="44">
        <f>IFERROR(_xll.qlIndexFixing(Index3M,H1525,TRUE,_xll.ohTrigger(RecalcTrigger,Trigger3M)),NA())</f>
        <v>1.0847139818531026E-2</v>
      </c>
      <c r="L1525" s="44">
        <f>IFERROR(_xll.qlIndexFixing(Index6M,$H1525,TRUE,_xll.ohTrigger(RecalcTrigger,Trigger6M)),NA())</f>
        <v>1.0806089764732357E-2</v>
      </c>
      <c r="M1525" s="145">
        <f>IFERROR(_xll.qlIndexFixing(Index1Y,$H1525,TRUE,_xll.ohTrigger(RecalcTrigger,Trigger1Y)),NA())</f>
        <v>1.0930332379006884E-2</v>
      </c>
      <c r="N1525" s="144">
        <f>IFERROR(_xll.qlIndexFixing(ONIndex1M,I1525,TRUE,_xll.ohTrigger(RecalcTrigger,Trigger1M)),NA())</f>
        <v>1.047295614295507E-2</v>
      </c>
      <c r="O1525" s="44">
        <f>IFERROR(_xll.qlIndexFixing(ONIndex3M,I1525,TRUE,_xll.ohTrigger(RecalcTrigger,Trigger3M)),NA())</f>
        <v>1.0881929544739322E-2</v>
      </c>
      <c r="P1525" s="44">
        <f>IFERROR(_xll.qlIndexFixing(ONIndex6M,I1525,TRUE,_xll.ohTrigger(RecalcTrigger,Trigger6M)),NA())</f>
        <v>1.0884667322983432E-2</v>
      </c>
      <c r="Q1525" s="145">
        <f>IFERROR(_xll.qlIndexFixing(ONIndex1Y,I1525,TRUE,_xll.ohTrigger(RecalcTrigger,Trigger1Y)),NA())</f>
        <v>1.1087706761365723E-2</v>
      </c>
    </row>
    <row r="1526" spans="2:17" x14ac:dyDescent="0.2">
      <c r="B1526" s="39" t="s">
        <v>42</v>
      </c>
      <c r="D1526" s="42">
        <f>_xll.qlCalendarAdvance(Calendar,$D1525,B1526,"f",FALSE)</f>
        <v>50424</v>
      </c>
      <c r="E1526" s="139">
        <f>_xll.qlInterestRateIndexValueDate(IndexON,D1526)</f>
        <v>50424</v>
      </c>
      <c r="F1526" s="155">
        <f>IFERROR(_xll.qlIndexFixing(IndexON,D1526,TRUE,_xll.ohTrigger(RecalcTrigger,TriggerON)),NA())</f>
        <v>1.0007590415801459E-2</v>
      </c>
      <c r="H1526" s="42">
        <f>_xll.qlCalendarAdvance(Calendar,$H1525,B1526,"f",FALSE)</f>
        <v>50424</v>
      </c>
      <c r="I1526" s="139">
        <f>_xll.qlInterestRateIndexValueDate(Index1M,$H1526)</f>
        <v>50426</v>
      </c>
      <c r="J1526" s="144">
        <f>IFERROR(_xll.qlIndexFixing(Index1M,$H1526,TRUE,_xll.ohTrigger(RecalcTrigger,Trigger1M)),NA())</f>
        <v>1.0457308795582265E-2</v>
      </c>
      <c r="K1526" s="44">
        <f>IFERROR(_xll.qlIndexFixing(Index3M,H1526,TRUE,_xll.ohTrigger(RecalcTrigger,Trigger3M)),NA())</f>
        <v>1.083861878721315E-2</v>
      </c>
      <c r="L1526" s="44">
        <f>IFERROR(_xll.qlIndexFixing(Index6M,$H1526,TRUE,_xll.ohTrigger(RecalcTrigger,Trigger6M)),NA())</f>
        <v>1.0797350398787183E-2</v>
      </c>
      <c r="M1526" s="145">
        <f>IFERROR(_xll.qlIndexFixing(Index1Y,$H1526,TRUE,_xll.ohTrigger(RecalcTrigger,Trigger1Y)),NA())</f>
        <v>1.0921843855924417E-2</v>
      </c>
      <c r="N1526" s="144">
        <f>IFERROR(_xll.qlIndexFixing(ONIndex1M,I1526,TRUE,_xll.ohTrigger(RecalcTrigger,Trigger1M)),NA())</f>
        <v>1.0465245789879063E-2</v>
      </c>
      <c r="O1526" s="44">
        <f>IFERROR(_xll.qlIndexFixing(ONIndex3M,I1526,TRUE,_xll.ohTrigger(RecalcTrigger,Trigger3M)),NA())</f>
        <v>1.0873369870729732E-2</v>
      </c>
      <c r="P1526" s="44">
        <f>IFERROR(_xll.qlIndexFixing(ONIndex6M,I1526,TRUE,_xll.ohTrigger(RecalcTrigger,Trigger6M)),NA())</f>
        <v>1.0875784033759217E-2</v>
      </c>
      <c r="Q1526" s="145">
        <f>IFERROR(_xll.qlIndexFixing(ONIndex1Y,I1526,TRUE,_xll.ohTrigger(RecalcTrigger,Trigger1Y)),NA())</f>
        <v>1.1078906953763124E-2</v>
      </c>
    </row>
    <row r="1527" spans="2:17" x14ac:dyDescent="0.2">
      <c r="B1527" s="39" t="s">
        <v>42</v>
      </c>
      <c r="D1527" s="42">
        <f>_xll.qlCalendarAdvance(Calendar,$D1526,B1527,"f",FALSE)</f>
        <v>50431</v>
      </c>
      <c r="E1527" s="139">
        <f>_xll.qlInterestRateIndexValueDate(IndexON,D1527)</f>
        <v>50431</v>
      </c>
      <c r="F1527" s="155">
        <f>IFERROR(_xll.qlIndexFixing(IndexON,D1527,TRUE,_xll.ohTrigger(RecalcTrigger,TriggerON)),NA())</f>
        <v>1.0007590415881396E-2</v>
      </c>
      <c r="H1527" s="42">
        <f>_xll.qlCalendarAdvance(Calendar,$H1526,B1527,"f",FALSE)</f>
        <v>50431</v>
      </c>
      <c r="I1527" s="139">
        <f>_xll.qlInterestRateIndexValueDate(Index1M,$H1527)</f>
        <v>50433</v>
      </c>
      <c r="J1527" s="144">
        <f>IFERROR(_xll.qlIndexFixing(Index1M,$H1527,TRUE,_xll.ohTrigger(RecalcTrigger,Trigger1M)),NA())</f>
        <v>1.0450805182399613E-2</v>
      </c>
      <c r="K1527" s="44">
        <f>IFERROR(_xll.qlIndexFixing(Index3M,H1527,TRUE,_xll.ohTrigger(RecalcTrigger,Trigger3M)),NA())</f>
        <v>1.0830108791502369E-2</v>
      </c>
      <c r="L1527" s="44">
        <f>IFERROR(_xll.qlIndexFixing(Index6M,$H1527,TRUE,_xll.ohTrigger(RecalcTrigger,Trigger6M)),NA())</f>
        <v>1.0788627456011573E-2</v>
      </c>
      <c r="M1527" s="145">
        <f>IFERROR(_xll.qlIndexFixing(Index1Y,$H1527,TRUE,_xll.ohTrigger(RecalcTrigger,Trigger1Y)),NA())</f>
        <v>1.0913372891101017E-2</v>
      </c>
      <c r="N1527" s="144">
        <f>IFERROR(_xll.qlIndexFixing(ONIndex1M,I1527,TRUE,_xll.ohTrigger(RecalcTrigger,Trigger1M)),NA())</f>
        <v>1.0457543402910829E-2</v>
      </c>
      <c r="O1527" s="44">
        <f>IFERROR(_xll.qlIndexFixing(ONIndex3M,I1527,TRUE,_xll.ohTrigger(RecalcTrigger,Trigger3M)),NA())</f>
        <v>1.0864820207912018E-2</v>
      </c>
      <c r="P1527" s="44">
        <f>IFERROR(_xll.qlIndexFixing(ONIndex6M,I1527,TRUE,_xll.ohTrigger(RecalcTrigger,Trigger6M)),NA())</f>
        <v>1.0866914903848723E-2</v>
      </c>
      <c r="Q1527" s="145">
        <f>IFERROR(_xll.qlIndexFixing(ONIndex1Y,I1527,TRUE,_xll.ohTrigger(RecalcTrigger,Trigger1Y)),NA())</f>
        <v>1.1070120358871449E-2</v>
      </c>
    </row>
    <row r="1528" spans="2:17" x14ac:dyDescent="0.2">
      <c r="B1528" s="39" t="s">
        <v>42</v>
      </c>
      <c r="D1528" s="42">
        <f>_xll.qlCalendarAdvance(Calendar,$D1527,B1528,"f",FALSE)</f>
        <v>50438</v>
      </c>
      <c r="E1528" s="139">
        <f>_xll.qlInterestRateIndexValueDate(IndexON,D1528)</f>
        <v>50438</v>
      </c>
      <c r="F1528" s="155">
        <f>IFERROR(_xll.qlIndexFixing(IndexON,D1528,TRUE,_xll.ohTrigger(RecalcTrigger,TriggerON)),NA())</f>
        <v>1.0007590415801459E-2</v>
      </c>
      <c r="H1528" s="42">
        <f>_xll.qlCalendarAdvance(Calendar,$H1527,B1528,"f",FALSE)</f>
        <v>50438</v>
      </c>
      <c r="I1528" s="139">
        <f>_xll.qlInterestRateIndexValueDate(Index1M,$H1528)</f>
        <v>50440</v>
      </c>
      <c r="J1528" s="144">
        <f>IFERROR(_xll.qlIndexFixing(Index1M,$H1528,TRUE,_xll.ohTrigger(RecalcTrigger,Trigger1M)),NA())</f>
        <v>1.0443513733196281E-2</v>
      </c>
      <c r="K1528" s="44">
        <f>IFERROR(_xll.qlIndexFixing(Index3M,H1528,TRUE,_xll.ohTrigger(RecalcTrigger,Trigger3M)),NA())</f>
        <v>1.0822052436271474E-2</v>
      </c>
      <c r="L1528" s="44">
        <f>IFERROR(_xll.qlIndexFixing(Index6M,$H1528,TRUE,_xll.ohTrigger(RecalcTrigger,Trigger6M)),NA())</f>
        <v>1.0779921111153699E-2</v>
      </c>
      <c r="M1528" s="145">
        <f>IFERROR(_xll.qlIndexFixing(Index1Y,$H1528,TRUE,_xll.ohTrigger(RecalcTrigger,Trigger1Y)),NA())</f>
        <v>1.0904919646416178E-2</v>
      </c>
      <c r="N1528" s="144">
        <f>IFERROR(_xll.qlIndexFixing(ONIndex1M,I1528,TRUE,_xll.ohTrigger(RecalcTrigger,Trigger1M)),NA())</f>
        <v>1.0449849144480439E-2</v>
      </c>
      <c r="O1528" s="44">
        <f>IFERROR(_xll.qlIndexFixing(ONIndex3M,I1528,TRUE,_xll.ohTrigger(RecalcTrigger,Trigger3M)),NA())</f>
        <v>1.0856280724951262E-2</v>
      </c>
      <c r="P1528" s="44">
        <f>IFERROR(_xll.qlIndexFixing(ONIndex6M,I1528,TRUE,_xll.ohTrigger(RecalcTrigger,Trigger6M)),NA())</f>
        <v>1.0858060107192813E-2</v>
      </c>
      <c r="Q1528" s="145">
        <f>IFERROR(_xll.qlIndexFixing(ONIndex1Y,I1528,TRUE,_xll.ohTrigger(RecalcTrigger,Trigger1Y)),NA())</f>
        <v>1.1061347137202304E-2</v>
      </c>
    </row>
    <row r="1529" spans="2:17" x14ac:dyDescent="0.2">
      <c r="B1529" s="39" t="s">
        <v>42</v>
      </c>
      <c r="D1529" s="42">
        <f>_xll.qlCalendarAdvance(Calendar,$D1528,B1529,"f",FALSE)</f>
        <v>50445</v>
      </c>
      <c r="E1529" s="139">
        <f>_xll.qlInterestRateIndexValueDate(IndexON,D1529)</f>
        <v>50445</v>
      </c>
      <c r="F1529" s="155">
        <f>IFERROR(_xll.qlIndexFixing(IndexON,D1529,TRUE,_xll.ohTrigger(RecalcTrigger,TriggerON)),NA())</f>
        <v>1.0007590415801459E-2</v>
      </c>
      <c r="H1529" s="42">
        <f>_xll.qlCalendarAdvance(Calendar,$H1528,B1529,"f",FALSE)</f>
        <v>50445</v>
      </c>
      <c r="I1529" s="139">
        <f>_xll.qlInterestRateIndexValueDate(Index1M,$H1529)</f>
        <v>50447</v>
      </c>
      <c r="J1529" s="144">
        <f>IFERROR(_xll.qlIndexFixing(Index1M,$H1529,TRUE,_xll.ohTrigger(RecalcTrigger,Trigger1M)),NA())</f>
        <v>1.0435833376459971E-2</v>
      </c>
      <c r="K1529" s="44">
        <f>IFERROR(_xll.qlIndexFixing(Index3M,H1529,TRUE,_xll.ohTrigger(RecalcTrigger,Trigger3M)),NA())</f>
        <v>1.081356443052422E-2</v>
      </c>
      <c r="L1529" s="44">
        <f>IFERROR(_xll.qlIndexFixing(Index6M,$H1529,TRUE,_xll.ohTrigger(RecalcTrigger,Trigger6M)),NA())</f>
        <v>1.0771231538955992E-2</v>
      </c>
      <c r="M1529" s="145">
        <f>IFERROR(_xll.qlIndexFixing(Index1Y,$H1529,TRUE,_xll.ohTrigger(RecalcTrigger,Trigger1Y)),NA())</f>
        <v>1.0896484283744359E-2</v>
      </c>
      <c r="N1529" s="144">
        <f>IFERROR(_xll.qlIndexFixing(ONIndex1M,I1529,TRUE,_xll.ohTrigger(RecalcTrigger,Trigger1M)),NA())</f>
        <v>1.0442163176938024E-2</v>
      </c>
      <c r="O1529" s="44">
        <f>IFERROR(_xll.qlIndexFixing(ONIndex3M,I1529,TRUE,_xll.ohTrigger(RecalcTrigger,Trigger3M)),NA())</f>
        <v>1.0847751590912225E-2</v>
      </c>
      <c r="P1529" s="44">
        <f>IFERROR(_xll.qlIndexFixing(ONIndex6M,I1529,TRUE,_xll.ohTrigger(RecalcTrigger,Trigger6M)),NA())</f>
        <v>1.0849219817972156E-2</v>
      </c>
      <c r="Q1529" s="145">
        <f>IFERROR(_xll.qlIndexFixing(ONIndex1Y,I1529,TRUE,_xll.ohTrigger(RecalcTrigger,Trigger1Y)),NA())</f>
        <v>1.1052587449347229E-2</v>
      </c>
    </row>
    <row r="1530" spans="2:17" x14ac:dyDescent="0.2">
      <c r="B1530" s="39" t="s">
        <v>42</v>
      </c>
      <c r="D1530" s="42">
        <f>_xll.qlCalendarAdvance(Calendar,$D1529,B1530,"f",FALSE)</f>
        <v>50452</v>
      </c>
      <c r="E1530" s="139">
        <f>_xll.qlInterestRateIndexValueDate(IndexON,D1530)</f>
        <v>50452</v>
      </c>
      <c r="F1530" s="155">
        <f>IFERROR(_xll.qlIndexFixing(IndexON,D1530,TRUE,_xll.ohTrigger(RecalcTrigger,TriggerON)),NA())</f>
        <v>1.0007590415801459E-2</v>
      </c>
      <c r="H1530" s="42">
        <f>_xll.qlCalendarAdvance(Calendar,$H1529,B1530,"f",FALSE)</f>
        <v>50452</v>
      </c>
      <c r="I1530" s="139">
        <f>_xll.qlInterestRateIndexValueDate(Index1M,$H1530)</f>
        <v>50454</v>
      </c>
      <c r="J1530" s="144">
        <f>IFERROR(_xll.qlIndexFixing(Index1M,$H1530,TRUE,_xll.ohTrigger(RecalcTrigger,Trigger1M)),NA())</f>
        <v>1.0428161704408063E-2</v>
      </c>
      <c r="K1530" s="44">
        <f>IFERROR(_xll.qlIndexFixing(Index3M,H1530,TRUE,_xll.ohTrigger(RecalcTrigger,Trigger3M)),NA())</f>
        <v>1.0805087955602699E-2</v>
      </c>
      <c r="L1530" s="44">
        <f>IFERROR(_xll.qlIndexFixing(Index6M,$H1530,TRUE,_xll.ohTrigger(RecalcTrigger,Trigger6M)),NA())</f>
        <v>1.0762558914161766E-2</v>
      </c>
      <c r="M1530" s="145">
        <f>IFERROR(_xll.qlIndexFixing(Index1Y,$H1530,TRUE,_xll.ohTrigger(RecalcTrigger,Trigger1Y)),NA())</f>
        <v>1.0888066964955641E-2</v>
      </c>
      <c r="N1530" s="144">
        <f>IFERROR(_xll.qlIndexFixing(ONIndex1M,I1530,TRUE,_xll.ohTrigger(RecalcTrigger,Trigger1M)),NA())</f>
        <v>1.0434485662553783E-2</v>
      </c>
      <c r="O1530" s="44">
        <f>IFERROR(_xll.qlIndexFixing(ONIndex3M,I1530,TRUE,_xll.ohTrigger(RecalcTrigger,Trigger3M)),NA())</f>
        <v>1.0839232974619861E-2</v>
      </c>
      <c r="P1530" s="44">
        <f>IFERROR(_xll.qlIndexFixing(ONIndex6M,I1530,TRUE,_xll.ohTrigger(RecalcTrigger,Trigger6M)),NA())</f>
        <v>1.0840394209967741E-2</v>
      </c>
      <c r="Q1530" s="145">
        <f>IFERROR(_xll.qlIndexFixing(ONIndex1Y,I1530,TRUE,_xll.ohTrigger(RecalcTrigger,Trigger1Y)),NA())</f>
        <v>1.1043841455817827E-2</v>
      </c>
    </row>
    <row r="1531" spans="2:17" x14ac:dyDescent="0.2">
      <c r="B1531" s="39" t="s">
        <v>42</v>
      </c>
      <c r="D1531" s="42">
        <f>_xll.qlCalendarAdvance(Calendar,$D1530,B1531,"f",FALSE)</f>
        <v>50459</v>
      </c>
      <c r="E1531" s="139">
        <f>_xll.qlInterestRateIndexValueDate(IndexON,D1531)</f>
        <v>50459</v>
      </c>
      <c r="F1531" s="155">
        <f>IFERROR(_xll.qlIndexFixing(IndexON,D1531,TRUE,_xll.ohTrigger(RecalcTrigger,TriggerON)),NA())</f>
        <v>1.0007590415801459E-2</v>
      </c>
      <c r="H1531" s="42">
        <f>_xll.qlCalendarAdvance(Calendar,$H1530,B1531,"f",FALSE)</f>
        <v>50459</v>
      </c>
      <c r="I1531" s="139">
        <f>_xll.qlInterestRateIndexValueDate(Index1M,$H1531)</f>
        <v>50461</v>
      </c>
      <c r="J1531" s="144">
        <f>IFERROR(_xll.qlIndexFixing(Index1M,$H1531,TRUE,_xll.ohTrigger(RecalcTrigger,Trigger1M)),NA())</f>
        <v>1.0420498879484898E-2</v>
      </c>
      <c r="K1531" s="44">
        <f>IFERROR(_xll.qlIndexFixing(Index3M,H1531,TRUE,_xll.ohTrigger(RecalcTrigger,Trigger3M)),NA())</f>
        <v>1.0796623180784537E-2</v>
      </c>
      <c r="L1531" s="44">
        <f>IFERROR(_xll.qlIndexFixing(Index6M,$H1531,TRUE,_xll.ohTrigger(RecalcTrigger,Trigger6M)),NA())</f>
        <v>1.0753903411509034E-2</v>
      </c>
      <c r="M1531" s="145">
        <f>IFERROR(_xll.qlIndexFixing(Index1Y,$H1531,TRUE,_xll.ohTrigger(RecalcTrigger,Trigger1Y)),NA())</f>
        <v>1.0879667851915723E-2</v>
      </c>
      <c r="N1531" s="144">
        <f>IFERROR(_xll.qlIndexFixing(ONIndex1M,I1531,TRUE,_xll.ohTrigger(RecalcTrigger,Trigger1M)),NA())</f>
        <v>1.0426816763677849E-2</v>
      </c>
      <c r="O1531" s="44">
        <f>IFERROR(_xll.qlIndexFixing(ONIndex3M,I1531,TRUE,_xll.ohTrigger(RecalcTrigger,Trigger3M)),NA())</f>
        <v>1.0830725044979062E-2</v>
      </c>
      <c r="P1531" s="44">
        <f>IFERROR(_xll.qlIndexFixing(ONIndex6M,I1531,TRUE,_xll.ohTrigger(RecalcTrigger,Trigger6M)),NA())</f>
        <v>1.0831583457440175E-2</v>
      </c>
      <c r="Q1531" s="145">
        <f>IFERROR(_xll.qlIndexFixing(ONIndex1Y,I1531,TRUE,_xll.ohTrigger(RecalcTrigger,Trigger1Y)),NA())</f>
        <v>1.1035109317125702E-2</v>
      </c>
    </row>
    <row r="1532" spans="2:17" x14ac:dyDescent="0.2">
      <c r="B1532" s="39" t="s">
        <v>42</v>
      </c>
      <c r="D1532" s="42">
        <f>_xll.qlCalendarAdvance(Calendar,$D1531,B1532,"f",FALSE)</f>
        <v>50466</v>
      </c>
      <c r="E1532" s="139">
        <f>_xll.qlInterestRateIndexValueDate(IndexON,D1532)</f>
        <v>50466</v>
      </c>
      <c r="F1532" s="155">
        <f>IFERROR(_xll.qlIndexFixing(IndexON,D1532,TRUE,_xll.ohTrigger(RecalcTrigger,TriggerON)),NA())</f>
        <v>1.0007590415801459E-2</v>
      </c>
      <c r="H1532" s="42">
        <f>_xll.qlCalendarAdvance(Calendar,$H1531,B1532,"f",FALSE)</f>
        <v>50466</v>
      </c>
      <c r="I1532" s="139">
        <f>_xll.qlInterestRateIndexValueDate(Index1M,$H1532)</f>
        <v>50468</v>
      </c>
      <c r="J1532" s="144">
        <f>IFERROR(_xll.qlIndexFixing(Index1M,$H1532,TRUE,_xll.ohTrigger(RecalcTrigger,Trigger1M)),NA())</f>
        <v>1.0411263799980919E-2</v>
      </c>
      <c r="K1532" s="44">
        <f>IFERROR(_xll.qlIndexFixing(Index3M,H1532,TRUE,_xll.ohTrigger(RecalcTrigger,Trigger3M)),NA())</f>
        <v>1.0786850424136542E-2</v>
      </c>
      <c r="L1532" s="44">
        <f>IFERROR(_xll.qlIndexFixing(Index6M,$H1532,TRUE,_xll.ohTrigger(RecalcTrigger,Trigger6M)),NA())</f>
        <v>1.0743011614788137E-2</v>
      </c>
      <c r="M1532" s="145">
        <f>IFERROR(_xll.qlIndexFixing(Index1Y,$H1532,TRUE,_xll.ohTrigger(RecalcTrigger,Trigger1Y)),NA())</f>
        <v>1.087128710648614E-2</v>
      </c>
      <c r="N1532" s="144">
        <f>IFERROR(_xll.qlIndexFixing(ONIndex1M,I1532,TRUE,_xll.ohTrigger(RecalcTrigger,Trigger1M)),NA())</f>
        <v>1.0419156642500482E-2</v>
      </c>
      <c r="O1532" s="44">
        <f>IFERROR(_xll.qlIndexFixing(ONIndex3M,I1532,TRUE,_xll.ohTrigger(RecalcTrigger,Trigger3M)),NA())</f>
        <v>1.0822227970894716E-2</v>
      </c>
      <c r="P1532" s="44">
        <f>IFERROR(_xll.qlIndexFixing(ONIndex6M,I1532,TRUE,_xll.ohTrigger(RecalcTrigger,Trigger6M)),NA())</f>
        <v>1.0822787734250383E-2</v>
      </c>
      <c r="Q1532" s="145">
        <f>IFERROR(_xll.qlIndexFixing(ONIndex1Y,I1532,TRUE,_xll.ohTrigger(RecalcTrigger,Trigger1Y)),NA())</f>
        <v>1.1026391194022267E-2</v>
      </c>
    </row>
    <row r="1533" spans="2:17" x14ac:dyDescent="0.2">
      <c r="B1533" s="39" t="s">
        <v>42</v>
      </c>
      <c r="D1533" s="42">
        <f>_xll.qlCalendarAdvance(Calendar,$D1532,B1533,"f",FALSE)</f>
        <v>50473</v>
      </c>
      <c r="E1533" s="139">
        <f>_xll.qlInterestRateIndexValueDate(IndexON,D1533)</f>
        <v>50473</v>
      </c>
      <c r="F1533" s="155">
        <f>IFERROR(_xll.qlIndexFixing(IndexON,D1533,TRUE,_xll.ohTrigger(RecalcTrigger,TriggerON)),NA())</f>
        <v>1.0007590415801459E-2</v>
      </c>
      <c r="H1533" s="42">
        <f>_xll.qlCalendarAdvance(Calendar,$H1532,B1533,"f",FALSE)</f>
        <v>50473</v>
      </c>
      <c r="I1533" s="139">
        <f>_xll.qlInterestRateIndexValueDate(Index1M,$H1533)</f>
        <v>50475</v>
      </c>
      <c r="J1533" s="144">
        <f>IFERROR(_xll.qlIndexFixing(Index1M,$H1533,TRUE,_xll.ohTrigger(RecalcTrigger,Trigger1M)),NA())</f>
        <v>1.040362095685754E-2</v>
      </c>
      <c r="K1533" s="44">
        <f>IFERROR(_xll.qlIndexFixing(Index3M,H1533,TRUE,_xll.ohTrigger(RecalcTrigger,Trigger3M)),NA())</f>
        <v>1.0778411480067781E-2</v>
      </c>
      <c r="L1533" s="44">
        <f>IFERROR(_xll.qlIndexFixing(Index6M,$H1533,TRUE,_xll.ohTrigger(RecalcTrigger,Trigger6M)),NA())</f>
        <v>1.0734396154375525E-2</v>
      </c>
      <c r="M1533" s="145">
        <f>IFERROR(_xll.qlIndexFixing(Index1Y,$H1533,TRUE,_xll.ohTrigger(RecalcTrigger,Trigger1Y)),NA())</f>
        <v>1.0862924890523396E-2</v>
      </c>
      <c r="N1533" s="144">
        <f>IFERROR(_xll.qlIndexFixing(ONIndex1M,I1533,TRUE,_xll.ohTrigger(RecalcTrigger,Trigger1M)),NA())</f>
        <v>1.0411505461611625E-2</v>
      </c>
      <c r="O1533" s="44">
        <f>IFERROR(_xll.qlIndexFixing(ONIndex3M,I1533,TRUE,_xll.ohTrigger(RecalcTrigger,Trigger3M)),NA())</f>
        <v>1.0813741921351649E-2</v>
      </c>
      <c r="P1533" s="44">
        <f>IFERROR(_xll.qlIndexFixing(ONIndex6M,I1533,TRUE,_xll.ohTrigger(RecalcTrigger,Trigger6M)),NA())</f>
        <v>1.08140072144991E-2</v>
      </c>
      <c r="Q1533" s="145">
        <f>IFERROR(_xll.qlIndexFixing(ONIndex1Y,I1533,TRUE,_xll.ohTrigger(RecalcTrigger,Trigger1Y)),NA())</f>
        <v>1.101768724693919E-2</v>
      </c>
    </row>
    <row r="1534" spans="2:17" x14ac:dyDescent="0.2">
      <c r="B1534" s="39" t="s">
        <v>42</v>
      </c>
      <c r="D1534" s="42">
        <f>_xll.qlCalendarAdvance(Calendar,$D1533,B1534,"f",FALSE)</f>
        <v>50480</v>
      </c>
      <c r="E1534" s="139">
        <f>_xll.qlInterestRateIndexValueDate(IndexON,D1534)</f>
        <v>50480</v>
      </c>
      <c r="F1534" s="155">
        <f>IFERROR(_xll.qlIndexFixing(IndexON,D1534,TRUE,_xll.ohTrigger(RecalcTrigger,TriggerON)),NA())</f>
        <v>1.0007590415881396E-2</v>
      </c>
      <c r="H1534" s="42">
        <f>_xll.qlCalendarAdvance(Calendar,$H1533,B1534,"f",FALSE)</f>
        <v>50480</v>
      </c>
      <c r="I1534" s="139">
        <f>_xll.qlInterestRateIndexValueDate(Index1M,$H1534)</f>
        <v>50482</v>
      </c>
      <c r="J1534" s="144">
        <f>IFERROR(_xll.qlIndexFixing(Index1M,$H1534,TRUE,_xll.ohTrigger(RecalcTrigger,Trigger1M)),NA())</f>
        <v>1.0395987496326364E-2</v>
      </c>
      <c r="K1534" s="44">
        <f>IFERROR(_xll.qlIndexFixing(Index3M,H1534,TRUE,_xll.ohTrigger(RecalcTrigger,Trigger3M)),NA())</f>
        <v>1.0769984781891145E-2</v>
      </c>
      <c r="L1534" s="44">
        <f>IFERROR(_xll.qlIndexFixing(Index6M,$H1534,TRUE,_xll.ohTrigger(RecalcTrigger,Trigger6M)),NA())</f>
        <v>1.0725798406363059E-2</v>
      </c>
      <c r="M1534" s="145">
        <f>IFERROR(_xll.qlIndexFixing(Index1Y,$H1534,TRUE,_xll.ohTrigger(RecalcTrigger,Trigger1Y)),NA())</f>
        <v>1.0854581365879391E-2</v>
      </c>
      <c r="N1534" s="144">
        <f>IFERROR(_xll.qlIndexFixing(ONIndex1M,I1534,TRUE,_xll.ohTrigger(RecalcTrigger,Trigger1M)),NA())</f>
        <v>1.0403863383201539E-2</v>
      </c>
      <c r="O1534" s="44">
        <f>IFERROR(_xll.qlIndexFixing(ONIndex3M,I1534,TRUE,_xll.ohTrigger(RecalcTrigger,Trigger3M)),NA())</f>
        <v>1.0805267065094881E-2</v>
      </c>
      <c r="P1534" s="44">
        <f>IFERROR(_xll.qlIndexFixing(ONIndex6M,I1534,TRUE,_xll.ohTrigger(RecalcTrigger,Trigger6M)),NA())</f>
        <v>1.0805242072207122E-2</v>
      </c>
      <c r="Q1534" s="145">
        <f>IFERROR(_xll.qlIndexFixing(ONIndex1Y,I1534,TRUE,_xll.ohTrigger(RecalcTrigger,Trigger1Y)),NA())</f>
        <v>1.1008997636308138E-2</v>
      </c>
    </row>
    <row r="1535" spans="2:17" x14ac:dyDescent="0.2">
      <c r="B1535" s="39" t="s">
        <v>42</v>
      </c>
      <c r="D1535" s="42">
        <f>_xll.qlCalendarAdvance(Calendar,$D1534,B1535,"f",FALSE)</f>
        <v>50487</v>
      </c>
      <c r="E1535" s="139">
        <f>_xll.qlInterestRateIndexValueDate(IndexON,D1535)</f>
        <v>50487</v>
      </c>
      <c r="F1535" s="155">
        <f>IFERROR(_xll.qlIndexFixing(IndexON,D1535,TRUE,_xll.ohTrigger(RecalcTrigger,TriggerON)),NA())</f>
        <v>1.0007590415801459E-2</v>
      </c>
      <c r="H1535" s="42">
        <f>_xll.qlCalendarAdvance(Calendar,$H1534,B1535,"f",FALSE)</f>
        <v>50487</v>
      </c>
      <c r="I1535" s="139">
        <f>_xll.qlInterestRateIndexValueDate(Index1M,$H1535)</f>
        <v>50489</v>
      </c>
      <c r="J1535" s="144">
        <f>IFERROR(_xll.qlIndexFixing(Index1M,$H1535,TRUE,_xll.ohTrigger(RecalcTrigger,Trigger1M)),NA())</f>
        <v>1.0387969747799824E-2</v>
      </c>
      <c r="K1535" s="44">
        <f>IFERROR(_xll.qlIndexFixing(Index3M,H1535,TRUE,_xll.ohTrigger(RecalcTrigger,Trigger3M)),NA())</f>
        <v>1.0761570498893829E-2</v>
      </c>
      <c r="L1535" s="44">
        <f>IFERROR(_xll.qlIndexFixing(Index6M,$H1535,TRUE,_xll.ohTrigger(RecalcTrigger,Trigger6M)),NA())</f>
        <v>1.0717218545498272E-2</v>
      </c>
      <c r="M1535" s="145">
        <f>IFERROR(_xll.qlIndexFixing(Index1Y,$H1535,TRUE,_xll.ohTrigger(RecalcTrigger,Trigger1Y)),NA())</f>
        <v>1.0846256694402742E-2</v>
      </c>
      <c r="N1535" s="144">
        <f>IFERROR(_xll.qlIndexFixing(ONIndex1M,I1535,TRUE,_xll.ohTrigger(RecalcTrigger,Trigger1M)),NA())</f>
        <v>1.0396230569700293E-2</v>
      </c>
      <c r="O1535" s="44">
        <f>IFERROR(_xll.qlIndexFixing(ONIndex3M,I1535,TRUE,_xll.ohTrigger(RecalcTrigger,Trigger3M)),NA())</f>
        <v>1.0796803571269109E-2</v>
      </c>
      <c r="P1535" s="44">
        <f>IFERROR(_xll.qlIndexFixing(ONIndex6M,I1535,TRUE,_xll.ohTrigger(RecalcTrigger,Trigger6M)),NA())</f>
        <v>1.0796492481395248E-2</v>
      </c>
      <c r="Q1535" s="145">
        <f>IFERROR(_xll.qlIndexFixing(ONIndex1Y,I1535,TRUE,_xll.ohTrigger(RecalcTrigger,Trigger1Y)),NA())</f>
        <v>1.1000322522880523E-2</v>
      </c>
    </row>
    <row r="1536" spans="2:17" x14ac:dyDescent="0.2">
      <c r="B1536" s="39" t="s">
        <v>42</v>
      </c>
      <c r="D1536" s="42">
        <f>_xll.qlCalendarAdvance(Calendar,$D1535,B1536,"f",FALSE)</f>
        <v>50494</v>
      </c>
      <c r="E1536" s="139">
        <f>_xll.qlInterestRateIndexValueDate(IndexON,D1536)</f>
        <v>50494</v>
      </c>
      <c r="F1536" s="155">
        <f>IFERROR(_xll.qlIndexFixing(IndexON,D1536,TRUE,_xll.ohTrigger(RecalcTrigger,TriggerON)),NA())</f>
        <v>1.0007590415801459E-2</v>
      </c>
      <c r="H1536" s="42">
        <f>_xll.qlCalendarAdvance(Calendar,$H1535,B1536,"f",FALSE)</f>
        <v>50494</v>
      </c>
      <c r="I1536" s="139">
        <f>_xll.qlInterestRateIndexValueDate(Index1M,$H1536)</f>
        <v>50496</v>
      </c>
      <c r="J1536" s="144">
        <f>IFERROR(_xll.qlIndexFixing(Index1M,$H1536,TRUE,_xll.ohTrigger(RecalcTrigger,Trigger1M)),NA())</f>
        <v>1.0380749372883302E-2</v>
      </c>
      <c r="K1536" s="44">
        <f>IFERROR(_xll.qlIndexFixing(Index3M,H1536,TRUE,_xll.ohTrigger(RecalcTrigger,Trigger3M)),NA())</f>
        <v>1.0753606053334551E-2</v>
      </c>
      <c r="L1536" s="44">
        <f>IFERROR(_xll.qlIndexFixing(Index6M,$H1536,TRUE,_xll.ohTrigger(RecalcTrigger,Trigger6M)),NA())</f>
        <v>1.0709995709941496E-2</v>
      </c>
      <c r="M1536" s="145">
        <f>IFERROR(_xll.qlIndexFixing(Index1Y,$H1536,TRUE,_xll.ohTrigger(RecalcTrigger,Trigger1Y)),NA())</f>
        <v>1.0837951037936808E-2</v>
      </c>
      <c r="N1536" s="144">
        <f>IFERROR(_xll.qlIndexFixing(ONIndex1M,I1536,TRUE,_xll.ohTrigger(RecalcTrigger,Trigger1M)),NA())</f>
        <v>1.0388607183218213E-2</v>
      </c>
      <c r="O1536" s="44">
        <f>IFERROR(_xll.qlIndexFixing(ONIndex3M,I1536,TRUE,_xll.ohTrigger(RecalcTrigger,Trigger3M)),NA())</f>
        <v>1.0788351608459479E-2</v>
      </c>
      <c r="P1536" s="44">
        <f>IFERROR(_xll.qlIndexFixing(ONIndex6M,I1536,TRUE,_xll.ohTrigger(RecalcTrigger,Trigger6M)),NA())</f>
        <v>1.0787758616084275E-2</v>
      </c>
      <c r="Q1536" s="145">
        <f>IFERROR(_xll.qlIndexFixing(ONIndex1Y,I1536,TRUE,_xll.ohTrigger(RecalcTrigger,Trigger1Y)),NA())</f>
        <v>1.0991662067167951E-2</v>
      </c>
    </row>
    <row r="1537" spans="2:17" x14ac:dyDescent="0.2">
      <c r="B1537" s="39" t="s">
        <v>42</v>
      </c>
      <c r="D1537" s="42">
        <f>_xll.qlCalendarAdvance(Calendar,$D1536,B1537,"f",FALSE)</f>
        <v>50501</v>
      </c>
      <c r="E1537" s="139">
        <f>_xll.qlInterestRateIndexValueDate(IndexON,D1537)</f>
        <v>50501</v>
      </c>
      <c r="F1537" s="155">
        <f>IFERROR(_xll.qlIndexFixing(IndexON,D1537,TRUE,_xll.ohTrigger(RecalcTrigger,TriggerON)),NA())</f>
        <v>1.0007590415881396E-2</v>
      </c>
      <c r="H1537" s="42">
        <f>_xll.qlCalendarAdvance(Calendar,$H1536,B1537,"f",FALSE)</f>
        <v>50501</v>
      </c>
      <c r="I1537" s="139">
        <f>_xll.qlInterestRateIndexValueDate(Index1M,$H1537)</f>
        <v>50503</v>
      </c>
      <c r="J1537" s="144">
        <f>IFERROR(_xll.qlIndexFixing(Index1M,$H1537,TRUE,_xll.ohTrigger(RecalcTrigger,Trigger1M)),NA())</f>
        <v>1.0373145034881515E-2</v>
      </c>
      <c r="K1537" s="44">
        <f>IFERROR(_xll.qlIndexFixing(Index3M,H1537,TRUE,_xll.ohTrigger(RecalcTrigger,Trigger3M)),NA())</f>
        <v>1.0745216415772302E-2</v>
      </c>
      <c r="L1537" s="44">
        <f>IFERROR(_xll.qlIndexFixing(Index6M,$H1537,TRUE,_xll.ohTrigger(RecalcTrigger,Trigger6M)),NA())</f>
        <v>1.0701448820875285E-2</v>
      </c>
      <c r="M1537" s="145">
        <f>IFERROR(_xll.qlIndexFixing(Index1Y,$H1537,TRUE,_xll.ohTrigger(RecalcTrigger,Trigger1Y)),NA())</f>
        <v>1.0827997704413858E-2</v>
      </c>
      <c r="N1537" s="144">
        <f>IFERROR(_xll.qlIndexFixing(ONIndex1M,I1537,TRUE,_xll.ohTrigger(RecalcTrigger,Trigger1M)),NA())</f>
        <v>1.0380993386345239E-2</v>
      </c>
      <c r="O1537" s="44">
        <f>IFERROR(_xll.qlIndexFixing(ONIndex3M,I1537,TRUE,_xll.ohTrigger(RecalcTrigger,Trigger3M)),NA())</f>
        <v>1.0779911345890625E-2</v>
      </c>
      <c r="P1537" s="44">
        <f>IFERROR(_xll.qlIndexFixing(ONIndex6M,I1537,TRUE,_xll.ohTrigger(RecalcTrigger,Trigger6M)),NA())</f>
        <v>1.0779040650215066E-2</v>
      </c>
      <c r="Q1537" s="145">
        <f>IFERROR(_xll.qlIndexFixing(ONIndex1Y,I1537,TRUE,_xll.ohTrigger(RecalcTrigger,Trigger1Y)),NA())</f>
        <v>1.0983016429682024E-2</v>
      </c>
    </row>
    <row r="1538" spans="2:17" x14ac:dyDescent="0.2">
      <c r="B1538" s="39" t="s">
        <v>42</v>
      </c>
      <c r="D1538" s="42">
        <f>_xll.qlCalendarAdvance(Calendar,$D1537,B1538,"f",FALSE)</f>
        <v>50508</v>
      </c>
      <c r="E1538" s="139">
        <f>_xll.qlInterestRateIndexValueDate(IndexON,D1538)</f>
        <v>50508</v>
      </c>
      <c r="F1538" s="155">
        <f>IFERROR(_xll.qlIndexFixing(IndexON,D1538,TRUE,_xll.ohTrigger(RecalcTrigger,TriggerON)),NA())</f>
        <v>1.0007590415881396E-2</v>
      </c>
      <c r="H1538" s="42">
        <f>_xll.qlCalendarAdvance(Calendar,$H1537,B1538,"f",FALSE)</f>
        <v>50508</v>
      </c>
      <c r="I1538" s="139">
        <f>_xll.qlInterestRateIndexValueDate(Index1M,$H1538)</f>
        <v>50510</v>
      </c>
      <c r="J1538" s="144">
        <f>IFERROR(_xll.qlIndexFixing(Index1M,$H1538,TRUE,_xll.ohTrigger(RecalcTrigger,Trigger1M)),NA())</f>
        <v>1.0365550729304618E-2</v>
      </c>
      <c r="K1538" s="44">
        <f>IFERROR(_xll.qlIndexFixing(Index3M,H1538,TRUE,_xll.ohTrigger(RecalcTrigger,Trigger3M)),NA())</f>
        <v>1.0736839688565914E-2</v>
      </c>
      <c r="L1538" s="44">
        <f>IFERROR(_xll.qlIndexFixing(Index6M,$H1538,TRUE,_xll.ohTrigger(RecalcTrigger,Trigger6M)),NA())</f>
        <v>1.0692920303503183E-2</v>
      </c>
      <c r="M1538" s="145">
        <f>IFERROR(_xll.qlIndexFixing(Index1Y,$H1538,TRUE,_xll.ohTrigger(RecalcTrigger,Trigger1Y)),NA())</f>
        <v>1.0821397417389293E-2</v>
      </c>
      <c r="N1538" s="144">
        <f>IFERROR(_xll.qlIndexFixing(ONIndex1M,I1538,TRUE,_xll.ohTrigger(RecalcTrigger,Trigger1M)),NA())</f>
        <v>1.0373389341271633E-2</v>
      </c>
      <c r="O1538" s="44">
        <f>IFERROR(_xll.qlIndexFixing(ONIndex3M,I1538,TRUE,_xll.ohTrigger(RecalcTrigger,Trigger3M)),NA())</f>
        <v>1.0771482952227629E-2</v>
      </c>
      <c r="P1538" s="44">
        <f>IFERROR(_xll.qlIndexFixing(ONIndex6M,I1538,TRUE,_xll.ohTrigger(RecalcTrigger,Trigger6M)),NA())</f>
        <v>1.077033875796829E-2</v>
      </c>
      <c r="Q1538" s="145">
        <f>IFERROR(_xll.qlIndexFixing(ONIndex1Y,I1538,TRUE,_xll.ohTrigger(RecalcTrigger,Trigger1Y)),NA())</f>
        <v>1.0974385770934347E-2</v>
      </c>
    </row>
    <row r="1539" spans="2:17" x14ac:dyDescent="0.2">
      <c r="B1539" s="39" t="s">
        <v>42</v>
      </c>
      <c r="D1539" s="42">
        <f>_xll.qlCalendarAdvance(Calendar,$D1538,B1539,"f",FALSE)</f>
        <v>50515</v>
      </c>
      <c r="E1539" s="139">
        <f>_xll.qlInterestRateIndexValueDate(IndexON,D1539)</f>
        <v>50515</v>
      </c>
      <c r="F1539" s="155">
        <f>IFERROR(_xll.qlIndexFixing(IndexON,D1539,TRUE,_xll.ohTrigger(RecalcTrigger,TriggerON)),NA())</f>
        <v>1.0007590415801459E-2</v>
      </c>
      <c r="H1539" s="42">
        <f>_xll.qlCalendarAdvance(Calendar,$H1538,B1539,"f",FALSE)</f>
        <v>50515</v>
      </c>
      <c r="I1539" s="139">
        <f>_xll.qlInterestRateIndexValueDate(Index1M,$H1539)</f>
        <v>50517</v>
      </c>
      <c r="J1539" s="144">
        <f>IFERROR(_xll.qlIndexFixing(Index1M,$H1539,TRUE,_xll.ohTrigger(RecalcTrigger,Trigger1M)),NA())</f>
        <v>1.0357966618602665E-2</v>
      </c>
      <c r="K1539" s="44">
        <f>IFERROR(_xll.qlIndexFixing(Index3M,H1539,TRUE,_xll.ohTrigger(RecalcTrigger,Trigger3M)),NA())</f>
        <v>1.0728476040991848E-2</v>
      </c>
      <c r="L1539" s="44">
        <f>IFERROR(_xll.qlIndexFixing(Index6M,$H1539,TRUE,_xll.ohTrigger(RecalcTrigger,Trigger6M)),NA())</f>
        <v>1.0684410332550128E-2</v>
      </c>
      <c r="M1539" s="145">
        <f>IFERROR(_xll.qlIndexFixing(Index1Y,$H1539,TRUE,_xll.ohTrigger(RecalcTrigger,Trigger1Y)),NA())</f>
        <v>1.0813149776973407E-2</v>
      </c>
      <c r="N1539" s="144">
        <f>IFERROR(_xll.qlIndexFixing(ONIndex1M,I1539,TRUE,_xll.ohTrigger(RecalcTrigger,Trigger1M)),NA())</f>
        <v>1.036362730217455E-2</v>
      </c>
      <c r="O1539" s="44">
        <f>IFERROR(_xll.qlIndexFixing(ONIndex3M,I1539,TRUE,_xll.ohTrigger(RecalcTrigger,Trigger3M)),NA())</f>
        <v>1.0760664158047106E-2</v>
      </c>
      <c r="P1539" s="44">
        <f>IFERROR(_xll.qlIndexFixing(ONIndex6M,I1539,TRUE,_xll.ohTrigger(RecalcTrigger,Trigger6M)),NA())</f>
        <v>1.0759174509002989E-2</v>
      </c>
      <c r="Q1539" s="145">
        <f>IFERROR(_xll.qlIndexFixing(ONIndex1Y,I1539,TRUE,_xll.ohTrigger(RecalcTrigger,Trigger1Y)),NA())</f>
        <v>1.0963311477771853E-2</v>
      </c>
    </row>
    <row r="1540" spans="2:17" x14ac:dyDescent="0.2">
      <c r="B1540" s="39" t="s">
        <v>42</v>
      </c>
      <c r="D1540" s="42">
        <f>_xll.qlCalendarAdvance(Calendar,$D1539,B1540,"f",FALSE)</f>
        <v>50522</v>
      </c>
      <c r="E1540" s="139">
        <f>_xll.qlInterestRateIndexValueDate(IndexON,D1540)</f>
        <v>50522</v>
      </c>
      <c r="F1540" s="155">
        <f>IFERROR(_xll.qlIndexFixing(IndexON,D1540,TRUE,_xll.ohTrigger(RecalcTrigger,TriggerON)),NA())</f>
        <v>1.0007590415801459E-2</v>
      </c>
      <c r="H1540" s="42">
        <f>_xll.qlCalendarAdvance(Calendar,$H1539,B1540,"f",FALSE)</f>
        <v>50522</v>
      </c>
      <c r="I1540" s="139">
        <f>_xll.qlInterestRateIndexValueDate(Index1M,$H1540)</f>
        <v>50524</v>
      </c>
      <c r="J1540" s="144">
        <f>IFERROR(_xll.qlIndexFixing(Index1M,$H1540,TRUE,_xll.ohTrigger(RecalcTrigger,Trigger1M)),NA())</f>
        <v>1.03503928652382E-2</v>
      </c>
      <c r="K1540" s="44">
        <f>IFERROR(_xll.qlIndexFixing(Index3M,H1540,TRUE,_xll.ohTrigger(RecalcTrigger,Trigger3M)),NA())</f>
        <v>1.0720125642325686E-2</v>
      </c>
      <c r="L1540" s="44">
        <f>IFERROR(_xll.qlIndexFixing(Index6M,$H1540,TRUE,_xll.ohTrigger(RecalcTrigger,Trigger6M)),NA())</f>
        <v>1.0675919082739741E-2</v>
      </c>
      <c r="M1540" s="145">
        <f>IFERROR(_xll.qlIndexFixing(Index1Y,$H1540,TRUE,_xll.ohTrigger(RecalcTrigger,Trigger1Y)),NA())</f>
        <v>1.0804921798899412E-2</v>
      </c>
      <c r="N1540" s="144">
        <f>IFERROR(_xll.qlIndexFixing(ONIndex1M,I1540,TRUE,_xll.ohTrigger(RecalcTrigger,Trigger1M)),NA())</f>
        <v>1.0358211155763186E-2</v>
      </c>
      <c r="O1540" s="44">
        <f>IFERROR(_xll.qlIndexFixing(ONIndex3M,I1540,TRUE,_xll.ohTrigger(RecalcTrigger,Trigger3M)),NA())</f>
        <v>1.0754662447638452E-2</v>
      </c>
      <c r="P1540" s="44">
        <f>IFERROR(_xll.qlIndexFixing(ONIndex6M,I1540,TRUE,_xll.ohTrigger(RecalcTrigger,Trigger6M)),NA())</f>
        <v>1.0752983890025547E-2</v>
      </c>
      <c r="Q1540" s="145">
        <f>IFERROR(_xll.qlIndexFixing(ONIndex1Y,I1540,TRUE,_xll.ohTrigger(RecalcTrigger,Trigger1Y)),NA())</f>
        <v>1.0957170032179775E-2</v>
      </c>
    </row>
    <row r="1541" spans="2:17" x14ac:dyDescent="0.2">
      <c r="B1541" s="39" t="s">
        <v>42</v>
      </c>
      <c r="D1541" s="42">
        <f>_xll.qlCalendarAdvance(Calendar,$D1540,B1541,"f",FALSE)</f>
        <v>50529</v>
      </c>
      <c r="E1541" s="139">
        <f>_xll.qlInterestRateIndexValueDate(IndexON,D1541)</f>
        <v>50529</v>
      </c>
      <c r="F1541" s="155">
        <f>IFERROR(_xll.qlIndexFixing(IndexON,D1541,TRUE,_xll.ohTrigger(RecalcTrigger,TriggerON)),NA())</f>
        <v>1.0007590415801459E-2</v>
      </c>
      <c r="H1541" s="42">
        <f>_xll.qlCalendarAdvance(Calendar,$H1540,B1541,"f",FALSE)</f>
        <v>50529</v>
      </c>
      <c r="I1541" s="139">
        <f>_xll.qlInterestRateIndexValueDate(Index1M,$H1541)</f>
        <v>50531</v>
      </c>
      <c r="J1541" s="144">
        <f>IFERROR(_xll.qlIndexFixing(Index1M,$H1541,TRUE,_xll.ohTrigger(RecalcTrigger,Trigger1M)),NA())</f>
        <v>1.0342829631656281E-2</v>
      </c>
      <c r="K1541" s="44">
        <f>IFERROR(_xll.qlIndexFixing(Index3M,H1541,TRUE,_xll.ohTrigger(RecalcTrigger,Trigger3M)),NA())</f>
        <v>1.0711354999475191E-2</v>
      </c>
      <c r="L1541" s="44">
        <f>IFERROR(_xll.qlIndexFixing(Index6M,$H1541,TRUE,_xll.ohTrigger(RecalcTrigger,Trigger6M)),NA())</f>
        <v>1.0666124795934553E-2</v>
      </c>
      <c r="M1541" s="145">
        <f>IFERROR(_xll.qlIndexFixing(Index1Y,$H1541,TRUE,_xll.ohTrigger(RecalcTrigger,Trigger1Y)),NA())</f>
        <v>1.0796713644989865E-2</v>
      </c>
      <c r="N1541" s="144">
        <f>IFERROR(_xll.qlIndexFixing(ONIndex1M,I1541,TRUE,_xll.ohTrigger(RecalcTrigger,Trigger1M)),NA())</f>
        <v>1.0350637340108548E-2</v>
      </c>
      <c r="O1541" s="44">
        <f>IFERROR(_xll.qlIndexFixing(ONIndex3M,I1541,TRUE,_xll.ohTrigger(RecalcTrigger,Trigger3M)),NA())</f>
        <v>1.0746270674442115E-2</v>
      </c>
      <c r="P1541" s="44">
        <f>IFERROR(_xll.qlIndexFixing(ONIndex6M,I1541,TRUE,_xll.ohTrigger(RecalcTrigger,Trigger6M)),NA())</f>
        <v>1.0744331262531048E-2</v>
      </c>
      <c r="Q1541" s="145">
        <f>IFERROR(_xll.qlIndexFixing(ONIndex1Y,I1541,TRUE,_xll.ohTrigger(RecalcTrigger,Trigger1Y)),NA())</f>
        <v>1.0948585273116151E-2</v>
      </c>
    </row>
    <row r="1542" spans="2:17" x14ac:dyDescent="0.2">
      <c r="B1542" s="39" t="s">
        <v>42</v>
      </c>
      <c r="D1542" s="42">
        <f>_xll.qlCalendarAdvance(Calendar,$D1541,B1542,"f",FALSE)</f>
        <v>50536</v>
      </c>
      <c r="E1542" s="139">
        <f>_xll.qlInterestRateIndexValueDate(IndexON,D1542)</f>
        <v>50536</v>
      </c>
      <c r="F1542" s="155">
        <f>IFERROR(_xll.qlIndexFixing(IndexON,D1542,TRUE,_xll.ohTrigger(RecalcTrigger,TriggerON)),NA())</f>
        <v>1.0007590415881396E-2</v>
      </c>
      <c r="H1542" s="42">
        <f>_xll.qlCalendarAdvance(Calendar,$H1541,B1542,"f",FALSE)</f>
        <v>50536</v>
      </c>
      <c r="I1542" s="139">
        <f>_xll.qlInterestRateIndexValueDate(Index1M,$H1542)</f>
        <v>50538</v>
      </c>
      <c r="J1542" s="144">
        <f>IFERROR(_xll.qlIndexFixing(Index1M,$H1542,TRUE,_xll.ohTrigger(RecalcTrigger,Trigger1M)),NA())</f>
        <v>1.0335277080321947E-2</v>
      </c>
      <c r="K1542" s="44">
        <f>IFERROR(_xll.qlIndexFixing(Index3M,H1542,TRUE,_xll.ohTrigger(RecalcTrigger,Trigger3M)),NA())</f>
        <v>1.0703032362609428E-2</v>
      </c>
      <c r="L1542" s="44">
        <f>IFERROR(_xll.qlIndexFixing(Index6M,$H1542,TRUE,_xll.ohTrigger(RecalcTrigger,Trigger6M)),NA())</f>
        <v>1.0657675037812538E-2</v>
      </c>
      <c r="M1542" s="145">
        <f>IFERROR(_xll.qlIndexFixing(Index1Y,$H1542,TRUE,_xll.ohTrigger(RecalcTrigger,Trigger1Y)),NA())</f>
        <v>1.0788525477062501E-2</v>
      </c>
      <c r="N1542" s="144">
        <f>IFERROR(_xll.qlIndexFixing(ONIndex1M,I1542,TRUE,_xll.ohTrigger(RecalcTrigger,Trigger1M)),NA())</f>
        <v>1.0343073925573876E-2</v>
      </c>
      <c r="O1542" s="44">
        <f>IFERROR(_xll.qlIndexFixing(ONIndex3M,I1542,TRUE,_xll.ohTrigger(RecalcTrigger,Trigger3M)),NA())</f>
        <v>1.0737891445851133E-2</v>
      </c>
      <c r="P1542" s="44">
        <f>IFERROR(_xll.qlIndexFixing(ONIndex6M,I1542,TRUE,_xll.ohTrigger(RecalcTrigger,Trigger6M)),NA())</f>
        <v>1.0735695404582302E-2</v>
      </c>
      <c r="Q1542" s="145">
        <f>IFERROR(_xll.qlIndexFixing(ONIndex1Y,I1542,TRUE,_xll.ohTrigger(RecalcTrigger,Trigger1Y)),NA())</f>
        <v>1.0940016135156938E-2</v>
      </c>
    </row>
    <row r="1543" spans="2:17" x14ac:dyDescent="0.2">
      <c r="B1543" s="39" t="s">
        <v>42</v>
      </c>
      <c r="D1543" s="42">
        <f>_xll.qlCalendarAdvance(Calendar,$D1542,B1543,"f",FALSE)</f>
        <v>50543</v>
      </c>
      <c r="E1543" s="139">
        <f>_xll.qlInterestRateIndexValueDate(IndexON,D1543)</f>
        <v>50543</v>
      </c>
      <c r="F1543" s="155">
        <f>IFERROR(_xll.qlIndexFixing(IndexON,D1543,TRUE,_xll.ohTrigger(RecalcTrigger,TriggerON)),NA())</f>
        <v>1.0007590415881396E-2</v>
      </c>
      <c r="H1543" s="42">
        <f>_xll.qlCalendarAdvance(Calendar,$H1542,B1543,"f",FALSE)</f>
        <v>50543</v>
      </c>
      <c r="I1543" s="139">
        <f>_xll.qlInterestRateIndexValueDate(Index1M,$H1543)</f>
        <v>50545</v>
      </c>
      <c r="J1543" s="144">
        <f>IFERROR(_xll.qlIndexFixing(Index1M,$H1543,TRUE,_xll.ohTrigger(RecalcTrigger,Trigger1M)),NA())</f>
        <v>1.032773537367776E-2</v>
      </c>
      <c r="K1543" s="44">
        <f>IFERROR(_xll.qlIndexFixing(Index3M,H1543,TRUE,_xll.ohTrigger(RecalcTrigger,Trigger3M)),NA())</f>
        <v>1.0694723495157968E-2</v>
      </c>
      <c r="L1543" s="44">
        <f>IFERROR(_xll.qlIndexFixing(Index6M,$H1543,TRUE,_xll.ohTrigger(RecalcTrigger,Trigger6M)),NA())</f>
        <v>1.0649244564725168E-2</v>
      </c>
      <c r="M1543" s="145">
        <f>IFERROR(_xll.qlIndexFixing(Index1Y,$H1543,TRUE,_xll.ohTrigger(RecalcTrigger,Trigger1Y)),NA())</f>
        <v>1.0780357456931336E-2</v>
      </c>
      <c r="N1543" s="144">
        <f>IFERROR(_xll.qlIndexFixing(ONIndex1M,I1543,TRUE,_xll.ohTrigger(RecalcTrigger,Trigger1M)),NA())</f>
        <v>1.0335521074509302E-2</v>
      </c>
      <c r="O1543" s="44">
        <f>IFERROR(_xll.qlIndexFixing(ONIndex3M,I1543,TRUE,_xll.ohTrigger(RecalcTrigger,Trigger3M)),NA())</f>
        <v>1.0729524930690459E-2</v>
      </c>
      <c r="P1543" s="44">
        <f>IFERROR(_xll.qlIndexFixing(ONIndex6M,I1543,TRUE,_xll.ohTrigger(RecalcTrigger,Trigger6M)),NA())</f>
        <v>1.0727076490280041E-2</v>
      </c>
      <c r="Q1543" s="145">
        <f>IFERROR(_xll.qlIndexFixing(ONIndex1Y,I1543,TRUE,_xll.ohTrigger(RecalcTrigger,Trigger1Y)),NA())</f>
        <v>1.0931462778653867E-2</v>
      </c>
    </row>
    <row r="1544" spans="2:17" x14ac:dyDescent="0.2">
      <c r="B1544" s="39" t="s">
        <v>42</v>
      </c>
      <c r="D1544" s="42">
        <f>_xll.qlCalendarAdvance(Calendar,$D1543,B1544,"f",FALSE)</f>
        <v>50550</v>
      </c>
      <c r="E1544" s="139">
        <f>_xll.qlInterestRateIndexValueDate(IndexON,D1544)</f>
        <v>50550</v>
      </c>
      <c r="F1544" s="155">
        <f>IFERROR(_xll.qlIndexFixing(IndexON,D1544,TRUE,_xll.ohTrigger(RecalcTrigger,TriggerON)),NA())</f>
        <v>1.0007590415881396E-2</v>
      </c>
      <c r="H1544" s="42">
        <f>_xll.qlCalendarAdvance(Calendar,$H1543,B1544,"f",FALSE)</f>
        <v>50550</v>
      </c>
      <c r="I1544" s="139">
        <f>_xll.qlInterestRateIndexValueDate(Index1M,$H1544)</f>
        <v>50552</v>
      </c>
      <c r="J1544" s="144">
        <f>IFERROR(_xll.qlIndexFixing(Index1M,$H1544,TRUE,_xll.ohTrigger(RecalcTrigger,Trigger1M)),NA())</f>
        <v>1.032020467418876E-2</v>
      </c>
      <c r="K1544" s="44">
        <f>IFERROR(_xll.qlIndexFixing(Index3M,H1544,TRUE,_xll.ohTrigger(RecalcTrigger,Trigger3M)),NA())</f>
        <v>1.0686428566394974E-2</v>
      </c>
      <c r="L1544" s="44">
        <f>IFERROR(_xll.qlIndexFixing(Index6M,$H1544,TRUE,_xll.ohTrigger(RecalcTrigger,Trigger6M)),NA())</f>
        <v>1.0640833551396332E-2</v>
      </c>
      <c r="M1544" s="145">
        <f>IFERROR(_xll.qlIndexFixing(Index1Y,$H1544,TRUE,_xll.ohTrigger(RecalcTrigger,Trigger1Y)),NA())</f>
        <v>1.0772209746406443E-2</v>
      </c>
      <c r="N1544" s="144">
        <f>IFERROR(_xll.qlIndexFixing(ONIndex1M,I1544,TRUE,_xll.ohTrigger(RecalcTrigger,Trigger1M)),NA())</f>
        <v>1.032797894926496E-2</v>
      </c>
      <c r="O1544" s="44">
        <f>IFERROR(_xll.qlIndexFixing(ONIndex3M,I1544,TRUE,_xll.ohTrigger(RecalcTrigger,Trigger3M)),NA())</f>
        <v>1.0721171298104792E-2</v>
      </c>
      <c r="P1544" s="44">
        <f>IFERROR(_xll.qlIndexFixing(ONIndex6M,I1544,TRUE,_xll.ohTrigger(RecalcTrigger,Trigger6M)),NA())</f>
        <v>1.0718474693725E-2</v>
      </c>
      <c r="Q1544" s="145">
        <f>IFERROR(_xll.qlIndexFixing(ONIndex1Y,I1544,TRUE,_xll.ohTrigger(RecalcTrigger,Trigger1Y)),NA())</f>
        <v>1.0922925364358349E-2</v>
      </c>
    </row>
    <row r="1545" spans="2:17" x14ac:dyDescent="0.2">
      <c r="B1545" s="39" t="s">
        <v>42</v>
      </c>
      <c r="D1545" s="42">
        <f>_xll.qlCalendarAdvance(Calendar,$D1544,B1545,"f",FALSE)</f>
        <v>50557</v>
      </c>
      <c r="E1545" s="139">
        <f>_xll.qlInterestRateIndexValueDate(IndexON,D1545)</f>
        <v>50557</v>
      </c>
      <c r="F1545" s="155">
        <f>IFERROR(_xll.qlIndexFixing(IndexON,D1545,TRUE,_xll.ohTrigger(RecalcTrigger,TriggerON)),NA())</f>
        <v>1.0007590415881396E-2</v>
      </c>
      <c r="H1545" s="42">
        <f>_xll.qlCalendarAdvance(Calendar,$H1544,B1545,"f",FALSE)</f>
        <v>50557</v>
      </c>
      <c r="I1545" s="139">
        <f>_xll.qlInterestRateIndexValueDate(Index1M,$H1545)</f>
        <v>50559</v>
      </c>
      <c r="J1545" s="144">
        <f>IFERROR(_xll.qlIndexFixing(Index1M,$H1545,TRUE,_xll.ohTrigger(RecalcTrigger,Trigger1M)),NA())</f>
        <v>1.0312685144300004E-2</v>
      </c>
      <c r="K1545" s="44">
        <f>IFERROR(_xll.qlIndexFixing(Index3M,H1545,TRUE,_xll.ohTrigger(RecalcTrigger,Trigger3M)),NA())</f>
        <v>1.0678147745592866E-2</v>
      </c>
      <c r="L1545" s="44">
        <f>IFERROR(_xll.qlIndexFixing(Index6M,$H1545,TRUE,_xll.ohTrigger(RecalcTrigger,Trigger6M)),NA())</f>
        <v>1.0633749765978194E-2</v>
      </c>
      <c r="M1545" s="145">
        <f>IFERROR(_xll.qlIndexFixing(Index1Y,$H1545,TRUE,_xll.ohTrigger(RecalcTrigger,Trigger1Y)),NA())</f>
        <v>1.0764082507293292E-2</v>
      </c>
      <c r="N1545" s="144">
        <f>IFERROR(_xll.qlIndexFixing(ONIndex1M,I1545,TRUE,_xll.ohTrigger(RecalcTrigger,Trigger1M)),NA())</f>
        <v>1.0320447712111047E-2</v>
      </c>
      <c r="O1545" s="44">
        <f>IFERROR(_xll.qlIndexFixing(ONIndex3M,I1545,TRUE,_xll.ohTrigger(RecalcTrigger,Trigger3M)),NA())</f>
        <v>1.0712830716759214E-2</v>
      </c>
      <c r="P1545" s="44">
        <f>IFERROR(_xll.qlIndexFixing(ONIndex6M,I1545,TRUE,_xll.ohTrigger(RecalcTrigger,Trigger6M)),NA())</f>
        <v>1.0709890188698168E-2</v>
      </c>
      <c r="Q1545" s="145">
        <f>IFERROR(_xll.qlIndexFixing(ONIndex1Y,I1545,TRUE,_xll.ohTrigger(RecalcTrigger,Trigger1Y)),NA())</f>
        <v>1.0914404052622118E-2</v>
      </c>
    </row>
    <row r="1546" spans="2:17" x14ac:dyDescent="0.2">
      <c r="B1546" s="39" t="s">
        <v>42</v>
      </c>
      <c r="D1546" s="42">
        <f>_xll.qlCalendarAdvance(Calendar,$D1545,B1546,"f",FALSE)</f>
        <v>50564</v>
      </c>
      <c r="E1546" s="139">
        <f>_xll.qlInterestRateIndexValueDate(IndexON,D1546)</f>
        <v>50564</v>
      </c>
      <c r="F1546" s="155">
        <f>IFERROR(_xll.qlIndexFixing(IndexON,D1546,TRUE,_xll.ohTrigger(RecalcTrigger,TriggerON)),NA())</f>
        <v>1.0007590415801459E-2</v>
      </c>
      <c r="H1546" s="42">
        <f>_xll.qlCalendarAdvance(Calendar,$H1545,B1546,"f",FALSE)</f>
        <v>50564</v>
      </c>
      <c r="I1546" s="139">
        <f>_xll.qlInterestRateIndexValueDate(Index1M,$H1546)</f>
        <v>50566</v>
      </c>
      <c r="J1546" s="144">
        <f>IFERROR(_xll.qlIndexFixing(Index1M,$H1546,TRUE,_xll.ohTrigger(RecalcTrigger,Trigger1M)),NA())</f>
        <v>1.0305176946469041E-2</v>
      </c>
      <c r="K1546" s="44">
        <f>IFERROR(_xll.qlIndexFixing(Index3M,H1546,TRUE,_xll.ohTrigger(RecalcTrigger,Trigger3M)),NA())</f>
        <v>1.0669881202022329E-2</v>
      </c>
      <c r="L1546" s="44">
        <f>IFERROR(_xll.qlIndexFixing(Index6M,$H1546,TRUE,_xll.ohTrigger(RecalcTrigger,Trigger6M)),NA())</f>
        <v>1.06253745120797E-2</v>
      </c>
      <c r="M1546" s="145">
        <f>IFERROR(_xll.qlIndexFixing(Index1Y,$H1546,TRUE,_xll.ohTrigger(RecalcTrigger,Trigger1Y)),NA())</f>
        <v>1.0755975901393855E-2</v>
      </c>
      <c r="N1546" s="144">
        <f>IFERROR(_xll.qlIndexFixing(ONIndex1M,I1546,TRUE,_xll.ohTrigger(RecalcTrigger,Trigger1M)),NA())</f>
        <v>1.0312927525477633E-2</v>
      </c>
      <c r="O1546" s="44">
        <f>IFERROR(_xll.qlIndexFixing(ONIndex3M,I1546,TRUE,_xll.ohTrigger(RecalcTrigger,Trigger3M)),NA())</f>
        <v>1.070450335563855E-2</v>
      </c>
      <c r="P1546" s="44">
        <f>IFERROR(_xll.qlIndexFixing(ONIndex6M,I1546,TRUE,_xll.ohTrigger(RecalcTrigger,Trigger6M)),NA())</f>
        <v>1.0701323149540087E-2</v>
      </c>
      <c r="Q1546" s="145">
        <f>IFERROR(_xll.qlIndexFixing(ONIndex1Y,I1546,TRUE,_xll.ohTrigger(RecalcTrigger,Trigger1Y)),NA())</f>
        <v>1.090589900427652E-2</v>
      </c>
    </row>
    <row r="1547" spans="2:17" x14ac:dyDescent="0.2">
      <c r="B1547" s="39" t="s">
        <v>42</v>
      </c>
      <c r="D1547" s="42">
        <f>_xll.qlCalendarAdvance(Calendar,$D1546,B1547,"f",FALSE)</f>
        <v>50571</v>
      </c>
      <c r="E1547" s="139">
        <f>_xll.qlInterestRateIndexValueDate(IndexON,D1547)</f>
        <v>50571</v>
      </c>
      <c r="F1547" s="155">
        <f>IFERROR(_xll.qlIndexFixing(IndexON,D1547,TRUE,_xll.ohTrigger(RecalcTrigger,TriggerON)),NA())</f>
        <v>1.0007590415881396E-2</v>
      </c>
      <c r="H1547" s="42">
        <f>_xll.qlCalendarAdvance(Calendar,$H1546,B1547,"f",FALSE)</f>
        <v>50571</v>
      </c>
      <c r="I1547" s="139">
        <f>_xll.qlInterestRateIndexValueDate(Index1M,$H1547)</f>
        <v>50573</v>
      </c>
      <c r="J1547" s="144">
        <f>IFERROR(_xll.qlIndexFixing(Index1M,$H1547,TRUE,_xll.ohTrigger(RecalcTrigger,Trigger1M)),NA())</f>
        <v>1.0297680243143426E-2</v>
      </c>
      <c r="K1547" s="44">
        <f>IFERROR(_xll.qlIndexFixing(Index3M,H1547,TRUE,_xll.ohTrigger(RecalcTrigger,Trigger3M)),NA())</f>
        <v>1.0661629104954917E-2</v>
      </c>
      <c r="L1547" s="44">
        <f>IFERROR(_xll.qlIndexFixing(Index6M,$H1547,TRUE,_xll.ohTrigger(RecalcTrigger,Trigger6M)),NA())</f>
        <v>1.061701920232066E-2</v>
      </c>
      <c r="M1547" s="145">
        <f>IFERROR(_xll.qlIndexFixing(Index1Y,$H1547,TRUE,_xll.ohTrigger(RecalcTrigger,Trigger1Y)),NA())</f>
        <v>1.0747890090505719E-2</v>
      </c>
      <c r="N1547" s="144">
        <f>IFERROR(_xll.qlIndexFixing(ONIndex1M,I1547,TRUE,_xll.ohTrigger(RecalcTrigger,Trigger1M)),NA())</f>
        <v>1.0305418551634915E-2</v>
      </c>
      <c r="O1547" s="44">
        <f>IFERROR(_xll.qlIndexFixing(ONIndex3M,I1547,TRUE,_xll.ohTrigger(RecalcTrigger,Trigger3M)),NA())</f>
        <v>1.0696189383727628E-2</v>
      </c>
      <c r="P1547" s="44">
        <f>IFERROR(_xll.qlIndexFixing(ONIndex6M,I1547,TRUE,_xll.ohTrigger(RecalcTrigger,Trigger6M)),NA())</f>
        <v>1.0692773750031748E-2</v>
      </c>
      <c r="Q1547" s="145">
        <f>IFERROR(_xll.qlIndexFixing(ONIndex1Y,I1547,TRUE,_xll.ohTrigger(RecalcTrigger,Trigger1Y)),NA())</f>
        <v>1.0897410379593353E-2</v>
      </c>
    </row>
    <row r="1548" spans="2:17" x14ac:dyDescent="0.2">
      <c r="B1548" s="39" t="s">
        <v>42</v>
      </c>
      <c r="D1548" s="42">
        <f>_xll.qlCalendarAdvance(Calendar,$D1547,B1548,"f",FALSE)</f>
        <v>50578</v>
      </c>
      <c r="E1548" s="139">
        <f>_xll.qlInterestRateIndexValueDate(IndexON,D1548)</f>
        <v>50578</v>
      </c>
      <c r="F1548" s="155">
        <f>IFERROR(_xll.qlIndexFixing(IndexON,D1548,TRUE,_xll.ohTrigger(RecalcTrigger,TriggerON)),NA())</f>
        <v>1.0007590415801459E-2</v>
      </c>
      <c r="H1548" s="42">
        <f>_xll.qlCalendarAdvance(Calendar,$H1547,B1548,"f",FALSE)</f>
        <v>50578</v>
      </c>
      <c r="I1548" s="139">
        <f>_xll.qlInterestRateIndexValueDate(Index1M,$H1548)</f>
        <v>50580</v>
      </c>
      <c r="J1548" s="144">
        <f>IFERROR(_xll.qlIndexFixing(Index1M,$H1548,TRUE,_xll.ohTrigger(RecalcTrigger,Trigger1M)),NA())</f>
        <v>1.0290195196778207E-2</v>
      </c>
      <c r="K1548" s="44">
        <f>IFERROR(_xll.qlIndexFixing(Index3M,H1548,TRUE,_xll.ohTrigger(RecalcTrigger,Trigger3M)),NA())</f>
        <v>1.0653391623656099E-2</v>
      </c>
      <c r="L1548" s="44">
        <f>IFERROR(_xll.qlIndexFixing(Index6M,$H1548,TRUE,_xll.ohTrigger(RecalcTrigger,Trigger6M)),NA())</f>
        <v>1.0608684011403295E-2</v>
      </c>
      <c r="M1548" s="145">
        <f>IFERROR(_xll.qlIndexFixing(Index1Y,$H1548,TRUE,_xll.ohTrigger(RecalcTrigger,Trigger1Y)),NA())</f>
        <v>1.0739825236422753E-2</v>
      </c>
      <c r="N1548" s="144">
        <f>IFERROR(_xll.qlIndexFixing(ONIndex1M,I1548,TRUE,_xll.ohTrigger(RecalcTrigger,Trigger1M)),NA())</f>
        <v>1.029792095285309E-2</v>
      </c>
      <c r="O1548" s="44">
        <f>IFERROR(_xll.qlIndexFixing(ONIndex3M,I1548,TRUE,_xll.ohTrigger(RecalcTrigger,Trigger3M)),NA())</f>
        <v>1.06878889698514E-2</v>
      </c>
      <c r="P1548" s="44">
        <f>IFERROR(_xll.qlIndexFixing(ONIndex6M,I1548,TRUE,_xll.ohTrigger(RecalcTrigger,Trigger6M)),NA())</f>
        <v>1.0684242164273883E-2</v>
      </c>
      <c r="Q1548" s="145">
        <f>IFERROR(_xll.qlIndexFixing(ONIndex1Y,I1548,TRUE,_xll.ohTrigger(RecalcTrigger,Trigger1Y)),NA())</f>
        <v>1.0888938339244092E-2</v>
      </c>
    </row>
    <row r="1549" spans="2:17" x14ac:dyDescent="0.2">
      <c r="B1549" s="39" t="s">
        <v>42</v>
      </c>
      <c r="D1549" s="42">
        <f>_xll.qlCalendarAdvance(Calendar,$D1548,B1549,"f",FALSE)</f>
        <v>50585</v>
      </c>
      <c r="E1549" s="139">
        <f>_xll.qlInterestRateIndexValueDate(IndexON,D1549)</f>
        <v>50585</v>
      </c>
      <c r="F1549" s="155">
        <f>IFERROR(_xll.qlIndexFixing(IndexON,D1549,TRUE,_xll.ohTrigger(RecalcTrigger,TriggerON)),NA())</f>
        <v>1.0007590415801459E-2</v>
      </c>
      <c r="H1549" s="42">
        <f>_xll.qlCalendarAdvance(Calendar,$H1548,B1549,"f",FALSE)</f>
        <v>50585</v>
      </c>
      <c r="I1549" s="139">
        <f>_xll.qlInterestRateIndexValueDate(Index1M,$H1549)</f>
        <v>50587</v>
      </c>
      <c r="J1549" s="144">
        <f>IFERROR(_xll.qlIndexFixing(Index1M,$H1549,TRUE,_xll.ohTrigger(RecalcTrigger,Trigger1M)),NA())</f>
        <v>1.0282721969825936E-2</v>
      </c>
      <c r="K1549" s="44">
        <f>IFERROR(_xll.qlIndexFixing(Index3M,H1549,TRUE,_xll.ohTrigger(RecalcTrigger,Trigger3M)),NA())</f>
        <v>1.0645168927396561E-2</v>
      </c>
      <c r="L1549" s="44">
        <f>IFERROR(_xll.qlIndexFixing(Index6M,$H1549,TRUE,_xll.ohTrigger(RecalcTrigger,Trigger6M)),NA())</f>
        <v>1.0599076496327575E-2</v>
      </c>
      <c r="M1549" s="145">
        <f>IFERROR(_xll.qlIndexFixing(Index1Y,$H1549,TRUE,_xll.ohTrigger(RecalcTrigger,Trigger1Y)),NA())</f>
        <v>1.0731781500934658E-2</v>
      </c>
      <c r="N1549" s="144">
        <f>IFERROR(_xll.qlIndexFixing(ONIndex1M,I1549,TRUE,_xll.ohTrigger(RecalcTrigger,Trigger1M)),NA())</f>
        <v>1.0290434891562228E-2</v>
      </c>
      <c r="O1549" s="44">
        <f>IFERROR(_xll.qlIndexFixing(ONIndex3M,I1549,TRUE,_xll.ohTrigger(RecalcTrigger,Trigger3M)),NA())</f>
        <v>1.0679602282754885E-2</v>
      </c>
      <c r="P1549" s="44">
        <f>IFERROR(_xll.qlIndexFixing(ONIndex6M,I1549,TRUE,_xll.ohTrigger(RecalcTrigger,Trigger6M)),NA())</f>
        <v>1.0675728566447162E-2</v>
      </c>
      <c r="Q1549" s="145">
        <f>IFERROR(_xll.qlIndexFixing(ONIndex1Y,I1549,TRUE,_xll.ohTrigger(RecalcTrigger,Trigger1Y)),NA())</f>
        <v>1.0880483043900213E-2</v>
      </c>
    </row>
    <row r="1550" spans="2:17" x14ac:dyDescent="0.2">
      <c r="B1550" s="39" t="s">
        <v>42</v>
      </c>
      <c r="D1550" s="42">
        <f>_xll.qlCalendarAdvance(Calendar,$D1549,B1550,"f",FALSE)</f>
        <v>50592</v>
      </c>
      <c r="E1550" s="139">
        <f>_xll.qlInterestRateIndexValueDate(IndexON,D1550)</f>
        <v>50592</v>
      </c>
      <c r="F1550" s="155">
        <f>IFERROR(_xll.qlIndexFixing(IndexON,D1550,TRUE,_xll.ohTrigger(RecalcTrigger,TriggerON)),NA())</f>
        <v>1.0007590415801459E-2</v>
      </c>
      <c r="H1550" s="42">
        <f>_xll.qlCalendarAdvance(Calendar,$H1549,B1550,"f",FALSE)</f>
        <v>50592</v>
      </c>
      <c r="I1550" s="139">
        <f>_xll.qlInterestRateIndexValueDate(Index1M,$H1550)</f>
        <v>50594</v>
      </c>
      <c r="J1550" s="144">
        <f>IFERROR(_xll.qlIndexFixing(Index1M,$H1550,TRUE,_xll.ohTrigger(RecalcTrigger,Trigger1M)),NA())</f>
        <v>1.0275260724736668E-2</v>
      </c>
      <c r="K1550" s="44">
        <f>IFERROR(_xll.qlIndexFixing(Index3M,H1550,TRUE,_xll.ohTrigger(RecalcTrigger,Trigger3M)),NA())</f>
        <v>1.0636961185439168E-2</v>
      </c>
      <c r="L1550" s="44">
        <f>IFERROR(_xll.qlIndexFixing(Index6M,$H1550,TRUE,_xll.ohTrigger(RecalcTrigger,Trigger6M)),NA())</f>
        <v>1.0590785910633057E-2</v>
      </c>
      <c r="M1550" s="145">
        <f>IFERROR(_xll.qlIndexFixing(Index1Y,$H1550,TRUE,_xll.ohTrigger(RecalcTrigger,Trigger1Y)),NA())</f>
        <v>1.0723759045827418E-2</v>
      </c>
      <c r="N1550" s="144">
        <f>IFERROR(_xll.qlIndexFixing(ONIndex1M,I1550,TRUE,_xll.ohTrigger(RecalcTrigger,Trigger1M)),NA())</f>
        <v>1.0282960530032526E-2</v>
      </c>
      <c r="O1550" s="44">
        <f>IFERROR(_xll.qlIndexFixing(ONIndex3M,I1550,TRUE,_xll.ohTrigger(RecalcTrigger,Trigger3M)),NA())</f>
        <v>1.0671329491662718E-2</v>
      </c>
      <c r="P1550" s="44">
        <f>IFERROR(_xll.qlIndexFixing(ONIndex6M,I1550,TRUE,_xll.ohTrigger(RecalcTrigger,Trigger6M)),NA())</f>
        <v>1.0667233130172704E-2</v>
      </c>
      <c r="Q1550" s="145">
        <f>IFERROR(_xll.qlIndexFixing(ONIndex1Y,I1550,TRUE,_xll.ohTrigger(RecalcTrigger,Trigger1Y)),NA())</f>
        <v>1.0872044653833512E-2</v>
      </c>
    </row>
    <row r="1551" spans="2:17" x14ac:dyDescent="0.2">
      <c r="B1551" s="39" t="s">
        <v>42</v>
      </c>
      <c r="D1551" s="42">
        <f>_xll.qlCalendarAdvance(Calendar,$D1550,B1551,"f",FALSE)</f>
        <v>50599</v>
      </c>
      <c r="E1551" s="139">
        <f>_xll.qlInterestRateIndexValueDate(IndexON,D1551)</f>
        <v>50599</v>
      </c>
      <c r="F1551" s="155">
        <f>IFERROR(_xll.qlIndexFixing(IndexON,D1551,TRUE,_xll.ohTrigger(RecalcTrigger,TriggerON)),NA())</f>
        <v>1.0007590415881396E-2</v>
      </c>
      <c r="H1551" s="42">
        <f>_xll.qlCalendarAdvance(Calendar,$H1550,B1551,"f",FALSE)</f>
        <v>50599</v>
      </c>
      <c r="I1551" s="139">
        <f>_xll.qlInterestRateIndexValueDate(Index1M,$H1551)</f>
        <v>50601</v>
      </c>
      <c r="J1551" s="144">
        <f>IFERROR(_xll.qlIndexFixing(Index1M,$H1551,TRUE,_xll.ohTrigger(RecalcTrigger,Trigger1M)),NA())</f>
        <v>1.0267811623962952E-2</v>
      </c>
      <c r="K1551" s="44">
        <f>IFERROR(_xll.qlIndexFixing(Index3M,H1551,TRUE,_xll.ohTrigger(RecalcTrigger,Trigger3M)),NA())</f>
        <v>1.0628768567052865E-2</v>
      </c>
      <c r="L1551" s="44">
        <f>IFERROR(_xll.qlIndexFixing(Index6M,$H1551,TRUE,_xll.ohTrigger(RecalcTrigger,Trigger6M)),NA())</f>
        <v>1.0582516007702858E-2</v>
      </c>
      <c r="M1551" s="145">
        <f>IFERROR(_xll.qlIndexFixing(Index1Y,$H1551,TRUE,_xll.ohTrigger(RecalcTrigger,Trigger1Y)),NA())</f>
        <v>1.0715758032883292E-2</v>
      </c>
      <c r="N1551" s="144">
        <f>IFERROR(_xll.qlIndexFixing(ONIndex1M,I1551,TRUE,_xll.ohTrigger(RecalcTrigger,Trigger1M)),NA())</f>
        <v>1.0275498030694052E-2</v>
      </c>
      <c r="O1551" s="44">
        <f>IFERROR(_xll.qlIndexFixing(ONIndex3M,I1551,TRUE,_xll.ohTrigger(RecalcTrigger,Trigger3M)),NA())</f>
        <v>1.0663070765239979E-2</v>
      </c>
      <c r="P1551" s="44">
        <f>IFERROR(_xll.qlIndexFixing(ONIndex6M,I1551,TRUE,_xll.ohTrigger(RecalcTrigger,Trigger6M)),NA())</f>
        <v>1.0658756029950922E-2</v>
      </c>
      <c r="Q1551" s="145">
        <f>IFERROR(_xll.qlIndexFixing(ONIndex1Y,I1551,TRUE,_xll.ohTrigger(RecalcTrigger,Trigger1Y)),NA())</f>
        <v>1.0863623329875338E-2</v>
      </c>
    </row>
    <row r="1552" spans="2:17" x14ac:dyDescent="0.2">
      <c r="B1552" s="39" t="s">
        <v>42</v>
      </c>
      <c r="D1552" s="42">
        <f>_xll.qlCalendarAdvance(Calendar,$D1551,B1552,"f",FALSE)</f>
        <v>50606</v>
      </c>
      <c r="E1552" s="139">
        <f>_xll.qlInterestRateIndexValueDate(IndexON,D1552)</f>
        <v>50606</v>
      </c>
      <c r="F1552" s="155">
        <f>IFERROR(_xll.qlIndexFixing(IndexON,D1552,TRUE,_xll.ohTrigger(RecalcTrigger,TriggerON)),NA())</f>
        <v>1.0007590415881396E-2</v>
      </c>
      <c r="H1552" s="42">
        <f>_xll.qlCalendarAdvance(Calendar,$H1551,B1552,"f",FALSE)</f>
        <v>50606</v>
      </c>
      <c r="I1552" s="139">
        <f>_xll.qlInterestRateIndexValueDate(Index1M,$H1552)</f>
        <v>50608</v>
      </c>
      <c r="J1552" s="144">
        <f>IFERROR(_xll.qlIndexFixing(Index1M,$H1552,TRUE,_xll.ohTrigger(RecalcTrigger,Trigger1M)),NA())</f>
        <v>1.0260374829949848E-2</v>
      </c>
      <c r="K1552" s="44">
        <f>IFERROR(_xll.qlIndexFixing(Index3M,H1552,TRUE,_xll.ohTrigger(RecalcTrigger,Trigger3M)),NA())</f>
        <v>1.0620591241497043E-2</v>
      </c>
      <c r="L1552" s="44">
        <f>IFERROR(_xll.qlIndexFixing(Index6M,$H1552,TRUE,_xll.ohTrigger(RecalcTrigger,Trigger6M)),NA())</f>
        <v>1.0574266962241098E-2</v>
      </c>
      <c r="M1552" s="145">
        <f>IFERROR(_xll.qlIndexFixing(Index1Y,$H1552,TRUE,_xll.ohTrigger(RecalcTrigger,Trigger1Y)),NA())</f>
        <v>1.0707778623880157E-2</v>
      </c>
      <c r="N1552" s="144">
        <f>IFERROR(_xll.qlIndexFixing(ONIndex1M,I1552,TRUE,_xll.ohTrigger(RecalcTrigger,Trigger1M)),NA())</f>
        <v>1.026804755573707E-2</v>
      </c>
      <c r="O1552" s="44">
        <f>IFERROR(_xll.qlIndexFixing(ONIndex3M,I1552,TRUE,_xll.ohTrigger(RecalcTrigger,Trigger3M)),NA())</f>
        <v>1.0654826272551432E-2</v>
      </c>
      <c r="P1552" s="44">
        <f>IFERROR(_xll.qlIndexFixing(ONIndex6M,I1552,TRUE,_xll.ohTrigger(RecalcTrigger,Trigger6M)),NA())</f>
        <v>1.065029743948287E-2</v>
      </c>
      <c r="Q1552" s="145">
        <f>IFERROR(_xll.qlIndexFixing(ONIndex1Y,I1552,TRUE,_xll.ohTrigger(RecalcTrigger,Trigger1Y)),NA())</f>
        <v>1.0855219232377422E-2</v>
      </c>
    </row>
    <row r="1553" spans="2:17" x14ac:dyDescent="0.2">
      <c r="B1553" s="39" t="s">
        <v>42</v>
      </c>
      <c r="D1553" s="42">
        <f>_xll.qlCalendarAdvance(Calendar,$D1552,B1553,"f",FALSE)</f>
        <v>50613</v>
      </c>
      <c r="E1553" s="139">
        <f>_xll.qlInterestRateIndexValueDate(IndexON,D1553)</f>
        <v>50613</v>
      </c>
      <c r="F1553" s="155">
        <f>IFERROR(_xll.qlIndexFixing(IndexON,D1553,TRUE,_xll.ohTrigger(RecalcTrigger,TriggerON)),NA())</f>
        <v>1.0007590415881396E-2</v>
      </c>
      <c r="H1553" s="42">
        <f>_xll.qlCalendarAdvance(Calendar,$H1552,B1553,"f",FALSE)</f>
        <v>50613</v>
      </c>
      <c r="I1553" s="139">
        <f>_xll.qlInterestRateIndexValueDate(Index1M,$H1553)</f>
        <v>50615</v>
      </c>
      <c r="J1553" s="144">
        <f>IFERROR(_xll.qlIndexFixing(Index1M,$H1553,TRUE,_xll.ohTrigger(RecalcTrigger,Trigger1M)),NA())</f>
        <v>1.0252950505152403E-2</v>
      </c>
      <c r="K1553" s="44">
        <f>IFERROR(_xll.qlIndexFixing(Index3M,H1553,TRUE,_xll.ohTrigger(RecalcTrigger,Trigger3M)),NA())</f>
        <v>1.0612429378036303E-2</v>
      </c>
      <c r="L1553" s="44">
        <f>IFERROR(_xll.qlIndexFixing(Index6M,$H1553,TRUE,_xll.ohTrigger(RecalcTrigger,Trigger6M)),NA())</f>
        <v>1.0566038948952331E-2</v>
      </c>
      <c r="M1553" s="145">
        <f>IFERROR(_xll.qlIndexFixing(Index1Y,$H1553,TRUE,_xll.ohTrigger(RecalcTrigger,Trigger1Y)),NA())</f>
        <v>1.0699820980592609E-2</v>
      </c>
      <c r="N1553" s="144">
        <f>IFERROR(_xll.qlIndexFixing(ONIndex1M,I1553,TRUE,_xll.ohTrigger(RecalcTrigger,Trigger1M)),NA())</f>
        <v>1.0260609267591647E-2</v>
      </c>
      <c r="O1553" s="44">
        <f>IFERROR(_xll.qlIndexFixing(ONIndex3M,I1553,TRUE,_xll.ohTrigger(RecalcTrigger,Trigger3M)),NA())</f>
        <v>1.0646596182342094E-2</v>
      </c>
      <c r="P1553" s="44">
        <f>IFERROR(_xll.qlIndexFixing(ONIndex6M,I1553,TRUE,_xll.ohTrigger(RecalcTrigger,Trigger6M)),NA())</f>
        <v>1.0641857532789345E-2</v>
      </c>
      <c r="Q1553" s="145">
        <f>IFERROR(_xll.qlIndexFixing(ONIndex1Y,I1553,TRUE,_xll.ohTrigger(RecalcTrigger,Trigger1Y)),NA())</f>
        <v>1.0846832522091177E-2</v>
      </c>
    </row>
    <row r="1554" spans="2:17" x14ac:dyDescent="0.2">
      <c r="B1554" s="39" t="s">
        <v>42</v>
      </c>
      <c r="D1554" s="42">
        <f>_xll.qlCalendarAdvance(Calendar,$D1553,B1554,"f",FALSE)</f>
        <v>50620</v>
      </c>
      <c r="E1554" s="139">
        <f>_xll.qlInterestRateIndexValueDate(IndexON,D1554)</f>
        <v>50620</v>
      </c>
      <c r="F1554" s="155">
        <f>IFERROR(_xll.qlIndexFixing(IndexON,D1554,TRUE,_xll.ohTrigger(RecalcTrigger,TriggerON)),NA())</f>
        <v>1.0007590415801459E-2</v>
      </c>
      <c r="H1554" s="42">
        <f>_xll.qlCalendarAdvance(Calendar,$H1553,B1554,"f",FALSE)</f>
        <v>50620</v>
      </c>
      <c r="I1554" s="139">
        <f>_xll.qlInterestRateIndexValueDate(Index1M,$H1554)</f>
        <v>50622</v>
      </c>
      <c r="J1554" s="144">
        <f>IFERROR(_xll.qlIndexFixing(Index1M,$H1554,TRUE,_xll.ohTrigger(RecalcTrigger,Trigger1M)),NA())</f>
        <v>1.0245538812018173E-2</v>
      </c>
      <c r="K1554" s="44">
        <f>IFERROR(_xll.qlIndexFixing(Index3M,H1554,TRUE,_xll.ohTrigger(RecalcTrigger,Trigger3M)),NA())</f>
        <v>1.0604283145930036E-2</v>
      </c>
      <c r="L1554" s="44">
        <f>IFERROR(_xll.qlIndexFixing(Index6M,$H1554,TRUE,_xll.ohTrigger(RecalcTrigger,Trigger6M)),NA())</f>
        <v>1.0557832142536382E-2</v>
      </c>
      <c r="M1554" s="145">
        <f>IFERROR(_xll.qlIndexFixing(Index1Y,$H1554,TRUE,_xll.ohTrigger(RecalcTrigger,Trigger1Y)),NA())</f>
        <v>1.06918852647913E-2</v>
      </c>
      <c r="N1554" s="144">
        <f>IFERROR(_xll.qlIndexFixing(ONIndex1M,I1554,TRUE,_xll.ohTrigger(RecalcTrigger,Trigger1M)),NA())</f>
        <v>1.0253183328448046E-2</v>
      </c>
      <c r="O1554" s="44">
        <f>IFERROR(_xll.qlIndexFixing(ONIndex3M,I1554,TRUE,_xll.ohTrigger(RecalcTrigger,Trigger3M)),NA())</f>
        <v>1.0638380663676728E-2</v>
      </c>
      <c r="P1554" s="44">
        <f>IFERROR(_xll.qlIndexFixing(ONIndex6M,I1554,TRUE,_xll.ohTrigger(RecalcTrigger,Trigger6M)),NA())</f>
        <v>1.0633436484051018E-2</v>
      </c>
      <c r="Q1554" s="145">
        <f>IFERROR(_xll.qlIndexFixing(ONIndex1Y,I1554,TRUE,_xll.ohTrigger(RecalcTrigger,Trigger1Y)),NA())</f>
        <v>1.0838463359288397E-2</v>
      </c>
    </row>
    <row r="1555" spans="2:17" x14ac:dyDescent="0.2">
      <c r="B1555" s="39" t="s">
        <v>42</v>
      </c>
      <c r="D1555" s="42">
        <f>_xll.qlCalendarAdvance(Calendar,$D1554,B1555,"f",FALSE)</f>
        <v>50627</v>
      </c>
      <c r="E1555" s="139">
        <f>_xll.qlInterestRateIndexValueDate(IndexON,D1555)</f>
        <v>50627</v>
      </c>
      <c r="F1555" s="155">
        <f>IFERROR(_xll.qlIndexFixing(IndexON,D1555,TRUE,_xll.ohTrigger(RecalcTrigger,TriggerON)),NA())</f>
        <v>1.0007590415801459E-2</v>
      </c>
      <c r="H1555" s="42">
        <f>_xll.qlCalendarAdvance(Calendar,$H1554,B1555,"f",FALSE)</f>
        <v>50627</v>
      </c>
      <c r="I1555" s="139">
        <f>_xll.qlInterestRateIndexValueDate(Index1M,$H1555)</f>
        <v>50629</v>
      </c>
      <c r="J1555" s="144">
        <f>IFERROR(_xll.qlIndexFixing(Index1M,$H1555,TRUE,_xll.ohTrigger(RecalcTrigger,Trigger1M)),NA())</f>
        <v>1.0238139912997213E-2</v>
      </c>
      <c r="K1555" s="44">
        <f>IFERROR(_xll.qlIndexFixing(Index3M,H1555,TRUE,_xll.ohTrigger(RecalcTrigger,Trigger3M)),NA())</f>
        <v>1.0596152714440235E-2</v>
      </c>
      <c r="L1555" s="44">
        <f>IFERROR(_xll.qlIndexFixing(Index6M,$H1555,TRUE,_xll.ohTrigger(RecalcTrigger,Trigger6M)),NA())</f>
        <v>1.0549646717692214E-2</v>
      </c>
      <c r="M1555" s="145">
        <f>IFERROR(_xll.qlIndexFixing(Index1Y,$H1555,TRUE,_xll.ohTrigger(RecalcTrigger,Trigger1Y)),NA())</f>
        <v>1.0683971638243157E-2</v>
      </c>
      <c r="N1555" s="144">
        <f>IFERROR(_xll.qlIndexFixing(ONIndex1M,I1555,TRUE,_xll.ohTrigger(RecalcTrigger,Trigger1M)),NA())</f>
        <v>1.0245769900816271E-2</v>
      </c>
      <c r="O1555" s="44">
        <f>IFERROR(_xll.qlIndexFixing(ONIndex3M,I1555,TRUE,_xll.ohTrigger(RecalcTrigger,Trigger3M)),NA())</f>
        <v>1.063017988530035E-2</v>
      </c>
      <c r="P1555" s="44">
        <f>IFERROR(_xll.qlIndexFixing(ONIndex6M,I1555,TRUE,_xll.ohTrigger(RecalcTrigger,Trigger6M)),NA())</f>
        <v>1.0625034467208749E-2</v>
      </c>
      <c r="Q1555" s="145">
        <f>IFERROR(_xll.qlIndexFixing(ONIndex1Y,I1555,TRUE,_xll.ohTrigger(RecalcTrigger,Trigger1Y)),NA())</f>
        <v>1.0830111904880368E-2</v>
      </c>
    </row>
    <row r="1556" spans="2:17" x14ac:dyDescent="0.2">
      <c r="B1556" s="39" t="s">
        <v>42</v>
      </c>
      <c r="D1556" s="42">
        <f>_xll.qlCalendarAdvance(Calendar,$D1555,B1556,"f",FALSE)</f>
        <v>50634</v>
      </c>
      <c r="E1556" s="139">
        <f>_xll.qlInterestRateIndexValueDate(IndexON,D1556)</f>
        <v>50634</v>
      </c>
      <c r="F1556" s="155">
        <f>IFERROR(_xll.qlIndexFixing(IndexON,D1556,TRUE,_xll.ohTrigger(RecalcTrigger,TriggerON)),NA())</f>
        <v>1.0007590415881396E-2</v>
      </c>
      <c r="H1556" s="42">
        <f>_xll.qlCalendarAdvance(Calendar,$H1555,B1556,"f",FALSE)</f>
        <v>50634</v>
      </c>
      <c r="I1556" s="139">
        <f>_xll.qlInterestRateIndexValueDate(Index1M,$H1556)</f>
        <v>50636</v>
      </c>
      <c r="J1556" s="144">
        <f>IFERROR(_xll.qlIndexFixing(Index1M,$H1556,TRUE,_xll.ohTrigger(RecalcTrigger,Trigger1M)),NA())</f>
        <v>1.0230753970537076E-2</v>
      </c>
      <c r="K1556" s="44">
        <f>IFERROR(_xll.qlIndexFixing(Index3M,H1556,TRUE,_xll.ohTrigger(RecalcTrigger,Trigger3M)),NA())</f>
        <v>1.0588038252824554E-2</v>
      </c>
      <c r="L1556" s="44">
        <f>IFERROR(_xll.qlIndexFixing(Index6M,$H1556,TRUE,_xll.ohTrigger(RecalcTrigger,Trigger6M)),NA())</f>
        <v>1.0541482849117073E-2</v>
      </c>
      <c r="M1556" s="145">
        <f>IFERROR(_xll.qlIndexFixing(Index1Y,$H1556,TRUE,_xll.ohTrigger(RecalcTrigger,Trigger1Y)),NA())</f>
        <v>1.0676080262711383E-2</v>
      </c>
      <c r="N1556" s="144">
        <f>IFERROR(_xll.qlIndexFixing(ONIndex1M,I1556,TRUE,_xll.ohTrigger(RecalcTrigger,Trigger1M)),NA())</f>
        <v>1.0238369146966519E-2</v>
      </c>
      <c r="O1556" s="44">
        <f>IFERROR(_xll.qlIndexFixing(ONIndex3M,I1556,TRUE,_xll.ohTrigger(RecalcTrigger,Trigger3M)),NA())</f>
        <v>1.0621994016197789E-2</v>
      </c>
      <c r="P1556" s="44">
        <f>IFERROR(_xll.qlIndexFixing(ONIndex6M,I1556,TRUE,_xll.ohTrigger(RecalcTrigger,Trigger6M)),NA())</f>
        <v>1.061665165644321E-2</v>
      </c>
      <c r="Q1556" s="145">
        <f>IFERROR(_xll.qlIndexFixing(ONIndex1Y,I1556,TRUE,_xll.ohTrigger(RecalcTrigger,Trigger1Y)),NA())</f>
        <v>1.0821778319138886E-2</v>
      </c>
    </row>
    <row r="1557" spans="2:17" x14ac:dyDescent="0.2">
      <c r="B1557" s="39" t="s">
        <v>42</v>
      </c>
      <c r="D1557" s="42">
        <f>_xll.qlCalendarAdvance(Calendar,$D1556,B1557,"f",FALSE)</f>
        <v>50641</v>
      </c>
      <c r="E1557" s="139">
        <f>_xll.qlInterestRateIndexValueDate(IndexON,D1557)</f>
        <v>50641</v>
      </c>
      <c r="F1557" s="155">
        <f>IFERROR(_xll.qlIndexFixing(IndexON,D1557,TRUE,_xll.ohTrigger(RecalcTrigger,TriggerON)),NA())</f>
        <v>1.0007590415801459E-2</v>
      </c>
      <c r="H1557" s="42">
        <f>_xll.qlCalendarAdvance(Calendar,$H1556,B1557,"f",FALSE)</f>
        <v>50641</v>
      </c>
      <c r="I1557" s="139">
        <f>_xll.qlInterestRateIndexValueDate(Index1M,$H1557)</f>
        <v>50643</v>
      </c>
      <c r="J1557" s="144">
        <f>IFERROR(_xll.qlIndexFixing(Index1M,$H1557,TRUE,_xll.ohTrigger(RecalcTrigger,Trigger1M)),NA())</f>
        <v>1.0223381147087818E-2</v>
      </c>
      <c r="K1557" s="44">
        <f>IFERROR(_xll.qlIndexFixing(Index3M,H1557,TRUE,_xll.ohTrigger(RecalcTrigger,Trigger3M)),NA())</f>
        <v>1.0579939930340643E-2</v>
      </c>
      <c r="L1557" s="44">
        <f>IFERROR(_xll.qlIndexFixing(Index6M,$H1557,TRUE,_xll.ohTrigger(RecalcTrigger,Trigger6M)),NA())</f>
        <v>1.0533340711504338E-2</v>
      </c>
      <c r="M1557" s="145">
        <f>IFERROR(_xll.qlIndexFixing(Index1Y,$H1557,TRUE,_xll.ohTrigger(RecalcTrigger,Trigger1Y)),NA())</f>
        <v>1.0668211299955904E-2</v>
      </c>
      <c r="N1557" s="144">
        <f>IFERROR(_xll.qlIndexFixing(ONIndex1M,I1557,TRUE,_xll.ohTrigger(RecalcTrigger,Trigger1M)),NA())</f>
        <v>1.0230981229168989E-2</v>
      </c>
      <c r="O1557" s="44">
        <f>IFERROR(_xll.qlIndexFixing(ONIndex3M,I1557,TRUE,_xll.ohTrigger(RecalcTrigger,Trigger3M)),NA())</f>
        <v>1.0613823225353869E-2</v>
      </c>
      <c r="P1557" s="44">
        <f>IFERROR(_xll.qlIndexFixing(ONIndex6M,I1557,TRUE,_xll.ohTrigger(RecalcTrigger,Trigger6M)),NA())</f>
        <v>1.0608288225455453E-2</v>
      </c>
      <c r="Q1557" s="145">
        <f>IFERROR(_xll.qlIndexFixing(ONIndex1Y,I1557,TRUE,_xll.ohTrigger(RecalcTrigger,Trigger1Y)),NA())</f>
        <v>1.0813462762735426E-2</v>
      </c>
    </row>
    <row r="1558" spans="2:17" x14ac:dyDescent="0.2">
      <c r="B1558" s="39" t="s">
        <v>42</v>
      </c>
      <c r="D1558" s="42">
        <f>_xll.qlCalendarAdvance(Calendar,$D1557,B1558,"f",FALSE)</f>
        <v>50648</v>
      </c>
      <c r="E1558" s="139">
        <f>_xll.qlInterestRateIndexValueDate(IndexON,D1558)</f>
        <v>50648</v>
      </c>
      <c r="F1558" s="155">
        <f>IFERROR(_xll.qlIndexFixing(IndexON,D1558,TRUE,_xll.ohTrigger(RecalcTrigger,TriggerON)),NA())</f>
        <v>1.0007590415881396E-2</v>
      </c>
      <c r="H1558" s="42">
        <f>_xll.qlCalendarAdvance(Calendar,$H1557,B1558,"f",FALSE)</f>
        <v>50648</v>
      </c>
      <c r="I1558" s="139">
        <f>_xll.qlInterestRateIndexValueDate(Index1M,$H1558)</f>
        <v>50650</v>
      </c>
      <c r="J1558" s="144">
        <f>IFERROR(_xll.qlIndexFixing(Index1M,$H1558,TRUE,_xll.ohTrigger(RecalcTrigger,Trigger1M)),NA())</f>
        <v>1.021602160509949E-2</v>
      </c>
      <c r="K1558" s="44">
        <f>IFERROR(_xll.qlIndexFixing(Index3M,H1558,TRUE,_xll.ohTrigger(RecalcTrigger,Trigger3M)),NA())</f>
        <v>1.0572276995116659E-2</v>
      </c>
      <c r="L1558" s="44">
        <f>IFERROR(_xll.qlIndexFixing(Index6M,$H1558,TRUE,_xll.ohTrigger(RecalcTrigger,Trigger6M)),NA())</f>
        <v>1.0527315436511697E-2</v>
      </c>
      <c r="M1558" s="145">
        <f>IFERROR(_xll.qlIndexFixing(Index1Y,$H1558,TRUE,_xll.ohTrigger(RecalcTrigger,Trigger1Y)),NA())</f>
        <v>1.0660364911732039E-2</v>
      </c>
      <c r="N1558" s="144">
        <f>IFERROR(_xll.qlIndexFixing(ONIndex1M,I1558,TRUE,_xll.ohTrigger(RecalcTrigger,Trigger1M)),NA())</f>
        <v>1.0223606309933686E-2</v>
      </c>
      <c r="O1558" s="44">
        <f>IFERROR(_xll.qlIndexFixing(ONIndex3M,I1558,TRUE,_xll.ohTrigger(RecalcTrigger,Trigger3M)),NA())</f>
        <v>1.0605667681513609E-2</v>
      </c>
      <c r="P1558" s="44">
        <f>IFERROR(_xll.qlIndexFixing(ONIndex6M,I1558,TRUE,_xll.ohTrigger(RecalcTrigger,Trigger6M)),NA())</f>
        <v>1.0599944348506085E-2</v>
      </c>
      <c r="Q1558" s="145">
        <f>IFERROR(_xll.qlIndexFixing(ONIndex1Y,I1558,TRUE,_xll.ohTrigger(RecalcTrigger,Trigger1Y)),NA())</f>
        <v>1.0805165396261529E-2</v>
      </c>
    </row>
    <row r="1559" spans="2:17" x14ac:dyDescent="0.2">
      <c r="B1559" s="39" t="s">
        <v>42</v>
      </c>
      <c r="D1559" s="42">
        <f>_xll.qlCalendarAdvance(Calendar,$D1558,B1559,"f",FALSE)</f>
        <v>50655</v>
      </c>
      <c r="E1559" s="139">
        <f>_xll.qlInterestRateIndexValueDate(IndexON,D1559)</f>
        <v>50655</v>
      </c>
      <c r="F1559" s="155">
        <f>IFERROR(_xll.qlIndexFixing(IndexON,D1559,TRUE,_xll.ohTrigger(RecalcTrigger,TriggerON)),NA())</f>
        <v>1.0007590415881396E-2</v>
      </c>
      <c r="H1559" s="42">
        <f>_xll.qlCalendarAdvance(Calendar,$H1558,B1559,"f",FALSE)</f>
        <v>50655</v>
      </c>
      <c r="I1559" s="139">
        <f>_xll.qlInterestRateIndexValueDate(Index1M,$H1559)</f>
        <v>50657</v>
      </c>
      <c r="J1559" s="144">
        <f>IFERROR(_xll.qlIndexFixing(Index1M,$H1559,TRUE,_xll.ohTrigger(RecalcTrigger,Trigger1M)),NA())</f>
        <v>1.0208675507014653E-2</v>
      </c>
      <c r="K1559" s="44">
        <f>IFERROR(_xll.qlIndexFixing(Index3M,H1559,TRUE,_xll.ohTrigger(RecalcTrigger,Trigger3M)),NA())</f>
        <v>1.0564210486217578E-2</v>
      </c>
      <c r="L1559" s="44">
        <f>IFERROR(_xll.qlIndexFixing(Index6M,$H1559,TRUE,_xll.ohTrigger(RecalcTrigger,Trigger6M)),NA())</f>
        <v>1.0519210287723546E-2</v>
      </c>
      <c r="M1559" s="145">
        <f>IFERROR(_xll.qlIndexFixing(Index1Y,$H1559,TRUE,_xll.ohTrigger(RecalcTrigger,Trigger1Y)),NA())</f>
        <v>1.0652541259792699E-2</v>
      </c>
      <c r="N1559" s="144">
        <f>IFERROR(_xll.qlIndexFixing(ONIndex1M,I1559,TRUE,_xll.ohTrigger(RecalcTrigger,Trigger1M)),NA())</f>
        <v>1.0216244551290998E-2</v>
      </c>
      <c r="O1559" s="44">
        <f>IFERROR(_xll.qlIndexFixing(ONIndex3M,I1559,TRUE,_xll.ohTrigger(RecalcTrigger,Trigger3M)),NA())</f>
        <v>1.0597527553661834E-2</v>
      </c>
      <c r="P1559" s="44">
        <f>IFERROR(_xll.qlIndexFixing(ONIndex6M,I1559,TRUE,_xll.ohTrigger(RecalcTrigger,Trigger6M)),NA())</f>
        <v>1.0591620199615903E-2</v>
      </c>
      <c r="Q1559" s="145">
        <f>IFERROR(_xll.qlIndexFixing(ONIndex1Y,I1559,TRUE,_xll.ohTrigger(RecalcTrigger,Trigger1Y)),NA())</f>
        <v>1.0796886380148862E-2</v>
      </c>
    </row>
    <row r="1560" spans="2:17" x14ac:dyDescent="0.2">
      <c r="B1560" s="39" t="s">
        <v>42</v>
      </c>
      <c r="D1560" s="42">
        <f>_xll.qlCalendarAdvance(Calendar,$D1559,B1560,"f",FALSE)</f>
        <v>50662</v>
      </c>
      <c r="E1560" s="139">
        <f>_xll.qlInterestRateIndexValueDate(IndexON,D1560)</f>
        <v>50662</v>
      </c>
      <c r="F1560" s="155">
        <f>IFERROR(_xll.qlIndexFixing(IndexON,D1560,TRUE,_xll.ohTrigger(RecalcTrigger,TriggerON)),NA())</f>
        <v>1.0007590415801459E-2</v>
      </c>
      <c r="H1560" s="42">
        <f>_xll.qlCalendarAdvance(Calendar,$H1559,B1560,"f",FALSE)</f>
        <v>50662</v>
      </c>
      <c r="I1560" s="139">
        <f>_xll.qlInterestRateIndexValueDate(Index1M,$H1560)</f>
        <v>50664</v>
      </c>
      <c r="J1560" s="144">
        <f>IFERROR(_xll.qlIndexFixing(Index1M,$H1560,TRUE,_xll.ohTrigger(RecalcTrigger,Trigger1M)),NA())</f>
        <v>1.020134301528336E-2</v>
      </c>
      <c r="K1560" s="44">
        <f>IFERROR(_xll.qlIndexFixing(Index3M,H1560,TRUE,_xll.ohTrigger(RecalcTrigger,Trigger3M)),NA())</f>
        <v>1.0556160611457836E-2</v>
      </c>
      <c r="L1560" s="44">
        <f>IFERROR(_xll.qlIndexFixing(Index6M,$H1560,TRUE,_xll.ohTrigger(RecalcTrigger,Trigger6M)),NA())</f>
        <v>1.051112732744322E-2</v>
      </c>
      <c r="M1560" s="145">
        <f>IFERROR(_xll.qlIndexFixing(Index1Y,$H1560,TRUE,_xll.ohTrigger(RecalcTrigger,Trigger1Y)),NA())</f>
        <v>1.0644740505886638E-2</v>
      </c>
      <c r="N1560" s="144">
        <f>IFERROR(_xll.qlIndexFixing(ONIndex1M,I1560,TRUE,_xll.ohTrigger(RecalcTrigger,Trigger1M)),NA())</f>
        <v>1.0208896115910804E-2</v>
      </c>
      <c r="O1560" s="44">
        <f>IFERROR(_xll.qlIndexFixing(ONIndex3M,I1560,TRUE,_xll.ohTrigger(RecalcTrigger,Trigger3M)),NA())</f>
        <v>1.0589403010703435E-2</v>
      </c>
      <c r="P1560" s="44">
        <f>IFERROR(_xll.qlIndexFixing(ONIndex6M,I1560,TRUE,_xll.ohTrigger(RecalcTrigger,Trigger6M)),NA())</f>
        <v>1.0583315952565897E-2</v>
      </c>
      <c r="Q1560" s="145">
        <f>IFERROR(_xll.qlIndexFixing(ONIndex1Y,I1560,TRUE,_xll.ohTrigger(RecalcTrigger,Trigger1Y)),NA())</f>
        <v>1.0788625875068902E-2</v>
      </c>
    </row>
    <row r="1561" spans="2:17" x14ac:dyDescent="0.2">
      <c r="B1561" s="39" t="s">
        <v>42</v>
      </c>
      <c r="D1561" s="42">
        <f>_xll.qlCalendarAdvance(Calendar,$D1560,B1561,"f",FALSE)</f>
        <v>50669</v>
      </c>
      <c r="E1561" s="139">
        <f>_xll.qlInterestRateIndexValueDate(IndexON,D1561)</f>
        <v>50669</v>
      </c>
      <c r="F1561" s="155">
        <f>IFERROR(_xll.qlIndexFixing(IndexON,D1561,TRUE,_xll.ohTrigger(RecalcTrigger,TriggerON)),NA())</f>
        <v>1.0007590415881396E-2</v>
      </c>
      <c r="H1561" s="42">
        <f>_xll.qlCalendarAdvance(Calendar,$H1560,B1561,"f",FALSE)</f>
        <v>50669</v>
      </c>
      <c r="I1561" s="139">
        <f>_xll.qlInterestRateIndexValueDate(Index1M,$H1561)</f>
        <v>50671</v>
      </c>
      <c r="J1561" s="144">
        <f>IFERROR(_xll.qlIndexFixing(Index1M,$H1561,TRUE,_xll.ohTrigger(RecalcTrigger,Trigger1M)),NA())</f>
        <v>1.0194024292353165E-2</v>
      </c>
      <c r="K1561" s="44">
        <f>IFERROR(_xll.qlIndexFixing(Index3M,H1561,TRUE,_xll.ohTrigger(RecalcTrigger,Trigger3M)),NA())</f>
        <v>1.0548127540087543E-2</v>
      </c>
      <c r="L1561" s="44">
        <f>IFERROR(_xll.qlIndexFixing(Index6M,$H1561,TRUE,_xll.ohTrigger(RecalcTrigger,Trigger6M)),NA())</f>
        <v>1.0503066730338077E-2</v>
      </c>
      <c r="M1561" s="145">
        <f>IFERROR(_xll.qlIndexFixing(Index1Y,$H1561,TRUE,_xll.ohTrigger(RecalcTrigger,Trigger1Y)),NA())</f>
        <v>1.0636962811759101E-2</v>
      </c>
      <c r="N1561" s="144">
        <f>IFERROR(_xll.qlIndexFixing(ONIndex1M,I1561,TRUE,_xll.ohTrigger(RecalcTrigger,Trigger1M)),NA())</f>
        <v>1.0201561165743556E-2</v>
      </c>
      <c r="O1561" s="44">
        <f>IFERROR(_xll.qlIndexFixing(ONIndex3M,I1561,TRUE,_xll.ohTrigger(RecalcTrigger,Trigger3M)),NA())</f>
        <v>1.0581294221463367E-2</v>
      </c>
      <c r="P1561" s="44">
        <f>IFERROR(_xll.qlIndexFixing(ONIndex6M,I1561,TRUE,_xll.ohTrigger(RecalcTrigger,Trigger6M)),NA())</f>
        <v>1.0575031781696609E-2</v>
      </c>
      <c r="Q1561" s="145">
        <f>IFERROR(_xll.qlIndexFixing(ONIndex1Y,I1561,TRUE,_xll.ohTrigger(RecalcTrigger,Trigger1Y)),NA())</f>
        <v>1.0780384041453317E-2</v>
      </c>
    </row>
    <row r="1562" spans="2:17" x14ac:dyDescent="0.2">
      <c r="B1562" s="39" t="s">
        <v>42</v>
      </c>
      <c r="D1562" s="42">
        <f>_xll.qlCalendarAdvance(Calendar,$D1561,B1562,"f",FALSE)</f>
        <v>50676</v>
      </c>
      <c r="E1562" s="139">
        <f>_xll.qlInterestRateIndexValueDate(IndexON,D1562)</f>
        <v>50676</v>
      </c>
      <c r="F1562" s="155">
        <f>IFERROR(_xll.qlIndexFixing(IndexON,D1562,TRUE,_xll.ohTrigger(RecalcTrigger,TriggerON)),NA())</f>
        <v>1.0007590415801459E-2</v>
      </c>
      <c r="H1562" s="42">
        <f>_xll.qlCalendarAdvance(Calendar,$H1561,B1562,"f",FALSE)</f>
        <v>50676</v>
      </c>
      <c r="I1562" s="139">
        <f>_xll.qlInterestRateIndexValueDate(Index1M,$H1562)</f>
        <v>50678</v>
      </c>
      <c r="J1562" s="144">
        <f>IFERROR(_xll.qlIndexFixing(Index1M,$H1562,TRUE,_xll.ohTrigger(RecalcTrigger,Trigger1M)),NA())</f>
        <v>1.0187849083487702E-2</v>
      </c>
      <c r="K1562" s="44">
        <f>IFERROR(_xll.qlIndexFixing(Index3M,H1562,TRUE,_xll.ohTrigger(RecalcTrigger,Trigger3M)),NA())</f>
        <v>1.0539696328822467E-2</v>
      </c>
      <c r="L1562" s="44">
        <f>IFERROR(_xll.qlIndexFixing(Index6M,$H1562,TRUE,_xll.ohTrigger(RecalcTrigger,Trigger6M)),NA())</f>
        <v>1.0494615092359161E-2</v>
      </c>
      <c r="M1562" s="145">
        <f>IFERROR(_xll.qlIndexFixing(Index1Y,$H1562,TRUE,_xll.ohTrigger(RecalcTrigger,Trigger1Y)),NA())</f>
        <v>1.0629208339151614E-2</v>
      </c>
      <c r="N1562" s="144">
        <f>IFERROR(_xll.qlIndexFixing(ONIndex1M,I1562,TRUE,_xll.ohTrigger(RecalcTrigger,Trigger1M)),NA())</f>
        <v>1.0194239863459131E-2</v>
      </c>
      <c r="O1562" s="44">
        <f>IFERROR(_xll.qlIndexFixing(ONIndex3M,I1562,TRUE,_xll.ohTrigger(RecalcTrigger,Trigger3M)),NA())</f>
        <v>1.057320135500639E-2</v>
      </c>
      <c r="P1562" s="44">
        <f>IFERROR(_xll.qlIndexFixing(ONIndex6M,I1562,TRUE,_xll.ohTrigger(RecalcTrigger,Trigger6M)),NA())</f>
        <v>1.05667678609489E-2</v>
      </c>
      <c r="Q1562" s="145">
        <f>IFERROR(_xll.qlIndexFixing(ONIndex1Y,I1562,TRUE,_xll.ohTrigger(RecalcTrigger,Trigger1Y)),NA())</f>
        <v>1.0772161039973582E-2</v>
      </c>
    </row>
    <row r="1563" spans="2:17" x14ac:dyDescent="0.2">
      <c r="B1563" s="39" t="s">
        <v>42</v>
      </c>
      <c r="D1563" s="42">
        <f>_xll.qlCalendarAdvance(Calendar,$D1562,B1563,"f",FALSE)</f>
        <v>50683</v>
      </c>
      <c r="E1563" s="139">
        <f>_xll.qlInterestRateIndexValueDate(IndexON,D1563)</f>
        <v>50683</v>
      </c>
      <c r="F1563" s="155">
        <f>IFERROR(_xll.qlIndexFixing(IndexON,D1563,TRUE,_xll.ohTrigger(RecalcTrigger,TriggerON)),NA())</f>
        <v>1.0007590415881396E-2</v>
      </c>
      <c r="H1563" s="42">
        <f>_xll.qlCalendarAdvance(Calendar,$H1562,B1563,"f",FALSE)</f>
        <v>50683</v>
      </c>
      <c r="I1563" s="139">
        <f>_xll.qlInterestRateIndexValueDate(Index1M,$H1563)</f>
        <v>50685</v>
      </c>
      <c r="J1563" s="144">
        <f>IFERROR(_xll.qlIndexFixing(Index1M,$H1563,TRUE,_xll.ohTrigger(RecalcTrigger,Trigger1M)),NA())</f>
        <v>1.0179428802676305E-2</v>
      </c>
      <c r="K1563" s="44">
        <f>IFERROR(_xll.qlIndexFixing(Index3M,H1563,TRUE,_xll.ohTrigger(RecalcTrigger,Trigger3M)),NA())</f>
        <v>1.0531698395467739E-2</v>
      </c>
      <c r="L1563" s="44">
        <f>IFERROR(_xll.qlIndexFixing(Index6M,$H1563,TRUE,_xll.ohTrigger(RecalcTrigger,Trigger6M)),NA())</f>
        <v>1.0486601195667855E-2</v>
      </c>
      <c r="M1563" s="145">
        <f>IFERROR(_xll.qlIndexFixing(Index1Y,$H1563,TRUE,_xll.ohTrigger(RecalcTrigger,Trigger1Y)),NA())</f>
        <v>1.0621477249803292E-2</v>
      </c>
      <c r="N1563" s="144">
        <f>IFERROR(_xll.qlIndexFixing(ONIndex1M,I1563,TRUE,_xll.ohTrigger(RecalcTrigger,Trigger1M)),NA())</f>
        <v>1.0186932371167856E-2</v>
      </c>
      <c r="O1563" s="44">
        <f>IFERROR(_xll.qlIndexFixing(ONIndex3M,I1563,TRUE,_xll.ohTrigger(RecalcTrigger,Trigger3M)),NA())</f>
        <v>1.0565124580157459E-2</v>
      </c>
      <c r="P1563" s="44">
        <f>IFERROR(_xll.qlIndexFixing(ONIndex6M,I1563,TRUE,_xll.ohTrigger(RecalcTrigger,Trigger6M)),NA())</f>
        <v>1.0558524364103761E-2</v>
      </c>
      <c r="Q1563" s="145">
        <f>IFERROR(_xll.qlIndexFixing(ONIndex1Y,I1563,TRUE,_xll.ohTrigger(RecalcTrigger,Trigger1Y)),NA())</f>
        <v>1.0763957031141302E-2</v>
      </c>
    </row>
    <row r="1564" spans="2:17" x14ac:dyDescent="0.2">
      <c r="B1564" s="39" t="s">
        <v>42</v>
      </c>
      <c r="D1564" s="42">
        <f>_xll.qlCalendarAdvance(Calendar,$D1563,B1564,"f",FALSE)</f>
        <v>50690</v>
      </c>
      <c r="E1564" s="139">
        <f>_xll.qlInterestRateIndexValueDate(IndexON,D1564)</f>
        <v>50690</v>
      </c>
      <c r="F1564" s="155">
        <f>IFERROR(_xll.qlIndexFixing(IndexON,D1564,TRUE,_xll.ohTrigger(RecalcTrigger,TriggerON)),NA())</f>
        <v>1.0007590415881396E-2</v>
      </c>
      <c r="H1564" s="42">
        <f>_xll.qlCalendarAdvance(Calendar,$H1563,B1564,"f",FALSE)</f>
        <v>50690</v>
      </c>
      <c r="I1564" s="139">
        <f>_xll.qlInterestRateIndexValueDate(Index1M,$H1564)</f>
        <v>50692</v>
      </c>
      <c r="J1564" s="144">
        <f>IFERROR(_xll.qlIndexFixing(Index1M,$H1564,TRUE,_xll.ohTrigger(RecalcTrigger,Trigger1M)),NA())</f>
        <v>1.0172152360824749E-2</v>
      </c>
      <c r="K1564" s="44">
        <f>IFERROR(_xll.qlIndexFixing(Index3M,H1564,TRUE,_xll.ohTrigger(RecalcTrigger,Trigger3M)),NA())</f>
        <v>1.0523717786014455E-2</v>
      </c>
      <c r="L1564" s="44">
        <f>IFERROR(_xll.qlIndexFixing(Index6M,$H1564,TRUE,_xll.ohTrigger(RecalcTrigger,Trigger6M)),NA())</f>
        <v>1.0478610199462014E-2</v>
      </c>
      <c r="M1564" s="145">
        <f>IFERROR(_xll.qlIndexFixing(Index1Y,$H1564,TRUE,_xll.ohTrigger(RecalcTrigger,Trigger1Y)),NA())</f>
        <v>1.0613769705448649E-2</v>
      </c>
      <c r="N1564" s="144">
        <f>IFERROR(_xll.qlIndexFixing(ONIndex1M,I1564,TRUE,_xll.ohTrigger(RecalcTrigger,Trigger1M)),NA())</f>
        <v>1.0179638851379735E-2</v>
      </c>
      <c r="O1564" s="44">
        <f>IFERROR(_xll.qlIndexFixing(ONIndex3M,I1564,TRUE,_xll.ohTrigger(RecalcTrigger,Trigger3M)),NA())</f>
        <v>1.0557064065741528E-2</v>
      </c>
      <c r="P1564" s="44">
        <f>IFERROR(_xll.qlIndexFixing(ONIndex6M,I1564,TRUE,_xll.ohTrigger(RecalcTrigger,Trigger6M)),NA())</f>
        <v>1.0550301465501732E-2</v>
      </c>
      <c r="Q1564" s="145">
        <f>IFERROR(_xll.qlIndexFixing(ONIndex1Y,I1564,TRUE,_xll.ohTrigger(RecalcTrigger,Trigger1Y)),NA())</f>
        <v>1.0755772175468081E-2</v>
      </c>
    </row>
    <row r="1565" spans="2:17" x14ac:dyDescent="0.2">
      <c r="B1565" s="39" t="s">
        <v>42</v>
      </c>
      <c r="D1565" s="42">
        <f>_xll.qlCalendarAdvance(Calendar,$D1564,B1565,"f",FALSE)</f>
        <v>50697</v>
      </c>
      <c r="E1565" s="139">
        <f>_xll.qlInterestRateIndexValueDate(IndexON,D1565)</f>
        <v>50697</v>
      </c>
      <c r="F1565" s="155">
        <f>IFERROR(_xll.qlIndexFixing(IndexON,D1565,TRUE,_xll.ohTrigger(RecalcTrigger,TriggerON)),NA())</f>
        <v>1.0007590415881396E-2</v>
      </c>
      <c r="H1565" s="42">
        <f>_xll.qlCalendarAdvance(Calendar,$H1564,B1565,"f",FALSE)</f>
        <v>50697</v>
      </c>
      <c r="I1565" s="139">
        <f>_xll.qlInterestRateIndexValueDate(Index1M,$H1565)</f>
        <v>50699</v>
      </c>
      <c r="J1565" s="144">
        <f>IFERROR(_xll.qlIndexFixing(Index1M,$H1565,TRUE,_xll.ohTrigger(RecalcTrigger,Trigger1M)),NA())</f>
        <v>1.0164890337559518E-2</v>
      </c>
      <c r="K1565" s="44">
        <f>IFERROR(_xll.qlIndexFixing(Index3M,H1565,TRUE,_xll.ohTrigger(RecalcTrigger,Trigger3M)),NA())</f>
        <v>1.051575466970984E-2</v>
      </c>
      <c r="L1565" s="44">
        <f>IFERROR(_xll.qlIndexFixing(Index6M,$H1565,TRUE,_xll.ohTrigger(RecalcTrigger,Trigger6M)),NA())</f>
        <v>1.0470642278405875E-2</v>
      </c>
      <c r="M1565" s="145">
        <f>IFERROR(_xll.qlIndexFixing(Index1Y,$H1565,TRUE,_xll.ohTrigger(RecalcTrigger,Trigger1Y)),NA())</f>
        <v>1.0606085867819576E-2</v>
      </c>
      <c r="N1565" s="144">
        <f>IFERROR(_xll.qlIndexFixing(ONIndex1M,I1565,TRUE,_xll.ohTrigger(RecalcTrigger,Trigger1M)),NA())</f>
        <v>1.0172359466205094E-2</v>
      </c>
      <c r="O1565" s="44">
        <f>IFERROR(_xll.qlIndexFixing(ONIndex3M,I1565,TRUE,_xll.ohTrigger(RecalcTrigger,Trigger3M)),NA())</f>
        <v>1.0549019980743424E-2</v>
      </c>
      <c r="P1565" s="44">
        <f>IFERROR(_xll.qlIndexFixing(ONIndex6M,I1565,TRUE,_xll.ohTrigger(RecalcTrigger,Trigger6M)),NA())</f>
        <v>1.0542099339003741E-2</v>
      </c>
      <c r="Q1565" s="145">
        <f>IFERROR(_xll.qlIndexFixing(ONIndex1Y,I1565,TRUE,_xll.ohTrigger(RecalcTrigger,Trigger1Y)),NA())</f>
        <v>1.0747606633625395E-2</v>
      </c>
    </row>
    <row r="1566" spans="2:17" x14ac:dyDescent="0.2">
      <c r="B1566" s="39" t="s">
        <v>42</v>
      </c>
      <c r="D1566" s="42">
        <f>_xll.qlCalendarAdvance(Calendar,$D1565,B1566,"f",FALSE)</f>
        <v>50704</v>
      </c>
      <c r="E1566" s="139">
        <f>_xll.qlInterestRateIndexValueDate(IndexON,D1566)</f>
        <v>50704</v>
      </c>
      <c r="F1566" s="155">
        <f>IFERROR(_xll.qlIndexFixing(IndexON,D1566,TRUE,_xll.ohTrigger(RecalcTrigger,TriggerON)),NA())</f>
        <v>1.0007590415801459E-2</v>
      </c>
      <c r="H1566" s="42">
        <f>_xll.qlCalendarAdvance(Calendar,$H1565,B1566,"f",FALSE)</f>
        <v>50704</v>
      </c>
      <c r="I1566" s="139">
        <f>_xll.qlInterestRateIndexValueDate(Index1M,$H1566)</f>
        <v>50706</v>
      </c>
      <c r="J1566" s="144">
        <f>IFERROR(_xll.qlIndexFixing(Index1M,$H1566,TRUE,_xll.ohTrigger(RecalcTrigger,Trigger1M)),NA())</f>
        <v>1.0157642895320673E-2</v>
      </c>
      <c r="K1566" s="44">
        <f>IFERROR(_xll.qlIndexFixing(Index3M,H1566,TRUE,_xll.ohTrigger(RecalcTrigger,Trigger3M)),NA())</f>
        <v>1.0507809215800249E-2</v>
      </c>
      <c r="L1566" s="44">
        <f>IFERROR(_xll.qlIndexFixing(Index6M,$H1566,TRUE,_xll.ohTrigger(RecalcTrigger,Trigger6M)),NA())</f>
        <v>1.0462697607160166E-2</v>
      </c>
      <c r="M1566" s="145">
        <f>IFERROR(_xll.qlIndexFixing(Index1Y,$H1566,TRUE,_xll.ohTrigger(RecalcTrigger,Trigger1Y)),NA())</f>
        <v>1.0598425898644237E-2</v>
      </c>
      <c r="N1566" s="144">
        <f>IFERROR(_xll.qlIndexFixing(ONIndex1M,I1566,TRUE,_xll.ohTrigger(RecalcTrigger,Trigger1M)),NA())</f>
        <v>1.0165094378233874E-2</v>
      </c>
      <c r="O1566" s="44">
        <f>IFERROR(_xll.qlIndexFixing(ONIndex3M,I1566,TRUE,_xll.ohTrigger(RecalcTrigger,Trigger3M)),NA())</f>
        <v>1.0540992494068036E-2</v>
      </c>
      <c r="P1566" s="44">
        <f>IFERROR(_xll.qlIndexFixing(ONIndex6M,I1566,TRUE,_xll.ohTrigger(RecalcTrigger,Trigger6M)),NA())</f>
        <v>1.0533918158630584E-2</v>
      </c>
      <c r="Q1566" s="145">
        <f>IFERROR(_xll.qlIndexFixing(ONIndex1Y,I1566,TRUE,_xll.ohTrigger(RecalcTrigger,Trigger1Y)),NA())</f>
        <v>1.0739460565964976E-2</v>
      </c>
    </row>
    <row r="1567" spans="2:17" x14ac:dyDescent="0.2">
      <c r="B1567" s="39" t="s">
        <v>42</v>
      </c>
      <c r="D1567" s="42">
        <f>_xll.qlCalendarAdvance(Calendar,$D1566,B1567,"f",FALSE)</f>
        <v>50711</v>
      </c>
      <c r="E1567" s="139">
        <f>_xll.qlInterestRateIndexValueDate(IndexON,D1567)</f>
        <v>50711</v>
      </c>
      <c r="F1567" s="155">
        <f>IFERROR(_xll.qlIndexFixing(IndexON,D1567,TRUE,_xll.ohTrigger(RecalcTrigger,TriggerON)),NA())</f>
        <v>1.0007590415881396E-2</v>
      </c>
      <c r="H1567" s="42">
        <f>_xll.qlCalendarAdvance(Calendar,$H1566,B1567,"f",FALSE)</f>
        <v>50711</v>
      </c>
      <c r="I1567" s="139">
        <f>_xll.qlInterestRateIndexValueDate(Index1M,$H1567)</f>
        <v>50713</v>
      </c>
      <c r="J1567" s="144">
        <f>IFERROR(_xll.qlIndexFixing(Index1M,$H1567,TRUE,_xll.ohTrigger(RecalcTrigger,Trigger1M)),NA())</f>
        <v>1.0150410196558268E-2</v>
      </c>
      <c r="K1567" s="44">
        <f>IFERROR(_xll.qlIndexFixing(Index3M,H1567,TRUE,_xll.ohTrigger(RecalcTrigger,Trigger3M)),NA())</f>
        <v>1.0499881593532908E-2</v>
      </c>
      <c r="L1567" s="44">
        <f>IFERROR(_xll.qlIndexFixing(Index6M,$H1567,TRUE,_xll.ohTrigger(RecalcTrigger,Trigger6M)),NA())</f>
        <v>1.0455182555558081E-2</v>
      </c>
      <c r="M1567" s="145">
        <f>IFERROR(_xll.qlIndexFixing(Index1Y,$H1567,TRUE,_xll.ohTrigger(RecalcTrigger,Trigger1Y)),NA())</f>
        <v>1.0590789959647951E-2</v>
      </c>
      <c r="N1567" s="144">
        <f>IFERROR(_xll.qlIndexFixing(ONIndex1M,I1567,TRUE,_xll.ohTrigger(RecalcTrigger,Trigger1M)),NA())</f>
        <v>1.0157843749576401E-2</v>
      </c>
      <c r="O1567" s="44">
        <f>IFERROR(_xll.qlIndexFixing(ONIndex3M,I1567,TRUE,_xll.ohTrigger(RecalcTrigger,Trigger3M)),NA())</f>
        <v>1.0532981774540318E-2</v>
      </c>
      <c r="P1567" s="44">
        <f>IFERROR(_xll.qlIndexFixing(ONIndex6M,I1567,TRUE,_xll.ohTrigger(RecalcTrigger,Trigger6M)),NA())</f>
        <v>1.0525758098482996E-2</v>
      </c>
      <c r="Q1567" s="145">
        <f>IFERROR(_xll.qlIndexFixing(ONIndex1Y,I1567,TRUE,_xll.ohTrigger(RecalcTrigger,Trigger1Y)),NA())</f>
        <v>1.0731334133238235E-2</v>
      </c>
    </row>
    <row r="1568" spans="2:17" x14ac:dyDescent="0.2">
      <c r="B1568" s="39" t="s">
        <v>42</v>
      </c>
      <c r="D1568" s="42">
        <f>_xll.qlCalendarAdvance(Calendar,$D1567,B1568,"f",FALSE)</f>
        <v>50718</v>
      </c>
      <c r="E1568" s="139">
        <f>_xll.qlInterestRateIndexValueDate(IndexON,D1568)</f>
        <v>50718</v>
      </c>
      <c r="F1568" s="155">
        <f>IFERROR(_xll.qlIndexFixing(IndexON,D1568,TRUE,_xll.ohTrigger(RecalcTrigger,TriggerON)),NA())</f>
        <v>1.0007590415881396E-2</v>
      </c>
      <c r="H1568" s="42">
        <f>_xll.qlCalendarAdvance(Calendar,$H1567,B1568,"f",FALSE)</f>
        <v>50718</v>
      </c>
      <c r="I1568" s="139">
        <f>_xll.qlInterestRateIndexValueDate(Index1M,$H1568)</f>
        <v>50720</v>
      </c>
      <c r="J1568" s="144">
        <f>IFERROR(_xll.qlIndexFixing(Index1M,$H1568,TRUE,_xll.ohTrigger(RecalcTrigger,Trigger1M)),NA())</f>
        <v>1.0143192403714862E-2</v>
      </c>
      <c r="K1568" s="44">
        <f>IFERROR(_xll.qlIndexFixing(Index3M,H1568,TRUE,_xll.ohTrigger(RecalcTrigger,Trigger3M)),NA())</f>
        <v>1.0491971972150698E-2</v>
      </c>
      <c r="L1568" s="44">
        <f>IFERROR(_xll.qlIndexFixing(Index6M,$H1568,TRUE,_xll.ohTrigger(RecalcTrigger,Trigger6M)),NA())</f>
        <v>1.0447283391221966E-2</v>
      </c>
      <c r="M1568" s="145">
        <f>IFERROR(_xll.qlIndexFixing(Index1Y,$H1568,TRUE,_xll.ohTrigger(RecalcTrigger,Trigger1Y)),NA())</f>
        <v>1.0583178212552311E-2</v>
      </c>
      <c r="N1568" s="144">
        <f>IFERROR(_xll.qlIndexFixing(ONIndex1M,I1568,TRUE,_xll.ohTrigger(RecalcTrigger,Trigger1M)),NA())</f>
        <v>1.0150607742662743E-2</v>
      </c>
      <c r="O1568" s="44">
        <f>IFERROR(_xll.qlIndexFixing(ONIndex3M,I1568,TRUE,_xll.ohTrigger(RecalcTrigger,Trigger3M)),NA())</f>
        <v>1.0524987991304968E-2</v>
      </c>
      <c r="P1568" s="44">
        <f>IFERROR(_xll.qlIndexFixing(ONIndex6M,I1568,TRUE,_xll.ohTrigger(RecalcTrigger,Trigger6M)),NA())</f>
        <v>1.0517619332501837E-2</v>
      </c>
      <c r="Q1568" s="145">
        <f>IFERROR(_xll.qlIndexFixing(ONIndex1Y,I1568,TRUE,_xll.ohTrigger(RecalcTrigger,Trigger1Y)),NA())</f>
        <v>1.0723227495876841E-2</v>
      </c>
    </row>
    <row r="1569" spans="2:17" x14ac:dyDescent="0.2">
      <c r="B1569" s="39" t="s">
        <v>42</v>
      </c>
      <c r="D1569" s="42">
        <f>_xll.qlCalendarAdvance(Calendar,$D1568,B1569,"f",FALSE)</f>
        <v>50725</v>
      </c>
      <c r="E1569" s="139">
        <f>_xll.qlInterestRateIndexValueDate(IndexON,D1569)</f>
        <v>50725</v>
      </c>
      <c r="F1569" s="155">
        <f>IFERROR(_xll.qlIndexFixing(IndexON,D1569,TRUE,_xll.ohTrigger(RecalcTrigger,TriggerON)),NA())</f>
        <v>1.0007590415881396E-2</v>
      </c>
      <c r="H1569" s="42">
        <f>_xll.qlCalendarAdvance(Calendar,$H1568,B1569,"f",FALSE)</f>
        <v>50725</v>
      </c>
      <c r="I1569" s="139">
        <f>_xll.qlInterestRateIndexValueDate(Index1M,$H1569)</f>
        <v>50727</v>
      </c>
      <c r="J1569" s="144">
        <f>IFERROR(_xll.qlIndexFixing(Index1M,$H1569,TRUE,_xll.ohTrigger(RecalcTrigger,Trigger1M)),NA())</f>
        <v>1.0135989679233015E-2</v>
      </c>
      <c r="K1569" s="44">
        <f>IFERROR(_xll.qlIndexFixing(Index3M,H1569,TRUE,_xll.ohTrigger(RecalcTrigger,Trigger3M)),NA())</f>
        <v>1.0484080520899105E-2</v>
      </c>
      <c r="L1569" s="44">
        <f>IFERROR(_xll.qlIndexFixing(Index6M,$H1569,TRUE,_xll.ohTrigger(RecalcTrigger,Trigger6M)),NA())</f>
        <v>1.0439407987334929E-2</v>
      </c>
      <c r="M1569" s="145">
        <f>IFERROR(_xll.qlIndexFixing(Index1Y,$H1569,TRUE,_xll.ohTrigger(RecalcTrigger,Trigger1Y)),NA())</f>
        <v>1.0575590819076285E-2</v>
      </c>
      <c r="N1569" s="144">
        <f>IFERROR(_xll.qlIndexFixing(ONIndex1M,I1569,TRUE,_xll.ohTrigger(RecalcTrigger,Trigger1M)),NA())</f>
        <v>1.0143386519843034E-2</v>
      </c>
      <c r="O1569" s="44">
        <f>IFERROR(_xll.qlIndexFixing(ONIndex3M,I1569,TRUE,_xll.ohTrigger(RecalcTrigger,Trigger3M)),NA())</f>
        <v>1.0517011312947133E-2</v>
      </c>
      <c r="P1569" s="44">
        <f>IFERROR(_xll.qlIndexFixing(ONIndex6M,I1569,TRUE,_xll.ohTrigger(RecalcTrigger,Trigger6M)),NA())</f>
        <v>1.0509502034707907E-2</v>
      </c>
      <c r="Q1569" s="145">
        <f>IFERROR(_xll.qlIndexFixing(ONIndex1Y,I1569,TRUE,_xll.ohTrigger(RecalcTrigger,Trigger1Y)),NA())</f>
        <v>1.0715140814632207E-2</v>
      </c>
    </row>
    <row r="1570" spans="2:17" x14ac:dyDescent="0.2">
      <c r="B1570" s="39" t="s">
        <v>42</v>
      </c>
      <c r="D1570" s="42">
        <f>_xll.qlCalendarAdvance(Calendar,$D1569,B1570,"f",FALSE)</f>
        <v>50732</v>
      </c>
      <c r="E1570" s="139">
        <f>_xll.qlInterestRateIndexValueDate(IndexON,D1570)</f>
        <v>50732</v>
      </c>
      <c r="F1570" s="155">
        <f>IFERROR(_xll.qlIndexFixing(IndexON,D1570,TRUE,_xll.ohTrigger(RecalcTrigger,TriggerON)),NA())</f>
        <v>1.0007590415801459E-2</v>
      </c>
      <c r="H1570" s="42">
        <f>_xll.qlCalendarAdvance(Calendar,$H1569,B1570,"f",FALSE)</f>
        <v>50732</v>
      </c>
      <c r="I1570" s="139">
        <f>_xll.qlInterestRateIndexValueDate(Index1M,$H1570)</f>
        <v>50734</v>
      </c>
      <c r="J1570" s="144">
        <f>IFERROR(_xll.qlIndexFixing(Index1M,$H1570,TRUE,_xll.ohTrigger(RecalcTrigger,Trigger1M)),NA())</f>
        <v>1.0128802185557784E-2</v>
      </c>
      <c r="K1570" s="44">
        <f>IFERROR(_xll.qlIndexFixing(Index3M,H1570,TRUE,_xll.ohTrigger(RecalcTrigger,Trigger3M)),NA())</f>
        <v>1.0476207409019271E-2</v>
      </c>
      <c r="L1570" s="44">
        <f>IFERROR(_xll.qlIndexFixing(Index6M,$H1570,TRUE,_xll.ohTrigger(RecalcTrigger,Trigger6M)),NA())</f>
        <v>1.0431556518546216E-2</v>
      </c>
      <c r="M1570" s="145">
        <f>IFERROR(_xll.qlIndexFixing(Index1Y,$H1570,TRUE,_xll.ohTrigger(RecalcTrigger,Trigger1Y)),NA())</f>
        <v>1.0568027940934898E-2</v>
      </c>
      <c r="N1570" s="144">
        <f>IFERROR(_xll.qlIndexFixing(ONIndex1M,I1570,TRUE,_xll.ohTrigger(RecalcTrigger,Trigger1M)),NA())</f>
        <v>1.0136180243387471E-2</v>
      </c>
      <c r="O1570" s="44">
        <f>IFERROR(_xll.qlIndexFixing(ONIndex3M,I1570,TRUE,_xll.ohTrigger(RecalcTrigger,Trigger3M)),NA())</f>
        <v>1.0509051908531575E-2</v>
      </c>
      <c r="P1570" s="44">
        <f>IFERROR(_xll.qlIndexFixing(ONIndex6M,I1570,TRUE,_xll.ohTrigger(RecalcTrigger,Trigger6M)),NA())</f>
        <v>1.0501406379122002E-2</v>
      </c>
      <c r="Q1570" s="145">
        <f>IFERROR(_xll.qlIndexFixing(ONIndex1Y,I1570,TRUE,_xll.ohTrigger(RecalcTrigger,Trigger1Y)),NA())</f>
        <v>1.0707074249696191E-2</v>
      </c>
    </row>
    <row r="1571" spans="2:17" x14ac:dyDescent="0.2">
      <c r="B1571" s="39" t="s">
        <v>42</v>
      </c>
      <c r="D1571" s="42">
        <f>_xll.qlCalendarAdvance(Calendar,$D1570,B1571,"f",FALSE)</f>
        <v>50739</v>
      </c>
      <c r="E1571" s="139">
        <f>_xll.qlInterestRateIndexValueDate(IndexON,D1571)</f>
        <v>50739</v>
      </c>
      <c r="F1571" s="155">
        <f>IFERROR(_xll.qlIndexFixing(IndexON,D1571,TRUE,_xll.ohTrigger(RecalcTrigger,TriggerON)),NA())</f>
        <v>1.0007590415881396E-2</v>
      </c>
      <c r="H1571" s="42">
        <f>_xll.qlCalendarAdvance(Calendar,$H1570,B1571,"f",FALSE)</f>
        <v>50739</v>
      </c>
      <c r="I1571" s="139">
        <f>_xll.qlInterestRateIndexValueDate(Index1M,$H1571)</f>
        <v>50741</v>
      </c>
      <c r="J1571" s="144">
        <f>IFERROR(_xll.qlIndexFixing(Index1M,$H1571,TRUE,_xll.ohTrigger(RecalcTrigger,Trigger1M)),NA())</f>
        <v>1.0121630085131728E-2</v>
      </c>
      <c r="K1571" s="44">
        <f>IFERROR(_xll.qlIndexFixing(Index3M,H1571,TRUE,_xll.ohTrigger(RecalcTrigger,Trigger3M)),NA())</f>
        <v>1.0469163788955349E-2</v>
      </c>
      <c r="L1571" s="44">
        <f>IFERROR(_xll.qlIndexFixing(Index6M,$H1571,TRUE,_xll.ohTrigger(RecalcTrigger,Trigger6M)),NA())</f>
        <v>1.042332911110715E-2</v>
      </c>
      <c r="M1571" s="145">
        <f>IFERROR(_xll.qlIndexFixing(Index1Y,$H1571,TRUE,_xll.ohTrigger(RecalcTrigger,Trigger1Y)),NA())</f>
        <v>1.0560489739840768E-2</v>
      </c>
      <c r="N1571" s="144">
        <f>IFERROR(_xll.qlIndexFixing(ONIndex1M,I1571,TRUE,_xll.ohTrigger(RecalcTrigger,Trigger1M)),NA())</f>
        <v>1.0128989075646189E-2</v>
      </c>
      <c r="O1571" s="44">
        <f>IFERROR(_xll.qlIndexFixing(ONIndex3M,I1571,TRUE,_xll.ohTrigger(RecalcTrigger,Trigger3M)),NA())</f>
        <v>1.0501109946883247E-2</v>
      </c>
      <c r="P1571" s="44">
        <f>IFERROR(_xll.qlIndexFixing(ONIndex6M,I1571,TRUE,_xll.ohTrigger(RecalcTrigger,Trigger6M)),NA())</f>
        <v>1.0493332539924793E-2</v>
      </c>
      <c r="Q1571" s="145">
        <f>IFERROR(_xll.qlIndexFixing(ONIndex1Y,I1571,TRUE,_xll.ohTrigger(RecalcTrigger,Trigger1Y)),NA())</f>
        <v>1.0699027961980079E-2</v>
      </c>
    </row>
    <row r="1572" spans="2:17" x14ac:dyDescent="0.2">
      <c r="B1572" s="39" t="s">
        <v>42</v>
      </c>
      <c r="D1572" s="42">
        <f>_xll.qlCalendarAdvance(Calendar,$D1571,B1572,"f",FALSE)</f>
        <v>50746</v>
      </c>
      <c r="E1572" s="139">
        <f>_xll.qlInterestRateIndexValueDate(IndexON,D1572)</f>
        <v>50746</v>
      </c>
      <c r="F1572" s="155">
        <f>IFERROR(_xll.qlIndexFixing(IndexON,D1572,TRUE,_xll.ohTrigger(RecalcTrigger,TriggerON)),NA())</f>
        <v>1.0007590415881396E-2</v>
      </c>
      <c r="H1572" s="42">
        <f>_xll.qlCalendarAdvance(Calendar,$H1571,B1572,"f",FALSE)</f>
        <v>50746</v>
      </c>
      <c r="I1572" s="139">
        <f>_xll.qlInterestRateIndexValueDate(Index1M,$H1572)</f>
        <v>50748</v>
      </c>
      <c r="J1572" s="144">
        <f>IFERROR(_xll.qlIndexFixing(Index1M,$H1572,TRUE,_xll.ohTrigger(RecalcTrigger,Trigger1M)),NA())</f>
        <v>1.0114473540402402E-2</v>
      </c>
      <c r="K1572" s="44">
        <f>IFERROR(_xll.qlIndexFixing(Index3M,H1572,TRUE,_xll.ohTrigger(RecalcTrigger,Trigger3M)),NA())</f>
        <v>1.0461325587642456E-2</v>
      </c>
      <c r="L1572" s="44">
        <f>IFERROR(_xll.qlIndexFixing(Index6M,$H1572,TRUE,_xll.ohTrigger(RecalcTrigger,Trigger6M)),NA())</f>
        <v>1.0415527606508768E-2</v>
      </c>
      <c r="M1572" s="145">
        <f>IFERROR(_xll.qlIndexFixing(Index1Y,$H1572,TRUE,_xll.ohTrigger(RecalcTrigger,Trigger1Y)),NA())</f>
        <v>1.0552976377503001E-2</v>
      </c>
      <c r="N1572" s="144">
        <f>IFERROR(_xll.qlIndexFixing(ONIndex1M,I1572,TRUE,_xll.ohTrigger(RecalcTrigger,Trigger1M)),NA())</f>
        <v>1.0121813178969319E-2</v>
      </c>
      <c r="O1572" s="44">
        <f>IFERROR(_xll.qlIndexFixing(ONIndex3M,I1572,TRUE,_xll.ohTrigger(RecalcTrigger,Trigger3M)),NA())</f>
        <v>1.0493185596986976E-2</v>
      </c>
      <c r="P1572" s="44">
        <f>IFERROR(_xll.qlIndexFixing(ONIndex6M,I1572,TRUE,_xll.ohTrigger(RecalcTrigger,Trigger6M)),NA())</f>
        <v>1.048528069089727E-2</v>
      </c>
      <c r="Q1572" s="145">
        <f>IFERROR(_xll.qlIndexFixing(ONIndex1Y,I1572,TRUE,_xll.ohTrigger(RecalcTrigger,Trigger1Y)),NA())</f>
        <v>1.0691002111755665E-2</v>
      </c>
    </row>
    <row r="1573" spans="2:17" x14ac:dyDescent="0.2">
      <c r="B1573" s="39" t="s">
        <v>42</v>
      </c>
      <c r="D1573" s="42">
        <f>_xll.qlCalendarAdvance(Calendar,$D1572,B1573,"f",FALSE)</f>
        <v>50753</v>
      </c>
      <c r="E1573" s="139">
        <f>_xll.qlInterestRateIndexValueDate(IndexON,D1573)</f>
        <v>50753</v>
      </c>
      <c r="F1573" s="155">
        <f>IFERROR(_xll.qlIndexFixing(IndexON,D1573,TRUE,_xll.ohTrigger(RecalcTrigger,TriggerON)),NA())</f>
        <v>1.0007590415801459E-2</v>
      </c>
      <c r="H1573" s="42">
        <f>_xll.qlCalendarAdvance(Calendar,$H1572,B1573,"f",FALSE)</f>
        <v>50753</v>
      </c>
      <c r="I1573" s="139">
        <f>_xll.qlInterestRateIndexValueDate(Index1M,$H1573)</f>
        <v>50755</v>
      </c>
      <c r="J1573" s="144">
        <f>IFERROR(_xll.qlIndexFixing(Index1M,$H1573,TRUE,_xll.ohTrigger(RecalcTrigger,Trigger1M)),NA())</f>
        <v>1.0107332713804873E-2</v>
      </c>
      <c r="K1573" s="44">
        <f>IFERROR(_xll.qlIndexFixing(Index3M,H1573,TRUE,_xll.ohTrigger(RecalcTrigger,Trigger3M)),NA())</f>
        <v>1.045350620781349E-2</v>
      </c>
      <c r="L1573" s="44">
        <f>IFERROR(_xll.qlIndexFixing(Index6M,$H1573,TRUE,_xll.ohTrigger(RecalcTrigger,Trigger6M)),NA())</f>
        <v>1.0407750574296264E-2</v>
      </c>
      <c r="M1573" s="145">
        <f>IFERROR(_xll.qlIndexFixing(Index1Y,$H1573,TRUE,_xll.ohTrigger(RecalcTrigger,Trigger1Y)),NA())</f>
        <v>1.0545488015628088E-2</v>
      </c>
      <c r="N1573" s="144">
        <f>IFERROR(_xll.qlIndexFixing(ONIndex1M,I1573,TRUE,_xll.ohTrigger(RecalcTrigger,Trigger1M)),NA())</f>
        <v>1.0114652715706995E-2</v>
      </c>
      <c r="O1573" s="44">
        <f>IFERROR(_xll.qlIndexFixing(ONIndex3M,I1573,TRUE,_xll.ohTrigger(RecalcTrigger,Trigger3M)),NA())</f>
        <v>1.0485279027827588E-2</v>
      </c>
      <c r="P1573" s="44">
        <f>IFERROR(_xll.qlIndexFixing(ONIndex6M,I1573,TRUE,_xll.ohTrigger(RecalcTrigger,Trigger6M)),NA())</f>
        <v>1.0477251006220101E-2</v>
      </c>
      <c r="Q1573" s="145">
        <f>IFERROR(_xll.qlIndexFixing(ONIndex1Y,I1573,TRUE,_xll.ohTrigger(RecalcTrigger,Trigger1Y)),NA())</f>
        <v>1.0682996859854299E-2</v>
      </c>
    </row>
    <row r="1574" spans="2:17" x14ac:dyDescent="0.2">
      <c r="B1574" s="39" t="s">
        <v>42</v>
      </c>
      <c r="D1574" s="42">
        <f>_xll.qlCalendarAdvance(Calendar,$D1573,B1574,"f",FALSE)</f>
        <v>50760</v>
      </c>
      <c r="E1574" s="139">
        <f>_xll.qlInterestRateIndexValueDate(IndexON,D1574)</f>
        <v>50760</v>
      </c>
      <c r="F1574" s="155">
        <f>IFERROR(_xll.qlIndexFixing(IndexON,D1574,TRUE,_xll.ohTrigger(RecalcTrigger,TriggerON)),NA())</f>
        <v>1.0007590415881396E-2</v>
      </c>
      <c r="H1574" s="42">
        <f>_xll.qlCalendarAdvance(Calendar,$H1573,B1574,"f",FALSE)</f>
        <v>50760</v>
      </c>
      <c r="I1574" s="139">
        <f>_xll.qlInterestRateIndexValueDate(Index1M,$H1574)</f>
        <v>50762</v>
      </c>
      <c r="J1574" s="144">
        <f>IFERROR(_xll.qlIndexFixing(Index1M,$H1574,TRUE,_xll.ohTrigger(RecalcTrigger,Trigger1M)),NA())</f>
        <v>1.0100207767786695E-2</v>
      </c>
      <c r="K1574" s="44">
        <f>IFERROR(_xll.qlIndexFixing(Index3M,H1574,TRUE,_xll.ohTrigger(RecalcTrigger,Trigger3M)),NA())</f>
        <v>1.0445705818700191E-2</v>
      </c>
      <c r="L1574" s="44">
        <f>IFERROR(_xll.qlIndexFixing(Index6M,$H1574,TRUE,_xll.ohTrigger(RecalcTrigger,Trigger6M)),NA())</f>
        <v>1.0399998189117623E-2</v>
      </c>
      <c r="M1574" s="145">
        <f>IFERROR(_xll.qlIndexFixing(Index1Y,$H1574,TRUE,_xll.ohTrigger(RecalcTrigger,Trigger1Y)),NA())</f>
        <v>1.0538024815919004E-2</v>
      </c>
      <c r="N1574" s="144">
        <f>IFERROR(_xll.qlIndexFixing(ONIndex1M,I1574,TRUE,_xll.ohTrigger(RecalcTrigger,Trigger1M)),NA())</f>
        <v>1.010750784804948E-2</v>
      </c>
      <c r="O1574" s="44">
        <f>IFERROR(_xll.qlIndexFixing(ONIndex3M,I1574,TRUE,_xll.ohTrigger(RecalcTrigger,Trigger3M)),NA())</f>
        <v>1.0477390408070164E-2</v>
      </c>
      <c r="P1574" s="44">
        <f>IFERROR(_xll.qlIndexFixing(ONIndex6M,I1574,TRUE,_xll.ohTrigger(RecalcTrigger,Trigger6M)),NA())</f>
        <v>1.0469243659914085E-2</v>
      </c>
      <c r="Q1574" s="145">
        <f>IFERROR(_xll.qlIndexFixing(ONIndex1Y,I1574,TRUE,_xll.ohTrigger(RecalcTrigger,Trigger1Y)),NA())</f>
        <v>1.0675012366627712E-2</v>
      </c>
    </row>
    <row r="1575" spans="2:17" x14ac:dyDescent="0.2">
      <c r="B1575" s="39" t="s">
        <v>42</v>
      </c>
      <c r="D1575" s="42">
        <f>_xll.qlCalendarAdvance(Calendar,$D1574,B1575,"f",FALSE)</f>
        <v>50767</v>
      </c>
      <c r="E1575" s="139">
        <f>_xll.qlInterestRateIndexValueDate(IndexON,D1575)</f>
        <v>50767</v>
      </c>
      <c r="F1575" s="155">
        <f>IFERROR(_xll.qlIndexFixing(IndexON,D1575,TRUE,_xll.ohTrigger(RecalcTrigger,TriggerON)),NA())</f>
        <v>1.0007590415801459E-2</v>
      </c>
      <c r="H1575" s="42">
        <f>_xll.qlCalendarAdvance(Calendar,$H1574,B1575,"f",FALSE)</f>
        <v>50767</v>
      </c>
      <c r="I1575" s="139">
        <f>_xll.qlInterestRateIndexValueDate(Index1M,$H1575)</f>
        <v>50769</v>
      </c>
      <c r="J1575" s="144">
        <f>IFERROR(_xll.qlIndexFixing(Index1M,$H1575,TRUE,_xll.ohTrigger(RecalcTrigger,Trigger1M)),NA())</f>
        <v>1.0093098864785433E-2</v>
      </c>
      <c r="K1575" s="44">
        <f>IFERROR(_xll.qlIndexFixing(Index3M,H1575,TRUE,_xll.ohTrigger(RecalcTrigger,Trigger3M)),NA())</f>
        <v>1.0437924589529857E-2</v>
      </c>
      <c r="L1575" s="44">
        <f>IFERROR(_xll.qlIndexFixing(Index6M,$H1575,TRUE,_xll.ohTrigger(RecalcTrigger,Trigger6M)),NA())</f>
        <v>1.0392270625616004E-2</v>
      </c>
      <c r="M1575" s="145">
        <f>IFERROR(_xll.qlIndexFixing(Index1Y,$H1575,TRUE,_xll.ohTrigger(RecalcTrigger,Trigger1Y)),NA())</f>
        <v>1.0530586940075883E-2</v>
      </c>
      <c r="N1575" s="144">
        <f>IFERROR(_xll.qlIndexFixing(ONIndex1M,I1575,TRUE,_xll.ohTrigger(RecalcTrigger,Trigger1M)),NA())</f>
        <v>1.0100378738506777E-2</v>
      </c>
      <c r="O1575" s="44">
        <f>IFERROR(_xll.qlIndexFixing(ONIndex3M,I1575,TRUE,_xll.ohTrigger(RecalcTrigger,Trigger3M)),NA())</f>
        <v>1.0469519906779468E-2</v>
      </c>
      <c r="P1575" s="44">
        <f>IFERROR(_xll.qlIndexFixing(ONIndex6M,I1575,TRUE,_xll.ohTrigger(RecalcTrigger,Trigger6M)),NA())</f>
        <v>1.0461258825920083E-2</v>
      </c>
      <c r="Q1575" s="145">
        <f>IFERROR(_xll.qlIndexFixing(ONIndex1Y,I1575,TRUE,_xll.ohTrigger(RecalcTrigger,Trigger1Y)),NA())</f>
        <v>1.0667048792667444E-2</v>
      </c>
    </row>
    <row r="1576" spans="2:17" x14ac:dyDescent="0.2">
      <c r="B1576" s="39" t="s">
        <v>42</v>
      </c>
      <c r="D1576" s="42">
        <f>_xll.qlCalendarAdvance(Calendar,$D1575,B1576,"f",FALSE)</f>
        <v>50774</v>
      </c>
      <c r="E1576" s="139">
        <f>_xll.qlInterestRateIndexValueDate(IndexON,D1576)</f>
        <v>50774</v>
      </c>
      <c r="F1576" s="155">
        <f>IFERROR(_xll.qlIndexFixing(IndexON,D1576,TRUE,_xll.ohTrigger(RecalcTrigger,TriggerON)),NA())</f>
        <v>1.0007590415881396E-2</v>
      </c>
      <c r="H1576" s="42">
        <f>_xll.qlCalendarAdvance(Calendar,$H1575,B1576,"f",FALSE)</f>
        <v>50774</v>
      </c>
      <c r="I1576" s="139">
        <f>_xll.qlInterestRateIndexValueDate(Index1M,$H1576)</f>
        <v>50776</v>
      </c>
      <c r="J1576" s="144">
        <f>IFERROR(_xll.qlIndexFixing(Index1M,$H1576,TRUE,_xll.ohTrigger(RecalcTrigger,Trigger1M)),NA())</f>
        <v>1.008600616724864E-2</v>
      </c>
      <c r="K1576" s="44">
        <f>IFERROR(_xll.qlIndexFixing(Index3M,H1576,TRUE,_xll.ohTrigger(RecalcTrigger,Trigger3M)),NA())</f>
        <v>1.043016268953334E-2</v>
      </c>
      <c r="L1576" s="44">
        <f>IFERROR(_xll.qlIndexFixing(Index6M,$H1576,TRUE,_xll.ohTrigger(RecalcTrigger,Trigger6M)),NA())</f>
        <v>1.0384960123082774E-2</v>
      </c>
      <c r="M1576" s="145">
        <f>IFERROR(_xll.qlIndexFixing(Index1Y,$H1576,TRUE,_xll.ohTrigger(RecalcTrigger,Trigger1Y)),NA())</f>
        <v>1.0523174549796231E-2</v>
      </c>
      <c r="N1576" s="144">
        <f>IFERROR(_xll.qlIndexFixing(ONIndex1M,I1576,TRUE,_xll.ohTrigger(RecalcTrigger,Trigger1M)),NA())</f>
        <v>1.0093265549349084E-2</v>
      </c>
      <c r="O1576" s="44">
        <f>IFERROR(_xll.qlIndexFixing(ONIndex3M,I1576,TRUE,_xll.ohTrigger(RecalcTrigger,Trigger3M)),NA())</f>
        <v>1.0461667692940324E-2</v>
      </c>
      <c r="P1576" s="44">
        <f>IFERROR(_xll.qlIndexFixing(ONIndex6M,I1576,TRUE,_xll.ohTrigger(RecalcTrigger,Trigger6M)),NA())</f>
        <v>1.0453296678258894E-2</v>
      </c>
      <c r="Q1576" s="145">
        <f>IFERROR(_xll.qlIndexFixing(ONIndex1Y,I1576,TRUE,_xll.ohTrigger(RecalcTrigger,Trigger1Y)),NA())</f>
        <v>1.0659106298565035E-2</v>
      </c>
    </row>
    <row r="1577" spans="2:17" x14ac:dyDescent="0.2">
      <c r="B1577" s="39" t="s">
        <v>42</v>
      </c>
      <c r="D1577" s="42">
        <f>_xll.qlCalendarAdvance(Calendar,$D1576,B1577,"f",FALSE)</f>
        <v>50781</v>
      </c>
      <c r="E1577" s="139">
        <f>_xll.qlInterestRateIndexValueDate(IndexON,D1577)</f>
        <v>50781</v>
      </c>
      <c r="F1577" s="155">
        <f>IFERROR(_xll.qlIndexFixing(IndexON,D1577,TRUE,_xll.ohTrigger(RecalcTrigger,TriggerON)),NA())</f>
        <v>1.0007590415881396E-2</v>
      </c>
      <c r="H1577" s="42">
        <f>_xll.qlCalendarAdvance(Calendar,$H1576,B1577,"f",FALSE)</f>
        <v>50781</v>
      </c>
      <c r="I1577" s="139">
        <f>_xll.qlInterestRateIndexValueDate(Index1M,$H1577)</f>
        <v>50783</v>
      </c>
      <c r="J1577" s="144">
        <f>IFERROR(_xll.qlIndexFixing(Index1M,$H1577,TRUE,_xll.ohTrigger(RecalcTrigger,Trigger1M)),NA())</f>
        <v>1.0078929837613881E-2</v>
      </c>
      <c r="K1577" s="44">
        <f>IFERROR(_xll.qlIndexFixing(Index3M,H1577,TRUE,_xll.ohTrigger(RecalcTrigger,Trigger3M)),NA())</f>
        <v>1.0422420287937939E-2</v>
      </c>
      <c r="L1577" s="44">
        <f>IFERROR(_xll.qlIndexFixing(Index6M,$H1577,TRUE,_xll.ohTrigger(RecalcTrigger,Trigger6M)),NA())</f>
        <v>1.0377281090041509E-2</v>
      </c>
      <c r="M1577" s="145">
        <f>IFERROR(_xll.qlIndexFixing(Index1Y,$H1577,TRUE,_xll.ohTrigger(RecalcTrigger,Trigger1Y)),NA())</f>
        <v>1.0515787806774264E-2</v>
      </c>
      <c r="N1577" s="144">
        <f>IFERROR(_xll.qlIndexFixing(ONIndex1M,I1577,TRUE,_xll.ohTrigger(RecalcTrigger,Trigger1M)),NA())</f>
        <v>1.0086168442766663E-2</v>
      </c>
      <c r="O1577" s="44">
        <f>IFERROR(_xll.qlIndexFixing(ONIndex3M,I1577,TRUE,_xll.ohTrigger(RecalcTrigger,Trigger3M)),NA())</f>
        <v>1.0453833935217816E-2</v>
      </c>
      <c r="P1577" s="44">
        <f>IFERROR(_xll.qlIndexFixing(ONIndex6M,I1577,TRUE,_xll.ohTrigger(RecalcTrigger,Trigger6M)),NA())</f>
        <v>1.0445357390951315E-2</v>
      </c>
      <c r="Q1577" s="145">
        <f>IFERROR(_xll.qlIndexFixing(ONIndex1Y,I1577,TRUE,_xll.ohTrigger(RecalcTrigger,Trigger1Y)),NA())</f>
        <v>1.0651185044912026E-2</v>
      </c>
    </row>
    <row r="1578" spans="2:17" x14ac:dyDescent="0.2">
      <c r="B1578" s="39" t="s">
        <v>42</v>
      </c>
      <c r="D1578" s="42">
        <f>_xll.qlCalendarAdvance(Calendar,$D1577,B1578,"f",FALSE)</f>
        <v>50788</v>
      </c>
      <c r="E1578" s="139">
        <f>_xll.qlInterestRateIndexValueDate(IndexON,D1578)</f>
        <v>50788</v>
      </c>
      <c r="F1578" s="155">
        <f>IFERROR(_xll.qlIndexFixing(IndexON,D1578,TRUE,_xll.ohTrigger(RecalcTrigger,TriggerON)),NA())</f>
        <v>1.0007590415881396E-2</v>
      </c>
      <c r="H1578" s="42">
        <f>_xll.qlCalendarAdvance(Calendar,$H1577,B1578,"f",FALSE)</f>
        <v>50788</v>
      </c>
      <c r="I1578" s="139">
        <f>_xll.qlInterestRateIndexValueDate(Index1M,$H1578)</f>
        <v>50790</v>
      </c>
      <c r="J1578" s="144">
        <f>IFERROR(_xll.qlIndexFixing(Index1M,$H1578,TRUE,_xll.ohTrigger(RecalcTrigger,Trigger1M)),NA())</f>
        <v>1.0071870038321218E-2</v>
      </c>
      <c r="K1578" s="44">
        <f>IFERROR(_xll.qlIndexFixing(Index3M,H1578,TRUE,_xll.ohTrigger(RecalcTrigger,Trigger3M)),NA())</f>
        <v>1.0414697553970065E-2</v>
      </c>
      <c r="L1578" s="44">
        <f>IFERROR(_xll.qlIndexFixing(Index6M,$H1578,TRUE,_xll.ohTrigger(RecalcTrigger,Trigger6M)),NA())</f>
        <v>1.0369627389236443E-2</v>
      </c>
      <c r="M1578" s="145">
        <f>IFERROR(_xll.qlIndexFixing(Index1Y,$H1578,TRUE,_xll.ohTrigger(RecalcTrigger,Trigger1Y)),NA())</f>
        <v>1.0508426872702235E-2</v>
      </c>
      <c r="N1578" s="144">
        <f>IFERROR(_xll.qlIndexFixing(ONIndex1M,I1578,TRUE,_xll.ohTrigger(RecalcTrigger,Trigger1M)),NA())</f>
        <v>1.0079087581349455E-2</v>
      </c>
      <c r="O1578" s="44">
        <f>IFERROR(_xll.qlIndexFixing(ONIndex3M,I1578,TRUE,_xll.ohTrigger(RecalcTrigger,Trigger3M)),NA())</f>
        <v>1.044601880275664E-2</v>
      </c>
      <c r="P1578" s="44">
        <f>IFERROR(_xll.qlIndexFixing(ONIndex6M,I1578,TRUE,_xll.ohTrigger(RecalcTrigger,Trigger6M)),NA())</f>
        <v>1.0437441138178016E-2</v>
      </c>
      <c r="Q1578" s="145">
        <f>IFERROR(_xll.qlIndexFixing(ONIndex1Y,I1578,TRUE,_xll.ohTrigger(RecalcTrigger,Trigger1Y)),NA())</f>
        <v>1.0643285192140084E-2</v>
      </c>
    </row>
    <row r="1579" spans="2:17" x14ac:dyDescent="0.2">
      <c r="B1579" s="39" t="s">
        <v>42</v>
      </c>
      <c r="D1579" s="42">
        <f>_xll.qlCalendarAdvance(Calendar,$D1578,B1579,"f",FALSE)</f>
        <v>50795</v>
      </c>
      <c r="E1579" s="139">
        <f>_xll.qlInterestRateIndexValueDate(IndexON,D1579)</f>
        <v>50795</v>
      </c>
      <c r="F1579" s="155">
        <f>IFERROR(_xll.qlIndexFixing(IndexON,D1579,TRUE,_xll.ohTrigger(RecalcTrigger,TriggerON)),NA())</f>
        <v>1.0007590415881396E-2</v>
      </c>
      <c r="H1579" s="42">
        <f>_xll.qlCalendarAdvance(Calendar,$H1578,B1579,"f",FALSE)</f>
        <v>50795</v>
      </c>
      <c r="I1579" s="139">
        <f>_xll.qlInterestRateIndexValueDate(Index1M,$H1579)</f>
        <v>50797</v>
      </c>
      <c r="J1579" s="144">
        <f>IFERROR(_xll.qlIndexFixing(Index1M,$H1579,TRUE,_xll.ohTrigger(RecalcTrigger,Trigger1M)),NA())</f>
        <v>1.0064826931813209E-2</v>
      </c>
      <c r="K1579" s="44">
        <f>IFERROR(_xll.qlIndexFixing(Index3M,H1579,TRUE,_xll.ohTrigger(RecalcTrigger,Trigger3M)),NA())</f>
        <v>1.0406994656857904E-2</v>
      </c>
      <c r="L1579" s="44">
        <f>IFERROR(_xll.qlIndexFixing(Index6M,$H1579,TRUE,_xll.ohTrigger(RecalcTrigger,Trigger6M)),NA())</f>
        <v>1.0361999195300921E-2</v>
      </c>
      <c r="M1579" s="145">
        <f>IFERROR(_xll.qlIndexFixing(Index1Y,$H1579,TRUE,_xll.ohTrigger(RecalcTrigger,Trigger1Y)),NA())</f>
        <v>1.050109190926801E-2</v>
      </c>
      <c r="N1579" s="144">
        <f>IFERROR(_xll.qlIndexFixing(ONIndex1M,I1579,TRUE,_xll.ohTrigger(RecalcTrigger,Trigger1M)),NA())</f>
        <v>1.0072023127287721E-2</v>
      </c>
      <c r="O1579" s="44">
        <f>IFERROR(_xll.qlIndexFixing(ONIndex3M,I1579,TRUE,_xll.ohTrigger(RecalcTrigger,Trigger3M)),NA())</f>
        <v>1.0438222464141944E-2</v>
      </c>
      <c r="P1579" s="44">
        <f>IFERROR(_xll.qlIndexFixing(ONIndex6M,I1579,TRUE,_xll.ohTrigger(RecalcTrigger,Trigger6M)),NA())</f>
        <v>1.0429548093719987E-2</v>
      </c>
      <c r="Q1579" s="145">
        <f>IFERROR(_xll.qlIndexFixing(ONIndex1Y,I1579,TRUE,_xll.ohTrigger(RecalcTrigger,Trigger1Y)),NA())</f>
        <v>1.0635406900920685E-2</v>
      </c>
    </row>
    <row r="1580" spans="2:17" x14ac:dyDescent="0.2">
      <c r="B1580" s="39" t="s">
        <v>42</v>
      </c>
      <c r="D1580" s="42">
        <f>_xll.qlCalendarAdvance(Calendar,$D1579,B1580,"f",FALSE)</f>
        <v>50802</v>
      </c>
      <c r="E1580" s="139">
        <f>_xll.qlInterestRateIndexValueDate(IndexON,D1580)</f>
        <v>50802</v>
      </c>
      <c r="F1580" s="155">
        <f>IFERROR(_xll.qlIndexFixing(IndexON,D1580,TRUE,_xll.ohTrigger(RecalcTrigger,TriggerON)),NA())</f>
        <v>1.0007590415881396E-2</v>
      </c>
      <c r="H1580" s="42">
        <f>_xll.qlCalendarAdvance(Calendar,$H1579,B1580,"f",FALSE)</f>
        <v>50802</v>
      </c>
      <c r="I1580" s="139">
        <f>_xll.qlInterestRateIndexValueDate(Index1M,$H1580)</f>
        <v>50804</v>
      </c>
      <c r="J1580" s="144">
        <f>IFERROR(_xll.qlIndexFixing(Index1M,$H1580,TRUE,_xll.ohTrigger(RecalcTrigger,Trigger1M)),NA())</f>
        <v>1.0059240957113984E-2</v>
      </c>
      <c r="K1580" s="44">
        <f>IFERROR(_xll.qlIndexFixing(Index3M,H1580,TRUE,_xll.ohTrigger(RecalcTrigger,Trigger3M)),NA())</f>
        <v>1.0399706723228016E-2</v>
      </c>
      <c r="L1580" s="44">
        <f>IFERROR(_xll.qlIndexFixing(Index6M,$H1580,TRUE,_xll.ohTrigger(RecalcTrigger,Trigger6M)),NA())</f>
        <v>1.0354396682866966E-2</v>
      </c>
      <c r="M1580" s="145">
        <f>IFERROR(_xll.qlIndexFixing(Index1Y,$H1580,TRUE,_xll.ohTrigger(RecalcTrigger,Trigger1Y)),NA())</f>
        <v>1.0493783078158363E-2</v>
      </c>
      <c r="N1580" s="144">
        <f>IFERROR(_xll.qlIndexFixing(ONIndex1M,I1580,TRUE,_xll.ohTrigger(RecalcTrigger,Trigger1M)),NA())</f>
        <v>1.0064975242851659E-2</v>
      </c>
      <c r="O1580" s="44">
        <f>IFERROR(_xll.qlIndexFixing(ONIndex3M,I1580,TRUE,_xll.ohTrigger(RecalcTrigger,Trigger3M)),NA())</f>
        <v>1.0430445088678297E-2</v>
      </c>
      <c r="P1580" s="44">
        <f>IFERROR(_xll.qlIndexFixing(ONIndex6M,I1580,TRUE,_xll.ohTrigger(RecalcTrigger,Trigger6M)),NA())</f>
        <v>1.0421678431757897E-2</v>
      </c>
      <c r="Q1580" s="145">
        <f>IFERROR(_xll.qlIndexFixing(ONIndex1Y,I1580,TRUE,_xll.ohTrigger(RecalcTrigger,Trigger1Y)),NA())</f>
        <v>1.0627550331685498E-2</v>
      </c>
    </row>
    <row r="1581" spans="2:17" x14ac:dyDescent="0.2">
      <c r="B1581" s="39" t="s">
        <v>42</v>
      </c>
      <c r="D1581" s="42">
        <f>_xll.qlCalendarAdvance(Calendar,$D1580,B1581,"f",FALSE)</f>
        <v>50809</v>
      </c>
      <c r="E1581" s="139">
        <f>_xll.qlInterestRateIndexValueDate(IndexON,D1581)</f>
        <v>50809</v>
      </c>
      <c r="F1581" s="155">
        <f>IFERROR(_xll.qlIndexFixing(IndexON,D1581,TRUE,_xll.ohTrigger(RecalcTrigger,TriggerON)),NA())</f>
        <v>1.0007590415881396E-2</v>
      </c>
      <c r="H1581" s="42">
        <f>_xll.qlCalendarAdvance(Calendar,$H1580,B1581,"f",FALSE)</f>
        <v>50809</v>
      </c>
      <c r="I1581" s="139">
        <f>_xll.qlInterestRateIndexValueDate(Index1M,$H1581)</f>
        <v>50811</v>
      </c>
      <c r="J1581" s="144">
        <f>IFERROR(_xll.qlIndexFixing(Index1M,$H1581,TRUE,_xll.ohTrigger(RecalcTrigger,Trigger1M)),NA())</f>
        <v>1.0052227594920129E-2</v>
      </c>
      <c r="K1581" s="44">
        <f>IFERROR(_xll.qlIndexFixing(Index3M,H1581,TRUE,_xll.ohTrigger(RecalcTrigger,Trigger3M)),NA())</f>
        <v>1.0392042756055667E-2</v>
      </c>
      <c r="L1581" s="44">
        <f>IFERROR(_xll.qlIndexFixing(Index6M,$H1581,TRUE,_xll.ohTrigger(RecalcTrigger,Trigger6M)),NA())</f>
        <v>1.0346820026566157E-2</v>
      </c>
      <c r="M1581" s="145">
        <f>IFERROR(_xll.qlIndexFixing(Index1Y,$H1581,TRUE,_xll.ohTrigger(RecalcTrigger,Trigger1Y)),NA())</f>
        <v>1.0486500541056565E-2</v>
      </c>
      <c r="N1581" s="144">
        <f>IFERROR(_xll.qlIndexFixing(ONIndex1M,I1581,TRUE,_xll.ohTrigger(RecalcTrigger,Trigger1M)),NA())</f>
        <v>1.0057944090471338E-2</v>
      </c>
      <c r="O1581" s="44">
        <f>IFERROR(_xll.qlIndexFixing(ONIndex3M,I1581,TRUE,_xll.ohTrigger(RecalcTrigger,Trigger3M)),NA())</f>
        <v>1.0422686844950846E-2</v>
      </c>
      <c r="P1581" s="44">
        <f>IFERROR(_xll.qlIndexFixing(ONIndex6M,I1581,TRUE,_xll.ohTrigger(RecalcTrigger,Trigger6M)),NA())</f>
        <v>1.0413832326312544E-2</v>
      </c>
      <c r="Q1581" s="145">
        <f>IFERROR(_xll.qlIndexFixing(ONIndex1Y,I1581,TRUE,_xll.ohTrigger(RecalcTrigger,Trigger1Y)),NA())</f>
        <v>1.0619715645105998E-2</v>
      </c>
    </row>
    <row r="1582" spans="2:17" x14ac:dyDescent="0.2">
      <c r="B1582" s="39" t="s">
        <v>42</v>
      </c>
      <c r="D1582" s="42">
        <f>_xll.qlCalendarAdvance(Calendar,$D1581,B1582,"f",FALSE)</f>
        <v>50816</v>
      </c>
      <c r="E1582" s="139">
        <f>_xll.qlInterestRateIndexValueDate(IndexON,D1582)</f>
        <v>50816</v>
      </c>
      <c r="F1582" s="155">
        <f>IFERROR(_xll.qlIndexFixing(IndexON,D1582,TRUE,_xll.ohTrigger(RecalcTrigger,TriggerON)),NA())</f>
        <v>1.0007590415801459E-2</v>
      </c>
      <c r="H1582" s="42">
        <f>_xll.qlCalendarAdvance(Calendar,$H1581,B1582,"f",FALSE)</f>
        <v>50816</v>
      </c>
      <c r="I1582" s="139">
        <f>_xll.qlInterestRateIndexValueDate(Index1M,$H1582)</f>
        <v>50818</v>
      </c>
      <c r="J1582" s="144">
        <f>IFERROR(_xll.qlIndexFixing(Index1M,$H1582,TRUE,_xll.ohTrigger(RecalcTrigger,Trigger1M)),NA())</f>
        <v>1.0045231363954139E-2</v>
      </c>
      <c r="K1582" s="44">
        <f>IFERROR(_xll.qlIndexFixing(Index3M,H1582,TRUE,_xll.ohTrigger(RecalcTrigger,Trigger3M)),NA())</f>
        <v>1.0384399120570213E-2</v>
      </c>
      <c r="L1582" s="44">
        <f>IFERROR(_xll.qlIndexFixing(Index6M,$H1582,TRUE,_xll.ohTrigger(RecalcTrigger,Trigger6M)),NA())</f>
        <v>1.0339269401027423E-2</v>
      </c>
      <c r="M1582" s="145">
        <f>IFERROR(_xll.qlIndexFixing(Index1Y,$H1582,TRUE,_xll.ohTrigger(RecalcTrigger,Trigger1Y)),NA())</f>
        <v>1.0479244459643036E-2</v>
      </c>
      <c r="N1582" s="144">
        <f>IFERROR(_xll.qlIndexFixing(ONIndex1M,I1582,TRUE,_xll.ohTrigger(RecalcTrigger,Trigger1M)),NA())</f>
        <v>1.0050929832496891E-2</v>
      </c>
      <c r="O1582" s="44">
        <f>IFERROR(_xll.qlIndexFixing(ONIndex3M,I1582,TRUE,_xll.ohTrigger(RecalcTrigger,Trigger3M)),NA())</f>
        <v>1.0414947902184224E-2</v>
      </c>
      <c r="P1582" s="44">
        <f>IFERROR(_xll.qlIndexFixing(ONIndex6M,I1582,TRUE,_xll.ohTrigger(RecalcTrigger,Trigger6M)),NA())</f>
        <v>1.0406009951324791E-2</v>
      </c>
      <c r="Q1582" s="145">
        <f>IFERROR(_xll.qlIndexFixing(ONIndex1Y,I1582,TRUE,_xll.ohTrigger(RecalcTrigger,Trigger1Y)),NA())</f>
        <v>1.061190300169379E-2</v>
      </c>
    </row>
    <row r="1583" spans="2:17" x14ac:dyDescent="0.2">
      <c r="B1583" s="39" t="s">
        <v>42</v>
      </c>
      <c r="D1583" s="42">
        <f>_xll.qlCalendarAdvance(Calendar,$D1582,B1583,"f",FALSE)</f>
        <v>50823</v>
      </c>
      <c r="E1583" s="139">
        <f>_xll.qlInterestRateIndexValueDate(IndexON,D1583)</f>
        <v>50823</v>
      </c>
      <c r="F1583" s="155">
        <f>IFERROR(_xll.qlIndexFixing(IndexON,D1583,TRUE,_xll.ohTrigger(RecalcTrigger,TriggerON)),NA())</f>
        <v>1.0007590415881396E-2</v>
      </c>
      <c r="H1583" s="42">
        <f>_xll.qlCalendarAdvance(Calendar,$H1582,B1583,"f",FALSE)</f>
        <v>50823</v>
      </c>
      <c r="I1583" s="139">
        <f>_xll.qlInterestRateIndexValueDate(Index1M,$H1583)</f>
        <v>50825</v>
      </c>
      <c r="J1583" s="144">
        <f>IFERROR(_xll.qlIndexFixing(Index1M,$H1583,TRUE,_xll.ohTrigger(RecalcTrigger,Trigger1M)),NA())</f>
        <v>1.003825242665465E-2</v>
      </c>
      <c r="K1583" s="44">
        <f>IFERROR(_xll.qlIndexFixing(Index3M,H1583,TRUE,_xll.ohTrigger(RecalcTrigger,Trigger3M)),NA())</f>
        <v>1.0376775985992697E-2</v>
      </c>
      <c r="L1583" s="44">
        <f>IFERROR(_xll.qlIndexFixing(Index6M,$H1583,TRUE,_xll.ohTrigger(RecalcTrigger,Trigger6M)),NA())</f>
        <v>1.0331744980877047E-2</v>
      </c>
      <c r="M1583" s="145">
        <f>IFERROR(_xll.qlIndexFixing(Index1Y,$H1583,TRUE,_xll.ohTrigger(RecalcTrigger,Trigger1Y)),NA())</f>
        <v>1.0472014995595792E-2</v>
      </c>
      <c r="N1583" s="144">
        <f>IFERROR(_xll.qlIndexFixing(ONIndex1M,I1583,TRUE,_xll.ohTrigger(RecalcTrigger,Trigger1M)),NA())</f>
        <v>1.0043932631118579E-2</v>
      </c>
      <c r="O1583" s="44">
        <f>IFERROR(_xll.qlIndexFixing(ONIndex3M,I1583,TRUE,_xll.ohTrigger(RecalcTrigger,Trigger3M)),NA())</f>
        <v>1.0407228428883641E-2</v>
      </c>
      <c r="P1583" s="44">
        <f>IFERROR(_xll.qlIndexFixing(ONIndex6M,I1583,TRUE,_xll.ohTrigger(RecalcTrigger,Trigger6M)),NA())</f>
        <v>1.0398211480975306E-2</v>
      </c>
      <c r="Q1583" s="145">
        <f>IFERROR(_xll.qlIndexFixing(ONIndex1Y,I1583,TRUE,_xll.ohTrigger(RecalcTrigger,Trigger1Y)),NA())</f>
        <v>1.0604112562040413E-2</v>
      </c>
    </row>
    <row r="1584" spans="2:17" x14ac:dyDescent="0.2">
      <c r="B1584" s="39" t="s">
        <v>42</v>
      </c>
      <c r="D1584" s="42">
        <f>_xll.qlCalendarAdvance(Calendar,$D1583,B1584,"f",FALSE)</f>
        <v>50830</v>
      </c>
      <c r="E1584" s="139">
        <f>_xll.qlInterestRateIndexValueDate(IndexON,D1584)</f>
        <v>50830</v>
      </c>
      <c r="F1584" s="155">
        <f>IFERROR(_xll.qlIndexFixing(IndexON,D1584,TRUE,_xll.ohTrigger(RecalcTrigger,TriggerON)),NA())</f>
        <v>1.0007590415881396E-2</v>
      </c>
      <c r="H1584" s="42">
        <f>_xll.qlCalendarAdvance(Calendar,$H1583,B1584,"f",FALSE)</f>
        <v>50830</v>
      </c>
      <c r="I1584" s="139">
        <f>_xll.qlInterestRateIndexValueDate(Index1M,$H1584)</f>
        <v>50832</v>
      </c>
      <c r="J1584" s="144">
        <f>IFERROR(_xll.qlIndexFixing(Index1M,$H1584,TRUE,_xll.ohTrigger(RecalcTrigger,Trigger1M)),NA())</f>
        <v>1.0029867476435139E-2</v>
      </c>
      <c r="K1584" s="44">
        <f>IFERROR(_xll.qlIndexFixing(Index3M,H1584,TRUE,_xll.ohTrigger(RecalcTrigger,Trigger3M)),NA())</f>
        <v>1.0368004249956157E-2</v>
      </c>
      <c r="L1584" s="44">
        <f>IFERROR(_xll.qlIndexFixing(Index6M,$H1584,TRUE,_xll.ohTrigger(RecalcTrigger,Trigger6M)),NA())</f>
        <v>1.0322355575039332E-2</v>
      </c>
      <c r="M1584" s="145">
        <f>IFERROR(_xll.qlIndexFixing(Index1Y,$H1584,TRUE,_xll.ohTrigger(RecalcTrigger,Trigger1Y)),NA())</f>
        <v>1.046377730186809E-2</v>
      </c>
      <c r="N1584" s="144">
        <f>IFERROR(_xll.qlIndexFixing(ONIndex1M,I1584,TRUE,_xll.ohTrigger(RecalcTrigger,Trigger1M)),NA())</f>
        <v>1.0036952648766473E-2</v>
      </c>
      <c r="O1584" s="44">
        <f>IFERROR(_xll.qlIndexFixing(ONIndex3M,I1584,TRUE,_xll.ohTrigger(RecalcTrigger,Trigger3M)),NA())</f>
        <v>1.0399528594273733E-2</v>
      </c>
      <c r="P1584" s="44">
        <f>IFERROR(_xll.qlIndexFixing(ONIndex6M,I1584,TRUE,_xll.ohTrigger(RecalcTrigger,Trigger6M)),NA())</f>
        <v>1.0390437089045079E-2</v>
      </c>
      <c r="Q1584" s="145">
        <f>IFERROR(_xll.qlIndexFixing(ONIndex1Y,I1584,TRUE,_xll.ohTrigger(RecalcTrigger,Trigger1Y)),NA())</f>
        <v>1.0596344486657472E-2</v>
      </c>
    </row>
    <row r="1585" spans="2:17" x14ac:dyDescent="0.2">
      <c r="B1585" s="39" t="s">
        <v>42</v>
      </c>
      <c r="D1585" s="42">
        <f>_xll.qlCalendarAdvance(Calendar,$D1584,B1585,"f",FALSE)</f>
        <v>50837</v>
      </c>
      <c r="E1585" s="139">
        <f>_xll.qlInterestRateIndexValueDate(IndexON,D1585)</f>
        <v>50837</v>
      </c>
      <c r="F1585" s="155">
        <f>IFERROR(_xll.qlIndexFixing(IndexON,D1585,TRUE,_xll.ohTrigger(RecalcTrigger,TriggerON)),NA())</f>
        <v>1.0007590415881396E-2</v>
      </c>
      <c r="H1585" s="42">
        <f>_xll.qlCalendarAdvance(Calendar,$H1584,B1585,"f",FALSE)</f>
        <v>50837</v>
      </c>
      <c r="I1585" s="139">
        <f>_xll.qlInterestRateIndexValueDate(Index1M,$H1585)</f>
        <v>50839</v>
      </c>
      <c r="J1585" s="144">
        <f>IFERROR(_xll.qlIndexFixing(Index1M,$H1585,TRUE,_xll.ohTrigger(RecalcTrigger,Trigger1M)),NA())</f>
        <v>1.0022573395414822E-2</v>
      </c>
      <c r="K1585" s="44">
        <f>IFERROR(_xll.qlIndexFixing(Index3M,H1585,TRUE,_xll.ohTrigger(RecalcTrigger,Trigger3M)),NA())</f>
        <v>1.0360426537018153E-2</v>
      </c>
      <c r="L1585" s="44">
        <f>IFERROR(_xll.qlIndexFixing(Index6M,$H1585,TRUE,_xll.ohTrigger(RecalcTrigger,Trigger6M)),NA())</f>
        <v>1.0314892821848007E-2</v>
      </c>
      <c r="M1585" s="145">
        <f>IFERROR(_xll.qlIndexFixing(Index1Y,$H1585,TRUE,_xll.ohTrigger(RecalcTrigger,Trigger1Y)),NA())</f>
        <v>1.0456607032979889E-2</v>
      </c>
      <c r="N1585" s="144">
        <f>IFERROR(_xll.qlIndexFixing(ONIndex1M,I1585,TRUE,_xll.ohTrigger(RecalcTrigger,Trigger1M)),NA())</f>
        <v>1.0029990047710768E-2</v>
      </c>
      <c r="O1585" s="44">
        <f>IFERROR(_xll.qlIndexFixing(ONIndex3M,I1585,TRUE,_xll.ohTrigger(RecalcTrigger,Trigger3M)),NA())</f>
        <v>1.0391848567099515E-2</v>
      </c>
      <c r="P1585" s="44">
        <f>IFERROR(_xll.qlIndexFixing(ONIndex6M,I1585,TRUE,_xll.ohTrigger(RecalcTrigger,Trigger6M)),NA())</f>
        <v>1.0382686949714781E-2</v>
      </c>
      <c r="Q1585" s="145">
        <f>IFERROR(_xll.qlIndexFixing(ONIndex1Y,I1585,TRUE,_xll.ohTrigger(RecalcTrigger,Trigger1Y)),NA())</f>
        <v>1.0588598935976634E-2</v>
      </c>
    </row>
    <row r="1586" spans="2:17" x14ac:dyDescent="0.2">
      <c r="B1586" s="39" t="s">
        <v>42</v>
      </c>
      <c r="D1586" s="42">
        <f>_xll.qlCalendarAdvance(Calendar,$D1585,B1586,"f",FALSE)</f>
        <v>50844</v>
      </c>
      <c r="E1586" s="139">
        <f>_xll.qlInterestRateIndexValueDate(IndexON,D1586)</f>
        <v>50844</v>
      </c>
      <c r="F1586" s="155">
        <f>IFERROR(_xll.qlIndexFixing(IndexON,D1586,TRUE,_xll.ohTrigger(RecalcTrigger,TriggerON)),NA())</f>
        <v>1.0007590415881396E-2</v>
      </c>
      <c r="H1586" s="42">
        <f>_xll.qlCalendarAdvance(Calendar,$H1585,B1586,"f",FALSE)</f>
        <v>50844</v>
      </c>
      <c r="I1586" s="139">
        <f>_xll.qlInterestRateIndexValueDate(Index1M,$H1586)</f>
        <v>50846</v>
      </c>
      <c r="J1586" s="144">
        <f>IFERROR(_xll.qlIndexFixing(Index1M,$H1586,TRUE,_xll.ohTrigger(RecalcTrigger,Trigger1M)),NA())</f>
        <v>1.0016006229155161E-2</v>
      </c>
      <c r="K1586" s="44">
        <f>IFERROR(_xll.qlIndexFixing(Index3M,H1586,TRUE,_xll.ohTrigger(RecalcTrigger,Trigger3M)),NA())</f>
        <v>1.0352869871186816E-2</v>
      </c>
      <c r="L1586" s="44">
        <f>IFERROR(_xll.qlIndexFixing(Index6M,$H1586,TRUE,_xll.ohTrigger(RecalcTrigger,Trigger6M)),NA())</f>
        <v>1.0307456864876977E-2</v>
      </c>
      <c r="M1586" s="145">
        <f>IFERROR(_xll.qlIndexFixing(Index1Y,$H1586,TRUE,_xll.ohTrigger(RecalcTrigger,Trigger1Y)),NA())</f>
        <v>1.0449463903891879E-2</v>
      </c>
      <c r="N1586" s="144">
        <f>IFERROR(_xll.qlIndexFixing(ONIndex1M,I1586,TRUE,_xll.ohTrigger(RecalcTrigger,Trigger1M)),NA())</f>
        <v>1.0023044990381536E-2</v>
      </c>
      <c r="O1586" s="44">
        <f>IFERROR(_xll.qlIndexFixing(ONIndex3M,I1586,TRUE,_xll.ohTrigger(RecalcTrigger,Trigger3M)),NA())</f>
        <v>1.038418851626588E-2</v>
      </c>
      <c r="P1586" s="44">
        <f>IFERROR(_xll.qlIndexFixing(ONIndex6M,I1586,TRUE,_xll.ohTrigger(RecalcTrigger,Trigger6M)),NA())</f>
        <v>1.0374961236925273E-2</v>
      </c>
      <c r="Q1586" s="145">
        <f>IFERROR(_xll.qlIndexFixing(ONIndex1Y,I1586,TRUE,_xll.ohTrigger(RecalcTrigger,Trigger1Y)),NA())</f>
        <v>1.0580876070829248E-2</v>
      </c>
    </row>
    <row r="1587" spans="2:17" x14ac:dyDescent="0.2">
      <c r="B1587" s="39" t="s">
        <v>42</v>
      </c>
      <c r="D1587" s="42">
        <f>_xll.qlCalendarAdvance(Calendar,$D1586,B1587,"f",FALSE)</f>
        <v>50851</v>
      </c>
      <c r="E1587" s="139">
        <f>_xll.qlInterestRateIndexValueDate(IndexON,D1587)</f>
        <v>50851</v>
      </c>
      <c r="F1587" s="155">
        <f>IFERROR(_xll.qlIndexFixing(IndexON,D1587,TRUE,_xll.ohTrigger(RecalcTrigger,TriggerON)),NA())</f>
        <v>1.0007590415881396E-2</v>
      </c>
      <c r="H1587" s="42">
        <f>_xll.qlCalendarAdvance(Calendar,$H1586,B1587,"f",FALSE)</f>
        <v>50851</v>
      </c>
      <c r="I1587" s="139">
        <f>_xll.qlInterestRateIndexValueDate(Index1M,$H1587)</f>
        <v>50853</v>
      </c>
      <c r="J1587" s="144">
        <f>IFERROR(_xll.qlIndexFixing(Index1M,$H1587,TRUE,_xll.ohTrigger(RecalcTrigger,Trigger1M)),NA())</f>
        <v>1.0009102512739121E-2</v>
      </c>
      <c r="K1587" s="44">
        <f>IFERROR(_xll.qlIndexFixing(Index3M,H1587,TRUE,_xll.ohTrigger(RecalcTrigger,Trigger3M)),NA())</f>
        <v>1.034533442168591E-2</v>
      </c>
      <c r="L1587" s="44">
        <f>IFERROR(_xll.qlIndexFixing(Index6M,$H1587,TRUE,_xll.ohTrigger(RecalcTrigger,Trigger6M)),NA())</f>
        <v>1.0300047878763324E-2</v>
      </c>
      <c r="M1587" s="145">
        <f>IFERROR(_xll.qlIndexFixing(Index1Y,$H1587,TRUE,_xll.ohTrigger(RecalcTrigger,Trigger1Y)),NA())</f>
        <v>1.0442348076280817E-2</v>
      </c>
      <c r="N1587" s="144">
        <f>IFERROR(_xll.qlIndexFixing(ONIndex1M,I1587,TRUE,_xll.ohTrigger(RecalcTrigger,Trigger1M)),NA())</f>
        <v>1.0016117639048971E-2</v>
      </c>
      <c r="O1587" s="44">
        <f>IFERROR(_xll.qlIndexFixing(ONIndex3M,I1587,TRUE,_xll.ohTrigger(RecalcTrigger,Trigger3M)),NA())</f>
        <v>1.0376548610757652E-2</v>
      </c>
      <c r="P1587" s="44">
        <f>IFERROR(_xll.qlIndexFixing(ONIndex6M,I1587,TRUE,_xll.ohTrigger(RecalcTrigger,Trigger6M)),NA())</f>
        <v>1.0367260124697353E-2</v>
      </c>
      <c r="Q1587" s="145">
        <f>IFERROR(_xll.qlIndexFixing(ONIndex1Y,I1587,TRUE,_xll.ohTrigger(RecalcTrigger,Trigger1Y)),NA())</f>
        <v>1.057317605148711E-2</v>
      </c>
    </row>
    <row r="1588" spans="2:17" x14ac:dyDescent="0.2">
      <c r="B1588" s="39" t="s">
        <v>42</v>
      </c>
      <c r="D1588" s="42">
        <f>_xll.qlCalendarAdvance(Calendar,$D1587,B1588,"f",FALSE)</f>
        <v>50858</v>
      </c>
      <c r="E1588" s="139">
        <f>_xll.qlInterestRateIndexValueDate(IndexON,D1588)</f>
        <v>50858</v>
      </c>
      <c r="F1588" s="155">
        <f>IFERROR(_xll.qlIndexFixing(IndexON,D1588,TRUE,_xll.ohTrigger(RecalcTrigger,TriggerON)),NA())</f>
        <v>1.0007590415881396E-2</v>
      </c>
      <c r="H1588" s="42">
        <f>_xll.qlCalendarAdvance(Calendar,$H1587,B1588,"f",FALSE)</f>
        <v>50858</v>
      </c>
      <c r="I1588" s="139">
        <f>_xll.qlInterestRateIndexValueDate(Index1M,$H1588)</f>
        <v>50860</v>
      </c>
      <c r="J1588" s="144">
        <f>IFERROR(_xll.qlIndexFixing(Index1M,$H1588,TRUE,_xll.ohTrigger(RecalcTrigger,Trigger1M)),NA())</f>
        <v>1.0003271208845227E-2</v>
      </c>
      <c r="K1588" s="44">
        <f>IFERROR(_xll.qlIndexFixing(Index3M,H1588,TRUE,_xll.ohTrigger(RecalcTrigger,Trigger3M)),NA())</f>
        <v>1.0338204699090759E-2</v>
      </c>
      <c r="L1588" s="44">
        <f>IFERROR(_xll.qlIndexFixing(Index6M,$H1588,TRUE,_xll.ohTrigger(RecalcTrigger,Trigger6M)),NA())</f>
        <v>1.0293779159178723E-2</v>
      </c>
      <c r="M1588" s="145">
        <f>IFERROR(_xll.qlIndexFixing(Index1Y,$H1588,TRUE,_xll.ohTrigger(RecalcTrigger,Trigger1Y)),NA())</f>
        <v>1.0436610575467541E-2</v>
      </c>
      <c r="N1588" s="144">
        <f>IFERROR(_xll.qlIndexFixing(ONIndex1M,I1588,TRUE,_xll.ohTrigger(RecalcTrigger,Trigger1M)),NA())</f>
        <v>1.000920815606321E-2</v>
      </c>
      <c r="O1588" s="44">
        <f>IFERROR(_xll.qlIndexFixing(ONIndex3M,I1588,TRUE,_xll.ohTrigger(RecalcTrigger,Trigger3M)),NA())</f>
        <v>1.036892901931985E-2</v>
      </c>
      <c r="P1588" s="44">
        <f>IFERROR(_xll.qlIndexFixing(ONIndex6M,I1588,TRUE,_xll.ohTrigger(RecalcTrigger,Trigger6M)),NA())</f>
        <v>1.035958378721169E-2</v>
      </c>
      <c r="Q1588" s="145">
        <f>IFERROR(_xll.qlIndexFixing(ONIndex1Y,I1588,TRUE,_xll.ohTrigger(RecalcTrigger,Trigger1Y)),NA())</f>
        <v>1.0565499038701631E-2</v>
      </c>
    </row>
    <row r="1589" spans="2:17" x14ac:dyDescent="0.2">
      <c r="B1589" s="39" t="s">
        <v>42</v>
      </c>
      <c r="D1589" s="42">
        <f>_xll.qlCalendarAdvance(Calendar,$D1588,B1589,"f",FALSE)</f>
        <v>50865</v>
      </c>
      <c r="E1589" s="139">
        <f>_xll.qlInterestRateIndexValueDate(IndexON,D1589)</f>
        <v>50865</v>
      </c>
      <c r="F1589" s="155">
        <f>IFERROR(_xll.qlIndexFixing(IndexON,D1589,TRUE,_xll.ohTrigger(RecalcTrigger,TriggerON)),NA())</f>
        <v>1.0007590415881396E-2</v>
      </c>
      <c r="H1589" s="42">
        <f>_xll.qlCalendarAdvance(Calendar,$H1588,B1589,"f",FALSE)</f>
        <v>50865</v>
      </c>
      <c r="I1589" s="139">
        <f>_xll.qlInterestRateIndexValueDate(Index1M,$H1589)</f>
        <v>50867</v>
      </c>
      <c r="J1589" s="144">
        <f>IFERROR(_xll.qlIndexFixing(Index1M,$H1589,TRUE,_xll.ohTrigger(RecalcTrigger,Trigger1M)),NA())</f>
        <v>9.9953497065552455E-3</v>
      </c>
      <c r="K1589" s="44">
        <f>IFERROR(_xll.qlIndexFixing(Index3M,H1589,TRUE,_xll.ohTrigger(RecalcTrigger,Trigger3M)),NA())</f>
        <v>1.0330710833184922E-2</v>
      </c>
      <c r="L1589" s="44">
        <f>IFERROR(_xll.qlIndexFixing(Index6M,$H1589,TRUE,_xll.ohTrigger(RecalcTrigger,Trigger6M)),NA())</f>
        <v>1.0286419234591566E-2</v>
      </c>
      <c r="M1589" s="145">
        <f>IFERROR(_xll.qlIndexFixing(Index1Y,$H1589,TRUE,_xll.ohTrigger(RecalcTrigger,Trigger1Y)),NA())</f>
        <v>1.0428198972183545E-2</v>
      </c>
      <c r="N1589" s="144">
        <f>IFERROR(_xll.qlIndexFixing(ONIndex1M,I1589,TRUE,_xll.ohTrigger(RecalcTrigger,Trigger1M)),NA())</f>
        <v>1.0000351051813183E-2</v>
      </c>
      <c r="O1589" s="44">
        <f>IFERROR(_xll.qlIndexFixing(ONIndex3M,I1589,TRUE,_xll.ohTrigger(RecalcTrigger,Trigger3M)),NA())</f>
        <v>1.0359162523227994E-2</v>
      </c>
      <c r="P1589" s="44">
        <f>IFERROR(_xll.qlIndexFixing(ONIndex6M,I1589,TRUE,_xll.ohTrigger(RecalcTrigger,Trigger6M)),NA())</f>
        <v>1.0349750893992038E-2</v>
      </c>
      <c r="Q1589" s="145">
        <f>IFERROR(_xll.qlIndexFixing(ONIndex1Y,I1589,TRUE,_xll.ohTrigger(RecalcTrigger,Trigger1Y)),NA())</f>
        <v>1.0555662657552034E-2</v>
      </c>
    </row>
    <row r="1590" spans="2:17" x14ac:dyDescent="0.2">
      <c r="B1590" s="39" t="s">
        <v>42</v>
      </c>
      <c r="D1590" s="42">
        <f>_xll.qlCalendarAdvance(Calendar,$D1589,B1590,"f",FALSE)</f>
        <v>50872</v>
      </c>
      <c r="E1590" s="139">
        <f>_xll.qlInterestRateIndexValueDate(IndexON,D1590)</f>
        <v>50872</v>
      </c>
      <c r="F1590" s="155">
        <f>IFERROR(_xll.qlIndexFixing(IndexON,D1590,TRUE,_xll.ohTrigger(RecalcTrigger,TriggerON)),NA())</f>
        <v>1.0007590415881396E-2</v>
      </c>
      <c r="H1590" s="42">
        <f>_xll.qlCalendarAdvance(Calendar,$H1589,B1590,"f",FALSE)</f>
        <v>50872</v>
      </c>
      <c r="I1590" s="139">
        <f>_xll.qlInterestRateIndexValueDate(Index1M,$H1590)</f>
        <v>50874</v>
      </c>
      <c r="J1590" s="144">
        <f>IFERROR(_xll.qlIndexFixing(Index1M,$H1590,TRUE,_xll.ohTrigger(RecalcTrigger,Trigger1M)),NA())</f>
        <v>9.988500941657541E-3</v>
      </c>
      <c r="K1590" s="44">
        <f>IFERROR(_xll.qlIndexFixing(Index3M,H1590,TRUE,_xll.ohTrigger(RecalcTrigger,Trigger3M)),NA())</f>
        <v>1.0323238678415707E-2</v>
      </c>
      <c r="L1590" s="44">
        <f>IFERROR(_xll.qlIndexFixing(Index6M,$H1590,TRUE,_xll.ohTrigger(RecalcTrigger,Trigger6M)),NA())</f>
        <v>1.0279086764549713E-2</v>
      </c>
      <c r="M1590" s="145">
        <f>IFERROR(_xll.qlIndexFixing(Index1Y,$H1590,TRUE,_xll.ohTrigger(RecalcTrigger,Trigger1Y)),NA())</f>
        <v>1.042116601903912E-2</v>
      </c>
      <c r="N1590" s="144">
        <f>IFERROR(_xll.qlIndexFixing(ONIndex1M,I1590,TRUE,_xll.ohTrigger(RecalcTrigger,Trigger1M)),NA())</f>
        <v>9.9954434443727536E-3</v>
      </c>
      <c r="O1590" s="44">
        <f>IFERROR(_xll.qlIndexFixing(ONIndex3M,I1590,TRUE,_xll.ohTrigger(RecalcTrigger,Trigger3M)),NA())</f>
        <v>1.0353751454914573E-2</v>
      </c>
      <c r="P1590" s="44">
        <f>IFERROR(_xll.qlIndexFixing(ONIndex6M,I1590,TRUE,_xll.ohTrigger(RecalcTrigger,Trigger6M)),NA())</f>
        <v>1.0344306132230585E-2</v>
      </c>
      <c r="Q1590" s="145">
        <f>IFERROR(_xll.qlIndexFixing(ONIndex1Y,I1590,TRUE,_xll.ohTrigger(RecalcTrigger,Trigger1Y)),NA())</f>
        <v>1.0550214674767133E-2</v>
      </c>
    </row>
    <row r="1591" spans="2:17" x14ac:dyDescent="0.2">
      <c r="B1591" s="39" t="s">
        <v>42</v>
      </c>
      <c r="D1591" s="42">
        <f>_xll.qlCalendarAdvance(Calendar,$D1590,B1591,"f",FALSE)</f>
        <v>50879</v>
      </c>
      <c r="E1591" s="139">
        <f>_xll.qlInterestRateIndexValueDate(IndexON,D1591)</f>
        <v>50879</v>
      </c>
      <c r="F1591" s="155">
        <f>IFERROR(_xll.qlIndexFixing(IndexON,D1591,TRUE,_xll.ohTrigger(RecalcTrigger,TriggerON)),NA())</f>
        <v>1.0007590415881396E-2</v>
      </c>
      <c r="H1591" s="42">
        <f>_xll.qlCalendarAdvance(Calendar,$H1590,B1591,"f",FALSE)</f>
        <v>50879</v>
      </c>
      <c r="I1591" s="139">
        <f>_xll.qlInterestRateIndexValueDate(Index1M,$H1591)</f>
        <v>50881</v>
      </c>
      <c r="J1591" s="144">
        <f>IFERROR(_xll.qlIndexFixing(Index1M,$H1591,TRUE,_xll.ohTrigger(RecalcTrigger,Trigger1M)),NA())</f>
        <v>9.9816708188077419E-3</v>
      </c>
      <c r="K1591" s="44">
        <f>IFERROR(_xll.qlIndexFixing(Index3M,H1591,TRUE,_xll.ohTrigger(RecalcTrigger,Trigger3M)),NA())</f>
        <v>1.0315788403999847E-2</v>
      </c>
      <c r="L1591" s="44">
        <f>IFERROR(_xll.qlIndexFixing(Index6M,$H1591,TRUE,_xll.ohTrigger(RecalcTrigger,Trigger6M)),NA())</f>
        <v>1.0271781923674136E-2</v>
      </c>
      <c r="M1591" s="145">
        <f>IFERROR(_xll.qlIndexFixing(Index1Y,$H1591,TRUE,_xll.ohTrigger(RecalcTrigger,Trigger1Y)),NA())</f>
        <v>1.0414161014054568E-2</v>
      </c>
      <c r="N1591" s="144">
        <f>IFERROR(_xll.qlIndexFixing(ONIndex1M,I1591,TRUE,_xll.ohTrigger(RecalcTrigger,Trigger1M)),NA())</f>
        <v>9.98858854028839E-3</v>
      </c>
      <c r="O1591" s="44">
        <f>IFERROR(_xll.qlIndexFixing(ONIndex3M,I1591,TRUE,_xll.ohTrigger(RecalcTrigger,Trigger3M)),NA())</f>
        <v>1.0346193819517069E-2</v>
      </c>
      <c r="P1591" s="44">
        <f>IFERROR(_xll.qlIndexFixing(ONIndex6M,I1591,TRUE,_xll.ohTrigger(RecalcTrigger,Trigger6M)),NA())</f>
        <v>1.0336705162696802E-2</v>
      </c>
      <c r="Q1591" s="145">
        <f>IFERROR(_xll.qlIndexFixing(ONIndex1Y,I1591,TRUE,_xll.ohTrigger(RecalcTrigger,Trigger1Y)),NA())</f>
        <v>1.0542607644801194E-2</v>
      </c>
    </row>
    <row r="1592" spans="2:17" x14ac:dyDescent="0.2">
      <c r="B1592" s="39" t="s">
        <v>42</v>
      </c>
      <c r="D1592" s="42">
        <f>_xll.qlCalendarAdvance(Calendar,$D1591,B1592,"f",FALSE)</f>
        <v>50886</v>
      </c>
      <c r="E1592" s="139">
        <f>_xll.qlInterestRateIndexValueDate(IndexON,D1592)</f>
        <v>50886</v>
      </c>
      <c r="F1592" s="155">
        <f>IFERROR(_xll.qlIndexFixing(IndexON,D1592,TRUE,_xll.ohTrigger(RecalcTrigger,TriggerON)),NA())</f>
        <v>1.0007590415801459E-2</v>
      </c>
      <c r="H1592" s="42">
        <f>_xll.qlCalendarAdvance(Calendar,$H1591,B1592,"f",FALSE)</f>
        <v>50886</v>
      </c>
      <c r="I1592" s="139">
        <f>_xll.qlInterestRateIndexValueDate(Index1M,$H1592)</f>
        <v>50888</v>
      </c>
      <c r="J1592" s="144">
        <f>IFERROR(_xll.qlIndexFixing(Index1M,$H1592,TRUE,_xll.ohTrigger(RecalcTrigger,Trigger1M)),NA())</f>
        <v>9.9748595004359175E-3</v>
      </c>
      <c r="K1592" s="44">
        <f>IFERROR(_xll.qlIndexFixing(Index3M,H1592,TRUE,_xll.ohTrigger(RecalcTrigger,Trigger3M)),NA())</f>
        <v>1.030836017915319E-2</v>
      </c>
      <c r="L1592" s="44">
        <f>IFERROR(_xll.qlIndexFixing(Index6M,$H1592,TRUE,_xll.ohTrigger(RecalcTrigger,Trigger6M)),NA())</f>
        <v>1.0264504886585811E-2</v>
      </c>
      <c r="M1592" s="145">
        <f>IFERROR(_xll.qlIndexFixing(Index1Y,$H1592,TRUE,_xll.ohTrigger(RecalcTrigger,Trigger1Y)),NA())</f>
        <v>1.0407184118894703E-2</v>
      </c>
      <c r="N1592" s="144">
        <f>IFERROR(_xll.qlIndexFixing(ONIndex1M,I1592,TRUE,_xll.ohTrigger(RecalcTrigger,Trigger1M)),NA())</f>
        <v>9.981752153871426E-3</v>
      </c>
      <c r="O1592" s="44">
        <f>IFERROR(_xll.qlIndexFixing(ONIndex3M,I1592,TRUE,_xll.ohTrigger(RecalcTrigger,Trigger3M)),NA())</f>
        <v>1.0338657173809551E-2</v>
      </c>
      <c r="P1592" s="44">
        <f>IFERROR(_xll.qlIndexFixing(ONIndex6M,I1592,TRUE,_xll.ohTrigger(RecalcTrigger,Trigger6M)),NA())</f>
        <v>1.0329129663908532E-2</v>
      </c>
      <c r="Q1592" s="145">
        <f>IFERROR(_xll.qlIndexFixing(ONIndex1Y,I1592,TRUE,_xll.ohTrigger(RecalcTrigger,Trigger1Y)),NA())</f>
        <v>1.0535024263438331E-2</v>
      </c>
    </row>
    <row r="1593" spans="2:17" x14ac:dyDescent="0.2">
      <c r="B1593" s="39" t="s">
        <v>42</v>
      </c>
      <c r="D1593" s="42">
        <f>_xll.qlCalendarAdvance(Calendar,$D1592,B1593,"f",FALSE)</f>
        <v>50893</v>
      </c>
      <c r="E1593" s="139">
        <f>_xll.qlInterestRateIndexValueDate(IndexON,D1593)</f>
        <v>50893</v>
      </c>
      <c r="F1593" s="155">
        <f>IFERROR(_xll.qlIndexFixing(IndexON,D1593,TRUE,_xll.ohTrigger(RecalcTrigger,TriggerON)),NA())</f>
        <v>1.0007590415881396E-2</v>
      </c>
      <c r="H1593" s="42">
        <f>_xll.qlCalendarAdvance(Calendar,$H1592,B1593,"f",FALSE)</f>
        <v>50893</v>
      </c>
      <c r="I1593" s="139">
        <f>_xll.qlInterestRateIndexValueDate(Index1M,$H1593)</f>
        <v>50895</v>
      </c>
      <c r="J1593" s="144">
        <f>IFERROR(_xll.qlIndexFixing(Index1M,$H1593,TRUE,_xll.ohTrigger(RecalcTrigger,Trigger1M)),NA())</f>
        <v>9.9680671489871253E-3</v>
      </c>
      <c r="K1593" s="44">
        <f>IFERROR(_xll.qlIndexFixing(Index3M,H1593,TRUE,_xll.ohTrigger(RecalcTrigger,Trigger3M)),NA())</f>
        <v>1.030057674410783E-2</v>
      </c>
      <c r="L1593" s="44">
        <f>IFERROR(_xll.qlIndexFixing(Index6M,$H1593,TRUE,_xll.ohTrigger(RecalcTrigger,Trigger6M)),NA())</f>
        <v>1.0256170129585214E-2</v>
      </c>
      <c r="M1593" s="145">
        <f>IFERROR(_xll.qlIndexFixing(Index1Y,$H1593,TRUE,_xll.ohTrigger(RecalcTrigger,Trigger1Y)),NA())</f>
        <v>1.0400235495222598E-2</v>
      </c>
      <c r="N1593" s="144">
        <f>IFERROR(_xll.qlIndexFixing(ONIndex1M,I1593,TRUE,_xll.ohTrigger(RecalcTrigger,Trigger1M)),NA())</f>
        <v>9.9749344474719948E-3</v>
      </c>
      <c r="O1593" s="44">
        <f>IFERROR(_xll.qlIndexFixing(ONIndex3M,I1593,TRUE,_xll.ohTrigger(RecalcTrigger,Trigger3M)),NA())</f>
        <v>1.033114168709659E-2</v>
      </c>
      <c r="P1593" s="44">
        <f>IFERROR(_xll.qlIndexFixing(ONIndex6M,I1593,TRUE,_xll.ohTrigger(RecalcTrigger,Trigger6M)),NA())</f>
        <v>1.0321579809886572E-2</v>
      </c>
      <c r="Q1593" s="145">
        <f>IFERROR(_xll.qlIndexFixing(ONIndex1Y,I1593,TRUE,_xll.ohTrigger(RecalcTrigger,Trigger1Y)),NA())</f>
        <v>1.0527464691350019E-2</v>
      </c>
    </row>
    <row r="1594" spans="2:17" x14ac:dyDescent="0.2">
      <c r="B1594" s="39" t="s">
        <v>42</v>
      </c>
      <c r="D1594" s="42">
        <f>_xll.qlCalendarAdvance(Calendar,$D1593,B1594,"f",FALSE)</f>
        <v>50900</v>
      </c>
      <c r="E1594" s="139">
        <f>_xll.qlInterestRateIndexValueDate(IndexON,D1594)</f>
        <v>50900</v>
      </c>
      <c r="F1594" s="155">
        <f>IFERROR(_xll.qlIndexFixing(IndexON,D1594,TRUE,_xll.ohTrigger(RecalcTrigger,TriggerON)),NA())</f>
        <v>1.0007590415881396E-2</v>
      </c>
      <c r="H1594" s="42">
        <f>_xll.qlCalendarAdvance(Calendar,$H1593,B1594,"f",FALSE)</f>
        <v>50900</v>
      </c>
      <c r="I1594" s="139">
        <f>_xll.qlInterestRateIndexValueDate(Index1M,$H1594)</f>
        <v>50902</v>
      </c>
      <c r="J1594" s="144">
        <f>IFERROR(_xll.qlIndexFixing(Index1M,$H1594,TRUE,_xll.ohTrigger(RecalcTrigger,Trigger1M)),NA())</f>
        <v>9.9612939268889367E-3</v>
      </c>
      <c r="K1594" s="44">
        <f>IFERROR(_xll.qlIndexFixing(Index3M,H1594,TRUE,_xll.ohTrigger(RecalcTrigger,Trigger3M)),NA())</f>
        <v>1.0293194547141065E-2</v>
      </c>
      <c r="L1594" s="44">
        <f>IFERROR(_xll.qlIndexFixing(Index6M,$H1594,TRUE,_xll.ohTrigger(RecalcTrigger,Trigger6M)),NA())</f>
        <v>1.0248954829191066E-2</v>
      </c>
      <c r="M1594" s="145">
        <f>IFERROR(_xll.qlIndexFixing(Index1Y,$H1594,TRUE,_xll.ohTrigger(RecalcTrigger,Trigger1Y)),NA())</f>
        <v>1.0393315304699153E-2</v>
      </c>
      <c r="N1594" s="144">
        <f>IFERROR(_xll.qlIndexFixing(ONIndex1M,I1594,TRUE,_xll.ohTrigger(RecalcTrigger,Trigger1M)),NA())</f>
        <v>9.9681355834402297E-3</v>
      </c>
      <c r="O1594" s="44">
        <f>IFERROR(_xll.qlIndexFixing(ONIndex3M,I1594,TRUE,_xll.ohTrigger(RecalcTrigger,Trigger3M)),NA())</f>
        <v>1.0323647527723523E-2</v>
      </c>
      <c r="P1594" s="44">
        <f>IFERROR(_xll.qlIndexFixing(ONIndex6M,I1594,TRUE,_xll.ohTrigger(RecalcTrigger,Trigger6M)),NA())</f>
        <v>1.0314055774571784E-2</v>
      </c>
      <c r="Q1594" s="145">
        <f>IFERROR(_xll.qlIndexFixing(ONIndex1Y,I1594,TRUE,_xll.ohTrigger(RecalcTrigger,Trigger1Y)),NA())</f>
        <v>1.05199290891278E-2</v>
      </c>
    </row>
    <row r="1595" spans="2:17" x14ac:dyDescent="0.2">
      <c r="B1595" s="39" t="s">
        <v>42</v>
      </c>
      <c r="D1595" s="42">
        <f>_xll.qlCalendarAdvance(Calendar,$D1594,B1595,"f",FALSE)</f>
        <v>50907</v>
      </c>
      <c r="E1595" s="139">
        <f>_xll.qlInterestRateIndexValueDate(IndexON,D1595)</f>
        <v>50907</v>
      </c>
      <c r="F1595" s="155">
        <f>IFERROR(_xll.qlIndexFixing(IndexON,D1595,TRUE,_xll.ohTrigger(RecalcTrigger,TriggerON)),NA())</f>
        <v>1.0007590415801459E-2</v>
      </c>
      <c r="H1595" s="42">
        <f>_xll.qlCalendarAdvance(Calendar,$H1594,B1595,"f",FALSE)</f>
        <v>50907</v>
      </c>
      <c r="I1595" s="139">
        <f>_xll.qlInterestRateIndexValueDate(Index1M,$H1595)</f>
        <v>50909</v>
      </c>
      <c r="J1595" s="144">
        <f>IFERROR(_xll.qlIndexFixing(Index1M,$H1595,TRUE,_xll.ohTrigger(RecalcTrigger,Trigger1M)),NA())</f>
        <v>9.954539996581413E-3</v>
      </c>
      <c r="K1595" s="44">
        <f>IFERROR(_xll.qlIndexFixing(Index3M,H1595,TRUE,_xll.ohTrigger(RecalcTrigger,Trigger3M)),NA())</f>
        <v>1.0285834920270529E-2</v>
      </c>
      <c r="L1595" s="44">
        <f>IFERROR(_xll.qlIndexFixing(Index6M,$H1595,TRUE,_xll.ohTrigger(RecalcTrigger,Trigger6M)),NA())</f>
        <v>1.0241767896698494E-2</v>
      </c>
      <c r="M1595" s="145">
        <f>IFERROR(_xll.qlIndexFixing(Index1Y,$H1595,TRUE,_xll.ohTrigger(RecalcTrigger,Trigger1Y)),NA())</f>
        <v>1.0386423708982665E-2</v>
      </c>
      <c r="N1595" s="144">
        <f>IFERROR(_xll.qlIndexFixing(ONIndex1M,I1595,TRUE,_xll.ohTrigger(RecalcTrigger,Trigger1M)),NA())</f>
        <v>9.9613557238864558E-3</v>
      </c>
      <c r="O1595" s="44">
        <f>IFERROR(_xll.qlIndexFixing(ONIndex3M,I1595,TRUE,_xll.ohTrigger(RecalcTrigger,Trigger3M)),NA())</f>
        <v>1.0316174864914984E-2</v>
      </c>
      <c r="P1595" s="44">
        <f>IFERROR(_xll.qlIndexFixing(ONIndex6M,I1595,TRUE,_xll.ohTrigger(RecalcTrigger,Trigger6M)),NA())</f>
        <v>1.0306557732064903E-2</v>
      </c>
      <c r="Q1595" s="145">
        <f>IFERROR(_xll.qlIndexFixing(ONIndex1Y,I1595,TRUE,_xll.ohTrigger(RecalcTrigger,Trigger1Y)),NA())</f>
        <v>1.051241761720334E-2</v>
      </c>
    </row>
    <row r="1596" spans="2:17" x14ac:dyDescent="0.2">
      <c r="B1596" s="39" t="s">
        <v>42</v>
      </c>
      <c r="D1596" s="42">
        <f>_xll.qlCalendarAdvance(Calendar,$D1595,B1596,"f",FALSE)</f>
        <v>50914</v>
      </c>
      <c r="E1596" s="139">
        <f>_xll.qlInterestRateIndexValueDate(IndexON,D1596)</f>
        <v>50914</v>
      </c>
      <c r="F1596" s="155">
        <f>IFERROR(_xll.qlIndexFixing(IndexON,D1596,TRUE,_xll.ohTrigger(RecalcTrigger,TriggerON)),NA())</f>
        <v>1.0007590415881396E-2</v>
      </c>
      <c r="H1596" s="42">
        <f>_xll.qlCalendarAdvance(Calendar,$H1595,B1596,"f",FALSE)</f>
        <v>50914</v>
      </c>
      <c r="I1596" s="139">
        <f>_xll.qlInterestRateIndexValueDate(Index1M,$H1596)</f>
        <v>50916</v>
      </c>
      <c r="J1596" s="144">
        <f>IFERROR(_xll.qlIndexFixing(Index1M,$H1596,TRUE,_xll.ohTrigger(RecalcTrigger,Trigger1M)),NA())</f>
        <v>9.9478055205021176E-3</v>
      </c>
      <c r="K1596" s="44">
        <f>IFERROR(_xll.qlIndexFixing(Index3M,H1596,TRUE,_xll.ohTrigger(RecalcTrigger,Trigger3M)),NA())</f>
        <v>1.0278498032711294E-2</v>
      </c>
      <c r="L1596" s="44">
        <f>IFERROR(_xll.qlIndexFixing(Index6M,$H1596,TRUE,_xll.ohTrigger(RecalcTrigger,Trigger6M)),NA())</f>
        <v>1.0234609506732543E-2</v>
      </c>
      <c r="M1596" s="145">
        <f>IFERROR(_xll.qlIndexFixing(Index1Y,$H1596,TRUE,_xll.ohTrigger(RecalcTrigger,Trigger1Y)),NA())</f>
        <v>1.0379560869729909E-2</v>
      </c>
      <c r="N1596" s="144">
        <f>IFERROR(_xll.qlIndexFixing(ONIndex1M,I1596,TRUE,_xll.ohTrigger(RecalcTrigger,Trigger1M)),NA())</f>
        <v>9.9545950314805509E-3</v>
      </c>
      <c r="O1596" s="44">
        <f>IFERROR(_xll.qlIndexFixing(ONIndex3M,I1596,TRUE,_xll.ohTrigger(RecalcTrigger,Trigger3M)),NA())</f>
        <v>1.03087238676558E-2</v>
      </c>
      <c r="P1596" s="44">
        <f>IFERROR(_xll.qlIndexFixing(ONIndex6M,I1596,TRUE,_xll.ohTrigger(RecalcTrigger,Trigger6M)),NA())</f>
        <v>1.0299085856386725E-2</v>
      </c>
      <c r="Q1596" s="145">
        <f>IFERROR(_xll.qlIndexFixing(ONIndex1Y,I1596,TRUE,_xll.ohTrigger(RecalcTrigger,Trigger1Y)),NA())</f>
        <v>1.0504930436248117E-2</v>
      </c>
    </row>
    <row r="1597" spans="2:17" x14ac:dyDescent="0.2">
      <c r="B1597" s="39" t="s">
        <v>42</v>
      </c>
      <c r="D1597" s="42">
        <f>_xll.qlCalendarAdvance(Calendar,$D1596,B1597,"f",FALSE)</f>
        <v>50921</v>
      </c>
      <c r="E1597" s="139">
        <f>_xll.qlInterestRateIndexValueDate(IndexON,D1597)</f>
        <v>50921</v>
      </c>
      <c r="F1597" s="155">
        <f>IFERROR(_xll.qlIndexFixing(IndexON,D1597,TRUE,_xll.ohTrigger(RecalcTrigger,TriggerON)),NA())</f>
        <v>1.0007590415881396E-2</v>
      </c>
      <c r="H1597" s="42">
        <f>_xll.qlCalendarAdvance(Calendar,$H1596,B1597,"f",FALSE)</f>
        <v>50921</v>
      </c>
      <c r="I1597" s="139">
        <f>_xll.qlInterestRateIndexValueDate(Index1M,$H1597)</f>
        <v>50923</v>
      </c>
      <c r="J1597" s="144">
        <f>IFERROR(_xll.qlIndexFixing(Index1M,$H1597,TRUE,_xll.ohTrigger(RecalcTrigger,Trigger1M)),NA())</f>
        <v>9.9410906610811201E-3</v>
      </c>
      <c r="K1597" s="44">
        <f>IFERROR(_xll.qlIndexFixing(Index3M,H1597,TRUE,_xll.ohTrigger(RecalcTrigger,Trigger3M)),NA())</f>
        <v>1.0271184053680178E-2</v>
      </c>
      <c r="L1597" s="44">
        <f>IFERROR(_xll.qlIndexFixing(Index6M,$H1597,TRUE,_xll.ohTrigger(RecalcTrigger,Trigger6M)),NA())</f>
        <v>1.0228542869556408E-2</v>
      </c>
      <c r="M1597" s="145">
        <f>IFERROR(_xll.qlIndexFixing(Index1Y,$H1597,TRUE,_xll.ohTrigger(RecalcTrigger,Trigger1Y)),NA())</f>
        <v>1.0372726948595055E-2</v>
      </c>
      <c r="N1597" s="144">
        <f>IFERROR(_xll.qlIndexFixing(ONIndex1M,I1597,TRUE,_xll.ohTrigger(RecalcTrigger,Trigger1M)),NA())</f>
        <v>9.947853668252904E-3</v>
      </c>
      <c r="O1597" s="44">
        <f>IFERROR(_xll.qlIndexFixing(ONIndex3M,I1597,TRUE,_xll.ohTrigger(RecalcTrigger,Trigger3M)),NA())</f>
        <v>1.0301294704611053E-2</v>
      </c>
      <c r="P1597" s="44">
        <f>IFERROR(_xll.qlIndexFixing(ONIndex6M,I1597,TRUE,_xll.ohTrigger(RecalcTrigger,Trigger6M)),NA())</f>
        <v>1.0291640321478113E-2</v>
      </c>
      <c r="Q1597" s="145">
        <f>IFERROR(_xll.qlIndexFixing(ONIndex1Y,I1597,TRUE,_xll.ohTrigger(RecalcTrigger,Trigger1Y)),NA())</f>
        <v>1.0497467706693797E-2</v>
      </c>
    </row>
    <row r="1598" spans="2:17" x14ac:dyDescent="0.2">
      <c r="B1598" s="39" t="s">
        <v>42</v>
      </c>
      <c r="D1598" s="42">
        <f>_xll.qlCalendarAdvance(Calendar,$D1597,B1598,"f",FALSE)</f>
        <v>50928</v>
      </c>
      <c r="E1598" s="139">
        <f>_xll.qlInterestRateIndexValueDate(IndexON,D1598)</f>
        <v>50928</v>
      </c>
      <c r="F1598" s="155">
        <f>IFERROR(_xll.qlIndexFixing(IndexON,D1598,TRUE,_xll.ohTrigger(RecalcTrigger,TriggerON)),NA())</f>
        <v>1.0007590415881396E-2</v>
      </c>
      <c r="H1598" s="42">
        <f>_xll.qlCalendarAdvance(Calendar,$H1597,B1598,"f",FALSE)</f>
        <v>50928</v>
      </c>
      <c r="I1598" s="139">
        <f>_xll.qlInterestRateIndexValueDate(Index1M,$H1598)</f>
        <v>50930</v>
      </c>
      <c r="J1598" s="144">
        <f>IFERROR(_xll.qlIndexFixing(Index1M,$H1598,TRUE,_xll.ohTrigger(RecalcTrigger,Trigger1M)),NA())</f>
        <v>9.9343955807534856E-3</v>
      </c>
      <c r="K1598" s="44">
        <f>IFERROR(_xll.qlIndexFixing(Index3M,H1598,TRUE,_xll.ohTrigger(RecalcTrigger,Trigger3M)),NA())</f>
        <v>1.0263893152393126E-2</v>
      </c>
      <c r="L1598" s="44">
        <f>IFERROR(_xll.qlIndexFixing(Index6M,$H1598,TRUE,_xll.ohTrigger(RecalcTrigger,Trigger6M)),NA())</f>
        <v>1.0221436322135929E-2</v>
      </c>
      <c r="M1598" s="145">
        <f>IFERROR(_xll.qlIndexFixing(Index1Y,$H1598,TRUE,_xll.ohTrigger(RecalcTrigger,Trigger1Y)),NA())</f>
        <v>1.0365922107230965E-2</v>
      </c>
      <c r="N1598" s="144">
        <f>IFERROR(_xll.qlIndexFixing(ONIndex1M,I1598,TRUE,_xll.ohTrigger(RecalcTrigger,Trigger1M)),NA())</f>
        <v>9.9411317967135204E-3</v>
      </c>
      <c r="O1598" s="44">
        <f>IFERROR(_xll.qlIndexFixing(ONIndex3M,I1598,TRUE,_xll.ohTrigger(RecalcTrigger,Trigger3M)),NA())</f>
        <v>1.0293887544765568E-2</v>
      </c>
      <c r="P1598" s="44">
        <f>IFERROR(_xll.qlIndexFixing(ONIndex6M,I1598,TRUE,_xll.ohTrigger(RecalcTrigger,Trigger6M)),NA())</f>
        <v>1.02842213014398E-2</v>
      </c>
      <c r="Q1598" s="145">
        <f>IFERROR(_xll.qlIndexFixing(ONIndex1Y,I1598,TRUE,_xll.ohTrigger(RecalcTrigger,Trigger1Y)),NA())</f>
        <v>1.0490029589211858E-2</v>
      </c>
    </row>
    <row r="1599" spans="2:17" x14ac:dyDescent="0.2">
      <c r="B1599" s="39" t="s">
        <v>42</v>
      </c>
      <c r="D1599" s="42">
        <f>_xll.qlCalendarAdvance(Calendar,$D1598,B1599,"f",FALSE)</f>
        <v>50935</v>
      </c>
      <c r="E1599" s="139">
        <f>_xll.qlInterestRateIndexValueDate(IndexON,D1599)</f>
        <v>50935</v>
      </c>
      <c r="F1599" s="155">
        <f>IFERROR(_xll.qlIndexFixing(IndexON,D1599,TRUE,_xll.ohTrigger(RecalcTrigger,TriggerON)),NA())</f>
        <v>1.0007590415881396E-2</v>
      </c>
      <c r="H1599" s="42">
        <f>_xll.qlCalendarAdvance(Calendar,$H1598,B1599,"f",FALSE)</f>
        <v>50935</v>
      </c>
      <c r="I1599" s="139">
        <f>_xll.qlInterestRateIndexValueDate(Index1M,$H1599)</f>
        <v>50937</v>
      </c>
      <c r="J1599" s="144">
        <f>IFERROR(_xll.qlIndexFixing(Index1M,$H1599,TRUE,_xll.ohTrigger(RecalcTrigger,Trigger1M)),NA())</f>
        <v>9.9277204419567777E-3</v>
      </c>
      <c r="K1599" s="44">
        <f>IFERROR(_xll.qlIndexFixing(Index3M,H1599,TRUE,_xll.ohTrigger(RecalcTrigger,Trigger3M)),NA())</f>
        <v>1.0256625498060869E-2</v>
      </c>
      <c r="L1599" s="44">
        <f>IFERROR(_xll.qlIndexFixing(Index6M,$H1599,TRUE,_xll.ohTrigger(RecalcTrigger,Trigger6M)),NA())</f>
        <v>1.0214358800806272E-2</v>
      </c>
      <c r="M1599" s="145">
        <f>IFERROR(_xll.qlIndexFixing(Index1Y,$H1599,TRUE,_xll.ohTrigger(RecalcTrigger,Trigger1Y)),NA())</f>
        <v>1.0359146507288551E-2</v>
      </c>
      <c r="N1599" s="144">
        <f>IFERROR(_xll.qlIndexFixing(ONIndex1M,I1599,TRUE,_xll.ohTrigger(RecalcTrigger,Trigger1M)),NA())</f>
        <v>9.9344295790526616E-3</v>
      </c>
      <c r="O1599" s="44">
        <f>IFERROR(_xll.qlIndexFixing(ONIndex3M,I1599,TRUE,_xll.ohTrigger(RecalcTrigger,Trigger3M)),NA())</f>
        <v>1.0286502557024235E-2</v>
      </c>
      <c r="P1599" s="44">
        <f>IFERROR(_xll.qlIndexFixing(ONIndex6M,I1599,TRUE,_xll.ohTrigger(RecalcTrigger,Trigger6M)),NA())</f>
        <v>1.0276828970212648E-2</v>
      </c>
      <c r="Q1599" s="145">
        <f>IFERROR(_xll.qlIndexFixing(ONIndex1Y,I1599,TRUE,_xll.ohTrigger(RecalcTrigger,Trigger1Y)),NA())</f>
        <v>1.0482616244313903E-2</v>
      </c>
    </row>
    <row r="1600" spans="2:17" x14ac:dyDescent="0.2">
      <c r="B1600" s="39" t="s">
        <v>42</v>
      </c>
      <c r="D1600" s="42">
        <f>_xll.qlCalendarAdvance(Calendar,$D1599,B1600,"f",FALSE)</f>
        <v>50942</v>
      </c>
      <c r="E1600" s="139">
        <f>_xll.qlInterestRateIndexValueDate(IndexON,D1600)</f>
        <v>50942</v>
      </c>
      <c r="F1600" s="155">
        <f>IFERROR(_xll.qlIndexFixing(IndexON,D1600,TRUE,_xll.ohTrigger(RecalcTrigger,TriggerON)),NA())</f>
        <v>1.0007590415881396E-2</v>
      </c>
      <c r="H1600" s="42">
        <f>_xll.qlCalendarAdvance(Calendar,$H1599,B1600,"f",FALSE)</f>
        <v>50942</v>
      </c>
      <c r="I1600" s="139">
        <f>_xll.qlInterestRateIndexValueDate(Index1M,$H1600)</f>
        <v>50944</v>
      </c>
      <c r="J1600" s="144">
        <f>IFERROR(_xll.qlIndexFixing(Index1M,$H1600,TRUE,_xll.ohTrigger(RecalcTrigger,Trigger1M)),NA())</f>
        <v>9.9210654071235638E-3</v>
      </c>
      <c r="K1600" s="44">
        <f>IFERROR(_xll.qlIndexFixing(Index3M,H1600,TRUE,_xll.ohTrigger(RecalcTrigger,Trigger3M)),NA())</f>
        <v>1.0249381259899354E-2</v>
      </c>
      <c r="L1600" s="44">
        <f>IFERROR(_xll.qlIndexFixing(Index6M,$H1600,TRUE,_xll.ohTrigger(RecalcTrigger,Trigger6M)),NA())</f>
        <v>1.0207310480175305E-2</v>
      </c>
      <c r="M1600" s="145">
        <f>IFERROR(_xll.qlIndexFixing(Index1Y,$H1600,TRUE,_xll.ohTrigger(RecalcTrigger,Trigger1Y)),NA())</f>
        <v>1.035240031041655E-2</v>
      </c>
      <c r="N1600" s="144">
        <f>IFERROR(_xll.qlIndexFixing(ONIndex1M,I1600,TRUE,_xll.ohTrigger(RecalcTrigger,Trigger1M)),NA())</f>
        <v>9.9277471777803328E-3</v>
      </c>
      <c r="O1600" s="44">
        <f>IFERROR(_xll.qlIndexFixing(ONIndex3M,I1600,TRUE,_xll.ohTrigger(RecalcTrigger,Trigger3M)),NA())</f>
        <v>1.0279139910291946E-2</v>
      </c>
      <c r="P1600" s="44">
        <f>IFERROR(_xll.qlIndexFixing(ONIndex6M,I1600,TRUE,_xll.ohTrigger(RecalcTrigger,Trigger6M)),NA())</f>
        <v>1.0269463501977327E-2</v>
      </c>
      <c r="Q1600" s="145">
        <f>IFERROR(_xll.qlIndexFixing(ONIndex1Y,I1600,TRUE,_xll.ohTrigger(RecalcTrigger,Trigger1Y)),NA())</f>
        <v>1.0475227832591472E-2</v>
      </c>
    </row>
    <row r="1601" spans="2:17" x14ac:dyDescent="0.2">
      <c r="B1601" s="39" t="s">
        <v>42</v>
      </c>
      <c r="D1601" s="42">
        <f>_xll.qlCalendarAdvance(Calendar,$D1600,B1601,"f",FALSE)</f>
        <v>50949</v>
      </c>
      <c r="E1601" s="139">
        <f>_xll.qlInterestRateIndexValueDate(IndexON,D1601)</f>
        <v>50949</v>
      </c>
      <c r="F1601" s="155">
        <f>IFERROR(_xll.qlIndexFixing(IndexON,D1601,TRUE,_xll.ohTrigger(RecalcTrigger,TriggerON)),NA())</f>
        <v>1.0007590415881396E-2</v>
      </c>
      <c r="H1601" s="42">
        <f>_xll.qlCalendarAdvance(Calendar,$H1600,B1601,"f",FALSE)</f>
        <v>50949</v>
      </c>
      <c r="I1601" s="139">
        <f>_xll.qlInterestRateIndexValueDate(Index1M,$H1601)</f>
        <v>50951</v>
      </c>
      <c r="J1601" s="144">
        <f>IFERROR(_xll.qlIndexFixing(Index1M,$H1601,TRUE,_xll.ohTrigger(RecalcTrigger,Trigger1M)),NA())</f>
        <v>9.9154379357160767E-3</v>
      </c>
      <c r="K1601" s="44">
        <f>IFERROR(_xll.qlIndexFixing(Index3M,H1601,TRUE,_xll.ohTrigger(RecalcTrigger,Trigger3M)),NA())</f>
        <v>1.0242160607120181E-2</v>
      </c>
      <c r="L1601" s="44">
        <f>IFERROR(_xll.qlIndexFixing(Index6M,$H1601,TRUE,_xll.ohTrigger(RecalcTrigger,Trigger6M)),NA())</f>
        <v>1.0200291534853518E-2</v>
      </c>
      <c r="M1601" s="145">
        <f>IFERROR(_xll.qlIndexFixing(Index1Y,$H1601,TRUE,_xll.ohTrigger(RecalcTrigger,Trigger1Y)),NA())</f>
        <v>1.0346620510812189E-2</v>
      </c>
      <c r="N1601" s="144">
        <f>IFERROR(_xll.qlIndexFixing(ONIndex1M,I1601,TRUE,_xll.ohTrigger(RecalcTrigger,Trigger1M)),NA())</f>
        <v>9.9210847550867953E-3</v>
      </c>
      <c r="O1601" s="44">
        <f>IFERROR(_xll.qlIndexFixing(ONIndex3M,I1601,TRUE,_xll.ohTrigger(RecalcTrigger,Trigger3M)),NA())</f>
        <v>1.0271799773633461E-2</v>
      </c>
      <c r="P1601" s="44">
        <f>IFERROR(_xll.qlIndexFixing(ONIndex6M,I1601,TRUE,_xll.ohTrigger(RecalcTrigger,Trigger6M)),NA())</f>
        <v>1.0262125070594763E-2</v>
      </c>
      <c r="Q1601" s="145">
        <f>IFERROR(_xll.qlIndexFixing(ONIndex1Y,I1601,TRUE,_xll.ohTrigger(RecalcTrigger,Trigger1Y)),NA())</f>
        <v>1.0467864514396297E-2</v>
      </c>
    </row>
    <row r="1602" spans="2:17" x14ac:dyDescent="0.2">
      <c r="B1602" s="39" t="s">
        <v>42</v>
      </c>
      <c r="D1602" s="42">
        <f>_xll.qlCalendarAdvance(Calendar,$D1601,B1602,"f",FALSE)</f>
        <v>50956</v>
      </c>
      <c r="E1602" s="139">
        <f>_xll.qlInterestRateIndexValueDate(IndexON,D1602)</f>
        <v>50956</v>
      </c>
      <c r="F1602" s="155">
        <f>IFERROR(_xll.qlIndexFixing(IndexON,D1602,TRUE,_xll.ohTrigger(RecalcTrigger,TriggerON)),NA())</f>
        <v>1.0007590415881396E-2</v>
      </c>
      <c r="H1602" s="42">
        <f>_xll.qlCalendarAdvance(Calendar,$H1601,B1602,"f",FALSE)</f>
        <v>50956</v>
      </c>
      <c r="I1602" s="139">
        <f>_xll.qlInterestRateIndexValueDate(Index1M,$H1602)</f>
        <v>50958</v>
      </c>
      <c r="J1602" s="144">
        <f>IFERROR(_xll.qlIndexFixing(Index1M,$H1602,TRUE,_xll.ohTrigger(RecalcTrigger,Trigger1M)),NA())</f>
        <v>9.9078162990803853E-3</v>
      </c>
      <c r="K1602" s="44">
        <f>IFERROR(_xll.qlIndexFixing(Index3M,H1602,TRUE,_xll.ohTrigger(RecalcTrigger,Trigger3M)),NA())</f>
        <v>1.0234963708934085E-2</v>
      </c>
      <c r="L1602" s="44">
        <f>IFERROR(_xll.qlIndexFixing(Index6M,$H1602,TRUE,_xll.ohTrigger(RecalcTrigger,Trigger6M)),NA())</f>
        <v>1.0192268338778844E-2</v>
      </c>
      <c r="M1602" s="145">
        <f>IFERROR(_xll.qlIndexFixing(Index1Y,$H1602,TRUE,_xll.ohTrigger(RecalcTrigger,Trigger1Y)),NA())</f>
        <v>1.0338996772469397E-2</v>
      </c>
      <c r="N1602" s="144">
        <f>IFERROR(_xll.qlIndexFixing(ONIndex1M,I1602,TRUE,_xll.ohTrigger(RecalcTrigger,Trigger1M)),NA())</f>
        <v>9.9144424732422465E-3</v>
      </c>
      <c r="O1602" s="44">
        <f>IFERROR(_xll.qlIndexFixing(ONIndex3M,I1602,TRUE,_xll.ohTrigger(RecalcTrigger,Trigger3M)),NA())</f>
        <v>1.0264482315713863E-2</v>
      </c>
      <c r="P1602" s="44">
        <f>IFERROR(_xll.qlIndexFixing(ONIndex6M,I1602,TRUE,_xll.ohTrigger(RecalcTrigger,Trigger6M)),NA())</f>
        <v>1.0254813850165689E-2</v>
      </c>
      <c r="Q1602" s="145">
        <f>IFERROR(_xll.qlIndexFixing(ONIndex1Y,I1602,TRUE,_xll.ohTrigger(RecalcTrigger,Trigger1Y)),NA())</f>
        <v>1.0460526450559726E-2</v>
      </c>
    </row>
    <row r="1603" spans="2:17" x14ac:dyDescent="0.2">
      <c r="B1603" s="39" t="s">
        <v>42</v>
      </c>
      <c r="D1603" s="42">
        <f>_xll.qlCalendarAdvance(Calendar,$D1602,B1603,"f",FALSE)</f>
        <v>50963</v>
      </c>
      <c r="E1603" s="139">
        <f>_xll.qlInterestRateIndexValueDate(IndexON,D1603)</f>
        <v>50963</v>
      </c>
      <c r="F1603" s="155">
        <f>IFERROR(_xll.qlIndexFixing(IndexON,D1603,TRUE,_xll.ohTrigger(RecalcTrigger,TriggerON)),NA())</f>
        <v>1.0007590415881396E-2</v>
      </c>
      <c r="H1603" s="42">
        <f>_xll.qlCalendarAdvance(Calendar,$H1602,B1603,"f",FALSE)</f>
        <v>50963</v>
      </c>
      <c r="I1603" s="139">
        <f>_xll.qlInterestRateIndexValueDate(Index1M,$H1603)</f>
        <v>50965</v>
      </c>
      <c r="J1603" s="144">
        <f>IFERROR(_xll.qlIndexFixing(Index1M,$H1603,TRUE,_xll.ohTrigger(RecalcTrigger,Trigger1M)),NA())</f>
        <v>9.9012225507405516E-3</v>
      </c>
      <c r="K1603" s="44">
        <f>IFERROR(_xll.qlIndexFixing(Index3M,H1603,TRUE,_xll.ohTrigger(RecalcTrigger,Trigger3M)),NA())</f>
        <v>1.0227790734551795E-2</v>
      </c>
      <c r="L1603" s="44">
        <f>IFERROR(_xll.qlIndexFixing(Index6M,$H1603,TRUE,_xll.ohTrigger(RecalcTrigger,Trigger6M)),NA())</f>
        <v>1.0185314635866869E-2</v>
      </c>
      <c r="M1603" s="145">
        <f>IFERROR(_xll.qlIndexFixing(Index1Y,$H1603,TRUE,_xll.ohTrigger(RecalcTrigger,Trigger1Y)),NA())</f>
        <v>1.0332339754683034E-2</v>
      </c>
      <c r="N1603" s="144">
        <f>IFERROR(_xll.qlIndexFixing(ONIndex1M,I1603,TRUE,_xll.ohTrigger(RecalcTrigger,Trigger1M)),NA())</f>
        <v>9.9078204948366277E-3</v>
      </c>
      <c r="O1603" s="44">
        <f>IFERROR(_xll.qlIndexFixing(ONIndex3M,I1603,TRUE,_xll.ohTrigger(RecalcTrigger,Trigger3M)),NA())</f>
        <v>1.0257187705517978E-2</v>
      </c>
      <c r="P1603" s="44">
        <f>IFERROR(_xll.qlIndexFixing(ONIndex6M,I1603,TRUE,_xll.ohTrigger(RecalcTrigger,Trigger6M)),NA())</f>
        <v>1.0247530014630968E-2</v>
      </c>
      <c r="Q1603" s="145">
        <f>IFERROR(_xll.qlIndexFixing(ONIndex1Y,I1603,TRUE,_xll.ohTrigger(RecalcTrigger,Trigger1Y)),NA())</f>
        <v>1.0453213801513428E-2</v>
      </c>
    </row>
    <row r="1604" spans="2:17" x14ac:dyDescent="0.2">
      <c r="B1604" s="39" t="s">
        <v>42</v>
      </c>
      <c r="D1604" s="42">
        <f>_xll.qlCalendarAdvance(Calendar,$D1603,B1604,"f",FALSE)</f>
        <v>50970</v>
      </c>
      <c r="E1604" s="139">
        <f>_xll.qlInterestRateIndexValueDate(IndexON,D1604)</f>
        <v>50970</v>
      </c>
      <c r="F1604" s="155">
        <f>IFERROR(_xll.qlIndexFixing(IndexON,D1604,TRUE,_xll.ohTrigger(RecalcTrigger,TriggerON)),NA())</f>
        <v>1.0007590415881396E-2</v>
      </c>
      <c r="H1604" s="42">
        <f>_xll.qlCalendarAdvance(Calendar,$H1603,B1604,"f",FALSE)</f>
        <v>50970</v>
      </c>
      <c r="I1604" s="139">
        <f>_xll.qlInterestRateIndexValueDate(Index1M,$H1604)</f>
        <v>50972</v>
      </c>
      <c r="J1604" s="144">
        <f>IFERROR(_xll.qlIndexFixing(Index1M,$H1604,TRUE,_xll.ohTrigger(RecalcTrigger,Trigger1M)),NA())</f>
        <v>9.8946495560969794E-3</v>
      </c>
      <c r="K1604" s="44">
        <f>IFERROR(_xll.qlIndexFixing(Index3M,H1604,TRUE,_xll.ohTrigger(RecalcTrigger,Trigger3M)),NA())</f>
        <v>1.0220641853184045E-2</v>
      </c>
      <c r="L1604" s="44">
        <f>IFERROR(_xll.qlIndexFixing(Index6M,$H1604,TRUE,_xll.ohTrigger(RecalcTrigger,Trigger6M)),NA())</f>
        <v>1.0178390872429017E-2</v>
      </c>
      <c r="M1604" s="145">
        <f>IFERROR(_xll.qlIndexFixing(Index1Y,$H1604,TRUE,_xll.ohTrigger(RecalcTrigger,Trigger1Y)),NA())</f>
        <v>1.032571278654444E-2</v>
      </c>
      <c r="N1604" s="144">
        <f>IFERROR(_xll.qlIndexFixing(ONIndex1M,I1604,TRUE,_xll.ohTrigger(RecalcTrigger,Trigger1M)),NA())</f>
        <v>9.9012189819003282E-3</v>
      </c>
      <c r="O1604" s="44">
        <f>IFERROR(_xll.qlIndexFixing(ONIndex3M,I1604,TRUE,_xll.ohTrigger(RecalcTrigger,Trigger3M)),NA())</f>
        <v>1.0249916111950697E-2</v>
      </c>
      <c r="P1604" s="44">
        <f>IFERROR(_xll.qlIndexFixing(ONIndex6M,I1604,TRUE,_xll.ohTrigger(RecalcTrigger,Trigger6M)),NA())</f>
        <v>1.0240273738171268E-2</v>
      </c>
      <c r="Q1604" s="145">
        <f>IFERROR(_xll.qlIndexFixing(ONIndex1Y,I1604,TRUE,_xll.ohTrigger(RecalcTrigger,Trigger1Y)),NA())</f>
        <v>1.044592672768907E-2</v>
      </c>
    </row>
    <row r="1605" spans="2:17" x14ac:dyDescent="0.2">
      <c r="B1605" s="39" t="s">
        <v>42</v>
      </c>
      <c r="D1605" s="42">
        <f>_xll.qlCalendarAdvance(Calendar,$D1604,B1605,"f",FALSE)</f>
        <v>50977</v>
      </c>
      <c r="E1605" s="139">
        <f>_xll.qlInterestRateIndexValueDate(IndexON,D1605)</f>
        <v>50977</v>
      </c>
      <c r="F1605" s="155">
        <f>IFERROR(_xll.qlIndexFixing(IndexON,D1605,TRUE,_xll.ohTrigger(RecalcTrigger,TriggerON)),NA())</f>
        <v>1.0007590415801459E-2</v>
      </c>
      <c r="H1605" s="42">
        <f>_xll.qlCalendarAdvance(Calendar,$H1604,B1605,"f",FALSE)</f>
        <v>50977</v>
      </c>
      <c r="I1605" s="139">
        <f>_xll.qlInterestRateIndexValueDate(Index1M,$H1605)</f>
        <v>50979</v>
      </c>
      <c r="J1605" s="144">
        <f>IFERROR(_xll.qlIndexFixing(Index1M,$H1605,TRUE,_xll.ohTrigger(RecalcTrigger,Trigger1M)),NA())</f>
        <v>9.8880974775822361E-3</v>
      </c>
      <c r="K1605" s="44">
        <f>IFERROR(_xll.qlIndexFixing(Index3M,H1605,TRUE,_xll.ohTrigger(RecalcTrigger,Trigger3M)),NA())</f>
        <v>1.0213517234038093E-2</v>
      </c>
      <c r="L1605" s="44">
        <f>IFERROR(_xll.qlIndexFixing(Index6M,$H1605,TRUE,_xll.ohTrigger(RecalcTrigger,Trigger6M)),NA())</f>
        <v>1.0171497223079593E-2</v>
      </c>
      <c r="M1605" s="145">
        <f>IFERROR(_xll.qlIndexFixing(Index1Y,$H1605,TRUE,_xll.ohTrigger(RecalcTrigger,Trigger1Y)),NA())</f>
        <v>1.0319116029694318E-2</v>
      </c>
      <c r="N1605" s="144">
        <f>IFERROR(_xll.qlIndexFixing(ONIndex1M,I1605,TRUE,_xll.ohTrigger(RecalcTrigger,Trigger1M)),NA())</f>
        <v>9.8946380970232894E-3</v>
      </c>
      <c r="O1605" s="44">
        <f>IFERROR(_xll.qlIndexFixing(ONIndex3M,I1605,TRUE,_xll.ohTrigger(RecalcTrigger,Trigger3M)),NA())</f>
        <v>1.0242667703996844E-2</v>
      </c>
      <c r="P1605" s="44">
        <f>IFERROR(_xll.qlIndexFixing(ONIndex6M,I1605,TRUE,_xll.ohTrigger(RecalcTrigger,Trigger6M)),NA())</f>
        <v>1.0233045194647516E-2</v>
      </c>
      <c r="Q1605" s="145">
        <f>IFERROR(_xll.qlIndexFixing(ONIndex1Y,I1605,TRUE,_xll.ohTrigger(RecalcTrigger,Trigger1Y)),NA())</f>
        <v>1.0438665389918E-2</v>
      </c>
    </row>
    <row r="1606" spans="2:17" x14ac:dyDescent="0.2">
      <c r="B1606" s="39" t="s">
        <v>42</v>
      </c>
      <c r="D1606" s="42">
        <f>_xll.qlCalendarAdvance(Calendar,$D1605,B1606,"f",FALSE)</f>
        <v>50984</v>
      </c>
      <c r="E1606" s="139">
        <f>_xll.qlInterestRateIndexValueDate(IndexON,D1606)</f>
        <v>50984</v>
      </c>
      <c r="F1606" s="155">
        <f>IFERROR(_xll.qlIndexFixing(IndexON,D1606,TRUE,_xll.ohTrigger(RecalcTrigger,TriggerON)),NA())</f>
        <v>1.0007590415881396E-2</v>
      </c>
      <c r="H1606" s="42">
        <f>_xll.qlCalendarAdvance(Calendar,$H1605,B1606,"f",FALSE)</f>
        <v>50984</v>
      </c>
      <c r="I1606" s="139">
        <f>_xll.qlInterestRateIndexValueDate(Index1M,$H1606)</f>
        <v>50986</v>
      </c>
      <c r="J1606" s="144">
        <f>IFERROR(_xll.qlIndexFixing(Index1M,$H1606,TRUE,_xll.ohTrigger(RecalcTrigger,Trigger1M)),NA())</f>
        <v>9.8815664776313872E-3</v>
      </c>
      <c r="K1606" s="44">
        <f>IFERROR(_xll.qlIndexFixing(Index3M,H1606,TRUE,_xll.ohTrigger(RecalcTrigger,Trigger3M)),NA())</f>
        <v>1.020641704632293E-2</v>
      </c>
      <c r="L1606" s="44">
        <f>IFERROR(_xll.qlIndexFixing(Index6M,$H1606,TRUE,_xll.ohTrigger(RecalcTrigger,Trigger6M)),NA())</f>
        <v>1.0164633862429029E-2</v>
      </c>
      <c r="M1606" s="145">
        <f>IFERROR(_xll.qlIndexFixing(Index1Y,$H1606,TRUE,_xll.ohTrigger(RecalcTrigger,Trigger1Y)),NA())</f>
        <v>1.0312549645770977E-2</v>
      </c>
      <c r="N1606" s="144">
        <f>IFERROR(_xll.qlIndexFixing(ONIndex1M,I1606,TRUE,_xll.ohTrigger(RecalcTrigger,Trigger1M)),NA())</f>
        <v>9.8880780023158366E-3</v>
      </c>
      <c r="O1606" s="44">
        <f>IFERROR(_xll.qlIndexFixing(ONIndex3M,I1606,TRUE,_xll.ohTrigger(RecalcTrigger,Trigger3M)),NA())</f>
        <v>1.0235442650321502E-2</v>
      </c>
      <c r="P1606" s="44">
        <f>IFERROR(_xll.qlIndexFixing(ONIndex6M,I1606,TRUE,_xll.ohTrigger(RecalcTrigger,Trigger6M)),NA())</f>
        <v>1.022584455808051E-2</v>
      </c>
      <c r="Q1606" s="145">
        <f>IFERROR(_xll.qlIndexFixing(ONIndex1Y,I1606,TRUE,_xll.ohTrigger(RecalcTrigger,Trigger1Y)),NA())</f>
        <v>1.0431429948551951E-2</v>
      </c>
    </row>
    <row r="1607" spans="2:17" x14ac:dyDescent="0.2">
      <c r="B1607" s="39" t="s">
        <v>42</v>
      </c>
      <c r="D1607" s="42">
        <f>_xll.qlCalendarAdvance(Calendar,$D1606,B1607,"f",FALSE)</f>
        <v>50991</v>
      </c>
      <c r="E1607" s="139">
        <f>_xll.qlInterestRateIndexValueDate(IndexON,D1607)</f>
        <v>50991</v>
      </c>
      <c r="F1607" s="155">
        <f>IFERROR(_xll.qlIndexFixing(IndexON,D1607,TRUE,_xll.ohTrigger(RecalcTrigger,TriggerON)),NA())</f>
        <v>1.0007590415881396E-2</v>
      </c>
      <c r="H1607" s="42">
        <f>_xll.qlCalendarAdvance(Calendar,$H1606,B1607,"f",FALSE)</f>
        <v>50991</v>
      </c>
      <c r="I1607" s="139">
        <f>_xll.qlInterestRateIndexValueDate(Index1M,$H1607)</f>
        <v>50993</v>
      </c>
      <c r="J1607" s="144">
        <f>IFERROR(_xll.qlIndexFixing(Index1M,$H1607,TRUE,_xll.ohTrigger(RecalcTrigger,Trigger1M)),NA())</f>
        <v>9.875056718674502E-3</v>
      </c>
      <c r="K1607" s="44">
        <f>IFERROR(_xll.qlIndexFixing(Index3M,H1607,TRUE,_xll.ohTrigger(RecalcTrigger,Trigger3M)),NA())</f>
        <v>1.0199341459247556E-2</v>
      </c>
      <c r="L1607" s="44">
        <f>IFERROR(_xll.qlIndexFixing(Index6M,$H1607,TRUE,_xll.ohTrigger(RecalcTrigger,Trigger6M)),NA())</f>
        <v>1.0157800965090337E-2</v>
      </c>
      <c r="M1607" s="145">
        <f>IFERROR(_xll.qlIndexFixing(Index1Y,$H1607,TRUE,_xll.ohTrigger(RecalcTrigger,Trigger1Y)),NA())</f>
        <v>1.0306013796411429E-2</v>
      </c>
      <c r="N1607" s="144">
        <f>IFERROR(_xll.qlIndexFixing(ONIndex1M,I1607,TRUE,_xll.ohTrigger(RecalcTrigger,Trigger1M)),NA())</f>
        <v>9.881538860287975E-3</v>
      </c>
      <c r="O1607" s="44">
        <f>IFERROR(_xll.qlIndexFixing(ONIndex3M,I1607,TRUE,_xll.ohTrigger(RecalcTrigger,Trigger3M)),NA())</f>
        <v>1.0228241120149306E-2</v>
      </c>
      <c r="P1607" s="44">
        <f>IFERROR(_xll.qlIndexFixing(ONIndex6M,I1607,TRUE,_xll.ohTrigger(RecalcTrigger,Trigger6M)),NA())</f>
        <v>1.0218672002650919E-2</v>
      </c>
      <c r="Q1607" s="145">
        <f>IFERROR(_xll.qlIndexFixing(ONIndex1Y,I1607,TRUE,_xll.ohTrigger(RecalcTrigger,Trigger1Y)),NA())</f>
        <v>1.0424220564182463E-2</v>
      </c>
    </row>
    <row r="1608" spans="2:17" x14ac:dyDescent="0.2">
      <c r="B1608" s="39" t="s">
        <v>42</v>
      </c>
      <c r="D1608" s="42">
        <f>_xll.qlCalendarAdvance(Calendar,$D1607,B1608,"f",FALSE)</f>
        <v>50998</v>
      </c>
      <c r="E1608" s="139">
        <f>_xll.qlInterestRateIndexValueDate(IndexON,D1608)</f>
        <v>50998</v>
      </c>
      <c r="F1608" s="155">
        <f>IFERROR(_xll.qlIndexFixing(IndexON,D1608,TRUE,_xll.ohTrigger(RecalcTrigger,TriggerON)),NA())</f>
        <v>1.0007590415801459E-2</v>
      </c>
      <c r="H1608" s="42">
        <f>_xll.qlCalendarAdvance(Calendar,$H1607,B1608,"f",FALSE)</f>
        <v>50998</v>
      </c>
      <c r="I1608" s="139">
        <f>_xll.qlInterestRateIndexValueDate(Index1M,$H1608)</f>
        <v>51000</v>
      </c>
      <c r="J1608" s="144">
        <f>IFERROR(_xll.qlIndexFixing(Index1M,$H1608,TRUE,_xll.ohTrigger(RecalcTrigger,Trigger1M)),NA())</f>
        <v>9.8685683631441479E-3</v>
      </c>
      <c r="K1608" s="44">
        <f>IFERROR(_xll.qlIndexFixing(Index3M,H1608,TRUE,_xll.ohTrigger(RecalcTrigger,Trigger3M)),NA())</f>
        <v>1.0192290642017486E-2</v>
      </c>
      <c r="L1608" s="44">
        <f>IFERROR(_xll.qlIndexFixing(Index6M,$H1608,TRUE,_xll.ohTrigger(RecalcTrigger,Trigger6M)),NA())</f>
        <v>1.0150998705672666E-2</v>
      </c>
      <c r="M1608" s="145">
        <f>IFERROR(_xll.qlIndexFixing(Index1Y,$H1608,TRUE,_xll.ohTrigger(RecalcTrigger,Trigger1Y)),NA())</f>
        <v>1.0299508643251375E-2</v>
      </c>
      <c r="N1608" s="144">
        <f>IFERROR(_xll.qlIndexFixing(ONIndex1M,I1608,TRUE,_xll.ohTrigger(RecalcTrigger,Trigger1M)),NA())</f>
        <v>9.8750208332099021E-3</v>
      </c>
      <c r="O1608" s="44">
        <f>IFERROR(_xll.qlIndexFixing(ONIndex3M,I1608,TRUE,_xll.ohTrigger(RecalcTrigger,Trigger3M)),NA())</f>
        <v>1.0221063282065401E-2</v>
      </c>
      <c r="P1608" s="44">
        <f>IFERROR(_xll.qlIndexFixing(ONIndex6M,I1608,TRUE,_xll.ohTrigger(RecalcTrigger,Trigger6M)),NA())</f>
        <v>1.0211527702299605E-2</v>
      </c>
      <c r="Q1608" s="145">
        <f>IFERROR(_xll.qlIndexFixing(ONIndex1Y,I1608,TRUE,_xll.ohTrigger(RecalcTrigger,Trigger1Y)),NA())</f>
        <v>1.0417037397401074E-2</v>
      </c>
    </row>
    <row r="1609" spans="2:17" x14ac:dyDescent="0.2">
      <c r="B1609" s="39" t="s">
        <v>42</v>
      </c>
      <c r="D1609" s="42">
        <f>_xll.qlCalendarAdvance(Calendar,$D1608,B1609,"f",FALSE)</f>
        <v>51005</v>
      </c>
      <c r="E1609" s="139">
        <f>_xll.qlInterestRateIndexValueDate(IndexON,D1609)</f>
        <v>51005</v>
      </c>
      <c r="F1609" s="155">
        <f>IFERROR(_xll.qlIndexFixing(IndexON,D1609,TRUE,_xll.ohTrigger(RecalcTrigger,TriggerON)),NA())</f>
        <v>1.0007590415881396E-2</v>
      </c>
      <c r="H1609" s="42">
        <f>_xll.qlCalendarAdvance(Calendar,$H1608,B1609,"f",FALSE)</f>
        <v>51005</v>
      </c>
      <c r="I1609" s="139">
        <f>_xll.qlInterestRateIndexValueDate(Index1M,$H1609)</f>
        <v>51007</v>
      </c>
      <c r="J1609" s="144">
        <f>IFERROR(_xll.qlIndexFixing(Index1M,$H1609,TRUE,_xll.ohTrigger(RecalcTrigger,Trigger1M)),NA())</f>
        <v>9.8621015734753903E-3</v>
      </c>
      <c r="K1609" s="44">
        <f>IFERROR(_xll.qlIndexFixing(Index3M,H1609,TRUE,_xll.ohTrigger(RecalcTrigger,Trigger3M)),NA())</f>
        <v>1.0185264763837371E-2</v>
      </c>
      <c r="L1609" s="44">
        <f>IFERROR(_xll.qlIndexFixing(Index6M,$H1609,TRUE,_xll.ohTrigger(RecalcTrigger,Trigger6M)),NA())</f>
        <v>1.0144227258784723E-2</v>
      </c>
      <c r="M1609" s="145">
        <f>IFERROR(_xll.qlIndexFixing(Index1Y,$H1609,TRUE,_xll.ohTrigger(RecalcTrigger,Trigger1Y)),NA())</f>
        <v>1.0293034347925435E-2</v>
      </c>
      <c r="N1609" s="144">
        <f>IFERROR(_xll.qlIndexFixing(ONIndex1M,I1609,TRUE,_xll.ohTrigger(RecalcTrigger,Trigger1M)),NA())</f>
        <v>9.868524083271879E-3</v>
      </c>
      <c r="O1609" s="44">
        <f>IFERROR(_xll.qlIndexFixing(ONIndex3M,I1609,TRUE,_xll.ohTrigger(RecalcTrigger,Trigger3M)),NA())</f>
        <v>1.0213909305374358E-2</v>
      </c>
      <c r="P1609" s="44">
        <f>IFERROR(_xll.qlIndexFixing(ONIndex6M,I1609,TRUE,_xll.ohTrigger(RecalcTrigger,Trigger6M)),NA())</f>
        <v>1.0204411830887494E-2</v>
      </c>
      <c r="Q1609" s="145">
        <f>IFERROR(_xll.qlIndexFixing(ONIndex1Y,I1609,TRUE,_xll.ohTrigger(RecalcTrigger,Trigger1Y)),NA())</f>
        <v>1.0409880608639455E-2</v>
      </c>
    </row>
    <row r="1610" spans="2:17" x14ac:dyDescent="0.2">
      <c r="B1610" s="39" t="s">
        <v>42</v>
      </c>
      <c r="D1610" s="42">
        <f>_xll.qlCalendarAdvance(Calendar,$D1609,B1610,"f",FALSE)</f>
        <v>51012</v>
      </c>
      <c r="E1610" s="139">
        <f>_xll.qlInterestRateIndexValueDate(IndexON,D1610)</f>
        <v>51012</v>
      </c>
      <c r="F1610" s="155">
        <f>IFERROR(_xll.qlIndexFixing(IndexON,D1610,TRUE,_xll.ohTrigger(RecalcTrigger,TriggerON)),NA())</f>
        <v>1.0007590415801459E-2</v>
      </c>
      <c r="H1610" s="42">
        <f>_xll.qlCalendarAdvance(Calendar,$H1609,B1610,"f",FALSE)</f>
        <v>51012</v>
      </c>
      <c r="I1610" s="139">
        <f>_xll.qlInterestRateIndexValueDate(Index1M,$H1610)</f>
        <v>51014</v>
      </c>
      <c r="J1610" s="144">
        <f>IFERROR(_xll.qlIndexFixing(Index1M,$H1610,TRUE,_xll.ohTrigger(RecalcTrigger,Trigger1M)),NA())</f>
        <v>9.8556565120933026E-3</v>
      </c>
      <c r="K1610" s="44">
        <f>IFERROR(_xll.qlIndexFixing(Index3M,H1610,TRUE,_xll.ohTrigger(RecalcTrigger,Trigger3M)),NA())</f>
        <v>1.0178615510122727E-2</v>
      </c>
      <c r="L1610" s="44">
        <f>IFERROR(_xll.qlIndexFixing(Index6M,$H1610,TRUE,_xll.ohTrigger(RecalcTrigger,Trigger6M)),NA())</f>
        <v>1.0138800426011747E-2</v>
      </c>
      <c r="M1610" s="145">
        <f>IFERROR(_xll.qlIndexFixing(Index1Y,$H1610,TRUE,_xll.ohTrigger(RecalcTrigger,Trigger1Y)),NA())</f>
        <v>1.0286591072066271E-2</v>
      </c>
      <c r="N1610" s="144">
        <f>IFERROR(_xll.qlIndexFixing(ONIndex1M,I1610,TRUE,_xll.ohTrigger(RecalcTrigger,Trigger1M)),NA())</f>
        <v>9.8620487729839112E-3</v>
      </c>
      <c r="O1610" s="44">
        <f>IFERROR(_xll.qlIndexFixing(ONIndex3M,I1610,TRUE,_xll.ohTrigger(RecalcTrigger,Trigger3M)),NA())</f>
        <v>1.0206779358581386E-2</v>
      </c>
      <c r="P1610" s="44">
        <f>IFERROR(_xll.qlIndexFixing(ONIndex6M,I1610,TRUE,_xll.ohTrigger(RecalcTrigger,Trigger6M)),NA())</f>
        <v>1.0197324562675192E-2</v>
      </c>
      <c r="Q1610" s="145">
        <f>IFERROR(_xll.qlIndexFixing(ONIndex1Y,I1610,TRUE,_xll.ohTrigger(RecalcTrigger,Trigger1Y)),NA())</f>
        <v>1.0402750358569079E-2</v>
      </c>
    </row>
    <row r="1611" spans="2:17" x14ac:dyDescent="0.2">
      <c r="B1611" s="39" t="s">
        <v>42</v>
      </c>
      <c r="D1611" s="42">
        <f>_xll.qlCalendarAdvance(Calendar,$D1610,B1611,"f",FALSE)</f>
        <v>51019</v>
      </c>
      <c r="E1611" s="139">
        <f>_xll.qlInterestRateIndexValueDate(IndexON,D1611)</f>
        <v>51019</v>
      </c>
      <c r="F1611" s="155">
        <f>IFERROR(_xll.qlIndexFixing(IndexON,D1611,TRUE,_xll.ohTrigger(RecalcTrigger,TriggerON)),NA())</f>
        <v>1.0007590415801459E-2</v>
      </c>
      <c r="H1611" s="42">
        <f>_xll.qlCalendarAdvance(Calendar,$H1610,B1611,"f",FALSE)</f>
        <v>51019</v>
      </c>
      <c r="I1611" s="139">
        <f>_xll.qlInterestRateIndexValueDate(Index1M,$H1611)</f>
        <v>51021</v>
      </c>
      <c r="J1611" s="144">
        <f>IFERROR(_xll.qlIndexFixing(Index1M,$H1611,TRUE,_xll.ohTrigger(RecalcTrigger,Trigger1M)),NA())</f>
        <v>9.8492333414329503E-3</v>
      </c>
      <c r="K1611" s="44">
        <f>IFERROR(_xll.qlIndexFixing(Index3M,H1611,TRUE,_xll.ohTrigger(RecalcTrigger,Trigger3M)),NA())</f>
        <v>1.017163837712478E-2</v>
      </c>
      <c r="L1611" s="44">
        <f>IFERROR(_xll.qlIndexFixing(Index6M,$H1611,TRUE,_xll.ohTrigger(RecalcTrigger,Trigger6M)),NA())</f>
        <v>1.0132082742639978E-2</v>
      </c>
      <c r="M1611" s="145">
        <f>IFERROR(_xll.qlIndexFixing(Index1Y,$H1611,TRUE,_xll.ohTrigger(RecalcTrigger,Trigger1Y)),NA())</f>
        <v>1.0280178977305029E-2</v>
      </c>
      <c r="N1611" s="144">
        <f>IFERROR(_xll.qlIndexFixing(ONIndex1M,I1611,TRUE,_xll.ohTrigger(RecalcTrigger,Trigger1M)),NA())</f>
        <v>9.8555950646161961E-3</v>
      </c>
      <c r="O1611" s="44">
        <f>IFERROR(_xll.qlIndexFixing(ONIndex3M,I1611,TRUE,_xll.ohTrigger(RecalcTrigger,Trigger3M)),NA())</f>
        <v>1.0199673610751248E-2</v>
      </c>
      <c r="P1611" s="44">
        <f>IFERROR(_xll.qlIndexFixing(ONIndex6M,I1611,TRUE,_xll.ohTrigger(RecalcTrigger,Trigger6M)),NA())</f>
        <v>1.0190266071523624E-2</v>
      </c>
      <c r="Q1611" s="145">
        <f>IFERROR(_xll.qlIndexFixing(ONIndex1Y,I1611,TRUE,_xll.ohTrigger(RecalcTrigger,Trigger1Y)),NA())</f>
        <v>1.0395646807701553E-2</v>
      </c>
    </row>
    <row r="1612" spans="2:17" x14ac:dyDescent="0.2">
      <c r="B1612" s="39" t="s">
        <v>42</v>
      </c>
      <c r="D1612" s="42">
        <f>_xll.qlCalendarAdvance(Calendar,$D1611,B1612,"f",FALSE)</f>
        <v>51026</v>
      </c>
      <c r="E1612" s="139">
        <f>_xll.qlInterestRateIndexValueDate(IndexON,D1612)</f>
        <v>51026</v>
      </c>
      <c r="F1612" s="155">
        <f>IFERROR(_xll.qlIndexFixing(IndexON,D1612,TRUE,_xll.ohTrigger(RecalcTrigger,TriggerON)),NA())</f>
        <v>1.0007590415801459E-2</v>
      </c>
      <c r="H1612" s="42">
        <f>_xll.qlCalendarAdvance(Calendar,$H1611,B1612,"f",FALSE)</f>
        <v>51026</v>
      </c>
      <c r="I1612" s="139">
        <f>_xll.qlInterestRateIndexValueDate(Index1M,$H1612)</f>
        <v>51028</v>
      </c>
      <c r="J1612" s="144">
        <f>IFERROR(_xll.qlIndexFixing(Index1M,$H1612,TRUE,_xll.ohTrigger(RecalcTrigger,Trigger1M)),NA())</f>
        <v>9.8428322239244026E-3</v>
      </c>
      <c r="K1612" s="44">
        <f>IFERROR(_xll.qlIndexFixing(Index3M,H1612,TRUE,_xll.ohTrigger(RecalcTrigger,Trigger3M)),NA())</f>
        <v>1.0164686677853167E-2</v>
      </c>
      <c r="L1612" s="44">
        <f>IFERROR(_xll.qlIndexFixing(Index6M,$H1612,TRUE,_xll.ohTrigger(RecalcTrigger,Trigger6M)),NA())</f>
        <v>1.0125396341723518E-2</v>
      </c>
      <c r="M1612" s="145">
        <f>IFERROR(_xll.qlIndexFixing(Index1Y,$H1612,TRUE,_xll.ohTrigger(RecalcTrigger,Trigger1Y)),NA())</f>
        <v>1.0273798225272853E-2</v>
      </c>
      <c r="N1612" s="144">
        <f>IFERROR(_xll.qlIndexFixing(ONIndex1M,I1612,TRUE,_xll.ohTrigger(RecalcTrigger,Trigger1M)),NA())</f>
        <v>9.8491631204389307E-3</v>
      </c>
      <c r="O1612" s="44">
        <f>IFERROR(_xll.qlIndexFixing(ONIndex3M,I1612,TRUE,_xll.ohTrigger(RecalcTrigger,Trigger3M)),NA())</f>
        <v>1.0192592230788833E-2</v>
      </c>
      <c r="P1612" s="44">
        <f>IFERROR(_xll.qlIndexFixing(ONIndex6M,I1612,TRUE,_xll.ohTrigger(RecalcTrigger,Trigger6M)),NA())</f>
        <v>1.018323653161346E-2</v>
      </c>
      <c r="Q1612" s="145">
        <f>IFERROR(_xll.qlIndexFixing(ONIndex1Y,I1612,TRUE,_xll.ohTrigger(RecalcTrigger,Trigger1Y)),NA())</f>
        <v>1.0388570116708351E-2</v>
      </c>
    </row>
    <row r="1613" spans="2:17" x14ac:dyDescent="0.2">
      <c r="B1613" s="39" t="s">
        <v>42</v>
      </c>
      <c r="D1613" s="42">
        <f>_xll.qlCalendarAdvance(Calendar,$D1612,B1613,"f",FALSE)</f>
        <v>51033</v>
      </c>
      <c r="E1613" s="139">
        <f>_xll.qlInterestRateIndexValueDate(IndexON,D1613)</f>
        <v>51033</v>
      </c>
      <c r="F1613" s="155">
        <f>IFERROR(_xll.qlIndexFixing(IndexON,D1613,TRUE,_xll.ohTrigger(RecalcTrigger,TriggerON)),NA())</f>
        <v>1.0007590415881396E-2</v>
      </c>
      <c r="H1613" s="42">
        <f>_xll.qlCalendarAdvance(Calendar,$H1612,B1613,"f",FALSE)</f>
        <v>51033</v>
      </c>
      <c r="I1613" s="139">
        <f>_xll.qlInterestRateIndexValueDate(Index1M,$H1613)</f>
        <v>51035</v>
      </c>
      <c r="J1613" s="144">
        <f>IFERROR(_xll.qlIndexFixing(Index1M,$H1613,TRUE,_xll.ohTrigger(RecalcTrigger,Trigger1M)),NA())</f>
        <v>9.836453322002725E-3</v>
      </c>
      <c r="K1613" s="44">
        <f>IFERROR(_xll.qlIndexFixing(Index3M,H1613,TRUE,_xll.ohTrigger(RecalcTrigger,Trigger3M)),NA())</f>
        <v>1.0157760581507925E-2</v>
      </c>
      <c r="L1613" s="44">
        <f>IFERROR(_xll.qlIndexFixing(Index6M,$H1613,TRUE,_xll.ohTrigger(RecalcTrigger,Trigger6M)),NA())</f>
        <v>1.0118741397855451E-2</v>
      </c>
      <c r="M1613" s="145">
        <f>IFERROR(_xll.qlIndexFixing(Index1Y,$H1613,TRUE,_xll.ohTrigger(RecalcTrigger,Trigger1Y)),NA())</f>
        <v>1.026744897759806E-2</v>
      </c>
      <c r="N1613" s="144">
        <f>IFERROR(_xll.qlIndexFixing(ONIndex1M,I1613,TRUE,_xll.ohTrigger(RecalcTrigger,Trigger1M)),NA())</f>
        <v>9.8427531028821846E-3</v>
      </c>
      <c r="O1613" s="44">
        <f>IFERROR(_xll.qlIndexFixing(ONIndex3M,I1613,TRUE,_xll.ohTrigger(RecalcTrigger,Trigger3M)),NA())</f>
        <v>1.0185535387678968E-2</v>
      </c>
      <c r="P1613" s="44">
        <f>IFERROR(_xll.qlIndexFixing(ONIndex6M,I1613,TRUE,_xll.ohTrigger(RecalcTrigger,Trigger6M)),NA())</f>
        <v>1.0176236116805626E-2</v>
      </c>
      <c r="Q1613" s="145">
        <f>IFERROR(_xll.qlIndexFixing(ONIndex1Y,I1613,TRUE,_xll.ohTrigger(RecalcTrigger,Trigger1Y)),NA())</f>
        <v>1.0381520445941206E-2</v>
      </c>
    </row>
    <row r="1614" spans="2:17" x14ac:dyDescent="0.2">
      <c r="B1614" s="39" t="s">
        <v>42</v>
      </c>
      <c r="D1614" s="42">
        <f>_xll.qlCalendarAdvance(Calendar,$D1613,B1614,"f",FALSE)</f>
        <v>51040</v>
      </c>
      <c r="E1614" s="139">
        <f>_xll.qlInterestRateIndexValueDate(IndexON,D1614)</f>
        <v>51040</v>
      </c>
      <c r="F1614" s="155">
        <f>IFERROR(_xll.qlIndexFixing(IndexON,D1614,TRUE,_xll.ohTrigger(RecalcTrigger,TriggerON)),NA())</f>
        <v>1.0007590415881396E-2</v>
      </c>
      <c r="H1614" s="42">
        <f>_xll.qlCalendarAdvance(Calendar,$H1613,B1614,"f",FALSE)</f>
        <v>51040</v>
      </c>
      <c r="I1614" s="139">
        <f>_xll.qlInterestRateIndexValueDate(Index1M,$H1614)</f>
        <v>51042</v>
      </c>
      <c r="J1614" s="144">
        <f>IFERROR(_xll.qlIndexFixing(Index1M,$H1614,TRUE,_xll.ohTrigger(RecalcTrigger,Trigger1M)),NA())</f>
        <v>9.830096798090493E-3</v>
      </c>
      <c r="K1614" s="44">
        <f>IFERROR(_xll.qlIndexFixing(Index3M,H1614,TRUE,_xll.ohTrigger(RecalcTrigger,Trigger3M)),NA())</f>
        <v>1.0150860257289096E-2</v>
      </c>
      <c r="L1614" s="44">
        <f>IFERROR(_xll.qlIndexFixing(Index6M,$H1614,TRUE,_xll.ohTrigger(RecalcTrigger,Trigger6M)),NA())</f>
        <v>1.0112118085627989E-2</v>
      </c>
      <c r="M1614" s="145">
        <f>IFERROR(_xll.qlIndexFixing(Index1Y,$H1614,TRUE,_xll.ohTrigger(RecalcTrigger,Trigger1Y)),NA())</f>
        <v>1.0261985831910181E-2</v>
      </c>
      <c r="N1614" s="144">
        <f>IFERROR(_xll.qlIndexFixing(ONIndex1M,I1614,TRUE,_xll.ohTrigger(RecalcTrigger,Trigger1M)),NA())</f>
        <v>9.8363651742960911E-3</v>
      </c>
      <c r="O1614" s="44">
        <f>IFERROR(_xll.qlIndexFixing(ONIndex3M,I1614,TRUE,_xll.ohTrigger(RecalcTrigger,Trigger3M)),NA())</f>
        <v>1.0178503250086735E-2</v>
      </c>
      <c r="P1614" s="44">
        <f>IFERROR(_xll.qlIndexFixing(ONIndex6M,I1614,TRUE,_xll.ohTrigger(RecalcTrigger,Trigger6M)),NA())</f>
        <v>1.0169265001200856E-2</v>
      </c>
      <c r="Q1614" s="145">
        <f>IFERROR(_xll.qlIndexFixing(ONIndex1Y,I1614,TRUE,_xll.ohTrigger(RecalcTrigger,Trigger1Y)),NA())</f>
        <v>1.0374497956151529E-2</v>
      </c>
    </row>
    <row r="1615" spans="2:17" x14ac:dyDescent="0.2">
      <c r="B1615" s="39" t="s">
        <v>42</v>
      </c>
      <c r="D1615" s="42">
        <f>_xll.qlCalendarAdvance(Calendar,$D1614,B1615,"f",FALSE)</f>
        <v>51047</v>
      </c>
      <c r="E1615" s="139">
        <f>_xll.qlInterestRateIndexValueDate(IndexON,D1615)</f>
        <v>51047</v>
      </c>
      <c r="F1615" s="155">
        <f>IFERROR(_xll.qlIndexFixing(IndexON,D1615,TRUE,_xll.ohTrigger(RecalcTrigger,TriggerON)),NA())</f>
        <v>1.0007590415881396E-2</v>
      </c>
      <c r="H1615" s="42">
        <f>_xll.qlCalendarAdvance(Calendar,$H1614,B1615,"f",FALSE)</f>
        <v>51047</v>
      </c>
      <c r="I1615" s="139">
        <f>_xll.qlInterestRateIndexValueDate(Index1M,$H1615)</f>
        <v>51049</v>
      </c>
      <c r="J1615" s="144">
        <f>IFERROR(_xll.qlIndexFixing(Index1M,$H1615,TRUE,_xll.ohTrigger(RecalcTrigger,Trigger1M)),NA())</f>
        <v>9.8237628146227718E-3</v>
      </c>
      <c r="K1615" s="44">
        <f>IFERROR(_xll.qlIndexFixing(Index3M,H1615,TRUE,_xll.ohTrigger(RecalcTrigger,Trigger3M)),NA())</f>
        <v>1.014364269027399E-2</v>
      </c>
      <c r="L1615" s="44">
        <f>IFERROR(_xll.qlIndexFixing(Index6M,$H1615,TRUE,_xll.ohTrigger(RecalcTrigger,Trigger6M)),NA())</f>
        <v>1.0105208485783864E-2</v>
      </c>
      <c r="M1615" s="145">
        <f>IFERROR(_xll.qlIndexFixing(Index1Y,$H1615,TRUE,_xll.ohTrigger(RecalcTrigger,Trigger1Y)),NA())</f>
        <v>1.0254845641832164E-2</v>
      </c>
      <c r="N1615" s="144">
        <f>IFERROR(_xll.qlIndexFixing(ONIndex1M,I1615,TRUE,_xll.ohTrigger(RecalcTrigger,Trigger1M)),NA())</f>
        <v>9.8299994968709115E-3</v>
      </c>
      <c r="O1615" s="44">
        <f>IFERROR(_xll.qlIndexFixing(ONIndex3M,I1615,TRUE,_xll.ohTrigger(RecalcTrigger,Trigger3M)),NA())</f>
        <v>1.0171495987156831E-2</v>
      </c>
      <c r="P1615" s="44">
        <f>IFERROR(_xll.qlIndexFixing(ONIndex6M,I1615,TRUE,_xll.ohTrigger(RecalcTrigger,Trigger6M)),NA())</f>
        <v>1.0162323358819947E-2</v>
      </c>
      <c r="Q1615" s="145">
        <f>IFERROR(_xll.qlIndexFixing(ONIndex1Y,I1615,TRUE,_xll.ohTrigger(RecalcTrigger,Trigger1Y)),NA())</f>
        <v>1.0367502807691054E-2</v>
      </c>
    </row>
    <row r="1616" spans="2:17" x14ac:dyDescent="0.2">
      <c r="B1616" s="39" t="s">
        <v>42</v>
      </c>
      <c r="D1616" s="42">
        <f>_xll.qlCalendarAdvance(Calendar,$D1615,B1616,"f",FALSE)</f>
        <v>51054</v>
      </c>
      <c r="E1616" s="139">
        <f>_xll.qlInterestRateIndexValueDate(IndexON,D1616)</f>
        <v>51054</v>
      </c>
      <c r="F1616" s="155">
        <f>IFERROR(_xll.qlIndexFixing(IndexON,D1616,TRUE,_xll.ohTrigger(RecalcTrigger,TriggerON)),NA())</f>
        <v>1.0007590415881396E-2</v>
      </c>
      <c r="H1616" s="42">
        <f>_xll.qlCalendarAdvance(Calendar,$H1615,B1616,"f",FALSE)</f>
        <v>51054</v>
      </c>
      <c r="I1616" s="139">
        <f>_xll.qlInterestRateIndexValueDate(Index1M,$H1616)</f>
        <v>51056</v>
      </c>
      <c r="J1616" s="144">
        <f>IFERROR(_xll.qlIndexFixing(Index1M,$H1616,TRUE,_xll.ohTrigger(RecalcTrigger,Trigger1M)),NA())</f>
        <v>9.8174515340321289E-3</v>
      </c>
      <c r="K1616" s="44">
        <f>IFERROR(_xll.qlIndexFixing(Index3M,H1616,TRUE,_xll.ohTrigger(RecalcTrigger,Trigger3M)),NA())</f>
        <v>1.0136796123158133E-2</v>
      </c>
      <c r="L1616" s="44">
        <f>IFERROR(_xll.qlIndexFixing(Index6M,$H1616,TRUE,_xll.ohTrigger(RecalcTrigger,Trigger6M)),NA())</f>
        <v>1.0098651122357404E-2</v>
      </c>
      <c r="M1616" s="145">
        <f>IFERROR(_xll.qlIndexFixing(Index1Y,$H1616,TRUE,_xll.ohTrigger(RecalcTrigger,Trigger1Y)),NA())</f>
        <v>1.0248591876993356E-2</v>
      </c>
      <c r="N1616" s="144">
        <f>IFERROR(_xll.qlIndexFixing(ONIndex1M,I1616,TRUE,_xll.ohTrigger(RecalcTrigger,Trigger1M)),NA())</f>
        <v>9.8236562329567789E-3</v>
      </c>
      <c r="O1616" s="44">
        <f>IFERROR(_xll.qlIndexFixing(ONIndex3M,I1616,TRUE,_xll.ohTrigger(RecalcTrigger,Trigger3M)),NA())</f>
        <v>1.0164513767714212E-2</v>
      </c>
      <c r="P1616" s="44">
        <f>IFERROR(_xll.qlIndexFixing(ONIndex6M,I1616,TRUE,_xll.ohTrigger(RecalcTrigger,Trigger6M)),NA())</f>
        <v>1.0155411363603761E-2</v>
      </c>
      <c r="Q1616" s="145">
        <f>IFERROR(_xll.qlIndexFixing(ONIndex1Y,I1616,TRUE,_xll.ohTrigger(RecalcTrigger,Trigger1Y)),NA())</f>
        <v>1.0360535161231255E-2</v>
      </c>
    </row>
    <row r="1617" spans="2:17" x14ac:dyDescent="0.2">
      <c r="B1617" s="39" t="s">
        <v>42</v>
      </c>
      <c r="D1617" s="42">
        <f>_xll.qlCalendarAdvance(Calendar,$D1616,B1617,"f",FALSE)</f>
        <v>51061</v>
      </c>
      <c r="E1617" s="139">
        <f>_xll.qlInterestRateIndexValueDate(IndexON,D1617)</f>
        <v>51061</v>
      </c>
      <c r="F1617" s="155">
        <f>IFERROR(_xll.qlIndexFixing(IndexON,D1617,TRUE,_xll.ohTrigger(RecalcTrigger,TriggerON)),NA())</f>
        <v>1.0007590415881396E-2</v>
      </c>
      <c r="H1617" s="42">
        <f>_xll.qlCalendarAdvance(Calendar,$H1616,B1617,"f",FALSE)</f>
        <v>51061</v>
      </c>
      <c r="I1617" s="139">
        <f>_xll.qlInterestRateIndexValueDate(Index1M,$H1617)</f>
        <v>51063</v>
      </c>
      <c r="J1617" s="144">
        <f>IFERROR(_xll.qlIndexFixing(Index1M,$H1617,TRUE,_xll.ohTrigger(RecalcTrigger,Trigger1M)),NA())</f>
        <v>9.8111631187411397E-3</v>
      </c>
      <c r="K1617" s="44">
        <f>IFERROR(_xll.qlIndexFixing(Index3M,H1617,TRUE,_xll.ohTrigger(RecalcTrigger,Trigger3M)),NA())</f>
        <v>1.0129975848713795E-2</v>
      </c>
      <c r="L1617" s="44">
        <f>IFERROR(_xll.qlIndexFixing(Index6M,$H1617,TRUE,_xll.ohTrigger(RecalcTrigger,Trigger6M)),NA())</f>
        <v>1.009212592783193E-2</v>
      </c>
      <c r="M1617" s="145">
        <f>IFERROR(_xll.qlIndexFixing(Index1Y,$H1617,TRUE,_xll.ohTrigger(RecalcTrigger,Trigger1Y)),NA())</f>
        <v>1.024237026301739E-2</v>
      </c>
      <c r="N1617" s="144">
        <f>IFERROR(_xll.qlIndexFixing(ONIndex1M,I1617,TRUE,_xll.ohTrigger(RecalcTrigger,Trigger1M)),NA())</f>
        <v>9.817335545063699E-3</v>
      </c>
      <c r="O1617" s="44">
        <f>IFERROR(_xll.qlIndexFixing(ONIndex3M,I1617,TRUE,_xll.ohTrigger(RecalcTrigger,Trigger3M)),NA())</f>
        <v>1.015755676058383E-2</v>
      </c>
      <c r="P1617" s="44">
        <f>IFERROR(_xll.qlIndexFixing(ONIndex6M,I1617,TRUE,_xll.ohTrigger(RecalcTrigger,Trigger6M)),NA())</f>
        <v>1.0148529189732969E-2</v>
      </c>
      <c r="Q1617" s="145">
        <f>IFERROR(_xll.qlIndexFixing(ONIndex1Y,I1617,TRUE,_xll.ohTrigger(RecalcTrigger,Trigger1Y)),NA())</f>
        <v>1.0353595177283736E-2</v>
      </c>
    </row>
    <row r="1618" spans="2:17" x14ac:dyDescent="0.2">
      <c r="B1618" s="39" t="s">
        <v>42</v>
      </c>
      <c r="D1618" s="42">
        <f>_xll.qlCalendarAdvance(Calendar,$D1617,B1618,"f",FALSE)</f>
        <v>51068</v>
      </c>
      <c r="E1618" s="139">
        <f>_xll.qlInterestRateIndexValueDate(IndexON,D1618)</f>
        <v>51068</v>
      </c>
      <c r="F1618" s="155">
        <f>IFERROR(_xll.qlIndexFixing(IndexON,D1618,TRUE,_xll.ohTrigger(RecalcTrigger,TriggerON)),NA())</f>
        <v>1.0007590415881396E-2</v>
      </c>
      <c r="H1618" s="42">
        <f>_xll.qlCalendarAdvance(Calendar,$H1617,B1618,"f",FALSE)</f>
        <v>51068</v>
      </c>
      <c r="I1618" s="139">
        <f>_xll.qlInterestRateIndexValueDate(Index1M,$H1618)</f>
        <v>51070</v>
      </c>
      <c r="J1618" s="144">
        <f>IFERROR(_xll.qlIndexFixing(Index1M,$H1618,TRUE,_xll.ohTrigger(RecalcTrigger,Trigger1M)),NA())</f>
        <v>9.8048977311873675E-3</v>
      </c>
      <c r="K1618" s="44">
        <f>IFERROR(_xll.qlIndexFixing(Index3M,H1618,TRUE,_xll.ohTrigger(RecalcTrigger,Trigger3M)),NA())</f>
        <v>1.0123182036143886E-2</v>
      </c>
      <c r="L1618" s="44">
        <f>IFERROR(_xll.qlIndexFixing(Index6M,$H1618,TRUE,_xll.ohTrigger(RecalcTrigger,Trigger6M)),NA())</f>
        <v>1.0085633076798713E-2</v>
      </c>
      <c r="M1618" s="145">
        <f>IFERROR(_xll.qlIndexFixing(Index1Y,$H1618,TRUE,_xll.ohTrigger(RecalcTrigger,Trigger1Y)),NA())</f>
        <v>1.0236180961528023E-2</v>
      </c>
      <c r="N1618" s="144">
        <f>IFERROR(_xll.qlIndexFixing(ONIndex1M,I1618,TRUE,_xll.ohTrigger(RecalcTrigger,Trigger1M)),NA())</f>
        <v>9.8110375953019968E-3</v>
      </c>
      <c r="O1618" s="44">
        <f>IFERROR(_xll.qlIndexFixing(ONIndex3M,I1618,TRUE,_xll.ohTrigger(RecalcTrigger,Trigger3M)),NA())</f>
        <v>1.0150625134750513E-2</v>
      </c>
      <c r="P1618" s="44">
        <f>IFERROR(_xll.qlIndexFixing(ONIndex6M,I1618,TRUE,_xll.ohTrigger(RecalcTrigger,Trigger6M)),NA())</f>
        <v>1.0141677011148431E-2</v>
      </c>
      <c r="Q1618" s="145">
        <f>IFERROR(_xll.qlIndexFixing(ONIndex1Y,I1618,TRUE,_xll.ohTrigger(RecalcTrigger,Trigger1Y)),NA())</f>
        <v>1.0346683016519975E-2</v>
      </c>
    </row>
    <row r="1619" spans="2:17" x14ac:dyDescent="0.2">
      <c r="B1619" s="39" t="s">
        <v>42</v>
      </c>
      <c r="D1619" s="42">
        <f>_xll.qlCalendarAdvance(Calendar,$D1618,B1619,"f",FALSE)</f>
        <v>51075</v>
      </c>
      <c r="E1619" s="139">
        <f>_xll.qlInterestRateIndexValueDate(IndexON,D1619)</f>
        <v>51075</v>
      </c>
      <c r="F1619" s="155">
        <f>IFERROR(_xll.qlIndexFixing(IndexON,D1619,TRUE,_xll.ohTrigger(RecalcTrigger,TriggerON)),NA())</f>
        <v>1.0007590415801459E-2</v>
      </c>
      <c r="H1619" s="42">
        <f>_xll.qlCalendarAdvance(Calendar,$H1618,B1619,"f",FALSE)</f>
        <v>51075</v>
      </c>
      <c r="I1619" s="139">
        <f>_xll.qlInterestRateIndexValueDate(Index1M,$H1619)</f>
        <v>51077</v>
      </c>
      <c r="J1619" s="144">
        <f>IFERROR(_xll.qlIndexFixing(Index1M,$H1619,TRUE,_xll.ohTrigger(RecalcTrigger,Trigger1M)),NA())</f>
        <v>9.7986555337933878E-3</v>
      </c>
      <c r="K1619" s="44">
        <f>IFERROR(_xll.qlIndexFixing(Index3M,H1619,TRUE,_xll.ohTrigger(RecalcTrigger,Trigger3M)),NA())</f>
        <v>1.0116414854644372E-2</v>
      </c>
      <c r="L1619" s="44">
        <f>IFERROR(_xll.qlIndexFixing(Index6M,$H1619,TRUE,_xll.ohTrigger(RecalcTrigger,Trigger6M)),NA())</f>
        <v>1.0079482109765985E-2</v>
      </c>
      <c r="M1619" s="145">
        <f>IFERROR(_xll.qlIndexFixing(Index1Y,$H1619,TRUE,_xll.ohTrigger(RecalcTrigger,Trigger1Y)),NA())</f>
        <v>1.0230024134148145E-2</v>
      </c>
      <c r="N1619" s="144">
        <f>IFERROR(_xll.qlIndexFixing(ONIndex1M,I1619,TRUE,_xll.ohTrigger(RecalcTrigger,Trigger1M)),NA())</f>
        <v>9.8047625460218057E-3</v>
      </c>
      <c r="O1619" s="44">
        <f>IFERROR(_xll.qlIndexFixing(ONIndex3M,I1619,TRUE,_xll.ohTrigger(RecalcTrigger,Trigger3M)),NA())</f>
        <v>1.014371905911915E-2</v>
      </c>
      <c r="P1619" s="44">
        <f>IFERROR(_xll.qlIndexFixing(ONIndex6M,I1619,TRUE,_xll.ohTrigger(RecalcTrigger,Trigger6M)),NA())</f>
        <v>1.0134855001870946E-2</v>
      </c>
      <c r="Q1619" s="145">
        <f>IFERROR(_xll.qlIndexFixing(ONIndex1Y,I1619,TRUE,_xll.ohTrigger(RecalcTrigger,Trigger1Y)),NA())</f>
        <v>1.0339798839371639E-2</v>
      </c>
    </row>
    <row r="1620" spans="2:17" x14ac:dyDescent="0.2">
      <c r="B1620" s="39" t="s">
        <v>42</v>
      </c>
      <c r="D1620" s="42">
        <f>_xll.qlCalendarAdvance(Calendar,$D1619,B1620,"f",FALSE)</f>
        <v>51082</v>
      </c>
      <c r="E1620" s="139">
        <f>_xll.qlInterestRateIndexValueDate(IndexON,D1620)</f>
        <v>51082</v>
      </c>
      <c r="F1620" s="155">
        <f>IFERROR(_xll.qlIndexFixing(IndexON,D1620,TRUE,_xll.ohTrigger(RecalcTrigger,TriggerON)),NA())</f>
        <v>1.0007590415801459E-2</v>
      </c>
      <c r="H1620" s="42">
        <f>_xll.qlCalendarAdvance(Calendar,$H1619,B1620,"f",FALSE)</f>
        <v>51082</v>
      </c>
      <c r="I1620" s="139">
        <f>_xll.qlInterestRateIndexValueDate(Index1M,$H1620)</f>
        <v>51084</v>
      </c>
      <c r="J1620" s="144">
        <f>IFERROR(_xll.qlIndexFixing(Index1M,$H1620,TRUE,_xll.ohTrigger(RecalcTrigger,Trigger1M)),NA())</f>
        <v>9.792436688994266E-3</v>
      </c>
      <c r="K1620" s="44">
        <f>IFERROR(_xll.qlIndexFixing(Index3M,H1620,TRUE,_xll.ohTrigger(RecalcTrigger,Trigger3M)),NA())</f>
        <v>1.0109674473416423E-2</v>
      </c>
      <c r="L1620" s="44">
        <f>IFERROR(_xll.qlIndexFixing(Index6M,$H1620,TRUE,_xll.ohTrigger(RecalcTrigger,Trigger6M)),NA())</f>
        <v>1.0073052253771534E-2</v>
      </c>
      <c r="M1620" s="145">
        <f>IFERROR(_xll.qlIndexFixing(Index1Y,$H1620,TRUE,_xll.ohTrigger(RecalcTrigger,Trigger1Y)),NA())</f>
        <v>1.0223899942499557E-2</v>
      </c>
      <c r="N1620" s="144">
        <f>IFERROR(_xll.qlIndexFixing(ONIndex1M,I1620,TRUE,_xll.ohTrigger(RecalcTrigger,Trigger1M)),NA())</f>
        <v>9.7985105598130673E-3</v>
      </c>
      <c r="O1620" s="44">
        <f>IFERROR(_xll.qlIndexFixing(ONIndex3M,I1620,TRUE,_xll.ohTrigger(RecalcTrigger,Trigger3M)),NA())</f>
        <v>1.0136838702674567E-2</v>
      </c>
      <c r="P1620" s="44">
        <f>IFERROR(_xll.qlIndexFixing(ONIndex6M,I1620,TRUE,_xll.ohTrigger(RecalcTrigger,Trigger6M)),NA())</f>
        <v>1.0128063335761439E-2</v>
      </c>
      <c r="Q1620" s="145">
        <f>IFERROR(_xll.qlIndexFixing(ONIndex1Y,I1620,TRUE,_xll.ohTrigger(RecalcTrigger,Trigger1Y)),NA())</f>
        <v>1.0332942806350331E-2</v>
      </c>
    </row>
    <row r="1621" spans="2:17" x14ac:dyDescent="0.2">
      <c r="B1621" s="39" t="s">
        <v>42</v>
      </c>
      <c r="D1621" s="42">
        <f>_xll.qlCalendarAdvance(Calendar,$D1620,B1621,"f",FALSE)</f>
        <v>51089</v>
      </c>
      <c r="E1621" s="139">
        <f>_xll.qlInterestRateIndexValueDate(IndexON,D1621)</f>
        <v>51089</v>
      </c>
      <c r="F1621" s="155">
        <f>IFERROR(_xll.qlIndexFixing(IndexON,D1621,TRUE,_xll.ohTrigger(RecalcTrigger,TriggerON)),NA())</f>
        <v>1.0007590415881396E-2</v>
      </c>
      <c r="H1621" s="42">
        <f>_xll.qlCalendarAdvance(Calendar,$H1620,B1621,"f",FALSE)</f>
        <v>51089</v>
      </c>
      <c r="I1621" s="139">
        <f>_xll.qlInterestRateIndexValueDate(Index1M,$H1621)</f>
        <v>51091</v>
      </c>
      <c r="J1621" s="144">
        <f>IFERROR(_xll.qlIndexFixing(Index1M,$H1621,TRUE,_xll.ohTrigger(RecalcTrigger,Trigger1M)),NA())</f>
        <v>9.7862413592150754E-3</v>
      </c>
      <c r="K1621" s="44">
        <f>IFERROR(_xll.qlIndexFixing(Index3M,H1621,TRUE,_xll.ohTrigger(RecalcTrigger,Trigger3M)),NA())</f>
        <v>1.0102961061655135E-2</v>
      </c>
      <c r="L1621" s="44">
        <f>IFERROR(_xll.qlIndexFixing(Index6M,$H1621,TRUE,_xll.ohTrigger(RecalcTrigger,Trigger6M)),NA())</f>
        <v>1.006665525153987E-2</v>
      </c>
      <c r="M1621" s="145">
        <f>IFERROR(_xll.qlIndexFixing(Index1Y,$H1621,TRUE,_xll.ohTrigger(RecalcTrigger,Trigger1Y)),NA())</f>
        <v>1.0217808548203847E-2</v>
      </c>
      <c r="N1621" s="144">
        <f>IFERROR(_xll.qlIndexFixing(ONIndex1M,I1621,TRUE,_xll.ohTrigger(RecalcTrigger,Trigger1M)),NA())</f>
        <v>9.7922817987061705E-3</v>
      </c>
      <c r="O1621" s="44">
        <f>IFERROR(_xll.qlIndexFixing(ONIndex3M,I1621,TRUE,_xll.ohTrigger(RecalcTrigger,Trigger3M)),NA())</f>
        <v>1.0129984234081846E-2</v>
      </c>
      <c r="P1621" s="44">
        <f>IFERROR(_xll.qlIndexFixing(ONIndex6M,I1621,TRUE,_xll.ohTrigger(RecalcTrigger,Trigger6M)),NA())</f>
        <v>1.0121302187080516E-2</v>
      </c>
      <c r="Q1621" s="145">
        <f>IFERROR(_xll.qlIndexFixing(ONIndex1Y,I1621,TRUE,_xll.ohTrigger(RecalcTrigger,Trigger1Y)),NA())</f>
        <v>1.0326115078127529E-2</v>
      </c>
    </row>
    <row r="1622" spans="2:17" x14ac:dyDescent="0.2">
      <c r="B1622" s="39" t="s">
        <v>42</v>
      </c>
      <c r="D1622" s="42">
        <f>_xll.qlCalendarAdvance(Calendar,$D1621,B1622,"f",FALSE)</f>
        <v>51096</v>
      </c>
      <c r="E1622" s="139">
        <f>_xll.qlInterestRateIndexValueDate(IndexON,D1622)</f>
        <v>51096</v>
      </c>
      <c r="F1622" s="155">
        <f>IFERROR(_xll.qlIndexFixing(IndexON,D1622,TRUE,_xll.ohTrigger(RecalcTrigger,TriggerON)),NA())</f>
        <v>1.0007590415801459E-2</v>
      </c>
      <c r="H1622" s="42">
        <f>_xll.qlCalendarAdvance(Calendar,$H1621,B1622,"f",FALSE)</f>
        <v>51096</v>
      </c>
      <c r="I1622" s="139">
        <f>_xll.qlInterestRateIndexValueDate(Index1M,$H1622)</f>
        <v>51098</v>
      </c>
      <c r="J1622" s="144">
        <f>IFERROR(_xll.qlIndexFixing(Index1M,$H1622,TRUE,_xll.ohTrigger(RecalcTrigger,Trigger1M)),NA())</f>
        <v>9.7797639007346504E-3</v>
      </c>
      <c r="K1622" s="44">
        <f>IFERROR(_xll.qlIndexFixing(Index3M,H1622,TRUE,_xll.ohTrigger(RecalcTrigger,Trigger3M)),NA())</f>
        <v>1.0096274788559076E-2</v>
      </c>
      <c r="L1622" s="44">
        <f>IFERROR(_xll.qlIndexFixing(Index6M,$H1622,TRUE,_xll.ohTrigger(RecalcTrigger,Trigger6M)),NA())</f>
        <v>1.006029127765793E-2</v>
      </c>
      <c r="M1622" s="145">
        <f>IFERROR(_xll.qlIndexFixing(Index1Y,$H1622,TRUE,_xll.ohTrigger(RecalcTrigger,Trigger1Y)),NA())</f>
        <v>1.021175011288108E-2</v>
      </c>
      <c r="N1622" s="144">
        <f>IFERROR(_xll.qlIndexFixing(ONIndex1M,I1622,TRUE,_xll.ohTrigger(RecalcTrigger,Trigger1M)),NA())</f>
        <v>9.7860764251311849E-3</v>
      </c>
      <c r="O1622" s="44">
        <f>IFERROR(_xll.qlIndexFixing(ONIndex3M,I1622,TRUE,_xll.ohTrigger(RecalcTrigger,Trigger3M)),NA())</f>
        <v>1.0123155822405749E-2</v>
      </c>
      <c r="P1622" s="44">
        <f>IFERROR(_xll.qlIndexFixing(ONIndex6M,I1622,TRUE,_xll.ohTrigger(RecalcTrigger,Trigger6M)),NA())</f>
        <v>1.011457172976904E-2</v>
      </c>
      <c r="Q1622" s="145">
        <f>IFERROR(_xll.qlIndexFixing(ONIndex1Y,I1622,TRUE,_xll.ohTrigger(RecalcTrigger,Trigger1Y)),NA())</f>
        <v>1.0319315815214836E-2</v>
      </c>
    </row>
    <row r="1623" spans="2:17" x14ac:dyDescent="0.2">
      <c r="B1623" s="39" t="s">
        <v>42</v>
      </c>
      <c r="D1623" s="42">
        <f>_xll.qlCalendarAdvance(Calendar,$D1622,B1623,"f",FALSE)</f>
        <v>51103</v>
      </c>
      <c r="E1623" s="139">
        <f>_xll.qlInterestRateIndexValueDate(IndexON,D1623)</f>
        <v>51103</v>
      </c>
      <c r="F1623" s="155">
        <f>IFERROR(_xll.qlIndexFixing(IndexON,D1623,TRUE,_xll.ohTrigger(RecalcTrigger,TriggerON)),NA())</f>
        <v>1.0007590415881396E-2</v>
      </c>
      <c r="H1623" s="42">
        <f>_xll.qlCalendarAdvance(Calendar,$H1622,B1623,"f",FALSE)</f>
        <v>51103</v>
      </c>
      <c r="I1623" s="139">
        <f>_xll.qlInterestRateIndexValueDate(Index1M,$H1623)</f>
        <v>51105</v>
      </c>
      <c r="J1623" s="144">
        <f>IFERROR(_xll.qlIndexFixing(Index1M,$H1623,TRUE,_xll.ohTrigger(RecalcTrigger,Trigger1M)),NA())</f>
        <v>9.7739218944342676E-3</v>
      </c>
      <c r="K1623" s="44">
        <f>IFERROR(_xll.qlIndexFixing(Index3M,H1623,TRUE,_xll.ohTrigger(RecalcTrigger,Trigger3M)),NA())</f>
        <v>1.0089945002483921E-2</v>
      </c>
      <c r="L1623" s="44">
        <f>IFERROR(_xll.qlIndexFixing(Index6M,$H1623,TRUE,_xll.ohTrigger(RecalcTrigger,Trigger6M)),NA())</f>
        <v>1.0053660084695642E-2</v>
      </c>
      <c r="M1623" s="145">
        <f>IFERROR(_xll.qlIndexFixing(Index1Y,$H1623,TRUE,_xll.ohTrigger(RecalcTrigger,Trigger1Y)),NA())</f>
        <v>1.0205724798151102E-2</v>
      </c>
      <c r="N1623" s="144">
        <f>IFERROR(_xll.qlIndexFixing(ONIndex1M,I1623,TRUE,_xll.ohTrigger(RecalcTrigger,Trigger1M)),NA())</f>
        <v>9.7798946015181798E-3</v>
      </c>
      <c r="O1623" s="44">
        <f>IFERROR(_xll.qlIndexFixing(ONIndex3M,I1623,TRUE,_xll.ohTrigger(RecalcTrigger,Trigger3M)),NA())</f>
        <v>1.0116353636631104E-2</v>
      </c>
      <c r="P1623" s="44">
        <f>IFERROR(_xll.qlIndexFixing(ONIndex6M,I1623,TRUE,_xll.ohTrigger(RecalcTrigger,Trigger6M)),NA())</f>
        <v>1.0107872137847806E-2</v>
      </c>
      <c r="Q1623" s="145">
        <f>IFERROR(_xll.qlIndexFixing(ONIndex1Y,I1623,TRUE,_xll.ohTrigger(RecalcTrigger,Trigger1Y)),NA())</f>
        <v>1.0312545178203791E-2</v>
      </c>
    </row>
    <row r="1624" spans="2:17" x14ac:dyDescent="0.2">
      <c r="B1624" s="39" t="s">
        <v>42</v>
      </c>
      <c r="D1624" s="42">
        <f>_xll.qlCalendarAdvance(Calendar,$D1623,B1624,"f",FALSE)</f>
        <v>51110</v>
      </c>
      <c r="E1624" s="139">
        <f>_xll.qlInterestRateIndexValueDate(IndexON,D1624)</f>
        <v>51110</v>
      </c>
      <c r="F1624" s="155">
        <f>IFERROR(_xll.qlIndexFixing(IndexON,D1624,TRUE,_xll.ohTrigger(RecalcTrigger,TriggerON)),NA())</f>
        <v>1.0007590415881396E-2</v>
      </c>
      <c r="H1624" s="42">
        <f>_xll.qlCalendarAdvance(Calendar,$H1623,B1624,"f",FALSE)</f>
        <v>51110</v>
      </c>
      <c r="I1624" s="139">
        <f>_xll.qlInterestRateIndexValueDate(Index1M,$H1624)</f>
        <v>51112</v>
      </c>
      <c r="J1624" s="144">
        <f>IFERROR(_xll.qlIndexFixing(Index1M,$H1624,TRUE,_xll.ohTrigger(RecalcTrigger,Trigger1M)),NA())</f>
        <v>9.7677980842877932E-3</v>
      </c>
      <c r="K1624" s="44">
        <f>IFERROR(_xll.qlIndexFixing(Index3M,H1624,TRUE,_xll.ohTrigger(RecalcTrigger,Trigger3M)),NA())</f>
        <v>1.0083311705326652E-2</v>
      </c>
      <c r="L1624" s="44">
        <f>IFERROR(_xll.qlIndexFixing(Index6M,$H1624,TRUE,_xll.ohTrigger(RecalcTrigger,Trigger6M)),NA())</f>
        <v>1.0047364961013419E-2</v>
      </c>
      <c r="M1624" s="145">
        <f>IFERROR(_xll.qlIndexFixing(Index1Y,$H1624,TRUE,_xll.ohTrigger(RecalcTrigger,Trigger1Y)),NA())</f>
        <v>1.019973276563311E-2</v>
      </c>
      <c r="N1624" s="144">
        <f>IFERROR(_xll.qlIndexFixing(ONIndex1M,I1624,TRUE,_xll.ohTrigger(RecalcTrigger,Trigger1M)),NA())</f>
        <v>9.7737364899774803E-3</v>
      </c>
      <c r="O1624" s="44">
        <f>IFERROR(_xll.qlIndexFixing(ONIndex3M,I1624,TRUE,_xll.ohTrigger(RecalcTrigger,Trigger3M)),NA())</f>
        <v>1.010957784542299E-2</v>
      </c>
      <c r="P1624" s="44">
        <f>IFERROR(_xll.qlIndexFixing(ONIndex6M,I1624,TRUE,_xll.ohTrigger(RecalcTrigger,Trigger6M)),NA())</f>
        <v>1.0101203585337615E-2</v>
      </c>
      <c r="Q1624" s="145">
        <f>IFERROR(_xll.qlIndexFixing(ONIndex1Y,I1624,TRUE,_xll.ohTrigger(RecalcTrigger,Trigger1Y)),NA())</f>
        <v>1.0305803327526064E-2</v>
      </c>
    </row>
    <row r="1625" spans="2:17" x14ac:dyDescent="0.2">
      <c r="B1625" s="39" t="s">
        <v>42</v>
      </c>
      <c r="D1625" s="42">
        <f>_xll.qlCalendarAdvance(Calendar,$D1624,B1625,"f",FALSE)</f>
        <v>51117</v>
      </c>
      <c r="E1625" s="139">
        <f>_xll.qlInterestRateIndexValueDate(IndexON,D1625)</f>
        <v>51117</v>
      </c>
      <c r="F1625" s="155">
        <f>IFERROR(_xll.qlIndexFixing(IndexON,D1625,TRUE,_xll.ohTrigger(RecalcTrigger,TriggerON)),NA())</f>
        <v>1.0007590415881396E-2</v>
      </c>
      <c r="H1625" s="42">
        <f>_xll.qlCalendarAdvance(Calendar,$H1624,B1625,"f",FALSE)</f>
        <v>51117</v>
      </c>
      <c r="I1625" s="139">
        <f>_xll.qlInterestRateIndexValueDate(Index1M,$H1625)</f>
        <v>51119</v>
      </c>
      <c r="J1625" s="144">
        <f>IFERROR(_xll.qlIndexFixing(Index1M,$H1625,TRUE,_xll.ohTrigger(RecalcTrigger,Trigger1M)),NA())</f>
        <v>9.7616984388790295E-3</v>
      </c>
      <c r="K1625" s="44">
        <f>IFERROR(_xll.qlIndexFixing(Index3M,H1625,TRUE,_xll.ohTrigger(RecalcTrigger,Trigger3M)),NA())</f>
        <v>1.0076706041442635E-2</v>
      </c>
      <c r="L1625" s="44">
        <f>IFERROR(_xll.qlIndexFixing(Index6M,$H1625,TRUE,_xll.ohTrigger(RecalcTrigger,Trigger6M)),NA())</f>
        <v>1.0041103402948804E-2</v>
      </c>
      <c r="M1625" s="145">
        <f>IFERROR(_xll.qlIndexFixing(Index1Y,$H1625,TRUE,_xll.ohTrigger(RecalcTrigger,Trigger1Y)),NA())</f>
        <v>1.019377417694565E-2</v>
      </c>
      <c r="N1625" s="144">
        <f>IFERROR(_xll.qlIndexFixing(ONIndex1M,I1625,TRUE,_xll.ohTrigger(RecalcTrigger,Trigger1M)),NA())</f>
        <v>9.7676022530990281E-3</v>
      </c>
      <c r="O1625" s="44">
        <f>IFERROR(_xll.qlIndexFixing(ONIndex3M,I1625,TRUE,_xll.ohTrigger(RecalcTrigger,Trigger3M)),NA())</f>
        <v>1.0102828617926107E-2</v>
      </c>
      <c r="P1625" s="44">
        <f>IFERROR(_xll.qlIndexFixing(ONIndex6M,I1625,TRUE,_xll.ohTrigger(RecalcTrigger,Trigger6M)),NA())</f>
        <v>1.0094566246179326E-2</v>
      </c>
      <c r="Q1625" s="145">
        <f>IFERROR(_xll.qlIndexFixing(ONIndex1Y,I1625,TRUE,_xll.ohTrigger(RecalcTrigger,Trigger1Y)),NA())</f>
        <v>1.029909042385313E-2</v>
      </c>
    </row>
    <row r="1626" spans="2:17" x14ac:dyDescent="0.2">
      <c r="B1626" s="39" t="s">
        <v>42</v>
      </c>
      <c r="D1626" s="42">
        <f>_xll.qlCalendarAdvance(Calendar,$D1625,B1626,"f",FALSE)</f>
        <v>51124</v>
      </c>
      <c r="E1626" s="139">
        <f>_xll.qlInterestRateIndexValueDate(IndexON,D1626)</f>
        <v>51124</v>
      </c>
      <c r="F1626" s="155">
        <f>IFERROR(_xll.qlIndexFixing(IndexON,D1626,TRUE,_xll.ohTrigger(RecalcTrigger,TriggerON)),NA())</f>
        <v>1.0007590415801459E-2</v>
      </c>
      <c r="H1626" s="42">
        <f>_xll.qlCalendarAdvance(Calendar,$H1625,B1626,"f",FALSE)</f>
        <v>51124</v>
      </c>
      <c r="I1626" s="139">
        <f>_xll.qlInterestRateIndexValueDate(Index1M,$H1626)</f>
        <v>51126</v>
      </c>
      <c r="J1626" s="144">
        <f>IFERROR(_xll.qlIndexFixing(Index1M,$H1626,TRUE,_xll.ohTrigger(RecalcTrigger,Trigger1M)),NA())</f>
        <v>9.7556231206305521E-3</v>
      </c>
      <c r="K1626" s="44">
        <f>IFERROR(_xll.qlIndexFixing(Index3M,H1626,TRUE,_xll.ohTrigger(RecalcTrigger,Trigger3M)),NA())</f>
        <v>1.0070128180024004E-2</v>
      </c>
      <c r="L1626" s="44">
        <f>IFERROR(_xll.qlIndexFixing(Index6M,$H1626,TRUE,_xll.ohTrigger(RecalcTrigger,Trigger6M)),NA())</f>
        <v>1.0034875585090884E-2</v>
      </c>
      <c r="M1626" s="145">
        <f>IFERROR(_xll.qlIndexFixing(Index1Y,$H1626,TRUE,_xll.ohTrigger(RecalcTrigger,Trigger1Y)),NA())</f>
        <v>1.0187849193706832E-2</v>
      </c>
      <c r="N1626" s="144">
        <f>IFERROR(_xll.qlIndexFixing(ONIndex1M,I1626,TRUE,_xll.ohTrigger(RecalcTrigger,Trigger1M)),NA())</f>
        <v>9.7606211388523434E-3</v>
      </c>
      <c r="O1626" s="44">
        <f>IFERROR(_xll.qlIndexFixing(ONIndex3M,I1626,TRUE,_xll.ohTrigger(RecalcTrigger,Trigger3M)),NA())</f>
        <v>1.0095147958457673E-2</v>
      </c>
      <c r="P1626" s="44">
        <f>IFERROR(_xll.qlIndexFixing(ONIndex6M,I1626,TRUE,_xll.ohTrigger(RecalcTrigger,Trigger6M)),NA())</f>
        <v>1.008701915946375E-2</v>
      </c>
      <c r="Q1626" s="145">
        <f>IFERROR(_xll.qlIndexFixing(ONIndex1Y,I1626,TRUE,_xll.ohTrigger(RecalcTrigger,Trigger1Y)),NA())</f>
        <v>1.0291454185251681E-2</v>
      </c>
    </row>
    <row r="1627" spans="2:17" x14ac:dyDescent="0.2">
      <c r="B1627" s="39" t="s">
        <v>42</v>
      </c>
      <c r="D1627" s="42">
        <f>_xll.qlCalendarAdvance(Calendar,$D1626,B1627,"f",FALSE)</f>
        <v>51131</v>
      </c>
      <c r="E1627" s="139">
        <f>_xll.qlInterestRateIndexValueDate(IndexON,D1627)</f>
        <v>51131</v>
      </c>
      <c r="F1627" s="155">
        <f>IFERROR(_xll.qlIndexFixing(IndexON,D1627,TRUE,_xll.ohTrigger(RecalcTrigger,TriggerON)),NA())</f>
        <v>1.0007590415881396E-2</v>
      </c>
      <c r="H1627" s="42">
        <f>_xll.qlCalendarAdvance(Calendar,$H1626,B1627,"f",FALSE)</f>
        <v>51131</v>
      </c>
      <c r="I1627" s="139">
        <f>_xll.qlInterestRateIndexValueDate(Index1M,$H1627)</f>
        <v>51133</v>
      </c>
      <c r="J1627" s="144">
        <f>IFERROR(_xll.qlIndexFixing(Index1M,$H1627,TRUE,_xll.ohTrigger(RecalcTrigger,Trigger1M)),NA())</f>
        <v>9.7495722919774264E-3</v>
      </c>
      <c r="K1627" s="44">
        <f>IFERROR(_xll.qlIndexFixing(Index3M,H1627,TRUE,_xll.ohTrigger(RecalcTrigger,Trigger3M)),NA())</f>
        <v>1.0063578290261133E-2</v>
      </c>
      <c r="L1627" s="44">
        <f>IFERROR(_xll.qlIndexFixing(Index6M,$H1627,TRUE,_xll.ohTrigger(RecalcTrigger,Trigger6M)),NA())</f>
        <v>1.0028681682023938E-2</v>
      </c>
      <c r="M1627" s="145">
        <f>IFERROR(_xll.qlIndexFixing(Index1Y,$H1627,TRUE,_xll.ohTrigger(RecalcTrigger,Trigger1Y)),NA())</f>
        <v>1.0181957977534113E-2</v>
      </c>
      <c r="N1627" s="144">
        <f>IFERROR(_xll.qlIndexFixing(ONIndex1M,I1627,TRUE,_xll.ohTrigger(RecalcTrigger,Trigger1M)),NA())</f>
        <v>9.75540605208991E-3</v>
      </c>
      <c r="O1627" s="44">
        <f>IFERROR(_xll.qlIndexFixing(ONIndex3M,I1627,TRUE,_xll.ohTrigger(RecalcTrigger,Trigger3M)),NA())</f>
        <v>1.0089410529126042E-2</v>
      </c>
      <c r="P1627" s="44">
        <f>IFERROR(_xll.qlIndexFixing(ONIndex6M,I1627,TRUE,_xll.ohTrigger(RecalcTrigger,Trigger6M)),NA())</f>
        <v>1.0081385904321394E-2</v>
      </c>
      <c r="Q1627" s="145">
        <f>IFERROR(_xll.qlIndexFixing(ONIndex1Y,I1627,TRUE,_xll.ohTrigger(RecalcTrigger,Trigger1Y)),NA())</f>
        <v>1.0285752099647993E-2</v>
      </c>
    </row>
    <row r="1628" spans="2:17" x14ac:dyDescent="0.2">
      <c r="B1628" s="39" t="s">
        <v>42</v>
      </c>
      <c r="D1628" s="42">
        <f>_xll.qlCalendarAdvance(Calendar,$D1627,B1628,"f",FALSE)</f>
        <v>51138</v>
      </c>
      <c r="E1628" s="139">
        <f>_xll.qlInterestRateIndexValueDate(IndexON,D1628)</f>
        <v>51138</v>
      </c>
      <c r="F1628" s="155">
        <f>IFERROR(_xll.qlIndexFixing(IndexON,D1628,TRUE,_xll.ohTrigger(RecalcTrigger,TriggerON)),NA())</f>
        <v>1.0007590415881396E-2</v>
      </c>
      <c r="H1628" s="42">
        <f>_xll.qlCalendarAdvance(Calendar,$H1627,B1628,"f",FALSE)</f>
        <v>51138</v>
      </c>
      <c r="I1628" s="139">
        <f>_xll.qlInterestRateIndexValueDate(Index1M,$H1628)</f>
        <v>51140</v>
      </c>
      <c r="J1628" s="144">
        <f>IFERROR(_xll.qlIndexFixing(Index1M,$H1628,TRUE,_xll.ohTrigger(RecalcTrigger,Trigger1M)),NA())</f>
        <v>9.7435461153372316E-3</v>
      </c>
      <c r="K1628" s="44">
        <f>IFERROR(_xll.qlIndexFixing(Index3M,H1628,TRUE,_xll.ohTrigger(RecalcTrigger,Trigger3M)),NA())</f>
        <v>1.0057056541345276E-2</v>
      </c>
      <c r="L1628" s="44">
        <f>IFERROR(_xll.qlIndexFixing(Index6M,$H1628,TRUE,_xll.ohTrigger(RecalcTrigger,Trigger6M)),NA())</f>
        <v>1.0022810806468834E-2</v>
      </c>
      <c r="M1628" s="145">
        <f>IFERROR(_xll.qlIndexFixing(Index1Y,$H1628,TRUE,_xll.ohTrigger(RecalcTrigger,Trigger1Y)),NA())</f>
        <v>1.0176100690044734E-2</v>
      </c>
      <c r="N1628" s="144">
        <f>IFERROR(_xll.qlIndexFixing(ONIndex1M,I1628,TRUE,_xll.ohTrigger(RecalcTrigger,Trigger1M)),NA())</f>
        <v>9.7493444127394469E-3</v>
      </c>
      <c r="O1628" s="44">
        <f>IFERROR(_xll.qlIndexFixing(ONIndex3M,I1628,TRUE,_xll.ohTrigger(RecalcTrigger,Trigger3M)),NA())</f>
        <v>1.0082742005792511E-2</v>
      </c>
      <c r="P1628" s="44">
        <f>IFERROR(_xll.qlIndexFixing(ONIndex6M,I1628,TRUE,_xll.ohTrigger(RecalcTrigger,Trigger6M)),NA())</f>
        <v>1.0074843249583409E-2</v>
      </c>
      <c r="Q1628" s="145">
        <f>IFERROR(_xll.qlIndexFixing(ONIndex1Y,I1628,TRUE,_xll.ohTrigger(RecalcTrigger,Trigger1Y)),NA())</f>
        <v>1.0279127000218935E-2</v>
      </c>
    </row>
    <row r="1629" spans="2:17" x14ac:dyDescent="0.2">
      <c r="B1629" s="39" t="s">
        <v>42</v>
      </c>
      <c r="D1629" s="42">
        <f>_xll.qlCalendarAdvance(Calendar,$D1628,B1629,"f",FALSE)</f>
        <v>51145</v>
      </c>
      <c r="E1629" s="139">
        <f>_xll.qlInterestRateIndexValueDate(IndexON,D1629)</f>
        <v>51145</v>
      </c>
      <c r="F1629" s="155">
        <f>IFERROR(_xll.qlIndexFixing(IndexON,D1629,TRUE,_xll.ohTrigger(RecalcTrigger,TriggerON)),NA())</f>
        <v>1.0007590415801459E-2</v>
      </c>
      <c r="H1629" s="42">
        <f>_xll.qlCalendarAdvance(Calendar,$H1628,B1629,"f",FALSE)</f>
        <v>51145</v>
      </c>
      <c r="I1629" s="139">
        <f>_xll.qlInterestRateIndexValueDate(Index1M,$H1629)</f>
        <v>51147</v>
      </c>
      <c r="J1629" s="144">
        <f>IFERROR(_xll.qlIndexFixing(Index1M,$H1629,TRUE,_xll.ohTrigger(RecalcTrigger,Trigger1M)),NA())</f>
        <v>9.7375447531425352E-3</v>
      </c>
      <c r="K1629" s="44">
        <f>IFERROR(_xll.qlIndexFixing(Index3M,H1629,TRUE,_xll.ohTrigger(RecalcTrigger,Trigger3M)),NA())</f>
        <v>1.0050563102466811E-2</v>
      </c>
      <c r="L1629" s="44">
        <f>IFERROR(_xll.qlIndexFixing(Index6M,$H1629,TRUE,_xll.ohTrigger(RecalcTrigger,Trigger6M)),NA())</f>
        <v>1.0016682919402926E-2</v>
      </c>
      <c r="M1629" s="145">
        <f>IFERROR(_xll.qlIndexFixing(Index1Y,$H1629,TRUE,_xll.ohTrigger(RecalcTrigger,Trigger1Y)),NA())</f>
        <v>1.0170277492855286E-2</v>
      </c>
      <c r="N1629" s="144">
        <f>IFERROR(_xll.qlIndexFixing(ONIndex1M,I1629,TRUE,_xll.ohTrigger(RecalcTrigger,Trigger1M)),NA())</f>
        <v>9.7433072972119561E-3</v>
      </c>
      <c r="O1629" s="44">
        <f>IFERROR(_xll.qlIndexFixing(ONIndex3M,I1629,TRUE,_xll.ohTrigger(RecalcTrigger,Trigger3M)),NA())</f>
        <v>1.0076100721709835E-2</v>
      </c>
      <c r="P1629" s="44">
        <f>IFERROR(_xll.qlIndexFixing(ONIndex6M,I1629,TRUE,_xll.ohTrigger(RecalcTrigger,Trigger6M)),NA())</f>
        <v>1.0068332504360455E-2</v>
      </c>
      <c r="Q1629" s="145">
        <f>IFERROR(_xll.qlIndexFixing(ONIndex1Y,I1629,TRUE,_xll.ohTrigger(RecalcTrigger,Trigger1Y)),NA())</f>
        <v>1.0272531489921022E-2</v>
      </c>
    </row>
    <row r="1630" spans="2:17" x14ac:dyDescent="0.2">
      <c r="B1630" s="39" t="s">
        <v>42</v>
      </c>
      <c r="D1630" s="42">
        <f>_xll.qlCalendarAdvance(Calendar,$D1629,B1630,"f",FALSE)</f>
        <v>51152</v>
      </c>
      <c r="E1630" s="139">
        <f>_xll.qlInterestRateIndexValueDate(IndexON,D1630)</f>
        <v>51152</v>
      </c>
      <c r="F1630" s="155">
        <f>IFERROR(_xll.qlIndexFixing(IndexON,D1630,TRUE,_xll.ohTrigger(RecalcTrigger,TriggerON)),NA())</f>
        <v>1.0007590415881396E-2</v>
      </c>
      <c r="H1630" s="42">
        <f>_xll.qlCalendarAdvance(Calendar,$H1629,B1630,"f",FALSE)</f>
        <v>51152</v>
      </c>
      <c r="I1630" s="139">
        <f>_xll.qlInterestRateIndexValueDate(Index1M,$H1630)</f>
        <v>51154</v>
      </c>
      <c r="J1630" s="144">
        <f>IFERROR(_xll.qlIndexFixing(Index1M,$H1630,TRUE,_xll.ohTrigger(RecalcTrigger,Trigger1M)),NA())</f>
        <v>9.7315683678234066E-3</v>
      </c>
      <c r="K1630" s="44">
        <f>IFERROR(_xll.qlIndexFixing(Index3M,H1630,TRUE,_xll.ohTrigger(RecalcTrigger,Trigger3M)),NA())</f>
        <v>1.0044098142814357E-2</v>
      </c>
      <c r="L1630" s="44">
        <f>IFERROR(_xll.qlIndexFixing(Index6M,$H1630,TRUE,_xll.ohTrigger(RecalcTrigger,Trigger6M)),NA())</f>
        <v>1.0010589457358533E-2</v>
      </c>
      <c r="M1630" s="145">
        <f>IFERROR(_xll.qlIndexFixing(Index1Y,$H1630,TRUE,_xll.ohTrigger(RecalcTrigger,Trigger1Y)),NA())</f>
        <v>1.0164488547582142E-2</v>
      </c>
      <c r="N1630" s="144">
        <f>IFERROR(_xll.qlIndexFixing(ONIndex1M,I1630,TRUE,_xll.ohTrigger(RecalcTrigger,Trigger1M)),NA())</f>
        <v>9.737294867857571E-3</v>
      </c>
      <c r="O1630" s="44">
        <f>IFERROR(_xll.qlIndexFixing(ONIndex3M,I1630,TRUE,_xll.ohTrigger(RecalcTrigger,Trigger3M)),NA())</f>
        <v>1.0069486845702968E-2</v>
      </c>
      <c r="P1630" s="44">
        <f>IFERROR(_xll.qlIndexFixing(ONIndex6M,I1630,TRUE,_xll.ohTrigger(RecalcTrigger,Trigger6M)),NA())</f>
        <v>1.0061853842673329E-2</v>
      </c>
      <c r="Q1630" s="145">
        <f>IFERROR(_xll.qlIndexFixing(ONIndex1Y,I1630,TRUE,_xll.ohTrigger(RecalcTrigger,Trigger1Y)),NA())</f>
        <v>1.0265965729345794E-2</v>
      </c>
    </row>
    <row r="1631" spans="2:17" x14ac:dyDescent="0.2">
      <c r="B1631" s="39" t="s">
        <v>42</v>
      </c>
      <c r="D1631" s="42">
        <f>_xll.qlCalendarAdvance(Calendar,$D1630,B1631,"f",FALSE)</f>
        <v>51159</v>
      </c>
      <c r="E1631" s="139">
        <f>_xll.qlInterestRateIndexValueDate(IndexON,D1631)</f>
        <v>51159</v>
      </c>
      <c r="F1631" s="155">
        <f>IFERROR(_xll.qlIndexFixing(IndexON,D1631,TRUE,_xll.ohTrigger(RecalcTrigger,TriggerON)),NA())</f>
        <v>1.0007590415801459E-2</v>
      </c>
      <c r="H1631" s="42">
        <f>_xll.qlCalendarAdvance(Calendar,$H1630,B1631,"f",FALSE)</f>
        <v>51159</v>
      </c>
      <c r="I1631" s="139">
        <f>_xll.qlInterestRateIndexValueDate(Index1M,$H1631)</f>
        <v>51161</v>
      </c>
      <c r="J1631" s="144">
        <f>IFERROR(_xll.qlIndexFixing(Index1M,$H1631,TRUE,_xll.ohTrigger(RecalcTrigger,Trigger1M)),NA())</f>
        <v>9.7256171218024212E-3</v>
      </c>
      <c r="K1631" s="44">
        <f>IFERROR(_xll.qlIndexFixing(Index3M,H1631,TRUE,_xll.ohTrigger(RecalcTrigger,Trigger3M)),NA())</f>
        <v>1.0037661831578289E-2</v>
      </c>
      <c r="L1631" s="44">
        <f>IFERROR(_xll.qlIndexFixing(Index6M,$H1631,TRUE,_xll.ohTrigger(RecalcTrigger,Trigger6M)),NA())</f>
        <v>1.0004530594915564E-2</v>
      </c>
      <c r="M1631" s="145">
        <f>IFERROR(_xll.qlIndexFixing(Index1Y,$H1631,TRUE,_xll.ohTrigger(RecalcTrigger,Trigger1Y)),NA())</f>
        <v>1.0158734015841891E-2</v>
      </c>
      <c r="N1631" s="144">
        <f>IFERROR(_xll.qlIndexFixing(ONIndex1M,I1631,TRUE,_xll.ohTrigger(RecalcTrigger,Trigger1M)),NA())</f>
        <v>9.731307287026425E-3</v>
      </c>
      <c r="O1631" s="44">
        <f>IFERROR(_xll.qlIndexFixing(ONIndex3M,I1631,TRUE,_xll.ohTrigger(RecalcTrigger,Trigger3M)),NA())</f>
        <v>1.0062900546676801E-2</v>
      </c>
      <c r="P1631" s="44">
        <f>IFERROR(_xll.qlIndexFixing(ONIndex6M,I1631,TRUE,_xll.ohTrigger(RecalcTrigger,Trigger6M)),NA())</f>
        <v>1.0055407438542829E-2</v>
      </c>
      <c r="Q1631" s="145">
        <f>IFERROR(_xll.qlIndexFixing(ONIndex1Y,I1631,TRUE,_xll.ohTrigger(RecalcTrigger,Trigger1Y)),NA())</f>
        <v>1.0259429879164728E-2</v>
      </c>
    </row>
    <row r="1632" spans="2:17" x14ac:dyDescent="0.2">
      <c r="B1632" s="39" t="s">
        <v>42</v>
      </c>
      <c r="D1632" s="42">
        <f>_xll.qlCalendarAdvance(Calendar,$D1631,B1632,"f",FALSE)</f>
        <v>51166</v>
      </c>
      <c r="E1632" s="139">
        <f>_xll.qlInterestRateIndexValueDate(IndexON,D1632)</f>
        <v>51166</v>
      </c>
      <c r="F1632" s="155">
        <f>IFERROR(_xll.qlIndexFixing(IndexON,D1632,TRUE,_xll.ohTrigger(RecalcTrigger,TriggerON)),NA())</f>
        <v>1.0007590415801459E-2</v>
      </c>
      <c r="H1632" s="42">
        <f>_xll.qlCalendarAdvance(Calendar,$H1631,B1632,"f",FALSE)</f>
        <v>51166</v>
      </c>
      <c r="I1632" s="139">
        <f>_xll.qlInterestRateIndexValueDate(Index1M,$H1632)</f>
        <v>51168</v>
      </c>
      <c r="J1632" s="144">
        <f>IFERROR(_xll.qlIndexFixing(Index1M,$H1632,TRUE,_xll.ohTrigger(RecalcTrigger,Trigger1M)),NA())</f>
        <v>9.7205613145779947E-3</v>
      </c>
      <c r="K1632" s="44">
        <f>IFERROR(_xll.qlIndexFixing(Index3M,H1632,TRUE,_xll.ohTrigger(RecalcTrigger,Trigger3M)),NA())</f>
        <v>1.0031566947080073E-2</v>
      </c>
      <c r="L1632" s="44">
        <f>IFERROR(_xll.qlIndexFixing(Index6M,$H1632,TRUE,_xll.ohTrigger(RecalcTrigger,Trigger6M)),NA())</f>
        <v>9.998506506657007E-3</v>
      </c>
      <c r="M1632" s="145">
        <f>IFERROR(_xll.qlIndexFixing(Index1Y,$H1632,TRUE,_xll.ohTrigger(RecalcTrigger,Trigger1Y)),NA())</f>
        <v>1.0153014059250254E-2</v>
      </c>
      <c r="N1632" s="144">
        <f>IFERROR(_xll.qlIndexFixing(ONIndex1M,I1632,TRUE,_xll.ohTrigger(RecalcTrigger,Trigger1M)),NA())</f>
        <v>9.7253447169887153E-3</v>
      </c>
      <c r="O1632" s="44">
        <f>IFERROR(_xll.qlIndexFixing(ONIndex3M,I1632,TRUE,_xll.ohTrigger(RecalcTrigger,Trigger3M)),NA())</f>
        <v>1.0056341993696094E-2</v>
      </c>
      <c r="P1632" s="44">
        <f>IFERROR(_xll.qlIndexFixing(ONIndex6M,I1632,TRUE,_xll.ohTrigger(RecalcTrigger,Trigger6M)),NA())</f>
        <v>1.0048993465989753E-2</v>
      </c>
      <c r="Q1632" s="145">
        <f>IFERROR(_xll.qlIndexFixing(ONIndex1Y,I1632,TRUE,_xll.ohTrigger(RecalcTrigger,Trigger1Y)),NA())</f>
        <v>1.0252924099649618E-2</v>
      </c>
    </row>
    <row r="1633" spans="2:17" x14ac:dyDescent="0.2">
      <c r="B1633" s="39" t="s">
        <v>42</v>
      </c>
      <c r="D1633" s="42">
        <f>_xll.qlCalendarAdvance(Calendar,$D1632,B1633,"f",FALSE)</f>
        <v>51173</v>
      </c>
      <c r="E1633" s="139">
        <f>_xll.qlInterestRateIndexValueDate(IndexON,D1633)</f>
        <v>51173</v>
      </c>
      <c r="F1633" s="155">
        <f>IFERROR(_xll.qlIndexFixing(IndexON,D1633,TRUE,_xll.ohTrigger(RecalcTrigger,TriggerON)),NA())</f>
        <v>1.0007590415881396E-2</v>
      </c>
      <c r="H1633" s="42">
        <f>_xll.qlCalendarAdvance(Calendar,$H1632,B1633,"f",FALSE)</f>
        <v>51173</v>
      </c>
      <c r="I1633" s="139">
        <f>_xll.qlInterestRateIndexValueDate(Index1M,$H1633)</f>
        <v>51175</v>
      </c>
      <c r="J1633" s="144">
        <f>IFERROR(_xll.qlIndexFixing(Index1M,$H1633,TRUE,_xll.ohTrigger(RecalcTrigger,Trigger1M)),NA())</f>
        <v>9.7146558169395048E-3</v>
      </c>
      <c r="K1633" s="44">
        <f>IFERROR(_xll.qlIndexFixing(Index3M,H1633,TRUE,_xll.ohTrigger(RecalcTrigger,Trigger3M)),NA())</f>
        <v>1.0025186515607132E-2</v>
      </c>
      <c r="L1633" s="44">
        <f>IFERROR(_xll.qlIndexFixing(Index6M,$H1633,TRUE,_xll.ohTrigger(RecalcTrigger,Trigger6M)),NA())</f>
        <v>9.9925173671636513E-3</v>
      </c>
      <c r="M1633" s="145">
        <f>IFERROR(_xll.qlIndexFixing(Index1Y,$H1633,TRUE,_xll.ohTrigger(RecalcTrigger,Trigger1Y)),NA())</f>
        <v>1.0147328839423169E-2</v>
      </c>
      <c r="N1633" s="144">
        <f>IFERROR(_xll.qlIndexFixing(ONIndex1M,I1633,TRUE,_xll.ohTrigger(RecalcTrigger,Trigger1M)),NA())</f>
        <v>9.7194073202544473E-3</v>
      </c>
      <c r="O1633" s="44">
        <f>IFERROR(_xll.qlIndexFixing(ONIndex3M,I1633,TRUE,_xll.ohTrigger(RecalcTrigger,Trigger3M)),NA())</f>
        <v>1.0049811355505867E-2</v>
      </c>
      <c r="P1633" s="44">
        <f>IFERROR(_xll.qlIndexFixing(ONIndex6M,I1633,TRUE,_xll.ohTrigger(RecalcTrigger,Trigger6M)),NA())</f>
        <v>1.0042612099034898E-2</v>
      </c>
      <c r="Q1633" s="145">
        <f>IFERROR(_xll.qlIndexFixing(ONIndex1Y,I1633,TRUE,_xll.ohTrigger(RecalcTrigger,Trigger1Y)),NA())</f>
        <v>1.0246448551631815E-2</v>
      </c>
    </row>
    <row r="1634" spans="2:17" x14ac:dyDescent="0.2">
      <c r="B1634" s="39" t="s">
        <v>42</v>
      </c>
      <c r="D1634" s="42">
        <f>_xll.qlCalendarAdvance(Calendar,$D1633,B1634,"f",FALSE)</f>
        <v>51180</v>
      </c>
      <c r="E1634" s="139">
        <f>_xll.qlInterestRateIndexValueDate(IndexON,D1634)</f>
        <v>51180</v>
      </c>
      <c r="F1634" s="155">
        <f>IFERROR(_xll.qlIndexFixing(IndexON,D1634,TRUE,_xll.ohTrigger(RecalcTrigger,TriggerON)),NA())</f>
        <v>1.0007590415881396E-2</v>
      </c>
      <c r="H1634" s="42">
        <f>_xll.qlCalendarAdvance(Calendar,$H1633,B1634,"f",FALSE)</f>
        <v>51180</v>
      </c>
      <c r="I1634" s="139">
        <f>_xll.qlInterestRateIndexValueDate(Index1M,$H1634)</f>
        <v>51182</v>
      </c>
      <c r="J1634" s="144">
        <f>IFERROR(_xll.qlIndexFixing(Index1M,$H1634,TRUE,_xll.ohTrigger(RecalcTrigger,Trigger1M)),NA())</f>
        <v>9.7087759087157409E-3</v>
      </c>
      <c r="K1634" s="44">
        <f>IFERROR(_xll.qlIndexFixing(Index3M,H1634,TRUE,_xll.ohTrigger(RecalcTrigger,Trigger3M)),NA())</f>
        <v>1.0018835227106671E-2</v>
      </c>
      <c r="L1634" s="44">
        <f>IFERROR(_xll.qlIndexFixing(Index6M,$H1634,TRUE,_xll.ohTrigger(RecalcTrigger,Trigger6M)),NA())</f>
        <v>9.9865633510162841E-3</v>
      </c>
      <c r="M1634" s="145">
        <f>IFERROR(_xll.qlIndexFixing(Index1Y,$H1634,TRUE,_xll.ohTrigger(RecalcTrigger,Trigger1Y)),NA())</f>
        <v>1.0141678517976356E-2</v>
      </c>
      <c r="N1634" s="144">
        <f>IFERROR(_xll.qlIndexFixing(ONIndex1M,I1634,TRUE,_xll.ohTrigger(RecalcTrigger,Trigger1M)),NA())</f>
        <v>9.7134952588540102E-3</v>
      </c>
      <c r="O1634" s="44">
        <f>IFERROR(_xll.qlIndexFixing(ONIndex3M,I1634,TRUE,_xll.ohTrigger(RecalcTrigger,Trigger3M)),NA())</f>
        <v>1.0043308800931072E-2</v>
      </c>
      <c r="P1634" s="44">
        <f>IFERROR(_xll.qlIndexFixing(ONIndex6M,I1634,TRUE,_xll.ohTrigger(RecalcTrigger,Trigger6M)),NA())</f>
        <v>1.0036263511619126E-2</v>
      </c>
      <c r="Q1634" s="145">
        <f>IFERROR(_xll.qlIndexFixing(ONIndex1Y,I1634,TRUE,_xll.ohTrigger(RecalcTrigger,Trigger1Y)),NA())</f>
        <v>1.0240003395542985E-2</v>
      </c>
    </row>
    <row r="1635" spans="2:17" x14ac:dyDescent="0.2">
      <c r="B1635" s="39" t="s">
        <v>42</v>
      </c>
      <c r="D1635" s="42">
        <f>_xll.qlCalendarAdvance(Calendar,$D1634,B1635,"f",FALSE)</f>
        <v>51187</v>
      </c>
      <c r="E1635" s="139">
        <f>_xll.qlInterestRateIndexValueDate(IndexON,D1635)</f>
        <v>51187</v>
      </c>
      <c r="F1635" s="155">
        <f>IFERROR(_xll.qlIndexFixing(IndexON,D1635,TRUE,_xll.ohTrigger(RecalcTrigger,TriggerON)),NA())</f>
        <v>1.0007590415801459E-2</v>
      </c>
      <c r="H1635" s="42">
        <f>_xll.qlCalendarAdvance(Calendar,$H1634,B1635,"f",FALSE)</f>
        <v>51187</v>
      </c>
      <c r="I1635" s="139">
        <f>_xll.qlInterestRateIndexValueDate(Index1M,$H1635)</f>
        <v>51189</v>
      </c>
      <c r="J1635" s="144">
        <f>IFERROR(_xll.qlIndexFixing(Index1M,$H1635,TRUE,_xll.ohTrigger(RecalcTrigger,Trigger1M)),NA())</f>
        <v>9.7029217523202319E-3</v>
      </c>
      <c r="K1635" s="44">
        <f>IFERROR(_xll.qlIndexFixing(Index3M,H1635,TRUE,_xll.ohTrigger(RecalcTrigger,Trigger3M)),NA())</f>
        <v>1.0012513250765132E-2</v>
      </c>
      <c r="L1635" s="44">
        <f>IFERROR(_xll.qlIndexFixing(Index6M,$H1635,TRUE,_xll.ohTrigger(RecalcTrigger,Trigger6M)),NA())</f>
        <v>9.9806446327965759E-3</v>
      </c>
      <c r="M1635" s="145">
        <f>IFERROR(_xll.qlIndexFixing(Index1Y,$H1635,TRUE,_xll.ohTrigger(RecalcTrigger,Trigger1Y)),NA())</f>
        <v>1.013606325652597E-2</v>
      </c>
      <c r="N1635" s="144">
        <f>IFERROR(_xll.qlIndexFixing(ONIndex1M,I1635,TRUE,_xll.ohTrigger(RecalcTrigger,Trigger1M)),NA())</f>
        <v>9.7076086953773455E-3</v>
      </c>
      <c r="O1635" s="44">
        <f>IFERROR(_xll.qlIndexFixing(ONIndex3M,I1635,TRUE,_xll.ohTrigger(RecalcTrigger,Trigger3M)),NA())</f>
        <v>1.0036834499116409E-2</v>
      </c>
      <c r="P1635" s="44">
        <f>IFERROR(_xll.qlIndexFixing(ONIndex6M,I1635,TRUE,_xll.ohTrigger(RecalcTrigger,Trigger6M)),NA())</f>
        <v>1.0029947878003043E-2</v>
      </c>
      <c r="Q1635" s="145">
        <f>IFERROR(_xll.qlIndexFixing(ONIndex1Y,I1635,TRUE,_xll.ohTrigger(RecalcTrigger,Trigger1Y)),NA())</f>
        <v>1.0233588791974668E-2</v>
      </c>
    </row>
    <row r="1636" spans="2:17" x14ac:dyDescent="0.2">
      <c r="B1636" s="39" t="s">
        <v>42</v>
      </c>
      <c r="D1636" s="42">
        <f>_xll.qlCalendarAdvance(Calendar,$D1635,B1636,"f",FALSE)</f>
        <v>51194</v>
      </c>
      <c r="E1636" s="139">
        <f>_xll.qlInterestRateIndexValueDate(IndexON,D1636)</f>
        <v>51194</v>
      </c>
      <c r="F1636" s="155">
        <f>IFERROR(_xll.qlIndexFixing(IndexON,D1636,TRUE,_xll.ohTrigger(RecalcTrigger,TriggerON)),NA())</f>
        <v>1.0007590415881396E-2</v>
      </c>
      <c r="H1636" s="42">
        <f>_xll.qlCalendarAdvance(Calendar,$H1635,B1636,"f",FALSE)</f>
        <v>51194</v>
      </c>
      <c r="I1636" s="139">
        <f>_xll.qlInterestRateIndexValueDate(Index1M,$H1636)</f>
        <v>51196</v>
      </c>
      <c r="J1636" s="144">
        <f>IFERROR(_xll.qlIndexFixing(Index1M,$H1636,TRUE,_xll.ohTrigger(RecalcTrigger,Trigger1M)),NA())</f>
        <v>9.6959607025501084E-3</v>
      </c>
      <c r="K1636" s="44">
        <f>IFERROR(_xll.qlIndexFixing(Index3M,H1636,TRUE,_xll.ohTrigger(RecalcTrigger,Trigger3M)),NA())</f>
        <v>1.0005611274134386E-2</v>
      </c>
      <c r="L1636" s="44">
        <f>IFERROR(_xll.qlIndexFixing(Index6M,$H1636,TRUE,_xll.ohTrigger(RecalcTrigger,Trigger6M)),NA())</f>
        <v>9.9736833280368448E-3</v>
      </c>
      <c r="M1636" s="145">
        <f>IFERROR(_xll.qlIndexFixing(Index1Y,$H1636,TRUE,_xll.ohTrigger(RecalcTrigger,Trigger1Y)),NA())</f>
        <v>1.0131183701318394E-2</v>
      </c>
      <c r="N1636" s="144">
        <f>IFERROR(_xll.qlIndexFixing(ONIndex1M,I1636,TRUE,_xll.ohTrigger(RecalcTrigger,Trigger1M)),NA())</f>
        <v>9.7017477920147144E-3</v>
      </c>
      <c r="O1636" s="44">
        <f>IFERROR(_xll.qlIndexFixing(ONIndex3M,I1636,TRUE,_xll.ohTrigger(RecalcTrigger,Trigger3M)),NA())</f>
        <v>1.003038861872696E-2</v>
      </c>
      <c r="P1636" s="44">
        <f>IFERROR(_xll.qlIndexFixing(ONIndex6M,I1636,TRUE,_xll.ohTrigger(RecalcTrigger,Trigger6M)),NA())</f>
        <v>1.0023665371887702E-2</v>
      </c>
      <c r="Q1636" s="145">
        <f>IFERROR(_xll.qlIndexFixing(ONIndex1Y,I1636,TRUE,_xll.ohTrigger(RecalcTrigger,Trigger1Y)),NA())</f>
        <v>1.0227204901358533E-2</v>
      </c>
    </row>
    <row r="1637" spans="2:17" x14ac:dyDescent="0.2">
      <c r="B1637" s="39" t="s">
        <v>42</v>
      </c>
      <c r="D1637" s="42">
        <f>_xll.qlCalendarAdvance(Calendar,$D1636,B1637,"f",FALSE)</f>
        <v>51201</v>
      </c>
      <c r="E1637" s="139">
        <f>_xll.qlInterestRateIndexValueDate(IndexON,D1637)</f>
        <v>51201</v>
      </c>
      <c r="F1637" s="155">
        <f>IFERROR(_xll.qlIndexFixing(IndexON,D1637,TRUE,_xll.ohTrigger(RecalcTrigger,TriggerON)),NA())</f>
        <v>1.0007590415881396E-2</v>
      </c>
      <c r="H1637" s="42">
        <f>_xll.qlCalendarAdvance(Calendar,$H1636,B1637,"f",FALSE)</f>
        <v>51201</v>
      </c>
      <c r="I1637" s="139">
        <f>_xll.qlInterestRateIndexValueDate(Index1M,$H1637)</f>
        <v>51203</v>
      </c>
      <c r="J1637" s="144">
        <f>IFERROR(_xll.qlIndexFixing(Index1M,$H1637,TRUE,_xll.ohTrigger(RecalcTrigger,Trigger1M)),NA())</f>
        <v>9.6904466668615297E-3</v>
      </c>
      <c r="K1637" s="44">
        <f>IFERROR(_xll.qlIndexFixing(Index3M,H1637,TRUE,_xll.ohTrigger(RecalcTrigger,Trigger3M)),NA())</f>
        <v>9.9993523843018885E-3</v>
      </c>
      <c r="L1637" s="44">
        <f>IFERROR(_xll.qlIndexFixing(Index6M,$H1637,TRUE,_xll.ohTrigger(RecalcTrigger,Trigger6M)),NA())</f>
        <v>9.9678455200922639E-3</v>
      </c>
      <c r="M1637" s="145">
        <f>IFERROR(_xll.qlIndexFixing(Index1Y,$H1637,TRUE,_xll.ohTrigger(RecalcTrigger,Trigger1Y)),NA())</f>
        <v>1.0125631612277603E-2</v>
      </c>
      <c r="N1637" s="144">
        <f>IFERROR(_xll.qlIndexFixing(ONIndex1M,I1637,TRUE,_xll.ohTrigger(RecalcTrigger,Trigger1M)),NA())</f>
        <v>9.6959127111961863E-3</v>
      </c>
      <c r="O1637" s="44">
        <f>IFERROR(_xll.qlIndexFixing(ONIndex3M,I1637,TRUE,_xll.ohTrigger(RecalcTrigger,Trigger3M)),NA())</f>
        <v>1.0023971328827486E-2</v>
      </c>
      <c r="P1637" s="44">
        <f>IFERROR(_xll.qlIndexFixing(ONIndex6M,I1637,TRUE,_xll.ohTrigger(RecalcTrigger,Trigger6M)),NA())</f>
        <v>1.001741616753371E-2</v>
      </c>
      <c r="Q1637" s="145">
        <f>IFERROR(_xll.qlIndexFixing(ONIndex1Y,I1637,TRUE,_xll.ohTrigger(RecalcTrigger,Trigger1Y)),NA())</f>
        <v>1.0220851884525928E-2</v>
      </c>
    </row>
    <row r="1638" spans="2:17" x14ac:dyDescent="0.2">
      <c r="B1638" s="39" t="s">
        <v>42</v>
      </c>
      <c r="D1638" s="42">
        <f>_xll.qlCalendarAdvance(Calendar,$D1637,B1638,"f",FALSE)</f>
        <v>51208</v>
      </c>
      <c r="E1638" s="139">
        <f>_xll.qlInterestRateIndexValueDate(IndexON,D1638)</f>
        <v>51208</v>
      </c>
      <c r="F1638" s="155">
        <f>IFERROR(_xll.qlIndexFixing(IndexON,D1638,TRUE,_xll.ohTrigger(RecalcTrigger,TriggerON)),NA())</f>
        <v>1.0007590415881396E-2</v>
      </c>
      <c r="H1638" s="42">
        <f>_xll.qlCalendarAdvance(Calendar,$H1637,B1638,"f",FALSE)</f>
        <v>51208</v>
      </c>
      <c r="I1638" s="139">
        <f>_xll.qlInterestRateIndexValueDate(Index1M,$H1638)</f>
        <v>51210</v>
      </c>
      <c r="J1638" s="144">
        <f>IFERROR(_xll.qlIndexFixing(Index1M,$H1638,TRUE,_xll.ohTrigger(RecalcTrigger,Trigger1M)),NA())</f>
        <v>9.6846759438770635E-3</v>
      </c>
      <c r="K1638" s="44">
        <f>IFERROR(_xll.qlIndexFixing(Index3M,H1638,TRUE,_xll.ohTrigger(RecalcTrigger,Trigger3M)),NA())</f>
        <v>9.9931233402161344E-3</v>
      </c>
      <c r="L1638" s="44">
        <f>IFERROR(_xll.qlIndexFixing(Index6M,$H1638,TRUE,_xll.ohTrigger(RecalcTrigger,Trigger6M)),NA())</f>
        <v>9.9620435880340315E-3</v>
      </c>
      <c r="M1638" s="145">
        <f>IFERROR(_xll.qlIndexFixing(Index1Y,$H1638,TRUE,_xll.ohTrigger(RecalcTrigger,Trigger1Y)),NA())</f>
        <v>1.0120115030215869E-2</v>
      </c>
      <c r="N1638" s="144">
        <f>IFERROR(_xll.qlIndexFixing(ONIndex1M,I1638,TRUE,_xll.ohTrigger(RecalcTrigger,Trigger1M)),NA())</f>
        <v>9.6901036151120223E-3</v>
      </c>
      <c r="O1638" s="44">
        <f>IFERROR(_xll.qlIndexFixing(ONIndex3M,I1638,TRUE,_xll.ohTrigger(RecalcTrigger,Trigger3M)),NA())</f>
        <v>1.0017582798322877E-2</v>
      </c>
      <c r="P1638" s="44">
        <f>IFERROR(_xll.qlIndexFixing(ONIndex6M,I1638,TRUE,_xll.ohTrigger(RecalcTrigger,Trigger6M)),NA())</f>
        <v>1.0011200438881929E-2</v>
      </c>
      <c r="Q1638" s="145">
        <f>IFERROR(_xll.qlIndexFixing(ONIndex1Y,I1638,TRUE,_xll.ohTrigger(RecalcTrigger,Trigger1Y)),NA())</f>
        <v>1.0214529901668712E-2</v>
      </c>
    </row>
    <row r="1639" spans="2:17" x14ac:dyDescent="0.2">
      <c r="B1639" s="39" t="s">
        <v>42</v>
      </c>
      <c r="D1639" s="42">
        <f>_xll.qlCalendarAdvance(Calendar,$D1638,B1639,"f",FALSE)</f>
        <v>51215</v>
      </c>
      <c r="E1639" s="139">
        <f>_xll.qlInterestRateIndexValueDate(IndexON,D1639)</f>
        <v>51215</v>
      </c>
      <c r="F1639" s="155">
        <f>IFERROR(_xll.qlIndexFixing(IndexON,D1639,TRUE,_xll.ohTrigger(RecalcTrigger,TriggerON)),NA())</f>
        <v>1.0007590415881396E-2</v>
      </c>
      <c r="H1639" s="42">
        <f>_xll.qlCalendarAdvance(Calendar,$H1638,B1639,"f",FALSE)</f>
        <v>51215</v>
      </c>
      <c r="I1639" s="139">
        <f>_xll.qlInterestRateIndexValueDate(Index1M,$H1639)</f>
        <v>51217</v>
      </c>
      <c r="J1639" s="144">
        <f>IFERROR(_xll.qlIndexFixing(Index1M,$H1639,TRUE,_xll.ohTrigger(RecalcTrigger,Trigger1M)),NA())</f>
        <v>9.6789316596063157E-3</v>
      </c>
      <c r="K1639" s="44">
        <f>IFERROR(_xll.qlIndexFixing(Index3M,H1639,TRUE,_xll.ohTrigger(RecalcTrigger,Trigger3M)),NA())</f>
        <v>9.9869243110670015E-3</v>
      </c>
      <c r="L1639" s="44">
        <f>IFERROR(_xll.qlIndexFixing(Index6M,$H1639,TRUE,_xll.ohTrigger(RecalcTrigger,Trigger6M)),NA())</f>
        <v>9.956277706451952E-3</v>
      </c>
      <c r="M1639" s="145">
        <f>IFERROR(_xll.qlIndexFixing(Index1Y,$H1639,TRUE,_xll.ohTrigger(RecalcTrigger,Trigger1Y)),NA())</f>
        <v>1.0114634116741121E-2</v>
      </c>
      <c r="N1639" s="144">
        <f>IFERROR(_xll.qlIndexFixing(ONIndex1M,I1639,TRUE,_xll.ohTrigger(RecalcTrigger,Trigger1M)),NA())</f>
        <v>9.6843206662722281E-3</v>
      </c>
      <c r="O1639" s="44">
        <f>IFERROR(_xll.qlIndexFixing(ONIndex3M,I1639,TRUE,_xll.ohTrigger(RecalcTrigger,Trigger3M)),NA())</f>
        <v>1.0011223196038088E-2</v>
      </c>
      <c r="P1639" s="44">
        <f>IFERROR(_xll.qlIndexFixing(ONIndex6M,I1639,TRUE,_xll.ohTrigger(RecalcTrigger,Trigger6M)),NA())</f>
        <v>1.0005018359953155E-2</v>
      </c>
      <c r="Q1639" s="145">
        <f>IFERROR(_xll.qlIndexFixing(ONIndex1Y,I1639,TRUE,_xll.ohTrigger(RecalcTrigger,Trigger1Y)),NA())</f>
        <v>1.0208239113618234E-2</v>
      </c>
    </row>
    <row r="1640" spans="2:17" x14ac:dyDescent="0.2">
      <c r="B1640" s="39" t="s">
        <v>42</v>
      </c>
      <c r="D1640" s="42">
        <f>_xll.qlCalendarAdvance(Calendar,$D1639,B1640,"f",FALSE)</f>
        <v>51222</v>
      </c>
      <c r="E1640" s="139">
        <f>_xll.qlInterestRateIndexValueDate(IndexON,D1640)</f>
        <v>51222</v>
      </c>
      <c r="F1640" s="155">
        <f>IFERROR(_xll.qlIndexFixing(IndexON,D1640,TRUE,_xll.ohTrigger(RecalcTrigger,TriggerON)),NA())</f>
        <v>1.0007590415881396E-2</v>
      </c>
      <c r="H1640" s="42">
        <f>_xll.qlCalendarAdvance(Calendar,$H1639,B1640,"f",FALSE)</f>
        <v>51222</v>
      </c>
      <c r="I1640" s="139">
        <f>_xll.qlInterestRateIndexValueDate(Index1M,$H1640)</f>
        <v>51224</v>
      </c>
      <c r="J1640" s="144">
        <f>IFERROR(_xll.qlIndexFixing(Index1M,$H1640,TRUE,_xll.ohTrigger(RecalcTrigger,Trigger1M)),NA())</f>
        <v>9.6732139764718617E-3</v>
      </c>
      <c r="K1640" s="44">
        <f>IFERROR(_xll.qlIndexFixing(Index3M,H1640,TRUE,_xll.ohTrigger(RecalcTrigger,Trigger3M)),NA())</f>
        <v>9.980755466043505E-3</v>
      </c>
      <c r="L1640" s="44">
        <f>IFERROR(_xll.qlIndexFixing(Index6M,$H1640,TRUE,_xll.ohTrigger(RecalcTrigger,Trigger6M)),NA())</f>
        <v>9.9513266244671012E-3</v>
      </c>
      <c r="M1640" s="145">
        <f>IFERROR(_xll.qlIndexFixing(Index1Y,$H1640,TRUE,_xll.ohTrigger(RecalcTrigger,Trigger1Y)),NA())</f>
        <v>1.0109189033460638E-2</v>
      </c>
      <c r="N1640" s="144">
        <f>IFERROR(_xll.qlIndexFixing(ONIndex1M,I1640,TRUE,_xll.ohTrigger(RecalcTrigger,Trigger1M)),NA())</f>
        <v>9.6769241277705476E-3</v>
      </c>
      <c r="O1640" s="44">
        <f>IFERROR(_xll.qlIndexFixing(ONIndex3M,I1640,TRUE,_xll.ohTrigger(RecalcTrigger,Trigger3M)),NA())</f>
        <v>1.0003089343086913E-2</v>
      </c>
      <c r="P1640" s="44">
        <f>IFERROR(_xll.qlIndexFixing(ONIndex6M,I1640,TRUE,_xll.ohTrigger(RecalcTrigger,Trigger6M)),NA())</f>
        <v>9.997119697189305E-3</v>
      </c>
      <c r="Q1640" s="145">
        <f>IFERROR(_xll.qlIndexFixing(ONIndex1Y,I1640,TRUE,_xll.ohTrigger(RecalcTrigger,Trigger1Y)),NA())</f>
        <v>1.0200197053080728E-2</v>
      </c>
    </row>
    <row r="1641" spans="2:17" x14ac:dyDescent="0.2">
      <c r="B1641" s="39" t="s">
        <v>42</v>
      </c>
      <c r="D1641" s="42">
        <f>_xll.qlCalendarAdvance(Calendar,$D1640,B1641,"f",FALSE)</f>
        <v>51229</v>
      </c>
      <c r="E1641" s="139">
        <f>_xll.qlInterestRateIndexValueDate(IndexON,D1641)</f>
        <v>51229</v>
      </c>
      <c r="F1641" s="155">
        <f>IFERROR(_xll.qlIndexFixing(IndexON,D1641,TRUE,_xll.ohTrigger(RecalcTrigger,TriggerON)),NA())</f>
        <v>1.0007590415801459E-2</v>
      </c>
      <c r="H1641" s="42">
        <f>_xll.qlCalendarAdvance(Calendar,$H1640,B1641,"f",FALSE)</f>
        <v>51229</v>
      </c>
      <c r="I1641" s="139">
        <f>_xll.qlInterestRateIndexValueDate(Index1M,$H1641)</f>
        <v>51231</v>
      </c>
      <c r="J1641" s="144">
        <f>IFERROR(_xll.qlIndexFixing(Index1M,$H1641,TRUE,_xll.ohTrigger(RecalcTrigger,Trigger1M)),NA())</f>
        <v>9.6675230568937787E-3</v>
      </c>
      <c r="K1641" s="44">
        <f>IFERROR(_xll.qlIndexFixing(Index3M,H1641,TRUE,_xll.ohTrigger(RecalcTrigger,Trigger3M)),NA())</f>
        <v>9.9749116033629737E-3</v>
      </c>
      <c r="L1641" s="44">
        <f>IFERROR(_xll.qlIndexFixing(Index6M,$H1641,TRUE,_xll.ohTrigger(RecalcTrigger,Trigger6M)),NA())</f>
        <v>9.9456258598875791E-3</v>
      </c>
      <c r="M1641" s="145">
        <f>IFERROR(_xll.qlIndexFixing(Index1Y,$H1641,TRUE,_xll.ohTrigger(RecalcTrigger,Trigger1Y)),NA())</f>
        <v>1.010377994198257E-2</v>
      </c>
      <c r="N1641" s="144">
        <f>IFERROR(_xll.qlIndexFixing(ONIndex1M,I1641,TRUE,_xll.ohTrigger(RecalcTrigger,Trigger1M)),NA())</f>
        <v>9.6728338592466656E-3</v>
      </c>
      <c r="O1641" s="44">
        <f>IFERROR(_xll.qlIndexFixing(ONIndex3M,I1641,TRUE,_xll.ohTrigger(RecalcTrigger,Trigger3M)),NA())</f>
        <v>9.9985914517475294E-3</v>
      </c>
      <c r="P1641" s="44">
        <f>IFERROR(_xll.qlIndexFixing(ONIndex6M,I1641,TRUE,_xll.ohTrigger(RecalcTrigger,Trigger6M)),NA())</f>
        <v>9.9927558472678868E-3</v>
      </c>
      <c r="Q1641" s="145">
        <f>IFERROR(_xll.qlIndexFixing(ONIndex1Y,I1641,TRUE,_xll.ohTrigger(RecalcTrigger,Trigger1Y)),NA())</f>
        <v>1.0195751763903971E-2</v>
      </c>
    </row>
    <row r="1642" spans="2:17" x14ac:dyDescent="0.2">
      <c r="B1642" s="39" t="s">
        <v>42</v>
      </c>
      <c r="D1642" s="42">
        <f>_xll.qlCalendarAdvance(Calendar,$D1641,B1642,"f",FALSE)</f>
        <v>51236</v>
      </c>
      <c r="E1642" s="139">
        <f>_xll.qlInterestRateIndexValueDate(IndexON,D1642)</f>
        <v>51236</v>
      </c>
      <c r="F1642" s="155">
        <f>IFERROR(_xll.qlIndexFixing(IndexON,D1642,TRUE,_xll.ohTrigger(RecalcTrigger,TriggerON)),NA())</f>
        <v>1.0007590415801459E-2</v>
      </c>
      <c r="H1642" s="42">
        <f>_xll.qlCalendarAdvance(Calendar,$H1641,B1642,"f",FALSE)</f>
        <v>51236</v>
      </c>
      <c r="I1642" s="139">
        <f>_xll.qlInterestRateIndexValueDate(Index1M,$H1642)</f>
        <v>51238</v>
      </c>
      <c r="J1642" s="144">
        <f>IFERROR(_xll.qlIndexFixing(Index1M,$H1642,TRUE,_xll.ohTrigger(RecalcTrigger,Trigger1M)),NA())</f>
        <v>9.6618590633046342E-3</v>
      </c>
      <c r="K1642" s="44">
        <f>IFERROR(_xll.qlIndexFixing(Index3M,H1642,TRUE,_xll.ohTrigger(RecalcTrigger,Trigger3M)),NA())</f>
        <v>9.9688015910541234E-3</v>
      </c>
      <c r="L1642" s="44">
        <f>IFERROR(_xll.qlIndexFixing(Index6M,$H1642,TRUE,_xll.ohTrigger(RecalcTrigger,Trigger6M)),NA())</f>
        <v>9.9399616288623795E-3</v>
      </c>
      <c r="M1642" s="145">
        <f>IFERROR(_xll.qlIndexFixing(Index1Y,$H1642,TRUE,_xll.ohTrigger(RecalcTrigger,Trigger1Y)),NA())</f>
        <v>1.0098407003915507E-2</v>
      </c>
      <c r="N1642" s="144">
        <f>IFERROR(_xll.qlIndexFixing(ONIndex1M,I1642,TRUE,_xll.ohTrigger(RecalcTrigger,Trigger1M)),NA())</f>
        <v>9.667130325761164E-3</v>
      </c>
      <c r="O1642" s="44">
        <f>IFERROR(_xll.qlIndexFixing(ONIndex3M,I1642,TRUE,_xll.ohTrigger(RecalcTrigger,Trigger3M)),NA())</f>
        <v>9.9923196475515397E-3</v>
      </c>
      <c r="P1642" s="44">
        <f>IFERROR(_xll.qlIndexFixing(ONIndex6M,I1642,TRUE,_xll.ohTrigger(RecalcTrigger,Trigger6M)),NA())</f>
        <v>9.9866757615529878E-3</v>
      </c>
      <c r="Q1642" s="145">
        <f>IFERROR(_xll.qlIndexFixing(ONIndex1Y,I1642,TRUE,_xll.ohTrigger(RecalcTrigger,Trigger1Y)),NA())</f>
        <v>1.0189555523263394E-2</v>
      </c>
    </row>
    <row r="1643" spans="2:17" x14ac:dyDescent="0.2">
      <c r="B1643" s="39" t="s">
        <v>42</v>
      </c>
      <c r="D1643" s="42">
        <f>_xll.qlCalendarAdvance(Calendar,$D1642,B1643,"f",FALSE)</f>
        <v>51243</v>
      </c>
      <c r="E1643" s="139">
        <f>_xll.qlInterestRateIndexValueDate(IndexON,D1643)</f>
        <v>51243</v>
      </c>
      <c r="F1643" s="155">
        <f>IFERROR(_xll.qlIndexFixing(IndexON,D1643,TRUE,_xll.ohTrigger(RecalcTrigger,TriggerON)),NA())</f>
        <v>1.0007590415881396E-2</v>
      </c>
      <c r="H1643" s="42">
        <f>_xll.qlCalendarAdvance(Calendar,$H1642,B1643,"f",FALSE)</f>
        <v>51243</v>
      </c>
      <c r="I1643" s="139">
        <f>_xll.qlInterestRateIndexValueDate(Index1M,$H1643)</f>
        <v>51245</v>
      </c>
      <c r="J1643" s="144">
        <f>IFERROR(_xll.qlIndexFixing(Index1M,$H1643,TRUE,_xll.ohTrigger(RecalcTrigger,Trigger1M)),NA())</f>
        <v>9.6562221581245056E-3</v>
      </c>
      <c r="K1643" s="44">
        <f>IFERROR(_xll.qlIndexFixing(Index3M,H1643,TRUE,_xll.ohTrigger(RecalcTrigger,Trigger3M)),NA())</f>
        <v>9.9627222573969807E-3</v>
      </c>
      <c r="L1643" s="44">
        <f>IFERROR(_xll.qlIndexFixing(Index6M,$H1643,TRUE,_xll.ohTrigger(RecalcTrigger,Trigger6M)),NA())</f>
        <v>9.9343341059744752E-3</v>
      </c>
      <c r="M1643" s="145">
        <f>IFERROR(_xll.qlIndexFixing(Index1Y,$H1643,TRUE,_xll.ohTrigger(RecalcTrigger,Trigger1Y)),NA())</f>
        <v>1.0092207322285817E-2</v>
      </c>
      <c r="N1643" s="144">
        <f>IFERROR(_xll.qlIndexFixing(ONIndex1M,I1643,TRUE,_xll.ohTrigger(RecalcTrigger,Trigger1M)),NA())</f>
        <v>9.6614535887606934E-3</v>
      </c>
      <c r="O1643" s="44">
        <f>IFERROR(_xll.qlIndexFixing(ONIndex3M,I1643,TRUE,_xll.ohTrigger(RecalcTrigger,Trigger3M)),NA())</f>
        <v>9.9860774472748659E-3</v>
      </c>
      <c r="P1643" s="44">
        <f>IFERROR(_xll.qlIndexFixing(ONIndex6M,I1643,TRUE,_xll.ohTrigger(RecalcTrigger,Trigger6M)),NA())</f>
        <v>9.9806300217242239E-3</v>
      </c>
      <c r="Q1643" s="145">
        <f>IFERROR(_xll.qlIndexFixing(ONIndex1Y,I1643,TRUE,_xll.ohTrigger(RecalcTrigger,Trigger1Y)),NA())</f>
        <v>1.0183391119555907E-2</v>
      </c>
    </row>
    <row r="1644" spans="2:17" x14ac:dyDescent="0.2">
      <c r="B1644" s="39" t="s">
        <v>42</v>
      </c>
      <c r="D1644" s="42">
        <f>_xll.qlCalendarAdvance(Calendar,$D1643,B1644,"f",FALSE)</f>
        <v>51250</v>
      </c>
      <c r="E1644" s="139">
        <f>_xll.qlInterestRateIndexValueDate(IndexON,D1644)</f>
        <v>51250</v>
      </c>
      <c r="F1644" s="155">
        <f>IFERROR(_xll.qlIndexFixing(IndexON,D1644,TRUE,_xll.ohTrigger(RecalcTrigger,TriggerON)),NA())</f>
        <v>1.0007590415881396E-2</v>
      </c>
      <c r="H1644" s="42">
        <f>_xll.qlCalendarAdvance(Calendar,$H1643,B1644,"f",FALSE)</f>
        <v>51250</v>
      </c>
      <c r="I1644" s="139">
        <f>_xll.qlInterestRateIndexValueDate(Index1M,$H1644)</f>
        <v>51252</v>
      </c>
      <c r="J1644" s="144">
        <f>IFERROR(_xll.qlIndexFixing(Index1M,$H1644,TRUE,_xll.ohTrigger(RecalcTrigger,Trigger1M)),NA())</f>
        <v>9.6506125037809642E-3</v>
      </c>
      <c r="K1644" s="44">
        <f>IFERROR(_xll.qlIndexFixing(Index3M,H1644,TRUE,_xll.ohTrigger(RecalcTrigger,Trigger3M)),NA())</f>
        <v>9.9566737715748952E-3</v>
      </c>
      <c r="L1644" s="44">
        <f>IFERROR(_xll.qlIndexFixing(Index6M,$H1644,TRUE,_xll.ohTrigger(RecalcTrigger,Trigger6M)),NA())</f>
        <v>9.928743465807275E-3</v>
      </c>
      <c r="M1644" s="145">
        <f>IFERROR(_xll.qlIndexFixing(Index1Y,$H1644,TRUE,_xll.ohTrigger(RecalcTrigger,Trigger1Y)),NA())</f>
        <v>1.0087770234449189E-2</v>
      </c>
      <c r="N1644" s="144">
        <f>IFERROR(_xll.qlIndexFixing(ONIndex1M,I1644,TRUE,_xll.ohTrigger(RecalcTrigger,Trigger1M)),NA())</f>
        <v>9.6555308416279573E-3</v>
      </c>
      <c r="O1644" s="44">
        <f>IFERROR(_xll.qlIndexFixing(ONIndex3M,I1644,TRUE,_xll.ohTrigger(RecalcTrigger,Trigger3M)),NA())</f>
        <v>9.9795608129626956E-3</v>
      </c>
      <c r="P1644" s="44">
        <f>IFERROR(_xll.qlIndexFixing(ONIndex6M,I1644,TRUE,_xll.ohTrigger(RecalcTrigger,Trigger6M)),NA())</f>
        <v>9.9743290157272568E-3</v>
      </c>
      <c r="Q1644" s="145">
        <f>IFERROR(_xll.qlIndexFixing(ONIndex1Y,I1644,TRUE,_xll.ohTrigger(RecalcTrigger,Trigger1Y)),NA())</f>
        <v>1.0176965839088226E-2</v>
      </c>
    </row>
    <row r="1645" spans="2:17" x14ac:dyDescent="0.2">
      <c r="B1645" s="39" t="s">
        <v>42</v>
      </c>
      <c r="D1645" s="42">
        <f>_xll.qlCalendarAdvance(Calendar,$D1644,B1645,"f",FALSE)</f>
        <v>51258</v>
      </c>
      <c r="E1645" s="139">
        <f>_xll.qlInterestRateIndexValueDate(IndexON,D1645)</f>
        <v>51258</v>
      </c>
      <c r="F1645" s="155">
        <f>IFERROR(_xll.qlIndexFixing(IndexON,D1645,TRUE,_xll.ohTrigger(RecalcTrigger,TriggerON)),NA())</f>
        <v>1.0007590415881396E-2</v>
      </c>
      <c r="H1645" s="42">
        <f>_xll.qlCalendarAdvance(Calendar,$H1644,B1645,"f",FALSE)</f>
        <v>51258</v>
      </c>
      <c r="I1645" s="139">
        <f>_xll.qlInterestRateIndexValueDate(Index1M,$H1645)</f>
        <v>51260</v>
      </c>
      <c r="J1645" s="144">
        <f>IFERROR(_xll.qlIndexFixing(Index1M,$H1645,TRUE,_xll.ohTrigger(RecalcTrigger,Trigger1M)),NA())</f>
        <v>9.6445019518484523E-3</v>
      </c>
      <c r="K1645" s="44">
        <f>IFERROR(_xll.qlIndexFixing(Index3M,H1645,TRUE,_xll.ohTrigger(RecalcTrigger,Trigger3M)),NA())</f>
        <v>9.9489415527069143E-3</v>
      </c>
      <c r="L1645" s="44">
        <f>IFERROR(_xll.qlIndexFixing(Index6M,$H1645,TRUE,_xll.ohTrigger(RecalcTrigger,Trigger6M)),NA())</f>
        <v>9.9219062865968603E-3</v>
      </c>
      <c r="M1645" s="145">
        <f>IFERROR(_xll.qlIndexFixing(Index1Y,$H1645,TRUE,_xll.ohTrigger(RecalcTrigger,Trigger1Y)),NA())</f>
        <v>1.0081336801607129E-2</v>
      </c>
      <c r="N1645" s="144">
        <f>IFERROR(_xll.qlIndexFixing(ONIndex1M,I1645,TRUE,_xll.ohTrigger(RecalcTrigger,Trigger1M)),NA())</f>
        <v>9.6493801401198454E-3</v>
      </c>
      <c r="O1645" s="44">
        <f>IFERROR(_xll.qlIndexFixing(ONIndex3M,I1645,TRUE,_xll.ohTrigger(RecalcTrigger,Trigger3M)),NA())</f>
        <v>9.9728017756728349E-3</v>
      </c>
      <c r="P1645" s="44">
        <f>IFERROR(_xll.qlIndexFixing(ONIndex6M,I1645,TRUE,_xll.ohTrigger(RecalcTrigger,Trigger6M)),NA())</f>
        <v>9.9677913283358066E-3</v>
      </c>
      <c r="Q1645" s="145">
        <f>IFERROR(_xll.qlIndexFixing(ONIndex1Y,I1645,TRUE,_xll.ohTrigger(RecalcTrigger,Trigger1Y)),NA())</f>
        <v>1.0170289635658136E-2</v>
      </c>
    </row>
    <row r="1646" spans="2:17" x14ac:dyDescent="0.2">
      <c r="B1646" s="39" t="s">
        <v>42</v>
      </c>
      <c r="D1646" s="42">
        <f>_xll.qlCalendarAdvance(Calendar,$D1645,B1646,"f",FALSE)</f>
        <v>51265</v>
      </c>
      <c r="E1646" s="139">
        <f>_xll.qlInterestRateIndexValueDate(IndexON,D1646)</f>
        <v>51265</v>
      </c>
      <c r="F1646" s="155">
        <f>IFERROR(_xll.qlIndexFixing(IndexON,D1646,TRUE,_xll.ohTrigger(RecalcTrigger,TriggerON)),NA())</f>
        <v>1.0007590415801459E-2</v>
      </c>
      <c r="H1646" s="42">
        <f>_xll.qlCalendarAdvance(Calendar,$H1645,B1646,"f",FALSE)</f>
        <v>51265</v>
      </c>
      <c r="I1646" s="139">
        <f>_xll.qlInterestRateIndexValueDate(Index1M,$H1646)</f>
        <v>51267</v>
      </c>
      <c r="J1646" s="144">
        <f>IFERROR(_xll.qlIndexFixing(Index1M,$H1646,TRUE,_xll.ohTrigger(RecalcTrigger,Trigger1M)),NA())</f>
        <v>9.6389494023082969E-3</v>
      </c>
      <c r="K1646" s="44">
        <f>IFERROR(_xll.qlIndexFixing(Index3M,H1646,TRUE,_xll.ohTrigger(RecalcTrigger,Trigger3M)),NA())</f>
        <v>9.9429660343187259E-3</v>
      </c>
      <c r="L1646" s="44">
        <f>IFERROR(_xll.qlIndexFixing(Index6M,$H1646,TRUE,_xll.ohTrigger(RecalcTrigger,Trigger6M)),NA())</f>
        <v>9.9164004121317529E-3</v>
      </c>
      <c r="M1646" s="145">
        <f>IFERROR(_xll.qlIndexFixing(Index1Y,$H1646,TRUE,_xll.ohTrigger(RecalcTrigger,Trigger1Y)),NA())</f>
        <v>1.0076120548298382E-2</v>
      </c>
      <c r="N1646" s="144">
        <f>IFERROR(_xll.qlIndexFixing(ONIndex1M,I1646,TRUE,_xll.ohTrigger(RecalcTrigger,Trigger1M)),NA())</f>
        <v>9.6437886773870218E-3</v>
      </c>
      <c r="O1646" s="44">
        <f>IFERROR(_xll.qlIndexFixing(ONIndex3M,I1646,TRUE,_xll.ohTrigger(RecalcTrigger,Trigger3M)),NA())</f>
        <v>9.9666537156917201E-3</v>
      </c>
      <c r="P1646" s="44">
        <f>IFERROR(_xll.qlIndexFixing(ONIndex6M,I1646,TRUE,_xll.ohTrigger(RecalcTrigger,Trigger6M)),NA())</f>
        <v>9.961854665414549E-3</v>
      </c>
      <c r="Q1646" s="145">
        <f>IFERROR(_xll.qlIndexFixing(ONIndex1Y,I1646,TRUE,_xll.ohTrigger(RecalcTrigger,Trigger1Y)),NA())</f>
        <v>1.0164226336115689E-2</v>
      </c>
    </row>
    <row r="1647" spans="2:17" x14ac:dyDescent="0.2">
      <c r="B1647" s="39" t="s">
        <v>42</v>
      </c>
      <c r="D1647" s="42">
        <f>_xll.qlCalendarAdvance(Calendar,$D1646,B1647,"f",FALSE)</f>
        <v>51272</v>
      </c>
      <c r="E1647" s="139">
        <f>_xll.qlInterestRateIndexValueDate(IndexON,D1647)</f>
        <v>51272</v>
      </c>
      <c r="F1647" s="155">
        <f>IFERROR(_xll.qlIndexFixing(IndexON,D1647,TRUE,_xll.ohTrigger(RecalcTrigger,TriggerON)),NA())</f>
        <v>1.0007590415881396E-2</v>
      </c>
      <c r="H1647" s="42">
        <f>_xll.qlCalendarAdvance(Calendar,$H1646,B1647,"f",FALSE)</f>
        <v>51272</v>
      </c>
      <c r="I1647" s="139">
        <f>_xll.qlInterestRateIndexValueDate(Index1M,$H1647)</f>
        <v>51274</v>
      </c>
      <c r="J1647" s="144">
        <f>IFERROR(_xll.qlIndexFixing(Index1M,$H1647,TRUE,_xll.ohTrigger(RecalcTrigger,Trigger1M)),NA())</f>
        <v>9.6334246016526216E-3</v>
      </c>
      <c r="K1647" s="44">
        <f>IFERROR(_xll.qlIndexFixing(Index3M,H1647,TRUE,_xll.ohTrigger(RecalcTrigger,Trigger3M)),NA())</f>
        <v>9.9370219346322231E-3</v>
      </c>
      <c r="L1647" s="44">
        <f>IFERROR(_xll.qlIndexFixing(Index6M,$H1647,TRUE,_xll.ohTrigger(RecalcTrigger,Trigger6M)),NA())</f>
        <v>9.9109319962429939E-3</v>
      </c>
      <c r="M1647" s="145">
        <f>IFERROR(_xll.qlIndexFixing(Index1Y,$H1647,TRUE,_xll.ohTrigger(RecalcTrigger,Trigger1Y)),NA())</f>
        <v>1.0070941304833761E-2</v>
      </c>
      <c r="N1647" s="144">
        <f>IFERROR(_xll.qlIndexFixing(ONIndex1M,I1647,TRUE,_xll.ohTrigger(RecalcTrigger,Trigger1M)),NA())</f>
        <v>9.6382246835613472E-3</v>
      </c>
      <c r="O1647" s="44">
        <f>IFERROR(_xll.qlIndexFixing(ONIndex3M,I1647,TRUE,_xll.ohTrigger(RecalcTrigger,Trigger3M)),NA())</f>
        <v>9.9605359592302989E-3</v>
      </c>
      <c r="P1647" s="44">
        <f>IFERROR(_xll.qlIndexFixing(ONIndex6M,I1647,TRUE,_xll.ohTrigger(RecalcTrigger,Trigger6M)),NA())</f>
        <v>9.9559530690829234E-3</v>
      </c>
      <c r="Q1647" s="145">
        <f>IFERROR(_xll.qlIndexFixing(ONIndex1Y,I1647,TRUE,_xll.ohTrigger(RecalcTrigger,Trigger1Y)),NA())</f>
        <v>1.0158195538654269E-2</v>
      </c>
    </row>
    <row r="1648" spans="2:17" x14ac:dyDescent="0.2">
      <c r="B1648" s="39" t="s">
        <v>42</v>
      </c>
      <c r="D1648" s="42">
        <f>_xll.qlCalendarAdvance(Calendar,$D1647,B1648,"f",FALSE)</f>
        <v>51279</v>
      </c>
      <c r="E1648" s="139">
        <f>_xll.qlInterestRateIndexValueDate(IndexON,D1648)</f>
        <v>51279</v>
      </c>
      <c r="F1648" s="155">
        <f>IFERROR(_xll.qlIndexFixing(IndexON,D1648,TRUE,_xll.ohTrigger(RecalcTrigger,TriggerON)),NA())</f>
        <v>1.0007590415881396E-2</v>
      </c>
      <c r="H1648" s="42">
        <f>_xll.qlCalendarAdvance(Calendar,$H1647,B1648,"f",FALSE)</f>
        <v>51279</v>
      </c>
      <c r="I1648" s="139">
        <f>_xll.qlInterestRateIndexValueDate(Index1M,$H1648)</f>
        <v>51281</v>
      </c>
      <c r="J1648" s="144">
        <f>IFERROR(_xll.qlIndexFixing(Index1M,$H1648,TRUE,_xll.ohTrigger(RecalcTrigger,Trigger1M)),NA())</f>
        <v>9.6279277123037608E-3</v>
      </c>
      <c r="K1648" s="44">
        <f>IFERROR(_xll.qlIndexFixing(Index3M,H1648,TRUE,_xll.ohTrigger(RecalcTrigger,Trigger3M)),NA())</f>
        <v>9.931109422840572E-3</v>
      </c>
      <c r="L1648" s="44">
        <f>IFERROR(_xll.qlIndexFixing(Index6M,$H1648,TRUE,_xll.ohTrigger(RecalcTrigger,Trigger6M)),NA())</f>
        <v>9.9055012135200078E-3</v>
      </c>
      <c r="M1648" s="145">
        <f>IFERROR(_xll.qlIndexFixing(Index1Y,$H1648,TRUE,_xll.ohTrigger(RecalcTrigger,Trigger1Y)),NA())</f>
        <v>1.0065799232831341E-2</v>
      </c>
      <c r="N1648" s="144">
        <f>IFERROR(_xll.qlIndexFixing(ONIndex1M,I1648,TRUE,_xll.ohTrigger(RecalcTrigger,Trigger1M)),NA())</f>
        <v>9.6326883210728909E-3</v>
      </c>
      <c r="O1648" s="44">
        <f>IFERROR(_xll.qlIndexFixing(ONIndex3M,I1648,TRUE,_xll.ohTrigger(RecalcTrigger,Trigger3M)),NA())</f>
        <v>9.9544486753533334E-3</v>
      </c>
      <c r="P1648" s="44">
        <f>IFERROR(_xll.qlIndexFixing(ONIndex6M,I1648,TRUE,_xll.ohTrigger(RecalcTrigger,Trigger6M)),NA())</f>
        <v>9.9500867136814719E-3</v>
      </c>
      <c r="Q1648" s="145">
        <f>IFERROR(_xll.qlIndexFixing(ONIndex1Y,I1648,TRUE,_xll.ohTrigger(RecalcTrigger,Trigger1Y)),NA())</f>
        <v>1.0152197403865415E-2</v>
      </c>
    </row>
    <row r="1649" spans="2:17" x14ac:dyDescent="0.2">
      <c r="B1649" s="39" t="s">
        <v>42</v>
      </c>
      <c r="D1649" s="42">
        <f>_xll.qlCalendarAdvance(Calendar,$D1648,B1649,"f",FALSE)</f>
        <v>51286</v>
      </c>
      <c r="E1649" s="139">
        <f>_xll.qlInterestRateIndexValueDate(IndexON,D1649)</f>
        <v>51286</v>
      </c>
      <c r="F1649" s="155">
        <f>IFERROR(_xll.qlIndexFixing(IndexON,D1649,TRUE,_xll.ohTrigger(RecalcTrigger,TriggerON)),NA())</f>
        <v>1.0007590415801459E-2</v>
      </c>
      <c r="H1649" s="42">
        <f>_xll.qlCalendarAdvance(Calendar,$H1648,B1649,"f",FALSE)</f>
        <v>51286</v>
      </c>
      <c r="I1649" s="139">
        <f>_xll.qlInterestRateIndexValueDate(Index1M,$H1649)</f>
        <v>51288</v>
      </c>
      <c r="J1649" s="144">
        <f>IFERROR(_xll.qlIndexFixing(Index1M,$H1649,TRUE,_xll.ohTrigger(RecalcTrigger,Trigger1M)),NA())</f>
        <v>9.6224588966788913E-3</v>
      </c>
      <c r="K1649" s="44">
        <f>IFERROR(_xll.qlIndexFixing(Index3M,H1649,TRUE,_xll.ohTrigger(RecalcTrigger,Trigger3M)),NA())</f>
        <v>9.9252286681343928E-3</v>
      </c>
      <c r="L1649" s="44">
        <f>IFERROR(_xll.qlIndexFixing(Index6M,$H1649,TRUE,_xll.ohTrigger(RecalcTrigger,Trigger6M)),NA())</f>
        <v>9.9001082385526528E-3</v>
      </c>
      <c r="M1649" s="145">
        <f>IFERROR(_xll.qlIndexFixing(Index1Y,$H1649,TRUE,_xll.ohTrigger(RecalcTrigger,Trigger1Y)),NA())</f>
        <v>1.0060694493909854E-2</v>
      </c>
      <c r="N1649" s="144">
        <f>IFERROR(_xll.qlIndexFixing(ONIndex1M,I1649,TRUE,_xll.ohTrigger(RecalcTrigger,Trigger1M)),NA())</f>
        <v>9.6271797521918501E-3</v>
      </c>
      <c r="O1649" s="44">
        <f>IFERROR(_xll.qlIndexFixing(ONIndex3M,I1649,TRUE,_xll.ohTrigger(RecalcTrigger,Trigger3M)),NA())</f>
        <v>9.9483920328857778E-3</v>
      </c>
      <c r="P1649" s="44">
        <f>IFERROR(_xll.qlIndexFixing(ONIndex6M,I1649,TRUE,_xll.ohTrigger(RecalcTrigger,Trigger6M)),NA())</f>
        <v>9.944255772991184E-3</v>
      </c>
      <c r="Q1649" s="145">
        <f>IFERROR(_xll.qlIndexFixing(ONIndex1Y,I1649,TRUE,_xll.ohTrigger(RecalcTrigger,Trigger1Y)),NA())</f>
        <v>1.0146232092180796E-2</v>
      </c>
    </row>
    <row r="1650" spans="2:17" x14ac:dyDescent="0.2">
      <c r="B1650" s="39" t="s">
        <v>42</v>
      </c>
      <c r="D1650" s="42">
        <f>_xll.qlCalendarAdvance(Calendar,$D1649,B1650,"f",FALSE)</f>
        <v>51293</v>
      </c>
      <c r="E1650" s="139">
        <f>_xll.qlInterestRateIndexValueDate(IndexON,D1650)</f>
        <v>51293</v>
      </c>
      <c r="F1650" s="155">
        <f>IFERROR(_xll.qlIndexFixing(IndexON,D1650,TRUE,_xll.ohTrigger(RecalcTrigger,TriggerON)),NA())</f>
        <v>1.0007590415801459E-2</v>
      </c>
      <c r="H1650" s="42">
        <f>_xll.qlCalendarAdvance(Calendar,$H1649,B1650,"f",FALSE)</f>
        <v>51293</v>
      </c>
      <c r="I1650" s="139">
        <f>_xll.qlInterestRateIndexValueDate(Index1M,$H1650)</f>
        <v>51295</v>
      </c>
      <c r="J1650" s="144">
        <f>IFERROR(_xll.qlIndexFixing(Index1M,$H1650,TRUE,_xll.ohTrigger(RecalcTrigger,Trigger1M)),NA())</f>
        <v>9.6170183172055029E-3</v>
      </c>
      <c r="K1650" s="44">
        <f>IFERROR(_xll.qlIndexFixing(Index3M,H1650,TRUE,_xll.ohTrigger(RecalcTrigger,Trigger3M)),NA())</f>
        <v>9.9193798397051551E-3</v>
      </c>
      <c r="L1650" s="44">
        <f>IFERROR(_xll.qlIndexFixing(Index6M,$H1650,TRUE,_xll.ohTrigger(RecalcTrigger,Trigger6M)),NA())</f>
        <v>9.894753245932076E-3</v>
      </c>
      <c r="M1650" s="145">
        <f>IFERROR(_xll.qlIndexFixing(Index1Y,$H1650,TRUE,_xll.ohTrigger(RecalcTrigger,Trigger1Y)),NA())</f>
        <v>1.0055627249688899E-2</v>
      </c>
      <c r="N1650" s="144">
        <f>IFERROR(_xll.qlIndexFixing(ONIndex1M,I1650,TRUE,_xll.ohTrigger(RecalcTrigger,Trigger1M)),NA())</f>
        <v>9.6216991393482942E-3</v>
      </c>
      <c r="O1650" s="44">
        <f>IFERROR(_xll.qlIndexFixing(ONIndex3M,I1650,TRUE,_xll.ohTrigger(RecalcTrigger,Trigger3M)),NA())</f>
        <v>9.9423662006525859E-3</v>
      </c>
      <c r="P1650" s="44">
        <f>IFERROR(_xll.qlIndexFixing(ONIndex6M,I1650,TRUE,_xll.ohTrigger(RecalcTrigger,Trigger6M)),NA())</f>
        <v>9.9384604211927297E-3</v>
      </c>
      <c r="Q1650" s="145">
        <f>IFERROR(_xll.qlIndexFixing(ONIndex1Y,I1650,TRUE,_xll.ohTrigger(RecalcTrigger,Trigger1Y)),NA())</f>
        <v>1.0140299764271887E-2</v>
      </c>
    </row>
    <row r="1651" spans="2:17" x14ac:dyDescent="0.2">
      <c r="B1651" s="39" t="s">
        <v>42</v>
      </c>
      <c r="D1651" s="42">
        <f>_xll.qlCalendarAdvance(Calendar,$D1650,B1651,"f",FALSE)</f>
        <v>51300</v>
      </c>
      <c r="E1651" s="139">
        <f>_xll.qlInterestRateIndexValueDate(IndexON,D1651)</f>
        <v>51300</v>
      </c>
      <c r="F1651" s="155">
        <f>IFERROR(_xll.qlIndexFixing(IndexON,D1651,TRUE,_xll.ohTrigger(RecalcTrigger,TriggerON)),NA())</f>
        <v>1.0007590415881396E-2</v>
      </c>
      <c r="H1651" s="42">
        <f>_xll.qlCalendarAdvance(Calendar,$H1650,B1651,"f",FALSE)</f>
        <v>51300</v>
      </c>
      <c r="I1651" s="139">
        <f>_xll.qlInterestRateIndexValueDate(Index1M,$H1651)</f>
        <v>51302</v>
      </c>
      <c r="J1651" s="144">
        <f>IFERROR(_xll.qlIndexFixing(Index1M,$H1651,TRUE,_xll.ohTrigger(RecalcTrigger,Trigger1M)),NA())</f>
        <v>9.6116061363033505E-3</v>
      </c>
      <c r="K1651" s="44">
        <f>IFERROR(_xll.qlIndexFixing(Index3M,H1651,TRUE,_xll.ohTrigger(RecalcTrigger,Trigger3M)),NA())</f>
        <v>9.9135631067460307E-3</v>
      </c>
      <c r="L1651" s="44">
        <f>IFERROR(_xll.qlIndexFixing(Index6M,$H1651,TRUE,_xll.ohTrigger(RecalcTrigger,Trigger6M)),NA())</f>
        <v>9.8894364102485709E-3</v>
      </c>
      <c r="M1651" s="145">
        <f>IFERROR(_xll.qlIndexFixing(Index1Y,$H1651,TRUE,_xll.ohTrigger(RecalcTrigger,Trigger1Y)),NA())</f>
        <v>1.0050597661788731E-2</v>
      </c>
      <c r="N1651" s="144">
        <f>IFERROR(_xll.qlIndexFixing(ONIndex1M,I1651,TRUE,_xll.ohTrigger(RecalcTrigger,Trigger1M)),NA())</f>
        <v>9.6162466447324846E-3</v>
      </c>
      <c r="O1651" s="44">
        <f>IFERROR(_xll.qlIndexFixing(ONIndex3M,I1651,TRUE,_xll.ohTrigger(RecalcTrigger,Trigger3M)),NA())</f>
        <v>9.936371347638584E-3</v>
      </c>
      <c r="P1651" s="44">
        <f>IFERROR(_xll.qlIndexFixing(ONIndex6M,I1651,TRUE,_xll.ohTrigger(RecalcTrigger,Trigger6M)),NA())</f>
        <v>9.9327008321470345E-3</v>
      </c>
      <c r="Q1651" s="145">
        <f>IFERROR(_xll.qlIndexFixing(ONIndex1Y,I1651,TRUE,_xll.ohTrigger(RecalcTrigger,Trigger1Y)),NA())</f>
        <v>1.0134400580570357E-2</v>
      </c>
    </row>
    <row r="1652" spans="2:17" x14ac:dyDescent="0.2">
      <c r="B1652" s="39" t="s">
        <v>42</v>
      </c>
      <c r="D1652" s="42">
        <f>_xll.qlCalendarAdvance(Calendar,$D1651,B1652,"f",FALSE)</f>
        <v>51307</v>
      </c>
      <c r="E1652" s="139">
        <f>_xll.qlInterestRateIndexValueDate(IndexON,D1652)</f>
        <v>51307</v>
      </c>
      <c r="F1652" s="155">
        <f>IFERROR(_xll.qlIndexFixing(IndexON,D1652,TRUE,_xll.ohTrigger(RecalcTrigger,TriggerON)),NA())</f>
        <v>1.0007590415881396E-2</v>
      </c>
      <c r="H1652" s="42">
        <f>_xll.qlCalendarAdvance(Calendar,$H1651,B1652,"f",FALSE)</f>
        <v>51307</v>
      </c>
      <c r="I1652" s="139">
        <f>_xll.qlInterestRateIndexValueDate(Index1M,$H1652)</f>
        <v>51309</v>
      </c>
      <c r="J1652" s="144">
        <f>IFERROR(_xll.qlIndexFixing(Index1M,$H1652,TRUE,_xll.ohTrigger(RecalcTrigger,Trigger1M)),NA())</f>
        <v>9.606222516389611E-3</v>
      </c>
      <c r="K1652" s="44">
        <f>IFERROR(_xll.qlIndexFixing(Index3M,H1652,TRUE,_xll.ohTrigger(RecalcTrigger,Trigger3M)),NA())</f>
        <v>9.9077786384442323E-3</v>
      </c>
      <c r="L1652" s="44">
        <f>IFERROR(_xll.qlIndexFixing(Index6M,$H1652,TRUE,_xll.ohTrigger(RecalcTrigger,Trigger6M)),NA())</f>
        <v>9.8841579060928546E-3</v>
      </c>
      <c r="M1652" s="145">
        <f>IFERROR(_xll.qlIndexFixing(Index1Y,$H1652,TRUE,_xll.ohTrigger(RecalcTrigger,Trigger1Y)),NA())</f>
        <v>1.004560589183091E-2</v>
      </c>
      <c r="N1652" s="144">
        <f>IFERROR(_xll.qlIndexFixing(ONIndex1M,I1652,TRUE,_xll.ohTrigger(RecalcTrigger,Trigger1M)),NA())</f>
        <v>9.6108224307744905E-3</v>
      </c>
      <c r="O1652" s="44">
        <f>IFERROR(_xll.qlIndexFixing(ONIndex3M,I1652,TRUE,_xll.ohTrigger(RecalcTrigger,Trigger3M)),NA())</f>
        <v>9.9304076427486621E-3</v>
      </c>
      <c r="P1652" s="44">
        <f>IFERROR(_xll.qlIndexFixing(ONIndex6M,I1652,TRUE,_xll.ohTrigger(RecalcTrigger,Trigger6M)),NA())</f>
        <v>9.9269771800347684E-3</v>
      </c>
      <c r="Q1652" s="145">
        <f>IFERROR(_xll.qlIndexFixing(ONIndex1Y,I1652,TRUE,_xll.ohTrigger(RecalcTrigger,Trigger1Y)),NA())</f>
        <v>1.0128534701827618E-2</v>
      </c>
    </row>
    <row r="1653" spans="2:17" x14ac:dyDescent="0.2">
      <c r="B1653" s="39" t="s">
        <v>42</v>
      </c>
      <c r="D1653" s="42">
        <f>_xll.qlCalendarAdvance(Calendar,$D1652,B1653,"f",FALSE)</f>
        <v>51314</v>
      </c>
      <c r="E1653" s="139">
        <f>_xll.qlInterestRateIndexValueDate(IndexON,D1653)</f>
        <v>51314</v>
      </c>
      <c r="F1653" s="155">
        <f>IFERROR(_xll.qlIndexFixing(IndexON,D1653,TRUE,_xll.ohTrigger(RecalcTrigger,TriggerON)),NA())</f>
        <v>1.0007590415801459E-2</v>
      </c>
      <c r="H1653" s="42">
        <f>_xll.qlCalendarAdvance(Calendar,$H1652,B1653,"f",FALSE)</f>
        <v>51314</v>
      </c>
      <c r="I1653" s="139">
        <f>_xll.qlInterestRateIndexValueDate(Index1M,$H1653)</f>
        <v>51316</v>
      </c>
      <c r="J1653" s="144">
        <f>IFERROR(_xll.qlIndexFixing(Index1M,$H1653,TRUE,_xll.ohTrigger(RecalcTrigger,Trigger1M)),NA())</f>
        <v>9.6006157575104223E-3</v>
      </c>
      <c r="K1653" s="44">
        <f>IFERROR(_xll.qlIndexFixing(Index3M,H1653,TRUE,_xll.ohTrigger(RecalcTrigger,Trigger3M)),NA())</f>
        <v>9.9028327990110434E-3</v>
      </c>
      <c r="L1653" s="44">
        <f>IFERROR(_xll.qlIndexFixing(Index6M,$H1653,TRUE,_xll.ohTrigger(RecalcTrigger,Trigger6M)),NA())</f>
        <v>9.8789179080573768E-3</v>
      </c>
      <c r="M1653" s="145">
        <f>IFERROR(_xll.qlIndexFixing(Index1Y,$H1653,TRUE,_xll.ohTrigger(RecalcTrigger,Trigger1Y)),NA())</f>
        <v>1.0041220701774633E-2</v>
      </c>
      <c r="N1653" s="144">
        <f>IFERROR(_xll.qlIndexFixing(ONIndex1M,I1653,TRUE,_xll.ohTrigger(RecalcTrigger,Trigger1M)),NA())</f>
        <v>9.6054266597445093E-3</v>
      </c>
      <c r="O1653" s="44">
        <f>IFERROR(_xll.qlIndexFixing(ONIndex3M,I1653,TRUE,_xll.ohTrigger(RecalcTrigger,Trigger3M)),NA())</f>
        <v>9.9244752548877102E-3</v>
      </c>
      <c r="P1653" s="44">
        <f>IFERROR(_xll.qlIndexFixing(ONIndex6M,I1653,TRUE,_xll.ohTrigger(RecalcTrigger,Trigger6M)),NA())</f>
        <v>9.9212896386369209E-3</v>
      </c>
      <c r="Q1653" s="145">
        <f>IFERROR(_xll.qlIndexFixing(ONIndex1Y,I1653,TRUE,_xll.ohTrigger(RecalcTrigger,Trigger1Y)),NA())</f>
        <v>1.0122702288395402E-2</v>
      </c>
    </row>
    <row r="1654" spans="2:17" x14ac:dyDescent="0.2">
      <c r="B1654" s="39" t="s">
        <v>42</v>
      </c>
      <c r="D1654" s="42">
        <f>_xll.qlCalendarAdvance(Calendar,$D1653,B1654,"f",FALSE)</f>
        <v>51321</v>
      </c>
      <c r="E1654" s="139">
        <f>_xll.qlInterestRateIndexValueDate(IndexON,D1654)</f>
        <v>51321</v>
      </c>
      <c r="F1654" s="155">
        <f>IFERROR(_xll.qlIndexFixing(IndexON,D1654,TRUE,_xll.ohTrigger(RecalcTrigger,TriggerON)),NA())</f>
        <v>1.0007590415881396E-2</v>
      </c>
      <c r="H1654" s="42">
        <f>_xll.qlCalendarAdvance(Calendar,$H1653,B1654,"f",FALSE)</f>
        <v>51321</v>
      </c>
      <c r="I1654" s="139">
        <f>_xll.qlInterestRateIndexValueDate(Index1M,$H1654)</f>
        <v>51323</v>
      </c>
      <c r="J1654" s="144">
        <f>IFERROR(_xll.qlIndexFixing(Index1M,$H1654,TRUE,_xll.ohTrigger(RecalcTrigger,Trigger1M)),NA())</f>
        <v>9.5955416092167074E-3</v>
      </c>
      <c r="K1654" s="44">
        <f>IFERROR(_xll.qlIndexFixing(Index3M,H1654,TRUE,_xll.ohTrigger(RecalcTrigger,Trigger3M)),NA())</f>
        <v>9.8963071725819036E-3</v>
      </c>
      <c r="L1654" s="44">
        <f>IFERROR(_xll.qlIndexFixing(Index6M,$H1654,TRUE,_xll.ohTrigger(RecalcTrigger,Trigger6M)),NA())</f>
        <v>9.873716590731994E-3</v>
      </c>
      <c r="M1654" s="145">
        <f>IFERROR(_xll.qlIndexFixing(Index1Y,$H1654,TRUE,_xll.ohTrigger(RecalcTrigger,Trigger1Y)),NA())</f>
        <v>1.0035736452233563E-2</v>
      </c>
      <c r="N1654" s="144">
        <f>IFERROR(_xll.qlIndexFixing(ONIndex1M,I1654,TRUE,_xll.ohTrigger(RecalcTrigger,Trigger1M)),NA())</f>
        <v>9.6000594939926742E-3</v>
      </c>
      <c r="O1654" s="44">
        <f>IFERROR(_xll.qlIndexFixing(ONIndex3M,I1654,TRUE,_xll.ohTrigger(RecalcTrigger,Trigger3M)),NA())</f>
        <v>9.9185743528806825E-3</v>
      </c>
      <c r="P1654" s="44">
        <f>IFERROR(_xll.qlIndexFixing(ONIndex6M,I1654,TRUE,_xll.ohTrigger(RecalcTrigger,Trigger6M)),NA())</f>
        <v>9.9156383823739702E-3</v>
      </c>
      <c r="Q1654" s="145">
        <f>IFERROR(_xll.qlIndexFixing(ONIndex1Y,I1654,TRUE,_xll.ohTrigger(RecalcTrigger,Trigger1Y)),NA())</f>
        <v>1.0116903500945185E-2</v>
      </c>
    </row>
    <row r="1655" spans="2:17" x14ac:dyDescent="0.2">
      <c r="B1655" s="39" t="s">
        <v>42</v>
      </c>
      <c r="D1655" s="42">
        <f>_xll.qlCalendarAdvance(Calendar,$D1654,B1655,"f",FALSE)</f>
        <v>51328</v>
      </c>
      <c r="E1655" s="139">
        <f>_xll.qlInterestRateIndexValueDate(IndexON,D1655)</f>
        <v>51328</v>
      </c>
      <c r="F1655" s="155">
        <f>IFERROR(_xll.qlIndexFixing(IndexON,D1655,TRUE,_xll.ohTrigger(RecalcTrigger,TriggerON)),NA())</f>
        <v>1.0007590415801459E-2</v>
      </c>
      <c r="H1655" s="42">
        <f>_xll.qlCalendarAdvance(Calendar,$H1654,B1655,"f",FALSE)</f>
        <v>51328</v>
      </c>
      <c r="I1655" s="139">
        <f>_xll.qlInterestRateIndexValueDate(Index1M,$H1655)</f>
        <v>51330</v>
      </c>
      <c r="J1655" s="144">
        <f>IFERROR(_xll.qlIndexFixing(Index1M,$H1655,TRUE,_xll.ohTrigger(RecalcTrigger,Trigger1M)),NA())</f>
        <v>9.5902446467996307E-3</v>
      </c>
      <c r="K1655" s="44">
        <f>IFERROR(_xll.qlIndexFixing(Index3M,H1655,TRUE,_xll.ohTrigger(RecalcTrigger,Trigger3M)),NA())</f>
        <v>9.8906205134017596E-3</v>
      </c>
      <c r="L1655" s="44">
        <f>IFERROR(_xll.qlIndexFixing(Index6M,$H1655,TRUE,_xll.ohTrigger(RecalcTrigger,Trigger6M)),NA())</f>
        <v>9.8685541287100182E-3</v>
      </c>
      <c r="M1655" s="145">
        <f>IFERROR(_xll.qlIndexFixing(Index1Y,$H1655,TRUE,_xll.ohTrigger(RecalcTrigger,Trigger1Y)),NA())</f>
        <v>1.0030859105842822E-2</v>
      </c>
      <c r="N1655" s="144">
        <f>IFERROR(_xll.qlIndexFixing(ONIndex1M,I1655,TRUE,_xll.ohTrigger(RecalcTrigger,Trigger1M)),NA())</f>
        <v>9.5947210958691187E-3</v>
      </c>
      <c r="O1655" s="44">
        <f>IFERROR(_xll.qlIndexFixing(ONIndex3M,I1655,TRUE,_xll.ohTrigger(RecalcTrigger,Trigger3M)),NA())</f>
        <v>9.912705105792341E-3</v>
      </c>
      <c r="P1655" s="44">
        <f>IFERROR(_xll.qlIndexFixing(ONIndex6M,I1655,TRUE,_xll.ohTrigger(RecalcTrigger,Trigger6M)),NA())</f>
        <v>9.9100235848670337E-3</v>
      </c>
      <c r="Q1655" s="145">
        <f>IFERROR(_xll.qlIndexFixing(ONIndex1Y,I1655,TRUE,_xll.ohTrigger(RecalcTrigger,Trigger1Y)),NA())</f>
        <v>1.011113849998857E-2</v>
      </c>
    </row>
    <row r="1656" spans="2:17" x14ac:dyDescent="0.2">
      <c r="B1656" s="39" t="s">
        <v>42</v>
      </c>
      <c r="D1656" s="42">
        <f>_xll.qlCalendarAdvance(Calendar,$D1655,B1656,"f",FALSE)</f>
        <v>51335</v>
      </c>
      <c r="E1656" s="139">
        <f>_xll.qlInterestRateIndexValueDate(IndexON,D1656)</f>
        <v>51335</v>
      </c>
      <c r="F1656" s="155">
        <f>IFERROR(_xll.qlIndexFixing(IndexON,D1656,TRUE,_xll.ohTrigger(RecalcTrigger,TriggerON)),NA())</f>
        <v>1.0007590415881396E-2</v>
      </c>
      <c r="H1656" s="42">
        <f>_xll.qlCalendarAdvance(Calendar,$H1655,B1656,"f",FALSE)</f>
        <v>51335</v>
      </c>
      <c r="I1656" s="139">
        <f>_xll.qlInterestRateIndexValueDate(Index1M,$H1656)</f>
        <v>51337</v>
      </c>
      <c r="J1656" s="144">
        <f>IFERROR(_xll.qlIndexFixing(Index1M,$H1656,TRUE,_xll.ohTrigger(RecalcTrigger,Trigger1M)),NA())</f>
        <v>9.5849768950603022E-3</v>
      </c>
      <c r="K1656" s="44">
        <f>IFERROR(_xll.qlIndexFixing(Index3M,H1656,TRUE,_xll.ohTrigger(RecalcTrigger,Trigger3M)),NA())</f>
        <v>9.8849667956439711E-3</v>
      </c>
      <c r="L1656" s="44">
        <f>IFERROR(_xll.qlIndexFixing(Index6M,$H1656,TRUE,_xll.ohTrigger(RecalcTrigger,Trigger6M)),NA())</f>
        <v>9.8634306965838976E-3</v>
      </c>
      <c r="M1656" s="145">
        <f>IFERROR(_xll.qlIndexFixing(Index1Y,$H1656,TRUE,_xll.ohTrigger(RecalcTrigger,Trigger1Y)),NA())</f>
        <v>1.0026020223891124E-2</v>
      </c>
      <c r="N1656" s="144">
        <f>IFERROR(_xll.qlIndexFixing(ONIndex1M,I1656,TRUE,_xll.ohTrigger(RecalcTrigger,Trigger1M)),NA())</f>
        <v>9.5894116275641039E-3</v>
      </c>
      <c r="O1656" s="44">
        <f>IFERROR(_xll.qlIndexFixing(ONIndex3M,I1656,TRUE,_xll.ohTrigger(RecalcTrigger,Trigger3M)),NA())</f>
        <v>9.9068676823677038E-3</v>
      </c>
      <c r="P1656" s="44">
        <f>IFERROR(_xll.qlIndexFixing(ONIndex6M,I1656,TRUE,_xll.ohTrigger(RecalcTrigger,Trigger6M)),NA())</f>
        <v>9.9044454204566534E-3</v>
      </c>
      <c r="Q1656" s="145">
        <f>IFERROR(_xll.qlIndexFixing(ONIndex1Y,I1656,TRUE,_xll.ohTrigger(RecalcTrigger,Trigger1Y)),NA())</f>
        <v>1.0105407446117098E-2</v>
      </c>
    </row>
    <row r="1657" spans="2:17" x14ac:dyDescent="0.2">
      <c r="B1657" s="39" t="s">
        <v>42</v>
      </c>
      <c r="D1657" s="42">
        <f>_xll.qlCalendarAdvance(Calendar,$D1656,B1657,"f",FALSE)</f>
        <v>51342</v>
      </c>
      <c r="E1657" s="139">
        <f>_xll.qlInterestRateIndexValueDate(IndexON,D1657)</f>
        <v>51342</v>
      </c>
      <c r="F1657" s="155">
        <f>IFERROR(_xll.qlIndexFixing(IndexON,D1657,TRUE,_xll.ohTrigger(RecalcTrigger,TriggerON)),NA())</f>
        <v>1.0007590415801459E-2</v>
      </c>
      <c r="H1657" s="42">
        <f>_xll.qlCalendarAdvance(Calendar,$H1656,B1657,"f",FALSE)</f>
        <v>51342</v>
      </c>
      <c r="I1657" s="139">
        <f>_xll.qlInterestRateIndexValueDate(Index1M,$H1657)</f>
        <v>51344</v>
      </c>
      <c r="J1657" s="144">
        <f>IFERROR(_xll.qlIndexFixing(Index1M,$H1657,TRUE,_xll.ohTrigger(RecalcTrigger,Trigger1M)),NA())</f>
        <v>9.5797385164107397E-3</v>
      </c>
      <c r="K1657" s="44">
        <f>IFERROR(_xll.qlIndexFixing(Index3M,H1657,TRUE,_xll.ohTrigger(RecalcTrigger,Trigger3M)),NA())</f>
        <v>9.8793461884966061E-3</v>
      </c>
      <c r="L1657" s="44">
        <f>IFERROR(_xll.qlIndexFixing(Index6M,$H1657,TRUE,_xll.ohTrigger(RecalcTrigger,Trigger6M)),NA())</f>
        <v>9.8583464689473779E-3</v>
      </c>
      <c r="M1657" s="145">
        <f>IFERROR(_xll.qlIndexFixing(Index1Y,$H1657,TRUE,_xll.ohTrigger(RecalcTrigger,Trigger1Y)),NA())</f>
        <v>1.0021219968006569E-2</v>
      </c>
      <c r="N1657" s="144">
        <f>IFERROR(_xll.qlIndexFixing(ONIndex1M,I1657,TRUE,_xll.ohTrigger(RecalcTrigger,Trigger1M)),NA())</f>
        <v>9.5841312516675714E-3</v>
      </c>
      <c r="O1657" s="44">
        <f>IFERROR(_xll.qlIndexFixing(ONIndex3M,I1657,TRUE,_xll.ohTrigger(RecalcTrigger,Trigger3M)),NA())</f>
        <v>9.901062251671533E-3</v>
      </c>
      <c r="P1657" s="44">
        <f>IFERROR(_xll.qlIndexFixing(ONIndex6M,I1657,TRUE,_xll.ohTrigger(RecalcTrigger,Trigger6M)),NA())</f>
        <v>9.898904062923819E-3</v>
      </c>
      <c r="Q1657" s="145">
        <f>IFERROR(_xll.qlIndexFixing(ONIndex1Y,I1657,TRUE,_xll.ohTrigger(RecalcTrigger,Trigger1Y)),NA())</f>
        <v>1.0099710499842374E-2</v>
      </c>
    </row>
    <row r="1658" spans="2:17" x14ac:dyDescent="0.2">
      <c r="B1658" s="39" t="s">
        <v>42</v>
      </c>
      <c r="D1658" s="42">
        <f>_xll.qlCalendarAdvance(Calendar,$D1657,B1658,"f",FALSE)</f>
        <v>51349</v>
      </c>
      <c r="E1658" s="139">
        <f>_xll.qlInterestRateIndexValueDate(IndexON,D1658)</f>
        <v>51349</v>
      </c>
      <c r="F1658" s="155">
        <f>IFERROR(_xll.qlIndexFixing(IndexON,D1658,TRUE,_xll.ohTrigger(RecalcTrigger,TriggerON)),NA())</f>
        <v>1.0007590415881396E-2</v>
      </c>
      <c r="H1658" s="42">
        <f>_xll.qlCalendarAdvance(Calendar,$H1657,B1658,"f",FALSE)</f>
        <v>51349</v>
      </c>
      <c r="I1658" s="139">
        <f>_xll.qlInterestRateIndexValueDate(Index1M,$H1658)</f>
        <v>51351</v>
      </c>
      <c r="J1658" s="144">
        <f>IFERROR(_xll.qlIndexFixing(Index1M,$H1658,TRUE,_xll.ohTrigger(RecalcTrigger,Trigger1M)),NA())</f>
        <v>9.5745296732784348E-3</v>
      </c>
      <c r="K1658" s="44">
        <f>IFERROR(_xll.qlIndexFixing(Index3M,H1658,TRUE,_xll.ohTrigger(RecalcTrigger,Trigger3M)),NA())</f>
        <v>9.8737588611494329E-3</v>
      </c>
      <c r="L1658" s="44">
        <f>IFERROR(_xll.qlIndexFixing(Index6M,$H1658,TRUE,_xll.ohTrigger(RecalcTrigger,Trigger6M)),NA())</f>
        <v>9.8533016203933392E-3</v>
      </c>
      <c r="M1658" s="145">
        <f>IFERROR(_xll.qlIndexFixing(Index1Y,$H1658,TRUE,_xll.ohTrigger(RecalcTrigger,Trigger1Y)),NA())</f>
        <v>1.0016458499817247E-2</v>
      </c>
      <c r="N1658" s="144">
        <f>IFERROR(_xll.qlIndexFixing(ONIndex1M,I1658,TRUE,_xll.ohTrigger(RecalcTrigger,Trigger1M)),NA())</f>
        <v>9.5788801302898463E-3</v>
      </c>
      <c r="O1658" s="44">
        <f>IFERROR(_xll.qlIndexFixing(ONIndex3M,I1658,TRUE,_xll.ohTrigger(RecalcTrigger,Trigger3M)),NA())</f>
        <v>9.8952889823689105E-3</v>
      </c>
      <c r="P1658" s="44">
        <f>IFERROR(_xll.qlIndexFixing(ONIndex6M,I1658,TRUE,_xll.ohTrigger(RecalcTrigger,Trigger6M)),NA())</f>
        <v>9.8933996862893281E-3</v>
      </c>
      <c r="Q1658" s="145">
        <f>IFERROR(_xll.qlIndexFixing(ONIndex1Y,I1658,TRUE,_xll.ohTrigger(RecalcTrigger,Trigger1Y)),NA())</f>
        <v>1.0094047821676E-2</v>
      </c>
    </row>
    <row r="1659" spans="2:17" x14ac:dyDescent="0.2">
      <c r="B1659" s="39" t="s">
        <v>42</v>
      </c>
      <c r="D1659" s="42">
        <f>_xll.qlCalendarAdvance(Calendar,$D1658,B1659,"f",FALSE)</f>
        <v>51356</v>
      </c>
      <c r="E1659" s="139">
        <f>_xll.qlInterestRateIndexValueDate(IndexON,D1659)</f>
        <v>51356</v>
      </c>
      <c r="F1659" s="155">
        <f>IFERROR(_xll.qlIndexFixing(IndexON,D1659,TRUE,_xll.ohTrigger(RecalcTrigger,TriggerON)),NA())</f>
        <v>1.0007590415881396E-2</v>
      </c>
      <c r="H1659" s="42">
        <f>_xll.qlCalendarAdvance(Calendar,$H1658,B1659,"f",FALSE)</f>
        <v>51356</v>
      </c>
      <c r="I1659" s="139">
        <f>_xll.qlInterestRateIndexValueDate(Index1M,$H1659)</f>
        <v>51358</v>
      </c>
      <c r="J1659" s="144">
        <f>IFERROR(_xll.qlIndexFixing(Index1M,$H1659,TRUE,_xll.ohTrigger(RecalcTrigger,Trigger1M)),NA())</f>
        <v>9.5693505280805644E-3</v>
      </c>
      <c r="K1659" s="44">
        <f>IFERROR(_xll.qlIndexFixing(Index3M,H1659,TRUE,_xll.ohTrigger(RecalcTrigger,Trigger3M)),NA())</f>
        <v>9.8682049827939228E-3</v>
      </c>
      <c r="L1659" s="44">
        <f>IFERROR(_xll.qlIndexFixing(Index6M,$H1659,TRUE,_xll.ohTrigger(RecalcTrigger,Trigger6M)),NA())</f>
        <v>9.8482963255155272E-3</v>
      </c>
      <c r="M1659" s="145">
        <f>IFERROR(_xll.qlIndexFixing(Index1Y,$H1659,TRUE,_xll.ohTrigger(RecalcTrigger,Trigger1Y)),NA())</f>
        <v>1.0011735980953654E-2</v>
      </c>
      <c r="N1659" s="144">
        <f>IFERROR(_xll.qlIndexFixing(ONIndex1M,I1659,TRUE,_xll.ohTrigger(RecalcTrigger,Trigger1M)),NA())</f>
        <v>9.5736584259409341E-3</v>
      </c>
      <c r="O1659" s="44">
        <f>IFERROR(_xll.qlIndexFixing(ONIndex3M,I1659,TRUE,_xll.ohTrigger(RecalcTrigger,Trigger3M)),NA())</f>
        <v>9.8895480435245986E-3</v>
      </c>
      <c r="P1659" s="44">
        <f>IFERROR(_xll.qlIndexFixing(ONIndex6M,I1659,TRUE,_xll.ohTrigger(RecalcTrigger,Trigger6M)),NA())</f>
        <v>9.8879324648137867E-3</v>
      </c>
      <c r="Q1659" s="145">
        <f>IFERROR(_xll.qlIndexFixing(ONIndex1Y,I1659,TRUE,_xll.ohTrigger(RecalcTrigger,Trigger1Y)),NA())</f>
        <v>1.0088419572289453E-2</v>
      </c>
    </row>
    <row r="1660" spans="2:17" x14ac:dyDescent="0.2">
      <c r="B1660" s="39" t="s">
        <v>42</v>
      </c>
      <c r="D1660" s="42">
        <f>_xll.qlCalendarAdvance(Calendar,$D1659,B1660,"f",FALSE)</f>
        <v>51363</v>
      </c>
      <c r="E1660" s="139">
        <f>_xll.qlInterestRateIndexValueDate(IndexON,D1660)</f>
        <v>51363</v>
      </c>
      <c r="F1660" s="155">
        <f>IFERROR(_xll.qlIndexFixing(IndexON,D1660,TRUE,_xll.ohTrigger(RecalcTrigger,TriggerON)),NA())</f>
        <v>1.0007590415801459E-2</v>
      </c>
      <c r="H1660" s="42">
        <f>_xll.qlCalendarAdvance(Calendar,$H1659,B1660,"f",FALSE)</f>
        <v>51363</v>
      </c>
      <c r="I1660" s="139">
        <f>_xll.qlInterestRateIndexValueDate(Index1M,$H1660)</f>
        <v>51365</v>
      </c>
      <c r="J1660" s="144">
        <f>IFERROR(_xll.qlIndexFixing(Index1M,$H1660,TRUE,_xll.ohTrigger(RecalcTrigger,Trigger1M)),NA())</f>
        <v>9.5642012432420407E-3</v>
      </c>
      <c r="K1660" s="44">
        <f>IFERROR(_xll.qlIndexFixing(Index3M,H1660,TRUE,_xll.ohTrigger(RecalcTrigger,Trigger3M)),NA())</f>
        <v>9.8626847226181407E-3</v>
      </c>
      <c r="L1660" s="44">
        <f>IFERROR(_xll.qlIndexFixing(Index6M,$H1660,TRUE,_xll.ohTrigger(RecalcTrigger,Trigger6M)),NA())</f>
        <v>9.8433307589098455E-3</v>
      </c>
      <c r="M1660" s="145">
        <f>IFERROR(_xll.qlIndexFixing(Index1Y,$H1660,TRUE,_xll.ohTrigger(RecalcTrigger,Trigger1Y)),NA())</f>
        <v>1.0007052573047149E-2</v>
      </c>
      <c r="N1660" s="144">
        <f>IFERROR(_xll.qlIndexFixing(ONIndex1M,I1660,TRUE,_xll.ohTrigger(RecalcTrigger,Trigger1M)),NA())</f>
        <v>9.5684663006512238E-3</v>
      </c>
      <c r="O1660" s="44">
        <f>IFERROR(_xll.qlIndexFixing(ONIndex3M,I1660,TRUE,_xll.ohTrigger(RecalcTrigger,Trigger3M)),NA())</f>
        <v>9.8838396040434873E-3</v>
      </c>
      <c r="P1660" s="44">
        <f>IFERROR(_xll.qlIndexFixing(ONIndex6M,I1660,TRUE,_xll.ohTrigger(RecalcTrigger,Trigger6M)),NA())</f>
        <v>9.8825025722781845E-3</v>
      </c>
      <c r="Q1660" s="145">
        <f>IFERROR(_xll.qlIndexFixing(ONIndex1Y,I1660,TRUE,_xll.ohTrigger(RecalcTrigger,Trigger1Y)),NA())</f>
        <v>1.0082825912114401E-2</v>
      </c>
    </row>
    <row r="1661" spans="2:17" x14ac:dyDescent="0.2">
      <c r="B1661" s="39" t="s">
        <v>42</v>
      </c>
      <c r="D1661" s="42">
        <f>_xll.qlCalendarAdvance(Calendar,$D1660,B1661,"f",FALSE)</f>
        <v>51370</v>
      </c>
      <c r="E1661" s="139">
        <f>_xll.qlInterestRateIndexValueDate(IndexON,D1661)</f>
        <v>51370</v>
      </c>
      <c r="F1661" s="155">
        <f>IFERROR(_xll.qlIndexFixing(IndexON,D1661,TRUE,_xll.ohTrigger(RecalcTrigger,TriggerON)),NA())</f>
        <v>1.0007590415801459E-2</v>
      </c>
      <c r="H1661" s="42">
        <f>_xll.qlCalendarAdvance(Calendar,$H1660,B1661,"f",FALSE)</f>
        <v>51370</v>
      </c>
      <c r="I1661" s="139">
        <f>_xll.qlInterestRateIndexValueDate(Index1M,$H1661)</f>
        <v>51372</v>
      </c>
      <c r="J1661" s="144">
        <f>IFERROR(_xll.qlIndexFixing(Index1M,$H1661,TRUE,_xll.ohTrigger(RecalcTrigger,Trigger1M)),NA())</f>
        <v>9.559081981177461E-3</v>
      </c>
      <c r="K1661" s="44">
        <f>IFERROR(_xll.qlIndexFixing(Index3M,H1661,TRUE,_xll.ohTrigger(RecalcTrigger,Trigger3M)),NA())</f>
        <v>9.857198249813558E-3</v>
      </c>
      <c r="L1661" s="44">
        <f>IFERROR(_xll.qlIndexFixing(Index6M,$H1661,TRUE,_xll.ohTrigger(RecalcTrigger,Trigger6M)),NA())</f>
        <v>9.8384050951717695E-3</v>
      </c>
      <c r="M1661" s="145">
        <f>IFERROR(_xll.qlIndexFixing(Index1Y,$H1661,TRUE,_xll.ohTrigger(RecalcTrigger,Trigger1Y)),NA())</f>
        <v>1.0002408437731272E-2</v>
      </c>
      <c r="N1661" s="144">
        <f>IFERROR(_xll.qlIndexFixing(ONIndex1M,I1661,TRUE,_xll.ohTrigger(RecalcTrigger,Trigger1M)),NA())</f>
        <v>9.5633039171705292E-3</v>
      </c>
      <c r="O1661" s="44">
        <f>IFERROR(_xll.qlIndexFixing(ONIndex3M,I1661,TRUE,_xll.ohTrigger(RecalcTrigger,Trigger3M)),NA())</f>
        <v>9.8781638328304666E-3</v>
      </c>
      <c r="P1661" s="44">
        <f>IFERROR(_xll.qlIndexFixing(ONIndex6M,I1661,TRUE,_xll.ohTrigger(RecalcTrigger,Trigger6M)),NA())</f>
        <v>9.8771101827832553E-3</v>
      </c>
      <c r="Q1661" s="145">
        <f>IFERROR(_xll.qlIndexFixing(ONIndex1Y,I1661,TRUE,_xll.ohTrigger(RecalcTrigger,Trigger1Y)),NA())</f>
        <v>1.0077267001742385E-2</v>
      </c>
    </row>
    <row r="1662" spans="2:17" x14ac:dyDescent="0.2">
      <c r="B1662" s="39" t="s">
        <v>42</v>
      </c>
      <c r="D1662" s="42">
        <f>_xll.qlCalendarAdvance(Calendar,$D1661,B1662,"f",FALSE)</f>
        <v>51377</v>
      </c>
      <c r="E1662" s="139">
        <f>_xll.qlInterestRateIndexValueDate(IndexON,D1662)</f>
        <v>51377</v>
      </c>
      <c r="F1662" s="155">
        <f>IFERROR(_xll.qlIndexFixing(IndexON,D1662,TRUE,_xll.ohTrigger(RecalcTrigger,TriggerON)),NA())</f>
        <v>1.0007590415801459E-2</v>
      </c>
      <c r="H1662" s="42">
        <f>_xll.qlCalendarAdvance(Calendar,$H1661,B1662,"f",FALSE)</f>
        <v>51377</v>
      </c>
      <c r="I1662" s="139">
        <f>_xll.qlInterestRateIndexValueDate(Index1M,$H1662)</f>
        <v>51379</v>
      </c>
      <c r="J1662" s="144">
        <f>IFERROR(_xll.qlIndexFixing(Index1M,$H1662,TRUE,_xll.ohTrigger(RecalcTrigger,Trigger1M)),NA())</f>
        <v>9.5546960093554189E-3</v>
      </c>
      <c r="K1662" s="44">
        <f>IFERROR(_xll.qlIndexFixing(Index3M,H1662,TRUE,_xll.ohTrigger(RecalcTrigger,Trigger3M)),NA())</f>
        <v>9.8524910377169456E-3</v>
      </c>
      <c r="L1662" s="44">
        <f>IFERROR(_xll.qlIndexFixing(Index6M,$H1662,TRUE,_xll.ohTrigger(RecalcTrigger,Trigger6M)),NA())</f>
        <v>9.8343248226877601E-3</v>
      </c>
      <c r="M1662" s="145">
        <f>IFERROR(_xll.qlIndexFixing(Index1Y,$H1662,TRUE,_xll.ohTrigger(RecalcTrigger,Trigger1Y)),NA())</f>
        <v>9.998298256787351E-3</v>
      </c>
      <c r="N1662" s="144">
        <f>IFERROR(_xll.qlIndexFixing(ONIndex1M,I1662,TRUE,_xll.ohTrigger(RecalcTrigger,Trigger1M)),NA())</f>
        <v>9.5581714374493032E-3</v>
      </c>
      <c r="O1662" s="44">
        <f>IFERROR(_xll.qlIndexFixing(ONIndex3M,I1662,TRUE,_xll.ohTrigger(RecalcTrigger,Trigger3M)),NA())</f>
        <v>9.8725208986305546E-3</v>
      </c>
      <c r="P1662" s="44">
        <f>IFERROR(_xll.qlIndexFixing(ONIndex6M,I1662,TRUE,_xll.ohTrigger(RecalcTrigger,Trigger6M)),NA())</f>
        <v>9.8717554703497967E-3</v>
      </c>
      <c r="Q1662" s="145">
        <f>IFERROR(_xll.qlIndexFixing(ONIndex1Y,I1662,TRUE,_xll.ohTrigger(RecalcTrigger,Trigger1Y)),NA())</f>
        <v>1.0071743001764943E-2</v>
      </c>
    </row>
    <row r="1663" spans="2:17" x14ac:dyDescent="0.2">
      <c r="B1663" s="39" t="s">
        <v>42</v>
      </c>
      <c r="D1663" s="42">
        <f>_xll.qlCalendarAdvance(Calendar,$D1662,B1663,"f",FALSE)</f>
        <v>51384</v>
      </c>
      <c r="E1663" s="139">
        <f>_xll.qlInterestRateIndexValueDate(IndexON,D1663)</f>
        <v>51384</v>
      </c>
      <c r="F1663" s="155">
        <f>IFERROR(_xll.qlIndexFixing(IndexON,D1663,TRUE,_xll.ohTrigger(RecalcTrigger,TriggerON)),NA())</f>
        <v>1.0007590415801459E-2</v>
      </c>
      <c r="H1663" s="42">
        <f>_xll.qlCalendarAdvance(Calendar,$H1662,B1663,"f",FALSE)</f>
        <v>51384</v>
      </c>
      <c r="I1663" s="139">
        <f>_xll.qlInterestRateIndexValueDate(Index1M,$H1663)</f>
        <v>51386</v>
      </c>
      <c r="J1663" s="144">
        <f>IFERROR(_xll.qlIndexFixing(Index1M,$H1663,TRUE,_xll.ohTrigger(RecalcTrigger,Trigger1M)),NA())</f>
        <v>9.5489341750594706E-3</v>
      </c>
      <c r="K1663" s="44">
        <f>IFERROR(_xll.qlIndexFixing(Index3M,H1663,TRUE,_xll.ohTrigger(RecalcTrigger,Trigger3M)),NA())</f>
        <v>9.8470656852103558E-3</v>
      </c>
      <c r="L1663" s="44">
        <f>IFERROR(_xll.qlIndexFixing(Index6M,$H1663,TRUE,_xll.ohTrigger(RecalcTrigger,Trigger6M)),NA())</f>
        <v>9.829468281729644E-3</v>
      </c>
      <c r="M1663" s="145">
        <f>IFERROR(_xll.qlIndexFixing(Index1Y,$H1663,TRUE,_xll.ohTrigger(RecalcTrigger,Trigger1Y)),NA())</f>
        <v>9.9932386314110135E-3</v>
      </c>
      <c r="N1663" s="144">
        <f>IFERROR(_xll.qlIndexFixing(ONIndex1M,I1663,TRUE,_xll.ohTrigger(RecalcTrigger,Trigger1M)),NA())</f>
        <v>9.5530690240774874E-3</v>
      </c>
      <c r="O1663" s="44">
        <f>IFERROR(_xll.qlIndexFixing(ONIndex3M,I1663,TRUE,_xll.ohTrigger(RecalcTrigger,Trigger3M)),NA())</f>
        <v>9.8669109706683855E-3</v>
      </c>
      <c r="P1663" s="44">
        <f>IFERROR(_xll.qlIndexFixing(ONIndex6M,I1663,TRUE,_xll.ohTrigger(RecalcTrigger,Trigger6M)),NA())</f>
        <v>9.8664386090785428E-3</v>
      </c>
      <c r="Q1663" s="145">
        <f>IFERROR(_xll.qlIndexFixing(ONIndex1Y,I1663,TRUE,_xll.ohTrigger(RecalcTrigger,Trigger1Y)),NA())</f>
        <v>1.0066254072773617E-2</v>
      </c>
    </row>
    <row r="1664" spans="2:17" x14ac:dyDescent="0.2">
      <c r="B1664" s="39" t="s">
        <v>42</v>
      </c>
      <c r="D1664" s="42">
        <f>_xll.qlCalendarAdvance(Calendar,$D1663,B1664,"f",FALSE)</f>
        <v>51391</v>
      </c>
      <c r="E1664" s="139">
        <f>_xll.qlInterestRateIndexValueDate(IndexON,D1664)</f>
        <v>51391</v>
      </c>
      <c r="F1664" s="155">
        <f>IFERROR(_xll.qlIndexFixing(IndexON,D1664,TRUE,_xll.ohTrigger(RecalcTrigger,TriggerON)),NA())</f>
        <v>1.0007590415881396E-2</v>
      </c>
      <c r="H1664" s="42">
        <f>_xll.qlCalendarAdvance(Calendar,$H1663,B1664,"f",FALSE)</f>
        <v>51391</v>
      </c>
      <c r="I1664" s="139">
        <f>_xll.qlInterestRateIndexValueDate(Index1M,$H1664)</f>
        <v>51393</v>
      </c>
      <c r="J1664" s="144">
        <f>IFERROR(_xll.qlIndexFixing(Index1M,$H1664,TRUE,_xll.ohTrigger(RecalcTrigger,Trigger1M)),NA())</f>
        <v>9.5439059558455695E-3</v>
      </c>
      <c r="K1664" s="44">
        <f>IFERROR(_xll.qlIndexFixing(Index3M,H1664,TRUE,_xll.ohTrigger(RecalcTrigger,Trigger3M)),NA())</f>
        <v>9.8416745883350646E-3</v>
      </c>
      <c r="L1664" s="44">
        <f>IFERROR(_xll.qlIndexFixing(Index6M,$H1664,TRUE,_xll.ohTrigger(RecalcTrigger,Trigger6M)),NA())</f>
        <v>9.8246521128864603E-3</v>
      </c>
      <c r="M1664" s="145">
        <f>IFERROR(_xll.qlIndexFixing(Index1Y,$H1664,TRUE,_xll.ohTrigger(RecalcTrigger,Trigger1Y)),NA())</f>
        <v>9.9887132836815537E-3</v>
      </c>
      <c r="N1664" s="144">
        <f>IFERROR(_xll.qlIndexFixing(ONIndex1M,I1664,TRUE,_xll.ohTrigger(RecalcTrigger,Trigger1M)),NA())</f>
        <v>9.5479968392453429E-3</v>
      </c>
      <c r="O1664" s="44">
        <f>IFERROR(_xll.qlIndexFixing(ONIndex3M,I1664,TRUE,_xll.ohTrigger(RecalcTrigger,Trigger3M)),NA())</f>
        <v>9.8613342175291052E-3</v>
      </c>
      <c r="P1664" s="44">
        <f>IFERROR(_xll.qlIndexFixing(ONIndex6M,I1664,TRUE,_xll.ohTrigger(RecalcTrigger,Trigger6M)),NA())</f>
        <v>9.8611597729103551E-3</v>
      </c>
      <c r="Q1664" s="145">
        <f>IFERROR(_xll.qlIndexFixing(ONIndex1Y,I1664,TRUE,_xll.ohTrigger(RecalcTrigger,Trigger1Y)),NA())</f>
        <v>1.0060800375200074E-2</v>
      </c>
    </row>
    <row r="1665" spans="2:17" x14ac:dyDescent="0.2">
      <c r="B1665" s="39" t="s">
        <v>42</v>
      </c>
      <c r="D1665" s="42">
        <f>_xll.qlCalendarAdvance(Calendar,$D1664,B1665,"f",FALSE)</f>
        <v>51398</v>
      </c>
      <c r="E1665" s="139">
        <f>_xll.qlInterestRateIndexValueDate(IndexON,D1665)</f>
        <v>51398</v>
      </c>
      <c r="F1665" s="155">
        <f>IFERROR(_xll.qlIndexFixing(IndexON,D1665,TRUE,_xll.ohTrigger(RecalcTrigger,TriggerON)),NA())</f>
        <v>1.0007590415881396E-2</v>
      </c>
      <c r="H1665" s="42">
        <f>_xll.qlCalendarAdvance(Calendar,$H1664,B1665,"f",FALSE)</f>
        <v>51398</v>
      </c>
      <c r="I1665" s="139">
        <f>_xll.qlInterestRateIndexValueDate(Index1M,$H1665)</f>
        <v>51400</v>
      </c>
      <c r="J1665" s="144">
        <f>IFERROR(_xll.qlIndexFixing(Index1M,$H1665,TRUE,_xll.ohTrigger(RecalcTrigger,Trigger1M)),NA())</f>
        <v>9.5389084090897885E-3</v>
      </c>
      <c r="K1665" s="44">
        <f>IFERROR(_xll.qlIndexFixing(Index3M,H1665,TRUE,_xll.ohTrigger(RecalcTrigger,Trigger3M)),NA())</f>
        <v>9.8363179162726626E-3</v>
      </c>
      <c r="L1665" s="44">
        <f>IFERROR(_xll.qlIndexFixing(Index6M,$H1665,TRUE,_xll.ohTrigger(RecalcTrigger,Trigger6M)),NA())</f>
        <v>9.8198764907443028E-3</v>
      </c>
      <c r="M1665" s="145">
        <f>IFERROR(_xll.qlIndexFixing(Index1Y,$H1665,TRUE,_xll.ohTrigger(RecalcTrigger,Trigger1Y)),NA())</f>
        <v>9.9842277138756097E-3</v>
      </c>
      <c r="N1665" s="144">
        <f>IFERROR(_xll.qlIndexFixing(ONIndex1M,I1665,TRUE,_xll.ohTrigger(RecalcTrigger,Trigger1M)),NA())</f>
        <v>9.5429550452230671E-3</v>
      </c>
      <c r="O1665" s="44">
        <f>IFERROR(_xll.qlIndexFixing(ONIndex3M,I1665,TRUE,_xll.ohTrigger(RecalcTrigger,Trigger3M)),NA())</f>
        <v>9.8557908082774759E-3</v>
      </c>
      <c r="P1665" s="44">
        <f>IFERROR(_xll.qlIndexFixing(ONIndex6M,I1665,TRUE,_xll.ohTrigger(RecalcTrigger,Trigger6M)),NA())</f>
        <v>9.8559191358660314E-3</v>
      </c>
      <c r="Q1665" s="145">
        <f>IFERROR(_xll.qlIndexFixing(ONIndex1Y,I1665,TRUE,_xll.ohTrigger(RecalcTrigger,Trigger1Y)),NA())</f>
        <v>1.005538206971579E-2</v>
      </c>
    </row>
    <row r="1666" spans="2:17" x14ac:dyDescent="0.2">
      <c r="B1666" s="39" t="s">
        <v>42</v>
      </c>
      <c r="D1666" s="42">
        <f>_xll.qlCalendarAdvance(Calendar,$D1665,B1666,"f",FALSE)</f>
        <v>51405</v>
      </c>
      <c r="E1666" s="139">
        <f>_xll.qlInterestRateIndexValueDate(IndexON,D1666)</f>
        <v>51405</v>
      </c>
      <c r="F1666" s="155">
        <f>IFERROR(_xll.qlIndexFixing(IndexON,D1666,TRUE,_xll.ohTrigger(RecalcTrigger,TriggerON)),NA())</f>
        <v>1.0007590415881396E-2</v>
      </c>
      <c r="H1666" s="42">
        <f>_xll.qlCalendarAdvance(Calendar,$H1665,B1666,"f",FALSE)</f>
        <v>51405</v>
      </c>
      <c r="I1666" s="139">
        <f>_xll.qlInterestRateIndexValueDate(Index1M,$H1666)</f>
        <v>51407</v>
      </c>
      <c r="J1666" s="144">
        <f>IFERROR(_xll.qlIndexFixing(Index1M,$H1666,TRUE,_xll.ohTrigger(RecalcTrigger,Trigger1M)),NA())</f>
        <v>9.5334904568470085E-3</v>
      </c>
      <c r="K1666" s="44">
        <f>IFERROR(_xll.qlIndexFixing(Index3M,H1666,TRUE,_xll.ohTrigger(RecalcTrigger,Trigger3M)),NA())</f>
        <v>9.8302786179648091E-3</v>
      </c>
      <c r="L1666" s="44">
        <f>IFERROR(_xll.qlIndexFixing(Index6M,$H1666,TRUE,_xll.ohTrigger(RecalcTrigger,Trigger6M)),NA())</f>
        <v>9.8149511436427771E-3</v>
      </c>
      <c r="M1666" s="145">
        <f>IFERROR(_xll.qlIndexFixing(Index1Y,$H1666,TRUE,_xll.ohTrigger(RecalcTrigger,Trigger1Y)),NA())</f>
        <v>9.9797813766924828E-3</v>
      </c>
      <c r="N1666" s="144">
        <f>IFERROR(_xll.qlIndexFixing(ONIndex1M,I1666,TRUE,_xll.ohTrigger(RecalcTrigger,Trigger1M)),NA())</f>
        <v>9.5379438046006015E-3</v>
      </c>
      <c r="O1666" s="44">
        <f>IFERROR(_xll.qlIndexFixing(ONIndex3M,I1666,TRUE,_xll.ohTrigger(RecalcTrigger,Trigger3M)),NA())</f>
        <v>9.8502809118183876E-3</v>
      </c>
      <c r="P1666" s="44">
        <f>IFERROR(_xll.qlIndexFixing(ONIndex6M,I1666,TRUE,_xll.ohTrigger(RecalcTrigger,Trigger6M)),NA())</f>
        <v>9.8507168719663696E-3</v>
      </c>
      <c r="Q1666" s="145">
        <f>IFERROR(_xll.qlIndexFixing(ONIndex1Y,I1666,TRUE,_xll.ohTrigger(RecalcTrigger,Trigger1Y)),NA())</f>
        <v>1.0049999316752434E-2</v>
      </c>
    </row>
    <row r="1667" spans="2:17" x14ac:dyDescent="0.2">
      <c r="B1667" s="39" t="s">
        <v>42</v>
      </c>
      <c r="D1667" s="42">
        <f>_xll.qlCalendarAdvance(Calendar,$D1666,B1667,"f",FALSE)</f>
        <v>51412</v>
      </c>
      <c r="E1667" s="139">
        <f>_xll.qlInterestRateIndexValueDate(IndexON,D1667)</f>
        <v>51412</v>
      </c>
      <c r="F1667" s="155">
        <f>IFERROR(_xll.qlIndexFixing(IndexON,D1667,TRUE,_xll.ohTrigger(RecalcTrigger,TriggerON)),NA())</f>
        <v>1.0007590415881396E-2</v>
      </c>
      <c r="H1667" s="42">
        <f>_xll.qlCalendarAdvance(Calendar,$H1666,B1667,"f",FALSE)</f>
        <v>51412</v>
      </c>
      <c r="I1667" s="139">
        <f>_xll.qlInterestRateIndexValueDate(Index1M,$H1667)</f>
        <v>51414</v>
      </c>
      <c r="J1667" s="144">
        <f>IFERROR(_xll.qlIndexFixing(Index1M,$H1667,TRUE,_xll.ohTrigger(RecalcTrigger,Trigger1M)),NA())</f>
        <v>9.5290059826316151E-3</v>
      </c>
      <c r="K1667" s="44">
        <f>IFERROR(_xll.qlIndexFixing(Index3M,H1667,TRUE,_xll.ohTrigger(RecalcTrigger,Trigger3M)),NA())</f>
        <v>9.8249984223564013E-3</v>
      </c>
      <c r="L1667" s="44">
        <f>IFERROR(_xll.qlIndexFixing(Index6M,$H1667,TRUE,_xll.ohTrigger(RecalcTrigger,Trigger6M)),NA())</f>
        <v>9.8102599928769092E-3</v>
      </c>
      <c r="M1667" s="145">
        <f>IFERROR(_xll.qlIndexFixing(Index1Y,$H1667,TRUE,_xll.ohTrigger(RecalcTrigger,Trigger1Y)),NA())</f>
        <v>9.9753735832510699E-3</v>
      </c>
      <c r="N1667" s="144">
        <f>IFERROR(_xll.qlIndexFixing(ONIndex1M,I1667,TRUE,_xll.ohTrigger(RecalcTrigger,Trigger1M)),NA())</f>
        <v>9.5329632794083352E-3</v>
      </c>
      <c r="O1667" s="44">
        <f>IFERROR(_xll.qlIndexFixing(ONIndex3M,I1667,TRUE,_xll.ohTrigger(RecalcTrigger,Trigger3M)),NA())</f>
        <v>9.8448046968968583E-3</v>
      </c>
      <c r="P1667" s="44">
        <f>IFERROR(_xll.qlIndexFixing(ONIndex6M,I1667,TRUE,_xll.ohTrigger(RecalcTrigger,Trigger6M)),NA())</f>
        <v>9.8455531552321673E-3</v>
      </c>
      <c r="Q1667" s="145">
        <f>IFERROR(_xll.qlIndexFixing(ONIndex1Y,I1667,TRUE,_xll.ohTrigger(RecalcTrigger,Trigger1Y)),NA())</f>
        <v>1.0044652276901544E-2</v>
      </c>
    </row>
    <row r="1668" spans="2:17" x14ac:dyDescent="0.2">
      <c r="B1668" s="39" t="s">
        <v>42</v>
      </c>
      <c r="D1668" s="42">
        <f>_xll.qlCalendarAdvance(Calendar,$D1667,B1668,"f",FALSE)</f>
        <v>51419</v>
      </c>
      <c r="E1668" s="139">
        <f>_xll.qlInterestRateIndexValueDate(IndexON,D1668)</f>
        <v>51419</v>
      </c>
      <c r="F1668" s="155">
        <f>IFERROR(_xll.qlIndexFixing(IndexON,D1668,TRUE,_xll.ohTrigger(RecalcTrigger,TriggerON)),NA())</f>
        <v>1.0007590415881396E-2</v>
      </c>
      <c r="H1668" s="42">
        <f>_xll.qlCalendarAdvance(Calendar,$H1667,B1668,"f",FALSE)</f>
        <v>51419</v>
      </c>
      <c r="I1668" s="139">
        <f>_xll.qlInterestRateIndexValueDate(Index1M,$H1668)</f>
        <v>51421</v>
      </c>
      <c r="J1668" s="144">
        <f>IFERROR(_xll.qlIndexFixing(Index1M,$H1668,TRUE,_xll.ohTrigger(RecalcTrigger,Trigger1M)),NA())</f>
        <v>9.5241014277713098E-3</v>
      </c>
      <c r="K1668" s="44">
        <f>IFERROR(_xll.qlIndexFixing(Index3M,H1668,TRUE,_xll.ohTrigger(RecalcTrigger,Trigger3M)),NA())</f>
        <v>9.8197531984441696E-3</v>
      </c>
      <c r="L1668" s="44">
        <f>IFERROR(_xll.qlIndexFixing(Index6M,$H1668,TRUE,_xll.ohTrigger(RecalcTrigger,Trigger6M)),NA())</f>
        <v>9.8056099262216617E-3</v>
      </c>
      <c r="M1668" s="145">
        <f>IFERROR(_xll.qlIndexFixing(Index1Y,$H1668,TRUE,_xll.ohTrigger(RecalcTrigger,Trigger1Y)),NA())</f>
        <v>9.9710036420922743E-3</v>
      </c>
      <c r="N1668" s="144">
        <f>IFERROR(_xll.qlIndexFixing(ONIndex1M,I1668,TRUE,_xll.ohTrigger(RecalcTrigger,Trigger1M)),NA())</f>
        <v>9.5280136321562736E-3</v>
      </c>
      <c r="O1668" s="44">
        <f>IFERROR(_xll.qlIndexFixing(ONIndex3M,I1668,TRUE,_xll.ohTrigger(RecalcTrigger,Trigger3M)),NA())</f>
        <v>9.8393623325776502E-3</v>
      </c>
      <c r="P1668" s="44">
        <f>IFERROR(_xll.qlIndexFixing(ONIndex6M,I1668,TRUE,_xll.ohTrigger(RecalcTrigger,Trigger6M)),NA())</f>
        <v>9.8404281596042864E-3</v>
      </c>
      <c r="Q1668" s="145">
        <f>IFERROR(_xll.qlIndexFixing(ONIndex1Y,I1668,TRUE,_xll.ohTrigger(RecalcTrigger,Trigger1Y)),NA())</f>
        <v>1.0039341110914535E-2</v>
      </c>
    </row>
    <row r="1669" spans="2:17" x14ac:dyDescent="0.2">
      <c r="B1669" s="39" t="s">
        <v>42</v>
      </c>
      <c r="D1669" s="42">
        <f>_xll.qlCalendarAdvance(Calendar,$D1668,B1669,"f",FALSE)</f>
        <v>51426</v>
      </c>
      <c r="E1669" s="139">
        <f>_xll.qlInterestRateIndexValueDate(IndexON,D1669)</f>
        <v>51426</v>
      </c>
      <c r="F1669" s="155">
        <f>IFERROR(_xll.qlIndexFixing(IndexON,D1669,TRUE,_xll.ohTrigger(RecalcTrigger,TriggerON)),NA())</f>
        <v>1.0007590415801459E-2</v>
      </c>
      <c r="H1669" s="42">
        <f>_xll.qlCalendarAdvance(Calendar,$H1668,B1669,"f",FALSE)</f>
        <v>51426</v>
      </c>
      <c r="I1669" s="139">
        <f>_xll.qlInterestRateIndexValueDate(Index1M,$H1669)</f>
        <v>51428</v>
      </c>
      <c r="J1669" s="144">
        <f>IFERROR(_xll.qlIndexFixing(Index1M,$H1669,TRUE,_xll.ohTrigger(RecalcTrigger,Trigger1M)),NA())</f>
        <v>9.5192281950455676E-3</v>
      </c>
      <c r="K1669" s="44">
        <f>IFERROR(_xll.qlIndexFixing(Index3M,H1669,TRUE,_xll.ohTrigger(RecalcTrigger,Trigger3M)),NA())</f>
        <v>9.8145431154153338E-3</v>
      </c>
      <c r="L1669" s="44">
        <f>IFERROR(_xll.qlIndexFixing(Index6M,$H1669,TRUE,_xll.ohTrigger(RecalcTrigger,Trigger6M)),NA())</f>
        <v>9.8002764979386887E-3</v>
      </c>
      <c r="M1669" s="145">
        <f>IFERROR(_xll.qlIndexFixing(Index1Y,$H1669,TRUE,_xll.ohTrigger(RecalcTrigger,Trigger1Y)),NA())</f>
        <v>9.9666708591772627E-3</v>
      </c>
      <c r="N1669" s="144">
        <f>IFERROR(_xll.qlIndexFixing(ONIndex1M,I1669,TRUE,_xll.ohTrigger(RecalcTrigger,Trigger1M)),NA())</f>
        <v>9.523095025034678E-3</v>
      </c>
      <c r="O1669" s="44">
        <f>IFERROR(_xll.qlIndexFixing(ONIndex3M,I1669,TRUE,_xll.ohTrigger(RecalcTrigger,Trigger3M)),NA())</f>
        <v>9.8339539878455895E-3</v>
      </c>
      <c r="P1669" s="44">
        <f>IFERROR(_xll.qlIndexFixing(ONIndex6M,I1669,TRUE,_xll.ohTrigger(RecalcTrigger,Trigger6M)),NA())</f>
        <v>9.8353420594232688E-3</v>
      </c>
      <c r="Q1669" s="145">
        <f>IFERROR(_xll.qlIndexFixing(ONIndex1Y,I1669,TRUE,_xll.ohTrigger(RecalcTrigger,Trigger1Y)),NA())</f>
        <v>1.0034065978983264E-2</v>
      </c>
    </row>
    <row r="1670" spans="2:17" x14ac:dyDescent="0.2">
      <c r="B1670" s="39" t="s">
        <v>42</v>
      </c>
      <c r="D1670" s="42">
        <f>_xll.qlCalendarAdvance(Calendar,$D1669,B1670,"f",FALSE)</f>
        <v>51433</v>
      </c>
      <c r="E1670" s="139">
        <f>_xll.qlInterestRateIndexValueDate(IndexON,D1670)</f>
        <v>51433</v>
      </c>
      <c r="F1670" s="155">
        <f>IFERROR(_xll.qlIndexFixing(IndexON,D1670,TRUE,_xll.ohTrigger(RecalcTrigger,TriggerON)),NA())</f>
        <v>1.0007590415801459E-2</v>
      </c>
      <c r="H1670" s="42">
        <f>_xll.qlCalendarAdvance(Calendar,$H1669,B1670,"f",FALSE)</f>
        <v>51433</v>
      </c>
      <c r="I1670" s="139">
        <f>_xll.qlInterestRateIndexValueDate(Index1M,$H1670)</f>
        <v>51435</v>
      </c>
      <c r="J1670" s="144">
        <f>IFERROR(_xll.qlIndexFixing(Index1M,$H1670,TRUE,_xll.ohTrigger(RecalcTrigger,Trigger1M)),NA())</f>
        <v>9.5143864468818801E-3</v>
      </c>
      <c r="K1670" s="44">
        <f>IFERROR(_xll.qlIndexFixing(Index3M,H1670,TRUE,_xll.ohTrigger(RecalcTrigger,Trigger3M)),NA())</f>
        <v>9.8093683424622137E-3</v>
      </c>
      <c r="L1670" s="44">
        <f>IFERROR(_xll.qlIndexFixing(Index6M,$H1670,TRUE,_xll.ohTrigger(RecalcTrigger,Trigger6M)),NA())</f>
        <v>9.7964337436105397E-3</v>
      </c>
      <c r="M1670" s="145">
        <f>IFERROR(_xll.qlIndexFixing(Index1Y,$H1670,TRUE,_xll.ohTrigger(RecalcTrigger,Trigger1Y)),NA())</f>
        <v>9.9623745378879039E-3</v>
      </c>
      <c r="N1670" s="144">
        <f>IFERROR(_xll.qlIndexFixing(ONIndex1M,I1670,TRUE,_xll.ohTrigger(RecalcTrigger,Trigger1M)),NA())</f>
        <v>9.5182076205535537E-3</v>
      </c>
      <c r="O1670" s="44">
        <f>IFERROR(_xll.qlIndexFixing(ONIndex3M,I1670,TRUE,_xll.ohTrigger(RecalcTrigger,Trigger3M)),NA())</f>
        <v>9.8285798312858219E-3</v>
      </c>
      <c r="P1670" s="44">
        <f>IFERROR(_xll.qlIndexFixing(ONIndex6M,I1670,TRUE,_xll.ohTrigger(RecalcTrigger,Trigger6M)),NA())</f>
        <v>9.8302950283102319E-3</v>
      </c>
      <c r="Q1670" s="145">
        <f>IFERROR(_xll.qlIndexFixing(ONIndex1Y,I1670,TRUE,_xll.ohTrigger(RecalcTrigger,Trigger1Y)),NA())</f>
        <v>1.0028827042019017E-2</v>
      </c>
    </row>
    <row r="1671" spans="2:17" x14ac:dyDescent="0.2">
      <c r="B1671" s="39" t="s">
        <v>42</v>
      </c>
      <c r="D1671" s="42">
        <f>_xll.qlCalendarAdvance(Calendar,$D1670,B1671,"f",FALSE)</f>
        <v>51440</v>
      </c>
      <c r="E1671" s="139">
        <f>_xll.qlInterestRateIndexValueDate(IndexON,D1671)</f>
        <v>51440</v>
      </c>
      <c r="F1671" s="155">
        <f>IFERROR(_xll.qlIndexFixing(IndexON,D1671,TRUE,_xll.ohTrigger(RecalcTrigger,TriggerON)),NA())</f>
        <v>1.0007590415801459E-2</v>
      </c>
      <c r="H1671" s="42">
        <f>_xll.qlCalendarAdvance(Calendar,$H1670,B1671,"f",FALSE)</f>
        <v>51440</v>
      </c>
      <c r="I1671" s="139">
        <f>_xll.qlInterestRateIndexValueDate(Index1M,$H1671)</f>
        <v>51442</v>
      </c>
      <c r="J1671" s="144">
        <f>IFERROR(_xll.qlIndexFixing(Index1M,$H1671,TRUE,_xll.ohTrigger(RecalcTrigger,Trigger1M)),NA())</f>
        <v>9.5095763456922652E-3</v>
      </c>
      <c r="K1671" s="44">
        <f>IFERROR(_xll.qlIndexFixing(Index3M,H1671,TRUE,_xll.ohTrigger(RecalcTrigger,Trigger3M)),NA())</f>
        <v>9.804229048771174E-3</v>
      </c>
      <c r="L1671" s="44">
        <f>IFERROR(_xll.qlIndexFixing(Index6M,$H1671,TRUE,_xll.ohTrigger(RecalcTrigger,Trigger6M)),NA())</f>
        <v>9.7920840155064082E-3</v>
      </c>
      <c r="M1671" s="145">
        <f>IFERROR(_xll.qlIndexFixing(Index1Y,$H1671,TRUE,_xll.ohTrigger(RecalcTrigger,Trigger1Y)),NA())</f>
        <v>9.958113979027421E-3</v>
      </c>
      <c r="N1671" s="144">
        <f>IFERROR(_xll.qlIndexFixing(ONIndex1M,I1671,TRUE,_xll.ohTrigger(RecalcTrigger,Trigger1M)),NA())</f>
        <v>9.5133515809830982E-3</v>
      </c>
      <c r="O1671" s="44">
        <f>IFERROR(_xll.qlIndexFixing(ONIndex3M,I1671,TRUE,_xll.ohTrigger(RecalcTrigger,Trigger3M)),NA())</f>
        <v>9.8232400321229818E-3</v>
      </c>
      <c r="P1671" s="44">
        <f>IFERROR(_xll.qlIndexFixing(ONIndex6M,I1671,TRUE,_xll.ohTrigger(RecalcTrigger,Trigger6M)),NA())</f>
        <v>9.8252872405257818E-3</v>
      </c>
      <c r="Q1671" s="145">
        <f>IFERROR(_xll.qlIndexFixing(ONIndex1Y,I1671,TRUE,_xll.ohTrigger(RecalcTrigger,Trigger1Y)),NA())</f>
        <v>1.002362446029359E-2</v>
      </c>
    </row>
    <row r="1672" spans="2:17" x14ac:dyDescent="0.2">
      <c r="B1672" s="39" t="s">
        <v>42</v>
      </c>
      <c r="D1672" s="42">
        <f>_xll.qlCalendarAdvance(Calendar,$D1671,B1672,"f",FALSE)</f>
        <v>51447</v>
      </c>
      <c r="E1672" s="139">
        <f>_xll.qlInterestRateIndexValueDate(IndexON,D1672)</f>
        <v>51447</v>
      </c>
      <c r="F1672" s="155">
        <f>IFERROR(_xll.qlIndexFixing(IndexON,D1672,TRUE,_xll.ohTrigger(RecalcTrigger,TriggerON)),NA())</f>
        <v>1.0007590415801459E-2</v>
      </c>
      <c r="H1672" s="42">
        <f>_xll.qlCalendarAdvance(Calendar,$H1671,B1672,"f",FALSE)</f>
        <v>51447</v>
      </c>
      <c r="I1672" s="139">
        <f>_xll.qlInterestRateIndexValueDate(Index1M,$H1672)</f>
        <v>51449</v>
      </c>
      <c r="J1672" s="144">
        <f>IFERROR(_xll.qlIndexFixing(Index1M,$H1672,TRUE,_xll.ohTrigger(RecalcTrigger,Trigger1M)),NA())</f>
        <v>9.5047980539016367E-3</v>
      </c>
      <c r="K1672" s="44">
        <f>IFERROR(_xll.qlIndexFixing(Index3M,H1672,TRUE,_xll.ohTrigger(RecalcTrigger,Trigger3M)),NA())</f>
        <v>9.7991254035345345E-3</v>
      </c>
      <c r="L1672" s="44">
        <f>IFERROR(_xll.qlIndexFixing(Index6M,$H1672,TRUE,_xll.ohTrigger(RecalcTrigger,Trigger6M)),NA())</f>
        <v>9.7875971087371845E-3</v>
      </c>
      <c r="M1672" s="145">
        <f>IFERROR(_xll.qlIndexFixing(Index1Y,$H1672,TRUE,_xll.ohTrigger(RecalcTrigger,Trigger1Y)),NA())</f>
        <v>9.9538884808182144E-3</v>
      </c>
      <c r="N1672" s="144">
        <f>IFERROR(_xll.qlIndexFixing(ONIndex1M,I1672,TRUE,_xll.ohTrigger(RecalcTrigger,Trigger1M)),NA())</f>
        <v>9.5085270685135725E-3</v>
      </c>
      <c r="O1672" s="44">
        <f>IFERROR(_xll.qlIndexFixing(ONIndex3M,I1672,TRUE,_xll.ohTrigger(RecalcTrigger,Trigger3M)),NA())</f>
        <v>9.8179347591020871E-3</v>
      </c>
      <c r="P1672" s="44">
        <f>IFERROR(_xll.qlIndexFixing(ONIndex6M,I1672,TRUE,_xll.ohTrigger(RecalcTrigger,Trigger6M)),NA())</f>
        <v>9.8203188700107802E-3</v>
      </c>
      <c r="Q1672" s="145">
        <f>IFERROR(_xll.qlIndexFixing(ONIndex1Y,I1672,TRUE,_xll.ohTrigger(RecalcTrigger,Trigger1Y)),NA())</f>
        <v>1.0018458394478458E-2</v>
      </c>
    </row>
    <row r="1673" spans="2:17" x14ac:dyDescent="0.2">
      <c r="B1673" s="39" t="s">
        <v>42</v>
      </c>
      <c r="D1673" s="42">
        <f>_xll.qlCalendarAdvance(Calendar,$D1672,B1673,"f",FALSE)</f>
        <v>51454</v>
      </c>
      <c r="E1673" s="139">
        <f>_xll.qlInterestRateIndexValueDate(IndexON,D1673)</f>
        <v>51454</v>
      </c>
      <c r="F1673" s="155">
        <f>IFERROR(_xll.qlIndexFixing(IndexON,D1673,TRUE,_xll.ohTrigger(RecalcTrigger,TriggerON)),NA())</f>
        <v>1.0007590415801459E-2</v>
      </c>
      <c r="H1673" s="42">
        <f>_xll.qlCalendarAdvance(Calendar,$H1672,B1673,"f",FALSE)</f>
        <v>51454</v>
      </c>
      <c r="I1673" s="139">
        <f>_xll.qlInterestRateIndexValueDate(Index1M,$H1673)</f>
        <v>51456</v>
      </c>
      <c r="J1673" s="144">
        <f>IFERROR(_xll.qlIndexFixing(Index1M,$H1673,TRUE,_xll.ohTrigger(RecalcTrigger,Trigger1M)),NA())</f>
        <v>9.5000517339297492E-3</v>
      </c>
      <c r="K1673" s="44">
        <f>IFERROR(_xll.qlIndexFixing(Index3M,H1673,TRUE,_xll.ohTrigger(RecalcTrigger,Trigger3M)),NA())</f>
        <v>9.794057575940365E-3</v>
      </c>
      <c r="L1673" s="44">
        <f>IFERROR(_xll.qlIndexFixing(Index6M,$H1673,TRUE,_xll.ohTrigger(RecalcTrigger,Trigger6M)),NA())</f>
        <v>9.7831521453850979E-3</v>
      </c>
      <c r="M1673" s="145">
        <f>IFERROR(_xll.qlIndexFixing(Index1Y,$H1673,TRUE,_xll.ohTrigger(RecalcTrigger,Trigger1Y)),NA())</f>
        <v>9.9496973389042558E-3</v>
      </c>
      <c r="N1673" s="144">
        <f>IFERROR(_xll.qlIndexFixing(ONIndex1M,I1673,TRUE,_xll.ohTrigger(RecalcTrigger,Trigger1M)),NA())</f>
        <v>9.5037342456549823E-3</v>
      </c>
      <c r="O1673" s="44">
        <f>IFERROR(_xll.qlIndexFixing(ONIndex3M,I1673,TRUE,_xll.ohTrigger(RecalcTrigger,Trigger3M)),NA())</f>
        <v>9.812664181128028E-3</v>
      </c>
      <c r="P1673" s="44">
        <f>IFERROR(_xll.qlIndexFixing(ONIndex6M,I1673,TRUE,_xll.ohTrigger(RecalcTrigger,Trigger6M)),NA())</f>
        <v>9.8153900907860248E-3</v>
      </c>
      <c r="Q1673" s="145">
        <f>IFERROR(_xll.qlIndexFixing(ONIndex1Y,I1673,TRUE,_xll.ohTrigger(RecalcTrigger,Trigger1Y)),NA())</f>
        <v>1.0013329005085225E-2</v>
      </c>
    </row>
    <row r="1674" spans="2:17" x14ac:dyDescent="0.2">
      <c r="B1674" s="39" t="s">
        <v>42</v>
      </c>
      <c r="D1674" s="42">
        <f>_xll.qlCalendarAdvance(Calendar,$D1673,B1674,"f",FALSE)</f>
        <v>51461</v>
      </c>
      <c r="E1674" s="139">
        <f>_xll.qlInterestRateIndexValueDate(IndexON,D1674)</f>
        <v>51461</v>
      </c>
      <c r="F1674" s="155">
        <f>IFERROR(_xll.qlIndexFixing(IndexON,D1674,TRUE,_xll.ohTrigger(RecalcTrigger,TriggerON)),NA())</f>
        <v>1.0007590415881396E-2</v>
      </c>
      <c r="H1674" s="42">
        <f>_xll.qlCalendarAdvance(Calendar,$H1673,B1674,"f",FALSE)</f>
        <v>51461</v>
      </c>
      <c r="I1674" s="139">
        <f>_xll.qlInterestRateIndexValueDate(Index1M,$H1674)</f>
        <v>51463</v>
      </c>
      <c r="J1674" s="144">
        <f>IFERROR(_xll.qlIndexFixing(Index1M,$H1674,TRUE,_xll.ohTrigger(RecalcTrigger,Trigger1M)),NA())</f>
        <v>9.4953375481963576E-3</v>
      </c>
      <c r="K1674" s="44">
        <f>IFERROR(_xll.qlIndexFixing(Index3M,H1674,TRUE,_xll.ohTrigger(RecalcTrigger,Trigger3M)),NA())</f>
        <v>9.7890257351784318E-3</v>
      </c>
      <c r="L1674" s="44">
        <f>IFERROR(_xll.qlIndexFixing(Index6M,$H1674,TRUE,_xll.ohTrigger(RecalcTrigger,Trigger6M)),NA())</f>
        <v>9.7787493000437483E-3</v>
      </c>
      <c r="M1674" s="145">
        <f>IFERROR(_xll.qlIndexFixing(Index1Y,$H1674,TRUE,_xll.ohTrigger(RecalcTrigger,Trigger1Y)),NA())</f>
        <v>9.9455398463480383E-3</v>
      </c>
      <c r="N1674" s="144">
        <f>IFERROR(_xll.qlIndexFixing(ONIndex1M,I1674,TRUE,_xll.ohTrigger(RecalcTrigger,Trigger1M)),NA())</f>
        <v>9.4989732746775246E-3</v>
      </c>
      <c r="O1674" s="44">
        <f>IFERROR(_xll.qlIndexFixing(ONIndex3M,I1674,TRUE,_xll.ohTrigger(RecalcTrigger,Trigger3M)),NA())</f>
        <v>9.8074284671056944E-3</v>
      </c>
      <c r="P1674" s="44">
        <f>IFERROR(_xll.qlIndexFixing(ONIndex6M,I1674,TRUE,_xll.ohTrigger(RecalcTrigger,Trigger6M)),NA())</f>
        <v>9.8105010768723133E-3</v>
      </c>
      <c r="Q1674" s="145">
        <f>IFERROR(_xll.qlIndexFixing(ONIndex1Y,I1674,TRUE,_xll.ohTrigger(RecalcTrigger,Trigger1Y)),NA())</f>
        <v>1.0008236452785368E-2</v>
      </c>
    </row>
    <row r="1675" spans="2:17" x14ac:dyDescent="0.2">
      <c r="B1675" s="39" t="s">
        <v>42</v>
      </c>
      <c r="D1675" s="42">
        <f>_xll.qlCalendarAdvance(Calendar,$D1674,B1675,"f",FALSE)</f>
        <v>51468</v>
      </c>
      <c r="E1675" s="139">
        <f>_xll.qlInterestRateIndexValueDate(IndexON,D1675)</f>
        <v>51468</v>
      </c>
      <c r="F1675" s="155">
        <f>IFERROR(_xll.qlIndexFixing(IndexON,D1675,TRUE,_xll.ohTrigger(RecalcTrigger,TriggerON)),NA())</f>
        <v>1.0007590415881396E-2</v>
      </c>
      <c r="H1675" s="42">
        <f>_xll.qlCalendarAdvance(Calendar,$H1674,B1675,"f",FALSE)</f>
        <v>51468</v>
      </c>
      <c r="I1675" s="139">
        <f>_xll.qlInterestRateIndexValueDate(Index1M,$H1675)</f>
        <v>51470</v>
      </c>
      <c r="J1675" s="144">
        <f>IFERROR(_xll.qlIndexFixing(Index1M,$H1675,TRUE,_xll.ohTrigger(RecalcTrigger,Trigger1M)),NA())</f>
        <v>9.4906556591186388E-3</v>
      </c>
      <c r="K1675" s="44">
        <f>IFERROR(_xll.qlIndexFixing(Index3M,H1675,TRUE,_xll.ohTrigger(RecalcTrigger,Trigger3M)),NA())</f>
        <v>9.7848994912537179E-3</v>
      </c>
      <c r="L1675" s="44">
        <f>IFERROR(_xll.qlIndexFixing(Index6M,$H1675,TRUE,_xll.ohTrigger(RecalcTrigger,Trigger6M)),NA())</f>
        <v>9.7742244805832067E-3</v>
      </c>
      <c r="M1675" s="145">
        <f>IFERROR(_xll.qlIndexFixing(Index1Y,$H1675,TRUE,_xll.ohTrigger(RecalcTrigger,Trigger1Y)),NA())</f>
        <v>9.9418173291759664E-3</v>
      </c>
      <c r="N1675" s="144">
        <f>IFERROR(_xll.qlIndexFixing(ONIndex1M,I1675,TRUE,_xll.ohTrigger(RecalcTrigger,Trigger1M)),NA())</f>
        <v>9.4942443179313329E-3</v>
      </c>
      <c r="O1675" s="44">
        <f>IFERROR(_xll.qlIndexFixing(ONIndex3M,I1675,TRUE,_xll.ohTrigger(RecalcTrigger,Trigger3M)),NA())</f>
        <v>9.8022277860998486E-3</v>
      </c>
      <c r="P1675" s="44">
        <f>IFERROR(_xll.qlIndexFixing(ONIndex6M,I1675,TRUE,_xll.ohTrigger(RecalcTrigger,Trigger6M)),NA())</f>
        <v>9.8056520023703797E-3</v>
      </c>
      <c r="Q1675" s="145">
        <f>IFERROR(_xll.qlIndexFixing(ONIndex1Y,I1675,TRUE,_xll.ohTrigger(RecalcTrigger,Trigger1Y)),NA())</f>
        <v>1.0003180898090491E-2</v>
      </c>
    </row>
    <row r="1676" spans="2:17" x14ac:dyDescent="0.2">
      <c r="B1676" s="39" t="s">
        <v>42</v>
      </c>
      <c r="D1676" s="42">
        <f>_xll.qlCalendarAdvance(Calendar,$D1675,B1676,"f",FALSE)</f>
        <v>51475</v>
      </c>
      <c r="E1676" s="139">
        <f>_xll.qlInterestRateIndexValueDate(IndexON,D1676)</f>
        <v>51475</v>
      </c>
      <c r="F1676" s="155">
        <f>IFERROR(_xll.qlIndexFixing(IndexON,D1676,TRUE,_xll.ohTrigger(RecalcTrigger,TriggerON)),NA())</f>
        <v>1.0007590415801459E-2</v>
      </c>
      <c r="H1676" s="42">
        <f>_xll.qlCalendarAdvance(Calendar,$H1675,B1676,"f",FALSE)</f>
        <v>51475</v>
      </c>
      <c r="I1676" s="139">
        <f>_xll.qlInterestRateIndexValueDate(Index1M,$H1676)</f>
        <v>51477</v>
      </c>
      <c r="J1676" s="144">
        <f>IFERROR(_xll.qlIndexFixing(Index1M,$H1676,TRUE,_xll.ohTrigger(RecalcTrigger,Trigger1M)),NA())</f>
        <v>9.486006229121503E-3</v>
      </c>
      <c r="K1676" s="44">
        <f>IFERROR(_xll.qlIndexFixing(Index3M,H1676,TRUE,_xll.ohTrigger(RecalcTrigger,Trigger3M)),NA())</f>
        <v>9.779930169385942E-3</v>
      </c>
      <c r="L1676" s="44">
        <f>IFERROR(_xll.qlIndexFixing(Index6M,$H1676,TRUE,_xll.ohTrigger(RecalcTrigger,Trigger6M)),NA())</f>
        <v>9.7699093722114858E-3</v>
      </c>
      <c r="M1676" s="145">
        <f>IFERROR(_xll.qlIndexFixing(Index1Y,$H1676,TRUE,_xll.ohTrigger(RecalcTrigger,Trigger1Y)),NA())</f>
        <v>9.9373229686612208E-3</v>
      </c>
      <c r="N1676" s="144">
        <f>IFERROR(_xll.qlIndexFixing(ONIndex1M,I1676,TRUE,_xll.ohTrigger(RecalcTrigger,Trigger1M)),NA())</f>
        <v>9.4895475376066685E-3</v>
      </c>
      <c r="O1676" s="44">
        <f>IFERROR(_xll.qlIndexFixing(ONIndex3M,I1676,TRUE,_xll.ohTrigger(RecalcTrigger,Trigger3M)),NA())</f>
        <v>9.7970623067755724E-3</v>
      </c>
      <c r="P1676" s="44">
        <f>IFERROR(_xll.qlIndexFixing(ONIndex6M,I1676,TRUE,_xll.ohTrigger(RecalcTrigger,Trigger6M)),NA())</f>
        <v>9.8008430411411496E-3</v>
      </c>
      <c r="Q1676" s="145">
        <f>IFERROR(_xll.qlIndexFixing(ONIndex1Y,I1676,TRUE,_xll.ohTrigger(RecalcTrigger,Trigger1Y)),NA())</f>
        <v>9.9981625014322617E-3</v>
      </c>
    </row>
    <row r="1677" spans="2:17" x14ac:dyDescent="0.2">
      <c r="B1677" s="39" t="s">
        <v>42</v>
      </c>
      <c r="D1677" s="42">
        <f>_xll.qlCalendarAdvance(Calendar,$D1676,B1677,"f",FALSE)</f>
        <v>51482</v>
      </c>
      <c r="E1677" s="139">
        <f>_xll.qlInterestRateIndexValueDate(IndexON,D1677)</f>
        <v>51482</v>
      </c>
      <c r="F1677" s="155">
        <f>IFERROR(_xll.qlIndexFixing(IndexON,D1677,TRUE,_xll.ohTrigger(RecalcTrigger,TriggerON)),NA())</f>
        <v>1.0007590415881396E-2</v>
      </c>
      <c r="H1677" s="42">
        <f>_xll.qlCalendarAdvance(Calendar,$H1676,B1677,"f",FALSE)</f>
        <v>51482</v>
      </c>
      <c r="I1677" s="139">
        <f>_xll.qlInterestRateIndexValueDate(Index1M,$H1677)</f>
        <v>51484</v>
      </c>
      <c r="J1677" s="144">
        <f>IFERROR(_xll.qlIndexFixing(Index1M,$H1677,TRUE,_xll.ohTrigger(RecalcTrigger,Trigger1M)),NA())</f>
        <v>9.4813894206221307E-3</v>
      </c>
      <c r="K1677" s="44">
        <f>IFERROR(_xll.qlIndexFixing(Index3M,H1677,TRUE,_xll.ohTrigger(RecalcTrigger,Trigger3M)),NA())</f>
        <v>9.7749972893534931E-3</v>
      </c>
      <c r="L1677" s="44">
        <f>IFERROR(_xll.qlIndexFixing(Index6M,$H1677,TRUE,_xll.ohTrigger(RecalcTrigger,Trigger6M)),NA())</f>
        <v>9.765636919315401E-3</v>
      </c>
      <c r="M1677" s="145">
        <f>IFERROR(_xll.qlIndexFixing(Index1Y,$H1677,TRUE,_xll.ohTrigger(RecalcTrigger,Trigger1Y)),NA())</f>
        <v>9.9332621567551922E-3</v>
      </c>
      <c r="N1677" s="144">
        <f>IFERROR(_xll.qlIndexFixing(ONIndex1M,I1677,TRUE,_xll.ohTrigger(RecalcTrigger,Trigger1M)),NA())</f>
        <v>9.4848830962135366E-3</v>
      </c>
      <c r="O1677" s="44">
        <f>IFERROR(_xll.qlIndexFixing(ONIndex3M,I1677,TRUE,_xll.ohTrigger(RecalcTrigger,Trigger3M)),NA())</f>
        <v>9.7919321981176921E-3</v>
      </c>
      <c r="P1677" s="44">
        <f>IFERROR(_xll.qlIndexFixing(ONIndex6M,I1677,TRUE,_xll.ohTrigger(RecalcTrigger,Trigger6M)),NA())</f>
        <v>9.7960743674452289E-3</v>
      </c>
      <c r="Q1677" s="145">
        <f>IFERROR(_xll.qlIndexFixing(ONIndex1Y,I1677,TRUE,_xll.ohTrigger(RecalcTrigger,Trigger1Y)),NA())</f>
        <v>9.9931814234821559E-3</v>
      </c>
    </row>
    <row r="1678" spans="2:17" x14ac:dyDescent="0.2">
      <c r="B1678" s="39" t="s">
        <v>42</v>
      </c>
      <c r="D1678" s="42">
        <f>_xll.qlCalendarAdvance(Calendar,$D1677,B1678,"f",FALSE)</f>
        <v>51489</v>
      </c>
      <c r="E1678" s="139">
        <f>_xll.qlInterestRateIndexValueDate(IndexON,D1678)</f>
        <v>51489</v>
      </c>
      <c r="F1678" s="155">
        <f>IFERROR(_xll.qlIndexFixing(IndexON,D1678,TRUE,_xll.ohTrigger(RecalcTrigger,TriggerON)),NA())</f>
        <v>1.0007590415881396E-2</v>
      </c>
      <c r="H1678" s="42">
        <f>_xll.qlCalendarAdvance(Calendar,$H1677,B1678,"f",FALSE)</f>
        <v>51489</v>
      </c>
      <c r="I1678" s="139">
        <f>_xll.qlInterestRateIndexValueDate(Index1M,$H1678)</f>
        <v>51491</v>
      </c>
      <c r="J1678" s="144">
        <f>IFERROR(_xll.qlIndexFixing(Index1M,$H1678,TRUE,_xll.ohTrigger(RecalcTrigger,Trigger1M)),NA())</f>
        <v>9.4768053960402731E-3</v>
      </c>
      <c r="K1678" s="44">
        <f>IFERROR(_xll.qlIndexFixing(Index3M,H1678,TRUE,_xll.ohTrigger(RecalcTrigger,Trigger3M)),NA())</f>
        <v>9.7701010203357086E-3</v>
      </c>
      <c r="L1678" s="44">
        <f>IFERROR(_xll.qlIndexFixing(Index6M,$H1678,TRUE,_xll.ohTrigger(RecalcTrigger,Trigger6M)),NA())</f>
        <v>9.76140729649814E-3</v>
      </c>
      <c r="M1678" s="145">
        <f>IFERROR(_xll.qlIndexFixing(Index1Y,$H1678,TRUE,_xll.ohTrigger(RecalcTrigger,Trigger1Y)),NA())</f>
        <v>9.9292321406558321E-3</v>
      </c>
      <c r="N1678" s="144">
        <f>IFERROR(_xll.qlIndexFixing(ONIndex1M,I1678,TRUE,_xll.ohTrigger(RecalcTrigger,Trigger1M)),NA())</f>
        <v>9.4789337368084148E-3</v>
      </c>
      <c r="O1678" s="44">
        <f>IFERROR(_xll.qlIndexFixing(ONIndex3M,I1678,TRUE,_xll.ohTrigger(RecalcTrigger,Trigger3M)),NA())</f>
        <v>9.7853885892629222E-3</v>
      </c>
      <c r="P1678" s="44">
        <f>IFERROR(_xll.qlIndexFixing(ONIndex6M,I1678,TRUE,_xll.ohTrigger(RecalcTrigger,Trigger6M)),NA())</f>
        <v>9.7900026933217532E-3</v>
      </c>
      <c r="Q1678" s="145">
        <f>IFERROR(_xll.qlIndexFixing(ONIndex1Y,I1678,TRUE,_xll.ohTrigger(RecalcTrigger,Trigger1Y)),NA())</f>
        <v>9.9868322743557059E-3</v>
      </c>
    </row>
    <row r="1679" spans="2:17" x14ac:dyDescent="0.2">
      <c r="B1679" s="39" t="s">
        <v>42</v>
      </c>
      <c r="D1679" s="42">
        <f>_xll.qlCalendarAdvance(Calendar,$D1678,B1679,"f",FALSE)</f>
        <v>51497</v>
      </c>
      <c r="E1679" s="139">
        <f>_xll.qlInterestRateIndexValueDate(IndexON,D1679)</f>
        <v>51497</v>
      </c>
      <c r="F1679" s="155">
        <f>IFERROR(_xll.qlIndexFixing(IndexON,D1679,TRUE,_xll.ohTrigger(RecalcTrigger,TriggerON)),NA())</f>
        <v>1.0007590415881396E-2</v>
      </c>
      <c r="H1679" s="42">
        <f>_xll.qlCalendarAdvance(Calendar,$H1678,B1679,"f",FALSE)</f>
        <v>51497</v>
      </c>
      <c r="I1679" s="139">
        <f>_xll.qlInterestRateIndexValueDate(Index1M,$H1679)</f>
        <v>51501</v>
      </c>
      <c r="J1679" s="144">
        <f>IFERROR(_xll.qlIndexFixing(Index1M,$H1679,TRUE,_xll.ohTrigger(RecalcTrigger,Trigger1M)),NA())</f>
        <v>9.4703139815581969E-3</v>
      </c>
      <c r="K1679" s="44">
        <f>IFERROR(_xll.qlIndexFixing(Index3M,H1679,TRUE,_xll.ohTrigger(RecalcTrigger,Trigger3M)),NA())</f>
        <v>9.763584093938172E-3</v>
      </c>
      <c r="L1679" s="44">
        <f>IFERROR(_xll.qlIndexFixing(Index6M,$H1679,TRUE,_xll.ohTrigger(RecalcTrigger,Trigger6M)),NA())</f>
        <v>9.7558934228593498E-3</v>
      </c>
      <c r="M1679" s="145">
        <f>IFERROR(_xll.qlIndexFixing(Index1Y,$H1679,TRUE,_xll.ohTrigger(RecalcTrigger,Trigger1Y)),NA())</f>
        <v>9.9237808789435691E-3</v>
      </c>
      <c r="N1679" s="144">
        <f>IFERROR(_xll.qlIndexFixing(ONIndex1M,I1679,TRUE,_xll.ohTrigger(RecalcTrigger,Trigger1M)),NA())</f>
        <v>9.4743438222799625E-3</v>
      </c>
      <c r="O1679" s="44">
        <f>IFERROR(_xll.qlIndexFixing(ONIndex3M,I1679,TRUE,_xll.ohTrigger(RecalcTrigger,Trigger3M)),NA())</f>
        <v>9.7803399620666198E-3</v>
      </c>
      <c r="P1679" s="44">
        <f>IFERROR(_xll.qlIndexFixing(ONIndex6M,I1679,TRUE,_xll.ohTrigger(RecalcTrigger,Trigger6M)),NA())</f>
        <v>9.7853267584024906E-3</v>
      </c>
      <c r="Q1679" s="145">
        <f>IFERROR(_xll.qlIndexFixing(ONIndex1Y,I1679,TRUE,_xll.ohTrigger(RecalcTrigger,Trigger1Y)),NA())</f>
        <v>9.9819370991305334E-3</v>
      </c>
    </row>
    <row r="1680" spans="2:17" x14ac:dyDescent="0.2">
      <c r="B1680" s="39" t="s">
        <v>42</v>
      </c>
      <c r="D1680" s="42">
        <f>_xll.qlCalendarAdvance(Calendar,$D1679,B1680,"f",FALSE)</f>
        <v>51504</v>
      </c>
      <c r="E1680" s="139">
        <f>_xll.qlInterestRateIndexValueDate(IndexON,D1680)</f>
        <v>51504</v>
      </c>
      <c r="F1680" s="155">
        <f>IFERROR(_xll.qlIndexFixing(IndexON,D1680,TRUE,_xll.ohTrigger(RecalcTrigger,TriggerON)),NA())</f>
        <v>1.0007590415881396E-2</v>
      </c>
      <c r="H1680" s="42">
        <f>_xll.qlCalendarAdvance(Calendar,$H1679,B1680,"f",FALSE)</f>
        <v>51504</v>
      </c>
      <c r="I1680" s="139">
        <f>_xll.qlInterestRateIndexValueDate(Index1M,$H1680)</f>
        <v>51508</v>
      </c>
      <c r="J1680" s="144">
        <f>IFERROR(_xll.qlIndexFixing(Index1M,$H1680,TRUE,_xll.ohTrigger(RecalcTrigger,Trigger1M)),NA())</f>
        <v>9.465810251261109E-3</v>
      </c>
      <c r="K1680" s="44">
        <f>IFERROR(_xll.qlIndexFixing(Index3M,H1680,TRUE,_xll.ohTrigger(RecalcTrigger,Trigger3M)),NA())</f>
        <v>9.7581594988484198E-3</v>
      </c>
      <c r="L1680" s="44">
        <f>IFERROR(_xll.qlIndexFixing(Index6M,$H1680,TRUE,_xll.ohTrigger(RecalcTrigger,Trigger6M)),NA())</f>
        <v>9.7513147414247103E-3</v>
      </c>
      <c r="M1680" s="145">
        <f>IFERROR(_xll.qlIndexFixing(Index1Y,$H1680,TRUE,_xll.ohTrigger(RecalcTrigger,Trigger1Y)),NA())</f>
        <v>9.9198199310322078E-3</v>
      </c>
      <c r="N1680" s="144">
        <f>IFERROR(_xll.qlIndexFixing(ONIndex1M,I1680,TRUE,_xll.ohTrigger(RecalcTrigger,Trigger1M)),NA())</f>
        <v>9.4704357673602857E-3</v>
      </c>
      <c r="O1680" s="44">
        <f>IFERROR(_xll.qlIndexFixing(ONIndex3M,I1680,TRUE,_xll.ohTrigger(RecalcTrigger,Trigger3M)),NA())</f>
        <v>9.7760411548364345E-3</v>
      </c>
      <c r="P1680" s="44">
        <f>IFERROR(_xll.qlIndexFixing(ONIndex6M,I1680,TRUE,_xll.ohTrigger(RecalcTrigger,Trigger6M)),NA())</f>
        <v>9.7813513282574149E-3</v>
      </c>
      <c r="Q1680" s="145">
        <f>IFERROR(_xll.qlIndexFixing(ONIndex1Y,I1680,TRUE,_xll.ohTrigger(RecalcTrigger,Trigger1Y)),NA())</f>
        <v>9.9777713509840993E-3</v>
      </c>
    </row>
    <row r="1681" spans="2:17" x14ac:dyDescent="0.2">
      <c r="B1681" s="39" t="s">
        <v>42</v>
      </c>
      <c r="D1681" s="42">
        <f>_xll.qlCalendarAdvance(Calendar,$D1680,B1681,"f",FALSE)</f>
        <v>51511</v>
      </c>
      <c r="E1681" s="139">
        <f>_xll.qlInterestRateIndexValueDate(IndexON,D1681)</f>
        <v>51511</v>
      </c>
      <c r="F1681" s="155">
        <f>IFERROR(_xll.qlIndexFixing(IndexON,D1681,TRUE,_xll.ohTrigger(RecalcTrigger,TriggerON)),NA())</f>
        <v>1.0007590415801459E-2</v>
      </c>
      <c r="H1681" s="42">
        <f>_xll.qlCalendarAdvance(Calendar,$H1680,B1681,"f",FALSE)</f>
        <v>51511</v>
      </c>
      <c r="I1681" s="139">
        <f>_xll.qlInterestRateIndexValueDate(Index1M,$H1681)</f>
        <v>51515</v>
      </c>
      <c r="J1681" s="144">
        <f>IFERROR(_xll.qlIndexFixing(Index1M,$H1681,TRUE,_xll.ohTrigger(RecalcTrigger,Trigger1M)),NA())</f>
        <v>9.4613398617522174E-3</v>
      </c>
      <c r="K1681" s="44">
        <f>IFERROR(_xll.qlIndexFixing(Index3M,H1681,TRUE,_xll.ohTrigger(RecalcTrigger,Trigger3M)),NA())</f>
        <v>9.7533925976871442E-3</v>
      </c>
      <c r="L1681" s="44">
        <f>IFERROR(_xll.qlIndexFixing(Index6M,$H1681,TRUE,_xll.ohTrigger(RecalcTrigger,Trigger6M)),NA())</f>
        <v>9.7472332901585215E-3</v>
      </c>
      <c r="M1681" s="145">
        <f>IFERROR(_xll.qlIndexFixing(Index1Y,$H1681,TRUE,_xll.ohTrigger(RecalcTrigger,Trigger1Y)),NA())</f>
        <v>9.9158874526049309E-3</v>
      </c>
      <c r="N1681" s="144">
        <f>IFERROR(_xll.qlIndexFixing(ONIndex1M,I1681,TRUE,_xll.ohTrigger(RecalcTrigger,Trigger1M)),NA())</f>
        <v>9.465907030534737E-3</v>
      </c>
      <c r="O1681" s="44">
        <f>IFERROR(_xll.qlIndexFixing(ONIndex3M,I1681,TRUE,_xll.ohTrigger(RecalcTrigger,Trigger3M)),NA())</f>
        <v>9.77105938136269E-3</v>
      </c>
      <c r="P1681" s="44">
        <f>IFERROR(_xll.qlIndexFixing(ONIndex6M,I1681,TRUE,_xll.ohTrigger(RecalcTrigger,Trigger6M)),NA())</f>
        <v>9.7767514131685829E-3</v>
      </c>
      <c r="Q1681" s="145">
        <f>IFERROR(_xll.qlIndexFixing(ONIndex1Y,I1681,TRUE,_xll.ohTrigger(RecalcTrigger,Trigger1Y)),NA())</f>
        <v>9.9729465893538816E-3</v>
      </c>
    </row>
    <row r="1682" spans="2:17" x14ac:dyDescent="0.2">
      <c r="B1682" s="39" t="s">
        <v>42</v>
      </c>
      <c r="D1682" s="42">
        <f>_xll.qlCalendarAdvance(Calendar,$D1681,B1682,"f",FALSE)</f>
        <v>51518</v>
      </c>
      <c r="E1682" s="139">
        <f>_xll.qlInterestRateIndexValueDate(IndexON,D1682)</f>
        <v>51518</v>
      </c>
      <c r="F1682" s="155">
        <f>IFERROR(_xll.qlIndexFixing(IndexON,D1682,TRUE,_xll.ohTrigger(RecalcTrigger,TriggerON)),NA())</f>
        <v>1.0007590415881396E-2</v>
      </c>
      <c r="H1682" s="42">
        <f>_xll.qlCalendarAdvance(Calendar,$H1681,B1682,"f",FALSE)</f>
        <v>51518</v>
      </c>
      <c r="I1682" s="139">
        <f>_xll.qlInterestRateIndexValueDate(Index1M,$H1682)</f>
        <v>51522</v>
      </c>
      <c r="J1682" s="144">
        <f>IFERROR(_xll.qlIndexFixing(Index1M,$H1682,TRUE,_xll.ohTrigger(RecalcTrigger,Trigger1M)),NA())</f>
        <v>9.4569029754486954E-3</v>
      </c>
      <c r="K1682" s="44">
        <f>IFERROR(_xll.qlIndexFixing(Index3M,H1682,TRUE,_xll.ohTrigger(RecalcTrigger,Trigger3M)),NA())</f>
        <v>9.7484644031768358E-3</v>
      </c>
      <c r="L1682" s="44">
        <f>IFERROR(_xll.qlIndexFixing(Index6M,$H1682,TRUE,_xll.ohTrigger(RecalcTrigger,Trigger6M)),NA())</f>
        <v>9.7431954422233878E-3</v>
      </c>
      <c r="M1682" s="145">
        <f>IFERROR(_xll.qlIndexFixing(Index1Y,$H1682,TRUE,_xll.ohTrigger(RecalcTrigger,Trigger1Y)),NA())</f>
        <v>9.9119827108778234E-3</v>
      </c>
      <c r="N1682" s="144">
        <f>IFERROR(_xll.qlIndexFixing(ONIndex1M,I1682,TRUE,_xll.ohTrigger(RecalcTrigger,Trigger1M)),NA())</f>
        <v>9.4614114674129723E-3</v>
      </c>
      <c r="O1682" s="44">
        <f>IFERROR(_xll.qlIndexFixing(ONIndex3M,I1682,TRUE,_xll.ohTrigger(RecalcTrigger,Trigger3M)),NA())</f>
        <v>9.766113846980673E-3</v>
      </c>
      <c r="P1682" s="44">
        <f>IFERROR(_xll.qlIndexFixing(ONIndex6M,I1682,TRUE,_xll.ohTrigger(RecalcTrigger,Trigger6M)),NA())</f>
        <v>9.772192680497227E-3</v>
      </c>
      <c r="Q1682" s="145">
        <f>IFERROR(_xll.qlIndexFixing(ONIndex1Y,I1682,TRUE,_xll.ohTrigger(RecalcTrigger,Trigger1Y)),NA())</f>
        <v>9.9681599720913283E-3</v>
      </c>
    </row>
    <row r="1683" spans="2:17" x14ac:dyDescent="0.2">
      <c r="B1683" s="39" t="s">
        <v>42</v>
      </c>
      <c r="D1683" s="42">
        <f>_xll.qlCalendarAdvance(Calendar,$D1682,B1683,"f",FALSE)</f>
        <v>51525</v>
      </c>
      <c r="E1683" s="139">
        <f>_xll.qlInterestRateIndexValueDate(IndexON,D1683)</f>
        <v>51525</v>
      </c>
      <c r="F1683" s="155">
        <f>IFERROR(_xll.qlIndexFixing(IndexON,D1683,TRUE,_xll.ohTrigger(RecalcTrigger,TriggerON)),NA())</f>
        <v>1.0007590415881396E-2</v>
      </c>
      <c r="H1683" s="42">
        <f>_xll.qlCalendarAdvance(Calendar,$H1682,B1683,"f",FALSE)</f>
        <v>51525</v>
      </c>
      <c r="I1683" s="139">
        <f>_xll.qlInterestRateIndexValueDate(Index1M,$H1683)</f>
        <v>51529</v>
      </c>
      <c r="J1683" s="144">
        <f>IFERROR(_xll.qlIndexFixing(Index1M,$H1683,TRUE,_xll.ohTrigger(RecalcTrigger,Trigger1M)),NA())</f>
        <v>9.4524997547702997E-3</v>
      </c>
      <c r="K1683" s="44">
        <f>IFERROR(_xll.qlIndexFixing(Index3M,H1683,TRUE,_xll.ohTrigger(RecalcTrigger,Trigger3M)),NA())</f>
        <v>9.7439710847169181E-3</v>
      </c>
      <c r="L1683" s="44">
        <f>IFERROR(_xll.qlIndexFixing(Index6M,$H1683,TRUE,_xll.ohTrigger(RecalcTrigger,Trigger6M)),NA())</f>
        <v>9.739201372229089E-3</v>
      </c>
      <c r="M1683" s="145">
        <f>IFERROR(_xll.qlIndexFixing(Index1Y,$H1683,TRUE,_xll.ohTrigger(RecalcTrigger,Trigger1Y)),NA())</f>
        <v>9.9081049704702537E-3</v>
      </c>
      <c r="N1683" s="144">
        <f>IFERROR(_xll.qlIndexFixing(ONIndex1M,I1683,TRUE,_xll.ohTrigger(RecalcTrigger,Trigger1M)),NA())</f>
        <v>9.4569492402651889E-3</v>
      </c>
      <c r="O1683" s="44">
        <f>IFERROR(_xll.qlIndexFixing(ONIndex3M,I1683,TRUE,_xll.ohTrigger(RecalcTrigger,Trigger3M)),NA())</f>
        <v>9.7612047209150177E-3</v>
      </c>
      <c r="P1683" s="44">
        <f>IFERROR(_xll.qlIndexFixing(ONIndex6M,I1683,TRUE,_xll.ohTrigger(RecalcTrigger,Trigger6M)),NA())</f>
        <v>9.7676753042641451E-3</v>
      </c>
      <c r="Q1683" s="145">
        <f>IFERROR(_xll.qlIndexFixing(ONIndex1Y,I1683,TRUE,_xll.ohTrigger(RecalcTrigger,Trigger1Y)),NA())</f>
        <v>9.9634116597080435E-3</v>
      </c>
    </row>
    <row r="1684" spans="2:17" x14ac:dyDescent="0.2">
      <c r="B1684" s="39" t="s">
        <v>42</v>
      </c>
      <c r="D1684" s="42">
        <f>_xll.qlCalendarAdvance(Calendar,$D1683,B1684,"f",FALSE)</f>
        <v>51532</v>
      </c>
      <c r="E1684" s="139">
        <f>_xll.qlInterestRateIndexValueDate(IndexON,D1684)</f>
        <v>51532</v>
      </c>
      <c r="F1684" s="155">
        <f>IFERROR(_xll.qlIndexFixing(IndexON,D1684,TRUE,_xll.ohTrigger(RecalcTrigger,TriggerON)),NA())</f>
        <v>1.0007590415881396E-2</v>
      </c>
      <c r="H1684" s="42">
        <f>_xll.qlCalendarAdvance(Calendar,$H1683,B1684,"f",FALSE)</f>
        <v>51532</v>
      </c>
      <c r="I1684" s="139">
        <f>_xll.qlInterestRateIndexValueDate(Index1M,$H1684)</f>
        <v>51536</v>
      </c>
      <c r="J1684" s="144">
        <f>IFERROR(_xll.qlIndexFixing(Index1M,$H1684,TRUE,_xll.ohTrigger(RecalcTrigger,Trigger1M)),NA())</f>
        <v>9.4486867852193249E-3</v>
      </c>
      <c r="K1684" s="44">
        <f>IFERROR(_xll.qlIndexFixing(Index3M,H1684,TRUE,_xll.ohTrigger(RecalcTrigger,Trigger3M)),NA())</f>
        <v>9.7393168112729061E-3</v>
      </c>
      <c r="L1684" s="44">
        <f>IFERROR(_xll.qlIndexFixing(Index6M,$H1684,TRUE,_xll.ohTrigger(RecalcTrigger,Trigger6M)),NA())</f>
        <v>9.7352512547871552E-3</v>
      </c>
      <c r="M1684" s="145">
        <f>IFERROR(_xll.qlIndexFixing(Index1Y,$H1684,TRUE,_xll.ohTrigger(RecalcTrigger,Trigger1Y)),NA())</f>
        <v>9.9042534934072769E-3</v>
      </c>
      <c r="N1684" s="144">
        <f>IFERROR(_xll.qlIndexFixing(ONIndex1M,I1684,TRUE,_xll.ohTrigger(RecalcTrigger,Trigger1M)),NA())</f>
        <v>9.4525205115214561E-3</v>
      </c>
      <c r="O1684" s="44">
        <f>IFERROR(_xll.qlIndexFixing(ONIndex3M,I1684,TRUE,_xll.ohTrigger(RecalcTrigger,Trigger3M)),NA())</f>
        <v>9.7563321720706142E-3</v>
      </c>
      <c r="P1684" s="44">
        <f>IFERROR(_xll.qlIndexFixing(ONIndex6M,I1684,TRUE,_xll.ohTrigger(RecalcTrigger,Trigger6M)),NA())</f>
        <v>9.7631994583302628E-3</v>
      </c>
      <c r="Q1684" s="145">
        <f>IFERROR(_xll.qlIndexFixing(ONIndex1Y,I1684,TRUE,_xll.ohTrigger(RecalcTrigger,Trigger1Y)),NA())</f>
        <v>9.9587018127955673E-3</v>
      </c>
    </row>
    <row r="1685" spans="2:17" x14ac:dyDescent="0.2">
      <c r="B1685" s="39" t="s">
        <v>42</v>
      </c>
      <c r="D1685" s="42">
        <f>_xll.qlCalendarAdvance(Calendar,$D1684,B1685,"f",FALSE)</f>
        <v>51539</v>
      </c>
      <c r="E1685" s="139">
        <f>_xll.qlInterestRateIndexValueDate(IndexON,D1685)</f>
        <v>51539</v>
      </c>
      <c r="F1685" s="155">
        <f>IFERROR(_xll.qlIndexFixing(IndexON,D1685,TRUE,_xll.ohTrigger(RecalcTrigger,TriggerON)),NA())</f>
        <v>1.0007590415801459E-2</v>
      </c>
      <c r="H1685" s="42">
        <f>_xll.qlCalendarAdvance(Calendar,$H1684,B1685,"f",FALSE)</f>
        <v>51539</v>
      </c>
      <c r="I1685" s="139">
        <f>_xll.qlInterestRateIndexValueDate(Index1M,$H1685)</f>
        <v>51543</v>
      </c>
      <c r="J1685" s="144">
        <f>IFERROR(_xll.qlIndexFixing(Index1M,$H1685,TRUE,_xll.ohTrigger(RecalcTrigger,Trigger1M)),NA())</f>
        <v>9.4443444029912449E-3</v>
      </c>
      <c r="K1685" s="44">
        <f>IFERROR(_xll.qlIndexFixing(Index3M,H1685,TRUE,_xll.ohTrigger(RecalcTrigger,Trigger3M)),NA())</f>
        <v>9.7347004187650858E-3</v>
      </c>
      <c r="L1685" s="44">
        <f>IFERROR(_xll.qlIndexFixing(Index6M,$H1685,TRUE,_xll.ohTrigger(RecalcTrigger,Trigger6M)),NA())</f>
        <v>9.7313452645086829E-3</v>
      </c>
      <c r="M1685" s="145">
        <f>IFERROR(_xll.qlIndexFixing(Index1Y,$H1685,TRUE,_xll.ohTrigger(RecalcTrigger,Trigger1Y)),NA())</f>
        <v>9.9004275391163625E-3</v>
      </c>
      <c r="N1685" s="144">
        <f>IFERROR(_xll.qlIndexFixing(ONIndex1M,I1685,TRUE,_xll.ohTrigger(RecalcTrigger,Trigger1M)),NA())</f>
        <v>9.4481254433720352E-3</v>
      </c>
      <c r="O1685" s="44">
        <f>IFERROR(_xll.qlIndexFixing(ONIndex3M,I1685,TRUE,_xll.ohTrigger(RecalcTrigger,Trigger3M)),NA())</f>
        <v>9.7514963691125445E-3</v>
      </c>
      <c r="P1685" s="44">
        <f>IFERROR(_xll.qlIndexFixing(ONIndex6M,I1685,TRUE,_xll.ohTrigger(RecalcTrigger,Trigger6M)),NA())</f>
        <v>9.75876531687625E-3</v>
      </c>
      <c r="Q1685" s="145">
        <f>IFERROR(_xll.qlIndexFixing(ONIndex1Y,I1685,TRUE,_xll.ohTrigger(RecalcTrigger,Trigger1Y)),NA())</f>
        <v>9.9540305920253758E-3</v>
      </c>
    </row>
    <row r="1686" spans="2:17" x14ac:dyDescent="0.2">
      <c r="B1686" s="39" t="s">
        <v>42</v>
      </c>
      <c r="D1686" s="42">
        <f>_xll.qlCalendarAdvance(Calendar,$D1685,B1686,"f",FALSE)</f>
        <v>51546</v>
      </c>
      <c r="E1686" s="139">
        <f>_xll.qlInterestRateIndexValueDate(IndexON,D1686)</f>
        <v>51546</v>
      </c>
      <c r="F1686" s="155">
        <f>IFERROR(_xll.qlIndexFixing(IndexON,D1686,TRUE,_xll.ohTrigger(RecalcTrigger,TriggerON)),NA())</f>
        <v>1.0007590415801459E-2</v>
      </c>
      <c r="H1686" s="42">
        <f>_xll.qlCalendarAdvance(Calendar,$H1685,B1686,"f",FALSE)</f>
        <v>51546</v>
      </c>
      <c r="I1686" s="139">
        <f>_xll.qlInterestRateIndexValueDate(Index1M,$H1686)</f>
        <v>51550</v>
      </c>
      <c r="J1686" s="144">
        <f>IFERROR(_xll.qlIndexFixing(Index1M,$H1686,TRUE,_xll.ohTrigger(RecalcTrigger,Trigger1M)),NA())</f>
        <v>9.4400361360052233E-3</v>
      </c>
      <c r="K1686" s="44">
        <f>IFERROR(_xll.qlIndexFixing(Index3M,H1686,TRUE,_xll.ohTrigger(RecalcTrigger,Trigger3M)),NA())</f>
        <v>9.730122076377681E-3</v>
      </c>
      <c r="L1686" s="44">
        <f>IFERROR(_xll.qlIndexFixing(Index6M,$H1686,TRUE,_xll.ohTrigger(RecalcTrigger,Trigger6M)),NA())</f>
        <v>9.7274835760087219E-3</v>
      </c>
      <c r="M1686" s="145">
        <f>IFERROR(_xll.qlIndexFixing(Index1Y,$H1686,TRUE,_xll.ohTrigger(RecalcTrigger,Trigger1Y)),NA())</f>
        <v>9.8966263644297871E-3</v>
      </c>
      <c r="N1686" s="144">
        <f>IFERROR(_xll.qlIndexFixing(ONIndex1M,I1686,TRUE,_xll.ohTrigger(RecalcTrigger,Trigger1M)),NA())</f>
        <v>9.4437641983269316E-3</v>
      </c>
      <c r="O1686" s="44">
        <f>IFERROR(_xll.qlIndexFixing(ONIndex3M,I1686,TRUE,_xll.ohTrigger(RecalcTrigger,Trigger3M)),NA())</f>
        <v>9.7466974811855067E-3</v>
      </c>
      <c r="P1686" s="44">
        <f>IFERROR(_xll.qlIndexFixing(ONIndex6M,I1686,TRUE,_xll.ohTrigger(RecalcTrigger,Trigger6M)),NA())</f>
        <v>9.7543730538429685E-3</v>
      </c>
      <c r="Q1686" s="145">
        <f>IFERROR(_xll.qlIndexFixing(ONIndex1Y,I1686,TRUE,_xll.ohTrigger(RecalcTrigger,Trigger1Y)),NA())</f>
        <v>9.9493981577492008E-3</v>
      </c>
    </row>
    <row r="1687" spans="2:17" x14ac:dyDescent="0.2">
      <c r="B1687" s="39" t="s">
        <v>42</v>
      </c>
      <c r="D1687" s="42">
        <f>_xll.qlCalendarAdvance(Calendar,$D1686,B1687,"f",FALSE)</f>
        <v>51553</v>
      </c>
      <c r="E1687" s="139">
        <f>_xll.qlInterestRateIndexValueDate(IndexON,D1687)</f>
        <v>51553</v>
      </c>
      <c r="F1687" s="155">
        <f>IFERROR(_xll.qlIndexFixing(IndexON,D1687,TRUE,_xll.ohTrigger(RecalcTrigger,TriggerON)),NA())</f>
        <v>1.0007590415881396E-2</v>
      </c>
      <c r="H1687" s="42">
        <f>_xll.qlCalendarAdvance(Calendar,$H1686,B1687,"f",FALSE)</f>
        <v>51553</v>
      </c>
      <c r="I1687" s="139">
        <f>_xll.qlInterestRateIndexValueDate(Index1M,$H1687)</f>
        <v>51557</v>
      </c>
      <c r="J1687" s="144">
        <f>IFERROR(_xll.qlIndexFixing(Index1M,$H1687,TRUE,_xll.ohTrigger(RecalcTrigger,Trigger1M)),NA())</f>
        <v>9.435762146677058E-3</v>
      </c>
      <c r="K1687" s="44">
        <f>IFERROR(_xll.qlIndexFixing(Index3M,H1687,TRUE,_xll.ohTrigger(RecalcTrigger,Trigger3M)),NA())</f>
        <v>9.7255819532931637E-3</v>
      </c>
      <c r="L1687" s="44">
        <f>IFERROR(_xll.qlIndexFixing(Index6M,$H1687,TRUE,_xll.ohTrigger(RecalcTrigger,Trigger6M)),NA())</f>
        <v>9.7236663639009985E-3</v>
      </c>
      <c r="M1687" s="145">
        <f>IFERROR(_xll.qlIndexFixing(Index1Y,$H1687,TRUE,_xll.ohTrigger(RecalcTrigger,Trigger1Y)),NA())</f>
        <v>9.8928492235831177E-3</v>
      </c>
      <c r="N1687" s="144">
        <f>IFERROR(_xll.qlIndexFixing(ONIndex1M,I1687,TRUE,_xll.ohTrigger(RecalcTrigger,Trigger1M)),NA())</f>
        <v>9.4394369384964705E-3</v>
      </c>
      <c r="O1687" s="44">
        <f>IFERROR(_xll.qlIndexFixing(ONIndex3M,I1687,TRUE,_xll.ohTrigger(RecalcTrigger,Trigger3M)),NA())</f>
        <v>9.741935677194391E-3</v>
      </c>
      <c r="P1687" s="44">
        <f>IFERROR(_xll.qlIndexFixing(ONIndex6M,I1687,TRUE,_xll.ohTrigger(RecalcTrigger,Trigger6M)),NA())</f>
        <v>9.750022843331152E-3</v>
      </c>
      <c r="Q1687" s="145">
        <f>IFERROR(_xll.qlIndexFixing(ONIndex1Y,I1687,TRUE,_xll.ohTrigger(RecalcTrigger,Trigger1Y)),NA())</f>
        <v>9.9448046706385185E-3</v>
      </c>
    </row>
    <row r="1688" spans="2:17" x14ac:dyDescent="0.2">
      <c r="B1688" s="39" t="s">
        <v>42</v>
      </c>
      <c r="D1688" s="42">
        <f>_xll.qlCalendarAdvance(Calendar,$D1687,B1688,"f",FALSE)</f>
        <v>51560</v>
      </c>
      <c r="E1688" s="139">
        <f>_xll.qlInterestRateIndexValueDate(IndexON,D1688)</f>
        <v>51560</v>
      </c>
      <c r="F1688" s="155">
        <f>IFERROR(_xll.qlIndexFixing(IndexON,D1688,TRUE,_xll.ohTrigger(RecalcTrigger,TriggerON)),NA())</f>
        <v>1.0007590415881396E-2</v>
      </c>
      <c r="H1688" s="42">
        <f>_xll.qlCalendarAdvance(Calendar,$H1687,B1688,"f",FALSE)</f>
        <v>51560</v>
      </c>
      <c r="I1688" s="139">
        <f>_xll.qlInterestRateIndexValueDate(Index1M,$H1688)</f>
        <v>51564</v>
      </c>
      <c r="J1688" s="144">
        <f>IFERROR(_xll.qlIndexFixing(Index1M,$H1688,TRUE,_xll.ohTrigger(RecalcTrigger,Trigger1M)),NA())</f>
        <v>9.4309943205188457E-3</v>
      </c>
      <c r="K1688" s="44">
        <f>IFERROR(_xll.qlIndexFixing(Index3M,H1688,TRUE,_xll.ohTrigger(RecalcTrigger,Trigger3M)),NA())</f>
        <v>9.7208972752833682E-3</v>
      </c>
      <c r="L1688" s="44">
        <f>IFERROR(_xll.qlIndexFixing(Index6M,$H1688,TRUE,_xll.ohTrigger(RecalcTrigger,Trigger6M)),NA())</f>
        <v>9.7196484163040945E-3</v>
      </c>
      <c r="M1688" s="145">
        <f>IFERROR(_xll.qlIndexFixing(Index1Y,$H1688,TRUE,_xll.ohTrigger(RecalcTrigger,Trigger1Y)),NA())</f>
        <v>9.889095368215417E-3</v>
      </c>
      <c r="N1688" s="144">
        <f>IFERROR(_xll.qlIndexFixing(ONIndex1M,I1688,TRUE,_xll.ohTrigger(RecalcTrigger,Trigger1M)),NA())</f>
        <v>9.4351438264705934E-3</v>
      </c>
      <c r="O1688" s="44">
        <f>IFERROR(_xll.qlIndexFixing(ONIndex3M,I1688,TRUE,_xll.ohTrigger(RecalcTrigger,Trigger3M)),NA())</f>
        <v>9.7372111258042793E-3</v>
      </c>
      <c r="P1688" s="44">
        <f>IFERROR(_xll.qlIndexFixing(ONIndex6M,I1688,TRUE,_xll.ohTrigger(RecalcTrigger,Trigger6M)),NA())</f>
        <v>9.7457148592816623E-3</v>
      </c>
      <c r="Q1688" s="145">
        <f>IFERROR(_xll.qlIndexFixing(ONIndex1Y,I1688,TRUE,_xll.ohTrigger(RecalcTrigger,Trigger1Y)),NA())</f>
        <v>9.9402502912049329E-3</v>
      </c>
    </row>
    <row r="1689" spans="2:17" x14ac:dyDescent="0.2">
      <c r="B1689" s="39" t="s">
        <v>42</v>
      </c>
      <c r="D1689" s="42">
        <f>_xll.qlCalendarAdvance(Calendar,$D1688,B1689,"f",FALSE)</f>
        <v>51567</v>
      </c>
      <c r="E1689" s="139">
        <f>_xll.qlInterestRateIndexValueDate(IndexON,D1689)</f>
        <v>51567</v>
      </c>
      <c r="F1689" s="155">
        <f>IFERROR(_xll.qlIndexFixing(IndexON,D1689,TRUE,_xll.ohTrigger(RecalcTrigger,TriggerON)),NA())</f>
        <v>1.0007590415881396E-2</v>
      </c>
      <c r="H1689" s="42">
        <f>_xll.qlCalendarAdvance(Calendar,$H1688,B1689,"f",FALSE)</f>
        <v>51567</v>
      </c>
      <c r="I1689" s="139">
        <f>_xll.qlInterestRateIndexValueDate(Index1M,$H1689)</f>
        <v>51571</v>
      </c>
      <c r="J1689" s="144">
        <f>IFERROR(_xll.qlIndexFixing(Index1M,$H1689,TRUE,_xll.ohTrigger(RecalcTrigger,Trigger1M)),NA())</f>
        <v>9.4267965044344294E-3</v>
      </c>
      <c r="K1689" s="44">
        <f>IFERROR(_xll.qlIndexFixing(Index3M,H1689,TRUE,_xll.ohTrigger(RecalcTrigger,Trigger3M)),NA())</f>
        <v>9.7164367650230867E-3</v>
      </c>
      <c r="L1689" s="44">
        <f>IFERROR(_xll.qlIndexFixing(Index6M,$H1689,TRUE,_xll.ohTrigger(RecalcTrigger,Trigger6M)),NA())</f>
        <v>9.715927007142397E-3</v>
      </c>
      <c r="M1689" s="145">
        <f>IFERROR(_xll.qlIndexFixing(Index1Y,$H1689,TRUE,_xll.ohTrigger(RecalcTrigger,Trigger1Y)),NA())</f>
        <v>9.8853640473701293E-3</v>
      </c>
      <c r="N1689" s="144">
        <f>IFERROR(_xll.qlIndexFixing(ONIndex1M,I1689,TRUE,_xll.ohTrigger(RecalcTrigger,Trigger1M)),NA())</f>
        <v>9.4308850243596254E-3</v>
      </c>
      <c r="O1689" s="44">
        <f>IFERROR(_xll.qlIndexFixing(ONIndex3M,I1689,TRUE,_xll.ohTrigger(RecalcTrigger,Trigger3M)),NA())</f>
        <v>9.7325239960799337E-3</v>
      </c>
      <c r="P1689" s="44">
        <f>IFERROR(_xll.qlIndexFixing(ONIndex6M,I1689,TRUE,_xll.ohTrigger(RecalcTrigger,Trigger6M)),NA())</f>
        <v>9.7414492757952331E-3</v>
      </c>
      <c r="Q1689" s="145">
        <f>IFERROR(_xll.qlIndexFixing(ONIndex1Y,I1689,TRUE,_xll.ohTrigger(RecalcTrigger,Trigger1Y)),NA())</f>
        <v>9.9357351801199201E-3</v>
      </c>
    </row>
    <row r="1690" spans="2:17" x14ac:dyDescent="0.2">
      <c r="B1690" s="39" t="s">
        <v>42</v>
      </c>
      <c r="D1690" s="42">
        <f>_xll.qlCalendarAdvance(Calendar,$D1689,B1690,"f",FALSE)</f>
        <v>51574</v>
      </c>
      <c r="E1690" s="139">
        <f>_xll.qlInterestRateIndexValueDate(IndexON,D1690)</f>
        <v>51574</v>
      </c>
      <c r="F1690" s="155">
        <f>IFERROR(_xll.qlIndexFixing(IndexON,D1690,TRUE,_xll.ohTrigger(RecalcTrigger,TriggerON)),NA())</f>
        <v>1.0007590415881396E-2</v>
      </c>
      <c r="H1690" s="42">
        <f>_xll.qlCalendarAdvance(Calendar,$H1689,B1690,"f",FALSE)</f>
        <v>51574</v>
      </c>
      <c r="I1690" s="139">
        <f>_xll.qlInterestRateIndexValueDate(Index1M,$H1690)</f>
        <v>51578</v>
      </c>
      <c r="J1690" s="144">
        <f>IFERROR(_xll.qlIndexFixing(Index1M,$H1690,TRUE,_xll.ohTrigger(RecalcTrigger,Trigger1M)),NA())</f>
        <v>9.4226334909211593E-3</v>
      </c>
      <c r="K1690" s="44">
        <f>IFERROR(_xll.qlIndexFixing(Index3M,H1690,TRUE,_xll.ohTrigger(RecalcTrigger,Trigger3M)),NA())</f>
        <v>9.7120149948035448E-3</v>
      </c>
      <c r="L1690" s="44">
        <f>IFERROR(_xll.qlIndexFixing(Index6M,$H1690,TRUE,_xll.ohTrigger(RecalcTrigger,Trigger6M)),NA())</f>
        <v>9.7122506176951784E-3</v>
      </c>
      <c r="M1690" s="145">
        <f>IFERROR(_xll.qlIndexFixing(Index1Y,$H1690,TRUE,_xll.ohTrigger(RecalcTrigger,Trigger1Y)),NA())</f>
        <v>9.8816545074931032E-3</v>
      </c>
      <c r="N1690" s="144">
        <f>IFERROR(_xll.qlIndexFixing(ONIndex1M,I1690,TRUE,_xll.ohTrigger(RecalcTrigger,Trigger1M)),NA())</f>
        <v>9.426660694593636E-3</v>
      </c>
      <c r="O1690" s="44">
        <f>IFERROR(_xll.qlIndexFixing(ONIndex3M,I1690,TRUE,_xll.ohTrigger(RecalcTrigger,Trigger3M)),NA())</f>
        <v>9.7278744569262443E-3</v>
      </c>
      <c r="P1690" s="44">
        <f>IFERROR(_xll.qlIndexFixing(ONIndex6M,I1690,TRUE,_xll.ohTrigger(RecalcTrigger,Trigger6M)),NA())</f>
        <v>9.7372262666528542E-3</v>
      </c>
      <c r="Q1690" s="145">
        <f>IFERROR(_xll.qlIndexFixing(ONIndex1Y,I1690,TRUE,_xll.ohTrigger(RecalcTrigger,Trigger1Y)),NA())</f>
        <v>9.931259497735212E-3</v>
      </c>
    </row>
    <row r="1691" spans="2:17" x14ac:dyDescent="0.2">
      <c r="B1691" s="39" t="s">
        <v>42</v>
      </c>
      <c r="D1691" s="42">
        <f>_xll.qlCalendarAdvance(Calendar,$D1690,B1691,"f",FALSE)</f>
        <v>51581</v>
      </c>
      <c r="E1691" s="139">
        <f>_xll.qlInterestRateIndexValueDate(IndexON,D1691)</f>
        <v>51581</v>
      </c>
      <c r="F1691" s="155">
        <f>IFERROR(_xll.qlIndexFixing(IndexON,D1691,TRUE,_xll.ohTrigger(RecalcTrigger,TriggerON)),NA())</f>
        <v>1.0007590415881396E-2</v>
      </c>
      <c r="H1691" s="42">
        <f>_xll.qlCalendarAdvance(Calendar,$H1690,B1691,"f",FALSE)</f>
        <v>51581</v>
      </c>
      <c r="I1691" s="139">
        <f>_xll.qlInterestRateIndexValueDate(Index1M,$H1691)</f>
        <v>51585</v>
      </c>
      <c r="J1691" s="144">
        <f>IFERROR(_xll.qlIndexFixing(Index1M,$H1691,TRUE,_xll.ohTrigger(RecalcTrigger,Trigger1M)),NA())</f>
        <v>9.4185054423987936E-3</v>
      </c>
      <c r="K1691" s="44">
        <f>IFERROR(_xll.qlIndexFixing(Index3M,H1691,TRUE,_xll.ohTrigger(RecalcTrigger,Trigger3M)),NA())</f>
        <v>9.7076321338094105E-3</v>
      </c>
      <c r="L1691" s="44">
        <f>IFERROR(_xll.qlIndexFixing(Index6M,$H1691,TRUE,_xll.ohTrigger(RecalcTrigger,Trigger6M)),NA())</f>
        <v>9.708618718715355E-3</v>
      </c>
      <c r="M1691" s="145">
        <f>IFERROR(_xll.qlIndexFixing(Index1Y,$H1691,TRUE,_xll.ohTrigger(RecalcTrigger,Trigger1Y)),NA())</f>
        <v>9.8779659924334712E-3</v>
      </c>
      <c r="N1691" s="144">
        <f>IFERROR(_xll.qlIndexFixing(ONIndex1M,I1691,TRUE,_xll.ohTrigger(RecalcTrigger,Trigger1M)),NA())</f>
        <v>9.4224709996026945E-3</v>
      </c>
      <c r="O1691" s="44">
        <f>IFERROR(_xll.qlIndexFixing(ONIndex3M,I1691,TRUE,_xll.ohTrigger(RecalcTrigger,Trigger3M)),NA())</f>
        <v>9.7232626772481012E-3</v>
      </c>
      <c r="P1691" s="44">
        <f>IFERROR(_xll.qlIndexFixing(ONIndex6M,I1691,TRUE,_xll.ohTrigger(RecalcTrigger,Trigger6M)),NA())</f>
        <v>9.7330460062750035E-3</v>
      </c>
      <c r="Q1691" s="145">
        <f>IFERROR(_xll.qlIndexFixing(ONIndex1Y,I1691,TRUE,_xll.ohTrigger(RecalcTrigger,Trigger1Y)),NA())</f>
        <v>9.9268234048022208E-3</v>
      </c>
    </row>
    <row r="1692" spans="2:17" x14ac:dyDescent="0.2">
      <c r="B1692" s="39" t="s">
        <v>42</v>
      </c>
      <c r="D1692" s="42">
        <f>_xll.qlCalendarAdvance(Calendar,$D1691,B1692,"f",FALSE)</f>
        <v>51588</v>
      </c>
      <c r="E1692" s="139">
        <f>_xll.qlInterestRateIndexValueDate(IndexON,D1692)</f>
        <v>51588</v>
      </c>
      <c r="F1692" s="155">
        <f>IFERROR(_xll.qlIndexFixing(IndexON,D1692,TRUE,_xll.ohTrigger(RecalcTrigger,TriggerON)),NA())</f>
        <v>1.0007590415881396E-2</v>
      </c>
      <c r="H1692" s="42">
        <f>_xll.qlCalendarAdvance(Calendar,$H1691,B1692,"f",FALSE)</f>
        <v>51588</v>
      </c>
      <c r="I1692" s="139">
        <f>_xll.qlInterestRateIndexValueDate(Index1M,$H1692)</f>
        <v>51592</v>
      </c>
      <c r="J1692" s="144">
        <f>IFERROR(_xll.qlIndexFixing(Index1M,$H1692,TRUE,_xll.ohTrigger(RecalcTrigger,Trigger1M)),NA())</f>
        <v>9.414412521289663E-3</v>
      </c>
      <c r="K1692" s="44">
        <f>IFERROR(_xll.qlIndexFixing(Index3M,H1692,TRUE,_xll.ohTrigger(RecalcTrigger,Trigger3M)),NA())</f>
        <v>9.7034605488565632E-3</v>
      </c>
      <c r="L1692" s="44">
        <f>IFERROR(_xll.qlIndexFixing(Index6M,$H1692,TRUE,_xll.ohTrigger(RecalcTrigger,Trigger6M)),NA())</f>
        <v>9.7051400590896075E-3</v>
      </c>
      <c r="M1692" s="145">
        <f>IFERROR(_xll.qlIndexFixing(Index1Y,$H1692,TRUE,_xll.ohTrigger(RecalcTrigger,Trigger1Y)),NA())</f>
        <v>9.8742977434438661E-3</v>
      </c>
      <c r="N1692" s="144">
        <f>IFERROR(_xll.qlIndexFixing(ONIndex1M,I1692,TRUE,_xll.ohTrigger(RecalcTrigger,Trigger1M)),NA())</f>
        <v>9.4183161014171901E-3</v>
      </c>
      <c r="O1692" s="44">
        <f>IFERROR(_xll.qlIndexFixing(ONIndex3M,I1692,TRUE,_xll.ohTrigger(RecalcTrigger,Trigger3M)),NA())</f>
        <v>9.7186888258704585E-3</v>
      </c>
      <c r="P1692" s="44">
        <f>IFERROR(_xll.qlIndexFixing(ONIndex6M,I1692,TRUE,_xll.ohTrigger(RecalcTrigger,Trigger6M)),NA())</f>
        <v>9.7289086682028625E-3</v>
      </c>
      <c r="Q1692" s="145">
        <f>IFERROR(_xll.qlIndexFixing(ONIndex1Y,I1692,TRUE,_xll.ohTrigger(RecalcTrigger,Trigger1Y)),NA())</f>
        <v>9.9224270615927423E-3</v>
      </c>
    </row>
    <row r="1693" spans="2:17" x14ac:dyDescent="0.2">
      <c r="B1693" s="39" t="s">
        <v>42</v>
      </c>
      <c r="D1693" s="42">
        <f>_xll.qlCalendarAdvance(Calendar,$D1692,B1693,"f",FALSE)</f>
        <v>51595</v>
      </c>
      <c r="E1693" s="139">
        <f>_xll.qlInterestRateIndexValueDate(IndexON,D1693)</f>
        <v>51595</v>
      </c>
      <c r="F1693" s="155">
        <f>IFERROR(_xll.qlIndexFixing(IndexON,D1693,TRUE,_xll.ohTrigger(RecalcTrigger,TriggerON)),NA())</f>
        <v>1.0007590415881396E-2</v>
      </c>
      <c r="H1693" s="42">
        <f>_xll.qlCalendarAdvance(Calendar,$H1692,B1693,"f",FALSE)</f>
        <v>51595</v>
      </c>
      <c r="I1693" s="139">
        <f>_xll.qlInterestRateIndexValueDate(Index1M,$H1693)</f>
        <v>51599</v>
      </c>
      <c r="J1693" s="144">
        <f>IFERROR(_xll.qlIndexFixing(Index1M,$H1693,TRUE,_xll.ohTrigger(RecalcTrigger,Trigger1M)),NA())</f>
        <v>9.4105187428050741E-3</v>
      </c>
      <c r="K1693" s="44">
        <f>IFERROR(_xll.qlIndexFixing(Index3M,H1693,TRUE,_xll.ohTrigger(RecalcTrigger,Trigger3M)),NA())</f>
        <v>9.699153294459896E-3</v>
      </c>
      <c r="L1693" s="44">
        <f>IFERROR(_xll.qlIndexFixing(Index6M,$H1693,TRUE,_xll.ohTrigger(RecalcTrigger,Trigger6M)),NA())</f>
        <v>9.701589276095636E-3</v>
      </c>
      <c r="M1693" s="145">
        <f>IFERROR(_xll.qlIndexFixing(Index1Y,$H1693,TRUE,_xll.ohTrigger(RecalcTrigger,Trigger1Y)),NA())</f>
        <v>9.8706489991795491E-3</v>
      </c>
      <c r="N1693" s="144">
        <f>IFERROR(_xll.qlIndexFixing(ONIndex1M,I1693,TRUE,_xll.ohTrigger(RecalcTrigger,Trigger1M)),NA())</f>
        <v>9.4141961627070003E-3</v>
      </c>
      <c r="O1693" s="44">
        <f>IFERROR(_xll.qlIndexFixing(ONIndex3M,I1693,TRUE,_xll.ohTrigger(RecalcTrigger,Trigger3M)),NA())</f>
        <v>9.7141530717781421E-3</v>
      </c>
      <c r="P1693" s="44">
        <f>IFERROR(_xll.qlIndexFixing(ONIndex6M,I1693,TRUE,_xll.ohTrigger(RecalcTrigger,Trigger6M)),NA())</f>
        <v>9.7248144269368453E-3</v>
      </c>
      <c r="Q1693" s="145">
        <f>IFERROR(_xll.qlIndexFixing(ONIndex1Y,I1693,TRUE,_xll.ohTrigger(RecalcTrigger,Trigger1Y)),NA())</f>
        <v>9.9180706290180609E-3</v>
      </c>
    </row>
    <row r="1694" spans="2:17" x14ac:dyDescent="0.2">
      <c r="B1694" s="39" t="s">
        <v>42</v>
      </c>
      <c r="D1694" s="42">
        <f>_xll.qlCalendarAdvance(Calendar,$D1693,B1694,"f",FALSE)</f>
        <v>51602</v>
      </c>
      <c r="E1694" s="139">
        <f>_xll.qlInterestRateIndexValueDate(IndexON,D1694)</f>
        <v>51602</v>
      </c>
      <c r="F1694" s="155">
        <f>IFERROR(_xll.qlIndexFixing(IndexON,D1694,TRUE,_xll.ohTrigger(RecalcTrigger,TriggerON)),NA())</f>
        <v>1.0007590415881396E-2</v>
      </c>
      <c r="H1694" s="42">
        <f>_xll.qlCalendarAdvance(Calendar,$H1693,B1694,"f",FALSE)</f>
        <v>51602</v>
      </c>
      <c r="I1694" s="139">
        <f>_xll.qlInterestRateIndexValueDate(Index1M,$H1694)</f>
        <v>51606</v>
      </c>
      <c r="J1694" s="144">
        <f>IFERROR(_xll.qlIndexFixing(Index1M,$H1694,TRUE,_xll.ohTrigger(RecalcTrigger,Trigger1M)),NA())</f>
        <v>9.4064941228078069E-3</v>
      </c>
      <c r="K1694" s="44">
        <f>IFERROR(_xll.qlIndexFixing(Index3M,H1694,TRUE,_xll.ohTrigger(RecalcTrigger,Trigger3M)),NA())</f>
        <v>9.6948854436592173E-3</v>
      </c>
      <c r="L1694" s="44">
        <f>IFERROR(_xll.qlIndexFixing(Index6M,$H1694,TRUE,_xll.ohTrigger(RecalcTrigger,Trigger6M)),NA())</f>
        <v>9.6980776876268854E-3</v>
      </c>
      <c r="M1694" s="145">
        <f>IFERROR(_xll.qlIndexFixing(Index1Y,$H1694,TRUE,_xll.ohTrigger(RecalcTrigger,Trigger1Y)),NA())</f>
        <v>9.8670189956990596E-3</v>
      </c>
      <c r="N1694" s="144">
        <f>IFERROR(_xll.qlIndexFixing(ONIndex1M,I1694,TRUE,_xll.ohTrigger(RecalcTrigger,Trigger1M)),NA())</f>
        <v>9.4101113455824503E-3</v>
      </c>
      <c r="O1694" s="44">
        <f>IFERROR(_xll.qlIndexFixing(ONIndex3M,I1694,TRUE,_xll.ohTrigger(RecalcTrigger,Trigger3M)),NA())</f>
        <v>9.7096555838760423E-3</v>
      </c>
      <c r="P1694" s="44">
        <f>IFERROR(_xll.qlIndexFixing(ONIndex6M,I1694,TRUE,_xll.ohTrigger(RecalcTrigger,Trigger6M)),NA())</f>
        <v>9.7207634561780054E-3</v>
      </c>
      <c r="Q1694" s="145">
        <f>IFERROR(_xll.qlIndexFixing(ONIndex1Y,I1694,TRUE,_xll.ohTrigger(RecalcTrigger,Trigger1Y)),NA())</f>
        <v>9.9137542673499723E-3</v>
      </c>
    </row>
    <row r="1695" spans="2:17" x14ac:dyDescent="0.2">
      <c r="B1695" s="39" t="s">
        <v>42</v>
      </c>
      <c r="D1695" s="42">
        <f>_xll.qlCalendarAdvance(Calendar,$D1694,B1695,"f",FALSE)</f>
        <v>51609</v>
      </c>
      <c r="E1695" s="139">
        <f>_xll.qlInterestRateIndexValueDate(IndexON,D1695)</f>
        <v>51609</v>
      </c>
      <c r="F1695" s="155">
        <f>IFERROR(_xll.qlIndexFixing(IndexON,D1695,TRUE,_xll.ohTrigger(RecalcTrigger,TriggerON)),NA())</f>
        <v>1.0008146830571718E-2</v>
      </c>
      <c r="H1695" s="42">
        <f>_xll.qlCalendarAdvance(Calendar,$H1694,B1695,"f",FALSE)</f>
        <v>51609</v>
      </c>
      <c r="I1695" s="139">
        <f>_xll.qlInterestRateIndexValueDate(Index1M,$H1695)</f>
        <v>51615</v>
      </c>
      <c r="J1695" s="144">
        <f>IFERROR(_xll.qlIndexFixing(Index1M,$H1695,TRUE,_xll.ohTrigger(RecalcTrigger,Trigger1M)),NA())</f>
        <v>9.4013719473986512E-3</v>
      </c>
      <c r="K1695" s="44">
        <f>IFERROR(_xll.qlIndexFixing(Index3M,H1695,TRUE,_xll.ohTrigger(RecalcTrigger,Trigger3M)),NA())</f>
        <v>9.6894563783537675E-3</v>
      </c>
      <c r="L1695" s="44">
        <f>IFERROR(_xll.qlIndexFixing(Index6M,$H1695,TRUE,_xll.ohTrigger(RecalcTrigger,Trigger6M)),NA())</f>
        <v>9.6936173020813823E-3</v>
      </c>
      <c r="M1695" s="145">
        <f>IFERROR(_xll.qlIndexFixing(Index1Y,$H1695,TRUE,_xll.ohTrigger(RecalcTrigger,Trigger1Y)),NA())</f>
        <v>9.8623781519327942E-3</v>
      </c>
      <c r="N1695" s="144">
        <f>IFERROR(_xll.qlIndexFixing(ONIndex1M,I1695,TRUE,_xll.ohTrigger(RecalcTrigger,Trigger1M)),NA())</f>
        <v>9.4045830543709741E-3</v>
      </c>
      <c r="O1695" s="44">
        <f>IFERROR(_xll.qlIndexFixing(ONIndex3M,I1695,TRUE,_xll.ohTrigger(RecalcTrigger,Trigger3M)),NA())</f>
        <v>9.7035591203287197E-3</v>
      </c>
      <c r="P1695" s="44">
        <f>IFERROR(_xll.qlIndexFixing(ONIndex6M,I1695,TRUE,_xll.ohTrigger(RecalcTrigger,Trigger6M)),NA())</f>
        <v>9.7153142339312382E-3</v>
      </c>
      <c r="Q1695" s="145">
        <f>IFERROR(_xll.qlIndexFixing(ONIndex1Y,I1695,TRUE,_xll.ohTrigger(RecalcTrigger,Trigger1Y)),NA())</f>
        <v>9.9079308148830592E-3</v>
      </c>
    </row>
    <row r="1696" spans="2:17" x14ac:dyDescent="0.2">
      <c r="B1696" s="39" t="s">
        <v>42</v>
      </c>
      <c r="D1696" s="42">
        <f>_xll.qlCalendarAdvance(Calendar,$D1695,B1696,"f",FALSE)</f>
        <v>51616</v>
      </c>
      <c r="E1696" s="139">
        <f>_xll.qlInterestRateIndexValueDate(IndexON,D1696)</f>
        <v>51616</v>
      </c>
      <c r="F1696" s="155">
        <f>IFERROR(_xll.qlIndexFixing(IndexON,D1696,TRUE,_xll.ohTrigger(RecalcTrigger,TriggerON)),NA())</f>
        <v>1.0007590415801459E-2</v>
      </c>
      <c r="H1696" s="42">
        <f>_xll.qlCalendarAdvance(Calendar,$H1695,B1696,"f",FALSE)</f>
        <v>51616</v>
      </c>
      <c r="I1696" s="139">
        <f>_xll.qlInterestRateIndexValueDate(Index1M,$H1696)</f>
        <v>51620</v>
      </c>
      <c r="J1696" s="144">
        <f>IFERROR(_xll.qlIndexFixing(Index1M,$H1696,TRUE,_xll.ohTrigger(RecalcTrigger,Trigger1M)),NA())</f>
        <v>9.3985518515271593E-3</v>
      </c>
      <c r="K1696" s="44">
        <f>IFERROR(_xll.qlIndexFixing(Index3M,H1696,TRUE,_xll.ohTrigger(RecalcTrigger,Trigger3M)),NA())</f>
        <v>9.6864686295924044E-3</v>
      </c>
      <c r="L1696" s="44">
        <f>IFERROR(_xll.qlIndexFixing(Index6M,$H1696,TRUE,_xll.ohTrigger(RecalcTrigger,Trigger6M)),NA())</f>
        <v>9.6911644392627307E-3</v>
      </c>
      <c r="M1696" s="145">
        <f>IFERROR(_xll.qlIndexFixing(Index1Y,$H1696,TRUE,_xll.ohTrigger(RecalcTrigger,Trigger1Y)),NA())</f>
        <v>9.8598121423362078E-3</v>
      </c>
      <c r="N1696" s="144">
        <f>IFERROR(_xll.qlIndexFixing(ONIndex1M,I1696,TRUE,_xll.ohTrigger(RecalcTrigger,Trigger1M)),NA())</f>
        <v>9.4014771875539083E-3</v>
      </c>
      <c r="O1696" s="44">
        <f>IFERROR(_xll.qlIndexFixing(ONIndex3M,I1696,TRUE,_xll.ohTrigger(RecalcTrigger,Trigger3M)),NA())</f>
        <v>9.700147750635324E-3</v>
      </c>
      <c r="P1696" s="44">
        <f>IFERROR(_xll.qlIndexFixing(ONIndex6M,I1696,TRUE,_xll.ohTrigger(RecalcTrigger,Trigger6M)),NA())</f>
        <v>9.7122293210194499E-3</v>
      </c>
      <c r="Q1696" s="145">
        <f>IFERROR(_xll.qlIndexFixing(ONIndex1Y,I1696,TRUE,_xll.ohTrigger(RecalcTrigger,Trigger1Y)),NA())</f>
        <v>9.9046406007285981E-3</v>
      </c>
    </row>
    <row r="1697" spans="2:17" x14ac:dyDescent="0.2">
      <c r="B1697" s="39" t="s">
        <v>42</v>
      </c>
      <c r="D1697" s="42">
        <f>_xll.qlCalendarAdvance(Calendar,$D1696,B1697,"f",FALSE)</f>
        <v>51623</v>
      </c>
      <c r="E1697" s="139">
        <f>_xll.qlInterestRateIndexValueDate(IndexON,D1697)</f>
        <v>51623</v>
      </c>
      <c r="F1697" s="155">
        <f>IFERROR(_xll.qlIndexFixing(IndexON,D1697,TRUE,_xll.ohTrigger(RecalcTrigger,TriggerON)),NA())</f>
        <v>1.0007590415881396E-2</v>
      </c>
      <c r="H1697" s="42">
        <f>_xll.qlCalendarAdvance(Calendar,$H1696,B1697,"f",FALSE)</f>
        <v>51623</v>
      </c>
      <c r="I1697" s="139">
        <f>_xll.qlInterestRateIndexValueDate(Index1M,$H1697)</f>
        <v>51627</v>
      </c>
      <c r="J1697" s="144">
        <f>IFERROR(_xll.qlIndexFixing(Index1M,$H1697,TRUE,_xll.ohTrigger(RecalcTrigger,Trigger1M)),NA())</f>
        <v>9.3944805116520334E-3</v>
      </c>
      <c r="K1697" s="44">
        <f>IFERROR(_xll.qlIndexFixing(Index3M,H1697,TRUE,_xll.ohTrigger(RecalcTrigger,Trigger3M)),NA())</f>
        <v>9.6821615361696953E-3</v>
      </c>
      <c r="L1697" s="44">
        <f>IFERROR(_xll.qlIndexFixing(Index6M,$H1697,TRUE,_xll.ohTrigger(RecalcTrigger,Trigger6M)),NA())</f>
        <v>9.6876583567970607E-3</v>
      </c>
      <c r="M1697" s="145">
        <f>IFERROR(_xll.qlIndexFixing(Index1Y,$H1697,TRUE,_xll.ohTrigger(RecalcTrigger,Trigger1Y)),NA())</f>
        <v>9.8562337515840578E-3</v>
      </c>
      <c r="N1697" s="144">
        <f>IFERROR(_xll.qlIndexFixing(ONIndex1M,I1697,TRUE,_xll.ohTrigger(RecalcTrigger,Trigger1M)),NA())</f>
        <v>9.3980692473039085E-3</v>
      </c>
      <c r="O1697" s="44">
        <f>IFERROR(_xll.qlIndexFixing(ONIndex3M,I1697,TRUE,_xll.ohTrigger(RecalcTrigger,Trigger3M)),NA())</f>
        <v>9.6963944061201346E-3</v>
      </c>
      <c r="P1697" s="44">
        <f>IFERROR(_xll.qlIndexFixing(ONIndex6M,I1697,TRUE,_xll.ohTrigger(RecalcTrigger,Trigger6M)),NA())</f>
        <v>9.7088719080318242E-3</v>
      </c>
      <c r="Q1697" s="145">
        <f>IFERROR(_xll.qlIndexFixing(ONIndex1Y,I1697,TRUE,_xll.ohTrigger(RecalcTrigger,Trigger1Y)),NA())</f>
        <v>9.9010472141802808E-3</v>
      </c>
    </row>
    <row r="1698" spans="2:17" x14ac:dyDescent="0.2">
      <c r="B1698" s="39" t="s">
        <v>42</v>
      </c>
      <c r="D1698" s="42">
        <f>_xll.qlCalendarAdvance(Calendar,$D1697,B1698,"f",FALSE)</f>
        <v>51630</v>
      </c>
      <c r="E1698" s="139">
        <f>_xll.qlInterestRateIndexValueDate(IndexON,D1698)</f>
        <v>51630</v>
      </c>
      <c r="F1698" s="155">
        <f>IFERROR(_xll.qlIndexFixing(IndexON,D1698,TRUE,_xll.ohTrigger(RecalcTrigger,TriggerON)),NA())</f>
        <v>1.0007590415881396E-2</v>
      </c>
      <c r="H1698" s="42">
        <f>_xll.qlCalendarAdvance(Calendar,$H1697,B1698,"f",FALSE)</f>
        <v>51630</v>
      </c>
      <c r="I1698" s="139">
        <f>_xll.qlInterestRateIndexValueDate(Index1M,$H1698)</f>
        <v>51634</v>
      </c>
      <c r="J1698" s="144">
        <f>IFERROR(_xll.qlIndexFixing(Index1M,$H1698,TRUE,_xll.ohTrigger(RecalcTrigger,Trigger1M)),NA())</f>
        <v>9.3906017658552266E-3</v>
      </c>
      <c r="K1698" s="44">
        <f>IFERROR(_xll.qlIndexFixing(Index3M,H1698,TRUE,_xll.ohTrigger(RecalcTrigger,Trigger3M)),NA())</f>
        <v>9.6780557770543944E-3</v>
      </c>
      <c r="L1698" s="44">
        <f>IFERROR(_xll.qlIndexFixing(Index6M,$H1698,TRUE,_xll.ohTrigger(RecalcTrigger,Trigger6M)),NA())</f>
        <v>9.6842856892188009E-3</v>
      </c>
      <c r="M1698" s="145">
        <f>IFERROR(_xll.qlIndexFixing(Index1Y,$H1698,TRUE,_xll.ohTrigger(RecalcTrigger,Trigger1Y)),NA())</f>
        <v>9.8526710198759415E-3</v>
      </c>
      <c r="N1698" s="144">
        <f>IFERROR(_xll.qlIndexFixing(ONIndex1M,I1698,TRUE,_xll.ohTrigger(RecalcTrigger,Trigger1M)),NA())</f>
        <v>9.394126540103187E-3</v>
      </c>
      <c r="O1698" s="44">
        <f>IFERROR(_xll.qlIndexFixing(ONIndex3M,I1698,TRUE,_xll.ohTrigger(RecalcTrigger,Trigger3M)),NA())</f>
        <v>9.6920516718679295E-3</v>
      </c>
      <c r="P1698" s="44">
        <f>IFERROR(_xll.qlIndexFixing(ONIndex6M,I1698,TRUE,_xll.ohTrigger(RecalcTrigger,Trigger6M)),NA())</f>
        <v>9.7049957599093517E-3</v>
      </c>
      <c r="Q1698" s="145">
        <f>IFERROR(_xll.qlIndexFixing(ONIndex1Y,I1698,TRUE,_xll.ohTrigger(RecalcTrigger,Trigger1Y)),NA())</f>
        <v>9.8968927421339004E-3</v>
      </c>
    </row>
    <row r="1699" spans="2:17" x14ac:dyDescent="0.2">
      <c r="B1699" s="39" t="s">
        <v>42</v>
      </c>
      <c r="D1699" s="42">
        <f>_xll.qlCalendarAdvance(Calendar,$D1698,B1699,"f",FALSE)</f>
        <v>51637</v>
      </c>
      <c r="E1699" s="139">
        <f>_xll.qlInterestRateIndexValueDate(IndexON,D1699)</f>
        <v>51637</v>
      </c>
      <c r="F1699" s="155">
        <f>IFERROR(_xll.qlIndexFixing(IndexON,D1699,TRUE,_xll.ohTrigger(RecalcTrigger,TriggerON)),NA())</f>
        <v>1.0007590415881396E-2</v>
      </c>
      <c r="H1699" s="42">
        <f>_xll.qlCalendarAdvance(Calendar,$H1698,B1699,"f",FALSE)</f>
        <v>51637</v>
      </c>
      <c r="I1699" s="139">
        <f>_xll.qlInterestRateIndexValueDate(Index1M,$H1699)</f>
        <v>51641</v>
      </c>
      <c r="J1699" s="144">
        <f>IFERROR(_xll.qlIndexFixing(Index1M,$H1699,TRUE,_xll.ohTrigger(RecalcTrigger,Trigger1M)),NA())</f>
        <v>9.3867592844202562E-3</v>
      </c>
      <c r="K1699" s="44">
        <f>IFERROR(_xll.qlIndexFixing(Index3M,H1699,TRUE,_xll.ohTrigger(RecalcTrigger,Trigger3M)),NA())</f>
        <v>9.6739902806844066E-3</v>
      </c>
      <c r="L1699" s="44">
        <f>IFERROR(_xll.qlIndexFixing(Index6M,$H1699,TRUE,_xll.ohTrigger(RecalcTrigger,Trigger6M)),NA())</f>
        <v>9.6809423973537086E-3</v>
      </c>
      <c r="M1699" s="145">
        <f>IFERROR(_xll.qlIndexFixing(Index1Y,$H1699,TRUE,_xll.ohTrigger(RecalcTrigger,Trigger1Y)),NA())</f>
        <v>9.8491231702833096E-3</v>
      </c>
      <c r="N1699" s="144">
        <f>IFERROR(_xll.qlIndexFixing(ONIndex1M,I1699,TRUE,_xll.ohTrigger(RecalcTrigger,Trigger1M)),NA())</f>
        <v>9.390219766158836E-3</v>
      </c>
      <c r="O1699" s="44">
        <f>IFERROR(_xll.qlIndexFixing(ONIndex3M,I1699,TRUE,_xll.ohTrigger(RecalcTrigger,Trigger3M)),NA())</f>
        <v>9.6877480483303913E-3</v>
      </c>
      <c r="P1699" s="44">
        <f>IFERROR(_xll.qlIndexFixing(ONIndex6M,I1699,TRUE,_xll.ohTrigger(RecalcTrigger,Trigger6M)),NA())</f>
        <v>9.7011637526378536E-3</v>
      </c>
      <c r="Q1699" s="145">
        <f>IFERROR(_xll.qlIndexFixing(ONIndex1Y,I1699,TRUE,_xll.ohTrigger(RecalcTrigger,Trigger1Y)),NA())</f>
        <v>9.8927791439518131E-3</v>
      </c>
    </row>
    <row r="1700" spans="2:17" x14ac:dyDescent="0.2">
      <c r="B1700" s="39" t="s">
        <v>42</v>
      </c>
      <c r="D1700" s="42">
        <f>_xll.qlCalendarAdvance(Calendar,$D1699,B1700,"f",FALSE)</f>
        <v>51644</v>
      </c>
      <c r="E1700" s="139">
        <f>_xll.qlInterestRateIndexValueDate(IndexON,D1700)</f>
        <v>51644</v>
      </c>
      <c r="F1700" s="155">
        <f>IFERROR(_xll.qlIndexFixing(IndexON,D1700,TRUE,_xll.ohTrigger(RecalcTrigger,TriggerON)),NA())</f>
        <v>1.0007590415881396E-2</v>
      </c>
      <c r="H1700" s="42">
        <f>_xll.qlCalendarAdvance(Calendar,$H1699,B1700,"f",FALSE)</f>
        <v>51644</v>
      </c>
      <c r="I1700" s="139">
        <f>_xll.qlInterestRateIndexValueDate(Index1M,$H1700)</f>
        <v>51648</v>
      </c>
      <c r="J1700" s="144">
        <f>IFERROR(_xll.qlIndexFixing(Index1M,$H1700,TRUE,_xll.ohTrigger(RecalcTrigger,Trigger1M)),NA())</f>
        <v>9.3829532297617212E-3</v>
      </c>
      <c r="K1700" s="44">
        <f>IFERROR(_xll.qlIndexFixing(Index3M,H1700,TRUE,_xll.ohTrigger(RecalcTrigger,Trigger3M)),NA())</f>
        <v>9.669965216253084E-3</v>
      </c>
      <c r="L1700" s="44">
        <f>IFERROR(_xll.qlIndexFixing(Index6M,$H1700,TRUE,_xll.ohTrigger(RecalcTrigger,Trigger6M)),NA())</f>
        <v>9.6776265480307665E-3</v>
      </c>
      <c r="M1700" s="145">
        <f>IFERROR(_xll.qlIndexFixing(Index1Y,$H1700,TRUE,_xll.ohTrigger(RecalcTrigger,Trigger1Y)),NA())</f>
        <v>9.8455894232798019E-3</v>
      </c>
      <c r="N1700" s="144">
        <f>IFERROR(_xll.qlIndexFixing(ONIndex1M,I1700,TRUE,_xll.ohTrigger(RecalcTrigger,Trigger1M)),NA())</f>
        <v>9.3863490878209888E-3</v>
      </c>
      <c r="O1700" s="44">
        <f>IFERROR(_xll.qlIndexFixing(ONIndex3M,I1700,TRUE,_xll.ohTrigger(RecalcTrigger,Trigger3M)),NA())</f>
        <v>9.683483704332474E-3</v>
      </c>
      <c r="P1700" s="44">
        <f>IFERROR(_xll.qlIndexFixing(ONIndex6M,I1700,TRUE,_xll.ohTrigger(RecalcTrigger,Trigger6M)),NA())</f>
        <v>9.6973760599983194E-3</v>
      </c>
      <c r="Q1700" s="145">
        <f>IFERROR(_xll.qlIndexFixing(ONIndex1Y,I1700,TRUE,_xll.ohTrigger(RecalcTrigger,Trigger1Y)),NA())</f>
        <v>9.888706580065687E-3</v>
      </c>
    </row>
    <row r="1701" spans="2:17" x14ac:dyDescent="0.2">
      <c r="B1701" s="39" t="s">
        <v>42</v>
      </c>
      <c r="D1701" s="42">
        <f>_xll.qlCalendarAdvance(Calendar,$D1700,B1701,"f",FALSE)</f>
        <v>51651</v>
      </c>
      <c r="E1701" s="139">
        <f>_xll.qlInterestRateIndexValueDate(IndexON,D1701)</f>
        <v>51651</v>
      </c>
      <c r="F1701" s="155">
        <f>IFERROR(_xll.qlIndexFixing(IndexON,D1701,TRUE,_xll.ohTrigger(RecalcTrigger,TriggerON)),NA())</f>
        <v>1.0007590415801459E-2</v>
      </c>
      <c r="H1701" s="42">
        <f>_xll.qlCalendarAdvance(Calendar,$H1700,B1701,"f",FALSE)</f>
        <v>51651</v>
      </c>
      <c r="I1701" s="139">
        <f>_xll.qlInterestRateIndexValueDate(Index1M,$H1701)</f>
        <v>51655</v>
      </c>
      <c r="J1701" s="144">
        <f>IFERROR(_xll.qlIndexFixing(Index1M,$H1701,TRUE,_xll.ohTrigger(RecalcTrigger,Trigger1M)),NA())</f>
        <v>9.3793277370135542E-3</v>
      </c>
      <c r="K1701" s="44">
        <f>IFERROR(_xll.qlIndexFixing(Index3M,H1701,TRUE,_xll.ohTrigger(RecalcTrigger,Trigger3M)),NA())</f>
        <v>9.66598075294944E-3</v>
      </c>
      <c r="L1701" s="44">
        <f>IFERROR(_xll.qlIndexFixing(Index6M,$H1701,TRUE,_xll.ohTrigger(RecalcTrigger,Trigger6M)),NA())</f>
        <v>9.674432597247231E-3</v>
      </c>
      <c r="M1701" s="145">
        <f>IFERROR(_xll.qlIndexFixing(Index1Y,$H1701,TRUE,_xll.ohTrigger(RecalcTrigger,Trigger1Y)),NA())</f>
        <v>9.8420689967414626E-3</v>
      </c>
      <c r="N1701" s="144">
        <f>IFERROR(_xll.qlIndexFixing(ONIndex1M,I1701,TRUE,_xll.ohTrigger(RecalcTrigger,Trigger1M)),NA())</f>
        <v>9.3825146674397786E-3</v>
      </c>
      <c r="O1701" s="44">
        <f>IFERROR(_xll.qlIndexFixing(ONIndex3M,I1701,TRUE,_xll.ohTrigger(RecalcTrigger,Trigger3M)),NA())</f>
        <v>9.6792588087790676E-3</v>
      </c>
      <c r="P1701" s="44">
        <f>IFERROR(_xll.qlIndexFixing(ONIndex6M,I1701,TRUE,_xll.ohTrigger(RecalcTrigger,Trigger6M)),NA())</f>
        <v>9.6936328561714191E-3</v>
      </c>
      <c r="Q1701" s="145">
        <f>IFERROR(_xll.qlIndexFixing(ONIndex1Y,I1701,TRUE,_xll.ohTrigger(RecalcTrigger,Trigger1Y)),NA())</f>
        <v>9.8846752109871261E-3</v>
      </c>
    </row>
    <row r="1702" spans="2:17" x14ac:dyDescent="0.2">
      <c r="B1702" s="39" t="s">
        <v>42</v>
      </c>
      <c r="D1702" s="42">
        <f>_xll.qlCalendarAdvance(Calendar,$D1701,B1702,"f",FALSE)</f>
        <v>51658</v>
      </c>
      <c r="E1702" s="139">
        <f>_xll.qlInterestRateIndexValueDate(IndexON,D1702)</f>
        <v>51658</v>
      </c>
      <c r="F1702" s="155">
        <f>IFERROR(_xll.qlIndexFixing(IndexON,D1702,TRUE,_xll.ohTrigger(RecalcTrigger,TriggerON)),NA())</f>
        <v>1.0007590415801459E-2</v>
      </c>
      <c r="H1702" s="42">
        <f>_xll.qlCalendarAdvance(Calendar,$H1701,B1702,"f",FALSE)</f>
        <v>51658</v>
      </c>
      <c r="I1702" s="139">
        <f>_xll.qlInterestRateIndexValueDate(Index1M,$H1702)</f>
        <v>51662</v>
      </c>
      <c r="J1702" s="144">
        <f>IFERROR(_xll.qlIndexFixing(Index1M,$H1702,TRUE,_xll.ohTrigger(RecalcTrigger,Trigger1M)),NA())</f>
        <v>9.3755924815219771E-3</v>
      </c>
      <c r="K1702" s="44">
        <f>IFERROR(_xll.qlIndexFixing(Index3M,H1702,TRUE,_xll.ohTrigger(RecalcTrigger,Trigger3M)),NA())</f>
        <v>9.662037059969434E-3</v>
      </c>
      <c r="L1702" s="44">
        <f>IFERROR(_xll.qlIndexFixing(Index6M,$H1702,TRUE,_xll.ohTrigger(RecalcTrigger,Trigger6M)),NA())</f>
        <v>9.6711651965544904E-3</v>
      </c>
      <c r="M1702" s="145">
        <f>IFERROR(_xll.qlIndexFixing(Index1Y,$H1702,TRUE,_xll.ohTrigger(RecalcTrigger,Trigger1Y)),NA())</f>
        <v>9.8385611059467453E-3</v>
      </c>
      <c r="N1702" s="144">
        <f>IFERROR(_xll.qlIndexFixing(ONIndex1M,I1702,TRUE,_xll.ohTrigger(RecalcTrigger,Trigger1M)),NA())</f>
        <v>9.3787166672854028E-3</v>
      </c>
      <c r="O1702" s="44">
        <f>IFERROR(_xll.qlIndexFixing(ONIndex3M,I1702,TRUE,_xll.ohTrigger(RecalcTrigger,Trigger3M)),NA())</f>
        <v>9.6750735307349345E-3</v>
      </c>
      <c r="P1702" s="44">
        <f>IFERROR(_xll.qlIndexFixing(ONIndex6M,I1702,TRUE,_xll.ohTrigger(RecalcTrigger,Trigger6M)),NA())</f>
        <v>9.6899343152578865E-3</v>
      </c>
      <c r="Q1702" s="145">
        <f>IFERROR(_xll.qlIndexFixing(ONIndex1Y,I1702,TRUE,_xll.ohTrigger(RecalcTrigger,Trigger1Y)),NA())</f>
        <v>9.8806851973876064E-3</v>
      </c>
    </row>
    <row r="1703" spans="2:17" x14ac:dyDescent="0.2">
      <c r="B1703" s="39" t="s">
        <v>42</v>
      </c>
      <c r="D1703" s="42">
        <f>_xll.qlCalendarAdvance(Calendar,$D1702,B1703,"f",FALSE)</f>
        <v>51665</v>
      </c>
      <c r="E1703" s="139">
        <f>_xll.qlInterestRateIndexValueDate(IndexON,D1703)</f>
        <v>51665</v>
      </c>
      <c r="F1703" s="155">
        <f>IFERROR(_xll.qlIndexFixing(IndexON,D1703,TRUE,_xll.ohTrigger(RecalcTrigger,TriggerON)),NA())</f>
        <v>1.0007590415801459E-2</v>
      </c>
      <c r="H1703" s="42">
        <f>_xll.qlCalendarAdvance(Calendar,$H1702,B1703,"f",FALSE)</f>
        <v>51665</v>
      </c>
      <c r="I1703" s="139">
        <f>_xll.qlInterestRateIndexValueDate(Index1M,$H1703)</f>
        <v>51669</v>
      </c>
      <c r="J1703" s="144">
        <f>IFERROR(_xll.qlIndexFixing(Index1M,$H1703,TRUE,_xll.ohTrigger(RecalcTrigger,Trigger1M)),NA())</f>
        <v>9.3718941274723022E-3</v>
      </c>
      <c r="K1703" s="44">
        <f>IFERROR(_xll.qlIndexFixing(Index3M,H1703,TRUE,_xll.ohTrigger(RecalcTrigger,Trigger3M)),NA())</f>
        <v>9.6581343049320298E-3</v>
      </c>
      <c r="L1703" s="44">
        <f>IFERROR(_xll.qlIndexFixing(Index6M,$H1703,TRUE,_xll.ohTrigger(RecalcTrigger,Trigger6M)),NA())</f>
        <v>9.6679195535931042E-3</v>
      </c>
      <c r="M1703" s="145">
        <f>IFERROR(_xll.qlIndexFixing(Index1Y,$H1703,TRUE,_xll.ohTrigger(RecalcTrigger,Trigger1Y)),NA())</f>
        <v>9.8350649635760706E-3</v>
      </c>
      <c r="N1703" s="144">
        <f>IFERROR(_xll.qlIndexFixing(ONIndex1M,I1703,TRUE,_xll.ohTrigger(RecalcTrigger,Trigger1M)),NA())</f>
        <v>9.3749552498678668E-3</v>
      </c>
      <c r="O1703" s="44">
        <f>IFERROR(_xll.qlIndexFixing(ONIndex3M,I1703,TRUE,_xll.ohTrigger(RecalcTrigger,Trigger3M)),NA())</f>
        <v>9.6709280388651564E-3</v>
      </c>
      <c r="P1703" s="44">
        <f>IFERROR(_xll.qlIndexFixing(ONIndex6M,I1703,TRUE,_xll.ohTrigger(RecalcTrigger,Trigger6M)),NA())</f>
        <v>9.6862806109587751E-3</v>
      </c>
      <c r="Q1703" s="145">
        <f>IFERROR(_xll.qlIndexFixing(ONIndex1Y,I1703,TRUE,_xll.ohTrigger(RecalcTrigger,Trigger1Y)),NA())</f>
        <v>9.8767366998586681E-3</v>
      </c>
    </row>
    <row r="1704" spans="2:17" x14ac:dyDescent="0.2">
      <c r="B1704" s="39" t="s">
        <v>42</v>
      </c>
      <c r="D1704" s="42">
        <f>_xll.qlCalendarAdvance(Calendar,$D1703,B1704,"f",FALSE)</f>
        <v>51672</v>
      </c>
      <c r="E1704" s="139">
        <f>_xll.qlInterestRateIndexValueDate(IndexON,D1704)</f>
        <v>51672</v>
      </c>
      <c r="F1704" s="155">
        <f>IFERROR(_xll.qlIndexFixing(IndexON,D1704,TRUE,_xll.ohTrigger(RecalcTrigger,TriggerON)),NA())</f>
        <v>1.0007590415801459E-2</v>
      </c>
      <c r="H1704" s="42">
        <f>_xll.qlCalendarAdvance(Calendar,$H1703,B1704,"f",FALSE)</f>
        <v>51672</v>
      </c>
      <c r="I1704" s="139">
        <f>_xll.qlInterestRateIndexValueDate(Index1M,$H1704)</f>
        <v>51676</v>
      </c>
      <c r="J1704" s="144">
        <f>IFERROR(_xll.qlIndexFixing(Index1M,$H1704,TRUE,_xll.ohTrigger(RecalcTrigger,Trigger1M)),NA())</f>
        <v>9.3682328372945989E-3</v>
      </c>
      <c r="K1704" s="44">
        <f>IFERROR(_xll.qlIndexFixing(Index3M,H1704,TRUE,_xll.ohTrigger(RecalcTrigger,Trigger3M)),NA())</f>
        <v>9.6542718557437179E-3</v>
      </c>
      <c r="L1704" s="44">
        <f>IFERROR(_xll.qlIndexFixing(Index6M,$H1704,TRUE,_xll.ohTrigger(RecalcTrigger,Trigger6M)),NA())</f>
        <v>9.6646936993767876E-3</v>
      </c>
      <c r="M1704" s="145">
        <f>IFERROR(_xll.qlIndexFixing(Index1Y,$H1704,TRUE,_xll.ohTrigger(RecalcTrigger,Trigger1Y)),NA())</f>
        <v>9.8315797797120449E-3</v>
      </c>
      <c r="N1704" s="144">
        <f>IFERROR(_xll.qlIndexFixing(ONIndex1M,I1704,TRUE,_xll.ohTrigger(RecalcTrigger,Trigger1M)),NA())</f>
        <v>9.3712305772974958E-3</v>
      </c>
      <c r="O1704" s="44">
        <f>IFERROR(_xll.qlIndexFixing(ONIndex3M,I1704,TRUE,_xll.ohTrigger(RecalcTrigger,Trigger3M)),NA())</f>
        <v>9.6668225022344956E-3</v>
      </c>
      <c r="P1704" s="44">
        <f>IFERROR(_xll.qlIndexFixing(ONIndex6M,I1704,TRUE,_xll.ohTrigger(RecalcTrigger,Trigger6M)),NA())</f>
        <v>9.6826719175346909E-3</v>
      </c>
      <c r="Q1704" s="145">
        <f>IFERROR(_xll.qlIndexFixing(ONIndex1Y,I1704,TRUE,_xll.ohTrigger(RecalcTrigger,Trigger1Y)),NA())</f>
        <v>9.872829878831979E-3</v>
      </c>
    </row>
    <row r="1705" spans="2:17" x14ac:dyDescent="0.2">
      <c r="B1705" s="39" t="s">
        <v>42</v>
      </c>
      <c r="D1705" s="42">
        <f>_xll.qlCalendarAdvance(Calendar,$D1704,B1705,"f",FALSE)</f>
        <v>51679</v>
      </c>
      <c r="E1705" s="139">
        <f>_xll.qlInterestRateIndexValueDate(IndexON,D1705)</f>
        <v>51679</v>
      </c>
      <c r="F1705" s="155">
        <f>IFERROR(_xll.qlIndexFixing(IndexON,D1705,TRUE,_xll.ohTrigger(RecalcTrigger,TriggerON)),NA())</f>
        <v>1.0007590415801459E-2</v>
      </c>
      <c r="H1705" s="42">
        <f>_xll.qlCalendarAdvance(Calendar,$H1704,B1705,"f",FALSE)</f>
        <v>51679</v>
      </c>
      <c r="I1705" s="139">
        <f>_xll.qlInterestRateIndexValueDate(Index1M,$H1705)</f>
        <v>51683</v>
      </c>
      <c r="J1705" s="144">
        <f>IFERROR(_xll.qlIndexFixing(Index1M,$H1705,TRUE,_xll.ohTrigger(RecalcTrigger,Trigger1M)),NA())</f>
        <v>9.3644750429823197E-3</v>
      </c>
      <c r="K1705" s="44">
        <f>IFERROR(_xll.qlIndexFixing(Index3M,H1705,TRUE,_xll.ohTrigger(RecalcTrigger,Trigger3M)),NA())</f>
        <v>9.6504469778067332E-3</v>
      </c>
      <c r="L1705" s="44">
        <f>IFERROR(_xll.qlIndexFixing(Index6M,$H1705,TRUE,_xll.ohTrigger(RecalcTrigger,Trigger6M)),NA())</f>
        <v>9.6612959927958753E-3</v>
      </c>
      <c r="M1705" s="145">
        <f>IFERROR(_xll.qlIndexFixing(Index1Y,$H1705,TRUE,_xll.ohTrigger(RecalcTrigger,Trigger1Y)),NA())</f>
        <v>9.8281047618394655E-3</v>
      </c>
      <c r="N1705" s="144">
        <f>IFERROR(_xll.qlIndexFixing(ONIndex1M,I1705,TRUE,_xll.ohTrigger(RecalcTrigger,Trigger1M)),NA())</f>
        <v>9.3675428120842952E-3</v>
      </c>
      <c r="O1705" s="44">
        <f>IFERROR(_xll.qlIndexFixing(ONIndex3M,I1705,TRUE,_xll.ohTrigger(RecalcTrigger,Trigger3M)),NA())</f>
        <v>9.662757089667906E-3</v>
      </c>
      <c r="P1705" s="44">
        <f>IFERROR(_xll.qlIndexFixing(ONIndex6M,I1705,TRUE,_xll.ohTrigger(RecalcTrigger,Trigger6M)),NA())</f>
        <v>9.6791084090064317E-3</v>
      </c>
      <c r="Q1705" s="145">
        <f>IFERROR(_xll.qlIndexFixing(ONIndex1Y,I1705,TRUE,_xll.ohTrigger(RecalcTrigger,Trigger1Y)),NA())</f>
        <v>9.8689648948990794E-3</v>
      </c>
    </row>
    <row r="1706" spans="2:17" x14ac:dyDescent="0.2">
      <c r="B1706" s="39" t="s">
        <v>42</v>
      </c>
      <c r="D1706" s="42">
        <f>_xll.qlCalendarAdvance(Calendar,$D1705,B1706,"f",FALSE)</f>
        <v>51686</v>
      </c>
      <c r="E1706" s="139">
        <f>_xll.qlInterestRateIndexValueDate(IndexON,D1706)</f>
        <v>51686</v>
      </c>
      <c r="F1706" s="155">
        <f>IFERROR(_xll.qlIndexFixing(IndexON,D1706,TRUE,_xll.ohTrigger(RecalcTrigger,TriggerON)),NA())</f>
        <v>1.0007590415801459E-2</v>
      </c>
      <c r="H1706" s="42">
        <f>_xll.qlCalendarAdvance(Calendar,$H1705,B1706,"f",FALSE)</f>
        <v>51686</v>
      </c>
      <c r="I1706" s="139">
        <f>_xll.qlInterestRateIndexValueDate(Index1M,$H1706)</f>
        <v>51690</v>
      </c>
      <c r="J1706" s="144">
        <f>IFERROR(_xll.qlIndexFixing(Index1M,$H1706,TRUE,_xll.ohTrigger(RecalcTrigger,Trigger1M)),NA())</f>
        <v>9.3608909598797575E-3</v>
      </c>
      <c r="K1706" s="44">
        <f>IFERROR(_xll.qlIndexFixing(Index3M,H1706,TRUE,_xll.ohTrigger(RecalcTrigger,Trigger3M)),NA())</f>
        <v>9.6466565870941302E-3</v>
      </c>
      <c r="L1706" s="44">
        <f>IFERROR(_xll.qlIndexFixing(Index6M,$H1706,TRUE,_xll.ohTrigger(RecalcTrigger,Trigger6M)),NA())</f>
        <v>9.6581986968012571E-3</v>
      </c>
      <c r="M1706" s="145">
        <f>IFERROR(_xll.qlIndexFixing(Index1Y,$H1706,TRUE,_xll.ohTrigger(RecalcTrigger,Trigger1Y)),NA())</f>
        <v>9.8246391148453151E-3</v>
      </c>
      <c r="N1706" s="144">
        <f>IFERROR(_xll.qlIndexFixing(ONIndex1M,I1706,TRUE,_xll.ohTrigger(RecalcTrigger,Trigger1M)),NA())</f>
        <v>9.3638921164185263E-3</v>
      </c>
      <c r="O1706" s="44">
        <f>IFERROR(_xll.qlIndexFixing(ONIndex3M,I1706,TRUE,_xll.ohTrigger(RecalcTrigger,Trigger3M)),NA())</f>
        <v>9.6587319701502139E-3</v>
      </c>
      <c r="P1706" s="44">
        <f>IFERROR(_xll.qlIndexFixing(ONIndex6M,I1706,TRUE,_xll.ohTrigger(RecalcTrigger,Trigger6M)),NA())</f>
        <v>9.6755902593947951E-3</v>
      </c>
      <c r="Q1706" s="145">
        <f>IFERROR(_xll.qlIndexFixing(ONIndex1Y,I1706,TRUE,_xll.ohTrigger(RecalcTrigger,Trigger1Y)),NA())</f>
        <v>9.8651419086515091E-3</v>
      </c>
    </row>
    <row r="1707" spans="2:17" x14ac:dyDescent="0.2">
      <c r="B1707" s="39" t="s">
        <v>42</v>
      </c>
      <c r="D1707" s="42">
        <f>_xll.qlCalendarAdvance(Calendar,$D1706,B1707,"f",FALSE)</f>
        <v>51693</v>
      </c>
      <c r="E1707" s="139">
        <f>_xll.qlInterestRateIndexValueDate(IndexON,D1707)</f>
        <v>51693</v>
      </c>
      <c r="F1707" s="155">
        <f>IFERROR(_xll.qlIndexFixing(IndexON,D1707,TRUE,_xll.ohTrigger(RecalcTrigger,TriggerON)),NA())</f>
        <v>1.0007590415801459E-2</v>
      </c>
      <c r="H1707" s="42">
        <f>_xll.qlCalendarAdvance(Calendar,$H1706,B1707,"f",FALSE)</f>
        <v>51693</v>
      </c>
      <c r="I1707" s="139">
        <f>_xll.qlInterestRateIndexValueDate(Index1M,$H1707)</f>
        <v>51697</v>
      </c>
      <c r="J1707" s="144">
        <f>IFERROR(_xll.qlIndexFixing(Index1M,$H1707,TRUE,_xll.ohTrigger(RecalcTrigger,Trigger1M)),NA())</f>
        <v>9.3573444405151227E-3</v>
      </c>
      <c r="K1707" s="44">
        <f>IFERROR(_xll.qlIndexFixing(Index3M,H1707,TRUE,_xll.ohTrigger(RecalcTrigger,Trigger3M)),NA())</f>
        <v>9.6428975896694965E-3</v>
      </c>
      <c r="L1707" s="44">
        <f>IFERROR(_xll.qlIndexFixing(Index6M,$H1707,TRUE,_xll.ohTrigger(RecalcTrigger,Trigger6M)),NA())</f>
        <v>9.6550202890720738E-3</v>
      </c>
      <c r="M1707" s="145">
        <f>IFERROR(_xll.qlIndexFixing(Index1Y,$H1707,TRUE,_xll.ohTrigger(RecalcTrigger,Trigger1Y)),NA())</f>
        <v>9.8211820410185474E-3</v>
      </c>
      <c r="N1707" s="144">
        <f>IFERROR(_xll.qlIndexFixing(ONIndex1M,I1707,TRUE,_xll.ohTrigger(RecalcTrigger,Trigger1M)),NA())</f>
        <v>9.3602786527302584E-3</v>
      </c>
      <c r="O1707" s="44">
        <f>IFERROR(_xll.qlIndexFixing(ONIndex3M,I1707,TRUE,_xll.ohTrigger(RecalcTrigger,Trigger3M)),NA())</f>
        <v>9.6547473125863092E-3</v>
      </c>
      <c r="P1707" s="44">
        <f>IFERROR(_xll.qlIndexFixing(ONIndex6M,I1707,TRUE,_xll.ohTrigger(RecalcTrigger,Trigger6M)),NA())</f>
        <v>9.6721176425607069E-3</v>
      </c>
      <c r="Q1707" s="145">
        <f>IFERROR(_xll.qlIndexFixing(ONIndex1Y,I1707,TRUE,_xll.ohTrigger(RecalcTrigger,Trigger1Y)),NA())</f>
        <v>9.8613610806008722E-3</v>
      </c>
    </row>
    <row r="1708" spans="2:17" x14ac:dyDescent="0.2">
      <c r="B1708" s="39" t="s">
        <v>42</v>
      </c>
      <c r="D1708" s="42">
        <f>_xll.qlCalendarAdvance(Calendar,$D1707,B1708,"f",FALSE)</f>
        <v>51700</v>
      </c>
      <c r="E1708" s="139">
        <f>_xll.qlInterestRateIndexValueDate(IndexON,D1708)</f>
        <v>51700</v>
      </c>
      <c r="F1708" s="155">
        <f>IFERROR(_xll.qlIndexFixing(IndexON,D1708,TRUE,_xll.ohTrigger(RecalcTrigger,TriggerON)),NA())</f>
        <v>1.0007590415801459E-2</v>
      </c>
      <c r="H1708" s="42">
        <f>_xll.qlCalendarAdvance(Calendar,$H1707,B1708,"f",FALSE)</f>
        <v>51700</v>
      </c>
      <c r="I1708" s="139">
        <f>_xll.qlInterestRateIndexValueDate(Index1M,$H1708)</f>
        <v>51704</v>
      </c>
      <c r="J1708" s="144">
        <f>IFERROR(_xll.qlIndexFixing(Index1M,$H1708,TRUE,_xll.ohTrigger(RecalcTrigger,Trigger1M)),NA())</f>
        <v>9.3538356473081702E-3</v>
      </c>
      <c r="K1708" s="44">
        <f>IFERROR(_xll.qlIndexFixing(Index3M,H1708,TRUE,_xll.ohTrigger(RecalcTrigger,Trigger3M)),NA())</f>
        <v>9.6391668816860863E-3</v>
      </c>
      <c r="L1708" s="44">
        <f>IFERROR(_xll.qlIndexFixing(Index6M,$H1708,TRUE,_xll.ohTrigger(RecalcTrigger,Trigger6M)),NA())</f>
        <v>9.6518536324755651E-3</v>
      </c>
      <c r="M1708" s="145">
        <f>IFERROR(_xll.qlIndexFixing(Index1Y,$H1708,TRUE,_xll.ohTrigger(RecalcTrigger,Trigger1Y)),NA())</f>
        <v>9.8177327400496422E-3</v>
      </c>
      <c r="N1708" s="144">
        <f>IFERROR(_xll.qlIndexFixing(ONIndex1M,I1708,TRUE,_xll.ohTrigger(RecalcTrigger,Trigger1M)),NA())</f>
        <v>9.3567025832097528E-3</v>
      </c>
      <c r="O1708" s="44">
        <f>IFERROR(_xll.qlIndexFixing(ONIndex3M,I1708,TRUE,_xll.ohTrigger(RecalcTrigger,Trigger3M)),NA())</f>
        <v>9.65080328572121E-3</v>
      </c>
      <c r="P1708" s="44">
        <f>IFERROR(_xll.qlIndexFixing(ONIndex6M,I1708,TRUE,_xll.ohTrigger(RecalcTrigger,Trigger6M)),NA())</f>
        <v>9.668690732684837E-3</v>
      </c>
      <c r="Q1708" s="145">
        <f>IFERROR(_xll.qlIndexFixing(ONIndex1Y,I1708,TRUE,_xll.ohTrigger(RecalcTrigger,Trigger1Y)),NA())</f>
        <v>9.8576225712587728E-3</v>
      </c>
    </row>
    <row r="1709" spans="2:17" x14ac:dyDescent="0.2">
      <c r="B1709" s="39" t="s">
        <v>42</v>
      </c>
      <c r="D1709" s="42">
        <f>_xll.qlCalendarAdvance(Calendar,$D1708,B1709,"f",FALSE)</f>
        <v>51707</v>
      </c>
      <c r="E1709" s="139">
        <f>_xll.qlInterestRateIndexValueDate(IndexON,D1709)</f>
        <v>51707</v>
      </c>
      <c r="F1709" s="155">
        <f>IFERROR(_xll.qlIndexFixing(IndexON,D1709,TRUE,_xll.ohTrigger(RecalcTrigger,TriggerON)),NA())</f>
        <v>1.0007590415801459E-2</v>
      </c>
      <c r="H1709" s="42">
        <f>_xll.qlCalendarAdvance(Calendar,$H1708,B1709,"f",FALSE)</f>
        <v>51707</v>
      </c>
      <c r="I1709" s="139">
        <f>_xll.qlInterestRateIndexValueDate(Index1M,$H1709)</f>
        <v>51711</v>
      </c>
      <c r="J1709" s="144">
        <f>IFERROR(_xll.qlIndexFixing(Index1M,$H1709,TRUE,_xll.ohTrigger(RecalcTrigger,Trigger1M)),NA())</f>
        <v>9.3503647426889675E-3</v>
      </c>
      <c r="K1709" s="44">
        <f>IFERROR(_xll.qlIndexFixing(Index3M,H1709,TRUE,_xll.ohTrigger(RecalcTrigger,Trigger3M)),NA())</f>
        <v>9.6354613493859539E-3</v>
      </c>
      <c r="L1709" s="44">
        <f>IFERROR(_xll.qlIndexFixing(Index6M,$H1709,TRUE,_xll.ohTrigger(RecalcTrigger,Trigger6M)),NA())</f>
        <v>9.6486967373276642E-3</v>
      </c>
      <c r="M1709" s="145">
        <f>IFERROR(_xll.qlIndexFixing(Index1Y,$H1709,TRUE,_xll.ohTrigger(RecalcTrigger,Trigger1Y)),NA())</f>
        <v>9.8142904090314908E-3</v>
      </c>
      <c r="N1709" s="144">
        <f>IFERROR(_xll.qlIndexFixing(ONIndex1M,I1709,TRUE,_xll.ohTrigger(RecalcTrigger,Trigger1M)),NA())</f>
        <v>9.3531640703670149E-3</v>
      </c>
      <c r="O1709" s="44">
        <f>IFERROR(_xll.qlIndexFixing(ONIndex3M,I1709,TRUE,_xll.ohTrigger(RecalcTrigger,Trigger3M)),NA())</f>
        <v>9.6469000586196785E-3</v>
      </c>
      <c r="P1709" s="44">
        <f>IFERROR(_xll.qlIndexFixing(ONIndex6M,I1709,TRUE,_xll.ohTrigger(RecalcTrigger,Trigger6M)),NA())</f>
        <v>9.6653097037080471E-3</v>
      </c>
      <c r="Q1709" s="145">
        <f>IFERROR(_xll.qlIndexFixing(ONIndex1Y,I1709,TRUE,_xll.ohTrigger(RecalcTrigger,Trigger1Y)),NA())</f>
        <v>9.853926541296687E-3</v>
      </c>
    </row>
    <row r="1710" spans="2:17" x14ac:dyDescent="0.2">
      <c r="B1710" s="39" t="s">
        <v>42</v>
      </c>
      <c r="D1710" s="42">
        <f>_xll.qlCalendarAdvance(Calendar,$D1709,B1710,"f",FALSE)</f>
        <v>51714</v>
      </c>
      <c r="E1710" s="139">
        <f>_xll.qlInterestRateIndexValueDate(IndexON,D1710)</f>
        <v>51714</v>
      </c>
      <c r="F1710" s="155">
        <f>IFERROR(_xll.qlIndexFixing(IndexON,D1710,TRUE,_xll.ohTrigger(RecalcTrigger,TriggerON)),NA())</f>
        <v>1.0007590415801459E-2</v>
      </c>
      <c r="H1710" s="42">
        <f>_xll.qlCalendarAdvance(Calendar,$H1709,B1710,"f",FALSE)</f>
        <v>51714</v>
      </c>
      <c r="I1710" s="139">
        <f>_xll.qlInterestRateIndexValueDate(Index1M,$H1710)</f>
        <v>51718</v>
      </c>
      <c r="J1710" s="144">
        <f>IFERROR(_xll.qlIndexFixing(Index1M,$H1710,TRUE,_xll.ohTrigger(RecalcTrigger,Trigger1M)),NA())</f>
        <v>9.3469318890721138E-3</v>
      </c>
      <c r="K1710" s="44">
        <f>IFERROR(_xll.qlIndexFixing(Index3M,H1710,TRUE,_xll.ohTrigger(RecalcTrigger,Trigger3M)),NA())</f>
        <v>9.6317778690999476E-3</v>
      </c>
      <c r="L1710" s="44">
        <f>IFERROR(_xll.qlIndexFixing(Index6M,$H1710,TRUE,_xll.ohTrigger(RecalcTrigger,Trigger6M)),NA())</f>
        <v>9.6455476076645393E-3</v>
      </c>
      <c r="M1710" s="145">
        <f>IFERROR(_xll.qlIndexFixing(Index1Y,$H1710,TRUE,_xll.ohTrigger(RecalcTrigger,Trigger1Y)),NA())</f>
        <v>9.8108542424589513E-3</v>
      </c>
      <c r="N1710" s="144">
        <f>IFERROR(_xll.qlIndexFixing(ONIndex1M,I1710,TRUE,_xll.ohTrigger(RecalcTrigger,Trigger1M)),NA())</f>
        <v>9.3496632763123699E-3</v>
      </c>
      <c r="O1710" s="44">
        <f>IFERROR(_xll.qlIndexFixing(ONIndex3M,I1710,TRUE,_xll.ohTrigger(RecalcTrigger,Trigger3M)),NA())</f>
        <v>9.6430378000267325E-3</v>
      </c>
      <c r="P1710" s="44">
        <f>IFERROR(_xll.qlIndexFixing(ONIndex6M,I1710,TRUE,_xll.ohTrigger(RecalcTrigger,Trigger6M)),NA())</f>
        <v>9.661974729731071E-3</v>
      </c>
      <c r="Q1710" s="145">
        <f>IFERROR(_xll.qlIndexFixing(ONIndex1Y,I1710,TRUE,_xll.ohTrigger(RecalcTrigger,Trigger1Y)),NA())</f>
        <v>9.8502731511462827E-3</v>
      </c>
    </row>
    <row r="1711" spans="2:17" x14ac:dyDescent="0.2">
      <c r="B1711" s="39" t="s">
        <v>42</v>
      </c>
      <c r="D1711" s="42">
        <f>_xll.qlCalendarAdvance(Calendar,$D1710,B1711,"f",FALSE)</f>
        <v>51721</v>
      </c>
      <c r="E1711" s="139">
        <f>_xll.qlInterestRateIndexValueDate(IndexON,D1711)</f>
        <v>51721</v>
      </c>
      <c r="F1711" s="155">
        <f>IFERROR(_xll.qlIndexFixing(IndexON,D1711,TRUE,_xll.ohTrigger(RecalcTrigger,TriggerON)),NA())</f>
        <v>1.0007590415801459E-2</v>
      </c>
      <c r="H1711" s="42">
        <f>_xll.qlCalendarAdvance(Calendar,$H1710,B1711,"f",FALSE)</f>
        <v>51721</v>
      </c>
      <c r="I1711" s="139">
        <f>_xll.qlInterestRateIndexValueDate(Index1M,$H1711)</f>
        <v>51725</v>
      </c>
      <c r="J1711" s="144">
        <f>IFERROR(_xll.qlIndexFixing(Index1M,$H1711,TRUE,_xll.ohTrigger(RecalcTrigger,Trigger1M)),NA())</f>
        <v>9.3435372488825229E-3</v>
      </c>
      <c r="K1711" s="44">
        <f>IFERROR(_xll.qlIndexFixing(Index3M,H1711,TRUE,_xll.ohTrigger(RecalcTrigger,Trigger3M)),NA())</f>
        <v>9.628113307245981E-3</v>
      </c>
      <c r="L1711" s="44">
        <f>IFERROR(_xll.qlIndexFixing(Index6M,$H1711,TRUE,_xll.ohTrigger(RecalcTrigger,Trigger6M)),NA())</f>
        <v>9.642404241241298E-3</v>
      </c>
      <c r="M1711" s="145">
        <f>IFERROR(_xll.qlIndexFixing(Index1Y,$H1711,TRUE,_xll.ohTrigger(RecalcTrigger,Trigger1Y)),NA())</f>
        <v>9.8074234322290694E-3</v>
      </c>
      <c r="N1711" s="144">
        <f>IFERROR(_xll.qlIndexFixing(ONIndex1M,I1711,TRUE,_xll.ohTrigger(RecalcTrigger,Trigger1M)),NA())</f>
        <v>9.3462003636357593E-3</v>
      </c>
      <c r="O1711" s="44">
        <f>IFERROR(_xll.qlIndexFixing(ONIndex3M,I1711,TRUE,_xll.ohTrigger(RecalcTrigger,Trigger3M)),NA())</f>
        <v>9.6392166790870704E-3</v>
      </c>
      <c r="P1711" s="44">
        <f>IFERROR(_xll.qlIndexFixing(ONIndex6M,I1711,TRUE,_xll.ohTrigger(RecalcTrigger,Trigger6M)),NA())</f>
        <v>9.6586859848546425E-3</v>
      </c>
      <c r="Q1711" s="145">
        <f>IFERROR(_xll.qlIndexFixing(ONIndex1Y,I1711,TRUE,_xll.ohTrigger(RecalcTrigger,Trigger1Y)),NA())</f>
        <v>9.846662561558972E-3</v>
      </c>
    </row>
    <row r="1712" spans="2:17" x14ac:dyDescent="0.2">
      <c r="B1712" s="39" t="s">
        <v>42</v>
      </c>
      <c r="D1712" s="42">
        <f>_xll.qlCalendarAdvance(Calendar,$D1711,B1712,"f",FALSE)</f>
        <v>51728</v>
      </c>
      <c r="E1712" s="139">
        <f>_xll.qlInterestRateIndexValueDate(IndexON,D1712)</f>
        <v>51728</v>
      </c>
      <c r="F1712" s="155">
        <f>IFERROR(_xll.qlIndexFixing(IndexON,D1712,TRUE,_xll.ohTrigger(RecalcTrigger,TriggerON)),NA())</f>
        <v>1.0007590415881396E-2</v>
      </c>
      <c r="H1712" s="42">
        <f>_xll.qlCalendarAdvance(Calendar,$H1711,B1712,"f",FALSE)</f>
        <v>51728</v>
      </c>
      <c r="I1712" s="139">
        <f>_xll.qlInterestRateIndexValueDate(Index1M,$H1712)</f>
        <v>51732</v>
      </c>
      <c r="J1712" s="144">
        <f>IFERROR(_xll.qlIndexFixing(Index1M,$H1712,TRUE,_xll.ohTrigger(RecalcTrigger,Trigger1M)),NA())</f>
        <v>9.3401808655151561E-3</v>
      </c>
      <c r="K1712" s="44">
        <f>IFERROR(_xll.qlIndexFixing(Index3M,H1712,TRUE,_xll.ohTrigger(RecalcTrigger,Trigger3M)),NA())</f>
        <v>9.6244645203316312E-3</v>
      </c>
      <c r="L1712" s="44">
        <f>IFERROR(_xll.qlIndexFixing(Index6M,$H1712,TRUE,_xll.ohTrigger(RecalcTrigger,Trigger6M)),NA())</f>
        <v>9.6392646295350316E-3</v>
      </c>
      <c r="M1712" s="145">
        <f>IFERROR(_xll.qlIndexFixing(Index1Y,$H1712,TRUE,_xll.ohTrigger(RecalcTrigger,Trigger1Y)),NA())</f>
        <v>9.8039971676399818E-3</v>
      </c>
      <c r="N1712" s="144">
        <f>IFERROR(_xll.qlIndexFixing(ONIndex1M,I1712,TRUE,_xll.ohTrigger(RecalcTrigger,Trigger1M)),NA())</f>
        <v>9.3427754944475083E-3</v>
      </c>
      <c r="O1712" s="44">
        <f>IFERROR(_xll.qlIndexFixing(ONIndex3M,I1712,TRUE,_xll.ohTrigger(RecalcTrigger,Trigger3M)),NA())</f>
        <v>9.635436864465774E-3</v>
      </c>
      <c r="P1712" s="44">
        <f>IFERROR(_xll.qlIndexFixing(ONIndex6M,I1712,TRUE,_xll.ohTrigger(RecalcTrigger,Trigger6M)),NA())</f>
        <v>9.6554436427798151E-3</v>
      </c>
      <c r="Q1712" s="145">
        <f>IFERROR(_xll.qlIndexFixing(ONIndex1Y,I1712,TRUE,_xll.ohTrigger(RecalcTrigger,Trigger1Y)),NA())</f>
        <v>9.8430949328065509E-3</v>
      </c>
    </row>
    <row r="1713" spans="2:17" x14ac:dyDescent="0.2">
      <c r="B1713" s="39" t="s">
        <v>42</v>
      </c>
      <c r="D1713" s="42">
        <f>_xll.qlCalendarAdvance(Calendar,$D1712,B1713,"f",FALSE)</f>
        <v>51735</v>
      </c>
      <c r="E1713" s="139">
        <f>_xll.qlInterestRateIndexValueDate(IndexON,D1713)</f>
        <v>51735</v>
      </c>
      <c r="F1713" s="155">
        <f>IFERROR(_xll.qlIndexFixing(IndexON,D1713,TRUE,_xll.ohTrigger(RecalcTrigger,TriggerON)),NA())</f>
        <v>1.0007590415881396E-2</v>
      </c>
      <c r="H1713" s="42">
        <f>_xll.qlCalendarAdvance(Calendar,$H1712,B1713,"f",FALSE)</f>
        <v>51735</v>
      </c>
      <c r="I1713" s="139">
        <f>_xll.qlInterestRateIndexValueDate(Index1M,$H1713)</f>
        <v>51739</v>
      </c>
      <c r="J1713" s="144">
        <f>IFERROR(_xll.qlIndexFixing(Index1M,$H1713,TRUE,_xll.ohTrigger(RecalcTrigger,Trigger1M)),NA())</f>
        <v>9.3368588464114843E-3</v>
      </c>
      <c r="K1713" s="44">
        <f>IFERROR(_xll.qlIndexFixing(Index3M,H1713,TRUE,_xll.ohTrigger(RecalcTrigger,Trigger3M)),NA())</f>
        <v>9.6208283549506623E-3</v>
      </c>
      <c r="L1713" s="44">
        <f>IFERROR(_xll.qlIndexFixing(Index6M,$H1713,TRUE,_xll.ohTrigger(RecalcTrigger,Trigger6M)),NA())</f>
        <v>9.63612675774176E-3</v>
      </c>
      <c r="M1713" s="145">
        <f>IFERROR(_xll.qlIndexFixing(Index1Y,$H1713,TRUE,_xll.ohTrigger(RecalcTrigger,Trigger1Y)),NA())</f>
        <v>9.8005746353928922E-3</v>
      </c>
      <c r="N1713" s="144">
        <f>IFERROR(_xll.qlIndexFixing(ONIndex1M,I1713,TRUE,_xll.ohTrigger(RecalcTrigger,Trigger1M)),NA())</f>
        <v>9.3393888312576223E-3</v>
      </c>
      <c r="O1713" s="44">
        <f>IFERROR(_xll.qlIndexFixing(ONIndex3M,I1713,TRUE,_xll.ohTrigger(RecalcTrigger,Trigger3M)),NA())</f>
        <v>9.6316985253075416E-3</v>
      </c>
      <c r="P1713" s="44">
        <f>IFERROR(_xll.qlIndexFixing(ONIndex6M,I1713,TRUE,_xll.ohTrigger(RecalcTrigger,Trigger6M)),NA())</f>
        <v>9.652247877767195E-3</v>
      </c>
      <c r="Q1713" s="145">
        <f>IFERROR(_xll.qlIndexFixing(ONIndex1Y,I1713,TRUE,_xll.ohTrigger(RecalcTrigger,Trigger1Y)),NA())</f>
        <v>9.8395704256404315E-3</v>
      </c>
    </row>
    <row r="1714" spans="2:17" x14ac:dyDescent="0.2">
      <c r="B1714" s="39" t="s">
        <v>42</v>
      </c>
      <c r="D1714" s="42">
        <f>_xll.qlCalendarAdvance(Calendar,$D1713,B1714,"f",FALSE)</f>
        <v>51742</v>
      </c>
      <c r="E1714" s="139">
        <f>_xll.qlInterestRateIndexValueDate(IndexON,D1714)</f>
        <v>51742</v>
      </c>
      <c r="F1714" s="155">
        <f>IFERROR(_xll.qlIndexFixing(IndexON,D1714,TRUE,_xll.ohTrigger(RecalcTrigger,TriggerON)),NA())</f>
        <v>1.0007590415801459E-2</v>
      </c>
      <c r="H1714" s="42">
        <f>_xll.qlCalendarAdvance(Calendar,$H1713,B1714,"f",FALSE)</f>
        <v>51742</v>
      </c>
      <c r="I1714" s="139">
        <f>_xll.qlInterestRateIndexValueDate(Index1M,$H1714)</f>
        <v>51746</v>
      </c>
      <c r="J1714" s="144">
        <f>IFERROR(_xll.qlIndexFixing(Index1M,$H1714,TRUE,_xll.ohTrigger(RecalcTrigger,Trigger1M)),NA())</f>
        <v>9.3336754943713629E-3</v>
      </c>
      <c r="K1714" s="44">
        <f>IFERROR(_xll.qlIndexFixing(Index3M,H1714,TRUE,_xll.ohTrigger(RecalcTrigger,Trigger3M)),NA())</f>
        <v>9.617331688807294E-3</v>
      </c>
      <c r="L1714" s="44">
        <f>IFERROR(_xll.qlIndexFixing(Index6M,$H1714,TRUE,_xll.ohTrigger(RecalcTrigger,Trigger6M)),NA())</f>
        <v>9.6331830363807318E-3</v>
      </c>
      <c r="M1714" s="145">
        <f>IFERROR(_xll.qlIndexFixing(Index1Y,$H1714,TRUE,_xll.ohTrigger(RecalcTrigger,Trigger1Y)),NA())</f>
        <v>9.7971550195900953E-3</v>
      </c>
      <c r="N1714" s="144">
        <f>IFERROR(_xll.qlIndexFixing(ONIndex1M,I1714,TRUE,_xll.ohTrigger(RecalcTrigger,Trigger1M)),NA())</f>
        <v>9.3360405362563625E-3</v>
      </c>
      <c r="O1714" s="44">
        <f>IFERROR(_xll.qlIndexFixing(ONIndex3M,I1714,TRUE,_xll.ohTrigger(RecalcTrigger,Trigger3M)),NA())</f>
        <v>9.628001830277455E-3</v>
      </c>
      <c r="P1714" s="44">
        <f>IFERROR(_xll.qlIndexFixing(ONIndex6M,I1714,TRUE,_xll.ohTrigger(RecalcTrigger,Trigger6M)),NA())</f>
        <v>9.6490988638375796E-3</v>
      </c>
      <c r="Q1714" s="145">
        <f>IFERROR(_xll.qlIndexFixing(ONIndex1Y,I1714,TRUE,_xll.ohTrigger(RecalcTrigger,Trigger1Y)),NA())</f>
        <v>9.8360892004922817E-3</v>
      </c>
    </row>
    <row r="1715" spans="2:17" x14ac:dyDescent="0.2">
      <c r="B1715" s="39" t="s">
        <v>42</v>
      </c>
      <c r="D1715" s="42">
        <f>_xll.qlCalendarAdvance(Calendar,$D1714,B1715,"f",FALSE)</f>
        <v>51749</v>
      </c>
      <c r="E1715" s="139">
        <f>_xll.qlInterestRateIndexValueDate(IndexON,D1715)</f>
        <v>51749</v>
      </c>
      <c r="F1715" s="155">
        <f>IFERROR(_xll.qlIndexFixing(IndexON,D1715,TRUE,_xll.ohTrigger(RecalcTrigger,TriggerON)),NA())</f>
        <v>1.0007590415881396E-2</v>
      </c>
      <c r="H1715" s="42">
        <f>_xll.qlCalendarAdvance(Calendar,$H1714,B1715,"f",FALSE)</f>
        <v>51749</v>
      </c>
      <c r="I1715" s="139">
        <f>_xll.qlInterestRateIndexValueDate(Index1M,$H1715)</f>
        <v>51753</v>
      </c>
      <c r="J1715" s="144">
        <f>IFERROR(_xll.qlIndexFixing(Index1M,$H1715,TRUE,_xll.ohTrigger(RecalcTrigger,Trigger1M)),NA())</f>
        <v>9.3303957638628532E-3</v>
      </c>
      <c r="K1715" s="44">
        <f>IFERROR(_xll.qlIndexFixing(Index3M,H1715,TRUE,_xll.ohTrigger(RecalcTrigger,Trigger3M)),NA())</f>
        <v>9.6137113264545288E-3</v>
      </c>
      <c r="L1715" s="44">
        <f>IFERROR(_xll.qlIndexFixing(Index6M,$H1715,TRUE,_xll.ohTrigger(RecalcTrigger,Trigger6M)),NA())</f>
        <v>9.6300436240809376E-3</v>
      </c>
      <c r="M1715" s="145">
        <f>IFERROR(_xll.qlIndexFixing(Index1Y,$H1715,TRUE,_xll.ohTrigger(RecalcTrigger,Trigger1Y)),NA())</f>
        <v>9.7937375017365085E-3</v>
      </c>
      <c r="N1715" s="144">
        <f>IFERROR(_xll.qlIndexFixing(ONIndex1M,I1715,TRUE,_xll.ohTrigger(RecalcTrigger,Trigger1M)),NA())</f>
        <v>9.3327307718737984E-3</v>
      </c>
      <c r="O1715" s="44">
        <f>IFERROR(_xll.qlIndexFixing(ONIndex3M,I1715,TRUE,_xll.ohTrigger(RecalcTrigger,Trigger3M)),NA())</f>
        <v>9.6243469482804045E-3</v>
      </c>
      <c r="P1715" s="44">
        <f>IFERROR(_xll.qlIndexFixing(ONIndex6M,I1715,TRUE,_xll.ohTrigger(RecalcTrigger,Trigger6M)),NA())</f>
        <v>9.645996775011767E-3</v>
      </c>
      <c r="Q1715" s="145">
        <f>IFERROR(_xll.qlIndexFixing(ONIndex1Y,I1715,TRUE,_xll.ohTrigger(RecalcTrigger,Trigger1Y)),NA())</f>
        <v>9.8326514180335778E-3</v>
      </c>
    </row>
    <row r="1716" spans="2:17" x14ac:dyDescent="0.2">
      <c r="B1716" s="39" t="s">
        <v>42</v>
      </c>
      <c r="D1716" s="42">
        <f>_xll.qlCalendarAdvance(Calendar,$D1715,B1716,"f",FALSE)</f>
        <v>51756</v>
      </c>
      <c r="E1716" s="139">
        <f>_xll.qlInterestRateIndexValueDate(IndexON,D1716)</f>
        <v>51756</v>
      </c>
      <c r="F1716" s="155">
        <f>IFERROR(_xll.qlIndexFixing(IndexON,D1716,TRUE,_xll.ohTrigger(RecalcTrigger,TriggerON)),NA())</f>
        <v>1.0007590415881396E-2</v>
      </c>
      <c r="H1716" s="42">
        <f>_xll.qlCalendarAdvance(Calendar,$H1715,B1716,"f",FALSE)</f>
        <v>51756</v>
      </c>
      <c r="I1716" s="139">
        <f>_xll.qlInterestRateIndexValueDate(Index1M,$H1716)</f>
        <v>51760</v>
      </c>
      <c r="J1716" s="144">
        <f>IFERROR(_xll.qlIndexFixing(Index1M,$H1716,TRUE,_xll.ohTrigger(RecalcTrigger,Trigger1M)),NA())</f>
        <v>9.3271240943435529E-3</v>
      </c>
      <c r="K1716" s="44">
        <f>IFERROR(_xll.qlIndexFixing(Index3M,H1716,TRUE,_xll.ohTrigger(RecalcTrigger,Trigger3M)),NA())</f>
        <v>9.6100940985588534E-3</v>
      </c>
      <c r="L1716" s="44">
        <f>IFERROR(_xll.qlIndexFixing(Index6M,$H1716,TRUE,_xll.ohTrigger(RecalcTrigger,Trigger6M)),NA())</f>
        <v>9.6268998909389975E-3</v>
      </c>
      <c r="M1716" s="145">
        <f>IFERROR(_xll.qlIndexFixing(Index1Y,$H1716,TRUE,_xll.ohTrigger(RecalcTrigger,Trigger1Y)),NA())</f>
        <v>9.7903212607385829E-3</v>
      </c>
      <c r="N1716" s="144">
        <f>IFERROR(_xll.qlIndexFixing(ONIndex1M,I1716,TRUE,_xll.ohTrigger(RecalcTrigger,Trigger1M)),NA())</f>
        <v>9.3294571055757558E-3</v>
      </c>
      <c r="O1716" s="44">
        <f>IFERROR(_xll.qlIndexFixing(ONIndex3M,I1716,TRUE,_xll.ohTrigger(RecalcTrigger,Trigger3M)),NA())</f>
        <v>9.6207313047358411E-3</v>
      </c>
      <c r="P1716" s="44">
        <f>IFERROR(_xll.qlIndexFixing(ONIndex6M,I1716,TRUE,_xll.ohTrigger(RecalcTrigger,Trigger6M)),NA())</f>
        <v>9.6429383141671821E-3</v>
      </c>
      <c r="Q1716" s="145">
        <f>IFERROR(_xll.qlIndexFixing(ONIndex1Y,I1716,TRUE,_xll.ohTrigger(RecalcTrigger,Trigger1Y)),NA())</f>
        <v>9.8292543979283664E-3</v>
      </c>
    </row>
    <row r="1717" spans="2:17" x14ac:dyDescent="0.2">
      <c r="B1717" s="39" t="s">
        <v>42</v>
      </c>
      <c r="D1717" s="42">
        <f>_xll.qlCalendarAdvance(Calendar,$D1716,B1717,"f",FALSE)</f>
        <v>51763</v>
      </c>
      <c r="E1717" s="139">
        <f>_xll.qlInterestRateIndexValueDate(IndexON,D1717)</f>
        <v>51763</v>
      </c>
      <c r="F1717" s="155">
        <f>IFERROR(_xll.qlIndexFixing(IndexON,D1717,TRUE,_xll.ohTrigger(RecalcTrigger,TriggerON)),NA())</f>
        <v>8.8742747034054048E-3</v>
      </c>
      <c r="H1717" s="42">
        <f>_xll.qlCalendarAdvance(Calendar,$H1716,B1717,"f",FALSE)</f>
        <v>51763</v>
      </c>
      <c r="I1717" s="139">
        <f>_xll.qlInterestRateIndexValueDate(Index1M,$H1717)</f>
        <v>51767</v>
      </c>
      <c r="J1717" s="144">
        <f>IFERROR(_xll.qlIndexFixing(Index1M,$H1717,TRUE,_xll.ohTrigger(RecalcTrigger,Trigger1M)),NA())</f>
        <v>9.3238527304890795E-3</v>
      </c>
      <c r="K1717" s="44">
        <f>IFERROR(_xll.qlIndexFixing(Index3M,H1717,TRUE,_xll.ohTrigger(RecalcTrigger,Trigger3M)),NA())</f>
        <v>9.6064773224529935E-3</v>
      </c>
      <c r="L1717" s="44">
        <f>IFERROR(_xll.qlIndexFixing(Index6M,$H1717,TRUE,_xll.ohTrigger(RecalcTrigger,Trigger6M)),NA())</f>
        <v>9.6237501207185275E-3</v>
      </c>
      <c r="M1717" s="145">
        <f>IFERROR(_xll.qlIndexFixing(Index1Y,$H1717,TRUE,_xll.ohTrigger(RecalcTrigger,Trigger1Y)),NA())</f>
        <v>9.7869056148593529E-3</v>
      </c>
      <c r="N1717" s="144">
        <f>IFERROR(_xll.qlIndexFixing(ONIndex1M,I1717,TRUE,_xll.ohTrigger(RecalcTrigger,Trigger1M)),NA())</f>
        <v>9.3261904360808501E-3</v>
      </c>
      <c r="O1717" s="44">
        <f>IFERROR(_xll.qlIndexFixing(ONIndex3M,I1717,TRUE,_xll.ohTrigger(RecalcTrigger,Trigger3M)),NA())</f>
        <v>9.6171241261799878E-3</v>
      </c>
      <c r="P1717" s="44">
        <f>IFERROR(_xll.qlIndexFixing(ONIndex6M,I1717,TRUE,_xll.ohTrigger(RecalcTrigger,Trigger6M)),NA())</f>
        <v>9.6398845097578345E-3</v>
      </c>
      <c r="Q1717" s="145">
        <f>IFERROR(_xll.qlIndexFixing(ONIndex1Y,I1717,TRUE,_xll.ohTrigger(RecalcTrigger,Trigger1Y)),NA())</f>
        <v>9.8258662621564241E-3</v>
      </c>
    </row>
    <row r="1718" spans="2:17" x14ac:dyDescent="0.2">
      <c r="B1718" s="39" t="s">
        <v>42</v>
      </c>
      <c r="D1718" s="42">
        <f>_xll.qlCalendarAdvance(Calendar,$D1717,B1718,"f",FALSE)</f>
        <v>51770</v>
      </c>
      <c r="E1718" s="139">
        <f>_xll.qlInterestRateIndexValueDate(IndexON,D1718)</f>
        <v>51770</v>
      </c>
      <c r="F1718" s="155">
        <f>IFERROR(_xll.qlIndexFixing(IndexON,D1718,TRUE,_xll.ohTrigger(RecalcTrigger,TriggerON)),NA())</f>
        <v>8.8742747034054048E-3</v>
      </c>
      <c r="H1718" s="42">
        <f>_xll.qlCalendarAdvance(Calendar,$H1717,B1718,"f",FALSE)</f>
        <v>51770</v>
      </c>
      <c r="I1718" s="139">
        <f>_xll.qlInterestRateIndexValueDate(Index1M,$H1718)</f>
        <v>51774</v>
      </c>
      <c r="J1718" s="144">
        <f>IFERROR(_xll.qlIndexFixing(Index1M,$H1718,TRUE,_xll.ohTrigger(RecalcTrigger,Trigger1M)),NA())</f>
        <v>9.3204669096641664E-3</v>
      </c>
      <c r="K1718" s="44">
        <f>IFERROR(_xll.qlIndexFixing(Index3M,H1718,TRUE,_xll.ohTrigger(RecalcTrigger,Trigger3M)),NA())</f>
        <v>9.6027301105249419E-3</v>
      </c>
      <c r="L1718" s="44">
        <f>IFERROR(_xll.qlIndexFixing(Index6M,$H1718,TRUE,_xll.ohTrigger(RecalcTrigger,Trigger6M)),NA())</f>
        <v>9.6205939773450645E-3</v>
      </c>
      <c r="M1718" s="145">
        <f>IFERROR(_xll.qlIndexFixing(Index1Y,$H1718,TRUE,_xll.ohTrigger(RecalcTrigger,Trigger1Y)),NA())</f>
        <v>9.7834904484473285E-3</v>
      </c>
      <c r="N1718" s="144">
        <f>IFERROR(_xll.qlIndexFixing(ONIndex1M,I1718,TRUE,_xll.ohTrigger(RecalcTrigger,Trigger1M)),NA())</f>
        <v>9.322922480654583E-3</v>
      </c>
      <c r="O1718" s="44">
        <f>IFERROR(_xll.qlIndexFixing(ONIndex3M,I1718,TRUE,_xll.ohTrigger(RecalcTrigger,Trigger3M)),NA())</f>
        <v>9.6135166519406567E-3</v>
      </c>
      <c r="P1718" s="44">
        <f>IFERROR(_xll.qlIndexFixing(ONIndex6M,I1718,TRUE,_xll.ohTrigger(RecalcTrigger,Trigger6M)),NA())</f>
        <v>9.6368242390010295E-3</v>
      </c>
      <c r="Q1718" s="145">
        <f>IFERROR(_xll.qlIndexFixing(ONIndex1Y,I1718,TRUE,_xll.ohTrigger(RecalcTrigger,Trigger1Y)),NA())</f>
        <v>9.8224779251054883E-3</v>
      </c>
    </row>
    <row r="1719" spans="2:17" x14ac:dyDescent="0.2">
      <c r="B1719" s="39" t="s">
        <v>42</v>
      </c>
      <c r="D1719" s="42">
        <f>_xll.qlCalendarAdvance(Calendar,$D1718,B1719,"f",FALSE)</f>
        <v>51777</v>
      </c>
      <c r="E1719" s="139">
        <f>_xll.qlInterestRateIndexValueDate(IndexON,D1719)</f>
        <v>51777</v>
      </c>
      <c r="F1719" s="155">
        <f>IFERROR(_xll.qlIndexFixing(IndexON,D1719,TRUE,_xll.ohTrigger(RecalcTrigger,TriggerON)),NA())</f>
        <v>8.8742747034054048E-3</v>
      </c>
      <c r="H1719" s="42">
        <f>_xll.qlCalendarAdvance(Calendar,$H1718,B1719,"f",FALSE)</f>
        <v>51777</v>
      </c>
      <c r="I1719" s="139">
        <f>_xll.qlInterestRateIndexValueDate(Index1M,$H1719)</f>
        <v>51781</v>
      </c>
      <c r="J1719" s="144">
        <f>IFERROR(_xll.qlIndexFixing(Index1M,$H1719,TRUE,_xll.ohTrigger(RecalcTrigger,Trigger1M)),NA())</f>
        <v>9.3171929881895998E-3</v>
      </c>
      <c r="K1719" s="44">
        <f>IFERROR(_xll.qlIndexFixing(Index3M,H1719,TRUE,_xll.ohTrigger(RecalcTrigger,Trigger3M)),NA())</f>
        <v>9.5991131747992335E-3</v>
      </c>
      <c r="L1719" s="44">
        <f>IFERROR(_xll.qlIndexFixing(Index6M,$H1719,TRUE,_xll.ohTrigger(RecalcTrigger,Trigger6M)),NA())</f>
        <v>9.6173316127954184E-3</v>
      </c>
      <c r="M1719" s="145">
        <f>IFERROR(_xll.qlIndexFixing(Index1Y,$H1719,TRUE,_xll.ohTrigger(RecalcTrigger,Trigger1Y)),NA())</f>
        <v>9.7800757875883826E-3</v>
      </c>
      <c r="N1719" s="144">
        <f>IFERROR(_xll.qlIndexFixing(ONIndex1M,I1719,TRUE,_xll.ohTrigger(RecalcTrigger,Trigger1M)),NA())</f>
        <v>9.3196532786254949E-3</v>
      </c>
      <c r="O1719" s="44">
        <f>IFERROR(_xll.qlIndexFixing(ONIndex3M,I1719,TRUE,_xll.ohTrigger(RecalcTrigger,Trigger3M)),NA())</f>
        <v>9.6099089206269639E-3</v>
      </c>
      <c r="P1719" s="44">
        <f>IFERROR(_xll.qlIndexFixing(ONIndex6M,I1719,TRUE,_xll.ohTrigger(RecalcTrigger,Trigger6M)),NA())</f>
        <v>9.6337575110894136E-3</v>
      </c>
      <c r="Q1719" s="145">
        <f>IFERROR(_xll.qlIndexFixing(ONIndex1Y,I1719,TRUE,_xll.ohTrigger(RecalcTrigger,Trigger1Y)),NA())</f>
        <v>9.8190894128347139E-3</v>
      </c>
    </row>
    <row r="1720" spans="2:17" x14ac:dyDescent="0.2">
      <c r="B1720" s="39" t="s">
        <v>42</v>
      </c>
      <c r="D1720" s="42">
        <f>_xll.qlCalendarAdvance(Calendar,$D1719,B1720,"f",FALSE)</f>
        <v>51784</v>
      </c>
      <c r="E1720" s="139">
        <f>_xll.qlInterestRateIndexValueDate(IndexON,D1720)</f>
        <v>51784</v>
      </c>
      <c r="F1720" s="155">
        <f>IFERROR(_xll.qlIndexFixing(IndexON,D1720,TRUE,_xll.ohTrigger(RecalcTrigger,TriggerON)),NA())</f>
        <v>8.8742747034054048E-3</v>
      </c>
      <c r="H1720" s="42">
        <f>_xll.qlCalendarAdvance(Calendar,$H1719,B1720,"f",FALSE)</f>
        <v>51784</v>
      </c>
      <c r="I1720" s="139">
        <f>_xll.qlInterestRateIndexValueDate(Index1M,$H1720)</f>
        <v>51788</v>
      </c>
      <c r="J1720" s="144">
        <f>IFERROR(_xll.qlIndexFixing(Index1M,$H1720,TRUE,_xll.ohTrigger(RecalcTrigger,Trigger1M)),NA())</f>
        <v>9.3139179322779715E-3</v>
      </c>
      <c r="K1720" s="44">
        <f>IFERROR(_xll.qlIndexFixing(Index3M,H1720,TRUE,_xll.ohTrigger(RecalcTrigger,Trigger3M)),NA())</f>
        <v>9.5954962653611933E-3</v>
      </c>
      <c r="L1720" s="44">
        <f>IFERROR(_xll.qlIndexFixing(Index6M,$H1720,TRUE,_xll.ohTrigger(RecalcTrigger,Trigger6M)),NA())</f>
        <v>9.6142626091184433E-3</v>
      </c>
      <c r="M1720" s="145">
        <f>IFERROR(_xll.qlIndexFixing(Index1Y,$H1720,TRUE,_xll.ohTrigger(RecalcTrigger,Trigger1Y)),NA())</f>
        <v>9.7766616583681697E-3</v>
      </c>
      <c r="N1720" s="144">
        <f>IFERROR(_xll.qlIndexFixing(ONIndex1M,I1720,TRUE,_xll.ohTrigger(RecalcTrigger,Trigger1M)),NA())</f>
        <v>9.3163828691622541E-3</v>
      </c>
      <c r="O1720" s="44">
        <f>IFERROR(_xll.qlIndexFixing(ONIndex3M,I1720,TRUE,_xll.ohTrigger(RecalcTrigger,Trigger3M)),NA())</f>
        <v>9.6063009712477054E-3</v>
      </c>
      <c r="P1720" s="44">
        <f>IFERROR(_xll.qlIndexFixing(ONIndex6M,I1720,TRUE,_xll.ohTrigger(RecalcTrigger,Trigger6M)),NA())</f>
        <v>9.6306843354554417E-3</v>
      </c>
      <c r="Q1720" s="145">
        <f>IFERROR(_xll.qlIndexFixing(ONIndex1Y,I1720,TRUE,_xll.ohTrigger(RecalcTrigger,Trigger1Y)),NA())</f>
        <v>9.8157007511634475E-3</v>
      </c>
    </row>
    <row r="1721" spans="2:17" x14ac:dyDescent="0.2">
      <c r="B1721" s="39" t="s">
        <v>42</v>
      </c>
      <c r="D1721" s="42">
        <f>_xll.qlCalendarAdvance(Calendar,$D1720,B1721,"f",FALSE)</f>
        <v>51791</v>
      </c>
      <c r="E1721" s="139">
        <f>_xll.qlInterestRateIndexValueDate(IndexON,D1721)</f>
        <v>51791</v>
      </c>
      <c r="F1721" s="155">
        <f>IFERROR(_xll.qlIndexFixing(IndexON,D1721,TRUE,_xll.ohTrigger(RecalcTrigger,TriggerON)),NA())</f>
        <v>8.8742747033254687E-3</v>
      </c>
      <c r="H1721" s="42">
        <f>_xll.qlCalendarAdvance(Calendar,$H1720,B1721,"f",FALSE)</f>
        <v>51791</v>
      </c>
      <c r="I1721" s="139">
        <f>_xll.qlInterestRateIndexValueDate(Index1M,$H1721)</f>
        <v>51795</v>
      </c>
      <c r="J1721" s="144">
        <f>IFERROR(_xll.qlIndexFixing(Index1M,$H1721,TRUE,_xll.ohTrigger(RecalcTrigger,Trigger1M)),NA())</f>
        <v>9.3106417812475091E-3</v>
      </c>
      <c r="K1721" s="44">
        <f>IFERROR(_xll.qlIndexFixing(Index3M,H1721,TRUE,_xll.ohTrigger(RecalcTrigger,Trigger3M)),NA())</f>
        <v>9.5918794210997135E-3</v>
      </c>
      <c r="L1721" s="44">
        <f>IFERROR(_xll.qlIndexFixing(Index6M,$H1721,TRUE,_xll.ohTrigger(RecalcTrigger,Trigger6M)),NA())</f>
        <v>9.6110874032553709E-3</v>
      </c>
      <c r="M1721" s="145">
        <f>IFERROR(_xll.qlIndexFixing(Index1Y,$H1721,TRUE,_xll.ohTrigger(RecalcTrigger,Trigger1Y)),NA())</f>
        <v>9.7732480868714684E-3</v>
      </c>
      <c r="N1721" s="144">
        <f>IFERROR(_xll.qlIndexFixing(ONIndex1M,I1721,TRUE,_xll.ohTrigger(RecalcTrigger,Trigger1M)),NA())</f>
        <v>9.3131112915134651E-3</v>
      </c>
      <c r="O1721" s="44">
        <f>IFERROR(_xll.qlIndexFixing(ONIndex3M,I1721,TRUE,_xll.ohTrigger(RecalcTrigger,Trigger3M)),NA())</f>
        <v>9.6026928424919333E-3</v>
      </c>
      <c r="P1721" s="44">
        <f>IFERROR(_xll.qlIndexFixing(ONIndex6M,I1721,TRUE,_xll.ohTrigger(RecalcTrigger,Trigger6M)),NA())</f>
        <v>9.6276047216115046E-3</v>
      </c>
      <c r="Q1721" s="145">
        <f>IFERROR(_xll.qlIndexFixing(ONIndex1Y,I1721,TRUE,_xll.ohTrigger(RecalcTrigger,Trigger1Y)),NA())</f>
        <v>9.8123119658310998E-3</v>
      </c>
    </row>
    <row r="1722" spans="2:17" x14ac:dyDescent="0.2">
      <c r="B1722" s="39" t="s">
        <v>42</v>
      </c>
      <c r="D1722" s="42">
        <f>_xll.qlCalendarAdvance(Calendar,$D1721,B1722,"f",FALSE)</f>
        <v>51798</v>
      </c>
      <c r="E1722" s="139">
        <f>_xll.qlInterestRateIndexValueDate(IndexON,D1722)</f>
        <v>51798</v>
      </c>
      <c r="F1722" s="155">
        <f>IFERROR(_xll.qlIndexFixing(IndexON,D1722,TRUE,_xll.ohTrigger(RecalcTrigger,TriggerON)),NA())</f>
        <v>8.8742747034054048E-3</v>
      </c>
      <c r="H1722" s="42">
        <f>_xll.qlCalendarAdvance(Calendar,$H1721,B1722,"f",FALSE)</f>
        <v>51798</v>
      </c>
      <c r="I1722" s="139">
        <f>_xll.qlInterestRateIndexValueDate(Index1M,$H1722)</f>
        <v>51802</v>
      </c>
      <c r="J1722" s="144">
        <f>IFERROR(_xll.qlIndexFixing(Index1M,$H1722,TRUE,_xll.ohTrigger(RecalcTrigger,Trigger1M)),NA())</f>
        <v>9.3073645744035458E-3</v>
      </c>
      <c r="K1722" s="44">
        <f>IFERROR(_xll.qlIndexFixing(Index3M,H1722,TRUE,_xll.ohTrigger(RecalcTrigger,Trigger3M)),NA())</f>
        <v>9.5882626809045534E-3</v>
      </c>
      <c r="L1722" s="44">
        <f>IFERROR(_xll.qlIndexFixing(Index6M,$H1722,TRUE,_xll.ohTrigger(RecalcTrigger,Trigger6M)),NA())</f>
        <v>9.6079058622190322E-3</v>
      </c>
      <c r="M1722" s="145">
        <f>IFERROR(_xll.qlIndexFixing(Index1Y,$H1722,TRUE,_xll.ohTrigger(RecalcTrigger,Trigger1Y)),NA())</f>
        <v>9.7698350991839312E-3</v>
      </c>
      <c r="N1722" s="144">
        <f>IFERROR(_xll.qlIndexFixing(ONIndex1M,I1722,TRUE,_xll.ohTrigger(RecalcTrigger,Trigger1M)),NA())</f>
        <v>9.3098385850876042E-3</v>
      </c>
      <c r="O1722" s="44">
        <f>IFERROR(_xll.qlIndexFixing(ONIndex3M,I1722,TRUE,_xll.ohTrigger(RecalcTrigger,Trigger3M)),NA())</f>
        <v>9.5990845732085717E-3</v>
      </c>
      <c r="P1722" s="44">
        <f>IFERROR(_xll.qlIndexFixing(ONIndex6M,I1722,TRUE,_xll.ohTrigger(RecalcTrigger,Trigger6M)),NA())</f>
        <v>9.6245186789900572E-3</v>
      </c>
      <c r="Q1722" s="145">
        <f>IFERROR(_xll.qlIndexFixing(ONIndex1Y,I1722,TRUE,_xll.ohTrigger(RecalcTrigger,Trigger1Y)),NA())</f>
        <v>9.8089230827369533E-3</v>
      </c>
    </row>
    <row r="1723" spans="2:17" x14ac:dyDescent="0.2">
      <c r="B1723" s="39" t="s">
        <v>42</v>
      </c>
      <c r="D1723" s="42">
        <f>_xll.qlCalendarAdvance(Calendar,$D1722,B1723,"f",FALSE)</f>
        <v>51805</v>
      </c>
      <c r="E1723" s="139">
        <f>_xll.qlInterestRateIndexValueDate(IndexON,D1723)</f>
        <v>51805</v>
      </c>
      <c r="F1723" s="155">
        <f>IFERROR(_xll.qlIndexFixing(IndexON,D1723,TRUE,_xll.ohTrigger(RecalcTrigger,TriggerON)),NA())</f>
        <v>8.8742747034054048E-3</v>
      </c>
      <c r="H1723" s="42">
        <f>_xll.qlCalendarAdvance(Calendar,$H1722,B1723,"f",FALSE)</f>
        <v>51805</v>
      </c>
      <c r="I1723" s="139">
        <f>_xll.qlInterestRateIndexValueDate(Index1M,$H1723)</f>
        <v>51809</v>
      </c>
      <c r="J1723" s="144">
        <f>IFERROR(_xll.qlIndexFixing(Index1M,$H1723,TRUE,_xll.ohTrigger(RecalcTrigger,Trigger1M)),NA())</f>
        <v>9.3042003901180337E-3</v>
      </c>
      <c r="K1723" s="44">
        <f>IFERROR(_xll.qlIndexFixing(Index3M,H1723,TRUE,_xll.ohTrigger(RecalcTrigger,Trigger3M)),NA())</f>
        <v>9.5846460836619997E-3</v>
      </c>
      <c r="L1723" s="44">
        <f>IFERROR(_xll.qlIndexFixing(Index6M,$H1723,TRUE,_xll.ohTrigger(RecalcTrigger,Trigger6M)),NA())</f>
        <v>9.6047179955038135E-3</v>
      </c>
      <c r="M1723" s="145">
        <f>IFERROR(_xll.qlIndexFixing(Index1Y,$H1723,TRUE,_xll.ohTrigger(RecalcTrigger,Trigger1Y)),NA())</f>
        <v>9.7664227213896827E-3</v>
      </c>
      <c r="N1723" s="144">
        <f>IFERROR(_xll.qlIndexFixing(ONIndex1M,I1723,TRUE,_xll.ohTrigger(RecalcTrigger,Trigger1M)),NA())</f>
        <v>9.3065647890533398E-3</v>
      </c>
      <c r="O1723" s="44">
        <f>IFERROR(_xll.qlIndexFixing(ONIndex3M,I1723,TRUE,_xll.ohTrigger(RecalcTrigger,Trigger3M)),NA())</f>
        <v>9.5954762021666085E-3</v>
      </c>
      <c r="P1723" s="44">
        <f>IFERROR(_xll.qlIndexFixing(ONIndex6M,I1723,TRUE,_xll.ohTrigger(RecalcTrigger,Trigger6M)),NA())</f>
        <v>9.6214262169436182E-3</v>
      </c>
      <c r="Q1723" s="145">
        <f>IFERROR(_xll.qlIndexFixing(ONIndex1Y,I1723,TRUE,_xll.ohTrigger(RecalcTrigger,Trigger1Y)),NA())</f>
        <v>9.8055341276204189E-3</v>
      </c>
    </row>
    <row r="1724" spans="2:17" x14ac:dyDescent="0.2">
      <c r="B1724" s="39" t="s">
        <v>42</v>
      </c>
      <c r="D1724" s="42">
        <f>_xll.qlCalendarAdvance(Calendar,$D1723,B1724,"f",FALSE)</f>
        <v>51812</v>
      </c>
      <c r="E1724" s="139">
        <f>_xll.qlInterestRateIndexValueDate(IndexON,D1724)</f>
        <v>51812</v>
      </c>
      <c r="F1724" s="155">
        <f>IFERROR(_xll.qlIndexFixing(IndexON,D1724,TRUE,_xll.ohTrigger(RecalcTrigger,TriggerON)),NA())</f>
        <v>8.8742747034054048E-3</v>
      </c>
      <c r="H1724" s="42">
        <f>_xll.qlCalendarAdvance(Calendar,$H1723,B1724,"f",FALSE)</f>
        <v>51812</v>
      </c>
      <c r="I1724" s="139">
        <f>_xll.qlInterestRateIndexValueDate(Index1M,$H1724)</f>
        <v>51816</v>
      </c>
      <c r="J1724" s="144">
        <f>IFERROR(_xll.qlIndexFixing(Index1M,$H1724,TRUE,_xll.ohTrigger(RecalcTrigger,Trigger1M)),NA())</f>
        <v>9.3009213407446722E-3</v>
      </c>
      <c r="K1724" s="44">
        <f>IFERROR(_xll.qlIndexFixing(Index3M,H1724,TRUE,_xll.ohTrigger(RecalcTrigger,Trigger3M)),NA())</f>
        <v>9.5810296682609444E-3</v>
      </c>
      <c r="L1724" s="44">
        <f>IFERROR(_xll.qlIndexFixing(Index6M,$H1724,TRUE,_xll.ohTrigger(RecalcTrigger,Trigger6M)),NA())</f>
        <v>9.601523812606292E-3</v>
      </c>
      <c r="M1724" s="145">
        <f>IFERROR(_xll.qlIndexFixing(Index1Y,$H1724,TRUE,_xll.ohTrigger(RecalcTrigger,Trigger1Y)),NA())</f>
        <v>9.7630109795726217E-3</v>
      </c>
      <c r="N1724" s="144">
        <f>IFERROR(_xll.qlIndexFixing(ONIndex1M,I1724,TRUE,_xll.ohTrigger(RecalcTrigger,Trigger1M)),NA())</f>
        <v>9.3032899428990845E-3</v>
      </c>
      <c r="O1724" s="44">
        <f>IFERROR(_xll.qlIndexFixing(ONIndex3M,I1724,TRUE,_xll.ohTrigger(RecalcTrigger,Trigger3M)),NA())</f>
        <v>9.5918677681350317E-3</v>
      </c>
      <c r="P1724" s="44">
        <f>IFERROR(_xll.qlIndexFixing(ONIndex6M,I1724,TRUE,_xll.ohTrigger(RecalcTrigger,Trigger6M)),NA())</f>
        <v>9.6183273449046425E-3</v>
      </c>
      <c r="Q1724" s="145">
        <f>IFERROR(_xll.qlIndexFixing(ONIndex1Y,I1724,TRUE,_xll.ohTrigger(RecalcTrigger,Trigger1Y)),NA())</f>
        <v>9.8021451263807791E-3</v>
      </c>
    </row>
    <row r="1725" spans="2:17" x14ac:dyDescent="0.2">
      <c r="B1725" s="39" t="s">
        <v>42</v>
      </c>
      <c r="D1725" s="42">
        <f>_xll.qlCalendarAdvance(Calendar,$D1724,B1725,"f",FALSE)</f>
        <v>51819</v>
      </c>
      <c r="E1725" s="139">
        <f>_xll.qlInterestRateIndexValueDate(IndexON,D1725)</f>
        <v>51819</v>
      </c>
      <c r="F1725" s="155">
        <f>IFERROR(_xll.qlIndexFixing(IndexON,D1725,TRUE,_xll.ohTrigger(RecalcTrigger,TriggerON)),NA())</f>
        <v>8.8742747034054048E-3</v>
      </c>
      <c r="H1725" s="42">
        <f>_xll.qlCalendarAdvance(Calendar,$H1724,B1725,"f",FALSE)</f>
        <v>51819</v>
      </c>
      <c r="I1725" s="139">
        <f>_xll.qlInterestRateIndexValueDate(Index1M,$H1725)</f>
        <v>51823</v>
      </c>
      <c r="J1725" s="144">
        <f>IFERROR(_xll.qlIndexFixing(Index1M,$H1725,TRUE,_xll.ohTrigger(RecalcTrigger,Trigger1M)),NA())</f>
        <v>9.2976413506784539E-3</v>
      </c>
      <c r="K1725" s="44">
        <f>IFERROR(_xll.qlIndexFixing(Index3M,H1725,TRUE,_xll.ohTrigger(RecalcTrigger,Trigger3M)),NA())</f>
        <v>9.5774134735902797E-3</v>
      </c>
      <c r="L1725" s="44">
        <f>IFERROR(_xll.qlIndexFixing(Index6M,$H1725,TRUE,_xll.ohTrigger(RecalcTrigger,Trigger6M)),NA())</f>
        <v>9.598323323019093E-3</v>
      </c>
      <c r="M1725" s="145">
        <f>IFERROR(_xll.qlIndexFixing(Index1Y,$H1725,TRUE,_xll.ohTrigger(RecalcTrigger,Trigger1Y)),NA())</f>
        <v>9.7595998998168693E-3</v>
      </c>
      <c r="N1725" s="144">
        <f>IFERROR(_xll.qlIndexFixing(ONIndex1M,I1725,TRUE,_xll.ohTrigger(RecalcTrigger,Trigger1M)),NA())</f>
        <v>9.3000140856336344E-3</v>
      </c>
      <c r="O1725" s="44">
        <f>IFERROR(_xll.qlIndexFixing(ONIndex3M,I1725,TRUE,_xll.ohTrigger(RecalcTrigger,Trigger3M)),NA())</f>
        <v>9.5882593099627655E-3</v>
      </c>
      <c r="P1725" s="44">
        <f>IFERROR(_xll.qlIndexFixing(ONIndex6M,I1725,TRUE,_xll.ohTrigger(RecalcTrigger,Trigger6M)),NA())</f>
        <v>9.6152220723055848E-3</v>
      </c>
      <c r="Q1725" s="145">
        <f>IFERROR(_xll.qlIndexFixing(ONIndex1Y,I1725,TRUE,_xll.ohTrigger(RecalcTrigger,Trigger1Y)),NA())</f>
        <v>9.7987561049173166E-3</v>
      </c>
    </row>
    <row r="1726" spans="2:17" x14ac:dyDescent="0.2">
      <c r="B1726" s="39" t="s">
        <v>42</v>
      </c>
      <c r="D1726" s="42">
        <f>_xll.qlCalendarAdvance(Calendar,$D1725,B1726,"f",FALSE)</f>
        <v>51826</v>
      </c>
      <c r="E1726" s="139">
        <f>_xll.qlInterestRateIndexValueDate(IndexON,D1726)</f>
        <v>51826</v>
      </c>
      <c r="F1726" s="155">
        <f>IFERROR(_xll.qlIndexFixing(IndexON,D1726,TRUE,_xll.ohTrigger(RecalcTrigger,TriggerON)),NA())</f>
        <v>8.8742747034853409E-3</v>
      </c>
      <c r="H1726" s="42">
        <f>_xll.qlCalendarAdvance(Calendar,$H1725,B1726,"f",FALSE)</f>
        <v>51826</v>
      </c>
      <c r="I1726" s="139">
        <f>_xll.qlInterestRateIndexValueDate(Index1M,$H1726)</f>
        <v>51830</v>
      </c>
      <c r="J1726" s="144">
        <f>IFERROR(_xll.qlIndexFixing(Index1M,$H1726,TRUE,_xll.ohTrigger(RecalcTrigger,Trigger1M)),NA())</f>
        <v>9.2941314754771409E-3</v>
      </c>
      <c r="K1726" s="44">
        <f>IFERROR(_xll.qlIndexFixing(Index3M,H1726,TRUE,_xll.ohTrigger(RecalcTrigger,Trigger3M)),NA())</f>
        <v>9.5737975385371595E-3</v>
      </c>
      <c r="L1726" s="44">
        <f>IFERROR(_xll.qlIndexFixing(Index6M,$H1726,TRUE,_xll.ohTrigger(RecalcTrigger,Trigger6M)),NA())</f>
        <v>9.5951165362387989E-3</v>
      </c>
      <c r="M1726" s="145">
        <f>IFERROR(_xll.qlIndexFixing(Index1Y,$H1726,TRUE,_xll.ohTrigger(RecalcTrigger,Trigger1Y)),NA())</f>
        <v>9.7561895082056739E-3</v>
      </c>
      <c r="N1726" s="144">
        <f>IFERROR(_xll.qlIndexFixing(ONIndex1M,I1726,TRUE,_xll.ohTrigger(RecalcTrigger,Trigger1M)),NA())</f>
        <v>9.29673725658553E-3</v>
      </c>
      <c r="O1726" s="44">
        <f>IFERROR(_xll.qlIndexFixing(ONIndex3M,I1726,TRUE,_xll.ohTrigger(RecalcTrigger,Trigger3M)),NA())</f>
        <v>9.5846508663388619E-3</v>
      </c>
      <c r="P1726" s="44">
        <f>IFERROR(_xll.qlIndexFixing(ONIndex6M,I1726,TRUE,_xll.ohTrigger(RecalcTrigger,Trigger6M)),NA())</f>
        <v>9.6121104084989639E-3</v>
      </c>
      <c r="Q1726" s="145">
        <f>IFERROR(_xll.qlIndexFixing(ONIndex1Y,I1726,TRUE,_xll.ohTrigger(RecalcTrigger,Trigger1Y)),NA())</f>
        <v>9.7953670889694422E-3</v>
      </c>
    </row>
    <row r="1727" spans="2:17" x14ac:dyDescent="0.2">
      <c r="B1727" s="39" t="s">
        <v>42</v>
      </c>
      <c r="D1727" s="42">
        <f>_xll.qlCalendarAdvance(Calendar,$D1726,B1727,"f",FALSE)</f>
        <v>51833</v>
      </c>
      <c r="E1727" s="139">
        <f>_xll.qlInterestRateIndexValueDate(IndexON,D1727)</f>
        <v>51833</v>
      </c>
      <c r="F1727" s="155">
        <f>IFERROR(_xll.qlIndexFixing(IndexON,D1727,TRUE,_xll.ohTrigger(RecalcTrigger,TriggerON)),NA())</f>
        <v>8.8742747034054048E-3</v>
      </c>
      <c r="H1727" s="42">
        <f>_xll.qlCalendarAdvance(Calendar,$H1726,B1727,"f",FALSE)</f>
        <v>51833</v>
      </c>
      <c r="I1727" s="139">
        <f>_xll.qlInterestRateIndexValueDate(Index1M,$H1727)</f>
        <v>51837</v>
      </c>
      <c r="J1727" s="144">
        <f>IFERROR(_xll.qlIndexFixing(Index1M,$H1727,TRUE,_xll.ohTrigger(RecalcTrigger,Trigger1M)),NA())</f>
        <v>9.2909640789231515E-3</v>
      </c>
      <c r="K1727" s="44">
        <f>IFERROR(_xll.qlIndexFixing(Index3M,H1727,TRUE,_xll.ohTrigger(RecalcTrigger,Trigger3M)),NA())</f>
        <v>9.570312991223991E-3</v>
      </c>
      <c r="L1727" s="44">
        <f>IFERROR(_xll.qlIndexFixing(Index6M,$H1727,TRUE,_xll.ohTrigger(RecalcTrigger,Trigger6M)),NA())</f>
        <v>9.5919034617593518E-3</v>
      </c>
      <c r="M1727" s="145">
        <f>IFERROR(_xll.qlIndexFixing(Index1Y,$H1727,TRUE,_xll.ohTrigger(RecalcTrigger,Trigger1Y)),NA())</f>
        <v>9.7527798308222786E-3</v>
      </c>
      <c r="N1727" s="144">
        <f>IFERROR(_xll.qlIndexFixing(ONIndex1M,I1727,TRUE,_xll.ohTrigger(RecalcTrigger,Trigger1M)),NA())</f>
        <v>9.2934594953231198E-3</v>
      </c>
      <c r="O1727" s="44">
        <f>IFERROR(_xll.qlIndexFixing(ONIndex3M,I1727,TRUE,_xll.ohTrigger(RecalcTrigger,Trigger3M)),NA())</f>
        <v>9.5810424761921809E-3</v>
      </c>
      <c r="P1727" s="44">
        <f>IFERROR(_xll.qlIndexFixing(ONIndex6M,I1727,TRUE,_xll.ohTrigger(RecalcTrigger,Trigger6M)),NA())</f>
        <v>9.6089923630771068E-3</v>
      </c>
      <c r="Q1727" s="145">
        <f>IFERROR(_xll.qlIndexFixing(ONIndex1Y,I1727,TRUE,_xll.ohTrigger(RecalcTrigger,Trigger1Y)),NA())</f>
        <v>9.7919781044364385E-3</v>
      </c>
    </row>
    <row r="1728" spans="2:17" x14ac:dyDescent="0.2">
      <c r="B1728" s="39" t="s">
        <v>42</v>
      </c>
      <c r="D1728" s="42">
        <f>_xll.qlCalendarAdvance(Calendar,$D1727,B1728,"f",FALSE)</f>
        <v>51840</v>
      </c>
      <c r="E1728" s="139">
        <f>_xll.qlInterestRateIndexValueDate(IndexON,D1728)</f>
        <v>51840</v>
      </c>
      <c r="F1728" s="155">
        <f>IFERROR(_xll.qlIndexFixing(IndexON,D1728,TRUE,_xll.ohTrigger(RecalcTrigger,TriggerON)),NA())</f>
        <v>8.8742747034853409E-3</v>
      </c>
      <c r="H1728" s="42">
        <f>_xll.qlCalendarAdvance(Calendar,$H1727,B1728,"f",FALSE)</f>
        <v>51840</v>
      </c>
      <c r="I1728" s="139">
        <f>_xll.qlInterestRateIndexValueDate(Index1M,$H1728)</f>
        <v>51844</v>
      </c>
      <c r="J1728" s="144">
        <f>IFERROR(_xll.qlIndexFixing(Index1M,$H1728,TRUE,_xll.ohTrigger(RecalcTrigger,Trigger1M)),NA())</f>
        <v>9.2876813627494215E-3</v>
      </c>
      <c r="K1728" s="44">
        <f>IFERROR(_xll.qlIndexFixing(Index3M,H1728,TRUE,_xll.ohTrigger(RecalcTrigger,Trigger3M)),NA())</f>
        <v>9.5666977566024342E-3</v>
      </c>
      <c r="L1728" s="44">
        <f>IFERROR(_xll.qlIndexFixing(Index6M,$H1728,TRUE,_xll.ohTrigger(RecalcTrigger,Trigger6M)),NA())</f>
        <v>9.5886841090768917E-3</v>
      </c>
      <c r="M1728" s="145">
        <f>IFERROR(_xll.qlIndexFixing(Index1Y,$H1728,TRUE,_xll.ohTrigger(RecalcTrigger,Trigger1Y)),NA())</f>
        <v>9.7493708937497082E-3</v>
      </c>
      <c r="N1728" s="144">
        <f>IFERROR(_xll.qlIndexFixing(ONIndex1M,I1728,TRUE,_xll.ohTrigger(RecalcTrigger,Trigger1M)),NA())</f>
        <v>9.2901808406953279E-3</v>
      </c>
      <c r="O1728" s="44">
        <f>IFERROR(_xll.qlIndexFixing(ONIndex3M,I1728,TRUE,_xll.ohTrigger(RecalcTrigger,Trigger3M)),NA())</f>
        <v>9.5774341782117745E-3</v>
      </c>
      <c r="P1728" s="44">
        <f>IFERROR(_xll.qlIndexFixing(ONIndex6M,I1728,TRUE,_xll.ohTrigger(RecalcTrigger,Trigger6M)),NA())</f>
        <v>9.6058679452326601E-3</v>
      </c>
      <c r="Q1728" s="145">
        <f>IFERROR(_xll.qlIndexFixing(ONIndex1Y,I1728,TRUE,_xll.ohTrigger(RecalcTrigger,Trigger1Y)),NA())</f>
        <v>9.7885891771376521E-3</v>
      </c>
    </row>
    <row r="1729" spans="2:17" x14ac:dyDescent="0.2">
      <c r="B1729" s="39" t="s">
        <v>42</v>
      </c>
      <c r="D1729" s="42">
        <f>_xll.qlCalendarAdvance(Calendar,$D1728,B1729,"f",FALSE)</f>
        <v>51847</v>
      </c>
      <c r="E1729" s="139">
        <f>_xll.qlInterestRateIndexValueDate(IndexON,D1729)</f>
        <v>51847</v>
      </c>
      <c r="F1729" s="155">
        <f>IFERROR(_xll.qlIndexFixing(IndexON,D1729,TRUE,_xll.ohTrigger(RecalcTrigger,TriggerON)),NA())</f>
        <v>8.8742747034054048E-3</v>
      </c>
      <c r="H1729" s="42">
        <f>_xll.qlCalendarAdvance(Calendar,$H1728,B1729,"f",FALSE)</f>
        <v>51847</v>
      </c>
      <c r="I1729" s="139">
        <f>_xll.qlInterestRateIndexValueDate(Index1M,$H1729)</f>
        <v>51851</v>
      </c>
      <c r="J1729" s="144">
        <f>IFERROR(_xll.qlIndexFixing(Index1M,$H1729,TRUE,_xll.ohTrigger(RecalcTrigger,Trigger1M)),NA())</f>
        <v>9.2843978659485158E-3</v>
      </c>
      <c r="K1729" s="44">
        <f>IFERROR(_xll.qlIndexFixing(Index3M,H1729,TRUE,_xll.ohTrigger(RecalcTrigger,Trigger3M)),NA())</f>
        <v>9.5630828954395026E-3</v>
      </c>
      <c r="L1729" s="44">
        <f>IFERROR(_xll.qlIndexFixing(Index6M,$H1729,TRUE,_xll.ohTrigger(RecalcTrigger,Trigger6M)),NA())</f>
        <v>9.5854584876853641E-3</v>
      </c>
      <c r="M1729" s="145">
        <f>IFERROR(_xll.qlIndexFixing(Index1Y,$H1729,TRUE,_xll.ohTrigger(RecalcTrigger,Trigger1Y)),NA())</f>
        <v>9.7459627230696774E-3</v>
      </c>
      <c r="N1729" s="144">
        <f>IFERROR(_xll.qlIndexFixing(ONIndex1M,I1729,TRUE,_xll.ohTrigger(RecalcTrigger,Trigger1M)),NA())</f>
        <v>9.286901332270503E-3</v>
      </c>
      <c r="O1729" s="44">
        <f>IFERROR(_xll.qlIndexFixing(ONIndex3M,I1729,TRUE,_xll.ohTrigger(RecalcTrigger,Trigger3M)),NA())</f>
        <v>9.5738260113265028E-3</v>
      </c>
      <c r="P1729" s="44">
        <f>IFERROR(_xll.qlIndexFixing(ONIndex6M,I1729,TRUE,_xll.ohTrigger(RecalcTrigger,Trigger6M)),NA())</f>
        <v>9.6027371646378867E-3</v>
      </c>
      <c r="Q1729" s="145">
        <f>IFERROR(_xll.qlIndexFixing(ONIndex1Y,I1729,TRUE,_xll.ohTrigger(RecalcTrigger,Trigger1Y)),NA())</f>
        <v>9.7852003328924297E-3</v>
      </c>
    </row>
    <row r="1730" spans="2:17" x14ac:dyDescent="0.2">
      <c r="B1730" s="39" t="s">
        <v>42</v>
      </c>
      <c r="D1730" s="42">
        <f>_xll.qlCalendarAdvance(Calendar,$D1729,B1730,"f",FALSE)</f>
        <v>51854</v>
      </c>
      <c r="E1730" s="139">
        <f>_xll.qlInterestRateIndexValueDate(IndexON,D1730)</f>
        <v>51854</v>
      </c>
      <c r="F1730" s="155">
        <f>IFERROR(_xll.qlIndexFixing(IndexON,D1730,TRUE,_xll.ohTrigger(RecalcTrigger,TriggerON)),NA())</f>
        <v>8.8742747034054048E-3</v>
      </c>
      <c r="H1730" s="42">
        <f>_xll.qlCalendarAdvance(Calendar,$H1729,B1730,"f",FALSE)</f>
        <v>51854</v>
      </c>
      <c r="I1730" s="139">
        <f>_xll.qlInterestRateIndexValueDate(Index1M,$H1730)</f>
        <v>51858</v>
      </c>
      <c r="J1730" s="144">
        <f>IFERROR(_xll.qlIndexFixing(Index1M,$H1730,TRUE,_xll.ohTrigger(RecalcTrigger,Trigger1M)),NA())</f>
        <v>9.2811136278206103E-3</v>
      </c>
      <c r="K1730" s="44">
        <f>IFERROR(_xll.qlIndexFixing(Index3M,H1730,TRUE,_xll.ohTrigger(RecalcTrigger,Trigger3M)),NA())</f>
        <v>9.5594684466192587E-3</v>
      </c>
      <c r="L1730" s="44">
        <f>IFERROR(_xll.qlIndexFixing(Index6M,$H1730,TRUE,_xll.ohTrigger(RecalcTrigger,Trigger6M)),NA())</f>
        <v>9.5822266070795907E-3</v>
      </c>
      <c r="M1730" s="145">
        <f>IFERROR(_xll.qlIndexFixing(Index1Y,$H1730,TRUE,_xll.ohTrigger(RecalcTrigger,Trigger1Y)),NA())</f>
        <v>9.7425553448645535E-3</v>
      </c>
      <c r="N1730" s="144">
        <f>IFERROR(_xll.qlIndexFixing(ONIndex1M,I1730,TRUE,_xll.ohTrigger(RecalcTrigger,Trigger1M)),NA())</f>
        <v>9.2824542458114223E-3</v>
      </c>
      <c r="O1730" s="44">
        <f>IFERROR(_xll.qlIndexFixing(ONIndex3M,I1730,TRUE,_xll.ohTrigger(RecalcTrigger,Trigger3M)),NA())</f>
        <v>9.5689261268550041E-3</v>
      </c>
      <c r="P1730" s="44">
        <f>IFERROR(_xll.qlIndexFixing(ONIndex6M,I1730,TRUE,_xll.ohTrigger(RecalcTrigger,Trigger6M)),NA())</f>
        <v>9.5985094677786265E-3</v>
      </c>
      <c r="Q1730" s="145">
        <f>IFERROR(_xll.qlIndexFixing(ONIndex1Y,I1730,TRUE,_xll.ohTrigger(RecalcTrigger,Trigger1Y)),NA())</f>
        <v>9.7806250349385948E-3</v>
      </c>
    </row>
    <row r="1731" spans="2:17" x14ac:dyDescent="0.2">
      <c r="B1731" s="39" t="s">
        <v>42</v>
      </c>
      <c r="D1731" s="42">
        <f>_xll.qlCalendarAdvance(Calendar,$D1730,B1731,"f",FALSE)</f>
        <v>51862</v>
      </c>
      <c r="E1731" s="139">
        <f>_xll.qlInterestRateIndexValueDate(IndexON,D1731)</f>
        <v>51862</v>
      </c>
      <c r="F1731" s="155">
        <f>IFERROR(_xll.qlIndexFixing(IndexON,D1731,TRUE,_xll.ohTrigger(RecalcTrigger,TriggerON)),NA())</f>
        <v>8.8744934628426364E-3</v>
      </c>
      <c r="H1731" s="42">
        <f>_xll.qlCalendarAdvance(Calendar,$H1730,B1731,"f",FALSE)</f>
        <v>51862</v>
      </c>
      <c r="I1731" s="139">
        <f>_xll.qlInterestRateIndexValueDate(Index1M,$H1731)</f>
        <v>51866</v>
      </c>
      <c r="J1731" s="144">
        <f>IFERROR(_xll.qlIndexFixing(Index1M,$H1731,TRUE,_xll.ohTrigger(RecalcTrigger,Trigger1M)),NA())</f>
        <v>9.2773593555056481E-3</v>
      </c>
      <c r="K1731" s="44">
        <f>IFERROR(_xll.qlIndexFixing(Index3M,H1731,TRUE,_xll.ohTrigger(RecalcTrigger,Trigger3M)),NA())</f>
        <v>9.5554695337476403E-3</v>
      </c>
      <c r="L1731" s="44">
        <f>IFERROR(_xll.qlIndexFixing(Index6M,$H1731,TRUE,_xll.ohTrigger(RecalcTrigger,Trigger6M)),NA())</f>
        <v>9.5786316425873885E-3</v>
      </c>
      <c r="M1731" s="145">
        <f>IFERROR(_xll.qlIndexFixing(Index1Y,$H1731,TRUE,_xll.ohTrigger(RecalcTrigger,Trigger1Y)),NA())</f>
        <v>9.7386622021793934E-3</v>
      </c>
      <c r="N1731" s="144">
        <f>IFERROR(_xll.qlIndexFixing(ONIndex1M,I1731,TRUE,_xll.ohTrigger(RecalcTrigger,Trigger1M)),NA())</f>
        <v>9.2791726583030254E-3</v>
      </c>
      <c r="O1731" s="44">
        <f>IFERROR(_xll.qlIndexFixing(ONIndex3M,I1731,TRUE,_xll.ohTrigger(RecalcTrigger,Trigger3M)),NA())</f>
        <v>9.56531824808593E-3</v>
      </c>
      <c r="P1731" s="44">
        <f>IFERROR(_xll.qlIndexFixing(ONIndex6M,I1731,TRUE,_xll.ohTrigger(RecalcTrigger,Trigger6M)),NA())</f>
        <v>9.5953631059142452E-3</v>
      </c>
      <c r="Q1731" s="145">
        <f>IFERROR(_xll.qlIndexFixing(ONIndex1Y,I1731,TRUE,_xll.ohTrigger(RecalcTrigger,Trigger1Y)),NA())</f>
        <v>9.7772363160064657E-3</v>
      </c>
    </row>
    <row r="1732" spans="2:17" x14ac:dyDescent="0.2">
      <c r="B1732" s="39" t="s">
        <v>42</v>
      </c>
      <c r="D1732" s="42">
        <f>_xll.qlCalendarAdvance(Calendar,$D1731,B1732,"f",FALSE)</f>
        <v>51869</v>
      </c>
      <c r="E1732" s="139">
        <f>_xll.qlInterestRateIndexValueDate(IndexON,D1732)</f>
        <v>51869</v>
      </c>
      <c r="F1732" s="155">
        <f>IFERROR(_xll.qlIndexFixing(IndexON,D1732,TRUE,_xll.ohTrigger(RecalcTrigger,TriggerON)),NA())</f>
        <v>8.8744934628692818E-3</v>
      </c>
      <c r="H1732" s="42">
        <f>_xll.qlCalendarAdvance(Calendar,$H1731,B1732,"f",FALSE)</f>
        <v>51869</v>
      </c>
      <c r="I1732" s="139">
        <f>_xll.qlInterestRateIndexValueDate(Index1M,$H1732)</f>
        <v>51873</v>
      </c>
      <c r="J1732" s="144">
        <f>IFERROR(_xll.qlIndexFixing(Index1M,$H1732,TRUE,_xll.ohTrigger(RecalcTrigger,Trigger1M)),NA())</f>
        <v>9.2740736612083631E-3</v>
      </c>
      <c r="K1732" s="44">
        <f>IFERROR(_xll.qlIndexFixing(Index3M,H1732,TRUE,_xll.ohTrigger(RecalcTrigger,Trigger3M)),NA())</f>
        <v>9.5517247684748317E-3</v>
      </c>
      <c r="L1732" s="44">
        <f>IFERROR(_xll.qlIndexFixing(Index6M,$H1732,TRUE,_xll.ohTrigger(RecalcTrigger,Trigger6M)),NA())</f>
        <v>9.5753869098600224E-3</v>
      </c>
      <c r="M1732" s="145">
        <f>IFERROR(_xll.qlIndexFixing(Index1Y,$H1732,TRUE,_xll.ohTrigger(RecalcTrigger,Trigger1Y)),NA())</f>
        <v>9.7352566099604236E-3</v>
      </c>
      <c r="N1732" s="144">
        <f>IFERROR(_xll.qlIndexFixing(ONIndex1M,I1732,TRUE,_xll.ohTrigger(RecalcTrigger,Trigger1M)),NA())</f>
        <v>9.2765891852941706E-3</v>
      </c>
      <c r="O1732" s="44">
        <f>IFERROR(_xll.qlIndexFixing(ONIndex3M,I1732,TRUE,_xll.ohTrigger(RecalcTrigger,Trigger3M)),NA())</f>
        <v>9.5624873438016067E-3</v>
      </c>
      <c r="P1732" s="44">
        <f>IFERROR(_xll.qlIndexFixing(ONIndex6M,I1732,TRUE,_xll.ohTrigger(RecalcTrigger,Trigger6M)),NA())</f>
        <v>9.5928562495917191E-3</v>
      </c>
      <c r="Q1732" s="145">
        <f>IFERROR(_xll.qlIndexFixing(ONIndex1Y,I1732,TRUE,_xll.ohTrigger(RecalcTrigger,Trigger1Y)),NA())</f>
        <v>9.7745505084301243E-3</v>
      </c>
    </row>
    <row r="1733" spans="2:17" x14ac:dyDescent="0.2">
      <c r="B1733" s="39" t="s">
        <v>42</v>
      </c>
      <c r="D1733" s="42">
        <f>_xll.qlCalendarAdvance(Calendar,$D1732,B1733,"f",FALSE)</f>
        <v>51876</v>
      </c>
      <c r="E1733" s="139">
        <f>_xll.qlInterestRateIndexValueDate(IndexON,D1733)</f>
        <v>51876</v>
      </c>
      <c r="F1733" s="155">
        <f>IFERROR(_xll.qlIndexFixing(IndexON,D1733,TRUE,_xll.ohTrigger(RecalcTrigger,TriggerON)),NA())</f>
        <v>8.8744934628692818E-3</v>
      </c>
      <c r="H1733" s="42">
        <f>_xll.qlCalendarAdvance(Calendar,$H1732,B1733,"f",FALSE)</f>
        <v>51876</v>
      </c>
      <c r="I1733" s="139">
        <f>_xll.qlInterestRateIndexValueDate(Index1M,$H1733)</f>
        <v>51880</v>
      </c>
      <c r="J1733" s="144">
        <f>IFERROR(_xll.qlIndexFixing(Index1M,$H1733,TRUE,_xll.ohTrigger(RecalcTrigger,Trigger1M)),NA())</f>
        <v>9.2707873491342813E-3</v>
      </c>
      <c r="K1733" s="44">
        <f>IFERROR(_xll.qlIndexFixing(Index3M,H1733,TRUE,_xll.ohTrigger(RecalcTrigger,Trigger3M)),NA())</f>
        <v>9.5482433031035541E-3</v>
      </c>
      <c r="L1733" s="44">
        <f>IFERROR(_xll.qlIndexFixing(Index6M,$H1733,TRUE,_xll.ohTrigger(RecalcTrigger,Trigger6M)),NA())</f>
        <v>9.5721359472188353E-3</v>
      </c>
      <c r="M1733" s="145">
        <f>IFERROR(_xll.qlIndexFixing(Index1Y,$H1733,TRUE,_xll.ohTrigger(RecalcTrigger,Trigger1Y)),NA())</f>
        <v>9.731851892185641E-3</v>
      </c>
      <c r="N1733" s="144">
        <f>IFERROR(_xll.qlIndexFixing(ONIndex1M,I1733,TRUE,_xll.ohTrigger(RecalcTrigger,Trigger1M)),NA())</f>
        <v>9.2733065578443075E-3</v>
      </c>
      <c r="O1733" s="44">
        <f>IFERROR(_xll.qlIndexFixing(ONIndex3M,I1733,TRUE,_xll.ohTrigger(RecalcTrigger,Trigger3M)),NA())</f>
        <v>9.5588801328716499E-3</v>
      </c>
      <c r="P1733" s="44">
        <f>IFERROR(_xll.qlIndexFixing(ONIndex6M,I1733,TRUE,_xll.ohTrigger(RecalcTrigger,Trigger6M)),NA())</f>
        <v>9.5896992087229904E-3</v>
      </c>
      <c r="Q1733" s="145">
        <f>IFERROR(_xll.qlIndexFixing(ONIndex1Y,I1733,TRUE,_xll.ohTrigger(RecalcTrigger,Trigger1Y)),NA())</f>
        <v>9.7711622835294776E-3</v>
      </c>
    </row>
    <row r="1734" spans="2:17" x14ac:dyDescent="0.2">
      <c r="B1734" s="39" t="s">
        <v>42</v>
      </c>
      <c r="D1734" s="42">
        <f>_xll.qlCalendarAdvance(Calendar,$D1733,B1734,"f",FALSE)</f>
        <v>51883</v>
      </c>
      <c r="E1734" s="139">
        <f>_xll.qlInterestRateIndexValueDate(IndexON,D1734)</f>
        <v>51883</v>
      </c>
      <c r="F1734" s="155">
        <f>IFERROR(_xll.qlIndexFixing(IndexON,D1734,TRUE,_xll.ohTrigger(RecalcTrigger,TriggerON)),NA())</f>
        <v>8.8744934628426364E-3</v>
      </c>
      <c r="H1734" s="42">
        <f>_xll.qlCalendarAdvance(Calendar,$H1733,B1734,"f",FALSE)</f>
        <v>51883</v>
      </c>
      <c r="I1734" s="139">
        <f>_xll.qlInterestRateIndexValueDate(Index1M,$H1734)</f>
        <v>51887</v>
      </c>
      <c r="J1734" s="144">
        <f>IFERROR(_xll.qlIndexFixing(Index1M,$H1734,TRUE,_xll.ohTrigger(RecalcTrigger,Trigger1M)),NA())</f>
        <v>9.2675004585990491E-3</v>
      </c>
      <c r="K1734" s="44">
        <f>IFERROR(_xll.qlIndexFixing(Index3M,H1734,TRUE,_xll.ohTrigger(RecalcTrigger,Trigger3M)),NA())</f>
        <v>9.5446310242586208E-3</v>
      </c>
      <c r="L1734" s="44">
        <f>IFERROR(_xll.qlIndexFixing(Index6M,$H1734,TRUE,_xll.ohTrigger(RecalcTrigger,Trigger6M)),NA())</f>
        <v>9.5688787641567841E-3</v>
      </c>
      <c r="M1734" s="145">
        <f>IFERROR(_xll.qlIndexFixing(Index1Y,$H1734,TRUE,_xll.ohTrigger(RecalcTrigger,Trigger1Y)),NA())</f>
        <v>9.7284480749363217E-3</v>
      </c>
      <c r="N1734" s="144">
        <f>IFERROR(_xll.qlIndexFixing(ONIndex1M,I1734,TRUE,_xll.ohTrigger(RecalcTrigger,Trigger1M)),NA())</f>
        <v>9.2700232785158931E-3</v>
      </c>
      <c r="O1734" s="44">
        <f>IFERROR(_xll.qlIndexFixing(ONIndex3M,I1734,TRUE,_xll.ohTrigger(RecalcTrigger,Trigger3M)),NA())</f>
        <v>9.5552732524772921E-3</v>
      </c>
      <c r="P1734" s="44">
        <f>IFERROR(_xll.qlIndexFixing(ONIndex6M,I1734,TRUE,_xll.ohTrigger(RecalcTrigger,Trigger6M)),NA())</f>
        <v>9.586535853385314E-3</v>
      </c>
      <c r="Q1734" s="145">
        <f>IFERROR(_xll.qlIndexFixing(ONIndex1Y,I1734,TRUE,_xll.ohTrigger(RecalcTrigger,Trigger1Y)),NA())</f>
        <v>9.7677742744561868E-3</v>
      </c>
    </row>
    <row r="1735" spans="2:17" x14ac:dyDescent="0.2">
      <c r="B1735" s="39" t="s">
        <v>42</v>
      </c>
      <c r="D1735" s="42">
        <f>_xll.qlCalendarAdvance(Calendar,$D1734,B1735,"f",FALSE)</f>
        <v>51890</v>
      </c>
      <c r="E1735" s="139">
        <f>_xll.qlInterestRateIndexValueDate(IndexON,D1735)</f>
        <v>51890</v>
      </c>
      <c r="F1735" s="155">
        <f>IFERROR(_xll.qlIndexFixing(IndexON,D1735,TRUE,_xll.ohTrigger(RecalcTrigger,TriggerON)),NA())</f>
        <v>8.8744934628426364E-3</v>
      </c>
      <c r="H1735" s="42">
        <f>_xll.qlCalendarAdvance(Calendar,$H1734,B1735,"f",FALSE)</f>
        <v>51890</v>
      </c>
      <c r="I1735" s="139">
        <f>_xll.qlInterestRateIndexValueDate(Index1M,$H1735)</f>
        <v>51894</v>
      </c>
      <c r="J1735" s="144">
        <f>IFERROR(_xll.qlIndexFixing(Index1M,$H1735,TRUE,_xll.ohTrigger(RecalcTrigger,Trigger1M)),NA())</f>
        <v>9.2642130289105791E-3</v>
      </c>
      <c r="K1735" s="44">
        <f>IFERROR(_xll.qlIndexFixing(Index3M,H1735,TRUE,_xll.ohTrigger(RecalcTrigger,Trigger3M)),NA())</f>
        <v>9.5410193549119171E-3</v>
      </c>
      <c r="L1735" s="44">
        <f>IFERROR(_xll.qlIndexFixing(Index6M,$H1735,TRUE,_xll.ohTrigger(RecalcTrigger,Trigger6M)),NA())</f>
        <v>9.5656153701690373E-3</v>
      </c>
      <c r="M1735" s="145">
        <f>IFERROR(_xll.qlIndexFixing(Index1Y,$H1735,TRUE,_xll.ohTrigger(RecalcTrigger,Trigger1Y)),NA())</f>
        <v>9.7250451842926453E-3</v>
      </c>
      <c r="N1735" s="144">
        <f>IFERROR(_xll.qlIndexFixing(ONIndex1M,I1735,TRUE,_xll.ohTrigger(RecalcTrigger,Trigger1M)),NA())</f>
        <v>9.2667393866374681E-3</v>
      </c>
      <c r="O1735" s="44">
        <f>IFERROR(_xll.qlIndexFixing(ONIndex3M,I1735,TRUE,_xll.ohTrigger(RecalcTrigger,Trigger3M)),NA())</f>
        <v>9.5516667413075851E-3</v>
      </c>
      <c r="P1735" s="44">
        <f>IFERROR(_xll.qlIndexFixing(ONIndex6M,I1735,TRUE,_xll.ohTrigger(RecalcTrigger,Trigger6M)),NA())</f>
        <v>9.5833661930910807E-3</v>
      </c>
      <c r="Q1735" s="145">
        <f>IFERROR(_xll.qlIndexFixing(ONIndex1Y,I1735,TRUE,_xll.ohTrigger(RecalcTrigger,Trigger1Y)),NA())</f>
        <v>9.7643865071894709E-3</v>
      </c>
    </row>
    <row r="1736" spans="2:17" x14ac:dyDescent="0.2">
      <c r="B1736" s="39" t="s">
        <v>42</v>
      </c>
      <c r="D1736" s="42">
        <f>_xll.qlCalendarAdvance(Calendar,$D1735,B1736,"f",FALSE)</f>
        <v>51897</v>
      </c>
      <c r="E1736" s="139">
        <f>_xll.qlInterestRateIndexValueDate(IndexON,D1736)</f>
        <v>51897</v>
      </c>
      <c r="F1736" s="155">
        <f>IFERROR(_xll.qlIndexFixing(IndexON,D1736,TRUE,_xll.ohTrigger(RecalcTrigger,TriggerON)),NA())</f>
        <v>8.8744934628426364E-3</v>
      </c>
      <c r="H1736" s="42">
        <f>_xll.qlCalendarAdvance(Calendar,$H1735,B1736,"f",FALSE)</f>
        <v>51897</v>
      </c>
      <c r="I1736" s="139">
        <f>_xll.qlInterestRateIndexValueDate(Index1M,$H1736)</f>
        <v>51901</v>
      </c>
      <c r="J1736" s="144">
        <f>IFERROR(_xll.qlIndexFixing(Index1M,$H1736,TRUE,_xll.ohTrigger(RecalcTrigger,Trigger1M)),NA())</f>
        <v>9.2612724632663256E-3</v>
      </c>
      <c r="K1736" s="44">
        <f>IFERROR(_xll.qlIndexFixing(Index3M,H1736,TRUE,_xll.ohTrigger(RecalcTrigger,Trigger3M)),NA())</f>
        <v>9.5374083339478943E-3</v>
      </c>
      <c r="L1736" s="44">
        <f>IFERROR(_xll.qlIndexFixing(Index6M,$H1736,TRUE,_xll.ohTrigger(RecalcTrigger,Trigger6M)),NA())</f>
        <v>9.5623457747507599E-3</v>
      </c>
      <c r="M1736" s="145">
        <f>IFERROR(_xll.qlIndexFixing(Index1Y,$H1736,TRUE,_xll.ohTrigger(RecalcTrigger,Trigger1Y)),NA())</f>
        <v>9.7216432463336933E-3</v>
      </c>
      <c r="N1736" s="144">
        <f>IFERROR(_xll.qlIndexFixing(ONIndex1M,I1736,TRUE,_xll.ohTrigger(RecalcTrigger,Trigger1M)),NA())</f>
        <v>9.2634549214576367E-3</v>
      </c>
      <c r="O1736" s="44">
        <f>IFERROR(_xll.qlIndexFixing(ONIndex3M,I1736,TRUE,_xll.ohTrigger(RecalcTrigger,Trigger3M)),NA())</f>
        <v>9.5480606383713251E-3</v>
      </c>
      <c r="P1736" s="44">
        <f>IFERROR(_xll.qlIndexFixing(ONIndex6M,I1736,TRUE,_xll.ohTrigger(RecalcTrigger,Trigger6M)),NA())</f>
        <v>9.5801902371128733E-3</v>
      </c>
      <c r="Q1736" s="145">
        <f>IFERROR(_xll.qlIndexFixing(ONIndex1Y,I1736,TRUE,_xll.ohTrigger(RecalcTrigger,Trigger1Y)),NA())</f>
        <v>9.7609990075486763E-3</v>
      </c>
    </row>
    <row r="1737" spans="2:17" x14ac:dyDescent="0.2">
      <c r="B1737" s="39" t="s">
        <v>42</v>
      </c>
      <c r="D1737" s="42">
        <f>_xll.qlCalendarAdvance(Calendar,$D1736,B1737,"f",FALSE)</f>
        <v>51904</v>
      </c>
      <c r="E1737" s="139">
        <f>_xll.qlInterestRateIndexValueDate(IndexON,D1737)</f>
        <v>51904</v>
      </c>
      <c r="F1737" s="155">
        <f>IFERROR(_xll.qlIndexFixing(IndexON,D1737,TRUE,_xll.ohTrigger(RecalcTrigger,TriggerON)),NA())</f>
        <v>8.8744934628692818E-3</v>
      </c>
      <c r="H1737" s="42">
        <f>_xll.qlCalendarAdvance(Calendar,$H1736,B1737,"f",FALSE)</f>
        <v>51904</v>
      </c>
      <c r="I1737" s="139">
        <f>_xll.qlInterestRateIndexValueDate(Index1M,$H1737)</f>
        <v>51908</v>
      </c>
      <c r="J1737" s="144">
        <f>IFERROR(_xll.qlIndexFixing(Index1M,$H1737,TRUE,_xll.ohTrigger(RecalcTrigger,Trigger1M)),NA())</f>
        <v>9.2579844163030514E-3</v>
      </c>
      <c r="K1737" s="44">
        <f>IFERROR(_xll.qlIndexFixing(Index3M,H1737,TRUE,_xll.ohTrigger(RecalcTrigger,Trigger3M)),NA())</f>
        <v>9.5337980002492273E-3</v>
      </c>
      <c r="L1737" s="44">
        <f>IFERROR(_xll.qlIndexFixing(Index6M,$H1737,TRUE,_xll.ohTrigger(RecalcTrigger,Trigger6M)),NA())</f>
        <v>9.5590699873949123E-3</v>
      </c>
      <c r="M1737" s="145">
        <f>IFERROR(_xll.qlIndexFixing(Index1Y,$H1737,TRUE,_xll.ohTrigger(RecalcTrigger,Trigger1Y)),NA())</f>
        <v>9.718242287139427E-3</v>
      </c>
      <c r="N1737" s="144">
        <f>IFERROR(_xll.qlIndexFixing(ONIndex1M,I1737,TRUE,_xll.ohTrigger(RecalcTrigger,Trigger1M)),NA())</f>
        <v>9.2601699222250033E-3</v>
      </c>
      <c r="O1737" s="44">
        <f>IFERROR(_xll.qlIndexFixing(ONIndex3M,I1737,TRUE,_xll.ohTrigger(RecalcTrigger,Trigger3M)),NA())</f>
        <v>9.5444549821976921E-3</v>
      </c>
      <c r="P1737" s="44">
        <f>IFERROR(_xll.qlIndexFixing(ONIndex6M,I1737,TRUE,_xll.ohTrigger(RecalcTrigger,Trigger6M)),NA())</f>
        <v>9.5770079949630826E-3</v>
      </c>
      <c r="Q1737" s="145">
        <f>IFERROR(_xll.qlIndexFixing(ONIndex1Y,I1737,TRUE,_xll.ohTrigger(RecalcTrigger,Trigger1Y)),NA())</f>
        <v>9.7576118012732138E-3</v>
      </c>
    </row>
    <row r="1738" spans="2:17" x14ac:dyDescent="0.2">
      <c r="B1738" s="39" t="s">
        <v>42</v>
      </c>
      <c r="D1738" s="42">
        <f>_xll.qlCalendarAdvance(Calendar,$D1737,B1738,"f",FALSE)</f>
        <v>51911</v>
      </c>
      <c r="E1738" s="139">
        <f>_xll.qlInterestRateIndexValueDate(IndexON,D1738)</f>
        <v>51911</v>
      </c>
      <c r="F1738" s="155">
        <f>IFERROR(_xll.qlIndexFixing(IndexON,D1738,TRUE,_xll.ohTrigger(RecalcTrigger,TriggerON)),NA())</f>
        <v>8.8744934628426364E-3</v>
      </c>
      <c r="H1738" s="42">
        <f>_xll.qlCalendarAdvance(Calendar,$H1737,B1738,"f",FALSE)</f>
        <v>51911</v>
      </c>
      <c r="I1738" s="139">
        <f>_xll.qlInterestRateIndexValueDate(Index1M,$H1738)</f>
        <v>51915</v>
      </c>
      <c r="J1738" s="144">
        <f>IFERROR(_xll.qlIndexFixing(Index1M,$H1738,TRUE,_xll.ohTrigger(RecalcTrigger,Trigger1M)),NA())</f>
        <v>9.2546959396377915E-3</v>
      </c>
      <c r="K1738" s="44">
        <f>IFERROR(_xll.qlIndexFixing(Index3M,H1738,TRUE,_xll.ohTrigger(RecalcTrigger,Trigger3M)),NA())</f>
        <v>9.5301883927003672E-3</v>
      </c>
      <c r="L1738" s="44">
        <f>IFERROR(_xll.qlIndexFixing(Index6M,$H1738,TRUE,_xll.ohTrigger(RecalcTrigger,Trigger6M)),NA())</f>
        <v>9.5557880175975458E-3</v>
      </c>
      <c r="M1738" s="145">
        <f>IFERROR(_xll.qlIndexFixing(Index1Y,$H1738,TRUE,_xll.ohTrigger(RecalcTrigger,Trigger1Y)),NA())</f>
        <v>9.7148423327893686E-3</v>
      </c>
      <c r="N1738" s="144">
        <f>IFERROR(_xll.qlIndexFixing(ONIndex1M,I1738,TRUE,_xll.ohTrigger(RecalcTrigger,Trigger1M)),NA())</f>
        <v>9.2568844282681084E-3</v>
      </c>
      <c r="O1738" s="44">
        <f>IFERROR(_xll.qlIndexFixing(ONIndex3M,I1738,TRUE,_xll.ohTrigger(RecalcTrigger,Trigger3M)),NA())</f>
        <v>9.5408498117954821E-3</v>
      </c>
      <c r="P1738" s="44">
        <f>IFERROR(_xll.qlIndexFixing(ONIndex6M,I1738,TRUE,_xll.ohTrigger(RecalcTrigger,Trigger6M)),NA())</f>
        <v>9.5738194759942274E-3</v>
      </c>
      <c r="Q1738" s="145">
        <f>IFERROR(_xll.qlIndexFixing(ONIndex1Y,I1738,TRUE,_xll.ohTrigger(RecalcTrigger,Trigger1Y)),NA())</f>
        <v>9.754224914262366E-3</v>
      </c>
    </row>
    <row r="1739" spans="2:17" x14ac:dyDescent="0.2">
      <c r="B1739" s="39" t="s">
        <v>42</v>
      </c>
      <c r="D1739" s="42">
        <f>_xll.qlCalendarAdvance(Calendar,$D1738,B1739,"f",FALSE)</f>
        <v>51918</v>
      </c>
      <c r="E1739" s="139">
        <f>_xll.qlInterestRateIndexValueDate(IndexON,D1739)</f>
        <v>51918</v>
      </c>
      <c r="F1739" s="155">
        <f>IFERROR(_xll.qlIndexFixing(IndexON,D1739,TRUE,_xll.ohTrigger(RecalcTrigger,TriggerON)),NA())</f>
        <v>8.8744934628426364E-3</v>
      </c>
      <c r="H1739" s="42">
        <f>_xll.qlCalendarAdvance(Calendar,$H1738,B1739,"f",FALSE)</f>
        <v>51918</v>
      </c>
      <c r="I1739" s="139">
        <f>_xll.qlInterestRateIndexValueDate(Index1M,$H1739)</f>
        <v>51922</v>
      </c>
      <c r="J1739" s="144">
        <f>IFERROR(_xll.qlIndexFixing(Index1M,$H1739,TRUE,_xll.ohTrigger(RecalcTrigger,Trigger1M)),NA())</f>
        <v>9.251407072581954E-3</v>
      </c>
      <c r="K1739" s="44">
        <f>IFERROR(_xll.qlIndexFixing(Index3M,H1739,TRUE,_xll.ohTrigger(RecalcTrigger,Trigger3M)),NA())</f>
        <v>9.5265795501884298E-3</v>
      </c>
      <c r="L1739" s="44">
        <f>IFERROR(_xll.qlIndexFixing(Index6M,$H1739,TRUE,_xll.ohTrigger(RecalcTrigger,Trigger6M)),NA())</f>
        <v>9.5524998748516173E-3</v>
      </c>
      <c r="M1739" s="145">
        <f>IFERROR(_xll.qlIndexFixing(Index1Y,$H1739,TRUE,_xll.ohTrigger(RecalcTrigger,Trigger1Y)),NA())</f>
        <v>9.7114434093617252E-3</v>
      </c>
      <c r="N1739" s="144">
        <f>IFERROR(_xll.qlIndexFixing(ONIndex1M,I1739,TRUE,_xll.ohTrigger(RecalcTrigger,Trigger1M)),NA())</f>
        <v>9.2535984788355563E-3</v>
      </c>
      <c r="O1739" s="44">
        <f>IFERROR(_xll.qlIndexFixing(ONIndex3M,I1739,TRUE,_xll.ohTrigger(RecalcTrigger,Trigger3M)),NA())</f>
        <v>9.5372451659336832E-3</v>
      </c>
      <c r="P1739" s="44">
        <f>IFERROR(_xll.qlIndexFixing(ONIndex6M,I1739,TRUE,_xll.ohTrigger(RecalcTrigger,Trigger6M)),NA())</f>
        <v>9.5706246897186986E-3</v>
      </c>
      <c r="Q1739" s="145">
        <f>IFERROR(_xll.qlIndexFixing(ONIndex1Y,I1739,TRUE,_xll.ohTrigger(RecalcTrigger,Trigger1Y)),NA())</f>
        <v>9.7508383724154157E-3</v>
      </c>
    </row>
    <row r="1740" spans="2:17" x14ac:dyDescent="0.2">
      <c r="B1740" s="39" t="s">
        <v>42</v>
      </c>
      <c r="D1740" s="42">
        <f>_xll.qlCalendarAdvance(Calendar,$D1739,B1740,"f",FALSE)</f>
        <v>51925</v>
      </c>
      <c r="E1740" s="139">
        <f>_xll.qlInterestRateIndexValueDate(IndexON,D1740)</f>
        <v>51925</v>
      </c>
      <c r="F1740" s="155">
        <f>IFERROR(_xll.qlIndexFixing(IndexON,D1740,TRUE,_xll.ohTrigger(RecalcTrigger,TriggerON)),NA())</f>
        <v>8.8744934628692818E-3</v>
      </c>
      <c r="H1740" s="42">
        <f>_xll.qlCalendarAdvance(Calendar,$H1739,B1740,"f",FALSE)</f>
        <v>51925</v>
      </c>
      <c r="I1740" s="139">
        <f>_xll.qlInterestRateIndexValueDate(Index1M,$H1740)</f>
        <v>51929</v>
      </c>
      <c r="J1740" s="144">
        <f>IFERROR(_xll.qlIndexFixing(Index1M,$H1740,TRUE,_xll.ohTrigger(RecalcTrigger,Trigger1M)),NA())</f>
        <v>9.2473040901224525E-3</v>
      </c>
      <c r="K1740" s="44">
        <f>IFERROR(_xll.qlIndexFixing(Index3M,H1740,TRUE,_xll.ohTrigger(RecalcTrigger,Trigger3M)),NA())</f>
        <v>9.5227080928240587E-3</v>
      </c>
      <c r="L1740" s="44">
        <f>IFERROR(_xll.qlIndexFixing(Index6M,$H1740,TRUE,_xll.ohTrigger(RecalcTrigger,Trigger6M)),NA())</f>
        <v>9.5488724057407378E-3</v>
      </c>
      <c r="M1740" s="145">
        <f>IFERROR(_xll.qlIndexFixing(Index1Y,$H1740,TRUE,_xll.ohTrigger(RecalcTrigger,Trigger1Y)),NA())</f>
        <v>9.708045542935145E-3</v>
      </c>
      <c r="N1740" s="144">
        <f>IFERROR(_xll.qlIndexFixing(ONIndex1M,I1740,TRUE,_xll.ohTrigger(RecalcTrigger,Trigger1M)),NA())</f>
        <v>9.2503121131759514E-3</v>
      </c>
      <c r="O1740" s="44">
        <f>IFERROR(_xll.qlIndexFixing(ONIndex3M,I1740,TRUE,_xll.ohTrigger(RecalcTrigger,Trigger3M)),NA())</f>
        <v>9.5336410833013474E-3</v>
      </c>
      <c r="P1740" s="44">
        <f>IFERROR(_xll.qlIndexFixing(ONIndex6M,I1740,TRUE,_xll.ohTrigger(RecalcTrigger,Trigger6M)),NA())</f>
        <v>9.5674236454890149E-3</v>
      </c>
      <c r="Q1740" s="145">
        <f>IFERROR(_xll.qlIndexFixing(ONIndex1Y,I1740,TRUE,_xll.ohTrigger(RecalcTrigger,Trigger1Y)),NA())</f>
        <v>9.7474522013918374E-3</v>
      </c>
    </row>
    <row r="1741" spans="2:17" x14ac:dyDescent="0.2">
      <c r="B1741" s="39" t="s">
        <v>42</v>
      </c>
      <c r="D1741" s="42">
        <f>_xll.qlCalendarAdvance(Calendar,$D1740,B1741,"f",FALSE)</f>
        <v>51932</v>
      </c>
      <c r="E1741" s="139">
        <f>_xll.qlInterestRateIndexValueDate(IndexON,D1741)</f>
        <v>51932</v>
      </c>
      <c r="F1741" s="155">
        <f>IFERROR(_xll.qlIndexFixing(IndexON,D1741,TRUE,_xll.ohTrigger(RecalcTrigger,TriggerON)),NA())</f>
        <v>8.8744934628426364E-3</v>
      </c>
      <c r="H1741" s="42">
        <f>_xll.qlCalendarAdvance(Calendar,$H1740,B1741,"f",FALSE)</f>
        <v>51932</v>
      </c>
      <c r="I1741" s="139">
        <f>_xll.qlInterestRateIndexValueDate(Index1M,$H1741)</f>
        <v>51936</v>
      </c>
      <c r="J1741" s="144">
        <f>IFERROR(_xll.qlIndexFixing(Index1M,$H1741,TRUE,_xll.ohTrigger(RecalcTrigger,Trigger1M)),NA())</f>
        <v>9.2444793299956314E-3</v>
      </c>
      <c r="K1741" s="44">
        <f>IFERROR(_xll.qlIndexFixing(Index3M,H1741,TRUE,_xll.ohTrigger(RecalcTrigger,Trigger3M)),NA())</f>
        <v>9.519100842077256E-3</v>
      </c>
      <c r="L1741" s="44">
        <f>IFERROR(_xll.qlIndexFixing(Index6M,$H1741,TRUE,_xll.ohTrigger(RecalcTrigger,Trigger6M)),NA())</f>
        <v>9.5455703748733058E-3</v>
      </c>
      <c r="M1741" s="145">
        <f>IFERROR(_xll.qlIndexFixing(Index1Y,$H1741,TRUE,_xll.ohTrigger(RecalcTrigger,Trigger1Y)),NA())</f>
        <v>9.7046487595876148E-3</v>
      </c>
      <c r="N1741" s="144">
        <f>IFERROR(_xll.qlIndexFixing(ONIndex1M,I1741,TRUE,_xll.ohTrigger(RecalcTrigger,Trigger1M)),NA())</f>
        <v>9.2470253706977701E-3</v>
      </c>
      <c r="O1741" s="44">
        <f>IFERROR(_xll.qlIndexFixing(ONIndex3M,I1741,TRUE,_xll.ohTrigger(RecalcTrigger,Trigger3M)),NA())</f>
        <v>9.5300376027473988E-3</v>
      </c>
      <c r="P1741" s="44">
        <f>IFERROR(_xll.qlIndexFixing(ONIndex6M,I1741,TRUE,_xll.ohTrigger(RecalcTrigger,Trigger6M)),NA())</f>
        <v>9.5642163528175672E-3</v>
      </c>
      <c r="Q1741" s="145">
        <f>IFERROR(_xll.qlIndexFixing(ONIndex1Y,I1741,TRUE,_xll.ohTrigger(RecalcTrigger,Trigger1Y)),NA())</f>
        <v>9.744066427250786E-3</v>
      </c>
    </row>
    <row r="1742" spans="2:17" x14ac:dyDescent="0.2">
      <c r="B1742" s="39" t="s">
        <v>42</v>
      </c>
      <c r="D1742" s="42">
        <f>_xll.qlCalendarAdvance(Calendar,$D1741,B1742,"f",FALSE)</f>
        <v>51939</v>
      </c>
      <c r="E1742" s="139">
        <f>_xll.qlInterestRateIndexValueDate(IndexON,D1742)</f>
        <v>51939</v>
      </c>
      <c r="F1742" s="155">
        <f>IFERROR(_xll.qlIndexFixing(IndexON,D1742,TRUE,_xll.ohTrigger(RecalcTrigger,TriggerON)),NA())</f>
        <v>8.8744934628426364E-3</v>
      </c>
      <c r="H1742" s="42">
        <f>_xll.qlCalendarAdvance(Calendar,$H1741,B1742,"f",FALSE)</f>
        <v>51939</v>
      </c>
      <c r="I1742" s="139">
        <f>_xll.qlInterestRateIndexValueDate(Index1M,$H1742)</f>
        <v>51943</v>
      </c>
      <c r="J1742" s="144">
        <f>IFERROR(_xll.qlIndexFixing(Index1M,$H1742,TRUE,_xll.ohTrigger(RecalcTrigger,Trigger1M)),NA())</f>
        <v>9.2411892269436968E-3</v>
      </c>
      <c r="K1742" s="44">
        <f>IFERROR(_xll.qlIndexFixing(Index3M,H1742,TRUE,_xll.ohTrigger(RecalcTrigger,Trigger3M)),NA())</f>
        <v>9.515494478691074E-3</v>
      </c>
      <c r="L1742" s="44">
        <f>IFERROR(_xll.qlIndexFixing(Index6M,$H1742,TRUE,_xll.ohTrigger(RecalcTrigger,Trigger6M)),NA())</f>
        <v>9.5422622011791924E-3</v>
      </c>
      <c r="M1742" s="145">
        <f>IFERROR(_xll.qlIndexFixing(Index1Y,$H1742,TRUE,_xll.ohTrigger(RecalcTrigger,Trigger1Y)),NA())</f>
        <v>9.7012530853969065E-3</v>
      </c>
      <c r="N1742" s="144">
        <f>IFERROR(_xll.qlIndexFixing(ONIndex1M,I1742,TRUE,_xll.ohTrigger(RecalcTrigger,Trigger1M)),NA())</f>
        <v>9.2437382904897447E-3</v>
      </c>
      <c r="O1742" s="44">
        <f>IFERROR(_xll.qlIndexFixing(ONIndex3M,I1742,TRUE,_xll.ohTrigger(RecalcTrigger,Trigger3M)),NA())</f>
        <v>9.5264347631207613E-3</v>
      </c>
      <c r="P1742" s="44">
        <f>IFERROR(_xll.qlIndexFixing(ONIndex6M,I1742,TRUE,_xll.ohTrigger(RecalcTrigger,Trigger6M)),NA())</f>
        <v>9.5610028209769382E-3</v>
      </c>
      <c r="Q1742" s="145">
        <f>IFERROR(_xll.qlIndexFixing(ONIndex1Y,I1742,TRUE,_xll.ohTrigger(RecalcTrigger,Trigger1Y)),NA())</f>
        <v>9.7406810756517359E-3</v>
      </c>
    </row>
    <row r="1743" spans="2:17" x14ac:dyDescent="0.2">
      <c r="B1743" s="39" t="s">
        <v>42</v>
      </c>
      <c r="D1743" s="42">
        <f>_xll.qlCalendarAdvance(Calendar,$D1742,B1743,"f",FALSE)</f>
        <v>51946</v>
      </c>
      <c r="E1743" s="139">
        <f>_xll.qlInterestRateIndexValueDate(IndexON,D1743)</f>
        <v>51946</v>
      </c>
      <c r="F1743" s="155">
        <f>IFERROR(_xll.qlIndexFixing(IndexON,D1743,TRUE,_xll.ohTrigger(RecalcTrigger,TriggerON)),NA())</f>
        <v>8.8744934628692818E-3</v>
      </c>
      <c r="H1743" s="42">
        <f>_xll.qlCalendarAdvance(Calendar,$H1742,B1743,"f",FALSE)</f>
        <v>51946</v>
      </c>
      <c r="I1743" s="139">
        <f>_xll.qlInterestRateIndexValueDate(Index1M,$H1743)</f>
        <v>51950</v>
      </c>
      <c r="J1743" s="144">
        <f>IFERROR(_xll.qlIndexFixing(Index1M,$H1743,TRUE,_xll.ohTrigger(RecalcTrigger,Trigger1M)),NA())</f>
        <v>9.2378988992198666E-3</v>
      </c>
      <c r="K1743" s="44">
        <f>IFERROR(_xll.qlIndexFixing(Index3M,H1743,TRUE,_xll.ohTrigger(RecalcTrigger,Trigger3M)),NA())</f>
        <v>9.5118890415500593E-3</v>
      </c>
      <c r="L1743" s="44">
        <f>IFERROR(_xll.qlIndexFixing(Index6M,$H1743,TRUE,_xll.ohTrigger(RecalcTrigger,Trigger6M)),NA())</f>
        <v>9.5389478941547128E-3</v>
      </c>
      <c r="M1743" s="145">
        <f>IFERROR(_xll.qlIndexFixing(Index1Y,$H1743,TRUE,_xll.ohTrigger(RecalcTrigger,Trigger1Y)),NA())</f>
        <v>9.6978585464403515E-3</v>
      </c>
      <c r="N1743" s="144">
        <f>IFERROR(_xll.qlIndexFixing(ONIndex1M,I1743,TRUE,_xll.ohTrigger(RecalcTrigger,Trigger1M)),NA())</f>
        <v>9.2404509120402878E-3</v>
      </c>
      <c r="O1743" s="44">
        <f>IFERROR(_xll.qlIndexFixing(ONIndex3M,I1743,TRUE,_xll.ohTrigger(RecalcTrigger,Trigger3M)),NA())</f>
        <v>9.5228326031904231E-3</v>
      </c>
      <c r="P1743" s="44">
        <f>IFERROR(_xll.qlIndexFixing(ONIndex6M,I1743,TRUE,_xll.ohTrigger(RecalcTrigger,Trigger6M)),NA())</f>
        <v>9.5577830594795188E-3</v>
      </c>
      <c r="Q1743" s="145">
        <f>IFERROR(_xll.qlIndexFixing(ONIndex1Y,I1743,TRUE,_xll.ohTrigger(RecalcTrigger,Trigger1Y)),NA())</f>
        <v>9.737296172573906E-3</v>
      </c>
    </row>
    <row r="1744" spans="2:17" x14ac:dyDescent="0.2">
      <c r="B1744" s="39" t="s">
        <v>42</v>
      </c>
      <c r="D1744" s="42">
        <f>_xll.qlCalendarAdvance(Calendar,$D1743,B1744,"f",FALSE)</f>
        <v>51953</v>
      </c>
      <c r="E1744" s="139">
        <f>_xll.qlInterestRateIndexValueDate(IndexON,D1744)</f>
        <v>51953</v>
      </c>
      <c r="F1744" s="155">
        <f>IFERROR(_xll.qlIndexFixing(IndexON,D1744,TRUE,_xll.ohTrigger(RecalcTrigger,TriggerON)),NA())</f>
        <v>8.8744934628692818E-3</v>
      </c>
      <c r="H1744" s="42">
        <f>_xll.qlCalendarAdvance(Calendar,$H1743,B1744,"f",FALSE)</f>
        <v>51953</v>
      </c>
      <c r="I1744" s="139">
        <f>_xll.qlInterestRateIndexValueDate(Index1M,$H1744)</f>
        <v>51957</v>
      </c>
      <c r="J1744" s="144">
        <f>IFERROR(_xll.qlIndexFixing(Index1M,$H1744,TRUE,_xll.ohTrigger(RecalcTrigger,Trigger1M)),NA())</f>
        <v>9.2346083861423681E-3</v>
      </c>
      <c r="K1744" s="44">
        <f>IFERROR(_xll.qlIndexFixing(Index3M,H1744,TRUE,_xll.ohTrigger(RecalcTrigger,Trigger3M)),NA())</f>
        <v>9.5084163736589723E-3</v>
      </c>
      <c r="L1744" s="44">
        <f>IFERROR(_xll.qlIndexFixing(Index6M,$H1744,TRUE,_xll.ohTrigger(RecalcTrigger,Trigger6M)),NA())</f>
        <v>9.5357406602101825E-3</v>
      </c>
      <c r="M1744" s="145">
        <f>IFERROR(_xll.qlIndexFixing(Index1Y,$H1744,TRUE,_xll.ohTrigger(RecalcTrigger,Trigger1Y)),NA())</f>
        <v>9.6944651687950641E-3</v>
      </c>
      <c r="N1744" s="144">
        <f>IFERROR(_xll.qlIndexFixing(ONIndex1M,I1744,TRUE,_xll.ohTrigger(RecalcTrigger,Trigger1M)),NA())</f>
        <v>9.2366978477009809E-3</v>
      </c>
      <c r="O1744" s="44">
        <f>IFERROR(_xll.qlIndexFixing(ONIndex3M,I1744,TRUE,_xll.ohTrigger(RecalcTrigger,Trigger3M)),NA())</f>
        <v>9.5187056568057926E-3</v>
      </c>
      <c r="P1744" s="44">
        <f>IFERROR(_xll.qlIndexFixing(ONIndex6M,I1744,TRUE,_xll.ohTrigger(RecalcTrigger,Trigger6M)),NA())</f>
        <v>9.5541411805051268E-3</v>
      </c>
      <c r="Q1744" s="145">
        <f>IFERROR(_xll.qlIndexFixing(ONIndex1Y,I1744,TRUE,_xll.ohTrigger(RecalcTrigger,Trigger1Y)),NA())</f>
        <v>9.7334711583325628E-3</v>
      </c>
    </row>
    <row r="1745" spans="2:17" x14ac:dyDescent="0.2">
      <c r="B1745" s="39" t="s">
        <v>42</v>
      </c>
      <c r="D1745" s="42">
        <f>_xll.qlCalendarAdvance(Calendar,$D1744,B1745,"f",FALSE)</f>
        <v>51964</v>
      </c>
      <c r="E1745" s="139">
        <f>_xll.qlInterestRateIndexValueDate(IndexON,D1745)</f>
        <v>51964</v>
      </c>
      <c r="F1745" s="155">
        <f>IFERROR(_xll.qlIndexFixing(IndexON,D1745,TRUE,_xll.ohTrigger(RecalcTrigger,TriggerON)),NA())</f>
        <v>8.8742747034054048E-3</v>
      </c>
      <c r="H1745" s="42">
        <f>_xll.qlCalendarAdvance(Calendar,$H1744,B1745,"f",FALSE)</f>
        <v>51964</v>
      </c>
      <c r="I1745" s="139">
        <f>_xll.qlInterestRateIndexValueDate(Index1M,$H1745)</f>
        <v>51966</v>
      </c>
      <c r="J1745" s="144">
        <f>IFERROR(_xll.qlIndexFixing(Index1M,$H1745,TRUE,_xll.ohTrigger(RecalcTrigger,Trigger1M)),NA())</f>
        <v>9.2302607554892169E-3</v>
      </c>
      <c r="K1745" s="44">
        <f>IFERROR(_xll.qlIndexFixing(Index3M,H1745,TRUE,_xll.ohTrigger(RecalcTrigger,Trigger3M)),NA())</f>
        <v>9.5037835532661638E-3</v>
      </c>
      <c r="L1745" s="44">
        <f>IFERROR(_xll.qlIndexFixing(Index6M,$H1745,TRUE,_xll.ohTrigger(RecalcTrigger,Trigger6M)),NA())</f>
        <v>9.5314632220054527E-3</v>
      </c>
      <c r="M1745" s="145">
        <f>IFERROR(_xll.qlIndexFixing(Index1Y,$H1745,TRUE,_xll.ohTrigger(RecalcTrigger,Trigger1Y)),NA())</f>
        <v>9.6901040030620781E-3</v>
      </c>
      <c r="N1745" s="144">
        <f>IFERROR(_xll.qlIndexFixing(ONIndex1M,I1745,TRUE,_xll.ohTrigger(RecalcTrigger,Trigger1M)),NA())</f>
        <v>9.2319965580234253E-3</v>
      </c>
      <c r="O1745" s="44">
        <f>IFERROR(_xll.qlIndexFixing(ONIndex3M,I1745,TRUE,_xll.ohTrigger(RecalcTrigger,Trigger3M)),NA())</f>
        <v>9.5135732983475663E-3</v>
      </c>
      <c r="P1745" s="44">
        <f>IFERROR(_xll.qlIndexFixing(ONIndex6M,I1745,TRUE,_xll.ohTrigger(RecalcTrigger,Trigger6M)),NA())</f>
        <v>9.5494751330527095E-3</v>
      </c>
      <c r="Q1745" s="145">
        <f>IFERROR(_xll.qlIndexFixing(ONIndex1Y,I1745,TRUE,_xll.ohTrigger(RecalcTrigger,Trigger1Y)),NA())</f>
        <v>9.7285943759306548E-3</v>
      </c>
    </row>
    <row r="1746" spans="2:17" x14ac:dyDescent="0.2">
      <c r="B1746" s="39" t="s">
        <v>42</v>
      </c>
      <c r="D1746" s="42">
        <f>_xll.qlCalendarAdvance(Calendar,$D1745,B1746,"f",FALSE)</f>
        <v>51971</v>
      </c>
      <c r="E1746" s="139">
        <f>_xll.qlInterestRateIndexValueDate(IndexON,D1746)</f>
        <v>51971</v>
      </c>
      <c r="F1746" s="155">
        <f>IFERROR(_xll.qlIndexFixing(IndexON,D1746,TRUE,_xll.ohTrigger(RecalcTrigger,TriggerON)),NA())</f>
        <v>8.8742747034054048E-3</v>
      </c>
      <c r="H1746" s="42">
        <f>_xll.qlCalendarAdvance(Calendar,$H1745,B1746,"f",FALSE)</f>
        <v>51971</v>
      </c>
      <c r="I1746" s="139">
        <f>_xll.qlInterestRateIndexValueDate(Index1M,$H1746)</f>
        <v>51973</v>
      </c>
      <c r="J1746" s="144">
        <f>IFERROR(_xll.qlIndexFixing(Index1M,$H1746,TRUE,_xll.ohTrigger(RecalcTrigger,Trigger1M)),NA())</f>
        <v>9.2269698788130516E-3</v>
      </c>
      <c r="K1746" s="44">
        <f>IFERROR(_xll.qlIndexFixing(Index3M,H1746,TRUE,_xll.ohTrigger(RecalcTrigger,Trigger3M)),NA())</f>
        <v>9.5001814456201553E-3</v>
      </c>
      <c r="L1746" s="44">
        <f>IFERROR(_xll.qlIndexFixing(Index6M,$H1746,TRUE,_xll.ohTrigger(RecalcTrigger,Trigger6M)),NA())</f>
        <v>9.528129350100353E-3</v>
      </c>
      <c r="M1746" s="145">
        <f>IFERROR(_xll.qlIndexFixing(Index1Y,$H1746,TRUE,_xll.ohTrigger(RecalcTrigger,Trigger1Y)),NA())</f>
        <v>9.6867133777624286E-3</v>
      </c>
      <c r="N1746" s="144">
        <f>IFERROR(_xll.qlIndexFixing(ONIndex1M,I1746,TRUE,_xll.ohTrigger(RecalcTrigger,Trigger1M)),NA())</f>
        <v>9.228708434649846E-3</v>
      </c>
      <c r="O1746" s="44">
        <f>IFERROR(_xll.qlIndexFixing(ONIndex3M,I1746,TRUE,_xll.ohTrigger(RecalcTrigger,Trigger3M)),NA())</f>
        <v>9.5099738825421554E-3</v>
      </c>
      <c r="P1746" s="44">
        <f>IFERROR(_xll.qlIndexFixing(ONIndex6M,I1746,TRUE,_xll.ohTrigger(RecalcTrigger,Trigger6M)),NA())</f>
        <v>9.5462331996110095E-3</v>
      </c>
      <c r="Q1746" s="145">
        <f>IFERROR(_xll.qlIndexFixing(ONIndex1Y,I1746,TRUE,_xll.ohTrigger(RecalcTrigger,Trigger1Y)),NA())</f>
        <v>9.7252112852430628E-3</v>
      </c>
    </row>
    <row r="1747" spans="2:17" x14ac:dyDescent="0.2">
      <c r="B1747" s="39" t="s">
        <v>42</v>
      </c>
      <c r="D1747" s="42">
        <f>_xll.qlCalendarAdvance(Calendar,$D1746,B1747,"f",FALSE)</f>
        <v>51978</v>
      </c>
      <c r="E1747" s="139">
        <f>_xll.qlInterestRateIndexValueDate(IndexON,D1747)</f>
        <v>51978</v>
      </c>
      <c r="F1747" s="155">
        <f>IFERROR(_xll.qlIndexFixing(IndexON,D1747,TRUE,_xll.ohTrigger(RecalcTrigger,TriggerON)),NA())</f>
        <v>8.8742747034054048E-3</v>
      </c>
      <c r="H1747" s="42">
        <f>_xll.qlCalendarAdvance(Calendar,$H1746,B1747,"f",FALSE)</f>
        <v>51978</v>
      </c>
      <c r="I1747" s="139">
        <f>_xll.qlInterestRateIndexValueDate(Index1M,$H1747)</f>
        <v>51980</v>
      </c>
      <c r="J1747" s="144">
        <f>IFERROR(_xll.qlIndexFixing(Index1M,$H1747,TRUE,_xll.ohTrigger(RecalcTrigger,Trigger1M)),NA())</f>
        <v>9.2236789487795678E-3</v>
      </c>
      <c r="K1747" s="44">
        <f>IFERROR(_xll.qlIndexFixing(Index3M,H1747,TRUE,_xll.ohTrigger(RecalcTrigger,Trigger3M)),NA())</f>
        <v>9.4965804280279092E-3</v>
      </c>
      <c r="L1747" s="44">
        <f>IFERROR(_xll.qlIndexFixing(Index6M,$H1747,TRUE,_xll.ohTrigger(RecalcTrigger,Trigger6M)),NA())</f>
        <v>9.524789385012028E-3</v>
      </c>
      <c r="M1747" s="145">
        <f>IFERROR(_xll.qlIndexFixing(Index1Y,$H1747,TRUE,_xll.ohTrigger(RecalcTrigger,Trigger1Y)),NA())</f>
        <v>9.6833239994530158E-3</v>
      </c>
      <c r="N1747" s="144">
        <f>IFERROR(_xll.qlIndexFixing(ONIndex1M,I1747,TRUE,_xll.ohTrigger(RecalcTrigger,Trigger1M)),NA())</f>
        <v>9.2254201925712209E-3</v>
      </c>
      <c r="O1747" s="44">
        <f>IFERROR(_xll.qlIndexFixing(ONIndex3M,I1747,TRUE,_xll.ohTrigger(RecalcTrigger,Trigger3M)),NA())</f>
        <v>9.5063753236512838E-3</v>
      </c>
      <c r="P1747" s="44">
        <f>IFERROR(_xll.qlIndexFixing(ONIndex6M,I1747,TRUE,_xll.ohTrigger(RecalcTrigger,Trigger6M)),NA())</f>
        <v>9.5429850795980542E-3</v>
      </c>
      <c r="Q1747" s="145">
        <f>IFERROR(_xll.qlIndexFixing(ONIndex1Y,I1747,TRUE,_xll.ohTrigger(RecalcTrigger,Trigger1Y)),NA())</f>
        <v>9.7218287611422483E-3</v>
      </c>
    </row>
    <row r="1748" spans="2:17" x14ac:dyDescent="0.2">
      <c r="B1748" s="39" t="s">
        <v>42</v>
      </c>
      <c r="D1748" s="42">
        <f>_xll.qlCalendarAdvance(Calendar,$D1747,B1748,"f",FALSE)</f>
        <v>51985</v>
      </c>
      <c r="E1748" s="139">
        <f>_xll.qlInterestRateIndexValueDate(IndexON,D1748)</f>
        <v>51985</v>
      </c>
      <c r="F1748" s="155">
        <f>IFERROR(_xll.qlIndexFixing(IndexON,D1748,TRUE,_xll.ohTrigger(RecalcTrigger,TriggerON)),NA())</f>
        <v>8.8742747034054048E-3</v>
      </c>
      <c r="H1748" s="42">
        <f>_xll.qlCalendarAdvance(Calendar,$H1747,B1748,"f",FALSE)</f>
        <v>51985</v>
      </c>
      <c r="I1748" s="139">
        <f>_xll.qlInterestRateIndexValueDate(Index1M,$H1748)</f>
        <v>51988</v>
      </c>
      <c r="J1748" s="144">
        <f>IFERROR(_xll.qlIndexFixing(Index1M,$H1748,TRUE,_xll.ohTrigger(RecalcTrigger,Trigger1M)),NA())</f>
        <v>9.220034898422538E-3</v>
      </c>
      <c r="K1748" s="44">
        <f>IFERROR(_xll.qlIndexFixing(Index3M,H1748,TRUE,_xll.ohTrigger(RecalcTrigger,Trigger3M)),NA())</f>
        <v>9.4920707965548343E-3</v>
      </c>
      <c r="L1748" s="44">
        <f>IFERROR(_xll.qlIndexFixing(Index6M,$H1748,TRUE,_xll.ohTrigger(RecalcTrigger,Trigger6M)),NA())</f>
        <v>9.520733778687689E-3</v>
      </c>
      <c r="M1748" s="145">
        <f>IFERROR(_xll.qlIndexFixing(Index1Y,$H1748,TRUE,_xll.ohTrigger(RecalcTrigger,Trigger1Y)),NA())</f>
        <v>9.679229100430153E-3</v>
      </c>
      <c r="N1748" s="144">
        <f>IFERROR(_xll.qlIndexFixing(ONIndex1M,I1748,TRUE,_xll.ohTrigger(RecalcTrigger,Trigger1M)),NA())</f>
        <v>9.2216621064888926E-3</v>
      </c>
      <c r="O1748" s="44">
        <f>IFERROR(_xll.qlIndexFixing(ONIndex3M,I1748,TRUE,_xll.ohTrigger(RecalcTrigger,Trigger3M)),NA())</f>
        <v>9.5022637840624924E-3</v>
      </c>
      <c r="P1748" s="44">
        <f>IFERROR(_xll.qlIndexFixing(ONIndex6M,I1748,TRUE,_xll.ohTrigger(RecalcTrigger,Trigger6M)),NA())</f>
        <v>9.5392653790504767E-3</v>
      </c>
      <c r="Q1748" s="145">
        <f>IFERROR(_xll.qlIndexFixing(ONIndex1Y,I1748,TRUE,_xll.ohTrigger(RecalcTrigger,Trigger1Y)),NA())</f>
        <v>9.7179637461941581E-3</v>
      </c>
    </row>
    <row r="1749" spans="2:17" x14ac:dyDescent="0.2">
      <c r="B1749" s="39" t="s">
        <v>42</v>
      </c>
      <c r="D1749" s="42">
        <f>_xll.qlCalendarAdvance(Calendar,$D1748,B1749,"f",FALSE)</f>
        <v>51992</v>
      </c>
      <c r="E1749" s="139">
        <f>_xll.qlInterestRateIndexValueDate(IndexON,D1749)</f>
        <v>51992</v>
      </c>
      <c r="F1749" s="155">
        <f>IFERROR(_xll.qlIndexFixing(IndexON,D1749,TRUE,_xll.ohTrigger(RecalcTrigger,TriggerON)),NA())</f>
        <v>8.8742747034054048E-3</v>
      </c>
      <c r="H1749" s="42">
        <f>_xll.qlCalendarAdvance(Calendar,$H1748,B1749,"f",FALSE)</f>
        <v>51992</v>
      </c>
      <c r="I1749" s="139">
        <f>_xll.qlInterestRateIndexValueDate(Index1M,$H1749)</f>
        <v>51994</v>
      </c>
      <c r="J1749" s="144">
        <f>IFERROR(_xll.qlIndexFixing(Index1M,$H1749,TRUE,_xll.ohTrigger(RecalcTrigger,Trigger1M)),NA())</f>
        <v>9.2170970858798662E-3</v>
      </c>
      <c r="K1749" s="44">
        <f>IFERROR(_xll.qlIndexFixing(Index3M,H1749,TRUE,_xll.ohTrigger(RecalcTrigger,Trigger3M)),NA())</f>
        <v>9.4892499620998251E-3</v>
      </c>
      <c r="L1749" s="44">
        <f>IFERROR(_xll.qlIndexFixing(Index6M,$H1749,TRUE,_xll.ohTrigger(RecalcTrigger,Trigger6M)),NA())</f>
        <v>9.5177432200638755E-3</v>
      </c>
      <c r="M1749" s="145">
        <f>IFERROR(_xll.qlIndexFixing(Index1Y,$H1749,TRUE,_xll.ohTrigger(RecalcTrigger,Trigger1Y)),NA())</f>
        <v>9.6765490881072225E-3</v>
      </c>
      <c r="N1749" s="144">
        <f>IFERROR(_xll.qlIndexFixing(ONIndex1M,I1749,TRUE,_xll.ohTrigger(RecalcTrigger,Trigger1M)),NA())</f>
        <v>9.2188435090534426E-3</v>
      </c>
      <c r="O1749" s="44">
        <f>IFERROR(_xll.qlIndexFixing(ONIndex3M,I1749,TRUE,_xll.ohTrigger(RecalcTrigger,Trigger3M)),NA())</f>
        <v>9.499180932088791E-3</v>
      </c>
      <c r="P1749" s="44">
        <f>IFERROR(_xll.qlIndexFixing(ONIndex6M,I1749,TRUE,_xll.ohTrigger(RecalcTrigger,Trigger6M)),NA())</f>
        <v>9.5364703173483889E-3</v>
      </c>
      <c r="Q1749" s="145">
        <f>IFERROR(_xll.qlIndexFixing(ONIndex1Y,I1749,TRUE,_xll.ohTrigger(RecalcTrigger,Trigger1Y)),NA())</f>
        <v>9.7150655158984023E-3</v>
      </c>
    </row>
    <row r="1750" spans="2:17" x14ac:dyDescent="0.2">
      <c r="B1750" s="39" t="s">
        <v>42</v>
      </c>
      <c r="D1750" s="42">
        <f>_xll.qlCalendarAdvance(Calendar,$D1749,B1750,"f",FALSE)</f>
        <v>51999</v>
      </c>
      <c r="E1750" s="139">
        <f>_xll.qlInterestRateIndexValueDate(IndexON,D1750)</f>
        <v>51999</v>
      </c>
      <c r="F1750" s="155">
        <f>IFERROR(_xll.qlIndexFixing(IndexON,D1750,TRUE,_xll.ohTrigger(RecalcTrigger,TriggerON)),NA())</f>
        <v>8.8742747034054048E-3</v>
      </c>
      <c r="H1750" s="42">
        <f>_xll.qlCalendarAdvance(Calendar,$H1749,B1750,"f",FALSE)</f>
        <v>51999</v>
      </c>
      <c r="I1750" s="139">
        <f>_xll.qlInterestRateIndexValueDate(Index1M,$H1750)</f>
        <v>52001</v>
      </c>
      <c r="J1750" s="144">
        <f>IFERROR(_xll.qlIndexFixing(Index1M,$H1750,TRUE,_xll.ohTrigger(RecalcTrigger,Trigger1M)),NA())</f>
        <v>9.2138062316332592E-3</v>
      </c>
      <c r="K1750" s="44">
        <f>IFERROR(_xll.qlIndexFixing(Index3M,H1750,TRUE,_xll.ohTrigger(RecalcTrigger,Trigger3M)),NA())</f>
        <v>9.485652447007914E-3</v>
      </c>
      <c r="L1750" s="44">
        <f>IFERROR(_xll.qlIndexFixing(Index6M,$H1750,TRUE,_xll.ohTrigger(RecalcTrigger,Trigger6M)),NA())</f>
        <v>9.5143834772070494E-3</v>
      </c>
      <c r="M1750" s="145">
        <f>IFERROR(_xll.qlIndexFixing(Index1Y,$H1750,TRUE,_xll.ohTrigger(RecalcTrigger,Trigger1Y)),NA())</f>
        <v>9.6731636072206889E-3</v>
      </c>
      <c r="N1750" s="144">
        <f>IFERROR(_xll.qlIndexFixing(ONIndex1M,I1750,TRUE,_xll.ohTrigger(RecalcTrigger,Trigger1M)),NA())</f>
        <v>9.2155551462713703E-3</v>
      </c>
      <c r="O1750" s="44">
        <f>IFERROR(_xll.qlIndexFixing(ONIndex3M,I1750,TRUE,_xll.ohTrigger(RecalcTrigger,Trigger3M)),NA())</f>
        <v>9.4955851770350819E-3</v>
      </c>
      <c r="P1750" s="44">
        <f>IFERROR(_xll.qlIndexFixing(ONIndex6M,I1750,TRUE,_xll.ohTrigger(RecalcTrigger,Trigger6M)),NA())</f>
        <v>9.5332036938167164E-3</v>
      </c>
      <c r="Q1750" s="145">
        <f>IFERROR(_xll.qlIndexFixing(ONIndex1Y,I1750,TRUE,_xll.ohTrigger(RecalcTrigger,Trigger1Y)),NA())</f>
        <v>9.7116848463940642E-3</v>
      </c>
    </row>
    <row r="1751" spans="2:17" x14ac:dyDescent="0.2">
      <c r="B1751" s="39" t="s">
        <v>42</v>
      </c>
      <c r="D1751" s="42">
        <f>_xll.qlCalendarAdvance(Calendar,$D1750,B1751,"f",FALSE)</f>
        <v>52006</v>
      </c>
      <c r="E1751" s="139">
        <f>_xll.qlInterestRateIndexValueDate(IndexON,D1751)</f>
        <v>52006</v>
      </c>
      <c r="F1751" s="155">
        <f>IFERROR(_xll.qlIndexFixing(IndexON,D1751,TRUE,_xll.ohTrigger(RecalcTrigger,TriggerON)),NA())</f>
        <v>8.8742747034853409E-3</v>
      </c>
      <c r="H1751" s="42">
        <f>_xll.qlCalendarAdvance(Calendar,$H1750,B1751,"f",FALSE)</f>
        <v>52006</v>
      </c>
      <c r="I1751" s="139">
        <f>_xll.qlInterestRateIndexValueDate(Index1M,$H1751)</f>
        <v>52008</v>
      </c>
      <c r="J1751" s="144">
        <f>IFERROR(_xll.qlIndexFixing(Index1M,$H1751,TRUE,_xll.ohTrigger(RecalcTrigger,Trigger1M)),NA())</f>
        <v>9.2105154812760492E-3</v>
      </c>
      <c r="K1751" s="44">
        <f>IFERROR(_xll.qlIndexFixing(Index3M,H1751,TRUE,_xll.ohTrigger(RecalcTrigger,Trigger3M)),NA())</f>
        <v>9.4820561803504021E-3</v>
      </c>
      <c r="L1751" s="44">
        <f>IFERROR(_xll.qlIndexFixing(Index6M,$H1751,TRUE,_xll.ohTrigger(RecalcTrigger,Trigger6M)),NA())</f>
        <v>9.5110176807972954E-3</v>
      </c>
      <c r="M1751" s="145">
        <f>IFERROR(_xll.qlIndexFixing(Index1Y,$H1751,TRUE,_xll.ohTrigger(RecalcTrigger,Trigger1Y)),NA())</f>
        <v>9.6697794776245197E-3</v>
      </c>
      <c r="N1751" s="144">
        <f>IFERROR(_xll.qlIndexFixing(ONIndex1M,I1751,TRUE,_xll.ohTrigger(RecalcTrigger,Trigger1M)),NA())</f>
        <v>9.2122668218586057E-3</v>
      </c>
      <c r="O1751" s="44">
        <f>IFERROR(_xll.qlIndexFixing(ONIndex3M,I1751,TRUE,_xll.ohTrigger(RecalcTrigger,Trigger3M)),NA())</f>
        <v>9.4919904342116723E-3</v>
      </c>
      <c r="P1751" s="44">
        <f>IFERROR(_xll.qlIndexFixing(ONIndex6M,I1751,TRUE,_xll.ohTrigger(RecalcTrigger,Trigger6M)),NA())</f>
        <v>9.52993092160348E-3</v>
      </c>
      <c r="Q1751" s="145">
        <f>IFERROR(_xll.qlIndexFixing(ONIndex1Y,I1751,TRUE,_xll.ohTrigger(RecalcTrigger,Trigger1Y)),NA())</f>
        <v>9.7083048469137623E-3</v>
      </c>
    </row>
    <row r="1752" spans="2:17" x14ac:dyDescent="0.2">
      <c r="B1752" s="39" t="s">
        <v>42</v>
      </c>
      <c r="D1752" s="42">
        <f>_xll.qlCalendarAdvance(Calendar,$D1751,B1752,"f",FALSE)</f>
        <v>52013</v>
      </c>
      <c r="E1752" s="139">
        <f>_xll.qlInterestRateIndexValueDate(IndexON,D1752)</f>
        <v>52013</v>
      </c>
      <c r="F1752" s="155">
        <f>IFERROR(_xll.qlIndexFixing(IndexON,D1752,TRUE,_xll.ohTrigger(RecalcTrigger,TriggerON)),NA())</f>
        <v>8.8742747034054048E-3</v>
      </c>
      <c r="H1752" s="42">
        <f>_xll.qlCalendarAdvance(Calendar,$H1751,B1752,"f",FALSE)</f>
        <v>52013</v>
      </c>
      <c r="I1752" s="139">
        <f>_xll.qlInterestRateIndexValueDate(Index1M,$H1752)</f>
        <v>52015</v>
      </c>
      <c r="J1752" s="144">
        <f>IFERROR(_xll.qlIndexFixing(Index1M,$H1752,TRUE,_xll.ohTrigger(RecalcTrigger,Trigger1M)),NA())</f>
        <v>9.2072248741167928E-3</v>
      </c>
      <c r="K1752" s="44">
        <f>IFERROR(_xll.qlIndexFixing(Index3M,H1752,TRUE,_xll.ohTrigger(RecalcTrigger,Trigger3M)),NA())</f>
        <v>9.4784612010100997E-3</v>
      </c>
      <c r="L1752" s="44">
        <f>IFERROR(_xll.qlIndexFixing(Index6M,$H1752,TRUE,_xll.ohTrigger(RecalcTrigger,Trigger6M)),NA())</f>
        <v>9.5079984941546462E-3</v>
      </c>
      <c r="M1752" s="145">
        <f>IFERROR(_xll.qlIndexFixing(Index1Y,$H1752,TRUE,_xll.ohTrigger(RecalcTrigger,Trigger1Y)),NA())</f>
        <v>9.6663967253927674E-3</v>
      </c>
      <c r="N1752" s="144">
        <f>IFERROR(_xll.qlIndexFixing(ONIndex1M,I1752,TRUE,_xll.ohTrigger(RecalcTrigger,Trigger1M)),NA())</f>
        <v>9.2089785749838171E-3</v>
      </c>
      <c r="O1752" s="44">
        <f>IFERROR(_xll.qlIndexFixing(ONIndex3M,I1752,TRUE,_xll.ohTrigger(RecalcTrigger,Trigger3M)),NA())</f>
        <v>9.4883967423076143E-3</v>
      </c>
      <c r="P1752" s="44">
        <f>IFERROR(_xll.qlIndexFixing(ONIndex6M,I1752,TRUE,_xll.ohTrigger(RecalcTrigger,Trigger6M)),NA())</f>
        <v>9.5266520097414542E-3</v>
      </c>
      <c r="Q1752" s="145">
        <f>IFERROR(_xll.qlIndexFixing(ONIndex1Y,I1752,TRUE,_xll.ohTrigger(RecalcTrigger,Trigger1Y)),NA())</f>
        <v>9.7049255430370351E-3</v>
      </c>
    </row>
    <row r="1753" spans="2:17" x14ac:dyDescent="0.2">
      <c r="B1753" s="39" t="s">
        <v>42</v>
      </c>
      <c r="D1753" s="42">
        <f>_xll.qlCalendarAdvance(Calendar,$D1752,B1753,"f",FALSE)</f>
        <v>52020</v>
      </c>
      <c r="E1753" s="139">
        <f>_xll.qlInterestRateIndexValueDate(IndexON,D1753)</f>
        <v>52020</v>
      </c>
      <c r="F1753" s="155">
        <f>IFERROR(_xll.qlIndexFixing(IndexON,D1753,TRUE,_xll.ohTrigger(RecalcTrigger,TriggerON)),NA())</f>
        <v>8.8742747034054048E-3</v>
      </c>
      <c r="H1753" s="42">
        <f>_xll.qlCalendarAdvance(Calendar,$H1752,B1753,"f",FALSE)</f>
        <v>52020</v>
      </c>
      <c r="I1753" s="139">
        <f>_xll.qlInterestRateIndexValueDate(Index1M,$H1753)</f>
        <v>52022</v>
      </c>
      <c r="J1753" s="144">
        <f>IFERROR(_xll.qlIndexFixing(Index1M,$H1753,TRUE,_xll.ohTrigger(RecalcTrigger,Trigger1M)),NA())</f>
        <v>9.2039344494615483E-3</v>
      </c>
      <c r="K1753" s="44">
        <f>IFERROR(_xll.qlIndexFixing(Index3M,H1753,TRUE,_xll.ohTrigger(RecalcTrigger,Trigger3M)),NA())</f>
        <v>9.4748675478706842E-3</v>
      </c>
      <c r="L1753" s="44">
        <f>IFERROR(_xll.qlIndexFixing(Index6M,$H1753,TRUE,_xll.ohTrigger(RecalcTrigger,Trigger6M)),NA())</f>
        <v>9.5046221693663707E-3</v>
      </c>
      <c r="M1753" s="145">
        <f>IFERROR(_xll.qlIndexFixing(Index1Y,$H1753,TRUE,_xll.ohTrigger(RecalcTrigger,Trigger1Y)),NA())</f>
        <v>9.6630153765990372E-3</v>
      </c>
      <c r="N1753" s="144">
        <f>IFERROR(_xll.qlIndexFixing(ONIndex1M,I1753,TRUE,_xll.ohTrigger(RecalcTrigger,Trigger1M)),NA())</f>
        <v>9.2056904450554811E-3</v>
      </c>
      <c r="O1753" s="44">
        <f>IFERROR(_xll.qlIndexFixing(ONIndex3M,I1753,TRUE,_xll.ohTrigger(RecalcTrigger,Trigger3M)),NA())</f>
        <v>9.4848041401718319E-3</v>
      </c>
      <c r="P1753" s="44">
        <f>IFERROR(_xll.qlIndexFixing(ONIndex6M,I1753,TRUE,_xll.ohTrigger(RecalcTrigger,Trigger6M)),NA())</f>
        <v>9.5233669677430299E-3</v>
      </c>
      <c r="Q1753" s="145">
        <f>IFERROR(_xll.qlIndexFixing(ONIndex1Y,I1753,TRUE,_xll.ohTrigger(RecalcTrigger,Trigger1Y)),NA())</f>
        <v>9.7015469607431015E-3</v>
      </c>
    </row>
    <row r="1754" spans="2:17" x14ac:dyDescent="0.2">
      <c r="B1754" s="39" t="s">
        <v>42</v>
      </c>
      <c r="D1754" s="42">
        <f>_xll.qlCalendarAdvance(Calendar,$D1753,B1754,"f",FALSE)</f>
        <v>52027</v>
      </c>
      <c r="E1754" s="139">
        <f>_xll.qlInterestRateIndexValueDate(IndexON,D1754)</f>
        <v>52027</v>
      </c>
      <c r="F1754" s="155">
        <f>IFERROR(_xll.qlIndexFixing(IndexON,D1754,TRUE,_xll.ohTrigger(RecalcTrigger,TriggerON)),NA())</f>
        <v>8.8742747034054048E-3</v>
      </c>
      <c r="H1754" s="42">
        <f>_xll.qlCalendarAdvance(Calendar,$H1753,B1754,"f",FALSE)</f>
        <v>52027</v>
      </c>
      <c r="I1754" s="139">
        <f>_xll.qlInterestRateIndexValueDate(Index1M,$H1754)</f>
        <v>52029</v>
      </c>
      <c r="J1754" s="144">
        <f>IFERROR(_xll.qlIndexFixing(Index1M,$H1754,TRUE,_xll.ohTrigger(RecalcTrigger,Trigger1M)),NA())</f>
        <v>9.200644246626366E-3</v>
      </c>
      <c r="K1754" s="44">
        <f>IFERROR(_xll.qlIndexFixing(Index3M,H1754,TRUE,_xll.ohTrigger(RecalcTrigger,Trigger3M)),NA())</f>
        <v>9.4712752598175749E-3</v>
      </c>
      <c r="L1754" s="44">
        <f>IFERROR(_xll.qlIndexFixing(Index6M,$H1754,TRUE,_xll.ohTrigger(RecalcTrigger,Trigger6M)),NA())</f>
        <v>9.5012398178619187E-3</v>
      </c>
      <c r="M1754" s="145">
        <f>IFERROR(_xll.qlIndexFixing(Index1Y,$H1754,TRUE,_xll.ohTrigger(RecalcTrigger,Trigger1Y)),NA())</f>
        <v>9.6596354573173782E-3</v>
      </c>
      <c r="N1754" s="144">
        <f>IFERROR(_xll.qlIndexFixing(ONIndex1M,I1754,TRUE,_xll.ohTrigger(RecalcTrigger,Trigger1M)),NA())</f>
        <v>9.202402471402138E-3</v>
      </c>
      <c r="O1754" s="44">
        <f>IFERROR(_xll.qlIndexFixing(ONIndex3M,I1754,TRUE,_xll.ohTrigger(RecalcTrigger,Trigger3M)),NA())</f>
        <v>9.4812126667331853E-3</v>
      </c>
      <c r="P1754" s="44">
        <f>IFERROR(_xll.qlIndexFixing(ONIndex6M,I1754,TRUE,_xll.ohTrigger(RecalcTrigger,Trigger6M)),NA())</f>
        <v>9.5200758052005341E-3</v>
      </c>
      <c r="Q1754" s="145">
        <f>IFERROR(_xll.qlIndexFixing(ONIndex1Y,I1754,TRUE,_xll.ohTrigger(RecalcTrigger,Trigger1Y)),NA())</f>
        <v>9.6981691259312441E-3</v>
      </c>
    </row>
    <row r="1755" spans="2:17" x14ac:dyDescent="0.2">
      <c r="B1755" s="39" t="s">
        <v>42</v>
      </c>
      <c r="D1755" s="42">
        <f>_xll.qlCalendarAdvance(Calendar,$D1754,B1755,"f",FALSE)</f>
        <v>52034</v>
      </c>
      <c r="E1755" s="139">
        <f>_xll.qlInterestRateIndexValueDate(IndexON,D1755)</f>
        <v>52034</v>
      </c>
      <c r="F1755" s="155">
        <f>IFERROR(_xll.qlIndexFixing(IndexON,D1755,TRUE,_xll.ohTrigger(RecalcTrigger,TriggerON)),NA())</f>
        <v>8.8742747034054048E-3</v>
      </c>
      <c r="H1755" s="42">
        <f>_xll.qlCalendarAdvance(Calendar,$H1754,B1755,"f",FALSE)</f>
        <v>52034</v>
      </c>
      <c r="I1755" s="139">
        <f>_xll.qlInterestRateIndexValueDate(Index1M,$H1755)</f>
        <v>52036</v>
      </c>
      <c r="J1755" s="144">
        <f>IFERROR(_xll.qlIndexFixing(Index1M,$H1755,TRUE,_xll.ohTrigger(RecalcTrigger,Trigger1M)),NA())</f>
        <v>9.1973543049198025E-3</v>
      </c>
      <c r="K1755" s="44">
        <f>IFERROR(_xll.qlIndexFixing(Index3M,H1755,TRUE,_xll.ohTrigger(RecalcTrigger,Trigger3M)),NA())</f>
        <v>9.4676843757327111E-3</v>
      </c>
      <c r="L1755" s="44">
        <f>IFERROR(_xll.qlIndexFixing(Index6M,$H1755,TRUE,_xll.ohTrigger(RecalcTrigger,Trigger6M)),NA())</f>
        <v>9.4978514491353382E-3</v>
      </c>
      <c r="M1755" s="145">
        <f>IFERROR(_xll.qlIndexFixing(Index1Y,$H1755,TRUE,_xll.ohTrigger(RecalcTrigger,Trigger1Y)),NA())</f>
        <v>9.656256993620084E-3</v>
      </c>
      <c r="N1755" s="144">
        <f>IFERROR(_xll.qlIndexFixing(ONIndex1M,I1755,TRUE,_xll.ohTrigger(RecalcTrigger,Trigger1M)),NA())</f>
        <v>9.1991146931125201E-3</v>
      </c>
      <c r="O1755" s="44">
        <f>IFERROR(_xll.qlIndexFixing(ONIndex3M,I1755,TRUE,_xll.ohTrigger(RecalcTrigger,Trigger3M)),NA())</f>
        <v>9.4776223606007903E-3</v>
      </c>
      <c r="P1755" s="44">
        <f>IFERROR(_xll.qlIndexFixing(ONIndex6M,I1755,TRUE,_xll.ohTrigger(RecalcTrigger,Trigger6M)),NA())</f>
        <v>9.5167785313066133E-3</v>
      </c>
      <c r="Q1755" s="145">
        <f>IFERROR(_xll.qlIndexFixing(ONIndex1Y,I1755,TRUE,_xll.ohTrigger(RecalcTrigger,Trigger1Y)),NA())</f>
        <v>9.6947920641810015E-3</v>
      </c>
    </row>
    <row r="1756" spans="2:17" x14ac:dyDescent="0.2">
      <c r="B1756" s="39" t="s">
        <v>42</v>
      </c>
      <c r="D1756" s="42">
        <f>_xll.qlCalendarAdvance(Calendar,$D1755,B1756,"f",FALSE)</f>
        <v>52041</v>
      </c>
      <c r="E1756" s="139">
        <f>_xll.qlInterestRateIndexValueDate(IndexON,D1756)</f>
        <v>52041</v>
      </c>
      <c r="F1756" s="155">
        <f>IFERROR(_xll.qlIndexFixing(IndexON,D1756,TRUE,_xll.ohTrigger(RecalcTrigger,TriggerON)),NA())</f>
        <v>8.8742747034054048E-3</v>
      </c>
      <c r="H1756" s="42">
        <f>_xll.qlCalendarAdvance(Calendar,$H1755,B1756,"f",FALSE)</f>
        <v>52041</v>
      </c>
      <c r="I1756" s="139">
        <f>_xll.qlInterestRateIndexValueDate(Index1M,$H1756)</f>
        <v>52043</v>
      </c>
      <c r="J1756" s="144">
        <f>IFERROR(_xll.qlIndexFixing(Index1M,$H1756,TRUE,_xll.ohTrigger(RecalcTrigger,Trigger1M)),NA())</f>
        <v>9.1940646636554102E-3</v>
      </c>
      <c r="K1756" s="44">
        <f>IFERROR(_xll.qlIndexFixing(Index3M,H1756,TRUE,_xll.ohTrigger(RecalcTrigger,Trigger3M)),NA())</f>
        <v>9.4640949345023793E-3</v>
      </c>
      <c r="L1756" s="44">
        <f>IFERROR(_xll.qlIndexFixing(Index6M,$H1756,TRUE,_xll.ohTrigger(RecalcTrigger,Trigger6M)),NA())</f>
        <v>9.4940982278364713E-3</v>
      </c>
      <c r="M1756" s="145">
        <f>IFERROR(_xll.qlIndexFixing(Index1Y,$H1756,TRUE,_xll.ohTrigger(RecalcTrigger,Trigger1Y)),NA())</f>
        <v>9.6528800115803261E-3</v>
      </c>
      <c r="N1756" s="144">
        <f>IFERROR(_xll.qlIndexFixing(ONIndex1M,I1756,TRUE,_xll.ohTrigger(RecalcTrigger,Trigger1M)),NA())</f>
        <v>9.1958271495151678E-3</v>
      </c>
      <c r="O1756" s="44">
        <f>IFERROR(_xll.qlIndexFixing(ONIndex3M,I1756,TRUE,_xll.ohTrigger(RecalcTrigger,Trigger3M)),NA())</f>
        <v>9.4740332606235711E-3</v>
      </c>
      <c r="P1756" s="44">
        <f>IFERROR(_xll.qlIndexFixing(ONIndex6M,I1756,TRUE,_xll.ohTrigger(RecalcTrigger,Trigger6M)),NA())</f>
        <v>9.5134751555736585E-3</v>
      </c>
      <c r="Q1756" s="145">
        <f>IFERROR(_xll.qlIndexFixing(ONIndex1Y,I1756,TRUE,_xll.ohTrigger(RecalcTrigger,Trigger1Y)),NA())</f>
        <v>9.6914158016314644E-3</v>
      </c>
    </row>
    <row r="1757" spans="2:17" x14ac:dyDescent="0.2">
      <c r="B1757" s="39" t="s">
        <v>42</v>
      </c>
      <c r="D1757" s="42">
        <f>_xll.qlCalendarAdvance(Calendar,$D1756,B1757,"f",FALSE)</f>
        <v>52048</v>
      </c>
      <c r="E1757" s="139">
        <f>_xll.qlInterestRateIndexValueDate(IndexON,D1757)</f>
        <v>52048</v>
      </c>
      <c r="F1757" s="155">
        <f>IFERROR(_xll.qlIndexFixing(IndexON,D1757,TRUE,_xll.ohTrigger(RecalcTrigger,TriggerON)),NA())</f>
        <v>8.8742747034054048E-3</v>
      </c>
      <c r="H1757" s="42">
        <f>_xll.qlCalendarAdvance(Calendar,$H1756,B1757,"f",FALSE)</f>
        <v>52048</v>
      </c>
      <c r="I1757" s="139">
        <f>_xll.qlInterestRateIndexValueDate(Index1M,$H1757)</f>
        <v>52050</v>
      </c>
      <c r="J1757" s="144">
        <f>IFERROR(_xll.qlIndexFixing(Index1M,$H1757,TRUE,_xll.ohTrigger(RecalcTrigger,Trigger1M)),NA())</f>
        <v>9.1907753621392474E-3</v>
      </c>
      <c r="K1757" s="44">
        <f>IFERROR(_xll.qlIndexFixing(Index3M,H1757,TRUE,_xll.ohTrigger(RecalcTrigger,Trigger3M)),NA())</f>
        <v>9.4605069750067824E-3</v>
      </c>
      <c r="L1757" s="44">
        <f>IFERROR(_xll.qlIndexFixing(Index6M,$H1757,TRUE,_xll.ohTrigger(RecalcTrigger,Trigger6M)),NA())</f>
        <v>9.4906963095362923E-3</v>
      </c>
      <c r="M1757" s="145">
        <f>IFERROR(_xll.qlIndexFixing(Index1Y,$H1757,TRUE,_xll.ohTrigger(RecalcTrigger,Trigger1Y)),NA())</f>
        <v>9.6495045372701795E-3</v>
      </c>
      <c r="N1757" s="144">
        <f>IFERROR(_xll.qlIndexFixing(ONIndex1M,I1757,TRUE,_xll.ohTrigger(RecalcTrigger,Trigger1M)),NA())</f>
        <v>9.1925398800185576E-3</v>
      </c>
      <c r="O1757" s="44">
        <f>IFERROR(_xll.qlIndexFixing(ONIndex3M,I1757,TRUE,_xll.ohTrigger(RecalcTrigger,Trigger3M)),NA())</f>
        <v>9.4704454056504517E-3</v>
      </c>
      <c r="P1757" s="44">
        <f>IFERROR(_xll.qlIndexFixing(ONIndex6M,I1757,TRUE,_xll.ohTrigger(RecalcTrigger,Trigger6M)),NA())</f>
        <v>9.5101656874341245E-3</v>
      </c>
      <c r="Q1757" s="145">
        <f>IFERROR(_xll.qlIndexFixing(ONIndex1Y,I1757,TRUE,_xll.ohTrigger(RecalcTrigger,Trigger1Y)),NA())</f>
        <v>9.6880403638621715E-3</v>
      </c>
    </row>
    <row r="1758" spans="2:17" x14ac:dyDescent="0.2">
      <c r="B1758" s="39" t="s">
        <v>42</v>
      </c>
      <c r="D1758" s="42">
        <f>_xll.qlCalendarAdvance(Calendar,$D1757,B1758,"f",FALSE)</f>
        <v>52055</v>
      </c>
      <c r="E1758" s="139">
        <f>_xll.qlInterestRateIndexValueDate(IndexON,D1758)</f>
        <v>52055</v>
      </c>
      <c r="F1758" s="155">
        <f>IFERROR(_xll.qlIndexFixing(IndexON,D1758,TRUE,_xll.ohTrigger(RecalcTrigger,TriggerON)),NA())</f>
        <v>8.8742747034054048E-3</v>
      </c>
      <c r="H1758" s="42">
        <f>_xll.qlCalendarAdvance(Calendar,$H1757,B1758,"f",FALSE)</f>
        <v>52055</v>
      </c>
      <c r="I1758" s="139">
        <f>_xll.qlInterestRateIndexValueDate(Index1M,$H1758)</f>
        <v>52057</v>
      </c>
      <c r="J1758" s="144">
        <f>IFERROR(_xll.qlIndexFixing(Index1M,$H1758,TRUE,_xll.ohTrigger(RecalcTrigger,Trigger1M)),NA())</f>
        <v>9.1874864396848666E-3</v>
      </c>
      <c r="K1758" s="44">
        <f>IFERROR(_xll.qlIndexFixing(Index3M,H1758,TRUE,_xll.ohTrigger(RecalcTrigger,Trigger3M)),NA())</f>
        <v>9.4569205361304687E-3</v>
      </c>
      <c r="L1758" s="44">
        <f>IFERROR(_xll.qlIndexFixing(Index6M,$H1758,TRUE,_xll.ohTrigger(RecalcTrigger,Trigger6M)),NA())</f>
        <v>9.4872884041594732E-3</v>
      </c>
      <c r="M1758" s="145">
        <f>IFERROR(_xll.qlIndexFixing(Index1Y,$H1758,TRUE,_xll.ohTrigger(RecalcTrigger,Trigger1Y)),NA())</f>
        <v>9.6461305967619412E-3</v>
      </c>
      <c r="N1758" s="144">
        <f>IFERROR(_xll.qlIndexFixing(ONIndex1M,I1758,TRUE,_xll.ohTrigger(RecalcTrigger,Trigger1M)),NA())</f>
        <v>9.1892529237913578E-3</v>
      </c>
      <c r="O1758" s="44">
        <f>IFERROR(_xll.qlIndexFixing(ONIndex3M,I1758,TRUE,_xll.ohTrigger(RecalcTrigger,Trigger3M)),NA())</f>
        <v>9.466858834290548E-3</v>
      </c>
      <c r="P1758" s="44">
        <f>IFERROR(_xll.qlIndexFixing(ONIndex6M,I1758,TRUE,_xll.ohTrigger(RecalcTrigger,Trigger6M)),NA())</f>
        <v>9.5068501361605939E-3</v>
      </c>
      <c r="Q1758" s="145">
        <f>IFERROR(_xll.qlIndexFixing(ONIndex1Y,I1758,TRUE,_xll.ohTrigger(RecalcTrigger,Trigger1Y)),NA())</f>
        <v>9.6846657769322775E-3</v>
      </c>
    </row>
    <row r="1759" spans="2:17" x14ac:dyDescent="0.2">
      <c r="B1759" s="39" t="s">
        <v>42</v>
      </c>
      <c r="D1759" s="42">
        <f>_xll.qlCalendarAdvance(Calendar,$D1758,B1759,"f",FALSE)</f>
        <v>52062</v>
      </c>
      <c r="E1759" s="139">
        <f>_xll.qlInterestRateIndexValueDate(IndexON,D1759)</f>
        <v>52062</v>
      </c>
      <c r="F1759" s="155">
        <f>IFERROR(_xll.qlIndexFixing(IndexON,D1759,TRUE,_xll.ohTrigger(RecalcTrigger,TriggerON)),NA())</f>
        <v>8.8742747034054048E-3</v>
      </c>
      <c r="H1759" s="42">
        <f>_xll.qlCalendarAdvance(Calendar,$H1758,B1759,"f",FALSE)</f>
        <v>52062</v>
      </c>
      <c r="I1759" s="139">
        <f>_xll.qlInterestRateIndexValueDate(Index1M,$H1759)</f>
        <v>52064</v>
      </c>
      <c r="J1759" s="144">
        <f>IFERROR(_xll.qlIndexFixing(Index1M,$H1759,TRUE,_xll.ohTrigger(RecalcTrigger,Trigger1M)),NA())</f>
        <v>9.1841979356033221E-3</v>
      </c>
      <c r="K1759" s="44">
        <f>IFERROR(_xll.qlIndexFixing(Index3M,H1759,TRUE,_xll.ohTrigger(RecalcTrigger,Trigger3M)),NA())</f>
        <v>9.4533356567571159E-3</v>
      </c>
      <c r="L1759" s="44">
        <f>IFERROR(_xll.qlIndexFixing(Index6M,$H1759,TRUE,_xll.ohTrigger(RecalcTrigger,Trigger6M)),NA())</f>
        <v>9.483874521200782E-3</v>
      </c>
      <c r="M1759" s="145">
        <f>IFERROR(_xll.qlIndexFixing(Index1Y,$H1759,TRUE,_xll.ohTrigger(RecalcTrigger,Trigger1Y)),NA())</f>
        <v>9.6427582161272493E-3</v>
      </c>
      <c r="N1759" s="144">
        <f>IFERROR(_xll.qlIndexFixing(ONIndex1M,I1759,TRUE,_xll.ohTrigger(RecalcTrigger,Trigger1M)),NA())</f>
        <v>9.1859663201621089E-3</v>
      </c>
      <c r="O1759" s="44">
        <f>IFERROR(_xll.qlIndexFixing(ONIndex3M,I1759,TRUE,_xll.ohTrigger(RecalcTrigger,Trigger3M)),NA())</f>
        <v>9.4632735856325922E-3</v>
      </c>
      <c r="P1759" s="44">
        <f>IFERROR(_xll.qlIndexFixing(ONIndex6M,I1759,TRUE,_xll.ohTrigger(RecalcTrigger,Trigger6M)),NA())</f>
        <v>9.5035285115052659E-3</v>
      </c>
      <c r="Q1759" s="145">
        <f>IFERROR(_xll.qlIndexFixing(ONIndex1Y,I1759,TRUE,_xll.ohTrigger(RecalcTrigger,Trigger1Y)),NA())</f>
        <v>9.681292066501257E-3</v>
      </c>
    </row>
    <row r="1760" spans="2:17" x14ac:dyDescent="0.2">
      <c r="B1760" s="39" t="s">
        <v>42</v>
      </c>
      <c r="D1760" s="42">
        <f>_xll.qlCalendarAdvance(Calendar,$D1759,B1760,"f",FALSE)</f>
        <v>52069</v>
      </c>
      <c r="E1760" s="139">
        <f>_xll.qlInterestRateIndexValueDate(IndexON,D1760)</f>
        <v>52069</v>
      </c>
      <c r="F1760" s="155">
        <f>IFERROR(_xll.qlIndexFixing(IndexON,D1760,TRUE,_xll.ohTrigger(RecalcTrigger,TriggerON)),NA())</f>
        <v>8.8742747034054048E-3</v>
      </c>
      <c r="H1760" s="42">
        <f>_xll.qlCalendarAdvance(Calendar,$H1759,B1760,"f",FALSE)</f>
        <v>52069</v>
      </c>
      <c r="I1760" s="139">
        <f>_xll.qlInterestRateIndexValueDate(Index1M,$H1760)</f>
        <v>52071</v>
      </c>
      <c r="J1760" s="144">
        <f>IFERROR(_xll.qlIndexFixing(Index1M,$H1760,TRUE,_xll.ohTrigger(RecalcTrigger,Trigger1M)),NA())</f>
        <v>9.1809098892031704E-3</v>
      </c>
      <c r="K1760" s="44">
        <f>IFERROR(_xll.qlIndexFixing(Index3M,H1760,TRUE,_xll.ohTrigger(RecalcTrigger,Trigger3M)),NA())</f>
        <v>9.4497523757686649E-3</v>
      </c>
      <c r="L1760" s="44">
        <f>IFERROR(_xll.qlIndexFixing(Index6M,$H1760,TRUE,_xll.ohTrigger(RecalcTrigger,Trigger6M)),NA())</f>
        <v>9.4804546701579995E-3</v>
      </c>
      <c r="M1760" s="145">
        <f>IFERROR(_xll.qlIndexFixing(Index1Y,$H1760,TRUE,_xll.ohTrigger(RecalcTrigger,Trigger1Y)),NA())</f>
        <v>9.639387421437301E-3</v>
      </c>
      <c r="N1760" s="144">
        <f>IFERROR(_xll.qlIndexFixing(ONIndex1M,I1760,TRUE,_xll.ohTrigger(RecalcTrigger,Trigger1M)),NA())</f>
        <v>9.1826801083794152E-3</v>
      </c>
      <c r="O1760" s="44">
        <f>IFERROR(_xll.qlIndexFixing(ONIndex3M,I1760,TRUE,_xll.ohTrigger(RecalcTrigger,Trigger3M)),NA())</f>
        <v>9.4596896983656364E-3</v>
      </c>
      <c r="P1760" s="44">
        <f>IFERROR(_xll.qlIndexFixing(ONIndex6M,I1760,TRUE,_xll.ohTrigger(RecalcTrigger,Trigger6M)),NA())</f>
        <v>9.500200822580851E-3</v>
      </c>
      <c r="Q1760" s="145">
        <f>IFERROR(_xll.qlIndexFixing(ONIndex1Y,I1760,TRUE,_xll.ohTrigger(RecalcTrigger,Trigger1Y)),NA())</f>
        <v>9.6779192585483287E-3</v>
      </c>
    </row>
    <row r="1761" spans="2:17" x14ac:dyDescent="0.2">
      <c r="B1761" s="39" t="s">
        <v>42</v>
      </c>
      <c r="D1761" s="42">
        <f>_xll.qlCalendarAdvance(Calendar,$D1760,B1761,"f",FALSE)</f>
        <v>52076</v>
      </c>
      <c r="E1761" s="139">
        <f>_xll.qlInterestRateIndexValueDate(IndexON,D1761)</f>
        <v>52076</v>
      </c>
      <c r="F1761" s="155">
        <f>IFERROR(_xll.qlIndexFixing(IndexON,D1761,TRUE,_xll.ohTrigger(RecalcTrigger,TriggerON)),NA())</f>
        <v>8.8742747034054048E-3</v>
      </c>
      <c r="H1761" s="42">
        <f>_xll.qlCalendarAdvance(Calendar,$H1760,B1761,"f",FALSE)</f>
        <v>52076</v>
      </c>
      <c r="I1761" s="139">
        <f>_xll.qlInterestRateIndexValueDate(Index1M,$H1761)</f>
        <v>52078</v>
      </c>
      <c r="J1761" s="144">
        <f>IFERROR(_xll.qlIndexFixing(Index1M,$H1761,TRUE,_xll.ohTrigger(RecalcTrigger,Trigger1M)),NA())</f>
        <v>9.1779757862227637E-3</v>
      </c>
      <c r="K1761" s="44">
        <f>IFERROR(_xll.qlIndexFixing(Index3M,H1761,TRUE,_xll.ohTrigger(RecalcTrigger,Trigger3M)),NA())</f>
        <v>9.4461707320496659E-3</v>
      </c>
      <c r="L1761" s="44">
        <f>IFERROR(_xll.qlIndexFixing(Index6M,$H1761,TRUE,_xll.ohTrigger(RecalcTrigger,Trigger6M)),NA())</f>
        <v>9.4773954068553771E-3</v>
      </c>
      <c r="M1761" s="145">
        <f>IFERROR(_xll.qlIndexFixing(Index1Y,$H1761,TRUE,_xll.ohTrigger(RecalcTrigger,Trigger1Y)),NA())</f>
        <v>9.6360182387630802E-3</v>
      </c>
      <c r="N1761" s="144">
        <f>IFERROR(_xll.qlIndexFixing(ONIndex1M,I1761,TRUE,_xll.ohTrigger(RecalcTrigger,Trigger1M)),NA())</f>
        <v>9.1793943277718171E-3</v>
      </c>
      <c r="O1761" s="44">
        <f>IFERROR(_xll.qlIndexFixing(ONIndex3M,I1761,TRUE,_xll.ohTrigger(RecalcTrigger,Trigger3M)),NA())</f>
        <v>9.4561072111787325E-3</v>
      </c>
      <c r="P1761" s="44">
        <f>IFERROR(_xll.qlIndexFixing(ONIndex6M,I1761,TRUE,_xll.ohTrigger(RecalcTrigger,Trigger6M)),NA())</f>
        <v>9.49686707889974E-3</v>
      </c>
      <c r="Q1761" s="145">
        <f>IFERROR(_xll.qlIndexFixing(ONIndex1Y,I1761,TRUE,_xll.ohTrigger(RecalcTrigger,Trigger1Y)),NA())</f>
        <v>9.6745473788129033E-3</v>
      </c>
    </row>
    <row r="1762" spans="2:17" x14ac:dyDescent="0.2">
      <c r="B1762" s="39" t="s">
        <v>42</v>
      </c>
      <c r="D1762" s="42">
        <f>_xll.qlCalendarAdvance(Calendar,$D1761,B1762,"f",FALSE)</f>
        <v>52083</v>
      </c>
      <c r="E1762" s="139">
        <f>_xll.qlInterestRateIndexValueDate(IndexON,D1762)</f>
        <v>52083</v>
      </c>
      <c r="F1762" s="155">
        <f>IFERROR(_xll.qlIndexFixing(IndexON,D1762,TRUE,_xll.ohTrigger(RecalcTrigger,TriggerON)),NA())</f>
        <v>8.8742747034054048E-3</v>
      </c>
      <c r="H1762" s="42">
        <f>_xll.qlCalendarAdvance(Calendar,$H1761,B1762,"f",FALSE)</f>
        <v>52083</v>
      </c>
      <c r="I1762" s="139">
        <f>_xll.qlInterestRateIndexValueDate(Index1M,$H1762)</f>
        <v>52085</v>
      </c>
      <c r="J1762" s="144">
        <f>IFERROR(_xll.qlIndexFixing(Index1M,$H1762,TRUE,_xll.ohTrigger(RecalcTrigger,Trigger1M)),NA())</f>
        <v>9.1743353266937611E-3</v>
      </c>
      <c r="K1762" s="44">
        <f>IFERROR(_xll.qlIndexFixing(Index3M,H1762,TRUE,_xll.ohTrigger(RecalcTrigger,Trigger3M)),NA())</f>
        <v>9.4425907644811891E-3</v>
      </c>
      <c r="L1762" s="44">
        <f>IFERROR(_xll.qlIndexFixing(Index6M,$H1762,TRUE,_xll.ohTrigger(RecalcTrigger,Trigger6M)),NA())</f>
        <v>9.4735971018031113E-3</v>
      </c>
      <c r="M1762" s="145">
        <f>IFERROR(_xll.qlIndexFixing(Index1Y,$H1762,TRUE,_xll.ohTrigger(RecalcTrigger,Trigger1Y)),NA())</f>
        <v>9.6326506941755673E-3</v>
      </c>
      <c r="N1762" s="144">
        <f>IFERROR(_xll.qlIndexFixing(ONIndex1M,I1762,TRUE,_xll.ohTrigger(RecalcTrigger,Trigger1M)),NA())</f>
        <v>9.1761090175079829E-3</v>
      </c>
      <c r="O1762" s="44">
        <f>IFERROR(_xll.qlIndexFixing(ONIndex3M,I1762,TRUE,_xll.ohTrigger(RecalcTrigger,Trigger3M)),NA())</f>
        <v>9.4525261628408686E-3</v>
      </c>
      <c r="P1762" s="44">
        <f>IFERROR(_xll.qlIndexFixing(ONIndex6M,I1762,TRUE,_xll.ohTrigger(RecalcTrigger,Trigger6M)),NA())</f>
        <v>9.4935272898943879E-3</v>
      </c>
      <c r="Q1762" s="145">
        <f>IFERROR(_xll.qlIndexFixing(ONIndex1Y,I1762,TRUE,_xll.ohTrigger(RecalcTrigger,Trigger1Y)),NA())</f>
        <v>9.6711764531143274E-3</v>
      </c>
    </row>
    <row r="1763" spans="2:17" x14ac:dyDescent="0.2">
      <c r="B1763" s="39" t="s">
        <v>42</v>
      </c>
      <c r="D1763" s="42">
        <f>_xll.qlCalendarAdvance(Calendar,$D1762,B1763,"f",FALSE)</f>
        <v>52090</v>
      </c>
      <c r="E1763" s="139">
        <f>_xll.qlInterestRateIndexValueDate(IndexON,D1763)</f>
        <v>52090</v>
      </c>
      <c r="F1763" s="155">
        <f>IFERROR(_xll.qlIndexFixing(IndexON,D1763,TRUE,_xll.ohTrigger(RecalcTrigger,TriggerON)),NA())</f>
        <v>8.8742747034054048E-3</v>
      </c>
      <c r="H1763" s="42">
        <f>_xll.qlCalendarAdvance(Calendar,$H1762,B1763,"f",FALSE)</f>
        <v>52090</v>
      </c>
      <c r="I1763" s="139">
        <f>_xll.qlInterestRateIndexValueDate(Index1M,$H1763)</f>
        <v>52092</v>
      </c>
      <c r="J1763" s="144">
        <f>IFERROR(_xll.qlIndexFixing(Index1M,$H1763,TRUE,_xll.ohTrigger(RecalcTrigger,Trigger1M)),NA())</f>
        <v>9.1710488892066122E-3</v>
      </c>
      <c r="K1763" s="44">
        <f>IFERROR(_xll.qlIndexFixing(Index3M,H1763,TRUE,_xll.ohTrigger(RecalcTrigger,Trigger3M)),NA())</f>
        <v>9.4390125119469138E-3</v>
      </c>
      <c r="L1763" s="44">
        <f>IFERROR(_xll.qlIndexFixing(Index6M,$H1763,TRUE,_xll.ohTrigger(RecalcTrigger,Trigger6M)),NA())</f>
        <v>9.4701594034844148E-3</v>
      </c>
      <c r="M1763" s="145">
        <f>IFERROR(_xll.qlIndexFixing(Index1Y,$H1763,TRUE,_xll.ohTrigger(RecalcTrigger,Trigger1Y)),NA())</f>
        <v>9.6292848137446464E-3</v>
      </c>
      <c r="N1763" s="144">
        <f>IFERROR(_xll.qlIndexFixing(ONIndex1M,I1763,TRUE,_xll.ohTrigger(RecalcTrigger,Trigger1M)),NA())</f>
        <v>9.1728242169963892E-3</v>
      </c>
      <c r="O1763" s="44">
        <f>IFERROR(_xll.qlIndexFixing(ONIndex3M,I1763,TRUE,_xll.ohTrigger(RecalcTrigger,Trigger3M)),NA())</f>
        <v>9.4489465922809046E-3</v>
      </c>
      <c r="P1763" s="44">
        <f>IFERROR(_xll.qlIndexFixing(ONIndex6M,I1763,TRUE,_xll.ohTrigger(RecalcTrigger,Trigger6M)),NA())</f>
        <v>9.4901814649972493E-3</v>
      </c>
      <c r="Q1763" s="145">
        <f>IFERROR(_xll.qlIndexFixing(ONIndex1Y,I1763,TRUE,_xll.ohTrigger(RecalcTrigger,Trigger1Y)),NA())</f>
        <v>9.6678065073518837E-3</v>
      </c>
    </row>
    <row r="1764" spans="2:17" x14ac:dyDescent="0.2">
      <c r="B1764" s="39" t="s">
        <v>42</v>
      </c>
      <c r="D1764" s="42">
        <f>_xll.qlCalendarAdvance(Calendar,$D1763,B1764,"f",FALSE)</f>
        <v>52097</v>
      </c>
      <c r="E1764" s="139">
        <f>_xll.qlInterestRateIndexValueDate(IndexON,D1764)</f>
        <v>52097</v>
      </c>
      <c r="F1764" s="155">
        <f>IFERROR(_xll.qlIndexFixing(IndexON,D1764,TRUE,_xll.ohTrigger(RecalcTrigger,TriggerON)),NA())</f>
        <v>8.8742747034054048E-3</v>
      </c>
      <c r="H1764" s="42">
        <f>_xll.qlCalendarAdvance(Calendar,$H1763,B1764,"f",FALSE)</f>
        <v>52097</v>
      </c>
      <c r="I1764" s="139">
        <f>_xll.qlInterestRateIndexValueDate(Index1M,$H1764)</f>
        <v>52099</v>
      </c>
      <c r="J1764" s="144">
        <f>IFERROR(_xll.qlIndexFixing(Index1M,$H1764,TRUE,_xll.ohTrigger(RecalcTrigger,Trigger1M)),NA())</f>
        <v>9.1677630666425758E-3</v>
      </c>
      <c r="K1764" s="44">
        <f>IFERROR(_xll.qlIndexFixing(Index3M,H1764,TRUE,_xll.ohTrigger(RecalcTrigger,Trigger3M)),NA())</f>
        <v>9.4354360133279119E-3</v>
      </c>
      <c r="L1764" s="44">
        <f>IFERROR(_xll.qlIndexFixing(Index6M,$H1764,TRUE,_xll.ohTrigger(RecalcTrigger,Trigger6M)),NA())</f>
        <v>9.4667157750658662E-3</v>
      </c>
      <c r="M1764" s="145">
        <f>IFERROR(_xll.qlIndexFixing(Index1Y,$H1764,TRUE,_xll.ohTrigger(RecalcTrigger,Trigger1Y)),NA())</f>
        <v>9.6259206235406441E-3</v>
      </c>
      <c r="N1764" s="144">
        <f>IFERROR(_xll.qlIndexFixing(ONIndex1M,I1764,TRUE,_xll.ohTrigger(RecalcTrigger,Trigger1M)),NA())</f>
        <v>9.1695399654856402E-3</v>
      </c>
      <c r="O1764" s="44">
        <f>IFERROR(_xll.qlIndexFixing(ONIndex3M,I1764,TRUE,_xll.ohTrigger(RecalcTrigger,Trigger3M)),NA())</f>
        <v>9.4453685383477648E-3</v>
      </c>
      <c r="P1764" s="44">
        <f>IFERROR(_xll.qlIndexFixing(ONIndex6M,I1764,TRUE,_xll.ohTrigger(RecalcTrigger,Trigger6M)),NA())</f>
        <v>9.4868296136407793E-3</v>
      </c>
      <c r="Q1764" s="145">
        <f>IFERROR(_xll.qlIndexFixing(ONIndex1Y,I1764,TRUE,_xll.ohTrigger(RecalcTrigger,Trigger1Y)),NA())</f>
        <v>9.664437567344919E-3</v>
      </c>
    </row>
    <row r="1765" spans="2:17" x14ac:dyDescent="0.2">
      <c r="B1765" s="39" t="s">
        <v>42</v>
      </c>
      <c r="D1765" s="42">
        <f>_xll.qlCalendarAdvance(Calendar,$D1764,B1765,"f",FALSE)</f>
        <v>52104</v>
      </c>
      <c r="E1765" s="139">
        <f>_xll.qlInterestRateIndexValueDate(IndexON,D1765)</f>
        <v>52104</v>
      </c>
      <c r="F1765" s="155">
        <f>IFERROR(_xll.qlIndexFixing(IndexON,D1765,TRUE,_xll.ohTrigger(RecalcTrigger,TriggerON)),NA())</f>
        <v>8.8742747034054048E-3</v>
      </c>
      <c r="H1765" s="42">
        <f>_xll.qlCalendarAdvance(Calendar,$H1764,B1765,"f",FALSE)</f>
        <v>52104</v>
      </c>
      <c r="I1765" s="139">
        <f>_xll.qlInterestRateIndexValueDate(Index1M,$H1765)</f>
        <v>52106</v>
      </c>
      <c r="J1765" s="144">
        <f>IFERROR(_xll.qlIndexFixing(Index1M,$H1765,TRUE,_xll.ohTrigger(RecalcTrigger,Trigger1M)),NA())</f>
        <v>9.1644778983152042E-3</v>
      </c>
      <c r="K1765" s="44">
        <f>IFERROR(_xll.qlIndexFixing(Index3M,H1765,TRUE,_xll.ohTrigger(RecalcTrigger,Trigger3M)),NA())</f>
        <v>9.4318613075078626E-3</v>
      </c>
      <c r="L1765" s="44">
        <f>IFERROR(_xll.qlIndexFixing(Index6M,$H1765,TRUE,_xll.ohTrigger(RecalcTrigger,Trigger6M)),NA())</f>
        <v>9.4636389036248433E-3</v>
      </c>
      <c r="M1765" s="145">
        <f>IFERROR(_xll.qlIndexFixing(Index1Y,$H1765,TRUE,_xll.ohTrigger(RecalcTrigger,Trigger1Y)),NA())</f>
        <v>9.6225581496330072E-3</v>
      </c>
      <c r="N1765" s="144">
        <f>IFERROR(_xll.qlIndexFixing(ONIndex1M,I1765,TRUE,_xll.ohTrigger(RecalcTrigger,Trigger1M)),NA())</f>
        <v>9.1662563023042765E-3</v>
      </c>
      <c r="O1765" s="44">
        <f>IFERROR(_xll.qlIndexFixing(ONIndex3M,I1765,TRUE,_xll.ohTrigger(RecalcTrigger,Trigger3M)),NA())</f>
        <v>9.441792039650565E-3</v>
      </c>
      <c r="P1765" s="44">
        <f>IFERROR(_xll.qlIndexFixing(ONIndex6M,I1765,TRUE,_xll.ohTrigger(RecalcTrigger,Trigger6M)),NA())</f>
        <v>9.4834717451774964E-3</v>
      </c>
      <c r="Q1765" s="145">
        <f>IFERROR(_xll.qlIndexFixing(ONIndex1Y,I1765,TRUE,_xll.ohTrigger(RecalcTrigger,Trigger1Y)),NA())</f>
        <v>9.6610696589127798E-3</v>
      </c>
    </row>
    <row r="1766" spans="2:17" x14ac:dyDescent="0.2">
      <c r="B1766" s="39" t="s">
        <v>42</v>
      </c>
      <c r="D1766" s="42">
        <f>_xll.qlCalendarAdvance(Calendar,$D1765,B1766,"f",FALSE)</f>
        <v>52111</v>
      </c>
      <c r="E1766" s="139">
        <f>_xll.qlInterestRateIndexValueDate(IndexON,D1766)</f>
        <v>52111</v>
      </c>
      <c r="F1766" s="155">
        <f>IFERROR(_xll.qlIndexFixing(IndexON,D1766,TRUE,_xll.ohTrigger(RecalcTrigger,TriggerON)),NA())</f>
        <v>8.8742747034054048E-3</v>
      </c>
      <c r="H1766" s="42">
        <f>_xll.qlCalendarAdvance(Calendar,$H1765,B1766,"f",FALSE)</f>
        <v>52111</v>
      </c>
      <c r="I1766" s="139">
        <f>_xll.qlInterestRateIndexValueDate(Index1M,$H1766)</f>
        <v>52113</v>
      </c>
      <c r="J1766" s="144">
        <f>IFERROR(_xll.qlIndexFixing(Index1M,$H1766,TRUE,_xll.ohTrigger(RecalcTrigger,Trigger1M)),NA())</f>
        <v>9.1611934235280579E-3</v>
      </c>
      <c r="K1766" s="44">
        <f>IFERROR(_xll.qlIndexFixing(Index3M,H1766,TRUE,_xll.ohTrigger(RecalcTrigger,Trigger3M)),NA())</f>
        <v>9.4284199184195908E-3</v>
      </c>
      <c r="L1766" s="44">
        <f>IFERROR(_xll.qlIndexFixing(Index6M,$H1766,TRUE,_xll.ohTrigger(RecalcTrigger,Trigger6M)),NA())</f>
        <v>9.460434189863037E-3</v>
      </c>
      <c r="M1766" s="145">
        <f>IFERROR(_xll.qlIndexFixing(Index1Y,$H1766,TRUE,_xll.ohTrigger(RecalcTrigger,Trigger1Y)),NA())</f>
        <v>9.6191974180907438E-3</v>
      </c>
      <c r="N1766" s="144">
        <f>IFERROR(_xll.qlIndexFixing(ONIndex1M,I1766,TRUE,_xll.ohTrigger(RecalcTrigger,Trigger1M)),NA())</f>
        <v>9.1629732665410302E-3</v>
      </c>
      <c r="O1766" s="44">
        <f>IFERROR(_xll.qlIndexFixing(ONIndex3M,I1766,TRUE,_xll.ohTrigger(RecalcTrigger,Trigger3M)),NA())</f>
        <v>9.4382171350382293E-3</v>
      </c>
      <c r="P1766" s="44">
        <f>IFERROR(_xll.qlIndexFixing(ONIndex6M,I1766,TRUE,_xll.ohTrigger(RecalcTrigger,Trigger6M)),NA())</f>
        <v>9.4801078690398555E-3</v>
      </c>
      <c r="Q1766" s="145">
        <f>IFERROR(_xll.qlIndexFixing(ONIndex1Y,I1766,TRUE,_xll.ohTrigger(RecalcTrigger,Trigger1Y)),NA())</f>
        <v>9.6577028078748128E-3</v>
      </c>
    </row>
    <row r="1767" spans="2:17" x14ac:dyDescent="0.2">
      <c r="B1767" s="39" t="s">
        <v>42</v>
      </c>
      <c r="D1767" s="42">
        <f>_xll.qlCalendarAdvance(Calendar,$D1766,B1767,"f",FALSE)</f>
        <v>52118</v>
      </c>
      <c r="E1767" s="139">
        <f>_xll.qlInterestRateIndexValueDate(IndexON,D1767)</f>
        <v>52118</v>
      </c>
      <c r="F1767" s="155">
        <f>IFERROR(_xll.qlIndexFixing(IndexON,D1767,TRUE,_xll.ohTrigger(RecalcTrigger,TriggerON)),NA())</f>
        <v>8.8742747034054048E-3</v>
      </c>
      <c r="H1767" s="42">
        <f>_xll.qlCalendarAdvance(Calendar,$H1766,B1767,"f",FALSE)</f>
        <v>52118</v>
      </c>
      <c r="I1767" s="139">
        <f>_xll.qlInterestRateIndexValueDate(Index1M,$H1767)</f>
        <v>52120</v>
      </c>
      <c r="J1767" s="144">
        <f>IFERROR(_xll.qlIndexFixing(Index1M,$H1767,TRUE,_xll.ohTrigger(RecalcTrigger,Trigger1M)),NA())</f>
        <v>9.1579096816021832E-3</v>
      </c>
      <c r="K1767" s="44">
        <f>IFERROR(_xll.qlIndexFixing(Index3M,H1767,TRUE,_xll.ohTrigger(RecalcTrigger,Trigger3M)),NA())</f>
        <v>9.4248488672891845E-3</v>
      </c>
      <c r="L1767" s="44">
        <f>IFERROR(_xll.qlIndexFixing(Index6M,$H1767,TRUE,_xll.ohTrigger(RecalcTrigger,Trigger6M)),NA())</f>
        <v>9.4569753733083212E-3</v>
      </c>
      <c r="M1767" s="145">
        <f>IFERROR(_xll.qlIndexFixing(Index1Y,$H1767,TRUE,_xll.ohTrigger(RecalcTrigger,Trigger1Y)),NA())</f>
        <v>9.6158384549828672E-3</v>
      </c>
      <c r="N1767" s="144">
        <f>IFERROR(_xll.qlIndexFixing(ONIndex1M,I1767,TRUE,_xll.ohTrigger(RecalcTrigger,Trigger1M)),NA())</f>
        <v>9.1596908975244418E-3</v>
      </c>
      <c r="O1767" s="44">
        <f>IFERROR(_xll.qlIndexFixing(ONIndex3M,I1767,TRUE,_xll.ohTrigger(RecalcTrigger,Trigger3M)),NA())</f>
        <v>9.4346438634396179E-3</v>
      </c>
      <c r="P1767" s="44">
        <f>IFERROR(_xll.qlIndexFixing(ONIndex6M,I1767,TRUE,_xll.ohTrigger(RecalcTrigger,Trigger6M)),NA())</f>
        <v>9.4767379947402475E-3</v>
      </c>
      <c r="Q1767" s="145">
        <f>IFERROR(_xll.qlIndexFixing(ONIndex1Y,I1767,TRUE,_xll.ohTrigger(RecalcTrigger,Trigger1Y)),NA())</f>
        <v>9.6543370401303008E-3</v>
      </c>
    </row>
    <row r="1768" spans="2:17" x14ac:dyDescent="0.2">
      <c r="B1768" s="39" t="s">
        <v>42</v>
      </c>
      <c r="D1768" s="42">
        <f>_xll.qlCalendarAdvance(Calendar,$D1767,B1768,"f",FALSE)</f>
        <v>52125</v>
      </c>
      <c r="E1768" s="139">
        <f>_xll.qlInterestRateIndexValueDate(IndexON,D1768)</f>
        <v>52125</v>
      </c>
      <c r="F1768" s="155">
        <f>IFERROR(_xll.qlIndexFixing(IndexON,D1768,TRUE,_xll.ohTrigger(RecalcTrigger,TriggerON)),NA())</f>
        <v>8.8742747034054048E-3</v>
      </c>
      <c r="H1768" s="42">
        <f>_xll.qlCalendarAdvance(Calendar,$H1767,B1768,"f",FALSE)</f>
        <v>52125</v>
      </c>
      <c r="I1768" s="139">
        <f>_xll.qlInterestRateIndexValueDate(Index1M,$H1768)</f>
        <v>52127</v>
      </c>
      <c r="J1768" s="144">
        <f>IFERROR(_xll.qlIndexFixing(Index1M,$H1768,TRUE,_xll.ohTrigger(RecalcTrigger,Trigger1M)),NA())</f>
        <v>9.1546267118386426E-3</v>
      </c>
      <c r="K1768" s="44">
        <f>IFERROR(_xll.qlIndexFixing(Index3M,H1768,TRUE,_xll.ohTrigger(RecalcTrigger,Trigger3M)),NA())</f>
        <v>9.4212797227418016E-3</v>
      </c>
      <c r="L1768" s="44">
        <f>IFERROR(_xll.qlIndexFixing(Index6M,$H1768,TRUE,_xll.ohTrigger(RecalcTrigger,Trigger6M)),NA())</f>
        <v>9.4535106618553345E-3</v>
      </c>
      <c r="M1768" s="145">
        <f>IFERROR(_xll.qlIndexFixing(Index1Y,$H1768,TRUE,_xll.ohTrigger(RecalcTrigger,Trigger1Y)),NA())</f>
        <v>9.612481286378604E-3</v>
      </c>
      <c r="N1768" s="144">
        <f>IFERROR(_xll.qlIndexFixing(ONIndex1M,I1768,TRUE,_xll.ohTrigger(RecalcTrigger,Trigger1M)),NA())</f>
        <v>9.1564092347429238E-3</v>
      </c>
      <c r="O1768" s="44">
        <f>IFERROR(_xll.qlIndexFixing(ONIndex3M,I1768,TRUE,_xll.ohTrigger(RecalcTrigger,Trigger3M)),NA())</f>
        <v>9.4310722634638466E-3</v>
      </c>
      <c r="P1768" s="44">
        <f>IFERROR(_xll.qlIndexFixing(ONIndex6M,I1768,TRUE,_xll.ohTrigger(RecalcTrigger,Trigger6M)),NA())</f>
        <v>9.4733621315512551E-3</v>
      </c>
      <c r="Q1768" s="145">
        <f>IFERROR(_xll.qlIndexFixing(ONIndex1Y,I1768,TRUE,_xll.ohTrigger(RecalcTrigger,Trigger1Y)),NA())</f>
        <v>9.6509723814186543E-3</v>
      </c>
    </row>
    <row r="1769" spans="2:17" x14ac:dyDescent="0.2">
      <c r="B1769" s="39" t="s">
        <v>42</v>
      </c>
      <c r="D1769" s="42">
        <f>_xll.qlCalendarAdvance(Calendar,$D1768,B1769,"f",FALSE)</f>
        <v>52132</v>
      </c>
      <c r="E1769" s="139">
        <f>_xll.qlInterestRateIndexValueDate(IndexON,D1769)</f>
        <v>52132</v>
      </c>
      <c r="F1769" s="155">
        <f>IFERROR(_xll.qlIndexFixing(IndexON,D1769,TRUE,_xll.ohTrigger(RecalcTrigger,TriggerON)),NA())</f>
        <v>8.8742747034054048E-3</v>
      </c>
      <c r="H1769" s="42">
        <f>_xll.qlCalendarAdvance(Calendar,$H1768,B1769,"f",FALSE)</f>
        <v>52132</v>
      </c>
      <c r="I1769" s="139">
        <f>_xll.qlInterestRateIndexValueDate(Index1M,$H1769)</f>
        <v>52134</v>
      </c>
      <c r="J1769" s="144">
        <f>IFERROR(_xll.qlIndexFixing(Index1M,$H1769,TRUE,_xll.ohTrigger(RecalcTrigger,Trigger1M)),NA())</f>
        <v>9.1513445535509885E-3</v>
      </c>
      <c r="K1769" s="44">
        <f>IFERROR(_xll.qlIndexFixing(Index3M,H1769,TRUE,_xll.ohTrigger(RecalcTrigger,Trigger3M)),NA())</f>
        <v>9.4171872079584773E-3</v>
      </c>
      <c r="L1769" s="44">
        <f>IFERROR(_xll.qlIndexFixing(Index6M,$H1769,TRUE,_xll.ohTrigger(RecalcTrigger,Trigger6M)),NA())</f>
        <v>9.4500400649970354E-3</v>
      </c>
      <c r="M1769" s="145">
        <f>IFERROR(_xll.qlIndexFixing(Index1Y,$H1769,TRUE,_xll.ohTrigger(RecalcTrigger,Trigger1Y)),NA())</f>
        <v>9.6091259383452136E-3</v>
      </c>
      <c r="N1769" s="144">
        <f>IFERROR(_xll.qlIndexFixing(ONIndex1M,I1769,TRUE,_xll.ohTrigger(RecalcTrigger,Trigger1M)),NA())</f>
        <v>9.1531283172852085E-3</v>
      </c>
      <c r="O1769" s="44">
        <f>IFERROR(_xll.qlIndexFixing(ONIndex3M,I1769,TRUE,_xll.ohTrigger(RecalcTrigger,Trigger3M)),NA())</f>
        <v>9.4275023739598396E-3</v>
      </c>
      <c r="P1769" s="44">
        <f>IFERROR(_xll.qlIndexFixing(ONIndex6M,I1769,TRUE,_xll.ohTrigger(RecalcTrigger,Trigger6M)),NA())</f>
        <v>9.4699802889852691E-3</v>
      </c>
      <c r="Q1769" s="145">
        <f>IFERROR(_xll.qlIndexFixing(ONIndex1Y,I1769,TRUE,_xll.ohTrigger(RecalcTrigger,Trigger1Y)),NA())</f>
        <v>9.6476088577190922E-3</v>
      </c>
    </row>
    <row r="1770" spans="2:17" x14ac:dyDescent="0.2">
      <c r="B1770" s="39" t="s">
        <v>42</v>
      </c>
      <c r="D1770" s="42">
        <f>_xll.qlCalendarAdvance(Calendar,$D1769,B1770,"f",FALSE)</f>
        <v>52139</v>
      </c>
      <c r="E1770" s="139">
        <f>_xll.qlInterestRateIndexValueDate(IndexON,D1770)</f>
        <v>52139</v>
      </c>
      <c r="F1770" s="155">
        <f>IFERROR(_xll.qlIndexFixing(IndexON,D1770,TRUE,_xll.ohTrigger(RecalcTrigger,TriggerON)),NA())</f>
        <v>8.8742747034054048E-3</v>
      </c>
      <c r="H1770" s="42">
        <f>_xll.qlCalendarAdvance(Calendar,$H1769,B1770,"f",FALSE)</f>
        <v>52139</v>
      </c>
      <c r="I1770" s="139">
        <f>_xll.qlInterestRateIndexValueDate(Index1M,$H1770)</f>
        <v>52141</v>
      </c>
      <c r="J1770" s="144">
        <f>IFERROR(_xll.qlIndexFixing(Index1M,$H1770,TRUE,_xll.ohTrigger(RecalcTrigger,Trigger1M)),NA())</f>
        <v>9.1480632460502753E-3</v>
      </c>
      <c r="K1770" s="44">
        <f>IFERROR(_xll.qlIndexFixing(Index3M,H1770,TRUE,_xll.ohTrigger(RecalcTrigger,Trigger3M)),NA())</f>
        <v>9.4140160312572441E-3</v>
      </c>
      <c r="L1770" s="44">
        <f>IFERROR(_xll.qlIndexFixing(Index6M,$H1770,TRUE,_xll.ohTrigger(RecalcTrigger,Trigger6M)),NA())</f>
        <v>9.4464369755163941E-3</v>
      </c>
      <c r="M1770" s="145">
        <f>IFERROR(_xll.qlIndexFixing(Index1Y,$H1770,TRUE,_xll.ohTrigger(RecalcTrigger,Trigger1Y)),NA())</f>
        <v>9.6057724369514857E-3</v>
      </c>
      <c r="N1770" s="144">
        <f>IFERROR(_xll.qlIndexFixing(ONIndex1M,I1770,TRUE,_xll.ohTrigger(RecalcTrigger,Trigger1M)),NA())</f>
        <v>9.1498481845597723E-3</v>
      </c>
      <c r="O1770" s="44">
        <f>IFERROR(_xll.qlIndexFixing(ONIndex3M,I1770,TRUE,_xll.ohTrigger(RecalcTrigger,Trigger3M)),NA())</f>
        <v>9.4239342337765208E-3</v>
      </c>
      <c r="P1770" s="44">
        <f>IFERROR(_xll.qlIndexFixing(ONIndex6M,I1770,TRUE,_xll.ohTrigger(RecalcTrigger,Trigger6M)),NA())</f>
        <v>9.4665924764747444E-3</v>
      </c>
      <c r="Q1770" s="145">
        <f>IFERROR(_xll.qlIndexFixing(ONIndex1Y,I1770,TRUE,_xll.ohTrigger(RecalcTrigger,Trigger1Y)),NA())</f>
        <v>9.6442464946910889E-3</v>
      </c>
    </row>
    <row r="1771" spans="2:17" x14ac:dyDescent="0.2">
      <c r="B1771" s="39" t="s">
        <v>42</v>
      </c>
      <c r="D1771" s="42">
        <f>_xll.qlCalendarAdvance(Calendar,$D1770,B1771,"f",FALSE)</f>
        <v>52146</v>
      </c>
      <c r="E1771" s="139">
        <f>_xll.qlInterestRateIndexValueDate(IndexON,D1771)</f>
        <v>52146</v>
      </c>
      <c r="F1771" s="155">
        <f>IFERROR(_xll.qlIndexFixing(IndexON,D1771,TRUE,_xll.ohTrigger(RecalcTrigger,TriggerON)),NA())</f>
        <v>8.8742747034054048E-3</v>
      </c>
      <c r="H1771" s="42">
        <f>_xll.qlCalendarAdvance(Calendar,$H1770,B1771,"f",FALSE)</f>
        <v>52146</v>
      </c>
      <c r="I1771" s="139">
        <f>_xll.qlInterestRateIndexValueDate(Index1M,$H1771)</f>
        <v>52148</v>
      </c>
      <c r="J1771" s="144">
        <f>IFERROR(_xll.qlIndexFixing(Index1M,$H1771,TRUE,_xll.ohTrigger(RecalcTrigger,Trigger1M)),NA())</f>
        <v>9.1447828286475574E-3</v>
      </c>
      <c r="K1771" s="44">
        <f>IFERROR(_xll.qlIndexFixing(Index3M,H1771,TRUE,_xll.ohTrigger(RecalcTrigger,Trigger3M)),NA())</f>
        <v>9.4104528987490697E-3</v>
      </c>
      <c r="L1771" s="44">
        <f>IFERROR(_xll.qlIndexFixing(Index6M,$H1771,TRUE,_xll.ohTrigger(RecalcTrigger,Trigger6M)),NA())</f>
        <v>9.442954129435405E-3</v>
      </c>
      <c r="M1771" s="145">
        <f>IFERROR(_xll.qlIndexFixing(Index1Y,$H1771,TRUE,_xll.ohTrigger(RecalcTrigger,Trigger1Y)),NA())</f>
        <v>9.6024208082642424E-3</v>
      </c>
      <c r="N1771" s="144">
        <f>IFERROR(_xll.qlIndexFixing(ONIndex1M,I1771,TRUE,_xll.ohTrigger(RecalcTrigger,Trigger1M)),NA())</f>
        <v>9.1465688756553476E-3</v>
      </c>
      <c r="O1771" s="44">
        <f>IFERROR(_xll.qlIndexFixing(ONIndex3M,I1771,TRUE,_xll.ohTrigger(RecalcTrigger,Trigger3M)),NA())</f>
        <v>9.4203678816828784E-3</v>
      </c>
      <c r="P1771" s="44">
        <f>IFERROR(_xll.qlIndexFixing(ONIndex6M,I1771,TRUE,_xll.ohTrigger(RecalcTrigger,Trigger6M)),NA())</f>
        <v>9.4631987033721998E-3</v>
      </c>
      <c r="Q1771" s="145">
        <f>IFERROR(_xll.qlIndexFixing(ONIndex1Y,I1771,TRUE,_xll.ohTrigger(RecalcTrigger,Trigger1Y)),NA())</f>
        <v>9.6408853182339271E-3</v>
      </c>
    </row>
    <row r="1772" spans="2:17" x14ac:dyDescent="0.2">
      <c r="B1772" s="39" t="s">
        <v>42</v>
      </c>
      <c r="D1772" s="42">
        <f>_xll.qlCalendarAdvance(Calendar,$D1771,B1772,"f",FALSE)</f>
        <v>52153</v>
      </c>
      <c r="E1772" s="139">
        <f>_xll.qlInterestRateIndexValueDate(IndexON,D1772)</f>
        <v>52153</v>
      </c>
      <c r="F1772" s="155">
        <f>IFERROR(_xll.qlIndexFixing(IndexON,D1772,TRUE,_xll.ohTrigger(RecalcTrigger,TriggerON)),NA())</f>
        <v>8.8742747034054048E-3</v>
      </c>
      <c r="H1772" s="42">
        <f>_xll.qlCalendarAdvance(Calendar,$H1771,B1772,"f",FALSE)</f>
        <v>52153</v>
      </c>
      <c r="I1772" s="139">
        <f>_xll.qlInterestRateIndexValueDate(Index1M,$H1772)</f>
        <v>52155</v>
      </c>
      <c r="J1772" s="144">
        <f>IFERROR(_xll.qlIndexFixing(Index1M,$H1772,TRUE,_xll.ohTrigger(RecalcTrigger,Trigger1M)),NA())</f>
        <v>9.1415033406488932E-3</v>
      </c>
      <c r="K1772" s="44">
        <f>IFERROR(_xll.qlIndexFixing(Index3M,H1772,TRUE,_xll.ohTrigger(RecalcTrigger,Trigger3M)),NA())</f>
        <v>9.4068918312125681E-3</v>
      </c>
      <c r="L1772" s="44">
        <f>IFERROR(_xll.qlIndexFixing(Index6M,$H1772,TRUE,_xll.ohTrigger(RecalcTrigger,Trigger6M)),NA())</f>
        <v>9.4394654269906713E-3</v>
      </c>
      <c r="M1772" s="145">
        <f>IFERROR(_xll.qlIndexFixing(Index1Y,$H1772,TRUE,_xll.ohTrigger(RecalcTrigger,Trigger1Y)),NA())</f>
        <v>9.5990710783511769E-3</v>
      </c>
      <c r="N1772" s="144">
        <f>IFERROR(_xll.qlIndexFixing(ONIndex1M,I1772,TRUE,_xll.ohTrigger(RecalcTrigger,Trigger1M)),NA())</f>
        <v>9.1432904300603468E-3</v>
      </c>
      <c r="O1772" s="44">
        <f>IFERROR(_xll.qlIndexFixing(ONIndex3M,I1772,TRUE,_xll.ohTrigger(RecalcTrigger,Trigger3M)),NA())</f>
        <v>9.4168033565278364E-3</v>
      </c>
      <c r="P1772" s="44">
        <f>IFERROR(_xll.qlIndexFixing(ONIndex6M,I1772,TRUE,_xll.ohTrigger(RecalcTrigger,Trigger6M)),NA())</f>
        <v>9.45979897911009E-3</v>
      </c>
      <c r="Q1772" s="145">
        <f>IFERROR(_xll.qlIndexFixing(ONIndex1Y,I1772,TRUE,_xll.ohTrigger(RecalcTrigger,Trigger1Y)),NA())</f>
        <v>9.6375253542468897E-3</v>
      </c>
    </row>
    <row r="1773" spans="2:17" x14ac:dyDescent="0.2">
      <c r="B1773" s="39" t="s">
        <v>42</v>
      </c>
      <c r="D1773" s="42">
        <f>_xll.qlCalendarAdvance(Calendar,$D1772,B1773,"f",FALSE)</f>
        <v>52160</v>
      </c>
      <c r="E1773" s="139">
        <f>_xll.qlInterestRateIndexValueDate(IndexON,D1773)</f>
        <v>52160</v>
      </c>
      <c r="F1773" s="155">
        <f>IFERROR(_xll.qlIndexFixing(IndexON,D1773,TRUE,_xll.ohTrigger(RecalcTrigger,TriggerON)),NA())</f>
        <v>8.8742747034054048E-3</v>
      </c>
      <c r="H1773" s="42">
        <f>_xll.qlCalendarAdvance(Calendar,$H1772,B1773,"f",FALSE)</f>
        <v>52160</v>
      </c>
      <c r="I1773" s="139">
        <f>_xll.qlInterestRateIndexValueDate(Index1M,$H1773)</f>
        <v>52162</v>
      </c>
      <c r="J1773" s="144">
        <f>IFERROR(_xll.qlIndexFixing(Index1M,$H1773,TRUE,_xll.ohTrigger(RecalcTrigger,Trigger1M)),NA())</f>
        <v>9.1382248213653372E-3</v>
      </c>
      <c r="K1773" s="44">
        <f>IFERROR(_xll.qlIndexFixing(Index3M,H1773,TRUE,_xll.ohTrigger(RecalcTrigger,Trigger3M)),NA())</f>
        <v>9.4033328675262023E-3</v>
      </c>
      <c r="L1773" s="44">
        <f>IFERROR(_xll.qlIndexFixing(Index6M,$H1773,TRUE,_xll.ohTrigger(RecalcTrigger,Trigger6M)),NA())</f>
        <v>9.4359708776774534E-3</v>
      </c>
      <c r="M1773" s="145">
        <f>IFERROR(_xll.qlIndexFixing(Index1Y,$H1773,TRUE,_xll.ohTrigger(RecalcTrigger,Trigger1Y)),NA())</f>
        <v>9.5957232732788913E-3</v>
      </c>
      <c r="N1773" s="144">
        <f>IFERROR(_xll.qlIndexFixing(ONIndex1M,I1773,TRUE,_xll.ohTrigger(RecalcTrigger,Trigger1M)),NA())</f>
        <v>9.1400128869434383E-3</v>
      </c>
      <c r="O1773" s="44">
        <f>IFERROR(_xll.qlIndexFixing(ONIndex3M,I1773,TRUE,_xll.ohTrigger(RecalcTrigger,Trigger3M)),NA())</f>
        <v>9.4132406970803828E-3</v>
      </c>
      <c r="P1773" s="44">
        <f>IFERROR(_xll.qlIndexFixing(ONIndex6M,I1773,TRUE,_xll.ohTrigger(RecalcTrigger,Trigger6M)),NA())</f>
        <v>9.456393313200806E-3</v>
      </c>
      <c r="Q1773" s="145">
        <f>IFERROR(_xll.qlIndexFixing(ONIndex1Y,I1773,TRUE,_xll.ohTrigger(RecalcTrigger,Trigger1Y)),NA())</f>
        <v>9.6341666285493233E-3</v>
      </c>
    </row>
    <row r="1774" spans="2:17" x14ac:dyDescent="0.2">
      <c r="B1774" s="39" t="s">
        <v>42</v>
      </c>
      <c r="D1774" s="42">
        <f>_xll.qlCalendarAdvance(Calendar,$D1773,B1774,"f",FALSE)</f>
        <v>52167</v>
      </c>
      <c r="E1774" s="139">
        <f>_xll.qlInterestRateIndexValueDate(IndexON,D1774)</f>
        <v>52167</v>
      </c>
      <c r="F1774" s="155">
        <f>IFERROR(_xll.qlIndexFixing(IndexON,D1774,TRUE,_xll.ohTrigger(RecalcTrigger,TriggerON)),NA())</f>
        <v>8.8742747034054048E-3</v>
      </c>
      <c r="H1774" s="42">
        <f>_xll.qlCalendarAdvance(Calendar,$H1773,B1774,"f",FALSE)</f>
        <v>52167</v>
      </c>
      <c r="I1774" s="139">
        <f>_xll.qlInterestRateIndexValueDate(Index1M,$H1774)</f>
        <v>52169</v>
      </c>
      <c r="J1774" s="144">
        <f>IFERROR(_xll.qlIndexFixing(Index1M,$H1774,TRUE,_xll.ohTrigger(RecalcTrigger,Trigger1M)),NA())</f>
        <v>9.1353017381399521E-3</v>
      </c>
      <c r="K1774" s="44">
        <f>IFERROR(_xll.qlIndexFixing(Index3M,H1774,TRUE,_xll.ohTrigger(RecalcTrigger,Trigger3M)),NA())</f>
        <v>9.3997760465736532E-3</v>
      </c>
      <c r="L1774" s="44">
        <f>IFERROR(_xll.qlIndexFixing(Index6M,$H1774,TRUE,_xll.ohTrigger(RecalcTrigger,Trigger6M)),NA())</f>
        <v>9.4324704909896969E-3</v>
      </c>
      <c r="M1774" s="145">
        <f>IFERROR(_xll.qlIndexFixing(Index1Y,$H1774,TRUE,_xll.ohTrigger(RecalcTrigger,Trigger1Y)),NA())</f>
        <v>9.5923774191139857E-3</v>
      </c>
      <c r="N1774" s="144">
        <f>IFERROR(_xll.qlIndexFixing(ONIndex1M,I1774,TRUE,_xll.ohTrigger(RecalcTrigger,Trigger1M)),NA())</f>
        <v>9.1367362856331624E-3</v>
      </c>
      <c r="O1774" s="44">
        <f>IFERROR(_xll.qlIndexFixing(ONIndex3M,I1774,TRUE,_xll.ohTrigger(RecalcTrigger,Trigger3M)),NA())</f>
        <v>9.4096799419496335E-3</v>
      </c>
      <c r="P1774" s="44">
        <f>IFERROR(_xll.qlIndexFixing(ONIndex6M,I1774,TRUE,_xll.ohTrigger(RecalcTrigger,Trigger6M)),NA())</f>
        <v>9.4529817150768025E-3</v>
      </c>
      <c r="Q1774" s="145">
        <f>IFERROR(_xll.qlIndexFixing(ONIndex1Y,I1774,TRUE,_xll.ohTrigger(RecalcTrigger,Trigger1Y)),NA())</f>
        <v>9.6308091669605744E-3</v>
      </c>
    </row>
    <row r="1775" spans="2:17" x14ac:dyDescent="0.2">
      <c r="B1775" s="39" t="s">
        <v>42</v>
      </c>
      <c r="D1775" s="42">
        <f>_xll.qlCalendarAdvance(Calendar,$D1774,B1775,"f",FALSE)</f>
        <v>52174</v>
      </c>
      <c r="E1775" s="139">
        <f>_xll.qlInterestRateIndexValueDate(IndexON,D1775)</f>
        <v>52174</v>
      </c>
      <c r="F1775" s="155">
        <f>IFERROR(_xll.qlIndexFixing(IndexON,D1775,TRUE,_xll.ohTrigger(RecalcTrigger,TriggerON)),NA())</f>
        <v>8.8742747034054048E-3</v>
      </c>
      <c r="H1775" s="42">
        <f>_xll.qlCalendarAdvance(Calendar,$H1774,B1775,"f",FALSE)</f>
        <v>52174</v>
      </c>
      <c r="I1775" s="139">
        <f>_xll.qlInterestRateIndexValueDate(Index1M,$H1775)</f>
        <v>52176</v>
      </c>
      <c r="J1775" s="144">
        <f>IFERROR(_xll.qlIndexFixing(Index1M,$H1775,TRUE,_xll.ohTrigger(RecalcTrigger,Trigger1M)),NA())</f>
        <v>9.1316708461902651E-3</v>
      </c>
      <c r="K1775" s="44">
        <f>IFERROR(_xll.qlIndexFixing(Index3M,H1775,TRUE,_xll.ohTrigger(RecalcTrigger,Trigger3M)),NA())</f>
        <v>9.3962214072351256E-3</v>
      </c>
      <c r="L1775" s="44">
        <f>IFERROR(_xll.qlIndexFixing(Index6M,$H1775,TRUE,_xll.ohTrigger(RecalcTrigger,Trigger6M)),NA())</f>
        <v>9.4290934220301499E-3</v>
      </c>
      <c r="M1775" s="145">
        <f>IFERROR(_xll.qlIndexFixing(Index1Y,$H1775,TRUE,_xll.ohTrigger(RecalcTrigger,Trigger1Y)),NA())</f>
        <v>9.5890335419228437E-3</v>
      </c>
      <c r="N1775" s="144">
        <f>IFERROR(_xll.qlIndexFixing(ONIndex1M,I1775,TRUE,_xll.ohTrigger(RecalcTrigger,Trigger1M)),NA())</f>
        <v>9.1334606652981876E-3</v>
      </c>
      <c r="O1775" s="44">
        <f>IFERROR(_xll.qlIndexFixing(ONIndex3M,I1775,TRUE,_xll.ohTrigger(RecalcTrigger,Trigger3M)),NA())</f>
        <v>9.4061211301443848E-3</v>
      </c>
      <c r="P1775" s="44">
        <f>IFERROR(_xll.qlIndexFixing(ONIndex6M,I1775,TRUE,_xll.ohTrigger(RecalcTrigger,Trigger6M)),NA())</f>
        <v>9.4495641939307262E-3</v>
      </c>
      <c r="Q1775" s="145">
        <f>IFERROR(_xll.qlIndexFixing(ONIndex1Y,I1775,TRUE,_xll.ohTrigger(RecalcTrigger,Trigger1Y)),NA())</f>
        <v>9.6274529952200538E-3</v>
      </c>
    </row>
    <row r="1776" spans="2:17" x14ac:dyDescent="0.2">
      <c r="B1776" s="39" t="s">
        <v>42</v>
      </c>
      <c r="D1776" s="42">
        <f>_xll.qlCalendarAdvance(Calendar,$D1775,B1776,"f",FALSE)</f>
        <v>52181</v>
      </c>
      <c r="E1776" s="139">
        <f>_xll.qlInterestRateIndexValueDate(IndexON,D1776)</f>
        <v>52181</v>
      </c>
      <c r="F1776" s="155">
        <f>IFERROR(_xll.qlIndexFixing(IndexON,D1776,TRUE,_xll.ohTrigger(RecalcTrigger,TriggerON)),NA())</f>
        <v>8.8742747034054048E-3</v>
      </c>
      <c r="H1776" s="42">
        <f>_xll.qlCalendarAdvance(Calendar,$H1775,B1776,"f",FALSE)</f>
        <v>52181</v>
      </c>
      <c r="I1776" s="139">
        <f>_xll.qlInterestRateIndexValueDate(Index1M,$H1776)</f>
        <v>52183</v>
      </c>
      <c r="J1776" s="144">
        <f>IFERROR(_xll.qlIndexFixing(Index1M,$H1776,TRUE,_xll.ohTrigger(RecalcTrigger,Trigger1M)),NA())</f>
        <v>9.128395468915862E-3</v>
      </c>
      <c r="K1776" s="44">
        <f>IFERROR(_xll.qlIndexFixing(Index3M,H1776,TRUE,_xll.ohTrigger(RecalcTrigger,Trigger3M)),NA())</f>
        <v>9.3926689883916878E-3</v>
      </c>
      <c r="L1776" s="44">
        <f>IFERROR(_xll.qlIndexFixing(Index6M,$H1776,TRUE,_xll.ohTrigger(RecalcTrigger,Trigger6M)),NA())</f>
        <v>9.4255818931772602E-3</v>
      </c>
      <c r="M1776" s="145">
        <f>IFERROR(_xll.qlIndexFixing(Index1Y,$H1776,TRUE,_xll.ohTrigger(RecalcTrigger,Trigger1Y)),NA())</f>
        <v>9.5856916677711894E-3</v>
      </c>
      <c r="N1776" s="144">
        <f>IFERROR(_xll.qlIndexFixing(ONIndex1M,I1776,TRUE,_xll.ohTrigger(RecalcTrigger,Trigger1M)),NA())</f>
        <v>9.1301860652670541E-3</v>
      </c>
      <c r="O1776" s="44">
        <f>IFERROR(_xll.qlIndexFixing(ONIndex3M,I1776,TRUE,_xll.ohTrigger(RecalcTrigger,Trigger3M)),NA())</f>
        <v>9.4025643004336246E-3</v>
      </c>
      <c r="P1776" s="44">
        <f>IFERROR(_xll.qlIndexFixing(ONIndex6M,I1776,TRUE,_xll.ohTrigger(RecalcTrigger,Trigger6M)),NA())</f>
        <v>9.446140759274968E-3</v>
      </c>
      <c r="Q1776" s="145">
        <f>IFERROR(_xll.qlIndexFixing(ONIndex1Y,I1776,TRUE,_xll.ohTrigger(RecalcTrigger,Trigger1Y)),NA())</f>
        <v>9.6240981393069802E-3</v>
      </c>
    </row>
    <row r="1777" spans="2:17" x14ac:dyDescent="0.2">
      <c r="B1777" s="39" t="s">
        <v>42</v>
      </c>
      <c r="D1777" s="42">
        <f>_xll.qlCalendarAdvance(Calendar,$D1776,B1777,"f",FALSE)</f>
        <v>52188</v>
      </c>
      <c r="E1777" s="139">
        <f>_xll.qlInterestRateIndexValueDate(IndexON,D1777)</f>
        <v>52188</v>
      </c>
      <c r="F1777" s="155">
        <f>IFERROR(_xll.qlIndexFixing(IndexON,D1777,TRUE,_xll.ohTrigger(RecalcTrigger,TriggerON)),NA())</f>
        <v>8.8742747034853409E-3</v>
      </c>
      <c r="H1777" s="42">
        <f>_xll.qlCalendarAdvance(Calendar,$H1776,B1777,"f",FALSE)</f>
        <v>52188</v>
      </c>
      <c r="I1777" s="139">
        <f>_xll.qlInterestRateIndexValueDate(Index1M,$H1777)</f>
        <v>52190</v>
      </c>
      <c r="J1777" s="144">
        <f>IFERROR(_xll.qlIndexFixing(Index1M,$H1777,TRUE,_xll.ohTrigger(RecalcTrigger,Trigger1M)),NA())</f>
        <v>9.1251212175957885E-3</v>
      </c>
      <c r="K1777" s="44">
        <f>IFERROR(_xll.qlIndexFixing(Index3M,H1777,TRUE,_xll.ohTrigger(RecalcTrigger,Trigger3M)),NA())</f>
        <v>9.389118828923548E-3</v>
      </c>
      <c r="L1777" s="44">
        <f>IFERROR(_xll.qlIndexFixing(Index6M,$H1777,TRUE,_xll.ohTrigger(RecalcTrigger,Trigger6M)),NA())</f>
        <v>9.422064554872888E-3</v>
      </c>
      <c r="M1777" s="145">
        <f>IFERROR(_xll.qlIndexFixing(Index1Y,$H1777,TRUE,_xll.ohTrigger(RecalcTrigger,Trigger1Y)),NA())</f>
        <v>9.5823518227245285E-3</v>
      </c>
      <c r="N1777" s="144">
        <f>IFERROR(_xll.qlIndexFixing(ONIndex1M,I1777,TRUE,_xll.ohTrigger(RecalcTrigger,Trigger1M)),NA())</f>
        <v>9.1269125250281746E-3</v>
      </c>
      <c r="O1777" s="44">
        <f>IFERROR(_xll.qlIndexFixing(ONIndex3M,I1777,TRUE,_xll.ohTrigger(RecalcTrigger,Trigger3M)),NA())</f>
        <v>9.3990094915064049E-3</v>
      </c>
      <c r="P1777" s="44">
        <f>IFERROR(_xll.qlIndexFixing(ONIndex6M,I1777,TRUE,_xll.ohTrigger(RecalcTrigger,Trigger6M)),NA())</f>
        <v>9.4427114207018548E-3</v>
      </c>
      <c r="Q1777" s="145">
        <f>IFERROR(_xll.qlIndexFixing(ONIndex1Y,I1777,TRUE,_xll.ohTrigger(RecalcTrigger,Trigger1Y)),NA())</f>
        <v>9.6207446249607642E-3</v>
      </c>
    </row>
    <row r="1778" spans="2:17" x14ac:dyDescent="0.2">
      <c r="B1778" s="39" t="s">
        <v>42</v>
      </c>
      <c r="D1778" s="42">
        <f>_xll.qlCalendarAdvance(Calendar,$D1777,B1778,"f",FALSE)</f>
        <v>52195</v>
      </c>
      <c r="E1778" s="139">
        <f>_xll.qlInterestRateIndexValueDate(IndexON,D1778)</f>
        <v>52195</v>
      </c>
      <c r="F1778" s="155">
        <f>IFERROR(_xll.qlIndexFixing(IndexON,D1778,TRUE,_xll.ohTrigger(RecalcTrigger,TriggerON)),NA())</f>
        <v>8.8742747034054048E-3</v>
      </c>
      <c r="H1778" s="42">
        <f>_xll.qlCalendarAdvance(Calendar,$H1777,B1778,"f",FALSE)</f>
        <v>52195</v>
      </c>
      <c r="I1778" s="139">
        <f>_xll.qlInterestRateIndexValueDate(Index1M,$H1778)</f>
        <v>52197</v>
      </c>
      <c r="J1778" s="144">
        <f>IFERROR(_xll.qlIndexFixing(Index1M,$H1778,TRUE,_xll.ohTrigger(RecalcTrigger,Trigger1M)),NA())</f>
        <v>9.1218481315435973E-3</v>
      </c>
      <c r="K1778" s="44">
        <f>IFERROR(_xll.qlIndexFixing(Index3M,H1778,TRUE,_xll.ohTrigger(RecalcTrigger,Trigger3M)),NA())</f>
        <v>9.3855709677109055E-3</v>
      </c>
      <c r="L1778" s="44">
        <f>IFERROR(_xll.qlIndexFixing(Index6M,$H1778,TRUE,_xll.ohTrigger(RecalcTrigger,Trigger6M)),NA())</f>
        <v>9.418541416611758E-3</v>
      </c>
      <c r="M1778" s="145">
        <f>IFERROR(_xll.qlIndexFixing(Index1Y,$H1778,TRUE,_xll.ohTrigger(RecalcTrigger,Trigger1Y)),NA())</f>
        <v>9.5790140328479295E-3</v>
      </c>
      <c r="N1778" s="144">
        <f>IFERROR(_xll.qlIndexFixing(ONIndex1M,I1778,TRUE,_xll.ohTrigger(RecalcTrigger,Trigger1M)),NA())</f>
        <v>9.1236400835903453E-3</v>
      </c>
      <c r="O1778" s="44">
        <f>IFERROR(_xll.qlIndexFixing(ONIndex3M,I1778,TRUE,_xll.ohTrigger(RecalcTrigger,Trigger3M)),NA())</f>
        <v>9.3954567422915858E-3</v>
      </c>
      <c r="P1778" s="44">
        <f>IFERROR(_xll.qlIndexFixing(ONIndex6M,I1778,TRUE,_xll.ohTrigger(RecalcTrigger,Trigger6M)),NA())</f>
        <v>9.4392761874839692E-3</v>
      </c>
      <c r="Q1778" s="145">
        <f>IFERROR(_xll.qlIndexFixing(ONIndex1Y,I1778,TRUE,_xll.ohTrigger(RecalcTrigger,Trigger1Y)),NA())</f>
        <v>9.6173924780806885E-3</v>
      </c>
    </row>
    <row r="1779" spans="2:17" x14ac:dyDescent="0.2">
      <c r="B1779" s="39" t="s">
        <v>42</v>
      </c>
      <c r="D1779" s="42">
        <f>_xll.qlCalendarAdvance(Calendar,$D1778,B1779,"f",FALSE)</f>
        <v>52202</v>
      </c>
      <c r="E1779" s="139">
        <f>_xll.qlInterestRateIndexValueDate(IndexON,D1779)</f>
        <v>52202</v>
      </c>
      <c r="F1779" s="155">
        <f>IFERROR(_xll.qlIndexFixing(IndexON,D1779,TRUE,_xll.ohTrigger(RecalcTrigger,TriggerON)),NA())</f>
        <v>8.8742747034054048E-3</v>
      </c>
      <c r="H1779" s="42">
        <f>_xll.qlCalendarAdvance(Calendar,$H1778,B1779,"f",FALSE)</f>
        <v>52202</v>
      </c>
      <c r="I1779" s="139">
        <f>_xll.qlInterestRateIndexValueDate(Index1M,$H1779)</f>
        <v>52204</v>
      </c>
      <c r="J1779" s="144">
        <f>IFERROR(_xll.qlIndexFixing(Index1M,$H1779,TRUE,_xll.ohTrigger(RecalcTrigger,Trigger1M)),NA())</f>
        <v>9.1185762500653467E-3</v>
      </c>
      <c r="K1779" s="44">
        <f>IFERROR(_xll.qlIndexFixing(Index3M,H1779,TRUE,_xll.ohTrigger(RecalcTrigger,Trigger3M)),NA())</f>
        <v>9.3822867362121087E-3</v>
      </c>
      <c r="L1779" s="44">
        <f>IFERROR(_xll.qlIndexFixing(Index6M,$H1779,TRUE,_xll.ohTrigger(RecalcTrigger,Trigger6M)),NA())</f>
        <v>9.4148813292432559E-3</v>
      </c>
      <c r="M1779" s="145">
        <f>IFERROR(_xll.qlIndexFixing(Index1Y,$H1779,TRUE,_xll.ohTrigger(RecalcTrigger,Trigger1Y)),NA())</f>
        <v>9.5756783242064592E-3</v>
      </c>
      <c r="N1779" s="144">
        <f>IFERROR(_xll.qlIndexFixing(ONIndex1M,I1779,TRUE,_xll.ohTrigger(RecalcTrigger,Trigger1M)),NA())</f>
        <v>9.1203687802821065E-3</v>
      </c>
      <c r="O1779" s="44">
        <f>IFERROR(_xll.qlIndexFixing(ONIndex3M,I1779,TRUE,_xll.ohTrigger(RecalcTrigger,Trigger3M)),NA())</f>
        <v>9.3919060915581554E-3</v>
      </c>
      <c r="P1779" s="44">
        <f>IFERROR(_xll.qlIndexFixing(ONIndex6M,I1779,TRUE,_xll.ohTrigger(RecalcTrigger,Trigger6M)),NA())</f>
        <v>9.4358350690537662E-3</v>
      </c>
      <c r="Q1779" s="145">
        <f>IFERROR(_xll.qlIndexFixing(ONIndex1Y,I1779,TRUE,_xll.ohTrigger(RecalcTrigger,Trigger1Y)),NA())</f>
        <v>9.6140417245660359E-3</v>
      </c>
    </row>
    <row r="1780" spans="2:17" x14ac:dyDescent="0.2">
      <c r="B1780" s="39" t="s">
        <v>42</v>
      </c>
      <c r="D1780" s="42">
        <f>_xll.qlCalendarAdvance(Calendar,$D1779,B1780,"f",FALSE)</f>
        <v>52209</v>
      </c>
      <c r="E1780" s="139">
        <f>_xll.qlInterestRateIndexValueDate(IndexON,D1780)</f>
        <v>52209</v>
      </c>
      <c r="F1780" s="155">
        <f>IFERROR(_xll.qlIndexFixing(IndexON,D1780,TRUE,_xll.ohTrigger(RecalcTrigger,TriggerON)),NA())</f>
        <v>8.8742747034054048E-3</v>
      </c>
      <c r="H1780" s="42">
        <f>_xll.qlCalendarAdvance(Calendar,$H1779,B1780,"f",FALSE)</f>
        <v>52209</v>
      </c>
      <c r="I1780" s="139">
        <f>_xll.qlInterestRateIndexValueDate(Index1M,$H1780)</f>
        <v>52211</v>
      </c>
      <c r="J1780" s="144">
        <f>IFERROR(_xll.qlIndexFixing(Index1M,$H1780,TRUE,_xll.ohTrigger(RecalcTrigger,Trigger1M)),NA())</f>
        <v>9.115305612472091E-3</v>
      </c>
      <c r="K1780" s="44">
        <f>IFERROR(_xll.qlIndexFixing(Index3M,H1780,TRUE,_xll.ohTrigger(RecalcTrigger,Trigger3M)),NA())</f>
        <v>9.3787434187504459E-3</v>
      </c>
      <c r="L1780" s="44">
        <f>IFERROR(_xll.qlIndexFixing(Index6M,$H1780,TRUE,_xll.ohTrigger(RecalcTrigger,Trigger6M)),NA())</f>
        <v>9.4113461176933821E-3</v>
      </c>
      <c r="M1780" s="145">
        <f>IFERROR(_xll.qlIndexFixing(Index1Y,$H1780,TRUE,_xll.ohTrigger(RecalcTrigger,Trigger1Y)),NA())</f>
        <v>9.5723447228645304E-3</v>
      </c>
      <c r="N1780" s="144">
        <f>IFERROR(_xll.qlIndexFixing(ONIndex1M,I1780,TRUE,_xll.ohTrigger(RecalcTrigger,Trigger1M)),NA())</f>
        <v>9.1170986545119348E-3</v>
      </c>
      <c r="O1780" s="44">
        <f>IFERROR(_xll.qlIndexFixing(ONIndex3M,I1780,TRUE,_xll.ohTrigger(RecalcTrigger,Trigger3M)),NA())</f>
        <v>9.3883575779951656E-3</v>
      </c>
      <c r="P1780" s="44">
        <f>IFERROR(_xll.qlIndexFixing(ONIndex6M,I1780,TRUE,_xll.ohTrigger(RecalcTrigger,Trigger6M)),NA())</f>
        <v>9.4323880747637645E-3</v>
      </c>
      <c r="Q1780" s="145">
        <f>IFERROR(_xll.qlIndexFixing(ONIndex1Y,I1780,TRUE,_xll.ohTrigger(RecalcTrigger,Trigger1Y)),NA())</f>
        <v>9.6106923899963448E-3</v>
      </c>
    </row>
    <row r="1781" spans="2:17" x14ac:dyDescent="0.2">
      <c r="B1781" s="39" t="s">
        <v>42</v>
      </c>
      <c r="D1781" s="42">
        <f>_xll.qlCalendarAdvance(Calendar,$D1780,B1781,"f",FALSE)</f>
        <v>52216</v>
      </c>
      <c r="E1781" s="139">
        <f>_xll.qlInterestRateIndexValueDate(IndexON,D1781)</f>
        <v>52216</v>
      </c>
      <c r="F1781" s="155">
        <f>IFERROR(_xll.qlIndexFixing(IndexON,D1781,TRUE,_xll.ohTrigger(RecalcTrigger,TriggerON)),NA())</f>
        <v>8.8742747034054048E-3</v>
      </c>
      <c r="H1781" s="42">
        <f>_xll.qlCalendarAdvance(Calendar,$H1780,B1781,"f",FALSE)</f>
        <v>52216</v>
      </c>
      <c r="I1781" s="139">
        <f>_xll.qlInterestRateIndexValueDate(Index1M,$H1781)</f>
        <v>52218</v>
      </c>
      <c r="J1781" s="144">
        <f>IFERROR(_xll.qlIndexFixing(Index1M,$H1781,TRUE,_xll.ohTrigger(RecalcTrigger,Trigger1M)),NA())</f>
        <v>9.1120362580723868E-3</v>
      </c>
      <c r="K1781" s="44">
        <f>IFERROR(_xll.qlIndexFixing(Index3M,H1781,TRUE,_xll.ohTrigger(RecalcTrigger,Trigger3M)),NA())</f>
        <v>9.3752025104363312E-3</v>
      </c>
      <c r="L1781" s="44">
        <f>IFERROR(_xll.qlIndexFixing(Index6M,$H1781,TRUE,_xll.ohTrigger(RecalcTrigger,Trigger6M)),NA())</f>
        <v>9.4078051352309705E-3</v>
      </c>
      <c r="M1781" s="145">
        <f>IFERROR(_xll.qlIndexFixing(Index1Y,$H1781,TRUE,_xll.ohTrigger(RecalcTrigger,Trigger1Y)),NA())</f>
        <v>9.5690132548863337E-3</v>
      </c>
      <c r="N1781" s="144">
        <f>IFERROR(_xll.qlIndexFixing(ONIndex1M,I1781,TRUE,_xll.ohTrigger(RecalcTrigger,Trigger1M)),NA())</f>
        <v>9.1138297454484984E-3</v>
      </c>
      <c r="O1781" s="44">
        <f>IFERROR(_xll.qlIndexFixing(ONIndex3M,I1781,TRUE,_xll.ohTrigger(RecalcTrigger,Trigger3M)),NA())</f>
        <v>9.3848112405314765E-3</v>
      </c>
      <c r="P1781" s="44">
        <f>IFERROR(_xll.qlIndexFixing(ONIndex6M,I1781,TRUE,_xll.ohTrigger(RecalcTrigger,Trigger6M)),NA())</f>
        <v>9.4289352142862271E-3</v>
      </c>
      <c r="Q1781" s="145">
        <f>IFERROR(_xll.qlIndexFixing(ONIndex1Y,I1781,TRUE,_xll.ohTrigger(RecalcTrigger,Trigger1Y)),NA())</f>
        <v>9.6073445005107061E-3</v>
      </c>
    </row>
    <row r="1782" spans="2:17" x14ac:dyDescent="0.2">
      <c r="B1782" s="39" t="s">
        <v>42</v>
      </c>
      <c r="D1782" s="42">
        <f>_xll.qlCalendarAdvance(Calendar,$D1781,B1782,"f",FALSE)</f>
        <v>52223</v>
      </c>
      <c r="E1782" s="139">
        <f>_xll.qlInterestRateIndexValueDate(IndexON,D1782)</f>
        <v>52223</v>
      </c>
      <c r="F1782" s="155">
        <f>IFERROR(_xll.qlIndexFixing(IndexON,D1782,TRUE,_xll.ohTrigger(RecalcTrigger,TriggerON)),NA())</f>
        <v>8.8742747034054048E-3</v>
      </c>
      <c r="H1782" s="42">
        <f>_xll.qlCalendarAdvance(Calendar,$H1781,B1782,"f",FALSE)</f>
        <v>52223</v>
      </c>
      <c r="I1782" s="139">
        <f>_xll.qlInterestRateIndexValueDate(Index1M,$H1782)</f>
        <v>52229</v>
      </c>
      <c r="J1782" s="144">
        <f>IFERROR(_xll.qlIndexFixing(Index1M,$H1782,TRUE,_xll.ohTrigger(RecalcTrigger,Trigger1M)),NA())</f>
        <v>9.1070194822306227E-3</v>
      </c>
      <c r="K1782" s="44">
        <f>IFERROR(_xll.qlIndexFixing(Index3M,H1782,TRUE,_xll.ohTrigger(RecalcTrigger,Trigger3M)),NA())</f>
        <v>9.3693825257483137E-3</v>
      </c>
      <c r="L1782" s="44">
        <f>IFERROR(_xll.qlIndexFixing(Index6M,$H1782,TRUE,_xll.ohTrigger(RecalcTrigger,Trigger6M)),NA())</f>
        <v>9.4022290974552832E-3</v>
      </c>
      <c r="M1782" s="145">
        <f>IFERROR(_xll.qlIndexFixing(Index1Y,$H1782,TRUE,_xll.ohTrigger(RecalcTrigger,Trigger1Y)),NA())</f>
        <v>9.5637824638759149E-3</v>
      </c>
      <c r="N1782" s="144">
        <f>IFERROR(_xll.qlIndexFixing(ONIndex1M,I1782,TRUE,_xll.ohTrigger(RecalcTrigger,Trigger1M)),NA())</f>
        <v>9.109510640175067E-3</v>
      </c>
      <c r="O1782" s="44">
        <f>IFERROR(_xll.qlIndexFixing(ONIndex3M,I1782,TRUE,_xll.ohTrigger(RecalcTrigger,Trigger3M)),NA())</f>
        <v>9.3801241102475785E-3</v>
      </c>
      <c r="P1782" s="44">
        <f>IFERROR(_xll.qlIndexFixing(ONIndex6M,I1782,TRUE,_xll.ohTrigger(RecalcTrigger,Trigger6M)),NA())</f>
        <v>9.4243631639079339E-3</v>
      </c>
      <c r="Q1782" s="145">
        <f>IFERROR(_xll.qlIndexFixing(ONIndex1Y,I1782,TRUE,_xll.ohTrigger(RecalcTrigger,Trigger1Y)),NA())</f>
        <v>9.6029313721279763E-3</v>
      </c>
    </row>
    <row r="1783" spans="2:17" x14ac:dyDescent="0.2">
      <c r="B1783" s="39" t="s">
        <v>42</v>
      </c>
      <c r="D1783" s="42">
        <f>_xll.qlCalendarAdvance(Calendar,$D1782,B1783,"f",FALSE)</f>
        <v>52230</v>
      </c>
      <c r="E1783" s="139">
        <f>_xll.qlInterestRateIndexValueDate(IndexON,D1783)</f>
        <v>52230</v>
      </c>
      <c r="F1783" s="155">
        <f>IFERROR(_xll.qlIndexFixing(IndexON,D1783,TRUE,_xll.ohTrigger(RecalcTrigger,TriggerON)),NA())</f>
        <v>8.8742747034054048E-3</v>
      </c>
      <c r="H1783" s="42">
        <f>_xll.qlCalendarAdvance(Calendar,$H1782,B1783,"f",FALSE)</f>
        <v>52230</v>
      </c>
      <c r="I1783" s="139">
        <f>_xll.qlInterestRateIndexValueDate(Index1M,$H1783)</f>
        <v>52233</v>
      </c>
      <c r="J1783" s="144">
        <f>IFERROR(_xll.qlIndexFixing(Index1M,$H1783,TRUE,_xll.ohTrigger(RecalcTrigger,Trigger1M)),NA())</f>
        <v>9.1051530854335105E-3</v>
      </c>
      <c r="K1783" s="44">
        <f>IFERROR(_xll.qlIndexFixing(Index3M,H1783,TRUE,_xll.ohTrigger(RecalcTrigger,Trigger3M)),NA())</f>
        <v>9.3676231429871137E-3</v>
      </c>
      <c r="L1783" s="44">
        <f>IFERROR(_xll.qlIndexFixing(Index6M,$H1783,TRUE,_xll.ohTrigger(RecalcTrigger,Trigger6M)),NA())</f>
        <v>9.4003311612502194E-3</v>
      </c>
      <c r="M1783" s="145">
        <f>IFERROR(_xll.qlIndexFixing(Index1Y,$H1783,TRUE,_xll.ohTrigger(RecalcTrigger,Trigger1Y)),NA())</f>
        <v>9.5616625041445406E-3</v>
      </c>
      <c r="N1783" s="144">
        <f>IFERROR(_xll.qlIndexFixing(ONIndex1M,I1783,TRUE,_xll.ohTrigger(RecalcTrigger,Trigger1M)),NA())</f>
        <v>9.1068292201690326E-3</v>
      </c>
      <c r="O1783" s="44">
        <f>IFERROR(_xll.qlIndexFixing(ONIndex3M,I1783,TRUE,_xll.ohTrigger(RecalcTrigger,Trigger3M)),NA())</f>
        <v>9.3772194536523301E-3</v>
      </c>
      <c r="P1783" s="44">
        <f>IFERROR(_xll.qlIndexFixing(ONIndex6M,I1783,TRUE,_xll.ohTrigger(RecalcTrigger,Trigger6M)),NA())</f>
        <v>9.4215165169497794E-3</v>
      </c>
      <c r="Q1783" s="145">
        <f>IFERROR(_xll.qlIndexFixing(ONIndex1Y,I1783,TRUE,_xll.ohTrigger(RecalcTrigger,Trigger1Y)),NA())</f>
        <v>9.6001754372476711E-3</v>
      </c>
    </row>
    <row r="1784" spans="2:17" x14ac:dyDescent="0.2">
      <c r="B1784" s="39" t="s">
        <v>42</v>
      </c>
      <c r="D1784" s="42">
        <f>_xll.qlCalendarAdvance(Calendar,$D1783,B1784,"f",FALSE)</f>
        <v>52237</v>
      </c>
      <c r="E1784" s="139">
        <f>_xll.qlInterestRateIndexValueDate(IndexON,D1784)</f>
        <v>52237</v>
      </c>
      <c r="F1784" s="155">
        <f>IFERROR(_xll.qlIndexFixing(IndexON,D1784,TRUE,_xll.ohTrigger(RecalcTrigger,TriggerON)),NA())</f>
        <v>8.8742747034054048E-3</v>
      </c>
      <c r="H1784" s="42">
        <f>_xll.qlCalendarAdvance(Calendar,$H1783,B1784,"f",FALSE)</f>
        <v>52237</v>
      </c>
      <c r="I1784" s="139">
        <f>_xll.qlInterestRateIndexValueDate(Index1M,$H1784)</f>
        <v>52239</v>
      </c>
      <c r="J1784" s="144">
        <f>IFERROR(_xll.qlIndexFixing(Index1M,$H1784,TRUE,_xll.ohTrigger(RecalcTrigger,Trigger1M)),NA())</f>
        <v>9.1022362871376328E-3</v>
      </c>
      <c r="K1784" s="44">
        <f>IFERROR(_xll.qlIndexFixing(Index3M,H1784,TRUE,_xll.ohTrigger(RecalcTrigger,Trigger3M)),NA())</f>
        <v>9.364594629158951E-3</v>
      </c>
      <c r="L1784" s="44">
        <f>IFERROR(_xll.qlIndexFixing(Index6M,$H1784,TRUE,_xll.ohTrigger(RecalcTrigger,Trigger6M)),NA())</f>
        <v>9.3972813196046903E-3</v>
      </c>
      <c r="M1784" s="145">
        <f>IFERROR(_xll.qlIndexFixing(Index1Y,$H1784,TRUE,_xll.ohTrigger(RecalcTrigger,Trigger1Y)),NA())</f>
        <v>9.5590319117705783E-3</v>
      </c>
      <c r="N1784" s="144">
        <f>IFERROR(_xll.qlIndexFixing(ONIndex1M,I1784,TRUE,_xll.ohTrigger(RecalcTrigger,Trigger1M)),NA())</f>
        <v>9.1040307115441976E-3</v>
      </c>
      <c r="O1784" s="44">
        <f>IFERROR(_xll.qlIndexFixing(ONIndex3M,I1784,TRUE,_xll.ohTrigger(RecalcTrigger,Trigger3M)),NA())</f>
        <v>9.3741856721063499E-3</v>
      </c>
      <c r="P1784" s="44">
        <f>IFERROR(_xll.qlIndexFixing(ONIndex6M,I1784,TRUE,_xll.ohTrigger(RecalcTrigger,Trigger6M)),NA())</f>
        <v>9.4185415284542273E-3</v>
      </c>
      <c r="Q1784" s="145">
        <f>IFERROR(_xll.qlIndexFixing(ONIndex1Y,I1784,TRUE,_xll.ohTrigger(RecalcTrigger,Trigger1Y)),NA())</f>
        <v>9.5973097599522106E-3</v>
      </c>
    </row>
    <row r="1785" spans="2:17" x14ac:dyDescent="0.2">
      <c r="B1785" s="39" t="s">
        <v>42</v>
      </c>
      <c r="D1785" s="42">
        <f>_xll.qlCalendarAdvance(Calendar,$D1784,B1785,"f",FALSE)</f>
        <v>52244</v>
      </c>
      <c r="E1785" s="139">
        <f>_xll.qlInterestRateIndexValueDate(IndexON,D1785)</f>
        <v>52244</v>
      </c>
      <c r="F1785" s="155">
        <f>IFERROR(_xll.qlIndexFixing(IndexON,D1785,TRUE,_xll.ohTrigger(RecalcTrigger,TriggerON)),NA())</f>
        <v>8.8742747034054048E-3</v>
      </c>
      <c r="H1785" s="42">
        <f>_xll.qlCalendarAdvance(Calendar,$H1784,B1785,"f",FALSE)</f>
        <v>52244</v>
      </c>
      <c r="I1785" s="139">
        <f>_xll.qlInterestRateIndexValueDate(Index1M,$H1785)</f>
        <v>52246</v>
      </c>
      <c r="J1785" s="144">
        <f>IFERROR(_xll.qlIndexFixing(Index1M,$H1785,TRUE,_xll.ohTrigger(RecalcTrigger,Trigger1M)),NA())</f>
        <v>9.0989724586101883E-3</v>
      </c>
      <c r="K1785" s="44">
        <f>IFERROR(_xll.qlIndexFixing(Index3M,H1785,TRUE,_xll.ohTrigger(RecalcTrigger,Trigger3M)),NA())</f>
        <v>9.3610637462138158E-3</v>
      </c>
      <c r="L1785" s="44">
        <f>IFERROR(_xll.qlIndexFixing(Index6M,$H1785,TRUE,_xll.ohTrigger(RecalcTrigger,Trigger6M)),NA())</f>
        <v>9.3937178474742759E-3</v>
      </c>
      <c r="M1785" s="145">
        <f>IFERROR(_xll.qlIndexFixing(Index1Y,$H1785,TRUE,_xll.ohTrigger(RecalcTrigger,Trigger1Y)),NA())</f>
        <v>9.5557092378822216E-3</v>
      </c>
      <c r="N1785" s="144">
        <f>IFERROR(_xll.qlIndexFixing(ONIndex1M,I1785,TRUE,_xll.ohTrigger(RecalcTrigger,Trigger1M)),NA())</f>
        <v>9.1007670621934267E-3</v>
      </c>
      <c r="O1785" s="44">
        <f>IFERROR(_xll.qlIndexFixing(ONIndex3M,I1785,TRUE,_xll.ohTrigger(RecalcTrigger,Trigger3M)),NA())</f>
        <v>9.3706484267297441E-3</v>
      </c>
      <c r="P1785" s="44">
        <f>IFERROR(_xll.qlIndexFixing(ONIndex6M,I1785,TRUE,_xll.ohTrigger(RecalcTrigger,Trigger6M)),NA())</f>
        <v>9.4150652966717985E-3</v>
      </c>
      <c r="Q1785" s="145">
        <f>IFERROR(_xll.qlIndexFixing(ONIndex1Y,I1785,TRUE,_xll.ohTrigger(RecalcTrigger,Trigger1Y)),NA())</f>
        <v>9.5939679084366958E-3</v>
      </c>
    </row>
    <row r="1786" spans="2:17" x14ac:dyDescent="0.2">
      <c r="B1786" s="39" t="s">
        <v>42</v>
      </c>
      <c r="D1786" s="42">
        <f>_xll.qlCalendarAdvance(Calendar,$D1785,B1786,"f",FALSE)</f>
        <v>52251</v>
      </c>
      <c r="E1786" s="139">
        <f>_xll.qlInterestRateIndexValueDate(IndexON,D1786)</f>
        <v>52251</v>
      </c>
      <c r="F1786" s="155">
        <f>IFERROR(_xll.qlIndexFixing(IndexON,D1786,TRUE,_xll.ohTrigger(RecalcTrigger,TriggerON)),NA())</f>
        <v>8.8742747034054048E-3</v>
      </c>
      <c r="H1786" s="42">
        <f>_xll.qlCalendarAdvance(Calendar,$H1785,B1786,"f",FALSE)</f>
        <v>52251</v>
      </c>
      <c r="I1786" s="139">
        <f>_xll.qlInterestRateIndexValueDate(Index1M,$H1786)</f>
        <v>52253</v>
      </c>
      <c r="J1786" s="144">
        <f>IFERROR(_xll.qlIndexFixing(Index1M,$H1786,TRUE,_xll.ohTrigger(RecalcTrigger,Trigger1M)),NA())</f>
        <v>9.0957101098265714E-3</v>
      </c>
      <c r="K1786" s="44">
        <f>IFERROR(_xll.qlIndexFixing(Index3M,H1786,TRUE,_xll.ohTrigger(RecalcTrigger,Trigger3M)),NA())</f>
        <v>9.3575354668047339E-3</v>
      </c>
      <c r="L1786" s="44">
        <f>IFERROR(_xll.qlIndexFixing(Index6M,$H1786,TRUE,_xll.ohTrigger(RecalcTrigger,Trigger6M)),NA())</f>
        <v>9.3901486513382846E-3</v>
      </c>
      <c r="M1786" s="145">
        <f>IFERROR(_xll.qlIndexFixing(Index1Y,$H1786,TRUE,_xll.ohTrigger(RecalcTrigger,Trigger1Y)),NA())</f>
        <v>9.5523888276735185E-3</v>
      </c>
      <c r="N1786" s="144">
        <f>IFERROR(_xll.qlIndexFixing(ONIndex1M,I1786,TRUE,_xll.ohTrigger(RecalcTrigger,Trigger1M)),NA())</f>
        <v>9.0975048260322211E-3</v>
      </c>
      <c r="O1786" s="44">
        <f>IFERROR(_xll.qlIndexFixing(ONIndex3M,I1786,TRUE,_xll.ohTrigger(RecalcTrigger,Trigger3M)),NA())</f>
        <v>9.3671135512973791E-3</v>
      </c>
      <c r="P1786" s="44">
        <f>IFERROR(_xll.qlIndexFixing(ONIndex6M,I1786,TRUE,_xll.ohTrigger(RecalcTrigger,Trigger6M)),NA())</f>
        <v>9.4115832456242998E-3</v>
      </c>
      <c r="Q1786" s="145">
        <f>IFERROR(_xll.qlIndexFixing(ONIndex1Y,I1786,TRUE,_xll.ohTrigger(RecalcTrigger,Trigger1Y)),NA())</f>
        <v>9.5906276311819028E-3</v>
      </c>
    </row>
    <row r="1787" spans="2:17" x14ac:dyDescent="0.2">
      <c r="B1787" s="39" t="s">
        <v>42</v>
      </c>
      <c r="D1787" s="42">
        <f>_xll.qlCalendarAdvance(Calendar,$D1786,B1787,"f",FALSE)</f>
        <v>52258</v>
      </c>
      <c r="E1787" s="139">
        <f>_xll.qlInterestRateIndexValueDate(IndexON,D1787)</f>
        <v>52258</v>
      </c>
      <c r="F1787" s="155">
        <f>IFERROR(_xll.qlIndexFixing(IndexON,D1787,TRUE,_xll.ohTrigger(RecalcTrigger,TriggerON)),NA())</f>
        <v>8.8742747034054048E-3</v>
      </c>
      <c r="H1787" s="42">
        <f>_xll.qlCalendarAdvance(Calendar,$H1786,B1787,"f",FALSE)</f>
        <v>52258</v>
      </c>
      <c r="I1787" s="139">
        <f>_xll.qlInterestRateIndexValueDate(Index1M,$H1787)</f>
        <v>52260</v>
      </c>
      <c r="J1787" s="144">
        <f>IFERROR(_xll.qlIndexFixing(Index1M,$H1787,TRUE,_xll.ohTrigger(RecalcTrigger,Trigger1M)),NA())</f>
        <v>9.0928032376887454E-3</v>
      </c>
      <c r="K1787" s="44">
        <f>IFERROR(_xll.qlIndexFixing(Index3M,H1787,TRUE,_xll.ohTrigger(RecalcTrigger,Trigger3M)),NA())</f>
        <v>9.3540098298108276E-3</v>
      </c>
      <c r="L1787" s="44">
        <f>IFERROR(_xll.qlIndexFixing(Index6M,$H1787,TRUE,_xll.ohTrigger(RecalcTrigger,Trigger6M)),NA())</f>
        <v>9.3865737406914392E-3</v>
      </c>
      <c r="M1787" s="145">
        <f>IFERROR(_xll.qlIndexFixing(Index1Y,$H1787,TRUE,_xll.ohTrigger(RecalcTrigger,Trigger1Y)),NA())</f>
        <v>9.5490707072066923E-3</v>
      </c>
      <c r="N1787" s="144">
        <f>IFERROR(_xll.qlIndexFixing(ONIndex1M,I1787,TRUE,_xll.ohTrigger(RecalcTrigger,Trigger1M)),NA())</f>
        <v>9.0942440422292492E-3</v>
      </c>
      <c r="O1787" s="44">
        <f>IFERROR(_xll.qlIndexFixing(ONIndex3M,I1787,TRUE,_xll.ohTrigger(RecalcTrigger,Trigger3M)),NA())</f>
        <v>9.3635810846581791E-3</v>
      </c>
      <c r="P1787" s="44">
        <f>IFERROR(_xll.qlIndexFixing(ONIndex6M,I1787,TRUE,_xll.ohTrigger(RecalcTrigger,Trigger6M)),NA())</f>
        <v>9.408095384504378E-3</v>
      </c>
      <c r="Q1787" s="145">
        <f>IFERROR(_xll.qlIndexFixing(ONIndex1Y,I1787,TRUE,_xll.ohTrigger(RecalcTrigger,Trigger1Y)),NA())</f>
        <v>9.5872889538473061E-3</v>
      </c>
    </row>
    <row r="1788" spans="2:17" x14ac:dyDescent="0.2">
      <c r="B1788" s="39" t="s">
        <v>42</v>
      </c>
      <c r="D1788" s="42">
        <f>_xll.qlCalendarAdvance(Calendar,$D1787,B1788,"f",FALSE)</f>
        <v>52265</v>
      </c>
      <c r="E1788" s="139">
        <f>_xll.qlInterestRateIndexValueDate(IndexON,D1788)</f>
        <v>52265</v>
      </c>
      <c r="F1788" s="155">
        <f>IFERROR(_xll.qlIndexFixing(IndexON,D1788,TRUE,_xll.ohTrigger(RecalcTrigger,TriggerON)),NA())</f>
        <v>8.8742747034054048E-3</v>
      </c>
      <c r="H1788" s="42">
        <f>_xll.qlCalendarAdvance(Calendar,$H1787,B1788,"f",FALSE)</f>
        <v>52265</v>
      </c>
      <c r="I1788" s="139">
        <f>_xll.qlInterestRateIndexValueDate(Index1M,$H1788)</f>
        <v>52267</v>
      </c>
      <c r="J1788" s="144">
        <f>IFERROR(_xll.qlIndexFixing(Index1M,$H1788,TRUE,_xll.ohTrigger(RecalcTrigger,Trigger1M)),NA())</f>
        <v>9.0896618260770182E-3</v>
      </c>
      <c r="K1788" s="44">
        <f>IFERROR(_xll.qlIndexFixing(Index3M,H1788,TRUE,_xll.ohTrigger(RecalcTrigger,Trigger3M)),NA())</f>
        <v>9.3506166671671713E-3</v>
      </c>
      <c r="L1788" s="44">
        <f>IFERROR(_xll.qlIndexFixing(Index6M,$H1788,TRUE,_xll.ohTrigger(RecalcTrigger,Trigger6M)),NA())</f>
        <v>9.3829931250262576E-3</v>
      </c>
      <c r="M1788" s="145">
        <f>IFERROR(_xll.qlIndexFixing(Index1Y,$H1788,TRUE,_xll.ohTrigger(RecalcTrigger,Trigger1Y)),NA())</f>
        <v>9.5457549025430855E-3</v>
      </c>
      <c r="N1788" s="144">
        <f>IFERROR(_xll.qlIndexFixing(ONIndex1M,I1788,TRUE,_xll.ohTrigger(RecalcTrigger,Trigger1M)),NA())</f>
        <v>9.0909847501929875E-3</v>
      </c>
      <c r="O1788" s="44">
        <f>IFERROR(_xll.qlIndexFixing(ONIndex3M,I1788,TRUE,_xll.ohTrigger(RecalcTrigger,Trigger3M)),NA())</f>
        <v>9.360051065661068E-3</v>
      </c>
      <c r="P1788" s="44">
        <f>IFERROR(_xll.qlIndexFixing(ONIndex6M,I1788,TRUE,_xll.ohTrigger(RecalcTrigger,Trigger6M)),NA())</f>
        <v>9.4046017232241041E-3</v>
      </c>
      <c r="Q1788" s="145">
        <f>IFERROR(_xll.qlIndexFixing(ONIndex1Y,I1788,TRUE,_xll.ohTrigger(RecalcTrigger,Trigger1Y)),NA())</f>
        <v>9.5839519023321884E-3</v>
      </c>
    </row>
    <row r="1789" spans="2:17" x14ac:dyDescent="0.2">
      <c r="B1789" s="39" t="s">
        <v>42</v>
      </c>
      <c r="D1789" s="42">
        <f>_xll.qlCalendarAdvance(Calendar,$D1788,B1789,"f",FALSE)</f>
        <v>52272</v>
      </c>
      <c r="E1789" s="139">
        <f>_xll.qlInterestRateIndexValueDate(IndexON,D1789)</f>
        <v>52272</v>
      </c>
      <c r="F1789" s="155">
        <f>IFERROR(_xll.qlIndexFixing(IndexON,D1789,TRUE,_xll.ohTrigger(RecalcTrigger,TriggerON)),NA())</f>
        <v>8.8742747034054048E-3</v>
      </c>
      <c r="H1789" s="42">
        <f>_xll.qlCalendarAdvance(Calendar,$H1788,B1789,"f",FALSE)</f>
        <v>52272</v>
      </c>
      <c r="I1789" s="139">
        <f>_xll.qlInterestRateIndexValueDate(Index1M,$H1789)</f>
        <v>52274</v>
      </c>
      <c r="J1789" s="144">
        <f>IFERROR(_xll.qlIndexFixing(Index1M,$H1789,TRUE,_xll.ohTrigger(RecalcTrigger,Trigger1M)),NA())</f>
        <v>9.0864040127322122E-3</v>
      </c>
      <c r="K1789" s="44">
        <f>IFERROR(_xll.qlIndexFixing(Index3M,H1789,TRUE,_xll.ohTrigger(RecalcTrigger,Trigger3M)),NA())</f>
        <v>9.3470963214434787E-3</v>
      </c>
      <c r="L1789" s="44">
        <f>IFERROR(_xll.qlIndexFixing(Index6M,$H1789,TRUE,_xll.ohTrigger(RecalcTrigger,Trigger6M)),NA())</f>
        <v>9.3794068138374643E-3</v>
      </c>
      <c r="M1789" s="145">
        <f>IFERROR(_xll.qlIndexFixing(Index1Y,$H1789,TRUE,_xll.ohTrigger(RecalcTrigger,Trigger1Y)),NA())</f>
        <v>9.5424414397449198E-3</v>
      </c>
      <c r="N1789" s="144">
        <f>IFERROR(_xll.qlIndexFixing(ONIndex1M,I1789,TRUE,_xll.ohTrigger(RecalcTrigger,Trigger1M)),NA())</f>
        <v>9.0877269890921042E-3</v>
      </c>
      <c r="O1789" s="44">
        <f>IFERROR(_xll.qlIndexFixing(ONIndex3M,I1789,TRUE,_xll.ohTrigger(RecalcTrigger,Trigger3M)),NA())</f>
        <v>9.356523532995098E-3</v>
      </c>
      <c r="P1789" s="44">
        <f>IFERROR(_xll.qlIndexFixing(ONIndex6M,I1789,TRUE,_xll.ohTrigger(RecalcTrigger,Trigger6M)),NA())</f>
        <v>9.4011022707363168E-3</v>
      </c>
      <c r="Q1789" s="145">
        <f>IFERROR(_xll.qlIndexFixing(ONIndex1Y,I1789,TRUE,_xll.ohTrigger(RecalcTrigger,Trigger1Y)),NA())</f>
        <v>9.5806165024558965E-3</v>
      </c>
    </row>
    <row r="1790" spans="2:17" x14ac:dyDescent="0.2">
      <c r="B1790" s="39" t="s">
        <v>42</v>
      </c>
      <c r="D1790" s="42">
        <f>_xll.qlCalendarAdvance(Calendar,$D1789,B1790,"f",FALSE)</f>
        <v>52279</v>
      </c>
      <c r="E1790" s="139">
        <f>_xll.qlInterestRateIndexValueDate(IndexON,D1790)</f>
        <v>52279</v>
      </c>
      <c r="F1790" s="155">
        <f>IFERROR(_xll.qlIndexFixing(IndexON,D1790,TRUE,_xll.ohTrigger(RecalcTrigger,TriggerON)),NA())</f>
        <v>8.8742747034853409E-3</v>
      </c>
      <c r="H1790" s="42">
        <f>_xll.qlCalendarAdvance(Calendar,$H1789,B1790,"f",FALSE)</f>
        <v>52279</v>
      </c>
      <c r="I1790" s="139">
        <f>_xll.qlInterestRateIndexValueDate(Index1M,$H1790)</f>
        <v>52281</v>
      </c>
      <c r="J1790" s="144">
        <f>IFERROR(_xll.qlIndexFixing(Index1M,$H1790,TRUE,_xll.ohTrigger(RecalcTrigger,Trigger1M)),NA())</f>
        <v>9.0831478248528819E-3</v>
      </c>
      <c r="K1790" s="44">
        <f>IFERROR(_xll.qlIndexFixing(Index3M,H1790,TRUE,_xll.ohTrigger(RecalcTrigger,Trigger3M)),NA())</f>
        <v>9.3435787318818259E-3</v>
      </c>
      <c r="L1790" s="44">
        <f>IFERROR(_xll.qlIndexFixing(Index6M,$H1790,TRUE,_xll.ohTrigger(RecalcTrigger,Trigger6M)),NA())</f>
        <v>9.3758148166189041E-3</v>
      </c>
      <c r="M1790" s="145">
        <f>IFERROR(_xll.qlIndexFixing(Index1Y,$H1790,TRUE,_xll.ohTrigger(RecalcTrigger,Trigger1Y)),NA())</f>
        <v>9.539130344872665E-3</v>
      </c>
      <c r="N1790" s="144">
        <f>IFERROR(_xll.qlIndexFixing(ONIndex1M,I1790,TRUE,_xll.ohTrigger(RecalcTrigger,Trigger1M)),NA())</f>
        <v>9.0844707982551398E-3</v>
      </c>
      <c r="O1790" s="44">
        <f>IFERROR(_xll.qlIndexFixing(ONIndex3M,I1790,TRUE,_xll.ohTrigger(RecalcTrigger,Trigger3M)),NA())</f>
        <v>9.352998525589129E-3</v>
      </c>
      <c r="P1790" s="44">
        <f>IFERROR(_xll.qlIndexFixing(ONIndex6M,I1790,TRUE,_xll.ohTrigger(RecalcTrigger,Trigger6M)),NA())</f>
        <v>9.3975970367932149E-3</v>
      </c>
      <c r="Q1790" s="145">
        <f>IFERROR(_xll.qlIndexFixing(ONIndex1Y,I1790,TRUE,_xll.ohTrigger(RecalcTrigger,Trigger1Y)),NA())</f>
        <v>9.5772827800377769E-3</v>
      </c>
    </row>
    <row r="1791" spans="2:17" x14ac:dyDescent="0.2">
      <c r="B1791" s="39" t="s">
        <v>42</v>
      </c>
      <c r="D1791" s="42">
        <f>_xll.qlCalendarAdvance(Calendar,$D1790,B1791,"f",FALSE)</f>
        <v>52286</v>
      </c>
      <c r="E1791" s="139">
        <f>_xll.qlInterestRateIndexValueDate(IndexON,D1791)</f>
        <v>52286</v>
      </c>
      <c r="F1791" s="155">
        <f>IFERROR(_xll.qlIndexFixing(IndexON,D1791,TRUE,_xll.ohTrigger(RecalcTrigger,TriggerON)),NA())</f>
        <v>8.8742747034054048E-3</v>
      </c>
      <c r="H1791" s="42">
        <f>_xll.qlCalendarAdvance(Calendar,$H1790,B1791,"f",FALSE)</f>
        <v>52286</v>
      </c>
      <c r="I1791" s="139">
        <f>_xll.qlInterestRateIndexValueDate(Index1M,$H1791)</f>
        <v>52288</v>
      </c>
      <c r="J1791" s="144">
        <f>IFERROR(_xll.qlIndexFixing(Index1M,$H1791,TRUE,_xll.ohTrigger(RecalcTrigger,Trigger1M)),NA())</f>
        <v>9.0798933017447302E-3</v>
      </c>
      <c r="K1791" s="44">
        <f>IFERROR(_xll.qlIndexFixing(Index3M,H1791,TRUE,_xll.ohTrigger(RecalcTrigger,Trigger3M)),NA())</f>
        <v>9.3400639373598798E-3</v>
      </c>
      <c r="L1791" s="44">
        <f>IFERROR(_xll.qlIndexFixing(Index6M,$H1791,TRUE,_xll.ohTrigger(RecalcTrigger,Trigger6M)),NA())</f>
        <v>9.3722171428644169E-3</v>
      </c>
      <c r="M1791" s="145">
        <f>IFERROR(_xll.qlIndexFixing(Index1Y,$H1791,TRUE,_xll.ohTrigger(RecalcTrigger,Trigger1Y)),NA())</f>
        <v>9.5358216439876652E-3</v>
      </c>
      <c r="N1791" s="144">
        <f>IFERROR(_xll.qlIndexFixing(ONIndex1M,I1791,TRUE,_xll.ohTrigger(RecalcTrigger,Trigger1M)),NA())</f>
        <v>9.0812162170106348E-3</v>
      </c>
      <c r="O1791" s="44">
        <f>IFERROR(_xll.qlIndexFixing(ONIndex3M,I1791,TRUE,_xll.ohTrigger(RecalcTrigger,Trigger3M)),NA())</f>
        <v>9.3494760821322132E-3</v>
      </c>
      <c r="P1791" s="44">
        <f>IFERROR(_xll.qlIndexFixing(ONIndex6M,I1791,TRUE,_xll.ohTrigger(RecalcTrigger,Trigger6M)),NA())</f>
        <v>9.3940860305874452E-3</v>
      </c>
      <c r="Q1791" s="145">
        <f>IFERROR(_xll.qlIndexFixing(ONIndex1Y,I1791,TRUE,_xll.ohTrigger(RecalcTrigger,Trigger1Y)),NA())</f>
        <v>9.5739507608971763E-3</v>
      </c>
    </row>
    <row r="1792" spans="2:17" x14ac:dyDescent="0.2">
      <c r="B1792" s="39" t="s">
        <v>42</v>
      </c>
      <c r="D1792" s="42">
        <f>_xll.qlCalendarAdvance(Calendar,$D1791,B1792,"f",FALSE)</f>
        <v>52293</v>
      </c>
      <c r="E1792" s="139">
        <f>_xll.qlInterestRateIndexValueDate(IndexON,D1792)</f>
        <v>52293</v>
      </c>
      <c r="F1792" s="155">
        <f>IFERROR(_xll.qlIndexFixing(IndexON,D1792,TRUE,_xll.ohTrigger(RecalcTrigger,TriggerON)),NA())</f>
        <v>8.8742747034054048E-3</v>
      </c>
      <c r="H1792" s="42">
        <f>_xll.qlCalendarAdvance(Calendar,$H1791,B1792,"f",FALSE)</f>
        <v>52293</v>
      </c>
      <c r="I1792" s="139">
        <f>_xll.qlInterestRateIndexValueDate(Index1M,$H1792)</f>
        <v>52295</v>
      </c>
      <c r="J1792" s="144">
        <f>IFERROR(_xll.qlIndexFixing(Index1M,$H1792,TRUE,_xll.ohTrigger(RecalcTrigger,Trigger1M)),NA())</f>
        <v>9.0761692930219073E-3</v>
      </c>
      <c r="K1792" s="44">
        <f>IFERROR(_xll.qlIndexFixing(Index3M,H1792,TRUE,_xll.ohTrigger(RecalcTrigger,Trigger3M)),NA())</f>
        <v>9.33616400036834E-3</v>
      </c>
      <c r="L1792" s="44">
        <f>IFERROR(_xll.qlIndexFixing(Index6M,$H1792,TRUE,_xll.ohTrigger(RecalcTrigger,Trigger6M)),NA())</f>
        <v>9.3679251137945823E-3</v>
      </c>
      <c r="M1792" s="145">
        <f>IFERROR(_xll.qlIndexFixing(Index1Y,$H1792,TRUE,_xll.ohTrigger(RecalcTrigger,Trigger1Y)),NA())</f>
        <v>9.5321891162816873E-3</v>
      </c>
      <c r="N1792" s="144">
        <f>IFERROR(_xll.qlIndexFixing(ONIndex1M,I1792,TRUE,_xll.ohTrigger(RecalcTrigger,Trigger1M)),NA())</f>
        <v>9.0779632845272573E-3</v>
      </c>
      <c r="O1792" s="44">
        <f>IFERROR(_xll.qlIndexFixing(ONIndex3M,I1792,TRUE,_xll.ohTrigger(RecalcTrigger,Trigger3M)),NA())</f>
        <v>9.3459562413933384E-3</v>
      </c>
      <c r="P1792" s="44">
        <f>IFERROR(_xll.qlIndexFixing(ONIndex6M,I1792,TRUE,_xll.ohTrigger(RecalcTrigger,Trigger6M)),NA())</f>
        <v>9.3905692617113345E-3</v>
      </c>
      <c r="Q1792" s="145">
        <f>IFERROR(_xll.qlIndexFixing(ONIndex1Y,I1792,TRUE,_xll.ohTrigger(RecalcTrigger,Trigger1Y)),NA())</f>
        <v>9.5706204707735054E-3</v>
      </c>
    </row>
    <row r="1793" spans="2:17" x14ac:dyDescent="0.2">
      <c r="B1793" s="39" t="s">
        <v>42</v>
      </c>
      <c r="D1793" s="42">
        <f>_xll.qlCalendarAdvance(Calendar,$D1792,B1793,"f",FALSE)</f>
        <v>52300</v>
      </c>
      <c r="E1793" s="139">
        <f>_xll.qlInterestRateIndexValueDate(IndexON,D1793)</f>
        <v>52300</v>
      </c>
      <c r="F1793" s="155">
        <f>IFERROR(_xll.qlIndexFixing(IndexON,D1793,TRUE,_xll.ohTrigger(RecalcTrigger,TriggerON)),NA())</f>
        <v>8.8742747034054048E-3</v>
      </c>
      <c r="H1793" s="42">
        <f>_xll.qlCalendarAdvance(Calendar,$H1792,B1793,"f",FALSE)</f>
        <v>52300</v>
      </c>
      <c r="I1793" s="139">
        <f>_xll.qlInterestRateIndexValueDate(Index1M,$H1793)</f>
        <v>52302</v>
      </c>
      <c r="J1793" s="144">
        <f>IFERROR(_xll.qlIndexFixing(Index1M,$H1793,TRUE,_xll.ohTrigger(RecalcTrigger,Trigger1M)),NA())</f>
        <v>9.0729184030896581E-3</v>
      </c>
      <c r="K1793" s="44">
        <f>IFERROR(_xll.qlIndexFixing(Index3M,H1793,TRUE,_xll.ohTrigger(RecalcTrigger,Trigger3M)),NA())</f>
        <v>9.3326552785639345E-3</v>
      </c>
      <c r="L1793" s="44">
        <f>IFERROR(_xll.qlIndexFixing(Index6M,$H1793,TRUE,_xll.ohTrigger(RecalcTrigger,Trigger6M)),NA())</f>
        <v>9.3643136433441479E-3</v>
      </c>
      <c r="M1793" s="145">
        <f>IFERROR(_xll.qlIndexFixing(Index1Y,$H1793,TRUE,_xll.ohTrigger(RecalcTrigger,Trigger1Y)),NA())</f>
        <v>9.528885596779172E-3</v>
      </c>
      <c r="N1793" s="144">
        <f>IFERROR(_xll.qlIndexFixing(ONIndex1M,I1793,TRUE,_xll.ohTrigger(RecalcTrigger,Trigger1M)),NA())</f>
        <v>9.0747120401335479E-3</v>
      </c>
      <c r="O1793" s="44">
        <f>IFERROR(_xll.qlIndexFixing(ONIndex3M,I1793,TRUE,_xll.ohTrigger(RecalcTrigger,Trigger3M)),NA())</f>
        <v>9.3424390422214287E-3</v>
      </c>
      <c r="P1793" s="44">
        <f>IFERROR(_xll.qlIndexFixing(ONIndex6M,I1793,TRUE,_xll.ohTrigger(RecalcTrigger,Trigger6M)),NA())</f>
        <v>9.3870467395174018E-3</v>
      </c>
      <c r="Q1793" s="145">
        <f>IFERROR(_xll.qlIndexFixing(ONIndex1Y,I1793,TRUE,_xll.ohTrigger(RecalcTrigger,Trigger1Y)),NA())</f>
        <v>9.567291935725919E-3</v>
      </c>
    </row>
    <row r="1794" spans="2:17" x14ac:dyDescent="0.2">
      <c r="B1794" s="39" t="s">
        <v>42</v>
      </c>
      <c r="D1794" s="42">
        <f>_xll.qlCalendarAdvance(Calendar,$D1793,B1794,"f",FALSE)</f>
        <v>52307</v>
      </c>
      <c r="E1794" s="139">
        <f>_xll.qlInterestRateIndexValueDate(IndexON,D1794)</f>
        <v>52307</v>
      </c>
      <c r="F1794" s="155">
        <f>IFERROR(_xll.qlIndexFixing(IndexON,D1794,TRUE,_xll.ohTrigger(RecalcTrigger,TriggerON)),NA())</f>
        <v>8.8742747034054048E-3</v>
      </c>
      <c r="H1794" s="42">
        <f>_xll.qlCalendarAdvance(Calendar,$H1793,B1794,"f",FALSE)</f>
        <v>52307</v>
      </c>
      <c r="I1794" s="139">
        <f>_xll.qlInterestRateIndexValueDate(Index1M,$H1794)</f>
        <v>52309</v>
      </c>
      <c r="J1794" s="144">
        <f>IFERROR(_xll.qlIndexFixing(Index1M,$H1794,TRUE,_xll.ohTrigger(RecalcTrigger,Trigger1M)),NA())</f>
        <v>9.0696693073746837E-3</v>
      </c>
      <c r="K1794" s="44">
        <f>IFERROR(_xll.qlIndexFixing(Index3M,H1794,TRUE,_xll.ohTrigger(RecalcTrigger,Trigger3M)),NA())</f>
        <v>9.3291494770835117E-3</v>
      </c>
      <c r="L1794" s="44">
        <f>IFERROR(_xll.qlIndexFixing(Index6M,$H1794,TRUE,_xll.ohTrigger(RecalcTrigger,Trigger6M)),NA())</f>
        <v>9.3606965276778059E-3</v>
      </c>
      <c r="M1794" s="145">
        <f>IFERROR(_xll.qlIndexFixing(Index1Y,$H1794,TRUE,_xll.ohTrigger(RecalcTrigger,Trigger1Y)),NA())</f>
        <v>9.5255845553133441E-3</v>
      </c>
      <c r="N1794" s="144">
        <f>IFERROR(_xll.qlIndexFixing(ONIndex1M,I1794,TRUE,_xll.ohTrigger(RecalcTrigger,Trigger1M)),NA())</f>
        <v>9.071462523158047E-3</v>
      </c>
      <c r="O1794" s="44">
        <f>IFERROR(_xll.qlIndexFixing(ONIndex3M,I1794,TRUE,_xll.ohTrigger(RecalcTrigger,Trigger3M)),NA())</f>
        <v>9.3389245234654084E-3</v>
      </c>
      <c r="P1794" s="44">
        <f>IFERROR(_xll.qlIndexFixing(ONIndex6M,I1794,TRUE,_xll.ohTrigger(RecalcTrigger,Trigger6M)),NA())</f>
        <v>9.3835184732782295E-3</v>
      </c>
      <c r="Q1794" s="145">
        <f>IFERROR(_xll.qlIndexFixing(ONIndex1Y,I1794,TRUE,_xll.ohTrigger(RecalcTrigger,Trigger1Y)),NA())</f>
        <v>9.5639651814938276E-3</v>
      </c>
    </row>
    <row r="1795" spans="2:17" x14ac:dyDescent="0.2">
      <c r="B1795" s="39" t="s">
        <v>42</v>
      </c>
      <c r="D1795" s="42">
        <f>_xll.qlCalendarAdvance(Calendar,$D1794,B1795,"f",FALSE)</f>
        <v>52314</v>
      </c>
      <c r="E1795" s="139">
        <f>_xll.qlInterestRateIndexValueDate(IndexON,D1795)</f>
        <v>52314</v>
      </c>
      <c r="F1795" s="155">
        <f>IFERROR(_xll.qlIndexFixing(IndexON,D1795,TRUE,_xll.ohTrigger(RecalcTrigger,TriggerON)),NA())</f>
        <v>8.8742747034054048E-3</v>
      </c>
      <c r="H1795" s="42">
        <f>_xll.qlCalendarAdvance(Calendar,$H1794,B1795,"f",FALSE)</f>
        <v>52314</v>
      </c>
      <c r="I1795" s="139">
        <f>_xll.qlInterestRateIndexValueDate(Index1M,$H1795)</f>
        <v>52316</v>
      </c>
      <c r="J1795" s="144">
        <f>IFERROR(_xll.qlIndexFixing(Index1M,$H1795,TRUE,_xll.ohTrigger(RecalcTrigger,Trigger1M)),NA())</f>
        <v>9.0664220451830424E-3</v>
      </c>
      <c r="K1795" s="44">
        <f>IFERROR(_xll.qlIndexFixing(Index3M,H1795,TRUE,_xll.ohTrigger(RecalcTrigger,Trigger3M)),NA())</f>
        <v>9.3256466348090126E-3</v>
      </c>
      <c r="L1795" s="44">
        <f>IFERROR(_xll.qlIndexFixing(Index6M,$H1795,TRUE,_xll.ohTrigger(RecalcTrigger,Trigger6M)),NA())</f>
        <v>9.3570737762916148E-3</v>
      </c>
      <c r="M1795" s="145">
        <f>IFERROR(_xll.qlIndexFixing(Index1Y,$H1795,TRUE,_xll.ohTrigger(RecalcTrigger,Trigger1Y)),NA())</f>
        <v>9.5222860179468363E-3</v>
      </c>
      <c r="N1795" s="144">
        <f>IFERROR(_xll.qlIndexFixing(ONIndex1M,I1795,TRUE,_xll.ohTrigger(RecalcTrigger,Trigger1M)),NA())</f>
        <v>9.067287174131522E-3</v>
      </c>
      <c r="O1795" s="44">
        <f>IFERROR(_xll.qlIndexFixing(ONIndex3M,I1795,TRUE,_xll.ohTrigger(RecalcTrigger,Trigger3M)),NA())</f>
        <v>9.3344098573844292E-3</v>
      </c>
      <c r="P1795" s="44">
        <f>IFERROR(_xll.qlIndexFixing(ONIndex6M,I1795,TRUE,_xll.ohTrigger(RecalcTrigger,Trigger6M)),NA())</f>
        <v>9.3789737061555911E-3</v>
      </c>
      <c r="Q1795" s="145">
        <f>IFERROR(_xll.qlIndexFixing(ONIndex1Y,I1795,TRUE,_xll.ohTrigger(RecalcTrigger,Trigger1Y)),NA())</f>
        <v>9.5596905843375879E-3</v>
      </c>
    </row>
    <row r="1796" spans="2:17" x14ac:dyDescent="0.2">
      <c r="B1796" s="39" t="s">
        <v>42</v>
      </c>
      <c r="D1796" s="42">
        <f>_xll.qlCalendarAdvance(Calendar,$D1795,B1796,"f",FALSE)</f>
        <v>52321</v>
      </c>
      <c r="E1796" s="139">
        <f>_xll.qlInterestRateIndexValueDate(IndexON,D1796)</f>
        <v>52321</v>
      </c>
      <c r="F1796" s="155">
        <f>IFERROR(_xll.qlIndexFixing(IndexON,D1796,TRUE,_xll.ohTrigger(RecalcTrigger,TriggerON)),NA())</f>
        <v>8.8742747034054048E-3</v>
      </c>
      <c r="H1796" s="42">
        <f>_xll.qlCalendarAdvance(Calendar,$H1795,B1796,"f",FALSE)</f>
        <v>52321</v>
      </c>
      <c r="I1796" s="139">
        <f>_xll.qlInterestRateIndexValueDate(Index1M,$H1796)</f>
        <v>52323</v>
      </c>
      <c r="J1796" s="144">
        <f>IFERROR(_xll.qlIndexFixing(Index1M,$H1796,TRUE,_xll.ohTrigger(RecalcTrigger,Trigger1M)),NA())</f>
        <v>9.0631766558232907E-3</v>
      </c>
      <c r="K1796" s="44">
        <f>IFERROR(_xll.qlIndexFixing(Index3M,H1796,TRUE,_xll.ohTrigger(RecalcTrigger,Trigger3M)),NA())</f>
        <v>9.3222756000764691E-3</v>
      </c>
      <c r="L1796" s="44">
        <f>IFERROR(_xll.qlIndexFixing(Index6M,$H1796,TRUE,_xll.ohTrigger(RecalcTrigger,Trigger6M)),NA())</f>
        <v>9.353864682203103E-3</v>
      </c>
      <c r="M1796" s="145">
        <f>IFERROR(_xll.qlIndexFixing(Index1Y,$H1796,TRUE,_xll.ohTrigger(RecalcTrigger,Trigger1Y)),NA())</f>
        <v>9.518990010739671E-3</v>
      </c>
      <c r="N1796" s="144">
        <f>IFERROR(_xll.qlIndexFixing(ONIndex1M,I1796,TRUE,_xll.ohTrigger(RecalcTrigger,Trigger1M)),NA())</f>
        <v>9.064968828296216E-3</v>
      </c>
      <c r="O1796" s="44">
        <f>IFERROR(_xll.qlIndexFixing(ONIndex3M,I1796,TRUE,_xll.ohTrigger(RecalcTrigger,Trigger3M)),NA())</f>
        <v>9.3319036821171153E-3</v>
      </c>
      <c r="P1796" s="44">
        <f>IFERROR(_xll.qlIndexFixing(ONIndex6M,I1796,TRUE,_xll.ohTrigger(RecalcTrigger,Trigger6M)),NA())</f>
        <v>9.3764447468736023E-3</v>
      </c>
      <c r="Q1796" s="145">
        <f>IFERROR(_xll.qlIndexFixing(ONIndex1Y,I1796,TRUE,_xll.ohTrigger(RecalcTrigger,Trigger1Y)),NA())</f>
        <v>9.5573171188334527E-3</v>
      </c>
    </row>
    <row r="1797" spans="2:17" x14ac:dyDescent="0.2">
      <c r="B1797" s="39" t="s">
        <v>42</v>
      </c>
      <c r="D1797" s="42">
        <f>_xll.qlCalendarAdvance(Calendar,$D1796,B1797,"f",FALSE)</f>
        <v>52328</v>
      </c>
      <c r="E1797" s="139">
        <f>_xll.qlInterestRateIndexValueDate(IndexON,D1797)</f>
        <v>52328</v>
      </c>
      <c r="F1797" s="155">
        <f>IFERROR(_xll.qlIndexFixing(IndexON,D1797,TRUE,_xll.ohTrigger(RecalcTrigger,TriggerON)),NA())</f>
        <v>8.8742747034054048E-3</v>
      </c>
      <c r="H1797" s="42">
        <f>_xll.qlCalendarAdvance(Calendar,$H1796,B1797,"f",FALSE)</f>
        <v>52328</v>
      </c>
      <c r="I1797" s="139">
        <f>_xll.qlInterestRateIndexValueDate(Index1M,$H1797)</f>
        <v>52330</v>
      </c>
      <c r="J1797" s="144">
        <f>IFERROR(_xll.qlIndexFixing(Index1M,$H1797,TRUE,_xll.ohTrigger(RecalcTrigger,Trigger1M)),NA())</f>
        <v>9.059933178608981E-3</v>
      </c>
      <c r="K1797" s="44">
        <f>IFERROR(_xll.qlIndexFixing(Index3M,H1797,TRUE,_xll.ohTrigger(RecalcTrigger,Trigger3M)),NA())</f>
        <v>9.3187786590092029E-3</v>
      </c>
      <c r="L1797" s="44">
        <f>IFERROR(_xll.qlIndexFixing(Index6M,$H1797,TRUE,_xll.ohTrigger(RecalcTrigger,Trigger6M)),NA())</f>
        <v>9.350232164165917E-3</v>
      </c>
      <c r="M1797" s="145">
        <f>IFERROR(_xll.qlIndexFixing(Index1Y,$H1797,TRUE,_xll.ohTrigger(RecalcTrigger,Trigger1Y)),NA())</f>
        <v>9.5156965597529581E-3</v>
      </c>
      <c r="N1797" s="144">
        <f>IFERROR(_xll.qlIndexFixing(ONIndex1M,I1797,TRUE,_xll.ohTrigger(RecalcTrigger,Trigger1M)),NA())</f>
        <v>9.0617247291469027E-3</v>
      </c>
      <c r="O1797" s="44">
        <f>IFERROR(_xll.qlIndexFixing(ONIndex3M,I1797,TRUE,_xll.ohTrigger(RecalcTrigger,Trigger3M)),NA())</f>
        <v>9.3283974373026268E-3</v>
      </c>
      <c r="P1797" s="44">
        <f>IFERROR(_xll.qlIndexFixing(ONIndex6M,I1797,TRUE,_xll.ohTrigger(RecalcTrigger,Trigger6M)),NA())</f>
        <v>9.3728993054931209E-3</v>
      </c>
      <c r="Q1797" s="145">
        <f>IFERROR(_xll.qlIndexFixing(ONIndex1Y,I1797,TRUE,_xll.ohTrigger(RecalcTrigger,Trigger1Y)),NA())</f>
        <v>9.5539958619639265E-3</v>
      </c>
    </row>
    <row r="1798" spans="2:17" x14ac:dyDescent="0.2">
      <c r="B1798" s="39" t="s">
        <v>42</v>
      </c>
      <c r="D1798" s="42">
        <f>_xll.qlCalendarAdvance(Calendar,$D1797,B1798,"f",FALSE)</f>
        <v>52335</v>
      </c>
      <c r="E1798" s="139">
        <f>_xll.qlInterestRateIndexValueDate(IndexON,D1798)</f>
        <v>52335</v>
      </c>
      <c r="F1798" s="155">
        <f>IFERROR(_xll.qlIndexFixing(IndexON,D1798,TRUE,_xll.ohTrigger(RecalcTrigger,TriggerON)),NA())</f>
        <v>8.8742747034054048E-3</v>
      </c>
      <c r="H1798" s="42">
        <f>_xll.qlCalendarAdvance(Calendar,$H1797,B1798,"f",FALSE)</f>
        <v>52335</v>
      </c>
      <c r="I1798" s="139">
        <f>_xll.qlInterestRateIndexValueDate(Index1M,$H1798)</f>
        <v>52337</v>
      </c>
      <c r="J1798" s="144">
        <f>IFERROR(_xll.qlIndexFixing(Index1M,$H1798,TRUE,_xll.ohTrigger(RecalcTrigger,Trigger1M)),NA())</f>
        <v>9.0566916528436736E-3</v>
      </c>
      <c r="K1798" s="44">
        <f>IFERROR(_xll.qlIndexFixing(Index3M,H1798,TRUE,_xll.ohTrigger(RecalcTrigger,Trigger3M)),NA())</f>
        <v>9.3152847908895484E-3</v>
      </c>
      <c r="L1798" s="44">
        <f>IFERROR(_xll.qlIndexFixing(Index6M,$H1798,TRUE,_xll.ohTrigger(RecalcTrigger,Trigger6M)),NA())</f>
        <v>9.3465940371876589E-3</v>
      </c>
      <c r="M1798" s="145">
        <f>IFERROR(_xll.qlIndexFixing(Index1Y,$H1798,TRUE,_xll.ohTrigger(RecalcTrigger,Trigger1Y)),NA())</f>
        <v>9.512297621842648E-3</v>
      </c>
      <c r="N1798" s="144">
        <f>IFERROR(_xll.qlIndexFixing(ONIndex1M,I1798,TRUE,_xll.ohTrigger(RecalcTrigger,Trigger1M)),NA())</f>
        <v>9.0584825144102155E-3</v>
      </c>
      <c r="O1798" s="44">
        <f>IFERROR(_xll.qlIndexFixing(ONIndex3M,I1798,TRUE,_xll.ohTrigger(RecalcTrigger,Trigger3M)),NA())</f>
        <v>9.3248940278201076E-3</v>
      </c>
      <c r="P1798" s="44">
        <f>IFERROR(_xll.qlIndexFixing(ONIndex6M,I1798,TRUE,_xll.ohTrigger(RecalcTrigger,Trigger6M)),NA())</f>
        <v>9.3693481578771554E-3</v>
      </c>
      <c r="Q1798" s="145">
        <f>IFERROR(_xll.qlIndexFixing(ONIndex1Y,I1798,TRUE,_xll.ohTrigger(RecalcTrigger,Trigger1Y)),NA())</f>
        <v>9.550676489267218E-3</v>
      </c>
    </row>
    <row r="1799" spans="2:17" x14ac:dyDescent="0.2">
      <c r="B1799" s="39" t="s">
        <v>42</v>
      </c>
      <c r="D1799" s="42">
        <f>_xll.qlCalendarAdvance(Calendar,$D1798,B1799,"f",FALSE)</f>
        <v>52342</v>
      </c>
      <c r="E1799" s="139">
        <f>_xll.qlInterestRateIndexValueDate(IndexON,D1799)</f>
        <v>52342</v>
      </c>
      <c r="F1799" s="155">
        <f>IFERROR(_xll.qlIndexFixing(IndexON,D1799,TRUE,_xll.ohTrigger(RecalcTrigger,TriggerON)),NA())</f>
        <v>8.8742747034054048E-3</v>
      </c>
      <c r="H1799" s="42">
        <f>_xll.qlCalendarAdvance(Calendar,$H1798,B1799,"f",FALSE)</f>
        <v>52342</v>
      </c>
      <c r="I1799" s="139">
        <f>_xll.qlInterestRateIndexValueDate(Index1M,$H1799)</f>
        <v>52344</v>
      </c>
      <c r="J1799" s="144">
        <f>IFERROR(_xll.qlIndexFixing(Index1M,$H1799,TRUE,_xll.ohTrigger(RecalcTrigger,Trigger1M)),NA())</f>
        <v>9.0534521178409211E-3</v>
      </c>
      <c r="K1799" s="44">
        <f>IFERROR(_xll.qlIndexFixing(Index3M,H1799,TRUE,_xll.ohTrigger(RecalcTrigger,Trigger3M)),NA())</f>
        <v>9.3117940345936595E-3</v>
      </c>
      <c r="L1799" s="44">
        <f>IFERROR(_xll.qlIndexFixing(Index6M,$H1799,TRUE,_xll.ohTrigger(RecalcTrigger,Trigger6M)),NA())</f>
        <v>9.3429503107632494E-3</v>
      </c>
      <c r="M1799" s="145">
        <f>IFERROR(_xll.qlIndexFixing(Index1Y,$H1799,TRUE,_xll.ohTrigger(RecalcTrigger,Trigger1Y)),NA())</f>
        <v>9.5091174306814203E-3</v>
      </c>
      <c r="N1799" s="144">
        <f>IFERROR(_xll.qlIndexFixing(ONIndex1M,I1799,TRUE,_xll.ohTrigger(RecalcTrigger,Trigger1M)),NA())</f>
        <v>9.0552422234946306E-3</v>
      </c>
      <c r="O1799" s="44">
        <f>IFERROR(_xll.qlIndexFixing(ONIndex3M,I1799,TRUE,_xll.ohTrigger(RecalcTrigger,Trigger3M)),NA())</f>
        <v>9.3213934927582898E-3</v>
      </c>
      <c r="P1799" s="44">
        <f>IFERROR(_xll.qlIndexFixing(ONIndex6M,I1799,TRUE,_xll.ohTrigger(RecalcTrigger,Trigger6M)),NA())</f>
        <v>9.3657913133782245E-3</v>
      </c>
      <c r="Q1799" s="145">
        <f>IFERROR(_xll.qlIndexFixing(ONIndex1Y,I1799,TRUE,_xll.ohTrigger(RecalcTrigger,Trigger1Y)),NA())</f>
        <v>9.54735902664261E-3</v>
      </c>
    </row>
    <row r="1800" spans="2:17" x14ac:dyDescent="0.2">
      <c r="B1800" s="39" t="s">
        <v>42</v>
      </c>
      <c r="D1800" s="42">
        <f>_xll.qlCalendarAdvance(Calendar,$D1799,B1800,"f",FALSE)</f>
        <v>52349</v>
      </c>
      <c r="E1800" s="139">
        <f>_xll.qlInterestRateIndexValueDate(IndexON,D1800)</f>
        <v>52349</v>
      </c>
      <c r="F1800" s="155">
        <f>IFERROR(_xll.qlIndexFixing(IndexON,D1800,TRUE,_xll.ohTrigger(RecalcTrigger,TriggerON)),NA())</f>
        <v>8.8742747034054048E-3</v>
      </c>
      <c r="H1800" s="42">
        <f>_xll.qlCalendarAdvance(Calendar,$H1799,B1800,"f",FALSE)</f>
        <v>52349</v>
      </c>
      <c r="I1800" s="139">
        <f>_xll.qlInterestRateIndexValueDate(Index1M,$H1800)</f>
        <v>52351</v>
      </c>
      <c r="J1800" s="144">
        <f>IFERROR(_xll.qlIndexFixing(Index1M,$H1800,TRUE,_xll.ohTrigger(RecalcTrigger,Trigger1M)),NA())</f>
        <v>9.0505666417163323E-3</v>
      </c>
      <c r="K1800" s="44">
        <f>IFERROR(_xll.qlIndexFixing(Index3M,H1800,TRUE,_xll.ohTrigger(RecalcTrigger,Trigger3M)),NA())</f>
        <v>9.3081781722186684E-3</v>
      </c>
      <c r="L1800" s="44">
        <f>IFERROR(_xll.qlIndexFixing(Index6M,$H1800,TRUE,_xll.ohTrigger(RecalcTrigger,Trigger6M)),NA())</f>
        <v>9.3393009943862938E-3</v>
      </c>
      <c r="M1800" s="145">
        <f>IFERROR(_xll.qlIndexFixing(Index1Y,$H1800,TRUE,_xll.ohTrigger(RecalcTrigger,Trigger1Y)),NA())</f>
        <v>9.5061553653183126E-3</v>
      </c>
      <c r="N1800" s="144">
        <f>IFERROR(_xll.qlIndexFixing(ONIndex1M,I1800,TRUE,_xll.ohTrigger(RecalcTrigger,Trigger1M)),NA())</f>
        <v>9.0515414398950611E-3</v>
      </c>
      <c r="O1800" s="44">
        <f>IFERROR(_xll.qlIndexFixing(ONIndex3M,I1800,TRUE,_xll.ohTrigger(RecalcTrigger,Trigger3M)),NA())</f>
        <v>9.3173964507009543E-3</v>
      </c>
      <c r="P1800" s="44">
        <f>IFERROR(_xll.qlIndexFixing(ONIndex6M,I1800,TRUE,_xll.ohTrigger(RecalcTrigger,Trigger6M)),NA())</f>
        <v>9.3617193847439495E-3</v>
      </c>
      <c r="Q1800" s="145">
        <f>IFERROR(_xll.qlIndexFixing(ONIndex1Y,I1800,TRUE,_xll.ohTrigger(RecalcTrigger,Trigger1Y)),NA())</f>
        <v>9.5435700125801048E-3</v>
      </c>
    </row>
    <row r="1801" spans="2:17" x14ac:dyDescent="0.2">
      <c r="B1801" s="39" t="s">
        <v>42</v>
      </c>
      <c r="D1801" s="42">
        <f>_xll.qlCalendarAdvance(Calendar,$D1800,B1801,"f",FALSE)</f>
        <v>52356</v>
      </c>
      <c r="E1801" s="139">
        <f>_xll.qlInterestRateIndexValueDate(IndexON,D1801)</f>
        <v>52356</v>
      </c>
      <c r="F1801" s="155">
        <f>IFERROR(_xll.qlIndexFixing(IndexON,D1801,TRUE,_xll.ohTrigger(RecalcTrigger,TriggerON)),NA())</f>
        <v>8.8742747034054048E-3</v>
      </c>
      <c r="H1801" s="42">
        <f>_xll.qlCalendarAdvance(Calendar,$H1800,B1801,"f",FALSE)</f>
        <v>52356</v>
      </c>
      <c r="I1801" s="139">
        <f>_xll.qlInterestRateIndexValueDate(Index1M,$H1801)</f>
        <v>52358</v>
      </c>
      <c r="J1801" s="144">
        <f>IFERROR(_xll.qlIndexFixing(Index1M,$H1801,TRUE,_xll.ohTrigger(RecalcTrigger,Trigger1M)),NA())</f>
        <v>9.046979177347314E-3</v>
      </c>
      <c r="K1801" s="44">
        <f>IFERROR(_xll.qlIndexFixing(Index3M,H1801,TRUE,_xll.ohTrigger(RecalcTrigger,Trigger3M)),NA())</f>
        <v>9.3046939016022921E-3</v>
      </c>
      <c r="L1801" s="44">
        <f>IFERROR(_xll.qlIndexFixing(Index6M,$H1801,TRUE,_xll.ohTrigger(RecalcTrigger,Trigger6M)),NA())</f>
        <v>9.3352194496138137E-3</v>
      </c>
      <c r="M1801" s="145">
        <f>IFERROR(_xll.qlIndexFixing(Index1Y,$H1801,TRUE,_xll.ohTrigger(RecalcTrigger,Trigger1Y)),NA())</f>
        <v>9.5025488392108913E-3</v>
      </c>
      <c r="N1801" s="144">
        <f>IFERROR(_xll.qlIndexFixing(ONIndex1M,I1801,TRUE,_xll.ohTrigger(RecalcTrigger,Trigger1M)),NA())</f>
        <v>9.0487675701211856E-3</v>
      </c>
      <c r="O1801" s="44">
        <f>IFERROR(_xll.qlIndexFixing(ONIndex3M,I1801,TRUE,_xll.ohTrigger(RecalcTrigger,Trigger3M)),NA())</f>
        <v>9.3144012008927746E-3</v>
      </c>
      <c r="P1801" s="44">
        <f>IFERROR(_xll.qlIndexFixing(ONIndex6M,I1801,TRUE,_xll.ohTrigger(RecalcTrigger,Trigger6M)),NA())</f>
        <v>9.3586605717810301E-3</v>
      </c>
      <c r="Q1801" s="145">
        <f>IFERROR(_xll.qlIndexFixing(ONIndex1Y,I1801,TRUE,_xll.ohTrigger(RecalcTrigger,Trigger1Y)),NA())</f>
        <v>9.5407299344874019E-3</v>
      </c>
    </row>
    <row r="1802" spans="2:17" x14ac:dyDescent="0.2">
      <c r="B1802" s="39" t="s">
        <v>42</v>
      </c>
      <c r="D1802" s="42">
        <f>_xll.qlCalendarAdvance(Calendar,$D1801,B1802,"f",FALSE)</f>
        <v>52363</v>
      </c>
      <c r="E1802" s="139">
        <f>_xll.qlInterestRateIndexValueDate(IndexON,D1802)</f>
        <v>52363</v>
      </c>
      <c r="F1802" s="155">
        <f>IFERROR(_xll.qlIndexFixing(IndexON,D1802,TRUE,_xll.ohTrigger(RecalcTrigger,TriggerON)),NA())</f>
        <v>8.8742747034054048E-3</v>
      </c>
      <c r="H1802" s="42">
        <f>_xll.qlCalendarAdvance(Calendar,$H1801,B1802,"f",FALSE)</f>
        <v>52363</v>
      </c>
      <c r="I1802" s="139">
        <f>_xll.qlInterestRateIndexValueDate(Index1M,$H1802)</f>
        <v>52365</v>
      </c>
      <c r="J1802" s="144">
        <f>IFERROR(_xll.qlIndexFixing(Index1M,$H1802,TRUE,_xll.ohTrigger(RecalcTrigger,Trigger1M)),NA())</f>
        <v>9.0437458504735724E-3</v>
      </c>
      <c r="K1802" s="44">
        <f>IFERROR(_xll.qlIndexFixing(Index3M,H1802,TRUE,_xll.ohTrigger(RecalcTrigger,Trigger3M)),NA())</f>
        <v>9.3012128623332808E-3</v>
      </c>
      <c r="L1802" s="44">
        <f>IFERROR(_xll.qlIndexFixing(Index6M,$H1802,TRUE,_xll.ohTrigger(RecalcTrigger,Trigger6M)),NA())</f>
        <v>9.3315575140676208E-3</v>
      </c>
      <c r="M1802" s="145">
        <f>IFERROR(_xll.qlIndexFixing(Index1Y,$H1802,TRUE,_xll.ohTrigger(RecalcTrigger,Trigger1Y)),NA())</f>
        <v>9.4992685602241916E-3</v>
      </c>
      <c r="N1802" s="144">
        <f>IFERROR(_xll.qlIndexFixing(ONIndex1M,I1802,TRUE,_xll.ohTrigger(RecalcTrigger,Trigger1M)),NA())</f>
        <v>9.0455332861605342E-3</v>
      </c>
      <c r="O1802" s="44">
        <f>IFERROR(_xll.qlIndexFixing(ONIndex3M,I1802,TRUE,_xll.ohTrigger(RecalcTrigger,Trigger3M)),NA())</f>
        <v>9.3109095216270532E-3</v>
      </c>
      <c r="P1802" s="44">
        <f>IFERROR(_xll.qlIndexFixing(ONIndex6M,I1802,TRUE,_xll.ohTrigger(RecalcTrigger,Trigger6M)),NA())</f>
        <v>9.355086693307868E-3</v>
      </c>
      <c r="Q1802" s="145">
        <f>IFERROR(_xll.qlIndexFixing(ONIndex1Y,I1802,TRUE,_xll.ohTrigger(RecalcTrigger,Trigger1Y)),NA())</f>
        <v>9.5374183567553672E-3</v>
      </c>
    </row>
    <row r="1803" spans="2:17" x14ac:dyDescent="0.2">
      <c r="B1803" s="39" t="s">
        <v>42</v>
      </c>
      <c r="D1803" s="42">
        <f>_xll.qlCalendarAdvance(Calendar,$D1802,B1803,"f",FALSE)</f>
        <v>52370</v>
      </c>
      <c r="E1803" s="139">
        <f>_xll.qlInterestRateIndexValueDate(IndexON,D1803)</f>
        <v>52370</v>
      </c>
      <c r="F1803" s="155">
        <f>IFERROR(_xll.qlIndexFixing(IndexON,D1803,TRUE,_xll.ohTrigger(RecalcTrigger,TriggerON)),NA())</f>
        <v>8.8742747034054048E-3</v>
      </c>
      <c r="H1803" s="42">
        <f>_xll.qlCalendarAdvance(Calendar,$H1802,B1803,"f",FALSE)</f>
        <v>52370</v>
      </c>
      <c r="I1803" s="139">
        <f>_xll.qlInterestRateIndexValueDate(Index1M,$H1803)</f>
        <v>52372</v>
      </c>
      <c r="J1803" s="144">
        <f>IFERROR(_xll.qlIndexFixing(Index1M,$H1803,TRUE,_xll.ohTrigger(RecalcTrigger,Trigger1M)),NA())</f>
        <v>9.0405146715966112E-3</v>
      </c>
      <c r="K1803" s="44">
        <f>IFERROR(_xll.qlIndexFixing(Index3M,H1803,TRUE,_xll.ohTrigger(RecalcTrigger,Trigger3M)),NA())</f>
        <v>9.2977350932892302E-3</v>
      </c>
      <c r="L1803" s="44">
        <f>IFERROR(_xll.qlIndexFixing(Index6M,$H1803,TRUE,_xll.ohTrigger(RecalcTrigger,Trigger6M)),NA())</f>
        <v>9.3278900187670488E-3</v>
      </c>
      <c r="M1803" s="145">
        <f>IFERROR(_xll.qlIndexFixing(Index1Y,$H1803,TRUE,_xll.ohTrigger(RecalcTrigger,Trigger1Y)),NA())</f>
        <v>9.4959909938148283E-3</v>
      </c>
      <c r="N1803" s="144">
        <f>IFERROR(_xll.qlIndexFixing(ONIndex1M,I1803,TRUE,_xll.ohTrigger(RecalcTrigger,Trigger1M)),NA())</f>
        <v>9.0423010830953388E-3</v>
      </c>
      <c r="O1803" s="44">
        <f>IFERROR(_xll.qlIndexFixing(ONIndex3M,I1803,TRUE,_xll.ohTrigger(RecalcTrigger,Trigger3M)),NA())</f>
        <v>9.3074208717780493E-3</v>
      </c>
      <c r="P1803" s="44">
        <f>IFERROR(_xll.qlIndexFixing(ONIndex6M,I1803,TRUE,_xll.ohTrigger(RecalcTrigger,Trigger6M)),NA())</f>
        <v>9.351507155841432E-3</v>
      </c>
      <c r="Q1803" s="145">
        <f>IFERROR(_xll.qlIndexFixing(ONIndex1Y,I1803,TRUE,_xll.ohTrigger(RecalcTrigger,Trigger1Y)),NA())</f>
        <v>9.5341087923728196E-3</v>
      </c>
    </row>
    <row r="1804" spans="2:17" x14ac:dyDescent="0.2">
      <c r="B1804" s="39" t="s">
        <v>42</v>
      </c>
      <c r="D1804" s="42">
        <f>_xll.qlCalendarAdvance(Calendar,$D1803,B1804,"f",FALSE)</f>
        <v>52377</v>
      </c>
      <c r="E1804" s="139">
        <f>_xll.qlInterestRateIndexValueDate(IndexON,D1804)</f>
        <v>52377</v>
      </c>
      <c r="F1804" s="155">
        <f>IFERROR(_xll.qlIndexFixing(IndexON,D1804,TRUE,_xll.ohTrigger(RecalcTrigger,TriggerON)),NA())</f>
        <v>8.8742747034054048E-3</v>
      </c>
      <c r="H1804" s="42">
        <f>_xll.qlCalendarAdvance(Calendar,$H1803,B1804,"f",FALSE)</f>
        <v>52377</v>
      </c>
      <c r="I1804" s="139">
        <f>_xll.qlInterestRateIndexValueDate(Index1M,$H1804)</f>
        <v>52379</v>
      </c>
      <c r="J1804" s="144">
        <f>IFERROR(_xll.qlIndexFixing(Index1M,$H1804,TRUE,_xll.ohTrigger(RecalcTrigger,Trigger1M)),NA())</f>
        <v>9.0372856800249868E-3</v>
      </c>
      <c r="K1804" s="44">
        <f>IFERROR(_xll.qlIndexFixing(Index3M,H1804,TRUE,_xll.ohTrigger(RecalcTrigger,Trigger3M)),NA())</f>
        <v>9.2942606333468666E-3</v>
      </c>
      <c r="L1804" s="44">
        <f>IFERROR(_xll.qlIndexFixing(Index6M,$H1804,TRUE,_xll.ohTrigger(RecalcTrigger,Trigger6M)),NA())</f>
        <v>9.3242169732077312E-3</v>
      </c>
      <c r="M1804" s="145">
        <f>IFERROR(_xll.qlIndexFixing(Index1Y,$H1804,TRUE,_xll.ohTrigger(RecalcTrigger,Trigger1Y)),NA())</f>
        <v>9.492716166041304E-3</v>
      </c>
      <c r="N1804" s="144">
        <f>IFERROR(_xll.qlIndexFixing(ONIndex1M,I1804,TRUE,_xll.ohTrigger(RecalcTrigger,Trigger1M)),NA())</f>
        <v>9.0390710002541397E-3</v>
      </c>
      <c r="O1804" s="44">
        <f>IFERROR(_xll.qlIndexFixing(ONIndex3M,I1804,TRUE,_xll.ohTrigger(RecalcTrigger,Trigger3M)),NA())</f>
        <v>9.3039352904344952E-3</v>
      </c>
      <c r="P1804" s="44">
        <f>IFERROR(_xll.qlIndexFixing(ONIndex6M,I1804,TRUE,_xll.ohTrigger(RecalcTrigger,Trigger6M)),NA())</f>
        <v>9.3479219685743686E-3</v>
      </c>
      <c r="Q1804" s="145">
        <f>IFERROR(_xll.qlIndexFixing(ONIndex1Y,I1804,TRUE,_xll.ohTrigger(RecalcTrigger,Trigger1Y)),NA())</f>
        <v>9.5308012670791697E-3</v>
      </c>
    </row>
    <row r="1805" spans="2:17" x14ac:dyDescent="0.2">
      <c r="B1805" s="39" t="s">
        <v>42</v>
      </c>
      <c r="D1805" s="42">
        <f>_xll.qlCalendarAdvance(Calendar,$D1804,B1805,"f",FALSE)</f>
        <v>52384</v>
      </c>
      <c r="E1805" s="139">
        <f>_xll.qlInterestRateIndexValueDate(IndexON,D1805)</f>
        <v>52384</v>
      </c>
      <c r="F1805" s="155">
        <f>IFERROR(_xll.qlIndexFixing(IndexON,D1805,TRUE,_xll.ohTrigger(RecalcTrigger,TriggerON)),NA())</f>
        <v>8.8742747034054048E-3</v>
      </c>
      <c r="H1805" s="42">
        <f>_xll.qlCalendarAdvance(Calendar,$H1804,B1805,"f",FALSE)</f>
        <v>52384</v>
      </c>
      <c r="I1805" s="139">
        <f>_xll.qlInterestRateIndexValueDate(Index1M,$H1805)</f>
        <v>52386</v>
      </c>
      <c r="J1805" s="144">
        <f>IFERROR(_xll.qlIndexFixing(Index1M,$H1805,TRUE,_xll.ohTrigger(RecalcTrigger,Trigger1M)),NA())</f>
        <v>9.0340589150647577E-3</v>
      </c>
      <c r="K1805" s="44">
        <f>IFERROR(_xll.qlIndexFixing(Index3M,H1805,TRUE,_xll.ohTrigger(RecalcTrigger,Trigger3M)),NA())</f>
        <v>9.2907895213829202E-3</v>
      </c>
      <c r="L1805" s="44">
        <f>IFERROR(_xll.qlIndexFixing(Index6M,$H1805,TRUE,_xll.ohTrigger(RecalcTrigger,Trigger6M)),NA())</f>
        <v>9.3209708955228343E-3</v>
      </c>
      <c r="M1805" s="145">
        <f>IFERROR(_xll.qlIndexFixing(Index1Y,$H1805,TRUE,_xll.ohTrigger(RecalcTrigger,Trigger1Y)),NA())</f>
        <v>9.4894441029614723E-3</v>
      </c>
      <c r="N1805" s="144">
        <f>IFERROR(_xll.qlIndexFixing(ONIndex1M,I1805,TRUE,_xll.ohTrigger(RecalcTrigger,Trigger1M)),NA())</f>
        <v>9.0358430768056053E-3</v>
      </c>
      <c r="O1805" s="44">
        <f>IFERROR(_xll.qlIndexFixing(ONIndex3M,I1805,TRUE,_xll.ohTrigger(RecalcTrigger,Trigger3M)),NA())</f>
        <v>9.3004528160456346E-3</v>
      </c>
      <c r="P1805" s="44">
        <f>IFERROR(_xll.qlIndexFixing(ONIndex6M,I1805,TRUE,_xll.ohTrigger(RecalcTrigger,Trigger6M)),NA())</f>
        <v>9.3443311409391328E-3</v>
      </c>
      <c r="Q1805" s="145">
        <f>IFERROR(_xll.qlIndexFixing(ONIndex1Y,I1805,TRUE,_xll.ohTrigger(RecalcTrigger,Trigger1Y)),NA())</f>
        <v>9.5274958068536364E-3</v>
      </c>
    </row>
    <row r="1806" spans="2:17" x14ac:dyDescent="0.2">
      <c r="B1806" s="39" t="s">
        <v>42</v>
      </c>
      <c r="D1806" s="42">
        <f>_xll.qlCalendarAdvance(Calendar,$D1805,B1806,"f",FALSE)</f>
        <v>52391</v>
      </c>
      <c r="E1806" s="139">
        <f>_xll.qlInterestRateIndexValueDate(IndexON,D1806)</f>
        <v>52391</v>
      </c>
      <c r="F1806" s="155">
        <f>IFERROR(_xll.qlIndexFixing(IndexON,D1806,TRUE,_xll.ohTrigger(RecalcTrigger,TriggerON)),NA())</f>
        <v>8.8742747034054048E-3</v>
      </c>
      <c r="H1806" s="42">
        <f>_xll.qlCalendarAdvance(Calendar,$H1805,B1806,"f",FALSE)</f>
        <v>52391</v>
      </c>
      <c r="I1806" s="139">
        <f>_xll.qlInterestRateIndexValueDate(Index1M,$H1806)</f>
        <v>52393</v>
      </c>
      <c r="J1806" s="144">
        <f>IFERROR(_xll.qlIndexFixing(Index1M,$H1806,TRUE,_xll.ohTrigger(RecalcTrigger,Trigger1M)),NA())</f>
        <v>9.0308344160244802E-3</v>
      </c>
      <c r="K1806" s="44">
        <f>IFERROR(_xll.qlIndexFixing(Index3M,H1806,TRUE,_xll.ohTrigger(RecalcTrigger,Trigger3M)),NA())</f>
        <v>9.2873217962767245E-3</v>
      </c>
      <c r="L1806" s="44">
        <f>IFERROR(_xll.qlIndexFixing(Index6M,$H1806,TRUE,_xll.ohTrigger(RecalcTrigger,Trigger6M)),NA())</f>
        <v>9.3172882388151638E-3</v>
      </c>
      <c r="M1806" s="145">
        <f>IFERROR(_xll.qlIndexFixing(Index1Y,$H1806,TRUE,_xll.ohTrigger(RecalcTrigger,Trigger1Y)),NA())</f>
        <v>9.4861748306334006E-3</v>
      </c>
      <c r="N1806" s="144">
        <f>IFERROR(_xll.qlIndexFixing(ONIndex1M,I1806,TRUE,_xll.ohTrigger(RecalcTrigger,Trigger1M)),NA())</f>
        <v>9.032617352158212E-3</v>
      </c>
      <c r="O1806" s="44">
        <f>IFERROR(_xll.qlIndexFixing(ONIndex3M,I1806,TRUE,_xll.ohTrigger(RecalcTrigger,Trigger3M)),NA())</f>
        <v>9.2969734876202637E-3</v>
      </c>
      <c r="P1806" s="44">
        <f>IFERROR(_xll.qlIndexFixing(ONIndex6M,I1806,TRUE,_xll.ohTrigger(RecalcTrigger,Trigger6M)),NA())</f>
        <v>9.3407346826079873E-3</v>
      </c>
      <c r="Q1806" s="145">
        <f>IFERROR(_xll.qlIndexFixing(ONIndex1Y,I1806,TRUE,_xll.ohTrigger(RecalcTrigger,Trigger1Y)),NA())</f>
        <v>9.5241924374356302E-3</v>
      </c>
    </row>
    <row r="1807" spans="2:17" x14ac:dyDescent="0.2">
      <c r="B1807" s="39" t="s">
        <v>42</v>
      </c>
      <c r="D1807" s="42">
        <f>_xll.qlCalendarAdvance(Calendar,$D1806,B1807,"f",FALSE)</f>
        <v>52398</v>
      </c>
      <c r="E1807" s="139">
        <f>_xll.qlInterestRateIndexValueDate(IndexON,D1807)</f>
        <v>52398</v>
      </c>
      <c r="F1807" s="155">
        <f>IFERROR(_xll.qlIndexFixing(IndexON,D1807,TRUE,_xll.ohTrigger(RecalcTrigger,TriggerON)),NA())</f>
        <v>8.8742747034853409E-3</v>
      </c>
      <c r="H1807" s="42">
        <f>_xll.qlCalendarAdvance(Calendar,$H1806,B1807,"f",FALSE)</f>
        <v>52398</v>
      </c>
      <c r="I1807" s="139">
        <f>_xll.qlInterestRateIndexValueDate(Index1M,$H1807)</f>
        <v>52400</v>
      </c>
      <c r="J1807" s="144">
        <f>IFERROR(_xll.qlIndexFixing(Index1M,$H1807,TRUE,_xll.ohTrigger(RecalcTrigger,Trigger1M)),NA())</f>
        <v>9.0276122222127109E-3</v>
      </c>
      <c r="K1807" s="44">
        <f>IFERROR(_xll.qlIndexFixing(Index3M,H1807,TRUE,_xll.ohTrigger(RecalcTrigger,Trigger3M)),NA())</f>
        <v>9.2838574969006625E-3</v>
      </c>
      <c r="L1807" s="44">
        <f>IFERROR(_xll.qlIndexFixing(Index6M,$H1807,TRUE,_xll.ohTrigger(RecalcTrigger,Trigger6M)),NA())</f>
        <v>9.3136000586158847E-3</v>
      </c>
      <c r="M1807" s="145">
        <f>IFERROR(_xll.qlIndexFixing(Index1Y,$H1807,TRUE,_xll.ohTrigger(RecalcTrigger,Trigger1Y)),NA())</f>
        <v>9.4829083751140717E-3</v>
      </c>
      <c r="N1807" s="144">
        <f>IFERROR(_xll.qlIndexFixing(ONIndex1M,I1807,TRUE,_xll.ohTrigger(RecalcTrigger,Trigger1M)),NA())</f>
        <v>9.0293938654806283E-3</v>
      </c>
      <c r="O1807" s="44">
        <f>IFERROR(_xll.qlIndexFixing(ONIndex3M,I1807,TRUE,_xll.ohTrigger(RecalcTrigger,Trigger3M)),NA())</f>
        <v>9.2934973437674984E-3</v>
      </c>
      <c r="P1807" s="44">
        <f>IFERROR(_xll.qlIndexFixing(ONIndex6M,I1807,TRUE,_xll.ohTrigger(RecalcTrigger,Trigger6M)),NA())</f>
        <v>9.3371326026137069E-3</v>
      </c>
      <c r="Q1807" s="145">
        <f>IFERROR(_xll.qlIndexFixing(ONIndex1Y,I1807,TRUE,_xll.ohTrigger(RecalcTrigger,Trigger1Y)),NA())</f>
        <v>9.5208911845645616E-3</v>
      </c>
    </row>
    <row r="1808" spans="2:17" x14ac:dyDescent="0.2">
      <c r="B1808" s="39" t="s">
        <v>42</v>
      </c>
      <c r="D1808" s="42">
        <f>_xll.qlCalendarAdvance(Calendar,$D1807,B1808,"f",FALSE)</f>
        <v>52405</v>
      </c>
      <c r="E1808" s="139">
        <f>_xll.qlInterestRateIndexValueDate(IndexON,D1808)</f>
        <v>52405</v>
      </c>
      <c r="F1808" s="155">
        <f>IFERROR(_xll.qlIndexFixing(IndexON,D1808,TRUE,_xll.ohTrigger(RecalcTrigger,TriggerON)),NA())</f>
        <v>8.8742747034054048E-3</v>
      </c>
      <c r="H1808" s="42">
        <f>_xll.qlCalendarAdvance(Calendar,$H1807,B1808,"f",FALSE)</f>
        <v>52405</v>
      </c>
      <c r="I1808" s="139">
        <f>_xll.qlInterestRateIndexValueDate(Index1M,$H1808)</f>
        <v>52407</v>
      </c>
      <c r="J1808" s="144">
        <f>IFERROR(_xll.qlIndexFixing(Index1M,$H1808,TRUE,_xll.ohTrigger(RecalcTrigger,Trigger1M)),NA())</f>
        <v>9.024392372935508E-3</v>
      </c>
      <c r="K1808" s="44">
        <f>IFERROR(_xll.qlIndexFixing(Index3M,H1808,TRUE,_xll.ohTrigger(RecalcTrigger,Trigger3M)),NA())</f>
        <v>9.2803966621349387E-3</v>
      </c>
      <c r="L1808" s="44">
        <f>IFERROR(_xll.qlIndexFixing(Index6M,$H1808,TRUE,_xll.ohTrigger(RecalcTrigger,Trigger6M)),NA())</f>
        <v>9.3094694782955914E-3</v>
      </c>
      <c r="M1808" s="145">
        <f>IFERROR(_xll.qlIndexFixing(Index1Y,$H1808,TRUE,_xll.ohTrigger(RecalcTrigger,Trigger1Y)),NA())</f>
        <v>9.4796447624609023E-3</v>
      </c>
      <c r="N1808" s="144">
        <f>IFERROR(_xll.qlIndexFixing(ONIndex1M,I1808,TRUE,_xll.ohTrigger(RecalcTrigger,Trigger1M)),NA())</f>
        <v>9.0261726561813305E-3</v>
      </c>
      <c r="O1808" s="44">
        <f>IFERROR(_xll.qlIndexFixing(ONIndex3M,I1808,TRUE,_xll.ohTrigger(RecalcTrigger,Trigger3M)),NA())</f>
        <v>9.2900244235760709E-3</v>
      </c>
      <c r="P1808" s="44">
        <f>IFERROR(_xll.qlIndexFixing(ONIndex6M,I1808,TRUE,_xll.ohTrigger(RecalcTrigger,Trigger6M)),NA())</f>
        <v>9.3335249107084906E-3</v>
      </c>
      <c r="Q1808" s="145">
        <f>IFERROR(_xll.qlIndexFixing(ONIndex1Y,I1808,TRUE,_xll.ohTrigger(RecalcTrigger,Trigger1Y)),NA())</f>
        <v>9.5175920742995856E-3</v>
      </c>
    </row>
    <row r="1809" spans="2:17" x14ac:dyDescent="0.2">
      <c r="B1809" s="39" t="s">
        <v>42</v>
      </c>
      <c r="D1809" s="42">
        <f>_xll.qlCalendarAdvance(Calendar,$D1808,B1809,"f",FALSE)</f>
        <v>52412</v>
      </c>
      <c r="E1809" s="139">
        <f>_xll.qlInterestRateIndexValueDate(IndexON,D1809)</f>
        <v>52412</v>
      </c>
      <c r="F1809" s="155">
        <f>IFERROR(_xll.qlIndexFixing(IndexON,D1809,TRUE,_xll.ohTrigger(RecalcTrigger,TriggerON)),NA())</f>
        <v>8.8742747034054048E-3</v>
      </c>
      <c r="H1809" s="42">
        <f>_xll.qlCalendarAdvance(Calendar,$H1808,B1809,"f",FALSE)</f>
        <v>52412</v>
      </c>
      <c r="I1809" s="139">
        <f>_xll.qlInterestRateIndexValueDate(Index1M,$H1809)</f>
        <v>52414</v>
      </c>
      <c r="J1809" s="144">
        <f>IFERROR(_xll.qlIndexFixing(Index1M,$H1809,TRUE,_xll.ohTrigger(RecalcTrigger,Trigger1M)),NA())</f>
        <v>9.021174907508922E-3</v>
      </c>
      <c r="K1809" s="44">
        <f>IFERROR(_xll.qlIndexFixing(Index3M,H1809,TRUE,_xll.ohTrigger(RecalcTrigger,Trigger3M)),NA())</f>
        <v>9.2769393308545431E-3</v>
      </c>
      <c r="L1809" s="44">
        <f>IFERROR(_xll.qlIndexFixing(Index6M,$H1809,TRUE,_xll.ohTrigger(RecalcTrigger,Trigger6M)),NA())</f>
        <v>9.3057688238756993E-3</v>
      </c>
      <c r="M1809" s="145">
        <f>IFERROR(_xll.qlIndexFixing(Index1Y,$H1809,TRUE,_xll.ohTrigger(RecalcTrigger,Trigger1Y)),NA())</f>
        <v>9.47638401873044E-3</v>
      </c>
      <c r="N1809" s="144">
        <f>IFERROR(_xll.qlIndexFixing(ONIndex1M,I1809,TRUE,_xll.ohTrigger(RecalcTrigger,Trigger1M)),NA())</f>
        <v>9.0229537633490509E-3</v>
      </c>
      <c r="O1809" s="44">
        <f>IFERROR(_xll.qlIndexFixing(ONIndex3M,I1809,TRUE,_xll.ohTrigger(RecalcTrigger,Trigger3M)),NA())</f>
        <v>9.2865547654952252E-3</v>
      </c>
      <c r="P1809" s="44">
        <f>IFERROR(_xll.qlIndexFixing(ONIndex6M,I1809,TRUE,_xll.ohTrigger(RecalcTrigger,Trigger6M)),NA())</f>
        <v>9.3299116161649209E-3</v>
      </c>
      <c r="Q1809" s="145">
        <f>IFERROR(_xll.qlIndexFixing(ONIndex1Y,I1809,TRUE,_xll.ohTrigger(RecalcTrigger,Trigger1Y)),NA())</f>
        <v>9.5142951323001768E-3</v>
      </c>
    </row>
    <row r="1810" spans="2:17" x14ac:dyDescent="0.2">
      <c r="B1810" s="39" t="s">
        <v>42</v>
      </c>
      <c r="D1810" s="42">
        <f>_xll.qlCalendarAdvance(Calendar,$D1809,B1810,"f",FALSE)</f>
        <v>52419</v>
      </c>
      <c r="E1810" s="139">
        <f>_xll.qlInterestRateIndexValueDate(IndexON,D1810)</f>
        <v>52419</v>
      </c>
      <c r="F1810" s="155">
        <f>IFERROR(_xll.qlIndexFixing(IndexON,D1810,TRUE,_xll.ohTrigger(RecalcTrigger,TriggerON)),NA())</f>
        <v>8.8742747034054048E-3</v>
      </c>
      <c r="H1810" s="42">
        <f>_xll.qlCalendarAdvance(Calendar,$H1809,B1810,"f",FALSE)</f>
        <v>52419</v>
      </c>
      <c r="I1810" s="139">
        <f>_xll.qlInterestRateIndexValueDate(Index1M,$H1810)</f>
        <v>52421</v>
      </c>
      <c r="J1810" s="144">
        <f>IFERROR(_xll.qlIndexFixing(Index1M,$H1810,TRUE,_xll.ohTrigger(RecalcTrigger,Trigger1M)),NA())</f>
        <v>9.0179598652365134E-3</v>
      </c>
      <c r="K1810" s="44">
        <f>IFERROR(_xll.qlIndexFixing(Index3M,H1810,TRUE,_xll.ohTrigger(RecalcTrigger,Trigger3M)),NA())</f>
        <v>9.2734855419335967E-3</v>
      </c>
      <c r="L1810" s="44">
        <f>IFERROR(_xll.qlIndexFixing(Index6M,$H1810,TRUE,_xll.ohTrigger(RecalcTrigger,Trigger6M)),NA())</f>
        <v>9.3020626761712698E-3</v>
      </c>
      <c r="M1810" s="145">
        <f>IFERROR(_xll.qlIndexFixing(Index1Y,$H1810,TRUE,_xll.ohTrigger(RecalcTrigger,Trigger1Y)),NA())</f>
        <v>9.4731261699794525E-3</v>
      </c>
      <c r="N1810" s="144">
        <f>IFERROR(_xll.qlIndexFixing(ONIndex1M,I1810,TRUE,_xll.ohTrigger(RecalcTrigger,Trigger1M)),NA())</f>
        <v>9.019737226472202E-3</v>
      </c>
      <c r="O1810" s="44">
        <f>IFERROR(_xll.qlIndexFixing(ONIndex3M,I1810,TRUE,_xll.ohTrigger(RecalcTrigger,Trigger3M)),NA())</f>
        <v>9.2830884086136933E-3</v>
      </c>
      <c r="P1810" s="44">
        <f>IFERROR(_xll.qlIndexFixing(ONIndex6M,I1810,TRUE,_xll.ohTrigger(RecalcTrigger,Trigger6M)),NA())</f>
        <v>9.3262927283355168E-3</v>
      </c>
      <c r="Q1810" s="145">
        <f>IFERROR(_xll.qlIndexFixing(ONIndex1Y,I1810,TRUE,_xll.ohTrigger(RecalcTrigger,Trigger1Y)),NA())</f>
        <v>9.5110003845455537E-3</v>
      </c>
    </row>
    <row r="1811" spans="2:17" x14ac:dyDescent="0.2">
      <c r="B1811" s="39" t="s">
        <v>42</v>
      </c>
      <c r="D1811" s="42">
        <f>_xll.qlCalendarAdvance(Calendar,$D1810,B1811,"f",FALSE)</f>
        <v>52426</v>
      </c>
      <c r="E1811" s="139">
        <f>_xll.qlInterestRateIndexValueDate(IndexON,D1811)</f>
        <v>52426</v>
      </c>
      <c r="F1811" s="155">
        <f>IFERROR(_xll.qlIndexFixing(IndexON,D1811,TRUE,_xll.ohTrigger(RecalcTrigger,TriggerON)),NA())</f>
        <v>8.8742747034054048E-3</v>
      </c>
      <c r="H1811" s="42">
        <f>_xll.qlCalendarAdvance(Calendar,$H1810,B1811,"f",FALSE)</f>
        <v>52426</v>
      </c>
      <c r="I1811" s="139">
        <f>_xll.qlInterestRateIndexValueDate(Index1M,$H1811)</f>
        <v>52428</v>
      </c>
      <c r="J1811" s="144">
        <f>IFERROR(_xll.qlIndexFixing(Index1M,$H1811,TRUE,_xll.ohTrigger(RecalcTrigger,Trigger1M)),NA())</f>
        <v>9.0147472854243405E-3</v>
      </c>
      <c r="K1811" s="44">
        <f>IFERROR(_xll.qlIndexFixing(Index3M,H1811,TRUE,_xll.ohTrigger(RecalcTrigger,Trigger3M)),NA())</f>
        <v>9.2700353342514349E-3</v>
      </c>
      <c r="L1811" s="44">
        <f>IFERROR(_xll.qlIndexFixing(Index6M,$H1811,TRUE,_xll.ohTrigger(RecalcTrigger,Trigger6M)),NA())</f>
        <v>9.2983510446762157E-3</v>
      </c>
      <c r="M1811" s="145">
        <f>IFERROR(_xll.qlIndexFixing(Index1Y,$H1811,TRUE,_xll.ohTrigger(RecalcTrigger,Trigger1Y)),NA())</f>
        <v>9.4698712422638352E-3</v>
      </c>
      <c r="N1811" s="144">
        <f>IFERROR(_xll.qlIndexFixing(ONIndex1M,I1811,TRUE,_xll.ohTrigger(RecalcTrigger,Trigger1M)),NA())</f>
        <v>9.0165230845595801E-3</v>
      </c>
      <c r="O1811" s="44">
        <f>IFERROR(_xll.qlIndexFixing(ONIndex3M,I1811,TRUE,_xll.ohTrigger(RecalcTrigger,Trigger3M)),NA())</f>
        <v>9.2796253915405913E-3</v>
      </c>
      <c r="P1811" s="44">
        <f>IFERROR(_xll.qlIndexFixing(ONIndex6M,I1811,TRUE,_xll.ohTrigger(RecalcTrigger,Trigger6M)),NA())</f>
        <v>9.3226682567326691E-3</v>
      </c>
      <c r="Q1811" s="145">
        <f>IFERROR(_xll.qlIndexFixing(ONIndex1Y,I1811,TRUE,_xll.ohTrigger(RecalcTrigger,Trigger1Y)),NA())</f>
        <v>9.5077078566951911E-3</v>
      </c>
    </row>
    <row r="1812" spans="2:17" x14ac:dyDescent="0.2">
      <c r="B1812" s="39" t="s">
        <v>42</v>
      </c>
      <c r="D1812" s="42">
        <f>_xll.qlCalendarAdvance(Calendar,$D1811,B1812,"f",FALSE)</f>
        <v>52433</v>
      </c>
      <c r="E1812" s="139">
        <f>_xll.qlInterestRateIndexValueDate(IndexON,D1812)</f>
        <v>52433</v>
      </c>
      <c r="F1812" s="155">
        <f>IFERROR(_xll.qlIndexFixing(IndexON,D1812,TRUE,_xll.ohTrigger(RecalcTrigger,TriggerON)),NA())</f>
        <v>8.8742747034054048E-3</v>
      </c>
      <c r="H1812" s="42">
        <f>_xll.qlCalendarAdvance(Calendar,$H1811,B1812,"f",FALSE)</f>
        <v>52433</v>
      </c>
      <c r="I1812" s="139">
        <f>_xll.qlInterestRateIndexValueDate(Index1M,$H1812)</f>
        <v>52435</v>
      </c>
      <c r="J1812" s="144">
        <f>IFERROR(_xll.qlIndexFixing(Index1M,$H1812,TRUE,_xll.ohTrigger(RecalcTrigger,Trigger1M)),NA())</f>
        <v>9.0115372073834576E-3</v>
      </c>
      <c r="K1812" s="44">
        <f>IFERROR(_xll.qlIndexFixing(Index3M,H1812,TRUE,_xll.ohTrigger(RecalcTrigger,Trigger3M)),NA())</f>
        <v>9.2665887466839136E-3</v>
      </c>
      <c r="L1812" s="44">
        <f>IFERROR(_xll.qlIndexFixing(Index6M,$H1812,TRUE,_xll.ohTrigger(RecalcTrigger,Trigger6M)),NA())</f>
        <v>9.2946339388865953E-3</v>
      </c>
      <c r="M1812" s="145">
        <f>IFERROR(_xll.qlIndexFixing(Index1Y,$H1812,TRUE,_xll.ohTrigger(RecalcTrigger,Trigger1Y)),NA())</f>
        <v>9.4666192616392666E-3</v>
      </c>
      <c r="N1812" s="144">
        <f>IFERROR(_xll.qlIndexFixing(ONIndex1M,I1812,TRUE,_xll.ohTrigger(RecalcTrigger,Trigger1M)),NA())</f>
        <v>9.0133113772594697E-3</v>
      </c>
      <c r="O1812" s="44">
        <f>IFERROR(_xll.qlIndexFixing(ONIndex3M,I1812,TRUE,_xll.ohTrigger(RecalcTrigger,Trigger3M)),NA())</f>
        <v>9.2761657531248431E-3</v>
      </c>
      <c r="P1812" s="44">
        <f>IFERROR(_xll.qlIndexFixing(ONIndex6M,I1812,TRUE,_xll.ohTrigger(RecalcTrigger,Trigger6M)),NA())</f>
        <v>9.3190382108687686E-3</v>
      </c>
      <c r="Q1812" s="145">
        <f>IFERROR(_xll.qlIndexFixing(ONIndex1Y,I1812,TRUE,_xll.ohTrigger(RecalcTrigger,Trigger1Y)),NA())</f>
        <v>9.5044175748881798E-3</v>
      </c>
    </row>
    <row r="1813" spans="2:17" x14ac:dyDescent="0.2">
      <c r="B1813" s="39" t="s">
        <v>42</v>
      </c>
      <c r="D1813" s="42">
        <f>_xll.qlCalendarAdvance(Calendar,$D1812,B1813,"f",FALSE)</f>
        <v>52440</v>
      </c>
      <c r="E1813" s="139">
        <f>_xll.qlInterestRateIndexValueDate(IndexON,D1813)</f>
        <v>52440</v>
      </c>
      <c r="F1813" s="155">
        <f>IFERROR(_xll.qlIndexFixing(IndexON,D1813,TRUE,_xll.ohTrigger(RecalcTrigger,TriggerON)),NA())</f>
        <v>8.8742747034054048E-3</v>
      </c>
      <c r="H1813" s="42">
        <f>_xll.qlCalendarAdvance(Calendar,$H1812,B1813,"f",FALSE)</f>
        <v>52440</v>
      </c>
      <c r="I1813" s="139">
        <f>_xll.qlInterestRateIndexValueDate(Index1M,$H1813)</f>
        <v>52442</v>
      </c>
      <c r="J1813" s="144">
        <f>IFERROR(_xll.qlIndexFixing(Index1M,$H1813,TRUE,_xll.ohTrigger(RecalcTrigger,Trigger1M)),NA())</f>
        <v>9.0083296704224214E-3</v>
      </c>
      <c r="K1813" s="44">
        <f>IFERROR(_xll.qlIndexFixing(Index3M,H1813,TRUE,_xll.ohTrigger(RecalcTrigger,Trigger3M)),NA())</f>
        <v>9.2631458181042896E-3</v>
      </c>
      <c r="L1813" s="44">
        <f>IFERROR(_xll.qlIndexFixing(Index6M,$H1813,TRUE,_xll.ohTrigger(RecalcTrigger,Trigger6M)),NA())</f>
        <v>9.2913555157777793E-3</v>
      </c>
      <c r="M1813" s="145">
        <f>IFERROR(_xll.qlIndexFixing(Index1Y,$H1813,TRUE,_xll.ohTrigger(RecalcTrigger,Trigger1Y)),NA())</f>
        <v>9.4636886462667845E-3</v>
      </c>
      <c r="N1813" s="144">
        <f>IFERROR(_xll.qlIndexFixing(ONIndex1M,I1813,TRUE,_xll.ohTrigger(RecalcTrigger,Trigger1M)),NA())</f>
        <v>9.0101021435007311E-3</v>
      </c>
      <c r="O1813" s="44">
        <f>IFERROR(_xll.qlIndexFixing(ONIndex3M,I1813,TRUE,_xll.ohTrigger(RecalcTrigger,Trigger3M)),NA())</f>
        <v>9.272709532215373E-3</v>
      </c>
      <c r="P1813" s="44">
        <f>IFERROR(_xll.qlIndexFixing(ONIndex6M,I1813,TRUE,_xll.ohTrigger(RecalcTrigger,Trigger6M)),NA())</f>
        <v>9.315402599856526E-3</v>
      </c>
      <c r="Q1813" s="145">
        <f>IFERROR(_xll.qlIndexFixing(ONIndex1Y,I1813,TRUE,_xll.ohTrigger(RecalcTrigger,Trigger1Y)),NA())</f>
        <v>9.5011295644642502E-3</v>
      </c>
    </row>
    <row r="1814" spans="2:17" x14ac:dyDescent="0.2">
      <c r="B1814" s="39" t="s">
        <v>42</v>
      </c>
      <c r="D1814" s="42">
        <f>_xll.qlCalendarAdvance(Calendar,$D1813,B1814,"f",FALSE)</f>
        <v>52447</v>
      </c>
      <c r="E1814" s="139">
        <f>_xll.qlInterestRateIndexValueDate(IndexON,D1814)</f>
        <v>52447</v>
      </c>
      <c r="F1814" s="155">
        <f>IFERROR(_xll.qlIndexFixing(IndexON,D1814,TRUE,_xll.ohTrigger(RecalcTrigger,TriggerON)),NA())</f>
        <v>8.8742747034054048E-3</v>
      </c>
      <c r="H1814" s="42">
        <f>_xll.qlCalendarAdvance(Calendar,$H1813,B1814,"f",FALSE)</f>
        <v>52447</v>
      </c>
      <c r="I1814" s="139">
        <f>_xll.qlInterestRateIndexValueDate(Index1M,$H1814)</f>
        <v>52449</v>
      </c>
      <c r="J1814" s="144">
        <f>IFERROR(_xll.qlIndexFixing(Index1M,$H1814,TRUE,_xll.ohTrigger(RecalcTrigger,Trigger1M)),NA())</f>
        <v>9.0051247138472901E-3</v>
      </c>
      <c r="K1814" s="44">
        <f>IFERROR(_xll.qlIndexFixing(Index3M,H1814,TRUE,_xll.ohTrigger(RecalcTrigger,Trigger3M)),NA())</f>
        <v>9.2597065873910259E-3</v>
      </c>
      <c r="L1814" s="44">
        <f>IFERROR(_xll.qlIndexFixing(Index6M,$H1814,TRUE,_xll.ohTrigger(RecalcTrigger,Trigger6M)),NA())</f>
        <v>9.2871833424053168E-3</v>
      </c>
      <c r="M1814" s="145">
        <f>IFERROR(_xll.qlIndexFixing(Index1Y,$H1814,TRUE,_xll.ohTrigger(RecalcTrigger,Trigger1Y)),NA())</f>
        <v>9.4601242458855605E-3</v>
      </c>
      <c r="N1814" s="144">
        <f>IFERROR(_xll.qlIndexFixing(ONIndex1M,I1814,TRUE,_xll.ohTrigger(RecalcTrigger,Trigger1M)),NA())</f>
        <v>9.0068954227717768E-3</v>
      </c>
      <c r="O1814" s="44">
        <f>IFERROR(_xll.qlIndexFixing(ONIndex3M,I1814,TRUE,_xll.ohTrigger(RecalcTrigger,Trigger3M)),NA())</f>
        <v>9.2692567675012327E-3</v>
      </c>
      <c r="P1814" s="44">
        <f>IFERROR(_xll.qlIndexFixing(ONIndex6M,I1814,TRUE,_xll.ohTrigger(RecalcTrigger,Trigger6M)),NA())</f>
        <v>9.3117614335280763E-3</v>
      </c>
      <c r="Q1814" s="145">
        <f>IFERROR(_xll.qlIndexFixing(ONIndex1Y,I1814,TRUE,_xll.ohTrigger(RecalcTrigger,Trigger1Y)),NA())</f>
        <v>9.4978438518023012E-3</v>
      </c>
    </row>
    <row r="1815" spans="2:17" x14ac:dyDescent="0.2">
      <c r="B1815" s="39" t="s">
        <v>42</v>
      </c>
      <c r="D1815" s="42">
        <f>_xll.qlCalendarAdvance(Calendar,$D1814,B1815,"f",FALSE)</f>
        <v>52454</v>
      </c>
      <c r="E1815" s="139">
        <f>_xll.qlInterestRateIndexValueDate(IndexON,D1815)</f>
        <v>52454</v>
      </c>
      <c r="F1815" s="155">
        <f>IFERROR(_xll.qlIndexFixing(IndexON,D1815,TRUE,_xll.ohTrigger(RecalcTrigger,TriggerON)),NA())</f>
        <v>8.8742747034054048E-3</v>
      </c>
      <c r="H1815" s="42">
        <f>_xll.qlCalendarAdvance(Calendar,$H1814,B1815,"f",FALSE)</f>
        <v>52454</v>
      </c>
      <c r="I1815" s="139">
        <f>_xll.qlInterestRateIndexValueDate(Index1M,$H1815)</f>
        <v>52456</v>
      </c>
      <c r="J1815" s="144">
        <f>IFERROR(_xll.qlIndexFixing(Index1M,$H1815,TRUE,_xll.ohTrigger(RecalcTrigger,Trigger1M)),NA())</f>
        <v>9.0019223769666201E-3</v>
      </c>
      <c r="K1815" s="44">
        <f>IFERROR(_xll.qlIndexFixing(Index3M,H1815,TRUE,_xll.ohTrigger(RecalcTrigger,Trigger3M)),NA())</f>
        <v>9.2562710934191127E-3</v>
      </c>
      <c r="L1815" s="44">
        <f>IFERROR(_xll.qlIndexFixing(Index6M,$H1815,TRUE,_xll.ohTrigger(RecalcTrigger,Trigger6M)),NA())</f>
        <v>9.2834498707040584E-3</v>
      </c>
      <c r="M1815" s="145">
        <f>IFERROR(_xll.qlIndexFixing(Index1Y,$H1815,TRUE,_xll.ohTrigger(RecalcTrigger,Trigger1Y)),NA())</f>
        <v>9.4568812628664789E-3</v>
      </c>
      <c r="N1815" s="144">
        <f>IFERROR(_xll.qlIndexFixing(ONIndex1M,I1815,TRUE,_xll.ohTrigger(RecalcTrigger,Trigger1M)),NA())</f>
        <v>9.0036912543212111E-3</v>
      </c>
      <c r="O1815" s="44">
        <f>IFERROR(_xll.qlIndexFixing(ONIndex3M,I1815,TRUE,_xll.ohTrigger(RecalcTrigger,Trigger3M)),NA())</f>
        <v>9.2658074978313465E-3</v>
      </c>
      <c r="P1815" s="44">
        <f>IFERROR(_xll.qlIndexFixing(ONIndex6M,I1815,TRUE,_xll.ohTrigger(RecalcTrigger,Trigger6M)),NA())</f>
        <v>9.3081147209961301E-3</v>
      </c>
      <c r="Q1815" s="145">
        <f>IFERROR(_xll.qlIndexFixing(ONIndex1Y,I1815,TRUE,_xll.ohTrigger(RecalcTrigger,Trigger1Y)),NA())</f>
        <v>9.4945604624019353E-3</v>
      </c>
    </row>
    <row r="1816" spans="2:17" x14ac:dyDescent="0.2">
      <c r="B1816" s="39" t="s">
        <v>42</v>
      </c>
      <c r="D1816" s="42">
        <f>_xll.qlCalendarAdvance(Calendar,$D1815,B1816,"f",FALSE)</f>
        <v>52461</v>
      </c>
      <c r="E1816" s="139">
        <f>_xll.qlInterestRateIndexValueDate(IndexON,D1816)</f>
        <v>52461</v>
      </c>
      <c r="F1816" s="155">
        <f>IFERROR(_xll.qlIndexFixing(IndexON,D1816,TRUE,_xll.ohTrigger(RecalcTrigger,TriggerON)),NA())</f>
        <v>8.8742747034054048E-3</v>
      </c>
      <c r="H1816" s="42">
        <f>_xll.qlCalendarAdvance(Calendar,$H1815,B1816,"f",FALSE)</f>
        <v>52461</v>
      </c>
      <c r="I1816" s="139">
        <f>_xll.qlInterestRateIndexValueDate(Index1M,$H1816)</f>
        <v>52463</v>
      </c>
      <c r="J1816" s="144">
        <f>IFERROR(_xll.qlIndexFixing(Index1M,$H1816,TRUE,_xll.ohTrigger(RecalcTrigger,Trigger1M)),NA())</f>
        <v>8.9987226990939639E-3</v>
      </c>
      <c r="K1816" s="44">
        <f>IFERROR(_xll.qlIndexFixing(Index3M,H1816,TRUE,_xll.ohTrigger(RecalcTrigger,Trigger3M)),NA())</f>
        <v>9.2528393750626724E-3</v>
      </c>
      <c r="L1816" s="44">
        <f>IFERROR(_xll.qlIndexFixing(Index6M,$H1816,TRUE,_xll.ohTrigger(RecalcTrigger,Trigger6M)),NA())</f>
        <v>9.2797109626890362E-3</v>
      </c>
      <c r="M1816" s="145">
        <f>IFERROR(_xll.qlIndexFixing(Index1Y,$H1816,TRUE,_xll.ohTrigger(RecalcTrigger,Trigger1Y)),NA())</f>
        <v>9.4536413311583408E-3</v>
      </c>
      <c r="N1816" s="144">
        <f>IFERROR(_xll.qlIndexFixing(ONIndex1M,I1816,TRUE,_xll.ohTrigger(RecalcTrigger,Trigger1M)),NA())</f>
        <v>9.0004896773976384E-3</v>
      </c>
      <c r="O1816" s="44">
        <f>IFERROR(_xll.qlIndexFixing(ONIndex3M,I1816,TRUE,_xll.ohTrigger(RecalcTrigger,Trigger3M)),NA())</f>
        <v>9.2623617620546383E-3</v>
      </c>
      <c r="P1816" s="44">
        <f>IFERROR(_xll.qlIndexFixing(ONIndex6M,I1816,TRUE,_xll.ohTrigger(RecalcTrigger,Trigger6M)),NA())</f>
        <v>9.3044624717730784E-3</v>
      </c>
      <c r="Q1816" s="145">
        <f>IFERROR(_xll.qlIndexFixing(ONIndex1Y,I1816,TRUE,_xll.ohTrigger(RecalcTrigger,Trigger1Y)),NA())</f>
        <v>9.4912794221624353E-3</v>
      </c>
    </row>
    <row r="1817" spans="2:17" x14ac:dyDescent="0.2">
      <c r="B1817" s="39" t="s">
        <v>42</v>
      </c>
      <c r="D1817" s="42">
        <f>_xll.qlCalendarAdvance(Calendar,$D1816,B1817,"f",FALSE)</f>
        <v>52468</v>
      </c>
      <c r="E1817" s="139">
        <f>_xll.qlInterestRateIndexValueDate(IndexON,D1817)</f>
        <v>52468</v>
      </c>
      <c r="F1817" s="155">
        <f>IFERROR(_xll.qlIndexFixing(IndexON,D1817,TRUE,_xll.ohTrigger(RecalcTrigger,TriggerON)),NA())</f>
        <v>8.8742747034054048E-3</v>
      </c>
      <c r="H1817" s="42">
        <f>_xll.qlCalendarAdvance(Calendar,$H1816,B1817,"f",FALSE)</f>
        <v>52468</v>
      </c>
      <c r="I1817" s="139">
        <f>_xll.qlInterestRateIndexValueDate(Index1M,$H1817)</f>
        <v>52470</v>
      </c>
      <c r="J1817" s="144">
        <f>IFERROR(_xll.qlIndexFixing(Index1M,$H1817,TRUE,_xll.ohTrigger(RecalcTrigger,Trigger1M)),NA())</f>
        <v>8.9955257195278859E-3</v>
      </c>
      <c r="K1817" s="44">
        <f>IFERROR(_xll.qlIndexFixing(Index3M,H1817,TRUE,_xll.ohTrigger(RecalcTrigger,Trigger3M)),NA())</f>
        <v>9.2494114711993026E-3</v>
      </c>
      <c r="L1817" s="44">
        <f>IFERROR(_xll.qlIndexFixing(Index6M,$H1817,TRUE,_xll.ohTrigger(RecalcTrigger,Trigger6M)),NA())</f>
        <v>9.2759666278567406E-3</v>
      </c>
      <c r="M1817" s="145">
        <f>IFERROR(_xll.qlIndexFixing(Index1Y,$H1817,TRUE,_xll.ohTrigger(RecalcTrigger,Trigger1Y)),NA())</f>
        <v>9.4504044768159556E-3</v>
      </c>
      <c r="N1817" s="144">
        <f>IFERROR(_xll.qlIndexFixing(ONIndex1M,I1817,TRUE,_xll.ohTrigger(RecalcTrigger,Trigger1M)),NA())</f>
        <v>8.9972907312496631E-3</v>
      </c>
      <c r="O1817" s="44">
        <f>IFERROR(_xll.qlIndexFixing(ONIndex3M,I1817,TRUE,_xll.ohTrigger(RecalcTrigger,Trigger3M)),NA())</f>
        <v>9.2589195988601602E-3</v>
      </c>
      <c r="P1817" s="44">
        <f>IFERROR(_xll.qlIndexFixing(ONIndex6M,I1817,TRUE,_xll.ohTrigger(RecalcTrigger,Trigger6M)),NA())</f>
        <v>9.3008046952114398E-3</v>
      </c>
      <c r="Q1817" s="145">
        <f>IFERROR(_xll.qlIndexFixing(ONIndex1Y,I1817,TRUE,_xll.ohTrigger(RecalcTrigger,Trigger1Y)),NA())</f>
        <v>9.4880007569031477E-3</v>
      </c>
    </row>
    <row r="1818" spans="2:17" x14ac:dyDescent="0.2">
      <c r="B1818" s="39" t="s">
        <v>42</v>
      </c>
      <c r="D1818" s="42">
        <f>_xll.qlCalendarAdvance(Calendar,$D1817,B1818,"f",FALSE)</f>
        <v>52475</v>
      </c>
      <c r="E1818" s="139">
        <f>_xll.qlInterestRateIndexValueDate(IndexON,D1818)</f>
        <v>52475</v>
      </c>
      <c r="F1818" s="155">
        <f>IFERROR(_xll.qlIndexFixing(IndexON,D1818,TRUE,_xll.ohTrigger(RecalcTrigger,TriggerON)),NA())</f>
        <v>8.8742747034054048E-3</v>
      </c>
      <c r="H1818" s="42">
        <f>_xll.qlCalendarAdvance(Calendar,$H1817,B1818,"f",FALSE)</f>
        <v>52475</v>
      </c>
      <c r="I1818" s="139">
        <f>_xll.qlInterestRateIndexValueDate(Index1M,$H1818)</f>
        <v>52477</v>
      </c>
      <c r="J1818" s="144">
        <f>IFERROR(_xll.qlIndexFixing(Index1M,$H1818,TRUE,_xll.ohTrigger(RecalcTrigger,Trigger1M)),NA())</f>
        <v>8.9923314775844365E-3</v>
      </c>
      <c r="K1818" s="44">
        <f>IFERROR(_xll.qlIndexFixing(Index3M,H1818,TRUE,_xll.ohTrigger(RecalcTrigger,Trigger3M)),NA())</f>
        <v>9.246112616774339E-3</v>
      </c>
      <c r="L1818" s="44">
        <f>IFERROR(_xll.qlIndexFixing(Index6M,$H1818,TRUE,_xll.ohTrigger(RecalcTrigger,Trigger6M)),NA())</f>
        <v>9.2728186001401758E-3</v>
      </c>
      <c r="M1818" s="145">
        <f>IFERROR(_xll.qlIndexFixing(Index1Y,$H1818,TRUE,_xll.ohTrigger(RecalcTrigger,Trigger1Y)),NA())</f>
        <v>9.4471707258928315E-3</v>
      </c>
      <c r="N1818" s="144">
        <f>IFERROR(_xll.qlIndexFixing(ONIndex1M,I1818,TRUE,_xll.ohTrigger(RecalcTrigger,Trigger1M)),NA())</f>
        <v>8.9940944552058255E-3</v>
      </c>
      <c r="O1818" s="44">
        <f>IFERROR(_xll.qlIndexFixing(ONIndex3M,I1818,TRUE,_xll.ohTrigger(RecalcTrigger,Trigger3M)),NA())</f>
        <v>9.2554810470968363E-3</v>
      </c>
      <c r="P1818" s="44">
        <f>IFERROR(_xll.qlIndexFixing(ONIndex6M,I1818,TRUE,_xll.ohTrigger(RecalcTrigger,Trigger6M)),NA())</f>
        <v>9.2971414008236053E-3</v>
      </c>
      <c r="Q1818" s="145">
        <f>IFERROR(_xll.qlIndexFixing(ONIndex1Y,I1818,TRUE,_xll.ohTrigger(RecalcTrigger,Trigger1Y)),NA())</f>
        <v>9.4847244925233554E-3</v>
      </c>
    </row>
    <row r="1819" spans="2:17" x14ac:dyDescent="0.2">
      <c r="B1819" s="39" t="s">
        <v>42</v>
      </c>
      <c r="D1819" s="42">
        <f>_xll.qlCalendarAdvance(Calendar,$D1818,B1819,"f",FALSE)</f>
        <v>52482</v>
      </c>
      <c r="E1819" s="139">
        <f>_xll.qlInterestRateIndexValueDate(IndexON,D1819)</f>
        <v>52482</v>
      </c>
      <c r="F1819" s="155">
        <f>IFERROR(_xll.qlIndexFixing(IndexON,D1819,TRUE,_xll.ohTrigger(RecalcTrigger,TriggerON)),NA())</f>
        <v>8.8742747034054048E-3</v>
      </c>
      <c r="H1819" s="42">
        <f>_xll.qlCalendarAdvance(Calendar,$H1818,B1819,"f",FALSE)</f>
        <v>52482</v>
      </c>
      <c r="I1819" s="139">
        <f>_xll.qlInterestRateIndexValueDate(Index1M,$H1819)</f>
        <v>52484</v>
      </c>
      <c r="J1819" s="144">
        <f>IFERROR(_xll.qlIndexFixing(Index1M,$H1819,TRUE,_xll.ohTrigger(RecalcTrigger,Trigger1M)),NA())</f>
        <v>8.9891400125671761E-3</v>
      </c>
      <c r="K1819" s="44">
        <f>IFERROR(_xll.qlIndexFixing(Index3M,H1819,TRUE,_xll.ohTrigger(RecalcTrigger,Trigger3M)),NA())</f>
        <v>9.2426922608927382E-3</v>
      </c>
      <c r="L1819" s="44">
        <f>IFERROR(_xll.qlIndexFixing(Index6M,$H1819,TRUE,_xll.ohTrigger(RecalcTrigger,Trigger6M)),NA())</f>
        <v>9.2690653581631831E-3</v>
      </c>
      <c r="M1819" s="145">
        <f>IFERROR(_xll.qlIndexFixing(Index1Y,$H1819,TRUE,_xll.ohTrigger(RecalcTrigger,Trigger1Y)),NA())</f>
        <v>9.4439401044429105E-3</v>
      </c>
      <c r="N1819" s="144">
        <f>IFERROR(_xll.qlIndexFixing(ONIndex1M,I1819,TRUE,_xll.ohTrigger(RecalcTrigger,Trigger1M)),NA())</f>
        <v>8.9909008885147301E-3</v>
      </c>
      <c r="O1819" s="44">
        <f>IFERROR(_xll.qlIndexFixing(ONIndex3M,I1819,TRUE,_xll.ohTrigger(RecalcTrigger,Trigger3M)),NA())</f>
        <v>9.2520461456135905E-3</v>
      </c>
      <c r="P1819" s="44">
        <f>IFERROR(_xll.qlIndexFixing(ONIndex6M,I1819,TRUE,_xll.ohTrigger(RecalcTrigger,Trigger6M)),NA())</f>
        <v>9.2934725981219657E-3</v>
      </c>
      <c r="Q1819" s="145">
        <f>IFERROR(_xll.qlIndexFixing(ONIndex1Y,I1819,TRUE,_xll.ohTrigger(RecalcTrigger,Trigger1Y)),NA())</f>
        <v>9.481450654922341E-3</v>
      </c>
    </row>
    <row r="1820" spans="2:17" x14ac:dyDescent="0.2">
      <c r="B1820" s="39" t="s">
        <v>42</v>
      </c>
      <c r="D1820" s="42">
        <f>_xll.qlCalendarAdvance(Calendar,$D1819,B1820,"f",FALSE)</f>
        <v>52489</v>
      </c>
      <c r="E1820" s="139">
        <f>_xll.qlInterestRateIndexValueDate(IndexON,D1820)</f>
        <v>52489</v>
      </c>
      <c r="F1820" s="155">
        <f>IFERROR(_xll.qlIndexFixing(IndexON,D1820,TRUE,_xll.ohTrigger(RecalcTrigger,TriggerON)),NA())</f>
        <v>8.8742747034054048E-3</v>
      </c>
      <c r="H1820" s="42">
        <f>_xll.qlCalendarAdvance(Calendar,$H1819,B1820,"f",FALSE)</f>
        <v>52489</v>
      </c>
      <c r="I1820" s="139">
        <f>_xll.qlInterestRateIndexValueDate(Index1M,$H1820)</f>
        <v>52491</v>
      </c>
      <c r="J1820" s="144">
        <f>IFERROR(_xll.qlIndexFixing(Index1M,$H1820,TRUE,_xll.ohTrigger(RecalcTrigger,Trigger1M)),NA())</f>
        <v>8.9859513637846611E-3</v>
      </c>
      <c r="K1820" s="44">
        <f>IFERROR(_xll.qlIndexFixing(Index3M,H1820,TRUE,_xll.ohTrigger(RecalcTrigger,Trigger3M)),NA())</f>
        <v>9.2392758332174706E-3</v>
      </c>
      <c r="L1820" s="44">
        <f>IFERROR(_xll.qlIndexFixing(Index6M,$H1820,TRUE,_xll.ohTrigger(RecalcTrigger,Trigger6M)),NA())</f>
        <v>9.2653067155396684E-3</v>
      </c>
      <c r="M1820" s="145">
        <f>IFERROR(_xll.qlIndexFixing(Index1Y,$H1820,TRUE,_xll.ohTrigger(RecalcTrigger,Trigger1Y)),NA())</f>
        <v>9.4407126385192639E-3</v>
      </c>
      <c r="N1820" s="144">
        <f>IFERROR(_xll.qlIndexFixing(ONIndex1M,I1820,TRUE,_xll.ohTrigger(RecalcTrigger,Trigger1M)),NA())</f>
        <v>8.9877100704249813E-3</v>
      </c>
      <c r="O1820" s="44">
        <f>IFERROR(_xll.qlIndexFixing(ONIndex3M,I1820,TRUE,_xll.ohTrigger(RecalcTrigger,Trigger3M)),NA())</f>
        <v>9.2486149330994749E-3</v>
      </c>
      <c r="P1820" s="44">
        <f>IFERROR(_xll.qlIndexFixing(ONIndex6M,I1820,TRUE,_xll.ohTrigger(RecalcTrigger,Trigger6M)),NA())</f>
        <v>9.2897982962192316E-3</v>
      </c>
      <c r="Q1820" s="145">
        <f>IFERROR(_xll.qlIndexFixing(ONIndex1Y,I1820,TRUE,_xll.ohTrigger(RecalcTrigger,Trigger1Y)),NA())</f>
        <v>9.478179269679643E-3</v>
      </c>
    </row>
    <row r="1821" spans="2:17" x14ac:dyDescent="0.2">
      <c r="B1821" s="39" t="s">
        <v>42</v>
      </c>
      <c r="D1821" s="42">
        <f>_xll.qlCalendarAdvance(Calendar,$D1820,B1821,"f",FALSE)</f>
        <v>52496</v>
      </c>
      <c r="E1821" s="139">
        <f>_xll.qlInterestRateIndexValueDate(IndexON,D1821)</f>
        <v>52496</v>
      </c>
      <c r="F1821" s="155">
        <f>IFERROR(_xll.qlIndexFixing(IndexON,D1821,TRUE,_xll.ohTrigger(RecalcTrigger,TriggerON)),NA())</f>
        <v>8.8742747034054048E-3</v>
      </c>
      <c r="H1821" s="42">
        <f>_xll.qlCalendarAdvance(Calendar,$H1820,B1821,"f",FALSE)</f>
        <v>52496</v>
      </c>
      <c r="I1821" s="139">
        <f>_xll.qlInterestRateIndexValueDate(Index1M,$H1821)</f>
        <v>52498</v>
      </c>
      <c r="J1821" s="144">
        <f>IFERROR(_xll.qlIndexFixing(Index1M,$H1821,TRUE,_xll.ohTrigger(RecalcTrigger,Trigger1M)),NA())</f>
        <v>8.9827655705429499E-3</v>
      </c>
      <c r="K1821" s="44">
        <f>IFERROR(_xll.qlIndexFixing(Index3M,H1821,TRUE,_xll.ohTrigger(RecalcTrigger,Trigger3M)),NA())</f>
        <v>9.2358633726229329E-3</v>
      </c>
      <c r="L1821" s="44">
        <f>IFERROR(_xll.qlIndexFixing(Index6M,$H1821,TRUE,_xll.ohTrigger(RecalcTrigger,Trigger6M)),NA())</f>
        <v>9.2615426817635738E-3</v>
      </c>
      <c r="M1821" s="145">
        <f>IFERROR(_xll.qlIndexFixing(Index1Y,$H1821,TRUE,_xll.ohTrigger(RecalcTrigger,Trigger1Y)),NA())</f>
        <v>9.4374883541749645E-3</v>
      </c>
      <c r="N1821" s="144">
        <f>IFERROR(_xll.qlIndexFixing(ONIndex1M,I1821,TRUE,_xll.ohTrigger(RecalcTrigger,Trigger1M)),NA())</f>
        <v>8.9845220404249915E-3</v>
      </c>
      <c r="O1821" s="44">
        <f>IFERROR(_xll.qlIndexFixing(ONIndex3M,I1821,TRUE,_xll.ohTrigger(RecalcTrigger,Trigger3M)),NA())</f>
        <v>9.2451874485632857E-3</v>
      </c>
      <c r="P1821" s="44">
        <f>IFERROR(_xll.qlIndexFixing(ONIndex6M,I1821,TRUE,_xll.ohTrigger(RecalcTrigger,Trigger6M)),NA())</f>
        <v>9.286118504867602E-3</v>
      </c>
      <c r="Q1821" s="145">
        <f>IFERROR(_xll.qlIndexFixing(ONIndex1Y,I1821,TRUE,_xll.ohTrigger(RecalcTrigger,Trigger1Y)),NA())</f>
        <v>9.4749103629343523E-3</v>
      </c>
    </row>
    <row r="1822" spans="2:17" x14ac:dyDescent="0.2">
      <c r="B1822" s="39" t="s">
        <v>42</v>
      </c>
      <c r="D1822" s="42">
        <f>_xll.qlCalendarAdvance(Calendar,$D1821,B1822,"f",FALSE)</f>
        <v>52503</v>
      </c>
      <c r="E1822" s="139">
        <f>_xll.qlInterestRateIndexValueDate(IndexON,D1822)</f>
        <v>52503</v>
      </c>
      <c r="F1822" s="155">
        <f>IFERROR(_xll.qlIndexFixing(IndexON,D1822,TRUE,_xll.ohTrigger(RecalcTrigger,TriggerON)),NA())</f>
        <v>8.8742747033254687E-3</v>
      </c>
      <c r="H1822" s="42">
        <f>_xll.qlCalendarAdvance(Calendar,$H1821,B1822,"f",FALSE)</f>
        <v>52503</v>
      </c>
      <c r="I1822" s="139">
        <f>_xll.qlInterestRateIndexValueDate(Index1M,$H1822)</f>
        <v>52505</v>
      </c>
      <c r="J1822" s="144">
        <f>IFERROR(_xll.qlIndexFixing(Index1M,$H1822,TRUE,_xll.ohTrigger(RecalcTrigger,Trigger1M)),NA())</f>
        <v>8.9795826721555949E-3</v>
      </c>
      <c r="K1822" s="44">
        <f>IFERROR(_xll.qlIndexFixing(Index3M,H1822,TRUE,_xll.ohTrigger(RecalcTrigger,Trigger3M)),NA())</f>
        <v>9.2319574736380132E-3</v>
      </c>
      <c r="L1822" s="44">
        <f>IFERROR(_xll.qlIndexFixing(Index6M,$H1822,TRUE,_xll.ohTrigger(RecalcTrigger,Trigger6M)),NA())</f>
        <v>9.257620992698978E-3</v>
      </c>
      <c r="M1822" s="145">
        <f>IFERROR(_xll.qlIndexFixing(Index1Y,$H1822,TRUE,_xll.ohTrigger(RecalcTrigger,Trigger1Y)),NA())</f>
        <v>9.4342672774624346E-3</v>
      </c>
      <c r="N1822" s="144">
        <f>IFERROR(_xll.qlIndexFixing(ONIndex1M,I1822,TRUE,_xll.ohTrigger(RecalcTrigger,Trigger1M)),NA())</f>
        <v>8.9813368375235569E-3</v>
      </c>
      <c r="O1822" s="44">
        <f>IFERROR(_xll.qlIndexFixing(ONIndex3M,I1822,TRUE,_xll.ohTrigger(RecalcTrigger,Trigger3M)),NA())</f>
        <v>9.2417637304542666E-3</v>
      </c>
      <c r="P1822" s="44">
        <f>IFERROR(_xll.qlIndexFixing(ONIndex6M,I1822,TRUE,_xll.ohTrigger(RecalcTrigger,Trigger6M)),NA())</f>
        <v>9.2824332332597237E-3</v>
      </c>
      <c r="Q1822" s="145">
        <f>IFERROR(_xll.qlIndexFixing(ONIndex1Y,I1822,TRUE,_xll.ohTrigger(RecalcTrigger,Trigger1Y)),NA())</f>
        <v>9.4716439602660074E-3</v>
      </c>
    </row>
    <row r="1823" spans="2:17" x14ac:dyDescent="0.2">
      <c r="B1823" s="39" t="s">
        <v>42</v>
      </c>
      <c r="D1823" s="42">
        <f>_xll.qlCalendarAdvance(Calendar,$D1822,B1823,"f",FALSE)</f>
        <v>52510</v>
      </c>
      <c r="E1823" s="139">
        <f>_xll.qlInterestRateIndexValueDate(IndexON,D1823)</f>
        <v>52510</v>
      </c>
      <c r="F1823" s="155">
        <f>IFERROR(_xll.qlIndexFixing(IndexON,D1823,TRUE,_xll.ohTrigger(RecalcTrigger,TriggerON)),NA())</f>
        <v>8.8742747034054048E-3</v>
      </c>
      <c r="H1823" s="42">
        <f>_xll.qlCalendarAdvance(Calendar,$H1822,B1823,"f",FALSE)</f>
        <v>52510</v>
      </c>
      <c r="I1823" s="139">
        <f>_xll.qlInterestRateIndexValueDate(Index1M,$H1823)</f>
        <v>52512</v>
      </c>
      <c r="J1823" s="144">
        <f>IFERROR(_xll.qlIndexFixing(Index1M,$H1823,TRUE,_xll.ohTrigger(RecalcTrigger,Trigger1M)),NA())</f>
        <v>8.9764027079261566E-3</v>
      </c>
      <c r="K1823" s="44">
        <f>IFERROR(_xll.qlIndexFixing(Index3M,H1823,TRUE,_xll.ohTrigger(RecalcTrigger,Trigger3M)),NA())</f>
        <v>9.2289263293495218E-3</v>
      </c>
      <c r="L1823" s="44">
        <f>IFERROR(_xll.qlIndexFixing(Index6M,$H1823,TRUE,_xll.ohTrigger(RecalcTrigger,Trigger6M)),NA())</f>
        <v>9.2538457278406525E-3</v>
      </c>
      <c r="M1823" s="145">
        <f>IFERROR(_xll.qlIndexFixing(Index1Y,$H1823,TRUE,_xll.ohTrigger(RecalcTrigger,Trigger1Y)),NA())</f>
        <v>9.4310494344345287E-3</v>
      </c>
      <c r="N1823" s="144">
        <f>IFERROR(_xll.qlIndexFixing(ONIndex1M,I1823,TRUE,_xll.ohTrigger(RecalcTrigger,Trigger1M)),NA())</f>
        <v>8.9781545011291541E-3</v>
      </c>
      <c r="O1823" s="44">
        <f>IFERROR(_xll.qlIndexFixing(ONIndex3M,I1823,TRUE,_xll.ohTrigger(RecalcTrigger,Trigger3M)),NA())</f>
        <v>9.2383438177012778E-3</v>
      </c>
      <c r="P1823" s="44">
        <f>IFERROR(_xll.qlIndexFixing(ONIndex6M,I1823,TRUE,_xll.ohTrigger(RecalcTrigger,Trigger6M)),NA())</f>
        <v>9.2787424909079874E-3</v>
      </c>
      <c r="Q1823" s="145">
        <f>IFERROR(_xll.qlIndexFixing(ONIndex1Y,I1823,TRUE,_xll.ohTrigger(RecalcTrigger,Trigger1Y)),NA())</f>
        <v>9.4683800876538271E-3</v>
      </c>
    </row>
    <row r="1824" spans="2:17" x14ac:dyDescent="0.2">
      <c r="B1824" s="39" t="s">
        <v>42</v>
      </c>
      <c r="D1824" s="42">
        <f>_xll.qlCalendarAdvance(Calendar,$D1823,B1824,"f",FALSE)</f>
        <v>52517</v>
      </c>
      <c r="E1824" s="139">
        <f>_xll.qlInterestRateIndexValueDate(IndexON,D1824)</f>
        <v>52517</v>
      </c>
      <c r="F1824" s="155">
        <f>IFERROR(_xll.qlIndexFixing(IndexON,D1824,TRUE,_xll.ohTrigger(RecalcTrigger,TriggerON)),NA())</f>
        <v>8.8742747034054048E-3</v>
      </c>
      <c r="H1824" s="42">
        <f>_xll.qlCalendarAdvance(Calendar,$H1823,B1824,"f",FALSE)</f>
        <v>52517</v>
      </c>
      <c r="I1824" s="139">
        <f>_xll.qlInterestRateIndexValueDate(Index1M,$H1824)</f>
        <v>52519</v>
      </c>
      <c r="J1824" s="144">
        <f>IFERROR(_xll.qlIndexFixing(Index1M,$H1824,TRUE,_xll.ohTrigger(RecalcTrigger,Trigger1M)),NA())</f>
        <v>8.9732257171631913E-3</v>
      </c>
      <c r="K1824" s="44">
        <f>IFERROR(_xll.qlIndexFixing(Index3M,H1824,TRUE,_xll.ohTrigger(RecalcTrigger,Trigger3M)),NA())</f>
        <v>9.2255262154286709E-3</v>
      </c>
      <c r="L1824" s="44">
        <f>IFERROR(_xll.qlIndexFixing(Index6M,$H1824,TRUE,_xll.ohTrigger(RecalcTrigger,Trigger6M)),NA())</f>
        <v>9.2494517115269854E-3</v>
      </c>
      <c r="M1824" s="145">
        <f>IFERROR(_xll.qlIndexFixing(Index1Y,$H1824,TRUE,_xll.ohTrigger(RecalcTrigger,Trigger1Y)),NA())</f>
        <v>9.4278348511427999E-3</v>
      </c>
      <c r="N1824" s="144">
        <f>IFERROR(_xll.qlIndexFixing(ONIndex1M,I1824,TRUE,_xll.ohTrigger(RecalcTrigger,Trigger1M)),NA())</f>
        <v>8.9749750704903875E-3</v>
      </c>
      <c r="O1824" s="44">
        <f>IFERROR(_xll.qlIndexFixing(ONIndex3M,I1824,TRUE,_xll.ohTrigger(RecalcTrigger,Trigger3M)),NA())</f>
        <v>9.2349277493131154E-3</v>
      </c>
      <c r="P1824" s="44">
        <f>IFERROR(_xll.qlIndexFixing(ONIndex6M,I1824,TRUE,_xll.ohTrigger(RecalcTrigger,Trigger6M)),NA())</f>
        <v>9.275046287244848E-3</v>
      </c>
      <c r="Q1824" s="145">
        <f>IFERROR(_xll.qlIndexFixing(ONIndex1Y,I1824,TRUE,_xll.ohTrigger(RecalcTrigger,Trigger1Y)),NA())</f>
        <v>9.465118770837222E-3</v>
      </c>
    </row>
    <row r="1825" spans="2:17" x14ac:dyDescent="0.2">
      <c r="B1825" s="39" t="s">
        <v>42</v>
      </c>
      <c r="D1825" s="42">
        <f>_xll.qlCalendarAdvance(Calendar,$D1824,B1825,"f",FALSE)</f>
        <v>52524</v>
      </c>
      <c r="E1825" s="139">
        <f>_xll.qlInterestRateIndexValueDate(IndexON,D1825)</f>
        <v>52524</v>
      </c>
      <c r="F1825" s="155">
        <f>IFERROR(_xll.qlIndexFixing(IndexON,D1825,TRUE,_xll.ohTrigger(RecalcTrigger,TriggerON)),NA())</f>
        <v>8.8742747034054048E-3</v>
      </c>
      <c r="H1825" s="42">
        <f>_xll.qlCalendarAdvance(Calendar,$H1824,B1825,"f",FALSE)</f>
        <v>52524</v>
      </c>
      <c r="I1825" s="139">
        <f>_xll.qlInterestRateIndexValueDate(Index1M,$H1825)</f>
        <v>52526</v>
      </c>
      <c r="J1825" s="144">
        <f>IFERROR(_xll.qlIndexFixing(Index1M,$H1825,TRUE,_xll.ohTrigger(RecalcTrigger,Trigger1M)),NA())</f>
        <v>8.9700517391752554E-3</v>
      </c>
      <c r="K1825" s="44">
        <f>IFERROR(_xll.qlIndexFixing(Index3M,H1825,TRUE,_xll.ohTrigger(RecalcTrigger,Trigger3M)),NA())</f>
        <v>9.2221302269982052E-3</v>
      </c>
      <c r="L1825" s="44">
        <f>IFERROR(_xll.qlIndexFixing(Index6M,$H1825,TRUE,_xll.ohTrigger(RecalcTrigger,Trigger6M)),NA())</f>
        <v>9.2462791213412544E-3</v>
      </c>
      <c r="M1825" s="145">
        <f>IFERROR(_xll.qlIndexFixing(Index1Y,$H1825,TRUE,_xll.ohTrigger(RecalcTrigger,Trigger1Y)),NA())</f>
        <v>9.4246235536392334E-3</v>
      </c>
      <c r="N1825" s="144">
        <f>IFERROR(_xll.qlIndexFixing(ONIndex1M,I1825,TRUE,_xll.ohTrigger(RecalcTrigger,Trigger1M)),NA())</f>
        <v>8.9717985849357973E-3</v>
      </c>
      <c r="O1825" s="44">
        <f>IFERROR(_xll.qlIndexFixing(ONIndex3M,I1825,TRUE,_xll.ohTrigger(RecalcTrigger,Trigger3M)),NA())</f>
        <v>9.2315155637390234E-3</v>
      </c>
      <c r="P1825" s="44">
        <f>IFERROR(_xll.qlIndexFixing(ONIndex6M,I1825,TRUE,_xll.ohTrigger(RecalcTrigger,Trigger6M)),NA())</f>
        <v>9.2713446316228243E-3</v>
      </c>
      <c r="Q1825" s="145">
        <f>IFERROR(_xll.qlIndexFixing(ONIndex1Y,I1825,TRUE,_xll.ohTrigger(RecalcTrigger,Trigger1Y)),NA())</f>
        <v>9.4618600358753469E-3</v>
      </c>
    </row>
    <row r="1826" spans="2:17" x14ac:dyDescent="0.2">
      <c r="B1826" s="39" t="s">
        <v>42</v>
      </c>
      <c r="D1826" s="42">
        <f>_xll.qlCalendarAdvance(Calendar,$D1825,B1826,"f",FALSE)</f>
        <v>52531</v>
      </c>
      <c r="E1826" s="139">
        <f>_xll.qlInterestRateIndexValueDate(IndexON,D1826)</f>
        <v>52531</v>
      </c>
      <c r="F1826" s="155">
        <f>IFERROR(_xll.qlIndexFixing(IndexON,D1826,TRUE,_xll.ohTrigger(RecalcTrigger,TriggerON)),NA())</f>
        <v>8.8742747034853409E-3</v>
      </c>
      <c r="H1826" s="42">
        <f>_xll.qlCalendarAdvance(Calendar,$H1825,B1826,"f",FALSE)</f>
        <v>52531</v>
      </c>
      <c r="I1826" s="139">
        <f>_xll.qlInterestRateIndexValueDate(Index1M,$H1826)</f>
        <v>52533</v>
      </c>
      <c r="J1826" s="144">
        <f>IFERROR(_xll.qlIndexFixing(Index1M,$H1826,TRUE,_xll.ohTrigger(RecalcTrigger,Trigger1M)),NA())</f>
        <v>8.9668808132684075E-3</v>
      </c>
      <c r="K1826" s="44">
        <f>IFERROR(_xll.qlIndexFixing(Index3M,H1826,TRUE,_xll.ohTrigger(RecalcTrigger,Trigger3M)),NA())</f>
        <v>9.2187384029331146E-3</v>
      </c>
      <c r="L1826" s="44">
        <f>IFERROR(_xll.qlIndexFixing(Index6M,$H1826,TRUE,_xll.ohTrigger(RecalcTrigger,Trigger6M)),NA())</f>
        <v>9.2424877986882707E-3</v>
      </c>
      <c r="M1826" s="145">
        <f>IFERROR(_xll.qlIndexFixing(Index1Y,$H1826,TRUE,_xll.ohTrigger(RecalcTrigger,Trigger1Y)),NA())</f>
        <v>9.4214155679753827E-3</v>
      </c>
      <c r="N1826" s="144">
        <f>IFERROR(_xll.qlIndexFixing(ONIndex1M,I1826,TRUE,_xll.ohTrigger(RecalcTrigger,Trigger1M)),NA())</f>
        <v>8.968625083713988E-3</v>
      </c>
      <c r="O1826" s="44">
        <f>IFERROR(_xll.qlIndexFixing(ONIndex3M,I1826,TRUE,_xll.ohTrigger(RecalcTrigger,Trigger3M)),NA())</f>
        <v>9.2281073001476699E-3</v>
      </c>
      <c r="P1826" s="44">
        <f>IFERROR(_xll.qlIndexFixing(ONIndex6M,I1826,TRUE,_xll.ohTrigger(RecalcTrigger,Trigger6M)),NA())</f>
        <v>9.2676375335543071E-3</v>
      </c>
      <c r="Q1826" s="145">
        <f>IFERROR(_xll.qlIndexFixing(ONIndex1Y,I1826,TRUE,_xll.ohTrigger(RecalcTrigger,Trigger1Y)),NA())</f>
        <v>9.4586039083477402E-3</v>
      </c>
    </row>
    <row r="1827" spans="2:17" x14ac:dyDescent="0.2">
      <c r="B1827" s="39" t="s">
        <v>42</v>
      </c>
      <c r="D1827" s="42">
        <f>_xll.qlCalendarAdvance(Calendar,$D1826,B1827,"f",FALSE)</f>
        <v>52538</v>
      </c>
      <c r="E1827" s="139">
        <f>_xll.qlInterestRateIndexValueDate(IndexON,D1827)</f>
        <v>52538</v>
      </c>
      <c r="F1827" s="155">
        <f>IFERROR(_xll.qlIndexFixing(IndexON,D1827,TRUE,_xll.ohTrigger(RecalcTrigger,TriggerON)),NA())</f>
        <v>8.8742747034054048E-3</v>
      </c>
      <c r="H1827" s="42">
        <f>_xll.qlCalendarAdvance(Calendar,$H1826,B1827,"f",FALSE)</f>
        <v>52538</v>
      </c>
      <c r="I1827" s="139">
        <f>_xll.qlInterestRateIndexValueDate(Index1M,$H1827)</f>
        <v>52540</v>
      </c>
      <c r="J1827" s="144">
        <f>IFERROR(_xll.qlIndexFixing(Index1M,$H1827,TRUE,_xll.ohTrigger(RecalcTrigger,Trigger1M)),NA())</f>
        <v>8.9637129787512038E-3</v>
      </c>
      <c r="K1827" s="44">
        <f>IFERROR(_xll.qlIndexFixing(Index3M,H1827,TRUE,_xll.ohTrigger(RecalcTrigger,Trigger3M)),NA())</f>
        <v>9.2153507821066492E-3</v>
      </c>
      <c r="L1827" s="44">
        <f>IFERROR(_xll.qlIndexFixing(Index6M,$H1827,TRUE,_xll.ohTrigger(RecalcTrigger,Trigger6M)),NA())</f>
        <v>9.2388457965356021E-3</v>
      </c>
      <c r="M1827" s="145">
        <f>IFERROR(_xll.qlIndexFixing(Index1Y,$H1827,TRUE,_xll.ohTrigger(RecalcTrigger,Trigger1Y)),NA())</f>
        <v>9.4182109202021486E-3</v>
      </c>
      <c r="N1827" s="144">
        <f>IFERROR(_xll.qlIndexFixing(ONIndex1M,I1827,TRUE,_xll.ohTrigger(RecalcTrigger,Trigger1M)),NA())</f>
        <v>8.965454606073564E-3</v>
      </c>
      <c r="O1827" s="44">
        <f>IFERROR(_xll.qlIndexFixing(ONIndex3M,I1827,TRUE,_xll.ohTrigger(RecalcTrigger,Trigger3M)),NA())</f>
        <v>9.2247029969882988E-3</v>
      </c>
      <c r="P1827" s="44">
        <f>IFERROR(_xll.qlIndexFixing(ONIndex6M,I1827,TRUE,_xll.ohTrigger(RecalcTrigger,Trigger6M)),NA())</f>
        <v>9.2639250023118791E-3</v>
      </c>
      <c r="Q1827" s="145">
        <f>IFERROR(_xll.qlIndexFixing(ONIndex1Y,I1827,TRUE,_xll.ohTrigger(RecalcTrigger,Trigger1Y)),NA())</f>
        <v>9.4553504142336209E-3</v>
      </c>
    </row>
    <row r="1828" spans="2:17" x14ac:dyDescent="0.2">
      <c r="B1828" s="39" t="s">
        <v>42</v>
      </c>
      <c r="D1828" s="42">
        <f>_xll.qlCalendarAdvance(Calendar,$D1827,B1828,"f",FALSE)</f>
        <v>52545</v>
      </c>
      <c r="E1828" s="139">
        <f>_xll.qlInterestRateIndexValueDate(IndexON,D1828)</f>
        <v>52545</v>
      </c>
      <c r="F1828" s="155">
        <f>IFERROR(_xll.qlIndexFixing(IndexON,D1828,TRUE,_xll.ohTrigger(RecalcTrigger,TriggerON)),NA())</f>
        <v>8.8742747034054048E-3</v>
      </c>
      <c r="H1828" s="42">
        <f>_xll.qlCalendarAdvance(Calendar,$H1827,B1828,"f",FALSE)</f>
        <v>52545</v>
      </c>
      <c r="I1828" s="139">
        <f>_xll.qlInterestRateIndexValueDate(Index1M,$H1828)</f>
        <v>52547</v>
      </c>
      <c r="J1828" s="144">
        <f>IFERROR(_xll.qlIndexFixing(Index1M,$H1828,TRUE,_xll.ohTrigger(RecalcTrigger,Trigger1M)),NA())</f>
        <v>8.9605482749322007E-3</v>
      </c>
      <c r="K1828" s="44">
        <f>IFERROR(_xll.qlIndexFixing(Index3M,H1828,TRUE,_xll.ohTrigger(RecalcTrigger,Trigger3M)),NA())</f>
        <v>9.2119674033929334E-3</v>
      </c>
      <c r="L1828" s="44">
        <f>IFERROR(_xll.qlIndexFixing(Index6M,$H1828,TRUE,_xll.ohTrigger(RecalcTrigger,Trigger6M)),NA())</f>
        <v>9.2350442905069531E-3</v>
      </c>
      <c r="M1828" s="145">
        <f>IFERROR(_xll.qlIndexFixing(Index1Y,$H1828,TRUE,_xll.ohTrigger(RecalcTrigger,Trigger1Y)),NA())</f>
        <v>9.4150096363702137E-3</v>
      </c>
      <c r="N1828" s="144">
        <f>IFERROR(_xll.qlIndexFixing(ONIndex1M,I1828,TRUE,_xll.ohTrigger(RecalcTrigger,Trigger1M)),NA())</f>
        <v>8.9622871913430657E-3</v>
      </c>
      <c r="O1828" s="44">
        <f>IFERROR(_xll.qlIndexFixing(ONIndex3M,I1828,TRUE,_xll.ohTrigger(RecalcTrigger,Trigger3M)),NA())</f>
        <v>9.2213026932697062E-3</v>
      </c>
      <c r="P1828" s="44">
        <f>IFERROR(_xll.qlIndexFixing(ONIndex6M,I1828,TRUE,_xll.ohTrigger(RecalcTrigger,Trigger6M)),NA())</f>
        <v>9.2602070475678033E-3</v>
      </c>
      <c r="Q1828" s="145">
        <f>IFERROR(_xll.qlIndexFixing(ONIndex1Y,I1828,TRUE,_xll.ohTrigger(RecalcTrigger,Trigger1Y)),NA())</f>
        <v>9.4520995792723994E-3</v>
      </c>
    </row>
    <row r="1829" spans="2:17" x14ac:dyDescent="0.2">
      <c r="B1829" s="39" t="s">
        <v>42</v>
      </c>
      <c r="D1829" s="42">
        <f>_xll.qlCalendarAdvance(Calendar,$D1828,B1829,"f",FALSE)</f>
        <v>52552</v>
      </c>
      <c r="E1829" s="139">
        <f>_xll.qlInterestRateIndexValueDate(IndexON,D1829)</f>
        <v>52552</v>
      </c>
      <c r="F1829" s="155">
        <f>IFERROR(_xll.qlIndexFixing(IndexON,D1829,TRUE,_xll.ohTrigger(RecalcTrigger,TriggerON)),NA())</f>
        <v>8.8742747034054048E-3</v>
      </c>
      <c r="H1829" s="42">
        <f>_xll.qlCalendarAdvance(Calendar,$H1828,B1829,"f",FALSE)</f>
        <v>52552</v>
      </c>
      <c r="I1829" s="139">
        <f>_xll.qlInterestRateIndexValueDate(Index1M,$H1829)</f>
        <v>52554</v>
      </c>
      <c r="J1829" s="144">
        <f>IFERROR(_xll.qlIndexFixing(Index1M,$H1829,TRUE,_xll.ohTrigger(RecalcTrigger,Trigger1M)),NA())</f>
        <v>8.9573867411149588E-3</v>
      </c>
      <c r="K1829" s="44">
        <f>IFERROR(_xll.qlIndexFixing(Index3M,H1829,TRUE,_xll.ohTrigger(RecalcTrigger,Trigger3M)),NA())</f>
        <v>9.2085883056669537E-3</v>
      </c>
      <c r="L1829" s="44">
        <f>IFERROR(_xll.qlIndexFixing(Index6M,$H1829,TRUE,_xll.ohTrigger(RecalcTrigger,Trigger6M)),NA())</f>
        <v>9.2312374692737655E-3</v>
      </c>
      <c r="M1829" s="145">
        <f>IFERROR(_xll.qlIndexFixing(Index1Y,$H1829,TRUE,_xll.ohTrigger(RecalcTrigger,Trigger1Y)),NA())</f>
        <v>9.4118117425306957E-3</v>
      </c>
      <c r="N1829" s="144">
        <f>IFERROR(_xll.qlIndexFixing(ONIndex1M,I1829,TRUE,_xll.ohTrigger(RecalcTrigger,Trigger1M)),NA())</f>
        <v>8.9591228787710975E-3</v>
      </c>
      <c r="O1829" s="44">
        <f>IFERROR(_xll.qlIndexFixing(ONIndex3M,I1829,TRUE,_xll.ohTrigger(RecalcTrigger,Trigger3M)),NA())</f>
        <v>9.2179064276809441E-3</v>
      </c>
      <c r="P1829" s="44">
        <f>IFERROR(_xll.qlIndexFixing(ONIndex6M,I1829,TRUE,_xll.ohTrigger(RecalcTrigger,Trigger6M)),NA())</f>
        <v>9.2564836784347904E-3</v>
      </c>
      <c r="Q1829" s="145">
        <f>IFERROR(_xll.qlIndexFixing(ONIndex1Y,I1829,TRUE,_xll.ohTrigger(RecalcTrigger,Trigger1Y)),NA())</f>
        <v>9.4488514293633585E-3</v>
      </c>
    </row>
    <row r="1830" spans="2:17" x14ac:dyDescent="0.2">
      <c r="B1830" s="39" t="s">
        <v>42</v>
      </c>
      <c r="D1830" s="42">
        <f>_xll.qlCalendarAdvance(Calendar,$D1829,B1830,"f",FALSE)</f>
        <v>52559</v>
      </c>
      <c r="E1830" s="139">
        <f>_xll.qlInterestRateIndexValueDate(IndexON,D1830)</f>
        <v>52559</v>
      </c>
      <c r="F1830" s="155">
        <f>IFERROR(_xll.qlIndexFixing(IndexON,D1830,TRUE,_xll.ohTrigger(RecalcTrigger,TriggerON)),NA())</f>
        <v>8.8742747034054048E-3</v>
      </c>
      <c r="H1830" s="42">
        <f>_xll.qlCalendarAdvance(Calendar,$H1829,B1830,"f",FALSE)</f>
        <v>52559</v>
      </c>
      <c r="I1830" s="139">
        <f>_xll.qlInterestRateIndexValueDate(Index1M,$H1830)</f>
        <v>52561</v>
      </c>
      <c r="J1830" s="144">
        <f>IFERROR(_xll.qlIndexFixing(Index1M,$H1830,TRUE,_xll.ohTrigger(RecalcTrigger,Trigger1M)),NA())</f>
        <v>8.9542284166105324E-3</v>
      </c>
      <c r="K1830" s="44">
        <f>IFERROR(_xll.qlIndexFixing(Index3M,H1830,TRUE,_xll.ohTrigger(RecalcTrigger,Trigger3M)),NA())</f>
        <v>9.2052135278002292E-3</v>
      </c>
      <c r="L1830" s="44">
        <f>IFERROR(_xll.qlIndexFixing(Index6M,$H1830,TRUE,_xll.ohTrigger(RecalcTrigger,Trigger6M)),NA())</f>
        <v>9.2274253423277851E-3</v>
      </c>
      <c r="M1830" s="145">
        <f>IFERROR(_xll.qlIndexFixing(Index1Y,$H1830,TRUE,_xll.ohTrigger(RecalcTrigger,Trigger1Y)),NA())</f>
        <v>9.4086172647334099E-3</v>
      </c>
      <c r="N1830" s="144">
        <f>IFERROR(_xll.qlIndexFixing(ONIndex1M,I1830,TRUE,_xll.ohTrigger(RecalcTrigger,Trigger1M)),NA())</f>
        <v>8.9559617076062636E-3</v>
      </c>
      <c r="O1830" s="44">
        <f>IFERROR(_xll.qlIndexFixing(ONIndex3M,I1830,TRUE,_xll.ohTrigger(RecalcTrigger,Trigger3M)),NA())</f>
        <v>9.2145142391508728E-3</v>
      </c>
      <c r="P1830" s="44">
        <f>IFERROR(_xll.qlIndexFixing(ONIndex6M,I1830,TRUE,_xll.ohTrigger(RecalcTrigger,Trigger6M)),NA())</f>
        <v>9.2527549045851032E-3</v>
      </c>
      <c r="Q1830" s="145">
        <f>IFERROR(_xll.qlIndexFixing(ONIndex1Y,I1830,TRUE,_xll.ohTrigger(RecalcTrigger,Trigger1Y)),NA())</f>
        <v>9.445605990405781E-3</v>
      </c>
    </row>
    <row r="1831" spans="2:17" x14ac:dyDescent="0.2">
      <c r="B1831" s="39" t="s">
        <v>42</v>
      </c>
      <c r="D1831" s="42">
        <f>_xll.qlCalendarAdvance(Calendar,$D1830,B1831,"f",FALSE)</f>
        <v>52566</v>
      </c>
      <c r="E1831" s="139">
        <f>_xll.qlInterestRateIndexValueDate(IndexON,D1831)</f>
        <v>52566</v>
      </c>
      <c r="F1831" s="155">
        <f>IFERROR(_xll.qlIndexFixing(IndexON,D1831,TRUE,_xll.ohTrigger(RecalcTrigger,TriggerON)),NA())</f>
        <v>8.8742747034054048E-3</v>
      </c>
      <c r="H1831" s="42">
        <f>_xll.qlCalendarAdvance(Calendar,$H1830,B1831,"f",FALSE)</f>
        <v>52566</v>
      </c>
      <c r="I1831" s="139">
        <f>_xll.qlInterestRateIndexValueDate(Index1M,$H1831)</f>
        <v>52568</v>
      </c>
      <c r="J1831" s="144">
        <f>IFERROR(_xll.qlIndexFixing(Index1M,$H1831,TRUE,_xll.ohTrigger(RecalcTrigger,Trigger1M)),NA())</f>
        <v>8.9510733407249798E-3</v>
      </c>
      <c r="K1831" s="44">
        <f>IFERROR(_xll.qlIndexFixing(Index3M,H1831,TRUE,_xll.ohTrigger(RecalcTrigger,Trigger3M)),NA())</f>
        <v>9.2019655083640777E-3</v>
      </c>
      <c r="L1831" s="44">
        <f>IFERROR(_xll.qlIndexFixing(Index6M,$H1831,TRUE,_xll.ohTrigger(RecalcTrigger,Trigger6M)),NA())</f>
        <v>9.2234513711344102E-3</v>
      </c>
      <c r="M1831" s="145">
        <f>IFERROR(_xll.qlIndexFixing(Index1Y,$H1831,TRUE,_xll.ohTrigger(RecalcTrigger,Trigger1Y)),NA())</f>
        <v>9.405426229028388E-3</v>
      </c>
      <c r="N1831" s="144">
        <f>IFERROR(_xll.qlIndexFixing(ONIndex1M,I1831,TRUE,_xll.ohTrigger(RecalcTrigger,Trigger1M)),NA())</f>
        <v>8.9528037172570407E-3</v>
      </c>
      <c r="O1831" s="44">
        <f>IFERROR(_xll.qlIndexFixing(ONIndex3M,I1831,TRUE,_xll.ohTrigger(RecalcTrigger,Trigger3M)),NA())</f>
        <v>9.2111261662086719E-3</v>
      </c>
      <c r="P1831" s="44">
        <f>IFERROR(_xll.qlIndexFixing(ONIndex6M,I1831,TRUE,_xll.ohTrigger(RecalcTrigger,Trigger6M)),NA())</f>
        <v>9.2490207352113885E-3</v>
      </c>
      <c r="Q1831" s="145">
        <f>IFERROR(_xll.qlIndexFixing(ONIndex1Y,I1831,TRUE,_xll.ohTrigger(RecalcTrigger,Trigger1Y)),NA())</f>
        <v>9.4423632880591413E-3</v>
      </c>
    </row>
    <row r="1832" spans="2:17" x14ac:dyDescent="0.2">
      <c r="B1832" s="39" t="s">
        <v>42</v>
      </c>
      <c r="D1832" s="42">
        <f>_xll.qlCalendarAdvance(Calendar,$D1831,B1832,"f",FALSE)</f>
        <v>52573</v>
      </c>
      <c r="E1832" s="139">
        <f>_xll.qlInterestRateIndexValueDate(IndexON,D1832)</f>
        <v>52573</v>
      </c>
      <c r="F1832" s="155">
        <f>IFERROR(_xll.qlIndexFixing(IndexON,D1832,TRUE,_xll.ohTrigger(RecalcTrigger,TriggerON)),NA())</f>
        <v>8.8742747034054048E-3</v>
      </c>
      <c r="H1832" s="42">
        <f>_xll.qlCalendarAdvance(Calendar,$H1831,B1832,"f",FALSE)</f>
        <v>52573</v>
      </c>
      <c r="I1832" s="139">
        <f>_xll.qlInterestRateIndexValueDate(Index1M,$H1832)</f>
        <v>52575</v>
      </c>
      <c r="J1832" s="144">
        <f>IFERROR(_xll.qlIndexFixing(Index1M,$H1832,TRUE,_xll.ohTrigger(RecalcTrigger,Trigger1M)),NA())</f>
        <v>8.9479215527693556E-3</v>
      </c>
      <c r="K1832" s="44">
        <f>IFERROR(_xll.qlIndexFixing(Index3M,H1832,TRUE,_xll.ohTrigger(RecalcTrigger,Trigger3M)),NA())</f>
        <v>9.1985992513160236E-3</v>
      </c>
      <c r="L1832" s="44">
        <f>IFERROR(_xll.qlIndexFixing(Index6M,$H1832,TRUE,_xll.ohTrigger(RecalcTrigger,Trigger6M)),NA())</f>
        <v>9.2196281892221541E-3</v>
      </c>
      <c r="M1832" s="145">
        <f>IFERROR(_xll.qlIndexFixing(Index1Y,$H1832,TRUE,_xll.ohTrigger(RecalcTrigger,Trigger1Y)),NA())</f>
        <v>9.4022386614650098E-3</v>
      </c>
      <c r="N1832" s="144">
        <f>IFERROR(_xll.qlIndexFixing(ONIndex1M,I1832,TRUE,_xll.ohTrigger(RecalcTrigger,Trigger1M)),NA())</f>
        <v>8.9496489468121609E-3</v>
      </c>
      <c r="O1832" s="44">
        <f>IFERROR(_xll.qlIndexFixing(ONIndex3M,I1832,TRUE,_xll.ohTrigger(RecalcTrigger,Trigger3M)),NA())</f>
        <v>9.2077422479430737E-3</v>
      </c>
      <c r="P1832" s="44">
        <f>IFERROR(_xll.qlIndexFixing(ONIndex6M,I1832,TRUE,_xll.ohTrigger(RecalcTrigger,Trigger6M)),NA())</f>
        <v>9.2452811799059731E-3</v>
      </c>
      <c r="Q1832" s="145">
        <f>IFERROR(_xll.qlIndexFixing(ONIndex1Y,I1832,TRUE,_xll.ohTrigger(RecalcTrigger,Trigger1Y)),NA())</f>
        <v>9.4391233482227221E-3</v>
      </c>
    </row>
    <row r="1833" spans="2:17" x14ac:dyDescent="0.2">
      <c r="B1833" s="39" t="s">
        <v>42</v>
      </c>
      <c r="D1833" s="42">
        <f>_xll.qlCalendarAdvance(Calendar,$D1832,B1833,"f",FALSE)</f>
        <v>52580</v>
      </c>
      <c r="E1833" s="139">
        <f>_xll.qlInterestRateIndexValueDate(IndexON,D1833)</f>
        <v>52580</v>
      </c>
      <c r="F1833" s="155">
        <f>IFERROR(_xll.qlIndexFixing(IndexON,D1833,TRUE,_xll.ohTrigger(RecalcTrigger,TriggerON)),NA())</f>
        <v>8.8742747034054048E-3</v>
      </c>
      <c r="H1833" s="42">
        <f>_xll.qlCalendarAdvance(Calendar,$H1832,B1833,"f",FALSE)</f>
        <v>52580</v>
      </c>
      <c r="I1833" s="139">
        <f>_xll.qlInterestRateIndexValueDate(Index1M,$H1833)</f>
        <v>52582</v>
      </c>
      <c r="J1833" s="144">
        <f>IFERROR(_xll.qlIndexFixing(Index1M,$H1833,TRUE,_xll.ohTrigger(RecalcTrigger,Trigger1M)),NA())</f>
        <v>8.9447730920472202E-3</v>
      </c>
      <c r="K1833" s="44">
        <f>IFERROR(_xll.qlIndexFixing(Index3M,H1833,TRUE,_xll.ohTrigger(RecalcTrigger,Trigger3M)),NA())</f>
        <v>9.1952374278283008E-3</v>
      </c>
      <c r="L1833" s="44">
        <f>IFERROR(_xll.qlIndexFixing(Index6M,$H1833,TRUE,_xll.ohTrigger(RecalcTrigger,Trigger6M)),NA())</f>
        <v>9.2157997306608341E-3</v>
      </c>
      <c r="M1833" s="145">
        <f>IFERROR(_xll.qlIndexFixing(Index1Y,$H1833,TRUE,_xll.ohTrigger(RecalcTrigger,Trigger1Y)),NA())</f>
        <v>9.39905458809287E-3</v>
      </c>
      <c r="N1833" s="144">
        <f>IFERROR(_xll.qlIndexFixing(ONIndex1M,I1833,TRUE,_xll.ohTrigger(RecalcTrigger,Trigger1M)),NA())</f>
        <v>8.9464974357600369E-3</v>
      </c>
      <c r="O1833" s="44">
        <f>IFERROR(_xll.qlIndexFixing(ONIndex3M,I1833,TRUE,_xll.ohTrigger(RecalcTrigger,Trigger3M)),NA())</f>
        <v>9.2043625229631942E-3</v>
      </c>
      <c r="P1833" s="44">
        <f>IFERROR(_xll.qlIndexFixing(ONIndex6M,I1833,TRUE,_xll.ohTrigger(RecalcTrigger,Trigger6M)),NA())</f>
        <v>9.2415362480213759E-3</v>
      </c>
      <c r="Q1833" s="145">
        <f>IFERROR(_xll.qlIndexFixing(ONIndex1Y,I1833,TRUE,_xll.ohTrigger(RecalcTrigger,Trigger1Y)),NA())</f>
        <v>9.4358861967958063E-3</v>
      </c>
    </row>
    <row r="1834" spans="2:17" x14ac:dyDescent="0.2">
      <c r="B1834" s="39" t="s">
        <v>42</v>
      </c>
      <c r="D1834" s="42">
        <f>_xll.qlCalendarAdvance(Calendar,$D1833,B1834,"f",FALSE)</f>
        <v>52587</v>
      </c>
      <c r="E1834" s="139">
        <f>_xll.qlInterestRateIndexValueDate(IndexON,D1834)</f>
        <v>52587</v>
      </c>
      <c r="F1834" s="155">
        <f>IFERROR(_xll.qlIndexFixing(IndexON,D1834,TRUE,_xll.ohTrigger(RecalcTrigger,TriggerON)),NA())</f>
        <v>8.8742747034054048E-3</v>
      </c>
      <c r="H1834" s="42">
        <f>_xll.qlCalendarAdvance(Calendar,$H1833,B1834,"f",FALSE)</f>
        <v>52587</v>
      </c>
      <c r="I1834" s="139">
        <f>_xll.qlInterestRateIndexValueDate(Index1M,$H1834)</f>
        <v>52589</v>
      </c>
      <c r="J1834" s="144">
        <f>IFERROR(_xll.qlIndexFixing(Index1M,$H1834,TRUE,_xll.ohTrigger(RecalcTrigger,Trigger1M)),NA())</f>
        <v>8.9416279978646318E-3</v>
      </c>
      <c r="K1834" s="44">
        <f>IFERROR(_xll.qlIndexFixing(Index3M,H1834,TRUE,_xll.ohTrigger(RecalcTrigger,Trigger3M)),NA())</f>
        <v>9.1918800767735506E-3</v>
      </c>
      <c r="L1834" s="44">
        <f>IFERROR(_xll.qlIndexFixing(Index6M,$H1834,TRUE,_xll.ohTrigger(RecalcTrigger,Trigger6M)),NA())</f>
        <v>9.2119660049444965E-3</v>
      </c>
      <c r="M1834" s="145">
        <f>IFERROR(_xll.qlIndexFixing(Index1Y,$H1834,TRUE,_xll.ohTrigger(RecalcTrigger,Trigger1Y)),NA())</f>
        <v>9.3957714242512095E-3</v>
      </c>
      <c r="N1834" s="144">
        <f>IFERROR(_xll.qlIndexFixing(ONIndex1M,I1834,TRUE,_xll.ohTrigger(RecalcTrigger,Trigger1M)),NA())</f>
        <v>8.9428997500906604E-3</v>
      </c>
      <c r="O1834" s="44">
        <f>IFERROR(_xll.qlIndexFixing(ONIndex3M,I1834,TRUE,_xll.ohTrigger(RecalcTrigger,Trigger3M)),NA())</f>
        <v>9.2005051646903979E-3</v>
      </c>
      <c r="P1834" s="44">
        <f>IFERROR(_xll.qlIndexFixing(ONIndex6M,I1834,TRUE,_xll.ohTrigger(RecalcTrigger,Trigger6M)),NA())</f>
        <v>9.2372497543813381E-3</v>
      </c>
      <c r="Q1834" s="145">
        <f>IFERROR(_xll.qlIndexFixing(ONIndex1Y,I1834,TRUE,_xll.ohTrigger(RecalcTrigger,Trigger1Y)),NA())</f>
        <v>9.4321900427729588E-3</v>
      </c>
    </row>
    <row r="1835" spans="2:17" x14ac:dyDescent="0.2">
      <c r="B1835" s="39" t="s">
        <v>42</v>
      </c>
      <c r="D1835" s="42">
        <f>_xll.qlCalendarAdvance(Calendar,$D1834,B1835,"f",FALSE)</f>
        <v>52594</v>
      </c>
      <c r="E1835" s="139">
        <f>_xll.qlInterestRateIndexValueDate(IndexON,D1835)</f>
        <v>52594</v>
      </c>
      <c r="F1835" s="155">
        <f>IFERROR(_xll.qlIndexFixing(IndexON,D1835,TRUE,_xll.ohTrigger(RecalcTrigger,TriggerON)),NA())</f>
        <v>8.8742747034054048E-3</v>
      </c>
      <c r="H1835" s="42">
        <f>_xll.qlCalendarAdvance(Calendar,$H1834,B1835,"f",FALSE)</f>
        <v>52594</v>
      </c>
      <c r="I1835" s="139">
        <f>_xll.qlInterestRateIndexValueDate(Index1M,$H1835)</f>
        <v>52596</v>
      </c>
      <c r="J1835" s="144">
        <f>IFERROR(_xll.qlIndexFixing(Index1M,$H1835,TRUE,_xll.ohTrigger(RecalcTrigger,Trigger1M)),NA())</f>
        <v>8.9388258492023014E-3</v>
      </c>
      <c r="K1835" s="44">
        <f>IFERROR(_xll.qlIndexFixing(Index3M,H1835,TRUE,_xll.ohTrigger(RecalcTrigger,Trigger3M)),NA())</f>
        <v>9.1885272370235381E-3</v>
      </c>
      <c r="L1835" s="44">
        <f>IFERROR(_xll.qlIndexFixing(Index6M,$H1835,TRUE,_xll.ohTrigger(RecalcTrigger,Trigger6M)),NA())</f>
        <v>9.20828545417955E-3</v>
      </c>
      <c r="M1835" s="145">
        <f>IFERROR(_xll.qlIndexFixing(Index1Y,$H1835,TRUE,_xll.ohTrigger(RecalcTrigger,Trigger1Y)),NA())</f>
        <v>9.3930043981525404E-3</v>
      </c>
      <c r="N1835" s="144">
        <f>IFERROR(_xll.qlIndexFixing(ONIndex1M,I1835,TRUE,_xll.ohTrigger(RecalcTrigger,Trigger1M)),NA())</f>
        <v>8.9397553555059517E-3</v>
      </c>
      <c r="O1835" s="44">
        <f>IFERROR(_xll.qlIndexFixing(ONIndex3M,I1835,TRUE,_xll.ohTrigger(RecalcTrigger,Trigger3M)),NA())</f>
        <v>9.1971345560981632E-3</v>
      </c>
      <c r="P1835" s="44">
        <f>IFERROR(_xll.qlIndexFixing(ONIndex6M,I1835,TRUE,_xll.ohTrigger(RecalcTrigger,Trigger6M)),NA())</f>
        <v>9.233493333047349E-3</v>
      </c>
      <c r="Q1835" s="145">
        <f>IFERROR(_xll.qlIndexFixing(ONIndex1Y,I1835,TRUE,_xll.ohTrigger(RecalcTrigger,Trigger1Y)),NA())</f>
        <v>9.4289589534568563E-3</v>
      </c>
    </row>
    <row r="1836" spans="2:17" x14ac:dyDescent="0.2">
      <c r="B1836" s="39" t="s">
        <v>42</v>
      </c>
      <c r="D1836" s="42">
        <f>_xll.qlCalendarAdvance(Calendar,$D1835,B1836,"f",FALSE)</f>
        <v>52601</v>
      </c>
      <c r="E1836" s="139">
        <f>_xll.qlInterestRateIndexValueDate(IndexON,D1836)</f>
        <v>52601</v>
      </c>
      <c r="F1836" s="155">
        <f>IFERROR(_xll.qlIndexFixing(IndexON,D1836,TRUE,_xll.ohTrigger(RecalcTrigger,TriggerON)),NA())</f>
        <v>8.8742747034054048E-3</v>
      </c>
      <c r="H1836" s="42">
        <f>_xll.qlCalendarAdvance(Calendar,$H1835,B1836,"f",FALSE)</f>
        <v>52601</v>
      </c>
      <c r="I1836" s="139">
        <f>_xll.qlInterestRateIndexValueDate(Index1M,$H1836)</f>
        <v>52603</v>
      </c>
      <c r="J1836" s="144">
        <f>IFERROR(_xll.qlIndexFixing(Index1M,$H1836,TRUE,_xll.ohTrigger(RecalcTrigger,Trigger1M)),NA())</f>
        <v>8.9353480663548202E-3</v>
      </c>
      <c r="K1836" s="44">
        <f>IFERROR(_xll.qlIndexFixing(Index3M,H1836,TRUE,_xll.ohTrigger(RecalcTrigger,Trigger3M)),NA())</f>
        <v>9.1851789474500251E-3</v>
      </c>
      <c r="L1836" s="44">
        <f>IFERROR(_xll.qlIndexFixing(Index6M,$H1836,TRUE,_xll.ohTrigger(RecalcTrigger,Trigger6M)),NA())</f>
        <v>9.2044416923177837E-3</v>
      </c>
      <c r="M1836" s="145">
        <f>IFERROR(_xll.qlIndexFixing(Index1Y,$H1836,TRUE,_xll.ohTrigger(RecalcTrigger,Trigger1Y)),NA())</f>
        <v>9.3895235936120522E-3</v>
      </c>
      <c r="N1836" s="144">
        <f>IFERROR(_xll.qlIndexFixing(ONIndex1M,I1836,TRUE,_xll.ohTrigger(RecalcTrigger,Trigger1M)),NA())</f>
        <v>8.9370628509666261E-3</v>
      </c>
      <c r="O1836" s="44">
        <f>IFERROR(_xll.qlIndexFixing(ONIndex3M,I1836,TRUE,_xll.ohTrigger(RecalcTrigger,Trigger3M)),NA())</f>
        <v>9.1942488962271085E-3</v>
      </c>
      <c r="P1836" s="44">
        <f>IFERROR(_xll.qlIndexFixing(ONIndex6M,I1836,TRUE,_xll.ohTrigger(RecalcTrigger,Trigger6M)),NA())</f>
        <v>9.2302692872969772E-3</v>
      </c>
      <c r="Q1836" s="145">
        <f>IFERROR(_xll.qlIndexFixing(ONIndex1Y,I1836,TRUE,_xll.ohTrigger(RecalcTrigger,Trigger1Y)),NA())</f>
        <v>9.4261917313254173E-3</v>
      </c>
    </row>
    <row r="1837" spans="2:17" x14ac:dyDescent="0.2">
      <c r="B1837" s="39" t="s">
        <v>42</v>
      </c>
      <c r="D1837" s="42">
        <f>_xll.qlCalendarAdvance(Calendar,$D1836,B1837,"f",FALSE)</f>
        <v>52608</v>
      </c>
      <c r="E1837" s="139">
        <f>_xll.qlInterestRateIndexValueDate(IndexON,D1837)</f>
        <v>52608</v>
      </c>
      <c r="F1837" s="155">
        <f>IFERROR(_xll.qlIndexFixing(IndexON,D1837,TRUE,_xll.ohTrigger(RecalcTrigger,TriggerON)),NA())</f>
        <v>8.8742747034054048E-3</v>
      </c>
      <c r="H1837" s="42">
        <f>_xll.qlCalendarAdvance(Calendar,$H1836,B1837,"f",FALSE)</f>
        <v>52608</v>
      </c>
      <c r="I1837" s="139">
        <f>_xll.qlInterestRateIndexValueDate(Index1M,$H1837)</f>
        <v>52610</v>
      </c>
      <c r="J1837" s="144">
        <f>IFERROR(_xll.qlIndexFixing(Index1M,$H1837,TRUE,_xll.ohTrigger(RecalcTrigger,Trigger1M)),NA())</f>
        <v>8.9322133076422117E-3</v>
      </c>
      <c r="K1837" s="44">
        <f>IFERROR(_xll.qlIndexFixing(Index3M,H1837,TRUE,_xll.ohTrigger(RecalcTrigger,Trigger3M)),NA())</f>
        <v>9.1818352469274084E-3</v>
      </c>
      <c r="L1837" s="44">
        <f>IFERROR(_xll.qlIndexFixing(Index6M,$H1837,TRUE,_xll.ohTrigger(RecalcTrigger,Trigger6M)),NA())</f>
        <v>9.2005926911964409E-3</v>
      </c>
      <c r="M1837" s="145">
        <f>IFERROR(_xll.qlIndexFixing(Index1Y,$H1837,TRUE,_xll.ohTrigger(RecalcTrigger,Trigger1Y)),NA())</f>
        <v>9.3863537574919442E-3</v>
      </c>
      <c r="N1837" s="144">
        <f>IFERROR(_xll.qlIndexFixing(ONIndex1M,I1837,TRUE,_xll.ohTrigger(RecalcTrigger,Trigger1M)),NA())</f>
        <v>8.9339247698116964E-3</v>
      </c>
      <c r="O1837" s="44">
        <f>IFERROR(_xll.qlIndexFixing(ONIndex3M,I1837,TRUE,_xll.ohTrigger(RecalcTrigger,Trigger3M)),NA())</f>
        <v>9.1908863325596002E-3</v>
      </c>
      <c r="P1837" s="44">
        <f>IFERROR(_xll.qlIndexFixing(ONIndex6M,I1837,TRUE,_xll.ohTrigger(RecalcTrigger,Trigger6M)),NA())</f>
        <v>9.2265029432603285E-3</v>
      </c>
      <c r="Q1837" s="145">
        <f>IFERROR(_xll.qlIndexFixing(ONIndex1Y,I1837,TRUE,_xll.ohTrigger(RecalcTrigger,Trigger1Y)),NA())</f>
        <v>9.4229659917299813E-3</v>
      </c>
    </row>
    <row r="1838" spans="2:17" x14ac:dyDescent="0.2">
      <c r="B1838" s="39" t="s">
        <v>42</v>
      </c>
      <c r="D1838" s="42">
        <f>_xll.qlCalendarAdvance(Calendar,$D1837,B1838,"f",FALSE)</f>
        <v>52615</v>
      </c>
      <c r="E1838" s="139">
        <f>_xll.qlInterestRateIndexValueDate(IndexON,D1838)</f>
        <v>52615</v>
      </c>
      <c r="F1838" s="155">
        <f>IFERROR(_xll.qlIndexFixing(IndexON,D1838,TRUE,_xll.ohTrigger(RecalcTrigger,TriggerON)),NA())</f>
        <v>8.8742747034054048E-3</v>
      </c>
      <c r="H1838" s="42">
        <f>_xll.qlCalendarAdvance(Calendar,$H1837,B1838,"f",FALSE)</f>
        <v>52615</v>
      </c>
      <c r="I1838" s="139">
        <f>_xll.qlInterestRateIndexValueDate(Index1M,$H1838)</f>
        <v>52617</v>
      </c>
      <c r="J1838" s="144">
        <f>IFERROR(_xll.qlIndexFixing(Index1M,$H1838,TRUE,_xll.ohTrigger(RecalcTrigger,Trigger1M)),NA())</f>
        <v>8.9290820727008779E-3</v>
      </c>
      <c r="K1838" s="44">
        <f>IFERROR(_xll.qlIndexFixing(Index3M,H1838,TRUE,_xll.ohTrigger(RecalcTrigger,Trigger3M)),NA())</f>
        <v>9.178496174324818E-3</v>
      </c>
      <c r="L1838" s="44">
        <f>IFERROR(_xll.qlIndexFixing(Index6M,$H1838,TRUE,_xll.ohTrigger(RecalcTrigger,Trigger6M)),NA())</f>
        <v>9.1967384603077115E-3</v>
      </c>
      <c r="M1838" s="145">
        <f>IFERROR(_xll.qlIndexFixing(Index1Y,$H1838,TRUE,_xll.ohTrigger(RecalcTrigger,Trigger1Y)),NA())</f>
        <v>9.3831875458049805E-3</v>
      </c>
      <c r="N1838" s="144">
        <f>IFERROR(_xll.qlIndexFixing(ONIndex1M,I1838,TRUE,_xll.ohTrigger(RecalcTrigger,Trigger1M)),NA())</f>
        <v>8.9307901443724802E-3</v>
      </c>
      <c r="O1838" s="44">
        <f>IFERROR(_xll.qlIndexFixing(ONIndex3M,I1838,TRUE,_xll.ohTrigger(RecalcTrigger,Trigger3M)),NA())</f>
        <v>9.1875281562625588E-3</v>
      </c>
      <c r="P1838" s="44">
        <f>IFERROR(_xll.qlIndexFixing(ONIndex6M,I1838,TRUE,_xll.ohTrigger(RecalcTrigger,Trigger6M)),NA())</f>
        <v>9.222731269806772E-3</v>
      </c>
      <c r="Q1838" s="145">
        <f>IFERROR(_xll.qlIndexFixing(ONIndex1Y,I1838,TRUE,_xll.ohTrigger(RecalcTrigger,Trigger1Y)),NA())</f>
        <v>9.4197431697207179E-3</v>
      </c>
    </row>
    <row r="1839" spans="2:17" x14ac:dyDescent="0.2">
      <c r="B1839" s="39" t="s">
        <v>42</v>
      </c>
      <c r="D1839" s="42">
        <f>_xll.qlCalendarAdvance(Calendar,$D1838,B1839,"f",FALSE)</f>
        <v>52622</v>
      </c>
      <c r="E1839" s="139">
        <f>_xll.qlInterestRateIndexValueDate(IndexON,D1839)</f>
        <v>52622</v>
      </c>
      <c r="F1839" s="155">
        <f>IFERROR(_xll.qlIndexFixing(IndexON,D1839,TRUE,_xll.ohTrigger(RecalcTrigger,TriggerON)),NA())</f>
        <v>8.8742747034054048E-3</v>
      </c>
      <c r="H1839" s="42">
        <f>_xll.qlCalendarAdvance(Calendar,$H1838,B1839,"f",FALSE)</f>
        <v>52622</v>
      </c>
      <c r="I1839" s="139">
        <f>_xll.qlInterestRateIndexValueDate(Index1M,$H1839)</f>
        <v>52624</v>
      </c>
      <c r="J1839" s="144">
        <f>IFERROR(_xll.qlIndexFixing(Index1M,$H1839,TRUE,_xll.ohTrigger(RecalcTrigger,Trigger1M)),NA())</f>
        <v>8.9259544008343794E-3</v>
      </c>
      <c r="K1839" s="44">
        <f>IFERROR(_xll.qlIndexFixing(Index3M,H1839,TRUE,_xll.ohTrigger(RecalcTrigger,Trigger3M)),NA())</f>
        <v>9.1751617685157712E-3</v>
      </c>
      <c r="L1839" s="44">
        <f>IFERROR(_xll.qlIndexFixing(Index6M,$H1839,TRUE,_xll.ohTrigger(RecalcTrigger,Trigger6M)),NA())</f>
        <v>9.1928790091450972E-3</v>
      </c>
      <c r="M1839" s="145">
        <f>IFERROR(_xll.qlIndexFixing(Index1Y,$H1839,TRUE,_xll.ohTrigger(RecalcTrigger,Trigger1Y)),NA())</f>
        <v>9.3800249845985856E-3</v>
      </c>
      <c r="N1839" s="144">
        <f>IFERROR(_xll.qlIndexFixing(ONIndex1M,I1839,TRUE,_xll.ohTrigger(RecalcTrigger,Trigger1M)),NA())</f>
        <v>8.927659013897582E-3</v>
      </c>
      <c r="O1839" s="44">
        <f>IFERROR(_xll.qlIndexFixing(ONIndex3M,I1839,TRUE,_xll.ohTrigger(RecalcTrigger,Trigger3M)),NA())</f>
        <v>9.1841744060250363E-3</v>
      </c>
      <c r="P1839" s="44">
        <f>IFERROR(_xll.qlIndexFixing(ONIndex6M,I1839,TRUE,_xll.ohTrigger(RecalcTrigger,Trigger6M)),NA())</f>
        <v>9.2189542764486987E-3</v>
      </c>
      <c r="Q1839" s="145">
        <f>IFERROR(_xll.qlIndexFixing(ONIndex1Y,I1839,TRUE,_xll.ohTrigger(RecalcTrigger,Trigger1Y)),NA())</f>
        <v>9.4165232911969099E-3</v>
      </c>
    </row>
    <row r="1840" spans="2:17" x14ac:dyDescent="0.2">
      <c r="B1840" s="39" t="s">
        <v>42</v>
      </c>
      <c r="D1840" s="42">
        <f>_xll.qlCalendarAdvance(Calendar,$D1839,B1840,"f",FALSE)</f>
        <v>52629</v>
      </c>
      <c r="E1840" s="139">
        <f>_xll.qlInterestRateIndexValueDate(IndexON,D1840)</f>
        <v>52629</v>
      </c>
      <c r="F1840" s="155">
        <f>IFERROR(_xll.qlIndexFixing(IndexON,D1840,TRUE,_xll.ohTrigger(RecalcTrigger,TriggerON)),NA())</f>
        <v>8.8742747034054048E-3</v>
      </c>
      <c r="H1840" s="42">
        <f>_xll.qlCalendarAdvance(Calendar,$H1839,B1840,"f",FALSE)</f>
        <v>52629</v>
      </c>
      <c r="I1840" s="139">
        <f>_xll.qlInterestRateIndexValueDate(Index1M,$H1840)</f>
        <v>52631</v>
      </c>
      <c r="J1840" s="144">
        <f>IFERROR(_xll.qlIndexFixing(Index1M,$H1840,TRUE,_xll.ohTrigger(RecalcTrigger,Trigger1M)),NA())</f>
        <v>8.9231672134432363E-3</v>
      </c>
      <c r="K1840" s="44">
        <f>IFERROR(_xll.qlIndexFixing(Index3M,H1840,TRUE,_xll.ohTrigger(RecalcTrigger,Trigger3M)),NA())</f>
        <v>9.1719522661684039E-3</v>
      </c>
      <c r="L1840" s="44">
        <f>IFERROR(_xll.qlIndexFixing(Index6M,$H1840,TRUE,_xll.ohTrigger(RecalcTrigger,Trigger6M)),NA())</f>
        <v>9.1890143472012267E-3</v>
      </c>
      <c r="M1840" s="145">
        <f>IFERROR(_xll.qlIndexFixing(Index1Y,$H1840,TRUE,_xll.ohTrigger(RecalcTrigger,Trigger1Y)),NA())</f>
        <v>9.3768660999206215E-3</v>
      </c>
      <c r="N1840" s="144">
        <f>IFERROR(_xll.qlIndexFixing(ONIndex1M,I1840,TRUE,_xll.ohTrigger(RecalcTrigger,Trigger1M)),NA())</f>
        <v>8.9245314176356061E-3</v>
      </c>
      <c r="O1840" s="44">
        <f>IFERROR(_xll.qlIndexFixing(ONIndex3M,I1840,TRUE,_xll.ohTrigger(RecalcTrigger,Trigger3M)),NA())</f>
        <v>9.1808251208558289E-3</v>
      </c>
      <c r="P1840" s="44">
        <f>IFERROR(_xll.qlIndexFixing(ONIndex6M,I1840,TRUE,_xll.ohTrigger(RecalcTrigger,Trigger6M)),NA())</f>
        <v>9.2151719723787551E-3</v>
      </c>
      <c r="Q1840" s="145">
        <f>IFERROR(_xll.qlIndexFixing(ONIndex1Y,I1840,TRUE,_xll.ohTrigger(RecalcTrigger,Trigger1Y)),NA())</f>
        <v>9.4133063817380958E-3</v>
      </c>
    </row>
    <row r="1841" spans="2:17" x14ac:dyDescent="0.2">
      <c r="B1841" s="39" t="s">
        <v>42</v>
      </c>
      <c r="D1841" s="42">
        <f>_xll.qlCalendarAdvance(Calendar,$D1840,B1841,"f",FALSE)</f>
        <v>52636</v>
      </c>
      <c r="E1841" s="139">
        <f>_xll.qlInterestRateIndexValueDate(IndexON,D1841)</f>
        <v>52636</v>
      </c>
      <c r="F1841" s="155">
        <f>IFERROR(_xll.qlIndexFixing(IndexON,D1841,TRUE,_xll.ohTrigger(RecalcTrigger,TriggerON)),NA())</f>
        <v>8.8742747034054048E-3</v>
      </c>
      <c r="H1841" s="42">
        <f>_xll.qlCalendarAdvance(Calendar,$H1840,B1841,"f",FALSE)</f>
        <v>52636</v>
      </c>
      <c r="I1841" s="139">
        <f>_xll.qlInterestRateIndexValueDate(Index1M,$H1841)</f>
        <v>52638</v>
      </c>
      <c r="J1841" s="144">
        <f>IFERROR(_xll.qlIndexFixing(Index1M,$H1841,TRUE,_xll.ohTrigger(RecalcTrigger,Trigger1M)),NA())</f>
        <v>8.9200462278270845E-3</v>
      </c>
      <c r="K1841" s="44">
        <f>IFERROR(_xll.qlIndexFixing(Index3M,H1841,TRUE,_xll.ohTrigger(RecalcTrigger,Trigger3M)),NA())</f>
        <v>9.168627049000122E-3</v>
      </c>
      <c r="L1841" s="44">
        <f>IFERROR(_xll.qlIndexFixing(Index6M,$H1841,TRUE,_xll.ohTrigger(RecalcTrigger,Trigger6M)),NA())</f>
        <v>9.1851444839696032E-3</v>
      </c>
      <c r="M1841" s="145">
        <f>IFERROR(_xll.qlIndexFixing(Index1Y,$H1841,TRUE,_xll.ohTrigger(RecalcTrigger,Trigger1Y)),NA())</f>
        <v>9.3737109178176434E-3</v>
      </c>
      <c r="N1841" s="144">
        <f>IFERROR(_xll.qlIndexFixing(ONIndex1M,I1841,TRUE,_xll.ohTrigger(RecalcTrigger,Trigger1M)),NA())</f>
        <v>8.9214073949150929E-3</v>
      </c>
      <c r="O1841" s="44">
        <f>IFERROR(_xll.qlIndexFixing(ONIndex3M,I1841,TRUE,_xll.ohTrigger(RecalcTrigger,Trigger3M)),NA())</f>
        <v>9.1774803392041804E-3</v>
      </c>
      <c r="P1841" s="44">
        <f>IFERROR(_xll.qlIndexFixing(ONIndex6M,I1841,TRUE,_xll.ohTrigger(RecalcTrigger,Trigger6M)),NA())</f>
        <v>9.211384367029396E-3</v>
      </c>
      <c r="Q1841" s="145">
        <f>IFERROR(_xll.qlIndexFixing(ONIndex1Y,I1841,TRUE,_xll.ohTrigger(RecalcTrigger,Trigger1Y)),NA())</f>
        <v>9.4100924674833664E-3</v>
      </c>
    </row>
    <row r="1842" spans="2:17" x14ac:dyDescent="0.2">
      <c r="B1842" s="39" t="s">
        <v>42</v>
      </c>
      <c r="D1842" s="42">
        <f>_xll.qlCalendarAdvance(Calendar,$D1841,B1842,"f",FALSE)</f>
        <v>52643</v>
      </c>
      <c r="E1842" s="139">
        <f>_xll.qlInterestRateIndexValueDate(IndexON,D1842)</f>
        <v>52643</v>
      </c>
      <c r="F1842" s="155">
        <f>IFERROR(_xll.qlIndexFixing(IndexON,D1842,TRUE,_xll.ohTrigger(RecalcTrigger,TriggerON)),NA())</f>
        <v>8.8742747034054048E-3</v>
      </c>
      <c r="H1842" s="42">
        <f>_xll.qlCalendarAdvance(Calendar,$H1841,B1842,"f",FALSE)</f>
        <v>52643</v>
      </c>
      <c r="I1842" s="139">
        <f>_xll.qlInterestRateIndexValueDate(Index1M,$H1842)</f>
        <v>52645</v>
      </c>
      <c r="J1842" s="144">
        <f>IFERROR(_xll.qlIndexFixing(Index1M,$H1842,TRUE,_xll.ohTrigger(RecalcTrigger,Trigger1M)),NA())</f>
        <v>8.9169289144320797E-3</v>
      </c>
      <c r="K1842" s="44">
        <f>IFERROR(_xll.qlIndexFixing(Index3M,H1842,TRUE,_xll.ohTrigger(RecalcTrigger,Trigger3M)),NA())</f>
        <v>9.1653066123100757E-3</v>
      </c>
      <c r="L1842" s="44">
        <f>IFERROR(_xll.qlIndexFixing(Index6M,$H1842,TRUE,_xll.ohTrigger(RecalcTrigger,Trigger6M)),NA())</f>
        <v>9.181269428942854E-3</v>
      </c>
      <c r="M1842" s="145">
        <f>IFERROR(_xll.qlIndexFixing(Index1Y,$H1842,TRUE,_xll.ohTrigger(RecalcTrigger,Trigger1Y)),NA())</f>
        <v>9.3705594643362054E-3</v>
      </c>
      <c r="N1842" s="144">
        <f>IFERROR(_xll.qlIndexFixing(ONIndex1M,I1842,TRUE,_xll.ohTrigger(RecalcTrigger,Trigger1M)),NA())</f>
        <v>8.918286985064583E-3</v>
      </c>
      <c r="O1842" s="44">
        <f>IFERROR(_xll.qlIndexFixing(ONIndex3M,I1842,TRUE,_xll.ohTrigger(RecalcTrigger,Trigger3M)),NA())</f>
        <v>9.1741401000788869E-3</v>
      </c>
      <c r="P1842" s="44">
        <f>IFERROR(_xll.qlIndexFixing(ONIndex6M,I1842,TRUE,_xll.ohTrigger(RecalcTrigger,Trigger6M)),NA())</f>
        <v>9.2075914699130124E-3</v>
      </c>
      <c r="Q1842" s="145">
        <f>IFERROR(_xll.qlIndexFixing(ONIndex1Y,I1842,TRUE,_xll.ohTrigger(RecalcTrigger,Trigger1Y)),NA())</f>
        <v>9.4068815740921963E-3</v>
      </c>
    </row>
    <row r="1843" spans="2:17" x14ac:dyDescent="0.2">
      <c r="B1843" s="39" t="s">
        <v>42</v>
      </c>
      <c r="D1843" s="42">
        <f>_xll.qlCalendarAdvance(Calendar,$D1842,B1843,"f",FALSE)</f>
        <v>52650</v>
      </c>
      <c r="E1843" s="139">
        <f>_xll.qlInterestRateIndexValueDate(IndexON,D1843)</f>
        <v>52650</v>
      </c>
      <c r="F1843" s="155">
        <f>IFERROR(_xll.qlIndexFixing(IndexON,D1843,TRUE,_xll.ohTrigger(RecalcTrigger,TriggerON)),NA())</f>
        <v>8.8742747034054048E-3</v>
      </c>
      <c r="H1843" s="42">
        <f>_xll.qlCalendarAdvance(Calendar,$H1842,B1843,"f",FALSE)</f>
        <v>52650</v>
      </c>
      <c r="I1843" s="139">
        <f>_xll.qlInterestRateIndexValueDate(Index1M,$H1843)</f>
        <v>52652</v>
      </c>
      <c r="J1843" s="144">
        <f>IFERROR(_xll.qlIndexFixing(Index1M,$H1843,TRUE,_xll.ohTrigger(RecalcTrigger,Trigger1M)),NA())</f>
        <v>8.9138153125647122E-3</v>
      </c>
      <c r="K1843" s="44">
        <f>IFERROR(_xll.qlIndexFixing(Index3M,H1843,TRUE,_xll.ohTrigger(RecalcTrigger,Trigger3M)),NA())</f>
        <v>9.1619909949702816E-3</v>
      </c>
      <c r="L1843" s="44">
        <f>IFERROR(_xll.qlIndexFixing(Index6M,$H1843,TRUE,_xll.ohTrigger(RecalcTrigger,Trigger6M)),NA())</f>
        <v>9.1773891916127285E-3</v>
      </c>
      <c r="M1843" s="145">
        <f>IFERROR(_xll.qlIndexFixing(Index1Y,$H1843,TRUE,_xll.ohTrigger(RecalcTrigger,Trigger1Y)),NA())</f>
        <v>9.3674117655226496E-3</v>
      </c>
      <c r="N1843" s="144">
        <f>IFERROR(_xll.qlIndexFixing(ONIndex1M,I1843,TRUE,_xll.ohTrigger(RecalcTrigger,Trigger1M)),NA())</f>
        <v>8.9151702272527444E-3</v>
      </c>
      <c r="O1843" s="44">
        <f>IFERROR(_xll.qlIndexFixing(ONIndex3M,I1843,TRUE,_xll.ohTrigger(RecalcTrigger,Trigger3M)),NA())</f>
        <v>9.1708044424088087E-3</v>
      </c>
      <c r="P1843" s="44">
        <f>IFERROR(_xll.qlIndexFixing(ONIndex6M,I1843,TRUE,_xll.ohTrigger(RecalcTrigger,Trigger6M)),NA())</f>
        <v>9.203793290462059E-3</v>
      </c>
      <c r="Q1843" s="145">
        <f>IFERROR(_xll.qlIndexFixing(ONIndex1Y,I1843,TRUE,_xll.ohTrigger(RecalcTrigger,Trigger1Y)),NA())</f>
        <v>9.4036737273839321E-3</v>
      </c>
    </row>
    <row r="1844" spans="2:17" x14ac:dyDescent="0.2">
      <c r="B1844" s="39" t="s">
        <v>42</v>
      </c>
      <c r="D1844" s="42">
        <f>_xll.qlCalendarAdvance(Calendar,$D1843,B1844,"f",FALSE)</f>
        <v>52657</v>
      </c>
      <c r="E1844" s="139">
        <f>_xll.qlInterestRateIndexValueDate(IndexON,D1844)</f>
        <v>52657</v>
      </c>
      <c r="F1844" s="155">
        <f>IFERROR(_xll.qlIndexFixing(IndexON,D1844,TRUE,_xll.ohTrigger(RecalcTrigger,TriggerON)),NA())</f>
        <v>8.8742747034054048E-3</v>
      </c>
      <c r="H1844" s="42">
        <f>_xll.qlCalendarAdvance(Calendar,$H1843,B1844,"f",FALSE)</f>
        <v>52657</v>
      </c>
      <c r="I1844" s="139">
        <f>_xll.qlInterestRateIndexValueDate(Index1M,$H1844)</f>
        <v>52659</v>
      </c>
      <c r="J1844" s="144">
        <f>IFERROR(_xll.qlIndexFixing(Index1M,$H1844,TRUE,_xll.ohTrigger(RecalcTrigger,Trigger1M)),NA())</f>
        <v>8.9103708634238887E-3</v>
      </c>
      <c r="K1844" s="44">
        <f>IFERROR(_xll.qlIndexFixing(Index3M,H1844,TRUE,_xll.ohTrigger(RecalcTrigger,Trigger3M)),NA())</f>
        <v>9.1584419920888518E-3</v>
      </c>
      <c r="L1844" s="44">
        <f>IFERROR(_xll.qlIndexFixing(Index6M,$H1844,TRUE,_xll.ohTrigger(RecalcTrigger,Trigger6M)),NA())</f>
        <v>9.1728529451912642E-3</v>
      </c>
      <c r="M1844" s="145">
        <f>IFERROR(_xll.qlIndexFixing(Index1Y,$H1844,TRUE,_xll.ohTrigger(RecalcTrigger,Trigger1Y)),NA())</f>
        <v>9.364569880465275E-3</v>
      </c>
      <c r="N1844" s="144">
        <f>IFERROR(_xll.qlIndexFixing(ONIndex1M,I1844,TRUE,_xll.ohTrigger(RecalcTrigger,Trigger1M)),NA())</f>
        <v>8.9120571607281818E-3</v>
      </c>
      <c r="O1844" s="44">
        <f>IFERROR(_xll.qlIndexFixing(ONIndex3M,I1844,TRUE,_xll.ohTrigger(RecalcTrigger,Trigger3M)),NA())</f>
        <v>9.1674734047231254E-3</v>
      </c>
      <c r="P1844" s="44">
        <f>IFERROR(_xll.qlIndexFixing(ONIndex6M,I1844,TRUE,_xll.ohTrigger(RecalcTrigger,Trigger6M)),NA())</f>
        <v>9.1999898379491185E-3</v>
      </c>
      <c r="Q1844" s="145">
        <f>IFERROR(_xll.qlIndexFixing(ONIndex1Y,I1844,TRUE,_xll.ohTrigger(RecalcTrigger,Trigger1Y)),NA())</f>
        <v>9.4004689532578567E-3</v>
      </c>
    </row>
    <row r="1845" spans="2:17" x14ac:dyDescent="0.2">
      <c r="B1845" s="39" t="s">
        <v>42</v>
      </c>
      <c r="D1845" s="42">
        <f>_xll.qlCalendarAdvance(Calendar,$D1844,B1845,"f",FALSE)</f>
        <v>52664</v>
      </c>
      <c r="E1845" s="139">
        <f>_xll.qlInterestRateIndexValueDate(IndexON,D1845)</f>
        <v>52664</v>
      </c>
      <c r="F1845" s="155">
        <f>IFERROR(_xll.qlIndexFixing(IndexON,D1845,TRUE,_xll.ohTrigger(RecalcTrigger,TriggerON)),NA())</f>
        <v>8.8742747034054048E-3</v>
      </c>
      <c r="H1845" s="42">
        <f>_xll.qlCalendarAdvance(Calendar,$H1844,B1845,"f",FALSE)</f>
        <v>52664</v>
      </c>
      <c r="I1845" s="139">
        <f>_xll.qlInterestRateIndexValueDate(Index1M,$H1845)</f>
        <v>52666</v>
      </c>
      <c r="J1845" s="144">
        <f>IFERROR(_xll.qlIndexFixing(Index1M,$H1845,TRUE,_xll.ohTrigger(RecalcTrigger,Trigger1M)),NA())</f>
        <v>8.9072653954710979E-3</v>
      </c>
      <c r="K1845" s="44">
        <f>IFERROR(_xll.qlIndexFixing(Index3M,H1845,TRUE,_xll.ohTrigger(RecalcTrigger,Trigger3M)),NA())</f>
        <v>9.1551366769072953E-3</v>
      </c>
      <c r="L1845" s="44">
        <f>IFERROR(_xll.qlIndexFixing(Index6M,$H1845,TRUE,_xll.ohTrigger(RecalcTrigger,Trigger6M)),NA())</f>
        <v>9.1689605144243125E-3</v>
      </c>
      <c r="M1845" s="145">
        <f>IFERROR(_xll.qlIndexFixing(Index1Y,$H1845,TRUE,_xll.ohTrigger(RecalcTrigger,Trigger1Y)),NA())</f>
        <v>9.3614291463604855E-3</v>
      </c>
      <c r="N1845" s="144">
        <f>IFERROR(_xll.qlIndexFixing(ONIndex1M,I1845,TRUE,_xll.ohTrigger(RecalcTrigger,Trigger1M)),NA())</f>
        <v>8.9089478248993714E-3</v>
      </c>
      <c r="O1845" s="44">
        <f>IFERROR(_xll.qlIndexFixing(ONIndex3M,I1845,TRUE,_xll.ohTrigger(RecalcTrigger,Trigger3M)),NA())</f>
        <v>9.1641470258707614E-3</v>
      </c>
      <c r="P1845" s="44">
        <f>IFERROR(_xll.qlIndexFixing(ONIndex6M,I1845,TRUE,_xll.ohTrigger(RecalcTrigger,Trigger6M)),NA())</f>
        <v>9.196181122046454E-3</v>
      </c>
      <c r="Q1845" s="145">
        <f>IFERROR(_xll.qlIndexFixing(ONIndex1Y,I1845,TRUE,_xll.ohTrigger(RecalcTrigger,Trigger1Y)),NA())</f>
        <v>9.3972672775333166E-3</v>
      </c>
    </row>
    <row r="1846" spans="2:17" x14ac:dyDescent="0.2">
      <c r="B1846" s="39" t="s">
        <v>42</v>
      </c>
      <c r="D1846" s="42">
        <f>_xll.qlCalendarAdvance(Calendar,$D1845,B1846,"f",FALSE)</f>
        <v>52671</v>
      </c>
      <c r="E1846" s="139">
        <f>_xll.qlInterestRateIndexValueDate(IndexON,D1846)</f>
        <v>52671</v>
      </c>
      <c r="F1846" s="155">
        <f>IFERROR(_xll.qlIndexFixing(IndexON,D1846,TRUE,_xll.ohTrigger(RecalcTrigger,TriggerON)),NA())</f>
        <v>8.8742747034054048E-3</v>
      </c>
      <c r="H1846" s="42">
        <f>_xll.qlCalendarAdvance(Calendar,$H1845,B1846,"f",FALSE)</f>
        <v>52671</v>
      </c>
      <c r="I1846" s="139">
        <f>_xll.qlInterestRateIndexValueDate(Index1M,$H1846)</f>
        <v>52673</v>
      </c>
      <c r="J1846" s="144">
        <f>IFERROR(_xll.qlIndexFixing(Index1M,$H1846,TRUE,_xll.ohTrigger(RecalcTrigger,Trigger1M)),NA())</f>
        <v>8.904052666351768E-3</v>
      </c>
      <c r="K1846" s="44">
        <f>IFERROR(_xll.qlIndexFixing(Index3M,H1846,TRUE,_xll.ohTrigger(RecalcTrigger,Trigger3M)),NA())</f>
        <v>9.1518363035509483E-3</v>
      </c>
      <c r="L1846" s="44">
        <f>IFERROR(_xll.qlIndexFixing(Index6M,$H1846,TRUE,_xll.ohTrigger(RecalcTrigger,Trigger6M)),NA())</f>
        <v>9.1650629321905798E-3</v>
      </c>
      <c r="M1846" s="145">
        <f>IFERROR(_xll.qlIndexFixing(Index1Y,$H1846,TRUE,_xll.ohTrigger(RecalcTrigger,Trigger1Y)),NA())</f>
        <v>9.3582922391018241E-3</v>
      </c>
      <c r="N1846" s="144">
        <f>IFERROR(_xll.qlIndexFixing(ONIndex1M,I1846,TRUE,_xll.ohTrigger(RecalcTrigger,Trigger1M)),NA())</f>
        <v>8.9058422590948538E-3</v>
      </c>
      <c r="O1846" s="44">
        <f>IFERROR(_xll.qlIndexFixing(ONIndex3M,I1846,TRUE,_xll.ohTrigger(RecalcTrigger,Trigger3M)),NA())</f>
        <v>9.1608253447805765E-3</v>
      </c>
      <c r="P1846" s="44">
        <f>IFERROR(_xll.qlIndexFixing(ONIndex6M,I1846,TRUE,_xll.ohTrigger(RecalcTrigger,Trigger6M)),NA())</f>
        <v>9.1923671519467121E-3</v>
      </c>
      <c r="Q1846" s="145">
        <f>IFERROR(_xll.qlIndexFixing(ONIndex1Y,I1846,TRUE,_xll.ohTrigger(RecalcTrigger,Trigger1Y)),NA())</f>
        <v>9.3940687261095945E-3</v>
      </c>
    </row>
    <row r="1847" spans="2:17" x14ac:dyDescent="0.2">
      <c r="B1847" s="39" t="s">
        <v>42</v>
      </c>
      <c r="D1847" s="42">
        <f>_xll.qlCalendarAdvance(Calendar,$D1846,B1847,"f",FALSE)</f>
        <v>52678</v>
      </c>
      <c r="E1847" s="139">
        <f>_xll.qlInterestRateIndexValueDate(IndexON,D1847)</f>
        <v>52678</v>
      </c>
      <c r="F1847" s="155">
        <f>IFERROR(_xll.qlIndexFixing(IndexON,D1847,TRUE,_xll.ohTrigger(RecalcTrigger,TriggerON)),NA())</f>
        <v>8.8742747034054048E-3</v>
      </c>
      <c r="H1847" s="42">
        <f>_xll.qlCalendarAdvance(Calendar,$H1846,B1847,"f",FALSE)</f>
        <v>52678</v>
      </c>
      <c r="I1847" s="139">
        <f>_xll.qlInterestRateIndexValueDate(Index1M,$H1847)</f>
        <v>52680</v>
      </c>
      <c r="J1847" s="144">
        <f>IFERROR(_xll.qlIndexFixing(Index1M,$H1847,TRUE,_xll.ohTrigger(RecalcTrigger,Trigger1M)),NA())</f>
        <v>8.9010660135532826E-3</v>
      </c>
      <c r="K1847" s="44">
        <f>IFERROR(_xll.qlIndexFixing(Index3M,H1847,TRUE,_xll.ohTrigger(RecalcTrigger,Trigger3M)),NA())</f>
        <v>9.1485409108930642E-3</v>
      </c>
      <c r="L1847" s="44">
        <f>IFERROR(_xll.qlIndexFixing(Index6M,$H1847,TRUE,_xll.ohTrigger(RecalcTrigger,Trigger6M)),NA())</f>
        <v>9.1611602079831184E-3</v>
      </c>
      <c r="M1847" s="145">
        <f>IFERROR(_xll.qlIndexFixing(Index1Y,$H1847,TRUE,_xll.ohTrigger(RecalcTrigger,Trigger1Y)),NA())</f>
        <v>9.3551591847326771E-3</v>
      </c>
      <c r="N1847" s="144">
        <f>IFERROR(_xll.qlIndexFixing(ONIndex1M,I1847,TRUE,_xll.ohTrigger(RecalcTrigger,Trigger1M)),NA())</f>
        <v>8.9027405023234252E-3</v>
      </c>
      <c r="O1847" s="44">
        <f>IFERROR(_xll.qlIndexFixing(ONIndex3M,I1847,TRUE,_xll.ohTrigger(RecalcTrigger,Trigger3M)),NA())</f>
        <v>9.1575084000616869E-3</v>
      </c>
      <c r="P1847" s="44">
        <f>IFERROR(_xll.qlIndexFixing(ONIndex6M,I1847,TRUE,_xll.ohTrigger(RecalcTrigger,Trigger6M)),NA())</f>
        <v>9.1885479371622836E-3</v>
      </c>
      <c r="Q1847" s="145">
        <f>IFERROR(_xll.qlIndexFixing(ONIndex1Y,I1847,TRUE,_xll.ohTrigger(RecalcTrigger,Trigger1Y)),NA())</f>
        <v>9.3908733246461651E-3</v>
      </c>
    </row>
    <row r="1848" spans="2:17" x14ac:dyDescent="0.2">
      <c r="B1848" s="39" t="s">
        <v>42</v>
      </c>
      <c r="D1848" s="42">
        <f>_xll.qlCalendarAdvance(Calendar,$D1847,B1848,"f",FALSE)</f>
        <v>52685</v>
      </c>
      <c r="E1848" s="139">
        <f>_xll.qlInterestRateIndexValueDate(IndexON,D1848)</f>
        <v>52685</v>
      </c>
      <c r="F1848" s="155">
        <f>IFERROR(_xll.qlIndexFixing(IndexON,D1848,TRUE,_xll.ohTrigger(RecalcTrigger,TriggerON)),NA())</f>
        <v>8.8742747034054048E-3</v>
      </c>
      <c r="H1848" s="42">
        <f>_xll.qlCalendarAdvance(Calendar,$H1847,B1848,"f",FALSE)</f>
        <v>52685</v>
      </c>
      <c r="I1848" s="139">
        <f>_xll.qlInterestRateIndexValueDate(Index1M,$H1848)</f>
        <v>52687</v>
      </c>
      <c r="J1848" s="144">
        <f>IFERROR(_xll.qlIndexFixing(Index1M,$H1848,TRUE,_xll.ohTrigger(RecalcTrigger,Trigger1M)),NA())</f>
        <v>8.8983043517675622E-3</v>
      </c>
      <c r="K1848" s="44">
        <f>IFERROR(_xll.qlIndexFixing(Index3M,H1848,TRUE,_xll.ohTrigger(RecalcTrigger,Trigger3M)),NA())</f>
        <v>9.14536853573031E-3</v>
      </c>
      <c r="L1848" s="44">
        <f>IFERROR(_xll.qlIndexFixing(Index6M,$H1848,TRUE,_xll.ohTrigger(RecalcTrigger,Trigger6M)),NA())</f>
        <v>9.1577461099383878E-3</v>
      </c>
      <c r="M1848" s="145">
        <f>IFERROR(_xll.qlIndexFixing(Index1Y,$H1848,TRUE,_xll.ohTrigger(RecalcTrigger,Trigger1Y)),NA())</f>
        <v>9.3520300092964307E-3</v>
      </c>
      <c r="N1848" s="144">
        <f>IFERROR(_xll.qlIndexFixing(ONIndex1M,I1848,TRUE,_xll.ohTrigger(RecalcTrigger,Trigger1M)),NA())</f>
        <v>8.8996425941534341E-3</v>
      </c>
      <c r="O1848" s="44">
        <f>IFERROR(_xll.qlIndexFixing(ONIndex3M,I1848,TRUE,_xll.ohTrigger(RecalcTrigger,Trigger3M)),NA())</f>
        <v>9.1541962306429525E-3</v>
      </c>
      <c r="P1848" s="44">
        <f>IFERROR(_xll.qlIndexFixing(ONIndex6M,I1848,TRUE,_xll.ohTrigger(RecalcTrigger,Trigger6M)),NA())</f>
        <v>9.1847234870456873E-3</v>
      </c>
      <c r="Q1848" s="145">
        <f>IFERROR(_xll.qlIndexFixing(ONIndex1Y,I1848,TRUE,_xll.ohTrigger(RecalcTrigger,Trigger1Y)),NA())</f>
        <v>9.387681099122247E-3</v>
      </c>
    </row>
    <row r="1849" spans="2:17" x14ac:dyDescent="0.2">
      <c r="B1849" s="39" t="s">
        <v>42</v>
      </c>
      <c r="D1849" s="42">
        <f>_xll.qlCalendarAdvance(Calendar,$D1848,B1849,"f",FALSE)</f>
        <v>52692</v>
      </c>
      <c r="E1849" s="139">
        <f>_xll.qlInterestRateIndexValueDate(IndexON,D1849)</f>
        <v>52692</v>
      </c>
      <c r="F1849" s="155">
        <f>IFERROR(_xll.qlIndexFixing(IndexON,D1849,TRUE,_xll.ohTrigger(RecalcTrigger,TriggerON)),NA())</f>
        <v>8.8742747034054048E-3</v>
      </c>
      <c r="H1849" s="42">
        <f>_xll.qlCalendarAdvance(Calendar,$H1848,B1849,"f",FALSE)</f>
        <v>52692</v>
      </c>
      <c r="I1849" s="139">
        <f>_xll.qlInterestRateIndexValueDate(Index1M,$H1849)</f>
        <v>52694</v>
      </c>
      <c r="J1849" s="144">
        <f>IFERROR(_xll.qlIndexFixing(Index1M,$H1849,TRUE,_xll.ohTrigger(RecalcTrigger,Trigger1M)),NA())</f>
        <v>8.8948822989978749E-3</v>
      </c>
      <c r="K1849" s="44">
        <f>IFERROR(_xll.qlIndexFixing(Index3M,H1849,TRUE,_xll.ohTrigger(RecalcTrigger,Trigger3M)),NA())</f>
        <v>9.1420829357817153E-3</v>
      </c>
      <c r="L1849" s="44">
        <f>IFERROR(_xll.qlIndexFixing(Index6M,$H1849,TRUE,_xll.ohTrigger(RecalcTrigger,Trigger6M)),NA())</f>
        <v>9.1538345160991717E-3</v>
      </c>
      <c r="M1849" s="145">
        <f>IFERROR(_xll.qlIndexFixing(Index1Y,$H1849,TRUE,_xll.ohTrigger(RecalcTrigger,Trigger1Y)),NA())</f>
        <v>9.3485062988955172E-3</v>
      </c>
      <c r="N1849" s="144">
        <f>IFERROR(_xll.qlIndexFixing(ONIndex1M,I1849,TRUE,_xll.ohTrigger(RecalcTrigger,Trigger1M)),NA())</f>
        <v>8.8965485736736127E-3</v>
      </c>
      <c r="O1849" s="44">
        <f>IFERROR(_xll.qlIndexFixing(ONIndex3M,I1849,TRUE,_xll.ohTrigger(RecalcTrigger,Trigger3M)),NA())</f>
        <v>9.1508888752933615E-3</v>
      </c>
      <c r="P1849" s="44">
        <f>IFERROR(_xll.qlIndexFixing(ONIndex6M,I1849,TRUE,_xll.ohTrigger(RecalcTrigger,Trigger6M)),NA())</f>
        <v>9.1808938111892502E-3</v>
      </c>
      <c r="Q1849" s="145">
        <f>IFERROR(_xll.qlIndexFixing(ONIndex1Y,I1849,TRUE,_xll.ohTrigger(RecalcTrigger,Trigger1Y)),NA())</f>
        <v>9.384492075437123E-3</v>
      </c>
    </row>
    <row r="1850" spans="2:17" x14ac:dyDescent="0.2">
      <c r="B1850" s="39" t="s">
        <v>42</v>
      </c>
      <c r="D1850" s="42">
        <f>_xll.qlCalendarAdvance(Calendar,$D1849,B1850,"f",FALSE)</f>
        <v>52699</v>
      </c>
      <c r="E1850" s="139">
        <f>_xll.qlInterestRateIndexValueDate(IndexON,D1850)</f>
        <v>52699</v>
      </c>
      <c r="F1850" s="155">
        <f>IFERROR(_xll.qlIndexFixing(IndexON,D1850,TRUE,_xll.ohTrigger(RecalcTrigger,TriggerON)),NA())</f>
        <v>8.8742747034054048E-3</v>
      </c>
      <c r="H1850" s="42">
        <f>_xll.qlCalendarAdvance(Calendar,$H1849,B1850,"f",FALSE)</f>
        <v>52699</v>
      </c>
      <c r="I1850" s="139">
        <f>_xll.qlInterestRateIndexValueDate(Index1M,$H1850)</f>
        <v>52701</v>
      </c>
      <c r="J1850" s="144">
        <f>IFERROR(_xll.qlIndexFixing(Index1M,$H1850,TRUE,_xll.ohTrigger(RecalcTrigger,Trigger1M)),NA())</f>
        <v>8.8917964152443463E-3</v>
      </c>
      <c r="K1850" s="44">
        <f>IFERROR(_xll.qlIndexFixing(Index3M,H1850,TRUE,_xll.ohTrigger(RecalcTrigger,Trigger3M)),NA())</f>
        <v>9.1388024302072757E-3</v>
      </c>
      <c r="L1850" s="44">
        <f>IFERROR(_xll.qlIndexFixing(Index6M,$H1850,TRUE,_xll.ohTrigger(RecalcTrigger,Trigger6M)),NA())</f>
        <v>9.1499178069978614E-3</v>
      </c>
      <c r="M1850" s="145">
        <f>IFERROR(_xll.qlIndexFixing(Index1Y,$H1850,TRUE,_xll.ohTrigger(RecalcTrigger,Trigger1Y)),NA())</f>
        <v>9.3457833993944341E-3</v>
      </c>
      <c r="N1850" s="144">
        <f>IFERROR(_xll.qlIndexFixing(ONIndex1M,I1850,TRUE,_xll.ohTrigger(RecalcTrigger,Trigger1M)),NA())</f>
        <v>8.8925763233049793E-3</v>
      </c>
      <c r="O1850" s="44">
        <f>IFERROR(_xll.qlIndexFixing(ONIndex3M,I1850,TRUE,_xll.ohTrigger(RecalcTrigger,Trigger3M)),NA())</f>
        <v>9.1466436974041443E-3</v>
      </c>
      <c r="P1850" s="44">
        <f>IFERROR(_xll.qlIndexFixing(ONIndex6M,I1850,TRUE,_xll.ohTrigger(RecalcTrigger,Trigger6M)),NA())</f>
        <v>9.1759622784870487E-3</v>
      </c>
      <c r="Q1850" s="145">
        <f>IFERROR(_xll.qlIndexFixing(ONIndex1Y,I1850,TRUE,_xll.ohTrigger(RecalcTrigger,Trigger1Y)),NA())</f>
        <v>9.3803966481598167E-3</v>
      </c>
    </row>
    <row r="1851" spans="2:17" x14ac:dyDescent="0.2">
      <c r="B1851" s="39" t="s">
        <v>42</v>
      </c>
      <c r="D1851" s="42">
        <f>_xll.qlCalendarAdvance(Calendar,$D1850,B1851,"f",FALSE)</f>
        <v>52706</v>
      </c>
      <c r="E1851" s="139">
        <f>_xll.qlInterestRateIndexValueDate(IndexON,D1851)</f>
        <v>52706</v>
      </c>
      <c r="F1851" s="155">
        <f>IFERROR(_xll.qlIndexFixing(IndexON,D1851,TRUE,_xll.ohTrigger(RecalcTrigger,TriggerON)),NA())</f>
        <v>8.8742747034054048E-3</v>
      </c>
      <c r="H1851" s="42">
        <f>_xll.qlCalendarAdvance(Calendar,$H1850,B1851,"f",FALSE)</f>
        <v>52706</v>
      </c>
      <c r="I1851" s="139">
        <f>_xll.qlInterestRateIndexValueDate(Index1M,$H1851)</f>
        <v>52708</v>
      </c>
      <c r="J1851" s="144">
        <f>IFERROR(_xll.qlIndexFixing(Index1M,$H1851,TRUE,_xll.ohTrigger(RecalcTrigger,Trigger1M)),NA())</f>
        <v>8.8887145662533418E-3</v>
      </c>
      <c r="K1851" s="44">
        <f>IFERROR(_xll.qlIndexFixing(Index3M,H1851,TRUE,_xll.ohTrigger(RecalcTrigger,Trigger3M)),NA())</f>
        <v>9.1355270578822641E-3</v>
      </c>
      <c r="L1851" s="44">
        <f>IFERROR(_xll.qlIndexFixing(Index6M,$H1851,TRUE,_xll.ohTrigger(RecalcTrigger,Trigger6M)),NA())</f>
        <v>9.1459959921271917E-3</v>
      </c>
      <c r="M1851" s="145">
        <f>IFERROR(_xll.qlIndexFixing(Index1Y,$H1851,TRUE,_xll.ohTrigger(RecalcTrigger,Trigger1Y)),NA())</f>
        <v>9.3426660170134856E-3</v>
      </c>
      <c r="N1851" s="144">
        <f>IFERROR(_xll.qlIndexFixing(ONIndex1M,I1851,TRUE,_xll.ohTrigger(RecalcTrigger,Trigger1M)),NA())</f>
        <v>8.8903723532585133E-3</v>
      </c>
      <c r="O1851" s="44">
        <f>IFERROR(_xll.qlIndexFixing(ONIndex3M,I1851,TRUE,_xll.ohTrigger(RecalcTrigger,Trigger3M)),NA())</f>
        <v>9.1442887619574975E-3</v>
      </c>
      <c r="P1851" s="44">
        <f>IFERROR(_xll.qlIndexFixing(ONIndex6M,I1851,TRUE,_xll.ohTrigger(RecalcTrigger,Trigger6M)),NA())</f>
        <v>9.1732188194271203E-3</v>
      </c>
      <c r="Q1851" s="145">
        <f>IFERROR(_xll.qlIndexFixing(ONIndex1Y,I1851,TRUE,_xll.ohTrigger(RecalcTrigger,Trigger1Y)),NA())</f>
        <v>9.3781237364609638E-3</v>
      </c>
    </row>
    <row r="1852" spans="2:17" x14ac:dyDescent="0.2">
      <c r="B1852" s="39" t="s">
        <v>42</v>
      </c>
      <c r="D1852" s="42">
        <f>_xll.qlCalendarAdvance(Calendar,$D1851,B1852,"f",FALSE)</f>
        <v>52713</v>
      </c>
      <c r="E1852" s="139">
        <f>_xll.qlInterestRateIndexValueDate(IndexON,D1852)</f>
        <v>52713</v>
      </c>
      <c r="F1852" s="155">
        <f>IFERROR(_xll.qlIndexFixing(IndexON,D1852,TRUE,_xll.ohTrigger(RecalcTrigger,TriggerON)),NA())</f>
        <v>8.8742747034054048E-3</v>
      </c>
      <c r="H1852" s="42">
        <f>_xll.qlCalendarAdvance(Calendar,$H1851,B1852,"f",FALSE)</f>
        <v>52713</v>
      </c>
      <c r="I1852" s="139">
        <f>_xll.qlInterestRateIndexValueDate(Index1M,$H1852)</f>
        <v>52715</v>
      </c>
      <c r="J1852" s="144">
        <f>IFERROR(_xll.qlIndexFixing(Index1M,$H1852,TRUE,_xll.ohTrigger(RecalcTrigger,Trigger1M)),NA())</f>
        <v>8.8856367913284218E-3</v>
      </c>
      <c r="K1852" s="44">
        <f>IFERROR(_xll.qlIndexFixing(Index3M,H1852,TRUE,_xll.ohTrigger(RecalcTrigger,Trigger3M)),NA())</f>
        <v>9.1322568576731756E-3</v>
      </c>
      <c r="L1852" s="44">
        <f>IFERROR(_xll.qlIndexFixing(Index6M,$H1852,TRUE,_xll.ohTrigger(RecalcTrigger,Trigger6M)),NA())</f>
        <v>9.1420690809794602E-3</v>
      </c>
      <c r="M1852" s="145">
        <f>IFERROR(_xll.qlIndexFixing(Index1Y,$H1852,TRUE,_xll.ohTrigger(RecalcTrigger,Trigger1Y)),NA())</f>
        <v>9.3395526177359207E-3</v>
      </c>
      <c r="N1852" s="144">
        <f>IFERROR(_xll.qlIndexFixing(ONIndex1M,I1852,TRUE,_xll.ohTrigger(RecalcTrigger,Trigger1M)),NA())</f>
        <v>8.8872902318204439E-3</v>
      </c>
      <c r="O1852" s="44">
        <f>IFERROR(_xll.qlIndexFixing(ONIndex3M,I1852,TRUE,_xll.ohTrigger(RecalcTrigger,Trigger3M)),NA())</f>
        <v>9.1409960815891367E-3</v>
      </c>
      <c r="P1852" s="44">
        <f>IFERROR(_xll.qlIndexFixing(ONIndex6M,I1852,TRUE,_xll.ohTrigger(RecalcTrigger,Trigger6M)),NA())</f>
        <v>9.1693735224662731E-3</v>
      </c>
      <c r="Q1852" s="145">
        <f>IFERROR(_xll.qlIndexFixing(ONIndex1Y,I1852,TRUE,_xll.ohTrigger(RecalcTrigger,Trigger1Y)),NA())</f>
        <v>9.3749444728885578E-3</v>
      </c>
    </row>
    <row r="1853" spans="2:17" x14ac:dyDescent="0.2">
      <c r="B1853" s="39" t="s">
        <v>42</v>
      </c>
      <c r="D1853" s="42">
        <f>_xll.qlCalendarAdvance(Calendar,$D1852,B1853,"f",FALSE)</f>
        <v>52720</v>
      </c>
      <c r="E1853" s="139">
        <f>_xll.qlInterestRateIndexValueDate(IndexON,D1853)</f>
        <v>52720</v>
      </c>
      <c r="F1853" s="155">
        <f>IFERROR(_xll.qlIndexFixing(IndexON,D1853,TRUE,_xll.ohTrigger(RecalcTrigger,TriggerON)),NA())</f>
        <v>8.8742747034054048E-3</v>
      </c>
      <c r="H1853" s="42">
        <f>_xll.qlCalendarAdvance(Calendar,$H1852,B1853,"f",FALSE)</f>
        <v>52720</v>
      </c>
      <c r="I1853" s="139">
        <f>_xll.qlInterestRateIndexValueDate(Index1M,$H1853)</f>
        <v>52722</v>
      </c>
      <c r="J1853" s="144">
        <f>IFERROR(_xll.qlIndexFixing(Index1M,$H1853,TRUE,_xll.ohTrigger(RecalcTrigger,Trigger1M)),NA())</f>
        <v>8.8825631297756447E-3</v>
      </c>
      <c r="K1853" s="44">
        <f>IFERROR(_xll.qlIndexFixing(Index3M,H1853,TRUE,_xll.ohTrigger(RecalcTrigger,Trigger3M)),NA())</f>
        <v>9.1288753263913565E-3</v>
      </c>
      <c r="L1853" s="44">
        <f>IFERROR(_xll.qlIndexFixing(Index6M,$H1853,TRUE,_xll.ohTrigger(RecalcTrigger,Trigger6M)),NA())</f>
        <v>9.137636412981303E-3</v>
      </c>
      <c r="M1853" s="145">
        <f>IFERROR(_xll.qlIndexFixing(Index1Y,$H1853,TRUE,_xll.ohTrigger(RecalcTrigger,Trigger1Y)),NA())</f>
        <v>9.3364432276031514E-3</v>
      </c>
      <c r="N1853" s="144">
        <f>IFERROR(_xll.qlIndexFixing(ONIndex1M,I1853,TRUE,_xll.ohTrigger(RecalcTrigger,Trigger1M)),NA())</f>
        <v>8.8842121552268338E-3</v>
      </c>
      <c r="O1853" s="44">
        <f>IFERROR(_xll.qlIndexFixing(ONIndex3M,I1853,TRUE,_xll.ohTrigger(RecalcTrigger,Trigger3M)),NA())</f>
        <v>9.1377083704458073E-3</v>
      </c>
      <c r="P1853" s="44">
        <f>IFERROR(_xll.qlIndexFixing(ONIndex6M,I1853,TRUE,_xll.ohTrigger(RecalcTrigger,Trigger6M)),NA())</f>
        <v>9.1655230372555963E-3</v>
      </c>
      <c r="Q1853" s="145">
        <f>IFERROR(_xll.qlIndexFixing(ONIndex1Y,I1853,TRUE,_xll.ohTrigger(RecalcTrigger,Trigger1Y)),NA())</f>
        <v>9.3717685144323326E-3</v>
      </c>
    </row>
    <row r="1854" spans="2:17" x14ac:dyDescent="0.2">
      <c r="B1854" s="39" t="s">
        <v>42</v>
      </c>
      <c r="D1854" s="42">
        <f>_xll.qlCalendarAdvance(Calendar,$D1853,B1854,"f",FALSE)</f>
        <v>52727</v>
      </c>
      <c r="E1854" s="139">
        <f>_xll.qlInterestRateIndexValueDate(IndexON,D1854)</f>
        <v>52727</v>
      </c>
      <c r="F1854" s="155">
        <f>IFERROR(_xll.qlIndexFixing(IndexON,D1854,TRUE,_xll.ohTrigger(RecalcTrigger,TriggerON)),NA())</f>
        <v>8.8742747034054048E-3</v>
      </c>
      <c r="H1854" s="42">
        <f>_xll.qlCalendarAdvance(Calendar,$H1853,B1854,"f",FALSE)</f>
        <v>52727</v>
      </c>
      <c r="I1854" s="139">
        <f>_xll.qlInterestRateIndexValueDate(Index1M,$H1854)</f>
        <v>52729</v>
      </c>
      <c r="J1854" s="144">
        <f>IFERROR(_xll.qlIndexFixing(Index1M,$H1854,TRUE,_xll.ohTrigger(RecalcTrigger,Trigger1M)),NA())</f>
        <v>8.8794936209060649E-3</v>
      </c>
      <c r="K1854" s="44">
        <f>IFERROR(_xll.qlIndexFixing(Index3M,H1854,TRUE,_xll.ohTrigger(RecalcTrigger,Trigger3M)),NA())</f>
        <v>9.1256158870155635E-3</v>
      </c>
      <c r="L1854" s="44">
        <f>IFERROR(_xll.qlIndexFixing(Index6M,$H1854,TRUE,_xll.ohTrigger(RecalcTrigger,Trigger6M)),NA())</f>
        <v>9.133697960800144E-3</v>
      </c>
      <c r="M1854" s="145">
        <f>IFERROR(_xll.qlIndexFixing(Index1Y,$H1854,TRUE,_xll.ohTrigger(RecalcTrigger,Trigger1Y)),NA())</f>
        <v>9.333337872657034E-3</v>
      </c>
      <c r="N1854" s="144">
        <f>IFERROR(_xll.qlIndexFixing(ONIndex1M,I1854,TRUE,_xll.ohTrigger(RecalcTrigger,Trigger1M)),NA())</f>
        <v>8.8811381628062236E-3</v>
      </c>
      <c r="O1854" s="44">
        <f>IFERROR(_xll.qlIndexFixing(ONIndex3M,I1854,TRUE,_xll.ohTrigger(RecalcTrigger,Trigger3M)),NA())</f>
        <v>9.1344256672964974E-3</v>
      </c>
      <c r="P1854" s="44">
        <f>IFERROR(_xll.qlIndexFixing(ONIndex6M,I1854,TRUE,_xll.ohTrigger(RecalcTrigger,Trigger6M)),NA())</f>
        <v>9.1616673732275444E-3</v>
      </c>
      <c r="Q1854" s="145">
        <f>IFERROR(_xll.qlIndexFixing(ONIndex1Y,I1854,TRUE,_xll.ohTrigger(RecalcTrigger,Trigger1Y)),NA())</f>
        <v>9.3685958869116348E-3</v>
      </c>
    </row>
    <row r="1855" spans="2:17" x14ac:dyDescent="0.2">
      <c r="B1855" s="39" t="s">
        <v>42</v>
      </c>
      <c r="D1855" s="42">
        <f>_xll.qlCalendarAdvance(Calendar,$D1854,B1855,"f",FALSE)</f>
        <v>52734</v>
      </c>
      <c r="E1855" s="139">
        <f>_xll.qlInterestRateIndexValueDate(IndexON,D1855)</f>
        <v>52734</v>
      </c>
      <c r="F1855" s="155">
        <f>IFERROR(_xll.qlIndexFixing(IndexON,D1855,TRUE,_xll.ohTrigger(RecalcTrigger,TriggerON)),NA())</f>
        <v>8.8742747034054048E-3</v>
      </c>
      <c r="H1855" s="42">
        <f>_xll.qlCalendarAdvance(Calendar,$H1854,B1855,"f",FALSE)</f>
        <v>52734</v>
      </c>
      <c r="I1855" s="139">
        <f>_xll.qlInterestRateIndexValueDate(Index1M,$H1855)</f>
        <v>52736</v>
      </c>
      <c r="J1855" s="144">
        <f>IFERROR(_xll.qlIndexFixing(Index1M,$H1855,TRUE,_xll.ohTrigger(RecalcTrigger,Trigger1M)),NA())</f>
        <v>8.8764283040182468E-3</v>
      </c>
      <c r="K1855" s="44">
        <f>IFERROR(_xll.qlIndexFixing(Index3M,H1855,TRUE,_xll.ohTrigger(RecalcTrigger,Trigger3M)),NA())</f>
        <v>9.1223617393068734E-3</v>
      </c>
      <c r="L1855" s="44">
        <f>IFERROR(_xll.qlIndexFixing(Index6M,$H1855,TRUE,_xll.ohTrigger(RecalcTrigger,Trigger6M)),NA())</f>
        <v>9.1297544425995528E-3</v>
      </c>
      <c r="M1855" s="145">
        <f>IFERROR(_xll.qlIndexFixing(Index1Y,$H1855,TRUE,_xll.ohTrigger(RecalcTrigger,Trigger1Y)),NA())</f>
        <v>9.3302365789387619E-3</v>
      </c>
      <c r="N1855" s="144">
        <f>IFERROR(_xll.qlIndexFixing(ONIndex1M,I1855,TRUE,_xll.ohTrigger(RecalcTrigger,Trigger1M)),NA())</f>
        <v>8.8780682938072175E-3</v>
      </c>
      <c r="O1855" s="44">
        <f>IFERROR(_xll.qlIndexFixing(ONIndex3M,I1855,TRUE,_xll.ohTrigger(RecalcTrigger,Trigger3M)),NA())</f>
        <v>9.131148010910195E-3</v>
      </c>
      <c r="P1855" s="44">
        <f>IFERROR(_xll.qlIndexFixing(ONIndex6M,I1855,TRUE,_xll.ohTrigger(RecalcTrigger,Trigger6M)),NA())</f>
        <v>9.1578065399744446E-3</v>
      </c>
      <c r="Q1855" s="145">
        <f>IFERROR(_xll.qlIndexFixing(ONIndex1Y,I1855,TRUE,_xll.ohTrigger(RecalcTrigger,Trigger1Y)),NA())</f>
        <v>9.3654266161458111E-3</v>
      </c>
    </row>
    <row r="1856" spans="2:17" x14ac:dyDescent="0.2">
      <c r="B1856" s="39" t="s">
        <v>42</v>
      </c>
      <c r="D1856" s="42">
        <f>_xll.qlCalendarAdvance(Calendar,$D1855,B1856,"f",FALSE)</f>
        <v>52741</v>
      </c>
      <c r="E1856" s="139">
        <f>_xll.qlInterestRateIndexValueDate(IndexON,D1856)</f>
        <v>52741</v>
      </c>
      <c r="F1856" s="155">
        <f>IFERROR(_xll.qlIndexFixing(IndexON,D1856,TRUE,_xll.ohTrigger(RecalcTrigger,TriggerON)),NA())</f>
        <v>8.8742747034054048E-3</v>
      </c>
      <c r="H1856" s="42">
        <f>_xll.qlCalendarAdvance(Calendar,$H1855,B1856,"f",FALSE)</f>
        <v>52741</v>
      </c>
      <c r="I1856" s="139">
        <f>_xll.qlInterestRateIndexValueDate(Index1M,$H1856)</f>
        <v>52743</v>
      </c>
      <c r="J1856" s="144">
        <f>IFERROR(_xll.qlIndexFixing(Index1M,$H1856,TRUE,_xll.ohTrigger(RecalcTrigger,Trigger1M)),NA())</f>
        <v>8.8733672184232448E-3</v>
      </c>
      <c r="K1856" s="44">
        <f>IFERROR(_xll.qlIndexFixing(Index3M,H1856,TRUE,_xll.ohTrigger(RecalcTrigger,Trigger3M)),NA())</f>
        <v>9.1191129221368048E-3</v>
      </c>
      <c r="L1856" s="44">
        <f>IFERROR(_xll.qlIndexFixing(Index6M,$H1856,TRUE,_xll.ohTrigger(RecalcTrigger,Trigger6M)),NA())</f>
        <v>9.1258058678734422E-3</v>
      </c>
      <c r="M1856" s="145">
        <f>IFERROR(_xll.qlIndexFixing(Index1Y,$H1856,TRUE,_xll.ohTrigger(RecalcTrigger,Trigger1Y)),NA())</f>
        <v>9.3271393724893153E-3</v>
      </c>
      <c r="N1856" s="144">
        <f>IFERROR(_xll.qlIndexFixing(ONIndex1M,I1856,TRUE,_xll.ohTrigger(RecalcTrigger,Trigger1M)),NA())</f>
        <v>8.8750025876382921E-3</v>
      </c>
      <c r="O1856" s="44">
        <f>IFERROR(_xll.qlIndexFixing(ONIndex3M,I1856,TRUE,_xll.ohTrigger(RecalcTrigger,Trigger3M)),NA())</f>
        <v>9.1278754402157602E-3</v>
      </c>
      <c r="P1856" s="44">
        <f>IFERROR(_xll.qlIndexFixing(ONIndex6M,I1856,TRUE,_xll.ohTrigger(RecalcTrigger,Trigger6M)),NA())</f>
        <v>9.1539405467688795E-3</v>
      </c>
      <c r="Q1856" s="145">
        <f>IFERROR(_xll.qlIndexFixing(ONIndex1Y,I1856,TRUE,_xll.ohTrigger(RecalcTrigger,Trigger1Y)),NA())</f>
        <v>9.3622607279542081E-3</v>
      </c>
    </row>
    <row r="1857" spans="2:17" x14ac:dyDescent="0.2">
      <c r="B1857" s="39" t="s">
        <v>42</v>
      </c>
      <c r="D1857" s="42">
        <f>_xll.qlCalendarAdvance(Calendar,$D1856,B1857,"f",FALSE)</f>
        <v>52748</v>
      </c>
      <c r="E1857" s="139">
        <f>_xll.qlInterestRateIndexValueDate(IndexON,D1857)</f>
        <v>52748</v>
      </c>
      <c r="F1857" s="155">
        <f>IFERROR(_xll.qlIndexFixing(IndexON,D1857,TRUE,_xll.ohTrigger(RecalcTrigger,TriggerON)),NA())</f>
        <v>8.8742747034054048E-3</v>
      </c>
      <c r="H1857" s="42">
        <f>_xll.qlCalendarAdvance(Calendar,$H1856,B1857,"f",FALSE)</f>
        <v>52748</v>
      </c>
      <c r="I1857" s="139">
        <f>_xll.qlInterestRateIndexValueDate(Index1M,$H1857)</f>
        <v>52750</v>
      </c>
      <c r="J1857" s="144">
        <f>IFERROR(_xll.qlIndexFixing(Index1M,$H1857,TRUE,_xll.ohTrigger(RecalcTrigger,Trigger1M)),NA())</f>
        <v>8.8703104034321134E-3</v>
      </c>
      <c r="K1857" s="44">
        <f>IFERROR(_xll.qlIndexFixing(Index3M,H1857,TRUE,_xll.ohTrigger(RecalcTrigger,Trigger3M)),NA())</f>
        <v>9.115869474375999E-3</v>
      </c>
      <c r="L1857" s="44">
        <f>IFERROR(_xll.qlIndexFixing(Index6M,$H1857,TRUE,_xll.ohTrigger(RecalcTrigger,Trigger6M)),NA())</f>
        <v>9.1223584133432543E-3</v>
      </c>
      <c r="M1857" s="145">
        <f>IFERROR(_xll.qlIndexFixing(Index1Y,$H1857,TRUE,_xll.ohTrigger(RecalcTrigger,Trigger1Y)),NA())</f>
        <v>9.3240462793496709E-3</v>
      </c>
      <c r="N1857" s="144">
        <f>IFERROR(_xll.qlIndexFixing(ONIndex1M,I1857,TRUE,_xll.ohTrigger(RecalcTrigger,Trigger1M)),NA())</f>
        <v>8.8719410833881795E-3</v>
      </c>
      <c r="O1857" s="44">
        <f>IFERROR(_xll.qlIndexFixing(ONIndex3M,I1857,TRUE,_xll.ohTrigger(RecalcTrigger,Trigger3M)),NA())</f>
        <v>9.1246079940621172E-3</v>
      </c>
      <c r="P1857" s="44">
        <f>IFERROR(_xll.qlIndexFixing(ONIndex6M,I1857,TRUE,_xll.ohTrigger(RecalcTrigger,Trigger6M)),NA())</f>
        <v>9.1500694031232399E-3</v>
      </c>
      <c r="Q1857" s="145">
        <f>IFERROR(_xll.qlIndexFixing(ONIndex1Y,I1857,TRUE,_xll.ohTrigger(RecalcTrigger,Trigger1Y)),NA())</f>
        <v>9.3590982482361085E-3</v>
      </c>
    </row>
    <row r="1858" spans="2:17" x14ac:dyDescent="0.2">
      <c r="B1858" s="39" t="s">
        <v>42</v>
      </c>
      <c r="D1858" s="42">
        <f>_xll.qlCalendarAdvance(Calendar,$D1857,B1858,"f",FALSE)</f>
        <v>52755</v>
      </c>
      <c r="E1858" s="139">
        <f>_xll.qlInterestRateIndexValueDate(IndexON,D1858)</f>
        <v>52755</v>
      </c>
      <c r="F1858" s="155">
        <f>IFERROR(_xll.qlIndexFixing(IndexON,D1858,TRUE,_xll.ohTrigger(RecalcTrigger,TriggerON)),NA())</f>
        <v>8.8742747034054048E-3</v>
      </c>
      <c r="H1858" s="42">
        <f>_xll.qlCalendarAdvance(Calendar,$H1857,B1858,"f",FALSE)</f>
        <v>52755</v>
      </c>
      <c r="I1858" s="139">
        <f>_xll.qlInterestRateIndexValueDate(Index1M,$H1858)</f>
        <v>52757</v>
      </c>
      <c r="J1858" s="144">
        <f>IFERROR(_xll.qlIndexFixing(Index1M,$H1858,TRUE,_xll.ohTrigger(RecalcTrigger,Trigger1M)),NA())</f>
        <v>8.8672578983409189E-3</v>
      </c>
      <c r="K1858" s="44">
        <f>IFERROR(_xll.qlIndexFixing(Index3M,H1858,TRUE,_xll.ohTrigger(RecalcTrigger,Trigger3M)),NA())</f>
        <v>9.1126314348951055E-3</v>
      </c>
      <c r="L1858" s="44">
        <f>IFERROR(_xll.qlIndexFixing(Index6M,$H1858,TRUE,_xll.ohTrigger(RecalcTrigger,Trigger6M)),NA())</f>
        <v>9.1184011238858199E-3</v>
      </c>
      <c r="M1858" s="145">
        <f>IFERROR(_xll.qlIndexFixing(Index1Y,$H1858,TRUE,_xll.ohTrigger(RecalcTrigger,Trigger1Y)),NA())</f>
        <v>9.3209573255603698E-3</v>
      </c>
      <c r="N1858" s="144">
        <f>IFERROR(_xll.qlIndexFixing(ONIndex1M,I1858,TRUE,_xll.ohTrigger(RecalcTrigger,Trigger1M)),NA())</f>
        <v>8.8688838203854203E-3</v>
      </c>
      <c r="O1858" s="44">
        <f>IFERROR(_xll.qlIndexFixing(ONIndex3M,I1858,TRUE,_xll.ohTrigger(RecalcTrigger,Trigger3M)),NA())</f>
        <v>9.1213457108985097E-3</v>
      </c>
      <c r="P1858" s="44">
        <f>IFERROR(_xll.qlIndexFixing(ONIndex6M,I1858,TRUE,_xll.ohTrigger(RecalcTrigger,Trigger6M)),NA())</f>
        <v>9.1461931183101086E-3</v>
      </c>
      <c r="Q1858" s="145">
        <f>IFERROR(_xll.qlIndexFixing(ONIndex1Y,I1858,TRUE,_xll.ohTrigger(RecalcTrigger,Trigger1Y)),NA())</f>
        <v>9.3559392027309229E-3</v>
      </c>
    </row>
    <row r="1859" spans="2:17" x14ac:dyDescent="0.2">
      <c r="B1859" s="39" t="s">
        <v>42</v>
      </c>
      <c r="D1859" s="42">
        <f>_xll.qlCalendarAdvance(Calendar,$D1858,B1859,"f",FALSE)</f>
        <v>52762</v>
      </c>
      <c r="E1859" s="139">
        <f>_xll.qlInterestRateIndexValueDate(IndexON,D1859)</f>
        <v>52762</v>
      </c>
      <c r="F1859" s="155">
        <f>IFERROR(_xll.qlIndexFixing(IndexON,D1859,TRUE,_xll.ohTrigger(RecalcTrigger,TriggerON)),NA())</f>
        <v>8.8742747034054048E-3</v>
      </c>
      <c r="H1859" s="42">
        <f>_xll.qlCalendarAdvance(Calendar,$H1858,B1859,"f",FALSE)</f>
        <v>52762</v>
      </c>
      <c r="I1859" s="139">
        <f>_xll.qlInterestRateIndexValueDate(Index1M,$H1859)</f>
        <v>52764</v>
      </c>
      <c r="J1859" s="144">
        <f>IFERROR(_xll.qlIndexFixing(Index1M,$H1859,TRUE,_xll.ohTrigger(RecalcTrigger,Trigger1M)),NA())</f>
        <v>8.8642097424657118E-3</v>
      </c>
      <c r="K1859" s="44">
        <f>IFERROR(_xll.qlIndexFixing(Index3M,H1859,TRUE,_xll.ohTrigger(RecalcTrigger,Trigger3M)),NA())</f>
        <v>9.1093988425647674E-3</v>
      </c>
      <c r="L1859" s="44">
        <f>IFERROR(_xll.qlIndexFixing(Index6M,$H1859,TRUE,_xll.ohTrigger(RecalcTrigger,Trigger6M)),NA())</f>
        <v>9.1144388046013377E-3</v>
      </c>
      <c r="M1859" s="145">
        <f>IFERROR(_xll.qlIndexFixing(Index1Y,$H1859,TRUE,_xll.ohTrigger(RecalcTrigger,Trigger1Y)),NA())</f>
        <v>9.3178725371610722E-3</v>
      </c>
      <c r="N1859" s="144">
        <f>IFERROR(_xll.qlIndexFixing(ONIndex1M,I1859,TRUE,_xll.ohTrigger(RecalcTrigger,Trigger1M)),NA())</f>
        <v>8.8658308380384909E-3</v>
      </c>
      <c r="O1859" s="44">
        <f>IFERROR(_xll.qlIndexFixing(ONIndex3M,I1859,TRUE,_xll.ohTrigger(RecalcTrigger,Trigger3M)),NA())</f>
        <v>9.1180886298136699E-3</v>
      </c>
      <c r="P1859" s="44">
        <f>IFERROR(_xll.qlIndexFixing(ONIndex6M,I1859,TRUE,_xll.ohTrigger(RecalcTrigger,Trigger6M)),NA())</f>
        <v>9.1423117018418765E-3</v>
      </c>
      <c r="Q1859" s="145">
        <f>IFERROR(_xll.qlIndexFixing(ONIndex1Y,I1859,TRUE,_xll.ohTrigger(RecalcTrigger,Trigger1Y)),NA())</f>
        <v>9.3527836172579981E-3</v>
      </c>
    </row>
    <row r="1860" spans="2:17" x14ac:dyDescent="0.2">
      <c r="B1860" s="39" t="s">
        <v>42</v>
      </c>
      <c r="D1860" s="42">
        <f>_xll.qlCalendarAdvance(Calendar,$D1859,B1860,"f",FALSE)</f>
        <v>52769</v>
      </c>
      <c r="E1860" s="139">
        <f>_xll.qlInterestRateIndexValueDate(IndexON,D1860)</f>
        <v>52769</v>
      </c>
      <c r="F1860" s="155">
        <f>IFERROR(_xll.qlIndexFixing(IndexON,D1860,TRUE,_xll.ohTrigger(RecalcTrigger,TriggerON)),NA())</f>
        <v>8.8742747034054048E-3</v>
      </c>
      <c r="H1860" s="42">
        <f>_xll.qlCalendarAdvance(Calendar,$H1859,B1860,"f",FALSE)</f>
        <v>52769</v>
      </c>
      <c r="I1860" s="139">
        <f>_xll.qlInterestRateIndexValueDate(Index1M,$H1860)</f>
        <v>52771</v>
      </c>
      <c r="J1860" s="144">
        <f>IFERROR(_xll.qlIndexFixing(Index1M,$H1860,TRUE,_xll.ohTrigger(RecalcTrigger,Trigger1M)),NA())</f>
        <v>8.8611659751075544E-3</v>
      </c>
      <c r="K1860" s="44">
        <f>IFERROR(_xll.qlIndexFixing(Index3M,H1860,TRUE,_xll.ohTrigger(RecalcTrigger,Trigger3M)),NA())</f>
        <v>9.1061717362565017E-3</v>
      </c>
      <c r="L1860" s="44">
        <f>IFERROR(_xll.qlIndexFixing(Index6M,$H1860,TRUE,_xll.ohTrigger(RecalcTrigger,Trigger6M)),NA())</f>
        <v>9.1104714649829811E-3</v>
      </c>
      <c r="M1860" s="145">
        <f>IFERROR(_xll.qlIndexFixing(Index1Y,$H1860,TRUE,_xll.ohTrigger(RecalcTrigger,Trigger1Y)),NA())</f>
        <v>9.3147919401923209E-3</v>
      </c>
      <c r="N1860" s="144">
        <f>IFERROR(_xll.qlIndexFixing(ONIndex1M,I1860,TRUE,_xll.ohTrigger(RecalcTrigger,Trigger1M)),NA())</f>
        <v>8.8627821754361236E-3</v>
      </c>
      <c r="O1860" s="44">
        <f>IFERROR(_xll.qlIndexFixing(ONIndex3M,I1860,TRUE,_xll.ohTrigger(RecalcTrigger,Trigger3M)),NA())</f>
        <v>9.1148367895765858E-3</v>
      </c>
      <c r="P1860" s="44">
        <f>IFERROR(_xll.qlIndexFixing(ONIndex6M,I1860,TRUE,_xll.ohTrigger(RecalcTrigger,Trigger6M)),NA())</f>
        <v>9.1384251631509983E-3</v>
      </c>
      <c r="Q1860" s="145">
        <f>IFERROR(_xll.qlIndexFixing(ONIndex1Y,I1860,TRUE,_xll.ohTrigger(RecalcTrigger,Trigger1Y)),NA())</f>
        <v>9.3496315177965528E-3</v>
      </c>
    </row>
    <row r="1861" spans="2:17" x14ac:dyDescent="0.2">
      <c r="B1861" s="39" t="s">
        <v>42</v>
      </c>
      <c r="D1861" s="42">
        <f>_xll.qlCalendarAdvance(Calendar,$D1860,B1861,"f",FALSE)</f>
        <v>52776</v>
      </c>
      <c r="E1861" s="139">
        <f>_xll.qlInterestRateIndexValueDate(IndexON,D1861)</f>
        <v>52776</v>
      </c>
      <c r="F1861" s="155">
        <f>IFERROR(_xll.qlIndexFixing(IndexON,D1861,TRUE,_xll.ohTrigger(RecalcTrigger,TriggerON)),NA())</f>
        <v>8.8742747034054048E-3</v>
      </c>
      <c r="H1861" s="42">
        <f>_xll.qlCalendarAdvance(Calendar,$H1860,B1861,"f",FALSE)</f>
        <v>52776</v>
      </c>
      <c r="I1861" s="139">
        <f>_xll.qlInterestRateIndexValueDate(Index1M,$H1861)</f>
        <v>52778</v>
      </c>
      <c r="J1861" s="144">
        <f>IFERROR(_xll.qlIndexFixing(Index1M,$H1861,TRUE,_xll.ohTrigger(RecalcTrigger,Trigger1M)),NA())</f>
        <v>8.8584499566648177E-3</v>
      </c>
      <c r="K1861" s="44">
        <f>IFERROR(_xll.qlIndexFixing(Index3M,H1861,TRUE,_xll.ohTrigger(RecalcTrigger,Trigger3M)),NA())</f>
        <v>9.1029501548374782E-3</v>
      </c>
      <c r="L1861" s="44">
        <f>IFERROR(_xll.qlIndexFixing(Index6M,$H1861,TRUE,_xll.ohTrigger(RecalcTrigger,Trigger6M)),NA())</f>
        <v>9.1064991145230461E-3</v>
      </c>
      <c r="M1861" s="145">
        <f>IFERROR(_xll.qlIndexFixing(Index1Y,$H1861,TRUE,_xll.ohTrigger(RecalcTrigger,Trigger1Y)),NA())</f>
        <v>9.3117155606933406E-3</v>
      </c>
      <c r="N1861" s="144">
        <f>IFERROR(_xll.qlIndexFixing(ONIndex1M,I1861,TRUE,_xll.ohTrigger(RecalcTrigger,Trigger1M)),NA())</f>
        <v>8.8597378719867947E-3</v>
      </c>
      <c r="O1861" s="44">
        <f>IFERROR(_xll.qlIndexFixing(ONIndex3M,I1861,TRUE,_xll.ohTrigger(RecalcTrigger,Trigger3M)),NA())</f>
        <v>9.1115902289562456E-3</v>
      </c>
      <c r="P1861" s="44">
        <f>IFERROR(_xll.qlIndexFixing(ONIndex6M,I1861,TRUE,_xll.ohTrigger(RecalcTrigger,Trigger6M)),NA())</f>
        <v>9.1345335115899928E-3</v>
      </c>
      <c r="Q1861" s="145">
        <f>IFERROR(_xll.qlIndexFixing(ONIndex1Y,I1861,TRUE,_xll.ohTrigger(RecalcTrigger,Trigger1Y)),NA())</f>
        <v>9.3464829300859975E-3</v>
      </c>
    </row>
    <row r="1862" spans="2:17" x14ac:dyDescent="0.2">
      <c r="B1862" s="39" t="s">
        <v>42</v>
      </c>
      <c r="D1862" s="42">
        <f>_xll.qlCalendarAdvance(Calendar,$D1861,B1862,"f",FALSE)</f>
        <v>52783</v>
      </c>
      <c r="E1862" s="139">
        <f>_xll.qlInterestRateIndexValueDate(IndexON,D1862)</f>
        <v>52783</v>
      </c>
      <c r="F1862" s="155">
        <f>IFERROR(_xll.qlIndexFixing(IndexON,D1862,TRUE,_xll.ohTrigger(RecalcTrigger,TriggerON)),NA())</f>
        <v>8.8742747034054048E-3</v>
      </c>
      <c r="H1862" s="42">
        <f>_xll.qlCalendarAdvance(Calendar,$H1861,B1862,"f",FALSE)</f>
        <v>52783</v>
      </c>
      <c r="I1862" s="139">
        <f>_xll.qlInterestRateIndexValueDate(Index1M,$H1862)</f>
        <v>52785</v>
      </c>
      <c r="J1862" s="144">
        <f>IFERROR(_xll.qlIndexFixing(Index1M,$H1862,TRUE,_xll.ohTrigger(RecalcTrigger,Trigger1M)),NA())</f>
        <v>8.8550917631691206E-3</v>
      </c>
      <c r="K1862" s="44">
        <f>IFERROR(_xll.qlIndexFixing(Index3M,H1862,TRUE,_xll.ohTrigger(RecalcTrigger,Trigger3M)),NA())</f>
        <v>9.0997341371809471E-3</v>
      </c>
      <c r="L1862" s="44">
        <f>IFERROR(_xll.qlIndexFixing(Index6M,$H1862,TRUE,_xll.ohTrigger(RecalcTrigger,Trigger6M)),NA())</f>
        <v>9.1020087641372725E-3</v>
      </c>
      <c r="M1862" s="145">
        <f>IFERROR(_xll.qlIndexFixing(Index1Y,$H1862,TRUE,_xll.ohTrigger(RecalcTrigger,Trigger1Y)),NA())</f>
        <v>9.3086434247040134E-3</v>
      </c>
      <c r="N1862" s="144">
        <f>IFERROR(_xll.qlIndexFixing(ONIndex1M,I1862,TRUE,_xll.ohTrigger(RecalcTrigger,Trigger1M)),NA())</f>
        <v>8.8566979670190449E-3</v>
      </c>
      <c r="O1862" s="44">
        <f>IFERROR(_xll.qlIndexFixing(ONIndex3M,I1862,TRUE,_xll.ohTrigger(RecalcTrigger,Trigger3M)),NA())</f>
        <v>9.1083489865617651E-3</v>
      </c>
      <c r="P1862" s="44">
        <f>IFERROR(_xll.qlIndexFixing(ONIndex6M,I1862,TRUE,_xll.ohTrigger(RecalcTrigger,Trigger6M)),NA())</f>
        <v>9.1306367565913149E-3</v>
      </c>
      <c r="Q1862" s="145">
        <f>IFERROR(_xll.qlIndexFixing(ONIndex1Y,I1862,TRUE,_xll.ohTrigger(RecalcTrigger,Trigger1Y)),NA())</f>
        <v>9.343337879945679E-3</v>
      </c>
    </row>
    <row r="1863" spans="2:17" x14ac:dyDescent="0.2">
      <c r="B1863" s="39" t="s">
        <v>42</v>
      </c>
      <c r="D1863" s="42">
        <f>_xll.qlCalendarAdvance(Calendar,$D1862,B1863,"f",FALSE)</f>
        <v>52790</v>
      </c>
      <c r="E1863" s="139">
        <f>_xll.qlInterestRateIndexValueDate(IndexON,D1863)</f>
        <v>52790</v>
      </c>
      <c r="F1863" s="155">
        <f>IFERROR(_xll.qlIndexFixing(IndexON,D1863,TRUE,_xll.ohTrigger(RecalcTrigger,TriggerON)),NA())</f>
        <v>8.8742747034054048E-3</v>
      </c>
      <c r="H1863" s="42">
        <f>_xll.qlCalendarAdvance(Calendar,$H1862,B1863,"f",FALSE)</f>
        <v>52790</v>
      </c>
      <c r="I1863" s="139">
        <f>_xll.qlInterestRateIndexValueDate(Index1M,$H1863)</f>
        <v>52792</v>
      </c>
      <c r="J1863" s="144">
        <f>IFERROR(_xll.qlIndexFixing(Index1M,$H1863,TRUE,_xll.ohTrigger(RecalcTrigger,Trigger1M)),NA())</f>
        <v>8.852061397200961E-3</v>
      </c>
      <c r="K1863" s="44">
        <f>IFERROR(_xll.qlIndexFixing(Index3M,H1863,TRUE,_xll.ohTrigger(RecalcTrigger,Trigger3M)),NA())</f>
        <v>9.0965237221566891E-3</v>
      </c>
      <c r="L1863" s="44">
        <f>IFERROR(_xll.qlIndexFixing(Index6M,$H1863,TRUE,_xll.ohTrigger(RecalcTrigger,Trigger6M)),NA())</f>
        <v>9.098025059560734E-3</v>
      </c>
      <c r="M1863" s="145">
        <f>IFERROR(_xll.qlIndexFixing(Index1Y,$H1863,TRUE,_xll.ohTrigger(RecalcTrigger,Trigger1Y)),NA())</f>
        <v>9.3055755582629063E-3</v>
      </c>
      <c r="N1863" s="144">
        <f>IFERROR(_xll.qlIndexFixing(ONIndex1M,I1863,TRUE,_xll.ohTrigger(RecalcTrigger,Trigger1M)),NA())</f>
        <v>8.8536624996216062E-3</v>
      </c>
      <c r="O1863" s="44">
        <f>IFERROR(_xll.qlIndexFixing(ONIndex3M,I1863,TRUE,_xll.ohTrigger(RecalcTrigger,Trigger3M)),NA())</f>
        <v>9.1051131014818765E-3</v>
      </c>
      <c r="P1863" s="44">
        <f>IFERROR(_xll.qlIndexFixing(ONIndex6M,I1863,TRUE,_xll.ohTrigger(RecalcTrigger,Trigger6M)),NA())</f>
        <v>9.1267349076673554E-3</v>
      </c>
      <c r="Q1863" s="145">
        <f>IFERROR(_xll.qlIndexFixing(ONIndex1Y,I1863,TRUE,_xll.ohTrigger(RecalcTrigger,Trigger1Y)),NA())</f>
        <v>9.3401963932748799E-3</v>
      </c>
    </row>
    <row r="1864" spans="2:17" x14ac:dyDescent="0.2">
      <c r="B1864" s="39" t="s">
        <v>42</v>
      </c>
      <c r="D1864" s="42">
        <f>_xll.qlCalendarAdvance(Calendar,$D1863,B1864,"f",FALSE)</f>
        <v>52797</v>
      </c>
      <c r="E1864" s="139">
        <f>_xll.qlInterestRateIndexValueDate(IndexON,D1864)</f>
        <v>52797</v>
      </c>
      <c r="F1864" s="155">
        <f>IFERROR(_xll.qlIndexFixing(IndexON,D1864,TRUE,_xll.ohTrigger(RecalcTrigger,TriggerON)),NA())</f>
        <v>8.8742747034054048E-3</v>
      </c>
      <c r="H1864" s="42">
        <f>_xll.qlCalendarAdvance(Calendar,$H1863,B1864,"f",FALSE)</f>
        <v>52797</v>
      </c>
      <c r="I1864" s="139">
        <f>_xll.qlInterestRateIndexValueDate(Index1M,$H1864)</f>
        <v>52799</v>
      </c>
      <c r="J1864" s="144">
        <f>IFERROR(_xll.qlIndexFixing(Index1M,$H1864,TRUE,_xll.ohTrigger(RecalcTrigger,Trigger1M)),NA())</f>
        <v>8.8490355769790807E-3</v>
      </c>
      <c r="K1864" s="44">
        <f>IFERROR(_xll.qlIndexFixing(Index3M,H1864,TRUE,_xll.ohTrigger(RecalcTrigger,Trigger3M)),NA())</f>
        <v>9.0933189486318722E-3</v>
      </c>
      <c r="L1864" s="44">
        <f>IFERROR(_xll.qlIndexFixing(Index6M,$H1864,TRUE,_xll.ohTrigger(RecalcTrigger,Trigger6M)),NA())</f>
        <v>9.0940363744099629E-3</v>
      </c>
      <c r="M1864" s="145">
        <f>IFERROR(_xll.qlIndexFixing(Index1Y,$H1864,TRUE,_xll.ohTrigger(RecalcTrigger,Trigger1Y)),NA())</f>
        <v>9.3025119874094678E-3</v>
      </c>
      <c r="N1864" s="144">
        <f>IFERROR(_xll.qlIndexFixing(ONIndex1M,I1864,TRUE,_xll.ohTrigger(RecalcTrigger,Trigger1M)),NA())</f>
        <v>8.8506315092029553E-3</v>
      </c>
      <c r="O1864" s="44">
        <f>IFERROR(_xll.qlIndexFixing(ONIndex3M,I1864,TRUE,_xll.ohTrigger(RecalcTrigger,Trigger3M)),NA())</f>
        <v>9.1018826123256957E-3</v>
      </c>
      <c r="P1864" s="44">
        <f>IFERROR(_xll.qlIndexFixing(ONIndex6M,I1864,TRUE,_xll.ohTrigger(RecalcTrigger,Trigger6M)),NA())</f>
        <v>9.1228279741706331E-3</v>
      </c>
      <c r="Q1864" s="145">
        <f>IFERROR(_xll.qlIndexFixing(ONIndex1Y,I1864,TRUE,_xll.ohTrigger(RecalcTrigger,Trigger1Y)),NA())</f>
        <v>9.3370584958130109E-3</v>
      </c>
    </row>
    <row r="1865" spans="2:17" x14ac:dyDescent="0.2">
      <c r="B1865" s="39" t="s">
        <v>42</v>
      </c>
      <c r="D1865" s="42">
        <f>_xll.qlCalendarAdvance(Calendar,$D1864,B1865,"f",FALSE)</f>
        <v>52804</v>
      </c>
      <c r="E1865" s="139">
        <f>_xll.qlInterestRateIndexValueDate(IndexON,D1865)</f>
        <v>52804</v>
      </c>
      <c r="F1865" s="155">
        <f>IFERROR(_xll.qlIndexFixing(IndexON,D1865,TRUE,_xll.ohTrigger(RecalcTrigger,TriggerON)),NA())</f>
        <v>8.8742747033254687E-3</v>
      </c>
      <c r="H1865" s="42">
        <f>_xll.qlCalendarAdvance(Calendar,$H1864,B1865,"f",FALSE)</f>
        <v>52804</v>
      </c>
      <c r="I1865" s="139">
        <f>_xll.qlInterestRateIndexValueDate(Index1M,$H1865)</f>
        <v>52806</v>
      </c>
      <c r="J1865" s="144">
        <f>IFERROR(_xll.qlIndexFixing(Index1M,$H1865,TRUE,_xll.ohTrigger(RecalcTrigger,Trigger1M)),NA())</f>
        <v>8.8460143418045423E-3</v>
      </c>
      <c r="K1865" s="44">
        <f>IFERROR(_xll.qlIndexFixing(Index3M,H1865,TRUE,_xll.ohTrigger(RecalcTrigger,Trigger3M)),NA())</f>
        <v>9.0901198554797485E-3</v>
      </c>
      <c r="L1865" s="44">
        <f>IFERROR(_xll.qlIndexFixing(Index6M,$H1865,TRUE,_xll.ohTrigger(RecalcTrigger,Trigger6M)),NA())</f>
        <v>9.0900427181775812E-3</v>
      </c>
      <c r="M1865" s="145">
        <f>IFERROR(_xll.qlIndexFixing(Index1Y,$H1865,TRUE,_xll.ohTrigger(RecalcTrigger,Trigger1Y)),NA())</f>
        <v>9.2994527381820447E-3</v>
      </c>
      <c r="N1865" s="144">
        <f>IFERROR(_xll.qlIndexFixing(ONIndex1M,I1865,TRUE,_xll.ohTrigger(RecalcTrigger,Trigger1M)),NA())</f>
        <v>8.8476050350916324E-3</v>
      </c>
      <c r="O1865" s="44">
        <f>IFERROR(_xll.qlIndexFixing(ONIndex3M,I1865,TRUE,_xll.ohTrigger(RecalcTrigger,Trigger3M)),NA())</f>
        <v>9.0986575579421469E-3</v>
      </c>
      <c r="P1865" s="44">
        <f>IFERROR(_xll.qlIndexFixing(ONIndex6M,I1865,TRUE,_xll.ohTrigger(RecalcTrigger,Trigger6M)),NA())</f>
        <v>9.1189159654536667E-3</v>
      </c>
      <c r="Q1865" s="145">
        <f>IFERROR(_xll.qlIndexFixing(ONIndex1Y,I1865,TRUE,_xll.ohTrigger(RecalcTrigger,Trigger1Y)),NA())</f>
        <v>9.3339242135392908E-3</v>
      </c>
    </row>
    <row r="1866" spans="2:17" x14ac:dyDescent="0.2">
      <c r="B1866" s="39" t="s">
        <v>42</v>
      </c>
      <c r="D1866" s="42">
        <f>_xll.qlCalendarAdvance(Calendar,$D1865,B1866,"f",FALSE)</f>
        <v>52811</v>
      </c>
      <c r="E1866" s="139">
        <f>_xll.qlInterestRateIndexValueDate(IndexON,D1866)</f>
        <v>52811</v>
      </c>
      <c r="F1866" s="155">
        <f>IFERROR(_xll.qlIndexFixing(IndexON,D1866,TRUE,_xll.ohTrigger(RecalcTrigger,TriggerON)),NA())</f>
        <v>8.8742747034054048E-3</v>
      </c>
      <c r="H1866" s="42">
        <f>_xll.qlCalendarAdvance(Calendar,$H1865,B1866,"f",FALSE)</f>
        <v>52811</v>
      </c>
      <c r="I1866" s="139">
        <f>_xll.qlInterestRateIndexValueDate(Index1M,$H1866)</f>
        <v>52813</v>
      </c>
      <c r="J1866" s="144">
        <f>IFERROR(_xll.qlIndexFixing(Index1M,$H1866,TRUE,_xll.ohTrigger(RecalcTrigger,Trigger1M)),NA())</f>
        <v>8.842997730983404E-3</v>
      </c>
      <c r="K1866" s="44">
        <f>IFERROR(_xll.qlIndexFixing(Index3M,H1866,TRUE,_xll.ohTrigger(RecalcTrigger,Trigger3M)),NA())</f>
        <v>9.0869264815692276E-3</v>
      </c>
      <c r="L1866" s="44">
        <f>IFERROR(_xll.qlIndexFixing(Index6M,$H1866,TRUE,_xll.ohTrigger(RecalcTrigger,Trigger6M)),NA())</f>
        <v>9.08604410035793E-3</v>
      </c>
      <c r="M1866" s="145">
        <f>IFERROR(_xll.qlIndexFixing(Index1Y,$H1866,TRUE,_xll.ohTrigger(RecalcTrigger,Trigger1Y)),NA())</f>
        <v>9.2963978366189873E-3</v>
      </c>
      <c r="N1866" s="144">
        <f>IFERROR(_xll.qlIndexFixing(ONIndex1M,I1866,TRUE,_xll.ohTrigger(RecalcTrigger,Trigger1M)),NA())</f>
        <v>8.844583116456306E-3</v>
      </c>
      <c r="O1866" s="44">
        <f>IFERROR(_xll.qlIndexFixing(ONIndex3M,I1866,TRUE,_xll.ohTrigger(RecalcTrigger,Trigger3M)),NA())</f>
        <v>9.0954379772600902E-3</v>
      </c>
      <c r="P1866" s="44">
        <f>IFERROR(_xll.qlIndexFixing(ONIndex6M,I1866,TRUE,_xll.ohTrigger(RecalcTrigger,Trigger6M)),NA())</f>
        <v>9.1149988911087831E-3</v>
      </c>
      <c r="Q1866" s="145">
        <f>IFERROR(_xll.qlIndexFixing(ONIndex1Y,I1866,TRUE,_xll.ohTrigger(RecalcTrigger,Trigger1Y)),NA())</f>
        <v>9.330793572113194E-3</v>
      </c>
    </row>
    <row r="1867" spans="2:17" x14ac:dyDescent="0.2">
      <c r="B1867" s="39" t="s">
        <v>42</v>
      </c>
      <c r="D1867" s="42">
        <f>_xll.qlCalendarAdvance(Calendar,$D1866,B1867,"f",FALSE)</f>
        <v>52818</v>
      </c>
      <c r="E1867" s="139">
        <f>_xll.qlInterestRateIndexValueDate(IndexON,D1867)</f>
        <v>52818</v>
      </c>
      <c r="F1867" s="155">
        <f>IFERROR(_xll.qlIndexFixing(IndexON,D1867,TRUE,_xll.ohTrigger(RecalcTrigger,TriggerON)),NA())</f>
        <v>8.8742747034853409E-3</v>
      </c>
      <c r="H1867" s="42">
        <f>_xll.qlCalendarAdvance(Calendar,$H1866,B1867,"f",FALSE)</f>
        <v>52818</v>
      </c>
      <c r="I1867" s="139">
        <f>_xll.qlInterestRateIndexValueDate(Index1M,$H1867)</f>
        <v>52820</v>
      </c>
      <c r="J1867" s="144">
        <f>IFERROR(_xll.qlIndexFixing(Index1M,$H1867,TRUE,_xll.ohTrigger(RecalcTrigger,Trigger1M)),NA())</f>
        <v>8.8399857838242224E-3</v>
      </c>
      <c r="K1867" s="44">
        <f>IFERROR(_xll.qlIndexFixing(Index3M,H1867,TRUE,_xll.ohTrigger(RecalcTrigger,Trigger3M)),NA())</f>
        <v>9.0837388657692159E-3</v>
      </c>
      <c r="L1867" s="44">
        <f>IFERROR(_xll.qlIndexFixing(Index6M,$H1867,TRUE,_xll.ohTrigger(RecalcTrigger,Trigger6M)),NA())</f>
        <v>9.0820405304440598E-3</v>
      </c>
      <c r="M1867" s="145">
        <f>IFERROR(_xll.qlIndexFixing(Index1Y,$H1867,TRUE,_xll.ohTrigger(RecalcTrigger,Trigger1Y)),NA())</f>
        <v>9.2933473087582052E-3</v>
      </c>
      <c r="N1867" s="144">
        <f>IFERROR(_xll.qlIndexFixing(ONIndex1M,I1867,TRUE,_xll.ohTrigger(RecalcTrigger,Trigger1M)),NA())</f>
        <v>8.8415657927054525E-3</v>
      </c>
      <c r="O1867" s="44">
        <f>IFERROR(_xll.qlIndexFixing(ONIndex3M,I1867,TRUE,_xll.ohTrigger(RecalcTrigger,Trigger3M)),NA())</f>
        <v>9.0922239087287693E-3</v>
      </c>
      <c r="P1867" s="44">
        <f>IFERROR(_xll.qlIndexFixing(ONIndex6M,I1867,TRUE,_xll.ohTrigger(RecalcTrigger,Trigger6M)),NA())</f>
        <v>9.1110767603286291E-3</v>
      </c>
      <c r="Q1867" s="145">
        <f>IFERROR(_xll.qlIndexFixing(ONIndex1Y,I1867,TRUE,_xll.ohTrigger(RecalcTrigger,Trigger1Y)),NA())</f>
        <v>9.3276665975139395E-3</v>
      </c>
    </row>
    <row r="1868" spans="2:17" x14ac:dyDescent="0.2">
      <c r="B1868" s="39" t="s">
        <v>42</v>
      </c>
      <c r="D1868" s="42">
        <f>_xll.qlCalendarAdvance(Calendar,$D1867,B1868,"f",FALSE)</f>
        <v>52825</v>
      </c>
      <c r="E1868" s="139">
        <f>_xll.qlInterestRateIndexValueDate(IndexON,D1868)</f>
        <v>52825</v>
      </c>
      <c r="F1868" s="155">
        <f>IFERROR(_xll.qlIndexFixing(IndexON,D1868,TRUE,_xll.ohTrigger(RecalcTrigger,TriggerON)),NA())</f>
        <v>8.8742747034054048E-3</v>
      </c>
      <c r="H1868" s="42">
        <f>_xll.qlCalendarAdvance(Calendar,$H1867,B1868,"f",FALSE)</f>
        <v>52825</v>
      </c>
      <c r="I1868" s="139">
        <f>_xll.qlInterestRateIndexValueDate(Index1M,$H1868)</f>
        <v>52827</v>
      </c>
      <c r="J1868" s="144">
        <f>IFERROR(_xll.qlIndexFixing(Index1M,$H1868,TRUE,_xll.ohTrigger(RecalcTrigger,Trigger1M)),NA())</f>
        <v>8.8369785396355538E-3</v>
      </c>
      <c r="K1868" s="44">
        <f>IFERROR(_xll.qlIndexFixing(Index3M,H1868,TRUE,_xll.ohTrigger(RecalcTrigger,Trigger3M)),NA())</f>
        <v>9.0805570469477542E-3</v>
      </c>
      <c r="L1868" s="44">
        <f>IFERROR(_xll.qlIndexFixing(Index6M,$H1868,TRUE,_xll.ohTrigger(RecalcTrigger,Trigger6M)),NA())</f>
        <v>9.0780320179298813E-3</v>
      </c>
      <c r="M1868" s="145">
        <f>IFERROR(_xll.qlIndexFixing(Index1Y,$H1868,TRUE,_xll.ohTrigger(RecalcTrigger,Trigger1Y)),NA())</f>
        <v>9.2903011806376133E-3</v>
      </c>
      <c r="N1868" s="144">
        <f>IFERROR(_xll.qlIndexFixing(ONIndex1M,I1868,TRUE,_xll.ohTrigger(RecalcTrigger,Trigger1M)),NA())</f>
        <v>8.8385531029278042E-3</v>
      </c>
      <c r="O1868" s="44">
        <f>IFERROR(_xll.qlIndexFixing(ONIndex3M,I1868,TRUE,_xll.ohTrigger(RecalcTrigger,Trigger3M)),NA())</f>
        <v>9.0890153914369165E-3</v>
      </c>
      <c r="P1868" s="44">
        <f>IFERROR(_xll.qlIndexFixing(ONIndex6M,I1868,TRUE,_xll.ohTrigger(RecalcTrigger,Trigger6M)),NA())</f>
        <v>9.1071495827854676E-3</v>
      </c>
      <c r="Q1868" s="145">
        <f>IFERROR(_xll.qlIndexFixing(ONIndex1Y,I1868,TRUE,_xll.ohTrigger(RecalcTrigger,Trigger1Y)),NA())</f>
        <v>9.3245433155608737E-3</v>
      </c>
    </row>
    <row r="1869" spans="2:17" x14ac:dyDescent="0.2">
      <c r="B1869" s="39" t="s">
        <v>42</v>
      </c>
      <c r="D1869" s="42">
        <f>_xll.qlCalendarAdvance(Calendar,$D1868,B1869,"f",FALSE)</f>
        <v>52832</v>
      </c>
      <c r="E1869" s="139">
        <f>_xll.qlInterestRateIndexValueDate(IndexON,D1869)</f>
        <v>52832</v>
      </c>
      <c r="F1869" s="155">
        <f>IFERROR(_xll.qlIndexFixing(IndexON,D1869,TRUE,_xll.ohTrigger(RecalcTrigger,TriggerON)),NA())</f>
        <v>8.8742747034054048E-3</v>
      </c>
      <c r="H1869" s="42">
        <f>_xll.qlCalendarAdvance(Calendar,$H1868,B1869,"f",FALSE)</f>
        <v>52832</v>
      </c>
      <c r="I1869" s="139">
        <f>_xll.qlInterestRateIndexValueDate(Index1M,$H1869)</f>
        <v>52834</v>
      </c>
      <c r="J1869" s="144">
        <f>IFERROR(_xll.qlIndexFixing(Index1M,$H1869,TRUE,_xll.ohTrigger(RecalcTrigger,Trigger1M)),NA())</f>
        <v>8.8339760377159626E-3</v>
      </c>
      <c r="K1869" s="44">
        <f>IFERROR(_xll.qlIndexFixing(Index3M,H1869,TRUE,_xll.ohTrigger(RecalcTrigger,Trigger3M)),NA())</f>
        <v>9.0773810639780943E-3</v>
      </c>
      <c r="L1869" s="44">
        <f>IFERROR(_xll.qlIndexFixing(Index6M,$H1869,TRUE,_xll.ohTrigger(RecalcTrigger,Trigger6M)),NA())</f>
        <v>9.0740185723097375E-3</v>
      </c>
      <c r="M1869" s="145">
        <f>IFERROR(_xll.qlIndexFixing(Index1Y,$H1869,TRUE,_xll.ohTrigger(RecalcTrigger,Trigger1Y)),NA())</f>
        <v>9.2872594782949028E-3</v>
      </c>
      <c r="N1869" s="144">
        <f>IFERROR(_xll.qlIndexFixing(ONIndex1M,I1869,TRUE,_xll.ohTrigger(RecalcTrigger,Trigger1M)),NA())</f>
        <v>8.8355450865318375E-3</v>
      </c>
      <c r="O1869" s="44">
        <f>IFERROR(_xll.qlIndexFixing(ONIndex3M,I1869,TRUE,_xll.ohTrigger(RecalcTrigger,Trigger3M)),NA())</f>
        <v>9.0858124640735838E-3</v>
      </c>
      <c r="P1869" s="44">
        <f>IFERROR(_xll.qlIndexFixing(ONIndex6M,I1869,TRUE,_xll.ohTrigger(RecalcTrigger,Trigger6M)),NA())</f>
        <v>9.1032173676719452E-3</v>
      </c>
      <c r="Q1869" s="145">
        <f>IFERROR(_xll.qlIndexFixing(ONIndex1Y,I1869,TRUE,_xll.ohTrigger(RecalcTrigger,Trigger1Y)),NA())</f>
        <v>9.3214237519934073E-3</v>
      </c>
    </row>
    <row r="1870" spans="2:17" x14ac:dyDescent="0.2">
      <c r="B1870" s="39" t="s">
        <v>42</v>
      </c>
      <c r="D1870" s="42">
        <f>_xll.qlCalendarAdvance(Calendar,$D1869,B1870,"f",FALSE)</f>
        <v>52839</v>
      </c>
      <c r="E1870" s="139">
        <f>_xll.qlInterestRateIndexValueDate(IndexON,D1870)</f>
        <v>52839</v>
      </c>
      <c r="F1870" s="155">
        <f>IFERROR(_xll.qlIndexFixing(IndexON,D1870,TRUE,_xll.ohTrigger(RecalcTrigger,TriggerON)),NA())</f>
        <v>8.8742747034054048E-3</v>
      </c>
      <c r="H1870" s="42">
        <f>_xll.qlCalendarAdvance(Calendar,$H1869,B1870,"f",FALSE)</f>
        <v>52839</v>
      </c>
      <c r="I1870" s="139">
        <f>_xll.qlInterestRateIndexValueDate(Index1M,$H1870)</f>
        <v>52841</v>
      </c>
      <c r="J1870" s="144">
        <f>IFERROR(_xll.qlIndexFixing(Index1M,$H1870,TRUE,_xll.ohTrigger(RecalcTrigger,Trigger1M)),NA())</f>
        <v>8.8309783173790013E-3</v>
      </c>
      <c r="K1870" s="44">
        <f>IFERROR(_xll.qlIndexFixing(Index3M,H1870,TRUE,_xll.ohTrigger(RecalcTrigger,Trigger3M)),NA())</f>
        <v>9.0743219976429351E-3</v>
      </c>
      <c r="L1870" s="44">
        <f>IFERROR(_xll.qlIndexFixing(Index6M,$H1870,TRUE,_xll.ohTrigger(RecalcTrigger,Trigger6M)),NA())</f>
        <v>9.0708730344147039E-3</v>
      </c>
      <c r="M1870" s="145">
        <f>IFERROR(_xll.qlIndexFixing(Index1Y,$H1870,TRUE,_xll.ohTrigger(RecalcTrigger,Trigger1Y)),NA())</f>
        <v>9.2842222277673275E-3</v>
      </c>
      <c r="N1870" s="144">
        <f>IFERROR(_xll.qlIndexFixing(ONIndex1M,I1870,TRUE,_xll.ohTrigger(RecalcTrigger,Trigger1M)),NA())</f>
        <v>8.8325417827661568E-3</v>
      </c>
      <c r="O1870" s="44">
        <f>IFERROR(_xll.qlIndexFixing(ONIndex3M,I1870,TRUE,_xll.ohTrigger(RecalcTrigger,Trigger3M)),NA())</f>
        <v>9.0826151654876952E-3</v>
      </c>
      <c r="P1870" s="44">
        <f>IFERROR(_xll.qlIndexFixing(ONIndex6M,I1870,TRUE,_xll.ohTrigger(RecalcTrigger,Trigger6M)),NA())</f>
        <v>9.0992801245004529E-3</v>
      </c>
      <c r="Q1870" s="145">
        <f>IFERROR(_xll.qlIndexFixing(ONIndex1Y,I1870,TRUE,_xll.ohTrigger(RecalcTrigger,Trigger1Y)),NA())</f>
        <v>9.3183079327907592E-3</v>
      </c>
    </row>
    <row r="1871" spans="2:17" x14ac:dyDescent="0.2">
      <c r="B1871" s="39" t="s">
        <v>42</v>
      </c>
      <c r="D1871" s="42">
        <f>_xll.qlCalendarAdvance(Calendar,$D1870,B1871,"f",FALSE)</f>
        <v>52846</v>
      </c>
      <c r="E1871" s="139">
        <f>_xll.qlInterestRateIndexValueDate(IndexON,D1871)</f>
        <v>52846</v>
      </c>
      <c r="F1871" s="155">
        <f>IFERROR(_xll.qlIndexFixing(IndexON,D1871,TRUE,_xll.ohTrigger(RecalcTrigger,TriggerON)),NA())</f>
        <v>8.8742747034853409E-3</v>
      </c>
      <c r="H1871" s="42">
        <f>_xll.qlCalendarAdvance(Calendar,$H1870,B1871,"f",FALSE)</f>
        <v>52846</v>
      </c>
      <c r="I1871" s="139">
        <f>_xll.qlInterestRateIndexValueDate(Index1M,$H1871)</f>
        <v>52848</v>
      </c>
      <c r="J1871" s="144">
        <f>IFERROR(_xll.qlIndexFixing(Index1M,$H1871,TRUE,_xll.ohTrigger(RecalcTrigger,Trigger1M)),NA())</f>
        <v>8.8279854179257322E-3</v>
      </c>
      <c r="K1871" s="44">
        <f>IFERROR(_xll.qlIndexFixing(Index3M,H1871,TRUE,_xll.ohTrigger(RecalcTrigger,Trigger3M)),NA())</f>
        <v>9.0711574529050328E-3</v>
      </c>
      <c r="L1871" s="44">
        <f>IFERROR(_xll.qlIndexFixing(Index6M,$H1871,TRUE,_xll.ohTrigger(RecalcTrigger,Trigger6M)),NA())</f>
        <v>9.0668519955885967E-3</v>
      </c>
      <c r="M1871" s="145">
        <f>IFERROR(_xll.qlIndexFixing(Index1Y,$H1871,TRUE,_xll.ohTrigger(RecalcTrigger,Trigger1Y)),NA())</f>
        <v>9.2811894550917044E-3</v>
      </c>
      <c r="N1871" s="144">
        <f>IFERROR(_xll.qlIndexFixing(ONIndex1M,I1871,TRUE,_xll.ohTrigger(RecalcTrigger,Trigger1M)),NA())</f>
        <v>8.8295432309593025E-3</v>
      </c>
      <c r="O1871" s="44">
        <f>IFERROR(_xll.qlIndexFixing(ONIndex3M,I1871,TRUE,_xll.ohTrigger(RecalcTrigger,Trigger3M)),NA())</f>
        <v>9.0794235344482388E-3</v>
      </c>
      <c r="P1871" s="44">
        <f>IFERROR(_xll.qlIndexFixing(ONIndex6M,I1871,TRUE,_xll.ohTrigger(RecalcTrigger,Trigger6M)),NA())</f>
        <v>9.0953378627034454E-3</v>
      </c>
      <c r="Q1871" s="145">
        <f>IFERROR(_xll.qlIndexFixing(ONIndex1Y,I1871,TRUE,_xll.ohTrigger(RecalcTrigger,Trigger1Y)),NA())</f>
        <v>9.3151958836124038E-3</v>
      </c>
    </row>
    <row r="1872" spans="2:17" x14ac:dyDescent="0.2">
      <c r="B1872" s="39" t="s">
        <v>42</v>
      </c>
      <c r="D1872" s="42">
        <f>_xll.qlCalendarAdvance(Calendar,$D1871,B1872,"f",FALSE)</f>
        <v>52853</v>
      </c>
      <c r="E1872" s="139">
        <f>_xll.qlInterestRateIndexValueDate(IndexON,D1872)</f>
        <v>52853</v>
      </c>
      <c r="F1872" s="155">
        <f>IFERROR(_xll.qlIndexFixing(IndexON,D1872,TRUE,_xll.ohTrigger(RecalcTrigger,TriggerON)),NA())</f>
        <v>8.8742747034054048E-3</v>
      </c>
      <c r="H1872" s="42">
        <f>_xll.qlCalendarAdvance(Calendar,$H1871,B1872,"f",FALSE)</f>
        <v>52853</v>
      </c>
      <c r="I1872" s="139">
        <f>_xll.qlInterestRateIndexValueDate(Index1M,$H1872)</f>
        <v>52855</v>
      </c>
      <c r="J1872" s="144">
        <f>IFERROR(_xll.qlIndexFixing(Index1M,$H1872,TRUE,_xll.ohTrigger(RecalcTrigger,Trigger1M)),NA())</f>
        <v>8.8249973786597158E-3</v>
      </c>
      <c r="K1872" s="44">
        <f>IFERROR(_xll.qlIndexFixing(Index3M,H1872,TRUE,_xll.ohTrigger(RecalcTrigger,Trigger3M)),NA())</f>
        <v>9.0679988576717538E-3</v>
      </c>
      <c r="L1872" s="44">
        <f>IFERROR(_xll.qlIndexFixing(Index6M,$H1872,TRUE,_xll.ohTrigger(RecalcTrigger,Trigger6M)),NA())</f>
        <v>9.0628260491376865E-3</v>
      </c>
      <c r="M1872" s="145">
        <f>IFERROR(_xll.qlIndexFixing(Index1Y,$H1872,TRUE,_xll.ohTrigger(RecalcTrigger,Trigger1Y)),NA())</f>
        <v>9.2781611863050686E-3</v>
      </c>
      <c r="N1872" s="144">
        <f>IFERROR(_xll.qlIndexFixing(ONIndex1M,I1872,TRUE,_xll.ohTrigger(RecalcTrigger,Trigger1M)),NA())</f>
        <v>8.826549470279943E-3</v>
      </c>
      <c r="O1872" s="44">
        <f>IFERROR(_xll.qlIndexFixing(ONIndex3M,I1872,TRUE,_xll.ohTrigger(RecalcTrigger,Trigger3M)),NA())</f>
        <v>9.0762376097242026E-3</v>
      </c>
      <c r="P1872" s="44">
        <f>IFERROR(_xll.qlIndexFixing(ONIndex6M,I1872,TRUE,_xll.ohTrigger(RecalcTrigger,Trigger6M)),NA())</f>
        <v>9.0913905917133775E-3</v>
      </c>
      <c r="Q1872" s="145">
        <f>IFERROR(_xll.qlIndexFixing(ONIndex1Y,I1872,TRUE,_xll.ohTrigger(RecalcTrigger,Trigger1Y)),NA())</f>
        <v>9.3120876303576239E-3</v>
      </c>
    </row>
    <row r="1873" spans="2:17" x14ac:dyDescent="0.2">
      <c r="B1873" s="39" t="s">
        <v>42</v>
      </c>
      <c r="D1873" s="42">
        <f>_xll.qlCalendarAdvance(Calendar,$D1872,B1873,"f",FALSE)</f>
        <v>52860</v>
      </c>
      <c r="E1873" s="139">
        <f>_xll.qlInterestRateIndexValueDate(IndexON,D1873)</f>
        <v>52860</v>
      </c>
      <c r="F1873" s="155">
        <f>IFERROR(_xll.qlIndexFixing(IndexON,D1873,TRUE,_xll.ohTrigger(RecalcTrigger,TriggerON)),NA())</f>
        <v>8.8742747034054048E-3</v>
      </c>
      <c r="H1873" s="42">
        <f>_xll.qlCalendarAdvance(Calendar,$H1872,B1873,"f",FALSE)</f>
        <v>52860</v>
      </c>
      <c r="I1873" s="139">
        <f>_xll.qlInterestRateIndexValueDate(Index1M,$H1873)</f>
        <v>52862</v>
      </c>
      <c r="J1873" s="144">
        <f>IFERROR(_xll.qlIndexFixing(Index1M,$H1873,TRUE,_xll.ohTrigger(RecalcTrigger,Trigger1M)),NA())</f>
        <v>8.8220142388970024E-3</v>
      </c>
      <c r="K1873" s="44">
        <f>IFERROR(_xll.qlIndexFixing(Index3M,H1873,TRUE,_xll.ohTrigger(RecalcTrigger,Trigger3M)),NA())</f>
        <v>9.0648462508104728E-3</v>
      </c>
      <c r="L1873" s="44">
        <f>IFERROR(_xll.qlIndexFixing(Index6M,$H1873,TRUE,_xll.ohTrigger(RecalcTrigger,Trigger6M)),NA())</f>
        <v>9.0587952045553741E-3</v>
      </c>
      <c r="M1873" s="145">
        <f>IFERROR(_xll.qlIndexFixing(Index1Y,$H1873,TRUE,_xll.ohTrigger(RecalcTrigger,Trigger1Y)),NA())</f>
        <v>9.2751374474438E-3</v>
      </c>
      <c r="N1873" s="144">
        <f>IFERROR(_xll.qlIndexFixing(ONIndex1M,I1873,TRUE,_xll.ohTrigger(RecalcTrigger,Trigger1M)),NA())</f>
        <v>8.8235605402164907E-3</v>
      </c>
      <c r="O1873" s="44">
        <f>IFERROR(_xll.qlIndexFixing(ONIndex3M,I1873,TRUE,_xll.ohTrigger(RecalcTrigger,Trigger3M)),NA())</f>
        <v>9.0730574300046385E-3</v>
      </c>
      <c r="P1873" s="44">
        <f>IFERROR(_xll.qlIndexFixing(ONIndex6M,I1873,TRUE,_xll.ohTrigger(RecalcTrigger,Trigger6M)),NA())</f>
        <v>9.087438320882768E-3</v>
      </c>
      <c r="Q1873" s="145">
        <f>IFERROR(_xll.qlIndexFixing(ONIndex1Y,I1873,TRUE,_xll.ohTrigger(RecalcTrigger,Trigger1Y)),NA())</f>
        <v>9.3089831990056382E-3</v>
      </c>
    </row>
    <row r="1874" spans="2:17" x14ac:dyDescent="0.2">
      <c r="B1874" s="39" t="s">
        <v>42</v>
      </c>
      <c r="D1874" s="42">
        <f>_xll.qlCalendarAdvance(Calendar,$D1873,B1874,"f",FALSE)</f>
        <v>52867</v>
      </c>
      <c r="E1874" s="139">
        <f>_xll.qlInterestRateIndexValueDate(IndexON,D1874)</f>
        <v>52867</v>
      </c>
      <c r="F1874" s="155">
        <f>IFERROR(_xll.qlIndexFixing(IndexON,D1874,TRUE,_xll.ohTrigger(RecalcTrigger,TriggerON)),NA())</f>
        <v>8.8742747034054048E-3</v>
      </c>
      <c r="H1874" s="42">
        <f>_xll.qlCalendarAdvance(Calendar,$H1873,B1874,"f",FALSE)</f>
        <v>52867</v>
      </c>
      <c r="I1874" s="139">
        <f>_xll.qlInterestRateIndexValueDate(Index1M,$H1874)</f>
        <v>52869</v>
      </c>
      <c r="J1874" s="144">
        <f>IFERROR(_xll.qlIndexFixing(Index1M,$H1874,TRUE,_xll.ohTrigger(RecalcTrigger,Trigger1M)),NA())</f>
        <v>8.8190360379336585E-3</v>
      </c>
      <c r="K1874" s="44">
        <f>IFERROR(_xll.qlIndexFixing(Index3M,H1874,TRUE,_xll.ohTrigger(RecalcTrigger,Trigger3M)),NA())</f>
        <v>9.0616996711885573E-3</v>
      </c>
      <c r="L1874" s="44">
        <f>IFERROR(_xll.qlIndexFixing(Index6M,$H1874,TRUE,_xll.ohTrigger(RecalcTrigger,Trigger6M)),NA())</f>
        <v>9.0547594713301996E-3</v>
      </c>
      <c r="M1874" s="145">
        <f>IFERROR(_xll.qlIndexFixing(Index1Y,$H1874,TRUE,_xll.ohTrigger(RecalcTrigger,Trigger1Y)),NA())</f>
        <v>9.2721182645442747E-3</v>
      </c>
      <c r="N1874" s="144">
        <f>IFERROR(_xll.qlIndexFixing(ONIndex1M,I1874,TRUE,_xll.ohTrigger(RecalcTrigger,Trigger1M)),NA())</f>
        <v>8.820576479777742E-3</v>
      </c>
      <c r="O1874" s="44">
        <f>IFERROR(_xll.qlIndexFixing(ONIndex3M,I1874,TRUE,_xll.ohTrigger(RecalcTrigger,Trigger3M)),NA())</f>
        <v>9.0698830343782788E-3</v>
      </c>
      <c r="P1874" s="44">
        <f>IFERROR(_xll.qlIndexFixing(ONIndex6M,I1874,TRUE,_xll.ohTrigger(RecalcTrigger,Trigger6M)),NA())</f>
        <v>9.0834810597240079E-3</v>
      </c>
      <c r="Q1874" s="145">
        <f>IFERROR(_xll.qlIndexFixing(ONIndex1Y,I1874,TRUE,_xll.ohTrigger(RecalcTrigger,Trigger1Y)),NA())</f>
        <v>9.3058826152159213E-3</v>
      </c>
    </row>
    <row r="1875" spans="2:17" x14ac:dyDescent="0.2">
      <c r="B1875" s="39" t="s">
        <v>42</v>
      </c>
      <c r="D1875" s="42">
        <f>_xll.qlCalendarAdvance(Calendar,$D1874,B1875,"f",FALSE)</f>
        <v>52874</v>
      </c>
      <c r="E1875" s="139">
        <f>_xll.qlInterestRateIndexValueDate(IndexON,D1875)</f>
        <v>52874</v>
      </c>
      <c r="F1875" s="155">
        <f>IFERROR(_xll.qlIndexFixing(IndexON,D1875,TRUE,_xll.ohTrigger(RecalcTrigger,TriggerON)),NA())</f>
        <v>8.8742747034054048E-3</v>
      </c>
      <c r="H1875" s="42">
        <f>_xll.qlCalendarAdvance(Calendar,$H1874,B1875,"f",FALSE)</f>
        <v>52874</v>
      </c>
      <c r="I1875" s="139">
        <f>_xll.qlInterestRateIndexValueDate(Index1M,$H1875)</f>
        <v>52876</v>
      </c>
      <c r="J1875" s="144">
        <f>IFERROR(_xll.qlIndexFixing(Index1M,$H1875,TRUE,_xll.ohTrigger(RecalcTrigger,Trigger1M)),NA())</f>
        <v>8.8160628150782405E-3</v>
      </c>
      <c r="K1875" s="44">
        <f>IFERROR(_xll.qlIndexFixing(Index3M,H1875,TRUE,_xll.ohTrigger(RecalcTrigger,Trigger3M)),NA())</f>
        <v>9.0584498956842348E-3</v>
      </c>
      <c r="L1875" s="44">
        <f>IFERROR(_xll.qlIndexFixing(Index6M,$H1875,TRUE,_xll.ohTrigger(RecalcTrigger,Trigger6M)),NA())</f>
        <v>9.0505421449151111E-3</v>
      </c>
      <c r="M1875" s="145">
        <f>IFERROR(_xll.qlIndexFixing(Index1Y,$H1875,TRUE,_xll.ohTrigger(RecalcTrigger,Trigger1Y)),NA())</f>
        <v>9.2691036636424369E-3</v>
      </c>
      <c r="N1875" s="144">
        <f>IFERROR(_xll.qlIndexFixing(ONIndex1M,I1875,TRUE,_xll.ohTrigger(RecalcTrigger,Trigger1M)),NA())</f>
        <v>8.8175973284521092E-3</v>
      </c>
      <c r="O1875" s="44">
        <f>IFERROR(_xll.qlIndexFixing(ONIndex3M,I1875,TRUE,_xll.ohTrigger(RecalcTrigger,Trigger3M)),NA())</f>
        <v>9.0667144614542394E-3</v>
      </c>
      <c r="P1875" s="44">
        <f>IFERROR(_xll.qlIndexFixing(ONIndex6M,I1875,TRUE,_xll.ohTrigger(RecalcTrigger,Trigger6M)),NA())</f>
        <v>9.0795188175896158E-3</v>
      </c>
      <c r="Q1875" s="145">
        <f>IFERROR(_xll.qlIndexFixing(ONIndex1Y,I1875,TRUE,_xll.ohTrigger(RecalcTrigger,Trigger1Y)),NA())</f>
        <v>9.3027859048877559E-3</v>
      </c>
    </row>
    <row r="1876" spans="2:17" x14ac:dyDescent="0.2">
      <c r="B1876" s="39" t="s">
        <v>42</v>
      </c>
      <c r="D1876" s="42">
        <f>_xll.qlCalendarAdvance(Calendar,$D1875,B1876,"f",FALSE)</f>
        <v>52881</v>
      </c>
      <c r="E1876" s="139">
        <f>_xll.qlInterestRateIndexValueDate(IndexON,D1876)</f>
        <v>52881</v>
      </c>
      <c r="F1876" s="155">
        <f>IFERROR(_xll.qlIndexFixing(IndexON,D1876,TRUE,_xll.ohTrigger(RecalcTrigger,TriggerON)),NA())</f>
        <v>8.8742747034054048E-3</v>
      </c>
      <c r="H1876" s="42">
        <f>_xll.qlCalendarAdvance(Calendar,$H1875,B1876,"f",FALSE)</f>
        <v>52881</v>
      </c>
      <c r="I1876" s="139">
        <f>_xll.qlInterestRateIndexValueDate(Index1M,$H1876)</f>
        <v>52883</v>
      </c>
      <c r="J1876" s="144">
        <f>IFERROR(_xll.qlIndexFixing(Index1M,$H1876,TRUE,_xll.ohTrigger(RecalcTrigger,Trigger1M)),NA())</f>
        <v>8.8130946096368068E-3</v>
      </c>
      <c r="K1876" s="44">
        <f>IFERROR(_xll.qlIndexFixing(Index3M,H1876,TRUE,_xll.ohTrigger(RecalcTrigger,Trigger3M)),NA())</f>
        <v>9.0553158520005322E-3</v>
      </c>
      <c r="L1876" s="44">
        <f>IFERROR(_xll.qlIndexFixing(Index6M,$H1876,TRUE,_xll.ohTrigger(RecalcTrigger,Trigger6M)),NA())</f>
        <v>9.0464962168750399E-3</v>
      </c>
      <c r="M1876" s="145">
        <f>IFERROR(_xll.qlIndexFixing(Index1Y,$H1876,TRUE,_xll.ohTrigger(RecalcTrigger,Trigger1Y)),NA())</f>
        <v>9.2660936707740053E-3</v>
      </c>
      <c r="N1876" s="144">
        <f>IFERROR(_xll.qlIndexFixing(ONIndex1M,I1876,TRUE,_xll.ohTrigger(RecalcTrigger,Trigger1M)),NA())</f>
        <v>8.8146231254082608E-3</v>
      </c>
      <c r="O1876" s="44">
        <f>IFERROR(_xll.qlIndexFixing(ONIndex3M,I1876,TRUE,_xll.ohTrigger(RecalcTrigger,Trigger3M)),NA())</f>
        <v>9.0635517499215723E-3</v>
      </c>
      <c r="P1876" s="44">
        <f>IFERROR(_xll.qlIndexFixing(ONIndex6M,I1876,TRUE,_xll.ohTrigger(RecalcTrigger,Trigger6M)),NA())</f>
        <v>9.0755516038321105E-3</v>
      </c>
      <c r="Q1876" s="145">
        <f>IFERROR(_xll.qlIndexFixing(ONIndex1Y,I1876,TRUE,_xll.ohTrigger(RecalcTrigger,Trigger1Y)),NA())</f>
        <v>9.2996930938404887E-3</v>
      </c>
    </row>
    <row r="1877" spans="2:17" x14ac:dyDescent="0.2">
      <c r="B1877" s="39" t="s">
        <v>42</v>
      </c>
      <c r="D1877" s="42">
        <f>_xll.qlCalendarAdvance(Calendar,$D1876,B1877,"f",FALSE)</f>
        <v>52888</v>
      </c>
      <c r="E1877" s="139">
        <f>_xll.qlInterestRateIndexValueDate(IndexON,D1877)</f>
        <v>52888</v>
      </c>
      <c r="F1877" s="155">
        <f>IFERROR(_xll.qlIndexFixing(IndexON,D1877,TRUE,_xll.ohTrigger(RecalcTrigger,TriggerON)),NA())</f>
        <v>8.8742747034853409E-3</v>
      </c>
      <c r="H1877" s="42">
        <f>_xll.qlCalendarAdvance(Calendar,$H1876,B1877,"f",FALSE)</f>
        <v>52888</v>
      </c>
      <c r="I1877" s="139">
        <f>_xll.qlInterestRateIndexValueDate(Index1M,$H1877)</f>
        <v>52890</v>
      </c>
      <c r="J1877" s="144">
        <f>IFERROR(_xll.qlIndexFixing(Index1M,$H1877,TRUE,_xll.ohTrigger(RecalcTrigger,Trigger1M)),NA())</f>
        <v>8.8101314609154158E-3</v>
      </c>
      <c r="K1877" s="44">
        <f>IFERROR(_xll.qlIndexFixing(Index3M,H1877,TRUE,_xll.ohTrigger(RecalcTrigger,Trigger3M)),NA())</f>
        <v>9.052187955119027E-3</v>
      </c>
      <c r="L1877" s="44">
        <f>IFERROR(_xll.qlIndexFixing(Index6M,$H1877,TRUE,_xll.ohTrigger(RecalcTrigger,Trigger6M)),NA())</f>
        <v>9.0424454292690349E-3</v>
      </c>
      <c r="M1877" s="145">
        <f>IFERROR(_xll.qlIndexFixing(Index1Y,$H1877,TRUE,_xll.ohTrigger(RecalcTrigger,Trigger1Y)),NA())</f>
        <v>9.2630883119744819E-3</v>
      </c>
      <c r="N1877" s="144">
        <f>IFERROR(_xll.qlIndexFixing(ONIndex1M,I1877,TRUE,_xll.ohTrigger(RecalcTrigger,Trigger1M)),NA())</f>
        <v>8.8116539099747371E-3</v>
      </c>
      <c r="O1877" s="44">
        <f>IFERROR(_xll.qlIndexFixing(ONIndex3M,I1877,TRUE,_xll.ohTrigger(RecalcTrigger,Trigger3M)),NA())</f>
        <v>9.0603949387091376E-3</v>
      </c>
      <c r="P1877" s="44">
        <f>IFERROR(_xll.qlIndexFixing(ONIndex6M,I1877,TRUE,_xll.ohTrigger(RecalcTrigger,Trigger6M)),NA())</f>
        <v>9.0715794280438189E-3</v>
      </c>
      <c r="Q1877" s="145">
        <f>IFERROR(_xll.qlIndexFixing(ONIndex1Y,I1877,TRUE,_xll.ohTrigger(RecalcTrigger,Trigger1Y)),NA())</f>
        <v>9.2966042078934663E-3</v>
      </c>
    </row>
    <row r="1878" spans="2:17" x14ac:dyDescent="0.2">
      <c r="B1878" s="39" t="s">
        <v>42</v>
      </c>
      <c r="D1878" s="42">
        <f>_xll.qlCalendarAdvance(Calendar,$D1877,B1878,"f",FALSE)</f>
        <v>52895</v>
      </c>
      <c r="E1878" s="139">
        <f>_xll.qlInterestRateIndexValueDate(IndexON,D1878)</f>
        <v>52895</v>
      </c>
      <c r="F1878" s="155">
        <f>IFERROR(_xll.qlIndexFixing(IndexON,D1878,TRUE,_xll.ohTrigger(RecalcTrigger,TriggerON)),NA())</f>
        <v>8.8742747034054048E-3</v>
      </c>
      <c r="H1878" s="42">
        <f>_xll.qlCalendarAdvance(Calendar,$H1877,B1878,"f",FALSE)</f>
        <v>52895</v>
      </c>
      <c r="I1878" s="139">
        <f>_xll.qlInterestRateIndexValueDate(Index1M,$H1878)</f>
        <v>52897</v>
      </c>
      <c r="J1878" s="144">
        <f>IFERROR(_xll.qlIndexFixing(Index1M,$H1878,TRUE,_xll.ohTrigger(RecalcTrigger,Trigger1M)),NA())</f>
        <v>8.8071734082201258E-3</v>
      </c>
      <c r="K1878" s="44">
        <f>IFERROR(_xll.qlIndexFixing(Index3M,H1878,TRUE,_xll.ohTrigger(RecalcTrigger,Trigger3M)),NA())</f>
        <v>9.0490662439086274E-3</v>
      </c>
      <c r="L1878" s="44">
        <f>IFERROR(_xll.qlIndexFixing(Index6M,$H1878,TRUE,_xll.ohTrigger(RecalcTrigger,Trigger6M)),NA())</f>
        <v>9.0383897915875221E-3</v>
      </c>
      <c r="M1878" s="145">
        <f>IFERROR(_xll.qlIndexFixing(Index1Y,$H1878,TRUE,_xll.ohTrigger(RecalcTrigger,Trigger1Y)),NA())</f>
        <v>9.2600876132793719E-3</v>
      </c>
      <c r="N1878" s="144">
        <f>IFERROR(_xll.qlIndexFixing(ONIndex1M,I1878,TRUE,_xll.ohTrigger(RecalcTrigger,Trigger1M)),NA())</f>
        <v>8.8086897214001425E-3</v>
      </c>
      <c r="O1878" s="44">
        <f>IFERROR(_xll.qlIndexFixing(ONIndex3M,I1878,TRUE,_xll.ohTrigger(RecalcTrigger,Trigger3M)),NA())</f>
        <v>9.0572440666658593E-3</v>
      </c>
      <c r="P1878" s="44">
        <f>IFERROR(_xll.qlIndexFixing(ONIndex6M,I1878,TRUE,_xll.ohTrigger(RecalcTrigger,Trigger6M)),NA())</f>
        <v>9.0676022994973238E-3</v>
      </c>
      <c r="Q1878" s="145">
        <f>IFERROR(_xll.qlIndexFixing(ONIndex1Y,I1878,TRUE,_xll.ohTrigger(RecalcTrigger,Trigger1Y)),NA())</f>
        <v>9.2935192729459715E-3</v>
      </c>
    </row>
    <row r="1879" spans="2:17" x14ac:dyDescent="0.2">
      <c r="B1879" s="39" t="s">
        <v>42</v>
      </c>
      <c r="D1879" s="42">
        <f>_xll.qlCalendarAdvance(Calendar,$D1878,B1879,"f",FALSE)</f>
        <v>52902</v>
      </c>
      <c r="E1879" s="139">
        <f>_xll.qlInterestRateIndexValueDate(IndexON,D1879)</f>
        <v>52902</v>
      </c>
      <c r="F1879" s="155">
        <f>IFERROR(_xll.qlIndexFixing(IndexON,D1879,TRUE,_xll.ohTrigger(RecalcTrigger,TriggerON)),NA())</f>
        <v>8.8742747034054048E-3</v>
      </c>
      <c r="H1879" s="42">
        <f>_xll.qlCalendarAdvance(Calendar,$H1878,B1879,"f",FALSE)</f>
        <v>52902</v>
      </c>
      <c r="I1879" s="139">
        <f>_xll.qlInterestRateIndexValueDate(Index1M,$H1879)</f>
        <v>52904</v>
      </c>
      <c r="J1879" s="144">
        <f>IFERROR(_xll.qlIndexFixing(Index1M,$H1879,TRUE,_xll.ohTrigger(RecalcTrigger,Trigger1M)),NA())</f>
        <v>8.8042204908544974E-3</v>
      </c>
      <c r="K1879" s="44">
        <f>IFERROR(_xll.qlIndexFixing(Index3M,H1879,TRUE,_xll.ohTrigger(RecalcTrigger,Trigger3M)),NA())</f>
        <v>9.0459507572365049E-3</v>
      </c>
      <c r="L1879" s="44">
        <f>IFERROR(_xll.qlIndexFixing(Index6M,$H1879,TRUE,_xll.ohTrigger(RecalcTrigger,Trigger6M)),NA())</f>
        <v>9.0345078077796494E-3</v>
      </c>
      <c r="M1879" s="145">
        <f>IFERROR(_xll.qlIndexFixing(Index1Y,$H1879,TRUE,_xll.ohTrigger(RecalcTrigger,Trigger1Y)),NA())</f>
        <v>9.2570916007232995E-3</v>
      </c>
      <c r="N1879" s="144">
        <f>IFERROR(_xll.qlIndexFixing(ONIndex1M,I1879,TRUE,_xll.ohTrigger(RecalcTrigger,Trigger1M)),NA())</f>
        <v>8.8057305990130175E-3</v>
      </c>
      <c r="O1879" s="44">
        <f>IFERROR(_xll.qlIndexFixing(ONIndex3M,I1879,TRUE,_xll.ohTrigger(RecalcTrigger,Trigger3M)),NA())</f>
        <v>9.0540991724807895E-3</v>
      </c>
      <c r="P1879" s="44">
        <f>IFERROR(_xll.qlIndexFixing(ONIndex6M,I1879,TRUE,_xll.ohTrigger(RecalcTrigger,Trigger6M)),NA())</f>
        <v>9.063620227705016E-3</v>
      </c>
      <c r="Q1879" s="145">
        <f>IFERROR(_xll.qlIndexFixing(ONIndex1Y,I1879,TRUE,_xll.ohTrigger(RecalcTrigger,Trigger1Y)),NA())</f>
        <v>9.2904383148173508E-3</v>
      </c>
    </row>
    <row r="1880" spans="2:17" x14ac:dyDescent="0.2">
      <c r="B1880" s="39" t="s">
        <v>42</v>
      </c>
      <c r="D1880" s="42">
        <f>_xll.qlCalendarAdvance(Calendar,$D1879,B1880,"f",FALSE)</f>
        <v>52909</v>
      </c>
      <c r="E1880" s="139">
        <f>_xll.qlInterestRateIndexValueDate(IndexON,D1880)</f>
        <v>52909</v>
      </c>
      <c r="F1880" s="155">
        <f>IFERROR(_xll.qlIndexFixing(IndexON,D1880,TRUE,_xll.ohTrigger(RecalcTrigger,TriggerON)),NA())</f>
        <v>8.8742747034054048E-3</v>
      </c>
      <c r="H1880" s="42">
        <f>_xll.qlCalendarAdvance(Calendar,$H1879,B1880,"f",FALSE)</f>
        <v>52909</v>
      </c>
      <c r="I1880" s="139">
        <f>_xll.qlInterestRateIndexValueDate(Index1M,$H1880)</f>
        <v>52911</v>
      </c>
      <c r="J1880" s="144">
        <f>IFERROR(_xll.qlIndexFixing(Index1M,$H1880,TRUE,_xll.ohTrigger(RecalcTrigger,Trigger1M)),NA())</f>
        <v>8.8012727481270869E-3</v>
      </c>
      <c r="K1880" s="44">
        <f>IFERROR(_xll.qlIndexFixing(Index3M,H1880,TRUE,_xll.ohTrigger(RecalcTrigger,Trigger3M)),NA())</f>
        <v>9.0428415339733025E-3</v>
      </c>
      <c r="L1880" s="44">
        <f>IFERROR(_xll.qlIndexFixing(Index6M,$H1880,TRUE,_xll.ohTrigger(RecalcTrigger,Trigger6M)),NA())</f>
        <v>9.0304429420216253E-3</v>
      </c>
      <c r="M1880" s="145">
        <f>IFERROR(_xll.qlIndexFixing(Index1Y,$H1880,TRUE,_xll.ohTrigger(RecalcTrigger,Trigger1Y)),NA())</f>
        <v>9.2541003003411126E-3</v>
      </c>
      <c r="N1880" s="144">
        <f>IFERROR(_xll.qlIndexFixing(ONIndex1M,I1880,TRUE,_xll.ohTrigger(RecalcTrigger,Trigger1M)),NA())</f>
        <v>8.8027765819820303E-3</v>
      </c>
      <c r="O1880" s="44">
        <f>IFERROR(_xll.qlIndexFixing(ONIndex3M,I1880,TRUE,_xll.ohTrigger(RecalcTrigger,Trigger3M)),NA())</f>
        <v>9.0509602950028523E-3</v>
      </c>
      <c r="P1880" s="44">
        <f>IFERROR(_xll.qlIndexFixing(ONIndex6M,I1880,TRUE,_xll.ohTrigger(RecalcTrigger,Trigger6M)),NA())</f>
        <v>9.0596332220993503E-3</v>
      </c>
      <c r="Q1880" s="145">
        <f>IFERROR(_xll.qlIndexFixing(ONIndex1Y,I1880,TRUE,_xll.ohTrigger(RecalcTrigger,Trigger1Y)),NA())</f>
        <v>9.2873613593269511E-3</v>
      </c>
    </row>
    <row r="1881" spans="2:17" x14ac:dyDescent="0.2">
      <c r="B1881" s="39" t="s">
        <v>42</v>
      </c>
      <c r="D1881" s="42">
        <f>_xll.qlCalendarAdvance(Calendar,$D1880,B1881,"f",FALSE)</f>
        <v>52916</v>
      </c>
      <c r="E1881" s="139">
        <f>_xll.qlInterestRateIndexValueDate(IndexON,D1881)</f>
        <v>52916</v>
      </c>
      <c r="F1881" s="155">
        <f>IFERROR(_xll.qlIndexFixing(IndexON,D1881,TRUE,_xll.ohTrigger(RecalcTrigger,TriggerON)),NA())</f>
        <v>8.8742747034054048E-3</v>
      </c>
      <c r="H1881" s="42">
        <f>_xll.qlCalendarAdvance(Calendar,$H1880,B1881,"f",FALSE)</f>
        <v>52916</v>
      </c>
      <c r="I1881" s="139">
        <f>_xll.qlInterestRateIndexValueDate(Index1M,$H1881)</f>
        <v>52918</v>
      </c>
      <c r="J1881" s="144">
        <f>IFERROR(_xll.qlIndexFixing(Index1M,$H1881,TRUE,_xll.ohTrigger(RecalcTrigger,Trigger1M)),NA())</f>
        <v>8.7983302193389568E-3</v>
      </c>
      <c r="K1881" s="44">
        <f>IFERROR(_xll.qlIndexFixing(Index3M,H1881,TRUE,_xll.ohTrigger(RecalcTrigger,Trigger3M)),NA())</f>
        <v>9.0397386129853242E-3</v>
      </c>
      <c r="L1881" s="44">
        <f>IFERROR(_xll.qlIndexFixing(Index6M,$H1881,TRUE,_xll.ohTrigger(RecalcTrigger,Trigger6M)),NA())</f>
        <v>9.0263732540608529E-3</v>
      </c>
      <c r="M1881" s="145">
        <f>IFERROR(_xll.qlIndexFixing(Index1Y,$H1881,TRUE,_xll.ohTrigger(RecalcTrigger,Trigger1Y)),NA())</f>
        <v>9.2511137381674335E-3</v>
      </c>
      <c r="N1881" s="144">
        <f>IFERROR(_xll.qlIndexFixing(ONIndex1M,I1881,TRUE,_xll.ohTrigger(RecalcTrigger,Trigger1M)),NA())</f>
        <v>8.7998277097955935E-3</v>
      </c>
      <c r="O1881" s="44">
        <f>IFERROR(_xll.qlIndexFixing(ONIndex3M,I1881,TRUE,_xll.ohTrigger(RecalcTrigger,Trigger3M)),NA())</f>
        <v>9.0478274730010355E-3</v>
      </c>
      <c r="P1881" s="44">
        <f>IFERROR(_xll.qlIndexFixing(ONIndex6M,I1881,TRUE,_xll.ohTrigger(RecalcTrigger,Trigger6M)),NA())</f>
        <v>9.0556412919529095E-3</v>
      </c>
      <c r="Q1881" s="145">
        <f>IFERROR(_xll.qlIndexFixing(ONIndex1Y,I1881,TRUE,_xll.ohTrigger(RecalcTrigger,Trigger1Y)),NA())</f>
        <v>9.2842884322941188E-3</v>
      </c>
    </row>
    <row r="1882" spans="2:17" x14ac:dyDescent="0.2">
      <c r="B1882" s="39" t="s">
        <v>42</v>
      </c>
      <c r="D1882" s="42">
        <f>_xll.qlCalendarAdvance(Calendar,$D1881,B1882,"f",FALSE)</f>
        <v>52923</v>
      </c>
      <c r="E1882" s="139">
        <f>_xll.qlInterestRateIndexValueDate(IndexON,D1882)</f>
        <v>52923</v>
      </c>
      <c r="F1882" s="155">
        <f>IFERROR(_xll.qlIndexFixing(IndexON,D1882,TRUE,_xll.ohTrigger(RecalcTrigger,TriggerON)),NA())</f>
        <v>8.8742747034853409E-3</v>
      </c>
      <c r="H1882" s="42">
        <f>_xll.qlCalendarAdvance(Calendar,$H1881,B1882,"f",FALSE)</f>
        <v>52923</v>
      </c>
      <c r="I1882" s="139">
        <f>_xll.qlInterestRateIndexValueDate(Index1M,$H1882)</f>
        <v>52925</v>
      </c>
      <c r="J1882" s="144">
        <f>IFERROR(_xll.qlIndexFixing(Index1M,$H1882,TRUE,_xll.ohTrigger(RecalcTrigger,Trigger1M)),NA())</f>
        <v>8.7952910438484442E-3</v>
      </c>
      <c r="K1882" s="44">
        <f>IFERROR(_xll.qlIndexFixing(Index3M,H1882,TRUE,_xll.ohTrigger(RecalcTrigger,Trigger3M)),NA())</f>
        <v>9.0366420331423475E-3</v>
      </c>
      <c r="L1882" s="44">
        <f>IFERROR(_xll.qlIndexFixing(Index6M,$H1882,TRUE,_xll.ohTrigger(RecalcTrigger,Trigger6M)),NA())</f>
        <v>9.0222987533872014E-3</v>
      </c>
      <c r="M1882" s="145">
        <f>IFERROR(_xll.qlIndexFixing(Index1Y,$H1882,TRUE,_xll.ohTrigger(RecalcTrigger,Trigger1Y)),NA())</f>
        <v>9.2481319402366747E-3</v>
      </c>
      <c r="N1882" s="144">
        <f>IFERROR(_xll.qlIndexFixing(ONIndex1M,I1882,TRUE,_xll.ohTrigger(RecalcTrigger,Trigger1M)),NA())</f>
        <v>8.7968840215424393E-3</v>
      </c>
      <c r="O1882" s="44">
        <f>IFERROR(_xll.qlIndexFixing(ONIndex3M,I1882,TRUE,_xll.ohTrigger(RecalcTrigger,Trigger3M)),NA())</f>
        <v>9.0447007452443273E-3</v>
      </c>
      <c r="P1882" s="44">
        <f>IFERROR(_xll.qlIndexFixing(ONIndex6M,I1882,TRUE,_xll.ohTrigger(RecalcTrigger,Trigger6M)),NA())</f>
        <v>9.0516444467780843E-3</v>
      </c>
      <c r="Q1882" s="145">
        <f>IFERROR(_xll.qlIndexFixing(ONIndex1Y,I1882,TRUE,_xll.ohTrigger(RecalcTrigger,Trigger1Y)),NA())</f>
        <v>9.2812195594582647E-3</v>
      </c>
    </row>
    <row r="1883" spans="2:17" x14ac:dyDescent="0.2">
      <c r="B1883" s="39" t="s">
        <v>42</v>
      </c>
      <c r="D1883" s="42">
        <f>_xll.qlCalendarAdvance(Calendar,$D1882,B1883,"f",FALSE)</f>
        <v>52930</v>
      </c>
      <c r="E1883" s="139">
        <f>_xll.qlInterestRateIndexValueDate(IndexON,D1883)</f>
        <v>52930</v>
      </c>
      <c r="F1883" s="155">
        <f>IFERROR(_xll.qlIndexFixing(IndexON,D1883,TRUE,_xll.ohTrigger(RecalcTrigger,TriggerON)),NA())</f>
        <v>8.8742747034054048E-3</v>
      </c>
      <c r="H1883" s="42">
        <f>_xll.qlCalendarAdvance(Calendar,$H1882,B1883,"f",FALSE)</f>
        <v>52930</v>
      </c>
      <c r="I1883" s="139">
        <f>_xll.qlInterestRateIndexValueDate(Index1M,$H1883)</f>
        <v>52932</v>
      </c>
      <c r="J1883" s="144">
        <f>IFERROR(_xll.qlIndexFixing(Index1M,$H1883,TRUE,_xll.ohTrigger(RecalcTrigger,Trigger1M)),NA())</f>
        <v>8.792460960817261E-3</v>
      </c>
      <c r="K1883" s="44">
        <f>IFERROR(_xll.qlIndexFixing(Index3M,H1883,TRUE,_xll.ohTrigger(RecalcTrigger,Trigger3M)),NA())</f>
        <v>9.0337643893105835E-3</v>
      </c>
      <c r="L1883" s="44">
        <f>IFERROR(_xll.qlIndexFixing(Index6M,$H1883,TRUE,_xll.ohTrigger(RecalcTrigger,Trigger6M)),NA())</f>
        <v>9.0180391842625031E-3</v>
      </c>
      <c r="M1883" s="145">
        <f>IFERROR(_xll.qlIndexFixing(Index1Y,$H1883,TRUE,_xll.ohTrigger(RecalcTrigger,Trigger1Y)),NA())</f>
        <v>9.2451549325825843E-3</v>
      </c>
      <c r="N1883" s="144">
        <f>IFERROR(_xll.qlIndexFixing(ONIndex1M,I1883,TRUE,_xll.ohTrigger(RecalcTrigger,Trigger1M)),NA())</f>
        <v>8.7939455565511082E-3</v>
      </c>
      <c r="O1883" s="44">
        <f>IFERROR(_xll.qlIndexFixing(ONIndex3M,I1883,TRUE,_xll.ohTrigger(RecalcTrigger,Trigger3M)),NA())</f>
        <v>9.0415801505816518E-3</v>
      </c>
      <c r="P1883" s="44">
        <f>IFERROR(_xll.qlIndexFixing(ONIndex6M,I1883,TRUE,_xll.ohTrigger(RecalcTrigger,Trigger6M)),NA())</f>
        <v>9.0476426960073297E-3</v>
      </c>
      <c r="Q1883" s="145">
        <f>IFERROR(_xll.qlIndexFixing(ONIndex1Y,I1883,TRUE,_xll.ohTrigger(RecalcTrigger,Trigger1Y)),NA())</f>
        <v>9.2781547668785436E-3</v>
      </c>
    </row>
    <row r="1884" spans="2:17" x14ac:dyDescent="0.2">
      <c r="B1884" s="39" t="s">
        <v>42</v>
      </c>
      <c r="D1884" s="42">
        <f>_xll.qlCalendarAdvance(Calendar,$D1883,B1884,"f",FALSE)</f>
        <v>52937</v>
      </c>
      <c r="E1884" s="139">
        <f>_xll.qlInterestRateIndexValueDate(IndexON,D1884)</f>
        <v>52937</v>
      </c>
      <c r="F1884" s="155">
        <f>IFERROR(_xll.qlIndexFixing(IndexON,D1884,TRUE,_xll.ohTrigger(RecalcTrigger,TriggerON)),NA())</f>
        <v>8.8742747034054048E-3</v>
      </c>
      <c r="H1884" s="42">
        <f>_xll.qlCalendarAdvance(Calendar,$H1883,B1884,"f",FALSE)</f>
        <v>52937</v>
      </c>
      <c r="I1884" s="139">
        <f>_xll.qlInterestRateIndexValueDate(Index1M,$H1884)</f>
        <v>52939</v>
      </c>
      <c r="J1884" s="144">
        <f>IFERROR(_xll.qlIndexFixing(Index1M,$H1884,TRUE,_xll.ohTrigger(RecalcTrigger,Trigger1M)),NA())</f>
        <v>8.7895343096908163E-3</v>
      </c>
      <c r="K1884" s="44">
        <f>IFERROR(_xll.qlIndexFixing(Index3M,H1884,TRUE,_xll.ohTrigger(RecalcTrigger,Trigger3M)),NA())</f>
        <v>9.0306798315733516E-3</v>
      </c>
      <c r="L1884" s="44">
        <f>IFERROR(_xll.qlIndexFixing(Index6M,$H1884,TRUE,_xll.ohTrigger(RecalcTrigger,Trigger6M)),NA())</f>
        <v>9.0139546454533464E-3</v>
      </c>
      <c r="M1884" s="145">
        <f>IFERROR(_xll.qlIndexFixing(Index1Y,$H1884,TRUE,_xll.ohTrigger(RecalcTrigger,Trigger1Y)),NA())</f>
        <v>9.2421827412391307E-3</v>
      </c>
      <c r="N1884" s="144">
        <f>IFERROR(_xll.qlIndexFixing(ONIndex1M,I1884,TRUE,_xll.ohTrigger(RecalcTrigger,Trigger1M)),NA())</f>
        <v>8.7910123542300767E-3</v>
      </c>
      <c r="O1884" s="44">
        <f>IFERROR(_xll.qlIndexFixing(ONIndex3M,I1884,TRUE,_xll.ohTrigger(RecalcTrigger,Trigger3M)),NA())</f>
        <v>9.0384657278619329E-3</v>
      </c>
      <c r="P1884" s="44">
        <f>IFERROR(_xll.qlIndexFixing(ONIndex6M,I1884,TRUE,_xll.ohTrigger(RecalcTrigger,Trigger6M)),NA())</f>
        <v>9.0436360490731005E-3</v>
      </c>
      <c r="Q1884" s="145">
        <f>IFERROR(_xll.qlIndexFixing(ONIndex1Y,I1884,TRUE,_xll.ohTrigger(RecalcTrigger,Trigger1Y)),NA())</f>
        <v>9.2750940802144299E-3</v>
      </c>
    </row>
    <row r="1885" spans="2:17" x14ac:dyDescent="0.2">
      <c r="B1885" s="39" t="s">
        <v>42</v>
      </c>
      <c r="D1885" s="42">
        <f>_xll.qlCalendarAdvance(Calendar,$D1884,B1885,"f",FALSE)</f>
        <v>52944</v>
      </c>
      <c r="E1885" s="139">
        <f>_xll.qlInterestRateIndexValueDate(IndexON,D1885)</f>
        <v>52944</v>
      </c>
      <c r="F1885" s="155">
        <f>IFERROR(_xll.qlIndexFixing(IndexON,D1885,TRUE,_xll.ohTrigger(RecalcTrigger,TriggerON)),NA())</f>
        <v>8.8742747034054048E-3</v>
      </c>
      <c r="H1885" s="42">
        <f>_xll.qlCalendarAdvance(Calendar,$H1884,B1885,"f",FALSE)</f>
        <v>52944</v>
      </c>
      <c r="I1885" s="139">
        <f>_xll.qlInterestRateIndexValueDate(Index1M,$H1885)</f>
        <v>52946</v>
      </c>
      <c r="J1885" s="144">
        <f>IFERROR(_xll.qlIndexFixing(Index1M,$H1885,TRUE,_xll.ohTrigger(RecalcTrigger,Trigger1M)),NA())</f>
        <v>8.7866130297278855E-3</v>
      </c>
      <c r="K1885" s="44">
        <f>IFERROR(_xll.qlIndexFixing(Index3M,H1885,TRUE,_xll.ohTrigger(RecalcTrigger,Trigger3M)),NA())</f>
        <v>9.0276017256556429E-3</v>
      </c>
      <c r="L1885" s="44">
        <f>IFERROR(_xll.qlIndexFixing(Index6M,$H1885,TRUE,_xll.ohTrigger(RecalcTrigger,Trigger6M)),NA())</f>
        <v>9.0098653230091634E-3</v>
      </c>
      <c r="M1885" s="145">
        <f>IFERROR(_xll.qlIndexFixing(Index1Y,$H1885,TRUE,_xll.ohTrigger(RecalcTrigger,Trigger1Y)),NA())</f>
        <v>9.2392153922396282E-3</v>
      </c>
      <c r="N1885" s="144">
        <f>IFERROR(_xll.qlIndexFixing(ONIndex1M,I1885,TRUE,_xll.ohTrigger(RecalcTrigger,Trigger1M)),NA())</f>
        <v>8.7880844535881408E-3</v>
      </c>
      <c r="O1885" s="44">
        <f>IFERROR(_xll.qlIndexFixing(ONIndex3M,I1885,TRUE,_xll.ohTrigger(RecalcTrigger,Trigger3M)),NA())</f>
        <v>9.0353575156143506E-3</v>
      </c>
      <c r="P1885" s="44">
        <f>IFERROR(_xll.qlIndexFixing(ONIndex6M,I1885,TRUE,_xll.ohTrigger(RecalcTrigger,Trigger6M)),NA())</f>
        <v>9.0396245154877874E-3</v>
      </c>
      <c r="Q1885" s="145">
        <f>IFERROR(_xll.qlIndexFixing(ONIndex1Y,I1885,TRUE,_xll.ohTrigger(RecalcTrigger,Trigger1Y)),NA())</f>
        <v>9.2720375254451426E-3</v>
      </c>
    </row>
    <row r="1886" spans="2:17" x14ac:dyDescent="0.2">
      <c r="B1886" s="39" t="s">
        <v>42</v>
      </c>
      <c r="D1886" s="42">
        <f>_xll.qlCalendarAdvance(Calendar,$D1885,B1886,"f",FALSE)</f>
        <v>52951</v>
      </c>
      <c r="E1886" s="139">
        <f>_xll.qlInterestRateIndexValueDate(IndexON,D1886)</f>
        <v>52951</v>
      </c>
      <c r="F1886" s="155">
        <f>IFERROR(_xll.qlIndexFixing(IndexON,D1886,TRUE,_xll.ohTrigger(RecalcTrigger,TriggerON)),NA())</f>
        <v>8.8742747034054048E-3</v>
      </c>
      <c r="H1886" s="42">
        <f>_xll.qlCalendarAdvance(Calendar,$H1885,B1886,"f",FALSE)</f>
        <v>52951</v>
      </c>
      <c r="I1886" s="139">
        <f>_xll.qlInterestRateIndexValueDate(Index1M,$H1886)</f>
        <v>52953</v>
      </c>
      <c r="J1886" s="144">
        <f>IFERROR(_xll.qlIndexFixing(Index1M,$H1886,TRUE,_xll.ohTrigger(RecalcTrigger,Trigger1M)),NA())</f>
        <v>8.7836971602345271E-3</v>
      </c>
      <c r="K1886" s="44">
        <f>IFERROR(_xll.qlIndexFixing(Index3M,H1886,TRUE,_xll.ohTrigger(RecalcTrigger,Trigger3M)),NA())</f>
        <v>9.0245301104232567E-3</v>
      </c>
      <c r="L1886" s="44">
        <f>IFERROR(_xll.qlIndexFixing(Index6M,$H1886,TRUE,_xll.ohTrigger(RecalcTrigger,Trigger6M)),NA())</f>
        <v>9.0057712264212612E-3</v>
      </c>
      <c r="M1886" s="145">
        <f>IFERROR(_xll.qlIndexFixing(Index1Y,$H1886,TRUE,_xll.ohTrigger(RecalcTrigger,Trigger1Y)),NA())</f>
        <v>9.2362529116176064E-3</v>
      </c>
      <c r="N1886" s="144">
        <f>IFERROR(_xll.qlIndexFixing(ONIndex1M,I1886,TRUE,_xll.ohTrigger(RecalcTrigger,Trigger1M)),NA())</f>
        <v>8.7847448238953518E-3</v>
      </c>
      <c r="O1886" s="44">
        <f>IFERROR(_xll.qlIndexFixing(ONIndex3M,I1886,TRUE,_xll.ohTrigger(RecalcTrigger,Trigger3M)),NA())</f>
        <v>9.0318129277910941E-3</v>
      </c>
      <c r="P1886" s="44">
        <f>IFERROR(_xll.qlIndexFixing(ONIndex6M,I1886,TRUE,_xll.ohTrigger(RecalcTrigger,Trigger6M)),NA())</f>
        <v>9.035033933733061E-3</v>
      </c>
      <c r="Q1886" s="145">
        <f>IFERROR(_xll.qlIndexFixing(ONIndex1Y,I1886,TRUE,_xll.ohTrigger(RecalcTrigger,Trigger1Y)),NA())</f>
        <v>9.2685494123667667E-3</v>
      </c>
    </row>
    <row r="1887" spans="2:17" x14ac:dyDescent="0.2">
      <c r="B1887" s="39" t="s">
        <v>42</v>
      </c>
      <c r="D1887" s="42">
        <f>_xll.qlCalendarAdvance(Calendar,$D1886,B1887,"f",FALSE)</f>
        <v>52958</v>
      </c>
      <c r="E1887" s="139">
        <f>_xll.qlInterestRateIndexValueDate(IndexON,D1887)</f>
        <v>52958</v>
      </c>
      <c r="F1887" s="155">
        <f>IFERROR(_xll.qlIndexFixing(IndexON,D1887,TRUE,_xll.ohTrigger(RecalcTrigger,TriggerON)),NA())</f>
        <v>8.8742747034054048E-3</v>
      </c>
      <c r="H1887" s="42">
        <f>_xll.qlCalendarAdvance(Calendar,$H1886,B1887,"f",FALSE)</f>
        <v>52958</v>
      </c>
      <c r="I1887" s="139">
        <f>_xll.qlInterestRateIndexValueDate(Index1M,$H1887)</f>
        <v>52960</v>
      </c>
      <c r="J1887" s="144">
        <f>IFERROR(_xll.qlIndexFixing(Index1M,$H1887,TRUE,_xll.ohTrigger(RecalcTrigger,Trigger1M)),NA())</f>
        <v>8.7807867405167994E-3</v>
      </c>
      <c r="K1887" s="44">
        <f>IFERROR(_xll.qlIndexFixing(Index3M,H1887,TRUE,_xll.ohTrigger(RecalcTrigger,Trigger3M)),NA())</f>
        <v>9.0214650247455452E-3</v>
      </c>
      <c r="L1887" s="44">
        <f>IFERROR(_xll.qlIndexFixing(Index6M,$H1887,TRUE,_xll.ohTrigger(RecalcTrigger,Trigger6M)),NA())</f>
        <v>9.0016723651805113E-3</v>
      </c>
      <c r="M1887" s="145">
        <f>IFERROR(_xll.qlIndexFixing(Index1Y,$H1887,TRUE,_xll.ohTrigger(RecalcTrigger,Trigger1Y)),NA())</f>
        <v>9.2332953254059425E-3</v>
      </c>
      <c r="N1887" s="144">
        <f>IFERROR(_xll.qlIndexFixing(ONIndex1M,I1887,TRUE,_xll.ohTrigger(RecalcTrigger,Trigger1M)),NA())</f>
        <v>8.7822447149754623E-3</v>
      </c>
      <c r="O1887" s="44">
        <f>IFERROR(_xll.qlIndexFixing(ONIndex3M,I1887,TRUE,_xll.ohTrigger(RecalcTrigger,Trigger3M)),NA())</f>
        <v>9.0291598784908444E-3</v>
      </c>
      <c r="P1887" s="44">
        <f>IFERROR(_xll.qlIndexFixing(ONIndex6M,I1887,TRUE,_xll.ohTrigger(RecalcTrigger,Trigger6M)),NA())</f>
        <v>9.0315868253743048E-3</v>
      </c>
      <c r="Q1887" s="145">
        <f>IFERROR(_xll.qlIndexFixing(ONIndex1Y,I1887,TRUE,_xll.ohTrigger(RecalcTrigger,Trigger1Y)),NA())</f>
        <v>9.2659369144687531E-3</v>
      </c>
    </row>
    <row r="1888" spans="2:17" x14ac:dyDescent="0.2">
      <c r="B1888" s="39" t="s">
        <v>42</v>
      </c>
      <c r="D1888" s="42">
        <f>_xll.qlCalendarAdvance(Calendar,$D1887,B1888,"f",FALSE)</f>
        <v>52965</v>
      </c>
      <c r="E1888" s="139">
        <f>_xll.qlInterestRateIndexValueDate(IndexON,D1888)</f>
        <v>52965</v>
      </c>
      <c r="F1888" s="155">
        <f>IFERROR(_xll.qlIndexFixing(IndexON,D1888,TRUE,_xll.ohTrigger(RecalcTrigger,TriggerON)),NA())</f>
        <v>8.8742747034054048E-3</v>
      </c>
      <c r="H1888" s="42">
        <f>_xll.qlCalendarAdvance(Calendar,$H1887,B1888,"f",FALSE)</f>
        <v>52965</v>
      </c>
      <c r="I1888" s="139">
        <f>_xll.qlInterestRateIndexValueDate(Index1M,$H1888)</f>
        <v>52967</v>
      </c>
      <c r="J1888" s="144">
        <f>IFERROR(_xll.qlIndexFixing(Index1M,$H1888,TRUE,_xll.ohTrigger(RecalcTrigger,Trigger1M)),NA())</f>
        <v>8.7778818098782629E-3</v>
      </c>
      <c r="K1888" s="44">
        <f>IFERROR(_xll.qlIndexFixing(Index3M,H1888,TRUE,_xll.ohTrigger(RecalcTrigger,Trigger3M)),NA())</f>
        <v>9.0184065074838671E-3</v>
      </c>
      <c r="L1888" s="44">
        <f>IFERROR(_xll.qlIndexFixing(Index6M,$H1888,TRUE,_xll.ohTrigger(RecalcTrigger,Trigger6M)),NA())</f>
        <v>8.9977512138771625E-3</v>
      </c>
      <c r="M1888" s="145">
        <f>IFERROR(_xll.qlIndexFixing(Index1Y,$H1888,TRUE,_xll.ohTrigger(RecalcTrigger,Trigger1Y)),NA())</f>
        <v>9.2303426596377289E-3</v>
      </c>
      <c r="N1888" s="144">
        <f>IFERROR(_xll.qlIndexFixing(ONIndex1M,I1888,TRUE,_xll.ohTrigger(RecalcTrigger,Trigger1M)),NA())</f>
        <v>8.7793329555818644E-3</v>
      </c>
      <c r="O1888" s="44">
        <f>IFERROR(_xll.qlIndexFixing(ONIndex3M,I1888,TRUE,_xll.ohTrigger(RecalcTrigger,Trigger3M)),NA())</f>
        <v>9.0260705310729605E-3</v>
      </c>
      <c r="P1888" s="44">
        <f>IFERROR(_xll.qlIndexFixing(ONIndex6M,I1888,TRUE,_xll.ohTrigger(RecalcTrigger,Trigger6M)),NA())</f>
        <v>9.0275606878709169E-3</v>
      </c>
      <c r="Q1888" s="145">
        <f>IFERROR(_xll.qlIndexFixing(ONIndex1Y,I1888,TRUE,_xll.ohTrigger(RecalcTrigger,Trigger1Y)),NA())</f>
        <v>9.2628929101401525E-3</v>
      </c>
    </row>
    <row r="1889" spans="2:17" x14ac:dyDescent="0.2">
      <c r="B1889" s="39" t="s">
        <v>42</v>
      </c>
      <c r="D1889" s="42">
        <f>_xll.qlCalendarAdvance(Calendar,$D1888,B1889,"f",FALSE)</f>
        <v>52972</v>
      </c>
      <c r="E1889" s="139">
        <f>_xll.qlInterestRateIndexValueDate(IndexON,D1889)</f>
        <v>52972</v>
      </c>
      <c r="F1889" s="155">
        <f>IFERROR(_xll.qlIndexFixing(IndexON,D1889,TRUE,_xll.ohTrigger(RecalcTrigger,TriggerON)),NA())</f>
        <v>8.8742747034054048E-3</v>
      </c>
      <c r="H1889" s="42">
        <f>_xll.qlCalendarAdvance(Calendar,$H1888,B1889,"f",FALSE)</f>
        <v>52972</v>
      </c>
      <c r="I1889" s="139">
        <f>_xll.qlInterestRateIndexValueDate(Index1M,$H1889)</f>
        <v>52974</v>
      </c>
      <c r="J1889" s="144">
        <f>IFERROR(_xll.qlIndexFixing(Index1M,$H1889,TRUE,_xll.ohTrigger(RecalcTrigger,Trigger1M)),NA())</f>
        <v>8.7749824076249761E-3</v>
      </c>
      <c r="K1889" s="44">
        <f>IFERROR(_xll.qlIndexFixing(Index3M,H1889,TRUE,_xll.ohTrigger(RecalcTrigger,Trigger3M)),NA())</f>
        <v>9.0153545975084626E-3</v>
      </c>
      <c r="L1889" s="44">
        <f>IFERROR(_xll.qlIndexFixing(Index6M,$H1889,TRUE,_xll.ohTrigger(RecalcTrigger,Trigger6M)),NA())</f>
        <v>8.9936432899618765E-3</v>
      </c>
      <c r="M1889" s="145">
        <f>IFERROR(_xll.qlIndexFixing(Index1Y,$H1889,TRUE,_xll.ohTrigger(RecalcTrigger,Trigger1Y)),NA())</f>
        <v>9.2273949403451818E-3</v>
      </c>
      <c r="N1889" s="144">
        <f>IFERROR(_xll.qlIndexFixing(ONIndex1M,I1889,TRUE,_xll.ohTrigger(RecalcTrigger,Trigger1M)),NA())</f>
        <v>8.776426655181524E-3</v>
      </c>
      <c r="O1889" s="44">
        <f>IFERROR(_xll.qlIndexFixing(ONIndex3M,I1889,TRUE,_xll.ohTrigger(RecalcTrigger,Trigger3M)),NA())</f>
        <v>9.0229875495229095E-3</v>
      </c>
      <c r="P1889" s="44">
        <f>IFERROR(_xll.qlIndexFixing(ONIndex6M,I1889,TRUE,_xll.ohTrigger(RecalcTrigger,Trigger6M)),NA())</f>
        <v>9.0235297012863924E-3</v>
      </c>
      <c r="Q1889" s="145">
        <f>IFERROR(_xll.qlIndexFixing(ONIndex1Y,I1889,TRUE,_xll.ohTrigger(RecalcTrigger,Trigger1Y)),NA())</f>
        <v>9.2598531408238927E-3</v>
      </c>
    </row>
    <row r="1890" spans="2:17" x14ac:dyDescent="0.2">
      <c r="B1890" s="39" t="s">
        <v>42</v>
      </c>
      <c r="D1890" s="42">
        <f>_xll.qlCalendarAdvance(Calendar,$D1889,B1890,"f",FALSE)</f>
        <v>52979</v>
      </c>
      <c r="E1890" s="139">
        <f>_xll.qlInterestRateIndexValueDate(IndexON,D1890)</f>
        <v>52979</v>
      </c>
      <c r="F1890" s="155">
        <f>IFERROR(_xll.qlIndexFixing(IndexON,D1890,TRUE,_xll.ohTrigger(RecalcTrigger,TriggerON)),NA())</f>
        <v>8.8742747034054048E-3</v>
      </c>
      <c r="H1890" s="42">
        <f>_xll.qlCalendarAdvance(Calendar,$H1889,B1890,"f",FALSE)</f>
        <v>52979</v>
      </c>
      <c r="I1890" s="139">
        <f>_xll.qlInterestRateIndexValueDate(Index1M,$H1890)</f>
        <v>52981</v>
      </c>
      <c r="J1890" s="144">
        <f>IFERROR(_xll.qlIndexFixing(Index1M,$H1890,TRUE,_xll.ohTrigger(RecalcTrigger,Trigger1M)),NA())</f>
        <v>8.7720885730604992E-3</v>
      </c>
      <c r="K1890" s="44">
        <f>IFERROR(_xll.qlIndexFixing(Index3M,H1890,TRUE,_xll.ohTrigger(RecalcTrigger,Trigger3M)),NA())</f>
        <v>9.0123093336833549E-3</v>
      </c>
      <c r="L1890" s="44">
        <f>IFERROR(_xll.qlIndexFixing(Index6M,$H1890,TRUE,_xll.ohTrigger(RecalcTrigger,Trigger6M)),NA())</f>
        <v>8.989530629259718E-3</v>
      </c>
      <c r="M1890" s="145">
        <f>IFERROR(_xll.qlIndexFixing(Index1Y,$H1890,TRUE,_xll.ohTrigger(RecalcTrigger,Trigger1Y)),NA())</f>
        <v>9.2244521935607397E-3</v>
      </c>
      <c r="N1890" s="144">
        <f>IFERROR(_xll.qlIndexFixing(ONIndex1M,I1890,TRUE,_xll.ohTrigger(RecalcTrigger,Trigger1M)),NA())</f>
        <v>8.7735258530230453E-3</v>
      </c>
      <c r="O1890" s="44">
        <f>IFERROR(_xll.qlIndexFixing(ONIndex3M,I1890,TRUE,_xll.ohTrigger(RecalcTrigger,Trigger3M)),NA())</f>
        <v>9.0199109725297433E-3</v>
      </c>
      <c r="P1890" s="44">
        <f>IFERROR(_xll.qlIndexFixing(ONIndex6M,I1890,TRUE,_xll.ohTrigger(RecalcTrigger,Trigger6M)),NA())</f>
        <v>9.0194938749732501E-3</v>
      </c>
      <c r="Q1890" s="145">
        <f>IFERROR(_xll.qlIndexFixing(ONIndex1Y,I1890,TRUE,_xll.ohTrigger(RecalcTrigger,Trigger1Y)),NA())</f>
        <v>9.2568176325791285E-3</v>
      </c>
    </row>
    <row r="1891" spans="2:17" x14ac:dyDescent="0.2">
      <c r="B1891" s="39" t="s">
        <v>42</v>
      </c>
      <c r="D1891" s="42">
        <f>_xll.qlCalendarAdvance(Calendar,$D1890,B1891,"f",FALSE)</f>
        <v>52986</v>
      </c>
      <c r="E1891" s="139">
        <f>_xll.qlInterestRateIndexValueDate(IndexON,D1891)</f>
        <v>52986</v>
      </c>
      <c r="F1891" s="155">
        <f>IFERROR(_xll.qlIndexFixing(IndexON,D1891,TRUE,_xll.ohTrigger(RecalcTrigger,TriggerON)),NA())</f>
        <v>8.8742747034054048E-3</v>
      </c>
      <c r="H1891" s="42">
        <f>_xll.qlCalendarAdvance(Calendar,$H1890,B1891,"f",FALSE)</f>
        <v>52986</v>
      </c>
      <c r="I1891" s="139">
        <f>_xll.qlInterestRateIndexValueDate(Index1M,$H1891)</f>
        <v>52988</v>
      </c>
      <c r="J1891" s="144">
        <f>IFERROR(_xll.qlIndexFixing(Index1M,$H1891,TRUE,_xll.ohTrigger(RecalcTrigger,Trigger1M)),NA())</f>
        <v>8.7692003454958867E-3</v>
      </c>
      <c r="K1891" s="44">
        <f>IFERROR(_xll.qlIndexFixing(Index3M,H1891,TRUE,_xll.ohTrigger(RecalcTrigger,Trigger3M)),NA())</f>
        <v>9.0092707548734552E-3</v>
      </c>
      <c r="L1891" s="44">
        <f>IFERROR(_xll.qlIndexFixing(Index6M,$H1891,TRUE,_xll.ohTrigger(RecalcTrigger,Trigger6M)),NA())</f>
        <v>8.9854132412627592E-3</v>
      </c>
      <c r="M1891" s="145">
        <f>IFERROR(_xll.qlIndexFixing(Index1Y,$H1891,TRUE,_xll.ohTrigger(RecalcTrigger,Trigger1Y)),NA())</f>
        <v>9.2215144453170559E-3</v>
      </c>
      <c r="N1891" s="144">
        <f>IFERROR(_xll.qlIndexFixing(ONIndex1M,I1891,TRUE,_xll.ohTrigger(RecalcTrigger,Trigger1M)),NA())</f>
        <v>8.7706305882750968E-3</v>
      </c>
      <c r="O1891" s="44">
        <f>IFERROR(_xll.qlIndexFixing(ONIndex3M,I1891,TRUE,_xll.ohTrigger(RecalcTrigger,Trigger3M)),NA())</f>
        <v>9.016840839022322E-3</v>
      </c>
      <c r="P1891" s="44">
        <f>IFERROR(_xll.qlIndexFixing(ONIndex6M,I1891,TRUE,_xll.ohTrigger(RecalcTrigger,Trigger6M)),NA())</f>
        <v>9.0154532185238168E-3</v>
      </c>
      <c r="Q1891" s="145">
        <f>IFERROR(_xll.qlIndexFixing(ONIndex1Y,I1891,TRUE,_xll.ohTrigger(RecalcTrigger,Trigger1Y)),NA())</f>
        <v>9.2537864111452706E-3</v>
      </c>
    </row>
    <row r="1892" spans="2:17" x14ac:dyDescent="0.2">
      <c r="B1892" s="39" t="s">
        <v>42</v>
      </c>
      <c r="D1892" s="42">
        <f>_xll.qlCalendarAdvance(Calendar,$D1891,B1892,"f",FALSE)</f>
        <v>52993</v>
      </c>
      <c r="E1892" s="139">
        <f>_xll.qlInterestRateIndexValueDate(IndexON,D1892)</f>
        <v>52993</v>
      </c>
      <c r="F1892" s="155">
        <f>IFERROR(_xll.qlIndexFixing(IndexON,D1892,TRUE,_xll.ohTrigger(RecalcTrigger,TriggerON)),NA())</f>
        <v>8.8742747034054048E-3</v>
      </c>
      <c r="H1892" s="42">
        <f>_xll.qlCalendarAdvance(Calendar,$H1891,B1892,"f",FALSE)</f>
        <v>52993</v>
      </c>
      <c r="I1892" s="139">
        <f>_xll.qlInterestRateIndexValueDate(Index1M,$H1892)</f>
        <v>52995</v>
      </c>
      <c r="J1892" s="144">
        <f>IFERROR(_xll.qlIndexFixing(Index1M,$H1892,TRUE,_xll.ohTrigger(RecalcTrigger,Trigger1M)),NA())</f>
        <v>8.7667127320813412E-3</v>
      </c>
      <c r="K1892" s="44">
        <f>IFERROR(_xll.qlIndexFixing(Index3M,H1892,TRUE,_xll.ohTrigger(RecalcTrigger,Trigger3M)),NA())</f>
        <v>9.0063416325904238E-3</v>
      </c>
      <c r="L1892" s="44">
        <f>IFERROR(_xll.qlIndexFixing(Index6M,$H1892,TRUE,_xll.ohTrigger(RecalcTrigger,Trigger6M)),NA())</f>
        <v>8.9812911354608706E-3</v>
      </c>
      <c r="M1892" s="145">
        <f>IFERROR(_xll.qlIndexFixing(Index1Y,$H1892,TRUE,_xll.ohTrigger(RecalcTrigger,Trigger1Y)),NA())</f>
        <v>9.2185817216450354E-3</v>
      </c>
      <c r="N1892" s="144">
        <f>IFERROR(_xll.qlIndexFixing(ONIndex1M,I1892,TRUE,_xll.ohTrigger(RecalcTrigger,Trigger1M)),NA())</f>
        <v>8.7677409004260909E-3</v>
      </c>
      <c r="O1892" s="44">
        <f>IFERROR(_xll.qlIndexFixing(ONIndex3M,I1892,TRUE,_xll.ohTrigger(RecalcTrigger,Trigger3M)),NA())</f>
        <v>9.0137771876896977E-3</v>
      </c>
      <c r="P1892" s="44">
        <f>IFERROR(_xll.qlIndexFixing(ONIndex6M,I1892,TRUE,_xll.ohTrigger(RecalcTrigger,Trigger6M)),NA())</f>
        <v>9.0114077411307392E-3</v>
      </c>
      <c r="Q1892" s="145">
        <f>IFERROR(_xll.qlIndexFixing(ONIndex1Y,I1892,TRUE,_xll.ohTrigger(RecalcTrigger,Trigger1Y)),NA())</f>
        <v>9.2507595023416656E-3</v>
      </c>
    </row>
    <row r="1893" spans="2:17" x14ac:dyDescent="0.2">
      <c r="B1893" s="39" t="s">
        <v>42</v>
      </c>
      <c r="D1893" s="42">
        <f>_xll.qlCalendarAdvance(Calendar,$D1892,B1893,"f",FALSE)</f>
        <v>53000</v>
      </c>
      <c r="E1893" s="139">
        <f>_xll.qlInterestRateIndexValueDate(IndexON,D1893)</f>
        <v>53000</v>
      </c>
      <c r="F1893" s="155">
        <f>IFERROR(_xll.qlIndexFixing(IndexON,D1893,TRUE,_xll.ohTrigger(RecalcTrigger,TriggerON)),NA())</f>
        <v>8.8742747034054048E-3</v>
      </c>
      <c r="H1893" s="42">
        <f>_xll.qlCalendarAdvance(Calendar,$H1892,B1893,"f",FALSE)</f>
        <v>53000</v>
      </c>
      <c r="I1893" s="139">
        <f>_xll.qlInterestRateIndexValueDate(Index1M,$H1893)</f>
        <v>53002</v>
      </c>
      <c r="J1893" s="144">
        <f>IFERROR(_xll.qlIndexFixing(Index1M,$H1893,TRUE,_xll.ohTrigger(RecalcTrigger,Trigger1M)),NA())</f>
        <v>8.7638344801645365E-3</v>
      </c>
      <c r="K1893" s="44">
        <f>IFERROR(_xll.qlIndexFixing(Index3M,H1893,TRUE,_xll.ohTrigger(RecalcTrigger,Trigger3M)),NA())</f>
        <v>9.0033161257458173E-3</v>
      </c>
      <c r="L1893" s="44">
        <f>IFERROR(_xll.qlIndexFixing(Index6M,$H1893,TRUE,_xll.ohTrigger(RecalcTrigger,Trigger6M)),NA())</f>
        <v>8.9771643213452414E-3</v>
      </c>
      <c r="M1893" s="145">
        <f>IFERROR(_xll.qlIndexFixing(Index1Y,$H1893,TRUE,_xll.ohTrigger(RecalcTrigger,Trigger1Y)),NA())</f>
        <v>9.215654048577113E-3</v>
      </c>
      <c r="N1893" s="144">
        <f>IFERROR(_xll.qlIndexFixing(ONIndex1M,I1893,TRUE,_xll.ohTrigger(RecalcTrigger,Trigger1M)),NA())</f>
        <v>8.7648568285647599E-3</v>
      </c>
      <c r="O1893" s="44">
        <f>IFERROR(_xll.qlIndexFixing(ONIndex3M,I1893,TRUE,_xll.ohTrigger(RecalcTrigger,Trigger3M)),NA())</f>
        <v>9.0107200574607305E-3</v>
      </c>
      <c r="P1893" s="44">
        <f>IFERROR(_xll.qlIndexFixing(ONIndex6M,I1893,TRUE,_xll.ohTrigger(RecalcTrigger,Trigger6M)),NA())</f>
        <v>9.0073574523863442E-3</v>
      </c>
      <c r="Q1893" s="145">
        <f>IFERROR(_xll.qlIndexFixing(ONIndex1Y,I1893,TRUE,_xll.ohTrigger(RecalcTrigger,Trigger1Y)),NA())</f>
        <v>9.2477369319876601E-3</v>
      </c>
    </row>
    <row r="1894" spans="2:17" x14ac:dyDescent="0.2">
      <c r="B1894" s="39" t="s">
        <v>42</v>
      </c>
      <c r="D1894" s="42">
        <f>_xll.qlCalendarAdvance(Calendar,$D1893,B1894,"f",FALSE)</f>
        <v>53007</v>
      </c>
      <c r="E1894" s="139">
        <f>_xll.qlInterestRateIndexValueDate(IndexON,D1894)</f>
        <v>53007</v>
      </c>
      <c r="F1894" s="155">
        <f>IFERROR(_xll.qlIndexFixing(IndexON,D1894,TRUE,_xll.ohTrigger(RecalcTrigger,TriggerON)),NA())</f>
        <v>8.8742747034054048E-3</v>
      </c>
      <c r="H1894" s="42">
        <f>_xll.qlCalendarAdvance(Calendar,$H1893,B1894,"f",FALSE)</f>
        <v>53007</v>
      </c>
      <c r="I1894" s="139">
        <f>_xll.qlInterestRateIndexValueDate(Index1M,$H1894)</f>
        <v>53009</v>
      </c>
      <c r="J1894" s="144">
        <f>IFERROR(_xll.qlIndexFixing(Index1M,$H1894,TRUE,_xll.ohTrigger(RecalcTrigger,Trigger1M)),NA())</f>
        <v>8.7609619412834915E-3</v>
      </c>
      <c r="K1894" s="44">
        <f>IFERROR(_xll.qlIndexFixing(Index3M,H1894,TRUE,_xll.ohTrigger(RecalcTrigger,Trigger3M)),NA())</f>
        <v>9.0002974175428605E-3</v>
      </c>
      <c r="L1894" s="44">
        <f>IFERROR(_xll.qlIndexFixing(Index6M,$H1894,TRUE,_xll.ohTrigger(RecalcTrigger,Trigger6M)),NA())</f>
        <v>8.9730328084053016E-3</v>
      </c>
      <c r="M1894" s="145">
        <f>IFERROR(_xll.qlIndexFixing(Index1Y,$H1894,TRUE,_xll.ohTrigger(RecalcTrigger,Trigger1Y)),NA())</f>
        <v>9.212731452144414E-3</v>
      </c>
      <c r="N1894" s="144">
        <f>IFERROR(_xll.qlIndexFixing(ONIndex1M,I1894,TRUE,_xll.ohTrigger(RecalcTrigger,Trigger1M)),NA())</f>
        <v>8.7619784120995803E-3</v>
      </c>
      <c r="O1894" s="44">
        <f>IFERROR(_xll.qlIndexFixing(ONIndex3M,I1894,TRUE,_xll.ohTrigger(RecalcTrigger,Trigger3M)),NA())</f>
        <v>9.0076694869445362E-3</v>
      </c>
      <c r="P1894" s="44">
        <f>IFERROR(_xll.qlIndexFixing(ONIndex6M,I1894,TRUE,_xll.ohTrigger(RecalcTrigger,Trigger6M)),NA())</f>
        <v>9.0033023616431507E-3</v>
      </c>
      <c r="Q1894" s="145">
        <f>IFERROR(_xll.qlIndexFixing(ONIndex1Y,I1894,TRUE,_xll.ohTrigger(RecalcTrigger,Trigger1Y)),NA())</f>
        <v>9.244718726062473E-3</v>
      </c>
    </row>
    <row r="1895" spans="2:17" x14ac:dyDescent="0.2">
      <c r="B1895" s="39" t="s">
        <v>42</v>
      </c>
      <c r="D1895" s="42">
        <f>_xll.qlCalendarAdvance(Calendar,$D1894,B1895,"f",FALSE)</f>
        <v>53014</v>
      </c>
      <c r="E1895" s="139">
        <f>_xll.qlInterestRateIndexValueDate(IndexON,D1895)</f>
        <v>53014</v>
      </c>
      <c r="F1895" s="155">
        <f>IFERROR(_xll.qlIndexFixing(IndexON,D1895,TRUE,_xll.ohTrigger(RecalcTrigger,TriggerON)),NA())</f>
        <v>8.8742747034054048E-3</v>
      </c>
      <c r="H1895" s="42">
        <f>_xll.qlCalendarAdvance(Calendar,$H1894,B1895,"f",FALSE)</f>
        <v>53014</v>
      </c>
      <c r="I1895" s="139">
        <f>_xll.qlInterestRateIndexValueDate(Index1M,$H1895)</f>
        <v>53016</v>
      </c>
      <c r="J1895" s="144">
        <f>IFERROR(_xll.qlIndexFixing(Index1M,$H1895,TRUE,_xll.ohTrigger(RecalcTrigger,Trigger1M)),NA())</f>
        <v>8.7580951547381949E-3</v>
      </c>
      <c r="K1895" s="44">
        <f>IFERROR(_xll.qlIndexFixing(Index3M,H1895,TRUE,_xll.ohTrigger(RecalcTrigger,Trigger3M)),NA())</f>
        <v>8.9972855468457447E-3</v>
      </c>
      <c r="L1895" s="44">
        <f>IFERROR(_xll.qlIndexFixing(Index6M,$H1895,TRUE,_xll.ohTrigger(RecalcTrigger,Trigger6M)),NA())</f>
        <v>8.968896606131798E-3</v>
      </c>
      <c r="M1895" s="145">
        <f>IFERROR(_xll.qlIndexFixing(Index1Y,$H1895,TRUE,_xll.ohTrigger(RecalcTrigger,Trigger1Y)),NA())</f>
        <v>9.2098139583782768E-3</v>
      </c>
      <c r="N1895" s="144">
        <f>IFERROR(_xll.qlIndexFixing(ONIndex1M,I1895,TRUE,_xll.ohTrigger(RecalcTrigger,Trigger1M)),NA())</f>
        <v>8.7591056902791564E-3</v>
      </c>
      <c r="O1895" s="44">
        <f>IFERROR(_xll.qlIndexFixing(ONIndex3M,I1895,TRUE,_xll.ohTrigger(RecalcTrigger,Trigger3M)),NA())</f>
        <v>9.0046255151499111E-3</v>
      </c>
      <c r="P1895" s="44">
        <f>IFERROR(_xll.qlIndexFixing(ONIndex6M,I1895,TRUE,_xll.ohTrigger(RecalcTrigger,Trigger6M)),NA())</f>
        <v>8.9992424781737412E-3</v>
      </c>
      <c r="Q1895" s="145">
        <f>IFERROR(_xll.qlIndexFixing(ONIndex1Y,I1895,TRUE,_xll.ohTrigger(RecalcTrigger,Trigger1Y)),NA())</f>
        <v>9.2417049103055149E-3</v>
      </c>
    </row>
    <row r="1896" spans="2:17" x14ac:dyDescent="0.2">
      <c r="B1896" s="39" t="s">
        <v>42</v>
      </c>
      <c r="D1896" s="42">
        <f>_xll.qlCalendarAdvance(Calendar,$D1895,B1896,"f",FALSE)</f>
        <v>53021</v>
      </c>
      <c r="E1896" s="139">
        <f>_xll.qlInterestRateIndexValueDate(IndexON,D1896)</f>
        <v>53021</v>
      </c>
      <c r="F1896" s="155">
        <f>IFERROR(_xll.qlIndexFixing(IndexON,D1896,TRUE,_xll.ohTrigger(RecalcTrigger,TriggerON)),NA())</f>
        <v>8.8742747034054048E-3</v>
      </c>
      <c r="H1896" s="42">
        <f>_xll.qlCalendarAdvance(Calendar,$H1895,B1896,"f",FALSE)</f>
        <v>53021</v>
      </c>
      <c r="I1896" s="139">
        <f>_xll.qlInterestRateIndexValueDate(Index1M,$H1896)</f>
        <v>53023</v>
      </c>
      <c r="J1896" s="144">
        <f>IFERROR(_xll.qlIndexFixing(Index1M,$H1896,TRUE,_xll.ohTrigger(RecalcTrigger,Trigger1M)),NA())</f>
        <v>8.7548446882829145E-3</v>
      </c>
      <c r="K1896" s="44">
        <f>IFERROR(_xll.qlIndexFixing(Index3M,H1896,TRUE,_xll.ohTrigger(RecalcTrigger,Trigger3M)),NA())</f>
        <v>8.9939775014756477E-3</v>
      </c>
      <c r="L1896" s="44">
        <f>IFERROR(_xll.qlIndexFixing(Index6M,$H1896,TRUE,_xll.ohTrigger(RecalcTrigger,Trigger6M)),NA())</f>
        <v>8.9638255143672969E-3</v>
      </c>
      <c r="M1896" s="145">
        <f>IFERROR(_xll.qlIndexFixing(Index1Y,$H1896,TRUE,_xll.ohTrigger(RecalcTrigger,Trigger1Y)),NA())</f>
        <v>9.2069015933093894E-3</v>
      </c>
      <c r="N1896" s="144">
        <f>IFERROR(_xll.qlIndexFixing(ONIndex1M,I1896,TRUE,_xll.ohTrigger(RecalcTrigger,Trigger1M)),NA())</f>
        <v>8.7562387023520927E-3</v>
      </c>
      <c r="O1896" s="44">
        <f>IFERROR(_xll.qlIndexFixing(ONIndex3M,I1896,TRUE,_xll.ohTrigger(RecalcTrigger,Trigger3M)),NA())</f>
        <v>9.0015881806060349E-3</v>
      </c>
      <c r="P1896" s="44">
        <f>IFERROR(_xll.qlIndexFixing(ONIndex6M,I1896,TRUE,_xll.ohTrigger(RecalcTrigger,Trigger6M)),NA())</f>
        <v>8.9951778117303149E-3</v>
      </c>
      <c r="Q1896" s="145">
        <f>IFERROR(_xll.qlIndexFixing(ONIndex1Y,I1896,TRUE,_xll.ohTrigger(RecalcTrigger,Trigger1Y)),NA())</f>
        <v>9.2386955104561963E-3</v>
      </c>
    </row>
    <row r="1897" spans="2:17" x14ac:dyDescent="0.2">
      <c r="B1897" s="39" t="s">
        <v>42</v>
      </c>
      <c r="D1897" s="42">
        <f>_xll.qlCalendarAdvance(Calendar,$D1896,B1897,"f",FALSE)</f>
        <v>53028</v>
      </c>
      <c r="E1897" s="139">
        <f>_xll.qlInterestRateIndexValueDate(IndexON,D1897)</f>
        <v>53028</v>
      </c>
      <c r="F1897" s="155">
        <f>IFERROR(_xll.qlIndexFixing(IndexON,D1897,TRUE,_xll.ohTrigger(RecalcTrigger,TriggerON)),NA())</f>
        <v>8.8742747034054048E-3</v>
      </c>
      <c r="H1897" s="42">
        <f>_xll.qlCalendarAdvance(Calendar,$H1896,B1897,"f",FALSE)</f>
        <v>53028</v>
      </c>
      <c r="I1897" s="139">
        <f>_xll.qlInterestRateIndexValueDate(Index1M,$H1897)</f>
        <v>53030</v>
      </c>
      <c r="J1897" s="144">
        <f>IFERROR(_xll.qlIndexFixing(Index1M,$H1897,TRUE,_xll.ohTrigger(RecalcTrigger,Trigger1M)),NA())</f>
        <v>8.7518939914822316E-3</v>
      </c>
      <c r="K1897" s="44">
        <f>IFERROR(_xll.qlIndexFixing(Index3M,H1897,TRUE,_xll.ohTrigger(RecalcTrigger,Trigger3M)),NA())</f>
        <v>8.9909807029219888E-3</v>
      </c>
      <c r="L1897" s="44">
        <f>IFERROR(_xll.qlIndexFixing(Index6M,$H1897,TRUE,_xll.ohTrigger(RecalcTrigger,Trigger6M)),NA())</f>
        <v>8.9596777959551274E-3</v>
      </c>
      <c r="M1897" s="145">
        <f>IFERROR(_xll.qlIndexFixing(Index1Y,$H1897,TRUE,_xll.ohTrigger(RecalcTrigger,Trigger1Y)),NA())</f>
        <v>9.2039943829688702E-3</v>
      </c>
      <c r="N1897" s="144">
        <f>IFERROR(_xll.qlIndexFixing(ONIndex1M,I1897,TRUE,_xll.ohTrigger(RecalcTrigger,Trigger1M)),NA())</f>
        <v>8.7533774875669934E-3</v>
      </c>
      <c r="O1897" s="44">
        <f>IFERROR(_xll.qlIndexFixing(ONIndex3M,I1897,TRUE,_xll.ohTrigger(RecalcTrigger,Trigger3M)),NA())</f>
        <v>8.998557522321704E-3</v>
      </c>
      <c r="P1897" s="44">
        <f>IFERROR(_xll.qlIndexFixing(ONIndex6M,I1897,TRUE,_xll.ohTrigger(RecalcTrigger,Trigger6M)),NA())</f>
        <v>8.9911083714255824E-3</v>
      </c>
      <c r="Q1897" s="145">
        <f>IFERROR(_xll.qlIndexFixing(ONIndex1Y,I1897,TRUE,_xll.ohTrigger(RecalcTrigger,Trigger1Y)),NA())</f>
        <v>9.235690552493736E-3</v>
      </c>
    </row>
    <row r="1898" spans="2:17" x14ac:dyDescent="0.2">
      <c r="B1898" s="39" t="s">
        <v>42</v>
      </c>
      <c r="D1898" s="42">
        <f>_xll.qlCalendarAdvance(Calendar,$D1897,B1898,"f",FALSE)</f>
        <v>53035</v>
      </c>
      <c r="E1898" s="139">
        <f>_xll.qlInterestRateIndexValueDate(IndexON,D1898)</f>
        <v>53035</v>
      </c>
      <c r="F1898" s="155">
        <f>IFERROR(_xll.qlIndexFixing(IndexON,D1898,TRUE,_xll.ohTrigger(RecalcTrigger,TriggerON)),NA())</f>
        <v>8.8742747034054048E-3</v>
      </c>
      <c r="H1898" s="42">
        <f>_xll.qlCalendarAdvance(Calendar,$H1897,B1898,"f",FALSE)</f>
        <v>53035</v>
      </c>
      <c r="I1898" s="139">
        <f>_xll.qlInterestRateIndexValueDate(Index1M,$H1898)</f>
        <v>53037</v>
      </c>
      <c r="J1898" s="144">
        <f>IFERROR(_xll.qlIndexFixing(Index1M,$H1898,TRUE,_xll.ohTrigger(RecalcTrigger,Trigger1M)),NA())</f>
        <v>8.7491430500488687E-3</v>
      </c>
      <c r="K1898" s="44">
        <f>IFERROR(_xll.qlIndexFixing(Index3M,H1898,TRUE,_xll.ohTrigger(RecalcTrigger,Trigger3M)),NA())</f>
        <v>8.9879908673932678E-3</v>
      </c>
      <c r="L1898" s="44">
        <f>IFERROR(_xll.qlIndexFixing(Index6M,$H1898,TRUE,_xll.ohTrigger(RecalcTrigger,Trigger6M)),NA())</f>
        <v>8.955525419729899E-3</v>
      </c>
      <c r="M1898" s="145">
        <f>IFERROR(_xll.qlIndexFixing(Index1Y,$H1898,TRUE,_xll.ohTrigger(RecalcTrigger,Trigger1Y)),NA())</f>
        <v>9.2010923533869683E-3</v>
      </c>
      <c r="N1898" s="144">
        <f>IFERROR(_xll.qlIndexFixing(ONIndex1M,I1898,TRUE,_xll.ohTrigger(RecalcTrigger,Trigger1M)),NA())</f>
        <v>8.7505220853323351E-3</v>
      </c>
      <c r="O1898" s="44">
        <f>IFERROR(_xll.qlIndexFixing(ONIndex3M,I1898,TRUE,_xll.ohTrigger(RecalcTrigger,Trigger3M)),NA())</f>
        <v>8.9955335789859703E-3</v>
      </c>
      <c r="P1898" s="44">
        <f>IFERROR(_xll.qlIndexFixing(ONIndex6M,I1898,TRUE,_xll.ohTrigger(RecalcTrigger,Trigger6M)),NA())</f>
        <v>8.9870341668518705E-3</v>
      </c>
      <c r="Q1898" s="145">
        <f>IFERROR(_xll.qlIndexFixing(ONIndex1Y,I1898,TRUE,_xll.ohTrigger(RecalcTrigger,Trigger1Y)),NA())</f>
        <v>9.2326900621575447E-3</v>
      </c>
    </row>
    <row r="1899" spans="2:17" x14ac:dyDescent="0.2">
      <c r="B1899" s="39" t="s">
        <v>42</v>
      </c>
      <c r="D1899" s="42">
        <f>_xll.qlCalendarAdvance(Calendar,$D1898,B1899,"f",FALSE)</f>
        <v>53042</v>
      </c>
      <c r="E1899" s="139">
        <f>_xll.qlInterestRateIndexValueDate(IndexON,D1899)</f>
        <v>53042</v>
      </c>
      <c r="F1899" s="155">
        <f>IFERROR(_xll.qlIndexFixing(IndexON,D1899,TRUE,_xll.ohTrigger(RecalcTrigger,TriggerON)),NA())</f>
        <v>8.8742747034054048E-3</v>
      </c>
      <c r="H1899" s="42">
        <f>_xll.qlCalendarAdvance(Calendar,$H1898,B1899,"f",FALSE)</f>
        <v>53042</v>
      </c>
      <c r="I1899" s="139">
        <f>_xll.qlInterestRateIndexValueDate(Index1M,$H1899)</f>
        <v>53044</v>
      </c>
      <c r="J1899" s="144">
        <f>IFERROR(_xll.qlIndexFixing(Index1M,$H1899,TRUE,_xll.ohTrigger(RecalcTrigger,Trigger1M)),NA())</f>
        <v>8.7463010934313301E-3</v>
      </c>
      <c r="K1899" s="44">
        <f>IFERROR(_xll.qlIndexFixing(Index3M,H1899,TRUE,_xll.ohTrigger(RecalcTrigger,Trigger3M)),NA())</f>
        <v>8.9850080337540508E-3</v>
      </c>
      <c r="L1899" s="44">
        <f>IFERROR(_xll.qlIndexFixing(Index6M,$H1899,TRUE,_xll.ohTrigger(RecalcTrigger,Trigger6M)),NA())</f>
        <v>8.9513683951833716E-3</v>
      </c>
      <c r="M1899" s="145">
        <f>IFERROR(_xll.qlIndexFixing(Index1Y,$H1899,TRUE,_xll.ohTrigger(RecalcTrigger,Trigger1Y)),NA())</f>
        <v>9.1978504052686733E-3</v>
      </c>
      <c r="N1899" s="144">
        <f>IFERROR(_xll.qlIndexFixing(ONIndex1M,I1899,TRUE,_xll.ohTrigger(RecalcTrigger,Trigger1M)),NA())</f>
        <v>8.7476725348167861E-3</v>
      </c>
      <c r="O1899" s="44">
        <f>IFERROR(_xll.qlIndexFixing(ONIndex3M,I1899,TRUE,_xll.ohTrigger(RecalcTrigger,Trigger3M)),NA())</f>
        <v>8.9925163895276938E-3</v>
      </c>
      <c r="P1899" s="44">
        <f>IFERROR(_xll.qlIndexFixing(ONIndex6M,I1899,TRUE,_xll.ohTrigger(RecalcTrigger,Trigger6M)),NA())</f>
        <v>8.9829552075215702E-3</v>
      </c>
      <c r="Q1899" s="145">
        <f>IFERROR(_xll.qlIndexFixing(ONIndex1Y,I1899,TRUE,_xll.ohTrigger(RecalcTrigger,Trigger1Y)),NA())</f>
        <v>9.229694065266969E-3</v>
      </c>
    </row>
    <row r="1900" spans="2:17" x14ac:dyDescent="0.2">
      <c r="B1900" s="39" t="s">
        <v>42</v>
      </c>
      <c r="D1900" s="42">
        <f>_xll.qlCalendarAdvance(Calendar,$D1899,B1900,"f",FALSE)</f>
        <v>53049</v>
      </c>
      <c r="E1900" s="139">
        <f>_xll.qlInterestRateIndexValueDate(IndexON,D1900)</f>
        <v>53049</v>
      </c>
      <c r="F1900" s="155">
        <f>IFERROR(_xll.qlIndexFixing(IndexON,D1900,TRUE,_xll.ohTrigger(RecalcTrigger,TriggerON)),NA())</f>
        <v>8.8742747034054048E-3</v>
      </c>
      <c r="H1900" s="42">
        <f>_xll.qlCalendarAdvance(Calendar,$H1899,B1900,"f",FALSE)</f>
        <v>53049</v>
      </c>
      <c r="I1900" s="139">
        <f>_xll.qlInterestRateIndexValueDate(Index1M,$H1900)</f>
        <v>53051</v>
      </c>
      <c r="J1900" s="144">
        <f>IFERROR(_xll.qlIndexFixing(Index1M,$H1900,TRUE,_xll.ohTrigger(RecalcTrigger,Trigger1M)),NA())</f>
        <v>8.7437528869057143E-3</v>
      </c>
      <c r="K1900" s="44">
        <f>IFERROR(_xll.qlIndexFixing(Index3M,H1900,TRUE,_xll.ohTrigger(RecalcTrigger,Trigger3M)),NA())</f>
        <v>8.982032240872375E-3</v>
      </c>
      <c r="L1900" s="44">
        <f>IFERROR(_xll.qlIndexFixing(Index6M,$H1900,TRUE,_xll.ohTrigger(RecalcTrigger,Trigger6M)),NA())</f>
        <v>8.947770177116279E-3</v>
      </c>
      <c r="M1900" s="145">
        <f>IFERROR(_xll.qlIndexFixing(Index1Y,$H1900,TRUE,_xll.ohTrigger(RecalcTrigger,Trigger1Y)),NA())</f>
        <v>9.1953039406197819E-3</v>
      </c>
      <c r="N1900" s="144">
        <f>IFERROR(_xll.qlIndexFixing(ONIndex1M,I1900,TRUE,_xll.ohTrigger(RecalcTrigger,Trigger1M)),NA())</f>
        <v>8.7448288753488868E-3</v>
      </c>
      <c r="O1900" s="44">
        <f>IFERROR(_xll.qlIndexFixing(ONIndex3M,I1900,TRUE,_xll.ohTrigger(RecalcTrigger,Trigger3M)),NA())</f>
        <v>8.9895059925559906E-3</v>
      </c>
      <c r="P1900" s="44">
        <f>IFERROR(_xll.qlIndexFixing(ONIndex6M,I1900,TRUE,_xll.ohTrigger(RecalcTrigger,Trigger6M)),NA())</f>
        <v>8.978871502547392E-3</v>
      </c>
      <c r="Q1900" s="145">
        <f>IFERROR(_xll.qlIndexFixing(ONIndex1Y,I1900,TRUE,_xll.ohTrigger(RecalcTrigger,Trigger1Y)),NA())</f>
        <v>9.2267025878012277E-3</v>
      </c>
    </row>
    <row r="1901" spans="2:17" x14ac:dyDescent="0.2">
      <c r="B1901" s="39" t="s">
        <v>42</v>
      </c>
      <c r="D1901" s="42">
        <f>_xll.qlCalendarAdvance(Calendar,$D1900,B1901,"f",FALSE)</f>
        <v>53056</v>
      </c>
      <c r="E1901" s="139">
        <f>_xll.qlInterestRateIndexValueDate(IndexON,D1901)</f>
        <v>53056</v>
      </c>
      <c r="F1901" s="155">
        <f>IFERROR(_xll.qlIndexFixing(IndexON,D1901,TRUE,_xll.ohTrigger(RecalcTrigger,TriggerON)),NA())</f>
        <v>8.8742747034054048E-3</v>
      </c>
      <c r="H1901" s="42">
        <f>_xll.qlCalendarAdvance(Calendar,$H1900,B1901,"f",FALSE)</f>
        <v>53056</v>
      </c>
      <c r="I1901" s="139">
        <f>_xll.qlInterestRateIndexValueDate(Index1M,$H1901)</f>
        <v>53058</v>
      </c>
      <c r="J1901" s="144">
        <f>IFERROR(_xll.qlIndexFixing(Index1M,$H1901,TRUE,_xll.ohTrigger(RecalcTrigger,Trigger1M)),NA())</f>
        <v>8.7406351017330075E-3</v>
      </c>
      <c r="K1901" s="44">
        <f>IFERROR(_xll.qlIndexFixing(Index3M,H1901,TRUE,_xll.ohTrigger(RecalcTrigger,Trigger3M)),NA())</f>
        <v>8.9791623400412614E-3</v>
      </c>
      <c r="L1901" s="44">
        <f>IFERROR(_xll.qlIndexFixing(Index6M,$H1901,TRUE,_xll.ohTrigger(RecalcTrigger,Trigger6M)),NA())</f>
        <v>8.9436051764868654E-3</v>
      </c>
      <c r="M1901" s="145">
        <f>IFERROR(_xll.qlIndexFixing(Index1Y,$H1901,TRUE,_xll.ohTrigger(RecalcTrigger,Trigger1Y)),NA())</f>
        <v>9.1924176094945517E-3</v>
      </c>
      <c r="N1901" s="144">
        <f>IFERROR(_xll.qlIndexFixing(ONIndex1M,I1901,TRUE,_xll.ohTrigger(RecalcTrigger,Trigger1M)),NA())</f>
        <v>8.7411814611382255E-3</v>
      </c>
      <c r="O1901" s="44">
        <f>IFERROR(_xll.qlIndexFixing(ONIndex3M,I1901,TRUE,_xll.ohTrigger(RecalcTrigger,Trigger3M)),NA())</f>
        <v>8.9856455254899714E-3</v>
      </c>
      <c r="P1901" s="44">
        <f>IFERROR(_xll.qlIndexFixing(ONIndex6M,I1901,TRUE,_xll.ohTrigger(RecalcTrigger,Trigger6M)),NA())</f>
        <v>8.9736140668605913E-3</v>
      </c>
      <c r="Q1901" s="145">
        <f>IFERROR(_xll.qlIndexFixing(ONIndex1Y,I1901,TRUE,_xll.ohTrigger(RecalcTrigger,Trigger1Y)),NA())</f>
        <v>9.222863084685784E-3</v>
      </c>
    </row>
    <row r="1902" spans="2:17" x14ac:dyDescent="0.2">
      <c r="B1902" s="39" t="s">
        <v>42</v>
      </c>
      <c r="D1902" s="42">
        <f>_xll.qlCalendarAdvance(Calendar,$D1901,B1902,"f",FALSE)</f>
        <v>53063</v>
      </c>
      <c r="E1902" s="139">
        <f>_xll.qlInterestRateIndexValueDate(IndexON,D1902)</f>
        <v>53063</v>
      </c>
      <c r="F1902" s="155">
        <f>IFERROR(_xll.qlIndexFixing(IndexON,D1902,TRUE,_xll.ohTrigger(RecalcTrigger,TriggerON)),NA())</f>
        <v>8.8742747034054048E-3</v>
      </c>
      <c r="H1902" s="42">
        <f>_xll.qlCalendarAdvance(Calendar,$H1901,B1902,"f",FALSE)</f>
        <v>53063</v>
      </c>
      <c r="I1902" s="139">
        <f>_xll.qlInterestRateIndexValueDate(Index1M,$H1902)</f>
        <v>53065</v>
      </c>
      <c r="J1902" s="144">
        <f>IFERROR(_xll.qlIndexFixing(Index1M,$H1902,TRUE,_xll.ohTrigger(RecalcTrigger,Trigger1M)),NA())</f>
        <v>8.7378111452543483E-3</v>
      </c>
      <c r="K1902" s="44">
        <f>IFERROR(_xll.qlIndexFixing(Index3M,H1902,TRUE,_xll.ohTrigger(RecalcTrigger,Trigger3M)),NA())</f>
        <v>8.9762003032557418E-3</v>
      </c>
      <c r="L1902" s="44">
        <f>IFERROR(_xll.qlIndexFixing(Index6M,$H1902,TRUE,_xll.ohTrigger(RecalcTrigger,Trigger6M)),NA())</f>
        <v>8.9394355541791114E-3</v>
      </c>
      <c r="M1902" s="145">
        <f>IFERROR(_xll.qlIndexFixing(Index1Y,$H1902,TRUE,_xll.ohTrigger(RecalcTrigger,Trigger1Y)),NA())</f>
        <v>9.189536563248047E-3</v>
      </c>
      <c r="N1902" s="144">
        <f>IFERROR(_xll.qlIndexFixing(ONIndex1M,I1902,TRUE,_xll.ohTrigger(RecalcTrigger,Trigger1M)),NA())</f>
        <v>8.7391593865504547E-3</v>
      </c>
      <c r="O1902" s="44">
        <f>IFERROR(_xll.qlIndexFixing(ONIndex3M,I1902,TRUE,_xll.ohTrigger(RecalcTrigger,Trigger3M)),NA())</f>
        <v>8.983505731468E-3</v>
      </c>
      <c r="P1902" s="44">
        <f>IFERROR(_xll.qlIndexFixing(ONIndex6M,I1902,TRUE,_xll.ohTrigger(RecalcTrigger,Trigger6M)),NA())</f>
        <v>8.9706898937969015E-3</v>
      </c>
      <c r="Q1902" s="145">
        <f>IFERROR(_xll.qlIndexFixing(ONIndex1Y,I1902,TRUE,_xll.ohTrigger(RecalcTrigger,Trigger1Y)),NA())</f>
        <v>9.2207332941818265E-3</v>
      </c>
    </row>
    <row r="1903" spans="2:17" x14ac:dyDescent="0.2">
      <c r="B1903" s="39" t="s">
        <v>42</v>
      </c>
      <c r="D1903" s="42">
        <f>_xll.qlCalendarAdvance(Calendar,$D1902,B1903,"f",FALSE)</f>
        <v>53070</v>
      </c>
      <c r="E1903" s="139">
        <f>_xll.qlInterestRateIndexValueDate(IndexON,D1903)</f>
        <v>53070</v>
      </c>
      <c r="F1903" s="155">
        <f>IFERROR(_xll.qlIndexFixing(IndexON,D1903,TRUE,_xll.ohTrigger(RecalcTrigger,TriggerON)),NA())</f>
        <v>8.8742747034054048E-3</v>
      </c>
      <c r="H1903" s="42">
        <f>_xll.qlCalendarAdvance(Calendar,$H1902,B1903,"f",FALSE)</f>
        <v>53070</v>
      </c>
      <c r="I1903" s="139">
        <f>_xll.qlInterestRateIndexValueDate(Index1M,$H1903)</f>
        <v>53072</v>
      </c>
      <c r="J1903" s="144">
        <f>IFERROR(_xll.qlIndexFixing(Index1M,$H1903,TRUE,_xll.ohTrigger(RecalcTrigger,Trigger1M)),NA())</f>
        <v>8.7349932674332664E-3</v>
      </c>
      <c r="K1903" s="44">
        <f>IFERROR(_xll.qlIndexFixing(Index3M,H1903,TRUE,_xll.ohTrigger(RecalcTrigger,Trigger3M)),NA())</f>
        <v>8.9732454208484129E-3</v>
      </c>
      <c r="L1903" s="44">
        <f>IFERROR(_xll.qlIndexFixing(Index6M,$H1903,TRUE,_xll.ohTrigger(RecalcTrigger,Trigger6M)),NA())</f>
        <v>8.9352613196831306E-3</v>
      </c>
      <c r="M1903" s="145">
        <f>IFERROR(_xll.qlIndexFixing(Index1Y,$H1903,TRUE,_xll.ohTrigger(RecalcTrigger,Trigger1Y)),NA())</f>
        <v>9.1866608279092023E-3</v>
      </c>
      <c r="N1903" s="144">
        <f>IFERROR(_xll.qlIndexFixing(ONIndex1M,I1903,TRUE,_xll.ohTrigger(RecalcTrigger,Trigger1M)),NA())</f>
        <v>8.7363336359569388E-3</v>
      </c>
      <c r="O1903" s="44">
        <f>IFERROR(_xll.qlIndexFixing(ONIndex3M,I1903,TRUE,_xll.ohTrigger(RecalcTrigger,Trigger3M)),NA())</f>
        <v>8.9805159450495609E-3</v>
      </c>
      <c r="P1903" s="44">
        <f>IFERROR(_xll.qlIndexFixing(ONIndex6M,I1903,TRUE,_xll.ohTrigger(RecalcTrigger,Trigger6M)),NA())</f>
        <v>8.966592008965435E-3</v>
      </c>
      <c r="Q1903" s="145">
        <f>IFERROR(_xll.qlIndexFixing(ONIndex1Y,I1903,TRUE,_xll.ohTrigger(RecalcTrigger,Trigger1Y)),NA())</f>
        <v>9.2177555296668601E-3</v>
      </c>
    </row>
    <row r="1904" spans="2:17" x14ac:dyDescent="0.2">
      <c r="B1904" s="39" t="s">
        <v>42</v>
      </c>
      <c r="D1904" s="42">
        <f>_xll.qlCalendarAdvance(Calendar,$D1903,B1904,"f",FALSE)</f>
        <v>53077</v>
      </c>
      <c r="E1904" s="139">
        <f>_xll.qlInterestRateIndexValueDate(IndexON,D1904)</f>
        <v>53077</v>
      </c>
      <c r="F1904" s="155">
        <f>IFERROR(_xll.qlIndexFixing(IndexON,D1904,TRUE,_xll.ohTrigger(RecalcTrigger,TriggerON)),NA())</f>
        <v>8.8742747034054048E-3</v>
      </c>
      <c r="H1904" s="42">
        <f>_xll.qlCalendarAdvance(Calendar,$H1903,B1904,"f",FALSE)</f>
        <v>53077</v>
      </c>
      <c r="I1904" s="139">
        <f>_xll.qlInterestRateIndexValueDate(Index1M,$H1904)</f>
        <v>53079</v>
      </c>
      <c r="J1904" s="144">
        <f>IFERROR(_xll.qlIndexFixing(Index1M,$H1904,TRUE,_xll.ohTrigger(RecalcTrigger,Trigger1M)),NA())</f>
        <v>8.7321815075758202E-3</v>
      </c>
      <c r="K1904" s="44">
        <f>IFERROR(_xll.qlIndexFixing(Index3M,H1904,TRUE,_xll.ohTrigger(RecalcTrigger,Trigger3M)),NA())</f>
        <v>8.9702977316848866E-3</v>
      </c>
      <c r="L1904" s="44">
        <f>IFERROR(_xll.qlIndexFixing(Index6M,$H1904,TRUE,_xll.ohTrigger(RecalcTrigger,Trigger6M)),NA())</f>
        <v>8.9310824824894736E-3</v>
      </c>
      <c r="M1904" s="145">
        <f>IFERROR(_xll.qlIndexFixing(Index1Y,$H1904,TRUE,_xll.ohTrigger(RecalcTrigger,Trigger1Y)),NA())</f>
        <v>9.1837904295076055E-3</v>
      </c>
      <c r="N1904" s="144">
        <f>IFERROR(_xll.qlIndexFixing(ONIndex1M,I1904,TRUE,_xll.ohTrigger(RecalcTrigger,Trigger1M)),NA())</f>
        <v>8.7331116146671661E-3</v>
      </c>
      <c r="O1904" s="44">
        <f>IFERROR(_xll.qlIndexFixing(ONIndex3M,I1904,TRUE,_xll.ohTrigger(RecalcTrigger,Trigger3M)),NA())</f>
        <v>8.9771075559585967E-3</v>
      </c>
      <c r="P1904" s="44">
        <f>IFERROR(_xll.qlIndexFixing(ONIndex6M,I1904,TRUE,_xll.ohTrigger(RecalcTrigger,Trigger6M)),NA())</f>
        <v>8.9619029479059975E-3</v>
      </c>
      <c r="Q1904" s="145">
        <f>IFERROR(_xll.qlIndexFixing(ONIndex1Y,I1904,TRUE,_xll.ohTrigger(RecalcTrigger,Trigger1Y)),NA())</f>
        <v>9.2143580322634477E-3</v>
      </c>
    </row>
    <row r="1905" spans="2:17" x14ac:dyDescent="0.2">
      <c r="B1905" s="39" t="s">
        <v>42</v>
      </c>
      <c r="D1905" s="42">
        <f>_xll.qlCalendarAdvance(Calendar,$D1904,B1905,"f",FALSE)</f>
        <v>53084</v>
      </c>
      <c r="E1905" s="139">
        <f>_xll.qlInterestRateIndexValueDate(IndexON,D1905)</f>
        <v>53084</v>
      </c>
      <c r="F1905" s="155">
        <f>IFERROR(_xll.qlIndexFixing(IndexON,D1905,TRUE,_xll.ohTrigger(RecalcTrigger,TriggerON)),NA())</f>
        <v>8.8742747034054048E-3</v>
      </c>
      <c r="H1905" s="42">
        <f>_xll.qlCalendarAdvance(Calendar,$H1904,B1905,"f",FALSE)</f>
        <v>53084</v>
      </c>
      <c r="I1905" s="139">
        <f>_xll.qlInterestRateIndexValueDate(Index1M,$H1905)</f>
        <v>53086</v>
      </c>
      <c r="J1905" s="144">
        <f>IFERROR(_xll.qlIndexFixing(Index1M,$H1905,TRUE,_xll.ohTrigger(RecalcTrigger,Trigger1M)),NA())</f>
        <v>8.7293759049830721E-3</v>
      </c>
      <c r="K1905" s="44">
        <f>IFERROR(_xll.qlIndexFixing(Index3M,H1905,TRUE,_xll.ohTrigger(RecalcTrigger,Trigger3M)),NA())</f>
        <v>8.9672602481502914E-3</v>
      </c>
      <c r="L1905" s="44">
        <f>IFERROR(_xll.qlIndexFixing(Index6M,$H1905,TRUE,_xll.ohTrigger(RecalcTrigger,Trigger6M)),NA())</f>
        <v>8.9263291647227148E-3</v>
      </c>
      <c r="M1905" s="145">
        <f>IFERROR(_xll.qlIndexFixing(Index1Y,$H1905,TRUE,_xll.ohTrigger(RecalcTrigger,Trigger1Y)),NA())</f>
        <v>9.1809253940719707E-3</v>
      </c>
      <c r="N1905" s="144">
        <f>IFERROR(_xll.qlIndexFixing(ONIndex1M,I1905,TRUE,_xll.ohTrigger(RecalcTrigger,Trigger1M)),NA())</f>
        <v>8.730700318224649E-3</v>
      </c>
      <c r="O1905" s="44">
        <f>IFERROR(_xll.qlIndexFixing(ONIndex3M,I1905,TRUE,_xll.ohTrigger(RecalcTrigger,Trigger3M)),NA())</f>
        <v>8.9745572542287988E-3</v>
      </c>
      <c r="P1905" s="44">
        <f>IFERROR(_xll.qlIndexFixing(ONIndex6M,I1905,TRUE,_xll.ohTrigger(RecalcTrigger,Trigger6M)),NA())</f>
        <v>8.958382125232589E-3</v>
      </c>
      <c r="Q1905" s="145">
        <f>IFERROR(_xll.qlIndexFixing(ONIndex1Y,I1905,TRUE,_xll.ohTrigger(RecalcTrigger,Trigger1Y)),NA())</f>
        <v>9.2118138946428729E-3</v>
      </c>
    </row>
    <row r="1906" spans="2:17" x14ac:dyDescent="0.2">
      <c r="B1906" s="39" t="s">
        <v>42</v>
      </c>
      <c r="D1906" s="42">
        <f>_xll.qlCalendarAdvance(Calendar,$D1905,B1906,"f",FALSE)</f>
        <v>53091</v>
      </c>
      <c r="E1906" s="139">
        <f>_xll.qlInterestRateIndexValueDate(IndexON,D1906)</f>
        <v>53091</v>
      </c>
      <c r="F1906" s="155">
        <f>IFERROR(_xll.qlIndexFixing(IndexON,D1906,TRUE,_xll.ohTrigger(RecalcTrigger,TriggerON)),NA())</f>
        <v>8.8742747034054048E-3</v>
      </c>
      <c r="H1906" s="42">
        <f>_xll.qlCalendarAdvance(Calendar,$H1905,B1906,"f",FALSE)</f>
        <v>53091</v>
      </c>
      <c r="I1906" s="139">
        <f>_xll.qlInterestRateIndexValueDate(Index1M,$H1906)</f>
        <v>53093</v>
      </c>
      <c r="J1906" s="144">
        <f>IFERROR(_xll.qlIndexFixing(Index1M,$H1906,TRUE,_xll.ohTrigger(RecalcTrigger,Trigger1M)),NA())</f>
        <v>8.7265764989585826E-3</v>
      </c>
      <c r="K1906" s="44">
        <f>IFERROR(_xll.qlIndexFixing(Index3M,H1906,TRUE,_xll.ohTrigger(RecalcTrigger,Trigger3M)),NA())</f>
        <v>8.9643275160079389E-3</v>
      </c>
      <c r="L1906" s="44">
        <f>IFERROR(_xll.qlIndexFixing(Index6M,$H1906,TRUE,_xll.ohTrigger(RecalcTrigger,Trigger6M)),NA())</f>
        <v>8.9221398677067597E-3</v>
      </c>
      <c r="M1906" s="145">
        <f>IFERROR(_xll.qlIndexFixing(Index1Y,$H1906,TRUE,_xll.ohTrigger(RecalcTrigger,Trigger1Y)),NA())</f>
        <v>9.1780657476312304E-3</v>
      </c>
      <c r="N1906" s="144">
        <f>IFERROR(_xll.qlIndexFixing(ONIndex1M,I1906,TRUE,_xll.ohTrigger(RecalcTrigger,Trigger1M)),NA())</f>
        <v>8.7278928298228919E-3</v>
      </c>
      <c r="O1906" s="44">
        <f>IFERROR(_xll.qlIndexFixing(ONIndex3M,I1906,TRUE,_xll.ohTrigger(RecalcTrigger,Trigger3M)),NA())</f>
        <v>8.9715884273644519E-3</v>
      </c>
      <c r="P1906" s="44">
        <f>IFERROR(_xll.qlIndexFixing(ONIndex6M,I1906,TRUE,_xll.ohTrigger(RecalcTrigger,Trigger6M)),NA())</f>
        <v>8.9542701451161832E-3</v>
      </c>
      <c r="Q1906" s="145">
        <f>IFERROR(_xll.qlIndexFixing(ONIndex1Y,I1906,TRUE,_xll.ohTrigger(RecalcTrigger,Trigger1Y)),NA())</f>
        <v>9.2088500756926095E-3</v>
      </c>
    </row>
    <row r="1907" spans="2:17" x14ac:dyDescent="0.2">
      <c r="B1907" s="39" t="s">
        <v>42</v>
      </c>
      <c r="D1907" s="42">
        <f>_xll.qlCalendarAdvance(Calendar,$D1906,B1907,"f",FALSE)</f>
        <v>53098</v>
      </c>
      <c r="E1907" s="139">
        <f>_xll.qlInterestRateIndexValueDate(IndexON,D1907)</f>
        <v>53098</v>
      </c>
      <c r="F1907" s="155">
        <f>IFERROR(_xll.qlIndexFixing(IndexON,D1907,TRUE,_xll.ohTrigger(RecalcTrigger,TriggerON)),NA())</f>
        <v>8.8742747034054048E-3</v>
      </c>
      <c r="H1907" s="42">
        <f>_xll.qlCalendarAdvance(Calendar,$H1906,B1907,"f",FALSE)</f>
        <v>53098</v>
      </c>
      <c r="I1907" s="139">
        <f>_xll.qlInterestRateIndexValueDate(Index1M,$H1907)</f>
        <v>53100</v>
      </c>
      <c r="J1907" s="144">
        <f>IFERROR(_xll.qlIndexFixing(Index1M,$H1907,TRUE,_xll.ohTrigger(RecalcTrigger,Trigger1M)),NA())</f>
        <v>8.7237833288109079E-3</v>
      </c>
      <c r="K1907" s="44">
        <f>IFERROR(_xll.qlIndexFixing(Index3M,H1907,TRUE,_xll.ohTrigger(RecalcTrigger,Trigger3M)),NA())</f>
        <v>8.9614020966872383E-3</v>
      </c>
      <c r="L1907" s="44">
        <f>IFERROR(_xll.qlIndexFixing(Index6M,$H1907,TRUE,_xll.ohTrigger(RecalcTrigger,Trigger6M)),NA())</f>
        <v>8.9179459983057523E-3</v>
      </c>
      <c r="M1907" s="145">
        <f>IFERROR(_xll.qlIndexFixing(Index1Y,$H1907,TRUE,_xll.ohTrigger(RecalcTrigger,Trigger1Y)),NA())</f>
        <v>9.1752115162136594E-3</v>
      </c>
      <c r="N1907" s="144">
        <f>IFERROR(_xll.qlIndexFixing(ONIndex1M,I1907,TRUE,_xll.ohTrigger(RecalcTrigger,Trigger1M)),NA())</f>
        <v>8.7250915074488233E-3</v>
      </c>
      <c r="O1907" s="44">
        <f>IFERROR(_xll.qlIndexFixing(ONIndex3M,I1907,TRUE,_xll.ohTrigger(RecalcTrigger,Trigger3M)),NA())</f>
        <v>8.9686266646094026E-3</v>
      </c>
      <c r="P1907" s="44">
        <f>IFERROR(_xll.qlIndexFixing(ONIndex6M,I1907,TRUE,_xll.ohTrigger(RecalcTrigger,Trigger6M)),NA())</f>
        <v>8.9501534854630194E-3</v>
      </c>
      <c r="Q1907" s="145">
        <f>IFERROR(_xll.qlIndexFixing(ONIndex1Y,I1907,TRUE,_xll.ohTrigger(RecalcTrigger,Trigger1Y)),NA())</f>
        <v>9.2058909569026071E-3</v>
      </c>
    </row>
    <row r="1908" spans="2:17" x14ac:dyDescent="0.2">
      <c r="B1908" s="39" t="s">
        <v>42</v>
      </c>
      <c r="D1908" s="42">
        <f>_xll.qlCalendarAdvance(Calendar,$D1907,B1908,"f",FALSE)</f>
        <v>53105</v>
      </c>
      <c r="E1908" s="139">
        <f>_xll.qlInterestRateIndexValueDate(IndexON,D1908)</f>
        <v>53105</v>
      </c>
      <c r="F1908" s="155">
        <f>IFERROR(_xll.qlIndexFixing(IndexON,D1908,TRUE,_xll.ohTrigger(RecalcTrigger,TriggerON)),NA())</f>
        <v>8.8742747034054048E-3</v>
      </c>
      <c r="H1908" s="42">
        <f>_xll.qlCalendarAdvance(Calendar,$H1907,B1908,"f",FALSE)</f>
        <v>53105</v>
      </c>
      <c r="I1908" s="139">
        <f>_xll.qlInterestRateIndexValueDate(Index1M,$H1908)</f>
        <v>53107</v>
      </c>
      <c r="J1908" s="144">
        <f>IFERROR(_xll.qlIndexFixing(Index1M,$H1908,TRUE,_xll.ohTrigger(RecalcTrigger,Trigger1M)),NA())</f>
        <v>8.7209964338436086E-3</v>
      </c>
      <c r="K1908" s="44">
        <f>IFERROR(_xll.qlIndexFixing(Index3M,H1908,TRUE,_xll.ohTrigger(RecalcTrigger,Trigger3M)),NA())</f>
        <v>8.9584840290544924E-3</v>
      </c>
      <c r="L1908" s="44">
        <f>IFERROR(_xll.qlIndexFixing(Index6M,$H1908,TRUE,_xll.ohTrigger(RecalcTrigger,Trigger6M)),NA())</f>
        <v>8.913747566011888E-3</v>
      </c>
      <c r="M1908" s="145">
        <f>IFERROR(_xll.qlIndexFixing(Index1Y,$H1908,TRUE,_xll.ohTrigger(RecalcTrigger,Trigger1Y)),NA())</f>
        <v>9.1723627258481887E-3</v>
      </c>
      <c r="N1908" s="144">
        <f>IFERROR(_xll.qlIndexFixing(ONIndex1M,I1908,TRUE,_xll.ohTrigger(RecalcTrigger,Trigger1M)),NA())</f>
        <v>8.7222963901911754E-3</v>
      </c>
      <c r="O1908" s="44">
        <f>IFERROR(_xll.qlIndexFixing(ONIndex3M,I1908,TRUE,_xll.ohTrigger(RecalcTrigger,Trigger3M)),NA())</f>
        <v>8.9656720048925109E-3</v>
      </c>
      <c r="P1908" s="44">
        <f>IFERROR(_xll.qlIndexFixing(ONIndex6M,I1908,TRUE,_xll.ohTrigger(RecalcTrigger,Trigger6M)),NA())</f>
        <v>8.9460321557854883E-3</v>
      </c>
      <c r="Q1908" s="145">
        <f>IFERROR(_xll.qlIndexFixing(ONIndex1Y,I1908,TRUE,_xll.ohTrigger(RecalcTrigger,Trigger1Y)),NA())</f>
        <v>9.2029365641721483E-3</v>
      </c>
    </row>
    <row r="1909" spans="2:17" x14ac:dyDescent="0.2">
      <c r="B1909" s="39" t="s">
        <v>42</v>
      </c>
      <c r="D1909" s="42">
        <f>_xll.qlCalendarAdvance(Calendar,$D1908,B1909,"f",FALSE)</f>
        <v>53112</v>
      </c>
      <c r="E1909" s="139">
        <f>_xll.qlInterestRateIndexValueDate(IndexON,D1909)</f>
        <v>53112</v>
      </c>
      <c r="F1909" s="155">
        <f>IFERROR(_xll.qlIndexFixing(IndexON,D1909,TRUE,_xll.ohTrigger(RecalcTrigger,TriggerON)),NA())</f>
        <v>8.8742747034054048E-3</v>
      </c>
      <c r="H1909" s="42">
        <f>_xll.qlCalendarAdvance(Calendar,$H1908,B1909,"f",FALSE)</f>
        <v>53112</v>
      </c>
      <c r="I1909" s="139">
        <f>_xll.qlInterestRateIndexValueDate(Index1M,$H1909)</f>
        <v>53114</v>
      </c>
      <c r="J1909" s="144">
        <f>IFERROR(_xll.qlIndexFixing(Index1M,$H1909,TRUE,_xll.ohTrigger(RecalcTrigger,Trigger1M)),NA())</f>
        <v>8.718215853362743E-3</v>
      </c>
      <c r="K1909" s="44">
        <f>IFERROR(_xll.qlIndexFixing(Index3M,H1909,TRUE,_xll.ohTrigger(RecalcTrigger,Trigger3M)),NA())</f>
        <v>8.9555733519751327E-3</v>
      </c>
      <c r="L1909" s="44">
        <f>IFERROR(_xll.qlIndexFixing(Index6M,$H1909,TRUE,_xll.ohTrigger(RecalcTrigger,Trigger6M)),NA())</f>
        <v>8.9101195882336035E-3</v>
      </c>
      <c r="M1909" s="145">
        <f>IFERROR(_xll.qlIndexFixing(Index1Y,$H1909,TRUE,_xll.ohTrigger(RecalcTrigger,Trigger1Y)),NA())</f>
        <v>9.169519402562441E-3</v>
      </c>
      <c r="N1909" s="144">
        <f>IFERROR(_xll.qlIndexFixing(ONIndex1M,I1909,TRUE,_xll.ohTrigger(RecalcTrigger,Trigger1M)),NA())</f>
        <v>8.7195075176182968E-3</v>
      </c>
      <c r="O1909" s="44">
        <f>IFERROR(_xll.qlIndexFixing(ONIndex3M,I1909,TRUE,_xll.ohTrigger(RecalcTrigger,Trigger3M)),NA())</f>
        <v>8.9627244868228928E-3</v>
      </c>
      <c r="P1909" s="44">
        <f>IFERROR(_xll.qlIndexFixing(ONIndex6M,I1909,TRUE,_xll.ohTrigger(RecalcTrigger,Trigger6M)),NA())</f>
        <v>8.9419061653561727E-3</v>
      </c>
      <c r="Q1909" s="145">
        <f>IFERROR(_xll.qlIndexFixing(ONIndex1Y,I1909,TRUE,_xll.ohTrigger(RecalcTrigger,Trigger1Y)),NA())</f>
        <v>9.19998692332058E-3</v>
      </c>
    </row>
    <row r="1910" spans="2:17" x14ac:dyDescent="0.2">
      <c r="B1910" s="39" t="s">
        <v>42</v>
      </c>
      <c r="D1910" s="42">
        <f>_xll.qlCalendarAdvance(Calendar,$D1909,B1910,"f",FALSE)</f>
        <v>53119</v>
      </c>
      <c r="E1910" s="139">
        <f>_xll.qlInterestRateIndexValueDate(IndexON,D1910)</f>
        <v>53119</v>
      </c>
      <c r="F1910" s="155">
        <f>IFERROR(_xll.qlIndexFixing(IndexON,D1910,TRUE,_xll.ohTrigger(RecalcTrigger,TriggerON)),NA())</f>
        <v>8.8742747034054048E-3</v>
      </c>
      <c r="H1910" s="42">
        <f>_xll.qlCalendarAdvance(Calendar,$H1909,B1910,"f",FALSE)</f>
        <v>53119</v>
      </c>
      <c r="I1910" s="139">
        <f>_xll.qlInterestRateIndexValueDate(Index1M,$H1910)</f>
        <v>53121</v>
      </c>
      <c r="J1910" s="144">
        <f>IFERROR(_xll.qlIndexFixing(Index1M,$H1910,TRUE,_xll.ohTrigger(RecalcTrigger,Trigger1M)),NA())</f>
        <v>8.7154416266643775E-3</v>
      </c>
      <c r="K1910" s="44">
        <f>IFERROR(_xll.qlIndexFixing(Index3M,H1910,TRUE,_xll.ohTrigger(RecalcTrigger,Trigger3M)),NA())</f>
        <v>8.9526701043145928E-3</v>
      </c>
      <c r="L1910" s="44">
        <f>IFERROR(_xll.qlIndexFixing(Index6M,$H1910,TRUE,_xll.ohTrigger(RecalcTrigger,Trigger6M)),NA())</f>
        <v>8.9059133341589398E-3</v>
      </c>
      <c r="M1910" s="145">
        <f>IFERROR(_xll.qlIndexFixing(Index1Y,$H1910,TRUE,_xll.ohTrigger(RecalcTrigger,Trigger1Y)),NA())</f>
        <v>9.1666815723842505E-3</v>
      </c>
      <c r="N1910" s="144">
        <f>IFERROR(_xll.qlIndexFixing(ONIndex1M,I1910,TRUE,_xll.ohTrigger(RecalcTrigger,Trigger1M)),NA())</f>
        <v>8.7167249288189197E-3</v>
      </c>
      <c r="O1910" s="44">
        <f>IFERROR(_xll.qlIndexFixing(ONIndex3M,I1910,TRUE,_xll.ohTrigger(RecalcTrigger,Trigger3M)),NA())</f>
        <v>8.9597841493294084E-3</v>
      </c>
      <c r="P1910" s="44">
        <f>IFERROR(_xll.qlIndexFixing(ONIndex6M,I1910,TRUE,_xll.ohTrigger(RecalcTrigger,Trigger6M)),NA())</f>
        <v>8.9377755236075274E-3</v>
      </c>
      <c r="Q1910" s="145">
        <f>IFERROR(_xll.qlIndexFixing(ONIndex1Y,I1910,TRUE,_xll.ohTrigger(RecalcTrigger,Trigger1Y)),NA())</f>
        <v>9.1970420601672487E-3</v>
      </c>
    </row>
    <row r="1911" spans="2:17" x14ac:dyDescent="0.2">
      <c r="B1911" s="39" t="s">
        <v>42</v>
      </c>
      <c r="D1911" s="42">
        <f>_xll.qlCalendarAdvance(Calendar,$D1910,B1911,"f",FALSE)</f>
        <v>53126</v>
      </c>
      <c r="E1911" s="139">
        <f>_xll.qlInterestRateIndexValueDate(IndexON,D1911)</f>
        <v>53126</v>
      </c>
      <c r="F1911" s="155">
        <f>IFERROR(_xll.qlIndexFixing(IndexON,D1911,TRUE,_xll.ohTrigger(RecalcTrigger,TriggerON)),NA())</f>
        <v>8.8742747034054048E-3</v>
      </c>
      <c r="H1911" s="42">
        <f>_xll.qlCalendarAdvance(Calendar,$H1910,B1911,"f",FALSE)</f>
        <v>53126</v>
      </c>
      <c r="I1911" s="139">
        <f>_xll.qlInterestRateIndexValueDate(Index1M,$H1911)</f>
        <v>53128</v>
      </c>
      <c r="J1911" s="144">
        <f>IFERROR(_xll.qlIndexFixing(Index1M,$H1911,TRUE,_xll.ohTrigger(RecalcTrigger,Trigger1M)),NA())</f>
        <v>8.7126737930670606E-3</v>
      </c>
      <c r="K1911" s="44">
        <f>IFERROR(_xll.qlIndexFixing(Index3M,H1911,TRUE,_xll.ohTrigger(RecalcTrigger,Trigger3M)),NA())</f>
        <v>8.9497743249409099E-3</v>
      </c>
      <c r="L1911" s="44">
        <f>IFERROR(_xll.qlIndexFixing(Index6M,$H1911,TRUE,_xll.ohTrigger(RecalcTrigger,Trigger6M)),NA())</f>
        <v>8.9017025438208903E-3</v>
      </c>
      <c r="M1911" s="145">
        <f>IFERROR(_xll.qlIndexFixing(Index1Y,$H1911,TRUE,_xll.ohTrigger(RecalcTrigger,Trigger1Y)),NA())</f>
        <v>9.1638492613418925E-3</v>
      </c>
      <c r="N1911" s="144">
        <f>IFERROR(_xll.qlIndexFixing(ONIndex1M,I1911,TRUE,_xll.ohTrigger(RecalcTrigger,Trigger1M)),NA())</f>
        <v>8.7139486632015206E-3</v>
      </c>
      <c r="O1911" s="44">
        <f>IFERROR(_xll.qlIndexFixing(ONIndex3M,I1911,TRUE,_xll.ohTrigger(RecalcTrigger,Trigger3M)),NA())</f>
        <v>8.9568510311011096E-3</v>
      </c>
      <c r="P1911" s="44">
        <f>IFERROR(_xll.qlIndexFixing(ONIndex6M,I1911,TRUE,_xll.ohTrigger(RecalcTrigger,Trigger6M)),NA())</f>
        <v>8.9336402400519432E-3</v>
      </c>
      <c r="Q1911" s="145">
        <f>IFERROR(_xll.qlIndexFixing(ONIndex1Y,I1911,TRUE,_xll.ohTrigger(RecalcTrigger,Trigger1Y)),NA())</f>
        <v>9.194102000451565E-3</v>
      </c>
    </row>
    <row r="1912" spans="2:17" x14ac:dyDescent="0.2">
      <c r="B1912" s="39" t="s">
        <v>42</v>
      </c>
      <c r="D1912" s="42">
        <f>_xll.qlCalendarAdvance(Calendar,$D1911,B1912,"f",FALSE)</f>
        <v>53133</v>
      </c>
      <c r="E1912" s="139">
        <f>_xll.qlInterestRateIndexValueDate(IndexON,D1912)</f>
        <v>53133</v>
      </c>
      <c r="F1912" s="155">
        <f>IFERROR(_xll.qlIndexFixing(IndexON,D1912,TRUE,_xll.ohTrigger(RecalcTrigger,TriggerON)),NA())</f>
        <v>8.8742747034054048E-3</v>
      </c>
      <c r="H1912" s="42">
        <f>_xll.qlCalendarAdvance(Calendar,$H1911,B1912,"f",FALSE)</f>
        <v>53133</v>
      </c>
      <c r="I1912" s="139">
        <f>_xll.qlInterestRateIndexValueDate(Index1M,$H1912)</f>
        <v>53135</v>
      </c>
      <c r="J1912" s="144">
        <f>IFERROR(_xll.qlIndexFixing(Index1M,$H1912,TRUE,_xll.ohTrigger(RecalcTrigger,Trigger1M)),NA())</f>
        <v>8.7099123918668586E-3</v>
      </c>
      <c r="K1912" s="44">
        <f>IFERROR(_xll.qlIndexFixing(Index3M,H1912,TRUE,_xll.ohTrigger(RecalcTrigger,Trigger3M)),NA())</f>
        <v>8.9468860527169135E-3</v>
      </c>
      <c r="L1912" s="44">
        <f>IFERROR(_xll.qlIndexFixing(Index6M,$H1912,TRUE,_xll.ohTrigger(RecalcTrigger,Trigger6M)),NA())</f>
        <v>8.8974872267104411E-3</v>
      </c>
      <c r="M1912" s="145">
        <f>IFERROR(_xll.qlIndexFixing(Index1Y,$H1912,TRUE,_xll.ohTrigger(RecalcTrigger,Trigger1Y)),NA())</f>
        <v>9.1610224954623287E-3</v>
      </c>
      <c r="N1912" s="144">
        <f>IFERROR(_xll.qlIndexFixing(ONIndex1M,I1912,TRUE,_xll.ohTrigger(RecalcTrigger,Trigger1M)),NA())</f>
        <v>8.7111787598548318E-3</v>
      </c>
      <c r="O1912" s="44">
        <f>IFERROR(_xll.qlIndexFixing(ONIndex3M,I1912,TRUE,_xll.ohTrigger(RecalcTrigger,Trigger3M)),NA())</f>
        <v>8.9539251709869205E-3</v>
      </c>
      <c r="P1912" s="44">
        <f>IFERROR(_xll.qlIndexFixing(ONIndex6M,I1912,TRUE,_xll.ohTrigger(RecalcTrigger,Trigger6M)),NA())</f>
        <v>8.9295003240419391E-3</v>
      </c>
      <c r="Q1912" s="145">
        <f>IFERROR(_xll.qlIndexFixing(ONIndex1Y,I1912,TRUE,_xll.ohTrigger(RecalcTrigger,Trigger1Y)),NA())</f>
        <v>9.1911667701527477E-3</v>
      </c>
    </row>
    <row r="1913" spans="2:17" x14ac:dyDescent="0.2">
      <c r="B1913" s="39" t="s">
        <v>42</v>
      </c>
      <c r="D1913" s="42">
        <f>_xll.qlCalendarAdvance(Calendar,$D1912,B1913,"f",FALSE)</f>
        <v>53140</v>
      </c>
      <c r="E1913" s="139">
        <f>_xll.qlInterestRateIndexValueDate(IndexON,D1913)</f>
        <v>53140</v>
      </c>
      <c r="F1913" s="155">
        <f>IFERROR(_xll.qlIndexFixing(IndexON,D1913,TRUE,_xll.ohTrigger(RecalcTrigger,TriggerON)),NA())</f>
        <v>8.8742747034054048E-3</v>
      </c>
      <c r="H1913" s="42">
        <f>_xll.qlCalendarAdvance(Calendar,$H1912,B1913,"f",FALSE)</f>
        <v>53140</v>
      </c>
      <c r="I1913" s="139">
        <f>_xll.qlInterestRateIndexValueDate(Index1M,$H1913)</f>
        <v>53142</v>
      </c>
      <c r="J1913" s="144">
        <f>IFERROR(_xll.qlIndexFixing(Index1M,$H1913,TRUE,_xll.ohTrigger(RecalcTrigger,Trigger1M)),NA())</f>
        <v>8.707157462367332E-3</v>
      </c>
      <c r="K1913" s="44">
        <f>IFERROR(_xll.qlIndexFixing(Index3M,H1913,TRUE,_xll.ohTrigger(RecalcTrigger,Trigger3M)),NA())</f>
        <v>8.9440053265115085E-3</v>
      </c>
      <c r="L1913" s="44">
        <f>IFERROR(_xll.qlIndexFixing(Index6M,$H1913,TRUE,_xll.ohTrigger(RecalcTrigger,Trigger6M)),NA())</f>
        <v>8.8932673923168316E-3</v>
      </c>
      <c r="M1913" s="145">
        <f>IFERROR(_xll.qlIndexFixing(Index1Y,$H1913,TRUE,_xll.ohTrigger(RecalcTrigger,Trigger1Y)),NA())</f>
        <v>9.1582013007731802E-3</v>
      </c>
      <c r="N1913" s="144">
        <f>IFERROR(_xll.qlIndexFixing(ONIndex1M,I1913,TRUE,_xll.ohTrigger(RecalcTrigger,Trigger1M)),NA())</f>
        <v>8.7084152582672658E-3</v>
      </c>
      <c r="O1913" s="44">
        <f>IFERROR(_xll.qlIndexFixing(ONIndex3M,I1913,TRUE,_xll.ohTrigger(RecalcTrigger,Trigger3M)),NA())</f>
        <v>8.9510066078357653E-3</v>
      </c>
      <c r="P1913" s="44">
        <f>IFERROR(_xll.qlIndexFixing(ONIndex6M,I1913,TRUE,_xll.ohTrigger(RecalcTrigger,Trigger6M)),NA())</f>
        <v>8.9253557849300336E-3</v>
      </c>
      <c r="Q1913" s="145">
        <f>IFERROR(_xll.qlIndexFixing(ONIndex1Y,I1913,TRUE,_xll.ohTrigger(RecalcTrigger,Trigger1Y)),NA())</f>
        <v>9.1882363950102075E-3</v>
      </c>
    </row>
    <row r="1914" spans="2:17" x14ac:dyDescent="0.2">
      <c r="B1914" s="39" t="s">
        <v>42</v>
      </c>
      <c r="D1914" s="42">
        <f>_xll.qlCalendarAdvance(Calendar,$D1913,B1914,"f",FALSE)</f>
        <v>53147</v>
      </c>
      <c r="E1914" s="139">
        <f>_xll.qlInterestRateIndexValueDate(IndexON,D1914)</f>
        <v>53147</v>
      </c>
      <c r="F1914" s="155">
        <f>IFERROR(_xll.qlIndexFixing(IndexON,D1914,TRUE,_xll.ohTrigger(RecalcTrigger,TriggerON)),NA())</f>
        <v>8.8742747034054048E-3</v>
      </c>
      <c r="H1914" s="42">
        <f>_xll.qlCalendarAdvance(Calendar,$H1913,B1914,"f",FALSE)</f>
        <v>53147</v>
      </c>
      <c r="I1914" s="139">
        <f>_xll.qlInterestRateIndexValueDate(Index1M,$H1914)</f>
        <v>53149</v>
      </c>
      <c r="J1914" s="144">
        <f>IFERROR(_xll.qlIndexFixing(Index1M,$H1914,TRUE,_xll.ohTrigger(RecalcTrigger,Trigger1M)),NA())</f>
        <v>8.7044090438770372E-3</v>
      </c>
      <c r="K1914" s="44">
        <f>IFERROR(_xll.qlIndexFixing(Index3M,H1914,TRUE,_xll.ohTrigger(RecalcTrigger,Trigger3M)),NA())</f>
        <v>8.9411321851866534E-3</v>
      </c>
      <c r="L1914" s="44">
        <f>IFERROR(_xll.qlIndexFixing(Index6M,$H1914,TRUE,_xll.ohTrigger(RecalcTrigger,Trigger6M)),NA())</f>
        <v>8.8884616830188536E-3</v>
      </c>
      <c r="M1914" s="145">
        <f>IFERROR(_xll.qlIndexFixing(Index1Y,$H1914,TRUE,_xll.ohTrigger(RecalcTrigger,Trigger1Y)),NA())</f>
        <v>9.1553857033011849E-3</v>
      </c>
      <c r="N1914" s="144">
        <f>IFERROR(_xll.qlIndexFixing(ONIndex1M,I1914,TRUE,_xll.ohTrigger(RecalcTrigger,Trigger1M)),NA())</f>
        <v>8.7056581976074909E-3</v>
      </c>
      <c r="O1914" s="44">
        <f>IFERROR(_xll.qlIndexFixing(ONIndex3M,I1914,TRUE,_xll.ohTrigger(RecalcTrigger,Trigger3M)),NA())</f>
        <v>8.9480953802567598E-3</v>
      </c>
      <c r="P1914" s="44">
        <f>IFERROR(_xll.qlIndexFixing(ONIndex6M,I1914,TRUE,_xll.ohTrigger(RecalcTrigger,Trigger6M)),NA())</f>
        <v>8.9212066322286177E-3</v>
      </c>
      <c r="Q1914" s="145">
        <f>IFERROR(_xll.qlIndexFixing(ONIndex1Y,I1914,TRUE,_xll.ohTrigger(RecalcTrigger,Trigger1Y)),NA())</f>
        <v>9.185310900923227E-3</v>
      </c>
    </row>
    <row r="1915" spans="2:17" x14ac:dyDescent="0.2">
      <c r="B1915" s="39" t="s">
        <v>42</v>
      </c>
      <c r="D1915" s="42">
        <f>_xll.qlCalendarAdvance(Calendar,$D1914,B1915,"f",FALSE)</f>
        <v>53154</v>
      </c>
      <c r="E1915" s="139">
        <f>_xll.qlInterestRateIndexValueDate(IndexON,D1915)</f>
        <v>53154</v>
      </c>
      <c r="F1915" s="155">
        <f>IFERROR(_xll.qlIndexFixing(IndexON,D1915,TRUE,_xll.ohTrigger(RecalcTrigger,TriggerON)),NA())</f>
        <v>8.8742747034054048E-3</v>
      </c>
      <c r="H1915" s="42">
        <f>_xll.qlCalendarAdvance(Calendar,$H1914,B1915,"f",FALSE)</f>
        <v>53154</v>
      </c>
      <c r="I1915" s="139">
        <f>_xll.qlInterestRateIndexValueDate(Index1M,$H1915)</f>
        <v>53156</v>
      </c>
      <c r="J1915" s="144">
        <f>IFERROR(_xll.qlIndexFixing(Index1M,$H1915,TRUE,_xll.ohTrigger(RecalcTrigger,Trigger1M)),NA())</f>
        <v>8.7016671756970365E-3</v>
      </c>
      <c r="K1915" s="44">
        <f>IFERROR(_xll.qlIndexFixing(Index3M,H1915,TRUE,_xll.ohTrigger(RecalcTrigger,Trigger3M)),NA())</f>
        <v>8.9382666676112565E-3</v>
      </c>
      <c r="L1915" s="44">
        <f>IFERROR(_xll.qlIndexFixing(Index6M,$H1915,TRUE,_xll.ohTrigger(RecalcTrigger,Trigger6M)),NA())</f>
        <v>8.8842315762365804E-3</v>
      </c>
      <c r="M1915" s="145">
        <f>IFERROR(_xll.qlIndexFixing(Index1Y,$H1915,TRUE,_xll.ohTrigger(RecalcTrigger,Trigger1Y)),NA())</f>
        <v>9.1525757290737454E-3</v>
      </c>
      <c r="N1915" s="144">
        <f>IFERROR(_xll.qlIndexFixing(ONIndex1M,I1915,TRUE,_xll.ohTrigger(RecalcTrigger,Trigger1M)),NA())</f>
        <v>8.7029076172040476E-3</v>
      </c>
      <c r="O1915" s="44">
        <f>IFERROR(_xll.qlIndexFixing(ONIndex3M,I1915,TRUE,_xll.ohTrigger(RecalcTrigger,Trigger3M)),NA())</f>
        <v>8.9451915272587001E-3</v>
      </c>
      <c r="P1915" s="44">
        <f>IFERROR(_xll.qlIndexFixing(ONIndex6M,I1915,TRUE,_xll.ohTrigger(RecalcTrigger,Trigger6M)),NA())</f>
        <v>8.9170528753701461E-3</v>
      </c>
      <c r="Q1915" s="145">
        <f>IFERROR(_xll.qlIndexFixing(ONIndex1Y,I1915,TRUE,_xll.ohTrigger(RecalcTrigger,Trigger1Y)),NA())</f>
        <v>9.1823903136312168E-3</v>
      </c>
    </row>
    <row r="1916" spans="2:17" x14ac:dyDescent="0.2">
      <c r="B1916" s="39" t="s">
        <v>42</v>
      </c>
      <c r="D1916" s="42">
        <f>_xll.qlCalendarAdvance(Calendar,$D1915,B1916,"f",FALSE)</f>
        <v>53161</v>
      </c>
      <c r="E1916" s="139">
        <f>_xll.qlInterestRateIndexValueDate(IndexON,D1916)</f>
        <v>53161</v>
      </c>
      <c r="F1916" s="155">
        <f>IFERROR(_xll.qlIndexFixing(IndexON,D1916,TRUE,_xll.ohTrigger(RecalcTrigger,TriggerON)),NA())</f>
        <v>8.8742747034054048E-3</v>
      </c>
      <c r="H1916" s="42">
        <f>_xll.qlCalendarAdvance(Calendar,$H1915,B1916,"f",FALSE)</f>
        <v>53161</v>
      </c>
      <c r="I1916" s="139">
        <f>_xll.qlInterestRateIndexValueDate(Index1M,$H1916)</f>
        <v>53163</v>
      </c>
      <c r="J1916" s="144">
        <f>IFERROR(_xll.qlIndexFixing(Index1M,$H1916,TRUE,_xll.ohTrigger(RecalcTrigger,Trigger1M)),NA())</f>
        <v>8.6989318971358864E-3</v>
      </c>
      <c r="K1916" s="44">
        <f>IFERROR(_xll.qlIndexFixing(Index3M,H1916,TRUE,_xll.ohTrigger(RecalcTrigger,Trigger3M)),NA())</f>
        <v>8.9354088126490112E-3</v>
      </c>
      <c r="L1916" s="44">
        <f>IFERROR(_xll.qlIndexFixing(Index6M,$H1916,TRUE,_xll.ohTrigger(RecalcTrigger,Trigger6M)),NA())</f>
        <v>8.879996982493395E-3</v>
      </c>
      <c r="M1916" s="145">
        <f>IFERROR(_xll.qlIndexFixing(Index1Y,$H1916,TRUE,_xll.ohTrigger(RecalcTrigger,Trigger1Y)),NA())</f>
        <v>9.1497714041173846E-3</v>
      </c>
      <c r="N1916" s="144">
        <f>IFERROR(_xll.qlIndexFixing(ONIndex1M,I1916,TRUE,_xll.ohTrigger(RecalcTrigger,Trigger1M)),NA())</f>
        <v>8.7001635562256041E-3</v>
      </c>
      <c r="O1916" s="44">
        <f>IFERROR(_xll.qlIndexFixing(ONIndex3M,I1916,TRUE,_xll.ohTrigger(RecalcTrigger,Trigger3M)),NA())</f>
        <v>8.9422950875306384E-3</v>
      </c>
      <c r="P1916" s="44">
        <f>IFERROR(_xll.qlIndexFixing(ONIndex6M,I1916,TRUE,_xll.ohTrigger(RecalcTrigger,Trigger6M)),NA())</f>
        <v>8.9128945237870738E-3</v>
      </c>
      <c r="Q1916" s="145">
        <f>IFERROR(_xll.qlIndexFixing(ONIndex1Y,I1916,TRUE,_xll.ohTrigger(RecalcTrigger,Trigger1Y)),NA())</f>
        <v>9.1794746591933318E-3</v>
      </c>
    </row>
    <row r="1917" spans="2:17" x14ac:dyDescent="0.2">
      <c r="B1917" s="39" t="s">
        <v>42</v>
      </c>
      <c r="D1917" s="42">
        <f>_xll.qlCalendarAdvance(Calendar,$D1916,B1917,"f",FALSE)</f>
        <v>53168</v>
      </c>
      <c r="E1917" s="139">
        <f>_xll.qlInterestRateIndexValueDate(IndexON,D1917)</f>
        <v>53168</v>
      </c>
      <c r="F1917" s="155">
        <f>IFERROR(_xll.qlIndexFixing(IndexON,D1917,TRUE,_xll.ohTrigger(RecalcTrigger,TriggerON)),NA())</f>
        <v>8.8742747034054048E-3</v>
      </c>
      <c r="H1917" s="42">
        <f>_xll.qlCalendarAdvance(Calendar,$H1916,B1917,"f",FALSE)</f>
        <v>53168</v>
      </c>
      <c r="I1917" s="139">
        <f>_xll.qlInterestRateIndexValueDate(Index1M,$H1917)</f>
        <v>53170</v>
      </c>
      <c r="J1917" s="144">
        <f>IFERROR(_xll.qlIndexFixing(Index1M,$H1917,TRUE,_xll.ohTrigger(RecalcTrigger,Trigger1M)),NA())</f>
        <v>8.6962032474946493E-3</v>
      </c>
      <c r="K1917" s="44">
        <f>IFERROR(_xll.qlIndexFixing(Index3M,H1917,TRUE,_xll.ohTrigger(RecalcTrigger,Trigger3M)),NA())</f>
        <v>8.9325586591662218E-3</v>
      </c>
      <c r="L1917" s="44">
        <f>IFERROR(_xll.qlIndexFixing(Index6M,$H1917,TRUE,_xll.ohTrigger(RecalcTrigger,Trigger6M)),NA())</f>
        <v>8.8757579112802038E-3</v>
      </c>
      <c r="M1917" s="145">
        <f>IFERROR(_xll.qlIndexFixing(Index1Y,$H1917,TRUE,_xll.ohTrigger(RecalcTrigger,Trigger1Y)),NA())</f>
        <v>9.1469727544584069E-3</v>
      </c>
      <c r="N1917" s="144">
        <f>IFERROR(_xll.qlIndexFixing(ONIndex1M,I1917,TRUE,_xll.ohTrigger(RecalcTrigger,Trigger1M)),NA())</f>
        <v>8.697426054080637E-3</v>
      </c>
      <c r="O1917" s="44">
        <f>IFERROR(_xll.qlIndexFixing(ONIndex3M,I1917,TRUE,_xll.ohTrigger(RecalcTrigger,Trigger3M)),NA())</f>
        <v>8.9394060998415625E-3</v>
      </c>
      <c r="P1917" s="44">
        <f>IFERROR(_xll.qlIndexFixing(ONIndex6M,I1917,TRUE,_xll.ohTrigger(RecalcTrigger,Trigger6M)),NA())</f>
        <v>8.9087315867519834E-3</v>
      </c>
      <c r="Q1917" s="145">
        <f>IFERROR(_xll.qlIndexFixing(ONIndex1Y,I1917,TRUE,_xll.ohTrigger(RecalcTrigger,Trigger1Y)),NA())</f>
        <v>9.1765639631091744E-3</v>
      </c>
    </row>
    <row r="1918" spans="2:17" x14ac:dyDescent="0.2">
      <c r="B1918" s="39" t="s">
        <v>42</v>
      </c>
      <c r="D1918" s="42">
        <f>_xll.qlCalendarAdvance(Calendar,$D1917,B1918,"f",FALSE)</f>
        <v>53175</v>
      </c>
      <c r="E1918" s="139">
        <f>_xll.qlInterestRateIndexValueDate(IndexON,D1918)</f>
        <v>53175</v>
      </c>
      <c r="F1918" s="155">
        <f>IFERROR(_xll.qlIndexFixing(IndexON,D1918,TRUE,_xll.ohTrigger(RecalcTrigger,TriggerON)),NA())</f>
        <v>8.8742747034054048E-3</v>
      </c>
      <c r="H1918" s="42">
        <f>_xll.qlCalendarAdvance(Calendar,$H1917,B1918,"f",FALSE)</f>
        <v>53175</v>
      </c>
      <c r="I1918" s="139">
        <f>_xll.qlInterestRateIndexValueDate(Index1M,$H1918)</f>
        <v>53177</v>
      </c>
      <c r="J1918" s="144">
        <f>IFERROR(_xll.qlIndexFixing(Index1M,$H1918,TRUE,_xll.ohTrigger(RecalcTrigger,Trigger1M)),NA())</f>
        <v>8.6934812660768856E-3</v>
      </c>
      <c r="K1918" s="44">
        <f>IFERROR(_xll.qlIndexFixing(Index3M,H1918,TRUE,_xll.ohTrigger(RecalcTrigger,Trigger3M)),NA())</f>
        <v>8.9297162460265801E-3</v>
      </c>
      <c r="L1918" s="44">
        <f>IFERROR(_xll.qlIndexFixing(Index6M,$H1918,TRUE,_xll.ohTrigger(RecalcTrigger,Trigger6M)),NA())</f>
        <v>8.8715143720887648E-3</v>
      </c>
      <c r="M1918" s="145">
        <f>IFERROR(_xll.qlIndexFixing(Index1Y,$H1918,TRUE,_xll.ohTrigger(RecalcTrigger,Trigger1Y)),NA())</f>
        <v>9.1441798061233353E-3</v>
      </c>
      <c r="N1918" s="144">
        <f>IFERROR(_xll.qlIndexFixing(ONIndex1M,I1918,TRUE,_xll.ohTrigger(RecalcTrigger,Trigger1M)),NA())</f>
        <v>8.6946951500177505E-3</v>
      </c>
      <c r="O1918" s="44">
        <f>IFERROR(_xll.qlIndexFixing(ONIndex3M,I1918,TRUE,_xll.ohTrigger(RecalcTrigger,Trigger3M)),NA())</f>
        <v>8.9365246031203327E-3</v>
      </c>
      <c r="P1918" s="44">
        <f>IFERROR(_xll.qlIndexFixing(ONIndex6M,I1918,TRUE,_xll.ohTrigger(RecalcTrigger,Trigger6M)),NA())</f>
        <v>8.9045640737772658E-3</v>
      </c>
      <c r="Q1918" s="145">
        <f>IFERROR(_xll.qlIndexFixing(ONIndex1Y,I1918,TRUE,_xll.ohTrigger(RecalcTrigger,Trigger1Y)),NA())</f>
        <v>9.1736582515178355E-3</v>
      </c>
    </row>
    <row r="1919" spans="2:17" x14ac:dyDescent="0.2">
      <c r="B1919" s="39" t="s">
        <v>42</v>
      </c>
      <c r="D1919" s="42">
        <f>_xll.qlCalendarAdvance(Calendar,$D1918,B1919,"f",FALSE)</f>
        <v>53182</v>
      </c>
      <c r="E1919" s="139">
        <f>_xll.qlInterestRateIndexValueDate(IndexON,D1919)</f>
        <v>53182</v>
      </c>
      <c r="F1919" s="155">
        <f>IFERROR(_xll.qlIndexFixing(IndexON,D1919,TRUE,_xll.ohTrigger(RecalcTrigger,TriggerON)),NA())</f>
        <v>8.8742747034054048E-3</v>
      </c>
      <c r="H1919" s="42">
        <f>_xll.qlCalendarAdvance(Calendar,$H1918,B1919,"f",FALSE)</f>
        <v>53182</v>
      </c>
      <c r="I1919" s="139">
        <f>_xll.qlInterestRateIndexValueDate(Index1M,$H1919)</f>
        <v>53184</v>
      </c>
      <c r="J1919" s="144">
        <f>IFERROR(_xll.qlIndexFixing(Index1M,$H1919,TRUE,_xll.ohTrigger(RecalcTrigger,Trigger1M)),NA())</f>
        <v>8.6907659921911518E-3</v>
      </c>
      <c r="K1919" s="44">
        <f>IFERROR(_xll.qlIndexFixing(Index3M,H1919,TRUE,_xll.ohTrigger(RecalcTrigger,Trigger3M)),NA())</f>
        <v>8.9268816120963886E-3</v>
      </c>
      <c r="L1919" s="44">
        <f>IFERROR(_xll.qlIndexFixing(Index6M,$H1919,TRUE,_xll.ohTrigger(RecalcTrigger,Trigger6M)),NA())</f>
        <v>8.8672663744095558E-3</v>
      </c>
      <c r="M1919" s="145">
        <f>IFERROR(_xll.qlIndexFixing(Index1Y,$H1919,TRUE,_xll.ohTrigger(RecalcTrigger,Trigger1Y)),NA())</f>
        <v>9.1413925851382537E-3</v>
      </c>
      <c r="N1919" s="144">
        <f>IFERROR(_xll.qlIndexFixing(ONIndex1M,I1919,TRUE,_xll.ohTrigger(RecalcTrigger,Trigger1M)),NA())</f>
        <v>8.6919708832855491E-3</v>
      </c>
      <c r="O1919" s="44">
        <f>IFERROR(_xll.qlIndexFixing(ONIndex3M,I1919,TRUE,_xll.ohTrigger(RecalcTrigger,Trigger3M)),NA())</f>
        <v>8.9336506359760648E-3</v>
      </c>
      <c r="P1919" s="44">
        <f>IFERROR(_xll.qlIndexFixing(ONIndex6M,I1919,TRUE,_xll.ohTrigger(RecalcTrigger,Trigger6M)),NA())</f>
        <v>8.9003919942154397E-3</v>
      </c>
      <c r="Q1919" s="145">
        <f>IFERROR(_xll.qlIndexFixing(ONIndex1Y,I1919,TRUE,_xll.ohTrigger(RecalcTrigger,Trigger1Y)),NA())</f>
        <v>9.1707575500787897E-3</v>
      </c>
    </row>
    <row r="1920" spans="2:17" x14ac:dyDescent="0.2">
      <c r="B1920" s="39" t="s">
        <v>42</v>
      </c>
      <c r="D1920" s="42">
        <f>_xll.qlCalendarAdvance(Calendar,$D1919,B1920,"f",FALSE)</f>
        <v>53189</v>
      </c>
      <c r="E1920" s="139">
        <f>_xll.qlInterestRateIndexValueDate(IndexON,D1920)</f>
        <v>53189</v>
      </c>
      <c r="F1920" s="155">
        <f>IFERROR(_xll.qlIndexFixing(IndexON,D1920,TRUE,_xll.ohTrigger(RecalcTrigger,TriggerON)),NA())</f>
        <v>8.8742747034853409E-3</v>
      </c>
      <c r="H1920" s="42">
        <f>_xll.qlCalendarAdvance(Calendar,$H1919,B1920,"f",FALSE)</f>
        <v>53189</v>
      </c>
      <c r="I1920" s="139">
        <f>_xll.qlInterestRateIndexValueDate(Index1M,$H1920)</f>
        <v>53191</v>
      </c>
      <c r="J1920" s="144">
        <f>IFERROR(_xll.qlIndexFixing(Index1M,$H1920,TRUE,_xll.ohTrigger(RecalcTrigger,Trigger1M)),NA())</f>
        <v>8.6880574651385101E-3</v>
      </c>
      <c r="K1920" s="44">
        <f>IFERROR(_xll.qlIndexFixing(Index3M,H1920,TRUE,_xll.ohTrigger(RecalcTrigger,Trigger3M)),NA())</f>
        <v>8.9240547962419498E-3</v>
      </c>
      <c r="L1920" s="44">
        <f>IFERROR(_xll.qlIndexFixing(Index6M,$H1920,TRUE,_xll.ohTrigger(RecalcTrigger,Trigger6M)),NA())</f>
        <v>8.8630139277351937E-3</v>
      </c>
      <c r="M1920" s="145">
        <f>IFERROR(_xll.qlIndexFixing(Index1Y,$H1920,TRUE,_xll.ohTrigger(RecalcTrigger,Trigger1Y)),NA())</f>
        <v>9.1386111175290313E-3</v>
      </c>
      <c r="N1920" s="144">
        <f>IFERROR(_xll.qlIndexFixing(ONIndex1M,I1920,TRUE,_xll.ohTrigger(RecalcTrigger,Trigger1M)),NA())</f>
        <v>8.6892532931326372E-3</v>
      </c>
      <c r="O1920" s="44">
        <f>IFERROR(_xll.qlIndexFixing(ONIndex3M,I1920,TRUE,_xll.ohTrigger(RecalcTrigger,Trigger3M)),NA())</f>
        <v>8.9307842373376189E-3</v>
      </c>
      <c r="P1920" s="44">
        <f>IFERROR(_xll.qlIndexFixing(ONIndex6M,I1920,TRUE,_xll.ohTrigger(RecalcTrigger,Trigger6M)),NA())</f>
        <v>8.8962153577387681E-3</v>
      </c>
      <c r="Q1920" s="145">
        <f>IFERROR(_xll.qlIndexFixing(ONIndex1Y,I1920,TRUE,_xll.ohTrigger(RecalcTrigger,Trigger1Y)),NA())</f>
        <v>9.1678618846913196E-3</v>
      </c>
    </row>
    <row r="1921" spans="2:17" x14ac:dyDescent="0.2">
      <c r="B1921" s="39" t="s">
        <v>42</v>
      </c>
      <c r="D1921" s="42">
        <f>_xll.qlCalendarAdvance(Calendar,$D1920,B1921,"f",FALSE)</f>
        <v>53196</v>
      </c>
      <c r="E1921" s="139">
        <f>_xll.qlInterestRateIndexValueDate(IndexON,D1921)</f>
        <v>53196</v>
      </c>
      <c r="F1921" s="155">
        <f>IFERROR(_xll.qlIndexFixing(IndexON,D1921,TRUE,_xll.ohTrigger(RecalcTrigger,TriggerON)),NA())</f>
        <v>8.8742747034054048E-3</v>
      </c>
      <c r="H1921" s="42">
        <f>_xll.qlCalendarAdvance(Calendar,$H1920,B1921,"f",FALSE)</f>
        <v>53196</v>
      </c>
      <c r="I1921" s="139">
        <f>_xll.qlInterestRateIndexValueDate(Index1M,$H1921)</f>
        <v>53198</v>
      </c>
      <c r="J1921" s="144">
        <f>IFERROR(_xll.qlIndexFixing(Index1M,$H1921,TRUE,_xll.ohTrigger(RecalcTrigger,Trigger1M)),NA())</f>
        <v>8.685355724225019E-3</v>
      </c>
      <c r="K1921" s="44">
        <f>IFERROR(_xll.qlIndexFixing(Index3M,H1921,TRUE,_xll.ohTrigger(RecalcTrigger,Trigger3M)),NA())</f>
        <v>8.9212358373269574E-3</v>
      </c>
      <c r="L1921" s="44">
        <f>IFERROR(_xll.qlIndexFixing(Index6M,$H1921,TRUE,_xll.ohTrigger(RecalcTrigger,Trigger6M)),NA())</f>
        <v>8.8587570415552958E-3</v>
      </c>
      <c r="M1921" s="145">
        <f>IFERROR(_xll.qlIndexFixing(Index1Y,$H1921,TRUE,_xll.ohTrigger(RecalcTrigger,Trigger1Y)),NA())</f>
        <v>9.1358354293213147E-3</v>
      </c>
      <c r="N1921" s="144">
        <f>IFERROR(_xll.qlIndexFixing(ONIndex1M,I1921,TRUE,_xll.ohTrigger(RecalcTrigger,Trigger1M)),NA())</f>
        <v>8.6865424189674911E-3</v>
      </c>
      <c r="O1921" s="44">
        <f>IFERROR(_xll.qlIndexFixing(ONIndex3M,I1921,TRUE,_xll.ohTrigger(RecalcTrigger,Trigger3M)),NA())</f>
        <v>8.9279254458940471E-3</v>
      </c>
      <c r="P1921" s="44">
        <f>IFERROR(_xll.qlIndexFixing(ONIndex6M,I1921,TRUE,_xll.ohTrigger(RecalcTrigger,Trigger6M)),NA())</f>
        <v>8.8920341734599617E-3</v>
      </c>
      <c r="Q1921" s="145">
        <f>IFERROR(_xll.qlIndexFixing(ONIndex1Y,I1921,TRUE,_xll.ohTrigger(RecalcTrigger,Trigger1Y)),NA())</f>
        <v>9.1649712811747719E-3</v>
      </c>
    </row>
    <row r="1922" spans="2:17" x14ac:dyDescent="0.2">
      <c r="B1922" s="39" t="s">
        <v>42</v>
      </c>
      <c r="D1922" s="42">
        <f>_xll.qlCalendarAdvance(Calendar,$D1921,B1922,"f",FALSE)</f>
        <v>53203</v>
      </c>
      <c r="E1922" s="139">
        <f>_xll.qlInterestRateIndexValueDate(IndexON,D1922)</f>
        <v>53203</v>
      </c>
      <c r="F1922" s="155">
        <f>IFERROR(_xll.qlIndexFixing(IndexON,D1922,TRUE,_xll.ohTrigger(RecalcTrigger,TriggerON)),NA())</f>
        <v>8.8742747034054048E-3</v>
      </c>
      <c r="H1922" s="42">
        <f>_xll.qlCalendarAdvance(Calendar,$H1921,B1922,"f",FALSE)</f>
        <v>53203</v>
      </c>
      <c r="I1922" s="139">
        <f>_xll.qlInterestRateIndexValueDate(Index1M,$H1922)</f>
        <v>53205</v>
      </c>
      <c r="J1922" s="144">
        <f>IFERROR(_xll.qlIndexFixing(Index1M,$H1922,TRUE,_xll.ohTrigger(RecalcTrigger,Trigger1M)),NA())</f>
        <v>8.6829225747996289E-3</v>
      </c>
      <c r="K1922" s="44">
        <f>IFERROR(_xll.qlIndexFixing(Index3M,H1922,TRUE,_xll.ohTrigger(RecalcTrigger,Trigger3M)),NA())</f>
        <v>8.9185136777204382E-3</v>
      </c>
      <c r="L1922" s="44">
        <f>IFERROR(_xll.qlIndexFixing(Index6M,$H1922,TRUE,_xll.ohTrigger(RecalcTrigger,Trigger6M)),NA())</f>
        <v>8.855481253464385E-3</v>
      </c>
      <c r="M1922" s="145">
        <f>IFERROR(_xll.qlIndexFixing(Index1Y,$H1922,TRUE,_xll.ohTrigger(RecalcTrigger,Trigger1Y)),NA())</f>
        <v>9.1330655465407494E-3</v>
      </c>
      <c r="N1922" s="144">
        <f>IFERROR(_xll.qlIndexFixing(ONIndex1M,I1922,TRUE,_xll.ohTrigger(RecalcTrigger,Trigger1M)),NA())</f>
        <v>8.6838382999587793E-3</v>
      </c>
      <c r="O1922" s="44">
        <f>IFERROR(_xll.qlIndexFixing(ONIndex3M,I1922,TRUE,_xll.ohTrigger(RecalcTrigger,Trigger3M)),NA())</f>
        <v>8.9250743006541455E-3</v>
      </c>
      <c r="P1922" s="44">
        <f>IFERROR(_xll.qlIndexFixing(ONIndex6M,I1922,TRUE,_xll.ohTrigger(RecalcTrigger,Trigger6M)),NA())</f>
        <v>8.8878484508914113E-3</v>
      </c>
      <c r="Q1922" s="145">
        <f>IFERROR(_xll.qlIndexFixing(ONIndex1Y,I1922,TRUE,_xll.ohTrigger(RecalcTrigger,Trigger1Y)),NA())</f>
        <v>9.1620857653484933E-3</v>
      </c>
    </row>
    <row r="1923" spans="2:17" x14ac:dyDescent="0.2">
      <c r="B1923" s="39" t="s">
        <v>42</v>
      </c>
      <c r="D1923" s="42">
        <f>_xll.qlCalendarAdvance(Calendar,$D1922,B1923,"f",FALSE)</f>
        <v>53210</v>
      </c>
      <c r="E1923" s="139">
        <f>_xll.qlInterestRateIndexValueDate(IndexON,D1923)</f>
        <v>53210</v>
      </c>
      <c r="F1923" s="155">
        <f>IFERROR(_xll.qlIndexFixing(IndexON,D1923,TRUE,_xll.ohTrigger(RecalcTrigger,TriggerON)),NA())</f>
        <v>8.8742747034054048E-3</v>
      </c>
      <c r="H1923" s="42">
        <f>_xll.qlCalendarAdvance(Calendar,$H1922,B1923,"f",FALSE)</f>
        <v>53210</v>
      </c>
      <c r="I1923" s="139">
        <f>_xll.qlInterestRateIndexValueDate(Index1M,$H1923)</f>
        <v>53212</v>
      </c>
      <c r="J1923" s="144">
        <f>IFERROR(_xll.qlIndexFixing(Index1M,$H1923,TRUE,_xll.ohTrigger(RecalcTrigger,Trigger1M)),NA())</f>
        <v>8.6799727580347263E-3</v>
      </c>
      <c r="K1923" s="44">
        <f>IFERROR(_xll.qlIndexFixing(Index3M,H1923,TRUE,_xll.ohTrigger(RecalcTrigger,Trigger3M)),NA())</f>
        <v>8.9157100445469064E-3</v>
      </c>
      <c r="L1923" s="44">
        <f>IFERROR(_xll.qlIndexFixing(Index6M,$H1923,TRUE,_xll.ohTrigger(RecalcTrigger,Trigger6M)),NA())</f>
        <v>8.8512176027779541E-3</v>
      </c>
      <c r="M1923" s="145">
        <f>IFERROR(_xll.qlIndexFixing(Index1Y,$H1923,TRUE,_xll.ohTrigger(RecalcTrigger,Trigger1Y)),NA())</f>
        <v>9.1303014952127653E-3</v>
      </c>
      <c r="N1923" s="144">
        <f>IFERROR(_xll.qlIndexFixing(ONIndex1M,I1923,TRUE,_xll.ohTrigger(RecalcTrigger,Trigger1M)),NA())</f>
        <v>8.6811409754350422E-3</v>
      </c>
      <c r="O1923" s="44">
        <f>IFERROR(_xll.qlIndexFixing(ONIndex3M,I1923,TRUE,_xll.ohTrigger(RecalcTrigger,Trigger3M)),NA())</f>
        <v>8.9222308400671579E-3</v>
      </c>
      <c r="P1923" s="44">
        <f>IFERROR(_xll.qlIndexFixing(ONIndex6M,I1923,TRUE,_xll.ohTrigger(RecalcTrigger,Trigger6M)),NA())</f>
        <v>8.8836581995455077E-3</v>
      </c>
      <c r="Q1923" s="145">
        <f>IFERROR(_xll.qlIndexFixing(ONIndex1Y,I1923,TRUE,_xll.ohTrigger(RecalcTrigger,Trigger1Y)),NA())</f>
        <v>9.1592053631117665E-3</v>
      </c>
    </row>
    <row r="1924" spans="2:17" x14ac:dyDescent="0.2">
      <c r="B1924" s="39" t="s">
        <v>42</v>
      </c>
      <c r="D1924" s="42">
        <f>_xll.qlCalendarAdvance(Calendar,$D1923,B1924,"f",FALSE)</f>
        <v>53217</v>
      </c>
      <c r="E1924" s="139">
        <f>_xll.qlInterestRateIndexValueDate(IndexON,D1924)</f>
        <v>53217</v>
      </c>
      <c r="F1924" s="155">
        <f>IFERROR(_xll.qlIndexFixing(IndexON,D1924,TRUE,_xll.ohTrigger(RecalcTrigger,TriggerON)),NA())</f>
        <v>8.8742747034054048E-3</v>
      </c>
      <c r="H1924" s="42">
        <f>_xll.qlCalendarAdvance(Calendar,$H1923,B1924,"f",FALSE)</f>
        <v>53217</v>
      </c>
      <c r="I1924" s="139">
        <f>_xll.qlInterestRateIndexValueDate(Index1M,$H1924)</f>
        <v>53219</v>
      </c>
      <c r="J1924" s="144">
        <f>IFERROR(_xll.qlIndexFixing(Index1M,$H1924,TRUE,_xll.ohTrigger(RecalcTrigger,Trigger1M)),NA())</f>
        <v>8.6772916113625476E-3</v>
      </c>
      <c r="K1924" s="44">
        <f>IFERROR(_xll.qlIndexFixing(Index3M,H1924,TRUE,_xll.ohTrigger(RecalcTrigger,Trigger3M)),NA())</f>
        <v>8.9129143819136458E-3</v>
      </c>
      <c r="L1924" s="44">
        <f>IFERROR(_xll.qlIndexFixing(Index6M,$H1924,TRUE,_xll.ohTrigger(RecalcTrigger,Trigger6M)),NA())</f>
        <v>8.8469495379601415E-3</v>
      </c>
      <c r="M1924" s="145">
        <f>IFERROR(_xll.qlIndexFixing(Index1Y,$H1924,TRUE,_xll.ohTrigger(RecalcTrigger,Trigger1Y)),NA())</f>
        <v>9.1275433013623536E-3</v>
      </c>
      <c r="N1924" s="144">
        <f>IFERROR(_xll.qlIndexFixing(ONIndex1M,I1924,TRUE,_xll.ohTrigger(RecalcTrigger,Trigger1M)),NA())</f>
        <v>8.678450484644884E-3</v>
      </c>
      <c r="O1924" s="44">
        <f>IFERROR(_xll.qlIndexFixing(ONIndex3M,I1924,TRUE,_xll.ohTrigger(RecalcTrigger,Trigger3M)),NA())</f>
        <v>8.9193951031418806E-3</v>
      </c>
      <c r="P1924" s="44">
        <f>IFERROR(_xll.qlIndexFixing(ONIndex6M,I1924,TRUE,_xll.ohTrigger(RecalcTrigger,Trigger6M)),NA())</f>
        <v>8.8794634288547059E-3</v>
      </c>
      <c r="Q1924" s="145">
        <f>IFERROR(_xll.qlIndexFixing(ONIndex1Y,I1924,TRUE,_xll.ohTrigger(RecalcTrigger,Trigger1Y)),NA())</f>
        <v>9.1563301002040021E-3</v>
      </c>
    </row>
    <row r="1925" spans="2:17" x14ac:dyDescent="0.2">
      <c r="B1925" s="39" t="s">
        <v>42</v>
      </c>
      <c r="D1925" s="42">
        <f>_xll.qlCalendarAdvance(Calendar,$D1924,B1925,"f",FALSE)</f>
        <v>53224</v>
      </c>
      <c r="E1925" s="139">
        <f>_xll.qlInterestRateIndexValueDate(IndexON,D1925)</f>
        <v>53224</v>
      </c>
      <c r="F1925" s="155">
        <f>IFERROR(_xll.qlIndexFixing(IndexON,D1925,TRUE,_xll.ohTrigger(RecalcTrigger,TriggerON)),NA())</f>
        <v>8.8742747034054048E-3</v>
      </c>
      <c r="H1925" s="42">
        <f>_xll.qlCalendarAdvance(Calendar,$H1924,B1925,"f",FALSE)</f>
        <v>53224</v>
      </c>
      <c r="I1925" s="139">
        <f>_xll.qlInterestRateIndexValueDate(Index1M,$H1925)</f>
        <v>53226</v>
      </c>
      <c r="J1925" s="144">
        <f>IFERROR(_xll.qlIndexFixing(Index1M,$H1925,TRUE,_xll.ohTrigger(RecalcTrigger,Trigger1M)),NA())</f>
        <v>8.674617408046259E-3</v>
      </c>
      <c r="K1925" s="44">
        <f>IFERROR(_xll.qlIndexFixing(Index3M,H1925,TRUE,_xll.ohTrigger(RecalcTrigger,Trigger3M)),NA())</f>
        <v>8.9101267286853924E-3</v>
      </c>
      <c r="L1925" s="44">
        <f>IFERROR(_xll.qlIndexFixing(Index6M,$H1925,TRUE,_xll.ohTrigger(RecalcTrigger,Trigger6M)),NA())</f>
        <v>8.8426770684990486E-3</v>
      </c>
      <c r="M1925" s="145">
        <f>IFERROR(_xll.qlIndexFixing(Index1Y,$H1925,TRUE,_xll.ohTrigger(RecalcTrigger,Trigger1Y)),NA())</f>
        <v>9.124790948026644E-3</v>
      </c>
      <c r="N1925" s="144">
        <f>IFERROR(_xll.qlIndexFixing(ONIndex1M,I1925,TRUE,_xll.ohTrigger(RecalcTrigger,Trigger1M)),NA())</f>
        <v>8.6757668668369092E-3</v>
      </c>
      <c r="O1925" s="44">
        <f>IFERROR(_xll.qlIndexFixing(ONIndex3M,I1925,TRUE,_xll.ohTrigger(RecalcTrigger,Trigger3M)),NA())</f>
        <v>8.9165671286473014E-3</v>
      </c>
      <c r="P1925" s="44">
        <f>IFERROR(_xll.qlIndexFixing(ONIndex6M,I1925,TRUE,_xll.ohTrigger(RecalcTrigger,Trigger6M)),NA())</f>
        <v>8.8752641480915884E-3</v>
      </c>
      <c r="Q1925" s="145">
        <f>IFERROR(_xll.qlIndexFixing(ONIndex1Y,I1925,TRUE,_xll.ohTrigger(RecalcTrigger,Trigger1Y)),NA())</f>
        <v>9.1534600025244828E-3</v>
      </c>
    </row>
    <row r="1926" spans="2:17" x14ac:dyDescent="0.2">
      <c r="B1926" s="39" t="s">
        <v>42</v>
      </c>
      <c r="D1926" s="42">
        <f>_xll.qlCalendarAdvance(Calendar,$D1925,B1926,"f",FALSE)</f>
        <v>53231</v>
      </c>
      <c r="E1926" s="139">
        <f>_xll.qlInterestRateIndexValueDate(IndexON,D1926)</f>
        <v>53231</v>
      </c>
      <c r="F1926" s="155">
        <f>IFERROR(_xll.qlIndexFixing(IndexON,D1926,TRUE,_xll.ohTrigger(RecalcTrigger,TriggerON)),NA())</f>
        <v>8.8742747034054048E-3</v>
      </c>
      <c r="H1926" s="42">
        <f>_xll.qlCalendarAdvance(Calendar,$H1925,B1926,"f",FALSE)</f>
        <v>53231</v>
      </c>
      <c r="I1926" s="139">
        <f>_xll.qlInterestRateIndexValueDate(Index1M,$H1926)</f>
        <v>53233</v>
      </c>
      <c r="J1926" s="144">
        <f>IFERROR(_xll.qlIndexFixing(Index1M,$H1926,TRUE,_xll.ohTrigger(RecalcTrigger,Trigger1M)),NA())</f>
        <v>8.6719501873919191E-3</v>
      </c>
      <c r="K1926" s="44">
        <f>IFERROR(_xll.qlIndexFixing(Index3M,H1926,TRUE,_xll.ohTrigger(RecalcTrigger,Trigger3M)),NA())</f>
        <v>8.9073471237242473E-3</v>
      </c>
      <c r="L1926" s="44">
        <f>IFERROR(_xll.qlIndexFixing(Index6M,$H1926,TRUE,_xll.ohTrigger(RecalcTrigger,Trigger6M)),NA())</f>
        <v>8.8384002038845444E-3</v>
      </c>
      <c r="M1926" s="145">
        <f>IFERROR(_xll.qlIndexFixing(Index1Y,$H1926,TRUE,_xll.ohTrigger(RecalcTrigger,Trigger1Y)),NA())</f>
        <v>9.1220442460707915E-3</v>
      </c>
      <c r="N1926" s="144">
        <f>IFERROR(_xll.qlIndexFixing(ONIndex1M,I1926,TRUE,_xll.ohTrigger(RecalcTrigger,Trigger1M)),NA())</f>
        <v>8.6730901613396583E-3</v>
      </c>
      <c r="O1926" s="44">
        <f>IFERROR(_xll.qlIndexFixing(ONIndex3M,I1926,TRUE,_xll.ohTrigger(RecalcTrigger,Trigger3M)),NA())</f>
        <v>8.9137469555122806E-3</v>
      </c>
      <c r="P1926" s="44">
        <f>IFERROR(_xll.qlIndexFixing(ONIndex6M,I1926,TRUE,_xll.ohTrigger(RecalcTrigger,Trigger6M)),NA())</f>
        <v>8.8710603666886101E-3</v>
      </c>
      <c r="Q1926" s="145">
        <f>IFERROR(_xll.qlIndexFixing(ONIndex1Y,I1926,TRUE,_xll.ohTrigger(RecalcTrigger,Trigger1Y)),NA())</f>
        <v>9.1505950958925553E-3</v>
      </c>
    </row>
    <row r="1927" spans="2:17" x14ac:dyDescent="0.2">
      <c r="B1927" s="39" t="s">
        <v>42</v>
      </c>
      <c r="D1927" s="42">
        <f>_xll.qlCalendarAdvance(Calendar,$D1926,B1927,"f",FALSE)</f>
        <v>53238</v>
      </c>
      <c r="E1927" s="139">
        <f>_xll.qlInterestRateIndexValueDate(IndexON,D1927)</f>
        <v>53238</v>
      </c>
      <c r="F1927" s="155">
        <f>IFERROR(_xll.qlIndexFixing(IndexON,D1927,TRUE,_xll.ohTrigger(RecalcTrigger,TriggerON)),NA())</f>
        <v>8.8742747034054048E-3</v>
      </c>
      <c r="H1927" s="42">
        <f>_xll.qlCalendarAdvance(Calendar,$H1926,B1927,"f",FALSE)</f>
        <v>53238</v>
      </c>
      <c r="I1927" s="139">
        <f>_xll.qlInterestRateIndexValueDate(Index1M,$H1927)</f>
        <v>53240</v>
      </c>
      <c r="J1927" s="144">
        <f>IFERROR(_xll.qlIndexFixing(Index1M,$H1927,TRUE,_xll.ohTrigger(RecalcTrigger,Trigger1M)),NA())</f>
        <v>8.6692899887005903E-3</v>
      </c>
      <c r="K1927" s="44">
        <f>IFERROR(_xll.qlIndexFixing(Index3M,H1927,TRUE,_xll.ohTrigger(RecalcTrigger,Trigger3M)),NA())</f>
        <v>8.904489256012239E-3</v>
      </c>
      <c r="L1927" s="44">
        <f>IFERROR(_xll.qlIndexFixing(Index6M,$H1927,TRUE,_xll.ohTrigger(RecalcTrigger,Trigger6M)),NA())</f>
        <v>8.8339198534386782E-3</v>
      </c>
      <c r="M1927" s="145">
        <f>IFERROR(_xll.qlIndexFixing(Index1Y,$H1927,TRUE,_xll.ohTrigger(RecalcTrigger,Trigger1Y)),NA())</f>
        <v>9.1193029627713654E-3</v>
      </c>
      <c r="N1927" s="144">
        <f>IFERROR(_xll.qlIndexFixing(ONIndex1M,I1927,TRUE,_xll.ohTrigger(RecalcTrigger,Trigger1M)),NA())</f>
        <v>8.6704204074017355E-3</v>
      </c>
      <c r="O1927" s="44">
        <f>IFERROR(_xll.qlIndexFixing(ONIndex3M,I1927,TRUE,_xll.ohTrigger(RecalcTrigger,Trigger3M)),NA())</f>
        <v>8.910934622345934E-3</v>
      </c>
      <c r="P1927" s="44">
        <f>IFERROR(_xll.qlIndexFixing(ONIndex6M,I1927,TRUE,_xll.ohTrigger(RecalcTrigger,Trigger6M)),NA())</f>
        <v>8.8668520940782258E-3</v>
      </c>
      <c r="Q1927" s="145">
        <f>IFERROR(_xll.qlIndexFixing(ONIndex1Y,I1927,TRUE,_xll.ohTrigger(RecalcTrigger,Trigger1Y)),NA())</f>
        <v>9.1477354062075023E-3</v>
      </c>
    </row>
    <row r="1928" spans="2:17" x14ac:dyDescent="0.2">
      <c r="B1928" s="39" t="s">
        <v>42</v>
      </c>
      <c r="D1928" s="42">
        <f>_xll.qlCalendarAdvance(Calendar,$D1927,B1928,"f",FALSE)</f>
        <v>53245</v>
      </c>
      <c r="E1928" s="139">
        <f>_xll.qlInterestRateIndexValueDate(IndexON,D1928)</f>
        <v>53245</v>
      </c>
      <c r="F1928" s="155">
        <f>IFERROR(_xll.qlIndexFixing(IndexON,D1928,TRUE,_xll.ohTrigger(RecalcTrigger,TriggerON)),NA())</f>
        <v>8.8742747034054048E-3</v>
      </c>
      <c r="H1928" s="42">
        <f>_xll.qlCalendarAdvance(Calendar,$H1927,B1928,"f",FALSE)</f>
        <v>53245</v>
      </c>
      <c r="I1928" s="139">
        <f>_xll.qlInterestRateIndexValueDate(Index1M,$H1928)</f>
        <v>53247</v>
      </c>
      <c r="J1928" s="144">
        <f>IFERROR(_xll.qlIndexFixing(Index1M,$H1928,TRUE,_xll.ohTrigger(RecalcTrigger,Trigger1M)),NA())</f>
        <v>8.6666368512758329E-3</v>
      </c>
      <c r="K1928" s="44">
        <f>IFERROR(_xll.qlIndexFixing(Index3M,H1928,TRUE,_xll.ohTrigger(RecalcTrigger,Trigger3M)),NA())</f>
        <v>8.9017263838941929E-3</v>
      </c>
      <c r="L1928" s="44">
        <f>IFERROR(_xll.qlIndexFixing(Index6M,$H1928,TRUE,_xll.ohTrigger(RecalcTrigger,Trigger6M)),NA())</f>
        <v>8.829633812772561E-3</v>
      </c>
      <c r="M1928" s="145">
        <f>IFERROR(_xll.qlIndexFixing(Index1Y,$H1928,TRUE,_xll.ohTrigger(RecalcTrigger,Trigger1Y)),NA())</f>
        <v>9.1165668647485865E-3</v>
      </c>
      <c r="N1928" s="144">
        <f>IFERROR(_xll.qlIndexFixing(ONIndex1M,I1928,TRUE,_xll.ohTrigger(RecalcTrigger,Trigger1M)),NA())</f>
        <v>8.6677576444316173E-3</v>
      </c>
      <c r="O1928" s="44">
        <f>IFERROR(_xll.qlIndexFixing(ONIndex3M,I1928,TRUE,_xll.ohTrigger(RecalcTrigger,Trigger3M)),NA())</f>
        <v>8.9081301679971858E-3</v>
      </c>
      <c r="P1928" s="44">
        <f>IFERROR(_xll.qlIndexFixing(ONIndex6M,I1928,TRUE,_xll.ohTrigger(RecalcTrigger,Trigger6M)),NA())</f>
        <v>8.8626393398527625E-3</v>
      </c>
      <c r="Q1928" s="145">
        <f>IFERROR(_xll.qlIndexFixing(ONIndex1Y,I1928,TRUE,_xll.ohTrigger(RecalcTrigger,Trigger1Y)),NA())</f>
        <v>9.1448809592087343E-3</v>
      </c>
    </row>
    <row r="1929" spans="2:17" x14ac:dyDescent="0.2">
      <c r="B1929" s="39" t="s">
        <v>42</v>
      </c>
      <c r="D1929" s="42">
        <f>_xll.qlCalendarAdvance(Calendar,$D1928,B1929,"f",FALSE)</f>
        <v>53252</v>
      </c>
      <c r="E1929" s="139">
        <f>_xll.qlInterestRateIndexValueDate(IndexON,D1929)</f>
        <v>53252</v>
      </c>
      <c r="F1929" s="155">
        <f>IFERROR(_xll.qlIndexFixing(IndexON,D1929,TRUE,_xll.ohTrigger(RecalcTrigger,TriggerON)),NA())</f>
        <v>8.8742747034054048E-3</v>
      </c>
      <c r="H1929" s="42">
        <f>_xll.qlCalendarAdvance(Calendar,$H1928,B1929,"f",FALSE)</f>
        <v>53252</v>
      </c>
      <c r="I1929" s="139">
        <f>_xll.qlInterestRateIndexValueDate(Index1M,$H1929)</f>
        <v>53254</v>
      </c>
      <c r="J1929" s="144">
        <f>IFERROR(_xll.qlIndexFixing(Index1M,$H1929,TRUE,_xll.ohTrigger(RecalcTrigger,Trigger1M)),NA())</f>
        <v>8.6639908144262034E-3</v>
      </c>
      <c r="K1929" s="44">
        <f>IFERROR(_xll.qlIndexFixing(Index3M,H1929,TRUE,_xll.ohTrigger(RecalcTrigger,Trigger3M)),NA())</f>
        <v>8.898971679635579E-3</v>
      </c>
      <c r="L1929" s="44">
        <f>IFERROR(_xll.qlIndexFixing(Index6M,$H1929,TRUE,_xll.ohTrigger(RecalcTrigger,Trigger6M)),NA())</f>
        <v>8.8253434060402564E-3</v>
      </c>
      <c r="M1929" s="145">
        <f>IFERROR(_xll.qlIndexFixing(Index1Y,$H1929,TRUE,_xll.ohTrigger(RecalcTrigger,Trigger1Y)),NA())</f>
        <v>9.1138357179663225E-3</v>
      </c>
      <c r="N1929" s="144">
        <f>IFERROR(_xll.qlIndexFixing(ONIndex1M,I1929,TRUE,_xll.ohTrigger(RecalcTrigger,Trigger1M)),NA())</f>
        <v>8.6651019115180361E-3</v>
      </c>
      <c r="O1929" s="44">
        <f>IFERROR(_xll.qlIndexFixing(ONIndex3M,I1929,TRUE,_xll.ohTrigger(RecalcTrigger,Trigger3M)),NA())</f>
        <v>8.905333631235024E-3</v>
      </c>
      <c r="P1929" s="44">
        <f>IFERROR(_xll.qlIndexFixing(ONIndex6M,I1929,TRUE,_xll.ohTrigger(RecalcTrigger,Trigger6M)),NA())</f>
        <v>8.8584221132848029E-3</v>
      </c>
      <c r="Q1929" s="145">
        <f>IFERROR(_xll.qlIndexFixing(ONIndex1Y,I1929,TRUE,_xll.ohTrigger(RecalcTrigger,Trigger1Y)),NA())</f>
        <v>9.1420317807155982E-3</v>
      </c>
    </row>
    <row r="1930" spans="2:17" x14ac:dyDescent="0.2">
      <c r="B1930" s="39" t="s">
        <v>42</v>
      </c>
      <c r="D1930" s="42">
        <f>_xll.qlCalendarAdvance(Calendar,$D1929,B1930,"f",FALSE)</f>
        <v>53259</v>
      </c>
      <c r="E1930" s="139">
        <f>_xll.qlInterestRateIndexValueDate(IndexON,D1930)</f>
        <v>53259</v>
      </c>
      <c r="F1930" s="155">
        <f>IFERROR(_xll.qlIndexFixing(IndexON,D1930,TRUE,_xll.ohTrigger(RecalcTrigger,TriggerON)),NA())</f>
        <v>8.8742747034054048E-3</v>
      </c>
      <c r="H1930" s="42">
        <f>_xll.qlCalendarAdvance(Calendar,$H1929,B1930,"f",FALSE)</f>
        <v>53259</v>
      </c>
      <c r="I1930" s="139">
        <f>_xll.qlInterestRateIndexValueDate(Index1M,$H1930)</f>
        <v>53261</v>
      </c>
      <c r="J1930" s="144">
        <f>IFERROR(_xll.qlIndexFixing(Index1M,$H1930,TRUE,_xll.ohTrigger(RecalcTrigger,Trigger1M)),NA())</f>
        <v>8.6613519174527642E-3</v>
      </c>
      <c r="K1930" s="44">
        <f>IFERROR(_xll.qlIndexFixing(Index3M,H1930,TRUE,_xll.ohTrigger(RecalcTrigger,Trigger3M)),NA())</f>
        <v>8.8962251820992252E-3</v>
      </c>
      <c r="L1930" s="44">
        <f>IFERROR(_xll.qlIndexFixing(Index6M,$H1930,TRUE,_xll.ohTrigger(RecalcTrigger,Trigger6M)),NA())</f>
        <v>8.8210486427321919E-3</v>
      </c>
      <c r="M1930" s="145">
        <f>IFERROR(_xll.qlIndexFixing(Index1Y,$H1930,TRUE,_xll.ohTrigger(RecalcTrigger,Trigger1Y)),NA())</f>
        <v>9.1111092877323042E-3</v>
      </c>
      <c r="N1930" s="144">
        <f>IFERROR(_xll.qlIndexFixing(ONIndex1M,I1930,TRUE,_xll.ohTrigger(RecalcTrigger,Trigger1M)),NA())</f>
        <v>8.6624532479895322E-3</v>
      </c>
      <c r="O1930" s="44">
        <f>IFERROR(_xll.qlIndexFixing(ONIndex3M,I1930,TRUE,_xll.ohTrigger(RecalcTrigger,Trigger3M)),NA())</f>
        <v>8.9025450508284365E-3</v>
      </c>
      <c r="P1930" s="44">
        <f>IFERROR(_xll.qlIndexFixing(ONIndex6M,I1930,TRUE,_xll.ohTrigger(RecalcTrigger,Trigger6M)),NA())</f>
        <v>8.8542004237268657E-3</v>
      </c>
      <c r="Q1930" s="145">
        <f>IFERROR(_xll.qlIndexFixing(ONIndex1Y,I1930,TRUE,_xll.ohTrigger(RecalcTrigger,Trigger1Y)),NA())</f>
        <v>9.1391878967073126E-3</v>
      </c>
    </row>
    <row r="1931" spans="2:17" x14ac:dyDescent="0.2">
      <c r="B1931" s="39" t="s">
        <v>42</v>
      </c>
      <c r="D1931" s="42">
        <f>_xll.qlCalendarAdvance(Calendar,$D1930,B1931,"f",FALSE)</f>
        <v>53266</v>
      </c>
      <c r="E1931" s="139">
        <f>_xll.qlInterestRateIndexValueDate(IndexON,D1931)</f>
        <v>53266</v>
      </c>
      <c r="F1931" s="155">
        <f>IFERROR(_xll.qlIndexFixing(IndexON,D1931,TRUE,_xll.ohTrigger(RecalcTrigger,TriggerON)),NA())</f>
        <v>8.8742747034054048E-3</v>
      </c>
      <c r="H1931" s="42">
        <f>_xll.qlCalendarAdvance(Calendar,$H1930,B1931,"f",FALSE)</f>
        <v>53266</v>
      </c>
      <c r="I1931" s="139">
        <f>_xll.qlInterestRateIndexValueDate(Index1M,$H1931)</f>
        <v>53268</v>
      </c>
      <c r="J1931" s="144">
        <f>IFERROR(_xll.qlIndexFixing(Index1M,$H1931,TRUE,_xll.ohTrigger(RecalcTrigger,Trigger1M)),NA())</f>
        <v>8.6587201996615737E-3</v>
      </c>
      <c r="K1931" s="44">
        <f>IFERROR(_xll.qlIndexFixing(Index3M,H1931,TRUE,_xll.ohTrigger(RecalcTrigger,Trigger3M)),NA())</f>
        <v>8.8934869301514289E-3</v>
      </c>
      <c r="L1931" s="44">
        <f>IFERROR(_xll.qlIndexFixing(Index6M,$H1931,TRUE,_xll.ohTrigger(RecalcTrigger,Trigger6M)),NA())</f>
        <v>8.8169502856129123E-3</v>
      </c>
      <c r="M1931" s="145">
        <f>IFERROR(_xll.qlIndexFixing(Index1Y,$H1931,TRUE,_xll.ohTrigger(RecalcTrigger,Trigger1Y)),NA())</f>
        <v>9.1083873386990123E-3</v>
      </c>
      <c r="N1931" s="144">
        <f>IFERROR(_xll.qlIndexFixing(ONIndex1M,I1931,TRUE,_xll.ohTrigger(RecalcTrigger,Trigger1M)),NA())</f>
        <v>8.6598116932545821E-3</v>
      </c>
      <c r="O1931" s="44">
        <f>IFERROR(_xll.qlIndexFixing(ONIndex3M,I1931,TRUE,_xll.ohTrigger(RecalcTrigger,Trigger3M)),NA())</f>
        <v>8.8997644657062835E-3</v>
      </c>
      <c r="P1931" s="44">
        <f>IFERROR(_xll.qlIndexFixing(ONIndex6M,I1931,TRUE,_xll.ohTrigger(RecalcTrigger,Trigger6M)),NA())</f>
        <v>8.8499742806913417E-3</v>
      </c>
      <c r="Q1931" s="145">
        <f>IFERROR(_xll.qlIndexFixing(ONIndex1Y,I1931,TRUE,_xll.ohTrigger(RecalcTrigger,Trigger1Y)),NA())</f>
        <v>9.136349332843352E-3</v>
      </c>
    </row>
    <row r="1932" spans="2:17" x14ac:dyDescent="0.2">
      <c r="B1932" s="39" t="s">
        <v>42</v>
      </c>
      <c r="D1932" s="42">
        <f>_xll.qlCalendarAdvance(Calendar,$D1931,B1932,"f",FALSE)</f>
        <v>53273</v>
      </c>
      <c r="E1932" s="139">
        <f>_xll.qlInterestRateIndexValueDate(IndexON,D1932)</f>
        <v>53273</v>
      </c>
      <c r="F1932" s="155">
        <f>IFERROR(_xll.qlIndexFixing(IndexON,D1932,TRUE,_xll.ohTrigger(RecalcTrigger,TriggerON)),NA())</f>
        <v>8.8742747034054048E-3</v>
      </c>
      <c r="H1932" s="42">
        <f>_xll.qlCalendarAdvance(Calendar,$H1931,B1932,"f",FALSE)</f>
        <v>53273</v>
      </c>
      <c r="I1932" s="139">
        <f>_xll.qlInterestRateIndexValueDate(Index1M,$H1932)</f>
        <v>53275</v>
      </c>
      <c r="J1932" s="144">
        <f>IFERROR(_xll.qlIndexFixing(Index1M,$H1932,TRUE,_xll.ohTrigger(RecalcTrigger,Trigger1M)),NA())</f>
        <v>8.6560957003511962E-3</v>
      </c>
      <c r="K1932" s="44">
        <f>IFERROR(_xll.qlIndexFixing(Index3M,H1932,TRUE,_xll.ohTrigger(RecalcTrigger,Trigger3M)),NA())</f>
        <v>8.8907569626550196E-3</v>
      </c>
      <c r="L1932" s="44">
        <f>IFERROR(_xll.qlIndexFixing(Index6M,$H1932,TRUE,_xll.ohTrigger(RecalcTrigger,Trigger6M)),NA())</f>
        <v>8.8126472493395332E-3</v>
      </c>
      <c r="M1932" s="145">
        <f>IFERROR(_xll.qlIndexFixing(Index1Y,$H1932,TRUE,_xll.ohTrigger(RecalcTrigger,Trigger1Y)),NA())</f>
        <v>9.1056696348621336E-3</v>
      </c>
      <c r="N1932" s="144">
        <f>IFERROR(_xll.qlIndexFixing(ONIndex1M,I1932,TRUE,_xll.ohTrigger(RecalcTrigger,Trigger1M)),NA())</f>
        <v>8.6571772864818541E-3</v>
      </c>
      <c r="O1932" s="44">
        <f>IFERROR(_xll.qlIndexFixing(ONIndex3M,I1932,TRUE,_xll.ohTrigger(RecalcTrigger,Trigger3M)),NA())</f>
        <v>8.8969919145576171E-3</v>
      </c>
      <c r="P1932" s="44">
        <f>IFERROR(_xll.qlIndexFixing(ONIndex6M,I1932,TRUE,_xll.ohTrigger(RecalcTrigger,Trigger6M)),NA())</f>
        <v>8.845743693690622E-3</v>
      </c>
      <c r="Q1932" s="145">
        <f>IFERROR(_xll.qlIndexFixing(ONIndex1Y,I1932,TRUE,_xll.ohTrigger(RecalcTrigger,Trigger1Y)),NA())</f>
        <v>9.1335161150229993E-3</v>
      </c>
    </row>
    <row r="1933" spans="2:17" x14ac:dyDescent="0.2">
      <c r="B1933" s="39" t="s">
        <v>42</v>
      </c>
      <c r="D1933" s="42">
        <f>_xll.qlCalendarAdvance(Calendar,$D1932,B1933,"f",FALSE)</f>
        <v>53280</v>
      </c>
      <c r="E1933" s="139">
        <f>_xll.qlInterestRateIndexValueDate(IndexON,D1933)</f>
        <v>53280</v>
      </c>
      <c r="F1933" s="155">
        <f>IFERROR(_xll.qlIndexFixing(IndexON,D1933,TRUE,_xll.ohTrigger(RecalcTrigger,TriggerON)),NA())</f>
        <v>8.8742747034054048E-3</v>
      </c>
      <c r="H1933" s="42">
        <f>_xll.qlCalendarAdvance(Calendar,$H1932,B1933,"f",FALSE)</f>
        <v>53280</v>
      </c>
      <c r="I1933" s="139">
        <f>_xll.qlInterestRateIndexValueDate(Index1M,$H1933)</f>
        <v>53282</v>
      </c>
      <c r="J1933" s="144">
        <f>IFERROR(_xll.qlIndexFixing(Index1M,$H1933,TRUE,_xll.ohTrigger(RecalcTrigger,Trigger1M)),NA())</f>
        <v>8.6534784588326863E-3</v>
      </c>
      <c r="K1933" s="44">
        <f>IFERROR(_xll.qlIndexFixing(Index3M,H1933,TRUE,_xll.ohTrigger(RecalcTrigger,Trigger3M)),NA())</f>
        <v>8.8880353184754273E-3</v>
      </c>
      <c r="L1933" s="44">
        <f>IFERROR(_xll.qlIndexFixing(Index6M,$H1933,TRUE,_xll.ohTrigger(RecalcTrigger,Trigger6M)),NA())</f>
        <v>8.8083398843334243E-3</v>
      </c>
      <c r="M1933" s="145">
        <f>IFERROR(_xll.qlIndexFixing(Index1Y,$H1933,TRUE,_xll.ohTrigger(RecalcTrigger,Trigger1Y)),NA())</f>
        <v>9.1029559395616622E-3</v>
      </c>
      <c r="N1933" s="144">
        <f>IFERROR(_xll.qlIndexFixing(ONIndex1M,I1933,TRUE,_xll.ohTrigger(RecalcTrigger,Trigger1M)),NA())</f>
        <v>8.6545500669998887E-3</v>
      </c>
      <c r="O1933" s="44">
        <f>IFERROR(_xll.qlIndexFixing(ONIndex3M,I1933,TRUE,_xll.ohTrigger(RecalcTrigger,Trigger3M)),NA())</f>
        <v>8.8942274361514251E-3</v>
      </c>
      <c r="P1933" s="44">
        <f>IFERROR(_xll.qlIndexFixing(ONIndex6M,I1933,TRUE,_xll.ohTrigger(RecalcTrigger,Trigger6M)),NA())</f>
        <v>8.841508671917353E-3</v>
      </c>
      <c r="Q1933" s="145">
        <f>IFERROR(_xll.qlIndexFixing(ONIndex1Y,I1933,TRUE,_xll.ohTrigger(RecalcTrigger,Trigger1Y)),NA())</f>
        <v>9.1306882692254732E-3</v>
      </c>
    </row>
    <row r="1934" spans="2:17" x14ac:dyDescent="0.2">
      <c r="B1934" s="39" t="s">
        <v>42</v>
      </c>
      <c r="D1934" s="42">
        <f>_xll.qlCalendarAdvance(Calendar,$D1933,B1934,"f",FALSE)</f>
        <v>53287</v>
      </c>
      <c r="E1934" s="139">
        <f>_xll.qlInterestRateIndexValueDate(IndexON,D1934)</f>
        <v>53287</v>
      </c>
      <c r="F1934" s="155">
        <f>IFERROR(_xll.qlIndexFixing(IndexON,D1934,TRUE,_xll.ohTrigger(RecalcTrigger,TriggerON)),NA())</f>
        <v>8.8742747034054048E-3</v>
      </c>
      <c r="H1934" s="42">
        <f>_xll.qlCalendarAdvance(Calendar,$H1933,B1934,"f",FALSE)</f>
        <v>53287</v>
      </c>
      <c r="I1934" s="139">
        <f>_xll.qlInterestRateIndexValueDate(Index1M,$H1934)</f>
        <v>53289</v>
      </c>
      <c r="J1934" s="144">
        <f>IFERROR(_xll.qlIndexFixing(Index1M,$H1934,TRUE,_xll.ohTrigger(RecalcTrigger,Trigger1M)),NA())</f>
        <v>8.6507049014468672E-3</v>
      </c>
      <c r="K1934" s="44">
        <f>IFERROR(_xll.qlIndexFixing(Index3M,H1934,TRUE,_xll.ohTrigger(RecalcTrigger,Trigger3M)),NA())</f>
        <v>8.8853220364772181E-3</v>
      </c>
      <c r="L1934" s="44">
        <f>IFERROR(_xll.qlIndexFixing(Index6M,$H1934,TRUE,_xll.ohTrigger(RecalcTrigger,Trigger6M)),NA())</f>
        <v>8.8040282000831256E-3</v>
      </c>
      <c r="M1934" s="145">
        <f>IFERROR(_xll.qlIndexFixing(Index1Y,$H1934,TRUE,_xll.ohTrigger(RecalcTrigger,Trigger1Y)),NA())</f>
        <v>9.1002460154812406E-3</v>
      </c>
      <c r="N1934" s="144">
        <f>IFERROR(_xll.qlIndexFixing(ONIndex1M,I1934,TRUE,_xll.ohTrigger(RecalcTrigger,Trigger1M)),NA())</f>
        <v>8.6519300739773541E-3</v>
      </c>
      <c r="O1934" s="44">
        <f>IFERROR(_xll.qlIndexFixing(ONIndex3M,I1934,TRUE,_xll.ohTrigger(RecalcTrigger,Trigger3M)),NA())</f>
        <v>8.8914710693366317E-3</v>
      </c>
      <c r="P1934" s="44">
        <f>IFERROR(_xll.qlIndexFixing(ONIndex6M,I1934,TRUE,_xll.ohTrigger(RecalcTrigger,Trigger6M)),NA())</f>
        <v>8.8372692249638618E-3</v>
      </c>
      <c r="Q1934" s="145">
        <f>IFERROR(_xll.qlIndexFixing(ONIndex1Y,I1934,TRUE,_xll.ohTrigger(RecalcTrigger,Trigger1Y)),NA())</f>
        <v>9.127865820950376E-3</v>
      </c>
    </row>
    <row r="1935" spans="2:17" x14ac:dyDescent="0.2">
      <c r="B1935" s="39" t="s">
        <v>42</v>
      </c>
      <c r="D1935" s="42">
        <f>_xll.qlCalendarAdvance(Calendar,$D1934,B1935,"f",FALSE)</f>
        <v>53294</v>
      </c>
      <c r="E1935" s="139">
        <f>_xll.qlInterestRateIndexValueDate(IndexON,D1935)</f>
        <v>53294</v>
      </c>
      <c r="F1935" s="155">
        <f>IFERROR(_xll.qlIndexFixing(IndexON,D1935,TRUE,_xll.ohTrigger(RecalcTrigger,TriggerON)),NA())</f>
        <v>8.8742747034054048E-3</v>
      </c>
      <c r="H1935" s="42">
        <f>_xll.qlCalendarAdvance(Calendar,$H1934,B1935,"f",FALSE)</f>
        <v>53294</v>
      </c>
      <c r="I1935" s="139">
        <f>_xll.qlInterestRateIndexValueDate(Index1M,$H1935)</f>
        <v>53296</v>
      </c>
      <c r="J1935" s="144">
        <f>IFERROR(_xll.qlIndexFixing(Index1M,$H1935,TRUE,_xll.ohTrigger(RecalcTrigger,Trigger1M)),NA())</f>
        <v>8.6485102540053201E-3</v>
      </c>
      <c r="K1935" s="44">
        <f>IFERROR(_xll.qlIndexFixing(Index3M,H1935,TRUE,_xll.ohTrigger(RecalcTrigger,Trigger3M)),NA())</f>
        <v>8.8827814224332613E-3</v>
      </c>
      <c r="L1935" s="44">
        <f>IFERROR(_xll.qlIndexFixing(Index6M,$H1935,TRUE,_xll.ohTrigger(RecalcTrigger,Trigger6M)),NA())</f>
        <v>8.7995098096559747E-3</v>
      </c>
      <c r="M1935" s="145">
        <f>IFERROR(_xll.qlIndexFixing(Index1Y,$H1935,TRUE,_xll.ohTrigger(RecalcTrigger,Trigger1Y)),NA())</f>
        <v>9.0975396246488118E-3</v>
      </c>
      <c r="N1935" s="144">
        <f>IFERROR(_xll.qlIndexFixing(ONIndex1M,I1935,TRUE,_xll.ohTrigger(RecalcTrigger,Trigger1M)),NA())</f>
        <v>8.6493173468227269E-3</v>
      </c>
      <c r="O1935" s="44">
        <f>IFERROR(_xll.qlIndexFixing(ONIndex3M,I1935,TRUE,_xll.ohTrigger(RecalcTrigger,Trigger3M)),NA())</f>
        <v>8.888722853042097E-3</v>
      </c>
      <c r="P1935" s="44">
        <f>IFERROR(_xll.qlIndexFixing(ONIndex6M,I1935,TRUE,_xll.ohTrigger(RecalcTrigger,Trigger6M)),NA())</f>
        <v>8.8330253623425392E-3</v>
      </c>
      <c r="Q1935" s="145">
        <f>IFERROR(_xll.qlIndexFixing(ONIndex1Y,I1935,TRUE,_xll.ohTrigger(RecalcTrigger,Trigger1Y)),NA())</f>
        <v>9.1250487964167348E-3</v>
      </c>
    </row>
    <row r="1936" spans="2:17" x14ac:dyDescent="0.2">
      <c r="B1936" s="39" t="s">
        <v>42</v>
      </c>
      <c r="D1936" s="42">
        <f>_xll.qlCalendarAdvance(Calendar,$D1935,B1936,"f",FALSE)</f>
        <v>53301</v>
      </c>
      <c r="E1936" s="139">
        <f>_xll.qlInterestRateIndexValueDate(IndexON,D1936)</f>
        <v>53301</v>
      </c>
      <c r="F1936" s="155">
        <f>IFERROR(_xll.qlIndexFixing(IndexON,D1936,TRUE,_xll.ohTrigger(RecalcTrigger,TriggerON)),NA())</f>
        <v>8.8742747034054048E-3</v>
      </c>
      <c r="H1936" s="42">
        <f>_xll.qlCalendarAdvance(Calendar,$H1935,B1936,"f",FALSE)</f>
        <v>53301</v>
      </c>
      <c r="I1936" s="139">
        <f>_xll.qlInterestRateIndexValueDate(Index1M,$H1936)</f>
        <v>53303</v>
      </c>
      <c r="J1936" s="144">
        <f>IFERROR(_xll.qlIndexFixing(Index1M,$H1936,TRUE,_xll.ohTrigger(RecalcTrigger,Trigger1M)),NA())</f>
        <v>8.6456706740489775E-3</v>
      </c>
      <c r="K1936" s="44">
        <f>IFERROR(_xll.qlIndexFixing(Index3M,H1936,TRUE,_xll.ohTrigger(RecalcTrigger,Trigger3M)),NA())</f>
        <v>8.8800838942306726E-3</v>
      </c>
      <c r="L1936" s="44">
        <f>IFERROR(_xll.qlIndexFixing(Index6M,$H1936,TRUE,_xll.ohTrigger(RecalcTrigger,Trigger6M)),NA())</f>
        <v>8.7951891061563772E-3</v>
      </c>
      <c r="M1936" s="145">
        <f>IFERROR(_xll.qlIndexFixing(Index1Y,$H1936,TRUE,_xll.ohTrigger(RecalcTrigger,Trigger1Y)),NA())</f>
        <v>9.0948365284359758E-3</v>
      </c>
      <c r="N1936" s="144">
        <f>IFERROR(_xll.qlIndexFixing(ONIndex1M,I1936,TRUE,_xll.ohTrigger(RecalcTrigger,Trigger1M)),NA())</f>
        <v>8.6467119247846114E-3</v>
      </c>
      <c r="O1936" s="44">
        <f>IFERROR(_xll.qlIndexFixing(ONIndex3M,I1936,TRUE,_xll.ohTrigger(RecalcTrigger,Trigger3M)),NA())</f>
        <v>8.8859828257170648E-3</v>
      </c>
      <c r="P1936" s="44">
        <f>IFERROR(_xll.qlIndexFixing(ONIndex6M,I1936,TRUE,_xll.ohTrigger(RecalcTrigger,Trigger6M)),NA())</f>
        <v>8.8287770930861598E-3</v>
      </c>
      <c r="Q1936" s="145">
        <f>IFERROR(_xll.qlIndexFixing(ONIndex1Y,I1936,TRUE,_xll.ohTrigger(RecalcTrigger,Trigger1Y)),NA())</f>
        <v>9.1222372212040881E-3</v>
      </c>
    </row>
    <row r="1937" spans="2:17" x14ac:dyDescent="0.2">
      <c r="B1937" s="39" t="s">
        <v>42</v>
      </c>
      <c r="D1937" s="42">
        <f>_xll.qlCalendarAdvance(Calendar,$D1936,B1937,"f",FALSE)</f>
        <v>53308</v>
      </c>
      <c r="E1937" s="139">
        <f>_xll.qlInterestRateIndexValueDate(IndexON,D1937)</f>
        <v>53308</v>
      </c>
      <c r="F1937" s="155">
        <f>IFERROR(_xll.qlIndexFixing(IndexON,D1937,TRUE,_xll.ohTrigger(RecalcTrigger,TriggerON)),NA())</f>
        <v>8.8742747034054048E-3</v>
      </c>
      <c r="H1937" s="42">
        <f>_xll.qlCalendarAdvance(Calendar,$H1936,B1937,"f",FALSE)</f>
        <v>53308</v>
      </c>
      <c r="I1937" s="139">
        <f>_xll.qlInterestRateIndexValueDate(Index1M,$H1937)</f>
        <v>53310</v>
      </c>
      <c r="J1937" s="144">
        <f>IFERROR(_xll.qlIndexFixing(Index1M,$H1937,TRUE,_xll.ohTrigger(RecalcTrigger,Trigger1M)),NA())</f>
        <v>8.6430828567260476E-3</v>
      </c>
      <c r="K1937" s="44">
        <f>IFERROR(_xll.qlIndexFixing(Index3M,H1937,TRUE,_xll.ohTrigger(RecalcTrigger,Trigger3M)),NA())</f>
        <v>8.8773948387927959E-3</v>
      </c>
      <c r="L1937" s="44">
        <f>IFERROR(_xll.qlIndexFixing(Index6M,$H1937,TRUE,_xll.ohTrigger(RecalcTrigger,Trigger6M)),NA())</f>
        <v>8.7908641125026121E-3</v>
      </c>
      <c r="M1937" s="145">
        <f>IFERROR(_xll.qlIndexFixing(Index1Y,$H1937,TRUE,_xll.ohTrigger(RecalcTrigger,Trigger1Y)),NA())</f>
        <v>9.0921364875584127E-3</v>
      </c>
      <c r="N1937" s="144">
        <f>IFERROR(_xll.qlIndexFixing(ONIndex1M,I1937,TRUE,_xll.ohTrigger(RecalcTrigger,Trigger1M)),NA())</f>
        <v>8.6441138471116119E-3</v>
      </c>
      <c r="O1937" s="44">
        <f>IFERROR(_xll.qlIndexFixing(ONIndex3M,I1937,TRUE,_xll.ohTrigger(RecalcTrigger,Trigger3M)),NA())</f>
        <v>8.8832510265302034E-3</v>
      </c>
      <c r="P1937" s="44">
        <f>IFERROR(_xll.qlIndexFixing(ONIndex6M,I1937,TRUE,_xll.ohTrigger(RecalcTrigger,Trigger6M)),NA())</f>
        <v>8.8245244269469225E-3</v>
      </c>
      <c r="Q1937" s="145">
        <f>IFERROR(_xll.qlIndexFixing(ONIndex1Y,I1937,TRUE,_xll.ohTrigger(RecalcTrigger,Trigger1Y)),NA())</f>
        <v>9.1194311212916546E-3</v>
      </c>
    </row>
    <row r="1938" spans="2:17" x14ac:dyDescent="0.2">
      <c r="B1938" s="39" t="s">
        <v>42</v>
      </c>
      <c r="D1938" s="42">
        <f>_xll.qlCalendarAdvance(Calendar,$D1937,B1938,"f",FALSE)</f>
        <v>53315</v>
      </c>
      <c r="E1938" s="139">
        <f>_xll.qlInterestRateIndexValueDate(IndexON,D1938)</f>
        <v>53315</v>
      </c>
      <c r="F1938" s="155">
        <f>IFERROR(_xll.qlIndexFixing(IndexON,D1938,TRUE,_xll.ohTrigger(RecalcTrigger,TriggerON)),NA())</f>
        <v>8.8742747034853409E-3</v>
      </c>
      <c r="H1938" s="42">
        <f>_xll.qlCalendarAdvance(Calendar,$H1937,B1938,"f",FALSE)</f>
        <v>53315</v>
      </c>
      <c r="I1938" s="139">
        <f>_xll.qlInterestRateIndexValueDate(Index1M,$H1938)</f>
        <v>53317</v>
      </c>
      <c r="J1938" s="144">
        <f>IFERROR(_xll.qlIndexFixing(Index1M,$H1938,TRUE,_xll.ohTrigger(RecalcTrigger,Trigger1M)),NA())</f>
        <v>8.6405024937102892E-3</v>
      </c>
      <c r="K1938" s="44">
        <f>IFERROR(_xll.qlIndexFixing(Index3M,H1938,TRUE,_xll.ohTrigger(RecalcTrigger,Trigger3M)),NA())</f>
        <v>8.874714294981878E-3</v>
      </c>
      <c r="L1938" s="44">
        <f>IFERROR(_xll.qlIndexFixing(Index6M,$H1938,TRUE,_xll.ohTrigger(RecalcTrigger,Trigger6M)),NA())</f>
        <v>8.7865348381824769E-3</v>
      </c>
      <c r="M1938" s="145">
        <f>IFERROR(_xll.qlIndexFixing(Index1Y,$H1938,TRUE,_xll.ohTrigger(RecalcTrigger,Trigger1Y)),NA())</f>
        <v>9.0894392620756697E-3</v>
      </c>
      <c r="N1938" s="144">
        <f>IFERROR(_xll.qlIndexFixing(ONIndex1M,I1938,TRUE,_xll.ohTrigger(RecalcTrigger,Trigger1M)),NA())</f>
        <v>8.6407843164604259E-3</v>
      </c>
      <c r="O1938" s="44">
        <f>IFERROR(_xll.qlIndexFixing(ONIndex3M,I1938,TRUE,_xll.ohTrigger(RecalcTrigger,Trigger3M)),NA())</f>
        <v>8.879750865649072E-3</v>
      </c>
      <c r="P1938" s="44">
        <f>IFERROR(_xll.qlIndexFixing(ONIndex6M,I1938,TRUE,_xll.ohTrigger(RecalcTrigger,Trigger6M)),NA())</f>
        <v>8.819050267740991E-3</v>
      </c>
      <c r="Q1938" s="145">
        <f>IFERROR(_xll.qlIndexFixing(ONIndex1Y,I1938,TRUE,_xll.ohTrigger(RecalcTrigger,Trigger1Y)),NA())</f>
        <v>9.1158313652783818E-3</v>
      </c>
    </row>
    <row r="1939" spans="2:17" x14ac:dyDescent="0.2">
      <c r="B1939" s="39" t="s">
        <v>42</v>
      </c>
      <c r="D1939" s="42">
        <f>_xll.qlCalendarAdvance(Calendar,$D1938,B1939,"f",FALSE)</f>
        <v>53323</v>
      </c>
      <c r="E1939" s="139">
        <f>_xll.qlInterestRateIndexValueDate(IndexON,D1939)</f>
        <v>53323</v>
      </c>
      <c r="F1939" s="155">
        <f>IFERROR(_xll.qlIndexFixing(IndexON,D1939,TRUE,_xll.ohTrigger(RecalcTrigger,TriggerON)),NA())</f>
        <v>8.8742747034054048E-3</v>
      </c>
      <c r="H1939" s="42">
        <f>_xll.qlCalendarAdvance(Calendar,$H1938,B1939,"f",FALSE)</f>
        <v>53323</v>
      </c>
      <c r="I1939" s="139">
        <f>_xll.qlInterestRateIndexValueDate(Index1M,$H1939)</f>
        <v>53325</v>
      </c>
      <c r="J1939" s="144">
        <f>IFERROR(_xll.qlIndexFixing(Index1M,$H1939,TRUE,_xll.ohTrigger(RecalcTrigger,Trigger1M)),NA())</f>
        <v>8.6374832820982055E-3</v>
      </c>
      <c r="K1939" s="44">
        <f>IFERROR(_xll.qlIndexFixing(Index3M,H1939,TRUE,_xll.ohTrigger(RecalcTrigger,Trigger3M)),NA())</f>
        <v>8.8715814007607613E-3</v>
      </c>
      <c r="L1939" s="44">
        <f>IFERROR(_xll.qlIndexFixing(Index6M,$H1939,TRUE,_xll.ohTrigger(RecalcTrigger,Trigger6M)),NA())</f>
        <v>8.7815818666431966E-3</v>
      </c>
      <c r="M1939" s="145">
        <f>IFERROR(_xll.qlIndexFixing(Index1Y,$H1939,TRUE,_xll.ohTrigger(RecalcTrigger,Trigger1Y)),NA())</f>
        <v>9.0862080528150754E-3</v>
      </c>
      <c r="N1939" s="144">
        <f>IFERROR(_xll.qlIndexFixing(ONIndex1M,I1939,TRUE,_xll.ohTrigger(RecalcTrigger,Trigger1M)),NA())</f>
        <v>8.6382031734810738E-3</v>
      </c>
      <c r="O1939" s="44">
        <f>IFERROR(_xll.qlIndexFixing(ONIndex3M,I1939,TRUE,_xll.ohTrigger(RecalcTrigger,Trigger3M)),NA())</f>
        <v>8.8770380188218923E-3</v>
      </c>
      <c r="P1939" s="44">
        <f>IFERROR(_xll.qlIndexFixing(ONIndex6M,I1939,TRUE,_xll.ohTrigger(RecalcTrigger,Trigger6M)),NA())</f>
        <v>8.8147875866528835E-3</v>
      </c>
      <c r="Q1939" s="145">
        <f>IFERROR(_xll.qlIndexFixing(ONIndex1Y,I1939,TRUE,_xll.ohTrigger(RecalcTrigger,Trigger1Y)),NA())</f>
        <v>9.1130378771975273E-3</v>
      </c>
    </row>
    <row r="1940" spans="2:17" x14ac:dyDescent="0.2">
      <c r="B1940" s="39" t="s">
        <v>42</v>
      </c>
      <c r="D1940" s="42">
        <f>_xll.qlCalendarAdvance(Calendar,$D1939,B1940,"f",FALSE)</f>
        <v>53330</v>
      </c>
      <c r="E1940" s="139">
        <f>_xll.qlInterestRateIndexValueDate(IndexON,D1940)</f>
        <v>53330</v>
      </c>
      <c r="F1940" s="155">
        <f>IFERROR(_xll.qlIndexFixing(IndexON,D1940,TRUE,_xll.ohTrigger(RecalcTrigger,TriggerON)),NA())</f>
        <v>8.8742747034054048E-3</v>
      </c>
      <c r="H1940" s="42">
        <f>_xll.qlCalendarAdvance(Calendar,$H1939,B1940,"f",FALSE)</f>
        <v>53330</v>
      </c>
      <c r="I1940" s="139">
        <f>_xll.qlInterestRateIndexValueDate(Index1M,$H1940)</f>
        <v>53332</v>
      </c>
      <c r="J1940" s="144">
        <f>IFERROR(_xll.qlIndexFixing(Index1M,$H1940,TRUE,_xll.ohTrigger(RecalcTrigger,Trigger1M)),NA())</f>
        <v>8.6350773959578062E-3</v>
      </c>
      <c r="K1940" s="44">
        <f>IFERROR(_xll.qlIndexFixing(Index3M,H1940,TRUE,_xll.ohTrigger(RecalcTrigger,Trigger3M)),NA())</f>
        <v>8.8689991148447334E-3</v>
      </c>
      <c r="L1940" s="44">
        <f>IFERROR(_xll.qlIndexFixing(Index6M,$H1940,TRUE,_xll.ohTrigger(RecalcTrigger,Trigger6M)),NA())</f>
        <v>8.7774479457704176E-3</v>
      </c>
      <c r="M1940" s="145">
        <f>IFERROR(_xll.qlIndexFixing(Index1Y,$H1940,TRUE,_xll.ohTrigger(RecalcTrigger,Trigger1Y)),NA())</f>
        <v>9.0835158401434257E-3</v>
      </c>
      <c r="N1940" s="144">
        <f>IFERROR(_xll.qlIndexFixing(ONIndex1M,I1940,TRUE,_xll.ohTrigger(RecalcTrigger,Trigger1M)),NA())</f>
        <v>8.6359967119076231E-3</v>
      </c>
      <c r="O1940" s="44">
        <f>IFERROR(_xll.qlIndexFixing(ONIndex3M,I1940,TRUE,_xll.ohTrigger(RecalcTrigger,Trigger3M)),NA())</f>
        <v>8.8747193703486715E-3</v>
      </c>
      <c r="P1940" s="44">
        <f>IFERROR(_xll.qlIndexFixing(ONIndex6M,I1940,TRUE,_xll.ohTrigger(RecalcTrigger,Trigger6M)),NA())</f>
        <v>8.8111303847515643E-3</v>
      </c>
      <c r="Q1940" s="145">
        <f>IFERROR(_xll.qlIndexFixing(ONIndex1Y,I1940,TRUE,_xll.ohTrigger(RecalcTrigger,Trigger1Y)),NA())</f>
        <v>9.1106478832347904E-3</v>
      </c>
    </row>
    <row r="1941" spans="2:17" x14ac:dyDescent="0.2">
      <c r="B1941" s="39" t="s">
        <v>42</v>
      </c>
      <c r="D1941" s="42">
        <f>_xll.qlCalendarAdvance(Calendar,$D1940,B1941,"f",FALSE)</f>
        <v>53337</v>
      </c>
      <c r="E1941" s="139">
        <f>_xll.qlInterestRateIndexValueDate(IndexON,D1941)</f>
        <v>53337</v>
      </c>
      <c r="F1941" s="155">
        <f>IFERROR(_xll.qlIndexFixing(IndexON,D1941,TRUE,_xll.ohTrigger(RecalcTrigger,TriggerON)),NA())</f>
        <v>8.8742747033254687E-3</v>
      </c>
      <c r="H1941" s="42">
        <f>_xll.qlCalendarAdvance(Calendar,$H1940,B1941,"f",FALSE)</f>
        <v>53337</v>
      </c>
      <c r="I1941" s="139">
        <f>_xll.qlInterestRateIndexValueDate(Index1M,$H1941)</f>
        <v>53339</v>
      </c>
      <c r="J1941" s="144">
        <f>IFERROR(_xll.qlIndexFixing(Index1M,$H1941,TRUE,_xll.ohTrigger(RecalcTrigger,Trigger1M)),NA())</f>
        <v>8.6325202332723332E-3</v>
      </c>
      <c r="K1941" s="44">
        <f>IFERROR(_xll.qlIndexFixing(Index3M,H1941,TRUE,_xll.ohTrigger(RecalcTrigger,Trigger3M)),NA())</f>
        <v>8.8663455748632103E-3</v>
      </c>
      <c r="L1941" s="44">
        <f>IFERROR(_xll.qlIndexFixing(Index6M,$H1941,TRUE,_xll.ohTrigger(RecalcTrigger,Trigger6M)),NA())</f>
        <v>8.773105685710391E-3</v>
      </c>
      <c r="M1941" s="145">
        <f>IFERROR(_xll.qlIndexFixing(Index1Y,$H1941,TRUE,_xll.ohTrigger(RecalcTrigger,Trigger1Y)),NA())</f>
        <v>9.0808256352150635E-3</v>
      </c>
      <c r="N1941" s="144">
        <f>IFERROR(_xll.qlIndexFixing(ONIndex1M,I1941,TRUE,_xll.ohTrigger(RecalcTrigger,Trigger1M)),NA())</f>
        <v>8.6334294794010447E-3</v>
      </c>
      <c r="O1941" s="44">
        <f>IFERROR(_xll.qlIndexFixing(ONIndex3M,I1941,TRUE,_xll.ohTrigger(RecalcTrigger,Trigger3M)),NA())</f>
        <v>8.872022071564345E-3</v>
      </c>
      <c r="P1941" s="44">
        <f>IFERROR(_xll.qlIndexFixing(ONIndex6M,I1941,TRUE,_xll.ohTrigger(RecalcTrigger,Trigger6M)),NA())</f>
        <v>8.8068596030232982E-3</v>
      </c>
      <c r="Q1941" s="145">
        <f>IFERROR(_xll.qlIndexFixing(ONIndex1Y,I1941,TRUE,_xll.ohTrigger(RecalcTrigger,Trigger1Y)),NA())</f>
        <v>9.1078647415976377E-3</v>
      </c>
    </row>
    <row r="1942" spans="2:17" x14ac:dyDescent="0.2">
      <c r="B1942" s="39" t="s">
        <v>42</v>
      </c>
      <c r="D1942" s="42">
        <f>_xll.qlCalendarAdvance(Calendar,$D1941,B1942,"f",FALSE)</f>
        <v>53344</v>
      </c>
      <c r="E1942" s="139">
        <f>_xll.qlInterestRateIndexValueDate(IndexON,D1942)</f>
        <v>53344</v>
      </c>
      <c r="F1942" s="155">
        <f>IFERROR(_xll.qlIndexFixing(IndexON,D1942,TRUE,_xll.ohTrigger(RecalcTrigger,TriggerON)),NA())</f>
        <v>8.8742747034054048E-3</v>
      </c>
      <c r="H1942" s="42">
        <f>_xll.qlCalendarAdvance(Calendar,$H1941,B1942,"f",FALSE)</f>
        <v>53344</v>
      </c>
      <c r="I1942" s="139">
        <f>_xll.qlInterestRateIndexValueDate(Index1M,$H1942)</f>
        <v>53346</v>
      </c>
      <c r="J1942" s="144">
        <f>IFERROR(_xll.qlIndexFixing(Index1M,$H1942,TRUE,_xll.ohTrigger(RecalcTrigger,Trigger1M)),NA())</f>
        <v>8.6299706847181214E-3</v>
      </c>
      <c r="K1942" s="44">
        <f>IFERROR(_xll.qlIndexFixing(Index3M,H1942,TRUE,_xll.ohTrigger(RecalcTrigger,Trigger3M)),NA())</f>
        <v>8.8637007075096363E-3</v>
      </c>
      <c r="L1942" s="44">
        <f>IFERROR(_xll.qlIndexFixing(Index6M,$H1942,TRUE,_xll.ohTrigger(RecalcTrigger,Trigger6M)),NA())</f>
        <v>8.7687591836672438E-3</v>
      </c>
      <c r="M1942" s="145">
        <f>IFERROR(_xll.qlIndexFixing(Index1Y,$H1942,TRUE,_xll.ohTrigger(RecalcTrigger,Trigger1Y)),NA())</f>
        <v>9.0781371966366028E-3</v>
      </c>
      <c r="N1942" s="144">
        <f>IFERROR(_xll.qlIndexFixing(ONIndex1M,I1942,TRUE,_xll.ohTrigger(RecalcTrigger,Trigger1M)),NA())</f>
        <v>8.6308697932580003E-3</v>
      </c>
      <c r="O1942" s="44">
        <f>IFERROR(_xll.qlIndexFixing(ONIndex3M,I1942,TRUE,_xll.ohTrigger(RecalcTrigger,Trigger3M)),NA())</f>
        <v>8.8693332003586534E-3</v>
      </c>
      <c r="P1942" s="44">
        <f>IFERROR(_xll.qlIndexFixing(ONIndex6M,I1942,TRUE,_xll.ohTrigger(RecalcTrigger,Trigger6M)),NA())</f>
        <v>8.8025844726136171E-3</v>
      </c>
      <c r="Q1942" s="145">
        <f>IFERROR(_xll.qlIndexFixing(ONIndex1Y,I1942,TRUE,_xll.ohTrigger(RecalcTrigger,Trigger1Y)),NA())</f>
        <v>9.1050872081144263E-3</v>
      </c>
    </row>
    <row r="1943" spans="2:17" x14ac:dyDescent="0.2">
      <c r="B1943" s="39" t="s">
        <v>42</v>
      </c>
      <c r="D1943" s="42">
        <f>_xll.qlCalendarAdvance(Calendar,$D1942,B1943,"f",FALSE)</f>
        <v>53351</v>
      </c>
      <c r="E1943" s="139">
        <f>_xll.qlInterestRateIndexValueDate(IndexON,D1943)</f>
        <v>53351</v>
      </c>
      <c r="F1943" s="155">
        <f>IFERROR(_xll.qlIndexFixing(IndexON,D1943,TRUE,_xll.ohTrigger(RecalcTrigger,TriggerON)),NA())</f>
        <v>8.8742747034054048E-3</v>
      </c>
      <c r="H1943" s="42">
        <f>_xll.qlCalendarAdvance(Calendar,$H1942,B1943,"f",FALSE)</f>
        <v>53351</v>
      </c>
      <c r="I1943" s="139">
        <f>_xll.qlInterestRateIndexValueDate(Index1M,$H1943)</f>
        <v>53353</v>
      </c>
      <c r="J1943" s="144">
        <f>IFERROR(_xll.qlIndexFixing(Index1M,$H1943,TRUE,_xll.ohTrigger(RecalcTrigger,Trigger1M)),NA())</f>
        <v>8.6274287895953469E-3</v>
      </c>
      <c r="K1943" s="44">
        <f>IFERROR(_xll.qlIndexFixing(Index3M,H1943,TRUE,_xll.ohTrigger(RecalcTrigger,Trigger3M)),NA())</f>
        <v>8.8610645516462583E-3</v>
      </c>
      <c r="L1943" s="44">
        <f>IFERROR(_xll.qlIndexFixing(Index6M,$H1943,TRUE,_xll.ohTrigger(RecalcTrigger,Trigger6M)),NA())</f>
        <v>8.7644084491304061E-3</v>
      </c>
      <c r="M1943" s="145">
        <f>IFERROR(_xll.qlIndexFixing(Index1Y,$H1943,TRUE,_xll.ohTrigger(RecalcTrigger,Trigger1Y)),NA())</f>
        <v>9.0754502823634023E-3</v>
      </c>
      <c r="N1943" s="144">
        <f>IFERROR(_xll.qlIndexFixing(ONIndex1M,I1943,TRUE,_xll.ohTrigger(RecalcTrigger,Trigger1M)),NA())</f>
        <v>8.6283176928869665E-3</v>
      </c>
      <c r="O1943" s="44">
        <f>IFERROR(_xll.qlIndexFixing(ONIndex3M,I1943,TRUE,_xll.ohTrigger(RecalcTrigger,Trigger3M)),NA())</f>
        <v>8.8666527953407126E-3</v>
      </c>
      <c r="P1943" s="44">
        <f>IFERROR(_xll.qlIndexFixing(ONIndex6M,I1943,TRUE,_xll.ohTrigger(RecalcTrigger,Trigger6M)),NA())</f>
        <v>8.798305003194784E-3</v>
      </c>
      <c r="Q1943" s="145">
        <f>IFERROR(_xll.qlIndexFixing(ONIndex1Y,I1943,TRUE,_xll.ohTrigger(RecalcTrigger,Trigger1Y)),NA())</f>
        <v>9.1023153086045028E-3</v>
      </c>
    </row>
    <row r="1944" spans="2:17" x14ac:dyDescent="0.2">
      <c r="B1944" s="39" t="s">
        <v>42</v>
      </c>
      <c r="D1944" s="42">
        <f>_xll.qlCalendarAdvance(Calendar,$D1943,B1944,"f",FALSE)</f>
        <v>53358</v>
      </c>
      <c r="E1944" s="139">
        <f>_xll.qlInterestRateIndexValueDate(IndexON,D1944)</f>
        <v>53358</v>
      </c>
      <c r="F1944" s="155">
        <f>IFERROR(_xll.qlIndexFixing(IndexON,D1944,TRUE,_xll.ohTrigger(RecalcTrigger,TriggerON)),NA())</f>
        <v>8.8742747034054048E-3</v>
      </c>
      <c r="H1944" s="42">
        <f>_xll.qlCalendarAdvance(Calendar,$H1943,B1944,"f",FALSE)</f>
        <v>53358</v>
      </c>
      <c r="I1944" s="139">
        <f>_xll.qlInterestRateIndexValueDate(Index1M,$H1944)</f>
        <v>53360</v>
      </c>
      <c r="J1944" s="144">
        <f>IFERROR(_xll.qlIndexFixing(Index1M,$H1944,TRUE,_xll.ohTrigger(RecalcTrigger,Trigger1M)),NA())</f>
        <v>8.6251259104885847E-3</v>
      </c>
      <c r="K1944" s="44">
        <f>IFERROR(_xll.qlIndexFixing(Index3M,H1944,TRUE,_xll.ohTrigger(RecalcTrigger,Trigger3M)),NA())</f>
        <v>8.8585142777334591E-3</v>
      </c>
      <c r="L1944" s="44">
        <f>IFERROR(_xll.qlIndexFixing(Index6M,$H1944,TRUE,_xll.ohTrigger(RecalcTrigger,Trigger6M)),NA())</f>
        <v>8.7600534915857672E-3</v>
      </c>
      <c r="M1944" s="145">
        <f>IFERROR(_xll.qlIndexFixing(Index1Y,$H1944,TRUE,_xll.ohTrigger(RecalcTrigger,Trigger1Y)),NA())</f>
        <v>9.0727646496969565E-3</v>
      </c>
      <c r="N1944" s="144">
        <f>IFERROR(_xll.qlIndexFixing(ONIndex1M,I1944,TRUE,_xll.ohTrigger(RecalcTrigger,Trigger1M)),NA())</f>
        <v>8.6257732172967394E-3</v>
      </c>
      <c r="O1944" s="44">
        <f>IFERROR(_xll.qlIndexFixing(ONIndex3M,I1944,TRUE,_xll.ohTrigger(RecalcTrigger,Trigger3M)),NA())</f>
        <v>8.8639808955193189E-3</v>
      </c>
      <c r="P1944" s="44">
        <f>IFERROR(_xll.qlIndexFixing(ONIndex6M,I1944,TRUE,_xll.ohTrigger(RecalcTrigger,Trigger6M)),NA())</f>
        <v>8.7940212039594456E-3</v>
      </c>
      <c r="Q1944" s="145">
        <f>IFERROR(_xll.qlIndexFixing(ONIndex1Y,I1944,TRUE,_xll.ohTrigger(RecalcTrigger,Trigger1Y)),NA())</f>
        <v>9.0995490688072778E-3</v>
      </c>
    </row>
    <row r="1945" spans="2:17" x14ac:dyDescent="0.2">
      <c r="B1945" s="39" t="s">
        <v>42</v>
      </c>
      <c r="D1945" s="42">
        <f>_xll.qlCalendarAdvance(Calendar,$D1944,B1945,"f",FALSE)</f>
        <v>53365</v>
      </c>
      <c r="E1945" s="139">
        <f>_xll.qlInterestRateIndexValueDate(IndexON,D1945)</f>
        <v>53365</v>
      </c>
      <c r="F1945" s="155">
        <f>IFERROR(_xll.qlIndexFixing(IndexON,D1945,TRUE,_xll.ohTrigger(RecalcTrigger,TriggerON)),NA())</f>
        <v>8.8742747034054048E-3</v>
      </c>
      <c r="H1945" s="42">
        <f>_xll.qlCalendarAdvance(Calendar,$H1944,B1945,"f",FALSE)</f>
        <v>53365</v>
      </c>
      <c r="I1945" s="139">
        <f>_xll.qlInterestRateIndexValueDate(Index1M,$H1945)</f>
        <v>53367</v>
      </c>
      <c r="J1945" s="144">
        <f>IFERROR(_xll.qlIndexFixing(Index1M,$H1945,TRUE,_xll.ohTrigger(RecalcTrigger,Trigger1M)),NA())</f>
        <v>8.6225979556716782E-3</v>
      </c>
      <c r="K1945" s="44">
        <f>IFERROR(_xll.qlIndexFixing(Index3M,H1945,TRUE,_xll.ohTrigger(RecalcTrigger,Trigger3M)),NA())</f>
        <v>8.8558950908040942E-3</v>
      </c>
      <c r="L1945" s="44">
        <f>IFERROR(_xll.qlIndexFixing(Index6M,$H1945,TRUE,_xll.ohTrigger(RecalcTrigger,Trigger6M)),NA())</f>
        <v>8.7556943205223132E-3</v>
      </c>
      <c r="M1945" s="145">
        <f>IFERROR(_xll.qlIndexFixing(Index1Y,$H1945,TRUE,_xll.ohTrigger(RecalcTrigger,Trigger1Y)),NA())</f>
        <v>9.0700800552879473E-3</v>
      </c>
      <c r="N1945" s="144">
        <f>IFERROR(_xll.qlIndexFixing(ONIndex1M,I1945,TRUE,_xll.ohTrigger(RecalcTrigger,Trigger1M)),NA())</f>
        <v>8.6232364060556677E-3</v>
      </c>
      <c r="O1945" s="44">
        <f>IFERROR(_xll.qlIndexFixing(ONIndex3M,I1945,TRUE,_xll.ohTrigger(RecalcTrigger,Trigger3M)),NA())</f>
        <v>8.8613175395035881E-3</v>
      </c>
      <c r="P1945" s="44">
        <f>IFERROR(_xll.qlIndexFixing(ONIndex6M,I1945,TRUE,_xll.ohTrigger(RecalcTrigger,Trigger6M)),NA())</f>
        <v>8.7897330845798649E-3</v>
      </c>
      <c r="Q1945" s="145">
        <f>IFERROR(_xll.qlIndexFixing(ONIndex1Y,I1945,TRUE,_xll.ohTrigger(RecalcTrigger,Trigger1Y)),NA())</f>
        <v>9.0967885145420979E-3</v>
      </c>
    </row>
    <row r="1946" spans="2:17" x14ac:dyDescent="0.2">
      <c r="B1946" s="39" t="s">
        <v>42</v>
      </c>
      <c r="D1946" s="42">
        <f>_xll.qlCalendarAdvance(Calendar,$D1945,B1946,"f",FALSE)</f>
        <v>53372</v>
      </c>
      <c r="E1946" s="139">
        <f>_xll.qlInterestRateIndexValueDate(IndexON,D1946)</f>
        <v>53372</v>
      </c>
      <c r="F1946" s="155">
        <f>IFERROR(_xll.qlIndexFixing(IndexON,D1946,TRUE,_xll.ohTrigger(RecalcTrigger,TriggerON)),NA())</f>
        <v>8.8742747034054048E-3</v>
      </c>
      <c r="H1946" s="42">
        <f>_xll.qlCalendarAdvance(Calendar,$H1945,B1946,"f",FALSE)</f>
        <v>53372</v>
      </c>
      <c r="I1946" s="139">
        <f>_xll.qlInterestRateIndexValueDate(Index1M,$H1946)</f>
        <v>53374</v>
      </c>
      <c r="J1946" s="144">
        <f>IFERROR(_xll.qlIndexFixing(Index1M,$H1946,TRUE,_xll.ohTrigger(RecalcTrigger,Trigger1M)),NA())</f>
        <v>8.6200777631655658E-3</v>
      </c>
      <c r="K1946" s="44">
        <f>IFERROR(_xll.qlIndexFixing(Index3M,H1946,TRUE,_xll.ohTrigger(RecalcTrigger,Trigger3M)),NA())</f>
        <v>8.8532847289394534E-3</v>
      </c>
      <c r="L1946" s="44">
        <f>IFERROR(_xll.qlIndexFixing(Index6M,$H1946,TRUE,_xll.ohTrigger(RecalcTrigger,Trigger6M)),NA())</f>
        <v>8.7513309454277013E-3</v>
      </c>
      <c r="M1946" s="145">
        <f>IFERROR(_xll.qlIndexFixing(Index1Y,$H1946,TRUE,_xll.ohTrigger(RecalcTrigger,Trigger1Y)),NA())</f>
        <v>9.0673962551329739E-3</v>
      </c>
      <c r="N1946" s="144">
        <f>IFERROR(_xll.qlIndexFixing(ONIndex1M,I1946,TRUE,_xll.ohTrigger(RecalcTrigger,Trigger1M)),NA())</f>
        <v>8.6207072982524835E-3</v>
      </c>
      <c r="O1946" s="44">
        <f>IFERROR(_xll.qlIndexFixing(ONIndex3M,I1946,TRUE,_xll.ohTrigger(RecalcTrigger,Trigger3M)),NA())</f>
        <v>8.8586627661424444E-3</v>
      </c>
      <c r="P1946" s="44">
        <f>IFERROR(_xll.qlIndexFixing(ONIndex6M,I1946,TRUE,_xll.ohTrigger(RecalcTrigger,Trigger6M)),NA())</f>
        <v>8.7854406543286245E-3</v>
      </c>
      <c r="Q1946" s="145">
        <f>IFERROR(_xll.qlIndexFixing(ONIndex1Y,I1946,TRUE,_xll.ohTrigger(RecalcTrigger,Trigger1Y)),NA())</f>
        <v>9.0940336718681181E-3</v>
      </c>
    </row>
    <row r="1947" spans="2:17" x14ac:dyDescent="0.2">
      <c r="B1947" s="39" t="s">
        <v>42</v>
      </c>
      <c r="D1947" s="42">
        <f>_xll.qlCalendarAdvance(Calendar,$D1946,B1947,"f",FALSE)</f>
        <v>53379</v>
      </c>
      <c r="E1947" s="139">
        <f>_xll.qlInterestRateIndexValueDate(IndexON,D1947)</f>
        <v>53379</v>
      </c>
      <c r="F1947" s="155">
        <f>IFERROR(_xll.qlIndexFixing(IndexON,D1947,TRUE,_xll.ohTrigger(RecalcTrigger,TriggerON)),NA())</f>
        <v>8.8742747034054048E-3</v>
      </c>
      <c r="H1947" s="42">
        <f>_xll.qlCalendarAdvance(Calendar,$H1946,B1947,"f",FALSE)</f>
        <v>53379</v>
      </c>
      <c r="I1947" s="139">
        <f>_xll.qlInterestRateIndexValueDate(Index1M,$H1947)</f>
        <v>53381</v>
      </c>
      <c r="J1947" s="144">
        <f>IFERROR(_xll.qlIndexFixing(Index1M,$H1947,TRUE,_xll.ohTrigger(RecalcTrigger,Trigger1M)),NA())</f>
        <v>8.6172630088013347E-3</v>
      </c>
      <c r="K1947" s="44">
        <f>IFERROR(_xll.qlIndexFixing(Index3M,H1947,TRUE,_xll.ohTrigger(RecalcTrigger,Trigger3M)),NA())</f>
        <v>8.8506832310019327E-3</v>
      </c>
      <c r="L1947" s="44">
        <f>IFERROR(_xll.qlIndexFixing(Index6M,$H1947,TRUE,_xll.ohTrigger(RecalcTrigger,Trigger6M)),NA())</f>
        <v>8.7469633757895938E-3</v>
      </c>
      <c r="M1947" s="145">
        <f>IFERROR(_xll.qlIndexFixing(Index1Y,$H1947,TRUE,_xll.ohTrigger(RecalcTrigger,Trigger1Y)),NA())</f>
        <v>9.0647130045771688E-3</v>
      </c>
      <c r="N1947" s="144">
        <f>IFERROR(_xll.qlIndexFixing(ONIndex1M,I1947,TRUE,_xll.ohTrigger(RecalcTrigger,Trigger1M)),NA())</f>
        <v>8.6181859332956634E-3</v>
      </c>
      <c r="O1947" s="44">
        <f>IFERROR(_xll.qlIndexFixing(ONIndex3M,I1947,TRUE,_xll.ohTrigger(RecalcTrigger,Trigger3M)),NA())</f>
        <v>8.8560166142848118E-3</v>
      </c>
      <c r="P1947" s="44">
        <f>IFERROR(_xll.qlIndexFixing(ONIndex6M,I1947,TRUE,_xll.ohTrigger(RecalcTrigger,Trigger6M)),NA())</f>
        <v>8.7811439226381793E-3</v>
      </c>
      <c r="Q1947" s="145">
        <f>IFERROR(_xll.qlIndexFixing(ONIndex1Y,I1947,TRUE,_xll.ohTrigger(RecalcTrigger,Trigger1Y)),NA())</f>
        <v>9.0912845664448128E-3</v>
      </c>
    </row>
    <row r="1948" spans="2:17" x14ac:dyDescent="0.2">
      <c r="B1948" s="39" t="s">
        <v>42</v>
      </c>
      <c r="D1948" s="42">
        <f>_xll.qlCalendarAdvance(Calendar,$D1947,B1948,"f",FALSE)</f>
        <v>53386</v>
      </c>
      <c r="E1948" s="139">
        <f>_xll.qlInterestRateIndexValueDate(IndexON,D1948)</f>
        <v>53386</v>
      </c>
      <c r="F1948" s="155">
        <f>IFERROR(_xll.qlIndexFixing(IndexON,D1948,TRUE,_xll.ohTrigger(RecalcTrigger,TriggerON)),NA())</f>
        <v>8.8742747034054048E-3</v>
      </c>
      <c r="H1948" s="42">
        <f>_xll.qlCalendarAdvance(Calendar,$H1947,B1948,"f",FALSE)</f>
        <v>53386</v>
      </c>
      <c r="I1948" s="139">
        <f>_xll.qlInterestRateIndexValueDate(Index1M,$H1948)</f>
        <v>53388</v>
      </c>
      <c r="J1948" s="144">
        <f>IFERROR(_xll.qlIndexFixing(Index1M,$H1948,TRUE,_xll.ohTrigger(RecalcTrigger,Trigger1M)),NA())</f>
        <v>8.6148354911113265E-3</v>
      </c>
      <c r="K1948" s="44">
        <f>IFERROR(_xll.qlIndexFixing(Index3M,H1948,TRUE,_xll.ohTrigger(RecalcTrigger,Trigger3M)),NA())</f>
        <v>8.8477170259354636E-3</v>
      </c>
      <c r="L1948" s="44">
        <f>IFERROR(_xll.qlIndexFixing(Index6M,$H1948,TRUE,_xll.ohTrigger(RecalcTrigger,Trigger6M)),NA())</f>
        <v>8.7417604727902561E-3</v>
      </c>
      <c r="M1948" s="145">
        <f>IFERROR(_xll.qlIndexFixing(Index1Y,$H1948,TRUE,_xll.ohTrigger(RecalcTrigger,Trigger1Y)),NA())</f>
        <v>9.0620300583128862E-3</v>
      </c>
      <c r="N1948" s="144">
        <f>IFERROR(_xll.qlIndexFixing(ONIndex1M,I1948,TRUE,_xll.ohTrigger(RecalcTrigger,Trigger1M)),NA())</f>
        <v>8.6156723504338117E-3</v>
      </c>
      <c r="O1948" s="44">
        <f>IFERROR(_xll.qlIndexFixing(ONIndex3M,I1948,TRUE,_xll.ohTrigger(RecalcTrigger,Trigger3M)),NA())</f>
        <v>8.8533791226197422E-3</v>
      </c>
      <c r="P1948" s="44">
        <f>IFERROR(_xll.qlIndexFixing(ONIndex6M,I1948,TRUE,_xll.ohTrigger(RecalcTrigger,Trigger6M)),NA())</f>
        <v>8.7768428988610481E-3</v>
      </c>
      <c r="Q1948" s="145">
        <f>IFERROR(_xll.qlIndexFixing(ONIndex1Y,I1948,TRUE,_xll.ohTrigger(RecalcTrigger,Trigger1Y)),NA())</f>
        <v>9.0885412240115926E-3</v>
      </c>
    </row>
    <row r="1949" spans="2:17" x14ac:dyDescent="0.2">
      <c r="B1949" s="39" t="s">
        <v>42</v>
      </c>
      <c r="D1949" s="42">
        <f>_xll.qlCalendarAdvance(Calendar,$D1948,B1949,"f",FALSE)</f>
        <v>53393</v>
      </c>
      <c r="E1949" s="139">
        <f>_xll.qlInterestRateIndexValueDate(IndexON,D1949)</f>
        <v>53393</v>
      </c>
      <c r="F1949" s="155">
        <f>IFERROR(_xll.qlIndexFixing(IndexON,D1949,TRUE,_xll.ohTrigger(RecalcTrigger,TriggerON)),NA())</f>
        <v>8.8742747034054048E-3</v>
      </c>
      <c r="H1949" s="42">
        <f>_xll.qlCalendarAdvance(Calendar,$H1948,B1949,"f",FALSE)</f>
        <v>53393</v>
      </c>
      <c r="I1949" s="139">
        <f>_xll.qlInterestRateIndexValueDate(Index1M,$H1949)</f>
        <v>53395</v>
      </c>
      <c r="J1949" s="144">
        <f>IFERROR(_xll.qlIndexFixing(Index1M,$H1949,TRUE,_xll.ohTrigger(RecalcTrigger,Trigger1M)),NA())</f>
        <v>8.6123403419582287E-3</v>
      </c>
      <c r="K1949" s="44">
        <f>IFERROR(_xll.qlIndexFixing(Index3M,H1949,TRUE,_xll.ohTrigger(RecalcTrigger,Trigger3M)),NA())</f>
        <v>8.845136288845052E-3</v>
      </c>
      <c r="L1949" s="44">
        <f>IFERROR(_xll.qlIndexFixing(Index6M,$H1949,TRUE,_xll.ohTrigger(RecalcTrigger,Trigger6M)),NA())</f>
        <v>8.7373829389253456E-3</v>
      </c>
      <c r="M1949" s="145">
        <f>IFERROR(_xll.qlIndexFixing(Index1Y,$H1949,TRUE,_xll.ohTrigger(RecalcTrigger,Trigger1Y)),NA())</f>
        <v>9.0593471703801463E-3</v>
      </c>
      <c r="N1949" s="144">
        <f>IFERROR(_xll.qlIndexFixing(ONIndex1M,I1949,TRUE,_xll.ohTrigger(RecalcTrigger,Trigger1M)),NA())</f>
        <v>8.6131665889155329E-3</v>
      </c>
      <c r="O1949" s="44">
        <f>IFERROR(_xll.qlIndexFixing(ONIndex3M,I1949,TRUE,_xll.ohTrigger(RecalcTrigger,Trigger3M)),NA())</f>
        <v>8.8507503299961598E-3</v>
      </c>
      <c r="P1949" s="44">
        <f>IFERROR(_xll.qlIndexFixing(ONIndex6M,I1949,TRUE,_xll.ohTrigger(RecalcTrigger,Trigger6M)),NA())</f>
        <v>8.7725375925096216E-3</v>
      </c>
      <c r="Q1949" s="145">
        <f>IFERROR(_xll.qlIndexFixing(ONIndex1Y,I1949,TRUE,_xll.ohTrigger(RecalcTrigger,Trigger1Y)),NA())</f>
        <v>9.0858036706276124E-3</v>
      </c>
    </row>
    <row r="1950" spans="2:17" x14ac:dyDescent="0.2">
      <c r="B1950" s="39" t="s">
        <v>42</v>
      </c>
      <c r="D1950" s="42">
        <f>_xll.qlCalendarAdvance(Calendar,$D1949,B1950,"f",FALSE)</f>
        <v>53400</v>
      </c>
      <c r="E1950" s="139">
        <f>_xll.qlInterestRateIndexValueDate(IndexON,D1950)</f>
        <v>53400</v>
      </c>
      <c r="F1950" s="155">
        <f>IFERROR(_xll.qlIndexFixing(IndexON,D1950,TRUE,_xll.ohTrigger(RecalcTrigger,TriggerON)),NA())</f>
        <v>8.8742747034054048E-3</v>
      </c>
      <c r="H1950" s="42">
        <f>_xll.qlCalendarAdvance(Calendar,$H1949,B1950,"f",FALSE)</f>
        <v>53400</v>
      </c>
      <c r="I1950" s="139">
        <f>_xll.qlInterestRateIndexValueDate(Index1M,$H1950)</f>
        <v>53402</v>
      </c>
      <c r="J1950" s="144">
        <f>IFERROR(_xll.qlIndexFixing(Index1M,$H1950,TRUE,_xll.ohTrigger(RecalcTrigger,Trigger1M)),NA())</f>
        <v>8.6098531213635848E-3</v>
      </c>
      <c r="K1950" s="44">
        <f>IFERROR(_xll.qlIndexFixing(Index3M,H1950,TRUE,_xll.ohTrigger(RecalcTrigger,Trigger3M)),NA())</f>
        <v>8.8425645473401929E-3</v>
      </c>
      <c r="L1950" s="44">
        <f>IFERROR(_xll.qlIndexFixing(Index6M,$H1950,TRUE,_xll.ohTrigger(RecalcTrigger,Trigger6M)),NA())</f>
        <v>8.7330012453724903E-3</v>
      </c>
      <c r="M1950" s="145">
        <f>IFERROR(_xll.qlIndexFixing(Index1Y,$H1950,TRUE,_xll.ohTrigger(RecalcTrigger,Trigger1Y)),NA())</f>
        <v>9.0566640941664063E-3</v>
      </c>
      <c r="N1950" s="144">
        <f>IFERROR(_xll.qlIndexFixing(ONIndex1M,I1950,TRUE,_xll.ohTrigger(RecalcTrigger,Trigger1M)),NA())</f>
        <v>8.6106686879094951E-3</v>
      </c>
      <c r="O1950" s="44">
        <f>IFERROR(_xll.qlIndexFixing(ONIndex3M,I1950,TRUE,_xll.ohTrigger(RecalcTrigger,Trigger3M)),NA())</f>
        <v>8.8481302751830526E-3</v>
      </c>
      <c r="P1950" s="44">
        <f>IFERROR(_xll.qlIndexFixing(ONIndex6M,I1950,TRUE,_xll.ohTrigger(RecalcTrigger,Trigger6M)),NA())</f>
        <v>8.7682280129364187E-3</v>
      </c>
      <c r="Q1950" s="145">
        <f>IFERROR(_xll.qlIndexFixing(ONIndex1Y,I1950,TRUE,_xll.ohTrigger(RecalcTrigger,Trigger1Y)),NA())</f>
        <v>9.0830719320322828E-3</v>
      </c>
    </row>
    <row r="1951" spans="2:17" x14ac:dyDescent="0.2">
      <c r="B1951" s="39" t="s">
        <v>42</v>
      </c>
      <c r="D1951" s="42">
        <f>_xll.qlCalendarAdvance(Calendar,$D1950,B1951,"f",FALSE)</f>
        <v>53407</v>
      </c>
      <c r="E1951" s="139">
        <f>_xll.qlInterestRateIndexValueDate(IndexON,D1951)</f>
        <v>53407</v>
      </c>
      <c r="F1951" s="155">
        <f>IFERROR(_xll.qlIndexFixing(IndexON,D1951,TRUE,_xll.ohTrigger(RecalcTrigger,TriggerON)),NA())</f>
        <v>8.8742747034054048E-3</v>
      </c>
      <c r="H1951" s="42">
        <f>_xll.qlCalendarAdvance(Calendar,$H1950,B1951,"f",FALSE)</f>
        <v>53407</v>
      </c>
      <c r="I1951" s="139">
        <f>_xll.qlInterestRateIndexValueDate(Index1M,$H1951)</f>
        <v>53413</v>
      </c>
      <c r="J1951" s="144">
        <f>IFERROR(_xll.qlIndexFixing(Index1M,$H1951,TRUE,_xll.ohTrigger(RecalcTrigger,Trigger1M)),NA())</f>
        <v>8.6059607453059881E-3</v>
      </c>
      <c r="K1951" s="44">
        <f>IFERROR(_xll.qlIndexFixing(Index3M,H1951,TRUE,_xll.ohTrigger(RecalcTrigger,Trigger3M)),NA())</f>
        <v>8.8386865907268807E-3</v>
      </c>
      <c r="L1951" s="44">
        <f>IFERROR(_xll.qlIndexFixing(Index6M,$H1951,TRUE,_xll.ohTrigger(RecalcTrigger,Trigger6M)),NA())</f>
        <v>8.7263169227376307E-3</v>
      </c>
      <c r="M1951" s="145">
        <f>IFERROR(_xll.qlIndexFixing(Index1Y,$H1951,TRUE,_xll.ohTrigger(RecalcTrigger,Trigger1Y)),NA())</f>
        <v>9.0526045482952778E-3</v>
      </c>
      <c r="N1951" s="144">
        <f>IFERROR(_xll.qlIndexFixing(ONIndex1M,I1951,TRUE,_xll.ohTrigger(RecalcTrigger,Trigger1M)),NA())</f>
        <v>8.6074687145831774E-3</v>
      </c>
      <c r="O1951" s="44">
        <f>IFERROR(_xll.qlIndexFixing(ONIndex3M,I1951,TRUE,_xll.ohTrigger(RecalcTrigger,Trigger3M)),NA())</f>
        <v>8.8447745349373719E-3</v>
      </c>
      <c r="P1951" s="44">
        <f>IFERROR(_xll.qlIndexFixing(ONIndex6M,I1951,TRUE,_xll.ohTrigger(RecalcTrigger,Trigger6M)),NA())</f>
        <v>8.7626808612384366E-3</v>
      </c>
      <c r="Q1951" s="145">
        <f>IFERROR(_xll.qlIndexFixing(ONIndex1Y,I1951,TRUE,_xll.ohTrigger(RecalcTrigger,Trigger1Y)),NA())</f>
        <v>9.079568282421846E-3</v>
      </c>
    </row>
    <row r="1952" spans="2:17" x14ac:dyDescent="0.2">
      <c r="B1952" s="39" t="s">
        <v>42</v>
      </c>
      <c r="D1952" s="42">
        <f>_xll.qlCalendarAdvance(Calendar,$D1951,B1952,"f",FALSE)</f>
        <v>53414</v>
      </c>
      <c r="E1952" s="139">
        <f>_xll.qlInterestRateIndexValueDate(IndexON,D1952)</f>
        <v>53414</v>
      </c>
      <c r="F1952" s="155">
        <f>IFERROR(_xll.qlIndexFixing(IndexON,D1952,TRUE,_xll.ohTrigger(RecalcTrigger,TriggerON)),NA())</f>
        <v>8.8742747034853409E-3</v>
      </c>
      <c r="H1952" s="42">
        <f>_xll.qlCalendarAdvance(Calendar,$H1951,B1952,"f",FALSE)</f>
        <v>53414</v>
      </c>
      <c r="I1952" s="139">
        <f>_xll.qlInterestRateIndexValueDate(Index1M,$H1952)</f>
        <v>53416</v>
      </c>
      <c r="J1952" s="144">
        <f>IFERROR(_xll.qlIndexFixing(Index1M,$H1952,TRUE,_xll.ohTrigger(RecalcTrigger,Trigger1M)),NA())</f>
        <v>8.6049026230477881E-3</v>
      </c>
      <c r="K1952" s="44">
        <f>IFERROR(_xll.qlIndexFixing(Index3M,H1952,TRUE,_xll.ohTrigger(RecalcTrigger,Trigger3M)),NA())</f>
        <v>8.8376651517453313E-3</v>
      </c>
      <c r="L1952" s="44">
        <f>IFERROR(_xll.qlIndexFixing(Index6M,$H1952,TRUE,_xll.ohTrigger(RecalcTrigger,Trigger6M)),NA())</f>
        <v>8.7248540169749429E-3</v>
      </c>
      <c r="M1952" s="145">
        <f>IFERROR(_xll.qlIndexFixing(Index1Y,$H1952,TRUE,_xll.ohTrigger(RecalcTrigger,Trigger1Y)),NA())</f>
        <v>9.0515333221850413E-3</v>
      </c>
      <c r="N1952" s="144">
        <f>IFERROR(_xll.qlIndexFixing(ONIndex1M,I1952,TRUE,_xll.ohTrigger(RecalcTrigger,Trigger1M)),NA())</f>
        <v>8.6056966250680489E-3</v>
      </c>
      <c r="O1952" s="44">
        <f>IFERROR(_xll.qlIndexFixing(ONIndex3M,I1952,TRUE,_xll.ohTrigger(RecalcTrigger,Trigger3M)),NA())</f>
        <v>8.8429165342240879E-3</v>
      </c>
      <c r="P1952" s="44">
        <f>IFERROR(_xll.qlIndexFixing(ONIndex6M,I1952,TRUE,_xll.ohTrigger(RecalcTrigger,Trigger6M)),NA())</f>
        <v>8.7595960720943111E-3</v>
      </c>
      <c r="Q1952" s="145">
        <f>IFERROR(_xll.qlIndexFixing(ONIndex1Y,I1952,TRUE,_xll.ohTrigger(RecalcTrigger,Trigger1Y)),NA())</f>
        <v>9.077626002564898E-3</v>
      </c>
    </row>
    <row r="1953" spans="2:17" x14ac:dyDescent="0.2">
      <c r="B1953" s="39" t="s">
        <v>42</v>
      </c>
      <c r="D1953" s="42">
        <f>_xll.qlCalendarAdvance(Calendar,$D1952,B1953,"f",FALSE)</f>
        <v>53421</v>
      </c>
      <c r="E1953" s="139">
        <f>_xll.qlInterestRateIndexValueDate(IndexON,D1953)</f>
        <v>53421</v>
      </c>
      <c r="F1953" s="155">
        <f>IFERROR(_xll.qlIndexFixing(IndexON,D1953,TRUE,_xll.ohTrigger(RecalcTrigger,TriggerON)),NA())</f>
        <v>8.8742747034054048E-3</v>
      </c>
      <c r="H1953" s="42">
        <f>_xll.qlCalendarAdvance(Calendar,$H1952,B1953,"f",FALSE)</f>
        <v>53421</v>
      </c>
      <c r="I1953" s="139">
        <f>_xll.qlInterestRateIndexValueDate(Index1M,$H1953)</f>
        <v>53423</v>
      </c>
      <c r="J1953" s="144">
        <f>IFERROR(_xll.qlIndexFixing(Index1M,$H1953,TRUE,_xll.ohTrigger(RecalcTrigger,Trigger1M)),NA())</f>
        <v>8.6024394239373001E-3</v>
      </c>
      <c r="K1953" s="44">
        <f>IFERROR(_xll.qlIndexFixing(Index3M,H1953,TRUE,_xll.ohTrigger(RecalcTrigger,Trigger3M)),NA())</f>
        <v>8.8351188432581936E-3</v>
      </c>
      <c r="L1953" s="44">
        <f>IFERROR(_xll.qlIndexFixing(Index6M,$H1953,TRUE,_xll.ohTrigger(RecalcTrigger,Trigger6M)),NA())</f>
        <v>8.7198332494593644E-3</v>
      </c>
      <c r="M1953" s="145">
        <f>IFERROR(_xll.qlIndexFixing(Index1Y,$H1953,TRUE,_xll.ohTrigger(RecalcTrigger,Trigger1Y)),NA())</f>
        <v>9.0486112599282766E-3</v>
      </c>
      <c r="N1953" s="144">
        <f>IFERROR(_xll.qlIndexFixing(ONIndex1M,I1953,TRUE,_xll.ohTrigger(RecalcTrigger,Trigger1M)),NA())</f>
        <v>8.6032225416499131E-3</v>
      </c>
      <c r="O1953" s="44">
        <f>IFERROR(_xll.qlIndexFixing(ONIndex3M,I1953,TRUE,_xll.ohTrigger(RecalcTrigger,Trigger3M)),NA())</f>
        <v>8.8403229257760785E-3</v>
      </c>
      <c r="P1953" s="44">
        <f>IFERROR(_xll.qlIndexFixing(ONIndex6M,I1953,TRUE,_xll.ohTrigger(RecalcTrigger,Trigger6M)),NA())</f>
        <v>8.75527372961038E-3</v>
      </c>
      <c r="Q1953" s="145">
        <f>IFERROR(_xll.qlIndexFixing(ONIndex1Y,I1953,TRUE,_xll.ohTrigger(RecalcTrigger,Trigger1Y)),NA())</f>
        <v>9.0749118632516002E-3</v>
      </c>
    </row>
    <row r="1954" spans="2:17" x14ac:dyDescent="0.2">
      <c r="B1954" s="39" t="s">
        <v>42</v>
      </c>
      <c r="D1954" s="42">
        <f>_xll.qlCalendarAdvance(Calendar,$D1953,B1954,"f",FALSE)</f>
        <v>53428</v>
      </c>
      <c r="E1954" s="139">
        <f>_xll.qlInterestRateIndexValueDate(IndexON,D1954)</f>
        <v>53428</v>
      </c>
      <c r="F1954" s="155">
        <f>IFERROR(_xll.qlIndexFixing(IndexON,D1954,TRUE,_xll.ohTrigger(RecalcTrigger,TriggerON)),NA())</f>
        <v>8.8742747034054048E-3</v>
      </c>
      <c r="H1954" s="42">
        <f>_xll.qlCalendarAdvance(Calendar,$H1953,B1954,"f",FALSE)</f>
        <v>53428</v>
      </c>
      <c r="I1954" s="139">
        <f>_xll.qlInterestRateIndexValueDate(Index1M,$H1954)</f>
        <v>53430</v>
      </c>
      <c r="J1954" s="144">
        <f>IFERROR(_xll.qlIndexFixing(Index1M,$H1954,TRUE,_xll.ohTrigger(RecalcTrigger,Trigger1M)),NA())</f>
        <v>8.599984310591129E-3</v>
      </c>
      <c r="K1954" s="44">
        <f>IFERROR(_xll.qlIndexFixing(Index3M,H1954,TRUE,_xll.ohTrigger(RecalcTrigger,Trigger3M)),NA())</f>
        <v>8.8325816767628341E-3</v>
      </c>
      <c r="L1954" s="44">
        <f>IFERROR(_xll.qlIndexFixing(Index6M,$H1954,TRUE,_xll.ohTrigger(RecalcTrigger,Trigger6M)),NA())</f>
        <v>8.7154372900911693E-3</v>
      </c>
      <c r="M1954" s="145">
        <f>IFERROR(_xll.qlIndexFixing(Index1Y,$H1954,TRUE,_xll.ohTrigger(RecalcTrigger,Trigger1Y)),NA())</f>
        <v>9.0458451100919931E-3</v>
      </c>
      <c r="N1954" s="144">
        <f>IFERROR(_xll.qlIndexFixing(ONIndex1M,I1954,TRUE,_xll.ohTrigger(RecalcTrigger,Trigger1M)),NA())</f>
        <v>8.6007564761381161E-3</v>
      </c>
      <c r="O1954" s="44">
        <f>IFERROR(_xll.qlIndexFixing(ONIndex3M,I1954,TRUE,_xll.ohTrigger(RecalcTrigger,Trigger3M)),NA())</f>
        <v>8.8377382102144963E-3</v>
      </c>
      <c r="P1954" s="44">
        <f>IFERROR(_xll.qlIndexFixing(ONIndex6M,I1954,TRUE,_xll.ohTrigger(RecalcTrigger,Trigger6M)),NA())</f>
        <v>8.7509471515545556E-3</v>
      </c>
      <c r="Q1954" s="145">
        <f>IFERROR(_xll.qlIndexFixing(ONIndex1Y,I1954,TRUE,_xll.ohTrigger(RecalcTrigger,Trigger1Y)),NA())</f>
        <v>9.0722036421642116E-3</v>
      </c>
    </row>
    <row r="1955" spans="2:17" x14ac:dyDescent="0.2">
      <c r="B1955" s="39" t="s">
        <v>42</v>
      </c>
      <c r="D1955" s="42">
        <f>_xll.qlCalendarAdvance(Calendar,$D1954,B1955,"f",FALSE)</f>
        <v>53435</v>
      </c>
      <c r="E1955" s="139">
        <f>_xll.qlInterestRateIndexValueDate(IndexON,D1955)</f>
        <v>53435</v>
      </c>
      <c r="F1955" s="155">
        <f>IFERROR(_xll.qlIndexFixing(IndexON,D1955,TRUE,_xll.ohTrigger(RecalcTrigger,TriggerON)),NA())</f>
        <v>8.8742747034054048E-3</v>
      </c>
      <c r="H1955" s="42">
        <f>_xll.qlCalendarAdvance(Calendar,$H1954,B1955,"f",FALSE)</f>
        <v>53435</v>
      </c>
      <c r="I1955" s="139">
        <f>_xll.qlInterestRateIndexValueDate(Index1M,$H1955)</f>
        <v>53437</v>
      </c>
      <c r="J1955" s="144">
        <f>IFERROR(_xll.qlIndexFixing(Index1M,$H1955,TRUE,_xll.ohTrigger(RecalcTrigger,Trigger1M)),NA())</f>
        <v>8.5975373223171857E-3</v>
      </c>
      <c r="K1955" s="44">
        <f>IFERROR(_xll.qlIndexFixing(Index3M,H1955,TRUE,_xll.ohTrigger(RecalcTrigger,Trigger3M)),NA())</f>
        <v>8.8300536911222333E-3</v>
      </c>
      <c r="L1955" s="44">
        <f>IFERROR(_xll.qlIndexFixing(Index6M,$H1955,TRUE,_xll.ohTrigger(RecalcTrigger,Trigger6M)),NA())</f>
        <v>8.7110385290013088E-3</v>
      </c>
      <c r="M1955" s="145">
        <f>IFERROR(_xll.qlIndexFixing(Index1Y,$H1955,TRUE,_xll.ohTrigger(RecalcTrigger,Trigger1Y)),NA())</f>
        <v>9.043237211777487E-3</v>
      </c>
      <c r="N1955" s="144">
        <f>IFERROR(_xll.qlIndexFixing(ONIndex1M,I1955,TRUE,_xll.ohTrigger(RecalcTrigger,Trigger1M)),NA())</f>
        <v>8.5982984674615182E-3</v>
      </c>
      <c r="O1955" s="44">
        <f>IFERROR(_xll.qlIndexFixing(ONIndex3M,I1955,TRUE,_xll.ohTrigger(RecalcTrigger,Trigger3M)),NA())</f>
        <v>8.8351624264682016E-3</v>
      </c>
      <c r="P1955" s="44">
        <f>IFERROR(_xll.qlIndexFixing(ONIndex6M,I1955,TRUE,_xll.ohTrigger(RecalcTrigger,Trigger6M)),NA())</f>
        <v>8.7466163474392289E-3</v>
      </c>
      <c r="Q1955" s="145">
        <f>IFERROR(_xll.qlIndexFixing(ONIndex1Y,I1955,TRUE,_xll.ohTrigger(RecalcTrigger,Trigger1Y)),NA())</f>
        <v>9.0695013649622069E-3</v>
      </c>
    </row>
    <row r="1956" spans="2:17" x14ac:dyDescent="0.2">
      <c r="B1956" s="39" t="s">
        <v>42</v>
      </c>
      <c r="D1956" s="42">
        <f>_xll.qlCalendarAdvance(Calendar,$D1955,B1956,"f",FALSE)</f>
        <v>53442</v>
      </c>
      <c r="E1956" s="139">
        <f>_xll.qlInterestRateIndexValueDate(IndexON,D1956)</f>
        <v>53442</v>
      </c>
      <c r="F1956" s="155">
        <f>IFERROR(_xll.qlIndexFixing(IndexON,D1956,TRUE,_xll.ohTrigger(RecalcTrigger,TriggerON)),NA())</f>
        <v>8.8742747034054048E-3</v>
      </c>
      <c r="H1956" s="42">
        <f>_xll.qlCalendarAdvance(Calendar,$H1955,B1956,"f",FALSE)</f>
        <v>53442</v>
      </c>
      <c r="I1956" s="139">
        <f>_xll.qlInterestRateIndexValueDate(Index1M,$H1956)</f>
        <v>53444</v>
      </c>
      <c r="J1956" s="144">
        <f>IFERROR(_xll.qlIndexFixing(Index1M,$H1956,TRUE,_xll.ohTrigger(RecalcTrigger,Trigger1M)),NA())</f>
        <v>8.5950984984130684E-3</v>
      </c>
      <c r="K1956" s="44">
        <f>IFERROR(_xll.qlIndexFixing(Index3M,H1956,TRUE,_xll.ohTrigger(RecalcTrigger,Trigger3M)),NA())</f>
        <v>8.8275349251984905E-3</v>
      </c>
      <c r="L1956" s="44">
        <f>IFERROR(_xll.qlIndexFixing(Index6M,$H1956,TRUE,_xll.ohTrigger(RecalcTrigger,Trigger6M)),NA())</f>
        <v>8.7066372745031578E-3</v>
      </c>
      <c r="M1956" s="145">
        <f>IFERROR(_xll.qlIndexFixing(Index1Y,$H1956,TRUE,_xll.ohTrigger(RecalcTrigger,Trigger1Y)),NA())</f>
        <v>9.040547790480814E-3</v>
      </c>
      <c r="N1956" s="144">
        <f>IFERROR(_xll.qlIndexFixing(ONIndex1M,I1956,TRUE,_xll.ohTrigger(RecalcTrigger,Trigger1M)),NA())</f>
        <v>8.5954992309389411E-3</v>
      </c>
      <c r="O1956" s="44">
        <f>IFERROR(_xll.qlIndexFixing(ONIndex3M,I1956,TRUE,_xll.ohTrigger(RecalcTrigger,Trigger3M)),NA())</f>
        <v>8.8322296603582373E-3</v>
      </c>
      <c r="P1956" s="44">
        <f>IFERROR(_xll.qlIndexFixing(ONIndex6M,I1956,TRUE,_xll.ohTrigger(RecalcTrigger,Trigger6M)),NA())</f>
        <v>8.7416616942714853E-3</v>
      </c>
      <c r="Q1956" s="145">
        <f>IFERROR(_xll.qlIndexFixing(ONIndex1Y,I1956,TRUE,_xll.ohTrigger(RecalcTrigger,Trigger1Y)),NA())</f>
        <v>9.0664203596713122E-3</v>
      </c>
    </row>
    <row r="1957" spans="2:17" x14ac:dyDescent="0.2">
      <c r="B1957" s="39" t="s">
        <v>42</v>
      </c>
      <c r="D1957" s="42">
        <f>_xll.qlCalendarAdvance(Calendar,$D1956,B1957,"f",FALSE)</f>
        <v>53449</v>
      </c>
      <c r="E1957" s="139">
        <f>_xll.qlInterestRateIndexValueDate(IndexON,D1957)</f>
        <v>53449</v>
      </c>
      <c r="F1957" s="155">
        <f>IFERROR(_xll.qlIndexFixing(IndexON,D1957,TRUE,_xll.ohTrigger(RecalcTrigger,TriggerON)),NA())</f>
        <v>8.8742747034054048E-3</v>
      </c>
      <c r="H1957" s="42">
        <f>_xll.qlCalendarAdvance(Calendar,$H1956,B1957,"f",FALSE)</f>
        <v>53449</v>
      </c>
      <c r="I1957" s="139">
        <f>_xll.qlInterestRateIndexValueDate(Index1M,$H1957)</f>
        <v>53451</v>
      </c>
      <c r="J1957" s="144">
        <f>IFERROR(_xll.qlIndexFixing(Index1M,$H1957,TRUE,_xll.ohTrigger(RecalcTrigger,Trigger1M)),NA())</f>
        <v>8.5926678781866883E-3</v>
      </c>
      <c r="K1957" s="44">
        <f>IFERROR(_xll.qlIndexFixing(Index3M,H1957,TRUE,_xll.ohTrigger(RecalcTrigger,Trigger3M)),NA())</f>
        <v>8.8248174978735969E-3</v>
      </c>
      <c r="L1957" s="44">
        <f>IFERROR(_xll.qlIndexFixing(Index6M,$H1957,TRUE,_xll.ohTrigger(RecalcTrigger,Trigger6M)),NA())</f>
        <v>8.7022338356606242E-3</v>
      </c>
      <c r="M1957" s="145">
        <f>IFERROR(_xll.qlIndexFixing(Index1Y,$H1957,TRUE,_xll.ohTrigger(RecalcTrigger,Trigger1Y)),NA())</f>
        <v>9.0378564363485601E-3</v>
      </c>
      <c r="N1957" s="144">
        <f>IFERROR(_xll.qlIndexFixing(ONIndex1M,I1957,TRUE,_xll.ohTrigger(RecalcTrigger,Trigger1M)),NA())</f>
        <v>8.5934067784876333E-3</v>
      </c>
      <c r="O1957" s="44">
        <f>IFERROR(_xll.qlIndexFixing(ONIndex3M,I1957,TRUE,_xll.ohTrigger(RecalcTrigger,Trigger3M)),NA())</f>
        <v>8.8300378096572985E-3</v>
      </c>
      <c r="P1957" s="44">
        <f>IFERROR(_xll.qlIndexFixing(ONIndex6M,I1957,TRUE,_xll.ohTrigger(RecalcTrigger,Trigger6M)),NA())</f>
        <v>8.7379420986000156E-3</v>
      </c>
      <c r="Q1957" s="145">
        <f>IFERROR(_xll.qlIndexFixing(ONIndex1Y,I1957,TRUE,_xll.ohTrigger(RecalcTrigger,Trigger1Y)),NA())</f>
        <v>9.0641147458114801E-3</v>
      </c>
    </row>
    <row r="1958" spans="2:17" x14ac:dyDescent="0.2">
      <c r="B1958" s="39" t="s">
        <v>42</v>
      </c>
      <c r="D1958" s="42">
        <f>_xll.qlCalendarAdvance(Calendar,$D1957,B1958,"f",FALSE)</f>
        <v>53456</v>
      </c>
      <c r="E1958" s="139">
        <f>_xll.qlInterestRateIndexValueDate(IndexON,D1958)</f>
        <v>53456</v>
      </c>
      <c r="F1958" s="155">
        <f>IFERROR(_xll.qlIndexFixing(IndexON,D1958,TRUE,_xll.ohTrigger(RecalcTrigger,TriggerON)),NA())</f>
        <v>8.8742747034054048E-3</v>
      </c>
      <c r="H1958" s="42">
        <f>_xll.qlCalendarAdvance(Calendar,$H1957,B1958,"f",FALSE)</f>
        <v>53456</v>
      </c>
      <c r="I1958" s="139">
        <f>_xll.qlInterestRateIndexValueDate(Index1M,$H1958)</f>
        <v>53458</v>
      </c>
      <c r="J1958" s="144">
        <f>IFERROR(_xll.qlIndexFixing(Index1M,$H1958,TRUE,_xll.ohTrigger(RecalcTrigger,Trigger1M)),NA())</f>
        <v>8.5902455009356418E-3</v>
      </c>
      <c r="K1958" s="44">
        <f>IFERROR(_xll.qlIndexFixing(Index3M,H1958,TRUE,_xll.ohTrigger(RecalcTrigger,Trigger3M)),NA())</f>
        <v>8.8223191201960913E-3</v>
      </c>
      <c r="L1958" s="44">
        <f>IFERROR(_xll.qlIndexFixing(Index6M,$H1958,TRUE,_xll.ohTrigger(RecalcTrigger,Trigger6M)),NA())</f>
        <v>8.6978285222898844E-3</v>
      </c>
      <c r="M1958" s="145">
        <f>IFERROR(_xll.qlIndexFixing(Index1Y,$H1958,TRUE,_xll.ohTrigger(RecalcTrigger,Trigger1Y)),NA())</f>
        <v>9.0351628975492548E-3</v>
      </c>
      <c r="N1958" s="144">
        <f>IFERROR(_xll.qlIndexFixing(ONIndex1M,I1958,TRUE,_xll.ohTrigger(RecalcTrigger,Trigger1M)),NA())</f>
        <v>8.5909731766875552E-3</v>
      </c>
      <c r="O1958" s="44">
        <f>IFERROR(_xll.qlIndexFixing(ONIndex3M,I1958,TRUE,_xll.ohTrigger(RecalcTrigger,Trigger3M)),NA())</f>
        <v>8.8274890542106021E-3</v>
      </c>
      <c r="P1958" s="44">
        <f>IFERROR(_xll.qlIndexFixing(ONIndex6M,I1958,TRUE,_xll.ohTrigger(RecalcTrigger,Trigger6M)),NA())</f>
        <v>8.7335986727410386E-3</v>
      </c>
      <c r="Q1958" s="145">
        <f>IFERROR(_xll.qlIndexFixing(ONIndex1Y,I1958,TRUE,_xll.ohTrigger(RecalcTrigger,Trigger1Y)),NA())</f>
        <v>9.0614304555813874E-3</v>
      </c>
    </row>
    <row r="1959" spans="2:17" x14ac:dyDescent="0.2">
      <c r="B1959" s="39" t="s">
        <v>42</v>
      </c>
      <c r="D1959" s="42">
        <f>_xll.qlCalendarAdvance(Calendar,$D1958,B1959,"f",FALSE)</f>
        <v>53463</v>
      </c>
      <c r="E1959" s="139">
        <f>_xll.qlInterestRateIndexValueDate(IndexON,D1959)</f>
        <v>53463</v>
      </c>
      <c r="F1959" s="155">
        <f>IFERROR(_xll.qlIndexFixing(IndexON,D1959,TRUE,_xll.ohTrigger(RecalcTrigger,TriggerON)),NA())</f>
        <v>8.8742747034054048E-3</v>
      </c>
      <c r="H1959" s="42">
        <f>_xll.qlCalendarAdvance(Calendar,$H1958,B1959,"f",FALSE)</f>
        <v>53463</v>
      </c>
      <c r="I1959" s="139">
        <f>_xll.qlInterestRateIndexValueDate(Index1M,$H1959)</f>
        <v>53465</v>
      </c>
      <c r="J1959" s="144">
        <f>IFERROR(_xll.qlIndexFixing(Index1M,$H1959,TRUE,_xll.ohTrigger(RecalcTrigger,Trigger1M)),NA())</f>
        <v>8.5878314059678433E-3</v>
      </c>
      <c r="K1959" s="44">
        <f>IFERROR(_xll.qlIndexFixing(Index3M,H1959,TRUE,_xll.ohTrigger(RecalcTrigger,Trigger3M)),NA())</f>
        <v>8.8198300878881697E-3</v>
      </c>
      <c r="L1959" s="44">
        <f>IFERROR(_xll.qlIndexFixing(Index6M,$H1959,TRUE,_xll.ohTrigger(RecalcTrigger,Trigger6M)),NA())</f>
        <v>8.6934216449572107E-3</v>
      </c>
      <c r="M1959" s="145">
        <f>IFERROR(_xll.qlIndexFixing(Index1Y,$H1959,TRUE,_xll.ohTrigger(RecalcTrigger,Trigger1Y)),NA())</f>
        <v>9.0324669215993032E-3</v>
      </c>
      <c r="N1959" s="144">
        <f>IFERROR(_xll.qlIndexFixing(ONIndex1M,I1959,TRUE,_xll.ohTrigger(RecalcTrigger,Trigger1M)),NA())</f>
        <v>8.5885477889569017E-3</v>
      </c>
      <c r="O1959" s="44">
        <f>IFERROR(_xll.qlIndexFixing(ONIndex3M,I1959,TRUE,_xll.ohTrigger(RecalcTrigger,Trigger3M)),NA())</f>
        <v>8.8249493856551453E-3</v>
      </c>
      <c r="P1959" s="44">
        <f>IFERROR(_xll.qlIndexFixing(ONIndex6M,I1959,TRUE,_xll.ohTrigger(RecalcTrigger,Trigger6M)),NA())</f>
        <v>8.7292510585523786E-3</v>
      </c>
      <c r="Q1959" s="145">
        <f>IFERROR(_xll.qlIndexFixing(ONIndex1Y,I1959,TRUE,_xll.ohTrigger(RecalcTrigger,Trigger1Y)),NA())</f>
        <v>9.0587522125940012E-3</v>
      </c>
    </row>
    <row r="1960" spans="2:17" x14ac:dyDescent="0.2">
      <c r="B1960" s="39" t="s">
        <v>42</v>
      </c>
      <c r="D1960" s="42">
        <f>_xll.qlCalendarAdvance(Calendar,$D1959,B1960,"f",FALSE)</f>
        <v>53470</v>
      </c>
      <c r="E1960" s="139">
        <f>_xll.qlInterestRateIndexValueDate(IndexON,D1960)</f>
        <v>53470</v>
      </c>
      <c r="F1960" s="155">
        <f>IFERROR(_xll.qlIndexFixing(IndexON,D1960,TRUE,_xll.ohTrigger(RecalcTrigger,TriggerON)),NA())</f>
        <v>8.8742747034054048E-3</v>
      </c>
      <c r="H1960" s="42">
        <f>_xll.qlCalendarAdvance(Calendar,$H1959,B1960,"f",FALSE)</f>
        <v>53470</v>
      </c>
      <c r="I1960" s="139">
        <f>_xll.qlInterestRateIndexValueDate(Index1M,$H1960)</f>
        <v>53472</v>
      </c>
      <c r="J1960" s="144">
        <f>IFERROR(_xll.qlIndexFixing(Index1M,$H1960,TRUE,_xll.ohTrigger(RecalcTrigger,Trigger1M)),NA())</f>
        <v>8.5854256325834655E-3</v>
      </c>
      <c r="K1960" s="44">
        <f>IFERROR(_xll.qlIndexFixing(Index3M,H1960,TRUE,_xll.ohTrigger(RecalcTrigger,Trigger3M)),NA())</f>
        <v>8.8173504398166153E-3</v>
      </c>
      <c r="L1960" s="44">
        <f>IFERROR(_xll.qlIndexFixing(Index6M,$H1960,TRUE,_xll.ohTrigger(RecalcTrigger,Trigger6M)),NA())</f>
        <v>8.6890135149828695E-3</v>
      </c>
      <c r="M1960" s="145">
        <f>IFERROR(_xll.qlIndexFixing(Index1Y,$H1960,TRUE,_xll.ohTrigger(RecalcTrigger,Trigger1Y)),NA())</f>
        <v>9.0297682553614703E-3</v>
      </c>
      <c r="N1960" s="144">
        <f>IFERROR(_xll.qlIndexFixing(ONIndex1M,I1960,TRUE,_xll.ohTrigger(RecalcTrigger,Trigger1M)),NA())</f>
        <v>8.5861306547041494E-3</v>
      </c>
      <c r="O1960" s="44">
        <f>IFERROR(_xll.qlIndexFixing(ONIndex3M,I1960,TRUE,_xll.ohTrigger(RecalcTrigger,Trigger3M)),NA())</f>
        <v>8.822418842839852E-3</v>
      </c>
      <c r="P1960" s="44">
        <f>IFERROR(_xll.qlIndexFixing(ONIndex6M,I1960,TRUE,_xll.ohTrigger(RecalcTrigger,Trigger6M)),NA())</f>
        <v>8.7248992652266821E-3</v>
      </c>
      <c r="Q1960" s="145">
        <f>IFERROR(_xll.qlIndexFixing(ONIndex1Y,I1960,TRUE,_xll.ohTrigger(RecalcTrigger,Trigger1Y)),NA())</f>
        <v>9.0560800427486043E-3</v>
      </c>
    </row>
    <row r="1961" spans="2:17" x14ac:dyDescent="0.2">
      <c r="B1961" s="39" t="s">
        <v>42</v>
      </c>
      <c r="D1961" s="42">
        <f>_xll.qlCalendarAdvance(Calendar,$D1960,B1961,"f",FALSE)</f>
        <v>53477</v>
      </c>
      <c r="E1961" s="139">
        <f>_xll.qlInterestRateIndexValueDate(IndexON,D1961)</f>
        <v>53477</v>
      </c>
      <c r="F1961" s="155">
        <f>IFERROR(_xll.qlIndexFixing(IndexON,D1961,TRUE,_xll.ohTrigger(RecalcTrigger,TriggerON)),NA())</f>
        <v>8.8742747034054048E-3</v>
      </c>
      <c r="H1961" s="42">
        <f>_xll.qlCalendarAdvance(Calendar,$H1960,B1961,"f",FALSE)</f>
        <v>53477</v>
      </c>
      <c r="I1961" s="139">
        <f>_xll.qlInterestRateIndexValueDate(Index1M,$H1961)</f>
        <v>53479</v>
      </c>
      <c r="J1961" s="144">
        <f>IFERROR(_xll.qlIndexFixing(Index1M,$H1961,TRUE,_xll.ohTrigger(RecalcTrigger,Trigger1M)),NA())</f>
        <v>8.5830282200852655E-3</v>
      </c>
      <c r="K1961" s="44">
        <f>IFERROR(_xll.qlIndexFixing(Index3M,H1961,TRUE,_xll.ohTrigger(RecalcTrigger,Trigger3M)),NA())</f>
        <v>8.8148802148431075E-3</v>
      </c>
      <c r="L1961" s="44">
        <f>IFERROR(_xll.qlIndexFixing(Index6M,$H1961,TRUE,_xll.ohTrigger(RecalcTrigger,Trigger6M)),NA())</f>
        <v>8.684604444435938E-3</v>
      </c>
      <c r="M1961" s="145">
        <f>IFERROR(_xll.qlIndexFixing(Index1Y,$H1961,TRUE,_xll.ohTrigger(RecalcTrigger,Trigger1Y)),NA())</f>
        <v>9.0270666450485704E-3</v>
      </c>
      <c r="N1961" s="144">
        <f>IFERROR(_xll.qlIndexFixing(ONIndex1M,I1961,TRUE,_xll.ohTrigger(RecalcTrigger,Trigger1M)),NA())</f>
        <v>8.5837218130979664E-3</v>
      </c>
      <c r="O1961" s="44">
        <f>IFERROR(_xll.qlIndexFixing(ONIndex3M,I1961,TRUE,_xll.ohTrigger(RecalcTrigger,Trigger3M)),NA())</f>
        <v>8.8198974646935824E-3</v>
      </c>
      <c r="P1961" s="44">
        <f>IFERROR(_xll.qlIndexFixing(ONIndex6M,I1961,TRUE,_xll.ohTrigger(RecalcTrigger,Trigger6M)),NA())</f>
        <v>8.7205433024362122E-3</v>
      </c>
      <c r="Q1961" s="145">
        <f>IFERROR(_xll.qlIndexFixing(ONIndex1Y,I1961,TRUE,_xll.ohTrigger(RecalcTrigger,Trigger1Y)),NA())</f>
        <v>9.0534139718645434E-3</v>
      </c>
    </row>
    <row r="1962" spans="2:17" x14ac:dyDescent="0.2">
      <c r="B1962" s="39" t="s">
        <v>42</v>
      </c>
      <c r="D1962" s="42">
        <f>_xll.qlCalendarAdvance(Calendar,$D1961,B1962,"f",FALSE)</f>
        <v>53484</v>
      </c>
      <c r="E1962" s="139">
        <f>_xll.qlInterestRateIndexValueDate(IndexON,D1962)</f>
        <v>53484</v>
      </c>
      <c r="F1962" s="155">
        <f>IFERROR(_xll.qlIndexFixing(IndexON,D1962,TRUE,_xll.ohTrigger(RecalcTrigger,TriggerON)),NA())</f>
        <v>8.8742747034054048E-3</v>
      </c>
      <c r="H1962" s="42">
        <f>_xll.qlCalendarAdvance(Calendar,$H1961,B1962,"f",FALSE)</f>
        <v>53484</v>
      </c>
      <c r="I1962" s="139">
        <f>_xll.qlInterestRateIndexValueDate(Index1M,$H1962)</f>
        <v>53486</v>
      </c>
      <c r="J1962" s="144">
        <f>IFERROR(_xll.qlIndexFixing(Index1M,$H1962,TRUE,_xll.ohTrigger(RecalcTrigger,Trigger1M)),NA())</f>
        <v>8.5806392077759971E-3</v>
      </c>
      <c r="K1962" s="44">
        <f>IFERROR(_xll.qlIndexFixing(Index3M,H1962,TRUE,_xll.ohTrigger(RecalcTrigger,Trigger3M)),NA())</f>
        <v>8.8124194518352777E-3</v>
      </c>
      <c r="L1962" s="44">
        <f>IFERROR(_xll.qlIndexFixing(Index6M,$H1962,TRUE,_xll.ohTrigger(RecalcTrigger,Trigger6M)),NA())</f>
        <v>8.6801947461364517E-3</v>
      </c>
      <c r="M1962" s="145">
        <f>IFERROR(_xll.qlIndexFixing(Index1Y,$H1962,TRUE,_xll.ohTrigger(RecalcTrigger,Trigger1Y)),NA())</f>
        <v>9.0243618362186879E-3</v>
      </c>
      <c r="N1962" s="144">
        <f>IFERROR(_xll.qlIndexFixing(ONIndex1M,I1962,TRUE,_xll.ohTrigger(RecalcTrigger,Trigger1M)),NA())</f>
        <v>8.5813213035468294E-3</v>
      </c>
      <c r="O1962" s="44">
        <f>IFERROR(_xll.qlIndexFixing(ONIndex3M,I1962,TRUE,_xll.ohTrigger(RecalcTrigger,Trigger3M)),NA())</f>
        <v>8.8173852899053884E-3</v>
      </c>
      <c r="P1962" s="44">
        <f>IFERROR(_xll.qlIndexFixing(ONIndex6M,I1962,TRUE,_xll.ohTrigger(RecalcTrigger,Trigger6M)),NA())</f>
        <v>8.7161831794535516E-3</v>
      </c>
      <c r="Q1962" s="145">
        <f>IFERROR(_xll.qlIndexFixing(ONIndex1Y,I1962,TRUE,_xll.ohTrigger(RecalcTrigger,Trigger1Y)),NA())</f>
        <v>9.0507540257611652E-3</v>
      </c>
    </row>
    <row r="1963" spans="2:17" x14ac:dyDescent="0.2">
      <c r="B1963" s="39" t="s">
        <v>42</v>
      </c>
      <c r="D1963" s="42">
        <f>_xll.qlCalendarAdvance(Calendar,$D1962,B1963,"f",FALSE)</f>
        <v>53491</v>
      </c>
      <c r="E1963" s="139">
        <f>_xll.qlInterestRateIndexValueDate(IndexON,D1963)</f>
        <v>53491</v>
      </c>
      <c r="F1963" s="155">
        <f>IFERROR(_xll.qlIndexFixing(IndexON,D1963,TRUE,_xll.ohTrigger(RecalcTrigger,TriggerON)),NA())</f>
        <v>8.8742747034054048E-3</v>
      </c>
      <c r="H1963" s="42">
        <f>_xll.qlCalendarAdvance(Calendar,$H1962,B1963,"f",FALSE)</f>
        <v>53491</v>
      </c>
      <c r="I1963" s="139">
        <f>_xll.qlInterestRateIndexValueDate(Index1M,$H1963)</f>
        <v>53493</v>
      </c>
      <c r="J1963" s="144">
        <f>IFERROR(_xll.qlIndexFixing(Index1M,$H1963,TRUE,_xll.ohTrigger(RecalcTrigger,Trigger1M)),NA())</f>
        <v>8.578258634958414E-3</v>
      </c>
      <c r="K1963" s="44">
        <f>IFERROR(_xll.qlIndexFixing(Index3M,H1963,TRUE,_xll.ohTrigger(RecalcTrigger,Trigger3M)),NA())</f>
        <v>8.8099681725893105E-3</v>
      </c>
      <c r="L1963" s="44">
        <f>IFERROR(_xll.qlIndexFixing(Index6M,$H1963,TRUE,_xll.ohTrigger(RecalcTrigger,Trigger6M)),NA())</f>
        <v>8.6757847336588773E-3</v>
      </c>
      <c r="M1963" s="145">
        <f>IFERROR(_xll.qlIndexFixing(Index1Y,$H1963,TRUE,_xll.ohTrigger(RecalcTrigger,Trigger1Y)),NA())</f>
        <v>9.0216535737793098E-3</v>
      </c>
      <c r="N1963" s="144">
        <f>IFERROR(_xll.qlIndexFixing(ONIndex1M,I1963,TRUE,_xll.ohTrigger(RecalcTrigger,Trigger1M)),NA())</f>
        <v>8.5789291652194066E-3</v>
      </c>
      <c r="O1963" s="44">
        <f>IFERROR(_xll.qlIndexFixing(ONIndex3M,I1963,TRUE,_xll.ohTrigger(RecalcTrigger,Trigger3M)),NA())</f>
        <v>8.814882357164322E-3</v>
      </c>
      <c r="P1963" s="44">
        <f>IFERROR(_xll.qlIndexFixing(ONIndex6M,I1963,TRUE,_xll.ohTrigger(RecalcTrigger,Trigger6M)),NA())</f>
        <v>8.7118189057910911E-3</v>
      </c>
      <c r="Q1963" s="145">
        <f>IFERROR(_xll.qlIndexFixing(ONIndex1Y,I1963,TRUE,_xll.ohTrigger(RecalcTrigger,Trigger1Y)),NA())</f>
        <v>9.0481002303377522E-3</v>
      </c>
    </row>
    <row r="1964" spans="2:17" x14ac:dyDescent="0.2">
      <c r="B1964" s="39" t="s">
        <v>42</v>
      </c>
      <c r="D1964" s="42">
        <f>_xll.qlCalendarAdvance(Calendar,$D1963,B1964,"f",FALSE)</f>
        <v>53498</v>
      </c>
      <c r="E1964" s="139">
        <f>_xll.qlInterestRateIndexValueDate(IndexON,D1964)</f>
        <v>53498</v>
      </c>
      <c r="F1964" s="155">
        <f>IFERROR(_xll.qlIndexFixing(IndexON,D1964,TRUE,_xll.ohTrigger(RecalcTrigger,TriggerON)),NA())</f>
        <v>8.8742747034054048E-3</v>
      </c>
      <c r="H1964" s="42">
        <f>_xll.qlCalendarAdvance(Calendar,$H1963,B1964,"f",FALSE)</f>
        <v>53498</v>
      </c>
      <c r="I1964" s="139">
        <f>_xll.qlInterestRateIndexValueDate(Index1M,$H1964)</f>
        <v>53500</v>
      </c>
      <c r="J1964" s="144">
        <f>IFERROR(_xll.qlIndexFixing(Index1M,$H1964,TRUE,_xll.ohTrigger(RecalcTrigger,Trigger1M)),NA())</f>
        <v>8.5758865409378496E-3</v>
      </c>
      <c r="K1964" s="44">
        <f>IFERROR(_xll.qlIndexFixing(Index3M,H1964,TRUE,_xll.ohTrigger(RecalcTrigger,Trigger3M)),NA())</f>
        <v>8.8075258347024843E-3</v>
      </c>
      <c r="L1964" s="44">
        <f>IFERROR(_xll.qlIndexFixing(Index6M,$H1964,TRUE,_xll.ohTrigger(RecalcTrigger,Trigger6M)),NA())</f>
        <v>8.6713747213256198E-3</v>
      </c>
      <c r="M1964" s="145">
        <f>IFERROR(_xll.qlIndexFixing(Index1Y,$H1964,TRUE,_xll.ohTrigger(RecalcTrigger,Trigger1Y)),NA())</f>
        <v>9.0189416019851466E-3</v>
      </c>
      <c r="N1964" s="144">
        <f>IFERROR(_xll.qlIndexFixing(ONIndex1M,I1964,TRUE,_xll.ohTrigger(RecalcTrigger,Trigger1M)),NA())</f>
        <v>8.5765454374442385E-3</v>
      </c>
      <c r="O1964" s="44">
        <f>IFERROR(_xll.qlIndexFixing(ONIndex3M,I1964,TRUE,_xll.ohTrigger(RecalcTrigger,Trigger3M)),NA())</f>
        <v>8.8123887053992433E-3</v>
      </c>
      <c r="P1964" s="44">
        <f>IFERROR(_xll.qlIndexFixing(ONIndex6M,I1964,TRUE,_xll.ohTrigger(RecalcTrigger,Trigger6M)),NA())</f>
        <v>8.7074504908013495E-3</v>
      </c>
      <c r="Q1964" s="145">
        <f>IFERROR(_xll.qlIndexFixing(ONIndex1Y,I1964,TRUE,_xll.ohTrigger(RecalcTrigger,Trigger1Y)),NA())</f>
        <v>9.0454526114136513E-3</v>
      </c>
    </row>
    <row r="1965" spans="2:17" x14ac:dyDescent="0.2">
      <c r="B1965" s="39" t="s">
        <v>42</v>
      </c>
      <c r="D1965" s="42">
        <f>_xll.qlCalendarAdvance(Calendar,$D1964,B1965,"f",FALSE)</f>
        <v>53505</v>
      </c>
      <c r="E1965" s="139">
        <f>_xll.qlInterestRateIndexValueDate(IndexON,D1965)</f>
        <v>53505</v>
      </c>
      <c r="F1965" s="155">
        <f>IFERROR(_xll.qlIndexFixing(IndexON,D1965,TRUE,_xll.ohTrigger(RecalcTrigger,TriggerON)),NA())</f>
        <v>8.8742747034054048E-3</v>
      </c>
      <c r="H1965" s="42">
        <f>_xll.qlCalendarAdvance(Calendar,$H1964,B1965,"f",FALSE)</f>
        <v>53505</v>
      </c>
      <c r="I1965" s="139">
        <f>_xll.qlInterestRateIndexValueDate(Index1M,$H1965)</f>
        <v>53507</v>
      </c>
      <c r="J1965" s="144">
        <f>IFERROR(_xll.qlIndexFixing(Index1M,$H1965,TRUE,_xll.ohTrigger(RecalcTrigger,Trigger1M)),NA())</f>
        <v>8.5734569860895782E-3</v>
      </c>
      <c r="K1965" s="44">
        <f>IFERROR(_xll.qlIndexFixing(Index3M,H1965,TRUE,_xll.ohTrigger(RecalcTrigger,Trigger3M)),NA())</f>
        <v>8.8052855382388488E-3</v>
      </c>
      <c r="L1965" s="44">
        <f>IFERROR(_xll.qlIndexFixing(Index6M,$H1965,TRUE,_xll.ohTrigger(RecalcTrigger,Trigger6M)),NA())</f>
        <v>8.6669650242130782E-3</v>
      </c>
      <c r="M1965" s="145">
        <f>IFERROR(_xll.qlIndexFixing(Index1Y,$H1965,TRUE,_xll.ohTrigger(RecalcTrigger,Trigger1Y)),NA())</f>
        <v>9.016480455462406E-3</v>
      </c>
      <c r="N1965" s="144">
        <f>IFERROR(_xll.qlIndexFixing(ONIndex1M,I1965,TRUE,_xll.ohTrigger(RecalcTrigger,Trigger1M)),NA())</f>
        <v>8.5741701594699293E-3</v>
      </c>
      <c r="O1965" s="44">
        <f>IFERROR(_xll.qlIndexFixing(ONIndex3M,I1965,TRUE,_xll.ohTrigger(RecalcTrigger,Trigger3M)),NA())</f>
        <v>8.8099043735390126E-3</v>
      </c>
      <c r="P1965" s="44">
        <f>IFERROR(_xll.qlIndexFixing(ONIndex6M,I1965,TRUE,_xll.ohTrigger(RecalcTrigger,Trigger6M)),NA())</f>
        <v>8.7030779439167816E-3</v>
      </c>
      <c r="Q1965" s="145">
        <f>IFERROR(_xll.qlIndexFixing(ONIndex1Y,I1965,TRUE,_xll.ohTrigger(RecalcTrigger,Trigger1Y)),NA())</f>
        <v>9.0428111948082091E-3</v>
      </c>
    </row>
    <row r="1966" spans="2:17" x14ac:dyDescent="0.2">
      <c r="B1966" s="39" t="s">
        <v>42</v>
      </c>
      <c r="D1966" s="42">
        <f>_xll.qlCalendarAdvance(Calendar,$D1965,B1966,"f",FALSE)</f>
        <v>53512</v>
      </c>
      <c r="E1966" s="139">
        <f>_xll.qlInterestRateIndexValueDate(IndexON,D1966)</f>
        <v>53512</v>
      </c>
      <c r="F1966" s="155">
        <f>IFERROR(_xll.qlIndexFixing(IndexON,D1966,TRUE,_xll.ohTrigger(RecalcTrigger,TriggerON)),NA())</f>
        <v>8.8742747034054048E-3</v>
      </c>
      <c r="H1966" s="42">
        <f>_xll.qlCalendarAdvance(Calendar,$H1965,B1966,"f",FALSE)</f>
        <v>53512</v>
      </c>
      <c r="I1966" s="139">
        <f>_xll.qlInterestRateIndexValueDate(Index1M,$H1966)</f>
        <v>53514</v>
      </c>
      <c r="J1966" s="144">
        <f>IFERROR(_xll.qlIndexFixing(Index1M,$H1966,TRUE,_xll.ohTrigger(RecalcTrigger,Trigger1M)),NA())</f>
        <v>8.5711679464884859E-3</v>
      </c>
      <c r="K1966" s="44">
        <f>IFERROR(_xll.qlIndexFixing(Index3M,H1966,TRUE,_xll.ohTrigger(RecalcTrigger,Trigger3M)),NA())</f>
        <v>8.8026630423668727E-3</v>
      </c>
      <c r="L1966" s="44">
        <f>IFERROR(_xll.qlIndexFixing(Index6M,$H1966,TRUE,_xll.ohTrigger(RecalcTrigger,Trigger6M)),NA())</f>
        <v>8.6625559581468854E-3</v>
      </c>
      <c r="M1966" s="145">
        <f>IFERROR(_xll.qlIndexFixing(Index1Y,$H1966,TRUE,_xll.ohTrigger(RecalcTrigger,Trigger1Y)),NA())</f>
        <v>9.013505504090049E-3</v>
      </c>
      <c r="N1966" s="144">
        <f>IFERROR(_xll.qlIndexFixing(ONIndex1M,I1966,TRUE,_xll.ohTrigger(RecalcTrigger,Trigger1M)),NA())</f>
        <v>8.5718033706250196E-3</v>
      </c>
      <c r="O1966" s="44">
        <f>IFERROR(_xll.qlIndexFixing(ONIndex3M,I1966,TRUE,_xll.ohTrigger(RecalcTrigger,Trigger3M)),NA())</f>
        <v>8.8074294001128095E-3</v>
      </c>
      <c r="P1966" s="44">
        <f>IFERROR(_xll.qlIndexFixing(ONIndex6M,I1966,TRUE,_xll.ohTrigger(RecalcTrigger,Trigger6M)),NA())</f>
        <v>8.6987012744899062E-3</v>
      </c>
      <c r="Q1966" s="145">
        <f>IFERROR(_xll.qlIndexFixing(ONIndex1Y,I1966,TRUE,_xll.ohTrigger(RecalcTrigger,Trigger1Y)),NA())</f>
        <v>9.0401760063407721E-3</v>
      </c>
    </row>
    <row r="1967" spans="2:17" x14ac:dyDescent="0.2">
      <c r="B1967" s="39" t="s">
        <v>42</v>
      </c>
      <c r="D1967" s="42">
        <f>_xll.qlCalendarAdvance(Calendar,$D1966,B1967,"f",FALSE)</f>
        <v>53519</v>
      </c>
      <c r="E1967" s="139">
        <f>_xll.qlInterestRateIndexValueDate(IndexON,D1967)</f>
        <v>53519</v>
      </c>
      <c r="F1967" s="155">
        <f>IFERROR(_xll.qlIndexFixing(IndexON,D1967,TRUE,_xll.ohTrigger(RecalcTrigger,TriggerON)),NA())</f>
        <v>8.8742747034054048E-3</v>
      </c>
      <c r="H1967" s="42">
        <f>_xll.qlCalendarAdvance(Calendar,$H1966,B1967,"f",FALSE)</f>
        <v>53519</v>
      </c>
      <c r="I1967" s="139">
        <f>_xll.qlInterestRateIndexValueDate(Index1M,$H1967)</f>
        <v>53521</v>
      </c>
      <c r="J1967" s="144">
        <f>IFERROR(_xll.qlIndexFixing(Index1M,$H1967,TRUE,_xll.ohTrigger(RecalcTrigger,Trigger1M)),NA())</f>
        <v>8.5688215246677718E-3</v>
      </c>
      <c r="K1967" s="44">
        <f>IFERROR(_xll.qlIndexFixing(Index3M,H1967,TRUE,_xll.ohTrigger(RecalcTrigger,Trigger3M)),NA())</f>
        <v>8.8002400486607724E-3</v>
      </c>
      <c r="L1967" s="44">
        <f>IFERROR(_xll.qlIndexFixing(Index6M,$H1967,TRUE,_xll.ohTrigger(RecalcTrigger,Trigger6M)),NA())</f>
        <v>8.6581478397045105E-3</v>
      </c>
      <c r="M1967" s="145">
        <f>IFERROR(_xll.qlIndexFixing(Index1Y,$H1967,TRUE,_xll.ohTrigger(RecalcTrigger,Trigger1Y)),NA())</f>
        <v>9.0107808632372763E-3</v>
      </c>
      <c r="N1967" s="144">
        <f>IFERROR(_xll.qlIndexFixing(ONIndex1M,I1967,TRUE,_xll.ohTrigger(RecalcTrigger,Trigger1M)),NA())</f>
        <v>8.5694451101581137E-3</v>
      </c>
      <c r="O1967" s="44">
        <f>IFERROR(_xll.qlIndexFixing(ONIndex3M,I1967,TRUE,_xll.ohTrigger(RecalcTrigger,Trigger3M)),NA())</f>
        <v>8.8049638239695582E-3</v>
      </c>
      <c r="P1967" s="44">
        <f>IFERROR(_xll.qlIndexFixing(ONIndex6M,I1967,TRUE,_xll.ohTrigger(RecalcTrigger,Trigger6M)),NA())</f>
        <v>8.6943204920331141E-3</v>
      </c>
      <c r="Q1967" s="145">
        <f>IFERROR(_xll.qlIndexFixing(ONIndex1Y,I1967,TRUE,_xll.ohTrigger(RecalcTrigger,Trigger1Y)),NA())</f>
        <v>9.0375470718306872E-3</v>
      </c>
    </row>
    <row r="1968" spans="2:17" x14ac:dyDescent="0.2">
      <c r="B1968" s="39" t="s">
        <v>42</v>
      </c>
      <c r="D1968" s="42">
        <f>_xll.qlCalendarAdvance(Calendar,$D1967,B1968,"f",FALSE)</f>
        <v>53526</v>
      </c>
      <c r="E1968" s="139">
        <f>_xll.qlInterestRateIndexValueDate(IndexON,D1968)</f>
        <v>53526</v>
      </c>
      <c r="F1968" s="155">
        <f>IFERROR(_xll.qlIndexFixing(IndexON,D1968,TRUE,_xll.ohTrigger(RecalcTrigger,TriggerON)),NA())</f>
        <v>8.8742747034054048E-3</v>
      </c>
      <c r="H1968" s="42">
        <f>_xll.qlCalendarAdvance(Calendar,$H1967,B1968,"f",FALSE)</f>
        <v>53526</v>
      </c>
      <c r="I1968" s="139">
        <f>_xll.qlInterestRateIndexValueDate(Index1M,$H1968)</f>
        <v>53528</v>
      </c>
      <c r="J1968" s="144">
        <f>IFERROR(_xll.qlIndexFixing(Index1M,$H1968,TRUE,_xll.ohTrigger(RecalcTrigger,Trigger1M)),NA())</f>
        <v>8.5664837388525171E-3</v>
      </c>
      <c r="K1968" s="44">
        <f>IFERROR(_xll.qlIndexFixing(Index3M,H1968,TRUE,_xll.ohTrigger(RecalcTrigger,Trigger3M)),NA())</f>
        <v>8.7978209582238696E-3</v>
      </c>
      <c r="L1968" s="44">
        <f>IFERROR(_xll.qlIndexFixing(Index6M,$H1968,TRUE,_xll.ohTrigger(RecalcTrigger,Trigger6M)),NA())</f>
        <v>8.6537409862156821E-3</v>
      </c>
      <c r="M1968" s="145">
        <f>IFERROR(_xll.qlIndexFixing(Index1Y,$H1968,TRUE,_xll.ohTrigger(RecalcTrigger,Trigger1Y)),NA())</f>
        <v>9.0080514835266957E-3</v>
      </c>
      <c r="N1968" s="144">
        <f>IFERROR(_xll.qlIndexFixing(ONIndex1M,I1968,TRUE,_xll.ohTrigger(RecalcTrigger,Trigger1M)),NA())</f>
        <v>8.567095417317816E-3</v>
      </c>
      <c r="O1968" s="44">
        <f>IFERROR(_xll.qlIndexFixing(ONIndex3M,I1968,TRUE,_xll.ohTrigger(RecalcTrigger,Trigger3M)),NA())</f>
        <v>8.802507684118055E-3</v>
      </c>
      <c r="P1968" s="44">
        <f>IFERROR(_xll.qlIndexFixing(ONIndex6M,I1968,TRUE,_xll.ohTrigger(RecalcTrigger,Trigger6M)),NA())</f>
        <v>8.6899356060587962E-3</v>
      </c>
      <c r="Q1968" s="145">
        <f>IFERROR(_xll.qlIndexFixing(ONIndex1Y,I1968,TRUE,_xll.ohTrigger(RecalcTrigger,Trigger1Y)),NA())</f>
        <v>9.0349244170973009E-3</v>
      </c>
    </row>
    <row r="1969" spans="2:17" x14ac:dyDescent="0.2">
      <c r="B1969" s="39" t="s">
        <v>42</v>
      </c>
      <c r="D1969" s="42">
        <f>_xll.qlCalendarAdvance(Calendar,$D1968,B1969,"f",FALSE)</f>
        <v>53533</v>
      </c>
      <c r="E1969" s="139">
        <f>_xll.qlInterestRateIndexValueDate(IndexON,D1969)</f>
        <v>53533</v>
      </c>
      <c r="F1969" s="155">
        <f>IFERROR(_xll.qlIndexFixing(IndexON,D1969,TRUE,_xll.ohTrigger(RecalcTrigger,TriggerON)),NA())</f>
        <v>8.8742747034054048E-3</v>
      </c>
      <c r="H1969" s="42">
        <f>_xll.qlCalendarAdvance(Calendar,$H1968,B1969,"f",FALSE)</f>
        <v>53533</v>
      </c>
      <c r="I1969" s="139">
        <f>_xll.qlInterestRateIndexValueDate(Index1M,$H1969)</f>
        <v>53535</v>
      </c>
      <c r="J1969" s="144">
        <f>IFERROR(_xll.qlIndexFixing(Index1M,$H1969,TRUE,_xll.ohTrigger(RecalcTrigger,Trigger1M)),NA())</f>
        <v>8.5641546283454772E-3</v>
      </c>
      <c r="K1969" s="44">
        <f>IFERROR(_xll.qlIndexFixing(Index3M,H1969,TRUE,_xll.ohTrigger(RecalcTrigger,Trigger3M)),NA())</f>
        <v>8.7954044931286123E-3</v>
      </c>
      <c r="L1969" s="44">
        <f>IFERROR(_xll.qlIndexFixing(Index6M,$H1969,TRUE,_xll.ohTrigger(RecalcTrigger,Trigger6M)),NA())</f>
        <v>8.6493357157598014E-3</v>
      </c>
      <c r="M1969" s="145">
        <f>IFERROR(_xll.qlIndexFixing(Index1Y,$H1969,TRUE,_xll.ohTrigger(RecalcTrigger,Trigger1Y)),NA())</f>
        <v>9.0053171059513229E-3</v>
      </c>
      <c r="N1969" s="144">
        <f>IFERROR(_xll.qlIndexFixing(ONIndex1M,I1969,TRUE,_xll.ohTrigger(RecalcTrigger,Trigger1M)),NA())</f>
        <v>8.5647543315126029E-3</v>
      </c>
      <c r="O1969" s="44">
        <f>IFERROR(_xll.qlIndexFixing(ONIndex3M,I1969,TRUE,_xll.ohTrigger(RecalcTrigger,Trigger3M)),NA())</f>
        <v>8.8000610190874795E-3</v>
      </c>
      <c r="P1969" s="44">
        <f>IFERROR(_xll.qlIndexFixing(ONIndex6M,I1969,TRUE,_xll.ohTrigger(RecalcTrigger,Trigger6M)),NA())</f>
        <v>8.6855466257595992E-3</v>
      </c>
      <c r="Q1969" s="145">
        <f>IFERROR(_xll.qlIndexFixing(ONIndex1Y,I1969,TRUE,_xll.ohTrigger(RecalcTrigger,Trigger1Y)),NA())</f>
        <v>9.032308068119832E-3</v>
      </c>
    </row>
    <row r="1970" spans="2:17" x14ac:dyDescent="0.2">
      <c r="B1970" s="39" t="s">
        <v>42</v>
      </c>
      <c r="D1970" s="42">
        <f>_xll.qlCalendarAdvance(Calendar,$D1969,B1970,"f",FALSE)</f>
        <v>53540</v>
      </c>
      <c r="E1970" s="139">
        <f>_xll.qlInterestRateIndexValueDate(IndexON,D1970)</f>
        <v>53540</v>
      </c>
      <c r="F1970" s="155">
        <f>IFERROR(_xll.qlIndexFixing(IndexON,D1970,TRUE,_xll.ohTrigger(RecalcTrigger,TriggerON)),NA())</f>
        <v>8.8742747034054048E-3</v>
      </c>
      <c r="H1970" s="42">
        <f>_xll.qlCalendarAdvance(Calendar,$H1969,B1970,"f",FALSE)</f>
        <v>53540</v>
      </c>
      <c r="I1970" s="139">
        <f>_xll.qlInterestRateIndexValueDate(Index1M,$H1970)</f>
        <v>53542</v>
      </c>
      <c r="J1970" s="144">
        <f>IFERROR(_xll.qlIndexFixing(Index1M,$H1970,TRUE,_xll.ohTrigger(RecalcTrigger,Trigger1M)),NA())</f>
        <v>8.5618342324494043E-3</v>
      </c>
      <c r="K1970" s="44">
        <f>IFERROR(_xll.qlIndexFixing(Index3M,H1970,TRUE,_xll.ohTrigger(RecalcTrigger,Trigger3M)),NA())</f>
        <v>8.792989372125002E-3</v>
      </c>
      <c r="L1970" s="44">
        <f>IFERROR(_xll.qlIndexFixing(Index6M,$H1970,TRUE,_xll.ohTrigger(RecalcTrigger,Trigger6M)),NA())</f>
        <v>8.6449323471698303E-3</v>
      </c>
      <c r="M1970" s="145">
        <f>IFERROR(_xll.qlIndexFixing(Index1Y,$H1970,TRUE,_xll.ohTrigger(RecalcTrigger,Trigger1Y)),NA())</f>
        <v>9.0025774708531424E-3</v>
      </c>
      <c r="N1970" s="144">
        <f>IFERROR(_xll.qlIndexFixing(ONIndex1M,I1970,TRUE,_xll.ohTrigger(RecalcTrigger,Trigger1M)),NA())</f>
        <v>8.5624218918312067E-3</v>
      </c>
      <c r="O1970" s="44">
        <f>IFERROR(_xll.qlIndexFixing(ONIndex3M,I1970,TRUE,_xll.ohTrigger(RecalcTrigger,Trigger3M)),NA())</f>
        <v>8.797623867726756E-3</v>
      </c>
      <c r="P1970" s="44">
        <f>IFERROR(_xll.qlIndexFixing(ONIndex6M,I1970,TRUE,_xll.ohTrigger(RecalcTrigger,Trigger6M)),NA())</f>
        <v>8.68115356072785E-3</v>
      </c>
      <c r="Q1970" s="145">
        <f>IFERROR(_xll.qlIndexFixing(ONIndex1Y,I1970,TRUE,_xll.ohTrigger(RecalcTrigger,Trigger1Y)),NA())</f>
        <v>9.029698050477819E-3</v>
      </c>
    </row>
    <row r="1971" spans="2:17" x14ac:dyDescent="0.2">
      <c r="B1971" s="39" t="s">
        <v>42</v>
      </c>
      <c r="D1971" s="42">
        <f>_xll.qlCalendarAdvance(Calendar,$D1970,B1971,"f",FALSE)</f>
        <v>53547</v>
      </c>
      <c r="E1971" s="139">
        <f>_xll.qlInterestRateIndexValueDate(IndexON,D1971)</f>
        <v>53547</v>
      </c>
      <c r="F1971" s="155">
        <f>IFERROR(_xll.qlIndexFixing(IndexON,D1971,TRUE,_xll.ohTrigger(RecalcTrigger,TriggerON)),NA())</f>
        <v>8.8742747034054048E-3</v>
      </c>
      <c r="H1971" s="42">
        <f>_xll.qlCalendarAdvance(Calendar,$H1970,B1971,"f",FALSE)</f>
        <v>53547</v>
      </c>
      <c r="I1971" s="139">
        <f>_xll.qlInterestRateIndexValueDate(Index1M,$H1971)</f>
        <v>53549</v>
      </c>
      <c r="J1971" s="144">
        <f>IFERROR(_xll.qlIndexFixing(Index1M,$H1971,TRUE,_xll.ohTrigger(RecalcTrigger,Trigger1M)),NA())</f>
        <v>8.5595225904644776E-3</v>
      </c>
      <c r="K1971" s="44">
        <f>IFERROR(_xll.qlIndexFixing(Index3M,H1971,TRUE,_xll.ohTrigger(RecalcTrigger,Trigger3M)),NA())</f>
        <v>8.7905743106456921E-3</v>
      </c>
      <c r="L1971" s="44">
        <f>IFERROR(_xll.qlIndexFixing(Index6M,$H1971,TRUE,_xll.ohTrigger(RecalcTrigger,Trigger6M)),NA())</f>
        <v>8.6405312000275326E-3</v>
      </c>
      <c r="M1971" s="145">
        <f>IFERROR(_xll.qlIndexFixing(Index1Y,$H1971,TRUE,_xll.ohTrigger(RecalcTrigger,Trigger1Y)),NA())</f>
        <v>8.9998323179220126E-3</v>
      </c>
      <c r="N1971" s="144">
        <f>IFERROR(_xll.qlIndexFixing(ONIndex1M,I1971,TRUE,_xll.ohTrigger(RecalcTrigger,Trigger1M)),NA())</f>
        <v>8.5600981376821039E-3</v>
      </c>
      <c r="O1971" s="44">
        <f>IFERROR(_xll.qlIndexFixing(ONIndex3M,I1971,TRUE,_xll.ohTrigger(RecalcTrigger,Trigger3M)),NA())</f>
        <v>8.7951962690446805E-3</v>
      </c>
      <c r="P1971" s="44">
        <f>IFERROR(_xll.qlIndexFixing(ONIndex6M,I1971,TRUE,_xll.ohTrigger(RecalcTrigger,Trigger6M)),NA())</f>
        <v>8.6767564202361314E-3</v>
      </c>
      <c r="Q1971" s="145">
        <f>IFERROR(_xll.qlIndexFixing(ONIndex1Y,I1971,TRUE,_xll.ohTrigger(RecalcTrigger,Trigger1Y)),NA())</f>
        <v>9.0270943903103529E-3</v>
      </c>
    </row>
    <row r="1972" spans="2:17" x14ac:dyDescent="0.2">
      <c r="B1972" s="39" t="s">
        <v>42</v>
      </c>
      <c r="D1972" s="42">
        <f>_xll.qlCalendarAdvance(Calendar,$D1971,B1972,"f",FALSE)</f>
        <v>53554</v>
      </c>
      <c r="E1972" s="139">
        <f>_xll.qlInterestRateIndexValueDate(IndexON,D1972)</f>
        <v>53554</v>
      </c>
      <c r="F1972" s="155">
        <f>IFERROR(_xll.qlIndexFixing(IndexON,D1972,TRUE,_xll.ohTrigger(RecalcTrigger,TriggerON)),NA())</f>
        <v>8.8742747034054048E-3</v>
      </c>
      <c r="H1972" s="42">
        <f>_xll.qlCalendarAdvance(Calendar,$H1971,B1972,"f",FALSE)</f>
        <v>53554</v>
      </c>
      <c r="I1972" s="139">
        <f>_xll.qlInterestRateIndexValueDate(Index1M,$H1972)</f>
        <v>53556</v>
      </c>
      <c r="J1972" s="144">
        <f>IFERROR(_xll.qlIndexFixing(Index1M,$H1972,TRUE,_xll.ohTrigger(RecalcTrigger,Trigger1M)),NA())</f>
        <v>8.5572196908051228E-3</v>
      </c>
      <c r="K1972" s="44">
        <f>IFERROR(_xll.qlIndexFixing(Index3M,H1972,TRUE,_xll.ohTrigger(RecalcTrigger,Trigger3M)),NA())</f>
        <v>8.7881580208017378E-3</v>
      </c>
      <c r="L1972" s="44">
        <f>IFERROR(_xll.qlIndexFixing(Index6M,$H1972,TRUE,_xll.ohTrigger(RecalcTrigger,Trigger6M)),NA())</f>
        <v>8.6361325946669384E-3</v>
      </c>
      <c r="M1972" s="145">
        <f>IFERROR(_xll.qlIndexFixing(Index1Y,$H1972,TRUE,_xll.ohTrigger(RecalcTrigger,Trigger1Y)),NA())</f>
        <v>8.9970813861948024E-3</v>
      </c>
      <c r="N1972" s="144">
        <f>IFERROR(_xll.qlIndexFixing(ONIndex1M,I1972,TRUE,_xll.ohTrigger(RecalcTrigger,Trigger1M)),NA())</f>
        <v>8.5577831083138989E-3</v>
      </c>
      <c r="O1972" s="44">
        <f>IFERROR(_xll.qlIndexFixing(ONIndex3M,I1972,TRUE,_xll.ohTrigger(RecalcTrigger,Trigger3M)),NA())</f>
        <v>8.792778261490497E-3</v>
      </c>
      <c r="P1972" s="44">
        <f>IFERROR(_xll.qlIndexFixing(ONIndex6M,I1972,TRUE,_xll.ohTrigger(RecalcTrigger,Trigger6M)),NA())</f>
        <v>8.6723552138767701E-3</v>
      </c>
      <c r="Q1972" s="145">
        <f>IFERROR(_xll.qlIndexFixing(ONIndex1Y,I1972,TRUE,_xll.ohTrigger(RecalcTrigger,Trigger1Y)),NA())</f>
        <v>9.024497113196972E-3</v>
      </c>
    </row>
    <row r="1973" spans="2:17" x14ac:dyDescent="0.2">
      <c r="B1973" s="39" t="s">
        <v>42</v>
      </c>
      <c r="D1973" s="42">
        <f>_xll.qlCalendarAdvance(Calendar,$D1972,B1973,"f",FALSE)</f>
        <v>53561</v>
      </c>
      <c r="E1973" s="139">
        <f>_xll.qlInterestRateIndexValueDate(IndexON,D1973)</f>
        <v>53561</v>
      </c>
      <c r="F1973" s="155">
        <f>IFERROR(_xll.qlIndexFixing(IndexON,D1973,TRUE,_xll.ohTrigger(RecalcTrigger,TriggerON)),NA())</f>
        <v>8.8742747034054048E-3</v>
      </c>
      <c r="H1973" s="42">
        <f>_xll.qlCalendarAdvance(Calendar,$H1972,B1973,"f",FALSE)</f>
        <v>53561</v>
      </c>
      <c r="I1973" s="139">
        <f>_xll.qlInterestRateIndexValueDate(Index1M,$H1973)</f>
        <v>53563</v>
      </c>
      <c r="J1973" s="144">
        <f>IFERROR(_xll.qlIndexFixing(Index1M,$H1973,TRUE,_xll.ohTrigger(RecalcTrigger,Trigger1M)),NA())</f>
        <v>8.5549238392523819E-3</v>
      </c>
      <c r="K1973" s="44">
        <f>IFERROR(_xll.qlIndexFixing(Index3M,H1973,TRUE,_xll.ohTrigger(RecalcTrigger,Trigger3M)),NA())</f>
        <v>8.785739211385148E-3</v>
      </c>
      <c r="L1973" s="44">
        <f>IFERROR(_xll.qlIndexFixing(Index6M,$H1973,TRUE,_xll.ohTrigger(RecalcTrigger,Trigger6M)),NA())</f>
        <v>8.6317368521734786E-3</v>
      </c>
      <c r="M1973" s="145">
        <f>IFERROR(_xll.qlIndexFixing(Index1Y,$H1973,TRUE,_xll.ohTrigger(RecalcTrigger,Trigger1Y)),NA())</f>
        <v>8.9943244140571338E-3</v>
      </c>
      <c r="N1973" s="144">
        <f>IFERROR(_xll.qlIndexFixing(ONIndex1M,I1973,TRUE,_xll.ohTrigger(RecalcTrigger,Trigger1M)),NA())</f>
        <v>8.555476842975196E-3</v>
      </c>
      <c r="O1973" s="44">
        <f>IFERROR(_xll.qlIndexFixing(ONIndex3M,I1973,TRUE,_xll.ohTrigger(RecalcTrigger,Trigger3M)),NA())</f>
        <v>8.7903698842328737E-3</v>
      </c>
      <c r="P1973" s="44">
        <f>IFERROR(_xll.qlIndexFixing(ONIndex6M,I1973,TRUE,_xll.ohTrigger(RecalcTrigger,Trigger6M)),NA())</f>
        <v>8.6679499508424129E-3</v>
      </c>
      <c r="Q1973" s="145">
        <f>IFERROR(_xll.qlIndexFixing(ONIndex1Y,I1973,TRUE,_xll.ohTrigger(RecalcTrigger,Trigger1Y)),NA())</f>
        <v>9.0219062451168952E-3</v>
      </c>
    </row>
    <row r="1974" spans="2:17" x14ac:dyDescent="0.2">
      <c r="B1974" s="39" t="s">
        <v>42</v>
      </c>
      <c r="D1974" s="42">
        <f>_xll.qlCalendarAdvance(Calendar,$D1973,B1974,"f",FALSE)</f>
        <v>53568</v>
      </c>
      <c r="E1974" s="139">
        <f>_xll.qlInterestRateIndexValueDate(IndexON,D1974)</f>
        <v>53568</v>
      </c>
      <c r="F1974" s="155">
        <f>IFERROR(_xll.qlIndexFixing(IndexON,D1974,TRUE,_xll.ohTrigger(RecalcTrigger,TriggerON)),NA())</f>
        <v>8.8742747034054048E-3</v>
      </c>
      <c r="H1974" s="42">
        <f>_xll.qlCalendarAdvance(Calendar,$H1973,B1974,"f",FALSE)</f>
        <v>53568</v>
      </c>
      <c r="I1974" s="139">
        <f>_xll.qlInterestRateIndexValueDate(Index1M,$H1974)</f>
        <v>53570</v>
      </c>
      <c r="J1974" s="144">
        <f>IFERROR(_xll.qlIndexFixing(Index1M,$H1974,TRUE,_xll.ohTrigger(RecalcTrigger,Trigger1M)),NA())</f>
        <v>8.5528176995411775E-3</v>
      </c>
      <c r="K1974" s="44">
        <f>IFERROR(_xll.qlIndexFixing(Index3M,H1974,TRUE,_xll.ohTrigger(RecalcTrigger,Trigger3M)),NA())</f>
        <v>8.7835179541212276E-3</v>
      </c>
      <c r="L1974" s="44">
        <f>IFERROR(_xll.qlIndexFixing(Index6M,$H1974,TRUE,_xll.ohTrigger(RecalcTrigger,Trigger6M)),NA())</f>
        <v>8.6281810731018687E-3</v>
      </c>
      <c r="M1974" s="145">
        <f>IFERROR(_xll.qlIndexFixing(Index1Y,$H1974,TRUE,_xll.ohTrigger(RecalcTrigger,Trigger1Y)),NA())</f>
        <v>8.991831022783019E-3</v>
      </c>
      <c r="N1974" s="144">
        <f>IFERROR(_xll.qlIndexFixing(ONIndex1M,I1974,TRUE,_xll.ohTrigger(RecalcTrigger,Trigger1M)),NA())</f>
        <v>8.5531793810744716E-3</v>
      </c>
      <c r="O1974" s="44">
        <f>IFERROR(_xll.qlIndexFixing(ONIndex3M,I1974,TRUE,_xll.ohTrigger(RecalcTrigger,Trigger3M)),NA())</f>
        <v>8.7879711757210544E-3</v>
      </c>
      <c r="P1974" s="44">
        <f>IFERROR(_xll.qlIndexFixing(ONIndex6M,I1974,TRUE,_xll.ohTrigger(RecalcTrigger,Trigger6M)),NA())</f>
        <v>8.6635406408053228E-3</v>
      </c>
      <c r="Q1974" s="145">
        <f>IFERROR(_xll.qlIndexFixing(ONIndex1Y,I1974,TRUE,_xll.ohTrigger(RecalcTrigger,Trigger1Y)),NA())</f>
        <v>9.0193218118095331E-3</v>
      </c>
    </row>
    <row r="1975" spans="2:17" x14ac:dyDescent="0.2">
      <c r="B1975" s="39" t="s">
        <v>42</v>
      </c>
      <c r="D1975" s="42">
        <f>_xll.qlCalendarAdvance(Calendar,$D1974,B1975,"f",FALSE)</f>
        <v>53575</v>
      </c>
      <c r="E1975" s="139">
        <f>_xll.qlInterestRateIndexValueDate(IndexON,D1975)</f>
        <v>53575</v>
      </c>
      <c r="F1975" s="155">
        <f>IFERROR(_xll.qlIndexFixing(IndexON,D1975,TRUE,_xll.ohTrigger(RecalcTrigger,TriggerON)),NA())</f>
        <v>8.8742747034054048E-3</v>
      </c>
      <c r="H1975" s="42">
        <f>_xll.qlCalendarAdvance(Calendar,$H1974,B1975,"f",FALSE)</f>
        <v>53575</v>
      </c>
      <c r="I1975" s="139">
        <f>_xll.qlInterestRateIndexValueDate(Index1M,$H1975)</f>
        <v>53577</v>
      </c>
      <c r="J1975" s="144">
        <f>IFERROR(_xll.qlIndexFixing(Index1M,$H1975,TRUE,_xll.ohTrigger(RecalcTrigger,Trigger1M)),NA())</f>
        <v>8.5503382396362286E-3</v>
      </c>
      <c r="K1975" s="44">
        <f>IFERROR(_xll.qlIndexFixing(Index3M,H1975,TRUE,_xll.ohTrigger(RecalcTrigger,Trigger3M)),NA())</f>
        <v>8.7810920005109219E-3</v>
      </c>
      <c r="L1975" s="44">
        <f>IFERROR(_xll.qlIndexFixing(Index6M,$H1975,TRUE,_xll.ohTrigger(RecalcTrigger,Trigger6M)),NA())</f>
        <v>8.623791240212628E-3</v>
      </c>
      <c r="M1975" s="145">
        <f>IFERROR(_xll.qlIndexFixing(Index1Y,$H1975,TRUE,_xll.ohTrigger(RecalcTrigger,Trigger1Y)),NA())</f>
        <v>8.9887912988318441E-3</v>
      </c>
      <c r="N1975" s="144">
        <f>IFERROR(_xll.qlIndexFixing(ONIndex1M,I1975,TRUE,_xll.ohTrigger(RecalcTrigger,Trigger1M)),NA())</f>
        <v>8.5508907617004581E-3</v>
      </c>
      <c r="O1975" s="44">
        <f>IFERROR(_xll.qlIndexFixing(ONIndex3M,I1975,TRUE,_xll.ohTrigger(RecalcTrigger,Trigger3M)),NA())</f>
        <v>8.7855821749638352E-3</v>
      </c>
      <c r="P1975" s="44">
        <f>IFERROR(_xll.qlIndexFixing(ONIndex6M,I1975,TRUE,_xll.ohTrigger(RecalcTrigger,Trigger6M)),NA())</f>
        <v>8.6591272930380825E-3</v>
      </c>
      <c r="Q1975" s="145">
        <f>IFERROR(_xll.qlIndexFixing(ONIndex1Y,I1975,TRUE,_xll.ohTrigger(RecalcTrigger,Trigger1Y)),NA())</f>
        <v>9.0167438392541044E-3</v>
      </c>
    </row>
    <row r="1976" spans="2:17" x14ac:dyDescent="0.2">
      <c r="B1976" s="39" t="s">
        <v>42</v>
      </c>
      <c r="D1976" s="42">
        <f>_xll.qlCalendarAdvance(Calendar,$D1975,B1976,"f",FALSE)</f>
        <v>53582</v>
      </c>
      <c r="E1976" s="139">
        <f>_xll.qlInterestRateIndexValueDate(IndexON,D1976)</f>
        <v>53582</v>
      </c>
      <c r="F1976" s="155">
        <f>IFERROR(_xll.qlIndexFixing(IndexON,D1976,TRUE,_xll.ohTrigger(RecalcTrigger,TriggerON)),NA())</f>
        <v>8.8742747034054048E-3</v>
      </c>
      <c r="H1976" s="42">
        <f>_xll.qlCalendarAdvance(Calendar,$H1975,B1976,"f",FALSE)</f>
        <v>53582</v>
      </c>
      <c r="I1976" s="139">
        <f>_xll.qlInterestRateIndexValueDate(Index1M,$H1976)</f>
        <v>53584</v>
      </c>
      <c r="J1976" s="144">
        <f>IFERROR(_xll.qlIndexFixing(Index1M,$H1976,TRUE,_xll.ohTrigger(RecalcTrigger,Trigger1M)),NA())</f>
        <v>8.5480407655388092E-3</v>
      </c>
      <c r="K1976" s="44">
        <f>IFERROR(_xll.qlIndexFixing(Index3M,H1976,TRUE,_xll.ohTrigger(RecalcTrigger,Trigger3M)),NA())</f>
        <v>8.7786596782341453E-3</v>
      </c>
      <c r="L1976" s="44">
        <f>IFERROR(_xll.qlIndexFixing(Index6M,$H1976,TRUE,_xll.ohTrigger(RecalcTrigger,Trigger6M)),NA())</f>
        <v>8.6194052224757827E-3</v>
      </c>
      <c r="M1976" s="145">
        <f>IFERROR(_xll.qlIndexFixing(Index1Y,$H1976,TRUE,_xll.ohTrigger(RecalcTrigger,Trigger1Y)),NA())</f>
        <v>8.9860146292548536E-3</v>
      </c>
      <c r="N1976" s="144">
        <f>IFERROR(_xll.qlIndexFixing(ONIndex1M,I1976,TRUE,_xll.ohTrigger(RecalcTrigger,Trigger1M)),NA())</f>
        <v>8.5486074612717289E-3</v>
      </c>
      <c r="O1976" s="44">
        <f>IFERROR(_xll.qlIndexFixing(ONIndex3M,I1976,TRUE,_xll.ohTrigger(RecalcTrigger,Trigger3M)),NA())</f>
        <v>8.7831993037035261E-3</v>
      </c>
      <c r="P1976" s="44">
        <f>IFERROR(_xll.qlIndexFixing(ONIndex6M,I1976,TRUE,_xll.ohTrigger(RecalcTrigger,Trigger6M)),NA())</f>
        <v>8.6547115289636878E-3</v>
      </c>
      <c r="Q1976" s="145">
        <f>IFERROR(_xll.qlIndexFixing(ONIndex1Y,I1976,TRUE,_xll.ohTrigger(RecalcTrigger,Trigger1Y)),NA())</f>
        <v>9.0141695884415896E-3</v>
      </c>
    </row>
    <row r="1977" spans="2:17" x14ac:dyDescent="0.2">
      <c r="B1977" s="39" t="s">
        <v>42</v>
      </c>
      <c r="D1977" s="42">
        <f>_xll.qlCalendarAdvance(Calendar,$D1976,B1977,"f",FALSE)</f>
        <v>53589</v>
      </c>
      <c r="E1977" s="139">
        <f>_xll.qlInterestRateIndexValueDate(IndexON,D1977)</f>
        <v>53589</v>
      </c>
      <c r="F1977" s="155">
        <f>IFERROR(_xll.qlIndexFixing(IndexON,D1977,TRUE,_xll.ohTrigger(RecalcTrigger,TriggerON)),NA())</f>
        <v>7.573554372362068E-3</v>
      </c>
      <c r="H1977" s="42">
        <f>_xll.qlCalendarAdvance(Calendar,$H1976,B1977,"f",FALSE)</f>
        <v>53589</v>
      </c>
      <c r="I1977" s="139">
        <f>_xll.qlInterestRateIndexValueDate(Index1M,$H1977)</f>
        <v>53591</v>
      </c>
      <c r="J1977" s="144">
        <f>IFERROR(_xll.qlIndexFixing(Index1M,$H1977,TRUE,_xll.ohTrigger(RecalcTrigger,Trigger1M)),NA())</f>
        <v>8.5457356548352022E-3</v>
      </c>
      <c r="K1977" s="44">
        <f>IFERROR(_xll.qlIndexFixing(Index3M,H1977,TRUE,_xll.ohTrigger(RecalcTrigger,Trigger3M)),NA())</f>
        <v>8.7762198640935346E-3</v>
      </c>
      <c r="L1977" s="44">
        <f>IFERROR(_xll.qlIndexFixing(Index6M,$H1977,TRUE,_xll.ohTrigger(RecalcTrigger,Trigger6M)),NA())</f>
        <v>8.6150233001643702E-3</v>
      </c>
      <c r="M1977" s="145">
        <f>IFERROR(_xll.qlIndexFixing(Index1Y,$H1977,TRUE,_xll.ohTrigger(RecalcTrigger,Trigger1Y)),NA())</f>
        <v>8.9832309090385545E-3</v>
      </c>
      <c r="N1977" s="144">
        <f>IFERROR(_xll.qlIndexFixing(ONIndex1M,I1977,TRUE,_xll.ohTrigger(RecalcTrigger,Trigger1M)),NA())</f>
        <v>8.546316999771264E-3</v>
      </c>
      <c r="O1977" s="44">
        <f>IFERROR(_xll.qlIndexFixing(ONIndex3M,I1977,TRUE,_xll.ohTrigger(RecalcTrigger,Trigger3M)),NA())</f>
        <v>8.7808098914354815E-3</v>
      </c>
      <c r="P1977" s="44">
        <f>IFERROR(_xll.qlIndexFixing(ONIndex6M,I1977,TRUE,_xll.ohTrigger(RecalcTrigger,Trigger6M)),NA())</f>
        <v>8.6502990221237752E-3</v>
      </c>
      <c r="Q1977" s="145">
        <f>IFERROR(_xll.qlIndexFixing(ONIndex1Y,I1977,TRUE,_xll.ohTrigger(RecalcTrigger,Trigger1Y)),NA())</f>
        <v>9.0115893708020423E-3</v>
      </c>
    </row>
    <row r="1978" spans="2:17" x14ac:dyDescent="0.2">
      <c r="B1978" s="39" t="s">
        <v>42</v>
      </c>
      <c r="D1978" s="42">
        <f>_xll.qlCalendarAdvance(Calendar,$D1977,B1978,"f",FALSE)</f>
        <v>53596</v>
      </c>
      <c r="E1978" s="139">
        <f>_xll.qlInterestRateIndexValueDate(IndexON,D1978)</f>
        <v>53596</v>
      </c>
      <c r="F1978" s="155">
        <f>IFERROR(_xll.qlIndexFixing(IndexON,D1978,TRUE,_xll.ohTrigger(RecalcTrigger,TriggerON)),NA())</f>
        <v>7.573554372362068E-3</v>
      </c>
      <c r="H1978" s="42">
        <f>_xll.qlCalendarAdvance(Calendar,$H1977,B1978,"f",FALSE)</f>
        <v>53596</v>
      </c>
      <c r="I1978" s="139">
        <f>_xll.qlInterestRateIndexValueDate(Index1M,$H1978)</f>
        <v>53598</v>
      </c>
      <c r="J1978" s="144">
        <f>IFERROR(_xll.qlIndexFixing(Index1M,$H1978,TRUE,_xll.ohTrigger(RecalcTrigger,Trigger1M)),NA())</f>
        <v>8.5432928801111221E-3</v>
      </c>
      <c r="K1978" s="44">
        <f>IFERROR(_xll.qlIndexFixing(Index3M,H1978,TRUE,_xll.ohTrigger(RecalcTrigger,Trigger3M)),NA())</f>
        <v>8.7735636821365034E-3</v>
      </c>
      <c r="L1978" s="44">
        <f>IFERROR(_xll.qlIndexFixing(Index6M,$H1978,TRUE,_xll.ohTrigger(RecalcTrigger,Trigger6M)),NA())</f>
        <v>8.6104371344407887E-3</v>
      </c>
      <c r="M1978" s="145">
        <f>IFERROR(_xll.qlIndexFixing(Index1Y,$H1978,TRUE,_xll.ohTrigger(RecalcTrigger,Trigger1Y)),NA())</f>
        <v>8.9804400872754396E-3</v>
      </c>
      <c r="N1978" s="144">
        <f>IFERROR(_xll.qlIndexFixing(ONIndex1M,I1978,TRUE,_xll.ohTrigger(RecalcTrigger,Trigger1M)),NA())</f>
        <v>8.5440182636897788E-3</v>
      </c>
      <c r="O1978" s="44">
        <f>IFERROR(_xll.qlIndexFixing(ONIndex3M,I1978,TRUE,_xll.ohTrigger(RecalcTrigger,Trigger3M)),NA())</f>
        <v>8.7784128067447398E-3</v>
      </c>
      <c r="P1978" s="44">
        <f>IFERROR(_xll.qlIndexFixing(ONIndex6M,I1978,TRUE,_xll.ohTrigger(RecalcTrigger,Trigger6M)),NA())</f>
        <v>8.6458903033737045E-3</v>
      </c>
      <c r="Q1978" s="145">
        <f>IFERROR(_xll.qlIndexFixing(ONIndex1Y,I1978,TRUE,_xll.ohTrigger(RecalcTrigger,Trigger1Y)),NA())</f>
        <v>9.0090023176703227E-3</v>
      </c>
    </row>
    <row r="1979" spans="2:17" x14ac:dyDescent="0.2">
      <c r="B1979" s="39" t="s">
        <v>42</v>
      </c>
      <c r="D1979" s="42">
        <f>_xll.qlCalendarAdvance(Calendar,$D1978,B1979,"f",FALSE)</f>
        <v>53603</v>
      </c>
      <c r="E1979" s="139">
        <f>_xll.qlInterestRateIndexValueDate(IndexON,D1979)</f>
        <v>53603</v>
      </c>
      <c r="F1979" s="155">
        <f>IFERROR(_xll.qlIndexFixing(IndexON,D1979,TRUE,_xll.ohTrigger(RecalcTrigger,TriggerON)),NA())</f>
        <v>7.573554372362068E-3</v>
      </c>
      <c r="H1979" s="42">
        <f>_xll.qlCalendarAdvance(Calendar,$H1978,B1979,"f",FALSE)</f>
        <v>53603</v>
      </c>
      <c r="I1979" s="139">
        <f>_xll.qlInterestRateIndexValueDate(Index1M,$H1979)</f>
        <v>53605</v>
      </c>
      <c r="J1979" s="144">
        <f>IFERROR(_xll.qlIndexFixing(Index1M,$H1979,TRUE,_xll.ohTrigger(RecalcTrigger,Trigger1M)),NA())</f>
        <v>8.541100567406491E-3</v>
      </c>
      <c r="K1979" s="44">
        <f>IFERROR(_xll.qlIndexFixing(Index3M,H1979,TRUE,_xll.ohTrigger(RecalcTrigger,Trigger3M)),NA())</f>
        <v>8.7711065809841747E-3</v>
      </c>
      <c r="L1979" s="44">
        <f>IFERROR(_xll.qlIndexFixing(Index6M,$H1979,TRUE,_xll.ohTrigger(RecalcTrigger,Trigger6M)),NA())</f>
        <v>8.6060637976900257E-3</v>
      </c>
      <c r="M1979" s="145">
        <f>IFERROR(_xll.qlIndexFixing(Index1Y,$H1979,TRUE,_xll.ohTrigger(RecalcTrigger,Trigger1Y)),NA())</f>
        <v>8.9776421557530035E-3</v>
      </c>
      <c r="N1979" s="144">
        <f>IFERROR(_xll.qlIndexFixing(ONIndex1M,I1979,TRUE,_xll.ohTrigger(RecalcTrigger,Trigger1M)),NA())</f>
        <v>8.54171124863079E-3</v>
      </c>
      <c r="O1979" s="44">
        <f>IFERROR(_xll.qlIndexFixing(ONIndex3M,I1979,TRUE,_xll.ohTrigger(RecalcTrigger,Trigger3M)),NA())</f>
        <v>8.7760080440357768E-3</v>
      </c>
      <c r="P1979" s="44">
        <f>IFERROR(_xll.qlIndexFixing(ONIndex6M,I1979,TRUE,_xll.ohTrigger(RecalcTrigger,Trigger6M)),NA())</f>
        <v>8.6414854019700726E-3</v>
      </c>
      <c r="Q1979" s="145">
        <f>IFERROR(_xll.qlIndexFixing(ONIndex1Y,I1979,TRUE,_xll.ohTrigger(RecalcTrigger,Trigger1Y)),NA())</f>
        <v>9.006408421052825E-3</v>
      </c>
    </row>
    <row r="1980" spans="2:17" x14ac:dyDescent="0.2">
      <c r="B1980" s="39" t="s">
        <v>42</v>
      </c>
      <c r="D1980" s="42">
        <f>_xll.qlCalendarAdvance(Calendar,$D1979,B1980,"f",FALSE)</f>
        <v>53610</v>
      </c>
      <c r="E1980" s="139">
        <f>_xll.qlInterestRateIndexValueDate(IndexON,D1980)</f>
        <v>53610</v>
      </c>
      <c r="F1980" s="155">
        <f>IFERROR(_xll.qlIndexFixing(IndexON,D1980,TRUE,_xll.ohTrigger(RecalcTrigger,TriggerON)),NA())</f>
        <v>7.573554372362068E-3</v>
      </c>
      <c r="H1980" s="42">
        <f>_xll.qlCalendarAdvance(Calendar,$H1979,B1980,"f",FALSE)</f>
        <v>53610</v>
      </c>
      <c r="I1980" s="139">
        <f>_xll.qlInterestRateIndexValueDate(Index1M,$H1980)</f>
        <v>53612</v>
      </c>
      <c r="J1980" s="144">
        <f>IFERROR(_xll.qlIndexFixing(Index1M,$H1980,TRUE,_xll.ohTrigger(RecalcTrigger,Trigger1M)),NA())</f>
        <v>8.5387705815274176E-3</v>
      </c>
      <c r="K1980" s="44">
        <f>IFERROR(_xll.qlIndexFixing(Index3M,H1980,TRUE,_xll.ohTrigger(RecalcTrigger,Trigger3M)),NA())</f>
        <v>8.7686417453192392E-3</v>
      </c>
      <c r="L1980" s="44">
        <f>IFERROR(_xll.qlIndexFixing(Index6M,$H1980,TRUE,_xll.ohTrigger(RecalcTrigger,Trigger6M)),NA())</f>
        <v>8.6008628529031465E-3</v>
      </c>
      <c r="M1980" s="145">
        <f>IFERROR(_xll.qlIndexFixing(Index1Y,$H1980,TRUE,_xll.ohTrigger(RecalcTrigger,Trigger1Y)),NA())</f>
        <v>8.9748371062600488E-3</v>
      </c>
      <c r="N1980" s="144">
        <f>IFERROR(_xll.qlIndexFixing(ONIndex1M,I1980,TRUE,_xll.ohTrigger(RecalcTrigger,Trigger1M)),NA())</f>
        <v>8.5393959498780703E-3</v>
      </c>
      <c r="O1980" s="44">
        <f>IFERROR(_xll.qlIndexFixing(ONIndex3M,I1980,TRUE,_xll.ohTrigger(RecalcTrigger,Trigger3M)),NA())</f>
        <v>8.7735955976331326E-3</v>
      </c>
      <c r="P1980" s="44">
        <f>IFERROR(_xll.qlIndexFixing(ONIndex6M,I1980,TRUE,_xll.ohTrigger(RecalcTrigger,Trigger6M)),NA())</f>
        <v>8.6370843471694769E-3</v>
      </c>
      <c r="Q1980" s="145">
        <f>IFERROR(_xll.qlIndexFixing(ONIndex1Y,I1980,TRUE,_xll.ohTrigger(RecalcTrigger,Trigger1Y)),NA())</f>
        <v>9.0038076724763272E-3</v>
      </c>
    </row>
    <row r="1981" spans="2:17" x14ac:dyDescent="0.2">
      <c r="B1981" s="39" t="s">
        <v>42</v>
      </c>
      <c r="D1981" s="42">
        <f>_xll.qlCalendarAdvance(Calendar,$D1980,B1981,"f",FALSE)</f>
        <v>53617</v>
      </c>
      <c r="E1981" s="139">
        <f>_xll.qlInterestRateIndexValueDate(IndexON,D1981)</f>
        <v>53617</v>
      </c>
      <c r="F1981" s="155">
        <f>IFERROR(_xll.qlIndexFixing(IndexON,D1981,TRUE,_xll.ohTrigger(RecalcTrigger,TriggerON)),NA())</f>
        <v>7.573554372362068E-3</v>
      </c>
      <c r="H1981" s="42">
        <f>_xll.qlCalendarAdvance(Calendar,$H1980,B1981,"f",FALSE)</f>
        <v>53617</v>
      </c>
      <c r="I1981" s="139">
        <f>_xll.qlInterestRateIndexValueDate(Index1M,$H1981)</f>
        <v>53619</v>
      </c>
      <c r="J1981" s="144">
        <f>IFERROR(_xll.qlIndexFixing(Index1M,$H1981,TRUE,_xll.ohTrigger(RecalcTrigger,Trigger1M)),NA())</f>
        <v>8.5364322947735181E-3</v>
      </c>
      <c r="K1981" s="44">
        <f>IFERROR(_xll.qlIndexFixing(Index3M,H1981,TRUE,_xll.ohTrigger(RecalcTrigger,Trigger3M)),NA())</f>
        <v>8.7661691694169187E-3</v>
      </c>
      <c r="L1981" s="44">
        <f>IFERROR(_xll.qlIndexFixing(Index6M,$H1981,TRUE,_xll.ohTrigger(RecalcTrigger,Trigger6M)),NA())</f>
        <v>8.5973298615262799E-3</v>
      </c>
      <c r="M1981" s="145">
        <f>IFERROR(_xll.qlIndexFixing(Index1Y,$H1981,TRUE,_xll.ohTrigger(RecalcTrigger,Trigger1Y)),NA())</f>
        <v>8.9720249305847242E-3</v>
      </c>
      <c r="N1981" s="144">
        <f>IFERROR(_xll.qlIndexFixing(ONIndex1M,I1981,TRUE,_xll.ohTrigger(RecalcTrigger,Trigger1M)),NA())</f>
        <v>8.5370723628752643E-3</v>
      </c>
      <c r="O1981" s="44">
        <f>IFERROR(_xll.qlIndexFixing(ONIndex3M,I1981,TRUE,_xll.ohTrigger(RecalcTrigger,Trigger3M)),NA())</f>
        <v>8.7711754615416027E-3</v>
      </c>
      <c r="P1981" s="44">
        <f>IFERROR(_xll.qlIndexFixing(ONIndex6M,I1981,TRUE,_xll.ohTrigger(RecalcTrigger,Trigger6M)),NA())</f>
        <v>8.6326871683084505E-3</v>
      </c>
      <c r="Q1981" s="145">
        <f>IFERROR(_xll.qlIndexFixing(ONIndex1Y,I1981,TRUE,_xll.ohTrigger(RecalcTrigger,Trigger1Y)),NA())</f>
        <v>9.0012000640271594E-3</v>
      </c>
    </row>
    <row r="1982" spans="2:17" x14ac:dyDescent="0.2">
      <c r="B1982" s="39" t="s">
        <v>42</v>
      </c>
      <c r="D1982" s="42">
        <f>_xll.qlCalendarAdvance(Calendar,$D1981,B1982,"f",FALSE)</f>
        <v>53624</v>
      </c>
      <c r="E1982" s="139">
        <f>_xll.qlInterestRateIndexValueDate(IndexON,D1982)</f>
        <v>53624</v>
      </c>
      <c r="F1982" s="155">
        <f>IFERROR(_xll.qlIndexFixing(IndexON,D1982,TRUE,_xll.ohTrigger(RecalcTrigger,TriggerON)),NA())</f>
        <v>7.573554372362068E-3</v>
      </c>
      <c r="H1982" s="42">
        <f>_xll.qlCalendarAdvance(Calendar,$H1981,B1982,"f",FALSE)</f>
        <v>53624</v>
      </c>
      <c r="I1982" s="139">
        <f>_xll.qlInterestRateIndexValueDate(Index1M,$H1982)</f>
        <v>53626</v>
      </c>
      <c r="J1982" s="144">
        <f>IFERROR(_xll.qlIndexFixing(Index1M,$H1982,TRUE,_xll.ohTrigger(RecalcTrigger,Trigger1M)),NA())</f>
        <v>8.5340857025600729E-3</v>
      </c>
      <c r="K1982" s="44">
        <f>IFERROR(_xll.qlIndexFixing(Index3M,H1982,TRUE,_xll.ohTrigger(RecalcTrigger,Trigger3M)),NA())</f>
        <v>8.7636888475456243E-3</v>
      </c>
      <c r="L1982" s="44">
        <f>IFERROR(_xll.qlIndexFixing(Index6M,$H1982,TRUE,_xll.ohTrigger(RecalcTrigger,Trigger6M)),NA())</f>
        <v>8.5929693208342348E-3</v>
      </c>
      <c r="M1982" s="145">
        <f>IFERROR(_xll.qlIndexFixing(Index1Y,$H1982,TRUE,_xll.ohTrigger(RecalcTrigger,Trigger1Y)),NA())</f>
        <v>8.9692056205158341E-3</v>
      </c>
      <c r="N1982" s="144">
        <f>IFERROR(_xll.qlIndexFixing(ONIndex1M,I1982,TRUE,_xll.ohTrigger(RecalcTrigger,Trigger1M)),NA())</f>
        <v>8.5347404830660167E-3</v>
      </c>
      <c r="O1982" s="44">
        <f>IFERROR(_xll.qlIndexFixing(ONIndex3M,I1982,TRUE,_xll.ohTrigger(RecalcTrigger,Trigger3M)),NA())</f>
        <v>8.7687476303255352E-3</v>
      </c>
      <c r="P1982" s="44">
        <f>IFERROR(_xll.qlIndexFixing(ONIndex6M,I1982,TRUE,_xll.ohTrigger(RecalcTrigger,Trigger6M)),NA())</f>
        <v>8.6282938945636545E-3</v>
      </c>
      <c r="Q1982" s="145">
        <f>IFERROR(_xll.qlIndexFixing(ONIndex1Y,I1982,TRUE,_xll.ohTrigger(RecalcTrigger,Trigger1Y)),NA())</f>
        <v>8.9985855873120357E-3</v>
      </c>
    </row>
    <row r="1983" spans="2:17" x14ac:dyDescent="0.2">
      <c r="B1983" s="39" t="s">
        <v>42</v>
      </c>
      <c r="D1983" s="42">
        <f>_xll.qlCalendarAdvance(Calendar,$D1982,B1983,"f",FALSE)</f>
        <v>53631</v>
      </c>
      <c r="E1983" s="139">
        <f>_xll.qlInterestRateIndexValueDate(IndexON,D1983)</f>
        <v>53631</v>
      </c>
      <c r="F1983" s="155">
        <f>IFERROR(_xll.qlIndexFixing(IndexON,D1983,TRUE,_xll.ohTrigger(RecalcTrigger,TriggerON)),NA())</f>
        <v>7.573554372362068E-3</v>
      </c>
      <c r="H1983" s="42">
        <f>_xll.qlCalendarAdvance(Calendar,$H1982,B1983,"f",FALSE)</f>
        <v>53631</v>
      </c>
      <c r="I1983" s="139">
        <f>_xll.qlInterestRateIndexValueDate(Index1M,$H1983)</f>
        <v>53633</v>
      </c>
      <c r="J1983" s="144">
        <f>IFERROR(_xll.qlIndexFixing(Index1M,$H1983,TRUE,_xll.ohTrigger(RecalcTrigger,Trigger1M)),NA())</f>
        <v>8.5317308003152546E-3</v>
      </c>
      <c r="K1983" s="44">
        <f>IFERROR(_xll.qlIndexFixing(Index3M,H1983,TRUE,_xll.ohTrigger(RecalcTrigger,Trigger3M)),NA())</f>
        <v>8.7612007739814261E-3</v>
      </c>
      <c r="L1983" s="44">
        <f>IFERROR(_xll.qlIndexFixing(Index6M,$H1983,TRUE,_xll.ohTrigger(RecalcTrigger,Trigger6M)),NA())</f>
        <v>8.5888204693399268E-3</v>
      </c>
      <c r="M1983" s="145">
        <f>IFERROR(_xll.qlIndexFixing(Index1Y,$H1983,TRUE,_xll.ohTrigger(RecalcTrigger,Trigger1Y)),NA())</f>
        <v>8.9663791678421811E-3</v>
      </c>
      <c r="N1983" s="144">
        <f>IFERROR(_xll.qlIndexFixing(ONIndex1M,I1983,TRUE,_xll.ohTrigger(RecalcTrigger,Trigger1M)),NA())</f>
        <v>8.5324003058939724E-3</v>
      </c>
      <c r="O1983" s="44">
        <f>IFERROR(_xll.qlIndexFixing(ONIndex3M,I1983,TRUE,_xll.ohTrigger(RecalcTrigger,Trigger3M)),NA())</f>
        <v>8.7663120980696618E-3</v>
      </c>
      <c r="P1983" s="44">
        <f>IFERROR(_xll.qlIndexFixing(ONIndex6M,I1983,TRUE,_xll.ohTrigger(RecalcTrigger,Trigger6M)),NA())</f>
        <v>8.623904555271622E-3</v>
      </c>
      <c r="Q1983" s="145">
        <f>IFERROR(_xll.qlIndexFixing(ONIndex1Y,I1983,TRUE,_xll.ohTrigger(RecalcTrigger,Trigger1Y)),NA())</f>
        <v>8.9959642342574142E-3</v>
      </c>
    </row>
    <row r="1984" spans="2:17" x14ac:dyDescent="0.2">
      <c r="B1984" s="39" t="s">
        <v>42</v>
      </c>
      <c r="D1984" s="42">
        <f>_xll.qlCalendarAdvance(Calendar,$D1983,B1984,"f",FALSE)</f>
        <v>53638</v>
      </c>
      <c r="E1984" s="139">
        <f>_xll.qlInterestRateIndexValueDate(IndexON,D1984)</f>
        <v>53638</v>
      </c>
      <c r="F1984" s="155">
        <f>IFERROR(_xll.qlIndexFixing(IndexON,D1984,TRUE,_xll.ohTrigger(RecalcTrigger,TriggerON)),NA())</f>
        <v>7.573554372362068E-3</v>
      </c>
      <c r="H1984" s="42">
        <f>_xll.qlCalendarAdvance(Calendar,$H1983,B1984,"f",FALSE)</f>
        <v>53638</v>
      </c>
      <c r="I1984" s="139">
        <f>_xll.qlInterestRateIndexValueDate(Index1M,$H1984)</f>
        <v>53640</v>
      </c>
      <c r="J1984" s="144">
        <f>IFERROR(_xll.qlIndexFixing(Index1M,$H1984,TRUE,_xll.ohTrigger(RecalcTrigger,Trigger1M)),NA())</f>
        <v>8.5293675834595007E-3</v>
      </c>
      <c r="K1984" s="44">
        <f>IFERROR(_xll.qlIndexFixing(Index3M,H1984,TRUE,_xll.ohTrigger(RecalcTrigger,Trigger3M)),NA())</f>
        <v>8.7587049429952886E-3</v>
      </c>
      <c r="L1984" s="44">
        <f>IFERROR(_xll.qlIndexFixing(Index6M,$H1984,TRUE,_xll.ohTrigger(RecalcTrigger,Trigger6M)),NA())</f>
        <v>8.5844683887346378E-3</v>
      </c>
      <c r="M1984" s="145">
        <f>IFERROR(_xll.qlIndexFixing(Index1Y,$H1984,TRUE,_xll.ohTrigger(RecalcTrigger,Trigger1Y)),NA())</f>
        <v>8.9635455643532203E-3</v>
      </c>
      <c r="N1984" s="144">
        <f>IFERROR(_xll.qlIndexFixing(ONIndex1M,I1984,TRUE,_xll.ohTrigger(RecalcTrigger,Trigger1M)),NA())</f>
        <v>8.5300518267228398E-3</v>
      </c>
      <c r="O1984" s="44">
        <f>IFERROR(_xll.qlIndexFixing(ONIndex3M,I1984,TRUE,_xll.ohTrigger(RecalcTrigger,Trigger3M)),NA())</f>
        <v>8.7638688590985225E-3</v>
      </c>
      <c r="P1984" s="44">
        <f>IFERROR(_xll.qlIndexFixing(ONIndex6M,I1984,TRUE,_xll.ohTrigger(RecalcTrigger,Trigger6M)),NA())</f>
        <v>8.6195191795290782E-3</v>
      </c>
      <c r="Q1984" s="145">
        <f>IFERROR(_xll.qlIndexFixing(ONIndex1Y,I1984,TRUE,_xll.ohTrigger(RecalcTrigger,Trigger1Y)),NA())</f>
        <v>8.9933359964700088E-3</v>
      </c>
    </row>
    <row r="1985" spans="2:17" x14ac:dyDescent="0.2">
      <c r="B1985" s="39" t="s">
        <v>42</v>
      </c>
      <c r="D1985" s="42">
        <f>_xll.qlCalendarAdvance(Calendar,$D1984,B1985,"f",FALSE)</f>
        <v>53645</v>
      </c>
      <c r="E1985" s="139">
        <f>_xll.qlInterestRateIndexValueDate(IndexON,D1985)</f>
        <v>53645</v>
      </c>
      <c r="F1985" s="155">
        <f>IFERROR(_xll.qlIndexFixing(IndexON,D1985,TRUE,_xll.ohTrigger(RecalcTrigger,TriggerON)),NA())</f>
        <v>7.573554372362068E-3</v>
      </c>
      <c r="H1985" s="42">
        <f>_xll.qlCalendarAdvance(Calendar,$H1984,B1985,"f",FALSE)</f>
        <v>53645</v>
      </c>
      <c r="I1985" s="139">
        <f>_xll.qlInterestRateIndexValueDate(Index1M,$H1985)</f>
        <v>53647</v>
      </c>
      <c r="J1985" s="144">
        <f>IFERROR(_xll.qlIndexFixing(Index1M,$H1985,TRUE,_xll.ohTrigger(RecalcTrigger,Trigger1M)),NA())</f>
        <v>8.5269960474132489E-3</v>
      </c>
      <c r="K1985" s="44">
        <f>IFERROR(_xll.qlIndexFixing(Index3M,H1985,TRUE,_xll.ohTrigger(RecalcTrigger,Trigger3M)),NA())</f>
        <v>8.7562013488573266E-3</v>
      </c>
      <c r="L1985" s="44">
        <f>IFERROR(_xll.qlIndexFixing(Index6M,$H1985,TRUE,_xll.ohTrigger(RecalcTrigger,Trigger6M)),NA())</f>
        <v>8.5801206886677115E-3</v>
      </c>
      <c r="M1985" s="145">
        <f>IFERROR(_xll.qlIndexFixing(Index1Y,$H1985,TRUE,_xll.ohTrigger(RecalcTrigger,Trigger1Y)),NA())</f>
        <v>8.9607048018379709E-3</v>
      </c>
      <c r="N1985" s="144">
        <f>IFERROR(_xll.qlIndexFixing(ONIndex1M,I1985,TRUE,_xll.ohTrigger(RecalcTrigger,Trigger1M)),NA())</f>
        <v>8.5276950409962637E-3</v>
      </c>
      <c r="O1985" s="44">
        <f>IFERROR(_xll.qlIndexFixing(ONIndex3M,I1985,TRUE,_xll.ohTrigger(RecalcTrigger,Trigger3M)),NA())</f>
        <v>8.7614179076567211E-3</v>
      </c>
      <c r="P1985" s="44">
        <f>IFERROR(_xll.qlIndexFixing(ONIndex6M,I1985,TRUE,_xll.ohTrigger(RecalcTrigger,Trigger6M)),NA())</f>
        <v>8.6151377967524922E-3</v>
      </c>
      <c r="Q1985" s="145">
        <f>IFERROR(_xll.qlIndexFixing(ONIndex1Y,I1985,TRUE,_xll.ohTrigger(RecalcTrigger,Trigger1Y)),NA())</f>
        <v>8.9907008659562138E-3</v>
      </c>
    </row>
    <row r="1986" spans="2:17" x14ac:dyDescent="0.2">
      <c r="B1986" s="39" t="s">
        <v>42</v>
      </c>
      <c r="D1986" s="42">
        <f>_xll.qlCalendarAdvance(Calendar,$D1985,B1986,"f",FALSE)</f>
        <v>53652</v>
      </c>
      <c r="E1986" s="139">
        <f>_xll.qlInterestRateIndexValueDate(IndexON,D1986)</f>
        <v>53652</v>
      </c>
      <c r="F1986" s="155">
        <f>IFERROR(_xll.qlIndexFixing(IndexON,D1986,TRUE,_xll.ohTrigger(RecalcTrigger,TriggerON)),NA())</f>
        <v>7.573554372362068E-3</v>
      </c>
      <c r="H1986" s="42">
        <f>_xll.qlCalendarAdvance(Calendar,$H1985,B1986,"f",FALSE)</f>
        <v>53652</v>
      </c>
      <c r="I1986" s="139">
        <f>_xll.qlInterestRateIndexValueDate(Index1M,$H1986)</f>
        <v>53654</v>
      </c>
      <c r="J1986" s="144">
        <f>IFERROR(_xll.qlIndexFixing(Index1M,$H1986,TRUE,_xll.ohTrigger(RecalcTrigger,Trigger1M)),NA())</f>
        <v>8.5246161876072514E-3</v>
      </c>
      <c r="K1986" s="44">
        <f>IFERROR(_xll.qlIndexFixing(Index3M,H1986,TRUE,_xll.ohTrigger(RecalcTrigger,Trigger3M)),NA())</f>
        <v>8.7536899858453102E-3</v>
      </c>
      <c r="L1986" s="44">
        <f>IFERROR(_xll.qlIndexFixing(Index6M,$H1986,TRUE,_xll.ohTrigger(RecalcTrigger,Trigger6M)),NA())</f>
        <v>8.5757773984982064E-3</v>
      </c>
      <c r="M1986" s="145">
        <f>IFERROR(_xll.qlIndexFixing(Index1Y,$H1986,TRUE,_xll.ohTrigger(RecalcTrigger,Trigger1Y)),NA())</f>
        <v>8.9578568720869792E-3</v>
      </c>
      <c r="N1986" s="144">
        <f>IFERROR(_xll.qlIndexFixing(ONIndex1M,I1986,TRUE,_xll.ohTrigger(RecalcTrigger,Trigger1M)),NA())</f>
        <v>8.5253299441578889E-3</v>
      </c>
      <c r="O1986" s="44">
        <f>IFERROR(_xll.qlIndexFixing(ONIndex3M,I1986,TRUE,_xll.ohTrigger(RecalcTrigger,Trigger3M)),NA())</f>
        <v>8.7589592380687975E-3</v>
      </c>
      <c r="P1986" s="44">
        <f>IFERROR(_xll.qlIndexFixing(ONIndex6M,I1986,TRUE,_xll.ohTrigger(RecalcTrigger,Trigger6M)),NA())</f>
        <v>8.6107604362783974E-3</v>
      </c>
      <c r="Q1986" s="145">
        <f>IFERROR(_xll.qlIndexFixing(ONIndex1Y,I1986,TRUE,_xll.ohTrigger(RecalcTrigger,Trigger1Y)),NA())</f>
        <v>8.9880588344826151E-3</v>
      </c>
    </row>
    <row r="1987" spans="2:17" x14ac:dyDescent="0.2">
      <c r="B1987" s="39" t="s">
        <v>42</v>
      </c>
      <c r="D1987" s="42">
        <f>_xll.qlCalendarAdvance(Calendar,$D1986,B1987,"f",FALSE)</f>
        <v>53659</v>
      </c>
      <c r="E1987" s="139">
        <f>_xll.qlInterestRateIndexValueDate(IndexON,D1987)</f>
        <v>53659</v>
      </c>
      <c r="F1987" s="155">
        <f>IFERROR(_xll.qlIndexFixing(IndexON,D1987,TRUE,_xll.ohTrigger(RecalcTrigger,TriggerON)),NA())</f>
        <v>7.573554372362068E-3</v>
      </c>
      <c r="H1987" s="42">
        <f>_xll.qlCalendarAdvance(Calendar,$H1986,B1987,"f",FALSE)</f>
        <v>53659</v>
      </c>
      <c r="I1987" s="139">
        <f>_xll.qlInterestRateIndexValueDate(Index1M,$H1987)</f>
        <v>53661</v>
      </c>
      <c r="J1987" s="144">
        <f>IFERROR(_xll.qlIndexFixing(Index1M,$H1987,TRUE,_xll.ohTrigger(RecalcTrigger,Trigger1M)),NA())</f>
        <v>8.5222279994542106E-3</v>
      </c>
      <c r="K1987" s="44">
        <f>IFERROR(_xll.qlIndexFixing(Index3M,H1987,TRUE,_xll.ohTrigger(RecalcTrigger,Trigger3M)),NA())</f>
        <v>8.7514710707710108E-3</v>
      </c>
      <c r="L1987" s="44">
        <f>IFERROR(_xll.qlIndexFixing(Index6M,$H1987,TRUE,_xll.ohTrigger(RecalcTrigger,Trigger6M)),NA())</f>
        <v>8.5712320656590475E-3</v>
      </c>
      <c r="M1987" s="145">
        <f>IFERROR(_xll.qlIndexFixing(Index1Y,$H1987,TRUE,_xll.ohTrigger(RecalcTrigger,Trigger1Y)),NA())</f>
        <v>8.9552944281258012E-3</v>
      </c>
      <c r="N1987" s="144">
        <f>IFERROR(_xll.qlIndexFixing(ONIndex1M,I1987,TRUE,_xll.ohTrigger(RecalcTrigger,Trigger1M)),NA())</f>
        <v>8.52295653165136E-3</v>
      </c>
      <c r="O1987" s="44">
        <f>IFERROR(_xll.qlIndexFixing(ONIndex3M,I1987,TRUE,_xll.ohTrigger(RecalcTrigger,Trigger3M)),NA())</f>
        <v>8.7564928445793555E-3</v>
      </c>
      <c r="P1987" s="44">
        <f>IFERROR(_xll.qlIndexFixing(ONIndex6M,I1987,TRUE,_xll.ohTrigger(RecalcTrigger,Trigger6M)),NA())</f>
        <v>8.6063871272834547E-3</v>
      </c>
      <c r="Q1987" s="145">
        <f>IFERROR(_xll.qlIndexFixing(ONIndex1Y,I1987,TRUE,_xll.ohTrigger(RecalcTrigger,Trigger1Y)),NA())</f>
        <v>8.9854098937358629E-3</v>
      </c>
    </row>
    <row r="1988" spans="2:17" x14ac:dyDescent="0.2">
      <c r="B1988" s="39" t="s">
        <v>42</v>
      </c>
      <c r="D1988" s="42">
        <f>_xll.qlCalendarAdvance(Calendar,$D1987,B1988,"f",FALSE)</f>
        <v>53666</v>
      </c>
      <c r="E1988" s="139">
        <f>_xll.qlInterestRateIndexValueDate(IndexON,D1988)</f>
        <v>53666</v>
      </c>
      <c r="F1988" s="155">
        <f>IFERROR(_xll.qlIndexFixing(IndexON,D1988,TRUE,_xll.ohTrigger(RecalcTrigger,TriggerON)),NA())</f>
        <v>7.573554372362068E-3</v>
      </c>
      <c r="H1988" s="42">
        <f>_xll.qlCalendarAdvance(Calendar,$H1987,B1988,"f",FALSE)</f>
        <v>53666</v>
      </c>
      <c r="I1988" s="139">
        <f>_xll.qlInterestRateIndexValueDate(Index1M,$H1988)</f>
        <v>53668</v>
      </c>
      <c r="J1988" s="144">
        <f>IFERROR(_xll.qlIndexFixing(Index1M,$H1988,TRUE,_xll.ohTrigger(RecalcTrigger,Trigger1M)),NA())</f>
        <v>8.5198314783848754E-3</v>
      </c>
      <c r="K1988" s="44">
        <f>IFERROR(_xll.qlIndexFixing(Index3M,H1988,TRUE,_xll.ohTrigger(RecalcTrigger,Trigger3M)),NA())</f>
        <v>8.7489466251318149E-3</v>
      </c>
      <c r="L1988" s="44">
        <f>IFERROR(_xll.qlIndexFixing(Index6M,$H1988,TRUE,_xll.ohTrigger(RecalcTrigger,Trigger6M)),NA())</f>
        <v>8.56689790979627E-3</v>
      </c>
      <c r="M1988" s="145">
        <f>IFERROR(_xll.qlIndexFixing(Index1Y,$H1988,TRUE,_xll.ohTrigger(RecalcTrigger,Trigger1Y)),NA())</f>
        <v>8.9521394780358119E-3</v>
      </c>
      <c r="N1988" s="144">
        <f>IFERROR(_xll.qlIndexFixing(ONIndex1M,I1988,TRUE,_xll.ohTrigger(RecalcTrigger,Trigger1M)),NA())</f>
        <v>8.5205747987604497E-3</v>
      </c>
      <c r="O1988" s="44">
        <f>IFERROR(_xll.qlIndexFixing(ONIndex3M,I1988,TRUE,_xll.ohTrigger(RecalcTrigger,Trigger3M)),NA())</f>
        <v>8.7540187215928711E-3</v>
      </c>
      <c r="P1988" s="44">
        <f>IFERROR(_xll.qlIndexFixing(ONIndex6M,I1988,TRUE,_xll.ohTrigger(RecalcTrigger,Trigger6M)),NA())</f>
        <v>8.6020178988643892E-3</v>
      </c>
      <c r="Q1988" s="145">
        <f>IFERROR(_xll.qlIndexFixing(ONIndex1Y,I1988,TRUE,_xll.ohTrigger(RecalcTrigger,Trigger1Y)),NA())</f>
        <v>8.9827540356424151E-3</v>
      </c>
    </row>
    <row r="1989" spans="2:17" x14ac:dyDescent="0.2">
      <c r="B1989" s="39" t="s">
        <v>42</v>
      </c>
      <c r="D1989" s="42">
        <f>_xll.qlCalendarAdvance(Calendar,$D1988,B1989,"f",FALSE)</f>
        <v>53673</v>
      </c>
      <c r="E1989" s="139">
        <f>_xll.qlInterestRateIndexValueDate(IndexON,D1989)</f>
        <v>53673</v>
      </c>
      <c r="F1989" s="155">
        <f>IFERROR(_xll.qlIndexFixing(IndexON,D1989,TRUE,_xll.ohTrigger(RecalcTrigger,TriggerON)),NA())</f>
        <v>7.573554372362068E-3</v>
      </c>
      <c r="H1989" s="42">
        <f>_xll.qlCalendarAdvance(Calendar,$H1988,B1989,"f",FALSE)</f>
        <v>53673</v>
      </c>
      <c r="I1989" s="139">
        <f>_xll.qlInterestRateIndexValueDate(Index1M,$H1989)</f>
        <v>53675</v>
      </c>
      <c r="J1989" s="144">
        <f>IFERROR(_xll.qlIndexFixing(Index1M,$H1989,TRUE,_xll.ohTrigger(RecalcTrigger,Trigger1M)),NA())</f>
        <v>8.5174266198171089E-3</v>
      </c>
      <c r="K1989" s="44">
        <f>IFERROR(_xll.qlIndexFixing(Index3M,H1989,TRUE,_xll.ohTrigger(RecalcTrigger,Trigger3M)),NA())</f>
        <v>8.7464143957545204E-3</v>
      </c>
      <c r="L1989" s="44">
        <f>IFERROR(_xll.qlIndexFixing(Index6M,$H1989,TRUE,_xll.ohTrigger(RecalcTrigger,Trigger6M)),NA())</f>
        <v>8.5625682541622533E-3</v>
      </c>
      <c r="M1989" s="145">
        <f>IFERROR(_xll.qlIndexFixing(Index1Y,$H1989,TRUE,_xll.ohTrigger(RecalcTrigger,Trigger1Y)),NA())</f>
        <v>8.9492699973165099E-3</v>
      </c>
      <c r="N1989" s="144">
        <f>IFERROR(_xll.qlIndexFixing(ONIndex1M,I1989,TRUE,_xll.ohTrigger(RecalcTrigger,Trigger1M)),NA())</f>
        <v>8.5181847410886746E-3</v>
      </c>
      <c r="O1989" s="44">
        <f>IFERROR(_xll.qlIndexFixing(ONIndex3M,I1989,TRUE,_xll.ohTrigger(RecalcTrigger,Trigger3M)),NA())</f>
        <v>8.7515368630342039E-3</v>
      </c>
      <c r="P1989" s="44">
        <f>IFERROR(_xll.qlIndexFixing(ONIndex6M,I1989,TRUE,_xll.ohTrigger(RecalcTrigger,Trigger6M)),NA())</f>
        <v>8.5976527805975422E-3</v>
      </c>
      <c r="Q1989" s="145">
        <f>IFERROR(_xll.qlIndexFixing(ONIndex1Y,I1989,TRUE,_xll.ohTrigger(RecalcTrigger,Trigger1Y)),NA())</f>
        <v>8.980091251968858E-3</v>
      </c>
    </row>
    <row r="1990" spans="2:17" x14ac:dyDescent="0.2">
      <c r="B1990" s="39" t="s">
        <v>42</v>
      </c>
      <c r="D1990" s="42">
        <f>_xll.qlCalendarAdvance(Calendar,$D1989,B1990,"f",FALSE)</f>
        <v>53680</v>
      </c>
      <c r="E1990" s="139">
        <f>_xll.qlInterestRateIndexValueDate(IndexON,D1990)</f>
        <v>53680</v>
      </c>
      <c r="F1990" s="155">
        <f>IFERROR(_xll.qlIndexFixing(IndexON,D1990,TRUE,_xll.ohTrigger(RecalcTrigger,TriggerON)),NA())</f>
        <v>7.573554372362068E-3</v>
      </c>
      <c r="H1990" s="42">
        <f>_xll.qlCalendarAdvance(Calendar,$H1989,B1990,"f",FALSE)</f>
        <v>53680</v>
      </c>
      <c r="I1990" s="139">
        <f>_xll.qlInterestRateIndexValueDate(Index1M,$H1990)</f>
        <v>53682</v>
      </c>
      <c r="J1990" s="144">
        <f>IFERROR(_xll.qlIndexFixing(Index1M,$H1990,TRUE,_xll.ohTrigger(RecalcTrigger,Trigger1M)),NA())</f>
        <v>8.5150134191765009E-3</v>
      </c>
      <c r="K1990" s="44">
        <f>IFERROR(_xll.qlIndexFixing(Index3M,H1990,TRUE,_xll.ohTrigger(RecalcTrigger,Trigger3M)),NA())</f>
        <v>8.7438743769130411E-3</v>
      </c>
      <c r="L1990" s="44">
        <f>IFERROR(_xll.qlIndexFixing(Index6M,$H1990,TRUE,_xll.ohTrigger(RecalcTrigger,Trigger6M)),NA())</f>
        <v>8.5582431281141739E-3</v>
      </c>
      <c r="M1990" s="145">
        <f>IFERROR(_xll.qlIndexFixing(Index1Y,$H1990,TRUE,_xll.ohTrigger(RecalcTrigger,Trigger1Y)),NA())</f>
        <v>8.9463933165225551E-3</v>
      </c>
      <c r="N1990" s="144">
        <f>IFERROR(_xll.qlIndexFixing(ONIndex1M,I1990,TRUE,_xll.ohTrigger(RecalcTrigger,Trigger1M)),NA())</f>
        <v>8.5150995699301291E-3</v>
      </c>
      <c r="O1990" s="44">
        <f>IFERROR(_xll.qlIndexFixing(ONIndex3M,I1990,TRUE,_xll.ohTrigger(RecalcTrigger,Trigger3M)),NA())</f>
        <v>8.7483345267180823E-3</v>
      </c>
      <c r="P1990" s="44">
        <f>IFERROR(_xll.qlIndexFixing(ONIndex6M,I1990,TRUE,_xll.ohTrigger(RecalcTrigger,Trigger6M)),NA())</f>
        <v>8.5920465717403971E-3</v>
      </c>
      <c r="Q1990" s="145">
        <f>IFERROR(_xll.qlIndexFixing(ONIndex1Y,I1990,TRUE,_xll.ohTrigger(RecalcTrigger,Trigger1Y)),NA())</f>
        <v>8.976657483339423E-3</v>
      </c>
    </row>
    <row r="1991" spans="2:17" x14ac:dyDescent="0.2">
      <c r="B1991" s="39" t="s">
        <v>42</v>
      </c>
      <c r="D1991" s="42">
        <f>_xll.qlCalendarAdvance(Calendar,$D1990,B1991,"f",FALSE)</f>
        <v>53688</v>
      </c>
      <c r="E1991" s="139">
        <f>_xll.qlInterestRateIndexValueDate(IndexON,D1991)</f>
        <v>53688</v>
      </c>
      <c r="F1991" s="155">
        <f>IFERROR(_xll.qlIndexFixing(IndexON,D1991,TRUE,_xll.ohTrigger(RecalcTrigger,TriggerON)),NA())</f>
        <v>7.573554372362068E-3</v>
      </c>
      <c r="H1991" s="42">
        <f>_xll.qlCalendarAdvance(Calendar,$H1990,B1991,"f",FALSE)</f>
        <v>53688</v>
      </c>
      <c r="I1991" s="139">
        <f>_xll.qlInterestRateIndexValueDate(Index1M,$H1991)</f>
        <v>53692</v>
      </c>
      <c r="J1991" s="144">
        <f>IFERROR(_xll.qlIndexFixing(Index1M,$H1991,TRUE,_xll.ohTrigger(RecalcTrigger,Trigger1M)),NA())</f>
        <v>8.5115515096742082E-3</v>
      </c>
      <c r="K1991" s="44">
        <f>IFERROR(_xll.qlIndexFixing(Index3M,H1991,TRUE,_xll.ohTrigger(RecalcTrigger,Trigger3M)),NA())</f>
        <v>8.7403874868773428E-3</v>
      </c>
      <c r="L1991" s="44">
        <f>IFERROR(_xll.qlIndexFixing(Index6M,$H1991,TRUE,_xll.ohTrigger(RecalcTrigger,Trigger6M)),NA())</f>
        <v>8.5526887371003071E-3</v>
      </c>
      <c r="M1991" s="145">
        <f>IFERROR(_xll.qlIndexFixing(Index1Y,$H1991,TRUE,_xll.ohTrigger(RecalcTrigger,Trigger1Y)),NA())</f>
        <v>8.9424716631130684E-3</v>
      </c>
      <c r="N1991" s="144">
        <f>IFERROR(_xll.qlIndexFixing(ONIndex1M,I1991,TRUE,_xll.ohTrigger(RecalcTrigger,Trigger1M)),NA())</f>
        <v>8.5126904667731651E-3</v>
      </c>
      <c r="O1991" s="44">
        <f>IFERROR(_xll.qlIndexFixing(ONIndex3M,I1991,TRUE,_xll.ohTrigger(RecalcTrigger,Trigger3M)),NA())</f>
        <v>8.745834965919741E-3</v>
      </c>
      <c r="P1991" s="44">
        <f>IFERROR(_xll.qlIndexFixing(ONIndex6M,I1991,TRUE,_xll.ohTrigger(RecalcTrigger,Trigger6M)),NA())</f>
        <v>8.5876909575510751E-3</v>
      </c>
      <c r="Q1991" s="145">
        <f>IFERROR(_xll.qlIndexFixing(ONIndex1Y,I1991,TRUE,_xll.ohTrigger(RecalcTrigger,Trigger1Y)),NA())</f>
        <v>8.9739788389131547E-3</v>
      </c>
    </row>
    <row r="1992" spans="2:17" x14ac:dyDescent="0.2">
      <c r="B1992" s="39" t="s">
        <v>42</v>
      </c>
      <c r="D1992" s="42">
        <f>_xll.qlCalendarAdvance(Calendar,$D1991,B1992,"f",FALSE)</f>
        <v>53695</v>
      </c>
      <c r="E1992" s="139">
        <f>_xll.qlInterestRateIndexValueDate(IndexON,D1992)</f>
        <v>53695</v>
      </c>
      <c r="F1992" s="155">
        <f>IFERROR(_xll.qlIndexFixing(IndexON,D1992,TRUE,_xll.ohTrigger(RecalcTrigger,TriggerON)),NA())</f>
        <v>7.5735543722821319E-3</v>
      </c>
      <c r="H1992" s="42">
        <f>_xll.qlCalendarAdvance(Calendar,$H1991,B1992,"f",FALSE)</f>
        <v>53695</v>
      </c>
      <c r="I1992" s="139">
        <f>_xll.qlInterestRateIndexValueDate(Index1M,$H1992)</f>
        <v>53699</v>
      </c>
      <c r="J1992" s="144">
        <f>IFERROR(_xll.qlIndexFixing(Index1M,$H1992,TRUE,_xll.ohTrigger(RecalcTrigger,Trigger1M)),NA())</f>
        <v>8.5091180306584944E-3</v>
      </c>
      <c r="K1992" s="44">
        <f>IFERROR(_xll.qlIndexFixing(Index3M,H1992,TRUE,_xll.ohTrigger(RecalcTrigger,Trigger3M)),NA())</f>
        <v>8.7375949677607773E-3</v>
      </c>
      <c r="L1992" s="44">
        <f>IFERROR(_xll.qlIndexFixing(Index6M,$H1992,TRUE,_xll.ohTrigger(RecalcTrigger,Trigger6M)),NA())</f>
        <v>8.5477582888676875E-3</v>
      </c>
      <c r="M1992" s="145">
        <f>IFERROR(_xll.qlIndexFixing(Index1Y,$H1992,TRUE,_xll.ohTrigger(RecalcTrigger,Trigger1Y)),NA())</f>
        <v>8.9395786475099902E-3</v>
      </c>
      <c r="N1992" s="144">
        <f>IFERROR(_xll.qlIndexFixing(ONIndex1M,I1992,TRUE,_xll.ohTrigger(RecalcTrigger,Trigger1M)),NA())</f>
        <v>8.5106188834682683E-3</v>
      </c>
      <c r="O1992" s="44">
        <f>IFERROR(_xll.qlIndexFixing(ONIndex3M,I1992,TRUE,_xll.ohTrigger(RecalcTrigger,Trigger3M)),NA())</f>
        <v>8.7436863137035914E-3</v>
      </c>
      <c r="P1992" s="44">
        <f>IFERROR(_xll.qlIndexFixing(ONIndex6M,I1992,TRUE,_xll.ohTrigger(RecalcTrigger,Trigger6M)),NA())</f>
        <v>8.583960920551803E-3</v>
      </c>
      <c r="Q1992" s="145">
        <f>IFERROR(_xll.qlIndexFixing(ONIndex1Y,I1992,TRUE,_xll.ohTrigger(RecalcTrigger,Trigger1Y)),NA())</f>
        <v>8.9716773247339177E-3</v>
      </c>
    </row>
    <row r="1993" spans="2:17" x14ac:dyDescent="0.2">
      <c r="B1993" s="39" t="s">
        <v>42</v>
      </c>
      <c r="D1993" s="42">
        <f>_xll.qlCalendarAdvance(Calendar,$D1992,B1993,"f",FALSE)</f>
        <v>53702</v>
      </c>
      <c r="E1993" s="139">
        <f>_xll.qlInterestRateIndexValueDate(IndexON,D1993)</f>
        <v>53702</v>
      </c>
      <c r="F1993" s="155">
        <f>IFERROR(_xll.qlIndexFixing(IndexON,D1993,TRUE,_xll.ohTrigger(RecalcTrigger,TriggerON)),NA())</f>
        <v>7.573554372362068E-3</v>
      </c>
      <c r="H1993" s="42">
        <f>_xll.qlCalendarAdvance(Calendar,$H1992,B1993,"f",FALSE)</f>
        <v>53702</v>
      </c>
      <c r="I1993" s="139">
        <f>_xll.qlInterestRateIndexValueDate(Index1M,$H1993)</f>
        <v>53706</v>
      </c>
      <c r="J1993" s="144">
        <f>IFERROR(_xll.qlIndexFixing(Index1M,$H1993,TRUE,_xll.ohTrigger(RecalcTrigger,Trigger1M)),NA())</f>
        <v>8.5066761938792663E-3</v>
      </c>
      <c r="K1993" s="44">
        <f>IFERROR(_xll.qlIndexFixing(Index3M,H1993,TRUE,_xll.ohTrigger(RecalcTrigger,Trigger3M)),NA())</f>
        <v>8.7349485687386302E-3</v>
      </c>
      <c r="L1993" s="44">
        <f>IFERROR(_xll.qlIndexFixing(Index6M,$H1993,TRUE,_xll.ohTrigger(RecalcTrigger,Trigger6M)),NA())</f>
        <v>8.543448915712664E-3</v>
      </c>
      <c r="M1993" s="145">
        <f>IFERROR(_xll.qlIndexFixing(Index1Y,$H1993,TRUE,_xll.ohTrigger(RecalcTrigger,Trigger1Y)),NA())</f>
        <v>8.9366784051713184E-3</v>
      </c>
      <c r="N1993" s="144">
        <f>IFERROR(_xll.qlIndexFixing(ONIndex1M,I1993,TRUE,_xll.ohTrigger(RecalcTrigger,Trigger1M)),NA())</f>
        <v>8.5081942882236916E-3</v>
      </c>
      <c r="O1993" s="44">
        <f>IFERROR(_xll.qlIndexFixing(ONIndex3M,I1993,TRUE,_xll.ohTrigger(RecalcTrigger,Trigger3M)),NA())</f>
        <v>8.7411723476282788E-3</v>
      </c>
      <c r="P1993" s="44">
        <f>IFERROR(_xll.qlIndexFixing(ONIndex6M,I1993,TRUE,_xll.ohTrigger(RecalcTrigger,Trigger6M)),NA())</f>
        <v>8.5796131410553755E-3</v>
      </c>
      <c r="Q1993" s="145">
        <f>IFERROR(_xll.qlIndexFixing(ONIndex1Y,I1993,TRUE,_xll.ohTrigger(RecalcTrigger,Trigger1Y)),NA())</f>
        <v>8.9689857620811608E-3</v>
      </c>
    </row>
    <row r="1994" spans="2:17" x14ac:dyDescent="0.2">
      <c r="B1994" s="39" t="s">
        <v>42</v>
      </c>
      <c r="D1994" s="42">
        <f>_xll.qlCalendarAdvance(Calendar,$D1993,B1994,"f",FALSE)</f>
        <v>53709</v>
      </c>
      <c r="E1994" s="139">
        <f>_xll.qlInterestRateIndexValueDate(IndexON,D1994)</f>
        <v>53709</v>
      </c>
      <c r="F1994" s="155">
        <f>IFERROR(_xll.qlIndexFixing(IndexON,D1994,TRUE,_xll.ohTrigger(RecalcTrigger,TriggerON)),NA())</f>
        <v>7.573554372362068E-3</v>
      </c>
      <c r="H1994" s="42">
        <f>_xll.qlCalendarAdvance(Calendar,$H1993,B1994,"f",FALSE)</f>
        <v>53709</v>
      </c>
      <c r="I1994" s="139">
        <f>_xll.qlInterestRateIndexValueDate(Index1M,$H1994)</f>
        <v>53713</v>
      </c>
      <c r="J1994" s="144">
        <f>IFERROR(_xll.qlIndexFixing(Index1M,$H1994,TRUE,_xll.ohTrigger(RecalcTrigger,Trigger1M)),NA())</f>
        <v>8.5042259947518042E-3</v>
      </c>
      <c r="K1994" s="44">
        <f>IFERROR(_xll.qlIndexFixing(Index3M,H1994,TRUE,_xll.ohTrigger(RecalcTrigger,Trigger3M)),NA())</f>
        <v>8.7324523719768381E-3</v>
      </c>
      <c r="L1994" s="44">
        <f>IFERROR(_xll.qlIndexFixing(Index6M,$H1994,TRUE,_xll.ohTrigger(RecalcTrigger,Trigger6M)),NA())</f>
        <v>8.5391442021560612E-3</v>
      </c>
      <c r="M1994" s="145">
        <f>IFERROR(_xll.qlIndexFixing(Index1Y,$H1994,TRUE,_xll.ohTrigger(RecalcTrigger,Trigger1Y)),NA())</f>
        <v>8.9337709278892626E-3</v>
      </c>
      <c r="N1994" s="144">
        <f>IFERROR(_xll.qlIndexFixing(ONIndex1M,I1994,TRUE,_xll.ohTrigger(RecalcTrigger,Trigger1M)),NA())</f>
        <v>8.5057613446171132E-3</v>
      </c>
      <c r="O1994" s="44">
        <f>IFERROR(_xll.qlIndexFixing(ONIndex3M,I1994,TRUE,_xll.ohTrigger(RecalcTrigger,Trigger3M)),NA())</f>
        <v>8.7386506168041223E-3</v>
      </c>
      <c r="P1994" s="44">
        <f>IFERROR(_xll.qlIndexFixing(ONIndex6M,I1994,TRUE,_xll.ohTrigger(RecalcTrigger,Trigger6M)),NA())</f>
        <v>8.5752696219110192E-3</v>
      </c>
      <c r="Q1994" s="145">
        <f>IFERROR(_xll.qlIndexFixing(ONIndex1Y,I1994,TRUE,_xll.ohTrigger(RecalcTrigger,Trigger1Y)),NA())</f>
        <v>8.966287231482184E-3</v>
      </c>
    </row>
    <row r="1995" spans="2:17" x14ac:dyDescent="0.2">
      <c r="B1995" s="39" t="s">
        <v>42</v>
      </c>
      <c r="D1995" s="42">
        <f>_xll.qlCalendarAdvance(Calendar,$D1994,B1995,"f",FALSE)</f>
        <v>53716</v>
      </c>
      <c r="E1995" s="139">
        <f>_xll.qlInterestRateIndexValueDate(IndexON,D1995)</f>
        <v>53716</v>
      </c>
      <c r="F1995" s="155">
        <f>IFERROR(_xll.qlIndexFixing(IndexON,D1995,TRUE,_xll.ohTrigger(RecalcTrigger,TriggerON)),NA())</f>
        <v>7.573554372362068E-3</v>
      </c>
      <c r="H1995" s="42">
        <f>_xll.qlCalendarAdvance(Calendar,$H1994,B1995,"f",FALSE)</f>
        <v>53716</v>
      </c>
      <c r="I1995" s="139">
        <f>_xll.qlInterestRateIndexValueDate(Index1M,$H1995)</f>
        <v>53720</v>
      </c>
      <c r="J1995" s="144">
        <f>IFERROR(_xll.qlIndexFixing(Index1M,$H1995,TRUE,_xll.ohTrigger(RecalcTrigger,Trigger1M)),NA())</f>
        <v>8.5017674287068603E-3</v>
      </c>
      <c r="K1995" s="44">
        <f>IFERROR(_xll.qlIndexFixing(Index3M,H1995,TRUE,_xll.ohTrigger(RecalcTrigger,Trigger3M)),NA())</f>
        <v>8.729869345247188E-3</v>
      </c>
      <c r="L1995" s="44">
        <f>IFERROR(_xll.qlIndexFixing(Index6M,$H1995,TRUE,_xll.ohTrigger(RecalcTrigger,Trigger6M)),NA())</f>
        <v>8.5348441775572517E-3</v>
      </c>
      <c r="M1995" s="145">
        <f>IFERROR(_xll.qlIndexFixing(Index1Y,$H1995,TRUE,_xll.ohTrigger(RecalcTrigger,Trigger1Y)),NA())</f>
        <v>8.9308562074555935E-3</v>
      </c>
      <c r="N1995" s="144">
        <f>IFERROR(_xll.qlIndexFixing(ONIndex1M,I1995,TRUE,_xll.ohTrigger(RecalcTrigger,Trigger1M)),NA())</f>
        <v>8.5033200480122417E-3</v>
      </c>
      <c r="O1995" s="44">
        <f>IFERROR(_xll.qlIndexFixing(ONIndex3M,I1995,TRUE,_xll.ohTrigger(RecalcTrigger,Trigger3M)),NA())</f>
        <v>8.7361211153957896E-3</v>
      </c>
      <c r="P1995" s="44">
        <f>IFERROR(_xll.qlIndexFixing(ONIndex6M,I1995,TRUE,_xll.ohTrigger(RecalcTrigger,Trigger6M)),NA())</f>
        <v>8.5709303925352032E-3</v>
      </c>
      <c r="Q1995" s="145">
        <f>IFERROR(_xll.qlIndexFixing(ONIndex1Y,I1995,TRUE,_xll.ohTrigger(RecalcTrigger,Trigger1Y)),NA())</f>
        <v>8.9635817251032535E-3</v>
      </c>
    </row>
    <row r="1996" spans="2:17" x14ac:dyDescent="0.2">
      <c r="B1996" s="39" t="s">
        <v>42</v>
      </c>
      <c r="D1996" s="42">
        <f>_xll.qlCalendarAdvance(Calendar,$D1995,B1996,"f",FALSE)</f>
        <v>53723</v>
      </c>
      <c r="E1996" s="139">
        <f>_xll.qlInterestRateIndexValueDate(IndexON,D1996)</f>
        <v>53723</v>
      </c>
      <c r="F1996" s="155">
        <f>IFERROR(_xll.qlIndexFixing(IndexON,D1996,TRUE,_xll.ohTrigger(RecalcTrigger,TriggerON)),NA())</f>
        <v>7.573554372362068E-3</v>
      </c>
      <c r="H1996" s="42">
        <f>_xll.qlCalendarAdvance(Calendar,$H1995,B1996,"f",FALSE)</f>
        <v>53723</v>
      </c>
      <c r="I1996" s="139">
        <f>_xll.qlInterestRateIndexValueDate(Index1M,$H1996)</f>
        <v>53727</v>
      </c>
      <c r="J1996" s="144">
        <f>IFERROR(_xll.qlIndexFixing(Index1M,$H1996,TRUE,_xll.ohTrigger(RecalcTrigger,Trigger1M)),NA())</f>
        <v>8.4995301370443289E-3</v>
      </c>
      <c r="K1996" s="44">
        <f>IFERROR(_xll.qlIndexFixing(Index3M,H1996,TRUE,_xll.ohTrigger(RecalcTrigger,Trigger3M)),NA())</f>
        <v>8.7272784916557419E-3</v>
      </c>
      <c r="L1996" s="44">
        <f>IFERROR(_xll.qlIndexFixing(Index6M,$H1996,TRUE,_xll.ohTrigger(RecalcTrigger,Trigger6M)),NA())</f>
        <v>8.5305488712712173E-3</v>
      </c>
      <c r="M1996" s="145">
        <f>IFERROR(_xll.qlIndexFixing(Index1Y,$H1996,TRUE,_xll.ohTrigger(RecalcTrigger,Trigger1Y)),NA())</f>
        <v>8.9279342356631784E-3</v>
      </c>
      <c r="N1996" s="144">
        <f>IFERROR(_xll.qlIndexFixing(ONIndex1M,I1996,TRUE,_xll.ohTrigger(RecalcTrigger,Trigger1M)),NA())</f>
        <v>8.5008703938527219E-3</v>
      </c>
      <c r="O1996" s="44">
        <f>IFERROR(_xll.qlIndexFixing(ONIndex3M,I1996,TRUE,_xll.ohTrigger(RecalcTrigger,Trigger3M)),NA())</f>
        <v>8.7335838377278208E-3</v>
      </c>
      <c r="P1996" s="44">
        <f>IFERROR(_xll.qlIndexFixing(ONIndex6M,I1996,TRUE,_xll.ohTrigger(RecalcTrigger,Trigger6M)),NA())</f>
        <v>8.5665954821845247E-3</v>
      </c>
      <c r="Q1996" s="145">
        <f>IFERROR(_xll.qlIndexFixing(ONIndex1Y,I1996,TRUE,_xll.ohTrigger(RecalcTrigger,Trigger1Y)),NA())</f>
        <v>8.9608692345510832E-3</v>
      </c>
    </row>
    <row r="1997" spans="2:17" x14ac:dyDescent="0.2">
      <c r="B1997" s="39" t="s">
        <v>42</v>
      </c>
      <c r="D1997" s="42">
        <f>_xll.qlCalendarAdvance(Calendar,$D1996,B1997,"f",FALSE)</f>
        <v>53730</v>
      </c>
      <c r="E1997" s="139">
        <f>_xll.qlInterestRateIndexValueDate(IndexON,D1997)</f>
        <v>53730</v>
      </c>
      <c r="F1997" s="155">
        <f>IFERROR(_xll.qlIndexFixing(IndexON,D1997,TRUE,_xll.ohTrigger(RecalcTrigger,TriggerON)),NA())</f>
        <v>7.573554372362068E-3</v>
      </c>
      <c r="H1997" s="42">
        <f>_xll.qlCalendarAdvance(Calendar,$H1996,B1997,"f",FALSE)</f>
        <v>53730</v>
      </c>
      <c r="I1997" s="139">
        <f>_xll.qlInterestRateIndexValueDate(Index1M,$H1997)</f>
        <v>53734</v>
      </c>
      <c r="J1997" s="144">
        <f>IFERROR(_xll.qlIndexFixing(Index1M,$H1997,TRUE,_xll.ohTrigger(RecalcTrigger,Trigger1M)),NA())</f>
        <v>8.4970567944849962E-3</v>
      </c>
      <c r="K1997" s="44">
        <f>IFERROR(_xll.qlIndexFixing(Index3M,H1997,TRUE,_xll.ohTrigger(RecalcTrigger,Trigger3M)),NA())</f>
        <v>8.7246798054752116E-3</v>
      </c>
      <c r="L1997" s="44">
        <f>IFERROR(_xll.qlIndexFixing(Index6M,$H1997,TRUE,_xll.ohTrigger(RecalcTrigger,Trigger6M)),NA())</f>
        <v>8.5262583126564494E-3</v>
      </c>
      <c r="M1997" s="145">
        <f>IFERROR(_xll.qlIndexFixing(Index1Y,$H1997,TRUE,_xll.ohTrigger(RecalcTrigger,Trigger1Y)),NA())</f>
        <v>8.9250050043037897E-3</v>
      </c>
      <c r="N1997" s="144">
        <f>IFERROR(_xll.qlIndexFixing(ONIndex1M,I1997,TRUE,_xll.ohTrigger(RecalcTrigger,Trigger1M)),NA())</f>
        <v>8.4984123775022624E-3</v>
      </c>
      <c r="O1997" s="44">
        <f>IFERROR(_xll.qlIndexFixing(ONIndex3M,I1997,TRUE,_xll.ohTrigger(RecalcTrigger,Trigger3M)),NA())</f>
        <v>8.7310387779648835E-3</v>
      </c>
      <c r="P1997" s="44">
        <f>IFERROR(_xll.qlIndexFixing(ONIndex6M,I1997,TRUE,_xll.ohTrigger(RecalcTrigger,Trigger6M)),NA())</f>
        <v>8.5622649200356449E-3</v>
      </c>
      <c r="Q1997" s="145">
        <f>IFERROR(_xll.qlIndexFixing(ONIndex1Y,I1997,TRUE,_xll.ohTrigger(RecalcTrigger,Trigger1Y)),NA())</f>
        <v>8.9581497516721953E-3</v>
      </c>
    </row>
    <row r="1998" spans="2:17" x14ac:dyDescent="0.2">
      <c r="B1998" s="39" t="s">
        <v>42</v>
      </c>
      <c r="D1998" s="42">
        <f>_xll.qlCalendarAdvance(Calendar,$D1997,B1998,"f",FALSE)</f>
        <v>53737</v>
      </c>
      <c r="E1998" s="139">
        <f>_xll.qlInterestRateIndexValueDate(IndexON,D1998)</f>
        <v>53737</v>
      </c>
      <c r="F1998" s="155">
        <f>IFERROR(_xll.qlIndexFixing(IndexON,D1998,TRUE,_xll.ohTrigger(RecalcTrigger,TriggerON)),NA())</f>
        <v>7.573554372362068E-3</v>
      </c>
      <c r="H1998" s="42">
        <f>_xll.qlCalendarAdvance(Calendar,$H1997,B1998,"f",FALSE)</f>
        <v>53737</v>
      </c>
      <c r="I1998" s="139">
        <f>_xll.qlInterestRateIndexValueDate(Index1M,$H1998)</f>
        <v>53741</v>
      </c>
      <c r="J1998" s="144">
        <f>IFERROR(_xll.qlIndexFixing(Index1M,$H1998,TRUE,_xll.ohTrigger(RecalcTrigger,Trigger1M)),NA())</f>
        <v>8.4945750727996993E-3</v>
      </c>
      <c r="K1998" s="44">
        <f>IFERROR(_xll.qlIndexFixing(Index3M,H1998,TRUE,_xll.ohTrigger(RecalcTrigger,Trigger3M)),NA())</f>
        <v>8.7220732809800694E-3</v>
      </c>
      <c r="L1998" s="44">
        <f>IFERROR(_xll.qlIndexFixing(Index6M,$H1998,TRUE,_xll.ohTrigger(RecalcTrigger,Trigger6M)),NA())</f>
        <v>8.5219725310683673E-3</v>
      </c>
      <c r="M1998" s="145">
        <f>IFERROR(_xll.qlIndexFixing(Index1Y,$H1998,TRUE,_xll.ohTrigger(RecalcTrigger,Trigger1Y)),NA())</f>
        <v>8.9220685051711671E-3</v>
      </c>
      <c r="N1998" s="144">
        <f>IFERROR(_xll.qlIndexFixing(ONIndex1M,I1998,TRUE,_xll.ohTrigger(RecalcTrigger,Trigger1M)),NA())</f>
        <v>8.4959459944045079E-3</v>
      </c>
      <c r="O1998" s="44">
        <f>IFERROR(_xll.qlIndexFixing(ONIndex3M,I1998,TRUE,_xll.ohTrigger(RecalcTrigger,Trigger3M)),NA())</f>
        <v>8.7284859305114537E-3</v>
      </c>
      <c r="P1998" s="44">
        <f>IFERROR(_xll.qlIndexFixing(ONIndex6M,I1998,TRUE,_xll.ohTrigger(RecalcTrigger,Trigger6M)),NA())</f>
        <v>8.5579387355050329E-3</v>
      </c>
      <c r="Q1998" s="145">
        <f>IFERROR(_xll.qlIndexFixing(ONIndex1Y,I1998,TRUE,_xll.ohTrigger(RecalcTrigger,Trigger1Y)),NA())</f>
        <v>8.9554232682331758E-3</v>
      </c>
    </row>
    <row r="1999" spans="2:17" x14ac:dyDescent="0.2">
      <c r="B1999" s="39" t="s">
        <v>42</v>
      </c>
      <c r="D1999" s="42">
        <f>_xll.qlCalendarAdvance(Calendar,$D1998,B1999,"f",FALSE)</f>
        <v>53744</v>
      </c>
      <c r="E1999" s="139">
        <f>_xll.qlInterestRateIndexValueDate(IndexON,D1999)</f>
        <v>53744</v>
      </c>
      <c r="F1999" s="155">
        <f>IFERROR(_xll.qlIndexFixing(IndexON,D1999,TRUE,_xll.ohTrigger(RecalcTrigger,TriggerON)),NA())</f>
        <v>7.573554372362068E-3</v>
      </c>
      <c r="H1999" s="42">
        <f>_xll.qlCalendarAdvance(Calendar,$H1998,B1999,"f",FALSE)</f>
        <v>53744</v>
      </c>
      <c r="I1999" s="139">
        <f>_xll.qlInterestRateIndexValueDate(Index1M,$H1999)</f>
        <v>53748</v>
      </c>
      <c r="J1999" s="144">
        <f>IFERROR(_xll.qlIndexFixing(Index1M,$H1999,TRUE,_xll.ohTrigger(RecalcTrigger,Trigger1M)),NA())</f>
        <v>8.4920849674035327E-3</v>
      </c>
      <c r="K1999" s="44">
        <f>IFERROR(_xll.qlIndexFixing(Index3M,H1999,TRUE,_xll.ohTrigger(RecalcTrigger,Trigger3M)),NA())</f>
        <v>8.7194589124430285E-3</v>
      </c>
      <c r="L1999" s="44">
        <f>IFERROR(_xll.qlIndexFixing(Index6M,$H1999,TRUE,_xll.ohTrigger(RecalcTrigger,Trigger6M)),NA())</f>
        <v>8.5176915558637083E-3</v>
      </c>
      <c r="M1999" s="145">
        <f>IFERROR(_xll.qlIndexFixing(Index1Y,$H1999,TRUE,_xll.ohTrigger(RecalcTrigger,Trigger1Y)),NA())</f>
        <v>8.9191247300581776E-3</v>
      </c>
      <c r="N1999" s="144">
        <f>IFERROR(_xll.qlIndexFixing(ONIndex1M,I1999,TRUE,_xll.ohTrigger(RecalcTrigger,Trigger1M)),NA())</f>
        <v>8.4934712400830392E-3</v>
      </c>
      <c r="O1999" s="44">
        <f>IFERROR(_xll.qlIndexFixing(ONIndex3M,I1999,TRUE,_xll.ohTrigger(RecalcTrigger,Trigger3M)),NA())</f>
        <v>8.7259252896121353E-3</v>
      </c>
      <c r="P1999" s="44">
        <f>IFERROR(_xll.qlIndexFixing(ONIndex6M,I1999,TRUE,_xll.ohTrigger(RecalcTrigger,Trigger6M)),NA())</f>
        <v>8.5536169577693499E-3</v>
      </c>
      <c r="Q1999" s="145">
        <f>IFERROR(_xll.qlIndexFixing(ONIndex1Y,I1999,TRUE,_xll.ohTrigger(RecalcTrigger,Trigger1Y)),NA())</f>
        <v>8.9526897760006108E-3</v>
      </c>
    </row>
    <row r="2000" spans="2:17" x14ac:dyDescent="0.2">
      <c r="B2000" s="39" t="s">
        <v>42</v>
      </c>
      <c r="D2000" s="42">
        <f>_xll.qlCalendarAdvance(Calendar,$D1999,B2000,"f",FALSE)</f>
        <v>53751</v>
      </c>
      <c r="E2000" s="139">
        <f>_xll.qlInterestRateIndexValueDate(IndexON,D2000)</f>
        <v>53751</v>
      </c>
      <c r="F2000" s="155">
        <f>IFERROR(_xll.qlIndexFixing(IndexON,D2000,TRUE,_xll.ohTrigger(RecalcTrigger,TriggerON)),NA())</f>
        <v>7.573554372362068E-3</v>
      </c>
      <c r="H2000" s="42">
        <f>_xll.qlCalendarAdvance(Calendar,$H1999,B2000,"f",FALSE)</f>
        <v>53751</v>
      </c>
      <c r="I2000" s="139">
        <f>_xll.qlInterestRateIndexValueDate(Index1M,$H2000)</f>
        <v>53755</v>
      </c>
      <c r="J2000" s="144">
        <f>IFERROR(_xll.qlIndexFixing(Index1M,$H2000,TRUE,_xll.ohTrigger(RecalcTrigger,Trigger1M)),NA())</f>
        <v>8.4893489344893859E-3</v>
      </c>
      <c r="K2000" s="44">
        <f>IFERROR(_xll.qlIndexFixing(Index3M,H2000,TRUE,_xll.ohTrigger(RecalcTrigger,Trigger3M)),NA())</f>
        <v>8.716753320697334E-3</v>
      </c>
      <c r="L2000" s="44">
        <f>IFERROR(_xll.qlIndexFixing(Index6M,$H2000,TRUE,_xll.ohTrigger(RecalcTrigger,Trigger6M)),NA())</f>
        <v>8.5130089756863224E-3</v>
      </c>
      <c r="M2000" s="145">
        <f>IFERROR(_xll.qlIndexFixing(Index1Y,$H2000,TRUE,_xll.ohTrigger(RecalcTrigger,Trigger1Y)),NA())</f>
        <v>8.9160681415702894E-3</v>
      </c>
      <c r="N2000" s="144">
        <f>IFERROR(_xll.qlIndexFixing(ONIndex1M,I2000,TRUE,_xll.ohTrigger(RecalcTrigger,Trigger1M)),NA())</f>
        <v>8.4909881098216289E-3</v>
      </c>
      <c r="O2000" s="44">
        <f>IFERROR(_xll.qlIndexFixing(ONIndex3M,I2000,TRUE,_xll.ohTrigger(RecalcTrigger,Trigger3M)),NA())</f>
        <v>8.7233568494315961E-3</v>
      </c>
      <c r="P2000" s="44">
        <f>IFERROR(_xll.qlIndexFixing(ONIndex6M,I2000,TRUE,_xll.ohTrigger(RecalcTrigger,Trigger6M)),NA())</f>
        <v>8.5492996159253209E-3</v>
      </c>
      <c r="Q2000" s="145">
        <f>IFERROR(_xll.qlIndexFixing(ONIndex1Y,I2000,TRUE,_xll.ohTrigger(RecalcTrigger,Trigger1Y)),NA())</f>
        <v>8.9499492669009584E-3</v>
      </c>
    </row>
    <row r="2001" spans="2:17" x14ac:dyDescent="0.2">
      <c r="B2001" s="39" t="s">
        <v>42</v>
      </c>
      <c r="D2001" s="42">
        <f>_xll.qlCalendarAdvance(Calendar,$D2000,B2001,"f",FALSE)</f>
        <v>53758</v>
      </c>
      <c r="E2001" s="139">
        <f>_xll.qlInterestRateIndexValueDate(IndexON,D2001)</f>
        <v>53758</v>
      </c>
      <c r="F2001" s="155">
        <f>IFERROR(_xll.qlIndexFixing(IndexON,D2001,TRUE,_xll.ohTrigger(RecalcTrigger,TriggerON)),NA())</f>
        <v>7.573554372362068E-3</v>
      </c>
      <c r="H2001" s="42">
        <f>_xll.qlCalendarAdvance(Calendar,$H2000,B2001,"f",FALSE)</f>
        <v>53758</v>
      </c>
      <c r="I2001" s="139">
        <f>_xll.qlInterestRateIndexValueDate(Index1M,$H2001)</f>
        <v>53762</v>
      </c>
      <c r="J2001" s="144">
        <f>IFERROR(_xll.qlIndexFixing(Index1M,$H2001,TRUE,_xll.ohTrigger(RecalcTrigger,Trigger1M)),NA())</f>
        <v>8.4868400708099992E-3</v>
      </c>
      <c r="K2001" s="44">
        <f>IFERROR(_xll.qlIndexFixing(Index3M,H2001,TRUE,_xll.ohTrigger(RecalcTrigger,Trigger3M)),NA())</f>
        <v>8.7141226210618126E-3</v>
      </c>
      <c r="L2001" s="44">
        <f>IFERROR(_xll.qlIndexFixing(Index6M,$H2001,TRUE,_xll.ohTrigger(RecalcTrigger,Trigger6M)),NA())</f>
        <v>8.508738215521677E-3</v>
      </c>
      <c r="M2001" s="145">
        <f>IFERROR(_xll.qlIndexFixing(Index1Y,$H2001,TRUE,_xll.ohTrigger(RecalcTrigger,Trigger1Y)),NA())</f>
        <v>8.9131091906088783E-3</v>
      </c>
      <c r="N2001" s="144">
        <f>IFERROR(_xll.qlIndexFixing(ONIndex1M,I2001,TRUE,_xll.ohTrigger(RecalcTrigger,Trigger1M)),NA())</f>
        <v>8.4884965990639216E-3</v>
      </c>
      <c r="O2001" s="44">
        <f>IFERROR(_xll.qlIndexFixing(ONIndex3M,I2001,TRUE,_xll.ohTrigger(RecalcTrigger,Trigger3M)),NA())</f>
        <v>8.7207806043743119E-3</v>
      </c>
      <c r="P2001" s="44">
        <f>IFERROR(_xll.qlIndexFixing(ONIndex6M,I2001,TRUE,_xll.ohTrigger(RecalcTrigger,Trigger6M)),NA())</f>
        <v>8.5449867394693513E-3</v>
      </c>
      <c r="Q2001" s="145">
        <f>IFERROR(_xll.qlIndexFixing(ONIndex1Y,I2001,TRUE,_xll.ohTrigger(RecalcTrigger,Trigger1Y)),NA())</f>
        <v>8.9472017327008047E-3</v>
      </c>
    </row>
    <row r="2002" spans="2:17" x14ac:dyDescent="0.2">
      <c r="B2002" s="39" t="s">
        <v>42</v>
      </c>
      <c r="D2002" s="42">
        <f>_xll.qlCalendarAdvance(Calendar,$D2001,B2002,"f",FALSE)</f>
        <v>53765</v>
      </c>
      <c r="E2002" s="139">
        <f>_xll.qlInterestRateIndexValueDate(IndexON,D2002)</f>
        <v>53765</v>
      </c>
      <c r="F2002" s="155">
        <f>IFERROR(_xll.qlIndexFixing(IndexON,D2002,TRUE,_xll.ohTrigger(RecalcTrigger,TriggerON)),NA())</f>
        <v>7.573554372362068E-3</v>
      </c>
      <c r="H2002" s="42">
        <f>_xll.qlCalendarAdvance(Calendar,$H2001,B2002,"f",FALSE)</f>
        <v>53765</v>
      </c>
      <c r="I2002" s="139">
        <f>_xll.qlInterestRateIndexValueDate(Index1M,$H2002)</f>
        <v>53769</v>
      </c>
      <c r="J2002" s="144">
        <f>IFERROR(_xll.qlIndexFixing(Index1M,$H2002,TRUE,_xll.ohTrigger(RecalcTrigger,Trigger1M)),NA())</f>
        <v>8.484322808171664E-3</v>
      </c>
      <c r="K2002" s="44">
        <f>IFERROR(_xll.qlIndexFixing(Index3M,H2002,TRUE,_xll.ohTrigger(RecalcTrigger,Trigger3M)),NA())</f>
        <v>8.7114840596237766E-3</v>
      </c>
      <c r="L2002" s="44">
        <f>IFERROR(_xll.qlIndexFixing(Index6M,$H2002,TRUE,_xll.ohTrigger(RecalcTrigger,Trigger6M)),NA())</f>
        <v>8.5044723543339085E-3</v>
      </c>
      <c r="M2002" s="145">
        <f>IFERROR(_xll.qlIndexFixing(Index1Y,$H2002,TRUE,_xll.ohTrigger(RecalcTrigger,Trigger1Y)),NA())</f>
        <v>8.9101429383060798E-3</v>
      </c>
      <c r="N2002" s="144">
        <f>IFERROR(_xll.qlIndexFixing(ONIndex1M,I2002,TRUE,_xll.ohTrigger(RecalcTrigger,Trigger1M)),NA())</f>
        <v>8.4859967033334982E-3</v>
      </c>
      <c r="O2002" s="44">
        <f>IFERROR(_xll.qlIndexFixing(ONIndex3M,I2002,TRUE,_xll.ohTrigger(RecalcTrigger,Trigger3M)),NA())</f>
        <v>8.7181965486848867E-3</v>
      </c>
      <c r="P2002" s="44">
        <f>IFERROR(_xll.qlIndexFixing(ONIndex6M,I2002,TRUE,_xll.ohTrigger(RecalcTrigger,Trigger6M)),NA())</f>
        <v>8.540678357578102E-3</v>
      </c>
      <c r="Q2002" s="145">
        <f>IFERROR(_xll.qlIndexFixing(ONIndex1Y,I2002,TRUE,_xll.ohTrigger(RecalcTrigger,Trigger1Y)),NA())</f>
        <v>8.9444471652466717E-3</v>
      </c>
    </row>
    <row r="2003" spans="2:17" x14ac:dyDescent="0.2">
      <c r="B2003" s="39" t="s">
        <v>42</v>
      </c>
      <c r="D2003" s="42">
        <f>_xll.qlCalendarAdvance(Calendar,$D2002,B2003,"f",FALSE)</f>
        <v>53772</v>
      </c>
      <c r="E2003" s="139">
        <f>_xll.qlInterestRateIndexValueDate(IndexON,D2003)</f>
        <v>53772</v>
      </c>
      <c r="F2003" s="155">
        <f>IFERROR(_xll.qlIndexFixing(IndexON,D2003,TRUE,_xll.ohTrigger(RecalcTrigger,TriggerON)),NA())</f>
        <v>7.573554372362068E-3</v>
      </c>
      <c r="H2003" s="42">
        <f>_xll.qlCalendarAdvance(Calendar,$H2002,B2003,"f",FALSE)</f>
        <v>53772</v>
      </c>
      <c r="I2003" s="139">
        <f>_xll.qlInterestRateIndexValueDate(Index1M,$H2003)</f>
        <v>53776</v>
      </c>
      <c r="J2003" s="144">
        <f>IFERROR(_xll.qlIndexFixing(Index1M,$H2003,TRUE,_xll.ohTrigger(RecalcTrigger,Trigger1M)),NA())</f>
        <v>8.4817971419999753E-3</v>
      </c>
      <c r="K2003" s="44">
        <f>IFERROR(_xll.qlIndexFixing(Index3M,H2003,TRUE,_xll.ohTrigger(RecalcTrigger,Trigger3M)),NA())</f>
        <v>8.7088376306599796E-3</v>
      </c>
      <c r="L2003" s="44">
        <f>IFERROR(_xll.qlIndexFixing(Index6M,$H2003,TRUE,_xll.ohTrigger(RecalcTrigger,Trigger6M)),NA())</f>
        <v>8.5002114214777942E-3</v>
      </c>
      <c r="M2003" s="145">
        <f>IFERROR(_xll.qlIndexFixing(Index1Y,$H2003,TRUE,_xll.ohTrigger(RecalcTrigger,Trigger1Y)),NA())</f>
        <v>8.9071693764564332E-3</v>
      </c>
      <c r="N2003" s="144">
        <f>IFERROR(_xll.qlIndexFixing(ONIndex1M,I2003,TRUE,_xll.ohTrigger(RecalcTrigger,Trigger1M)),NA())</f>
        <v>8.4834884179141312E-3</v>
      </c>
      <c r="O2003" s="44">
        <f>IFERROR(_xll.qlIndexFixing(ONIndex3M,I2003,TRUE,_xll.ohTrigger(RecalcTrigger,Trigger3M)),NA())</f>
        <v>8.7156046765279882E-3</v>
      </c>
      <c r="P2003" s="44">
        <f>IFERROR(_xll.qlIndexFixing(ONIndex6M,I2003,TRUE,_xll.ohTrigger(RecalcTrigger,Trigger6M)),NA())</f>
        <v>8.5363744995881063E-3</v>
      </c>
      <c r="Q2003" s="145">
        <f>IFERROR(_xll.qlIndexFixing(ONIndex1Y,I2003,TRUE,_xll.ohTrigger(RecalcTrigger,Trigger1Y)),NA())</f>
        <v>8.9416855561452735E-3</v>
      </c>
    </row>
    <row r="2004" spans="2:17" x14ac:dyDescent="0.2">
      <c r="B2004" s="39" t="s">
        <v>42</v>
      </c>
      <c r="D2004" s="42">
        <f>_xll.qlCalendarAdvance(Calendar,$D2003,B2004,"f",FALSE)</f>
        <v>53779</v>
      </c>
      <c r="E2004" s="139">
        <f>_xll.qlInterestRateIndexValueDate(IndexON,D2004)</f>
        <v>53779</v>
      </c>
      <c r="F2004" s="155">
        <f>IFERROR(_xll.qlIndexFixing(IndexON,D2004,TRUE,_xll.ohTrigger(RecalcTrigger,TriggerON)),NA())</f>
        <v>7.573554372362068E-3</v>
      </c>
      <c r="H2004" s="42">
        <f>_xll.qlCalendarAdvance(Calendar,$H2003,B2004,"f",FALSE)</f>
        <v>53779</v>
      </c>
      <c r="I2004" s="139">
        <f>_xll.qlInterestRateIndexValueDate(Index1M,$H2004)</f>
        <v>53783</v>
      </c>
      <c r="J2004" s="144">
        <f>IFERROR(_xll.qlIndexFixing(Index1M,$H2004,TRUE,_xll.ohTrigger(RecalcTrigger,Trigger1M)),NA())</f>
        <v>8.4792630677153705E-3</v>
      </c>
      <c r="K2004" s="44">
        <f>IFERROR(_xll.qlIndexFixing(Index3M,H2004,TRUE,_xll.ohTrigger(RecalcTrigger,Trigger3M)),NA())</f>
        <v>8.706269208700641E-3</v>
      </c>
      <c r="L2004" s="44">
        <f>IFERROR(_xll.qlIndexFixing(Index6M,$H2004,TRUE,_xll.ohTrigger(RecalcTrigger,Trigger6M)),NA())</f>
        <v>8.4961576134105436E-3</v>
      </c>
      <c r="M2004" s="145">
        <f>IFERROR(_xll.qlIndexFixing(Index1Y,$H2004,TRUE,_xll.ohTrigger(RecalcTrigger,Trigger1Y)),NA())</f>
        <v>8.9041884968538258E-3</v>
      </c>
      <c r="N2004" s="144">
        <f>IFERROR(_xll.qlIndexFixing(ONIndex1M,I2004,TRUE,_xll.ohTrigger(RecalcTrigger,Trigger1M)),NA())</f>
        <v>8.4809717383294014E-3</v>
      </c>
      <c r="O2004" s="44">
        <f>IFERROR(_xll.qlIndexFixing(ONIndex3M,I2004,TRUE,_xll.ohTrigger(RecalcTrigger,Trigger3M)),NA())</f>
        <v>8.7130049822281563E-3</v>
      </c>
      <c r="P2004" s="44">
        <f>IFERROR(_xll.qlIndexFixing(ONIndex6M,I2004,TRUE,_xll.ohTrigger(RecalcTrigger,Trigger6M)),NA())</f>
        <v>8.5320751945161533E-3</v>
      </c>
      <c r="Q2004" s="145">
        <f>IFERROR(_xll.qlIndexFixing(ONIndex1Y,I2004,TRUE,_xll.ohTrigger(RecalcTrigger,Trigger1Y)),NA())</f>
        <v>8.9389168974030042E-3</v>
      </c>
    </row>
    <row r="2005" spans="2:17" x14ac:dyDescent="0.2">
      <c r="B2005" s="39" t="s">
        <v>42</v>
      </c>
      <c r="D2005" s="42">
        <f>_xll.qlCalendarAdvance(Calendar,$D2004,B2005,"f",FALSE)</f>
        <v>53786</v>
      </c>
      <c r="E2005" s="139">
        <f>_xll.qlInterestRateIndexValueDate(IndexON,D2005)</f>
        <v>53786</v>
      </c>
      <c r="F2005" s="155">
        <f>IFERROR(_xll.qlIndexFixing(IndexON,D2005,TRUE,_xll.ohTrigger(RecalcTrigger,TriggerON)),NA())</f>
        <v>7.573554372362068E-3</v>
      </c>
      <c r="H2005" s="42">
        <f>_xll.qlCalendarAdvance(Calendar,$H2004,B2005,"f",FALSE)</f>
        <v>53786</v>
      </c>
      <c r="I2005" s="139">
        <f>_xll.qlInterestRateIndexValueDate(Index1M,$H2005)</f>
        <v>53790</v>
      </c>
      <c r="J2005" s="144">
        <f>IFERROR(_xll.qlIndexFixing(Index1M,$H2005,TRUE,_xll.ohTrigger(RecalcTrigger,Trigger1M)),NA())</f>
        <v>8.4768031251121201E-3</v>
      </c>
      <c r="K2005" s="44">
        <f>IFERROR(_xll.qlIndexFixing(Index3M,H2005,TRUE,_xll.ohTrigger(RecalcTrigger,Trigger3M)),NA())</f>
        <v>8.7036076556558702E-3</v>
      </c>
      <c r="L2005" s="44">
        <f>IFERROR(_xll.qlIndexFixing(Index6M,$H2005,TRUE,_xll.ohTrigger(RecalcTrigger,Trigger6M)),NA())</f>
        <v>8.4919063590220226E-3</v>
      </c>
      <c r="M2005" s="145">
        <f>IFERROR(_xll.qlIndexFixing(Index1Y,$H2005,TRUE,_xll.ohTrigger(RecalcTrigger,Trigger1Y)),NA())</f>
        <v>8.9012002912934526E-3</v>
      </c>
      <c r="N2005" s="144">
        <f>IFERROR(_xll.qlIndexFixing(ONIndex1M,I2005,TRUE,_xll.ohTrigger(RecalcTrigger,Trigger1M)),NA())</f>
        <v>8.4784466599430175E-3</v>
      </c>
      <c r="O2005" s="44">
        <f>IFERROR(_xll.qlIndexFixing(ONIndex3M,I2005,TRUE,_xll.ohTrigger(RecalcTrigger,Trigger3M)),NA())</f>
        <v>8.710397460189867E-3</v>
      </c>
      <c r="P2005" s="44">
        <f>IFERROR(_xll.qlIndexFixing(ONIndex6M,I2005,TRUE,_xll.ohTrigger(RecalcTrigger,Trigger6M)),NA())</f>
        <v>8.5277804718586481E-3</v>
      </c>
      <c r="Q2005" s="145">
        <f>IFERROR(_xll.qlIndexFixing(ONIndex1Y,I2005,TRUE,_xll.ohTrigger(RecalcTrigger,Trigger1Y)),NA())</f>
        <v>8.9361411806265778E-3</v>
      </c>
    </row>
    <row r="2006" spans="2:17" x14ac:dyDescent="0.2">
      <c r="B2006" s="39" t="s">
        <v>42</v>
      </c>
      <c r="D2006" s="42">
        <f>_xll.qlCalendarAdvance(Calendar,$D2005,B2006,"f",FALSE)</f>
        <v>53793</v>
      </c>
      <c r="E2006" s="139">
        <f>_xll.qlInterestRateIndexValueDate(IndexON,D2006)</f>
        <v>53793</v>
      </c>
      <c r="F2006" s="155">
        <f>IFERROR(_xll.qlIndexFixing(IndexON,D2006,TRUE,_xll.ohTrigger(RecalcTrigger,TriggerON)),NA())</f>
        <v>7.5738730386394337E-3</v>
      </c>
      <c r="H2006" s="42">
        <f>_xll.qlCalendarAdvance(Calendar,$H2005,B2006,"f",FALSE)</f>
        <v>53793</v>
      </c>
      <c r="I2006" s="139">
        <f>_xll.qlInterestRateIndexValueDate(Index1M,$H2006)</f>
        <v>53799</v>
      </c>
      <c r="J2006" s="144">
        <f>IFERROR(_xll.qlIndexFixing(Index1M,$H2006,TRUE,_xll.ohTrigger(RecalcTrigger,Trigger1M)),NA())</f>
        <v>8.4735226951977438E-3</v>
      </c>
      <c r="K2006" s="44">
        <f>IFERROR(_xll.qlIndexFixing(Index3M,H2006,TRUE,_xll.ohTrigger(RecalcTrigger,Trigger3M)),NA())</f>
        <v>8.7001740732449481E-3</v>
      </c>
      <c r="L2006" s="44">
        <f>IFERROR(_xll.qlIndexFixing(Index6M,$H2006,TRUE,_xll.ohTrigger(RecalcTrigger,Trigger6M)),NA())</f>
        <v>8.4864478323404373E-3</v>
      </c>
      <c r="M2006" s="145">
        <f>IFERROR(_xll.qlIndexFixing(Index1Y,$H2006,TRUE,_xll.ohTrigger(RecalcTrigger,Trigger1Y)),NA())</f>
        <v>8.8973475348381632E-3</v>
      </c>
      <c r="N2006" s="144">
        <f>IFERROR(_xll.qlIndexFixing(ONIndex1M,I2006,TRUE,_xll.ohTrigger(RecalcTrigger,Trigger1M)),NA())</f>
        <v>8.4750242784714658E-3</v>
      </c>
      <c r="O2006" s="44">
        <f>IFERROR(_xll.qlIndexFixing(ONIndex3M,I2006,TRUE,_xll.ohTrigger(RecalcTrigger,Trigger3M)),NA())</f>
        <v>8.7068693586189738E-3</v>
      </c>
      <c r="P2006" s="44">
        <f>IFERROR(_xll.qlIndexFixing(ONIndex6M,I2006,TRUE,_xll.ohTrigger(RecalcTrigger,Trigger6M)),NA())</f>
        <v>8.5218549124022047E-3</v>
      </c>
      <c r="Q2006" s="145">
        <f>IFERROR(_xll.qlIndexFixing(ONIndex1Y,I2006,TRUE,_xll.ohTrigger(RecalcTrigger,Trigger1Y)),NA())</f>
        <v>8.9323851861777825E-3</v>
      </c>
    </row>
    <row r="2007" spans="2:17" x14ac:dyDescent="0.2">
      <c r="B2007" s="39" t="s">
        <v>42</v>
      </c>
      <c r="D2007" s="42">
        <f>_xll.qlCalendarAdvance(Calendar,$D2006,B2007,"f",FALSE)</f>
        <v>53800</v>
      </c>
      <c r="E2007" s="139">
        <f>_xll.qlInterestRateIndexValueDate(IndexON,D2007)</f>
        <v>53800</v>
      </c>
      <c r="F2007" s="155">
        <f>IFERROR(_xll.qlIndexFixing(IndexON,D2007,TRUE,_xll.ohTrigger(RecalcTrigger,TriggerON)),NA())</f>
        <v>7.573554372362068E-3</v>
      </c>
      <c r="H2007" s="42">
        <f>_xll.qlCalendarAdvance(Calendar,$H2006,B2007,"f",FALSE)</f>
        <v>53800</v>
      </c>
      <c r="I2007" s="139">
        <f>_xll.qlInterestRateIndexValueDate(Index1M,$H2007)</f>
        <v>53804</v>
      </c>
      <c r="J2007" s="144">
        <f>IFERROR(_xll.qlIndexFixing(Index1M,$H2007,TRUE,_xll.ohTrigger(RecalcTrigger,Trigger1M)),NA())</f>
        <v>8.4716942185849575E-3</v>
      </c>
      <c r="K2007" s="44">
        <f>IFERROR(_xll.qlIndexFixing(Index3M,H2007,TRUE,_xll.ohTrigger(RecalcTrigger,Trigger3M)),NA())</f>
        <v>8.6982608914605228E-3</v>
      </c>
      <c r="L2007" s="44">
        <f>IFERROR(_xll.qlIndexFixing(Index6M,$H2007,TRUE,_xll.ohTrigger(RecalcTrigger,Trigger6M)),NA())</f>
        <v>8.4834189220078342E-3</v>
      </c>
      <c r="M2007" s="145">
        <f>IFERROR(_xll.qlIndexFixing(Index1Y,$H2007,TRUE,_xll.ohTrigger(RecalcTrigger,Trigger1Y)),NA())</f>
        <v>8.8952018694784581E-3</v>
      </c>
      <c r="N2007" s="144">
        <f>IFERROR(_xll.qlIndexFixing(ONIndex1M,I2007,TRUE,_xll.ohTrigger(RecalcTrigger,Trigger1M)),NA())</f>
        <v>8.473371288539866E-3</v>
      </c>
      <c r="O2007" s="44">
        <f>IFERROR(_xll.qlIndexFixing(ONIndex3M,I2007,TRUE,_xll.ohTrigger(RecalcTrigger,Trigger3M)),NA())</f>
        <v>8.7051589094766513E-3</v>
      </c>
      <c r="P2007" s="44">
        <f>IFERROR(_xll.qlIndexFixing(ONIndex6M,I2007,TRUE,_xll.ohTrigger(RecalcTrigger,Trigger6M)),NA())</f>
        <v>8.51920489081337E-3</v>
      </c>
      <c r="Q2007" s="145">
        <f>IFERROR(_xll.qlIndexFixing(ONIndex1Y,I2007,TRUE,_xll.ohTrigger(RecalcTrigger,Trigger1Y)),NA())</f>
        <v>8.9305685407570223E-3</v>
      </c>
    </row>
    <row r="2008" spans="2:17" x14ac:dyDescent="0.2">
      <c r="B2008" s="39" t="s">
        <v>42</v>
      </c>
      <c r="D2008" s="42">
        <f>_xll.qlCalendarAdvance(Calendar,$D2007,B2008,"f",FALSE)</f>
        <v>53807</v>
      </c>
      <c r="E2008" s="139">
        <f>_xll.qlInterestRateIndexValueDate(IndexON,D2008)</f>
        <v>53807</v>
      </c>
      <c r="F2008" s="155">
        <f>IFERROR(_xll.qlIndexFixing(IndexON,D2008,TRUE,_xll.ohTrigger(RecalcTrigger,TriggerON)),NA())</f>
        <v>7.573554372362068E-3</v>
      </c>
      <c r="H2008" s="42">
        <f>_xll.qlCalendarAdvance(Calendar,$H2007,B2008,"f",FALSE)</f>
        <v>53807</v>
      </c>
      <c r="I2008" s="139">
        <f>_xll.qlInterestRateIndexValueDate(Index1M,$H2008)</f>
        <v>53811</v>
      </c>
      <c r="J2008" s="144">
        <f>IFERROR(_xll.qlIndexFixing(Index1M,$H2008,TRUE,_xll.ohTrigger(RecalcTrigger,Trigger1M)),NA())</f>
        <v>8.4691271287429259E-3</v>
      </c>
      <c r="K2008" s="44">
        <f>IFERROR(_xll.qlIndexFixing(Index3M,H2008,TRUE,_xll.ohTrigger(RecalcTrigger,Trigger3M)),NA())</f>
        <v>8.6955756688571299E-3</v>
      </c>
      <c r="L2008" s="44">
        <f>IFERROR(_xll.qlIndexFixing(Index6M,$H2008,TRUE,_xll.ohTrigger(RecalcTrigger,Trigger6M)),NA())</f>
        <v>8.4791827980919259E-3</v>
      </c>
      <c r="M2008" s="145">
        <f>IFERROR(_xll.qlIndexFixing(Index1Y,$H2008,TRUE,_xll.ohTrigger(RecalcTrigger,Trigger1Y)),NA())</f>
        <v>8.8921916368148862E-3</v>
      </c>
      <c r="N2008" s="144">
        <f>IFERROR(_xll.qlIndexFixing(ONIndex1M,I2008,TRUE,_xll.ohTrigger(RecalcTrigger,Trigger1M)),NA())</f>
        <v>8.4704559704729121E-3</v>
      </c>
      <c r="O2008" s="44">
        <f>IFERROR(_xll.qlIndexFixing(ONIndex3M,I2008,TRUE,_xll.ohTrigger(RecalcTrigger,Trigger3M)),NA())</f>
        <v>8.7021513658225302E-3</v>
      </c>
      <c r="P2008" s="44">
        <f>IFERROR(_xll.qlIndexFixing(ONIndex6M,I2008,TRUE,_xll.ohTrigger(RecalcTrigger,Trigger6M)),NA())</f>
        <v>8.5143129309361854E-3</v>
      </c>
      <c r="Q2008" s="145">
        <f>IFERROR(_xll.qlIndexFixing(ONIndex1Y,I2008,TRUE,_xll.ohTrigger(RecalcTrigger,Trigger1Y)),NA())</f>
        <v>8.927371459677147E-3</v>
      </c>
    </row>
    <row r="2009" spans="2:17" x14ac:dyDescent="0.2">
      <c r="B2009" s="39" t="s">
        <v>42</v>
      </c>
      <c r="D2009" s="42">
        <f>_xll.qlCalendarAdvance(Calendar,$D2008,B2009,"f",FALSE)</f>
        <v>53814</v>
      </c>
      <c r="E2009" s="139">
        <f>_xll.qlInterestRateIndexValueDate(IndexON,D2009)</f>
        <v>53814</v>
      </c>
      <c r="F2009" s="155">
        <f>IFERROR(_xll.qlIndexFixing(IndexON,D2009,TRUE,_xll.ohTrigger(RecalcTrigger,TriggerON)),NA())</f>
        <v>7.573554372362068E-3</v>
      </c>
      <c r="H2009" s="42">
        <f>_xll.qlCalendarAdvance(Calendar,$H2008,B2009,"f",FALSE)</f>
        <v>53814</v>
      </c>
      <c r="I2009" s="139">
        <f>_xll.qlInterestRateIndexValueDate(Index1M,$H2009)</f>
        <v>53818</v>
      </c>
      <c r="J2009" s="144">
        <f>IFERROR(_xll.qlIndexFixing(Index1M,$H2009,TRUE,_xll.ohTrigger(RecalcTrigger,Trigger1M)),NA())</f>
        <v>8.4664664144325445E-3</v>
      </c>
      <c r="K2009" s="44">
        <f>IFERROR(_xll.qlIndexFixing(Index3M,H2009,TRUE,_xll.ohTrigger(RecalcTrigger,Trigger3M)),NA())</f>
        <v>8.6927935181205836E-3</v>
      </c>
      <c r="L2009" s="44">
        <f>IFERROR(_xll.qlIndexFixing(Index6M,$H2009,TRUE,_xll.ohTrigger(RecalcTrigger,Trigger6M)),NA())</f>
        <v>8.4747509632669398E-3</v>
      </c>
      <c r="M2009" s="145">
        <f>IFERROR(_xll.qlIndexFixing(Index1Y,$H2009,TRUE,_xll.ohTrigger(RecalcTrigger,Trigger1Y)),NA())</f>
        <v>8.8891740453747731E-3</v>
      </c>
      <c r="N2009" s="144">
        <f>IFERROR(_xll.qlIndexFixing(ONIndex1M,I2009,TRUE,_xll.ohTrigger(RecalcTrigger,Trigger1M)),NA())</f>
        <v>8.4682622670140262E-3</v>
      </c>
      <c r="O2009" s="44">
        <f>IFERROR(_xll.qlIndexFixing(ONIndex3M,I2009,TRUE,_xll.ohTrigger(RecalcTrigger,Trigger3M)),NA())</f>
        <v>8.6998889785849798E-3</v>
      </c>
      <c r="P2009" s="44">
        <f>IFERROR(_xll.qlIndexFixing(ONIndex6M,I2009,TRUE,_xll.ohTrigger(RecalcTrigger,Trigger6M)),NA())</f>
        <v>8.5106479901853049E-3</v>
      </c>
      <c r="Q2009" s="145">
        <f>IFERROR(_xll.qlIndexFixing(ONIndex1Y,I2009,TRUE,_xll.ohTrigger(RecalcTrigger,Trigger1Y)),NA())</f>
        <v>8.9249675708291676E-3</v>
      </c>
    </row>
    <row r="2010" spans="2:17" x14ac:dyDescent="0.2">
      <c r="B2010" s="39" t="s">
        <v>42</v>
      </c>
      <c r="D2010" s="42">
        <f>_xll.qlCalendarAdvance(Calendar,$D2009,B2010,"f",FALSE)</f>
        <v>53821</v>
      </c>
      <c r="E2010" s="139">
        <f>_xll.qlInterestRateIndexValueDate(IndexON,D2010)</f>
        <v>53821</v>
      </c>
      <c r="F2010" s="155">
        <f>IFERROR(_xll.qlIndexFixing(IndexON,D2010,TRUE,_xll.ohTrigger(RecalcTrigger,TriggerON)),NA())</f>
        <v>7.573554372362068E-3</v>
      </c>
      <c r="H2010" s="42">
        <f>_xll.qlCalendarAdvance(Calendar,$H2009,B2010,"f",FALSE)</f>
        <v>53821</v>
      </c>
      <c r="I2010" s="139">
        <f>_xll.qlInterestRateIndexValueDate(Index1M,$H2010)</f>
        <v>53825</v>
      </c>
      <c r="J2010" s="144">
        <f>IFERROR(_xll.qlIndexFixing(Index1M,$H2010,TRUE,_xll.ohTrigger(RecalcTrigger,Trigger1M)),NA())</f>
        <v>8.4638817953692561E-3</v>
      </c>
      <c r="K2010" s="44">
        <f>IFERROR(_xll.qlIndexFixing(Index3M,H2010,TRUE,_xll.ohTrigger(RecalcTrigger,Trigger3M)),NA())</f>
        <v>8.6900918561282018E-3</v>
      </c>
      <c r="L2010" s="44">
        <f>IFERROR(_xll.qlIndexFixing(Index6M,$H2010,TRUE,_xll.ohTrigger(RecalcTrigger,Trigger6M)),NA())</f>
        <v>8.4705253507027355E-3</v>
      </c>
      <c r="M2010" s="145">
        <f>IFERROR(_xll.qlIndexFixing(Index1Y,$H2010,TRUE,_xll.ohTrigger(RecalcTrigger,Trigger1Y)),NA())</f>
        <v>8.8861490869539747E-3</v>
      </c>
      <c r="N2010" s="144">
        <f>IFERROR(_xll.qlIndexFixing(ONIndex1M,I2010,TRUE,_xll.ohTrigger(RecalcTrigger,Trigger1M)),NA())</f>
        <v>8.46569512611417E-3</v>
      </c>
      <c r="O2010" s="44">
        <f>IFERROR(_xll.qlIndexFixing(ONIndex3M,I2010,TRUE,_xll.ohTrigger(RecalcTrigger,Trigger3M)),NA())</f>
        <v>8.6972422312836528E-3</v>
      </c>
      <c r="P2010" s="44">
        <f>IFERROR(_xll.qlIndexFixing(ONIndex6M,I2010,TRUE,_xll.ohTrigger(RecalcTrigger,Trigger6M)),NA())</f>
        <v>8.5063766182091882E-3</v>
      </c>
      <c r="Q2010" s="145">
        <f>IFERROR(_xll.qlIndexFixing(ONIndex1Y,I2010,TRUE,_xll.ohTrigger(RecalcTrigger,Trigger1Y)),NA())</f>
        <v>8.9221564415797872E-3</v>
      </c>
    </row>
    <row r="2011" spans="2:17" x14ac:dyDescent="0.2">
      <c r="B2011" s="39" t="s">
        <v>42</v>
      </c>
      <c r="D2011" s="42">
        <f>_xll.qlCalendarAdvance(Calendar,$D2010,B2011,"f",FALSE)</f>
        <v>53828</v>
      </c>
      <c r="E2011" s="139">
        <f>_xll.qlInterestRateIndexValueDate(IndexON,D2011)</f>
        <v>53828</v>
      </c>
      <c r="F2011" s="155">
        <f>IFERROR(_xll.qlIndexFixing(IndexON,D2011,TRUE,_xll.ohTrigger(RecalcTrigger,TriggerON)),NA())</f>
        <v>7.5735543722821319E-3</v>
      </c>
      <c r="H2011" s="42">
        <f>_xll.qlCalendarAdvance(Calendar,$H2010,B2011,"f",FALSE)</f>
        <v>53828</v>
      </c>
      <c r="I2011" s="139">
        <f>_xll.qlInterestRateIndexValueDate(Index1M,$H2011)</f>
        <v>53832</v>
      </c>
      <c r="J2011" s="144">
        <f>IFERROR(_xll.qlIndexFixing(Index1M,$H2011,TRUE,_xll.ohTrigger(RecalcTrigger,Trigger1M)),NA())</f>
        <v>8.4612887361567423E-3</v>
      </c>
      <c r="K2011" s="44">
        <f>IFERROR(_xll.qlIndexFixing(Index3M,H2011,TRUE,_xll.ohTrigger(RecalcTrigger,Trigger3M)),NA())</f>
        <v>8.6873822807997467E-3</v>
      </c>
      <c r="L2011" s="44">
        <f>IFERROR(_xll.qlIndexFixing(Index6M,$H2011,TRUE,_xll.ohTrigger(RecalcTrigger,Trigger6M)),NA())</f>
        <v>8.4663049013153722E-3</v>
      </c>
      <c r="M2011" s="145">
        <f>IFERROR(_xll.qlIndexFixing(Index1Y,$H2011,TRUE,_xll.ohTrigger(RecalcTrigger,Trigger1Y)),NA())</f>
        <v>8.8831167533487774E-3</v>
      </c>
      <c r="N2011" s="144">
        <f>IFERROR(_xll.qlIndexFixing(ONIndex1M,I2011,TRUE,_xll.ohTrigger(RecalcTrigger,Trigger1M)),NA())</f>
        <v>8.4631195589146557E-3</v>
      </c>
      <c r="O2011" s="44">
        <f>IFERROR(_xll.qlIndexFixing(ONIndex3M,I2011,TRUE,_xll.ohTrigger(RecalcTrigger,Trigger3M)),NA())</f>
        <v>8.6945876217114915E-3</v>
      </c>
      <c r="P2011" s="44">
        <f>IFERROR(_xll.qlIndexFixing(ONIndex6M,I2011,TRUE,_xll.ohTrigger(RecalcTrigger,Trigger6M)),NA())</f>
        <v>8.5021100041871023E-3</v>
      </c>
      <c r="Q2011" s="145">
        <f>IFERROR(_xll.qlIndexFixing(ONIndex1Y,I2011,TRUE,_xll.ohTrigger(RecalcTrigger,Trigger1Y)),NA())</f>
        <v>8.9193382052954462E-3</v>
      </c>
    </row>
    <row r="2012" spans="2:17" x14ac:dyDescent="0.2">
      <c r="B2012" s="39" t="s">
        <v>42</v>
      </c>
      <c r="D2012" s="42">
        <f>_xll.qlCalendarAdvance(Calendar,$D2011,B2012,"f",FALSE)</f>
        <v>53835</v>
      </c>
      <c r="E2012" s="139">
        <f>_xll.qlInterestRateIndexValueDate(IndexON,D2012)</f>
        <v>53835</v>
      </c>
      <c r="F2012" s="155">
        <f>IFERROR(_xll.qlIndexFixing(IndexON,D2012,TRUE,_xll.ohTrigger(RecalcTrigger,TriggerON)),NA())</f>
        <v>7.573554372362068E-3</v>
      </c>
      <c r="H2012" s="42">
        <f>_xll.qlCalendarAdvance(Calendar,$H2011,B2012,"f",FALSE)</f>
        <v>53835</v>
      </c>
      <c r="I2012" s="139">
        <f>_xll.qlInterestRateIndexValueDate(Index1M,$H2012)</f>
        <v>53839</v>
      </c>
      <c r="J2012" s="144">
        <f>IFERROR(_xll.qlIndexFixing(Index1M,$H2012,TRUE,_xll.ohTrigger(RecalcTrigger,Trigger1M)),NA())</f>
        <v>8.4586872322180203E-3</v>
      </c>
      <c r="K2012" s="44">
        <f>IFERROR(_xll.qlIndexFixing(Index3M,H2012,TRUE,_xll.ohTrigger(RecalcTrigger,Trigger3M)),NA())</f>
        <v>8.6846647864084938E-3</v>
      </c>
      <c r="L2012" s="44">
        <f>IFERROR(_xll.qlIndexFixing(Index6M,$H2012,TRUE,_xll.ohTrigger(RecalcTrigger,Trigger6M)),NA())</f>
        <v>8.4620896444596323E-3</v>
      </c>
      <c r="M2012" s="145">
        <f>IFERROR(_xll.qlIndexFixing(Index1Y,$H2012,TRUE,_xll.ohTrigger(RecalcTrigger,Trigger1Y)),NA())</f>
        <v>8.8800770363563469E-3</v>
      </c>
      <c r="N2012" s="144">
        <f>IFERROR(_xll.qlIndexFixing(ONIndex1M,I2012,TRUE,_xll.ohTrigger(RecalcTrigger,Trigger1M)),NA())</f>
        <v>8.4605355608591282E-3</v>
      </c>
      <c r="O2012" s="44">
        <f>IFERROR(_xll.qlIndexFixing(ONIndex3M,I2012,TRUE,_xll.ohTrigger(RecalcTrigger,Trigger3M)),NA())</f>
        <v>8.6919251441930356E-3</v>
      </c>
      <c r="P2012" s="44">
        <f>IFERROR(_xll.qlIndexFixing(ONIndex6M,I2012,TRUE,_xll.ohTrigger(RecalcTrigger,Trigger6M)),NA())</f>
        <v>8.4978481773756442E-3</v>
      </c>
      <c r="Q2012" s="145">
        <f>IFERROR(_xll.qlIndexFixing(ONIndex1Y,I2012,TRUE,_xll.ohTrigger(RecalcTrigger,Trigger1Y)),NA())</f>
        <v>8.9165128536627947E-3</v>
      </c>
    </row>
    <row r="2013" spans="2:17" x14ac:dyDescent="0.2">
      <c r="B2013" s="39" t="s">
        <v>42</v>
      </c>
      <c r="D2013" s="42">
        <f>_xll.qlCalendarAdvance(Calendar,$D2012,B2013,"f",FALSE)</f>
        <v>53842</v>
      </c>
      <c r="E2013" s="139">
        <f>_xll.qlInterestRateIndexValueDate(IndexON,D2013)</f>
        <v>53842</v>
      </c>
      <c r="F2013" s="155">
        <f>IFERROR(_xll.qlIndexFixing(IndexON,D2013,TRUE,_xll.ohTrigger(RecalcTrigger,TriggerON)),NA())</f>
        <v>7.573554372362068E-3</v>
      </c>
      <c r="H2013" s="42">
        <f>_xll.qlCalendarAdvance(Calendar,$H2012,B2013,"f",FALSE)</f>
        <v>53842</v>
      </c>
      <c r="I2013" s="139">
        <f>_xll.qlInterestRateIndexValueDate(Index1M,$H2013)</f>
        <v>53846</v>
      </c>
      <c r="J2013" s="144">
        <f>IFERROR(_xll.qlIndexFixing(Index1M,$H2013,TRUE,_xll.ohTrigger(RecalcTrigger,Trigger1M)),NA())</f>
        <v>8.4561651306787056E-3</v>
      </c>
      <c r="K2013" s="44">
        <f>IFERROR(_xll.qlIndexFixing(Index3M,H2013,TRUE,_xll.ohTrigger(RecalcTrigger,Trigger3M)),NA())</f>
        <v>8.6819393672294583E-3</v>
      </c>
      <c r="L2013" s="44">
        <f>IFERROR(_xll.qlIndexFixing(Index6M,$H2013,TRUE,_xll.ohTrigger(RecalcTrigger,Trigger6M)),NA())</f>
        <v>8.4580792986084855E-3</v>
      </c>
      <c r="M2013" s="145">
        <f>IFERROR(_xll.qlIndexFixing(Index1Y,$H2013,TRUE,_xll.ohTrigger(RecalcTrigger,Trigger1Y)),NA())</f>
        <v>8.8770299277723137E-3</v>
      </c>
      <c r="N2013" s="144">
        <f>IFERROR(_xll.qlIndexFixing(ONIndex1M,I2013,TRUE,_xll.ohTrigger(RecalcTrigger,Trigger1M)),NA())</f>
        <v>8.457943127391232E-3</v>
      </c>
      <c r="O2013" s="44">
        <f>IFERROR(_xll.qlIndexFixing(ONIndex3M,I2013,TRUE,_xll.ohTrigger(RecalcTrigger,Trigger3M)),NA())</f>
        <v>8.6892547930528252E-3</v>
      </c>
      <c r="P2013" s="44">
        <f>IFERROR(_xll.qlIndexFixing(ONIndex6M,I2013,TRUE,_xll.ohTrigger(RecalcTrigger,Trigger6M)),NA())</f>
        <v>8.4935911670314113E-3</v>
      </c>
      <c r="Q2013" s="145">
        <f>IFERROR(_xll.qlIndexFixing(ONIndex1Y,I2013,TRUE,_xll.ohTrigger(RecalcTrigger,Trigger1Y)),NA())</f>
        <v>8.9136803786082908E-3</v>
      </c>
    </row>
    <row r="2014" spans="2:17" x14ac:dyDescent="0.2">
      <c r="B2014" s="39" t="s">
        <v>42</v>
      </c>
      <c r="D2014" s="42">
        <f>_xll.qlCalendarAdvance(Calendar,$D2013,B2014,"f",FALSE)</f>
        <v>53849</v>
      </c>
      <c r="E2014" s="139">
        <f>_xll.qlInterestRateIndexValueDate(IndexON,D2014)</f>
        <v>53849</v>
      </c>
      <c r="F2014" s="155">
        <f>IFERROR(_xll.qlIndexFixing(IndexON,D2014,TRUE,_xll.ohTrigger(RecalcTrigger,TriggerON)),NA())</f>
        <v>7.5735543722821319E-3</v>
      </c>
      <c r="H2014" s="42">
        <f>_xll.qlCalendarAdvance(Calendar,$H2013,B2014,"f",FALSE)</f>
        <v>53849</v>
      </c>
      <c r="I2014" s="139">
        <f>_xll.qlInterestRateIndexValueDate(Index1M,$H2014)</f>
        <v>53853</v>
      </c>
      <c r="J2014" s="144">
        <f>IFERROR(_xll.qlIndexFixing(Index1M,$H2014,TRUE,_xll.ohTrigger(RecalcTrigger,Trigger1M)),NA())</f>
        <v>8.4535473892577429E-3</v>
      </c>
      <c r="K2014" s="44">
        <f>IFERROR(_xll.qlIndexFixing(Index3M,H2014,TRUE,_xll.ohTrigger(RecalcTrigger,Trigger3M)),NA())</f>
        <v>8.6792060175367863E-3</v>
      </c>
      <c r="L2014" s="44">
        <f>IFERROR(_xll.qlIndexFixing(Index6M,$H2014,TRUE,_xll.ohTrigger(RecalcTrigger,Trigger6M)),NA())</f>
        <v>8.4538742282090559E-3</v>
      </c>
      <c r="M2014" s="145">
        <f>IFERROR(_xll.qlIndexFixing(Index1Y,$H2014,TRUE,_xll.ohTrigger(RecalcTrigger,Trigger1Y)),NA())</f>
        <v>8.8739754193947161E-3</v>
      </c>
      <c r="N2014" s="144">
        <f>IFERROR(_xll.qlIndexFixing(ONIndex1M,I2014,TRUE,_xll.ohTrigger(RecalcTrigger,Trigger1M)),NA())</f>
        <v>8.4553422538746759E-3</v>
      </c>
      <c r="O2014" s="44">
        <f>IFERROR(_xll.qlIndexFixing(ONIndex3M,I2014,TRUE,_xll.ohTrigger(RecalcTrigger,Trigger3M)),NA())</f>
        <v>8.6865765623755919E-3</v>
      </c>
      <c r="P2014" s="44">
        <f>IFERROR(_xll.qlIndexFixing(ONIndex6M,I2014,TRUE,_xll.ohTrigger(RecalcTrigger,Trigger6M)),NA())</f>
        <v>8.4893390022511284E-3</v>
      </c>
      <c r="Q2014" s="145">
        <f>IFERROR(_xll.qlIndexFixing(ONIndex1Y,I2014,TRUE,_xll.ohTrigger(RecalcTrigger,Trigger1Y)),NA())</f>
        <v>8.9108407718185845E-3</v>
      </c>
    </row>
    <row r="2015" spans="2:17" x14ac:dyDescent="0.2">
      <c r="B2015" s="39" t="s">
        <v>42</v>
      </c>
      <c r="D2015" s="42">
        <f>_xll.qlCalendarAdvance(Calendar,$D2014,B2015,"f",FALSE)</f>
        <v>53856</v>
      </c>
      <c r="E2015" s="139">
        <f>_xll.qlInterestRateIndexValueDate(IndexON,D2015)</f>
        <v>53856</v>
      </c>
      <c r="F2015" s="155">
        <f>IFERROR(_xll.qlIndexFixing(IndexON,D2015,TRUE,_xll.ohTrigger(RecalcTrigger,TriggerON)),NA())</f>
        <v>7.573554372362068E-3</v>
      </c>
      <c r="H2015" s="42">
        <f>_xll.qlCalendarAdvance(Calendar,$H2014,B2015,"f",FALSE)</f>
        <v>53856</v>
      </c>
      <c r="I2015" s="139">
        <f>_xll.qlInterestRateIndexValueDate(Index1M,$H2015)</f>
        <v>53860</v>
      </c>
      <c r="J2015" s="144">
        <f>IFERROR(_xll.qlIndexFixing(Index1M,$H2015,TRUE,_xll.ohTrigger(RecalcTrigger,Trigger1M)),NA())</f>
        <v>8.4509211898904368E-3</v>
      </c>
      <c r="K2015" s="44">
        <f>IFERROR(_xll.qlIndexFixing(Index3M,H2015,TRUE,_xll.ohTrigger(RecalcTrigger,Trigger3M)),NA())</f>
        <v>8.6764647316046224E-3</v>
      </c>
      <c r="L2015" s="44">
        <f>IFERROR(_xll.qlIndexFixing(Index6M,$H2015,TRUE,_xll.ohTrigger(RecalcTrigger,Trigger6M)),NA())</f>
        <v>8.4496744361334166E-3</v>
      </c>
      <c r="M2015" s="145">
        <f>IFERROR(_xll.qlIndexFixing(Index1Y,$H2015,TRUE,_xll.ohTrigger(RecalcTrigger,Trigger1Y)),NA())</f>
        <v>8.8709135030207165E-3</v>
      </c>
      <c r="N2015" s="144">
        <f>IFERROR(_xll.qlIndexFixing(ONIndex1M,I2015,TRUE,_xll.ohTrigger(RecalcTrigger,Trigger1M)),NA())</f>
        <v>8.4527329359129766E-3</v>
      </c>
      <c r="O2015" s="44">
        <f>IFERROR(_xll.qlIndexFixing(ONIndex3M,I2015,TRUE,_xll.ohTrigger(RecalcTrigger,Trigger3M)),NA())</f>
        <v>8.6838904467256839E-3</v>
      </c>
      <c r="P2015" s="44">
        <f>IFERROR(_xll.qlIndexFixing(ONIndex6M,I2015,TRUE,_xll.ohTrigger(RecalcTrigger,Trigger6M)),NA())</f>
        <v>8.4850917125312009E-3</v>
      </c>
      <c r="Q2015" s="145">
        <f>IFERROR(_xll.qlIndexFixing(ONIndex1Y,I2015,TRUE,_xll.ohTrigger(RecalcTrigger,Trigger1Y)),NA())</f>
        <v>8.9079940250602618E-3</v>
      </c>
    </row>
    <row r="2016" spans="2:17" x14ac:dyDescent="0.2">
      <c r="B2016" s="39" t="s">
        <v>42</v>
      </c>
      <c r="D2016" s="42">
        <f>_xll.qlCalendarAdvance(Calendar,$D2015,B2016,"f",FALSE)</f>
        <v>53863</v>
      </c>
      <c r="E2016" s="139">
        <f>_xll.qlInterestRateIndexValueDate(IndexON,D2016)</f>
        <v>53863</v>
      </c>
      <c r="F2016" s="155">
        <f>IFERROR(_xll.qlIndexFixing(IndexON,D2016,TRUE,_xll.ohTrigger(RecalcTrigger,TriggerON)),NA())</f>
        <v>7.573554372362068E-3</v>
      </c>
      <c r="H2016" s="42">
        <f>_xll.qlCalendarAdvance(Calendar,$H2015,B2016,"f",FALSE)</f>
        <v>53863</v>
      </c>
      <c r="I2016" s="139">
        <f>_xll.qlInterestRateIndexValueDate(Index1M,$H2016)</f>
        <v>53867</v>
      </c>
      <c r="J2016" s="144">
        <f>IFERROR(_xll.qlIndexFixing(Index1M,$H2016,TRUE,_xll.ohTrigger(RecalcTrigger,Trigger1M)),NA())</f>
        <v>8.4482865279937869E-3</v>
      </c>
      <c r="K2016" s="44">
        <f>IFERROR(_xll.qlIndexFixing(Index3M,H2016,TRUE,_xll.ohTrigger(RecalcTrigger,Trigger3M)),NA())</f>
        <v>8.6737155037071127E-3</v>
      </c>
      <c r="L2016" s="44">
        <f>IFERROR(_xll.qlIndexFixing(Index6M,$H2016,TRUE,_xll.ohTrigger(RecalcTrigger,Trigger6M)),NA())</f>
        <v>8.4454799517355711E-3</v>
      </c>
      <c r="M2016" s="145">
        <f>IFERROR(_xll.qlIndexFixing(Index1Y,$H2016,TRUE,_xll.ohTrigger(RecalcTrigger,Trigger1Y)),NA())</f>
        <v>8.8678441704474788E-3</v>
      </c>
      <c r="N2016" s="144">
        <f>IFERROR(_xll.qlIndexFixing(ONIndex1M,I2016,TRUE,_xll.ohTrigger(RecalcTrigger,Trigger1M)),NA())</f>
        <v>8.4501151687099707E-3</v>
      </c>
      <c r="O2016" s="44">
        <f>IFERROR(_xll.qlIndexFixing(ONIndex3M,I2016,TRUE,_xll.ohTrigger(RecalcTrigger,Trigger3M)),NA())</f>
        <v>8.6811964401078967E-3</v>
      </c>
      <c r="P2016" s="44">
        <f>IFERROR(_xll.qlIndexFixing(ONIndex6M,I2016,TRUE,_xll.ohTrigger(RecalcTrigger,Trigger6M)),NA())</f>
        <v>8.4808493270482899E-3</v>
      </c>
      <c r="Q2016" s="145">
        <f>IFERROR(_xll.qlIndexFixing(ONIndex1Y,I2016,TRUE,_xll.ohTrigger(RecalcTrigger,Trigger1Y)),NA())</f>
        <v>8.9051401303397171E-3</v>
      </c>
    </row>
    <row r="2017" spans="2:17" x14ac:dyDescent="0.2">
      <c r="B2017" s="39" t="s">
        <v>42</v>
      </c>
      <c r="D2017" s="42">
        <f>_xll.qlCalendarAdvance(Calendar,$D2016,B2017,"f",FALSE)</f>
        <v>53870</v>
      </c>
      <c r="E2017" s="139">
        <f>_xll.qlInterestRateIndexValueDate(IndexON,D2017)</f>
        <v>53870</v>
      </c>
      <c r="F2017" s="155">
        <f>IFERROR(_xll.qlIndexFixing(IndexON,D2017,TRUE,_xll.ohTrigger(RecalcTrigger,TriggerON)),NA())</f>
        <v>7.573554372362068E-3</v>
      </c>
      <c r="H2017" s="42">
        <f>_xll.qlCalendarAdvance(Calendar,$H2016,B2017,"f",FALSE)</f>
        <v>53870</v>
      </c>
      <c r="I2017" s="139">
        <f>_xll.qlInterestRateIndexValueDate(Index1M,$H2017)</f>
        <v>53874</v>
      </c>
      <c r="J2017" s="144">
        <f>IFERROR(_xll.qlIndexFixing(Index1M,$H2017,TRUE,_xll.ohTrigger(RecalcTrigger,Trigger1M)),NA())</f>
        <v>8.4455528814780974E-3</v>
      </c>
      <c r="K2017" s="44">
        <f>IFERROR(_xll.qlIndexFixing(Index3M,H2017,TRUE,_xll.ohTrigger(RecalcTrigger,Trigger3M)),NA())</f>
        <v>8.6709583281192708E-3</v>
      </c>
      <c r="L2017" s="44">
        <f>IFERROR(_xll.qlIndexFixing(Index6M,$H2017,TRUE,_xll.ohTrigger(RecalcTrigger,Trigger6M)),NA())</f>
        <v>8.4408937721533548E-3</v>
      </c>
      <c r="M2017" s="145">
        <f>IFERROR(_xll.qlIndexFixing(Index1Y,$H2017,TRUE,_xll.ohTrigger(RecalcTrigger,Trigger1Y)),NA())</f>
        <v>8.8647674134734733E-3</v>
      </c>
      <c r="N2017" s="144">
        <f>IFERROR(_xll.qlIndexFixing(ONIndex1M,I2017,TRUE,_xll.ohTrigger(RecalcTrigger,Trigger1M)),NA())</f>
        <v>8.447488947869175E-3</v>
      </c>
      <c r="O2017" s="44">
        <f>IFERROR(_xll.qlIndexFixing(ONIndex3M,I2017,TRUE,_xll.ohTrigger(RecalcTrigger,Trigger3M)),NA())</f>
        <v>8.6784945368467703E-3</v>
      </c>
      <c r="P2017" s="44">
        <f>IFERROR(_xll.qlIndexFixing(ONIndex6M,I2017,TRUE,_xll.ohTrigger(RecalcTrigger,Trigger6M)),NA())</f>
        <v>8.4766118749790564E-3</v>
      </c>
      <c r="Q2017" s="145">
        <f>IFERROR(_xll.qlIndexFixing(ONIndex1Y,I2017,TRUE,_xll.ohTrigger(RecalcTrigger,Trigger1Y)),NA())</f>
        <v>8.9022790793436002E-3</v>
      </c>
    </row>
    <row r="2018" spans="2:17" x14ac:dyDescent="0.2">
      <c r="B2018" s="39" t="s">
        <v>42</v>
      </c>
      <c r="D2018" s="42">
        <f>_xll.qlCalendarAdvance(Calendar,$D2017,B2018,"f",FALSE)</f>
        <v>53877</v>
      </c>
      <c r="E2018" s="139">
        <f>_xll.qlInterestRateIndexValueDate(IndexON,D2018)</f>
        <v>53877</v>
      </c>
      <c r="F2018" s="155">
        <f>IFERROR(_xll.qlIndexFixing(IndexON,D2018,TRUE,_xll.ohTrigger(RecalcTrigger,TriggerON)),NA())</f>
        <v>7.573554372362068E-3</v>
      </c>
      <c r="H2018" s="42">
        <f>_xll.qlCalendarAdvance(Calendar,$H2017,B2018,"f",FALSE)</f>
        <v>53877</v>
      </c>
      <c r="I2018" s="139">
        <f>_xll.qlInterestRateIndexValueDate(Index1M,$H2018)</f>
        <v>53881</v>
      </c>
      <c r="J2018" s="144">
        <f>IFERROR(_xll.qlIndexFixing(Index1M,$H2018,TRUE,_xll.ohTrigger(RecalcTrigger,Trigger1M)),NA())</f>
        <v>8.4429006130835108E-3</v>
      </c>
      <c r="K2018" s="44">
        <f>IFERROR(_xll.qlIndexFixing(Index3M,H2018,TRUE,_xll.ohTrigger(RecalcTrigger,Trigger3M)),NA())</f>
        <v>8.6681931991152428E-3</v>
      </c>
      <c r="L2018" s="44">
        <f>IFERROR(_xll.qlIndexFixing(Index6M,$H2018,TRUE,_xll.ohTrigger(RecalcTrigger,Trigger6M)),NA())</f>
        <v>8.4369087902991247E-3</v>
      </c>
      <c r="M2018" s="145">
        <f>IFERROR(_xll.qlIndexFixing(Index1Y,$H2018,TRUE,_xll.ohTrigger(RecalcTrigger,Trigger1Y)),NA())</f>
        <v>8.8616832238965198E-3</v>
      </c>
      <c r="N2018" s="144">
        <f>IFERROR(_xll.qlIndexFixing(ONIndex1M,I2018,TRUE,_xll.ohTrigger(RecalcTrigger,Trigger1M)),NA())</f>
        <v>8.4448542686743622E-3</v>
      </c>
      <c r="O2018" s="44">
        <f>IFERROR(_xll.qlIndexFixing(ONIndex3M,I2018,TRUE,_xll.ohTrigger(RecalcTrigger,Trigger3M)),NA())</f>
        <v>8.6757847312668446E-3</v>
      </c>
      <c r="P2018" s="44">
        <f>IFERROR(_xll.qlIndexFixing(ONIndex6M,I2018,TRUE,_xll.ohTrigger(RecalcTrigger,Trigger6M)),NA())</f>
        <v>8.4723793858199059E-3</v>
      </c>
      <c r="Q2018" s="145">
        <f>IFERROR(_xll.qlIndexFixing(ONIndex1Y,I2018,TRUE,_xll.ohTrigger(RecalcTrigger,Trigger1Y)),NA())</f>
        <v>8.8994108638384972E-3</v>
      </c>
    </row>
    <row r="2019" spans="2:17" x14ac:dyDescent="0.2">
      <c r="B2019" s="39" t="s">
        <v>42</v>
      </c>
      <c r="D2019" s="42">
        <f>_xll.qlCalendarAdvance(Calendar,$D2018,B2019,"f",FALSE)</f>
        <v>53884</v>
      </c>
      <c r="E2019" s="139">
        <f>_xll.qlInterestRateIndexValueDate(IndexON,D2019)</f>
        <v>53884</v>
      </c>
      <c r="F2019" s="155">
        <f>IFERROR(_xll.qlIndexFixing(IndexON,D2019,TRUE,_xll.ohTrigger(RecalcTrigger,TriggerON)),NA())</f>
        <v>7.573554372362068E-3</v>
      </c>
      <c r="H2019" s="42">
        <f>_xll.qlCalendarAdvance(Calendar,$H2018,B2019,"f",FALSE)</f>
        <v>53884</v>
      </c>
      <c r="I2019" s="139">
        <f>_xll.qlInterestRateIndexValueDate(Index1M,$H2019)</f>
        <v>53888</v>
      </c>
      <c r="J2019" s="144">
        <f>IFERROR(_xll.qlIndexFixing(Index1M,$H2019,TRUE,_xll.ohTrigger(RecalcTrigger,Trigger1M)),NA())</f>
        <v>8.4402398679264065E-3</v>
      </c>
      <c r="K2019" s="44">
        <f>IFERROR(_xll.qlIndexFixing(Index3M,H2019,TRUE,_xll.ohTrigger(RecalcTrigger,Trigger3M)),NA())</f>
        <v>8.6654201109700423E-3</v>
      </c>
      <c r="L2019" s="44">
        <f>IFERROR(_xll.qlIndexFixing(Index6M,$H2019,TRUE,_xll.ohTrigger(RecalcTrigger,Trigger6M)),NA())</f>
        <v>8.4327307030685889E-3</v>
      </c>
      <c r="M2019" s="145">
        <f>IFERROR(_xll.qlIndexFixing(Index1Y,$H2019,TRUE,_xll.ohTrigger(RecalcTrigger,Trigger1Y)),NA())</f>
        <v>8.8585915935148717E-3</v>
      </c>
      <c r="N2019" s="144">
        <f>IFERROR(_xll.qlIndexFixing(ONIndex1M,I2019,TRUE,_xll.ohTrigger(RecalcTrigger,Trigger1M)),NA())</f>
        <v>8.4422111265691768E-3</v>
      </c>
      <c r="O2019" s="44">
        <f>IFERROR(_xll.qlIndexFixing(ONIndex3M,I2019,TRUE,_xll.ohTrigger(RecalcTrigger,Trigger3M)),NA())</f>
        <v>8.6730670176127234E-3</v>
      </c>
      <c r="P2019" s="44">
        <f>IFERROR(_xll.qlIndexFixing(ONIndex6M,I2019,TRUE,_xll.ohTrigger(RecalcTrigger,Trigger6M)),NA())</f>
        <v>8.4681518885076912E-3</v>
      </c>
      <c r="Q2019" s="145">
        <f>IFERROR(_xll.qlIndexFixing(ONIndex1Y,I2019,TRUE,_xll.ohTrigger(RecalcTrigger,Trigger1Y)),NA())</f>
        <v>8.8965354756709303E-3</v>
      </c>
    </row>
    <row r="2020" spans="2:17" x14ac:dyDescent="0.2">
      <c r="B2020" s="39" t="s">
        <v>42</v>
      </c>
      <c r="D2020" s="42">
        <f>_xll.qlCalendarAdvance(Calendar,$D2019,B2020,"f",FALSE)</f>
        <v>53891</v>
      </c>
      <c r="E2020" s="139">
        <f>_xll.qlInterestRateIndexValueDate(IndexON,D2020)</f>
        <v>53891</v>
      </c>
      <c r="F2020" s="155">
        <f>IFERROR(_xll.qlIndexFixing(IndexON,D2020,TRUE,_xll.ohTrigger(RecalcTrigger,TriggerON)),NA())</f>
        <v>7.573554372362068E-3</v>
      </c>
      <c r="H2020" s="42">
        <f>_xll.qlCalendarAdvance(Calendar,$H2019,B2020,"f",FALSE)</f>
        <v>53891</v>
      </c>
      <c r="I2020" s="139">
        <f>_xll.qlInterestRateIndexValueDate(Index1M,$H2020)</f>
        <v>53895</v>
      </c>
      <c r="J2020" s="144">
        <f>IFERROR(_xll.qlIndexFixing(Index1M,$H2020,TRUE,_xll.ohTrigger(RecalcTrigger,Trigger1M)),NA())</f>
        <v>8.4375706414349574E-3</v>
      </c>
      <c r="K2020" s="44">
        <f>IFERROR(_xll.qlIndexFixing(Index3M,H2020,TRUE,_xll.ohTrigger(RecalcTrigger,Trigger3M)),NA())</f>
        <v>8.6626390579586827E-3</v>
      </c>
      <c r="L2020" s="44">
        <f>IFERROR(_xll.qlIndexFixing(Index6M,$H2020,TRUE,_xll.ohTrigger(RecalcTrigger,Trigger6M)),NA())</f>
        <v>8.4285580431970493E-3</v>
      </c>
      <c r="M2020" s="145">
        <f>IFERROR(_xll.qlIndexFixing(Index1Y,$H2020,TRUE,_xll.ohTrigger(RecalcTrigger,Trigger1Y)),NA())</f>
        <v>8.8554925141276601E-3</v>
      </c>
      <c r="N2020" s="144">
        <f>IFERROR(_xll.qlIndexFixing(ONIndex1M,I2020,TRUE,_xll.ohTrigger(RecalcTrigger,Trigger1M)),NA())</f>
        <v>8.4395595169972637E-3</v>
      </c>
      <c r="O2020" s="44">
        <f>IFERROR(_xll.qlIndexFixing(ONIndex3M,I2020,TRUE,_xll.ohTrigger(RecalcTrigger,Trigger3M)),NA())</f>
        <v>8.6703413901290105E-3</v>
      </c>
      <c r="P2020" s="44">
        <f>IFERROR(_xll.qlIndexFixing(ONIndex6M,I2020,TRUE,_xll.ohTrigger(RecalcTrigger,Trigger6M)),NA())</f>
        <v>8.4639294126187536E-3</v>
      </c>
      <c r="Q2020" s="145">
        <f>IFERROR(_xll.qlIndexFixing(ONIndex1Y,I2020,TRUE,_xll.ohTrigger(RecalcTrigger,Trigger1Y)),NA())</f>
        <v>8.8936529066074854E-3</v>
      </c>
    </row>
    <row r="2021" spans="2:17" x14ac:dyDescent="0.2">
      <c r="B2021" s="39" t="s">
        <v>42</v>
      </c>
      <c r="D2021" s="42">
        <f>_xll.qlCalendarAdvance(Calendar,$D2020,B2021,"f",FALSE)</f>
        <v>53898</v>
      </c>
      <c r="E2021" s="139">
        <f>_xll.qlInterestRateIndexValueDate(IndexON,D2021)</f>
        <v>53898</v>
      </c>
      <c r="F2021" s="155">
        <f>IFERROR(_xll.qlIndexFixing(IndexON,D2021,TRUE,_xll.ohTrigger(RecalcTrigger,TriggerON)),NA())</f>
        <v>7.573554372362068E-3</v>
      </c>
      <c r="H2021" s="42">
        <f>_xll.qlCalendarAdvance(Calendar,$H2020,B2021,"f",FALSE)</f>
        <v>53898</v>
      </c>
      <c r="I2021" s="139">
        <f>_xll.qlInterestRateIndexValueDate(Index1M,$H2021)</f>
        <v>53902</v>
      </c>
      <c r="J2021" s="144">
        <f>IFERROR(_xll.qlIndexFixing(Index1M,$H2021,TRUE,_xll.ohTrigger(RecalcTrigger,Trigger1M)),NA())</f>
        <v>8.4348929290347582E-3</v>
      </c>
      <c r="K2021" s="44">
        <f>IFERROR(_xll.qlIndexFixing(Index3M,H2021,TRUE,_xll.ohTrigger(RecalcTrigger,Trigger3M)),NA())</f>
        <v>8.6598500343553122E-3</v>
      </c>
      <c r="L2021" s="44">
        <f>IFERROR(_xll.qlIndexFixing(Index6M,$H2021,TRUE,_xll.ohTrigger(RecalcTrigger,Trigger6M)),NA())</f>
        <v>8.4243908400384176E-3</v>
      </c>
      <c r="M2021" s="145">
        <f>IFERROR(_xll.qlIndexFixing(Index1Y,$H2021,TRUE,_xll.ohTrigger(RecalcTrigger,Trigger1Y)),NA())</f>
        <v>8.8523859775337908E-3</v>
      </c>
      <c r="N2021" s="144">
        <f>IFERROR(_xll.qlIndexFixing(ONIndex1M,I2021,TRUE,_xll.ohTrigger(RecalcTrigger,Trigger1M)),NA())</f>
        <v>8.4368994354022675E-3</v>
      </c>
      <c r="O2021" s="44">
        <f>IFERROR(_xll.qlIndexFixing(ONIndex3M,I2021,TRUE,_xll.ohTrigger(RecalcTrigger,Trigger3M)),NA())</f>
        <v>8.667607843220182E-3</v>
      </c>
      <c r="P2021" s="44">
        <f>IFERROR(_xll.qlIndexFixing(ONIndex6M,I2021,TRUE,_xll.ohTrigger(RecalcTrigger,Trigger6M)),NA())</f>
        <v>8.4597119871698823E-3</v>
      </c>
      <c r="Q2021" s="145">
        <f>IFERROR(_xll.qlIndexFixing(ONIndex1Y,I2021,TRUE,_xll.ohTrigger(RecalcTrigger,Trigger1Y)),NA())</f>
        <v>8.8907631484147487E-3</v>
      </c>
    </row>
    <row r="2022" spans="2:17" x14ac:dyDescent="0.2">
      <c r="B2022" s="39" t="s">
        <v>42</v>
      </c>
      <c r="D2022" s="42">
        <f>_xll.qlCalendarAdvance(Calendar,$D2021,B2022,"f",FALSE)</f>
        <v>53905</v>
      </c>
      <c r="E2022" s="139">
        <f>_xll.qlInterestRateIndexValueDate(IndexON,D2022)</f>
        <v>53905</v>
      </c>
      <c r="F2022" s="155">
        <f>IFERROR(_xll.qlIndexFixing(IndexON,D2022,TRUE,_xll.ohTrigger(RecalcTrigger,TriggerON)),NA())</f>
        <v>7.573554372362068E-3</v>
      </c>
      <c r="H2022" s="42">
        <f>_xll.qlCalendarAdvance(Calendar,$H2021,B2022,"f",FALSE)</f>
        <v>53905</v>
      </c>
      <c r="I2022" s="139">
        <f>_xll.qlInterestRateIndexValueDate(Index1M,$H2022)</f>
        <v>53909</v>
      </c>
      <c r="J2022" s="144">
        <f>IFERROR(_xll.qlIndexFixing(Index1M,$H2022,TRUE,_xll.ohTrigger(RecalcTrigger,Trigger1M)),NA())</f>
        <v>8.4322067261385115E-3</v>
      </c>
      <c r="K2022" s="44">
        <f>IFERROR(_xll.qlIndexFixing(Index3M,H2022,TRUE,_xll.ohTrigger(RecalcTrigger,Trigger3M)),NA())</f>
        <v>8.6570530344349424E-3</v>
      </c>
      <c r="L2022" s="44">
        <f>IFERROR(_xll.qlIndexFixing(Index6M,$H2022,TRUE,_xll.ohTrigger(RecalcTrigger,Trigger6M)),NA())</f>
        <v>8.420229122944432E-3</v>
      </c>
      <c r="M2022" s="145">
        <f>IFERROR(_xll.qlIndexFixing(Index1Y,$H2022,TRUE,_xll.ohTrigger(RecalcTrigger,Trigger1Y)),NA())</f>
        <v>8.8492719755319596E-3</v>
      </c>
      <c r="N2022" s="144">
        <f>IFERROR(_xll.qlIndexFixing(ONIndex1M,I2022,TRUE,_xll.ohTrigger(RecalcTrigger,Trigger1M)),NA())</f>
        <v>8.4342308772278329E-3</v>
      </c>
      <c r="O2022" s="44">
        <f>IFERROR(_xll.qlIndexFixing(ONIndex3M,I2022,TRUE,_xll.ohTrigger(RecalcTrigger,Trigger3M)),NA())</f>
        <v>8.6648663710509055E-3</v>
      </c>
      <c r="P2022" s="44">
        <f>IFERROR(_xll.qlIndexFixing(ONIndex6M,I2022,TRUE,_xll.ohTrigger(RecalcTrigger,Trigger6M)),NA())</f>
        <v>8.4554996415775463E-3</v>
      </c>
      <c r="Q2022" s="145">
        <f>IFERROR(_xll.qlIndexFixing(ONIndex1Y,I2022,TRUE,_xll.ohTrigger(RecalcTrigger,Trigger1Y)),NA())</f>
        <v>8.8878661930991143E-3</v>
      </c>
    </row>
    <row r="2023" spans="2:17" x14ac:dyDescent="0.2">
      <c r="B2023" s="39" t="s">
        <v>42</v>
      </c>
      <c r="D2023" s="42">
        <f>_xll.qlCalendarAdvance(Calendar,$D2022,B2023,"f",FALSE)</f>
        <v>53912</v>
      </c>
      <c r="E2023" s="139">
        <f>_xll.qlInterestRateIndexValueDate(IndexON,D2023)</f>
        <v>53912</v>
      </c>
      <c r="F2023" s="155">
        <f>IFERROR(_xll.qlIndexFixing(IndexON,D2023,TRUE,_xll.ohTrigger(RecalcTrigger,TriggerON)),NA())</f>
        <v>7.573554372362068E-3</v>
      </c>
      <c r="H2023" s="42">
        <f>_xll.qlCalendarAdvance(Calendar,$H2022,B2023,"f",FALSE)</f>
        <v>53912</v>
      </c>
      <c r="I2023" s="139">
        <f>_xll.qlInterestRateIndexValueDate(Index1M,$H2023)</f>
        <v>53916</v>
      </c>
      <c r="J2023" s="144">
        <f>IFERROR(_xll.qlIndexFixing(Index1M,$H2023,TRUE,_xll.ohTrigger(RecalcTrigger,Trigger1M)),NA())</f>
        <v>8.4295120281795456E-3</v>
      </c>
      <c r="K2023" s="44">
        <f>IFERROR(_xll.qlIndexFixing(Index3M,H2023,TRUE,_xll.ohTrigger(RecalcTrigger,Trigger3M)),NA())</f>
        <v>8.6542480524717212E-3</v>
      </c>
      <c r="L2023" s="44">
        <f>IFERROR(_xll.qlIndexFixing(Index6M,$H2023,TRUE,_xll.ohTrigger(RecalcTrigger,Trigger6M)),NA())</f>
        <v>8.4160729212668303E-3</v>
      </c>
      <c r="M2023" s="145">
        <f>IFERROR(_xll.qlIndexFixing(Index1Y,$H2023,TRUE,_xll.ohTrigger(RecalcTrigger,Trigger1Y)),NA())</f>
        <v>8.846150499922165E-3</v>
      </c>
      <c r="N2023" s="144">
        <f>IFERROR(_xll.qlIndexFixing(ONIndex1M,I2023,TRUE,_xll.ohTrigger(RecalcTrigger,Trigger1M)),NA())</f>
        <v>8.4315538378376687E-3</v>
      </c>
      <c r="O2023" s="44">
        <f>IFERROR(_xll.qlIndexFixing(ONIndex3M,I2023,TRUE,_xll.ohTrigger(RecalcTrigger,Trigger3M)),NA())</f>
        <v>8.6621169677858489E-3</v>
      </c>
      <c r="P2023" s="44">
        <f>IFERROR(_xll.qlIndexFixing(ONIndex6M,I2023,TRUE,_xll.ohTrigger(RecalcTrigger,Trigger6M)),NA())</f>
        <v>8.4512924049384708E-3</v>
      </c>
      <c r="Q2023" s="145">
        <f>IFERROR(_xll.qlIndexFixing(ONIndex1Y,I2023,TRUE,_xll.ohTrigger(RecalcTrigger,Trigger1Y)),NA())</f>
        <v>8.8849620321873601E-3</v>
      </c>
    </row>
    <row r="2024" spans="2:17" x14ac:dyDescent="0.2">
      <c r="B2024" s="39" t="s">
        <v>42</v>
      </c>
      <c r="D2024" s="42">
        <f>_xll.qlCalendarAdvance(Calendar,$D2023,B2024,"f",FALSE)</f>
        <v>53919</v>
      </c>
      <c r="E2024" s="139">
        <f>_xll.qlInterestRateIndexValueDate(IndexON,D2024)</f>
        <v>53919</v>
      </c>
      <c r="F2024" s="155">
        <f>IFERROR(_xll.qlIndexFixing(IndexON,D2024,TRUE,_xll.ohTrigger(RecalcTrigger,TriggerON)),NA())</f>
        <v>7.573554372362068E-3</v>
      </c>
      <c r="H2024" s="42">
        <f>_xll.qlCalendarAdvance(Calendar,$H2023,B2024,"f",FALSE)</f>
        <v>53919</v>
      </c>
      <c r="I2024" s="139">
        <f>_xll.qlInterestRateIndexValueDate(Index1M,$H2024)</f>
        <v>53923</v>
      </c>
      <c r="J2024" s="144">
        <f>IFERROR(_xll.qlIndexFixing(Index1M,$H2024,TRUE,_xll.ohTrigger(RecalcTrigger,Trigger1M)),NA())</f>
        <v>8.426808830575722E-3</v>
      </c>
      <c r="K2024" s="44">
        <f>IFERROR(_xll.qlIndexFixing(Index3M,H2024,TRUE,_xll.ohTrigger(RecalcTrigger,Trigger3M)),NA())</f>
        <v>8.6514350827415296E-3</v>
      </c>
      <c r="L2024" s="44">
        <f>IFERROR(_xll.qlIndexFixing(Index6M,$H2024,TRUE,_xll.ohTrigger(RecalcTrigger,Trigger6M)),NA())</f>
        <v>8.4119222643582216E-3</v>
      </c>
      <c r="M2024" s="145">
        <f>IFERROR(_xll.qlIndexFixing(Index1Y,$H2024,TRUE,_xll.ohTrigger(RecalcTrigger,Trigger1Y)),NA())</f>
        <v>8.8430215425039736E-3</v>
      </c>
      <c r="N2024" s="144">
        <f>IFERROR(_xll.qlIndexFixing(ONIndex1M,I2024,TRUE,_xll.ohTrigger(RecalcTrigger,Trigger1M)),NA())</f>
        <v>8.4288683125954833E-3</v>
      </c>
      <c r="O2024" s="44">
        <f>IFERROR(_xll.qlIndexFixing(ONIndex3M,I2024,TRUE,_xll.ohTrigger(RecalcTrigger,Trigger3M)),NA())</f>
        <v>8.6593596278294882E-3</v>
      </c>
      <c r="P2024" s="44">
        <f>IFERROR(_xll.qlIndexFixing(ONIndex6M,I2024,TRUE,_xll.ohTrigger(RecalcTrigger,Trigger6M)),NA())</f>
        <v>8.447090306749061E-3</v>
      </c>
      <c r="Q2024" s="145">
        <f>IFERROR(_xll.qlIndexFixing(ONIndex1Y,I2024,TRUE,_xll.ohTrigger(RecalcTrigger,Trigger1Y)),NA())</f>
        <v>8.8820506576858804E-3</v>
      </c>
    </row>
    <row r="2025" spans="2:17" x14ac:dyDescent="0.2">
      <c r="B2025" s="39" t="s">
        <v>42</v>
      </c>
      <c r="D2025" s="42">
        <f>_xll.qlCalendarAdvance(Calendar,$D2024,B2025,"f",FALSE)</f>
        <v>53926</v>
      </c>
      <c r="E2025" s="139">
        <f>_xll.qlInterestRateIndexValueDate(IndexON,D2025)</f>
        <v>53926</v>
      </c>
      <c r="F2025" s="155">
        <f>IFERROR(_xll.qlIndexFixing(IndexON,D2025,TRUE,_xll.ohTrigger(RecalcTrigger,TriggerON)),NA())</f>
        <v>7.5735543722821319E-3</v>
      </c>
      <c r="H2025" s="42">
        <f>_xll.qlCalendarAdvance(Calendar,$H2024,B2025,"f",FALSE)</f>
        <v>53926</v>
      </c>
      <c r="I2025" s="139">
        <f>_xll.qlInterestRateIndexValueDate(Index1M,$H2025)</f>
        <v>53930</v>
      </c>
      <c r="J2025" s="144">
        <f>IFERROR(_xll.qlIndexFixing(Index1M,$H2025,TRUE,_xll.ohTrigger(RecalcTrigger,Trigger1M)),NA())</f>
        <v>8.4240971287552115E-3</v>
      </c>
      <c r="K2025" s="44">
        <f>IFERROR(_xll.qlIndexFixing(Index3M,H2025,TRUE,_xll.ohTrigger(RecalcTrigger,Trigger3M)),NA())</f>
        <v>8.6486141195202502E-3</v>
      </c>
      <c r="L2025" s="44">
        <f>IFERROR(_xll.qlIndexFixing(Index6M,$H2025,TRUE,_xll.ohTrigger(RecalcTrigger,Trigger6M)),NA())</f>
        <v>8.4077771815699066E-3</v>
      </c>
      <c r="M2025" s="145">
        <f>IFERROR(_xll.qlIndexFixing(Index1Y,$H2025,TRUE,_xll.ohTrigger(RecalcTrigger,Trigger1Y)),NA())</f>
        <v>8.839885095077606E-3</v>
      </c>
      <c r="N2025" s="144">
        <f>IFERROR(_xll.qlIndexFixing(ONIndex1M,I2025,TRUE,_xll.ohTrigger(RecalcTrigger,Trigger1M)),NA())</f>
        <v>8.4261742971047937E-3</v>
      </c>
      <c r="O2025" s="44">
        <f>IFERROR(_xll.qlIndexFixing(ONIndex3M,I2025,TRUE,_xll.ohTrigger(RecalcTrigger,Trigger3M)),NA())</f>
        <v>8.6565943455063632E-3</v>
      </c>
      <c r="P2025" s="44">
        <f>IFERROR(_xll.qlIndexFixing(ONIndex6M,I2025,TRUE,_xll.ohTrigger(RecalcTrigger,Trigger6M)),NA())</f>
        <v>8.4428933761060421E-3</v>
      </c>
      <c r="Q2025" s="145">
        <f>IFERROR(_xll.qlIndexFixing(ONIndex1Y,I2025,TRUE,_xll.ohTrigger(RecalcTrigger,Trigger1Y)),NA())</f>
        <v>8.8791320613612612E-3</v>
      </c>
    </row>
    <row r="2026" spans="2:17" x14ac:dyDescent="0.2">
      <c r="B2026" s="39" t="s">
        <v>42</v>
      </c>
      <c r="D2026" s="42">
        <f>_xll.qlCalendarAdvance(Calendar,$D2025,B2026,"f",FALSE)</f>
        <v>53933</v>
      </c>
      <c r="E2026" s="139">
        <f>_xll.qlInterestRateIndexValueDate(IndexON,D2026)</f>
        <v>53933</v>
      </c>
      <c r="F2026" s="155">
        <f>IFERROR(_xll.qlIndexFixing(IndexON,D2026,TRUE,_xll.ohTrigger(RecalcTrigger,TriggerON)),NA())</f>
        <v>7.573554372362068E-3</v>
      </c>
      <c r="H2026" s="42">
        <f>_xll.qlCalendarAdvance(Calendar,$H2025,B2026,"f",FALSE)</f>
        <v>53933</v>
      </c>
      <c r="I2026" s="139">
        <f>_xll.qlInterestRateIndexValueDate(Index1M,$H2026)</f>
        <v>53937</v>
      </c>
      <c r="J2026" s="144">
        <f>IFERROR(_xll.qlIndexFixing(Index1M,$H2026,TRUE,_xll.ohTrigger(RecalcTrigger,Trigger1M)),NA())</f>
        <v>8.4214734633665245E-3</v>
      </c>
      <c r="K2026" s="44">
        <f>IFERROR(_xll.qlIndexFixing(Index3M,H2026,TRUE,_xll.ohTrigger(RecalcTrigger,Trigger3M)),NA())</f>
        <v>8.6458849905843762E-3</v>
      </c>
      <c r="L2026" s="44">
        <f>IFERROR(_xll.qlIndexFixing(Index6M,$H2026,TRUE,_xll.ohTrigger(RecalcTrigger,Trigger6M)),NA())</f>
        <v>8.4040293002847627E-3</v>
      </c>
      <c r="M2026" s="145">
        <f>IFERROR(_xll.qlIndexFixing(Index1Y,$H2026,TRUE,_xll.ohTrigger(RecalcTrigger,Trigger1Y)),NA())</f>
        <v>8.8367411494430642E-3</v>
      </c>
      <c r="N2026" s="144">
        <f>IFERROR(_xll.qlIndexFixing(ONIndex1M,I2026,TRUE,_xll.ohTrigger(RecalcTrigger,Trigger1M)),NA())</f>
        <v>8.4234717866493725E-3</v>
      </c>
      <c r="O2026" s="44">
        <f>IFERROR(_xll.qlIndexFixing(ONIndex3M,I2026,TRUE,_xll.ohTrigger(RecalcTrigger,Trigger3M)),NA())</f>
        <v>8.6538211150610778E-3</v>
      </c>
      <c r="P2026" s="44">
        <f>IFERROR(_xll.qlIndexFixing(ONIndex6M,I2026,TRUE,_xll.ohTrigger(RecalcTrigger,Trigger6M)),NA())</f>
        <v>8.438701642266011E-3</v>
      </c>
      <c r="Q2026" s="145">
        <f>IFERROR(_xll.qlIndexFixing(ONIndex1Y,I2026,TRUE,_xll.ohTrigger(RecalcTrigger,Trigger1Y)),NA())</f>
        <v>8.8762062349001525E-3</v>
      </c>
    </row>
    <row r="2027" spans="2:17" x14ac:dyDescent="0.2">
      <c r="B2027" s="39" t="s">
        <v>42</v>
      </c>
      <c r="D2027" s="42">
        <f>_xll.qlCalendarAdvance(Calendar,$D2026,B2027,"f",FALSE)</f>
        <v>53940</v>
      </c>
      <c r="E2027" s="139">
        <f>_xll.qlInterestRateIndexValueDate(IndexON,D2027)</f>
        <v>53940</v>
      </c>
      <c r="F2027" s="155">
        <f>IFERROR(_xll.qlIndexFixing(IndexON,D2027,TRUE,_xll.ohTrigger(RecalcTrigger,TriggerON)),NA())</f>
        <v>7.573554372362068E-3</v>
      </c>
      <c r="H2027" s="42">
        <f>_xll.qlCalendarAdvance(Calendar,$H2026,B2027,"f",FALSE)</f>
        <v>53940</v>
      </c>
      <c r="I2027" s="139">
        <f>_xll.qlInterestRateIndexValueDate(Index1M,$H2027)</f>
        <v>53944</v>
      </c>
      <c r="J2027" s="144">
        <f>IFERROR(_xll.qlIndexFixing(Index1M,$H2027,TRUE,_xll.ohTrigger(RecalcTrigger,Trigger1M)),NA())</f>
        <v>8.4187454116539939E-3</v>
      </c>
      <c r="K2027" s="44">
        <f>IFERROR(_xll.qlIndexFixing(Index3M,H2027,TRUE,_xll.ohTrigger(RecalcTrigger,Trigger3M)),NA())</f>
        <v>8.6430486640999265E-3</v>
      </c>
      <c r="L2027" s="44">
        <f>IFERROR(_xll.qlIndexFixing(Index6M,$H2027,TRUE,_xll.ohTrigger(RecalcTrigger,Trigger6M)),NA())</f>
        <v>8.3998948216057832E-3</v>
      </c>
      <c r="M2027" s="145">
        <f>IFERROR(_xll.qlIndexFixing(Index1Y,$H2027,TRUE,_xll.ohTrigger(RecalcTrigger,Trigger1Y)),NA())</f>
        <v>8.8335896974016601E-3</v>
      </c>
      <c r="N2027" s="144">
        <f>IFERROR(_xll.qlIndexFixing(ONIndex1M,I2027,TRUE,_xll.ohTrigger(RecalcTrigger,Trigger1M)),NA())</f>
        <v>8.4207607766728643E-3</v>
      </c>
      <c r="O2027" s="44">
        <f>IFERROR(_xll.qlIndexFixing(ONIndex3M,I2027,TRUE,_xll.ohTrigger(RecalcTrigger,Trigger3M)),NA())</f>
        <v>8.6510399305783636E-3</v>
      </c>
      <c r="P2027" s="44">
        <f>IFERROR(_xll.qlIndexFixing(ONIndex6M,I2027,TRUE,_xll.ohTrigger(RecalcTrigger,Trigger6M)),NA())</f>
        <v>8.4345151345655012E-3</v>
      </c>
      <c r="Q2027" s="145">
        <f>IFERROR(_xll.qlIndexFixing(ONIndex1Y,I2027,TRUE,_xll.ohTrigger(RecalcTrigger,Trigger1Y)),NA())</f>
        <v>8.8732731702290124E-3</v>
      </c>
    </row>
    <row r="2028" spans="2:17" x14ac:dyDescent="0.2">
      <c r="B2028" s="39" t="s">
        <v>42</v>
      </c>
      <c r="D2028" s="42">
        <f>_xll.qlCalendarAdvance(Calendar,$D2027,B2028,"f",FALSE)</f>
        <v>53947</v>
      </c>
      <c r="E2028" s="139">
        <f>_xll.qlInterestRateIndexValueDate(IndexON,D2028)</f>
        <v>53947</v>
      </c>
      <c r="F2028" s="155">
        <f>IFERROR(_xll.qlIndexFixing(IndexON,D2028,TRUE,_xll.ohTrigger(RecalcTrigger,TriggerON)),NA())</f>
        <v>7.573554372362068E-3</v>
      </c>
      <c r="H2028" s="42">
        <f>_xll.qlCalendarAdvance(Calendar,$H2027,B2028,"f",FALSE)</f>
        <v>53947</v>
      </c>
      <c r="I2028" s="139">
        <f>_xll.qlInterestRateIndexValueDate(Index1M,$H2028)</f>
        <v>53951</v>
      </c>
      <c r="J2028" s="144">
        <f>IFERROR(_xll.qlIndexFixing(Index1M,$H2028,TRUE,_xll.ohTrigger(RecalcTrigger,Trigger1M)),NA())</f>
        <v>8.4160088424987123E-3</v>
      </c>
      <c r="K2028" s="44">
        <f>IFERROR(_xll.qlIndexFixing(Index3M,H2028,TRUE,_xll.ohTrigger(RecalcTrigger,Trigger3M)),NA())</f>
        <v>8.6402043275288186E-3</v>
      </c>
      <c r="L2028" s="44">
        <f>IFERROR(_xll.qlIndexFixing(Index6M,$H2028,TRUE,_xll.ohTrigger(RecalcTrigger,Trigger6M)),NA())</f>
        <v>8.3957660005501856E-3</v>
      </c>
      <c r="M2028" s="145">
        <f>IFERROR(_xll.qlIndexFixing(Index1Y,$H2028,TRUE,_xll.ohTrigger(RecalcTrigger,Trigger1Y)),NA())</f>
        <v>8.8304307307531769E-3</v>
      </c>
      <c r="N2028" s="144">
        <f>IFERROR(_xll.qlIndexFixing(ONIndex1M,I2028,TRUE,_xll.ohTrigger(RecalcTrigger,Trigger1M)),NA())</f>
        <v>8.4180412625389778E-3</v>
      </c>
      <c r="O2028" s="44">
        <f>IFERROR(_xll.qlIndexFixing(ONIndex3M,I2028,TRUE,_xll.ohTrigger(RecalcTrigger,Trigger3M)),NA())</f>
        <v>8.6482507864626967E-3</v>
      </c>
      <c r="P2028" s="44">
        <f>IFERROR(_xll.qlIndexFixing(ONIndex6M,I2028,TRUE,_xll.ohTrigger(RecalcTrigger,Trigger6M)),NA())</f>
        <v>8.4303338821811735E-3</v>
      </c>
      <c r="Q2028" s="145">
        <f>IFERROR(_xll.qlIndexFixing(ONIndex1Y,I2028,TRUE,_xll.ohTrigger(RecalcTrigger,Trigger1Y)),NA())</f>
        <v>8.870332859114427E-3</v>
      </c>
    </row>
    <row r="2029" spans="2:17" x14ac:dyDescent="0.2">
      <c r="B2029" s="39" t="s">
        <v>42</v>
      </c>
      <c r="D2029" s="42">
        <f>_xll.qlCalendarAdvance(Calendar,$D2028,B2029,"f",FALSE)</f>
        <v>53954</v>
      </c>
      <c r="E2029" s="139">
        <f>_xll.qlInterestRateIndexValueDate(IndexON,D2029)</f>
        <v>53954</v>
      </c>
      <c r="F2029" s="155">
        <f>IFERROR(_xll.qlIndexFixing(IndexON,D2029,TRUE,_xll.ohTrigger(RecalcTrigger,TriggerON)),NA())</f>
        <v>7.573554372362068E-3</v>
      </c>
      <c r="H2029" s="42">
        <f>_xll.qlCalendarAdvance(Calendar,$H2028,B2029,"f",FALSE)</f>
        <v>53954</v>
      </c>
      <c r="I2029" s="139">
        <f>_xll.qlInterestRateIndexValueDate(Index1M,$H2029)</f>
        <v>53958</v>
      </c>
      <c r="J2029" s="144">
        <f>IFERROR(_xll.qlIndexFixing(Index1M,$H2029,TRUE,_xll.ohTrigger(RecalcTrigger,Trigger1M)),NA())</f>
        <v>8.413263751323008E-3</v>
      </c>
      <c r="K2029" s="44">
        <f>IFERROR(_xll.qlIndexFixing(Index3M,H2029,TRUE,_xll.ohTrigger(RecalcTrigger,Trigger3M)),NA())</f>
        <v>8.6373519751455213E-3</v>
      </c>
      <c r="L2029" s="44">
        <f>IFERROR(_xll.qlIndexFixing(Index6M,$H2029,TRUE,_xll.ohTrigger(RecalcTrigger,Trigger6M)),NA())</f>
        <v>8.3916428664685561E-3</v>
      </c>
      <c r="M2029" s="145">
        <f>IFERROR(_xll.qlIndexFixing(Index1Y,$H2029,TRUE,_xll.ohTrigger(RecalcTrigger,Trigger1Y)),NA())</f>
        <v>8.8272642412995841E-3</v>
      </c>
      <c r="N2029" s="144">
        <f>IFERROR(_xll.qlIndexFixing(ONIndex1M,I2029,TRUE,_xll.ohTrigger(RecalcTrigger,Trigger1M)),NA())</f>
        <v>8.4153132397712938E-3</v>
      </c>
      <c r="O2029" s="44">
        <f>IFERROR(_xll.qlIndexFixing(ONIndex3M,I2029,TRUE,_xll.ohTrigger(RecalcTrigger,Trigger3M)),NA())</f>
        <v>8.6454536771185531E-3</v>
      </c>
      <c r="P2029" s="44">
        <f>IFERROR(_xll.qlIndexFixing(ONIndex6M,I2029,TRUE,_xll.ohTrigger(RecalcTrigger,Trigger6M)),NA())</f>
        <v>8.4261579145294974E-3</v>
      </c>
      <c r="Q2029" s="145">
        <f>IFERROR(_xll.qlIndexFixing(ONIndex1Y,I2029,TRUE,_xll.ohTrigger(RecalcTrigger,Trigger1Y)),NA())</f>
        <v>8.8673852934029185E-3</v>
      </c>
    </row>
    <row r="2030" spans="2:17" x14ac:dyDescent="0.2">
      <c r="B2030" s="39" t="s">
        <v>42</v>
      </c>
      <c r="D2030" s="42">
        <f>_xll.qlCalendarAdvance(Calendar,$D2029,B2030,"f",FALSE)</f>
        <v>53961</v>
      </c>
      <c r="E2030" s="139">
        <f>_xll.qlInterestRateIndexValueDate(IndexON,D2030)</f>
        <v>53961</v>
      </c>
      <c r="F2030" s="155">
        <f>IFERROR(_xll.qlIndexFixing(IndexON,D2030,TRUE,_xll.ohTrigger(RecalcTrigger,TriggerON)),NA())</f>
        <v>7.573554372362068E-3</v>
      </c>
      <c r="H2030" s="42">
        <f>_xll.qlCalendarAdvance(Calendar,$H2029,B2030,"f",FALSE)</f>
        <v>53961</v>
      </c>
      <c r="I2030" s="139">
        <f>_xll.qlInterestRateIndexValueDate(Index1M,$H2030)</f>
        <v>53965</v>
      </c>
      <c r="J2030" s="144">
        <f>IFERROR(_xll.qlIndexFixing(Index1M,$H2030,TRUE,_xll.ohTrigger(RecalcTrigger,Trigger1M)),NA())</f>
        <v>8.4104108962105191E-3</v>
      </c>
      <c r="K2030" s="44">
        <f>IFERROR(_xll.qlIndexFixing(Index3M,H2030,TRUE,_xll.ohTrigger(RecalcTrigger,Trigger3M)),NA())</f>
        <v>8.6343892006591622E-3</v>
      </c>
      <c r="L2030" s="44">
        <f>IFERROR(_xll.qlIndexFixing(Index6M,$H2030,TRUE,_xll.ohTrigger(RecalcTrigger,Trigger6M)),NA())</f>
        <v>8.3873309135638827E-3</v>
      </c>
      <c r="M2030" s="145">
        <f>IFERROR(_xll.qlIndexFixing(Index1Y,$H2030,TRUE,_xll.ohTrigger(RecalcTrigger,Trigger1Y)),NA())</f>
        <v>8.8240902208421897E-3</v>
      </c>
      <c r="N2030" s="144">
        <f>IFERROR(_xll.qlIndexFixing(ONIndex1M,I2030,TRUE,_xll.ohTrigger(RecalcTrigger,Trigger1M)),NA())</f>
        <v>8.4125767038134569E-3</v>
      </c>
      <c r="O2030" s="44">
        <f>IFERROR(_xll.qlIndexFixing(ONIndex3M,I2030,TRUE,_xll.ohTrigger(RecalcTrigger,Trigger3M)),NA())</f>
        <v>8.6426485965507283E-3</v>
      </c>
      <c r="P2030" s="44">
        <f>IFERROR(_xll.qlIndexFixing(ONIndex6M,I2030,TRUE,_xll.ohTrigger(RecalcTrigger,Trigger6M)),NA())</f>
        <v>8.4219872607071977E-3</v>
      </c>
      <c r="Q2030" s="145">
        <f>IFERROR(_xll.qlIndexFixing(ONIndex1Y,I2030,TRUE,_xll.ohTrigger(RecalcTrigger,Trigger1Y)),NA())</f>
        <v>8.8644304647811367E-3</v>
      </c>
    </row>
    <row r="2031" spans="2:17" x14ac:dyDescent="0.2">
      <c r="B2031" s="39" t="s">
        <v>42</v>
      </c>
      <c r="D2031" s="42">
        <f>_xll.qlCalendarAdvance(Calendar,$D2030,B2031,"f",FALSE)</f>
        <v>53968</v>
      </c>
      <c r="E2031" s="139">
        <f>_xll.qlInterestRateIndexValueDate(IndexON,D2031)</f>
        <v>53968</v>
      </c>
      <c r="F2031" s="155">
        <f>IFERROR(_xll.qlIndexFixing(IndexON,D2031,TRUE,_xll.ohTrigger(RecalcTrigger,TriggerON)),NA())</f>
        <v>7.573554372362068E-3</v>
      </c>
      <c r="H2031" s="42">
        <f>_xll.qlCalendarAdvance(Calendar,$H2030,B2031,"f",FALSE)</f>
        <v>53968</v>
      </c>
      <c r="I2031" s="139">
        <f>_xll.qlInterestRateIndexValueDate(Index1M,$H2031)</f>
        <v>53972</v>
      </c>
      <c r="J2031" s="144">
        <f>IFERROR(_xll.qlIndexFixing(Index1M,$H2031,TRUE,_xll.ohTrigger(RecalcTrigger,Trigger1M)),NA())</f>
        <v>8.4076480729783892E-3</v>
      </c>
      <c r="K2031" s="44">
        <f>IFERROR(_xll.qlIndexFixing(Index3M,H2031,TRUE,_xll.ohTrigger(RecalcTrigger,Trigger3M)),NA())</f>
        <v>8.6315201562631901E-3</v>
      </c>
      <c r="L2031" s="44">
        <f>IFERROR(_xll.qlIndexFixing(Index6M,$H2031,TRUE,_xll.ohTrigger(RecalcTrigger,Trigger6M)),NA())</f>
        <v>8.3832195665668272E-3</v>
      </c>
      <c r="M2031" s="145">
        <f>IFERROR(_xll.qlIndexFixing(Index1Y,$H2031,TRUE,_xll.ohTrigger(RecalcTrigger,Trigger1Y)),NA())</f>
        <v>8.820908661182748E-3</v>
      </c>
      <c r="N2031" s="144">
        <f>IFERROR(_xll.qlIndexFixing(ONIndex1M,I2031,TRUE,_xll.ohTrigger(RecalcTrigger,Trigger1M)),NA())</f>
        <v>8.4098316498693038E-3</v>
      </c>
      <c r="O2031" s="44">
        <f>IFERROR(_xll.qlIndexFixing(ONIndex3M,I2031,TRUE,_xll.ohTrigger(RecalcTrigger,Trigger3M)),NA())</f>
        <v>8.6398355392436343E-3</v>
      </c>
      <c r="P2031" s="44">
        <f>IFERROR(_xll.qlIndexFixing(ONIndex6M,I2031,TRUE,_xll.ohTrigger(RecalcTrigger,Trigger6M)),NA())</f>
        <v>8.4178219500508078E-3</v>
      </c>
      <c r="Q2031" s="145">
        <f>IFERROR(_xll.qlIndexFixing(ONIndex1Y,I2031,TRUE,_xll.ohTrigger(RecalcTrigger,Trigger1Y)),NA())</f>
        <v>8.8614683650956039E-3</v>
      </c>
    </row>
    <row r="2032" spans="2:17" x14ac:dyDescent="0.2">
      <c r="B2032" s="39" t="s">
        <v>42</v>
      </c>
      <c r="D2032" s="42">
        <f>_xll.qlCalendarAdvance(Calendar,$D2031,B2032,"f",FALSE)</f>
        <v>53975</v>
      </c>
      <c r="E2032" s="139">
        <f>_xll.qlInterestRateIndexValueDate(IndexON,D2032)</f>
        <v>53975</v>
      </c>
      <c r="F2032" s="155">
        <f>IFERROR(_xll.qlIndexFixing(IndexON,D2032,TRUE,_xll.ohTrigger(RecalcTrigger,TriggerON)),NA())</f>
        <v>7.573554372362068E-3</v>
      </c>
      <c r="H2032" s="42">
        <f>_xll.qlCalendarAdvance(Calendar,$H2031,B2032,"f",FALSE)</f>
        <v>53975</v>
      </c>
      <c r="I2032" s="139">
        <f>_xll.qlInterestRateIndexValueDate(Index1M,$H2032)</f>
        <v>53979</v>
      </c>
      <c r="J2032" s="144">
        <f>IFERROR(_xll.qlIndexFixing(Index1M,$H2032,TRUE,_xll.ohTrigger(RecalcTrigger,Trigger1M)),NA())</f>
        <v>8.4048767134958426E-3</v>
      </c>
      <c r="K2032" s="44">
        <f>IFERROR(_xll.qlIndexFixing(Index3M,H2032,TRUE,_xll.ohTrigger(RecalcTrigger,Trigger3M)),NA())</f>
        <v>8.6286430783029701E-3</v>
      </c>
      <c r="L2032" s="44">
        <f>IFERROR(_xll.qlIndexFixing(Index6M,$H2032,TRUE,_xll.ohTrigger(RecalcTrigger,Trigger6M)),NA())</f>
        <v>8.3791139968701564E-3</v>
      </c>
      <c r="M2032" s="145">
        <f>IFERROR(_xll.qlIndexFixing(Index1Y,$H2032,TRUE,_xll.ohTrigger(RecalcTrigger,Trigger1Y)),NA())</f>
        <v>8.8177195541225689E-3</v>
      </c>
      <c r="N2032" s="144">
        <f>IFERROR(_xll.qlIndexFixing(ONIndex1M,I2032,TRUE,_xll.ohTrigger(RecalcTrigger,Trigger1M)),NA())</f>
        <v>8.4070780736222872E-3</v>
      </c>
      <c r="O2032" s="44">
        <f>IFERROR(_xll.qlIndexFixing(ONIndex3M,I2032,TRUE,_xll.ohTrigger(RecalcTrigger,Trigger3M)),NA())</f>
        <v>8.6370144994418752E-3</v>
      </c>
      <c r="P2032" s="44">
        <f>IFERROR(_xll.qlIndexFixing(ONIndex6M,I2032,TRUE,_xll.ohTrigger(RecalcTrigger,Trigger6M)),NA())</f>
        <v>8.4136620118169247E-3</v>
      </c>
      <c r="Q2032" s="145">
        <f>IFERROR(_xll.qlIndexFixing(ONIndex1Y,I2032,TRUE,_xll.ohTrigger(RecalcTrigger,Trigger1Y)),NA())</f>
        <v>8.858498986192842E-3</v>
      </c>
    </row>
    <row r="2033" spans="2:17" x14ac:dyDescent="0.2">
      <c r="B2033" s="39" t="s">
        <v>42</v>
      </c>
      <c r="D2033" s="42">
        <f>_xll.qlCalendarAdvance(Calendar,$D2032,B2033,"f",FALSE)</f>
        <v>53982</v>
      </c>
      <c r="E2033" s="139">
        <f>_xll.qlInterestRateIndexValueDate(IndexON,D2033)</f>
        <v>53982</v>
      </c>
      <c r="F2033" s="155">
        <f>IFERROR(_xll.qlIndexFixing(IndexON,D2033,TRUE,_xll.ohTrigger(RecalcTrigger,TriggerON)),NA())</f>
        <v>7.573554372362068E-3</v>
      </c>
      <c r="H2033" s="42">
        <f>_xll.qlCalendarAdvance(Calendar,$H2032,B2033,"f",FALSE)</f>
        <v>53982</v>
      </c>
      <c r="I2033" s="139">
        <f>_xll.qlInterestRateIndexValueDate(Index1M,$H2033)</f>
        <v>53986</v>
      </c>
      <c r="J2033" s="144">
        <f>IFERROR(_xll.qlIndexFixing(Index1M,$H2033,TRUE,_xll.ohTrigger(RecalcTrigger,Trigger1M)),NA())</f>
        <v>8.4020968131858966E-3</v>
      </c>
      <c r="K2033" s="44">
        <f>IFERROR(_xll.qlIndexFixing(Index3M,H2033,TRUE,_xll.ohTrigger(RecalcTrigger,Trigger3M)),NA())</f>
        <v>8.6257579610526467E-3</v>
      </c>
      <c r="L2033" s="44">
        <f>IFERROR(_xll.qlIndexFixing(Index6M,$H2033,TRUE,_xll.ohTrigger(RecalcTrigger,Trigger6M)),NA())</f>
        <v>8.3750142338239481E-3</v>
      </c>
      <c r="M2033" s="145">
        <f>IFERROR(_xll.qlIndexFixing(Index1Y,$H2033,TRUE,_xll.ohTrigger(RecalcTrigger,Trigger1Y)),NA())</f>
        <v>8.8145228914644925E-3</v>
      </c>
      <c r="N2033" s="144">
        <f>IFERROR(_xll.qlIndexFixing(ONIndex1M,I2033,TRUE,_xll.ohTrigger(RecalcTrigger,Trigger1M)),NA())</f>
        <v>8.4043159705160519E-3</v>
      </c>
      <c r="O2033" s="44">
        <f>IFERROR(_xll.qlIndexFixing(ONIndex3M,I2033,TRUE,_xll.ohTrigger(RecalcTrigger,Trigger3M)),NA())</f>
        <v>8.6341854712301824E-3</v>
      </c>
      <c r="P2033" s="44">
        <f>IFERROR(_xll.qlIndexFixing(ONIndex6M,I2033,TRUE,_xll.ohTrigger(RecalcTrigger,Trigger6M)),NA())</f>
        <v>8.4095074752621457E-3</v>
      </c>
      <c r="Q2033" s="145">
        <f>IFERROR(_xll.qlIndexFixing(ONIndex1Y,I2033,TRUE,_xll.ohTrigger(RecalcTrigger,Trigger1Y)),NA())</f>
        <v>8.8555223199193733E-3</v>
      </c>
    </row>
    <row r="2034" spans="2:17" x14ac:dyDescent="0.2">
      <c r="B2034" s="39" t="s">
        <v>42</v>
      </c>
      <c r="D2034" s="42">
        <f>_xll.qlCalendarAdvance(Calendar,$D2033,B2034,"f",FALSE)</f>
        <v>53989</v>
      </c>
      <c r="E2034" s="139">
        <f>_xll.qlInterestRateIndexValueDate(IndexON,D2034)</f>
        <v>53989</v>
      </c>
      <c r="F2034" s="155">
        <f>IFERROR(_xll.qlIndexFixing(IndexON,D2034,TRUE,_xll.ohTrigger(RecalcTrigger,TriggerON)),NA())</f>
        <v>7.573554372362068E-3</v>
      </c>
      <c r="H2034" s="42">
        <f>_xll.qlCalendarAdvance(Calendar,$H2033,B2034,"f",FALSE)</f>
        <v>53989</v>
      </c>
      <c r="I2034" s="139">
        <f>_xll.qlInterestRateIndexValueDate(Index1M,$H2034)</f>
        <v>53993</v>
      </c>
      <c r="J2034" s="144">
        <f>IFERROR(_xll.qlIndexFixing(Index1M,$H2034,TRUE,_xll.ohTrigger(RecalcTrigger,Trigger1M)),NA())</f>
        <v>8.3993083674689887E-3</v>
      </c>
      <c r="K2034" s="44">
        <f>IFERROR(_xll.qlIndexFixing(Index3M,H2034,TRUE,_xll.ohTrigger(RecalcTrigger,Trigger3M)),NA())</f>
        <v>8.6228647987881026E-3</v>
      </c>
      <c r="L2034" s="44">
        <f>IFERROR(_xll.qlIndexFixing(Index6M,$H2034,TRUE,_xll.ohTrigger(RecalcTrigger,Trigger6M)),NA())</f>
        <v>8.3709203067774008E-3</v>
      </c>
      <c r="M2034" s="145">
        <f>IFERROR(_xll.qlIndexFixing(Index1Y,$H2034,TRUE,_xll.ohTrigger(RecalcTrigger,Trigger1Y)),NA())</f>
        <v>8.8113186650115808E-3</v>
      </c>
      <c r="N2034" s="144">
        <f>IFERROR(_xll.qlIndexFixing(ONIndex1M,I2034,TRUE,_xll.ohTrigger(RecalcTrigger,Trigger1M)),NA())</f>
        <v>8.4015453355945624E-3</v>
      </c>
      <c r="O2034" s="44">
        <f>IFERROR(_xll.qlIndexFixing(ONIndex3M,I2034,TRUE,_xll.ohTrigger(RecalcTrigger,Trigger3M)),NA())</f>
        <v>8.6313484491729042E-3</v>
      </c>
      <c r="P2034" s="44">
        <f>IFERROR(_xll.qlIndexFixing(ONIndex6M,I2034,TRUE,_xll.ohTrigger(RecalcTrigger,Trigger6M)),NA())</f>
        <v>8.4053583695631318E-3</v>
      </c>
      <c r="Q2034" s="145">
        <f>IFERROR(_xll.qlIndexFixing(ONIndex1Y,I2034,TRUE,_xll.ohTrigger(RecalcTrigger,Trigger1Y)),NA())</f>
        <v>8.8525383579618477E-3</v>
      </c>
    </row>
    <row r="2035" spans="2:17" x14ac:dyDescent="0.2">
      <c r="B2035" s="39" t="s">
        <v>42</v>
      </c>
      <c r="D2035" s="42">
        <f>_xll.qlCalendarAdvance(Calendar,$D2034,B2035,"f",FALSE)</f>
        <v>53996</v>
      </c>
      <c r="E2035" s="139">
        <f>_xll.qlInterestRateIndexValueDate(IndexON,D2035)</f>
        <v>53996</v>
      </c>
      <c r="F2035" s="155">
        <f>IFERROR(_xll.qlIndexFixing(IndexON,D2035,TRUE,_xll.ohTrigger(RecalcTrigger,TriggerON)),NA())</f>
        <v>7.573554372362068E-3</v>
      </c>
      <c r="H2035" s="42">
        <f>_xll.qlCalendarAdvance(Calendar,$H2034,B2035,"f",FALSE)</f>
        <v>53996</v>
      </c>
      <c r="I2035" s="139">
        <f>_xll.qlInterestRateIndexValueDate(Index1M,$H2035)</f>
        <v>54000</v>
      </c>
      <c r="J2035" s="144">
        <f>IFERROR(_xll.qlIndexFixing(Index1M,$H2035,TRUE,_xll.ohTrigger(RecalcTrigger,Trigger1M)),NA())</f>
        <v>8.3966139856341826E-3</v>
      </c>
      <c r="K2035" s="44">
        <f>IFERROR(_xll.qlIndexFixing(Index3M,H2035,TRUE,_xll.ohTrigger(RecalcTrigger,Trigger3M)),NA())</f>
        <v>8.619963585785222E-3</v>
      </c>
      <c r="L2035" s="44">
        <f>IFERROR(_xll.qlIndexFixing(Index6M,$H2035,TRUE,_xll.ohTrigger(RecalcTrigger,Trigger6M)),NA())</f>
        <v>8.3670251320189237E-3</v>
      </c>
      <c r="M2035" s="145">
        <f>IFERROR(_xll.qlIndexFixing(Index1Y,$H2035,TRUE,_xll.ohTrigger(RecalcTrigger,Trigger1Y)),NA())</f>
        <v>8.8081068665653642E-3</v>
      </c>
      <c r="N2035" s="144">
        <f>IFERROR(_xll.qlIndexFixing(ONIndex1M,I2035,TRUE,_xll.ohTrigger(RecalcTrigger,Trigger1M)),NA())</f>
        <v>8.3987661647011436E-3</v>
      </c>
      <c r="O2035" s="44">
        <f>IFERROR(_xll.qlIndexFixing(ONIndex3M,I2035,TRUE,_xll.ohTrigger(RecalcTrigger,Trigger3M)),NA())</f>
        <v>8.6285034271949002E-3</v>
      </c>
      <c r="P2035" s="44">
        <f>IFERROR(_xll.qlIndexFixing(ONIndex6M,I2035,TRUE,_xll.ohTrigger(RecalcTrigger,Trigger6M)),NA())</f>
        <v>8.4012147242162882E-3</v>
      </c>
      <c r="Q2035" s="145">
        <f>IFERROR(_xll.qlIndexFixing(ONIndex1Y,I2035,TRUE,_xll.ohTrigger(RecalcTrigger,Trigger1Y)),NA())</f>
        <v>8.8495470921667874E-3</v>
      </c>
    </row>
    <row r="2036" spans="2:17" x14ac:dyDescent="0.2">
      <c r="B2036" s="39" t="s">
        <v>42</v>
      </c>
      <c r="D2036" s="42">
        <f>_xll.qlCalendarAdvance(Calendar,$D2035,B2036,"f",FALSE)</f>
        <v>54003</v>
      </c>
      <c r="E2036" s="139">
        <f>_xll.qlInterestRateIndexValueDate(IndexON,D2036)</f>
        <v>54003</v>
      </c>
      <c r="F2036" s="155">
        <f>IFERROR(_xll.qlIndexFixing(IndexON,D2036,TRUE,_xll.ohTrigger(RecalcTrigger,TriggerON)),NA())</f>
        <v>7.573554372362068E-3</v>
      </c>
      <c r="H2036" s="42">
        <f>_xll.qlCalendarAdvance(Calendar,$H2035,B2036,"f",FALSE)</f>
        <v>54003</v>
      </c>
      <c r="I2036" s="139">
        <f>_xll.qlInterestRateIndexValueDate(Index1M,$H2036)</f>
        <v>54007</v>
      </c>
      <c r="J2036" s="144">
        <f>IFERROR(_xll.qlIndexFixing(Index1M,$H2036,TRUE,_xll.ohTrigger(RecalcTrigger,Trigger1M)),NA())</f>
        <v>8.3938091122019998E-3</v>
      </c>
      <c r="K2036" s="44">
        <f>IFERROR(_xll.qlIndexFixing(Index3M,H2036,TRUE,_xll.ohTrigger(RecalcTrigger,Trigger3M)),NA())</f>
        <v>8.6170543163207568E-3</v>
      </c>
      <c r="L2036" s="44">
        <f>IFERROR(_xll.qlIndexFixing(Index6M,$H2036,TRUE,_xll.ohTrigger(RecalcTrigger,Trigger6M)),NA())</f>
        <v>8.3629426285429867E-3</v>
      </c>
      <c r="M2036" s="145">
        <f>IFERROR(_xll.qlIndexFixing(Index1Y,$H2036,TRUE,_xll.ohTrigger(RecalcTrigger,Trigger1Y)),NA())</f>
        <v>8.8048874879297738E-3</v>
      </c>
      <c r="N2036" s="144">
        <f>IFERROR(_xll.qlIndexFixing(ONIndex1M,I2036,TRUE,_xll.ohTrigger(RecalcTrigger,Trigger1M)),NA())</f>
        <v>8.3959784529596959E-3</v>
      </c>
      <c r="O2036" s="44">
        <f>IFERROR(_xll.qlIndexFixing(ONIndex3M,I2036,TRUE,_xll.ohTrigger(RecalcTrigger,Trigger3M)),NA())</f>
        <v>8.6256503998605183E-3</v>
      </c>
      <c r="P2036" s="44">
        <f>IFERROR(_xll.qlIndexFixing(ONIndex6M,I2036,TRUE,_xll.ohTrigger(RecalcTrigger,Trigger6M)),NA())</f>
        <v>8.3970765683183402E-3</v>
      </c>
      <c r="Q2036" s="145">
        <f>IFERROR(_xll.qlIndexFixing(ONIndex1Y,I2036,TRUE,_xll.ohTrigger(RecalcTrigger,Trigger1Y)),NA())</f>
        <v>8.8465485144606504E-3</v>
      </c>
    </row>
    <row r="2037" spans="2:17" x14ac:dyDescent="0.2">
      <c r="B2037" s="39" t="s">
        <v>42</v>
      </c>
      <c r="D2037" s="42">
        <f>_xll.qlCalendarAdvance(Calendar,$D2036,B2037,"f",FALSE)</f>
        <v>54010</v>
      </c>
      <c r="E2037" s="139">
        <f>_xll.qlInterestRateIndexValueDate(IndexON,D2037)</f>
        <v>54010</v>
      </c>
      <c r="F2037" s="155">
        <f>IFERROR(_xll.qlIndexFixing(IndexON,D2037,TRUE,_xll.ohTrigger(RecalcTrigger,TriggerON)),NA())</f>
        <v>7.573554372362068E-3</v>
      </c>
      <c r="H2037" s="42">
        <f>_xll.qlCalendarAdvance(Calendar,$H2036,B2037,"f",FALSE)</f>
        <v>54010</v>
      </c>
      <c r="I2037" s="139">
        <f>_xll.qlInterestRateIndexValueDate(Index1M,$H2037)</f>
        <v>54014</v>
      </c>
      <c r="J2037" s="144">
        <f>IFERROR(_xll.qlIndexFixing(Index1M,$H2037,TRUE,_xll.ohTrigger(RecalcTrigger,Trigger1M)),NA())</f>
        <v>8.3909956801386798E-3</v>
      </c>
      <c r="K2037" s="44">
        <f>IFERROR(_xll.qlIndexFixing(Index3M,H2037,TRUE,_xll.ohTrigger(RecalcTrigger,Trigger3M)),NA())</f>
        <v>8.6141369846679822E-3</v>
      </c>
      <c r="L2037" s="44">
        <f>IFERROR(_xll.qlIndexFixing(Index6M,$H2037,TRUE,_xll.ohTrigger(RecalcTrigger,Trigger6M)),NA())</f>
        <v>8.3588660468338644E-3</v>
      </c>
      <c r="M2037" s="145">
        <f>IFERROR(_xll.qlIndexFixing(Index1Y,$H2037,TRUE,_xll.ohTrigger(RecalcTrigger,Trigger1Y)),NA())</f>
        <v>8.8016605209083089E-3</v>
      </c>
      <c r="N2037" s="144">
        <f>IFERROR(_xll.qlIndexFixing(ONIndex1M,I2037,TRUE,_xll.ohTrigger(RecalcTrigger,Trigger1M)),NA())</f>
        <v>8.3931821960536723E-3</v>
      </c>
      <c r="O2037" s="44">
        <f>IFERROR(_xll.qlIndexFixing(ONIndex3M,I2037,TRUE,_xll.ohTrigger(RecalcTrigger,Trigger3M)),NA())</f>
        <v>8.6227893613344264E-3</v>
      </c>
      <c r="P2037" s="44">
        <f>IFERROR(_xll.qlIndexFixing(ONIndex6M,I2037,TRUE,_xll.ohTrigger(RecalcTrigger,Trigger6M)),NA())</f>
        <v>8.3929439310459486E-3</v>
      </c>
      <c r="Q2037" s="145">
        <f>IFERROR(_xll.qlIndexFixing(ONIndex1Y,I2037,TRUE,_xll.ohTrigger(RecalcTrigger,Trigger1Y)),NA())</f>
        <v>8.8435426163702147E-3</v>
      </c>
    </row>
    <row r="2038" spans="2:17" x14ac:dyDescent="0.2">
      <c r="B2038" s="39" t="s">
        <v>42</v>
      </c>
      <c r="D2038" s="42">
        <f>_xll.qlCalendarAdvance(Calendar,$D2037,B2038,"f",FALSE)</f>
        <v>54017</v>
      </c>
      <c r="E2038" s="139">
        <f>_xll.qlInterestRateIndexValueDate(IndexON,D2038)</f>
        <v>54017</v>
      </c>
      <c r="F2038" s="155">
        <f>IFERROR(_xll.qlIndexFixing(IndexON,D2038,TRUE,_xll.ohTrigger(RecalcTrigger,TriggerON)),NA())</f>
        <v>7.573554372362068E-3</v>
      </c>
      <c r="H2038" s="42">
        <f>_xll.qlCalendarAdvance(Calendar,$H2037,B2038,"f",FALSE)</f>
        <v>54017</v>
      </c>
      <c r="I2038" s="139">
        <f>_xll.qlInterestRateIndexValueDate(Index1M,$H2038)</f>
        <v>54021</v>
      </c>
      <c r="J2038" s="144">
        <f>IFERROR(_xll.qlIndexFixing(Index1M,$H2038,TRUE,_xll.ohTrigger(RecalcTrigger,Trigger1M)),NA())</f>
        <v>8.387964326991848E-3</v>
      </c>
      <c r="K2038" s="44">
        <f>IFERROR(_xll.qlIndexFixing(Index3M,H2038,TRUE,_xll.ohTrigger(RecalcTrigger,Trigger3M)),NA())</f>
        <v>8.61121158510539E-3</v>
      </c>
      <c r="L2038" s="44">
        <f>IFERROR(_xll.qlIndexFixing(Index6M,$H2038,TRUE,_xll.ohTrigger(RecalcTrigger,Trigger6M)),NA())</f>
        <v>8.3547954162417025E-3</v>
      </c>
      <c r="M2038" s="145">
        <f>IFERROR(_xll.qlIndexFixing(Index1Y,$H2038,TRUE,_xll.ohTrigger(RecalcTrigger,Trigger1Y)),NA())</f>
        <v>8.7984259573038077E-3</v>
      </c>
      <c r="N2038" s="144">
        <f>IFERROR(_xll.qlIndexFixing(ONIndex1M,I2038,TRUE,_xll.ohTrigger(RecalcTrigger,Trigger1M)),NA())</f>
        <v>8.3903773891869093E-3</v>
      </c>
      <c r="O2038" s="44">
        <f>IFERROR(_xll.qlIndexFixing(ONIndex3M,I2038,TRUE,_xll.ohTrigger(RecalcTrigger,Trigger3M)),NA())</f>
        <v>8.6199203057013563E-3</v>
      </c>
      <c r="P2038" s="44">
        <f>IFERROR(_xll.qlIndexFixing(ONIndex6M,I2038,TRUE,_xll.ohTrigger(RecalcTrigger,Trigger6M)),NA())</f>
        <v>8.3888168418155828E-3</v>
      </c>
      <c r="Q2038" s="145">
        <f>IFERROR(_xll.qlIndexFixing(ONIndex1Y,I2038,TRUE,_xll.ohTrigger(RecalcTrigger,Trigger1Y)),NA())</f>
        <v>8.8405293899018744E-3</v>
      </c>
    </row>
    <row r="2039" spans="2:17" x14ac:dyDescent="0.2">
      <c r="B2039" s="39" t="s">
        <v>42</v>
      </c>
      <c r="D2039" s="42">
        <f>_xll.qlCalendarAdvance(Calendar,$D2038,B2039,"f",FALSE)</f>
        <v>54024</v>
      </c>
      <c r="E2039" s="139">
        <f>_xll.qlInterestRateIndexValueDate(IndexON,D2039)</f>
        <v>54024</v>
      </c>
      <c r="F2039" s="155">
        <f>IFERROR(_xll.qlIndexFixing(IndexON,D2039,TRUE,_xll.ohTrigger(RecalcTrigger,TriggerON)),NA())</f>
        <v>7.573554372362068E-3</v>
      </c>
      <c r="H2039" s="42">
        <f>_xll.qlCalendarAdvance(Calendar,$H2038,B2039,"f",FALSE)</f>
        <v>54024</v>
      </c>
      <c r="I2039" s="139">
        <f>_xll.qlInterestRateIndexValueDate(Index1M,$H2039)</f>
        <v>54028</v>
      </c>
      <c r="J2039" s="144">
        <f>IFERROR(_xll.qlIndexFixing(Index1M,$H2039,TRUE,_xll.ohTrigger(RecalcTrigger,Trigger1M)),NA())</f>
        <v>8.3852377976732385E-3</v>
      </c>
      <c r="K2039" s="44">
        <f>IFERROR(_xll.qlIndexFixing(Index3M,H2039,TRUE,_xll.ohTrigger(RecalcTrigger,Trigger3M)),NA())</f>
        <v>8.6083863221976861E-3</v>
      </c>
      <c r="L2039" s="44">
        <f>IFERROR(_xll.qlIndexFixing(Index6M,$H2039,TRUE,_xll.ohTrigger(RecalcTrigger,Trigger6M)),NA())</f>
        <v>8.3505392387646718E-3</v>
      </c>
      <c r="M2039" s="145">
        <f>IFERROR(_xll.qlIndexFixing(Index1Y,$H2039,TRUE,_xll.ohTrigger(RecalcTrigger,Trigger1Y)),NA())</f>
        <v>8.7951837889210793E-3</v>
      </c>
      <c r="N2039" s="144">
        <f>IFERROR(_xll.qlIndexFixing(ONIndex1M,I2039,TRUE,_xll.ohTrigger(RecalcTrigger,Trigger1M)),NA())</f>
        <v>8.3875640278829877E-3</v>
      </c>
      <c r="O2039" s="44">
        <f>IFERROR(_xll.qlIndexFixing(ONIndex3M,I2039,TRUE,_xll.ohTrigger(RecalcTrigger,Trigger3M)),NA())</f>
        <v>8.6170432276055919E-3</v>
      </c>
      <c r="P2039" s="44">
        <f>IFERROR(_xll.qlIndexFixing(ONIndex6M,I2039,TRUE,_xll.ohTrigger(RecalcTrigger,Trigger6M)),NA())</f>
        <v>8.38469532988384E-3</v>
      </c>
      <c r="Q2039" s="145">
        <f>IFERROR(_xll.qlIndexFixing(ONIndex1Y,I2039,TRUE,_xll.ohTrigger(RecalcTrigger,Trigger1Y)),NA())</f>
        <v>8.8375088269021518E-3</v>
      </c>
    </row>
    <row r="2040" spans="2:17" x14ac:dyDescent="0.2">
      <c r="B2040" s="39" t="s">
        <v>42</v>
      </c>
      <c r="D2040" s="42">
        <f>_xll.qlCalendarAdvance(Calendar,$D2039,B2040,"f",FALSE)</f>
        <v>54031</v>
      </c>
      <c r="E2040" s="139">
        <f>_xll.qlInterestRateIndexValueDate(IndexON,D2040)</f>
        <v>54031</v>
      </c>
      <c r="F2040" s="155">
        <f>IFERROR(_xll.qlIndexFixing(IndexON,D2040,TRUE,_xll.ohTrigger(RecalcTrigger,TriggerON)),NA())</f>
        <v>7.5735543722821319E-3</v>
      </c>
      <c r="H2040" s="42">
        <f>_xll.qlCalendarAdvance(Calendar,$H2039,B2040,"f",FALSE)</f>
        <v>54031</v>
      </c>
      <c r="I2040" s="139">
        <f>_xll.qlInterestRateIndexValueDate(Index1M,$H2040)</f>
        <v>54035</v>
      </c>
      <c r="J2040" s="144">
        <f>IFERROR(_xll.qlIndexFixing(Index1M,$H2040,TRUE,_xll.ohTrigger(RecalcTrigger,Trigger1M)),NA())</f>
        <v>8.3823979834391476E-3</v>
      </c>
      <c r="K2040" s="44">
        <f>IFERROR(_xll.qlIndexFixing(Index3M,H2040,TRUE,_xll.ohTrigger(RecalcTrigger,Trigger3M)),NA())</f>
        <v>8.6054454180559351E-3</v>
      </c>
      <c r="L2040" s="44">
        <f>IFERROR(_xll.qlIndexFixing(Index6M,$H2040,TRUE,_xll.ohTrigger(RecalcTrigger,Trigger6M)),NA())</f>
        <v>8.3464809440475622E-3</v>
      </c>
      <c r="M2040" s="145">
        <f>IFERROR(_xll.qlIndexFixing(Index1Y,$H2040,TRUE,_xll.ohTrigger(RecalcTrigger,Trigger1Y)),NA())</f>
        <v>8.7919340075640565E-3</v>
      </c>
      <c r="N2040" s="144">
        <f>IFERROR(_xll.qlIndexFixing(ONIndex1M,I2040,TRUE,_xll.ohTrigger(RecalcTrigger,Trigger1M)),NA())</f>
        <v>8.3847421075056161E-3</v>
      </c>
      <c r="O2040" s="44">
        <f>IFERROR(_xll.qlIndexFixing(ONIndex3M,I2040,TRUE,_xll.ohTrigger(RecalcTrigger,Trigger3M)),NA())</f>
        <v>8.6141581211318652E-3</v>
      </c>
      <c r="P2040" s="44">
        <f>IFERROR(_xll.qlIndexFixing(ONIndex6M,I2040,TRUE,_xll.ohTrigger(RecalcTrigger,Trigger6M)),NA())</f>
        <v>8.3805794243474452E-3</v>
      </c>
      <c r="Q2040" s="145">
        <f>IFERROR(_xll.qlIndexFixing(ONIndex1Y,I2040,TRUE,_xll.ohTrigger(RecalcTrigger,Trigger1Y)),NA())</f>
        <v>8.8344809189777607E-3</v>
      </c>
    </row>
    <row r="2041" spans="2:17" x14ac:dyDescent="0.2">
      <c r="B2041" s="39" t="s">
        <v>42</v>
      </c>
      <c r="D2041" s="42">
        <f>_xll.qlCalendarAdvance(Calendar,$D2040,B2041,"f",FALSE)</f>
        <v>54038</v>
      </c>
      <c r="E2041" s="139">
        <f>_xll.qlInterestRateIndexValueDate(IndexON,D2041)</f>
        <v>54038</v>
      </c>
      <c r="F2041" s="155">
        <f>IFERROR(_xll.qlIndexFixing(IndexON,D2041,TRUE,_xll.ohTrigger(RecalcTrigger,TriggerON)),NA())</f>
        <v>7.573554372362068E-3</v>
      </c>
      <c r="H2041" s="42">
        <f>_xll.qlCalendarAdvance(Calendar,$H2040,B2041,"f",FALSE)</f>
        <v>54038</v>
      </c>
      <c r="I2041" s="139">
        <f>_xll.qlInterestRateIndexValueDate(Index1M,$H2041)</f>
        <v>54042</v>
      </c>
      <c r="J2041" s="144">
        <f>IFERROR(_xll.qlIndexFixing(Index1M,$H2041,TRUE,_xll.ohTrigger(RecalcTrigger,Trigger1M)),NA())</f>
        <v>8.3795495917695206E-3</v>
      </c>
      <c r="K2041" s="44">
        <f>IFERROR(_xll.qlIndexFixing(Index3M,H2041,TRUE,_xll.ohTrigger(RecalcTrigger,Trigger3M)),NA())</f>
        <v>8.6024964294096878E-3</v>
      </c>
      <c r="L2041" s="44">
        <f>IFERROR(_xll.qlIndexFixing(Index6M,$H2041,TRUE,_xll.ohTrigger(RecalcTrigger,Trigger6M)),NA())</f>
        <v>8.342428690771897E-3</v>
      </c>
      <c r="M2041" s="145">
        <f>IFERROR(_xll.qlIndexFixing(Index1Y,$H2041,TRUE,_xll.ohTrigger(RecalcTrigger,Trigger1Y)),NA())</f>
        <v>8.7886766050371094E-3</v>
      </c>
      <c r="N2041" s="144">
        <f>IFERROR(_xll.qlIndexFixing(ONIndex1M,I2041,TRUE,_xll.ohTrigger(RecalcTrigger,Trigger1M)),NA())</f>
        <v>8.3819116234984392E-3</v>
      </c>
      <c r="O2041" s="44">
        <f>IFERROR(_xll.qlIndexFixing(ONIndex3M,I2041,TRUE,_xll.ohTrigger(RecalcTrigger,Trigger3M)),NA())</f>
        <v>8.6112649804448438E-3</v>
      </c>
      <c r="P2041" s="44">
        <f>IFERROR(_xll.qlIndexFixing(ONIndex6M,I2041,TRUE,_xll.ohTrigger(RecalcTrigger,Trigger6M)),NA())</f>
        <v>8.3764691546228676E-3</v>
      </c>
      <c r="Q2041" s="145">
        <f>IFERROR(_xll.qlIndexFixing(ONIndex1Y,I2041,TRUE,_xll.ohTrigger(RecalcTrigger,Trigger1Y)),NA())</f>
        <v>8.8314456580551592E-3</v>
      </c>
    </row>
    <row r="2042" spans="2:17" x14ac:dyDescent="0.2">
      <c r="B2042" s="39" t="s">
        <v>42</v>
      </c>
      <c r="D2042" s="42">
        <f>_xll.qlCalendarAdvance(Calendar,$D2041,B2042,"f",FALSE)</f>
        <v>54045</v>
      </c>
      <c r="E2042" s="139">
        <f>_xll.qlInterestRateIndexValueDate(IndexON,D2042)</f>
        <v>54045</v>
      </c>
      <c r="F2042" s="155">
        <f>IFERROR(_xll.qlIndexFixing(IndexON,D2042,TRUE,_xll.ohTrigger(RecalcTrigger,TriggerON)),NA())</f>
        <v>7.573554372362068E-3</v>
      </c>
      <c r="H2042" s="42">
        <f>_xll.qlCalendarAdvance(Calendar,$H2041,B2042,"f",FALSE)</f>
        <v>54045</v>
      </c>
      <c r="I2042" s="139">
        <f>_xll.qlInterestRateIndexValueDate(Index1M,$H2042)</f>
        <v>54049</v>
      </c>
      <c r="J2042" s="144">
        <f>IFERROR(_xll.qlIndexFixing(Index1M,$H2042,TRUE,_xll.ohTrigger(RecalcTrigger,Trigger1M)),NA())</f>
        <v>8.3766926180847967E-3</v>
      </c>
      <c r="K2042" s="44">
        <f>IFERROR(_xll.qlIndexFixing(Index3M,H2042,TRUE,_xll.ohTrigger(RecalcTrigger,Trigger3M)),NA())</f>
        <v>8.5995393505351753E-3</v>
      </c>
      <c r="L2042" s="44">
        <f>IFERROR(_xll.qlIndexFixing(Index6M,$H2042,TRUE,_xll.ohTrigger(RecalcTrigger,Trigger6M)),NA())</f>
        <v>8.3383825082860036E-3</v>
      </c>
      <c r="M2042" s="145">
        <f>IFERROR(_xll.qlIndexFixing(Index1Y,$H2042,TRUE,_xll.ohTrigger(RecalcTrigger,Trigger1Y)),NA())</f>
        <v>8.7854115731450435E-3</v>
      </c>
      <c r="N2042" s="144">
        <f>IFERROR(_xll.qlIndexFixing(ONIndex1M,I2042,TRUE,_xll.ohTrigger(RecalcTrigger,Trigger1M)),NA())</f>
        <v>8.378048121686632E-3</v>
      </c>
      <c r="O2042" s="44">
        <f>IFERROR(_xll.qlIndexFixing(ONIndex3M,I2042,TRUE,_xll.ohTrigger(RecalcTrigger,Trigger3M)),NA())</f>
        <v>8.6073237059114405E-3</v>
      </c>
      <c r="P2042" s="44">
        <f>IFERROR(_xll.qlIndexFixing(ONIndex6M,I2042,TRUE,_xll.ohTrigger(RecalcTrigger,Trigger6M)),NA())</f>
        <v>8.3708018461337019E-3</v>
      </c>
      <c r="Q2042" s="145">
        <f>IFERROR(_xll.qlIndexFixing(ONIndex1Y,I2042,TRUE,_xll.ohTrigger(RecalcTrigger,Trigger1Y)),NA())</f>
        <v>8.8273131891281054E-3</v>
      </c>
    </row>
    <row r="2043" spans="2:17" x14ac:dyDescent="0.2">
      <c r="B2043" s="39" t="s">
        <v>42</v>
      </c>
      <c r="D2043" s="42">
        <f>_xll.qlCalendarAdvance(Calendar,$D2042,B2043,"f",FALSE)</f>
        <v>54053</v>
      </c>
      <c r="E2043" s="139">
        <f>_xll.qlInterestRateIndexValueDate(IndexON,D2043)</f>
        <v>54053</v>
      </c>
      <c r="F2043" s="155">
        <f>IFERROR(_xll.qlIndexFixing(IndexON,D2043,TRUE,_xll.ohTrigger(RecalcTrigger,TriggerON)),NA())</f>
        <v>7.5737137032572122E-3</v>
      </c>
      <c r="H2043" s="42">
        <f>_xll.qlCalendarAdvance(Calendar,$H2042,B2043,"f",FALSE)</f>
        <v>54053</v>
      </c>
      <c r="I2043" s="139">
        <f>_xll.qlInterestRateIndexValueDate(Index1M,$H2043)</f>
        <v>54057</v>
      </c>
      <c r="J2043" s="144">
        <f>IFERROR(_xll.qlIndexFixing(Index1M,$H2043,TRUE,_xll.ohTrigger(RecalcTrigger,Trigger1M)),NA())</f>
        <v>8.3734169908469564E-3</v>
      </c>
      <c r="K2043" s="44">
        <f>IFERROR(_xll.qlIndexFixing(Index3M,H2043,TRUE,_xll.ohTrigger(RecalcTrigger,Trigger3M)),NA())</f>
        <v>8.5961499180738834E-3</v>
      </c>
      <c r="L2043" s="44">
        <f>IFERROR(_xll.qlIndexFixing(Index6M,$H2043,TRUE,_xll.ohTrigger(RecalcTrigger,Trigger6M)),NA())</f>
        <v>8.3339558517250261E-3</v>
      </c>
      <c r="M2043" s="145">
        <f>IFERROR(_xll.qlIndexFixing(Index1Y,$H2043,TRUE,_xll.ohTrigger(RecalcTrigger,Trigger1Y)),NA())</f>
        <v>8.7816707555337398E-3</v>
      </c>
      <c r="N2043" s="144">
        <f>IFERROR(_xll.qlIndexFixing(ONIndex1M,I2043,TRUE,_xll.ohTrigger(RecalcTrigger,Trigger1M)),NA())</f>
        <v>8.3751966885436957E-3</v>
      </c>
      <c r="O2043" s="44">
        <f>IFERROR(_xll.qlIndexFixing(ONIndex3M,I2043,TRUE,_xll.ohTrigger(RecalcTrigger,Trigger3M)),NA())</f>
        <v>8.6044108906957462E-3</v>
      </c>
      <c r="P2043" s="44">
        <f>IFERROR(_xll.qlIndexFixing(ONIndex6M,I2043,TRUE,_xll.ohTrigger(RecalcTrigger,Trigger6M)),NA())</f>
        <v>8.3667051948754789E-3</v>
      </c>
      <c r="Q2043" s="145">
        <f>IFERROR(_xll.qlIndexFixing(ONIndex1Y,I2043,TRUE,_xll.ohTrigger(RecalcTrigger,Trigger1Y)),NA())</f>
        <v>8.8242598870635902E-3</v>
      </c>
    </row>
    <row r="2044" spans="2:17" x14ac:dyDescent="0.2">
      <c r="B2044" s="39" t="s">
        <v>42</v>
      </c>
      <c r="D2044" s="42">
        <f>_xll.qlCalendarAdvance(Calendar,$D2043,B2044,"f",FALSE)</f>
        <v>54060</v>
      </c>
      <c r="E2044" s="139">
        <f>_xll.qlInterestRateIndexValueDate(IndexON,D2044)</f>
        <v>54060</v>
      </c>
      <c r="F2044" s="155">
        <f>IFERROR(_xll.qlIndexFixing(IndexON,D2044,TRUE,_xll.ohTrigger(RecalcTrigger,TriggerON)),NA())</f>
        <v>7.5737137032572122E-3</v>
      </c>
      <c r="H2044" s="42">
        <f>_xll.qlCalendarAdvance(Calendar,$H2043,B2044,"f",FALSE)</f>
        <v>54060</v>
      </c>
      <c r="I2044" s="139">
        <f>_xll.qlInterestRateIndexValueDate(Index1M,$H2044)</f>
        <v>54064</v>
      </c>
      <c r="J2044" s="144">
        <f>IFERROR(_xll.qlIndexFixing(Index1M,$H2044,TRUE,_xll.ohTrigger(RecalcTrigger,Trigger1M)),NA())</f>
        <v>8.3705416117327916E-3</v>
      </c>
      <c r="K2044" s="44">
        <f>IFERROR(_xll.qlIndexFixing(Index3M,H2044,TRUE,_xll.ohTrigger(RecalcTrigger,Trigger3M)),NA())</f>
        <v>8.5931754837205582E-3</v>
      </c>
      <c r="L2044" s="44">
        <f>IFERROR(_xll.qlIndexFixing(Index6M,$H2044,TRUE,_xll.ohTrigger(RecalcTrigger,Trigger6M)),NA())</f>
        <v>8.3299224218443858E-3</v>
      </c>
      <c r="M2044" s="145">
        <f>IFERROR(_xll.qlIndexFixing(Index1Y,$H2044,TRUE,_xll.ohTrigger(RecalcTrigger,Trigger1Y)),NA())</f>
        <v>8.7783893474075361E-3</v>
      </c>
      <c r="N2044" s="144">
        <f>IFERROR(_xll.qlIndexFixing(ONIndex1M,I2044,TRUE,_xll.ohTrigger(RecalcTrigger,Trigger1M)),NA())</f>
        <v>8.3729600147641747E-3</v>
      </c>
      <c r="O2044" s="44">
        <f>IFERROR(_xll.qlIndexFixing(ONIndex3M,I2044,TRUE,_xll.ohTrigger(RecalcTrigger,Trigger3M)),NA())</f>
        <v>8.6021198852037628E-3</v>
      </c>
      <c r="P2044" s="44">
        <f>IFERROR(_xll.qlIndexFixing(ONIndex6M,I2044,TRUE,_xll.ohTrigger(RecalcTrigger,Trigger6M)),NA())</f>
        <v>8.3635881806554124E-3</v>
      </c>
      <c r="Q2044" s="145">
        <f>IFERROR(_xll.qlIndexFixing(ONIndex1Y,I2044,TRUE,_xll.ohTrigger(RecalcTrigger,Trigger1Y)),NA())</f>
        <v>8.8218583056232092E-3</v>
      </c>
    </row>
    <row r="2045" spans="2:17" x14ac:dyDescent="0.2">
      <c r="B2045" s="39" t="s">
        <v>42</v>
      </c>
      <c r="D2045" s="42">
        <f>_xll.qlCalendarAdvance(Calendar,$D2044,B2045,"f",FALSE)</f>
        <v>54067</v>
      </c>
      <c r="E2045" s="139">
        <f>_xll.qlInterestRateIndexValueDate(IndexON,D2045)</f>
        <v>54067</v>
      </c>
      <c r="F2045" s="155">
        <f>IFERROR(_xll.qlIndexFixing(IndexON,D2045,TRUE,_xll.ohTrigger(RecalcTrigger,TriggerON)),NA())</f>
        <v>7.5737137032572122E-3</v>
      </c>
      <c r="H2045" s="42">
        <f>_xll.qlCalendarAdvance(Calendar,$H2044,B2045,"f",FALSE)</f>
        <v>54067</v>
      </c>
      <c r="I2045" s="139">
        <f>_xll.qlInterestRateIndexValueDate(Index1M,$H2045)</f>
        <v>54071</v>
      </c>
      <c r="J2045" s="144">
        <f>IFERROR(_xll.qlIndexFixing(Index1M,$H2045,TRUE,_xll.ohTrigger(RecalcTrigger,Trigger1M)),NA())</f>
        <v>8.3676576362227747E-3</v>
      </c>
      <c r="K2045" s="44">
        <f>IFERROR(_xll.qlIndexFixing(Index3M,H2045,TRUE,_xll.ohTrigger(RecalcTrigger,Trigger3M)),NA())</f>
        <v>8.5901929411480813E-3</v>
      </c>
      <c r="L2045" s="44">
        <f>IFERROR(_xll.qlIndexFixing(Index6M,$H2045,TRUE,_xll.ohTrigger(RecalcTrigger,Trigger6M)),NA())</f>
        <v>8.3258951527055546E-3</v>
      </c>
      <c r="M2045" s="145">
        <f>IFERROR(_xll.qlIndexFixing(Index1Y,$H2045,TRUE,_xll.ohTrigger(RecalcTrigger,Trigger1Y)),NA())</f>
        <v>8.7751002841617316E-3</v>
      </c>
      <c r="N2045" s="144">
        <f>IFERROR(_xll.qlIndexFixing(ONIndex1M,I2045,TRUE,_xll.ohTrigger(RecalcTrigger,Trigger1M)),NA())</f>
        <v>8.3700940041353533E-3</v>
      </c>
      <c r="O2045" s="44">
        <f>IFERROR(_xll.qlIndexFixing(ONIndex3M,I2045,TRUE,_xll.ohTrigger(RecalcTrigger,Trigger3M)),NA())</f>
        <v>8.5991933991902414E-3</v>
      </c>
      <c r="P2045" s="44">
        <f>IFERROR(_xll.qlIndexFixing(ONIndex6M,I2045,TRUE,_xll.ohTrigger(RecalcTrigger,Trigger6M)),NA())</f>
        <v>8.3595015708048948E-3</v>
      </c>
      <c r="Q2045" s="145">
        <f>IFERROR(_xll.qlIndexFixing(ONIndex1Y,I2045,TRUE,_xll.ohTrigger(RecalcTrigger,Trigger1Y)),NA())</f>
        <v>8.8187924949778562E-3</v>
      </c>
    </row>
    <row r="2046" spans="2:17" x14ac:dyDescent="0.2">
      <c r="B2046" s="39" t="s">
        <v>42</v>
      </c>
      <c r="D2046" s="42">
        <f>_xll.qlCalendarAdvance(Calendar,$D2045,B2046,"f",FALSE)</f>
        <v>54074</v>
      </c>
      <c r="E2046" s="139">
        <f>_xll.qlInterestRateIndexValueDate(IndexON,D2046)</f>
        <v>54074</v>
      </c>
      <c r="F2046" s="155">
        <f>IFERROR(_xll.qlIndexFixing(IndexON,D2046,TRUE,_xll.ohTrigger(RecalcTrigger,TriggerON)),NA())</f>
        <v>7.5737137032572122E-3</v>
      </c>
      <c r="H2046" s="42">
        <f>_xll.qlCalendarAdvance(Calendar,$H2045,B2046,"f",FALSE)</f>
        <v>54074</v>
      </c>
      <c r="I2046" s="139">
        <f>_xll.qlInterestRateIndexValueDate(Index1M,$H2046)</f>
        <v>54078</v>
      </c>
      <c r="J2046" s="144">
        <f>IFERROR(_xll.qlIndexFixing(Index1M,$H2046,TRUE,_xll.ohTrigger(RecalcTrigger,Trigger1M)),NA())</f>
        <v>8.3647650597450784E-3</v>
      </c>
      <c r="K2046" s="44">
        <f>IFERROR(_xll.qlIndexFixing(Index3M,H2046,TRUE,_xll.ohTrigger(RecalcTrigger,Trigger3M)),NA())</f>
        <v>8.5872022846353157E-3</v>
      </c>
      <c r="L2046" s="44">
        <f>IFERROR(_xll.qlIndexFixing(Index6M,$H2046,TRUE,_xll.ohTrigger(RecalcTrigger,Trigger6M)),NA())</f>
        <v>8.3218740736556024E-3</v>
      </c>
      <c r="M2046" s="145">
        <f>IFERROR(_xll.qlIndexFixing(Index1Y,$H2046,TRUE,_xll.ohTrigger(RecalcTrigger,Trigger1Y)),NA())</f>
        <v>8.7718035576026671E-3</v>
      </c>
      <c r="N2046" s="144">
        <f>IFERROR(_xll.qlIndexFixing(ONIndex1M,I2046,TRUE,_xll.ohTrigger(RecalcTrigger,Trigger1M)),NA())</f>
        <v>8.3672194063755256E-3</v>
      </c>
      <c r="O2046" s="44">
        <f>IFERROR(_xll.qlIndexFixing(ONIndex3M,I2046,TRUE,_xll.ohTrigger(RecalcTrigger,Trigger3M)),NA())</f>
        <v>8.5962588498667003E-3</v>
      </c>
      <c r="P2046" s="44">
        <f>IFERROR(_xll.qlIndexFixing(ONIndex6M,I2046,TRUE,_xll.ohTrigger(RecalcTrigger,Trigger6M)),NA())</f>
        <v>8.3554207472857911E-3</v>
      </c>
      <c r="Q2046" s="145">
        <f>IFERROR(_xll.qlIndexFixing(ONIndex1Y,I2046,TRUE,_xll.ohTrigger(RecalcTrigger,Trigger1Y)),NA())</f>
        <v>8.8157192891280545E-3</v>
      </c>
    </row>
    <row r="2047" spans="2:17" x14ac:dyDescent="0.2">
      <c r="B2047" s="39" t="s">
        <v>42</v>
      </c>
      <c r="D2047" s="42">
        <f>_xll.qlCalendarAdvance(Calendar,$D2046,B2047,"f",FALSE)</f>
        <v>54081</v>
      </c>
      <c r="E2047" s="139">
        <f>_xll.qlInterestRateIndexValueDate(IndexON,D2047)</f>
        <v>54081</v>
      </c>
      <c r="F2047" s="155">
        <f>IFERROR(_xll.qlIndexFixing(IndexON,D2047,TRUE,_xll.ohTrigger(RecalcTrigger,TriggerON)),NA())</f>
        <v>7.5737137032572122E-3</v>
      </c>
      <c r="H2047" s="42">
        <f>_xll.qlCalendarAdvance(Calendar,$H2046,B2047,"f",FALSE)</f>
        <v>54081</v>
      </c>
      <c r="I2047" s="139">
        <f>_xll.qlInterestRateIndexValueDate(Index1M,$H2047)</f>
        <v>54085</v>
      </c>
      <c r="J2047" s="144">
        <f>IFERROR(_xll.qlIndexFixing(Index1M,$H2047,TRUE,_xll.ohTrigger(RecalcTrigger,Trigger1M)),NA())</f>
        <v>8.3618638777201385E-3</v>
      </c>
      <c r="K2047" s="44">
        <f>IFERROR(_xll.qlIndexFixing(Index3M,H2047,TRUE,_xll.ohTrigger(RecalcTrigger,Trigger3M)),NA())</f>
        <v>8.5842035084567319E-3</v>
      </c>
      <c r="L2047" s="44">
        <f>IFERROR(_xll.qlIndexFixing(Index6M,$H2047,TRUE,_xll.ohTrigger(RecalcTrigger,Trigger6M)),NA())</f>
        <v>8.3178592140411671E-3</v>
      </c>
      <c r="M2047" s="145">
        <f>IFERROR(_xll.qlIndexFixing(Index1Y,$H2047,TRUE,_xll.ohTrigger(RecalcTrigger,Trigger1Y)),NA())</f>
        <v>8.7684991595360189E-3</v>
      </c>
      <c r="N2047" s="144">
        <f>IFERROR(_xll.qlIndexFixing(ONIndex1M,I2047,TRUE,_xll.ohTrigger(RecalcTrigger,Trigger1M)),NA())</f>
        <v>8.3643362168484003E-3</v>
      </c>
      <c r="O2047" s="44">
        <f>IFERROR(_xll.qlIndexFixing(ONIndex3M,I2047,TRUE,_xll.ohTrigger(RecalcTrigger,Trigger3M)),NA())</f>
        <v>8.5933162311579991E-3</v>
      </c>
      <c r="P2047" s="44">
        <f>IFERROR(_xll.qlIndexFixing(ONIndex6M,I2047,TRUE,_xll.ohTrigger(RecalcTrigger,Trigger6M)),NA())</f>
        <v>8.3513457392747625E-3</v>
      </c>
      <c r="Q2047" s="145">
        <f>IFERROR(_xll.qlIndexFixing(ONIndex1Y,I2047,TRUE,_xll.ohTrigger(RecalcTrigger,Trigger1Y)),NA())</f>
        <v>8.812638679920326E-3</v>
      </c>
    </row>
    <row r="2048" spans="2:17" x14ac:dyDescent="0.2">
      <c r="B2048" s="39" t="s">
        <v>42</v>
      </c>
      <c r="D2048" s="42">
        <f>_xll.qlCalendarAdvance(Calendar,$D2047,B2048,"f",FALSE)</f>
        <v>54088</v>
      </c>
      <c r="E2048" s="139">
        <f>_xll.qlInterestRateIndexValueDate(IndexON,D2048)</f>
        <v>54088</v>
      </c>
      <c r="F2048" s="155">
        <f>IFERROR(_xll.qlIndexFixing(IndexON,D2048,TRUE,_xll.ohTrigger(RecalcTrigger,TriggerON)),NA())</f>
        <v>7.5737137032572122E-3</v>
      </c>
      <c r="H2048" s="42">
        <f>_xll.qlCalendarAdvance(Calendar,$H2047,B2048,"f",FALSE)</f>
        <v>54088</v>
      </c>
      <c r="I2048" s="139">
        <f>_xll.qlInterestRateIndexValueDate(Index1M,$H2048)</f>
        <v>54092</v>
      </c>
      <c r="J2048" s="144">
        <f>IFERROR(_xll.qlIndexFixing(Index1M,$H2048,TRUE,_xll.ohTrigger(RecalcTrigger,Trigger1M)),NA())</f>
        <v>8.3591771175406393E-3</v>
      </c>
      <c r="K2048" s="44">
        <f>IFERROR(_xll.qlIndexFixing(Index3M,H2048,TRUE,_xll.ohTrigger(RecalcTrigger,Trigger3M)),NA())</f>
        <v>8.5813107029286684E-3</v>
      </c>
      <c r="L2048" s="44">
        <f>IFERROR(_xll.qlIndexFixing(Index6M,$H2048,TRUE,_xll.ohTrigger(RecalcTrigger,Trigger6M)),NA())</f>
        <v>8.3138506032075649E-3</v>
      </c>
      <c r="M2048" s="145">
        <f>IFERROR(_xll.qlIndexFixing(Index1Y,$H2048,TRUE,_xll.ohTrigger(RecalcTrigger,Trigger1Y)),NA())</f>
        <v>8.7651870817685613E-3</v>
      </c>
      <c r="N2048" s="144">
        <f>IFERROR(_xll.qlIndexFixing(ONIndex1M,I2048,TRUE,_xll.ohTrigger(RecalcTrigger,Trigger1M)),NA())</f>
        <v>8.3614444309976221E-3</v>
      </c>
      <c r="O2048" s="44">
        <f>IFERROR(_xll.qlIndexFixing(ONIndex3M,I2048,TRUE,_xll.ohTrigger(RecalcTrigger,Trigger3M)),NA())</f>
        <v>8.5903655373087418E-3</v>
      </c>
      <c r="P2048" s="44">
        <f>IFERROR(_xll.qlIndexFixing(ONIndex6M,I2048,TRUE,_xll.ohTrigger(RecalcTrigger,Trigger6M)),NA())</f>
        <v>8.3472765761083423E-3</v>
      </c>
      <c r="Q2048" s="145">
        <f>IFERROR(_xll.qlIndexFixing(ONIndex1Y,I2048,TRUE,_xll.ohTrigger(RecalcTrigger,Trigger1Y)),NA())</f>
        <v>8.8095506591212569E-3</v>
      </c>
    </row>
    <row r="2049" spans="2:17" x14ac:dyDescent="0.2">
      <c r="B2049" s="39" t="s">
        <v>42</v>
      </c>
      <c r="D2049" s="42">
        <f>_xll.qlCalendarAdvance(Calendar,$D2048,B2049,"f",FALSE)</f>
        <v>54095</v>
      </c>
      <c r="E2049" s="139">
        <f>_xll.qlInterestRateIndexValueDate(IndexON,D2049)</f>
        <v>54095</v>
      </c>
      <c r="F2049" s="155">
        <f>IFERROR(_xll.qlIndexFixing(IndexON,D2049,TRUE,_xll.ohTrigger(RecalcTrigger,TriggerON)),NA())</f>
        <v>7.5737137032838575E-3</v>
      </c>
      <c r="H2049" s="42">
        <f>_xll.qlCalendarAdvance(Calendar,$H2048,B2049,"f",FALSE)</f>
        <v>54095</v>
      </c>
      <c r="I2049" s="139">
        <f>_xll.qlInterestRateIndexValueDate(Index1M,$H2049)</f>
        <v>54099</v>
      </c>
      <c r="J2049" s="144">
        <f>IFERROR(_xll.qlIndexFixing(Index1M,$H2049,TRUE,_xll.ohTrigger(RecalcTrigger,Trigger1M)),NA())</f>
        <v>8.3562600775214484E-3</v>
      </c>
      <c r="K2049" s="44">
        <f>IFERROR(_xll.qlIndexFixing(Index3M,H2049,TRUE,_xll.ohTrigger(RecalcTrigger,Trigger3M)),NA())</f>
        <v>8.5782963238800747E-3</v>
      </c>
      <c r="L2049" s="44">
        <f>IFERROR(_xll.qlIndexFixing(Index6M,$H2049,TRUE,_xll.ohTrigger(RecalcTrigger,Trigger6M)),NA())</f>
        <v>8.3098482705027486E-3</v>
      </c>
      <c r="M2049" s="145">
        <f>IFERROR(_xll.qlIndexFixing(Index1Y,$H2049,TRUE,_xll.ohTrigger(RecalcTrigger,Trigger1Y)),NA())</f>
        <v>8.761867316107284E-3</v>
      </c>
      <c r="N2049" s="144">
        <f>IFERROR(_xll.qlIndexFixing(ONIndex1M,I2049,TRUE,_xll.ohTrigger(RecalcTrigger,Trigger1M)),NA())</f>
        <v>8.3585440442668357E-3</v>
      </c>
      <c r="O2049" s="44">
        <f>IFERROR(_xll.qlIndexFixing(ONIndex3M,I2049,TRUE,_xll.ohTrigger(RecalcTrigger,Trigger3M)),NA())</f>
        <v>8.5874067628033401E-3</v>
      </c>
      <c r="P2049" s="44">
        <f>IFERROR(_xll.qlIndexFixing(ONIndex6M,I2049,TRUE,_xll.ohTrigger(RecalcTrigger,Trigger6M)),NA())</f>
        <v>8.3432132869631914E-3</v>
      </c>
      <c r="Q2049" s="145">
        <f>IFERROR(_xll.qlIndexFixing(ONIndex1Y,I2049,TRUE,_xll.ohTrigger(RecalcTrigger,Trigger1Y)),NA())</f>
        <v>8.8064552185773692E-3</v>
      </c>
    </row>
    <row r="2050" spans="2:17" x14ac:dyDescent="0.2">
      <c r="B2050" s="39" t="s">
        <v>42</v>
      </c>
      <c r="D2050" s="42">
        <f>_xll.qlCalendarAdvance(Calendar,$D2049,B2050,"f",FALSE)</f>
        <v>54102</v>
      </c>
      <c r="E2050" s="139">
        <f>_xll.qlInterestRateIndexValueDate(IndexON,D2050)</f>
        <v>54102</v>
      </c>
      <c r="F2050" s="155">
        <f>IFERROR(_xll.qlIndexFixing(IndexON,D2050,TRUE,_xll.ohTrigger(RecalcTrigger,TriggerON)),NA())</f>
        <v>7.5737137032572122E-3</v>
      </c>
      <c r="H2050" s="42">
        <f>_xll.qlCalendarAdvance(Calendar,$H2049,B2050,"f",FALSE)</f>
        <v>54102</v>
      </c>
      <c r="I2050" s="139">
        <f>_xll.qlInterestRateIndexValueDate(Index1M,$H2050)</f>
        <v>54106</v>
      </c>
      <c r="J2050" s="144">
        <f>IFERROR(_xll.qlIndexFixing(Index1M,$H2050,TRUE,_xll.ohTrigger(RecalcTrigger,Trigger1M)),NA())</f>
        <v>8.3533344192347793E-3</v>
      </c>
      <c r="K2050" s="44">
        <f>IFERROR(_xll.qlIndexFixing(Index3M,H2050,TRUE,_xll.ohTrigger(RecalcTrigger,Trigger3M)),NA())</f>
        <v>8.5752738085753677E-3</v>
      </c>
      <c r="L2050" s="44">
        <f>IFERROR(_xll.qlIndexFixing(Index6M,$H2050,TRUE,_xll.ohTrigger(RecalcTrigger,Trigger6M)),NA())</f>
        <v>8.3058522452715972E-3</v>
      </c>
      <c r="M2050" s="145">
        <f>IFERROR(_xll.qlIndexFixing(Index1Y,$H2050,TRUE,_xll.ohTrigger(RecalcTrigger,Trigger1Y)),NA())</f>
        <v>8.7585398543591798E-3</v>
      </c>
      <c r="N2050" s="144">
        <f>IFERROR(_xll.qlIndexFixing(ONIndex1M,I2050,TRUE,_xll.ohTrigger(RecalcTrigger,Trigger1M)),NA())</f>
        <v>8.3556350520197498E-3</v>
      </c>
      <c r="O2050" s="44">
        <f>IFERROR(_xll.qlIndexFixing(ONIndex3M,I2050,TRUE,_xll.ohTrigger(RecalcTrigger,Trigger3M)),NA())</f>
        <v>8.584439901726526E-3</v>
      </c>
      <c r="P2050" s="44">
        <f>IFERROR(_xll.qlIndexFixing(ONIndex6M,I2050,TRUE,_xll.ohTrigger(RecalcTrigger,Trigger6M)),NA())</f>
        <v>8.339155901015971E-3</v>
      </c>
      <c r="Q2050" s="145">
        <f>IFERROR(_xll.qlIndexFixing(ONIndex1Y,I2050,TRUE,_xll.ohTrigger(RecalcTrigger,Trigger1Y)),NA())</f>
        <v>8.8033523500552491E-3</v>
      </c>
    </row>
    <row r="2051" spans="2:17" x14ac:dyDescent="0.2">
      <c r="B2051" s="39" t="s">
        <v>42</v>
      </c>
      <c r="D2051" s="42">
        <f>_xll.qlCalendarAdvance(Calendar,$D2050,B2051,"f",FALSE)</f>
        <v>54109</v>
      </c>
      <c r="E2051" s="139">
        <f>_xll.qlInterestRateIndexValueDate(IndexON,D2051)</f>
        <v>54109</v>
      </c>
      <c r="F2051" s="155">
        <f>IFERROR(_xll.qlIndexFixing(IndexON,D2051,TRUE,_xll.ohTrigger(RecalcTrigger,TriggerON)),NA())</f>
        <v>7.5737137032572122E-3</v>
      </c>
      <c r="H2051" s="42">
        <f>_xll.qlCalendarAdvance(Calendar,$H2050,B2051,"f",FALSE)</f>
        <v>54109</v>
      </c>
      <c r="I2051" s="139">
        <f>_xll.qlInterestRateIndexValueDate(Index1M,$H2051)</f>
        <v>54113</v>
      </c>
      <c r="J2051" s="144">
        <f>IFERROR(_xll.qlIndexFixing(Index1M,$H2051,TRUE,_xll.ohTrigger(RecalcTrigger,Trigger1M)),NA())</f>
        <v>8.3504001381077379E-3</v>
      </c>
      <c r="K2051" s="44">
        <f>IFERROR(_xll.qlIndexFixing(Index3M,H2051,TRUE,_xll.ohTrigger(RecalcTrigger,Trigger3M)),NA())</f>
        <v>8.5722431512866848E-3</v>
      </c>
      <c r="L2051" s="44">
        <f>IFERROR(_xll.qlIndexFixing(Index6M,$H2051,TRUE,_xll.ohTrigger(RecalcTrigger,Trigger6M)),NA())</f>
        <v>8.3018625568607451E-3</v>
      </c>
      <c r="M2051" s="145">
        <f>IFERROR(_xll.qlIndexFixing(Index1Y,$H2051,TRUE,_xll.ohTrigger(RecalcTrigger,Trigger1Y)),NA())</f>
        <v>8.7552046883316754E-3</v>
      </c>
      <c r="N2051" s="144">
        <f>IFERROR(_xll.qlIndexFixing(ONIndex1M,I2051,TRUE,_xll.ohTrigger(RecalcTrigger,Trigger1M)),NA())</f>
        <v>8.352717449779945E-3</v>
      </c>
      <c r="O2051" s="44">
        <f>IFERROR(_xll.qlIndexFixing(ONIndex3M,I2051,TRUE,_xll.ohTrigger(RecalcTrigger,Trigger3M)),NA())</f>
        <v>8.5814649484028394E-3</v>
      </c>
      <c r="P2051" s="44">
        <f>IFERROR(_xll.qlIndexFixing(ONIndex6M,I2051,TRUE,_xll.ohTrigger(RecalcTrigger,Trigger6M)),NA())</f>
        <v>8.3351044476831504E-3</v>
      </c>
      <c r="Q2051" s="145">
        <f>IFERROR(_xll.qlIndexFixing(ONIndex1Y,I2051,TRUE,_xll.ohTrigger(RecalcTrigger,Trigger1Y)),NA())</f>
        <v>8.8002420454813546E-3</v>
      </c>
    </row>
    <row r="2052" spans="2:17" x14ac:dyDescent="0.2">
      <c r="B2052" s="39" t="s">
        <v>42</v>
      </c>
      <c r="D2052" s="42">
        <f>_xll.qlCalendarAdvance(Calendar,$D2051,B2052,"f",FALSE)</f>
        <v>54116</v>
      </c>
      <c r="E2052" s="139">
        <f>_xll.qlInterestRateIndexValueDate(IndexON,D2052)</f>
        <v>54116</v>
      </c>
      <c r="F2052" s="155">
        <f>IFERROR(_xll.qlIndexFixing(IndexON,D2052,TRUE,_xll.ohTrigger(RecalcTrigger,TriggerON)),NA())</f>
        <v>7.5737137032572122E-3</v>
      </c>
      <c r="H2052" s="42">
        <f>_xll.qlCalendarAdvance(Calendar,$H2051,B2052,"f",FALSE)</f>
        <v>54116</v>
      </c>
      <c r="I2052" s="139">
        <f>_xll.qlInterestRateIndexValueDate(Index1M,$H2052)</f>
        <v>54120</v>
      </c>
      <c r="J2052" s="144">
        <f>IFERROR(_xll.qlIndexFixing(Index1M,$H2052,TRUE,_xll.ohTrigger(RecalcTrigger,Trigger1M)),NA())</f>
        <v>8.3467709090435504E-3</v>
      </c>
      <c r="K2052" s="44">
        <f>IFERROR(_xll.qlIndexFixing(Index3M,H2052,TRUE,_xll.ohTrigger(RecalcTrigger,Trigger3M)),NA())</f>
        <v>8.5689708538569265E-3</v>
      </c>
      <c r="L2052" s="44">
        <f>IFERROR(_xll.qlIndexFixing(Index6M,$H2052,TRUE,_xll.ohTrigger(RecalcTrigger,Trigger6M)),NA())</f>
        <v>8.2975056619061724E-3</v>
      </c>
      <c r="M2052" s="145">
        <f>IFERROR(_xll.qlIndexFixing(Index1Y,$H2052,TRUE,_xll.ohTrigger(RecalcTrigger,Trigger1Y)),NA())</f>
        <v>8.7519995756327428E-3</v>
      </c>
      <c r="N2052" s="144">
        <f>IFERROR(_xll.qlIndexFixing(ONIndex1M,I2052,TRUE,_xll.ohTrigger(RecalcTrigger,Trigger1M)),NA())</f>
        <v>8.3497912329111301E-3</v>
      </c>
      <c r="O2052" s="44">
        <f>IFERROR(_xll.qlIndexFixing(ONIndex3M,I2052,TRUE,_xll.ohTrigger(RecalcTrigger,Trigger3M)),NA())</f>
        <v>8.578481897236756E-3</v>
      </c>
      <c r="P2052" s="44">
        <f>IFERROR(_xll.qlIndexFixing(ONIndex6M,I2052,TRUE,_xll.ohTrigger(RecalcTrigger,Trigger6M)),NA())</f>
        <v>8.3310589562213266E-3</v>
      </c>
      <c r="Q2052" s="145">
        <f>IFERROR(_xll.qlIndexFixing(ONIndex1Y,I2052,TRUE,_xll.ohTrigger(RecalcTrigger,Trigger1Y)),NA())</f>
        <v>8.7971242964623997E-3</v>
      </c>
    </row>
    <row r="2053" spans="2:17" x14ac:dyDescent="0.2">
      <c r="B2053" s="39" t="s">
        <v>42</v>
      </c>
      <c r="D2053" s="42">
        <f>_xll.qlCalendarAdvance(Calendar,$D2052,B2053,"f",FALSE)</f>
        <v>54123</v>
      </c>
      <c r="E2053" s="139">
        <f>_xll.qlInterestRateIndexValueDate(IndexON,D2053)</f>
        <v>54123</v>
      </c>
      <c r="F2053" s="155">
        <f>IFERROR(_xll.qlIndexFixing(IndexON,D2053,TRUE,_xll.ohTrigger(RecalcTrigger,TriggerON)),NA())</f>
        <v>7.5737137032572122E-3</v>
      </c>
      <c r="H2053" s="42">
        <f>_xll.qlCalendarAdvance(Calendar,$H2052,B2053,"f",FALSE)</f>
        <v>54123</v>
      </c>
      <c r="I2053" s="139">
        <f>_xll.qlInterestRateIndexValueDate(Index1M,$H2053)</f>
        <v>54127</v>
      </c>
      <c r="J2053" s="144">
        <f>IFERROR(_xll.qlIndexFixing(Index1M,$H2053,TRUE,_xll.ohTrigger(RecalcTrigger,Trigger1M)),NA())</f>
        <v>8.3442758129091289E-3</v>
      </c>
      <c r="K2053" s="44">
        <f>IFERROR(_xll.qlIndexFixing(Index3M,H2053,TRUE,_xll.ohTrigger(RecalcTrigger,Trigger3M)),NA())</f>
        <v>8.5659225834921072E-3</v>
      </c>
      <c r="L2053" s="44">
        <f>IFERROR(_xll.qlIndexFixing(Index6M,$H2053,TRUE,_xll.ohTrigger(RecalcTrigger,Trigger6M)),NA())</f>
        <v>8.2935294866397415E-3</v>
      </c>
      <c r="M2053" s="145">
        <f>IFERROR(_xll.qlIndexFixing(Index1Y,$H2053,TRUE,_xll.ohTrigger(RecalcTrigger,Trigger1Y)),NA())</f>
        <v>8.7486496144094737E-3</v>
      </c>
      <c r="N2053" s="144">
        <f>IFERROR(_xll.qlIndexFixing(ONIndex1M,I2053,TRUE,_xll.ohTrigger(RecalcTrigger,Trigger1M)),NA())</f>
        <v>8.3468563966970777E-3</v>
      </c>
      <c r="O2053" s="44">
        <f>IFERROR(_xll.qlIndexFixing(ONIndex3M,I2053,TRUE,_xll.ohTrigger(RecalcTrigger,Trigger3M)),NA())</f>
        <v>8.5754907423130078E-3</v>
      </c>
      <c r="P2053" s="44">
        <f>IFERROR(_xll.qlIndexFixing(ONIndex6M,I2053,TRUE,_xll.ohTrigger(RecalcTrigger,Trigger6M)),NA())</f>
        <v>8.3270194558071609E-3</v>
      </c>
      <c r="Q2053" s="145">
        <f>IFERROR(_xll.qlIndexFixing(ONIndex1Y,I2053,TRUE,_xll.ohTrigger(RecalcTrigger,Trigger1Y)),NA())</f>
        <v>8.7939990949248426E-3</v>
      </c>
    </row>
    <row r="2054" spans="2:17" x14ac:dyDescent="0.2">
      <c r="B2054" s="39" t="s">
        <v>42</v>
      </c>
      <c r="D2054" s="42">
        <f>_xll.qlCalendarAdvance(Calendar,$D2053,B2054,"f",FALSE)</f>
        <v>54130</v>
      </c>
      <c r="E2054" s="139">
        <f>_xll.qlInterestRateIndexValueDate(IndexON,D2054)</f>
        <v>54130</v>
      </c>
      <c r="F2054" s="155">
        <f>IFERROR(_xll.qlIndexFixing(IndexON,D2054,TRUE,_xll.ohTrigger(RecalcTrigger,TriggerON)),NA())</f>
        <v>7.5737137032572122E-3</v>
      </c>
      <c r="H2054" s="42">
        <f>_xll.qlCalendarAdvance(Calendar,$H2053,B2054,"f",FALSE)</f>
        <v>54130</v>
      </c>
      <c r="I2054" s="139">
        <f>_xll.qlInterestRateIndexValueDate(Index1M,$H2054)</f>
        <v>54134</v>
      </c>
      <c r="J2054" s="144">
        <f>IFERROR(_xll.qlIndexFixing(Index1M,$H2054,TRUE,_xll.ohTrigger(RecalcTrigger,Trigger1M)),NA())</f>
        <v>8.3413142639546696E-3</v>
      </c>
      <c r="K2054" s="44">
        <f>IFERROR(_xll.qlIndexFixing(Index3M,H2054,TRUE,_xll.ohTrigger(RecalcTrigger,Trigger3M)),NA())</f>
        <v>8.5628661528209422E-3</v>
      </c>
      <c r="L2054" s="44">
        <f>IFERROR(_xll.qlIndexFixing(Index6M,$H2054,TRUE,_xll.ohTrigger(RecalcTrigger,Trigger6M)),NA())</f>
        <v>8.2895597408055143E-3</v>
      </c>
      <c r="M2054" s="145">
        <f>IFERROR(_xll.qlIndexFixing(Index1Y,$H2054,TRUE,_xll.ohTrigger(RecalcTrigger,Trigger1Y)),NA())</f>
        <v>8.7452919250719449E-3</v>
      </c>
      <c r="N2054" s="144">
        <f>IFERROR(_xll.qlIndexFixing(ONIndex1M,I2054,TRUE,_xll.ohTrigger(RecalcTrigger,Trigger1M)),NA())</f>
        <v>8.3439129367413045E-3</v>
      </c>
      <c r="O2054" s="44">
        <f>IFERROR(_xll.qlIndexFixing(ONIndex3M,I2054,TRUE,_xll.ohTrigger(RecalcTrigger,Trigger3M)),NA())</f>
        <v>8.5724914779561345E-3</v>
      </c>
      <c r="P2054" s="44">
        <f>IFERROR(_xll.qlIndexFixing(ONIndex6M,I2054,TRUE,_xll.ohTrigger(RecalcTrigger,Trigger6M)),NA())</f>
        <v>8.3229859757771862E-3</v>
      </c>
      <c r="Q2054" s="145">
        <f>IFERROR(_xll.qlIndexFixing(ONIndex1Y,I2054,TRUE,_xll.ohTrigger(RecalcTrigger,Trigger1Y)),NA())</f>
        <v>8.7908664326352692E-3</v>
      </c>
    </row>
    <row r="2055" spans="2:17" x14ac:dyDescent="0.2">
      <c r="B2055" s="39" t="s">
        <v>42</v>
      </c>
      <c r="D2055" s="42">
        <f>_xll.qlCalendarAdvance(Calendar,$D2054,B2055,"f",FALSE)</f>
        <v>54137</v>
      </c>
      <c r="E2055" s="139">
        <f>_xll.qlInterestRateIndexValueDate(IndexON,D2055)</f>
        <v>54137</v>
      </c>
      <c r="F2055" s="155">
        <f>IFERROR(_xll.qlIndexFixing(IndexON,D2055,TRUE,_xll.ohTrigger(RecalcTrigger,TriggerON)),NA())</f>
        <v>7.5737137032572122E-3</v>
      </c>
      <c r="H2055" s="42">
        <f>_xll.qlCalendarAdvance(Calendar,$H2054,B2055,"f",FALSE)</f>
        <v>54137</v>
      </c>
      <c r="I2055" s="139">
        <f>_xll.qlInterestRateIndexValueDate(Index1M,$H2055)</f>
        <v>54141</v>
      </c>
      <c r="J2055" s="144">
        <f>IFERROR(_xll.qlIndexFixing(Index1M,$H2055,TRUE,_xll.ohTrigger(RecalcTrigger,Trigger1M)),NA())</f>
        <v>8.3383440728499892E-3</v>
      </c>
      <c r="K2055" s="44">
        <f>IFERROR(_xll.qlIndexFixing(Index3M,H2055,TRUE,_xll.ohTrigger(RecalcTrigger,Trigger3M)),NA())</f>
        <v>8.5598015561227925E-3</v>
      </c>
      <c r="L2055" s="44">
        <f>IFERROR(_xll.qlIndexFixing(Index6M,$H2055,TRUE,_xll.ohTrigger(RecalcTrigger,Trigger6M)),NA())</f>
        <v>8.2855964537491469E-3</v>
      </c>
      <c r="M2055" s="145">
        <f>IFERROR(_xll.qlIndexFixing(Index1Y,$H2055,TRUE,_xll.ohTrigger(RecalcTrigger,Trigger1Y)),NA())</f>
        <v>8.7419264994285754E-3</v>
      </c>
      <c r="N2055" s="144">
        <f>IFERROR(_xll.qlIndexFixing(ONIndex1M,I2055,TRUE,_xll.ohTrigger(RecalcTrigger,Trigger1M)),NA())</f>
        <v>8.3409608484075193E-3</v>
      </c>
      <c r="O2055" s="44">
        <f>IFERROR(_xll.qlIndexFixing(ONIndex3M,I2055,TRUE,_xll.ohTrigger(RecalcTrigger,Trigger3M)),NA())</f>
        <v>8.5694840984906762E-3</v>
      </c>
      <c r="P2055" s="44">
        <f>IFERROR(_xll.qlIndexFixing(ONIndex6M,I2055,TRUE,_xll.ohTrigger(RecalcTrigger,Trigger6M)),NA())</f>
        <v>8.3189585453080639E-3</v>
      </c>
      <c r="Q2055" s="145">
        <f>IFERROR(_xll.qlIndexFixing(ONIndex1Y,I2055,TRUE,_xll.ohTrigger(RecalcTrigger,Trigger1Y)),NA())</f>
        <v>8.7877263014402018E-3</v>
      </c>
    </row>
    <row r="2056" spans="2:17" x14ac:dyDescent="0.2">
      <c r="B2056" s="39" t="s">
        <v>42</v>
      </c>
      <c r="D2056" s="42">
        <f>_xll.qlCalendarAdvance(Calendar,$D2055,B2056,"f",FALSE)</f>
        <v>54144</v>
      </c>
      <c r="E2056" s="139">
        <f>_xll.qlInterestRateIndexValueDate(IndexON,D2056)</f>
        <v>54144</v>
      </c>
      <c r="F2056" s="155">
        <f>IFERROR(_xll.qlIndexFixing(IndexON,D2056,TRUE,_xll.ohTrigger(RecalcTrigger,TriggerON)),NA())</f>
        <v>7.5737137032572122E-3</v>
      </c>
      <c r="H2056" s="42">
        <f>_xll.qlCalendarAdvance(Calendar,$H2055,B2056,"f",FALSE)</f>
        <v>54144</v>
      </c>
      <c r="I2056" s="139">
        <f>_xll.qlInterestRateIndexValueDate(Index1M,$H2056)</f>
        <v>54148</v>
      </c>
      <c r="J2056" s="144">
        <f>IFERROR(_xll.qlIndexFixing(Index1M,$H2056,TRUE,_xll.ohTrigger(RecalcTrigger,Trigger1M)),NA())</f>
        <v>8.3354822659984507E-3</v>
      </c>
      <c r="K2056" s="44">
        <f>IFERROR(_xll.qlIndexFixing(Index3M,H2056,TRUE,_xll.ohTrigger(RecalcTrigger,Trigger3M)),NA())</f>
        <v>8.5568481935634471E-3</v>
      </c>
      <c r="L2056" s="44">
        <f>IFERROR(_xll.qlIndexFixing(Index6M,$H2056,TRUE,_xll.ohTrigger(RecalcTrigger,Trigger6M)),NA())</f>
        <v>8.2818249074136357E-3</v>
      </c>
      <c r="M2056" s="145">
        <f>IFERROR(_xll.qlIndexFixing(Index1Y,$H2056,TRUE,_xll.ohTrigger(RecalcTrigger,Trigger1Y)),NA())</f>
        <v>8.7385533292882161E-3</v>
      </c>
      <c r="N2056" s="144">
        <f>IFERROR(_xll.qlIndexFixing(ONIndex1M,I2056,TRUE,_xll.ohTrigger(RecalcTrigger,Trigger1M)),NA())</f>
        <v>8.3375386093713644E-3</v>
      </c>
      <c r="O2056" s="44">
        <f>IFERROR(_xll.qlIndexFixing(ONIndex3M,I2056,TRUE,_xll.ohTrigger(RecalcTrigger,Trigger3M)),NA())</f>
        <v>8.5660129869165047E-3</v>
      </c>
      <c r="P2056" s="44">
        <f>IFERROR(_xll.qlIndexFixing(ONIndex6M,I2056,TRUE,_xll.ohTrigger(RecalcTrigger,Trigger6M)),NA())</f>
        <v>8.3141734855196603E-3</v>
      </c>
      <c r="Q2056" s="145">
        <f>IFERROR(_xll.qlIndexFixing(ONIndex1Y,I2056,TRUE,_xll.ohTrigger(RecalcTrigger,Trigger1Y)),NA())</f>
        <v>8.7841064872797858E-3</v>
      </c>
    </row>
    <row r="2057" spans="2:17" x14ac:dyDescent="0.2">
      <c r="B2057" s="39" t="s">
        <v>42</v>
      </c>
      <c r="D2057" s="42">
        <f>_xll.qlCalendarAdvance(Calendar,$D2056,B2057,"f",FALSE)</f>
        <v>54155</v>
      </c>
      <c r="E2057" s="139">
        <f>_xll.qlInterestRateIndexValueDate(IndexON,D2057)</f>
        <v>54155</v>
      </c>
      <c r="F2057" s="155">
        <f>IFERROR(_xll.qlIndexFixing(IndexON,D2057,TRUE,_xll.ohTrigger(RecalcTrigger,TriggerON)),NA())</f>
        <v>7.573554372362068E-3</v>
      </c>
      <c r="H2057" s="42">
        <f>_xll.qlCalendarAdvance(Calendar,$H2056,B2057,"f",FALSE)</f>
        <v>54155</v>
      </c>
      <c r="I2057" s="139">
        <f>_xll.qlInterestRateIndexValueDate(Index1M,$H2057)</f>
        <v>54157</v>
      </c>
      <c r="J2057" s="144">
        <f>IFERROR(_xll.qlIndexFixing(Index1M,$H2057,TRUE,_xll.ohTrigger(RecalcTrigger,Trigger1M)),NA())</f>
        <v>8.3314046056054414E-3</v>
      </c>
      <c r="K2057" s="44">
        <f>IFERROR(_xll.qlIndexFixing(Index3M,H2057,TRUE,_xll.ohTrigger(RecalcTrigger,Trigger3M)),NA())</f>
        <v>8.5528863210964281E-3</v>
      </c>
      <c r="L2057" s="44">
        <f>IFERROR(_xll.qlIndexFixing(Index6M,$H2057,TRUE,_xll.ohTrigger(RecalcTrigger,Trigger6M)),NA())</f>
        <v>8.2767466798789775E-3</v>
      </c>
      <c r="M2057" s="145">
        <f>IFERROR(_xll.qlIndexFixing(Index1Y,$H2057,TRUE,_xll.ohTrigger(RecalcTrigger,Trigger1Y)),NA())</f>
        <v>8.734205003399706E-3</v>
      </c>
      <c r="N2057" s="144">
        <f>IFERROR(_xll.qlIndexFixing(ONIndex1M,I2057,TRUE,_xll.ohTrigger(RecalcTrigger,Trigger1M)),NA())</f>
        <v>8.3333301121246706E-3</v>
      </c>
      <c r="O2057" s="44">
        <f>IFERROR(_xll.qlIndexFixing(ONIndex3M,I2057,TRUE,_xll.ohTrigger(RecalcTrigger,Trigger3M)),NA())</f>
        <v>8.5617135334992156E-3</v>
      </c>
      <c r="P2057" s="44">
        <f>IFERROR(_xll.qlIndexFixing(ONIndex6M,I2057,TRUE,_xll.ohTrigger(RecalcTrigger,Trigger6M)),NA())</f>
        <v>8.3086302793056177E-3</v>
      </c>
      <c r="Q2057" s="145">
        <f>IFERROR(_xll.qlIndexFixing(ONIndex1Y,I2057,TRUE,_xll.ohTrigger(RecalcTrigger,Trigger1Y)),NA())</f>
        <v>8.7796173247500775E-3</v>
      </c>
    </row>
    <row r="2058" spans="2:17" x14ac:dyDescent="0.2">
      <c r="B2058" s="39" t="s">
        <v>42</v>
      </c>
      <c r="D2058" s="42">
        <f>_xll.qlCalendarAdvance(Calendar,$D2057,B2058,"f",FALSE)</f>
        <v>54162</v>
      </c>
      <c r="E2058" s="139">
        <f>_xll.qlInterestRateIndexValueDate(IndexON,D2058)</f>
        <v>54162</v>
      </c>
      <c r="F2058" s="155">
        <f>IFERROR(_xll.qlIndexFixing(IndexON,D2058,TRUE,_xll.ohTrigger(RecalcTrigger,TriggerON)),NA())</f>
        <v>7.573554372362068E-3</v>
      </c>
      <c r="H2058" s="42">
        <f>_xll.qlCalendarAdvance(Calendar,$H2057,B2058,"f",FALSE)</f>
        <v>54162</v>
      </c>
      <c r="I2058" s="139">
        <f>_xll.qlInterestRateIndexValueDate(Index1M,$H2058)</f>
        <v>54164</v>
      </c>
      <c r="J2058" s="144">
        <f>IFERROR(_xll.qlIndexFixing(Index1M,$H2058,TRUE,_xll.ohTrigger(RecalcTrigger,Trigger1M)),NA())</f>
        <v>8.3284052984877732E-3</v>
      </c>
      <c r="K2058" s="44">
        <f>IFERROR(_xll.qlIndexFixing(Index3M,H2058,TRUE,_xll.ohTrigger(RecalcTrigger,Trigger3M)),NA())</f>
        <v>8.5497955119221147E-3</v>
      </c>
      <c r="L2058" s="44">
        <f>IFERROR(_xll.qlIndexFixing(Index6M,$H2058,TRUE,_xll.ohTrigger(RecalcTrigger,Trigger6M)),NA())</f>
        <v>8.2728044331994953E-3</v>
      </c>
      <c r="M2058" s="145">
        <f>IFERROR(_xll.qlIndexFixing(Index1Y,$H2058,TRUE,_xll.ohTrigger(RecalcTrigger,Trigger1Y)),NA())</f>
        <v>8.7302465654719875E-3</v>
      </c>
      <c r="N2058" s="144">
        <f>IFERROR(_xll.qlIndexFixing(ONIndex1M,I2058,TRUE,_xll.ohTrigger(RecalcTrigger,Trigger1M)),NA())</f>
        <v>8.3303471707907306E-3</v>
      </c>
      <c r="O2058" s="44">
        <f>IFERROR(_xll.qlIndexFixing(ONIndex3M,I2058,TRUE,_xll.ohTrigger(RecalcTrigger,Trigger3M)),NA())</f>
        <v>8.5586771246148885E-3</v>
      </c>
      <c r="P2058" s="44">
        <f>IFERROR(_xll.qlIndexFixing(ONIndex6M,I2058,TRUE,_xll.ohTrigger(RecalcTrigger,Trigger6M)),NA())</f>
        <v>8.3046246935225554E-3</v>
      </c>
      <c r="Q2058" s="145">
        <f>IFERROR(_xll.qlIndexFixing(ONIndex1Y,I2058,TRUE,_xll.ohTrigger(RecalcTrigger,Trigger1Y)),NA())</f>
        <v>8.7764504518261788E-3</v>
      </c>
    </row>
    <row r="2059" spans="2:17" x14ac:dyDescent="0.2">
      <c r="B2059" s="39" t="s">
        <v>42</v>
      </c>
      <c r="D2059" s="42">
        <f>_xll.qlCalendarAdvance(Calendar,$D2058,B2059,"f",FALSE)</f>
        <v>54169</v>
      </c>
      <c r="E2059" s="139">
        <f>_xll.qlInterestRateIndexValueDate(IndexON,D2059)</f>
        <v>54169</v>
      </c>
      <c r="F2059" s="155">
        <f>IFERROR(_xll.qlIndexFixing(IndexON,D2059,TRUE,_xll.ohTrigger(RecalcTrigger,TriggerON)),NA())</f>
        <v>7.5735543722821319E-3</v>
      </c>
      <c r="H2059" s="42">
        <f>_xll.qlCalendarAdvance(Calendar,$H2058,B2059,"f",FALSE)</f>
        <v>54169</v>
      </c>
      <c r="I2059" s="139">
        <f>_xll.qlInterestRateIndexValueDate(Index1M,$H2059)</f>
        <v>54171</v>
      </c>
      <c r="J2059" s="144">
        <f>IFERROR(_xll.qlIndexFixing(Index1M,$H2059,TRUE,_xll.ohTrigger(RecalcTrigger,Trigger1M)),NA())</f>
        <v>8.3253973291066985E-3</v>
      </c>
      <c r="K2059" s="44">
        <f>IFERROR(_xll.qlIndexFixing(Index3M,H2059,TRUE,_xll.ohTrigger(RecalcTrigger,Trigger3M)),NA())</f>
        <v>8.5466965127707524E-3</v>
      </c>
      <c r="L2059" s="44">
        <f>IFERROR(_xll.qlIndexFixing(Index6M,$H2059,TRUE,_xll.ohTrigger(RecalcTrigger,Trigger6M)),NA())</f>
        <v>8.2688687687743172E-3</v>
      </c>
      <c r="M2059" s="145">
        <f>IFERROR(_xll.qlIndexFixing(Index1Y,$H2059,TRUE,_xll.ohTrigger(RecalcTrigger,Trigger1Y)),NA())</f>
        <v>8.7274154267817389E-3</v>
      </c>
      <c r="N2059" s="144">
        <f>IFERROR(_xll.qlIndexFixing(ONIndex1M,I2059,TRUE,_xll.ohTrigger(RecalcTrigger,Trigger1M)),NA())</f>
        <v>8.3273555802154675E-3</v>
      </c>
      <c r="O2059" s="44">
        <f>IFERROR(_xll.qlIndexFixing(ONIndex3M,I2059,TRUE,_xll.ohTrigger(RecalcTrigger,Trigger3M)),NA())</f>
        <v>8.5556325743230133E-3</v>
      </c>
      <c r="P2059" s="44">
        <f>IFERROR(_xll.qlIndexFixing(ONIndex6M,I2059,TRUE,_xll.ohTrigger(RecalcTrigger,Trigger6M)),NA())</f>
        <v>8.300625291113306E-3</v>
      </c>
      <c r="Q2059" s="145">
        <f>IFERROR(_xll.qlIndexFixing(ONIndex1Y,I2059,TRUE,_xll.ohTrigger(RecalcTrigger,Trigger1Y)),NA())</f>
        <v>8.7732760725067749E-3</v>
      </c>
    </row>
    <row r="2060" spans="2:17" x14ac:dyDescent="0.2">
      <c r="B2060" s="39" t="s">
        <v>42</v>
      </c>
      <c r="D2060" s="42">
        <f>_xll.qlCalendarAdvance(Calendar,$D2059,B2060,"f",FALSE)</f>
        <v>54176</v>
      </c>
      <c r="E2060" s="139">
        <f>_xll.qlInterestRateIndexValueDate(IndexON,D2060)</f>
        <v>54176</v>
      </c>
      <c r="F2060" s="155">
        <f>IFERROR(_xll.qlIndexFixing(IndexON,D2060,TRUE,_xll.ohTrigger(RecalcTrigger,TriggerON)),NA())</f>
        <v>7.573554372362068E-3</v>
      </c>
      <c r="H2060" s="42">
        <f>_xll.qlCalendarAdvance(Calendar,$H2059,B2060,"f",FALSE)</f>
        <v>54176</v>
      </c>
      <c r="I2060" s="139">
        <f>_xll.qlInterestRateIndexValueDate(Index1M,$H2060)</f>
        <v>54178</v>
      </c>
      <c r="J2060" s="144">
        <f>IFERROR(_xll.qlIndexFixing(Index1M,$H2060,TRUE,_xll.ohTrigger(RecalcTrigger,Trigger1M)),NA())</f>
        <v>8.3227406352155264E-3</v>
      </c>
      <c r="K2060" s="44">
        <f>IFERROR(_xll.qlIndexFixing(Index3M,H2060,TRUE,_xll.ohTrigger(RecalcTrigger,Trigger3M)),NA())</f>
        <v>8.543467086633609E-3</v>
      </c>
      <c r="L2060" s="44">
        <f>IFERROR(_xll.qlIndexFixing(Index6M,$H2060,TRUE,_xll.ohTrigger(RecalcTrigger,Trigger6M)),NA())</f>
        <v>8.2649397159504593E-3</v>
      </c>
      <c r="M2060" s="145">
        <f>IFERROR(_xll.qlIndexFixing(Index1Y,$H2060,TRUE,_xll.ohTrigger(RecalcTrigger,Trigger1Y)),NA())</f>
        <v>8.7240089731696197E-3</v>
      </c>
      <c r="N2060" s="144">
        <f>IFERROR(_xll.qlIndexFixing(ONIndex1M,I2060,TRUE,_xll.ohTrigger(RecalcTrigger,Trigger1M)),NA())</f>
        <v>8.323926022617556E-3</v>
      </c>
      <c r="O2060" s="44">
        <f>IFERROR(_xll.qlIndexFixing(ONIndex3M,I2060,TRUE,_xll.ohTrigger(RecalcTrigger,Trigger3M)),NA())</f>
        <v>8.5521431120838542E-3</v>
      </c>
      <c r="P2060" s="44">
        <f>IFERROR(_xll.qlIndexFixing(ONIndex6M,I2060,TRUE,_xll.ohTrigger(RecalcTrigger,Trigger6M)),NA())</f>
        <v>8.2960621545247193E-3</v>
      </c>
      <c r="Q2060" s="145">
        <f>IFERROR(_xll.qlIndexFixing(ONIndex1Y,I2060,TRUE,_xll.ohTrigger(RecalcTrigger,Trigger1Y)),NA())</f>
        <v>8.7696390082570019E-3</v>
      </c>
    </row>
    <row r="2061" spans="2:17" x14ac:dyDescent="0.2">
      <c r="B2061" s="39" t="s">
        <v>42</v>
      </c>
      <c r="D2061" s="42">
        <f>_xll.qlCalendarAdvance(Calendar,$D2060,B2061,"f",FALSE)</f>
        <v>54183</v>
      </c>
      <c r="E2061" s="139">
        <f>_xll.qlInterestRateIndexValueDate(IndexON,D2061)</f>
        <v>54183</v>
      </c>
      <c r="F2061" s="155">
        <f>IFERROR(_xll.qlIndexFixing(IndexON,D2061,TRUE,_xll.ohTrigger(RecalcTrigger,TriggerON)),NA())</f>
        <v>7.573554372362068E-3</v>
      </c>
      <c r="H2061" s="42">
        <f>_xll.qlCalendarAdvance(Calendar,$H2060,B2061,"f",FALSE)</f>
        <v>54183</v>
      </c>
      <c r="I2061" s="139">
        <f>_xll.qlInterestRateIndexValueDate(Index1M,$H2061)</f>
        <v>54185</v>
      </c>
      <c r="J2061" s="144">
        <f>IFERROR(_xll.qlIndexFixing(Index1M,$H2061,TRUE,_xll.ohTrigger(RecalcTrigger,Trigger1M)),NA())</f>
        <v>8.3193553852614621E-3</v>
      </c>
      <c r="K2061" s="44">
        <f>IFERROR(_xll.qlIndexFixing(Index3M,H2061,TRUE,_xll.ohTrigger(RecalcTrigger,Trigger3M)),NA())</f>
        <v>8.5403510295760082E-3</v>
      </c>
      <c r="L2061" s="44">
        <f>IFERROR(_xll.qlIndexFixing(Index6M,$H2061,TRUE,_xll.ohTrigger(RecalcTrigger,Trigger6M)),NA())</f>
        <v>8.2604678353375722E-3</v>
      </c>
      <c r="M2061" s="145">
        <f>IFERROR(_xll.qlIndexFixing(Index1Y,$H2061,TRUE,_xll.ohTrigger(RecalcTrigger,Trigger1Y)),NA())</f>
        <v>8.7205947317693343E-3</v>
      </c>
      <c r="N2061" s="144">
        <f>IFERROR(_xll.qlIndexFixing(ONIndex1M,I2061,TRUE,_xll.ohTrigger(RecalcTrigger,Trigger1M)),NA())</f>
        <v>8.3213464327158704E-3</v>
      </c>
      <c r="O2061" s="44">
        <f>IFERROR(_xll.qlIndexFixing(ONIndex3M,I2061,TRUE,_xll.ohTrigger(RecalcTrigger,Trigger3M)),NA())</f>
        <v>8.5495190269746502E-3</v>
      </c>
      <c r="P2061" s="44">
        <f>IFERROR(_xll.qlIndexFixing(ONIndex6M,I2061,TRUE,_xll.ohTrigger(RecalcTrigger,Trigger6M)),NA())</f>
        <v>8.2926451534426349E-3</v>
      </c>
      <c r="Q2061" s="145">
        <f>IFERROR(_xll.qlIndexFixing(ONIndex1Y,I2061,TRUE,_xll.ohTrigger(RecalcTrigger,Trigger1Y)),NA())</f>
        <v>8.7669047617477958E-3</v>
      </c>
    </row>
    <row r="2062" spans="2:17" x14ac:dyDescent="0.2">
      <c r="B2062" s="39" t="s">
        <v>42</v>
      </c>
      <c r="D2062" s="42">
        <f>_xll.qlCalendarAdvance(Calendar,$D2061,B2062,"f",FALSE)</f>
        <v>54190</v>
      </c>
      <c r="E2062" s="139">
        <f>_xll.qlInterestRateIndexValueDate(IndexON,D2062)</f>
        <v>54190</v>
      </c>
      <c r="F2062" s="155">
        <f>IFERROR(_xll.qlIndexFixing(IndexON,D2062,TRUE,_xll.ohTrigger(RecalcTrigger,TriggerON)),NA())</f>
        <v>7.573554372362068E-3</v>
      </c>
      <c r="H2062" s="42">
        <f>_xll.qlCalendarAdvance(Calendar,$H2061,B2062,"f",FALSE)</f>
        <v>54190</v>
      </c>
      <c r="I2062" s="139">
        <f>_xll.qlInterestRateIndexValueDate(Index1M,$H2062)</f>
        <v>54192</v>
      </c>
      <c r="J2062" s="144">
        <f>IFERROR(_xll.qlIndexFixing(Index1M,$H2062,TRUE,_xll.ohTrigger(RecalcTrigger,Trigger1M)),NA())</f>
        <v>8.3163214016446219E-3</v>
      </c>
      <c r="K2062" s="44">
        <f>IFERROR(_xll.qlIndexFixing(Index3M,H2062,TRUE,_xll.ohTrigger(RecalcTrigger,Trigger3M)),NA())</f>
        <v>8.5372267647960791E-3</v>
      </c>
      <c r="L2062" s="44">
        <f>IFERROR(_xll.qlIndexFixing(Index6M,$H2062,TRUE,_xll.ohTrigger(RecalcTrigger,Trigger6M)),NA())</f>
        <v>8.2565532857395516E-3</v>
      </c>
      <c r="M2062" s="145">
        <f>IFERROR(_xll.qlIndexFixing(Index1Y,$H2062,TRUE,_xll.ohTrigger(RecalcTrigger,Trigger1Y)),NA())</f>
        <v>8.7171726943914857E-3</v>
      </c>
      <c r="N2062" s="144">
        <f>IFERROR(_xll.qlIndexFixing(ONIndex1M,I2062,TRUE,_xll.ohTrigger(RecalcTrigger,Trigger1M)),NA())</f>
        <v>8.3183288666788258E-3</v>
      </c>
      <c r="O2062" s="44">
        <f>IFERROR(_xll.qlIndexFixing(ONIndex3M,I2062,TRUE,_xll.ohTrigger(RecalcTrigger,Trigger3M)),NA())</f>
        <v>8.5464500183274339E-3</v>
      </c>
      <c r="P2062" s="44">
        <f>IFERROR(_xll.qlIndexFixing(ONIndex6M,I2062,TRUE,_xll.ohTrigger(RecalcTrigger,Trigger6M)),NA())</f>
        <v>8.2886644768542794E-3</v>
      </c>
      <c r="Q2062" s="145">
        <f>IFERROR(_xll.qlIndexFixing(ONIndex1Y,I2062,TRUE,_xll.ohTrigger(RecalcTrigger,Trigger1Y)),NA())</f>
        <v>8.7637078139213287E-3</v>
      </c>
    </row>
    <row r="2063" spans="2:17" x14ac:dyDescent="0.2">
      <c r="B2063" s="39" t="s">
        <v>42</v>
      </c>
      <c r="D2063" s="42">
        <f>_xll.qlCalendarAdvance(Calendar,$D2062,B2063,"f",FALSE)</f>
        <v>54197</v>
      </c>
      <c r="E2063" s="139">
        <f>_xll.qlInterestRateIndexValueDate(IndexON,D2063)</f>
        <v>54197</v>
      </c>
      <c r="F2063" s="155">
        <f>IFERROR(_xll.qlIndexFixing(IndexON,D2063,TRUE,_xll.ohTrigger(RecalcTrigger,TriggerON)),NA())</f>
        <v>7.573554372362068E-3</v>
      </c>
      <c r="H2063" s="42">
        <f>_xll.qlCalendarAdvance(Calendar,$H2062,B2063,"f",FALSE)</f>
        <v>54197</v>
      </c>
      <c r="I2063" s="139">
        <f>_xll.qlInterestRateIndexValueDate(Index1M,$H2063)</f>
        <v>54199</v>
      </c>
      <c r="J2063" s="144">
        <f>IFERROR(_xll.qlIndexFixing(Index1M,$H2063,TRUE,_xll.ohTrigger(RecalcTrigger,Trigger1M)),NA())</f>
        <v>8.3132787374640138E-3</v>
      </c>
      <c r="K2063" s="44">
        <f>IFERROR(_xll.qlIndexFixing(Index3M,H2063,TRUE,_xll.ohTrigger(RecalcTrigger,Trigger3M)),NA())</f>
        <v>8.5340942865723118E-3</v>
      </c>
      <c r="L2063" s="44">
        <f>IFERROR(_xll.qlIndexFixing(Index6M,$H2063,TRUE,_xll.ohTrigger(RecalcTrigger,Trigger6M)),NA())</f>
        <v>8.2526454426517168E-3</v>
      </c>
      <c r="M2063" s="145">
        <f>IFERROR(_xll.qlIndexFixing(Index1Y,$H2063,TRUE,_xll.ohTrigger(RecalcTrigger,Trigger1Y)),NA())</f>
        <v>8.713742852846899E-3</v>
      </c>
      <c r="N2063" s="144">
        <f>IFERROR(_xll.qlIndexFixing(ONIndex1M,I2063,TRUE,_xll.ohTrigger(RecalcTrigger,Trigger1M)),NA())</f>
        <v>8.3153026330951008E-3</v>
      </c>
      <c r="O2063" s="44">
        <f>IFERROR(_xll.qlIndexFixing(ONIndex3M,I2063,TRUE,_xll.ohTrigger(RecalcTrigger,Trigger3M)),NA())</f>
        <v>8.543372845490893E-3</v>
      </c>
      <c r="P2063" s="44">
        <f>IFERROR(_xll.qlIndexFixing(ONIndex6M,I2063,TRUE,_xll.ohTrigger(RecalcTrigger,Trigger6M)),NA())</f>
        <v>8.2846901005062534E-3</v>
      </c>
      <c r="Q2063" s="145">
        <f>IFERROR(_xll.qlIndexFixing(ONIndex1Y,I2063,TRUE,_xll.ohTrigger(RecalcTrigger,Trigger1Y)),NA())</f>
        <v>8.7605033270055088E-3</v>
      </c>
    </row>
    <row r="2064" spans="2:17" x14ac:dyDescent="0.2">
      <c r="B2064" s="39" t="s">
        <v>42</v>
      </c>
      <c r="D2064" s="42">
        <f>_xll.qlCalendarAdvance(Calendar,$D2063,B2064,"f",FALSE)</f>
        <v>54204</v>
      </c>
      <c r="E2064" s="139">
        <f>_xll.qlInterestRateIndexValueDate(IndexON,D2064)</f>
        <v>54204</v>
      </c>
      <c r="F2064" s="155">
        <f>IFERROR(_xll.qlIndexFixing(IndexON,D2064,TRUE,_xll.ohTrigger(RecalcTrigger,TriggerON)),NA())</f>
        <v>7.573554372362068E-3</v>
      </c>
      <c r="H2064" s="42">
        <f>_xll.qlCalendarAdvance(Calendar,$H2063,B2064,"f",FALSE)</f>
        <v>54204</v>
      </c>
      <c r="I2064" s="139">
        <f>_xll.qlInterestRateIndexValueDate(Index1M,$H2064)</f>
        <v>54206</v>
      </c>
      <c r="J2064" s="144">
        <f>IFERROR(_xll.qlIndexFixing(Index1M,$H2064,TRUE,_xll.ohTrigger(RecalcTrigger,Trigger1M)),NA())</f>
        <v>8.3102273881482946E-3</v>
      </c>
      <c r="K2064" s="44">
        <f>IFERROR(_xll.qlIndexFixing(Index3M,H2064,TRUE,_xll.ohTrigger(RecalcTrigger,Trigger3M)),NA())</f>
        <v>8.5309535891831961E-3</v>
      </c>
      <c r="L2064" s="44">
        <f>IFERROR(_xll.qlIndexFixing(Index6M,$H2064,TRUE,_xll.ohTrigger(RecalcTrigger,Trigger6M)),NA())</f>
        <v>8.2487443354179076E-3</v>
      </c>
      <c r="M2064" s="145">
        <f>IFERROR(_xll.qlIndexFixing(Index1Y,$H2064,TRUE,_xll.ohTrigger(RecalcTrigger,Trigger1Y)),NA())</f>
        <v>8.7103051989472768E-3</v>
      </c>
      <c r="N2064" s="144">
        <f>IFERROR(_xll.qlIndexFixing(ONIndex1M,I2064,TRUE,_xll.ohTrigger(RecalcTrigger,Trigger1M)),NA())</f>
        <v>8.312267727248468E-3</v>
      </c>
      <c r="O2064" s="44">
        <f>IFERROR(_xll.qlIndexFixing(ONIndex3M,I2064,TRUE,_xll.ohTrigger(RecalcTrigger,Trigger3M)),NA())</f>
        <v>8.5402875026296954E-3</v>
      </c>
      <c r="P2064" s="44">
        <f>IFERROR(_xll.qlIndexFixing(ONIndex6M,I2064,TRUE,_xll.ohTrigger(RecalcTrigger,Trigger6M)),NA())</f>
        <v>8.2807220539748982E-3</v>
      </c>
      <c r="Q2064" s="145">
        <f>IFERROR(_xll.qlIndexFixing(ONIndex1Y,I2064,TRUE,_xll.ohTrigger(RecalcTrigger,Trigger1Y)),NA())</f>
        <v>8.7572912926070501E-3</v>
      </c>
    </row>
    <row r="2065" spans="2:17" x14ac:dyDescent="0.2">
      <c r="B2065" s="39" t="s">
        <v>42</v>
      </c>
      <c r="D2065" s="42">
        <f>_xll.qlCalendarAdvance(Calendar,$D2064,B2065,"f",FALSE)</f>
        <v>54211</v>
      </c>
      <c r="E2065" s="139">
        <f>_xll.qlInterestRateIndexValueDate(IndexON,D2065)</f>
        <v>54211</v>
      </c>
      <c r="F2065" s="155">
        <f>IFERROR(_xll.qlIndexFixing(IndexON,D2065,TRUE,_xll.ohTrigger(RecalcTrigger,TriggerON)),NA())</f>
        <v>7.573554372362068E-3</v>
      </c>
      <c r="H2065" s="42">
        <f>_xll.qlCalendarAdvance(Calendar,$H2064,B2065,"f",FALSE)</f>
        <v>54211</v>
      </c>
      <c r="I2065" s="139">
        <f>_xll.qlInterestRateIndexValueDate(Index1M,$H2065)</f>
        <v>54213</v>
      </c>
      <c r="J2065" s="144">
        <f>IFERROR(_xll.qlIndexFixing(Index1M,$H2065,TRUE,_xll.ohTrigger(RecalcTrigger,Trigger1M)),NA())</f>
        <v>8.3071673491186271E-3</v>
      </c>
      <c r="K2065" s="44">
        <f>IFERROR(_xll.qlIndexFixing(Index3M,H2065,TRUE,_xll.ohTrigger(RecalcTrigger,Trigger3M)),NA())</f>
        <v>8.5278046669037474E-3</v>
      </c>
      <c r="L2065" s="44">
        <f>IFERROR(_xll.qlIndexFixing(Index6M,$H2065,TRUE,_xll.ohTrigger(RecalcTrigger,Trigger6M)),NA())</f>
        <v>8.2453946528904254E-3</v>
      </c>
      <c r="M2065" s="145">
        <f>IFERROR(_xll.qlIndexFixing(Index1Y,$H2065,TRUE,_xll.ohTrigger(RecalcTrigger,Trigger1Y)),NA())</f>
        <v>8.7068597245040982E-3</v>
      </c>
      <c r="N2065" s="144">
        <f>IFERROR(_xll.qlIndexFixing(ONIndex1M,I2065,TRUE,_xll.ohTrigger(RecalcTrigger,Trigger1M)),NA())</f>
        <v>8.3092241445825721E-3</v>
      </c>
      <c r="O2065" s="44">
        <f>IFERROR(_xll.qlIndexFixing(ONIndex3M,I2065,TRUE,_xll.ohTrigger(RecalcTrigger,Trigger3M)),NA())</f>
        <v>8.5371939840683808E-3</v>
      </c>
      <c r="P2065" s="44">
        <f>IFERROR(_xll.qlIndexFixing(ONIndex6M,I2065,TRUE,_xll.ohTrigger(RecalcTrigger,Trigger6M)),NA())</f>
        <v>8.2767603663569389E-3</v>
      </c>
      <c r="Q2065" s="145">
        <f>IFERROR(_xll.qlIndexFixing(ONIndex1Y,I2065,TRUE,_xll.ohTrigger(RecalcTrigger,Trigger1Y)),NA())</f>
        <v>8.7540717026524106E-3</v>
      </c>
    </row>
    <row r="2066" spans="2:17" x14ac:dyDescent="0.2">
      <c r="B2066" s="39" t="s">
        <v>42</v>
      </c>
      <c r="D2066" s="42">
        <f>_xll.qlCalendarAdvance(Calendar,$D2065,B2066,"f",FALSE)</f>
        <v>54218</v>
      </c>
      <c r="E2066" s="139">
        <f>_xll.qlInterestRateIndexValueDate(IndexON,D2066)</f>
        <v>54218</v>
      </c>
      <c r="F2066" s="155">
        <f>IFERROR(_xll.qlIndexFixing(IndexON,D2066,TRUE,_xll.ohTrigger(RecalcTrigger,TriggerON)),NA())</f>
        <v>7.5735543722821319E-3</v>
      </c>
      <c r="H2066" s="42">
        <f>_xll.qlCalendarAdvance(Calendar,$H2065,B2066,"f",FALSE)</f>
        <v>54218</v>
      </c>
      <c r="I2066" s="139">
        <f>_xll.qlInterestRateIndexValueDate(Index1M,$H2066)</f>
        <v>54220</v>
      </c>
      <c r="J2066" s="144">
        <f>IFERROR(_xll.qlIndexFixing(Index1M,$H2066,TRUE,_xll.ohTrigger(RecalcTrigger,Trigger1M)),NA())</f>
        <v>8.3040986158036678E-3</v>
      </c>
      <c r="K2066" s="44">
        <f>IFERROR(_xll.qlIndexFixing(Index3M,H2066,TRUE,_xll.ohTrigger(RecalcTrigger,Trigger3M)),NA())</f>
        <v>8.5246475140133213E-3</v>
      </c>
      <c r="L2066" s="44">
        <f>IFERROR(_xll.qlIndexFixing(Index6M,$H2066,TRUE,_xll.ohTrigger(RecalcTrigger,Trigger6M)),NA())</f>
        <v>8.2415058858998167E-3</v>
      </c>
      <c r="M2066" s="145">
        <f>IFERROR(_xll.qlIndexFixing(Index1Y,$H2066,TRUE,_xll.ohTrigger(RecalcTrigger,Trigger1Y)),NA())</f>
        <v>8.7034064213288471E-3</v>
      </c>
      <c r="N2066" s="144">
        <f>IFERROR(_xll.qlIndexFixing(ONIndex1M,I2066,TRUE,_xll.ohTrigger(RecalcTrigger,Trigger1M)),NA())</f>
        <v>8.3061718807009299E-3</v>
      </c>
      <c r="O2066" s="44">
        <f>IFERROR(_xll.qlIndexFixing(ONIndex3M,I2066,TRUE,_xll.ohTrigger(RecalcTrigger,Trigger3M)),NA())</f>
        <v>8.5340922839716171E-3</v>
      </c>
      <c r="P2066" s="44">
        <f>IFERROR(_xll.qlIndexFixing(ONIndex6M,I2066,TRUE,_xll.ohTrigger(RecalcTrigger,Trigger6M)),NA())</f>
        <v>8.2728050669889086E-3</v>
      </c>
      <c r="Q2066" s="145">
        <f>IFERROR(_xll.qlIndexFixing(ONIndex1Y,I2066,TRUE,_xll.ohTrigger(RecalcTrigger,Trigger1Y)),NA())</f>
        <v>8.7508445489081765E-3</v>
      </c>
    </row>
    <row r="2067" spans="2:17" x14ac:dyDescent="0.2">
      <c r="B2067" s="39" t="s">
        <v>42</v>
      </c>
      <c r="D2067" s="42">
        <f>_xll.qlCalendarAdvance(Calendar,$D2066,B2067,"f",FALSE)</f>
        <v>54225</v>
      </c>
      <c r="E2067" s="139">
        <f>_xll.qlInterestRateIndexValueDate(IndexON,D2067)</f>
        <v>54225</v>
      </c>
      <c r="F2067" s="155">
        <f>IFERROR(_xll.qlIndexFixing(IndexON,D2067,TRUE,_xll.ohTrigger(RecalcTrigger,TriggerON)),NA())</f>
        <v>7.573554372362068E-3</v>
      </c>
      <c r="H2067" s="42">
        <f>_xll.qlCalendarAdvance(Calendar,$H2066,B2067,"f",FALSE)</f>
        <v>54225</v>
      </c>
      <c r="I2067" s="139">
        <f>_xll.qlInterestRateIndexValueDate(Index1M,$H2067)</f>
        <v>54227</v>
      </c>
      <c r="J2067" s="144">
        <f>IFERROR(_xll.qlIndexFixing(Index1M,$H2067,TRUE,_xll.ohTrigger(RecalcTrigger,Trigger1M)),NA())</f>
        <v>8.3010211836220815E-3</v>
      </c>
      <c r="K2067" s="44">
        <f>IFERROR(_xll.qlIndexFixing(Index3M,H2067,TRUE,_xll.ohTrigger(RecalcTrigger,Trigger3M)),NA())</f>
        <v>8.521482124790411E-3</v>
      </c>
      <c r="L2067" s="44">
        <f>IFERROR(_xll.qlIndexFixing(Index6M,$H2067,TRUE,_xll.ohTrigger(RecalcTrigger,Trigger6M)),NA())</f>
        <v>8.2376239359186788E-3</v>
      </c>
      <c r="M2067" s="145">
        <f>IFERROR(_xll.qlIndexFixing(Index1Y,$H2067,TRUE,_xll.ohTrigger(RecalcTrigger,Trigger1Y)),NA())</f>
        <v>8.6999452812338788E-3</v>
      </c>
      <c r="N2067" s="144">
        <f>IFERROR(_xll.qlIndexFixing(ONIndex1M,I2067,TRUE,_xll.ohTrigger(RecalcTrigger,Trigger1M)),NA())</f>
        <v>8.303110930727442E-3</v>
      </c>
      <c r="O2067" s="44">
        <f>IFERROR(_xll.qlIndexFixing(ONIndex3M,I2067,TRUE,_xll.ohTrigger(RecalcTrigger,Trigger3M)),NA())</f>
        <v>8.5309823968238163E-3</v>
      </c>
      <c r="P2067" s="44">
        <f>IFERROR(_xll.qlIndexFixing(ONIndex6M,I2067,TRUE,_xll.ohTrigger(RecalcTrigger,Trigger6M)),NA())</f>
        <v>8.2688561849675324E-3</v>
      </c>
      <c r="Q2067" s="145">
        <f>IFERROR(_xll.qlIndexFixing(ONIndex1Y,I2067,TRUE,_xll.ohTrigger(RecalcTrigger,Trigger1Y)),NA())</f>
        <v>8.7476098231409338E-3</v>
      </c>
    </row>
    <row r="2068" spans="2:17" x14ac:dyDescent="0.2">
      <c r="B2068" s="39" t="s">
        <v>42</v>
      </c>
      <c r="D2068" s="42">
        <f>_xll.qlCalendarAdvance(Calendar,$D2067,B2068,"f",FALSE)</f>
        <v>54232</v>
      </c>
      <c r="E2068" s="139">
        <f>_xll.qlInterestRateIndexValueDate(IndexON,D2068)</f>
        <v>54232</v>
      </c>
      <c r="F2068" s="155">
        <f>IFERROR(_xll.qlIndexFixing(IndexON,D2068,TRUE,_xll.ohTrigger(RecalcTrigger,TriggerON)),NA())</f>
        <v>7.573554372362068E-3</v>
      </c>
      <c r="H2068" s="42">
        <f>_xll.qlCalendarAdvance(Calendar,$H2067,B2068,"f",FALSE)</f>
        <v>54232</v>
      </c>
      <c r="I2068" s="139">
        <f>_xll.qlInterestRateIndexValueDate(Index1M,$H2068)</f>
        <v>54234</v>
      </c>
      <c r="J2068" s="144">
        <f>IFERROR(_xll.qlIndexFixing(Index1M,$H2068,TRUE,_xll.ohTrigger(RecalcTrigger,Trigger1M)),NA())</f>
        <v>8.2979350480025249E-3</v>
      </c>
      <c r="K2068" s="44">
        <f>IFERROR(_xll.qlIndexFixing(Index3M,H2068,TRUE,_xll.ohTrigger(RecalcTrigger,Trigger3M)),NA())</f>
        <v>8.5183084935117667E-3</v>
      </c>
      <c r="L2068" s="44">
        <f>IFERROR(_xll.qlIndexFixing(Index6M,$H2068,TRUE,_xll.ohTrigger(RecalcTrigger,Trigger6M)),NA())</f>
        <v>8.2332078519319375E-3</v>
      </c>
      <c r="M2068" s="145">
        <f>IFERROR(_xll.qlIndexFixing(Index1Y,$H2068,TRUE,_xll.ohTrigger(RecalcTrigger,Trigger1Y)),NA())</f>
        <v>8.6964762960322108E-3</v>
      </c>
      <c r="N2068" s="144">
        <f>IFERROR(_xll.qlIndexFixing(ONIndex1M,I2068,TRUE,_xll.ohTrigger(RecalcTrigger,Trigger1M)),NA())</f>
        <v>8.3000412902656251E-3</v>
      </c>
      <c r="O2068" s="44">
        <f>IFERROR(_xll.qlIndexFixing(ONIndex3M,I2068,TRUE,_xll.ohTrigger(RecalcTrigger,Trigger3M)),NA())</f>
        <v>8.5278643167896462E-3</v>
      </c>
      <c r="P2068" s="44">
        <f>IFERROR(_xll.qlIndexFixing(ONIndex6M,I2068,TRUE,_xll.ohTrigger(RecalcTrigger,Trigger6M)),NA())</f>
        <v>8.2649137498691516E-3</v>
      </c>
      <c r="Q2068" s="145">
        <f>IFERROR(_xll.qlIndexFixing(ONIndex1Y,I2068,TRUE,_xll.ohTrigger(RecalcTrigger,Trigger1Y)),NA())</f>
        <v>8.7443675171972046E-3</v>
      </c>
    </row>
    <row r="2069" spans="2:17" x14ac:dyDescent="0.2">
      <c r="B2069" s="39" t="s">
        <v>42</v>
      </c>
      <c r="D2069" s="42">
        <f>_xll.qlCalendarAdvance(Calendar,$D2068,B2069,"f",FALSE)</f>
        <v>54239</v>
      </c>
      <c r="E2069" s="139">
        <f>_xll.qlInterestRateIndexValueDate(IndexON,D2069)</f>
        <v>54239</v>
      </c>
      <c r="F2069" s="155">
        <f>IFERROR(_xll.qlIndexFixing(IndexON,D2069,TRUE,_xll.ohTrigger(RecalcTrigger,TriggerON)),NA())</f>
        <v>7.573554372362068E-3</v>
      </c>
      <c r="H2069" s="42">
        <f>_xll.qlCalendarAdvance(Calendar,$H2068,B2069,"f",FALSE)</f>
        <v>54239</v>
      </c>
      <c r="I2069" s="139">
        <f>_xll.qlInterestRateIndexValueDate(Index1M,$H2069)</f>
        <v>54241</v>
      </c>
      <c r="J2069" s="144">
        <f>IFERROR(_xll.qlIndexFixing(Index1M,$H2069,TRUE,_xll.ohTrigger(RecalcTrigger,Trigger1M)),NA())</f>
        <v>8.2948402043686587E-3</v>
      </c>
      <c r="K2069" s="44">
        <f>IFERROR(_xll.qlIndexFixing(Index3M,H2069,TRUE,_xll.ohTrigger(RecalcTrigger,Trigger3M)),NA())</f>
        <v>8.5151266144567472E-3</v>
      </c>
      <c r="L2069" s="44">
        <f>IFERROR(_xll.qlIndexFixing(Index6M,$H2069,TRUE,_xll.ohTrigger(RecalcTrigger,Trigger6M)),NA())</f>
        <v>8.2293408641468998E-3</v>
      </c>
      <c r="M2069" s="145">
        <f>IFERROR(_xll.qlIndexFixing(Index1Y,$H2069,TRUE,_xll.ohTrigger(RecalcTrigger,Trigger1Y)),NA())</f>
        <v>8.6929994575357609E-3</v>
      </c>
      <c r="N2069" s="144">
        <f>IFERROR(_xll.qlIndexFixing(ONIndex1M,I2069,TRUE,_xll.ohTrigger(RecalcTrigger,Trigger1M)),NA())</f>
        <v>8.2969629547591239E-3</v>
      </c>
      <c r="O2069" s="44">
        <f>IFERROR(_xll.qlIndexFixing(ONIndex3M,I2069,TRUE,_xll.ohTrigger(RecalcTrigger,Trigger3M)),NA())</f>
        <v>8.5247380380337745E-3</v>
      </c>
      <c r="P2069" s="44">
        <f>IFERROR(_xll.qlIndexFixing(ONIndex6M,I2069,TRUE,_xll.ohTrigger(RecalcTrigger,Trigger6M)),NA())</f>
        <v>8.2609777906306192E-3</v>
      </c>
      <c r="Q2069" s="145">
        <f>IFERROR(_xll.qlIndexFixing(ONIndex1Y,I2069,TRUE,_xll.ohTrigger(RecalcTrigger,Trigger1Y)),NA())</f>
        <v>8.741117622843575E-3</v>
      </c>
    </row>
    <row r="2070" spans="2:17" x14ac:dyDescent="0.2">
      <c r="B2070" s="39" t="s">
        <v>42</v>
      </c>
      <c r="D2070" s="42">
        <f>_xll.qlCalendarAdvance(Calendar,$D2069,B2070,"f",FALSE)</f>
        <v>54246</v>
      </c>
      <c r="E2070" s="139">
        <f>_xll.qlInterestRateIndexValueDate(IndexON,D2070)</f>
        <v>54246</v>
      </c>
      <c r="F2070" s="155">
        <f>IFERROR(_xll.qlIndexFixing(IndexON,D2070,TRUE,_xll.ohTrigger(RecalcTrigger,TriggerON)),NA())</f>
        <v>7.573554372362068E-3</v>
      </c>
      <c r="H2070" s="42">
        <f>_xll.qlCalendarAdvance(Calendar,$H2069,B2070,"f",FALSE)</f>
        <v>54246</v>
      </c>
      <c r="I2070" s="139">
        <f>_xll.qlInterestRateIndexValueDate(Index1M,$H2070)</f>
        <v>54248</v>
      </c>
      <c r="J2070" s="144">
        <f>IFERROR(_xll.qlIndexFixing(Index1M,$H2070,TRUE,_xll.ohTrigger(RecalcTrigger,Trigger1M)),NA())</f>
        <v>8.2917366481466415E-3</v>
      </c>
      <c r="K2070" s="44">
        <f>IFERROR(_xll.qlIndexFixing(Index3M,H2070,TRUE,_xll.ohTrigger(RecalcTrigger,Trigger3M)),NA())</f>
        <v>8.5119364819021062E-3</v>
      </c>
      <c r="L2070" s="44">
        <f>IFERROR(_xll.qlIndexFixing(Index6M,$H2070,TRUE,_xll.ohTrigger(RecalcTrigger,Trigger6M)),NA())</f>
        <v>8.225480788285798E-3</v>
      </c>
      <c r="M2070" s="145">
        <f>IFERROR(_xll.qlIndexFixing(Index1Y,$H2070,TRUE,_xll.ohTrigger(RecalcTrigger,Trigger1Y)),NA())</f>
        <v>8.6895147575579805E-3</v>
      </c>
      <c r="N2070" s="144">
        <f>IFERROR(_xll.qlIndexFixing(ONIndex1M,I2070,TRUE,_xll.ohTrigger(RecalcTrigger,Trigger1M)),NA())</f>
        <v>8.2938759194917111E-3</v>
      </c>
      <c r="O2070" s="44">
        <f>IFERROR(_xll.qlIndexFixing(ONIndex3M,I2070,TRUE,_xll.ohTrigger(RecalcTrigger,Trigger3M)),NA())</f>
        <v>8.5216035549606772E-3</v>
      </c>
      <c r="P2070" s="44">
        <f>IFERROR(_xll.qlIndexFixing(ONIndex6M,I2070,TRUE,_xll.ohTrigger(RecalcTrigger,Trigger6M)),NA())</f>
        <v>8.2570483367483405E-3</v>
      </c>
      <c r="Q2070" s="145">
        <f>IFERROR(_xll.qlIndexFixing(ONIndex1Y,I2070,TRUE,_xll.ohTrigger(RecalcTrigger,Trigger1Y)),NA())</f>
        <v>8.737860131926567E-3</v>
      </c>
    </row>
    <row r="2071" spans="2:17" x14ac:dyDescent="0.2">
      <c r="B2071" s="39" t="s">
        <v>42</v>
      </c>
      <c r="D2071" s="42">
        <f>_xll.qlCalendarAdvance(Calendar,$D2070,B2071,"f",FALSE)</f>
        <v>54253</v>
      </c>
      <c r="E2071" s="139">
        <f>_xll.qlInterestRateIndexValueDate(IndexON,D2071)</f>
        <v>54253</v>
      </c>
      <c r="F2071" s="155">
        <f>IFERROR(_xll.qlIndexFixing(IndexON,D2071,TRUE,_xll.ohTrigger(RecalcTrigger,TriggerON)),NA())</f>
        <v>7.573554372362068E-3</v>
      </c>
      <c r="H2071" s="42">
        <f>_xll.qlCalendarAdvance(Calendar,$H2070,B2071,"f",FALSE)</f>
        <v>54253</v>
      </c>
      <c r="I2071" s="139">
        <f>_xll.qlInterestRateIndexValueDate(Index1M,$H2071)</f>
        <v>54255</v>
      </c>
      <c r="J2071" s="144">
        <f>IFERROR(_xll.qlIndexFixing(Index1M,$H2071,TRUE,_xll.ohTrigger(RecalcTrigger,Trigger1M)),NA())</f>
        <v>8.288624374762632E-3</v>
      </c>
      <c r="K2071" s="44">
        <f>IFERROR(_xll.qlIndexFixing(Index3M,H2071,TRUE,_xll.ohTrigger(RecalcTrigger,Trigger3M)),NA())</f>
        <v>8.5087380901271992E-3</v>
      </c>
      <c r="L2071" s="44">
        <f>IFERROR(_xll.qlIndexFixing(Index6M,$H2071,TRUE,_xll.ohTrigger(RecalcTrigger,Trigger6M)),NA())</f>
        <v>8.2216276536933326E-3</v>
      </c>
      <c r="M2071" s="145">
        <f>IFERROR(_xll.qlIndexFixing(Index1Y,$H2071,TRUE,_xll.ohTrigger(RecalcTrigger,Trigger1Y)),NA())</f>
        <v>8.6860221879125447E-3</v>
      </c>
      <c r="N2071" s="144">
        <f>IFERROR(_xll.qlIndexFixing(ONIndex1M,I2071,TRUE,_xll.ohTrigger(RecalcTrigger,Trigger1M)),NA())</f>
        <v>8.2907801800669034E-3</v>
      </c>
      <c r="O2071" s="44">
        <f>IFERROR(_xll.qlIndexFixing(ONIndex3M,I2071,TRUE,_xll.ohTrigger(RecalcTrigger,Trigger3M)),NA())</f>
        <v>8.5184608618149582E-3</v>
      </c>
      <c r="P2071" s="44">
        <f>IFERROR(_xll.qlIndexFixing(ONIndex6M,I2071,TRUE,_xll.ohTrigger(RecalcTrigger,Trigger6M)),NA())</f>
        <v>8.2531254173190405E-3</v>
      </c>
      <c r="Q2071" s="145">
        <f>IFERROR(_xll.qlIndexFixing(ONIndex1Y,I2071,TRUE,_xll.ohTrigger(RecalcTrigger,Trigger1Y)),NA())</f>
        <v>8.7345950362927027E-3</v>
      </c>
    </row>
    <row r="2072" spans="2:17" x14ac:dyDescent="0.2">
      <c r="B2072" s="39" t="s">
        <v>42</v>
      </c>
      <c r="D2072" s="42">
        <f>_xll.qlCalendarAdvance(Calendar,$D2071,B2072,"f",FALSE)</f>
        <v>54260</v>
      </c>
      <c r="E2072" s="139">
        <f>_xll.qlInterestRateIndexValueDate(IndexON,D2072)</f>
        <v>54260</v>
      </c>
      <c r="F2072" s="155">
        <f>IFERROR(_xll.qlIndexFixing(IndexON,D2072,TRUE,_xll.ohTrigger(RecalcTrigger,TriggerON)),NA())</f>
        <v>7.5735543722821319E-3</v>
      </c>
      <c r="H2072" s="42">
        <f>_xll.qlCalendarAdvance(Calendar,$H2071,B2072,"f",FALSE)</f>
        <v>54260</v>
      </c>
      <c r="I2072" s="139">
        <f>_xll.qlInterestRateIndexValueDate(Index1M,$H2072)</f>
        <v>54262</v>
      </c>
      <c r="J2072" s="144">
        <f>IFERROR(_xll.qlIndexFixing(Index1M,$H2072,TRUE,_xll.ohTrigger(RecalcTrigger,Trigger1M)),NA())</f>
        <v>8.285503379635295E-3</v>
      </c>
      <c r="K2072" s="44">
        <f>IFERROR(_xll.qlIndexFixing(Index3M,H2072,TRUE,_xll.ohTrigger(RecalcTrigger,Trigger3M)),NA())</f>
        <v>8.5055314334105195E-3</v>
      </c>
      <c r="L2072" s="44">
        <f>IFERROR(_xll.qlIndexFixing(Index6M,$H2072,TRUE,_xll.ohTrigger(RecalcTrigger,Trigger6M)),NA())</f>
        <v>8.2177814897129095E-3</v>
      </c>
      <c r="M2072" s="145">
        <f>IFERROR(_xll.qlIndexFixing(Index1Y,$H2072,TRUE,_xll.ohTrigger(RecalcTrigger,Trigger1Y)),NA())</f>
        <v>8.6825217404129032E-3</v>
      </c>
      <c r="N2072" s="144">
        <f>IFERROR(_xll.qlIndexFixing(ONIndex1M,I2072,TRUE,_xll.ohTrigger(RecalcTrigger,Trigger1M)),NA())</f>
        <v>8.2876757318484096E-3</v>
      </c>
      <c r="O2072" s="44">
        <f>IFERROR(_xll.qlIndexFixing(ONIndex3M,I2072,TRUE,_xll.ohTrigger(RecalcTrigger,Trigger3M)),NA())</f>
        <v>8.5153099528412213E-3</v>
      </c>
      <c r="P2072" s="44">
        <f>IFERROR(_xll.qlIndexFixing(ONIndex6M,I2072,TRUE,_xll.ohTrigger(RecalcTrigger,Trigger6M)),NA())</f>
        <v>8.2492090617591884E-3</v>
      </c>
      <c r="Q2072" s="145">
        <f>IFERROR(_xll.qlIndexFixing(ONIndex1Y,I2072,TRUE,_xll.ohTrigger(RecalcTrigger,Trigger1Y)),NA())</f>
        <v>8.7313223276286323E-3</v>
      </c>
    </row>
    <row r="2073" spans="2:17" x14ac:dyDescent="0.2">
      <c r="B2073" s="39" t="s">
        <v>42</v>
      </c>
      <c r="D2073" s="42">
        <f>_xll.qlCalendarAdvance(Calendar,$D2072,B2073,"f",FALSE)</f>
        <v>54267</v>
      </c>
      <c r="E2073" s="139">
        <f>_xll.qlInterestRateIndexValueDate(IndexON,D2073)</f>
        <v>54267</v>
      </c>
      <c r="F2073" s="155">
        <f>IFERROR(_xll.qlIndexFixing(IndexON,D2073,TRUE,_xll.ohTrigger(RecalcTrigger,TriggerON)),NA())</f>
        <v>7.573554372362068E-3</v>
      </c>
      <c r="H2073" s="42">
        <f>_xll.qlCalendarAdvance(Calendar,$H2072,B2073,"f",FALSE)</f>
        <v>54267</v>
      </c>
      <c r="I2073" s="139">
        <f>_xll.qlInterestRateIndexValueDate(Index1M,$H2073)</f>
        <v>54269</v>
      </c>
      <c r="J2073" s="144">
        <f>IFERROR(_xll.qlIndexFixing(Index1M,$H2073,TRUE,_xll.ohTrigger(RecalcTrigger,Trigger1M)),NA())</f>
        <v>8.2823736581982832E-3</v>
      </c>
      <c r="K2073" s="44">
        <f>IFERROR(_xll.qlIndexFixing(Index3M,H2073,TRUE,_xll.ohTrigger(RecalcTrigger,Trigger3M)),NA())</f>
        <v>8.5023165060279481E-3</v>
      </c>
      <c r="L2073" s="44">
        <f>IFERROR(_xll.qlIndexFixing(Index6M,$H2073,TRUE,_xll.ohTrigger(RecalcTrigger,Trigger6M)),NA())</f>
        <v>8.2144770364509373E-3</v>
      </c>
      <c r="M2073" s="145">
        <f>IFERROR(_xll.qlIndexFixing(Index1Y,$H2073,TRUE,_xll.ohTrigger(RecalcTrigger,Trigger1Y)),NA())</f>
        <v>8.6790134068729478E-3</v>
      </c>
      <c r="N2073" s="144">
        <f>IFERROR(_xll.qlIndexFixing(ONIndex1M,I2073,TRUE,_xll.ohTrigger(RecalcTrigger,Trigger1M)),NA())</f>
        <v>8.2845625701200021E-3</v>
      </c>
      <c r="O2073" s="44">
        <f>IFERROR(_xll.qlIndexFixing(ONIndex3M,I2073,TRUE,_xll.ohTrigger(RecalcTrigger,Trigger3M)),NA())</f>
        <v>8.5121508223640063E-3</v>
      </c>
      <c r="P2073" s="44">
        <f>IFERROR(_xll.qlIndexFixing(ONIndex6M,I2073,TRUE,_xll.ohTrigger(RecalcTrigger,Trigger6M)),NA())</f>
        <v>8.2452992991655094E-3</v>
      </c>
      <c r="Q2073" s="145">
        <f>IFERROR(_xll.qlIndexFixing(ONIndex1Y,I2073,TRUE,_xll.ohTrigger(RecalcTrigger,Trigger1Y)),NA())</f>
        <v>8.7280419977009416E-3</v>
      </c>
    </row>
    <row r="2074" spans="2:17" x14ac:dyDescent="0.2">
      <c r="B2074" s="39" t="s">
        <v>42</v>
      </c>
      <c r="D2074" s="42">
        <f>_xll.qlCalendarAdvance(Calendar,$D2073,B2074,"f",FALSE)</f>
        <v>54274</v>
      </c>
      <c r="E2074" s="139">
        <f>_xll.qlInterestRateIndexValueDate(IndexON,D2074)</f>
        <v>54274</v>
      </c>
      <c r="F2074" s="155">
        <f>IFERROR(_xll.qlIndexFixing(IndexON,D2074,TRUE,_xll.ohTrigger(RecalcTrigger,TriggerON)),NA())</f>
        <v>7.573554372362068E-3</v>
      </c>
      <c r="H2074" s="42">
        <f>_xll.qlCalendarAdvance(Calendar,$H2073,B2074,"f",FALSE)</f>
        <v>54274</v>
      </c>
      <c r="I2074" s="139">
        <f>_xll.qlInterestRateIndexValueDate(Index1M,$H2074)</f>
        <v>54276</v>
      </c>
      <c r="J2074" s="144">
        <f>IFERROR(_xll.qlIndexFixing(Index1M,$H2074,TRUE,_xll.ohTrigger(RecalcTrigger,Trigger1M)),NA())</f>
        <v>8.2792352058702612E-3</v>
      </c>
      <c r="K2074" s="44">
        <f>IFERROR(_xll.qlIndexFixing(Index3M,H2074,TRUE,_xll.ohTrigger(RecalcTrigger,Trigger3M)),NA())</f>
        <v>8.4990933022605804E-3</v>
      </c>
      <c r="L2074" s="44">
        <f>IFERROR(_xll.qlIndexFixing(Index6M,$H2074,TRUE,_xll.ohTrigger(RecalcTrigger,Trigger6M)),NA())</f>
        <v>8.2101101909657064E-3</v>
      </c>
      <c r="M2074" s="145">
        <f>IFERROR(_xll.qlIndexFixing(Index1Y,$H2074,TRUE,_xll.ohTrigger(RecalcTrigger,Trigger1Y)),NA())</f>
        <v>8.6754971791072281E-3</v>
      </c>
      <c r="N2074" s="144">
        <f>IFERROR(_xll.qlIndexFixing(ONIndex1M,I2074,TRUE,_xll.ohTrigger(RecalcTrigger,Trigger1M)),NA())</f>
        <v>8.2814406904851978E-3</v>
      </c>
      <c r="O2074" s="44">
        <f>IFERROR(_xll.qlIndexFixing(ONIndex3M,I2074,TRUE,_xll.ohTrigger(RecalcTrigger,Trigger3M)),NA())</f>
        <v>8.5089834644680451E-3</v>
      </c>
      <c r="P2074" s="44">
        <f>IFERROR(_xll.qlIndexFixing(ONIndex6M,I2074,TRUE,_xll.ohTrigger(RecalcTrigger,Trigger6M)),NA())</f>
        <v>8.2413961588745366E-3</v>
      </c>
      <c r="Q2074" s="145">
        <f>IFERROR(_xll.qlIndexFixing(ONIndex1Y,I2074,TRUE,_xll.ohTrigger(RecalcTrigger,Trigger1Y)),NA())</f>
        <v>8.724754038595961E-3</v>
      </c>
    </row>
    <row r="2075" spans="2:17" x14ac:dyDescent="0.2">
      <c r="B2075" s="39" t="s">
        <v>42</v>
      </c>
      <c r="D2075" s="42">
        <f>_xll.qlCalendarAdvance(Calendar,$D2074,B2075,"f",FALSE)</f>
        <v>54281</v>
      </c>
      <c r="E2075" s="139">
        <f>_xll.qlInterestRateIndexValueDate(IndexON,D2075)</f>
        <v>54281</v>
      </c>
      <c r="F2075" s="155">
        <f>IFERROR(_xll.qlIndexFixing(IndexON,D2075,TRUE,_xll.ohTrigger(RecalcTrigger,TriggerON)),NA())</f>
        <v>7.573554372362068E-3</v>
      </c>
      <c r="H2075" s="42">
        <f>_xll.qlCalendarAdvance(Calendar,$H2074,B2075,"f",FALSE)</f>
        <v>54281</v>
      </c>
      <c r="I2075" s="139">
        <f>_xll.qlInterestRateIndexValueDate(Index1M,$H2075)</f>
        <v>54283</v>
      </c>
      <c r="J2075" s="144">
        <f>IFERROR(_xll.qlIndexFixing(Index1M,$H2075,TRUE,_xll.ohTrigger(RecalcTrigger,Trigger1M)),NA())</f>
        <v>8.2760880180798857E-3</v>
      </c>
      <c r="K2075" s="44">
        <f>IFERROR(_xll.qlIndexFixing(Index3M,H2075,TRUE,_xll.ohTrigger(RecalcTrigger,Trigger3M)),NA())</f>
        <v>8.495861816386039E-3</v>
      </c>
      <c r="L2075" s="44">
        <f>IFERROR(_xll.qlIndexFixing(Index6M,$H2075,TRUE,_xll.ohTrigger(RecalcTrigger,Trigger6M)),NA())</f>
        <v>8.2062851148853137E-3</v>
      </c>
      <c r="M2075" s="145">
        <f>IFERROR(_xll.qlIndexFixing(Index1Y,$H2075,TRUE,_xll.ohTrigger(RecalcTrigger,Trigger1Y)),NA())</f>
        <v>8.6719730489298492E-3</v>
      </c>
      <c r="N2075" s="144">
        <f>IFERROR(_xll.qlIndexFixing(ONIndex1M,I2075,TRUE,_xll.ohTrigger(RecalcTrigger,Trigger1M)),NA())</f>
        <v>8.2783100882277694E-3</v>
      </c>
      <c r="O2075" s="44">
        <f>IFERROR(_xll.qlIndexFixing(ONIndex3M,I2075,TRUE,_xll.ohTrigger(RecalcTrigger,Trigger3M)),NA())</f>
        <v>8.5058078736377496E-3</v>
      </c>
      <c r="P2075" s="44">
        <f>IFERROR(_xll.qlIndexFixing(ONIndex6M,I2075,TRUE,_xll.ohTrigger(RecalcTrigger,Trigger6M)),NA())</f>
        <v>8.2374996701428671E-3</v>
      </c>
      <c r="Q2075" s="145">
        <f>IFERROR(_xll.qlIndexFixing(ONIndex1Y,I2075,TRUE,_xll.ohTrigger(RecalcTrigger,Trigger1Y)),NA())</f>
        <v>8.7214584416805963E-3</v>
      </c>
    </row>
    <row r="2076" spans="2:17" x14ac:dyDescent="0.2">
      <c r="B2076" s="39" t="s">
        <v>42</v>
      </c>
      <c r="D2076" s="42">
        <f>_xll.qlCalendarAdvance(Calendar,$D2075,B2076,"f",FALSE)</f>
        <v>54288</v>
      </c>
      <c r="E2076" s="139">
        <f>_xll.qlInterestRateIndexValueDate(IndexON,D2076)</f>
        <v>54288</v>
      </c>
      <c r="F2076" s="155">
        <f>IFERROR(_xll.qlIndexFixing(IndexON,D2076,TRUE,_xll.ohTrigger(RecalcTrigger,TriggerON)),NA())</f>
        <v>7.573554372362068E-3</v>
      </c>
      <c r="H2076" s="42">
        <f>_xll.qlCalendarAdvance(Calendar,$H2075,B2076,"f",FALSE)</f>
        <v>54288</v>
      </c>
      <c r="I2076" s="139">
        <f>_xll.qlInterestRateIndexValueDate(Index1M,$H2076)</f>
        <v>54290</v>
      </c>
      <c r="J2076" s="144">
        <f>IFERROR(_xll.qlIndexFixing(Index1M,$H2076,TRUE,_xll.ohTrigger(RecalcTrigger,Trigger1M)),NA())</f>
        <v>8.2729320902508174E-3</v>
      </c>
      <c r="K2076" s="44">
        <f>IFERROR(_xll.qlIndexFixing(Index3M,H2076,TRUE,_xll.ohTrigger(RecalcTrigger,Trigger3M)),NA())</f>
        <v>8.4926220426819465E-3</v>
      </c>
      <c r="L2076" s="44">
        <f>IFERROR(_xll.qlIndexFixing(Index6M,$H2076,TRUE,_xll.ohTrigger(RecalcTrigger,Trigger6M)),NA())</f>
        <v>8.2024671267931816E-3</v>
      </c>
      <c r="M2076" s="145">
        <f>IFERROR(_xll.qlIndexFixing(Index1Y,$H2076,TRUE,_xll.ohTrigger(RecalcTrigger,Trigger1Y)),NA())</f>
        <v>8.6684410081562385E-3</v>
      </c>
      <c r="N2076" s="144">
        <f>IFERROR(_xll.qlIndexFixing(ONIndex1M,I2076,TRUE,_xll.ohTrigger(RecalcTrigger,Trigger1M)),NA())</f>
        <v>8.2751707587913614E-3</v>
      </c>
      <c r="O2076" s="44">
        <f>IFERROR(_xll.qlIndexFixing(ONIndex3M,I2076,TRUE,_xll.ohTrigger(RecalcTrigger,Trigger3M)),NA())</f>
        <v>8.5026240441177237E-3</v>
      </c>
      <c r="P2076" s="44">
        <f>IFERROR(_xll.qlIndexFixing(ONIndex6M,I2076,TRUE,_xll.ohTrigger(RecalcTrigger,Trigger6M)),NA())</f>
        <v>8.2336098623070342E-3</v>
      </c>
      <c r="Q2076" s="145">
        <f>IFERROR(_xll.qlIndexFixing(ONIndex1Y,I2076,TRUE,_xll.ohTrigger(RecalcTrigger,Trigger1Y)),NA())</f>
        <v>8.7181551992809858E-3</v>
      </c>
    </row>
    <row r="2077" spans="2:17" x14ac:dyDescent="0.2">
      <c r="B2077" s="39" t="s">
        <v>42</v>
      </c>
      <c r="D2077" s="42">
        <f>_xll.qlCalendarAdvance(Calendar,$D2076,B2077,"f",FALSE)</f>
        <v>54295</v>
      </c>
      <c r="E2077" s="139">
        <f>_xll.qlInterestRateIndexValueDate(IndexON,D2077)</f>
        <v>54295</v>
      </c>
      <c r="F2077" s="155">
        <f>IFERROR(_xll.qlIndexFixing(IndexON,D2077,TRUE,_xll.ohTrigger(RecalcTrigger,TriggerON)),NA())</f>
        <v>7.5735543722821319E-3</v>
      </c>
      <c r="H2077" s="42">
        <f>_xll.qlCalendarAdvance(Calendar,$H2076,B2077,"f",FALSE)</f>
        <v>54295</v>
      </c>
      <c r="I2077" s="139">
        <f>_xll.qlInterestRateIndexValueDate(Index1M,$H2077)</f>
        <v>54297</v>
      </c>
      <c r="J2077" s="144">
        <f>IFERROR(_xll.qlIndexFixing(Index1M,$H2077,TRUE,_xll.ohTrigger(RecalcTrigger,Trigger1M)),NA())</f>
        <v>8.2697674178067171E-3</v>
      </c>
      <c r="K2077" s="44">
        <f>IFERROR(_xll.qlIndexFixing(Index3M,H2077,TRUE,_xll.ohTrigger(RecalcTrigger,Trigger3M)),NA())</f>
        <v>8.4893739754276585E-3</v>
      </c>
      <c r="L2077" s="44">
        <f>IFERROR(_xll.qlIndexFixing(Index6M,$H2077,TRUE,_xll.ohTrigger(RecalcTrigger,Trigger6M)),NA())</f>
        <v>8.1991858271095747E-3</v>
      </c>
      <c r="M2077" s="145">
        <f>IFERROR(_xll.qlIndexFixing(Index1Y,$H2077,TRUE,_xll.ohTrigger(RecalcTrigger,Trigger1Y)),NA())</f>
        <v>8.6649010486013808E-3</v>
      </c>
      <c r="N2077" s="144">
        <f>IFERROR(_xll.qlIndexFixing(ONIndex1M,I2077,TRUE,_xll.ohTrigger(RecalcTrigger,Trigger1M)),NA())</f>
        <v>8.2720226976995548E-3</v>
      </c>
      <c r="O2077" s="44">
        <f>IFERROR(_xll.qlIndexFixing(ONIndex3M,I2077,TRUE,_xll.ohTrigger(RecalcTrigger,Trigger3M)),NA())</f>
        <v>8.4994319701525711E-3</v>
      </c>
      <c r="P2077" s="44">
        <f>IFERROR(_xll.qlIndexFixing(ONIndex6M,I2077,TRUE,_xll.ohTrigger(RecalcTrigger,Trigger6M)),NA())</f>
        <v>8.2297267645436989E-3</v>
      </c>
      <c r="Q2077" s="145">
        <f>IFERROR(_xll.qlIndexFixing(ONIndex1Y,I2077,TRUE,_xll.ohTrigger(RecalcTrigger,Trigger1Y)),NA())</f>
        <v>8.7148443026840994E-3</v>
      </c>
    </row>
    <row r="2078" spans="2:17" x14ac:dyDescent="0.2">
      <c r="B2078" s="39" t="s">
        <v>42</v>
      </c>
      <c r="D2078" s="42">
        <f>_xll.qlCalendarAdvance(Calendar,$D2077,B2078,"f",FALSE)</f>
        <v>54302</v>
      </c>
      <c r="E2078" s="139">
        <f>_xll.qlInterestRateIndexValueDate(IndexON,D2078)</f>
        <v>54302</v>
      </c>
      <c r="F2078" s="155">
        <f>IFERROR(_xll.qlIndexFixing(IndexON,D2078,TRUE,_xll.ohTrigger(RecalcTrigger,TriggerON)),NA())</f>
        <v>7.573554372362068E-3</v>
      </c>
      <c r="H2078" s="42">
        <f>_xll.qlCalendarAdvance(Calendar,$H2077,B2078,"f",FALSE)</f>
        <v>54302</v>
      </c>
      <c r="I2078" s="139">
        <f>_xll.qlInterestRateIndexValueDate(Index1M,$H2078)</f>
        <v>54304</v>
      </c>
      <c r="J2078" s="144">
        <f>IFERROR(_xll.qlIndexFixing(Index1M,$H2078,TRUE,_xll.ohTrigger(RecalcTrigger,Trigger1M)),NA())</f>
        <v>8.2665939961762414E-3</v>
      </c>
      <c r="K2078" s="44">
        <f>IFERROR(_xll.qlIndexFixing(Index3M,H2078,TRUE,_xll.ohTrigger(RecalcTrigger,Trigger3M)),NA())</f>
        <v>8.4862518223662118E-3</v>
      </c>
      <c r="L2078" s="44">
        <f>IFERROR(_xll.qlIndexFixing(Index6M,$H2078,TRUE,_xll.ohTrigger(RecalcTrigger,Trigger6M)),NA())</f>
        <v>8.1957331763814357E-3</v>
      </c>
      <c r="M2078" s="145">
        <f>IFERROR(_xll.qlIndexFixing(Index1Y,$H2078,TRUE,_xll.ohTrigger(RecalcTrigger,Trigger1Y)),NA())</f>
        <v>8.6613531620809182E-3</v>
      </c>
      <c r="N2078" s="144">
        <f>IFERROR(_xll.qlIndexFixing(ONIndex1M,I2078,TRUE,_xll.ohTrigger(RecalcTrigger,Trigger1M)),NA())</f>
        <v>8.268865900236122E-3</v>
      </c>
      <c r="O2078" s="44">
        <f>IFERROR(_xll.qlIndexFixing(ONIndex3M,I2078,TRUE,_xll.ohTrigger(RecalcTrigger,Trigger3M)),NA())</f>
        <v>8.4962316459069598E-3</v>
      </c>
      <c r="P2078" s="44">
        <f>IFERROR(_xll.qlIndexFixing(ONIndex6M,I2078,TRUE,_xll.ohTrigger(RecalcTrigger,Trigger6M)),NA())</f>
        <v>8.2258504060295223E-3</v>
      </c>
      <c r="Q2078" s="145">
        <f>IFERROR(_xll.qlIndexFixing(ONIndex1Y,I2078,TRUE,_xll.ohTrigger(RecalcTrigger,Trigger1Y)),NA())</f>
        <v>8.7115257439762672E-3</v>
      </c>
    </row>
    <row r="2079" spans="2:17" x14ac:dyDescent="0.2">
      <c r="B2079" s="39" t="s">
        <v>42</v>
      </c>
      <c r="D2079" s="42">
        <f>_xll.qlCalendarAdvance(Calendar,$D2078,B2079,"f",FALSE)</f>
        <v>54309</v>
      </c>
      <c r="E2079" s="139">
        <f>_xll.qlInterestRateIndexValueDate(IndexON,D2079)</f>
        <v>54309</v>
      </c>
      <c r="F2079" s="155">
        <f>IFERROR(_xll.qlIndexFixing(IndexON,D2079,TRUE,_xll.ohTrigger(RecalcTrigger,TriggerON)),NA())</f>
        <v>7.573554372362068E-3</v>
      </c>
      <c r="H2079" s="42">
        <f>_xll.qlCalendarAdvance(Calendar,$H2078,B2079,"f",FALSE)</f>
        <v>54309</v>
      </c>
      <c r="I2079" s="139">
        <f>_xll.qlInterestRateIndexValueDate(Index1M,$H2079)</f>
        <v>54311</v>
      </c>
      <c r="J2079" s="144">
        <f>IFERROR(_xll.qlIndexFixing(Index1M,$H2079,TRUE,_xll.ohTrigger(RecalcTrigger,Trigger1M)),NA())</f>
        <v>8.2634118207805529E-3</v>
      </c>
      <c r="K2079" s="44">
        <f>IFERROR(_xll.qlIndexFixing(Index3M,H2079,TRUE,_xll.ohTrigger(RecalcTrigger,Trigger3M)),NA())</f>
        <v>8.4829878219889795E-3</v>
      </c>
      <c r="L2079" s="44">
        <f>IFERROR(_xll.qlIndexFixing(Index6M,$H2079,TRUE,_xll.ohTrigger(RecalcTrigger,Trigger6M)),NA())</f>
        <v>8.1919344476942459E-3</v>
      </c>
      <c r="M2079" s="145">
        <f>IFERROR(_xll.qlIndexFixing(Index1Y,$H2079,TRUE,_xll.ohTrigger(RecalcTrigger,Trigger1Y)),NA())</f>
        <v>8.657797340410495E-3</v>
      </c>
      <c r="N2079" s="144">
        <f>IFERROR(_xll.qlIndexFixing(ONIndex1M,I2079,TRUE,_xll.ohTrigger(RecalcTrigger,Trigger1M)),NA())</f>
        <v>8.2657003619246439E-3</v>
      </c>
      <c r="O2079" s="44">
        <f>IFERROR(_xll.qlIndexFixing(ONIndex3M,I2079,TRUE,_xll.ohTrigger(RecalcTrigger,Trigger3M)),NA())</f>
        <v>8.4930230657054295E-3</v>
      </c>
      <c r="P2079" s="44">
        <f>IFERROR(_xll.qlIndexFixing(ONIndex6M,I2079,TRUE,_xll.ohTrigger(RecalcTrigger,Trigger6M)),NA())</f>
        <v>8.2219808162609098E-3</v>
      </c>
      <c r="Q2079" s="145">
        <f>IFERROR(_xll.qlIndexFixing(ONIndex1Y,I2079,TRUE,_xll.ohTrigger(RecalcTrigger,Trigger1Y)),NA())</f>
        <v>8.7081995150040115E-3</v>
      </c>
    </row>
    <row r="2080" spans="2:17" x14ac:dyDescent="0.2">
      <c r="B2080" s="39" t="s">
        <v>42</v>
      </c>
      <c r="D2080" s="42">
        <f>_xll.qlCalendarAdvance(Calendar,$D2079,B2080,"f",FALSE)</f>
        <v>54316</v>
      </c>
      <c r="E2080" s="139">
        <f>_xll.qlInterestRateIndexValueDate(IndexON,D2080)</f>
        <v>54316</v>
      </c>
      <c r="F2080" s="155">
        <f>IFERROR(_xll.qlIndexFixing(IndexON,D2080,TRUE,_xll.ohTrigger(RecalcTrigger,TriggerON)),NA())</f>
        <v>7.573554372362068E-3</v>
      </c>
      <c r="H2080" s="42">
        <f>_xll.qlCalendarAdvance(Calendar,$H2079,B2080,"f",FALSE)</f>
        <v>54316</v>
      </c>
      <c r="I2080" s="139">
        <f>_xll.qlInterestRateIndexValueDate(Index1M,$H2080)</f>
        <v>54318</v>
      </c>
      <c r="J2080" s="144">
        <f>IFERROR(_xll.qlIndexFixing(Index1M,$H2080,TRUE,_xll.ohTrigger(RecalcTrigger,Trigger1M)),NA())</f>
        <v>8.2602208870483085E-3</v>
      </c>
      <c r="K2080" s="44">
        <f>IFERROR(_xll.qlIndexFixing(Index3M,H2080,TRUE,_xll.ohTrigger(RecalcTrigger,Trigger3M)),NA())</f>
        <v>8.4797155114741153E-3</v>
      </c>
      <c r="L2080" s="44">
        <f>IFERROR(_xll.qlIndexFixing(Index6M,$H2080,TRUE,_xll.ohTrigger(RecalcTrigger,Trigger6M)),NA())</f>
        <v>8.1881429128711249E-3</v>
      </c>
      <c r="M2080" s="145">
        <f>IFERROR(_xll.qlIndexFixing(Index1Y,$H2080,TRUE,_xll.ohTrigger(RecalcTrigger,Trigger1Y)),NA())</f>
        <v>8.654233575406409E-3</v>
      </c>
      <c r="N2080" s="144">
        <f>IFERROR(_xll.qlIndexFixing(ONIndex1M,I2080,TRUE,_xll.ohTrigger(RecalcTrigger,Trigger1M)),NA())</f>
        <v>8.2625260782087651E-3</v>
      </c>
      <c r="O2080" s="44">
        <f>IFERROR(_xll.qlIndexFixing(ONIndex3M,I2080,TRUE,_xll.ohTrigger(RecalcTrigger,Trigger3M)),NA())</f>
        <v>8.4898062239524563E-3</v>
      </c>
      <c r="P2080" s="44">
        <f>IFERROR(_xll.qlIndexFixing(ONIndex6M,I2080,TRUE,_xll.ohTrigger(RecalcTrigger,Trigger6M)),NA())</f>
        <v>8.2181180243345864E-3</v>
      </c>
      <c r="Q2080" s="145">
        <f>IFERROR(_xll.qlIndexFixing(ONIndex1Y,I2080,TRUE,_xll.ohTrigger(RecalcTrigger,Trigger1Y)),NA())</f>
        <v>8.7048656074539821E-3</v>
      </c>
    </row>
    <row r="2081" spans="2:17" x14ac:dyDescent="0.2">
      <c r="B2081" s="39" t="s">
        <v>42</v>
      </c>
      <c r="D2081" s="42">
        <f>_xll.qlCalendarAdvance(Calendar,$D2080,B2081,"f",FALSE)</f>
        <v>54323</v>
      </c>
      <c r="E2081" s="139">
        <f>_xll.qlInterestRateIndexValueDate(IndexON,D2081)</f>
        <v>54323</v>
      </c>
      <c r="F2081" s="155">
        <f>IFERROR(_xll.qlIndexFixing(IndexON,D2081,TRUE,_xll.ohTrigger(RecalcTrigger,TriggerON)),NA())</f>
        <v>7.573554372362068E-3</v>
      </c>
      <c r="H2081" s="42">
        <f>_xll.qlCalendarAdvance(Calendar,$H2080,B2081,"f",FALSE)</f>
        <v>54323</v>
      </c>
      <c r="I2081" s="139">
        <f>_xll.qlInterestRateIndexValueDate(Index1M,$H2081)</f>
        <v>54325</v>
      </c>
      <c r="J2081" s="144">
        <f>IFERROR(_xll.qlIndexFixing(Index1M,$H2081,TRUE,_xll.ohTrigger(RecalcTrigger,Trigger1M)),NA())</f>
        <v>8.2570211904006707E-3</v>
      </c>
      <c r="K2081" s="44">
        <f>IFERROR(_xll.qlIndexFixing(Index3M,H2081,TRUE,_xll.ohTrigger(RecalcTrigger,Trigger3M)),NA())</f>
        <v>8.4764348850978437E-3</v>
      </c>
      <c r="L2081" s="44">
        <f>IFERROR(_xll.qlIndexFixing(Index6M,$H2081,TRUE,_xll.ohTrigger(RecalcTrigger,Trigger6M)),NA())</f>
        <v>8.1843586012534612E-3</v>
      </c>
      <c r="M2081" s="145">
        <f>IFERROR(_xll.qlIndexFixing(Index1Y,$H2081,TRUE,_xll.ohTrigger(RecalcTrigger,Trigger1Y)),NA())</f>
        <v>8.6506618588847416E-3</v>
      </c>
      <c r="N2081" s="144">
        <f>IFERROR(_xll.qlIndexFixing(ONIndex1M,I2081,TRUE,_xll.ohTrigger(RecalcTrigger,Trigger1M)),NA())</f>
        <v>8.2593430443722582E-3</v>
      </c>
      <c r="O2081" s="44">
        <f>IFERROR(_xll.qlIndexFixing(ONIndex3M,I2081,TRUE,_xll.ohTrigger(RecalcTrigger,Trigger3M)),NA())</f>
        <v>8.4865811148127079E-3</v>
      </c>
      <c r="P2081" s="44">
        <f>IFERROR(_xll.qlIndexFixing(ONIndex6M,I2081,TRUE,_xll.ohTrigger(RecalcTrigger,Trigger6M)),NA())</f>
        <v>8.2142620595071492E-3</v>
      </c>
      <c r="Q2081" s="145">
        <f>IFERROR(_xll.qlIndexFixing(ONIndex1Y,I2081,TRUE,_xll.ohTrigger(RecalcTrigger,Trigger1Y)),NA())</f>
        <v>8.7015240130927651E-3</v>
      </c>
    </row>
    <row r="2082" spans="2:17" x14ac:dyDescent="0.2">
      <c r="B2082" s="39" t="s">
        <v>42</v>
      </c>
      <c r="D2082" s="42">
        <f>_xll.qlCalendarAdvance(Calendar,$D2081,B2082,"f",FALSE)</f>
        <v>54330</v>
      </c>
      <c r="E2082" s="139">
        <f>_xll.qlInterestRateIndexValueDate(IndexON,D2082)</f>
        <v>54330</v>
      </c>
      <c r="F2082" s="155">
        <f>IFERROR(_xll.qlIndexFixing(IndexON,D2082,TRUE,_xll.ohTrigger(RecalcTrigger,TriggerON)),NA())</f>
        <v>7.573554372362068E-3</v>
      </c>
      <c r="H2082" s="42">
        <f>_xll.qlCalendarAdvance(Calendar,$H2081,B2082,"f",FALSE)</f>
        <v>54330</v>
      </c>
      <c r="I2082" s="139">
        <f>_xll.qlInterestRateIndexValueDate(Index1M,$H2082)</f>
        <v>54332</v>
      </c>
      <c r="J2082" s="144">
        <f>IFERROR(_xll.qlIndexFixing(Index1M,$H2082,TRUE,_xll.ohTrigger(RecalcTrigger,Trigger1M)),NA())</f>
        <v>8.2538127262687944E-3</v>
      </c>
      <c r="K2082" s="44">
        <f>IFERROR(_xll.qlIndexFixing(Index3M,H2082,TRUE,_xll.ohTrigger(RecalcTrigger,Trigger3M)),NA())</f>
        <v>8.4725979331146933E-3</v>
      </c>
      <c r="L2082" s="44">
        <f>IFERROR(_xll.qlIndexFixing(Index6M,$H2082,TRUE,_xll.ohTrigger(RecalcTrigger,Trigger6M)),NA())</f>
        <v>8.1804070912906163E-3</v>
      </c>
      <c r="M2082" s="145">
        <f>IFERROR(_xll.qlIndexFixing(Index1Y,$H2082,TRUE,_xll.ohTrigger(RecalcTrigger,Trigger1Y)),NA())</f>
        <v>8.6470821826628869E-3</v>
      </c>
      <c r="N2082" s="144">
        <f>IFERROR(_xll.qlIndexFixing(ONIndex1M,I2082,TRUE,_xll.ohTrigger(RecalcTrigger,Trigger1M)),NA())</f>
        <v>8.256151255938704E-3</v>
      </c>
      <c r="O2082" s="44">
        <f>IFERROR(_xll.qlIndexFixing(ONIndex3M,I2082,TRUE,_xll.ohTrigger(RecalcTrigger,Trigger3M)),NA())</f>
        <v>8.4833477324508522E-3</v>
      </c>
      <c r="P2082" s="44">
        <f>IFERROR(_xll.qlIndexFixing(ONIndex6M,I2082,TRUE,_xll.ohTrigger(RecalcTrigger,Trigger6M)),NA())</f>
        <v>8.2104129511151314E-3</v>
      </c>
      <c r="Q2082" s="145">
        <f>IFERROR(_xll.qlIndexFixing(ONIndex1Y,I2082,TRUE,_xll.ohTrigger(RecalcTrigger,Trigger1Y)),NA())</f>
        <v>8.6981747238468188E-3</v>
      </c>
    </row>
    <row r="2083" spans="2:17" x14ac:dyDescent="0.2">
      <c r="B2083" s="39" t="s">
        <v>42</v>
      </c>
      <c r="D2083" s="42">
        <f>_xll.qlCalendarAdvance(Calendar,$D2082,B2083,"f",FALSE)</f>
        <v>54337</v>
      </c>
      <c r="E2083" s="139">
        <f>_xll.qlInterestRateIndexValueDate(IndexON,D2083)</f>
        <v>54337</v>
      </c>
      <c r="F2083" s="155">
        <f>IFERROR(_xll.qlIndexFixing(IndexON,D2083,TRUE,_xll.ohTrigger(RecalcTrigger,TriggerON)),NA())</f>
        <v>7.5735543722821319E-3</v>
      </c>
      <c r="H2083" s="42">
        <f>_xll.qlCalendarAdvance(Calendar,$H2082,B2083,"f",FALSE)</f>
        <v>54337</v>
      </c>
      <c r="I2083" s="139">
        <f>_xll.qlInterestRateIndexValueDate(Index1M,$H2083)</f>
        <v>54339</v>
      </c>
      <c r="J2083" s="144">
        <f>IFERROR(_xll.qlIndexFixing(Index1M,$H2083,TRUE,_xll.ohTrigger(RecalcTrigger,Trigger1M)),NA())</f>
        <v>8.2505954900688461E-3</v>
      </c>
      <c r="K2083" s="44">
        <f>IFERROR(_xll.qlIndexFixing(Index3M,H2083,TRUE,_xll.ohTrigger(RecalcTrigger,Trigger3M)),NA())</f>
        <v>8.4697110869615191E-3</v>
      </c>
      <c r="L2083" s="44">
        <f>IFERROR(_xll.qlIndexFixing(Index6M,$H2083,TRUE,_xll.ohTrigger(RecalcTrigger,Trigger6M)),NA())</f>
        <v>8.1766377589722588E-3</v>
      </c>
      <c r="M2083" s="145">
        <f>IFERROR(_xll.qlIndexFixing(Index1Y,$H2083,TRUE,_xll.ohTrigger(RecalcTrigger,Trigger1Y)),NA())</f>
        <v>8.6434945385573652E-3</v>
      </c>
      <c r="N2083" s="144">
        <f>IFERROR(_xll.qlIndexFixing(ONIndex1M,I2083,TRUE,_xll.ohTrigger(RecalcTrigger,Trigger1M)),NA())</f>
        <v>8.2529507083517473E-3</v>
      </c>
      <c r="O2083" s="44">
        <f>IFERROR(_xll.qlIndexFixing(ONIndex3M,I2083,TRUE,_xll.ohTrigger(RecalcTrigger,Trigger3M)),NA())</f>
        <v>8.4801060714312371E-3</v>
      </c>
      <c r="P2083" s="44">
        <f>IFERROR(_xll.qlIndexFixing(ONIndex6M,I2083,TRUE,_xll.ohTrigger(RecalcTrigger,Trigger6M)),NA())</f>
        <v>8.2065707283351941E-3</v>
      </c>
      <c r="Q2083" s="145">
        <f>IFERROR(_xll.qlIndexFixing(ONIndex1Y,I2083,TRUE,_xll.ohTrigger(RecalcTrigger,Trigger1Y)),NA())</f>
        <v>8.694817731402793E-3</v>
      </c>
    </row>
    <row r="2084" spans="2:17" x14ac:dyDescent="0.2">
      <c r="B2084" s="39" t="s">
        <v>42</v>
      </c>
      <c r="D2084" s="42">
        <f>_xll.qlCalendarAdvance(Calendar,$D2083,B2084,"f",FALSE)</f>
        <v>54344</v>
      </c>
      <c r="E2084" s="139">
        <f>_xll.qlInterestRateIndexValueDate(IndexON,D2084)</f>
        <v>54344</v>
      </c>
      <c r="F2084" s="155">
        <f>IFERROR(_xll.qlIndexFixing(IndexON,D2084,TRUE,_xll.ohTrigger(RecalcTrigger,TriggerON)),NA())</f>
        <v>7.573554372362068E-3</v>
      </c>
      <c r="H2084" s="42">
        <f>_xll.qlCalendarAdvance(Calendar,$H2083,B2084,"f",FALSE)</f>
        <v>54344</v>
      </c>
      <c r="I2084" s="139">
        <f>_xll.qlInterestRateIndexValueDate(Index1M,$H2084)</f>
        <v>54346</v>
      </c>
      <c r="J2084" s="144">
        <f>IFERROR(_xll.qlIndexFixing(Index1M,$H2084,TRUE,_xll.ohTrigger(RecalcTrigger,Trigger1M)),NA())</f>
        <v>8.2473694772344786E-3</v>
      </c>
      <c r="K2084" s="44">
        <f>IFERROR(_xll.qlIndexFixing(Index3M,H2084,TRUE,_xll.ohTrigger(RecalcTrigger,Trigger3M)),NA())</f>
        <v>8.4664048046640093E-3</v>
      </c>
      <c r="L2084" s="44">
        <f>IFERROR(_xll.qlIndexFixing(Index6M,$H2084,TRUE,_xll.ohTrigger(RecalcTrigger,Trigger6M)),NA())</f>
        <v>8.1728757401812666E-3</v>
      </c>
      <c r="M2084" s="145">
        <f>IFERROR(_xll.qlIndexFixing(Index1Y,$H2084,TRUE,_xll.ohTrigger(RecalcTrigger,Trigger1Y)),NA())</f>
        <v>8.6398989183857876E-3</v>
      </c>
      <c r="N2084" s="144">
        <f>IFERROR(_xll.qlIndexFixing(ONIndex1M,I2084,TRUE,_xll.ohTrigger(RecalcTrigger,Trigger1M)),NA())</f>
        <v>8.2497413969750966E-3</v>
      </c>
      <c r="O2084" s="44">
        <f>IFERROR(_xll.qlIndexFixing(ONIndex3M,I2084,TRUE,_xll.ohTrigger(RecalcTrigger,Trigger3M)),NA())</f>
        <v>8.4768561257586583E-3</v>
      </c>
      <c r="P2084" s="44">
        <f>IFERROR(_xll.qlIndexFixing(ONIndex6M,I2084,TRUE,_xll.ohTrigger(RecalcTrigger,Trigger6M)),NA())</f>
        <v>8.2027354205838066E-3</v>
      </c>
      <c r="Q2084" s="145">
        <f>IFERROR(_xll.qlIndexFixing(ONIndex1Y,I2084,TRUE,_xll.ohTrigger(RecalcTrigger,Trigger1Y)),NA())</f>
        <v>8.691453027687146E-3</v>
      </c>
    </row>
    <row r="2085" spans="2:17" x14ac:dyDescent="0.2">
      <c r="B2085" s="39" t="s">
        <v>42</v>
      </c>
      <c r="D2085" s="42">
        <f>_xll.qlCalendarAdvance(Calendar,$D2084,B2085,"f",FALSE)</f>
        <v>54351</v>
      </c>
      <c r="E2085" s="139">
        <f>_xll.qlInterestRateIndexValueDate(IndexON,D2085)</f>
        <v>54351</v>
      </c>
      <c r="F2085" s="155">
        <f>IFERROR(_xll.qlIndexFixing(IndexON,D2085,TRUE,_xll.ohTrigger(RecalcTrigger,TriggerON)),NA())</f>
        <v>7.573554372362068E-3</v>
      </c>
      <c r="H2085" s="42">
        <f>_xll.qlCalendarAdvance(Calendar,$H2084,B2085,"f",FALSE)</f>
        <v>54351</v>
      </c>
      <c r="I2085" s="139">
        <f>_xll.qlInterestRateIndexValueDate(Index1M,$H2085)</f>
        <v>54353</v>
      </c>
      <c r="J2085" s="144">
        <f>IFERROR(_xll.qlIndexFixing(Index1M,$H2085,TRUE,_xll.ohTrigger(RecalcTrigger,Trigger1M)),NA())</f>
        <v>8.2441346831893525E-3</v>
      </c>
      <c r="K2085" s="44">
        <f>IFERROR(_xll.qlIndexFixing(Index3M,H2085,TRUE,_xll.ohTrigger(RecalcTrigger,Trigger3M)),NA())</f>
        <v>8.4630901830476998E-3</v>
      </c>
      <c r="L2085" s="44">
        <f>IFERROR(_xll.qlIndexFixing(Index6M,$H2085,TRUE,_xll.ohTrigger(RecalcTrigger,Trigger6M)),NA())</f>
        <v>8.1691210642572468E-3</v>
      </c>
      <c r="M2085" s="145">
        <f>IFERROR(_xll.qlIndexFixing(Index1Y,$H2085,TRUE,_xll.ohTrigger(RecalcTrigger,Trigger1Y)),NA())</f>
        <v>8.6362953139653333E-3</v>
      </c>
      <c r="N2085" s="144">
        <f>IFERROR(_xll.qlIndexFixing(ONIndex1M,I2085,TRUE,_xll.ohTrigger(RecalcTrigger,Trigger1M)),NA())</f>
        <v>8.2465233171724606E-3</v>
      </c>
      <c r="O2085" s="44">
        <f>IFERROR(_xll.qlIndexFixing(ONIndex3M,I2085,TRUE,_xll.ohTrigger(RecalcTrigger,Trigger3M)),NA())</f>
        <v>8.4735978896777198E-3</v>
      </c>
      <c r="P2085" s="44">
        <f>IFERROR(_xll.qlIndexFixing(ONIndex6M,I2085,TRUE,_xll.ohTrigger(RecalcTrigger,Trigger6M)),NA())</f>
        <v>8.1989070568777578E-3</v>
      </c>
      <c r="Q2085" s="145">
        <f>IFERROR(_xll.qlIndexFixing(ONIndex1Y,I2085,TRUE,_xll.ohTrigger(RecalcTrigger,Trigger1Y)),NA())</f>
        <v>8.6880806043065917E-3</v>
      </c>
    </row>
    <row r="2086" spans="2:17" x14ac:dyDescent="0.2">
      <c r="B2086" s="39" t="s">
        <v>42</v>
      </c>
      <c r="D2086" s="42">
        <f>_xll.qlCalendarAdvance(Calendar,$D2085,B2086,"f",FALSE)</f>
        <v>54358</v>
      </c>
      <c r="E2086" s="139">
        <f>_xll.qlInterestRateIndexValueDate(IndexON,D2086)</f>
        <v>54358</v>
      </c>
      <c r="F2086" s="155">
        <f>IFERROR(_xll.qlIndexFixing(IndexON,D2086,TRUE,_xll.ohTrigger(RecalcTrigger,TriggerON)),NA())</f>
        <v>7.573554372362068E-3</v>
      </c>
      <c r="H2086" s="42">
        <f>_xll.qlCalendarAdvance(Calendar,$H2085,B2086,"f",FALSE)</f>
        <v>54358</v>
      </c>
      <c r="I2086" s="139">
        <f>_xll.qlInterestRateIndexValueDate(Index1M,$H2086)</f>
        <v>54360</v>
      </c>
      <c r="J2086" s="144">
        <f>IFERROR(_xll.qlIndexFixing(Index1M,$H2086,TRUE,_xll.ohTrigger(RecalcTrigger,Trigger1M)),NA())</f>
        <v>8.2408911033571286E-3</v>
      </c>
      <c r="K2086" s="44">
        <f>IFERROR(_xll.qlIndexFixing(Index3M,H2086,TRUE,_xll.ohTrigger(RecalcTrigger,Trigger3M)),NA())</f>
        <v>8.4597672163919477E-3</v>
      </c>
      <c r="L2086" s="44">
        <f>IFERROR(_xll.qlIndexFixing(Index6M,$H2086,TRUE,_xll.ohTrigger(RecalcTrigger,Trigger6M)),NA())</f>
        <v>8.1653737605420062E-3</v>
      </c>
      <c r="M2086" s="145">
        <f>IFERROR(_xll.qlIndexFixing(Index1Y,$H2086,TRUE,_xll.ohTrigger(RecalcTrigger,Trigger1Y)),NA())</f>
        <v>8.6326837171149286E-3</v>
      </c>
      <c r="N2086" s="144">
        <f>IFERROR(_xll.qlIndexFixing(ONIndex1M,I2086,TRUE,_xll.ohTrigger(RecalcTrigger,Trigger1M)),NA())</f>
        <v>8.24329646446742E-3</v>
      </c>
      <c r="O2086" s="44">
        <f>IFERROR(_xll.qlIndexFixing(ONIndex3M,I2086,TRUE,_xll.ohTrigger(RecalcTrigger,Trigger3M)),NA())</f>
        <v>8.4703313576728334E-3</v>
      </c>
      <c r="P2086" s="44">
        <f>IFERROR(_xll.qlIndexFixing(ONIndex6M,I2086,TRUE,_xll.ohTrigger(RecalcTrigger,Trigger6M)),NA())</f>
        <v>8.195085666633517E-3</v>
      </c>
      <c r="Q2086" s="145">
        <f>IFERROR(_xll.qlIndexFixing(ONIndex1Y,I2086,TRUE,_xll.ohTrigger(RecalcTrigger,Trigger1Y)),NA())</f>
        <v>8.6847004533474603E-3</v>
      </c>
    </row>
    <row r="2087" spans="2:17" x14ac:dyDescent="0.2">
      <c r="B2087" s="39" t="s">
        <v>42</v>
      </c>
      <c r="D2087" s="42">
        <f>_xll.qlCalendarAdvance(Calendar,$D2086,B2087,"f",FALSE)</f>
        <v>54365</v>
      </c>
      <c r="E2087" s="139">
        <f>_xll.qlInterestRateIndexValueDate(IndexON,D2087)</f>
        <v>54365</v>
      </c>
      <c r="F2087" s="155">
        <f>IFERROR(_xll.qlIndexFixing(IndexON,D2087,TRUE,_xll.ohTrigger(RecalcTrigger,TriggerON)),NA())</f>
        <v>7.573554372362068E-3</v>
      </c>
      <c r="H2087" s="42">
        <f>_xll.qlCalendarAdvance(Calendar,$H2086,B2087,"f",FALSE)</f>
        <v>54365</v>
      </c>
      <c r="I2087" s="139">
        <f>_xll.qlInterestRateIndexValueDate(Index1M,$H2087)</f>
        <v>54367</v>
      </c>
      <c r="J2087" s="144">
        <f>IFERROR(_xll.qlIndexFixing(Index1M,$H2087,TRUE,_xll.ohTrigger(RecalcTrigger,Trigger1M)),NA())</f>
        <v>8.2376387331614676E-3</v>
      </c>
      <c r="K2087" s="44">
        <f>IFERROR(_xll.qlIndexFixing(Index3M,H2087,TRUE,_xll.ohTrigger(RecalcTrigger,Trigger3M)),NA())</f>
        <v>8.4564358989743758E-3</v>
      </c>
      <c r="L2087" s="44">
        <f>IFERROR(_xll.qlIndexFixing(Index6M,$H2087,TRUE,_xll.ohTrigger(RecalcTrigger,Trigger6M)),NA())</f>
        <v>8.1618060619142296E-3</v>
      </c>
      <c r="M2087" s="145">
        <f>IFERROR(_xll.qlIndexFixing(Index1Y,$H2087,TRUE,_xll.ohTrigger(RecalcTrigger,Trigger1Y)),NA())</f>
        <v>8.6290641196521863E-3</v>
      </c>
      <c r="N2087" s="144">
        <f>IFERROR(_xll.qlIndexFixing(ONIndex1M,I2087,TRUE,_xll.ohTrigger(RecalcTrigger,Trigger1M)),NA())</f>
        <v>8.2400608343036197E-3</v>
      </c>
      <c r="O2087" s="44">
        <f>IFERROR(_xll.qlIndexFixing(ONIndex3M,I2087,TRUE,_xll.ohTrigger(RecalcTrigger,Trigger3M)),NA())</f>
        <v>8.467056523908667E-3</v>
      </c>
      <c r="P2087" s="44">
        <f>IFERROR(_xll.qlIndexFixing(ONIndex6M,I2087,TRUE,_xll.ohTrigger(RecalcTrigger,Trigger6M)),NA())</f>
        <v>8.1912712792675535E-3</v>
      </c>
      <c r="Q2087" s="145">
        <f>IFERROR(_xll.qlIndexFixing(ONIndex1Y,I2087,TRUE,_xll.ohTrigger(RecalcTrigger,Trigger1Y)),NA())</f>
        <v>8.6813125664164659E-3</v>
      </c>
    </row>
    <row r="2088" spans="2:17" x14ac:dyDescent="0.2">
      <c r="B2088" s="39" t="s">
        <v>42</v>
      </c>
      <c r="D2088" s="42">
        <f>_xll.qlCalendarAdvance(Calendar,$D2087,B2088,"f",FALSE)</f>
        <v>54372</v>
      </c>
      <c r="E2088" s="139">
        <f>_xll.qlInterestRateIndexValueDate(IndexON,D2088)</f>
        <v>54372</v>
      </c>
      <c r="F2088" s="155">
        <f>IFERROR(_xll.qlIndexFixing(IndexON,D2088,TRUE,_xll.ohTrigger(RecalcTrigger,TriggerON)),NA())</f>
        <v>7.573554372362068E-3</v>
      </c>
      <c r="H2088" s="42">
        <f>_xll.qlCalendarAdvance(Calendar,$H2087,B2088,"f",FALSE)</f>
        <v>54372</v>
      </c>
      <c r="I2088" s="139">
        <f>_xll.qlInterestRateIndexValueDate(Index1M,$H2088)</f>
        <v>54374</v>
      </c>
      <c r="J2088" s="144">
        <f>IFERROR(_xll.qlIndexFixing(Index1M,$H2088,TRUE,_xll.ohTrigger(RecalcTrigger,Trigger1M)),NA())</f>
        <v>8.2343775680335241E-3</v>
      </c>
      <c r="K2088" s="44">
        <f>IFERROR(_xll.qlIndexFixing(Index3M,H2088,TRUE,_xll.ohTrigger(RecalcTrigger,Trigger3M)),NA())</f>
        <v>8.4530962250769469E-3</v>
      </c>
      <c r="L2088" s="44">
        <f>IFERROR(_xll.qlIndexFixing(Index6M,$H2088,TRUE,_xll.ohTrigger(RecalcTrigger,Trigger6M)),NA())</f>
        <v>8.1580731342588454E-3</v>
      </c>
      <c r="M2088" s="145">
        <f>IFERROR(_xll.qlIndexFixing(Index1Y,$H2088,TRUE,_xll.ohTrigger(RecalcTrigger,Trigger1Y)),NA())</f>
        <v>8.6254365133958157E-3</v>
      </c>
      <c r="N2088" s="144">
        <f>IFERROR(_xll.qlIndexFixing(ONIndex1M,I2088,TRUE,_xll.ohTrigger(RecalcTrigger,Trigger1M)),NA())</f>
        <v>8.2368164220447682E-3</v>
      </c>
      <c r="O2088" s="44">
        <f>IFERROR(_xll.qlIndexFixing(ONIndex3M,I2088,TRUE,_xll.ohTrigger(RecalcTrigger,Trigger3M)),NA())</f>
        <v>8.4637733826298245E-3</v>
      </c>
      <c r="P2088" s="44">
        <f>IFERROR(_xll.qlIndexFixing(ONIndex6M,I2088,TRUE,_xll.ohTrigger(RecalcTrigger,Trigger6M)),NA())</f>
        <v>8.1874639237966562E-3</v>
      </c>
      <c r="Q2088" s="145">
        <f>IFERROR(_xll.qlIndexFixing(ONIndex1Y,I2088,TRUE,_xll.ohTrigger(RecalcTrigger,Trigger1Y)),NA())</f>
        <v>8.6779169352801944E-3</v>
      </c>
    </row>
    <row r="2089" spans="2:17" x14ac:dyDescent="0.2">
      <c r="B2089" s="39" t="s">
        <v>42</v>
      </c>
      <c r="D2089" s="42">
        <f>_xll.qlCalendarAdvance(Calendar,$D2088,B2089,"f",FALSE)</f>
        <v>54379</v>
      </c>
      <c r="E2089" s="139">
        <f>_xll.qlInterestRateIndexValueDate(IndexON,D2089)</f>
        <v>54379</v>
      </c>
      <c r="F2089" s="155">
        <f>IFERROR(_xll.qlIndexFixing(IndexON,D2089,TRUE,_xll.ohTrigger(RecalcTrigger,TriggerON)),NA())</f>
        <v>7.573554372362068E-3</v>
      </c>
      <c r="H2089" s="42">
        <f>_xll.qlCalendarAdvance(Calendar,$H2088,B2089,"f",FALSE)</f>
        <v>54379</v>
      </c>
      <c r="I2089" s="139">
        <f>_xll.qlInterestRateIndexValueDate(Index1M,$H2089)</f>
        <v>54381</v>
      </c>
      <c r="J2089" s="144">
        <f>IFERROR(_xll.qlIndexFixing(Index1M,$H2089,TRUE,_xll.ohTrigger(RecalcTrigger,Trigger1M)),NA())</f>
        <v>8.2311076033944608E-3</v>
      </c>
      <c r="K2089" s="44">
        <f>IFERROR(_xll.qlIndexFixing(Index3M,H2089,TRUE,_xll.ohTrigger(RecalcTrigger,Trigger3M)),NA())</f>
        <v>8.4497481889781508E-3</v>
      </c>
      <c r="L2089" s="44">
        <f>IFERROR(_xll.qlIndexFixing(Index6M,$H2089,TRUE,_xll.ohTrigger(RecalcTrigger,Trigger6M)),NA())</f>
        <v>8.1543476645290092E-3</v>
      </c>
      <c r="M2089" s="145">
        <f>IFERROR(_xll.qlIndexFixing(Index1Y,$H2089,TRUE,_xll.ohTrigger(RecalcTrigger,Trigger1Y)),NA())</f>
        <v>8.6218008901651818E-3</v>
      </c>
      <c r="N2089" s="144">
        <f>IFERROR(_xll.qlIndexFixing(ONIndex1M,I2089,TRUE,_xll.ohTrigger(RecalcTrigger,Trigger1M)),NA())</f>
        <v>8.2335632230545741E-3</v>
      </c>
      <c r="O2089" s="44">
        <f>IFERROR(_xll.qlIndexFixing(ONIndex3M,I2089,TRUE,_xll.ohTrigger(RecalcTrigger,Trigger3M)),NA())</f>
        <v>8.4604819280809096E-3</v>
      </c>
      <c r="P2089" s="44">
        <f>IFERROR(_xll.qlIndexFixing(ONIndex6M,I2089,TRUE,_xll.ohTrigger(RecalcTrigger,Trigger6M)),NA())</f>
        <v>8.1836636294774223E-3</v>
      </c>
      <c r="Q2089" s="145">
        <f>IFERROR(_xll.qlIndexFixing(ONIndex1Y,I2089,TRUE,_xll.ohTrigger(RecalcTrigger,Trigger1Y)),NA())</f>
        <v>8.674513551865104E-3</v>
      </c>
    </row>
    <row r="2090" spans="2:17" x14ac:dyDescent="0.2">
      <c r="B2090" s="39" t="s">
        <v>42</v>
      </c>
      <c r="D2090" s="42">
        <f>_xll.qlCalendarAdvance(Calendar,$D2089,B2090,"f",FALSE)</f>
        <v>54386</v>
      </c>
      <c r="E2090" s="139">
        <f>_xll.qlInterestRateIndexValueDate(IndexON,D2090)</f>
        <v>54386</v>
      </c>
      <c r="F2090" s="155">
        <f>IFERROR(_xll.qlIndexFixing(IndexON,D2090,TRUE,_xll.ohTrigger(RecalcTrigger,TriggerON)),NA())</f>
        <v>7.573554372362068E-3</v>
      </c>
      <c r="H2090" s="42">
        <f>_xll.qlCalendarAdvance(Calendar,$H2089,B2090,"f",FALSE)</f>
        <v>54386</v>
      </c>
      <c r="I2090" s="139">
        <f>_xll.qlInterestRateIndexValueDate(Index1M,$H2090)</f>
        <v>54388</v>
      </c>
      <c r="J2090" s="144">
        <f>IFERROR(_xll.qlIndexFixing(Index1M,$H2090,TRUE,_xll.ohTrigger(RecalcTrigger,Trigger1M)),NA())</f>
        <v>8.2278288346679385E-3</v>
      </c>
      <c r="K2090" s="44">
        <f>IFERROR(_xll.qlIndexFixing(Index3M,H2090,TRUE,_xll.ohTrigger(RecalcTrigger,Trigger3M)),NA())</f>
        <v>8.4463917849590866E-3</v>
      </c>
      <c r="L2090" s="44">
        <f>IFERROR(_xll.qlIndexFixing(Index6M,$H2090,TRUE,_xll.ohTrigger(RecalcTrigger,Trigger6M)),NA())</f>
        <v>8.1506296820634625E-3</v>
      </c>
      <c r="M2090" s="145">
        <f>IFERROR(_xll.qlIndexFixing(Index1Y,$H2090,TRUE,_xll.ohTrigger(RecalcTrigger,Trigger1Y)),NA())</f>
        <v>8.6181572417789939E-3</v>
      </c>
      <c r="N2090" s="144">
        <f>IFERROR(_xll.qlIndexFixing(ONIndex1M,I2090,TRUE,_xll.ohTrigger(RecalcTrigger,Trigger1M)),NA())</f>
        <v>8.2303012328566183E-3</v>
      </c>
      <c r="O2090" s="44">
        <f>IFERROR(_xll.qlIndexFixing(ONIndex3M,I2090,TRUE,_xll.ohTrigger(RecalcTrigger,Trigger3M)),NA())</f>
        <v>8.4571821546663983E-3</v>
      </c>
      <c r="P2090" s="44">
        <f>IFERROR(_xll.qlIndexFixing(ONIndex6M,I2090,TRUE,_xll.ohTrigger(RecalcTrigger,Trigger6M)),NA())</f>
        <v>8.1798704257263211E-3</v>
      </c>
      <c r="Q2090" s="145">
        <f>IFERROR(_xll.qlIndexFixing(ONIndex1Y,I2090,TRUE,_xll.ohTrigger(RecalcTrigger,Trigger1Y)),NA())</f>
        <v>8.6711024079377808E-3</v>
      </c>
    </row>
    <row r="2091" spans="2:17" x14ac:dyDescent="0.2">
      <c r="B2091" s="39" t="s">
        <v>42</v>
      </c>
      <c r="D2091" s="42">
        <f>_xll.qlCalendarAdvance(Calendar,$D2090,B2091,"f",FALSE)</f>
        <v>54393</v>
      </c>
      <c r="E2091" s="139">
        <f>_xll.qlInterestRateIndexValueDate(IndexON,D2091)</f>
        <v>54393</v>
      </c>
      <c r="F2091" s="155">
        <f>IFERROR(_xll.qlIndexFixing(IndexON,D2091,TRUE,_xll.ohTrigger(RecalcTrigger,TriggerON)),NA())</f>
        <v>7.573554372362068E-3</v>
      </c>
      <c r="H2091" s="42">
        <f>_xll.qlCalendarAdvance(Calendar,$H2090,B2091,"f",FALSE)</f>
        <v>54393</v>
      </c>
      <c r="I2091" s="139">
        <f>_xll.qlInterestRateIndexValueDate(Index1M,$H2091)</f>
        <v>54395</v>
      </c>
      <c r="J2091" s="144">
        <f>IFERROR(_xll.qlIndexFixing(Index1M,$H2091,TRUE,_xll.ohTrigger(RecalcTrigger,Trigger1M)),NA())</f>
        <v>8.2245412572801158E-3</v>
      </c>
      <c r="K2091" s="44">
        <f>IFERROR(_xll.qlIndexFixing(Index3M,H2091,TRUE,_xll.ohTrigger(RecalcTrigger,Trigger3M)),NA())</f>
        <v>8.4433129065777379E-3</v>
      </c>
      <c r="L2091" s="44">
        <f>IFERROR(_xll.qlIndexFixing(Index6M,$H2091,TRUE,_xll.ohTrigger(RecalcTrigger,Trigger6M)),NA())</f>
        <v>8.1467488519819733E-3</v>
      </c>
      <c r="M2091" s="145">
        <f>IFERROR(_xll.qlIndexFixing(Index1Y,$H2091,TRUE,_xll.ohTrigger(RecalcTrigger,Trigger1Y)),NA())</f>
        <v>8.6145055600570578E-3</v>
      </c>
      <c r="N2091" s="144">
        <f>IFERROR(_xll.qlIndexFixing(ONIndex1M,I2091,TRUE,_xll.ohTrigger(RecalcTrigger,Trigger1M)),NA())</f>
        <v>8.2270304467346733E-3</v>
      </c>
      <c r="O2091" s="44">
        <f>IFERROR(_xll.qlIndexFixing(ONIndex3M,I2091,TRUE,_xll.ohTrigger(RecalcTrigger,Trigger3M)),NA())</f>
        <v>8.4538740565509585E-3</v>
      </c>
      <c r="P2091" s="44">
        <f>IFERROR(_xll.qlIndexFixing(ONIndex6M,I2091,TRUE,_xll.ohTrigger(RecalcTrigger,Trigger6M)),NA())</f>
        <v>8.1760843417200135E-3</v>
      </c>
      <c r="Q2091" s="145">
        <f>IFERROR(_xll.qlIndexFixing(ONIndex1Y,I2091,TRUE,_xll.ohTrigger(RecalcTrigger,Trigger1Y)),NA())</f>
        <v>8.6676834952648107E-3</v>
      </c>
    </row>
    <row r="2092" spans="2:17" x14ac:dyDescent="0.2">
      <c r="B2092" s="39" t="s">
        <v>42</v>
      </c>
      <c r="D2092" s="42">
        <f>_xll.qlCalendarAdvance(Calendar,$D2091,B2092,"f",FALSE)</f>
        <v>54400</v>
      </c>
      <c r="E2092" s="139">
        <f>_xll.qlInterestRateIndexValueDate(IndexON,D2092)</f>
        <v>54400</v>
      </c>
      <c r="F2092" s="155">
        <f>IFERROR(_xll.qlIndexFixing(IndexON,D2092,TRUE,_xll.ohTrigger(RecalcTrigger,TriggerON)),NA())</f>
        <v>7.573554372362068E-3</v>
      </c>
      <c r="H2092" s="42">
        <f>_xll.qlCalendarAdvance(Calendar,$H2091,B2092,"f",FALSE)</f>
        <v>54400</v>
      </c>
      <c r="I2092" s="139">
        <f>_xll.qlInterestRateIndexValueDate(Index1M,$H2092)</f>
        <v>54402</v>
      </c>
      <c r="J2092" s="144">
        <f>IFERROR(_xll.qlIndexFixing(Index1M,$H2092,TRUE,_xll.ohTrigger(RecalcTrigger,Trigger1M)),NA())</f>
        <v>8.2212448666621474E-3</v>
      </c>
      <c r="K2092" s="44">
        <f>IFERROR(_xll.qlIndexFixing(Index3M,H2092,TRUE,_xll.ohTrigger(RecalcTrigger,Trigger3M)),NA())</f>
        <v>8.439941106697546E-3</v>
      </c>
      <c r="L2092" s="44">
        <f>IFERROR(_xll.qlIndexFixing(Index6M,$H2092,TRUE,_xll.ohTrigger(RecalcTrigger,Trigger6M)),NA())</f>
        <v>8.1430463976524762E-3</v>
      </c>
      <c r="M2092" s="145">
        <f>IFERROR(_xll.qlIndexFixing(Index1Y,$H2092,TRUE,_xll.ohTrigger(RecalcTrigger,Trigger1Y)),NA())</f>
        <v>8.6108458368191736E-3</v>
      </c>
      <c r="N2092" s="144">
        <f>IFERROR(_xll.qlIndexFixing(ONIndex1M,I2092,TRUE,_xll.ohTrigger(RecalcTrigger,Trigger1M)),NA())</f>
        <v>8.2237508603721921E-3</v>
      </c>
      <c r="O2092" s="44">
        <f>IFERROR(_xll.qlIndexFixing(ONIndex3M,I2092,TRUE,_xll.ohTrigger(RecalcTrigger,Trigger3M)),NA())</f>
        <v>8.4505576279791939E-3</v>
      </c>
      <c r="P2092" s="44">
        <f>IFERROR(_xll.qlIndexFixing(ONIndex6M,I2092,TRUE,_xll.ohTrigger(RecalcTrigger,Trigger6M)),NA())</f>
        <v>8.1723054067150969E-3</v>
      </c>
      <c r="Q2092" s="145">
        <f>IFERROR(_xll.qlIndexFixing(ONIndex1Y,I2092,TRUE,_xll.ohTrigger(RecalcTrigger,Trigger1Y)),NA())</f>
        <v>8.6642568056927161E-3</v>
      </c>
    </row>
    <row r="2093" spans="2:17" x14ac:dyDescent="0.2">
      <c r="B2093" s="39" t="s">
        <v>42</v>
      </c>
      <c r="D2093" s="42">
        <f>_xll.qlCalendarAdvance(Calendar,$D2092,B2093,"f",FALSE)</f>
        <v>54407</v>
      </c>
      <c r="E2093" s="139">
        <f>_xll.qlInterestRateIndexValueDate(IndexON,D2093)</f>
        <v>54407</v>
      </c>
      <c r="F2093" s="155">
        <f>IFERROR(_xll.qlIndexFixing(IndexON,D2093,TRUE,_xll.ohTrigger(RecalcTrigger,TriggerON)),NA())</f>
        <v>7.573554372362068E-3</v>
      </c>
      <c r="H2093" s="42">
        <f>_xll.qlCalendarAdvance(Calendar,$H2092,B2093,"f",FALSE)</f>
        <v>54407</v>
      </c>
      <c r="I2093" s="139">
        <f>_xll.qlInterestRateIndexValueDate(Index1M,$H2093)</f>
        <v>54409</v>
      </c>
      <c r="J2093" s="144">
        <f>IFERROR(_xll.qlIndexFixing(Index1M,$H2093,TRUE,_xll.ohTrigger(RecalcTrigger,Trigger1M)),NA())</f>
        <v>8.217939658232698E-3</v>
      </c>
      <c r="K2093" s="44">
        <f>IFERROR(_xll.qlIndexFixing(Index3M,H2093,TRUE,_xll.ohTrigger(RecalcTrigger,Trigger3M)),NA())</f>
        <v>8.4365609228820304E-3</v>
      </c>
      <c r="L2093" s="44">
        <f>IFERROR(_xll.qlIndexFixing(Index6M,$H2093,TRUE,_xll.ohTrigger(RecalcTrigger,Trigger6M)),NA())</f>
        <v>8.1393515209094488E-3</v>
      </c>
      <c r="M2093" s="145">
        <f>IFERROR(_xll.qlIndexFixing(Index1Y,$H2093,TRUE,_xll.ohTrigger(RecalcTrigger,Trigger1Y)),NA())</f>
        <v>8.6071780638855861E-3</v>
      </c>
      <c r="N2093" s="144">
        <f>IFERROR(_xll.qlIndexFixing(ONIndex1M,I2093,TRUE,_xll.ohTrigger(RecalcTrigger,Trigger1M)),NA())</f>
        <v>8.220462468893075E-3</v>
      </c>
      <c r="O2093" s="44">
        <f>IFERROR(_xll.qlIndexFixing(ONIndex3M,I2093,TRUE,_xll.ohTrigger(RecalcTrigger,Trigger3M)),NA())</f>
        <v>8.4472328632756444E-3</v>
      </c>
      <c r="P2093" s="44">
        <f>IFERROR(_xll.qlIndexFixing(ONIndex6M,I2093,TRUE,_xll.ohTrigger(RecalcTrigger,Trigger6M)),NA())</f>
        <v>8.1685336498882322E-3</v>
      </c>
      <c r="Q2093" s="145">
        <f>IFERROR(_xll.qlIndexFixing(ONIndex1Y,I2093,TRUE,_xll.ohTrigger(RecalcTrigger,Trigger1Y)),NA())</f>
        <v>8.6608223309880827E-3</v>
      </c>
    </row>
    <row r="2094" spans="2:17" x14ac:dyDescent="0.2">
      <c r="B2094" s="39" t="s">
        <v>42</v>
      </c>
      <c r="D2094" s="42">
        <f>_xll.qlCalendarAdvance(Calendar,$D2093,B2094,"f",FALSE)</f>
        <v>54414</v>
      </c>
      <c r="E2094" s="139">
        <f>_xll.qlInterestRateIndexValueDate(IndexON,D2094)</f>
        <v>54414</v>
      </c>
      <c r="F2094" s="155">
        <f>IFERROR(_xll.qlIndexFixing(IndexON,D2094,TRUE,_xll.ohTrigger(RecalcTrigger,TriggerON)),NA())</f>
        <v>7.573554372362068E-3</v>
      </c>
      <c r="H2094" s="42">
        <f>_xll.qlCalendarAdvance(Calendar,$H2093,B2094,"f",FALSE)</f>
        <v>54414</v>
      </c>
      <c r="I2094" s="139">
        <f>_xll.qlInterestRateIndexValueDate(Index1M,$H2094)</f>
        <v>54416</v>
      </c>
      <c r="J2094" s="144">
        <f>IFERROR(_xll.qlIndexFixing(Index1M,$H2094,TRUE,_xll.ohTrigger(RecalcTrigger,Trigger1M)),NA())</f>
        <v>8.2146256274229223E-3</v>
      </c>
      <c r="K2094" s="44">
        <f>IFERROR(_xll.qlIndexFixing(Index3M,H2094,TRUE,_xll.ohTrigger(RecalcTrigger,Trigger3M)),NA())</f>
        <v>8.4331723494095456E-3</v>
      </c>
      <c r="L2094" s="44">
        <f>IFERROR(_xll.qlIndexFixing(Index6M,$H2094,TRUE,_xll.ohTrigger(RecalcTrigger,Trigger6M)),NA())</f>
        <v>8.1356642510920611E-3</v>
      </c>
      <c r="M2094" s="145">
        <f>IFERROR(_xll.qlIndexFixing(Index1Y,$H2094,TRUE,_xll.ohTrigger(RecalcTrigger,Trigger1Y)),NA())</f>
        <v>8.6035022330767548E-3</v>
      </c>
      <c r="N2094" s="144">
        <f>IFERROR(_xll.qlIndexFixing(ONIndex1M,I2094,TRUE,_xll.ohTrigger(RecalcTrigger,Trigger1M)),NA())</f>
        <v>8.2166935197403035E-3</v>
      </c>
      <c r="O2094" s="44">
        <f>IFERROR(_xll.qlIndexFixing(ONIndex3M,I2094,TRUE,_xll.ohTrigger(RecalcTrigger,Trigger3M)),NA())</f>
        <v>8.4434229173968589E-3</v>
      </c>
      <c r="P2094" s="44">
        <f>IFERROR(_xll.qlIndexFixing(ONIndex6M,I2094,TRUE,_xll.ohTrigger(RecalcTrigger,Trigger6M)),NA())</f>
        <v>8.1642318980534867E-3</v>
      </c>
      <c r="Q2094" s="145">
        <f>IFERROR(_xll.qlIndexFixing(ONIndex1Y,I2094,TRUE,_xll.ohTrigger(RecalcTrigger,Trigger1Y)),NA())</f>
        <v>8.6568876736681233E-3</v>
      </c>
    </row>
    <row r="2095" spans="2:17" x14ac:dyDescent="0.2">
      <c r="B2095" s="39" t="s">
        <v>42</v>
      </c>
      <c r="D2095" s="42">
        <f>_xll.qlCalendarAdvance(Calendar,$D2094,B2095,"f",FALSE)</f>
        <v>54421</v>
      </c>
      <c r="E2095" s="139">
        <f>_xll.qlInterestRateIndexValueDate(IndexON,D2095)</f>
        <v>54421</v>
      </c>
      <c r="F2095" s="155">
        <f>IFERROR(_xll.qlIndexFixing(IndexON,D2095,TRUE,_xll.ohTrigger(RecalcTrigger,TriggerON)),NA())</f>
        <v>7.573554372362068E-3</v>
      </c>
      <c r="H2095" s="42">
        <f>_xll.qlCalendarAdvance(Calendar,$H2094,B2095,"f",FALSE)</f>
        <v>54421</v>
      </c>
      <c r="I2095" s="139">
        <f>_xll.qlInterestRateIndexValueDate(Index1M,$H2095)</f>
        <v>54423</v>
      </c>
      <c r="J2095" s="144">
        <f>IFERROR(_xll.qlIndexFixing(Index1M,$H2095,TRUE,_xll.ohTrigger(RecalcTrigger,Trigger1M)),NA())</f>
        <v>8.2117360145394676E-3</v>
      </c>
      <c r="K2095" s="44">
        <f>IFERROR(_xll.qlIndexFixing(Index3M,H2095,TRUE,_xll.ohTrigger(RecalcTrigger,Trigger3M)),NA())</f>
        <v>8.4297753805602227E-3</v>
      </c>
      <c r="L2095" s="44">
        <f>IFERROR(_xll.qlIndexFixing(Index6M,$H2095,TRUE,_xll.ohTrigger(RecalcTrigger,Trigger6M)),NA())</f>
        <v>8.1321531055727949E-3</v>
      </c>
      <c r="M2095" s="145">
        <f>IFERROR(_xll.qlIndexFixing(Index1Y,$H2095,TRUE,_xll.ohTrigger(RecalcTrigger,Trigger1Y)),NA())</f>
        <v>8.5998183362137968E-3</v>
      </c>
      <c r="N2095" s="144">
        <f>IFERROR(_xll.qlIndexFixing(ONIndex1M,I2095,TRUE,_xll.ohTrigger(RecalcTrigger,Trigger1M)),NA())</f>
        <v>8.2133862451261308E-3</v>
      </c>
      <c r="O2095" s="44">
        <f>IFERROR(_xll.qlIndexFixing(ONIndex3M,I2095,TRUE,_xll.ohTrigger(RecalcTrigger,Trigger3M)),NA())</f>
        <v>8.4400802702777611E-3</v>
      </c>
      <c r="P2095" s="44">
        <f>IFERROR(_xll.qlIndexFixing(ONIndex6M,I2095,TRUE,_xll.ohTrigger(RecalcTrigger,Trigger6M)),NA())</f>
        <v>8.1604756219633146E-3</v>
      </c>
      <c r="Q2095" s="145">
        <f>IFERROR(_xll.qlIndexFixing(ONIndex1Y,I2095,TRUE,_xll.ohTrigger(RecalcTrigger,Trigger1Y)),NA())</f>
        <v>8.653436488970101E-3</v>
      </c>
    </row>
    <row r="2096" spans="2:17" x14ac:dyDescent="0.2">
      <c r="B2096" s="39" t="s">
        <v>42</v>
      </c>
      <c r="D2096" s="42">
        <f>_xll.qlCalendarAdvance(Calendar,$D2095,B2096,"f",FALSE)</f>
        <v>54428</v>
      </c>
      <c r="E2096" s="139">
        <f>_xll.qlInterestRateIndexValueDate(IndexON,D2096)</f>
        <v>54428</v>
      </c>
      <c r="F2096" s="155">
        <f>IFERROR(_xll.qlIndexFixing(IndexON,D2096,TRUE,_xll.ohTrigger(RecalcTrigger,TriggerON)),NA())</f>
        <v>7.573554372362068E-3</v>
      </c>
      <c r="H2096" s="42">
        <f>_xll.qlCalendarAdvance(Calendar,$H2095,B2096,"f",FALSE)</f>
        <v>54428</v>
      </c>
      <c r="I2096" s="139">
        <f>_xll.qlInterestRateIndexValueDate(Index1M,$H2096)</f>
        <v>54430</v>
      </c>
      <c r="J2096" s="144">
        <f>IFERROR(_xll.qlIndexFixing(Index1M,$H2096,TRUE,_xll.ohTrigger(RecalcTrigger,Trigger1M)),NA())</f>
        <v>8.2079710803520389E-3</v>
      </c>
      <c r="K2096" s="44">
        <f>IFERROR(_xll.qlIndexFixing(Index3M,H2096,TRUE,_xll.ohTrigger(RecalcTrigger,Trigger3M)),NA())</f>
        <v>8.4263700106141926E-3</v>
      </c>
      <c r="L2096" s="44">
        <f>IFERROR(_xll.qlIndexFixing(Index6M,$H2096,TRUE,_xll.ohTrigger(RecalcTrigger,Trigger6M)),NA())</f>
        <v>8.1284806628145016E-3</v>
      </c>
      <c r="M2096" s="145">
        <f>IFERROR(_xll.qlIndexFixing(Index1Y,$H2096,TRUE,_xll.ohTrigger(RecalcTrigger,Trigger1Y)),NA())</f>
        <v>8.596126365117392E-3</v>
      </c>
      <c r="N2096" s="144">
        <f>IFERROR(_xll.qlIndexFixing(ONIndex1M,I2096,TRUE,_xll.ohTrigger(RecalcTrigger,Trigger1M)),NA())</f>
        <v>8.2105444189117804E-3</v>
      </c>
      <c r="O2096" s="44">
        <f>IFERROR(_xll.qlIndexFixing(ONIndex3M,I2096,TRUE,_xll.ohTrigger(RecalcTrigger,Trigger3M)),NA())</f>
        <v>8.4372084952200055E-3</v>
      </c>
      <c r="P2096" s="44">
        <f>IFERROR(_xll.qlIndexFixing(ONIndex6M,I2096,TRUE,_xll.ohTrigger(RecalcTrigger,Trigger6M)),NA())</f>
        <v>8.1572617420011539E-3</v>
      </c>
      <c r="Q2096" s="145">
        <f>IFERROR(_xll.qlIndexFixing(ONIndex1Y,I2096,TRUE,_xll.ohTrigger(RecalcTrigger,Trigger1Y)),NA())</f>
        <v>8.6504721141444918E-3</v>
      </c>
    </row>
    <row r="2097" spans="2:17" x14ac:dyDescent="0.2">
      <c r="B2097" s="39" t="s">
        <v>42</v>
      </c>
      <c r="D2097" s="42">
        <f>_xll.qlCalendarAdvance(Calendar,$D2096,B2097,"f",FALSE)</f>
        <v>54435</v>
      </c>
      <c r="E2097" s="139">
        <f>_xll.qlInterestRateIndexValueDate(IndexON,D2097)</f>
        <v>54435</v>
      </c>
      <c r="F2097" s="155">
        <f>IFERROR(_xll.qlIndexFixing(IndexON,D2097,TRUE,_xll.ohTrigger(RecalcTrigger,TriggerON)),NA())</f>
        <v>7.573554372362068E-3</v>
      </c>
      <c r="H2097" s="42">
        <f>_xll.qlCalendarAdvance(Calendar,$H2096,B2097,"f",FALSE)</f>
        <v>54435</v>
      </c>
      <c r="I2097" s="139">
        <f>_xll.qlInterestRateIndexValueDate(Index1M,$H2097)</f>
        <v>54437</v>
      </c>
      <c r="J2097" s="144">
        <f>IFERROR(_xll.qlIndexFixing(Index1M,$H2097,TRUE,_xll.ohTrigger(RecalcTrigger,Trigger1M)),NA())</f>
        <v>8.2046305549457466E-3</v>
      </c>
      <c r="K2097" s="44">
        <f>IFERROR(_xll.qlIndexFixing(Index3M,H2097,TRUE,_xll.ohTrigger(RecalcTrigger,Trigger3M)),NA())</f>
        <v>8.4229562338515862E-3</v>
      </c>
      <c r="L2097" s="44">
        <f>IFERROR(_xll.qlIndexFixing(Index6M,$H2097,TRUE,_xll.ohTrigger(RecalcTrigger,Trigger6M)),NA())</f>
        <v>8.124815912693012E-3</v>
      </c>
      <c r="M2097" s="145">
        <f>IFERROR(_xll.qlIndexFixing(Index1Y,$H2097,TRUE,_xll.ohTrigger(RecalcTrigger,Trigger1Y)),NA())</f>
        <v>8.5924263116090981E-3</v>
      </c>
      <c r="N2097" s="144">
        <f>IFERROR(_xll.qlIndexFixing(ONIndex1M,I2097,TRUE,_xll.ohTrigger(RecalcTrigger,Trigger1M)),NA())</f>
        <v>8.2072207617223114E-3</v>
      </c>
      <c r="O2097" s="44">
        <f>IFERROR(_xll.qlIndexFixing(ONIndex3M,I2097,TRUE,_xll.ohTrigger(RecalcTrigger,Trigger3M)),NA())</f>
        <v>8.4338503286751632E-3</v>
      </c>
      <c r="P2097" s="44">
        <f>IFERROR(_xll.qlIndexFixing(ONIndex6M,I2097,TRUE,_xll.ohTrigger(RecalcTrigger,Trigger6M)),NA())</f>
        <v>8.1535189910120209E-3</v>
      </c>
      <c r="Q2097" s="145">
        <f>IFERROR(_xll.qlIndexFixing(ONIndex1Y,I2097,TRUE,_xll.ohTrigger(RecalcTrigger,Trigger1Y)),NA())</f>
        <v>8.6470064170551808E-3</v>
      </c>
    </row>
    <row r="2098" spans="2:17" x14ac:dyDescent="0.2">
      <c r="B2098" s="39" t="s">
        <v>42</v>
      </c>
      <c r="D2098" s="42">
        <f>_xll.qlCalendarAdvance(Calendar,$D2097,B2098,"f",FALSE)</f>
        <v>54442</v>
      </c>
      <c r="E2098" s="139">
        <f>_xll.qlInterestRateIndexValueDate(IndexON,D2098)</f>
        <v>54442</v>
      </c>
      <c r="F2098" s="155">
        <f>IFERROR(_xll.qlIndexFixing(IndexON,D2098,TRUE,_xll.ohTrigger(RecalcTrigger,TriggerON)),NA())</f>
        <v>7.573554372362068E-3</v>
      </c>
      <c r="H2098" s="42">
        <f>_xll.qlCalendarAdvance(Calendar,$H2097,B2098,"f",FALSE)</f>
        <v>54442</v>
      </c>
      <c r="I2098" s="139">
        <f>_xll.qlInterestRateIndexValueDate(Index1M,$H2098)</f>
        <v>54444</v>
      </c>
      <c r="J2098" s="144">
        <f>IFERROR(_xll.qlIndexFixing(Index1M,$H2098,TRUE,_xll.ohTrigger(RecalcTrigger,Trigger1M)),NA())</f>
        <v>8.2012811888537707E-3</v>
      </c>
      <c r="K2098" s="44">
        <f>IFERROR(_xll.qlIndexFixing(Index3M,H2098,TRUE,_xll.ohTrigger(RecalcTrigger,Trigger3M)),NA())</f>
        <v>8.4195340445516464E-3</v>
      </c>
      <c r="L2098" s="44">
        <f>IFERROR(_xll.qlIndexFixing(Index6M,$H2098,TRUE,_xll.ohTrigger(RecalcTrigger,Trigger6M)),NA())</f>
        <v>8.1211588845452997E-3</v>
      </c>
      <c r="M2098" s="145">
        <f>IFERROR(_xll.qlIndexFixing(Index1Y,$H2098,TRUE,_xll.ohTrigger(RecalcTrigger,Trigger1Y)),NA())</f>
        <v>8.5887181675111269E-3</v>
      </c>
      <c r="N2098" s="144">
        <f>IFERROR(_xll.qlIndexFixing(ONIndex1M,I2098,TRUE,_xll.ohTrigger(RecalcTrigger,Trigger1M)),NA())</f>
        <v>8.2038882767143662E-3</v>
      </c>
      <c r="O2098" s="44">
        <f>IFERROR(_xll.qlIndexFixing(ONIndex3M,I2098,TRUE,_xll.ohTrigger(RecalcTrigger,Trigger3M)),NA())</f>
        <v>8.4304837974613633E-3</v>
      </c>
      <c r="P2098" s="44">
        <f>IFERROR(_xll.qlIndexFixing(ONIndex6M,I2098,TRUE,_xll.ohTrigger(RecalcTrigger,Trigger6M)),NA())</f>
        <v>8.1497835645638617E-3</v>
      </c>
      <c r="Q2098" s="145">
        <f>IFERROR(_xll.qlIndexFixing(ONIndex1Y,I2098,TRUE,_xll.ohTrigger(RecalcTrigger,Trigger1Y)),NA())</f>
        <v>8.6435328938261335E-3</v>
      </c>
    </row>
    <row r="2099" spans="2:17" x14ac:dyDescent="0.2">
      <c r="B2099" s="39" t="s">
        <v>42</v>
      </c>
      <c r="D2099" s="42">
        <f>_xll.qlCalendarAdvance(Calendar,$D2098,B2099,"f",FALSE)</f>
        <v>54449</v>
      </c>
      <c r="E2099" s="139">
        <f>_xll.qlInterestRateIndexValueDate(IndexON,D2099)</f>
        <v>54449</v>
      </c>
      <c r="F2099" s="155">
        <f>IFERROR(_xll.qlIndexFixing(IndexON,D2099,TRUE,_xll.ohTrigger(RecalcTrigger,TriggerON)),NA())</f>
        <v>7.5735543722821319E-3</v>
      </c>
      <c r="H2099" s="42">
        <f>_xll.qlCalendarAdvance(Calendar,$H2098,B2099,"f",FALSE)</f>
        <v>54449</v>
      </c>
      <c r="I2099" s="139">
        <f>_xll.qlInterestRateIndexValueDate(Index1M,$H2099)</f>
        <v>54451</v>
      </c>
      <c r="J2099" s="144">
        <f>IFERROR(_xll.qlIndexFixing(Index1M,$H2099,TRUE,_xll.ohTrigger(RecalcTrigger,Trigger1M)),NA())</f>
        <v>8.198364716553384E-3</v>
      </c>
      <c r="K2099" s="44">
        <f>IFERROR(_xll.qlIndexFixing(Index3M,H2099,TRUE,_xll.ohTrigger(RecalcTrigger,Trigger3M)),NA())</f>
        <v>8.4161034369945042E-3</v>
      </c>
      <c r="L2099" s="44">
        <f>IFERROR(_xll.qlIndexFixing(Index6M,$H2099,TRUE,_xll.ohTrigger(RecalcTrigger,Trigger6M)),NA())</f>
        <v>8.1175096077118758E-3</v>
      </c>
      <c r="M2099" s="145">
        <f>IFERROR(_xll.qlIndexFixing(Index1Y,$H2099,TRUE,_xll.ohTrigger(RecalcTrigger,Trigger1Y)),NA())</f>
        <v>8.5850019246452511E-3</v>
      </c>
      <c r="N2099" s="144">
        <f>IFERROR(_xll.qlIndexFixing(ONIndex1M,I2099,TRUE,_xll.ohTrigger(RecalcTrigger,Trigger1M)),NA())</f>
        <v>8.2005469592516533E-3</v>
      </c>
      <c r="O2099" s="44">
        <f>IFERROR(_xll.qlIndexFixing(ONIndex3M,I2099,TRUE,_xll.ohTrigger(RecalcTrigger,Trigger3M)),NA())</f>
        <v>8.4271088955834017E-3</v>
      </c>
      <c r="P2099" s="44">
        <f>IFERROR(_xll.qlIndexFixing(ONIndex6M,I2099,TRUE,_xll.ohTrigger(RecalcTrigger,Trigger6M)),NA())</f>
        <v>8.1460554920731454E-3</v>
      </c>
      <c r="Q2099" s="145">
        <f>IFERROR(_xll.qlIndexFixing(ONIndex1Y,I2099,TRUE,_xll.ohTrigger(RecalcTrigger,Trigger1Y)),NA())</f>
        <v>8.6400515363038721E-3</v>
      </c>
    </row>
    <row r="2100" spans="2:17" x14ac:dyDescent="0.2">
      <c r="B2100" s="39" t="s">
        <v>42</v>
      </c>
      <c r="D2100" s="42">
        <f>_xll.qlCalendarAdvance(Calendar,$D2099,B2100,"f",FALSE)</f>
        <v>54456</v>
      </c>
      <c r="E2100" s="139">
        <f>_xll.qlInterestRateIndexValueDate(IndexON,D2100)</f>
        <v>54456</v>
      </c>
      <c r="F2100" s="155">
        <f>IFERROR(_xll.qlIndexFixing(IndexON,D2100,TRUE,_xll.ohTrigger(RecalcTrigger,TriggerON)),NA())</f>
        <v>7.573554372362068E-3</v>
      </c>
      <c r="H2100" s="42">
        <f>_xll.qlCalendarAdvance(Calendar,$H2099,B2100,"f",FALSE)</f>
        <v>54456</v>
      </c>
      <c r="I2100" s="139">
        <f>_xll.qlInterestRateIndexValueDate(Index1M,$H2100)</f>
        <v>54458</v>
      </c>
      <c r="J2100" s="144">
        <f>IFERROR(_xll.qlIndexFixing(Index1M,$H2100,TRUE,_xll.ohTrigger(RecalcTrigger,Trigger1M)),NA())</f>
        <v>8.1951475984389146E-3</v>
      </c>
      <c r="K2100" s="44">
        <f>IFERROR(_xll.qlIndexFixing(Index3M,H2100,TRUE,_xll.ohTrigger(RecalcTrigger,Trigger3M)),NA())</f>
        <v>8.4128133816449464E-3</v>
      </c>
      <c r="L2100" s="44">
        <f>IFERROR(_xll.qlIndexFixing(Index6M,$H2100,TRUE,_xll.ohTrigger(RecalcTrigger,Trigger6M)),NA())</f>
        <v>8.113868111528387E-3</v>
      </c>
      <c r="M2100" s="145">
        <f>IFERROR(_xll.qlIndexFixing(Index1Y,$H2100,TRUE,_xll.ohTrigger(RecalcTrigger,Trigger1Y)),NA())</f>
        <v>8.5812775748336859E-3</v>
      </c>
      <c r="N2100" s="144">
        <f>IFERROR(_xll.qlIndexFixing(ONIndex1M,I2100,TRUE,_xll.ohTrigger(RecalcTrigger,Trigger1M)),NA())</f>
        <v>8.1971968046179455E-3</v>
      </c>
      <c r="O2100" s="44">
        <f>IFERROR(_xll.qlIndexFixing(ONIndex3M,I2100,TRUE,_xll.ohTrigger(RecalcTrigger,Trigger3M)),NA())</f>
        <v>8.4237256176056263E-3</v>
      </c>
      <c r="P2100" s="44">
        <f>IFERROR(_xll.qlIndexFixing(ONIndex6M,I2100,TRUE,_xll.ohTrigger(RecalcTrigger,Trigger6M)),NA())</f>
        <v>8.1423348025566611E-3</v>
      </c>
      <c r="Q2100" s="145">
        <f>IFERROR(_xll.qlIndexFixing(ONIndex1Y,I2100,TRUE,_xll.ohTrigger(RecalcTrigger,Trigger1Y)),NA())</f>
        <v>8.6365623362549826E-3</v>
      </c>
    </row>
    <row r="2101" spans="2:17" x14ac:dyDescent="0.2">
      <c r="B2101" s="39" t="s">
        <v>42</v>
      </c>
      <c r="D2101" s="42">
        <f>_xll.qlCalendarAdvance(Calendar,$D2100,B2101,"f",FALSE)</f>
        <v>54463</v>
      </c>
      <c r="E2101" s="139">
        <f>_xll.qlInterestRateIndexValueDate(IndexON,D2101)</f>
        <v>54463</v>
      </c>
      <c r="F2101" s="155">
        <f>IFERROR(_xll.qlIndexFixing(IndexON,D2101,TRUE,_xll.ohTrigger(RecalcTrigger,TriggerON)),NA())</f>
        <v>7.573554372362068E-3</v>
      </c>
      <c r="H2101" s="42">
        <f>_xll.qlCalendarAdvance(Calendar,$H2100,B2101,"f",FALSE)</f>
        <v>54463</v>
      </c>
      <c r="I2101" s="139">
        <f>_xll.qlInterestRateIndexValueDate(Index1M,$H2101)</f>
        <v>54465</v>
      </c>
      <c r="J2101" s="144">
        <f>IFERROR(_xll.qlIndexFixing(Index1M,$H2101,TRUE,_xll.ohTrigger(RecalcTrigger,Trigger1M)),NA())</f>
        <v>8.1917745210900519E-3</v>
      </c>
      <c r="K2101" s="44">
        <f>IFERROR(_xll.qlIndexFixing(Index3M,H2101,TRUE,_xll.ohTrigger(RecalcTrigger,Trigger3M)),NA())</f>
        <v>8.4093666040454314E-3</v>
      </c>
      <c r="L2101" s="44">
        <f>IFERROR(_xll.qlIndexFixing(Index6M,$H2101,TRUE,_xll.ohTrigger(RecalcTrigger,Trigger6M)),NA())</f>
        <v>8.1102344253344612E-3</v>
      </c>
      <c r="M2101" s="145">
        <f>IFERROR(_xll.qlIndexFixing(Index1Y,$H2101,TRUE,_xll.ohTrigger(RecalcTrigger,Trigger1Y)),NA())</f>
        <v>8.5775451098995207E-3</v>
      </c>
      <c r="N2101" s="144">
        <f>IFERROR(_xll.qlIndexFixing(ONIndex1M,I2101,TRUE,_xll.ohTrigger(RecalcTrigger,Trigger1M)),NA())</f>
        <v>8.1938378084966956E-3</v>
      </c>
      <c r="O2101" s="44">
        <f>IFERROR(_xll.qlIndexFixing(ONIndex3M,I2101,TRUE,_xll.ohTrigger(RecalcTrigger,Trigger3M)),NA())</f>
        <v>8.4203339575328329E-3</v>
      </c>
      <c r="P2101" s="44">
        <f>IFERROR(_xll.qlIndexFixing(ONIndex6M,I2101,TRUE,_xll.ohTrigger(RecalcTrigger,Trigger6M)),NA())</f>
        <v>8.138621525430878E-3</v>
      </c>
      <c r="Q2101" s="145">
        <f>IFERROR(_xll.qlIndexFixing(ONIndex1Y,I2101,TRUE,_xll.ohTrigger(RecalcTrigger,Trigger1Y)),NA())</f>
        <v>8.6330652856059231E-3</v>
      </c>
    </row>
    <row r="2102" spans="2:17" x14ac:dyDescent="0.2">
      <c r="B2102" s="39" t="s">
        <v>42</v>
      </c>
      <c r="D2102" s="42">
        <f>_xll.qlCalendarAdvance(Calendar,$D2101,B2102,"f",FALSE)</f>
        <v>54470</v>
      </c>
      <c r="E2102" s="139">
        <f>_xll.qlInterestRateIndexValueDate(IndexON,D2102)</f>
        <v>54470</v>
      </c>
      <c r="F2102" s="155">
        <f>IFERROR(_xll.qlIndexFixing(IndexON,D2102,TRUE,_xll.ohTrigger(RecalcTrigger,TriggerON)),NA())</f>
        <v>7.573554372362068E-3</v>
      </c>
      <c r="H2102" s="42">
        <f>_xll.qlCalendarAdvance(Calendar,$H2101,B2102,"f",FALSE)</f>
        <v>54470</v>
      </c>
      <c r="I2102" s="139">
        <f>_xll.qlInterestRateIndexValueDate(Index1M,$H2102)</f>
        <v>54472</v>
      </c>
      <c r="J2102" s="144">
        <f>IFERROR(_xll.qlIndexFixing(Index1M,$H2102,TRUE,_xll.ohTrigger(RecalcTrigger,Trigger1M)),NA())</f>
        <v>8.1883925867489073E-3</v>
      </c>
      <c r="K2102" s="44">
        <f>IFERROR(_xll.qlIndexFixing(Index3M,H2102,TRUE,_xll.ohTrigger(RecalcTrigger,Trigger3M)),NA())</f>
        <v>8.4059113916020809E-3</v>
      </c>
      <c r="L2102" s="44">
        <f>IFERROR(_xll.qlIndexFixing(Index6M,$H2102,TRUE,_xll.ohTrigger(RecalcTrigger,Trigger6M)),NA())</f>
        <v>8.1066085784675113E-3</v>
      </c>
      <c r="M2102" s="145">
        <f>IFERROR(_xll.qlIndexFixing(Index1Y,$H2102,TRUE,_xll.ohTrigger(RecalcTrigger,Trigger1Y)),NA())</f>
        <v>8.5738045216660601E-3</v>
      </c>
      <c r="N2102" s="144">
        <f>IFERROR(_xll.qlIndexFixing(ONIndex1M,I2102,TRUE,_xll.ohTrigger(RecalcTrigger,Trigger1M)),NA())</f>
        <v>8.1904699661716762E-3</v>
      </c>
      <c r="O2102" s="44">
        <f>IFERROR(_xll.qlIndexFixing(ONIndex3M,I2102,TRUE,_xll.ohTrigger(RecalcTrigger,Trigger3M)),NA())</f>
        <v>8.4169339098494333E-3</v>
      </c>
      <c r="P2102" s="44">
        <f>IFERROR(_xll.qlIndexFixing(ONIndex6M,I2102,TRUE,_xll.ohTrigger(RecalcTrigger,Trigger6M)),NA())</f>
        <v>8.1349156900323294E-3</v>
      </c>
      <c r="Q2102" s="145">
        <f>IFERROR(_xll.qlIndexFixing(ONIndex1Y,I2102,TRUE,_xll.ohTrigger(RecalcTrigger,Trigger1Y)),NA())</f>
        <v>8.6295603759634076E-3</v>
      </c>
    </row>
    <row r="2103" spans="2:17" x14ac:dyDescent="0.2">
      <c r="B2103" s="39" t="s">
        <v>42</v>
      </c>
      <c r="D2103" s="42">
        <f>_xll.qlCalendarAdvance(Calendar,$D2102,B2103,"f",FALSE)</f>
        <v>54477</v>
      </c>
      <c r="E2103" s="139">
        <f>_xll.qlInterestRateIndexValueDate(IndexON,D2103)</f>
        <v>54477</v>
      </c>
      <c r="F2103" s="155">
        <f>IFERROR(_xll.qlIndexFixing(IndexON,D2103,TRUE,_xll.ohTrigger(RecalcTrigger,TriggerON)),NA())</f>
        <v>7.573554372362068E-3</v>
      </c>
      <c r="H2103" s="42">
        <f>_xll.qlCalendarAdvance(Calendar,$H2102,B2103,"f",FALSE)</f>
        <v>54477</v>
      </c>
      <c r="I2103" s="139">
        <f>_xll.qlInterestRateIndexValueDate(Index1M,$H2103)</f>
        <v>54479</v>
      </c>
      <c r="J2103" s="144">
        <f>IFERROR(_xll.qlIndexFixing(Index1M,$H2103,TRUE,_xll.ohTrigger(RecalcTrigger,Trigger1M)),NA())</f>
        <v>8.1850017908362861E-3</v>
      </c>
      <c r="K2103" s="44">
        <f>IFERROR(_xll.qlIndexFixing(Index3M,H2103,TRUE,_xll.ohTrigger(RecalcTrigger,Trigger3M)),NA())</f>
        <v>8.4024477385945279E-3</v>
      </c>
      <c r="L2103" s="44">
        <f>IFERROR(_xll.qlIndexFixing(Index6M,$H2103,TRUE,_xll.ohTrigger(RecalcTrigger,Trigger6M)),NA())</f>
        <v>8.1029906002649567E-3</v>
      </c>
      <c r="M2103" s="145">
        <f>IFERROR(_xll.qlIndexFixing(Index1Y,$H2103,TRUE,_xll.ohTrigger(RecalcTrigger,Trigger1Y)),NA())</f>
        <v>8.5700558019561768E-3</v>
      </c>
      <c r="N2103" s="144">
        <f>IFERROR(_xll.qlIndexFixing(ONIndex1M,I2103,TRUE,_xll.ohTrigger(RecalcTrigger,Trigger1M)),NA())</f>
        <v>8.187093273006596E-3</v>
      </c>
      <c r="O2103" s="44">
        <f>IFERROR(_xll.qlIndexFixing(ONIndex3M,I2103,TRUE,_xll.ohTrigger(RecalcTrigger,Trigger3M)),NA())</f>
        <v>8.4135254687200955E-3</v>
      </c>
      <c r="P2103" s="44">
        <f>IFERROR(_xll.qlIndexFixing(ONIndex6M,I2103,TRUE,_xll.ohTrigger(RecalcTrigger,Trigger6M)),NA())</f>
        <v>8.1312173253778042E-3</v>
      </c>
      <c r="Q2103" s="145">
        <f>IFERROR(_xll.qlIndexFixing(ONIndex1Y,I2103,TRUE,_xll.ohTrigger(RecalcTrigger,Trigger1Y)),NA())</f>
        <v>8.6260475992538943E-3</v>
      </c>
    </row>
    <row r="2104" spans="2:17" x14ac:dyDescent="0.2">
      <c r="B2104" s="39" t="s">
        <v>42</v>
      </c>
      <c r="D2104" s="42">
        <f>_xll.qlCalendarAdvance(Calendar,$D2103,B2104,"f",FALSE)</f>
        <v>54484</v>
      </c>
      <c r="E2104" s="139">
        <f>_xll.qlInterestRateIndexValueDate(IndexON,D2104)</f>
        <v>54484</v>
      </c>
      <c r="F2104" s="155">
        <f>IFERROR(_xll.qlIndexFixing(IndexON,D2104,TRUE,_xll.ohTrigger(RecalcTrigger,TriggerON)),NA())</f>
        <v>7.5735543722821319E-3</v>
      </c>
      <c r="H2104" s="42">
        <f>_xll.qlCalendarAdvance(Calendar,$H2103,B2104,"f",FALSE)</f>
        <v>54484</v>
      </c>
      <c r="I2104" s="139">
        <f>_xll.qlInterestRateIndexValueDate(Index1M,$H2104)</f>
        <v>54486</v>
      </c>
      <c r="J2104" s="144">
        <f>IFERROR(_xll.qlIndexFixing(Index1M,$H2104,TRUE,_xll.ohTrigger(RecalcTrigger,Trigger1M)),NA())</f>
        <v>8.1809990818648703E-3</v>
      </c>
      <c r="K2104" s="44">
        <f>IFERROR(_xll.qlIndexFixing(Index3M,H2104,TRUE,_xll.ohTrigger(RecalcTrigger,Trigger3M)),NA())</f>
        <v>8.3985202936185197E-3</v>
      </c>
      <c r="L2104" s="44">
        <f>IFERROR(_xll.qlIndexFixing(Index6M,$H2104,TRUE,_xll.ohTrigger(RecalcTrigger,Trigger6M)),NA())</f>
        <v>8.0985603132665042E-3</v>
      </c>
      <c r="M2104" s="145">
        <f>IFERROR(_xll.qlIndexFixing(Index1Y,$H2104,TRUE,_xll.ohTrigger(RecalcTrigger,Trigger1Y)),NA())</f>
        <v>8.5662989425938346E-3</v>
      </c>
      <c r="N2104" s="144">
        <f>IFERROR(_xll.qlIndexFixing(ONIndex1M,I2104,TRUE,_xll.ohTrigger(RecalcTrigger,Trigger1M)),NA())</f>
        <v>8.1837077246049716E-3</v>
      </c>
      <c r="O2104" s="44">
        <f>IFERROR(_xll.qlIndexFixing(ONIndex3M,I2104,TRUE,_xll.ohTrigger(RecalcTrigger,Trigger3M)),NA())</f>
        <v>8.4101086283894233E-3</v>
      </c>
      <c r="P2104" s="44">
        <f>IFERROR(_xll.qlIndexFixing(ONIndex6M,I2104,TRUE,_xll.ohTrigger(RecalcTrigger,Trigger6M)),NA())</f>
        <v>8.1275264610436437E-3</v>
      </c>
      <c r="Q2104" s="145">
        <f>IFERROR(_xll.qlIndexFixing(ONIndex1Y,I2104,TRUE,_xll.ohTrigger(RecalcTrigger,Trigger1Y)),NA())</f>
        <v>8.6225269472439692E-3</v>
      </c>
    </row>
    <row r="2105" spans="2:17" x14ac:dyDescent="0.2">
      <c r="B2105" s="39" t="s">
        <v>42</v>
      </c>
      <c r="D2105" s="42">
        <f>_xll.qlCalendarAdvance(Calendar,$D2104,B2105,"f",FALSE)</f>
        <v>54491</v>
      </c>
      <c r="E2105" s="139">
        <f>_xll.qlInterestRateIndexValueDate(IndexON,D2105)</f>
        <v>54491</v>
      </c>
      <c r="F2105" s="155">
        <f>IFERROR(_xll.qlIndexFixing(IndexON,D2105,TRUE,_xll.ohTrigger(RecalcTrigger,TriggerON)),NA())</f>
        <v>7.573554372362068E-3</v>
      </c>
      <c r="H2105" s="42">
        <f>_xll.qlCalendarAdvance(Calendar,$H2104,B2105,"f",FALSE)</f>
        <v>54491</v>
      </c>
      <c r="I2105" s="139">
        <f>_xll.qlInterestRateIndexValueDate(Index1M,$H2105)</f>
        <v>54493</v>
      </c>
      <c r="J2105" s="144">
        <f>IFERROR(_xll.qlIndexFixing(Index1M,$H2105,TRUE,_xll.ohTrigger(RecalcTrigger,Trigger1M)),NA())</f>
        <v>8.1775877029305333E-3</v>
      </c>
      <c r="K2105" s="44">
        <f>IFERROR(_xll.qlIndexFixing(Index3M,H2105,TRUE,_xll.ohTrigger(RecalcTrigger,Trigger3M)),NA())</f>
        <v>8.3950376843688421E-3</v>
      </c>
      <c r="L2105" s="44">
        <f>IFERROR(_xll.qlIndexFixing(Index6M,$H2105,TRUE,_xll.ohTrigger(RecalcTrigger,Trigger6M)),NA())</f>
        <v>8.0949606405960259E-3</v>
      </c>
      <c r="M2105" s="145">
        <f>IFERROR(_xll.qlIndexFixing(Index1Y,$H2105,TRUE,_xll.ohTrigger(RecalcTrigger,Trigger1Y)),NA())</f>
        <v>8.562533935402997E-3</v>
      </c>
      <c r="N2105" s="144">
        <f>IFERROR(_xll.qlIndexFixing(ONIndex1M,I2105,TRUE,_xll.ohTrigger(RecalcTrigger,Trigger1M)),NA())</f>
        <v>8.1803133162505759E-3</v>
      </c>
      <c r="O2105" s="44">
        <f>IFERROR(_xll.qlIndexFixing(ONIndex3M,I2105,TRUE,_xll.ohTrigger(RecalcTrigger,Trigger3M)),NA())</f>
        <v>8.4066833831819565E-3</v>
      </c>
      <c r="P2105" s="44">
        <f>IFERROR(_xll.qlIndexFixing(ONIndex6M,I2105,TRUE,_xll.ohTrigger(RecalcTrigger,Trigger6M)),NA())</f>
        <v>8.1238431260466371E-3</v>
      </c>
      <c r="Q2105" s="145">
        <f>IFERROR(_xll.qlIndexFixing(ONIndex1Y,I2105,TRUE,_xll.ohTrigger(RecalcTrigger,Trigger1Y)),NA())</f>
        <v>8.6189984118600904E-3</v>
      </c>
    </row>
    <row r="2106" spans="2:17" x14ac:dyDescent="0.2">
      <c r="B2106" s="39" t="s">
        <v>42</v>
      </c>
      <c r="D2106" s="42">
        <f>_xll.qlCalendarAdvance(Calendar,$D2105,B2106,"f",FALSE)</f>
        <v>54498</v>
      </c>
      <c r="E2106" s="139">
        <f>_xll.qlInterestRateIndexValueDate(IndexON,D2106)</f>
        <v>54498</v>
      </c>
      <c r="F2106" s="155">
        <f>IFERROR(_xll.qlIndexFixing(IndexON,D2106,TRUE,_xll.ohTrigger(RecalcTrigger,TriggerON)),NA())</f>
        <v>7.573554372362068E-3</v>
      </c>
      <c r="H2106" s="42">
        <f>_xll.qlCalendarAdvance(Calendar,$H2105,B2106,"f",FALSE)</f>
        <v>54498</v>
      </c>
      <c r="I2106" s="139">
        <f>_xll.qlInterestRateIndexValueDate(Index1M,$H2106)</f>
        <v>54500</v>
      </c>
      <c r="J2106" s="144">
        <f>IFERROR(_xll.qlIndexFixing(Index1M,$H2106,TRUE,_xll.ohTrigger(RecalcTrigger,Trigger1M)),NA())</f>
        <v>8.1740150859762918E-3</v>
      </c>
      <c r="K2106" s="44">
        <f>IFERROR(_xll.qlIndexFixing(Index3M,H2106,TRUE,_xll.ohTrigger(RecalcTrigger,Trigger3M)),NA())</f>
        <v>8.3915466156799269E-3</v>
      </c>
      <c r="L2106" s="44">
        <f>IFERROR(_xll.qlIndexFixing(Index6M,$H2106,TRUE,_xll.ohTrigger(RecalcTrigger,Trigger6M)),NA())</f>
        <v>8.0913689361533456E-3</v>
      </c>
      <c r="M2106" s="145">
        <f>IFERROR(_xll.qlIndexFixing(Index1Y,$H2106,TRUE,_xll.ohTrigger(RecalcTrigger,Trigger1Y)),NA())</f>
        <v>8.558760772208289E-3</v>
      </c>
      <c r="N2106" s="144">
        <f>IFERROR(_xll.qlIndexFixing(ONIndex1M,I2106,TRUE,_xll.ohTrigger(RecalcTrigger,Trigger1M)),NA())</f>
        <v>8.1769100433071173E-3</v>
      </c>
      <c r="O2106" s="44">
        <f>IFERROR(_xll.qlIndexFixing(ONIndex3M,I2106,TRUE,_xll.ohTrigger(RecalcTrigger,Trigger3M)),NA())</f>
        <v>8.4032497274222351E-3</v>
      </c>
      <c r="P2106" s="44">
        <f>IFERROR(_xll.qlIndexFixing(ONIndex6M,I2106,TRUE,_xll.ohTrigger(RecalcTrigger,Trigger6M)),NA())</f>
        <v>8.1201673497233173E-3</v>
      </c>
      <c r="Q2106" s="145">
        <f>IFERROR(_xll.qlIndexFixing(ONIndex1Y,I2106,TRUE,_xll.ohTrigger(RecalcTrigger,Trigger1Y)),NA())</f>
        <v>8.615461984708972E-3</v>
      </c>
    </row>
    <row r="2107" spans="2:17" x14ac:dyDescent="0.2">
      <c r="B2107" s="39" t="s">
        <v>42</v>
      </c>
      <c r="D2107" s="42">
        <f>_xll.qlCalendarAdvance(Calendar,$D2106,B2107,"f",FALSE)</f>
        <v>54505</v>
      </c>
      <c r="E2107" s="139">
        <f>_xll.qlInterestRateIndexValueDate(IndexON,D2107)</f>
        <v>54505</v>
      </c>
      <c r="F2107" s="155">
        <f>IFERROR(_xll.qlIndexFixing(IndexON,D2107,TRUE,_xll.ohTrigger(RecalcTrigger,TriggerON)),NA())</f>
        <v>7.573554372362068E-3</v>
      </c>
      <c r="H2107" s="42">
        <f>_xll.qlCalendarAdvance(Calendar,$H2106,B2107,"f",FALSE)</f>
        <v>54505</v>
      </c>
      <c r="I2107" s="139">
        <f>_xll.qlInterestRateIndexValueDate(Index1M,$H2107)</f>
        <v>54507</v>
      </c>
      <c r="J2107" s="144">
        <f>IFERROR(_xll.qlIndexFixing(Index1M,$H2107,TRUE,_xll.ohTrigger(RecalcTrigger,Trigger1M)),NA())</f>
        <v>8.1707383086612739E-3</v>
      </c>
      <c r="K2107" s="44">
        <f>IFERROR(_xll.qlIndexFixing(Index3M,H2107,TRUE,_xll.ohTrigger(RecalcTrigger,Trigger3M)),NA())</f>
        <v>8.3880470818337403E-3</v>
      </c>
      <c r="L2107" s="44">
        <f>IFERROR(_xll.qlIndexFixing(Index6M,$H2107,TRUE,_xll.ohTrigger(RecalcTrigger,Trigger6M)),NA())</f>
        <v>8.0877852292767158E-3</v>
      </c>
      <c r="M2107" s="145">
        <f>IFERROR(_xll.qlIndexFixing(Index1Y,$H2107,TRUE,_xll.ohTrigger(RecalcTrigger,Trigger1Y)),NA())</f>
        <v>8.5549794448341113E-3</v>
      </c>
      <c r="N2107" s="144">
        <f>IFERROR(_xll.qlIndexFixing(ONIndex1M,I2107,TRUE,_xll.ohTrigger(RecalcTrigger,Trigger1M)),NA())</f>
        <v>8.1734979012182407E-3</v>
      </c>
      <c r="O2107" s="44">
        <f>IFERROR(_xll.qlIndexFixing(ONIndex3M,I2107,TRUE,_xll.ohTrigger(RecalcTrigger,Trigger3M)),NA())</f>
        <v>8.3998076551949907E-3</v>
      </c>
      <c r="P2107" s="44">
        <f>IFERROR(_xll.qlIndexFixing(ONIndex6M,I2107,TRUE,_xll.ohTrigger(RecalcTrigger,Trigger6M)),NA())</f>
        <v>8.1164991613302817E-3</v>
      </c>
      <c r="Q2107" s="145">
        <f>IFERROR(_xll.qlIndexFixing(ONIndex1Y,I2107,TRUE,_xll.ohTrigger(RecalcTrigger,Trigger1Y)),NA())</f>
        <v>8.6119176576371359E-3</v>
      </c>
    </row>
    <row r="2108" spans="2:17" x14ac:dyDescent="0.2">
      <c r="B2108" s="39" t="s">
        <v>42</v>
      </c>
      <c r="D2108" s="42">
        <f>_xll.qlCalendarAdvance(Calendar,$D2107,B2108,"f",FALSE)</f>
        <v>54512</v>
      </c>
      <c r="E2108" s="139">
        <f>_xll.qlInterestRateIndexValueDate(IndexON,D2108)</f>
        <v>54512</v>
      </c>
      <c r="F2108" s="155">
        <f>IFERROR(_xll.qlIndexFixing(IndexON,D2108,TRUE,_xll.ohTrigger(RecalcTrigger,TriggerON)),NA())</f>
        <v>7.573554372362068E-3</v>
      </c>
      <c r="H2108" s="42">
        <f>_xll.qlCalendarAdvance(Calendar,$H2107,B2108,"f",FALSE)</f>
        <v>54512</v>
      </c>
      <c r="I2108" s="139">
        <f>_xll.qlInterestRateIndexValueDate(Index1M,$H2108)</f>
        <v>54514</v>
      </c>
      <c r="J2108" s="144">
        <f>IFERROR(_xll.qlIndexFixing(Index1M,$H2108,TRUE,_xll.ohTrigger(RecalcTrigger,Trigger1M)),NA())</f>
        <v>8.167300284181167E-3</v>
      </c>
      <c r="K2108" s="44">
        <f>IFERROR(_xll.qlIndexFixing(Index3M,H2108,TRUE,_xll.ohTrigger(RecalcTrigger,Trigger3M)),NA())</f>
        <v>8.3846936743834886E-3</v>
      </c>
      <c r="L2108" s="44">
        <f>IFERROR(_xll.qlIndexFixing(Index6M,$H2108,TRUE,_xll.ohTrigger(RecalcTrigger,Trigger6M)),NA())</f>
        <v>8.0846955410814568E-3</v>
      </c>
      <c r="M2108" s="145">
        <f>IFERROR(_xll.qlIndexFixing(Index1Y,$H2108,TRUE,_xll.ohTrigger(RecalcTrigger,Trigger1Y)),NA())</f>
        <v>8.5511899451053038E-3</v>
      </c>
      <c r="N2108" s="144">
        <f>IFERROR(_xll.qlIndexFixing(ONIndex1M,I2108,TRUE,_xll.ohTrigger(RecalcTrigger,Trigger1M)),NA())</f>
        <v>8.1700768855874628E-3</v>
      </c>
      <c r="O2108" s="44">
        <f>IFERROR(_xll.qlIndexFixing(ONIndex3M,I2108,TRUE,_xll.ohTrigger(RecalcTrigger,Trigger3M)),NA())</f>
        <v>8.3963571609846355E-3</v>
      </c>
      <c r="P2108" s="44">
        <f>IFERROR(_xll.qlIndexFixing(ONIndex6M,I2108,TRUE,_xll.ohTrigger(RecalcTrigger,Trigger6M)),NA())</f>
        <v>8.1128385901241273E-3</v>
      </c>
      <c r="Q2108" s="145">
        <f>IFERROR(_xll.qlIndexFixing(ONIndex1Y,I2108,TRUE,_xll.ohTrigger(RecalcTrigger,Trigger1Y)),NA())</f>
        <v>8.6083654225710404E-3</v>
      </c>
    </row>
    <row r="2109" spans="2:17" x14ac:dyDescent="0.2">
      <c r="B2109" s="39" t="s">
        <v>42</v>
      </c>
      <c r="D2109" s="42">
        <f>_xll.qlCalendarAdvance(Calendar,$D2108,B2109,"f",FALSE)</f>
        <v>54519</v>
      </c>
      <c r="E2109" s="139">
        <f>_xll.qlInterestRateIndexValueDate(IndexON,D2109)</f>
        <v>54519</v>
      </c>
      <c r="F2109" s="155">
        <f>IFERROR(_xll.qlIndexFixing(IndexON,D2109,TRUE,_xll.ohTrigger(RecalcTrigger,TriggerON)),NA())</f>
        <v>7.573554372362068E-3</v>
      </c>
      <c r="H2109" s="42">
        <f>_xll.qlCalendarAdvance(Calendar,$H2108,B2109,"f",FALSE)</f>
        <v>54519</v>
      </c>
      <c r="I2109" s="139">
        <f>_xll.qlInterestRateIndexValueDate(Index1M,$H2109)</f>
        <v>54521</v>
      </c>
      <c r="J2109" s="144">
        <f>IFERROR(_xll.qlIndexFixing(Index1M,$H2109,TRUE,_xll.ohTrigger(RecalcTrigger,Trigger1M)),NA())</f>
        <v>8.1638533687006243E-3</v>
      </c>
      <c r="K2109" s="44">
        <f>IFERROR(_xll.qlIndexFixing(Index3M,H2109,TRUE,_xll.ohTrigger(RecalcTrigger,Trigger3M)),NA())</f>
        <v>8.3811778813983936E-3</v>
      </c>
      <c r="L2109" s="44">
        <f>IFERROR(_xll.qlIndexFixing(Index6M,$H2109,TRUE,_xll.ohTrigger(RecalcTrigger,Trigger6M)),NA())</f>
        <v>8.0811264008268571E-3</v>
      </c>
      <c r="M2109" s="145">
        <f>IFERROR(_xll.qlIndexFixing(Index1Y,$H2109,TRUE,_xll.ohTrigger(RecalcTrigger,Trigger1Y)),NA())</f>
        <v>8.5466898415857053E-3</v>
      </c>
      <c r="N2109" s="144">
        <f>IFERROR(_xll.qlIndexFixing(ONIndex1M,I2109,TRUE,_xll.ohTrigger(RecalcTrigger,Trigger1M)),NA())</f>
        <v>8.1666469917784923E-3</v>
      </c>
      <c r="O2109" s="44">
        <f>IFERROR(_xll.qlIndexFixing(ONIndex3M,I2109,TRUE,_xll.ohTrigger(RecalcTrigger,Trigger3M)),NA())</f>
        <v>8.392898238875901E-3</v>
      </c>
      <c r="P2109" s="44">
        <f>IFERROR(_xll.qlIndexFixing(ONIndex6M,I2109,TRUE,_xll.ohTrigger(RecalcTrigger,Trigger6M)),NA())</f>
        <v>8.1091856654413874E-3</v>
      </c>
      <c r="Q2109" s="145">
        <f>IFERROR(_xll.qlIndexFixing(ONIndex1Y,I2109,TRUE,_xll.ohTrigger(RecalcTrigger,Trigger1Y)),NA())</f>
        <v>8.6048052712772716E-3</v>
      </c>
    </row>
    <row r="2110" spans="2:17" x14ac:dyDescent="0.2">
      <c r="B2110" s="39" t="s">
        <v>42</v>
      </c>
      <c r="D2110" s="42">
        <f>_xll.qlCalendarAdvance(Calendar,$D2109,B2110,"f",FALSE)</f>
        <v>54526</v>
      </c>
      <c r="E2110" s="139">
        <f>_xll.qlInterestRateIndexValueDate(IndexON,D2110)</f>
        <v>54526</v>
      </c>
      <c r="F2110" s="155">
        <f>IFERROR(_xll.qlIndexFixing(IndexON,D2110,TRUE,_xll.ohTrigger(RecalcTrigger,TriggerON)),NA())</f>
        <v>7.573554372362068E-3</v>
      </c>
      <c r="H2110" s="42">
        <f>_xll.qlCalendarAdvance(Calendar,$H2109,B2110,"f",FALSE)</f>
        <v>54526</v>
      </c>
      <c r="I2110" s="139">
        <f>_xll.qlInterestRateIndexValueDate(Index1M,$H2110)</f>
        <v>54528</v>
      </c>
      <c r="J2110" s="144">
        <f>IFERROR(_xll.qlIndexFixing(Index1M,$H2110,TRUE,_xll.ohTrigger(RecalcTrigger,Trigger1M)),NA())</f>
        <v>8.1603975576532983E-3</v>
      </c>
      <c r="K2110" s="44">
        <f>IFERROR(_xll.qlIndexFixing(Index3M,H2110,TRUE,_xll.ohTrigger(RecalcTrigger,Trigger3M)),NA())</f>
        <v>8.3776536066705182E-3</v>
      </c>
      <c r="L2110" s="44">
        <f>IFERROR(_xll.qlIndexFixing(Index6M,$H2110,TRUE,_xll.ohTrigger(RecalcTrigger,Trigger6M)),NA())</f>
        <v>8.0775653392199508E-3</v>
      </c>
      <c r="M2110" s="145">
        <f>IFERROR(_xll.qlIndexFixing(Index1Y,$H2110,TRUE,_xll.ohTrigger(RecalcTrigger,Trigger1Y)),NA())</f>
        <v>8.5435863958868898E-3</v>
      </c>
      <c r="N2110" s="144">
        <f>IFERROR(_xll.qlIndexFixing(ONIndex1M,I2110,TRUE,_xll.ohTrigger(RecalcTrigger,Trigger1M)),NA())</f>
        <v>8.1622240751055841E-3</v>
      </c>
      <c r="O2110" s="44">
        <f>IFERROR(_xll.qlIndexFixing(ONIndex3M,I2110,TRUE,_xll.ohTrigger(RecalcTrigger,Trigger3M)),NA())</f>
        <v>8.3884386604093919E-3</v>
      </c>
      <c r="P2110" s="44">
        <f>IFERROR(_xll.qlIndexFixing(ONIndex6M,I2110,TRUE,_xll.ohTrigger(RecalcTrigger,Trigger6M)),NA())</f>
        <v>8.1045003306812191E-3</v>
      </c>
      <c r="Q2110" s="145">
        <f>IFERROR(_xll.qlIndexFixing(ONIndex1Y,I2110,TRUE,_xll.ohTrigger(RecalcTrigger,Trigger1Y)),NA())</f>
        <v>8.6002162884835087E-3</v>
      </c>
    </row>
    <row r="2111" spans="2:17" x14ac:dyDescent="0.2">
      <c r="B2111" s="39" t="s">
        <v>42</v>
      </c>
      <c r="D2111" s="42">
        <f>_xll.qlCalendarAdvance(Calendar,$D2110,B2111,"f",FALSE)</f>
        <v>54533</v>
      </c>
      <c r="E2111" s="139">
        <f>_xll.qlInterestRateIndexValueDate(IndexON,D2111)</f>
        <v>54533</v>
      </c>
      <c r="F2111" s="155">
        <f>IFERROR(_xll.qlIndexFixing(IndexON,D2111,TRUE,_xll.ohTrigger(RecalcTrigger,TriggerON)),NA())</f>
        <v>7.573554372362068E-3</v>
      </c>
      <c r="H2111" s="42">
        <f>_xll.qlCalendarAdvance(Calendar,$H2110,B2111,"f",FALSE)</f>
        <v>54533</v>
      </c>
      <c r="I2111" s="139">
        <f>_xll.qlInterestRateIndexValueDate(Index1M,$H2111)</f>
        <v>54535</v>
      </c>
      <c r="J2111" s="144">
        <f>IFERROR(_xll.qlIndexFixing(Index1M,$H2111,TRUE,_xll.ohTrigger(RecalcTrigger,Trigger1M)),NA())</f>
        <v>8.1569328464578539E-3</v>
      </c>
      <c r="K2111" s="44">
        <f>IFERROR(_xll.qlIndexFixing(Index3M,H2111,TRUE,_xll.ohTrigger(RecalcTrigger,Trigger3M)),NA())</f>
        <v>8.3741208444804826E-3</v>
      </c>
      <c r="L2111" s="44">
        <f>IFERROR(_xll.qlIndexFixing(Index6M,$H2111,TRUE,_xll.ohTrigger(RecalcTrigger,Trigger6M)),NA())</f>
        <v>8.0740123856003331E-3</v>
      </c>
      <c r="M2111" s="145">
        <f>IFERROR(_xll.qlIndexFixing(Index1Y,$H2111,TRUE,_xll.ohTrigger(RecalcTrigger,Trigger1Y)),NA())</f>
        <v>8.5397723300487168E-3</v>
      </c>
      <c r="N2111" s="144">
        <f>IFERROR(_xll.qlIndexFixing(ONIndex1M,I2111,TRUE,_xll.ohTrigger(RecalcTrigger,Trigger1M)),NA())</f>
        <v>8.1597605508409998E-3</v>
      </c>
      <c r="O2111" s="44">
        <f>IFERROR(_xll.qlIndexFixing(ONIndex3M,I2111,TRUE,_xll.ohTrigger(RecalcTrigger,Trigger3M)),NA())</f>
        <v>8.3859550884213263E-3</v>
      </c>
      <c r="P2111" s="44">
        <f>IFERROR(_xll.qlIndexFixing(ONIndex6M,I2111,TRUE,_xll.ohTrigger(RecalcTrigger,Trigger6M)),NA())</f>
        <v>8.1019028724327313E-3</v>
      </c>
      <c r="Q2111" s="145">
        <f>IFERROR(_xll.qlIndexFixing(ONIndex1Y,I2111,TRUE,_xll.ohTrigger(RecalcTrigger,Trigger1Y)),NA())</f>
        <v>8.5976611869931219E-3</v>
      </c>
    </row>
    <row r="2112" spans="2:17" x14ac:dyDescent="0.2">
      <c r="B2112" s="39" t="s">
        <v>42</v>
      </c>
      <c r="D2112" s="42">
        <f>_xll.qlCalendarAdvance(Calendar,$D2111,B2112,"f",FALSE)</f>
        <v>54540</v>
      </c>
      <c r="E2112" s="139">
        <f>_xll.qlInterestRateIndexValueDate(IndexON,D2112)</f>
        <v>54540</v>
      </c>
      <c r="F2112" s="155">
        <f>IFERROR(_xll.qlIndexFixing(IndexON,D2112,TRUE,_xll.ohTrigger(RecalcTrigger,TriggerON)),NA())</f>
        <v>7.573554372362068E-3</v>
      </c>
      <c r="H2112" s="42">
        <f>_xll.qlCalendarAdvance(Calendar,$H2111,B2112,"f",FALSE)</f>
        <v>54540</v>
      </c>
      <c r="I2112" s="139">
        <f>_xll.qlInterestRateIndexValueDate(Index1M,$H2112)</f>
        <v>54542</v>
      </c>
      <c r="J2112" s="144">
        <f>IFERROR(_xll.qlIndexFixing(Index1M,$H2112,TRUE,_xll.ohTrigger(RecalcTrigger,Trigger1M)),NA())</f>
        <v>8.1534592305429476E-3</v>
      </c>
      <c r="K2112" s="44">
        <f>IFERROR(_xll.qlIndexFixing(Index3M,H2112,TRUE,_xll.ohTrigger(RecalcTrigger,Trigger3M)),NA())</f>
        <v>8.3705795891062685E-3</v>
      </c>
      <c r="L2112" s="44">
        <f>IFERROR(_xll.qlIndexFixing(Index6M,$H2112,TRUE,_xll.ohTrigger(RecalcTrigger,Trigger6M)),NA())</f>
        <v>8.0704675693036611E-3</v>
      </c>
      <c r="M2112" s="145">
        <f>IFERROR(_xll.qlIndexFixing(Index1Y,$H2112,TRUE,_xll.ohTrigger(RecalcTrigger,Trigger1Y)),NA())</f>
        <v>8.53595005915944E-3</v>
      </c>
      <c r="N2112" s="144">
        <f>IFERROR(_xll.qlIndexFixing(ONIndex1M,I2112,TRUE,_xll.ohTrigger(RecalcTrigger,Trigger1M)),NA())</f>
        <v>8.1563039947596394E-3</v>
      </c>
      <c r="O2112" s="44">
        <f>IFERROR(_xll.qlIndexFixing(ONIndex3M,I2112,TRUE,_xll.ohTrigger(RecalcTrigger,Trigger3M)),NA())</f>
        <v>8.3824708486446298E-3</v>
      </c>
      <c r="P2112" s="44">
        <f>IFERROR(_xll.qlIndexFixing(ONIndex6M,I2112,TRUE,_xll.ohTrigger(RecalcTrigger,Trigger6M)),NA())</f>
        <v>8.0982730626999455E-3</v>
      </c>
      <c r="Q2112" s="145">
        <f>IFERROR(_xll.qlIndexFixing(ONIndex1Y,I2112,TRUE,_xll.ohTrigger(RecalcTrigger,Trigger1Y)),NA())</f>
        <v>8.5940772376158492E-3</v>
      </c>
    </row>
    <row r="2113" spans="2:17" x14ac:dyDescent="0.2">
      <c r="B2113" s="39" t="s">
        <v>42</v>
      </c>
      <c r="D2113" s="42">
        <f>_xll.qlCalendarAdvance(Calendar,$D2112,B2113,"f",FALSE)</f>
        <v>54547</v>
      </c>
      <c r="E2113" s="139">
        <f>_xll.qlInterestRateIndexValueDate(IndexON,D2113)</f>
        <v>54547</v>
      </c>
      <c r="F2113" s="155">
        <f>IFERROR(_xll.qlIndexFixing(IndexON,D2113,TRUE,_xll.ohTrigger(RecalcTrigger,TriggerON)),NA())</f>
        <v>7.573554372362068E-3</v>
      </c>
      <c r="H2113" s="42">
        <f>_xll.qlCalendarAdvance(Calendar,$H2112,B2113,"f",FALSE)</f>
        <v>54547</v>
      </c>
      <c r="I2113" s="139">
        <f>_xll.qlInterestRateIndexValueDate(Index1M,$H2113)</f>
        <v>54549</v>
      </c>
      <c r="J2113" s="144">
        <f>IFERROR(_xll.qlIndexFixing(Index1M,$H2113,TRUE,_xll.ohTrigger(RecalcTrigger,Trigger1M)),NA())</f>
        <v>8.1499767053347383E-3</v>
      </c>
      <c r="K2113" s="44">
        <f>IFERROR(_xll.qlIndexFixing(Index3M,H2113,TRUE,_xll.ohTrigger(RecalcTrigger,Trigger3M)),NA())</f>
        <v>8.3668717901666644E-3</v>
      </c>
      <c r="L2113" s="44">
        <f>IFERROR(_xll.qlIndexFixing(Index6M,$H2113,TRUE,_xll.ohTrigger(RecalcTrigger,Trigger6M)),NA())</f>
        <v>8.066452579904999E-3</v>
      </c>
      <c r="M2113" s="145">
        <f>IFERROR(_xll.qlIndexFixing(Index1Y,$H2113,TRUE,_xll.ohTrigger(RecalcTrigger,Trigger1Y)),NA())</f>
        <v>8.5321195750458715E-3</v>
      </c>
      <c r="N2113" s="144">
        <f>IFERROR(_xll.qlIndexFixing(ONIndex1M,I2113,TRUE,_xll.ohTrigger(RecalcTrigger,Trigger1M)),NA())</f>
        <v>8.1528385421147931E-3</v>
      </c>
      <c r="O2113" s="44">
        <f>IFERROR(_xll.qlIndexFixing(ONIndex3M,I2113,TRUE,_xll.ohTrigger(RecalcTrigger,Trigger3M)),NA())</f>
        <v>8.3789781581078415E-3</v>
      </c>
      <c r="P2113" s="44">
        <f>IFERROR(_xll.qlIndexFixing(ONIndex6M,I2113,TRUE,_xll.ohTrigger(RecalcTrigger,Trigger6M)),NA())</f>
        <v>8.0946510165968988E-3</v>
      </c>
      <c r="Q2113" s="145">
        <f>IFERROR(_xll.qlIndexFixing(ONIndex1Y,I2113,TRUE,_xll.ohTrigger(RecalcTrigger,Trigger1Y)),NA())</f>
        <v>8.5904853392371194E-3</v>
      </c>
    </row>
    <row r="2114" spans="2:17" x14ac:dyDescent="0.2">
      <c r="B2114" s="39" t="s">
        <v>42</v>
      </c>
      <c r="D2114" s="42">
        <f>_xll.qlCalendarAdvance(Calendar,$D2113,B2114,"f",FALSE)</f>
        <v>54554</v>
      </c>
      <c r="E2114" s="139">
        <f>_xll.qlInterestRateIndexValueDate(IndexON,D2114)</f>
        <v>54554</v>
      </c>
      <c r="F2114" s="155">
        <f>IFERROR(_xll.qlIndexFixing(IndexON,D2114,TRUE,_xll.ohTrigger(RecalcTrigger,TriggerON)),NA())</f>
        <v>7.573554372362068E-3</v>
      </c>
      <c r="H2114" s="42">
        <f>_xll.qlCalendarAdvance(Calendar,$H2113,B2114,"f",FALSE)</f>
        <v>54554</v>
      </c>
      <c r="I2114" s="139">
        <f>_xll.qlInterestRateIndexValueDate(Index1M,$H2114)</f>
        <v>54556</v>
      </c>
      <c r="J2114" s="144">
        <f>IFERROR(_xll.qlIndexFixing(Index1M,$H2114,TRUE,_xll.ohTrigger(RecalcTrigger,Trigger1M)),NA())</f>
        <v>8.1464852662593845E-3</v>
      </c>
      <c r="K2114" s="44">
        <f>IFERROR(_xll.qlIndexFixing(Index3M,H2114,TRUE,_xll.ohTrigger(RecalcTrigger,Trigger3M)),NA())</f>
        <v>8.3633128400824631E-3</v>
      </c>
      <c r="L2114" s="44">
        <f>IFERROR(_xll.qlIndexFixing(Index6M,$H2114,TRUE,_xll.ohTrigger(RecalcTrigger,Trigger6M)),NA())</f>
        <v>8.0629256774854222E-3</v>
      </c>
      <c r="M2114" s="145">
        <f>IFERROR(_xll.qlIndexFixing(Index1Y,$H2114,TRUE,_xll.ohTrigger(RecalcTrigger,Trigger1Y)),NA())</f>
        <v>8.5282808695350387E-3</v>
      </c>
      <c r="N2114" s="144">
        <f>IFERROR(_xll.qlIndexFixing(ONIndex1M,I2114,TRUE,_xll.ohTrigger(RecalcTrigger,Trigger1M)),NA())</f>
        <v>8.1493641882701695E-3</v>
      </c>
      <c r="O2114" s="44">
        <f>IFERROR(_xll.qlIndexFixing(ONIndex3M,I2114,TRUE,_xll.ohTrigger(RecalcTrigger,Trigger3M)),NA())</f>
        <v>8.3754770110555654E-3</v>
      </c>
      <c r="P2114" s="44">
        <f>IFERROR(_xll.qlIndexFixing(ONIndex6M,I2114,TRUE,_xll.ohTrigger(RecalcTrigger,Trigger6M)),NA())</f>
        <v>8.0910367630604441E-3</v>
      </c>
      <c r="Q2114" s="145">
        <f>IFERROR(_xll.qlIndexFixing(ONIndex1Y,I2114,TRUE,_xll.ohTrigger(RecalcTrigger,Trigger1Y)),NA())</f>
        <v>8.5868854835435826E-3</v>
      </c>
    </row>
    <row r="2115" spans="2:17" x14ac:dyDescent="0.2">
      <c r="B2115" s="39" t="s">
        <v>42</v>
      </c>
      <c r="D2115" s="42">
        <f>_xll.qlCalendarAdvance(Calendar,$D2114,B2115,"f",FALSE)</f>
        <v>54561</v>
      </c>
      <c r="E2115" s="139">
        <f>_xll.qlInterestRateIndexValueDate(IndexON,D2115)</f>
        <v>54561</v>
      </c>
      <c r="F2115" s="155">
        <f>IFERROR(_xll.qlIndexFixing(IndexON,D2115,TRUE,_xll.ohTrigger(RecalcTrigger,TriggerON)),NA())</f>
        <v>7.573554372362068E-3</v>
      </c>
      <c r="H2115" s="42">
        <f>_xll.qlCalendarAdvance(Calendar,$H2114,B2115,"f",FALSE)</f>
        <v>54561</v>
      </c>
      <c r="I2115" s="139">
        <f>_xll.qlInterestRateIndexValueDate(Index1M,$H2115)</f>
        <v>54563</v>
      </c>
      <c r="J2115" s="144">
        <f>IFERROR(_xll.qlIndexFixing(Index1M,$H2115,TRUE,_xll.ohTrigger(RecalcTrigger,Trigger1M)),NA())</f>
        <v>8.142984908745543E-3</v>
      </c>
      <c r="K2115" s="44">
        <f>IFERROR(_xll.qlIndexFixing(Index3M,H2115,TRUE,_xll.ohTrigger(RecalcTrigger,Trigger3M)),NA())</f>
        <v>8.3597453790897613E-3</v>
      </c>
      <c r="L2115" s="44">
        <f>IFERROR(_xll.qlIndexFixing(Index6M,$H2115,TRUE,_xll.ohTrigger(RecalcTrigger,Trigger6M)),NA())</f>
        <v>8.0594070073430699E-3</v>
      </c>
      <c r="M2115" s="145">
        <f>IFERROR(_xll.qlIndexFixing(Index1Y,$H2115,TRUE,_xll.ohTrigger(RecalcTrigger,Trigger1Y)),NA())</f>
        <v>8.524433934454196E-3</v>
      </c>
      <c r="N2115" s="144">
        <f>IFERROR(_xll.qlIndexFixing(ONIndex1M,I2115,TRUE,_xll.ohTrigger(RecalcTrigger,Trigger1M)),NA())</f>
        <v>8.1458809286694134E-3</v>
      </c>
      <c r="O2115" s="44">
        <f>IFERROR(_xll.qlIndexFixing(ONIndex3M,I2115,TRUE,_xll.ohTrigger(RecalcTrigger,Trigger3M)),NA())</f>
        <v>8.3719674018922774E-3</v>
      </c>
      <c r="P2115" s="44">
        <f>IFERROR(_xll.qlIndexFixing(ONIndex6M,I2115,TRUE,_xll.ohTrigger(RecalcTrigger,Trigger6M)),NA())</f>
        <v>8.0874303316669227E-3</v>
      </c>
      <c r="Q2115" s="145">
        <f>IFERROR(_xll.qlIndexFixing(ONIndex1Y,I2115,TRUE,_xll.ohTrigger(RecalcTrigger,Trigger1Y)),NA())</f>
        <v>8.5832776624616969E-3</v>
      </c>
    </row>
    <row r="2116" spans="2:17" x14ac:dyDescent="0.2">
      <c r="B2116" s="39" t="s">
        <v>42</v>
      </c>
      <c r="D2116" s="42">
        <f>_xll.qlCalendarAdvance(Calendar,$D2115,B2116,"f",FALSE)</f>
        <v>54568</v>
      </c>
      <c r="E2116" s="139">
        <f>_xll.qlInterestRateIndexValueDate(IndexON,D2116)</f>
        <v>54568</v>
      </c>
      <c r="F2116" s="155">
        <f>IFERROR(_xll.qlIndexFixing(IndexON,D2116,TRUE,_xll.ohTrigger(RecalcTrigger,TriggerON)),NA())</f>
        <v>7.573554372362068E-3</v>
      </c>
      <c r="H2116" s="42">
        <f>_xll.qlCalendarAdvance(Calendar,$H2115,B2116,"f",FALSE)</f>
        <v>54568</v>
      </c>
      <c r="I2116" s="139">
        <f>_xll.qlInterestRateIndexValueDate(Index1M,$H2116)</f>
        <v>54570</v>
      </c>
      <c r="J2116" s="144">
        <f>IFERROR(_xll.qlIndexFixing(Index1M,$H2116,TRUE,_xll.ohTrigger(RecalcTrigger,Trigger1M)),NA())</f>
        <v>8.1394756282168745E-3</v>
      </c>
      <c r="K2116" s="44">
        <f>IFERROR(_xll.qlIndexFixing(Index3M,H2116,TRUE,_xll.ohTrigger(RecalcTrigger,Trigger3M)),NA())</f>
        <v>8.356169401467918E-3</v>
      </c>
      <c r="L2116" s="44">
        <f>IFERROR(_xll.qlIndexFixing(Index6M,$H2116,TRUE,_xll.ohTrigger(RecalcTrigger,Trigger6M)),NA())</f>
        <v>8.055896598815766E-3</v>
      </c>
      <c r="M2116" s="145">
        <f>IFERROR(_xll.qlIndexFixing(Index1Y,$H2116,TRUE,_xll.ohTrigger(RecalcTrigger,Trigger1Y)),NA())</f>
        <v>8.52057876163103E-3</v>
      </c>
      <c r="N2116" s="144">
        <f>IFERROR(_xll.qlIndexFixing(ONIndex1M,I2116,TRUE,_xll.ohTrigger(RecalcTrigger,Trigger1M)),NA())</f>
        <v>8.1423887589160415E-3</v>
      </c>
      <c r="O2116" s="44">
        <f>IFERROR(_xll.qlIndexFixing(ONIndex3M,I2116,TRUE,_xll.ohTrigger(RecalcTrigger,Trigger3M)),NA())</f>
        <v>8.3684493247027092E-3</v>
      </c>
      <c r="P2116" s="44">
        <f>IFERROR(_xll.qlIndexFixing(ONIndex6M,I2116,TRUE,_xll.ohTrigger(RecalcTrigger,Trigger6M)),NA())</f>
        <v>8.0838317514331237E-3</v>
      </c>
      <c r="Q2116" s="145">
        <f>IFERROR(_xll.qlIndexFixing(ONIndex1Y,I2116,TRUE,_xll.ohTrigger(RecalcTrigger,Trigger1Y)),NA())</f>
        <v>8.5796618677580483E-3</v>
      </c>
    </row>
    <row r="2117" spans="2:17" x14ac:dyDescent="0.2">
      <c r="B2117" s="39" t="s">
        <v>42</v>
      </c>
      <c r="D2117" s="42">
        <f>_xll.qlCalendarAdvance(Calendar,$D2116,B2117,"f",FALSE)</f>
        <v>54575</v>
      </c>
      <c r="E2117" s="139">
        <f>_xll.qlInterestRateIndexValueDate(IndexON,D2117)</f>
        <v>54575</v>
      </c>
      <c r="F2117" s="155">
        <f>IFERROR(_xll.qlIndexFixing(IndexON,D2117,TRUE,_xll.ohTrigger(RecalcTrigger,TriggerON)),NA())</f>
        <v>7.573554372362068E-3</v>
      </c>
      <c r="H2117" s="42">
        <f>_xll.qlCalendarAdvance(Calendar,$H2116,B2117,"f",FALSE)</f>
        <v>54575</v>
      </c>
      <c r="I2117" s="139">
        <f>_xll.qlInterestRateIndexValueDate(Index1M,$H2117)</f>
        <v>54577</v>
      </c>
      <c r="J2117" s="144">
        <f>IFERROR(_xll.qlIndexFixing(Index1M,$H2117,TRUE,_xll.ohTrigger(RecalcTrigger,Trigger1M)),NA())</f>
        <v>8.1359574200945417E-3</v>
      </c>
      <c r="K2117" s="44">
        <f>IFERROR(_xll.qlIndexFixing(Index3M,H2117,TRUE,_xll.ohTrigger(RecalcTrigger,Trigger3M)),NA())</f>
        <v>8.3525849015023742E-3</v>
      </c>
      <c r="L2117" s="44">
        <f>IFERROR(_xll.qlIndexFixing(Index6M,$H2117,TRUE,_xll.ohTrigger(RecalcTrigger,Trigger6M)),NA())</f>
        <v>8.0528665744802937E-3</v>
      </c>
      <c r="M2117" s="145">
        <f>IFERROR(_xll.qlIndexFixing(Index1Y,$H2117,TRUE,_xll.ohTrigger(RecalcTrigger,Trigger1Y)),NA())</f>
        <v>8.5167153428934456E-3</v>
      </c>
      <c r="N2117" s="144">
        <f>IFERROR(_xll.qlIndexFixing(ONIndex1M,I2117,TRUE,_xll.ohTrigger(RecalcTrigger,Trigger1M)),NA())</f>
        <v>8.1388876741339544E-3</v>
      </c>
      <c r="O2117" s="44">
        <f>IFERROR(_xll.qlIndexFixing(ONIndex3M,I2117,TRUE,_xll.ohTrigger(RecalcTrigger,Trigger3M)),NA())</f>
        <v>8.3649227739712728E-3</v>
      </c>
      <c r="P2117" s="44">
        <f>IFERROR(_xll.qlIndexFixing(ONIndex6M,I2117,TRUE,_xll.ohTrigger(RecalcTrigger,Trigger6M)),NA())</f>
        <v>8.0802410518554524E-3</v>
      </c>
      <c r="Q2117" s="145">
        <f>IFERROR(_xll.qlIndexFixing(ONIndex1Y,I2117,TRUE,_xll.ohTrigger(RecalcTrigger,Trigger1Y)),NA())</f>
        <v>8.5760380911992229E-3</v>
      </c>
    </row>
    <row r="2118" spans="2:17" x14ac:dyDescent="0.2">
      <c r="B2118" s="39" t="s">
        <v>42</v>
      </c>
      <c r="D2118" s="42">
        <f>_xll.qlCalendarAdvance(Calendar,$D2117,B2118,"f",FALSE)</f>
        <v>54582</v>
      </c>
      <c r="E2118" s="139">
        <f>_xll.qlInterestRateIndexValueDate(IndexON,D2118)</f>
        <v>54582</v>
      </c>
      <c r="F2118" s="155">
        <f>IFERROR(_xll.qlIndexFixing(IndexON,D2118,TRUE,_xll.ohTrigger(RecalcTrigger,TriggerON)),NA())</f>
        <v>7.5735543722821319E-3</v>
      </c>
      <c r="H2118" s="42">
        <f>_xll.qlCalendarAdvance(Calendar,$H2117,B2118,"f",FALSE)</f>
        <v>54582</v>
      </c>
      <c r="I2118" s="139">
        <f>_xll.qlInterestRateIndexValueDate(Index1M,$H2118)</f>
        <v>54584</v>
      </c>
      <c r="J2118" s="144">
        <f>IFERROR(_xll.qlIndexFixing(Index1M,$H2118,TRUE,_xll.ohTrigger(RecalcTrigger,Trigger1M)),NA())</f>
        <v>8.1324302798146952E-3</v>
      </c>
      <c r="K2118" s="44">
        <f>IFERROR(_xll.qlIndexFixing(Index3M,H2118,TRUE,_xll.ohTrigger(RecalcTrigger,Trigger3M)),NA())</f>
        <v>8.3489918734716215E-3</v>
      </c>
      <c r="L2118" s="44">
        <f>IFERROR(_xll.qlIndexFixing(Index6M,$H2118,TRUE,_xll.ohTrigger(RecalcTrigger,Trigger6M)),NA())</f>
        <v>8.0493711982068446E-3</v>
      </c>
      <c r="M2118" s="145">
        <f>IFERROR(_xll.qlIndexFixing(Index1Y,$H2118,TRUE,_xll.ohTrigger(RecalcTrigger,Trigger1Y)),NA())</f>
        <v>8.512843670070009E-3</v>
      </c>
      <c r="N2118" s="144">
        <f>IFERROR(_xll.qlIndexFixing(ONIndex1M,I2118,TRUE,_xll.ohTrigger(RecalcTrigger,Trigger1M)),NA())</f>
        <v>8.1353776700066049E-3</v>
      </c>
      <c r="O2118" s="44">
        <f>IFERROR(_xll.qlIndexFixing(ONIndex3M,I2118,TRUE,_xll.ohTrigger(RecalcTrigger,Trigger3M)),NA())</f>
        <v>8.3613877437827E-3</v>
      </c>
      <c r="P2118" s="44">
        <f>IFERROR(_xll.qlIndexFixing(ONIndex6M,I2118,TRUE,_xll.ohTrigger(RecalcTrigger,Trigger6M)),NA())</f>
        <v>8.0766582621105698E-3</v>
      </c>
      <c r="Q2118" s="145">
        <f>IFERROR(_xll.qlIndexFixing(ONIndex1Y,I2118,TRUE,_xll.ohTrigger(RecalcTrigger,Trigger1Y)),NA())</f>
        <v>8.5724063244718707E-3</v>
      </c>
    </row>
    <row r="2119" spans="2:17" x14ac:dyDescent="0.2">
      <c r="B2119" s="39" t="s">
        <v>42</v>
      </c>
      <c r="D2119" s="42">
        <f>_xll.qlCalendarAdvance(Calendar,$D2118,B2119,"f",FALSE)</f>
        <v>54589</v>
      </c>
      <c r="E2119" s="139">
        <f>_xll.qlInterestRateIndexValueDate(IndexON,D2119)</f>
        <v>54589</v>
      </c>
      <c r="F2119" s="155">
        <f>IFERROR(_xll.qlIndexFixing(IndexON,D2119,TRUE,_xll.ohTrigger(RecalcTrigger,TriggerON)),NA())</f>
        <v>7.573554372362068E-3</v>
      </c>
      <c r="H2119" s="42">
        <f>_xll.qlCalendarAdvance(Calendar,$H2118,B2119,"f",FALSE)</f>
        <v>54589</v>
      </c>
      <c r="I2119" s="139">
        <f>_xll.qlInterestRateIndexValueDate(Index1M,$H2119)</f>
        <v>54591</v>
      </c>
      <c r="J2119" s="144">
        <f>IFERROR(_xll.qlIndexFixing(Index1M,$H2119,TRUE,_xll.ohTrigger(RecalcTrigger,Trigger1M)),NA())</f>
        <v>8.1288942027935018E-3</v>
      </c>
      <c r="K2119" s="44">
        <f>IFERROR(_xll.qlIndexFixing(Index3M,H2119,TRUE,_xll.ohTrigger(RecalcTrigger,Trigger3M)),NA())</f>
        <v>8.3453903116584901E-3</v>
      </c>
      <c r="L2119" s="44">
        <f>IFERROR(_xll.qlIndexFixing(Index6M,$H2119,TRUE,_xll.ohTrigger(RecalcTrigger,Trigger6M)),NA())</f>
        <v>8.0458841646164434E-3</v>
      </c>
      <c r="M2119" s="145">
        <f>IFERROR(_xll.qlIndexFixing(Index1Y,$H2119,TRUE,_xll.ohTrigger(RecalcTrigger,Trigger1Y)),NA())</f>
        <v>8.508963734989064E-3</v>
      </c>
      <c r="N2119" s="144">
        <f>IFERROR(_xll.qlIndexFixing(ONIndex1M,I2119,TRUE,_xll.ohTrigger(RecalcTrigger,Trigger1M)),NA())</f>
        <v>8.1318587418177657E-3</v>
      </c>
      <c r="O2119" s="44">
        <f>IFERROR(_xll.qlIndexFixing(ONIndex3M,I2119,TRUE,_xll.ohTrigger(RecalcTrigger,Trigger3M)),NA())</f>
        <v>8.3578442286214027E-3</v>
      </c>
      <c r="P2119" s="44">
        <f>IFERROR(_xll.qlIndexFixing(ONIndex6M,I2119,TRUE,_xll.ohTrigger(RecalcTrigger,Trigger6M)),NA())</f>
        <v>8.0730834113751371E-3</v>
      </c>
      <c r="Q2119" s="145">
        <f>IFERROR(_xll.qlIndexFixing(ONIndex1Y,I2119,TRUE,_xll.ohTrigger(RecalcTrigger,Trigger1Y)),NA())</f>
        <v>8.5687665596623219E-3</v>
      </c>
    </row>
    <row r="2120" spans="2:17" x14ac:dyDescent="0.2">
      <c r="B2120" s="39" t="s">
        <v>42</v>
      </c>
      <c r="D2120" s="42">
        <f>_xll.qlCalendarAdvance(Calendar,$D2119,B2120,"f",FALSE)</f>
        <v>54596</v>
      </c>
      <c r="E2120" s="139">
        <f>_xll.qlInterestRateIndexValueDate(IndexON,D2120)</f>
        <v>54596</v>
      </c>
      <c r="F2120" s="155">
        <f>IFERROR(_xll.qlIndexFixing(IndexON,D2120,TRUE,_xll.ohTrigger(RecalcTrigger,TriggerON)),NA())</f>
        <v>7.573554372362068E-3</v>
      </c>
      <c r="H2120" s="42">
        <f>_xll.qlCalendarAdvance(Calendar,$H2119,B2120,"f",FALSE)</f>
        <v>54596</v>
      </c>
      <c r="I2120" s="139">
        <f>_xll.qlInterestRateIndexValueDate(Index1M,$H2120)</f>
        <v>54598</v>
      </c>
      <c r="J2120" s="144">
        <f>IFERROR(_xll.qlIndexFixing(Index1M,$H2120,TRUE,_xll.ohTrigger(RecalcTrigger,Trigger1M)),NA())</f>
        <v>8.1253491844671122E-3</v>
      </c>
      <c r="K2120" s="44">
        <f>IFERROR(_xll.qlIndexFixing(Index3M,H2120,TRUE,_xll.ohTrigger(RecalcTrigger,Trigger3M)),NA())</f>
        <v>8.3417802103440807E-3</v>
      </c>
      <c r="L2120" s="44">
        <f>IFERROR(_xll.qlIndexFixing(Index6M,$H2120,TRUE,_xll.ohTrigger(RecalcTrigger,Trigger6M)),NA())</f>
        <v>8.0424055030456215E-3</v>
      </c>
      <c r="M2120" s="145">
        <f>IFERROR(_xll.qlIndexFixing(Index1Y,$H2120,TRUE,_xll.ohTrigger(RecalcTrigger,Trigger1Y)),NA())</f>
        <v>8.5050755294798306E-3</v>
      </c>
      <c r="N2120" s="144">
        <f>IFERROR(_xll.qlIndexFixing(ONIndex1M,I2120,TRUE,_xll.ohTrigger(RecalcTrigger,Trigger1M)),NA())</f>
        <v>8.1283308850110814E-3</v>
      </c>
      <c r="O2120" s="44">
        <f>IFERROR(_xll.qlIndexFixing(ONIndex3M,I2120,TRUE,_xll.ohTrigger(RecalcTrigger,Trigger3M)),NA())</f>
        <v>8.3542922224921767E-3</v>
      </c>
      <c r="P2120" s="44">
        <f>IFERROR(_xll.qlIndexFixing(ONIndex6M,I2120,TRUE,_xll.ohTrigger(RecalcTrigger,Trigger6M)),NA())</f>
        <v>8.0695165290656234E-3</v>
      </c>
      <c r="Q2120" s="145">
        <f>IFERROR(_xll.qlIndexFixing(ONIndex1Y,I2120,TRUE,_xll.ohTrigger(RecalcTrigger,Trigger1Y)),NA())</f>
        <v>8.5651187882973545E-3</v>
      </c>
    </row>
    <row r="2121" spans="2:17" x14ac:dyDescent="0.2">
      <c r="B2121" s="39" t="s">
        <v>42</v>
      </c>
      <c r="D2121" s="42">
        <f>_xll.qlCalendarAdvance(Calendar,$D2120,B2121,"f",FALSE)</f>
        <v>54603</v>
      </c>
      <c r="E2121" s="139">
        <f>_xll.qlInterestRateIndexValueDate(IndexON,D2121)</f>
        <v>54603</v>
      </c>
      <c r="F2121" s="155">
        <f>IFERROR(_xll.qlIndexFixing(IndexON,D2121,TRUE,_xll.ohTrigger(RecalcTrigger,TriggerON)),NA())</f>
        <v>7.573554372362068E-3</v>
      </c>
      <c r="H2121" s="42">
        <f>_xll.qlCalendarAdvance(Calendar,$H2120,B2121,"f",FALSE)</f>
        <v>54603</v>
      </c>
      <c r="I2121" s="139">
        <f>_xll.qlInterestRateIndexValueDate(Index1M,$H2121)</f>
        <v>54605</v>
      </c>
      <c r="J2121" s="144">
        <f>IFERROR(_xll.qlIndexFixing(Index1M,$H2121,TRUE,_xll.ohTrigger(RecalcTrigger,Trigger1M)),NA())</f>
        <v>8.121795220251693E-3</v>
      </c>
      <c r="K2121" s="44">
        <f>IFERROR(_xll.qlIndexFixing(Index3M,H2121,TRUE,_xll.ohTrigger(RecalcTrigger,Trigger3M)),NA())</f>
        <v>8.3381615638120927E-3</v>
      </c>
      <c r="L2121" s="44">
        <f>IFERROR(_xll.qlIndexFixing(Index6M,$H2121,TRUE,_xll.ohTrigger(RecalcTrigger,Trigger6M)),NA())</f>
        <v>8.0384695072390679E-3</v>
      </c>
      <c r="M2121" s="145">
        <f>IFERROR(_xll.qlIndexFixing(Index1Y,$H2121,TRUE,_xll.ohTrigger(RecalcTrigger,Trigger1Y)),NA())</f>
        <v>8.5011790453715323E-3</v>
      </c>
      <c r="N2121" s="144">
        <f>IFERROR(_xll.qlIndexFixing(ONIndex1M,I2121,TRUE,_xll.ohTrigger(RecalcTrigger,Trigger1M)),NA())</f>
        <v>8.1247940950301967E-3</v>
      </c>
      <c r="O2121" s="44">
        <f>IFERROR(_xll.qlIndexFixing(ONIndex3M,I2121,TRUE,_xll.ohTrigger(RecalcTrigger,Trigger3M)),NA())</f>
        <v>8.350731719879434E-3</v>
      </c>
      <c r="P2121" s="44">
        <f>IFERROR(_xll.qlIndexFixing(ONIndex6M,I2121,TRUE,_xll.ohTrigger(RecalcTrigger,Trigger6M)),NA())</f>
        <v>8.0659576442787539E-3</v>
      </c>
      <c r="Q2121" s="145">
        <f>IFERROR(_xll.qlIndexFixing(ONIndex1Y,I2121,TRUE,_xll.ohTrigger(RecalcTrigger,Trigger1Y)),NA())</f>
        <v>8.5614630023034266E-3</v>
      </c>
    </row>
    <row r="2122" spans="2:17" x14ac:dyDescent="0.2">
      <c r="B2122" s="39" t="s">
        <v>42</v>
      </c>
      <c r="D2122" s="42">
        <f>_xll.qlCalendarAdvance(Calendar,$D2121,B2122,"f",FALSE)</f>
        <v>54610</v>
      </c>
      <c r="E2122" s="139">
        <f>_xll.qlInterestRateIndexValueDate(IndexON,D2122)</f>
        <v>54610</v>
      </c>
      <c r="F2122" s="155">
        <f>IFERROR(_xll.qlIndexFixing(IndexON,D2122,TRUE,_xll.ohTrigger(RecalcTrigger,TriggerON)),NA())</f>
        <v>7.573554372362068E-3</v>
      </c>
      <c r="H2122" s="42">
        <f>_xll.qlCalendarAdvance(Calendar,$H2121,B2122,"f",FALSE)</f>
        <v>54610</v>
      </c>
      <c r="I2122" s="139">
        <f>_xll.qlInterestRateIndexValueDate(Index1M,$H2122)</f>
        <v>54612</v>
      </c>
      <c r="J2122" s="144">
        <f>IFERROR(_xll.qlIndexFixing(Index1M,$H2122,TRUE,_xll.ohTrigger(RecalcTrigger,Trigger1M)),NA())</f>
        <v>8.1182323055833949E-3</v>
      </c>
      <c r="K2122" s="44">
        <f>IFERROR(_xll.qlIndexFixing(Index3M,H2122,TRUE,_xll.ohTrigger(RecalcTrigger,Trigger3M)),NA())</f>
        <v>8.3345343663427558E-3</v>
      </c>
      <c r="L2122" s="44">
        <f>IFERROR(_xll.qlIndexFixing(Index6M,$H2122,TRUE,_xll.ohTrigger(RecalcTrigger,Trigger6M)),NA())</f>
        <v>8.0350092845006219E-3</v>
      </c>
      <c r="M2122" s="145">
        <f>IFERROR(_xll.qlIndexFixing(Index1Y,$H2122,TRUE,_xll.ohTrigger(RecalcTrigger,Trigger1Y)),NA())</f>
        <v>8.4972742744940429E-3</v>
      </c>
      <c r="N2122" s="144">
        <f>IFERROR(_xll.qlIndexFixing(ONIndex1M,I2122,TRUE,_xll.ohTrigger(RecalcTrigger,Trigger1M)),NA())</f>
        <v>8.1212483672388203E-3</v>
      </c>
      <c r="O2122" s="44">
        <f>IFERROR(_xll.qlIndexFixing(ONIndex3M,I2122,TRUE,_xll.ohTrigger(RecalcTrigger,Trigger3M)),NA())</f>
        <v>8.3471627149478422E-3</v>
      </c>
      <c r="P2122" s="44">
        <f>IFERROR(_xll.qlIndexFixing(ONIndex6M,I2122,TRUE,_xll.ohTrigger(RecalcTrigger,Trigger6M)),NA())</f>
        <v>8.0624067863510618E-3</v>
      </c>
      <c r="Q2122" s="145">
        <f>IFERROR(_xll.qlIndexFixing(ONIndex1Y,I2122,TRUE,_xll.ohTrigger(RecalcTrigger,Trigger1Y)),NA())</f>
        <v>8.5577991936069964E-3</v>
      </c>
    </row>
    <row r="2123" spans="2:17" x14ac:dyDescent="0.2">
      <c r="B2123" s="39" t="s">
        <v>42</v>
      </c>
      <c r="D2123" s="42">
        <f>_xll.qlCalendarAdvance(Calendar,$D2122,B2123,"f",FALSE)</f>
        <v>54617</v>
      </c>
      <c r="E2123" s="139">
        <f>_xll.qlInterestRateIndexValueDate(IndexON,D2123)</f>
        <v>54617</v>
      </c>
      <c r="F2123" s="155">
        <f>IFERROR(_xll.qlIndexFixing(IndexON,D2123,TRUE,_xll.ohTrigger(RecalcTrigger,TriggerON)),NA())</f>
        <v>7.573554372362068E-3</v>
      </c>
      <c r="H2123" s="42">
        <f>_xll.qlCalendarAdvance(Calendar,$H2122,B2123,"f",FALSE)</f>
        <v>54617</v>
      </c>
      <c r="I2123" s="139">
        <f>_xll.qlInterestRateIndexValueDate(Index1M,$H2123)</f>
        <v>54619</v>
      </c>
      <c r="J2123" s="144">
        <f>IFERROR(_xll.qlIndexFixing(Index1M,$H2123,TRUE,_xll.ohTrigger(RecalcTrigger,Trigger1M)),NA())</f>
        <v>8.1146604358808827E-3</v>
      </c>
      <c r="K2123" s="44">
        <f>IFERROR(_xll.qlIndexFixing(Index3M,H2123,TRUE,_xll.ohTrigger(RecalcTrigger,Trigger3M)),NA())</f>
        <v>8.3308986122189038E-3</v>
      </c>
      <c r="L2123" s="44">
        <f>IFERROR(_xll.qlIndexFixing(Index6M,$H2123,TRUE,_xll.ohTrigger(RecalcTrigger,Trigger6M)),NA())</f>
        <v>8.0315575287415522E-3</v>
      </c>
      <c r="M2123" s="145">
        <f>IFERROR(_xll.qlIndexFixing(Index1Y,$H2123,TRUE,_xll.ohTrigger(RecalcTrigger,Trigger1Y)),NA())</f>
        <v>8.4933612086770249E-3</v>
      </c>
      <c r="N2123" s="144">
        <f>IFERROR(_xll.qlIndexFixing(ONIndex1M,I2123,TRUE,_xll.ohTrigger(RecalcTrigger,Trigger1M)),NA())</f>
        <v>8.1176936970805968E-3</v>
      </c>
      <c r="O2123" s="44">
        <f>IFERROR(_xll.qlIndexFixing(ONIndex3M,I2123,TRUE,_xll.ohTrigger(RecalcTrigger,Trigger3M)),NA())</f>
        <v>8.3435852021018775E-3</v>
      </c>
      <c r="P2123" s="44">
        <f>IFERROR(_xll.qlIndexFixing(ONIndex6M,I2123,TRUE,_xll.ohTrigger(RecalcTrigger,Trigger6M)),NA())</f>
        <v>8.0588639846990162E-3</v>
      </c>
      <c r="Q2123" s="145">
        <f>IFERROR(_xll.qlIndexFixing(ONIndex1Y,I2123,TRUE,_xll.ohTrigger(RecalcTrigger,Trigger1Y)),NA())</f>
        <v>8.5541273538147777E-3</v>
      </c>
    </row>
    <row r="2124" spans="2:17" x14ac:dyDescent="0.2">
      <c r="B2124" s="39" t="s">
        <v>42</v>
      </c>
      <c r="D2124" s="42">
        <f>_xll.qlCalendarAdvance(Calendar,$D2123,B2124,"f",FALSE)</f>
        <v>54624</v>
      </c>
      <c r="E2124" s="139">
        <f>_xll.qlInterestRateIndexValueDate(IndexON,D2124)</f>
        <v>54624</v>
      </c>
      <c r="F2124" s="155">
        <f>IFERROR(_xll.qlIndexFixing(IndexON,D2124,TRUE,_xll.ohTrigger(RecalcTrigger,TriggerON)),NA())</f>
        <v>7.573554372362068E-3</v>
      </c>
      <c r="H2124" s="42">
        <f>_xll.qlCalendarAdvance(Calendar,$H2123,B2124,"f",FALSE)</f>
        <v>54624</v>
      </c>
      <c r="I2124" s="139">
        <f>_xll.qlInterestRateIndexValueDate(Index1M,$H2124)</f>
        <v>54626</v>
      </c>
      <c r="J2124" s="144">
        <f>IFERROR(_xll.qlIndexFixing(Index1M,$H2124,TRUE,_xll.ohTrigger(RecalcTrigger,Trigger1M)),NA())</f>
        <v>8.111079606572813E-3</v>
      </c>
      <c r="K2124" s="44">
        <f>IFERROR(_xll.qlIndexFixing(Index3M,H2124,TRUE,_xll.ohTrigger(RecalcTrigger,Trigger3M)),NA())</f>
        <v>8.3272542957216322E-3</v>
      </c>
      <c r="L2124" s="44">
        <f>IFERROR(_xll.qlIndexFixing(Index6M,$H2124,TRUE,_xll.ohTrigger(RecalcTrigger,Trigger6M)),NA())</f>
        <v>8.0281142693009698E-3</v>
      </c>
      <c r="M2124" s="145">
        <f>IFERROR(_xll.qlIndexFixing(Index1Y,$H2124,TRUE,_xll.ohTrigger(RecalcTrigger,Trigger1Y)),NA())</f>
        <v>8.4894398397510132E-3</v>
      </c>
      <c r="N2124" s="144">
        <f>IFERROR(_xll.qlIndexFixing(ONIndex1M,I2124,TRUE,_xll.ohTrigger(RecalcTrigger,Trigger1M)),NA())</f>
        <v>8.1141300800791072E-3</v>
      </c>
      <c r="O2124" s="44">
        <f>IFERROR(_xll.qlIndexFixing(ONIndex3M,I2124,TRUE,_xll.ohTrigger(RecalcTrigger,Trigger3M)),NA())</f>
        <v>8.3399991754262714E-3</v>
      </c>
      <c r="P2124" s="44">
        <f>IFERROR(_xll.qlIndexFixing(ONIndex6M,I2124,TRUE,_xll.ohTrigger(RecalcTrigger,Trigger6M)),NA())</f>
        <v>8.0553292682594702E-3</v>
      </c>
      <c r="Q2124" s="145">
        <f>IFERROR(_xll.qlIndexFixing(ONIndex1Y,I2124,TRUE,_xll.ohTrigger(RecalcTrigger,Trigger1Y)),NA())</f>
        <v>8.5504474747732928E-3</v>
      </c>
    </row>
    <row r="2125" spans="2:17" x14ac:dyDescent="0.2">
      <c r="B2125" s="39" t="s">
        <v>42</v>
      </c>
      <c r="D2125" s="42">
        <f>_xll.qlCalendarAdvance(Calendar,$D2124,B2125,"f",FALSE)</f>
        <v>54631</v>
      </c>
      <c r="E2125" s="139">
        <f>_xll.qlInterestRateIndexValueDate(IndexON,D2125)</f>
        <v>54631</v>
      </c>
      <c r="F2125" s="155">
        <f>IFERROR(_xll.qlIndexFixing(IndexON,D2125,TRUE,_xll.ohTrigger(RecalcTrigger,TriggerON)),NA())</f>
        <v>7.573554372362068E-3</v>
      </c>
      <c r="H2125" s="42">
        <f>_xll.qlCalendarAdvance(Calendar,$H2124,B2125,"f",FALSE)</f>
        <v>54631</v>
      </c>
      <c r="I2125" s="139">
        <f>_xll.qlInterestRateIndexValueDate(Index1M,$H2125)</f>
        <v>54633</v>
      </c>
      <c r="J2125" s="144">
        <f>IFERROR(_xll.qlIndexFixing(Index1M,$H2125,TRUE,_xll.ohTrigger(RecalcTrigger,Trigger1M)),NA())</f>
        <v>8.1074898130878426E-3</v>
      </c>
      <c r="K2125" s="44">
        <f>IFERROR(_xll.qlIndexFixing(Index3M,H2125,TRUE,_xll.ohTrigger(RecalcTrigger,Trigger3M)),NA())</f>
        <v>8.3236014111346453E-3</v>
      </c>
      <c r="L2125" s="44">
        <f>IFERROR(_xll.qlIndexFixing(Index6M,$H2125,TRUE,_xll.ohTrigger(RecalcTrigger,Trigger6M)),NA())</f>
        <v>8.0246795355154079E-3</v>
      </c>
      <c r="M2125" s="145">
        <f>IFERROR(_xll.qlIndexFixing(Index1Y,$H2125,TRUE,_xll.ohTrigger(RecalcTrigger,Trigger1Y)),NA())</f>
        <v>8.4855101595465408E-3</v>
      </c>
      <c r="N2125" s="144">
        <f>IFERROR(_xll.qlIndexFixing(ONIndex1M,I2125,TRUE,_xll.ohTrigger(RecalcTrigger,Trigger1M)),NA())</f>
        <v>8.1105575115181239E-3</v>
      </c>
      <c r="O2125" s="44">
        <f>IFERROR(_xll.qlIndexFixing(ONIndex3M,I2125,TRUE,_xll.ohTrigger(RecalcTrigger,Trigger3M)),NA())</f>
        <v>8.336404629165628E-3</v>
      </c>
      <c r="P2125" s="44">
        <f>IFERROR(_xll.qlIndexFixing(ONIndex6M,I2125,TRUE,_xll.ohTrigger(RecalcTrigger,Trigger6M)),NA())</f>
        <v>8.0518026665288289E-3</v>
      </c>
      <c r="Q2125" s="145">
        <f>IFERROR(_xll.qlIndexFixing(ONIndex1Y,I2125,TRUE,_xll.ohTrigger(RecalcTrigger,Trigger1Y)),NA())</f>
        <v>8.5467595483290637E-3</v>
      </c>
    </row>
    <row r="2126" spans="2:17" x14ac:dyDescent="0.2">
      <c r="B2126" s="39" t="s">
        <v>42</v>
      </c>
      <c r="D2126" s="42">
        <f>_xll.qlCalendarAdvance(Calendar,$D2125,B2126,"f",FALSE)</f>
        <v>54638</v>
      </c>
      <c r="E2126" s="139">
        <f>_xll.qlInterestRateIndexValueDate(IndexON,D2126)</f>
        <v>54638</v>
      </c>
      <c r="F2126" s="155">
        <f>IFERROR(_xll.qlIndexFixing(IndexON,D2126,TRUE,_xll.ohTrigger(RecalcTrigger,TriggerON)),NA())</f>
        <v>7.573554372362068E-3</v>
      </c>
      <c r="H2126" s="42">
        <f>_xll.qlCalendarAdvance(Calendar,$H2125,B2126,"f",FALSE)</f>
        <v>54638</v>
      </c>
      <c r="I2126" s="139">
        <f>_xll.qlInterestRateIndexValueDate(Index1M,$H2126)</f>
        <v>54640</v>
      </c>
      <c r="J2126" s="144">
        <f>IFERROR(_xll.qlIndexFixing(Index1M,$H2126,TRUE,_xll.ohTrigger(RecalcTrigger,Trigger1M)),NA())</f>
        <v>8.103891050849632E-3</v>
      </c>
      <c r="K2126" s="44">
        <f>IFERROR(_xll.qlIndexFixing(Index3M,H2126,TRUE,_xll.ohTrigger(RecalcTrigger,Trigger3M)),NA())</f>
        <v>8.3199399527381698E-3</v>
      </c>
      <c r="L2126" s="44">
        <f>IFERROR(_xll.qlIndexFixing(Index6M,$H2126,TRUE,_xll.ohTrigger(RecalcTrigger,Trigger6M)),NA())</f>
        <v>8.0212533567218299E-3</v>
      </c>
      <c r="M2126" s="145">
        <f>IFERROR(_xll.qlIndexFixing(Index1Y,$H2126,TRUE,_xll.ohTrigger(RecalcTrigger,Trigger1Y)),NA())</f>
        <v>8.4815721598950188E-3</v>
      </c>
      <c r="N2126" s="144">
        <f>IFERROR(_xll.qlIndexFixing(ONIndex1M,I2126,TRUE,_xll.ohTrigger(RecalcTrigger,Trigger1M)),NA())</f>
        <v>8.1069759868412916E-3</v>
      </c>
      <c r="O2126" s="44">
        <f>IFERROR(_xll.qlIndexFixing(ONIndex3M,I2126,TRUE,_xll.ohTrigger(RecalcTrigger,Trigger3M)),NA())</f>
        <v>8.3328015578842951E-3</v>
      </c>
      <c r="P2126" s="44">
        <f>IFERROR(_xll.qlIndexFixing(ONIndex6M,I2126,TRUE,_xll.ohTrigger(RecalcTrigger,Trigger6M)),NA())</f>
        <v>8.0482842087636897E-3</v>
      </c>
      <c r="Q2126" s="145">
        <f>IFERROR(_xll.qlIndexFixing(ONIndex1Y,I2126,TRUE,_xll.ohTrigger(RecalcTrigger,Trigger1Y)),NA())</f>
        <v>8.5430635662486765E-3</v>
      </c>
    </row>
    <row r="2127" spans="2:17" x14ac:dyDescent="0.2">
      <c r="B2127" s="39" t="s">
        <v>42</v>
      </c>
      <c r="D2127" s="42">
        <f>_xll.qlCalendarAdvance(Calendar,$D2126,B2127,"f",FALSE)</f>
        <v>54645</v>
      </c>
      <c r="E2127" s="139">
        <f>_xll.qlInterestRateIndexValueDate(IndexON,D2127)</f>
        <v>54645</v>
      </c>
      <c r="F2127" s="155">
        <f>IFERROR(_xll.qlIndexFixing(IndexON,D2127,TRUE,_xll.ohTrigger(RecalcTrigger,TriggerON)),NA())</f>
        <v>7.573554372362068E-3</v>
      </c>
      <c r="H2127" s="42">
        <f>_xll.qlCalendarAdvance(Calendar,$H2126,B2127,"f",FALSE)</f>
        <v>54645</v>
      </c>
      <c r="I2127" s="139">
        <f>_xll.qlInterestRateIndexValueDate(Index1M,$H2127)</f>
        <v>54647</v>
      </c>
      <c r="J2127" s="144">
        <f>IFERROR(_xll.qlIndexFixing(Index1M,$H2127,TRUE,_xll.ohTrigger(RecalcTrigger,Trigger1M)),NA())</f>
        <v>8.1002833152843401E-3</v>
      </c>
      <c r="K2127" s="44">
        <f>IFERROR(_xll.qlIndexFixing(Index3M,H2127,TRUE,_xll.ohTrigger(RecalcTrigger,Trigger3M)),NA())</f>
        <v>8.3162699148176464E-3</v>
      </c>
      <c r="L2127" s="44">
        <f>IFERROR(_xll.qlIndexFixing(Index6M,$H2127,TRUE,_xll.ohTrigger(RecalcTrigger,Trigger6M)),NA())</f>
        <v>8.0178357622576277E-3</v>
      </c>
      <c r="M2127" s="145">
        <f>IFERROR(_xll.qlIndexFixing(Index1Y,$H2127,TRUE,_xll.ohTrigger(RecalcTrigger,Trigger1Y)),NA())</f>
        <v>8.4776258326272023E-3</v>
      </c>
      <c r="N2127" s="144">
        <f>IFERROR(_xll.qlIndexFixing(ONIndex1M,I2127,TRUE,_xll.ohTrigger(RecalcTrigger,Trigger1M)),NA())</f>
        <v>8.1033855016521272E-3</v>
      </c>
      <c r="O2127" s="44">
        <f>IFERROR(_xll.qlIndexFixing(ONIndex3M,I2127,TRUE,_xll.ohTrigger(RecalcTrigger,Trigger3M)),NA())</f>
        <v>8.3291899555870685E-3</v>
      </c>
      <c r="P2127" s="44">
        <f>IFERROR(_xll.qlIndexFixing(ONIndex6M,I2127,TRUE,_xll.ohTrigger(RecalcTrigger,Trigger6M)),NA())</f>
        <v>8.0447739241407135E-3</v>
      </c>
      <c r="Q2127" s="145">
        <f>IFERROR(_xll.qlIndexFixing(ONIndex1Y,I2127,TRUE,_xll.ohTrigger(RecalcTrigger,Trigger1Y)),NA())</f>
        <v>8.5393595203786532E-3</v>
      </c>
    </row>
    <row r="2128" spans="2:17" x14ac:dyDescent="0.2">
      <c r="B2128" s="39" t="s">
        <v>42</v>
      </c>
      <c r="D2128" s="42">
        <f>_xll.qlCalendarAdvance(Calendar,$D2127,B2128,"f",FALSE)</f>
        <v>54652</v>
      </c>
      <c r="E2128" s="139">
        <f>_xll.qlInterestRateIndexValueDate(IndexON,D2128)</f>
        <v>54652</v>
      </c>
      <c r="F2128" s="155">
        <f>IFERROR(_xll.qlIndexFixing(IndexON,D2128,TRUE,_xll.ohTrigger(RecalcTrigger,TriggerON)),NA())</f>
        <v>7.573554372362068E-3</v>
      </c>
      <c r="H2128" s="42">
        <f>_xll.qlCalendarAdvance(Calendar,$H2127,B2128,"f",FALSE)</f>
        <v>54652</v>
      </c>
      <c r="I2128" s="139">
        <f>_xll.qlInterestRateIndexValueDate(Index1M,$H2128)</f>
        <v>54654</v>
      </c>
      <c r="J2128" s="144">
        <f>IFERROR(_xll.qlIndexFixing(Index1M,$H2128,TRUE,_xll.ohTrigger(RecalcTrigger,Trigger1M)),NA())</f>
        <v>8.0966666018231215E-3</v>
      </c>
      <c r="K2128" s="44">
        <f>IFERROR(_xll.qlIndexFixing(Index3M,H2128,TRUE,_xll.ohTrigger(RecalcTrigger,Trigger3M)),NA())</f>
        <v>8.3125912916524342E-3</v>
      </c>
      <c r="L2128" s="44">
        <f>IFERROR(_xll.qlIndexFixing(Index6M,$H2128,TRUE,_xll.ohTrigger(RecalcTrigger,Trigger6M)),NA())</f>
        <v>8.014426781460195E-3</v>
      </c>
      <c r="M2128" s="145">
        <f>IFERROR(_xll.qlIndexFixing(Index1Y,$H2128,TRUE,_xll.ohTrigger(RecalcTrigger,Trigger1Y)),NA())</f>
        <v>8.4736711695753766E-3</v>
      </c>
      <c r="N2128" s="144">
        <f>IFERROR(_xll.qlIndexFixing(ONIndex1M,I2128,TRUE,_xll.ohTrigger(RecalcTrigger,Trigger1M)),NA())</f>
        <v>8.0997860510745312E-3</v>
      </c>
      <c r="O2128" s="44">
        <f>IFERROR(_xll.qlIndexFixing(ONIndex3M,I2128,TRUE,_xll.ohTrigger(RecalcTrigger,Trigger3M)),NA())</f>
        <v>8.3255698165984882E-3</v>
      </c>
      <c r="P2128" s="44">
        <f>IFERROR(_xll.qlIndexFixing(ONIndex6M,I2128,TRUE,_xll.ohTrigger(RecalcTrigger,Trigger6M)),NA())</f>
        <v>8.0412718419164975E-3</v>
      </c>
      <c r="Q2128" s="145">
        <f>IFERROR(_xll.qlIndexFixing(ONIndex1Y,I2128,TRUE,_xll.ohTrigger(RecalcTrigger,Trigger1Y)),NA())</f>
        <v>8.53564740248558E-3</v>
      </c>
    </row>
    <row r="2129" spans="2:17" x14ac:dyDescent="0.2">
      <c r="B2129" s="39" t="s">
        <v>42</v>
      </c>
      <c r="D2129" s="42">
        <f>_xll.qlCalendarAdvance(Calendar,$D2128,B2129,"f",FALSE)</f>
        <v>54659</v>
      </c>
      <c r="E2129" s="139">
        <f>_xll.qlInterestRateIndexValueDate(IndexON,D2129)</f>
        <v>54659</v>
      </c>
      <c r="F2129" s="155">
        <f>IFERROR(_xll.qlIndexFixing(IndexON,D2129,TRUE,_xll.ohTrigger(RecalcTrigger,TriggerON)),NA())</f>
        <v>7.573554372442004E-3</v>
      </c>
      <c r="H2129" s="42">
        <f>_xll.qlCalendarAdvance(Calendar,$H2128,B2129,"f",FALSE)</f>
        <v>54659</v>
      </c>
      <c r="I2129" s="139">
        <f>_xll.qlInterestRateIndexValueDate(Index1M,$H2129)</f>
        <v>54661</v>
      </c>
      <c r="J2129" s="144">
        <f>IFERROR(_xll.qlIndexFixing(Index1M,$H2129,TRUE,_xll.ohTrigger(RecalcTrigger,Trigger1M)),NA())</f>
        <v>8.0930409058846409E-3</v>
      </c>
      <c r="K2129" s="44">
        <f>IFERROR(_xll.qlIndexFixing(Index3M,H2129,TRUE,_xll.ohTrigger(RecalcTrigger,Trigger3M)),NA())</f>
        <v>8.308904077525367E-3</v>
      </c>
      <c r="L2129" s="44">
        <f>IFERROR(_xll.qlIndexFixing(Index6M,$H2129,TRUE,_xll.ohTrigger(RecalcTrigger,Trigger6M)),NA())</f>
        <v>8.0110264436660632E-3</v>
      </c>
      <c r="M2129" s="145">
        <f>IFERROR(_xll.qlIndexFixing(Index1Y,$H2129,TRUE,_xll.ohTrigger(RecalcTrigger,Trigger1Y)),NA())</f>
        <v>8.4697081625711729E-3</v>
      </c>
      <c r="N2129" s="144">
        <f>IFERROR(_xll.qlIndexFixing(ONIndex1M,I2129,TRUE,_xll.ohTrigger(RecalcTrigger,Trigger1M)),NA())</f>
        <v>8.0961776307120203E-3</v>
      </c>
      <c r="O2129" s="44">
        <f>IFERROR(_xll.qlIndexFixing(ONIndex3M,I2129,TRUE,_xll.ohTrigger(RecalcTrigger,Trigger3M)),NA())</f>
        <v>8.3219411352430939E-3</v>
      </c>
      <c r="P2129" s="44">
        <f>IFERROR(_xll.qlIndexFixing(ONIndex6M,I2129,TRUE,_xll.ohTrigger(RecalcTrigger,Trigger6M)),NA())</f>
        <v>8.0377779915075109E-3</v>
      </c>
      <c r="Q2129" s="145">
        <f>IFERROR(_xll.qlIndexFixing(ONIndex1Y,I2129,TRUE,_xll.ohTrigger(RecalcTrigger,Trigger1Y)),NA())</f>
        <v>8.5319272043360428E-3</v>
      </c>
    </row>
    <row r="2130" spans="2:17" x14ac:dyDescent="0.2">
      <c r="B2130" s="39" t="s">
        <v>42</v>
      </c>
      <c r="D2130" s="42">
        <f>_xll.qlCalendarAdvance(Calendar,$D2129,B2130,"f",FALSE)</f>
        <v>54666</v>
      </c>
      <c r="E2130" s="139">
        <f>_xll.qlInterestRateIndexValueDate(IndexON,D2130)</f>
        <v>54666</v>
      </c>
      <c r="F2130" s="155">
        <f>IFERROR(_xll.qlIndexFixing(IndexON,D2130,TRUE,_xll.ohTrigger(RecalcTrigger,TriggerON)),NA())</f>
        <v>7.5735543722821319E-3</v>
      </c>
      <c r="H2130" s="42">
        <f>_xll.qlCalendarAdvance(Calendar,$H2129,B2130,"f",FALSE)</f>
        <v>54666</v>
      </c>
      <c r="I2130" s="139">
        <f>_xll.qlInterestRateIndexValueDate(Index1M,$H2130)</f>
        <v>54668</v>
      </c>
      <c r="J2130" s="144">
        <f>IFERROR(_xll.qlIndexFixing(Index1M,$H2130,TRUE,_xll.ohTrigger(RecalcTrigger,Trigger1M)),NA())</f>
        <v>8.089406222900053E-3</v>
      </c>
      <c r="K2130" s="44">
        <f>IFERROR(_xll.qlIndexFixing(Index3M,H2130,TRUE,_xll.ohTrigger(RecalcTrigger,Trigger3M)),NA())</f>
        <v>8.3053781391879741E-3</v>
      </c>
      <c r="L2130" s="44">
        <f>IFERROR(_xll.qlIndexFixing(Index6M,$H2130,TRUE,_xll.ohTrigger(RecalcTrigger,Trigger6M)),NA())</f>
        <v>8.0083867409183936E-3</v>
      </c>
      <c r="M2130" s="145">
        <f>IFERROR(_xll.qlIndexFixing(Index1Y,$H2130,TRUE,_xll.ohTrigger(RecalcTrigger,Trigger1Y)),NA())</f>
        <v>8.4657368034470968E-3</v>
      </c>
      <c r="N2130" s="144">
        <f>IFERROR(_xll.qlIndexFixing(ONIndex1M,I2130,TRUE,_xll.ohTrigger(RecalcTrigger,Trigger1M)),NA())</f>
        <v>8.0925602360082394E-3</v>
      </c>
      <c r="O2130" s="44">
        <f>IFERROR(_xll.qlIndexFixing(ONIndex3M,I2130,TRUE,_xll.ohTrigger(RecalcTrigger,Trigger3M)),NA())</f>
        <v>8.3183039058454256E-3</v>
      </c>
      <c r="P2130" s="44">
        <f>IFERROR(_xll.qlIndexFixing(ONIndex6M,I2130,TRUE,_xll.ohTrigger(RecalcTrigger,Trigger6M)),NA())</f>
        <v>8.0342924018506068E-3</v>
      </c>
      <c r="Q2130" s="145">
        <f>IFERROR(_xll.qlIndexFixing(ONIndex1Y,I2130,TRUE,_xll.ohTrigger(RecalcTrigger,Trigger1Y)),NA())</f>
        <v>8.5281989177765638E-3</v>
      </c>
    </row>
    <row r="2131" spans="2:17" x14ac:dyDescent="0.2">
      <c r="B2131" s="39" t="s">
        <v>42</v>
      </c>
      <c r="D2131" s="42">
        <f>_xll.qlCalendarAdvance(Calendar,$D2130,B2131,"f",FALSE)</f>
        <v>54673</v>
      </c>
      <c r="E2131" s="139">
        <f>_xll.qlInterestRateIndexValueDate(IndexON,D2131)</f>
        <v>54673</v>
      </c>
      <c r="F2131" s="155">
        <f>IFERROR(_xll.qlIndexFixing(IndexON,D2131,TRUE,_xll.ohTrigger(RecalcTrigger,TriggerON)),NA())</f>
        <v>7.5735543722821319E-3</v>
      </c>
      <c r="H2131" s="42">
        <f>_xll.qlCalendarAdvance(Calendar,$H2130,B2131,"f",FALSE)</f>
        <v>54673</v>
      </c>
      <c r="I2131" s="139">
        <f>_xll.qlInterestRateIndexValueDate(Index1M,$H2131)</f>
        <v>54675</v>
      </c>
      <c r="J2131" s="144">
        <f>IFERROR(_xll.qlIndexFixing(Index1M,$H2131,TRUE,_xll.ohTrigger(RecalcTrigger,Trigger1M)),NA())</f>
        <v>8.0857625482955164E-3</v>
      </c>
      <c r="K2131" s="44">
        <f>IFERROR(_xll.qlIndexFixing(Index3M,H2131,TRUE,_xll.ohTrigger(RecalcTrigger,Trigger3M)),NA())</f>
        <v>8.3016744268656455E-3</v>
      </c>
      <c r="L2131" s="44">
        <f>IFERROR(_xll.qlIndexFixing(Index6M,$H2131,TRUE,_xll.ohTrigger(RecalcTrigger,Trigger6M)),NA())</f>
        <v>8.0050009959822671E-3</v>
      </c>
      <c r="M2131" s="145">
        <f>IFERROR(_xll.qlIndexFixing(Index1Y,$H2131,TRUE,_xll.ohTrigger(RecalcTrigger,Trigger1Y)),NA())</f>
        <v>8.4617570840360926E-3</v>
      </c>
      <c r="N2131" s="144">
        <f>IFERROR(_xll.qlIndexFixing(ONIndex1M,I2131,TRUE,_xll.ohTrigger(RecalcTrigger,Trigger1M)),NA())</f>
        <v>8.0889338622469609E-3</v>
      </c>
      <c r="O2131" s="44">
        <f>IFERROR(_xll.qlIndexFixing(ONIndex3M,I2131,TRUE,_xll.ohTrigger(RecalcTrigger,Trigger3M)),NA())</f>
        <v>8.3146581224102789E-3</v>
      </c>
      <c r="P2131" s="44">
        <f>IFERROR(_xll.qlIndexFixing(ONIndex6M,I2131,TRUE,_xll.ohTrigger(RecalcTrigger,Trigger6M)),NA())</f>
        <v>8.0308151025221264E-3</v>
      </c>
      <c r="Q2131" s="145">
        <f>IFERROR(_xll.qlIndexFixing(ONIndex1Y,I2131,TRUE,_xll.ohTrigger(RecalcTrigger,Trigger1Y)),NA())</f>
        <v>8.5244625347336012E-3</v>
      </c>
    </row>
    <row r="2132" spans="2:17" x14ac:dyDescent="0.2">
      <c r="B2132" s="39" t="s">
        <v>42</v>
      </c>
      <c r="D2132" s="42">
        <f>_xll.qlCalendarAdvance(Calendar,$D2131,B2132,"f",FALSE)</f>
        <v>54680</v>
      </c>
      <c r="E2132" s="139">
        <f>_xll.qlInterestRateIndexValueDate(IndexON,D2132)</f>
        <v>54680</v>
      </c>
      <c r="F2132" s="155">
        <f>IFERROR(_xll.qlIndexFixing(IndexON,D2132,TRUE,_xll.ohTrigger(RecalcTrigger,TriggerON)),NA())</f>
        <v>7.573554372362068E-3</v>
      </c>
      <c r="H2132" s="42">
        <f>_xll.qlCalendarAdvance(Calendar,$H2131,B2132,"f",FALSE)</f>
        <v>54680</v>
      </c>
      <c r="I2132" s="139">
        <f>_xll.qlInterestRateIndexValueDate(Index1M,$H2132)</f>
        <v>54682</v>
      </c>
      <c r="J2132" s="144">
        <f>IFERROR(_xll.qlIndexFixing(Index1M,$H2132,TRUE,_xll.ohTrigger(RecalcTrigger,Trigger1M)),NA())</f>
        <v>8.082109877499688E-3</v>
      </c>
      <c r="K2132" s="44">
        <f>IFERROR(_xll.qlIndexFixing(Index3M,H2132,TRUE,_xll.ohTrigger(RecalcTrigger,Trigger3M)),NA())</f>
        <v>8.2979621069978714E-3</v>
      </c>
      <c r="L2132" s="44">
        <f>IFERROR(_xll.qlIndexFixing(Index6M,$H2132,TRUE,_xll.ohTrigger(RecalcTrigger,Trigger6M)),NA())</f>
        <v>8.001623970457632E-3</v>
      </c>
      <c r="M2132" s="145">
        <f>IFERROR(_xll.qlIndexFixing(Index1Y,$H2132,TRUE,_xll.ohTrigger(RecalcTrigger,Trigger1Y)),NA())</f>
        <v>8.457768996170666E-3</v>
      </c>
      <c r="N2132" s="144">
        <f>IFERROR(_xll.qlIndexFixing(ONIndex1M,I2132,TRUE,_xll.ohTrigger(RecalcTrigger,Trigger1M)),NA())</f>
        <v>8.0852985049517656E-3</v>
      </c>
      <c r="O2132" s="44">
        <f>IFERROR(_xll.qlIndexFixing(ONIndex3M,I2132,TRUE,_xll.ohTrigger(RecalcTrigger,Trigger3M)),NA())</f>
        <v>8.311003779581938E-3</v>
      </c>
      <c r="P2132" s="44">
        <f>IFERROR(_xll.qlIndexFixing(ONIndex6M,I2132,TRUE,_xll.ohTrigger(RecalcTrigger,Trigger6M)),NA())</f>
        <v>8.0273461226187948E-3</v>
      </c>
      <c r="Q2132" s="145">
        <f>IFERROR(_xll.qlIndexFixing(ONIndex1Y,I2132,TRUE,_xll.ohTrigger(RecalcTrigger,Trigger1Y)),NA())</f>
        <v>8.5207180468138688E-3</v>
      </c>
    </row>
    <row r="2133" spans="2:17" x14ac:dyDescent="0.2">
      <c r="B2133" s="39" t="s">
        <v>42</v>
      </c>
      <c r="D2133" s="42">
        <f>_xll.qlCalendarAdvance(Calendar,$D2132,B2133,"f",FALSE)</f>
        <v>54687</v>
      </c>
      <c r="E2133" s="139">
        <f>_xll.qlInterestRateIndexValueDate(IndexON,D2133)</f>
        <v>54687</v>
      </c>
      <c r="F2133" s="155">
        <f>IFERROR(_xll.qlIndexFixing(IndexON,D2133,TRUE,_xll.ohTrigger(RecalcTrigger,TriggerON)),NA())</f>
        <v>7.5735543722821319E-3</v>
      </c>
      <c r="H2133" s="42">
        <f>_xll.qlCalendarAdvance(Calendar,$H2132,B2133,"f",FALSE)</f>
        <v>54687</v>
      </c>
      <c r="I2133" s="139">
        <f>_xll.qlInterestRateIndexValueDate(Index1M,$H2133)</f>
        <v>54689</v>
      </c>
      <c r="J2133" s="144">
        <f>IFERROR(_xll.qlIndexFixing(Index1M,$H2133,TRUE,_xll.ohTrigger(RecalcTrigger,Trigger1M)),NA())</f>
        <v>8.0784482059362284E-3</v>
      </c>
      <c r="K2133" s="44">
        <f>IFERROR(_xll.qlIndexFixing(Index3M,H2133,TRUE,_xll.ohTrigger(RecalcTrigger,Trigger3M)),NA())</f>
        <v>8.2942411738696625E-3</v>
      </c>
      <c r="L2133" s="44">
        <f>IFERROR(_xll.qlIndexFixing(Index6M,$H2133,TRUE,_xll.ohTrigger(RecalcTrigger,Trigger6M)),NA())</f>
        <v>7.9982556936779321E-3</v>
      </c>
      <c r="M2133" s="145">
        <f>IFERROR(_xll.qlIndexFixing(Index1Y,$H2133,TRUE,_xll.ohTrigger(RecalcTrigger,Trigger1Y)),NA())</f>
        <v>8.4537725316848559E-3</v>
      </c>
      <c r="N2133" s="144">
        <f>IFERROR(_xll.qlIndexFixing(ONIndex1M,I2133,TRUE,_xll.ohTrigger(RecalcTrigger,Trigger1M)),NA())</f>
        <v>8.0816541595662983E-3</v>
      </c>
      <c r="O2133" s="44">
        <f>IFERROR(_xll.qlIndexFixing(ONIndex3M,I2133,TRUE,_xll.ohTrigger(RecalcTrigger,Trigger3M)),NA())</f>
        <v>8.3073408712852626E-3</v>
      </c>
      <c r="P2133" s="44">
        <f>IFERROR(_xll.qlIndexFixing(ONIndex6M,I2133,TRUE,_xll.ohTrigger(RecalcTrigger,Trigger6M)),NA())</f>
        <v>8.0238854916370173E-3</v>
      </c>
      <c r="Q2133" s="145">
        <f>IFERROR(_xll.qlIndexFixing(ONIndex1Y,I2133,TRUE,_xll.ohTrigger(RecalcTrigger,Trigger1Y)),NA())</f>
        <v>8.5169654458638888E-3</v>
      </c>
    </row>
    <row r="2134" spans="2:17" x14ac:dyDescent="0.2">
      <c r="B2134" s="39" t="s">
        <v>42</v>
      </c>
      <c r="D2134" s="42">
        <f>_xll.qlCalendarAdvance(Calendar,$D2133,B2134,"f",FALSE)</f>
        <v>54694</v>
      </c>
      <c r="E2134" s="139">
        <f>_xll.qlInterestRateIndexValueDate(IndexON,D2134)</f>
        <v>54694</v>
      </c>
      <c r="F2134" s="155">
        <f>IFERROR(_xll.qlIndexFixing(IndexON,D2134,TRUE,_xll.ohTrigger(RecalcTrigger,TriggerON)),NA())</f>
        <v>7.573554372362068E-3</v>
      </c>
      <c r="H2134" s="42">
        <f>_xll.qlCalendarAdvance(Calendar,$H2133,B2134,"f",FALSE)</f>
        <v>54694</v>
      </c>
      <c r="I2134" s="139">
        <f>_xll.qlInterestRateIndexValueDate(Index1M,$H2134)</f>
        <v>54696</v>
      </c>
      <c r="J2134" s="144">
        <f>IFERROR(_xll.qlIndexFixing(Index1M,$H2134,TRUE,_xll.ohTrigger(RecalcTrigger,Trigger1M)),NA())</f>
        <v>8.0752946059487862E-3</v>
      </c>
      <c r="K2134" s="44">
        <f>IFERROR(_xll.qlIndexFixing(Index3M,H2134,TRUE,_xll.ohTrigger(RecalcTrigger,Trigger3M)),NA())</f>
        <v>8.2903389423753023E-3</v>
      </c>
      <c r="L2134" s="44">
        <f>IFERROR(_xll.qlIndexFixing(Index6M,$H2134,TRUE,_xll.ohTrigger(RecalcTrigger,Trigger6M)),NA())</f>
        <v>7.9947479371803298E-3</v>
      </c>
      <c r="M2134" s="145">
        <f>IFERROR(_xll.qlIndexFixing(Index1Y,$H2134,TRUE,_xll.ohTrigger(RecalcTrigger,Trigger1Y)),NA())</f>
        <v>8.4497676824122625E-3</v>
      </c>
      <c r="N2134" s="144">
        <f>IFERROR(_xll.qlIndexFixing(ONIndex1M,I2134,TRUE,_xll.ohTrigger(RecalcTrigger,Trigger1M)),NA())</f>
        <v>8.0780008214542676E-3</v>
      </c>
      <c r="O2134" s="44">
        <f>IFERROR(_xll.qlIndexFixing(ONIndex3M,I2134,TRUE,_xll.ohTrigger(RecalcTrigger,Trigger3M)),NA())</f>
        <v>8.3036693920846005E-3</v>
      </c>
      <c r="P2134" s="44">
        <f>IFERROR(_xll.qlIndexFixing(ONIndex6M,I2134,TRUE,_xll.ohTrigger(RecalcTrigger,Trigger6M)),NA())</f>
        <v>8.0204332385136468E-3</v>
      </c>
      <c r="Q2134" s="145">
        <f>IFERROR(_xll.qlIndexFixing(ONIndex1Y,I2134,TRUE,_xll.ohTrigger(RecalcTrigger,Trigger1Y)),NA())</f>
        <v>8.5132047238101194E-3</v>
      </c>
    </row>
    <row r="2135" spans="2:17" x14ac:dyDescent="0.2">
      <c r="B2135" s="39" t="s">
        <v>42</v>
      </c>
      <c r="D2135" s="42">
        <f>_xll.qlCalendarAdvance(Calendar,$D2134,B2135,"f",FALSE)</f>
        <v>54701</v>
      </c>
      <c r="E2135" s="139">
        <f>_xll.qlInterestRateIndexValueDate(IndexON,D2135)</f>
        <v>54701</v>
      </c>
      <c r="F2135" s="155">
        <f>IFERROR(_xll.qlIndexFixing(IndexON,D2135,TRUE,_xll.ohTrigger(RecalcTrigger,TriggerON)),NA())</f>
        <v>7.573554372362068E-3</v>
      </c>
      <c r="H2135" s="42">
        <f>_xll.qlCalendarAdvance(Calendar,$H2134,B2135,"f",FALSE)</f>
        <v>54701</v>
      </c>
      <c r="I2135" s="139">
        <f>_xll.qlInterestRateIndexValueDate(Index1M,$H2135)</f>
        <v>54703</v>
      </c>
      <c r="J2135" s="144">
        <f>IFERROR(_xll.qlIndexFixing(Index1M,$H2135,TRUE,_xll.ohTrigger(RecalcTrigger,Trigger1M)),NA())</f>
        <v>8.0710978422135482E-3</v>
      </c>
      <c r="K2135" s="44">
        <f>IFERROR(_xll.qlIndexFixing(Index3M,H2135,TRUE,_xll.ohTrigger(RecalcTrigger,Trigger3M)),NA())</f>
        <v>8.2866000624192294E-3</v>
      </c>
      <c r="L2135" s="44">
        <f>IFERROR(_xll.qlIndexFixing(Index6M,$H2135,TRUE,_xll.ohTrigger(RecalcTrigger,Trigger6M)),NA())</f>
        <v>7.9913978109507136E-3</v>
      </c>
      <c r="M2135" s="145">
        <f>IFERROR(_xll.qlIndexFixing(Index1Y,$H2135,TRUE,_xll.ohTrigger(RecalcTrigger,Trigger1Y)),NA())</f>
        <v>8.4457544401867063E-3</v>
      </c>
      <c r="N2135" s="144">
        <f>IFERROR(_xll.qlIndexFixing(ONIndex1M,I2135,TRUE,_xll.ohTrigger(RecalcTrigger,Trigger1M)),NA())</f>
        <v>8.0743384859793821E-3</v>
      </c>
      <c r="O2135" s="44">
        <f>IFERROR(_xll.qlIndexFixing(ONIndex3M,I2135,TRUE,_xll.ohTrigger(RecalcTrigger,Trigger3M)),NA())</f>
        <v>8.2999893359847476E-3</v>
      </c>
      <c r="P2135" s="44">
        <f>IFERROR(_xll.qlIndexFixing(ONIndex6M,I2135,TRUE,_xll.ohTrigger(RecalcTrigger,Trigger6M)),NA())</f>
        <v>8.0169893926651525E-3</v>
      </c>
      <c r="Q2135" s="145">
        <f>IFERROR(_xll.qlIndexFixing(ONIndex1Y,I2135,TRUE,_xll.ohTrigger(RecalcTrigger,Trigger1Y)),NA())</f>
        <v>8.5094358722592744E-3</v>
      </c>
    </row>
    <row r="2136" spans="2:17" x14ac:dyDescent="0.2">
      <c r="B2136" s="39" t="s">
        <v>42</v>
      </c>
      <c r="D2136" s="42">
        <f>_xll.qlCalendarAdvance(Calendar,$D2135,B2136,"f",FALSE)</f>
        <v>54708</v>
      </c>
      <c r="E2136" s="139">
        <f>_xll.qlInterestRateIndexValueDate(IndexON,D2136)</f>
        <v>54708</v>
      </c>
      <c r="F2136" s="155">
        <f>IFERROR(_xll.qlIndexFixing(IndexON,D2136,TRUE,_xll.ohTrigger(RecalcTrigger,TriggerON)),NA())</f>
        <v>7.573554372362068E-3</v>
      </c>
      <c r="H2136" s="42">
        <f>_xll.qlCalendarAdvance(Calendar,$H2135,B2136,"f",FALSE)</f>
        <v>54708</v>
      </c>
      <c r="I2136" s="139">
        <f>_xll.qlInterestRateIndexValueDate(Index1M,$H2136)</f>
        <v>54710</v>
      </c>
      <c r="J2136" s="144">
        <f>IFERROR(_xll.qlIndexFixing(Index1M,$H2136,TRUE,_xll.ohTrigger(RecalcTrigger,Trigger1M)),NA())</f>
        <v>8.0674091409091431E-3</v>
      </c>
      <c r="K2136" s="44">
        <f>IFERROR(_xll.qlIndexFixing(Index3M,H2136,TRUE,_xll.ohTrigger(RecalcTrigger,Trigger3M)),NA())</f>
        <v>8.282852551482877E-3</v>
      </c>
      <c r="L2136" s="44">
        <f>IFERROR(_xll.qlIndexFixing(Index6M,$H2136,TRUE,_xll.ohTrigger(RecalcTrigger,Trigger6M)),NA())</f>
        <v>7.9880565237916736E-3</v>
      </c>
      <c r="M2136" s="145">
        <f>IFERROR(_xll.qlIndexFixing(Index1Y,$H2136,TRUE,_xll.ohTrigger(RecalcTrigger,Trigger1Y)),NA())</f>
        <v>8.4417327968426652E-3</v>
      </c>
      <c r="N2136" s="144">
        <f>IFERROR(_xll.qlIndexFixing(ONIndex1M,I2136,TRUE,_xll.ohTrigger(RecalcTrigger,Trigger1M)),NA())</f>
        <v>8.0706671486652226E-3</v>
      </c>
      <c r="O2136" s="44">
        <f>IFERROR(_xll.qlIndexFixing(ONIndex3M,I2136,TRUE,_xll.ohTrigger(RecalcTrigger,Trigger3M)),NA())</f>
        <v>8.2963006974701159E-3</v>
      </c>
      <c r="P2136" s="44">
        <f>IFERROR(_xll.qlIndexFixing(ONIndex6M,I2136,TRUE,_xll.ohTrigger(RecalcTrigger,Trigger6M)),NA())</f>
        <v>8.0135539833481317E-3</v>
      </c>
      <c r="Q2136" s="145">
        <f>IFERROR(_xll.qlIndexFixing(ONIndex1Y,I2136,TRUE,_xll.ohTrigger(RecalcTrigger,Trigger1Y)),NA())</f>
        <v>8.5056588832177482E-3</v>
      </c>
    </row>
    <row r="2137" spans="2:17" x14ac:dyDescent="0.2">
      <c r="B2137" s="39" t="s">
        <v>42</v>
      </c>
      <c r="D2137" s="42">
        <f>_xll.qlCalendarAdvance(Calendar,$D2136,B2137,"f",FALSE)</f>
        <v>54715</v>
      </c>
      <c r="E2137" s="139">
        <f>_xll.qlInterestRateIndexValueDate(IndexON,D2137)</f>
        <v>54715</v>
      </c>
      <c r="F2137" s="155">
        <f>IFERROR(_xll.qlIndexFixing(IndexON,D2137,TRUE,_xll.ohTrigger(RecalcTrigger,TriggerON)),NA())</f>
        <v>7.573554372362068E-3</v>
      </c>
      <c r="H2137" s="42">
        <f>_xll.qlCalendarAdvance(Calendar,$H2136,B2137,"f",FALSE)</f>
        <v>54715</v>
      </c>
      <c r="I2137" s="139">
        <f>_xll.qlInterestRateIndexValueDate(Index1M,$H2137)</f>
        <v>54717</v>
      </c>
      <c r="J2137" s="144">
        <f>IFERROR(_xll.qlIndexFixing(Index1M,$H2137,TRUE,_xll.ohTrigger(RecalcTrigger,Trigger1M)),NA())</f>
        <v>8.0637114205417415E-3</v>
      </c>
      <c r="K2137" s="44">
        <f>IFERROR(_xll.qlIndexFixing(Index3M,H2137,TRUE,_xll.ohTrigger(RecalcTrigger,Trigger3M)),NA())</f>
        <v>8.2790964038482115E-3</v>
      </c>
      <c r="L2137" s="44">
        <f>IFERROR(_xll.qlIndexFixing(Index6M,$H2137,TRUE,_xll.ohTrigger(RecalcTrigger,Trigger6M)),NA())</f>
        <v>7.9847241050384227E-3</v>
      </c>
      <c r="M2137" s="145">
        <f>IFERROR(_xll.qlIndexFixing(Index1Y,$H2137,TRUE,_xll.ohTrigger(RecalcTrigger,Trigger1Y)),NA())</f>
        <v>8.4377027442150525E-3</v>
      </c>
      <c r="N2137" s="144">
        <f>IFERROR(_xll.qlIndexFixing(ONIndex1M,I2137,TRUE,_xll.ohTrigger(RecalcTrigger,Trigger1M)),NA())</f>
        <v>8.0669868048754978E-3</v>
      </c>
      <c r="O2137" s="44">
        <f>IFERROR(_xll.qlIndexFixing(ONIndex3M,I2137,TRUE,_xll.ohTrigger(RecalcTrigger,Trigger3M)),NA())</f>
        <v>8.2926034707053731E-3</v>
      </c>
      <c r="P2137" s="44">
        <f>IFERROR(_xll.qlIndexFixing(ONIndex6M,I2137,TRUE,_xll.ohTrigger(RecalcTrigger,Trigger6M)),NA())</f>
        <v>8.0101270398991176E-3</v>
      </c>
      <c r="Q2137" s="145">
        <f>IFERROR(_xll.qlIndexFixing(ONIndex1Y,I2137,TRUE,_xll.ohTrigger(RecalcTrigger,Trigger1Y)),NA())</f>
        <v>8.5018737483721907E-3</v>
      </c>
    </row>
    <row r="2138" spans="2:17" x14ac:dyDescent="0.2">
      <c r="B2138" s="39" t="s">
        <v>42</v>
      </c>
      <c r="D2138" s="42">
        <f>_xll.qlCalendarAdvance(Calendar,$D2137,B2138,"f",FALSE)</f>
        <v>54722</v>
      </c>
      <c r="E2138" s="139">
        <f>_xll.qlInterestRateIndexValueDate(IndexON,D2138)</f>
        <v>54722</v>
      </c>
      <c r="F2138" s="155">
        <f>IFERROR(_xll.qlIndexFixing(IndexON,D2138,TRUE,_xll.ohTrigger(RecalcTrigger,TriggerON)),NA())</f>
        <v>7.5735543722821319E-3</v>
      </c>
      <c r="H2138" s="42">
        <f>_xll.qlCalendarAdvance(Calendar,$H2137,B2138,"f",FALSE)</f>
        <v>54722</v>
      </c>
      <c r="I2138" s="139">
        <f>_xll.qlInterestRateIndexValueDate(Index1M,$H2138)</f>
        <v>54724</v>
      </c>
      <c r="J2138" s="144">
        <f>IFERROR(_xll.qlIndexFixing(Index1M,$H2138,TRUE,_xll.ohTrigger(RecalcTrigger,Trigger1M)),NA())</f>
        <v>8.0600046765424982E-3</v>
      </c>
      <c r="K2138" s="44">
        <f>IFERROR(_xll.qlIndexFixing(Index3M,H2138,TRUE,_xll.ohTrigger(RecalcTrigger,Trigger3M)),NA())</f>
        <v>8.2753316137980683E-3</v>
      </c>
      <c r="L2138" s="44">
        <f>IFERROR(_xll.qlIndexFixing(Index6M,$H2138,TRUE,_xll.ohTrigger(RecalcTrigger,Trigger6M)),NA())</f>
        <v>7.9814005840252982E-3</v>
      </c>
      <c r="M2138" s="145">
        <f>IFERROR(_xll.qlIndexFixing(Index1Y,$H2138,TRUE,_xll.ohTrigger(RecalcTrigger,Trigger1Y)),NA())</f>
        <v>8.4336642741390019E-3</v>
      </c>
      <c r="N2138" s="144">
        <f>IFERROR(_xll.qlIndexFixing(ONIndex1M,I2138,TRUE,_xll.ohTrigger(RecalcTrigger,Trigger1M)),NA())</f>
        <v>8.0632974501337884E-3</v>
      </c>
      <c r="O2138" s="44">
        <f>IFERROR(_xll.qlIndexFixing(ONIndex3M,I2138,TRUE,_xll.ohTrigger(RecalcTrigger,Trigger3M)),NA())</f>
        <v>8.288897649935123E-3</v>
      </c>
      <c r="P2138" s="44">
        <f>IFERROR(_xll.qlIndexFixing(ONIndex6M,I2138,TRUE,_xll.ohTrigger(RecalcTrigger,Trigger6M)),NA())</f>
        <v>8.006708591414835E-3</v>
      </c>
      <c r="Q2138" s="145">
        <f>IFERROR(_xll.qlIndexFixing(ONIndex1Y,I2138,TRUE,_xll.ohTrigger(RecalcTrigger,Trigger1Y)),NA())</f>
        <v>8.4980804594891879E-3</v>
      </c>
    </row>
    <row r="2139" spans="2:17" x14ac:dyDescent="0.2">
      <c r="B2139" s="39" t="s">
        <v>42</v>
      </c>
      <c r="D2139" s="42">
        <f>_xll.qlCalendarAdvance(Calendar,$D2138,B2139,"f",FALSE)</f>
        <v>54729</v>
      </c>
      <c r="E2139" s="139">
        <f>_xll.qlInterestRateIndexValueDate(IndexON,D2139)</f>
        <v>54729</v>
      </c>
      <c r="F2139" s="155">
        <f>IFERROR(_xll.qlIndexFixing(IndexON,D2139,TRUE,_xll.ohTrigger(RecalcTrigger,TriggerON)),NA())</f>
        <v>7.573554372362068E-3</v>
      </c>
      <c r="H2139" s="42">
        <f>_xll.qlCalendarAdvance(Calendar,$H2138,B2139,"f",FALSE)</f>
        <v>54729</v>
      </c>
      <c r="I2139" s="139">
        <f>_xll.qlInterestRateIndexValueDate(Index1M,$H2139)</f>
        <v>54731</v>
      </c>
      <c r="J2139" s="144">
        <f>IFERROR(_xll.qlIndexFixing(Index1M,$H2139,TRUE,_xll.ohTrigger(RecalcTrigger,Trigger1M)),NA())</f>
        <v>8.0562889043350738E-3</v>
      </c>
      <c r="K2139" s="44">
        <f>IFERROR(_xll.qlIndexFixing(Index3M,H2139,TRUE,_xll.ohTrigger(RecalcTrigger,Trigger3M)),NA())</f>
        <v>8.2715581756161484E-3</v>
      </c>
      <c r="L2139" s="44">
        <f>IFERROR(_xll.qlIndexFixing(Index6M,$H2139,TRUE,_xll.ohTrigger(RecalcTrigger,Trigger6M)),NA())</f>
        <v>7.9782313993845052E-3</v>
      </c>
      <c r="M2139" s="145">
        <f>IFERROR(_xll.qlIndexFixing(Index1Y,$H2139,TRUE,_xll.ohTrigger(RecalcTrigger,Trigger1Y)),NA())</f>
        <v>8.4296173784500876E-3</v>
      </c>
      <c r="N2139" s="144">
        <f>IFERROR(_xll.qlIndexFixing(ONIndex1M,I2139,TRUE,_xll.ohTrigger(RecalcTrigger,Trigger1M)),NA())</f>
        <v>8.0595990798038031E-3</v>
      </c>
      <c r="O2139" s="44">
        <f>IFERROR(_xll.qlIndexFixing(ONIndex3M,I2139,TRUE,_xll.ohTrigger(RecalcTrigger,Trigger3M)),NA())</f>
        <v>8.2851832294839056E-3</v>
      </c>
      <c r="P2139" s="44">
        <f>IFERROR(_xll.qlIndexFixing(ONIndex6M,I2139,TRUE,_xll.ohTrigger(RecalcTrigger,Trigger6M)),NA())</f>
        <v>8.0032986672318174E-3</v>
      </c>
      <c r="Q2139" s="145">
        <f>IFERROR(_xll.qlIndexFixing(ONIndex1Y,I2139,TRUE,_xll.ohTrigger(RecalcTrigger,Trigger1Y)),NA())</f>
        <v>8.494279008415262E-3</v>
      </c>
    </row>
    <row r="2140" spans="2:17" x14ac:dyDescent="0.2">
      <c r="B2140" s="39" t="s">
        <v>42</v>
      </c>
      <c r="D2140" s="42">
        <f>_xll.qlCalendarAdvance(Calendar,$D2139,B2140,"f",FALSE)</f>
        <v>54736</v>
      </c>
      <c r="E2140" s="139">
        <f>_xll.qlInterestRateIndexValueDate(IndexON,D2140)</f>
        <v>54736</v>
      </c>
      <c r="F2140" s="155">
        <f>IFERROR(_xll.qlIndexFixing(IndexON,D2140,TRUE,_xll.ohTrigger(RecalcTrigger,TriggerON)),NA())</f>
        <v>7.573554372362068E-3</v>
      </c>
      <c r="H2140" s="42">
        <f>_xll.qlCalendarAdvance(Calendar,$H2139,B2140,"f",FALSE)</f>
        <v>54736</v>
      </c>
      <c r="I2140" s="139">
        <f>_xll.qlInterestRateIndexValueDate(Index1M,$H2140)</f>
        <v>54738</v>
      </c>
      <c r="J2140" s="144">
        <f>IFERROR(_xll.qlIndexFixing(Index1M,$H2140,TRUE,_xll.ohTrigger(RecalcTrigger,Trigger1M)),NA())</f>
        <v>8.0525640993506231E-3</v>
      </c>
      <c r="K2140" s="44">
        <f>IFERROR(_xll.qlIndexFixing(Index3M,H2140,TRUE,_xll.ohTrigger(RecalcTrigger,Trigger3M)),NA())</f>
        <v>8.2677760835870237E-3</v>
      </c>
      <c r="L2140" s="44">
        <f>IFERROR(_xll.qlIndexFixing(Index6M,$H2140,TRUE,_xll.ohTrigger(RecalcTrigger,Trigger6M)),NA())</f>
        <v>7.9749251851861762E-3</v>
      </c>
      <c r="M2140" s="145">
        <f>IFERROR(_xll.qlIndexFixing(Index1Y,$H2140,TRUE,_xll.ohTrigger(RecalcTrigger,Trigger1Y)),NA())</f>
        <v>8.4255620489838805E-3</v>
      </c>
      <c r="N2140" s="144">
        <f>IFERROR(_xll.qlIndexFixing(ONIndex1M,I2140,TRUE,_xll.ohTrigger(RecalcTrigger,Trigger1M)),NA())</f>
        <v>8.0558916891693144E-3</v>
      </c>
      <c r="O2140" s="44">
        <f>IFERROR(_xll.qlIndexFixing(ONIndex3M,I2140,TRUE,_xll.ohTrigger(RecalcTrigger,Trigger3M)),NA())</f>
        <v>8.2814602036762608E-3</v>
      </c>
      <c r="P2140" s="44">
        <f>IFERROR(_xll.qlIndexFixing(ONIndex6M,I2140,TRUE,_xll.ohTrigger(RecalcTrigger,Trigger6M)),NA())</f>
        <v>7.9998972966066617E-3</v>
      </c>
      <c r="Q2140" s="145">
        <f>IFERROR(_xll.qlIndexFixing(ONIndex1Y,I2140,TRUE,_xll.ohTrigger(RecalcTrigger,Trigger1Y)),NA())</f>
        <v>8.490469386996935E-3</v>
      </c>
    </row>
    <row r="2141" spans="2:17" x14ac:dyDescent="0.2">
      <c r="B2141" s="39" t="s">
        <v>42</v>
      </c>
      <c r="D2141" s="42">
        <f>_xll.qlCalendarAdvance(Calendar,$D2140,B2141,"f",FALSE)</f>
        <v>54743</v>
      </c>
      <c r="E2141" s="139">
        <f>_xll.qlInterestRateIndexValueDate(IndexON,D2141)</f>
        <v>54743</v>
      </c>
      <c r="F2141" s="155">
        <f>IFERROR(_xll.qlIndexFixing(IndexON,D2141,TRUE,_xll.ohTrigger(RecalcTrigger,TriggerON)),NA())</f>
        <v>7.5735543722821319E-3</v>
      </c>
      <c r="H2141" s="42">
        <f>_xll.qlCalendarAdvance(Calendar,$H2140,B2141,"f",FALSE)</f>
        <v>54743</v>
      </c>
      <c r="I2141" s="139">
        <f>_xll.qlInterestRateIndexValueDate(Index1M,$H2141)</f>
        <v>54745</v>
      </c>
      <c r="J2141" s="144">
        <f>IFERROR(_xll.qlIndexFixing(Index1M,$H2141,TRUE,_xll.ohTrigger(RecalcTrigger,Trigger1M)),NA())</f>
        <v>8.0488302570103087E-3</v>
      </c>
      <c r="K2141" s="44">
        <f>IFERROR(_xll.qlIndexFixing(Index3M,H2141,TRUE,_xll.ohTrigger(RecalcTrigger,Trigger3M)),NA())</f>
        <v>8.2639853319926605E-3</v>
      </c>
      <c r="L2141" s="44">
        <f>IFERROR(_xll.qlIndexFixing(Index6M,$H2141,TRUE,_xll.ohTrigger(RecalcTrigger,Trigger6M)),NA())</f>
        <v>7.9716279544078221E-3</v>
      </c>
      <c r="M2141" s="145">
        <f>IFERROR(_xll.qlIndexFixing(Index1Y,$H2141,TRUE,_xll.ohTrigger(RecalcTrigger,Trigger1Y)),NA())</f>
        <v>8.4214982775770476E-3</v>
      </c>
      <c r="N2141" s="144">
        <f>IFERROR(_xll.qlIndexFixing(ONIndex1M,I2141,TRUE,_xll.ohTrigger(RecalcTrigger,Trigger1M)),NA())</f>
        <v>8.0521752738338392E-3</v>
      </c>
      <c r="O2141" s="44">
        <f>IFERROR(_xll.qlIndexFixing(ONIndex3M,I2141,TRUE,_xll.ohTrigger(RecalcTrigger,Trigger3M)),NA())</f>
        <v>8.2777285666768563E-3</v>
      </c>
      <c r="P2141" s="44">
        <f>IFERROR(_xll.qlIndexFixing(ONIndex6M,I2141,TRUE,_xll.ohTrigger(RecalcTrigger,Trigger6M)),NA())</f>
        <v>7.9965045088759013E-3</v>
      </c>
      <c r="Q2141" s="145">
        <f>IFERROR(_xll.qlIndexFixing(ONIndex1Y,I2141,TRUE,_xll.ohTrigger(RecalcTrigger,Trigger1Y)),NA())</f>
        <v>8.486651587000793E-3</v>
      </c>
    </row>
    <row r="2142" spans="2:17" x14ac:dyDescent="0.2">
      <c r="B2142" s="39" t="s">
        <v>42</v>
      </c>
      <c r="D2142" s="42">
        <f>_xll.qlCalendarAdvance(Calendar,$D2141,B2142,"f",FALSE)</f>
        <v>54750</v>
      </c>
      <c r="E2142" s="139">
        <f>_xll.qlInterestRateIndexValueDate(IndexON,D2142)</f>
        <v>54750</v>
      </c>
      <c r="F2142" s="155">
        <f>IFERROR(_xll.qlIndexFixing(IndexON,D2142,TRUE,_xll.ohTrigger(RecalcTrigger,TriggerON)),NA())</f>
        <v>7.573554372362068E-3</v>
      </c>
      <c r="H2142" s="42">
        <f>_xll.qlCalendarAdvance(Calendar,$H2141,B2142,"f",FALSE)</f>
        <v>54750</v>
      </c>
      <c r="I2142" s="139">
        <f>_xll.qlInterestRateIndexValueDate(Index1M,$H2142)</f>
        <v>54752</v>
      </c>
      <c r="J2142" s="144">
        <f>IFERROR(_xll.qlIndexFixing(Index1M,$H2142,TRUE,_xll.ohTrigger(RecalcTrigger,Trigger1M)),NA())</f>
        <v>8.0450873727452854E-3</v>
      </c>
      <c r="K2142" s="44">
        <f>IFERROR(_xll.qlIndexFixing(Index3M,H2142,TRUE,_xll.ohTrigger(RecalcTrigger,Trigger3M)),NA())</f>
        <v>8.2601859151167634E-3</v>
      </c>
      <c r="L2142" s="44">
        <f>IFERROR(_xll.qlIndexFixing(Index6M,$H2142,TRUE,_xll.ohTrigger(RecalcTrigger,Trigger6M)),NA())</f>
        <v>7.9683397363828831E-3</v>
      </c>
      <c r="M2142" s="145">
        <f>IFERROR(_xll.qlIndexFixing(Index1Y,$H2142,TRUE,_xll.ohTrigger(RecalcTrigger,Trigger1Y)),NA())</f>
        <v>8.417426056065597E-3</v>
      </c>
      <c r="N2142" s="144">
        <f>IFERROR(_xll.qlIndexFixing(ONIndex1M,I2142,TRUE,_xll.ohTrigger(RecalcTrigger,Trigger1M)),NA())</f>
        <v>8.0484498292410223E-3</v>
      </c>
      <c r="O2142" s="44">
        <f>IFERROR(_xll.qlIndexFixing(ONIndex3M,I2142,TRUE,_xll.ohTrigger(RecalcTrigger,Trigger3M)),NA())</f>
        <v>8.2739883128901681E-3</v>
      </c>
      <c r="P2142" s="44">
        <f>IFERROR(_xll.qlIndexFixing(ONIndex6M,I2142,TRUE,_xll.ohTrigger(RecalcTrigger,Trigger6M)),NA())</f>
        <v>7.993120333136261E-3</v>
      </c>
      <c r="Q2142" s="145">
        <f>IFERROR(_xll.qlIndexFixing(ONIndex1Y,I2142,TRUE,_xll.ohTrigger(RecalcTrigger,Trigger1Y)),NA())</f>
        <v>8.4828256001934221E-3</v>
      </c>
    </row>
    <row r="2143" spans="2:17" x14ac:dyDescent="0.2">
      <c r="B2143" s="39" t="s">
        <v>42</v>
      </c>
      <c r="D2143" s="42">
        <f>_xll.qlCalendarAdvance(Calendar,$D2142,B2143,"f",FALSE)</f>
        <v>54757</v>
      </c>
      <c r="E2143" s="139">
        <f>_xll.qlInterestRateIndexValueDate(IndexON,D2143)</f>
        <v>54757</v>
      </c>
      <c r="F2143" s="155">
        <f>IFERROR(_xll.qlIndexFixing(IndexON,D2143,TRUE,_xll.ohTrigger(RecalcTrigger,TriggerON)),NA())</f>
        <v>7.573554372362068E-3</v>
      </c>
      <c r="H2143" s="42">
        <f>_xll.qlCalendarAdvance(Calendar,$H2142,B2143,"f",FALSE)</f>
        <v>54757</v>
      </c>
      <c r="I2143" s="139">
        <f>_xll.qlInterestRateIndexValueDate(Index1M,$H2143)</f>
        <v>54759</v>
      </c>
      <c r="J2143" s="144">
        <f>IFERROR(_xll.qlIndexFixing(Index1M,$H2143,TRUE,_xll.ohTrigger(RecalcTrigger,Trigger1M)),NA())</f>
        <v>8.0413354419817118E-3</v>
      </c>
      <c r="K2143" s="44">
        <f>IFERROR(_xll.qlIndexFixing(Index3M,H2143,TRUE,_xll.ohTrigger(RecalcTrigger,Trigger3M)),NA())</f>
        <v>8.2567358133562863E-3</v>
      </c>
      <c r="L2143" s="44">
        <f>IFERROR(_xll.qlIndexFixing(Index6M,$H2143,TRUE,_xll.ohTrigger(RecalcTrigger,Trigger6M)),NA())</f>
        <v>7.9649174717734868E-3</v>
      </c>
      <c r="M2143" s="145">
        <f>IFERROR(_xll.qlIndexFixing(Index1Y,$H2143,TRUE,_xll.ohTrigger(RecalcTrigger,Trigger1Y)),NA())</f>
        <v>8.4133453762866364E-3</v>
      </c>
      <c r="N2143" s="144">
        <f>IFERROR(_xll.qlIndexFixing(ONIndex1M,I2143,TRUE,_xll.ohTrigger(RecalcTrigger,Trigger1M)),NA())</f>
        <v>8.0447153505947E-3</v>
      </c>
      <c r="O2143" s="44">
        <f>IFERROR(_xll.qlIndexFixing(ONIndex3M,I2143,TRUE,_xll.ohTrigger(RecalcTrigger,Trigger3M)),NA())</f>
        <v>8.270239436400928E-3</v>
      </c>
      <c r="P2143" s="44">
        <f>IFERROR(_xll.qlIndexFixing(ONIndex6M,I2143,TRUE,_xll.ohTrigger(RecalcTrigger,Trigger6M)),NA())</f>
        <v>7.9897447988841463E-3</v>
      </c>
      <c r="Q2143" s="145">
        <f>IFERROR(_xll.qlIndexFixing(ONIndex1Y,I2143,TRUE,_xll.ohTrigger(RecalcTrigger,Trigger1Y)),NA())</f>
        <v>8.4789914184213444E-3</v>
      </c>
    </row>
    <row r="2144" spans="2:17" x14ac:dyDescent="0.2">
      <c r="B2144" s="39" t="s">
        <v>42</v>
      </c>
      <c r="D2144" s="42">
        <f>_xll.qlCalendarAdvance(Calendar,$D2143,B2144,"f",FALSE)</f>
        <v>54764</v>
      </c>
      <c r="E2144" s="139">
        <f>_xll.qlInterestRateIndexValueDate(IndexON,D2144)</f>
        <v>54764</v>
      </c>
      <c r="F2144" s="155">
        <f>IFERROR(_xll.qlIndexFixing(IndexON,D2144,TRUE,_xll.ohTrigger(RecalcTrigger,TriggerON)),NA())</f>
        <v>7.5735543722821319E-3</v>
      </c>
      <c r="H2144" s="42">
        <f>_xll.qlCalendarAdvance(Calendar,$H2143,B2144,"f",FALSE)</f>
        <v>54764</v>
      </c>
      <c r="I2144" s="139">
        <f>_xll.qlInterestRateIndexValueDate(Index1M,$H2144)</f>
        <v>54766</v>
      </c>
      <c r="J2144" s="144">
        <f>IFERROR(_xll.qlIndexFixing(Index1M,$H2144,TRUE,_xll.ohTrigger(RecalcTrigger,Trigger1M)),NA())</f>
        <v>8.0375744601407506E-3</v>
      </c>
      <c r="K2144" s="44">
        <f>IFERROR(_xll.qlIndexFixing(Index3M,H2144,TRUE,_xll.ohTrigger(RecalcTrigger,Trigger3M)),NA())</f>
        <v>8.2529204652201926E-3</v>
      </c>
      <c r="L2144" s="44">
        <f>IFERROR(_xll.qlIndexFixing(Index6M,$H2144,TRUE,_xll.ohTrigger(RecalcTrigger,Trigger6M)),NA())</f>
        <v>7.9616479532257194E-3</v>
      </c>
      <c r="M2144" s="145">
        <f>IFERROR(_xll.qlIndexFixing(Index1Y,$H2144,TRUE,_xll.ohTrigger(RecalcTrigger,Trigger1Y)),NA())</f>
        <v>8.4092562300774887E-3</v>
      </c>
      <c r="N2144" s="144">
        <f>IFERROR(_xll.qlIndexFixing(ONIndex1M,I2144,TRUE,_xll.ohTrigger(RecalcTrigger,Trigger1M)),NA())</f>
        <v>8.0409718334983893E-3</v>
      </c>
      <c r="O2144" s="44">
        <f>IFERROR(_xll.qlIndexFixing(ONIndex3M,I2144,TRUE,_xll.ohTrigger(RecalcTrigger,Trigger3M)),NA())</f>
        <v>8.2664819315336757E-3</v>
      </c>
      <c r="P2144" s="44">
        <f>IFERROR(_xll.qlIndexFixing(ONIndex6M,I2144,TRUE,_xll.ohTrigger(RecalcTrigger,Trigger6M)),NA())</f>
        <v>7.9863779351363462E-3</v>
      </c>
      <c r="Q2144" s="145">
        <f>IFERROR(_xll.qlIndexFixing(ONIndex1Y,I2144,TRUE,_xll.ohTrigger(RecalcTrigger,Trigger1Y)),NA())</f>
        <v>8.475149033531082E-3</v>
      </c>
    </row>
    <row r="2145" spans="2:17" x14ac:dyDescent="0.2">
      <c r="B2145" s="39" t="s">
        <v>42</v>
      </c>
      <c r="D2145" s="42">
        <f>_xll.qlCalendarAdvance(Calendar,$D2144,B2145,"f",FALSE)</f>
        <v>54771</v>
      </c>
      <c r="E2145" s="139">
        <f>_xll.qlInterestRateIndexValueDate(IndexON,D2145)</f>
        <v>54771</v>
      </c>
      <c r="F2145" s="155">
        <f>IFERROR(_xll.qlIndexFixing(IndexON,D2145,TRUE,_xll.ohTrigger(RecalcTrigger,TriggerON)),NA())</f>
        <v>7.573554372362068E-3</v>
      </c>
      <c r="H2145" s="42">
        <f>_xll.qlCalendarAdvance(Calendar,$H2144,B2145,"f",FALSE)</f>
        <v>54771</v>
      </c>
      <c r="I2145" s="139">
        <f>_xll.qlInterestRateIndexValueDate(Index1M,$H2145)</f>
        <v>54773</v>
      </c>
      <c r="J2145" s="144">
        <f>IFERROR(_xll.qlIndexFixing(Index1M,$H2145,TRUE,_xll.ohTrigger(RecalcTrigger,Trigger1M)),NA())</f>
        <v>8.0338044226535565E-3</v>
      </c>
      <c r="K2145" s="44">
        <f>IFERROR(_xll.qlIndexFixing(Index3M,H2145,TRUE,_xll.ohTrigger(RecalcTrigger,Trigger3M)),NA())</f>
        <v>8.2490964357866403E-3</v>
      </c>
      <c r="L2145" s="44">
        <f>IFERROR(_xll.qlIndexFixing(Index6M,$H2145,TRUE,_xll.ohTrigger(RecalcTrigger,Trigger6M)),NA())</f>
        <v>7.9583875377579986E-3</v>
      </c>
      <c r="M2145" s="145">
        <f>IFERROR(_xll.qlIndexFixing(Index1Y,$H2145,TRUE,_xll.ohTrigger(RecalcTrigger,Trigger1Y)),NA())</f>
        <v>8.4051586092752598E-3</v>
      </c>
      <c r="N2145" s="144">
        <f>IFERROR(_xll.qlIndexFixing(ONIndex1M,I2145,TRUE,_xll.ohTrigger(RecalcTrigger,Trigger1M)),NA())</f>
        <v>8.0372192733157988E-3</v>
      </c>
      <c r="O2145" s="44">
        <f>IFERROR(_xll.qlIndexFixing(ONIndex3M,I2145,TRUE,_xll.ohTrigger(RecalcTrigger,Trigger3M)),NA())</f>
        <v>8.2627157926928874E-3</v>
      </c>
      <c r="P2145" s="44">
        <f>IFERROR(_xll.qlIndexFixing(ONIndex6M,I2145,TRUE,_xll.ohTrigger(RecalcTrigger,Trigger6M)),NA())</f>
        <v>7.9830197714692019E-3</v>
      </c>
      <c r="Q2145" s="145">
        <f>IFERROR(_xll.qlIndexFixing(ONIndex1Y,I2145,TRUE,_xll.ohTrigger(RecalcTrigger,Trigger1Y)),NA())</f>
        <v>8.4712984372892208E-3</v>
      </c>
    </row>
    <row r="2146" spans="2:17" x14ac:dyDescent="0.2">
      <c r="B2146" s="39" t="s">
        <v>42</v>
      </c>
      <c r="D2146" s="42">
        <f>_xll.qlCalendarAdvance(Calendar,$D2145,B2146,"f",FALSE)</f>
        <v>54778</v>
      </c>
      <c r="E2146" s="139">
        <f>_xll.qlInterestRateIndexValueDate(IndexON,D2146)</f>
        <v>54778</v>
      </c>
      <c r="F2146" s="155">
        <f>IFERROR(_xll.qlIndexFixing(IndexON,D2146,TRUE,_xll.ohTrigger(RecalcTrigger,TriggerON)),NA())</f>
        <v>7.573554372362068E-3</v>
      </c>
      <c r="H2146" s="42">
        <f>_xll.qlCalendarAdvance(Calendar,$H2145,B2146,"f",FALSE)</f>
        <v>54778</v>
      </c>
      <c r="I2146" s="139">
        <f>_xll.qlInterestRateIndexValueDate(Index1M,$H2146)</f>
        <v>54780</v>
      </c>
      <c r="J2146" s="144">
        <f>IFERROR(_xll.qlIndexFixing(Index1M,$H2146,TRUE,_xll.ohTrigger(RecalcTrigger,Trigger1M)),NA())</f>
        <v>8.0300253249512843E-3</v>
      </c>
      <c r="K2146" s="44">
        <f>IFERROR(_xll.qlIndexFixing(Index3M,H2146,TRUE,_xll.ohTrigger(RecalcTrigger,Trigger3M)),NA())</f>
        <v>8.245263719339313E-3</v>
      </c>
      <c r="L2146" s="44">
        <f>IFERROR(_xll.qlIndexFixing(Index6M,$H2146,TRUE,_xll.ohTrigger(RecalcTrigger,Trigger6M)),NA())</f>
        <v>7.9551362547055429E-3</v>
      </c>
      <c r="M2146" s="145">
        <f>IFERROR(_xll.qlIndexFixing(Index1Y,$H2146,TRUE,_xll.ohTrigger(RecalcTrigger,Trigger1Y)),NA())</f>
        <v>8.4010525057185859E-3</v>
      </c>
      <c r="N2146" s="144">
        <f>IFERROR(_xll.qlIndexFixing(ONIndex1M,I2146,TRUE,_xll.ohTrigger(RecalcTrigger,Trigger1M)),NA())</f>
        <v>8.0334576654106371E-3</v>
      </c>
      <c r="O2146" s="44">
        <f>IFERROR(_xll.qlIndexFixing(ONIndex3M,I2146,TRUE,_xll.ohTrigger(RecalcTrigger,Trigger3M)),NA())</f>
        <v>8.2589410140432307E-3</v>
      </c>
      <c r="P2146" s="44">
        <f>IFERROR(_xll.qlIndexFixing(ONIndex6M,I2146,TRUE,_xll.ohTrigger(RecalcTrigger,Trigger6M)),NA())</f>
        <v>7.9796703367396304E-3</v>
      </c>
      <c r="Q2146" s="145">
        <f>IFERROR(_xll.qlIndexFixing(ONIndex1Y,I2146,TRUE,_xll.ohTrigger(RecalcTrigger,Trigger1Y)),NA())</f>
        <v>8.4674396215422831E-3</v>
      </c>
    </row>
    <row r="2147" spans="2:17" x14ac:dyDescent="0.2">
      <c r="B2147" s="39" t="s">
        <v>42</v>
      </c>
      <c r="D2147" s="42">
        <f>_xll.qlCalendarAdvance(Calendar,$D2146,B2147,"f",FALSE)</f>
        <v>54785</v>
      </c>
      <c r="E2147" s="139">
        <f>_xll.qlInterestRateIndexValueDate(IndexON,D2147)</f>
        <v>54785</v>
      </c>
      <c r="F2147" s="155">
        <f>IFERROR(_xll.qlIndexFixing(IndexON,D2147,TRUE,_xll.ohTrigger(RecalcTrigger,TriggerON)),NA())</f>
        <v>7.573554372362068E-3</v>
      </c>
      <c r="H2147" s="42">
        <f>_xll.qlCalendarAdvance(Calendar,$H2146,B2147,"f",FALSE)</f>
        <v>54785</v>
      </c>
      <c r="I2147" s="139">
        <f>_xll.qlInterestRateIndexValueDate(Index1M,$H2147)</f>
        <v>54787</v>
      </c>
      <c r="J2147" s="144">
        <f>IFERROR(_xll.qlIndexFixing(Index1M,$H2147,TRUE,_xll.ohTrigger(RecalcTrigger,Trigger1M)),NA())</f>
        <v>8.0262371624550966E-3</v>
      </c>
      <c r="K2147" s="44">
        <f>IFERROR(_xll.qlIndexFixing(Index3M,H2147,TRUE,_xll.ohTrigger(RecalcTrigger,Trigger3M)),NA())</f>
        <v>8.2414223101610062E-3</v>
      </c>
      <c r="L2147" s="44">
        <f>IFERROR(_xll.qlIndexFixing(Index6M,$H2147,TRUE,_xll.ohTrigger(RecalcTrigger,Trigger6M)),NA())</f>
        <v>7.9518941334009319E-3</v>
      </c>
      <c r="M2147" s="145">
        <f>IFERROR(_xll.qlIndexFixing(Index1Y,$H2147,TRUE,_xll.ohTrigger(RecalcTrigger,Trigger1Y)),NA())</f>
        <v>8.396937911245449E-3</v>
      </c>
      <c r="N2147" s="144">
        <f>IFERROR(_xll.qlIndexFixing(ONIndex1M,I2147,TRUE,_xll.ohTrigger(RecalcTrigger,Trigger1M)),NA())</f>
        <v>8.029687005306485E-3</v>
      </c>
      <c r="O2147" s="44">
        <f>IFERROR(_xll.qlIndexFixing(ONIndex3M,I2147,TRUE,_xll.ohTrigger(RecalcTrigger,Trigger3M)),NA())</f>
        <v>8.2551575899092455E-3</v>
      </c>
      <c r="P2147" s="44">
        <f>IFERROR(_xll.qlIndexFixing(ONIndex6M,I2147,TRUE,_xll.ohTrigger(RecalcTrigger,Trigger6M)),NA())</f>
        <v>7.976329660444037E-3</v>
      </c>
      <c r="Q2147" s="145">
        <f>IFERROR(_xll.qlIndexFixing(ONIndex1Y,I2147,TRUE,_xll.ohTrigger(RecalcTrigger,Trigger1Y)),NA())</f>
        <v>8.4635725778969828E-3</v>
      </c>
    </row>
    <row r="2148" spans="2:17" x14ac:dyDescent="0.2">
      <c r="B2148" s="39" t="s">
        <v>42</v>
      </c>
      <c r="D2148" s="42">
        <f>_xll.qlCalendarAdvance(Calendar,$D2147,B2148,"f",FALSE)</f>
        <v>54792</v>
      </c>
      <c r="E2148" s="139">
        <f>_xll.qlInterestRateIndexValueDate(IndexON,D2148)</f>
        <v>54792</v>
      </c>
      <c r="F2148" s="155">
        <f>IFERROR(_xll.qlIndexFixing(IndexON,D2148,TRUE,_xll.ohTrigger(RecalcTrigger,TriggerON)),NA())</f>
        <v>7.573554372362068E-3</v>
      </c>
      <c r="H2148" s="42">
        <f>_xll.qlCalendarAdvance(Calendar,$H2147,B2148,"f",FALSE)</f>
        <v>54792</v>
      </c>
      <c r="I2148" s="139">
        <f>_xll.qlInterestRateIndexValueDate(Index1M,$H2148)</f>
        <v>54794</v>
      </c>
      <c r="J2148" s="144">
        <f>IFERROR(_xll.qlIndexFixing(Index1M,$H2148,TRUE,_xll.ohTrigger(RecalcTrigger,Trigger1M)),NA())</f>
        <v>8.02243993059365E-3</v>
      </c>
      <c r="K2148" s="44">
        <f>IFERROR(_xll.qlIndexFixing(Index3M,H2148,TRUE,_xll.ohTrigger(RecalcTrigger,Trigger3M)),NA())</f>
        <v>8.2375722025380682E-3</v>
      </c>
      <c r="L2148" s="44">
        <f>IFERROR(_xll.qlIndexFixing(Index6M,$H2148,TRUE,_xll.ohTrigger(RecalcTrigger,Trigger6M)),NA())</f>
        <v>7.9488013387493811E-3</v>
      </c>
      <c r="M2148" s="145">
        <f>IFERROR(_xll.qlIndexFixing(Index1Y,$H2148,TRUE,_xll.ohTrigger(RecalcTrigger,Trigger1Y)),NA())</f>
        <v>8.392814817694487E-3</v>
      </c>
      <c r="N2148" s="144">
        <f>IFERROR(_xll.qlIndexFixing(ONIndex1M,I2148,TRUE,_xll.ohTrigger(RecalcTrigger,Trigger1M)),NA())</f>
        <v>8.0259072885269234E-3</v>
      </c>
      <c r="O2148" s="44">
        <f>IFERROR(_xll.qlIndexFixing(ONIndex3M,I2148,TRUE,_xll.ohTrigger(RecalcTrigger,Trigger3M)),NA())</f>
        <v>8.2513655144555997E-3</v>
      </c>
      <c r="P2148" s="44">
        <f>IFERROR(_xll.qlIndexFixing(ONIndex6M,I2148,TRUE,_xll.ohTrigger(RecalcTrigger,Trigger6M)),NA())</f>
        <v>7.9729977719189549E-3</v>
      </c>
      <c r="Q2148" s="145">
        <f>IFERROR(_xll.qlIndexFixing(ONIndex1Y,I2148,TRUE,_xll.ohTrigger(RecalcTrigger,Trigger1Y)),NA())</f>
        <v>8.4596972984396501E-3</v>
      </c>
    </row>
    <row r="2149" spans="2:17" x14ac:dyDescent="0.2">
      <c r="B2149" s="39" t="s">
        <v>42</v>
      </c>
      <c r="D2149" s="42">
        <f>_xll.qlCalendarAdvance(Calendar,$D2148,B2149,"f",FALSE)</f>
        <v>54799</v>
      </c>
      <c r="E2149" s="139">
        <f>_xll.qlInterestRateIndexValueDate(IndexON,D2149)</f>
        <v>54799</v>
      </c>
      <c r="F2149" s="155">
        <f>IFERROR(_xll.qlIndexFixing(IndexON,D2149,TRUE,_xll.ohTrigger(RecalcTrigger,TriggerON)),NA())</f>
        <v>7.5735543722821319E-3</v>
      </c>
      <c r="H2149" s="42">
        <f>_xll.qlCalendarAdvance(Calendar,$H2148,B2149,"f",FALSE)</f>
        <v>54799</v>
      </c>
      <c r="I2149" s="139">
        <f>_xll.qlInterestRateIndexValueDate(Index1M,$H2149)</f>
        <v>54801</v>
      </c>
      <c r="J2149" s="144">
        <f>IFERROR(_xll.qlIndexFixing(Index1M,$H2149,TRUE,_xll.ohTrigger(RecalcTrigger,Trigger1M)),NA())</f>
        <v>8.0186336247956014E-3</v>
      </c>
      <c r="K2149" s="44">
        <f>IFERROR(_xll.qlIndexFixing(Index3M,H2149,TRUE,_xll.ohTrigger(RecalcTrigger,Trigger3M)),NA())</f>
        <v>8.2337133907524063E-3</v>
      </c>
      <c r="L2149" s="44">
        <f>IFERROR(_xll.qlIndexFixing(Index6M,$H2149,TRUE,_xll.ohTrigger(RecalcTrigger,Trigger6M)),NA())</f>
        <v>7.9455770313435602E-3</v>
      </c>
      <c r="M2149" s="145">
        <f>IFERROR(_xll.qlIndexFixing(Index1Y,$H2149,TRUE,_xll.ohTrigger(RecalcTrigger,Trigger1Y)),NA())</f>
        <v>8.388683216904556E-3</v>
      </c>
      <c r="N2149" s="144">
        <f>IFERROR(_xll.qlIndexFixing(ONIndex1M,I2149,TRUE,_xll.ohTrigger(RecalcTrigger,Trigger1M)),NA())</f>
        <v>8.0221185101958525E-3</v>
      </c>
      <c r="O2149" s="44">
        <f>IFERROR(_xll.qlIndexFixing(ONIndex3M,I2149,TRUE,_xll.ohTrigger(RecalcTrigger,Trigger3M)),NA())</f>
        <v>8.2475647820068332E-3</v>
      </c>
      <c r="P2149" s="44">
        <f>IFERROR(_xll.qlIndexFixing(ONIndex6M,I2149,TRUE,_xll.ohTrigger(RecalcTrigger,Trigger6M)),NA())</f>
        <v>7.969674700261109E-3</v>
      </c>
      <c r="Q2149" s="145">
        <f>IFERROR(_xll.qlIndexFixing(ONIndex1Y,I2149,TRUE,_xll.ohTrigger(RecalcTrigger,Trigger1Y)),NA())</f>
        <v>8.455813774776999E-3</v>
      </c>
    </row>
    <row r="2150" spans="2:17" x14ac:dyDescent="0.2">
      <c r="B2150" s="39" t="s">
        <v>42</v>
      </c>
      <c r="D2150" s="42">
        <f>_xll.qlCalendarAdvance(Calendar,$D2149,B2150,"f",FALSE)</f>
        <v>54806</v>
      </c>
      <c r="E2150" s="139">
        <f>_xll.qlInterestRateIndexValueDate(IndexON,D2150)</f>
        <v>54806</v>
      </c>
      <c r="F2150" s="155">
        <f>IFERROR(_xll.qlIndexFixing(IndexON,D2150,TRUE,_xll.ohTrigger(RecalcTrigger,TriggerON)),NA())</f>
        <v>7.573554372362068E-3</v>
      </c>
      <c r="H2150" s="42">
        <f>_xll.qlCalendarAdvance(Calendar,$H2149,B2150,"f",FALSE)</f>
        <v>54806</v>
      </c>
      <c r="I2150" s="139">
        <f>_xll.qlInterestRateIndexValueDate(Index1M,$H2150)</f>
        <v>54808</v>
      </c>
      <c r="J2150" s="144">
        <f>IFERROR(_xll.qlIndexFixing(Index1M,$H2150,TRUE,_xll.ohTrigger(RecalcTrigger,Trigger1M)),NA())</f>
        <v>8.0148182404871093E-3</v>
      </c>
      <c r="K2150" s="44">
        <f>IFERROR(_xll.qlIndexFixing(Index3M,H2150,TRUE,_xll.ohTrigger(RecalcTrigger,Trigger3M)),NA())</f>
        <v>8.2298458690877041E-3</v>
      </c>
      <c r="L2150" s="44">
        <f>IFERROR(_xll.qlIndexFixing(Index6M,$H2150,TRUE,_xll.ohTrigger(RecalcTrigger,Trigger6M)),NA())</f>
        <v>7.9423619713608982E-3</v>
      </c>
      <c r="M2150" s="145">
        <f>IFERROR(_xll.qlIndexFixing(Index1Y,$H2150,TRUE,_xll.ohTrigger(RecalcTrigger,Trigger1Y)),NA())</f>
        <v>8.3845431007151718E-3</v>
      </c>
      <c r="N2150" s="144">
        <f>IFERROR(_xll.qlIndexFixing(ONIndex1M,I2150,TRUE,_xll.ohTrigger(RecalcTrigger,Trigger1M)),NA())</f>
        <v>8.0183206659167894E-3</v>
      </c>
      <c r="O2150" s="44">
        <f>IFERROR(_xll.qlIndexFixing(ONIndex3M,I2150,TRUE,_xll.ohTrigger(RecalcTrigger,Trigger3M)),NA())</f>
        <v>8.2437553868874858E-3</v>
      </c>
      <c r="P2150" s="44">
        <f>IFERROR(_xll.qlIndexFixing(ONIndex6M,I2150,TRUE,_xll.ohTrigger(RecalcTrigger,Trigger6M)),NA())</f>
        <v>7.9663604746471606E-3</v>
      </c>
      <c r="Q2150" s="145">
        <f>IFERROR(_xll.qlIndexFixing(ONIndex1Y,I2150,TRUE,_xll.ohTrigger(RecalcTrigger,Trigger1Y)),NA())</f>
        <v>8.4519219986756156E-3</v>
      </c>
    </row>
    <row r="2151" spans="2:17" x14ac:dyDescent="0.2">
      <c r="B2151" s="39" t="s">
        <v>42</v>
      </c>
      <c r="D2151" s="42">
        <f>_xll.qlCalendarAdvance(Calendar,$D2150,B2151,"f",FALSE)</f>
        <v>54813</v>
      </c>
      <c r="E2151" s="139">
        <f>_xll.qlInterestRateIndexValueDate(IndexON,D2151)</f>
        <v>54813</v>
      </c>
      <c r="F2151" s="155">
        <f>IFERROR(_xll.qlIndexFixing(IndexON,D2151,TRUE,_xll.ohTrigger(RecalcTrigger,TriggerON)),NA())</f>
        <v>7.573554372362068E-3</v>
      </c>
      <c r="H2151" s="42">
        <f>_xll.qlCalendarAdvance(Calendar,$H2150,B2151,"f",FALSE)</f>
        <v>54813</v>
      </c>
      <c r="I2151" s="139">
        <f>_xll.qlInterestRateIndexValueDate(Index1M,$H2151)</f>
        <v>54815</v>
      </c>
      <c r="J2151" s="144">
        <f>IFERROR(_xll.qlIndexFixing(Index1M,$H2151,TRUE,_xll.ohTrigger(RecalcTrigger,Trigger1M)),NA())</f>
        <v>8.0109937730918346E-3</v>
      </c>
      <c r="K2151" s="44">
        <f>IFERROR(_xll.qlIndexFixing(Index3M,H2151,TRUE,_xll.ohTrigger(RecalcTrigger,Trigger3M)),NA())</f>
        <v>8.2259696318294218E-3</v>
      </c>
      <c r="L2151" s="44">
        <f>IFERROR(_xll.qlIndexFixing(Index6M,$H2151,TRUE,_xll.ohTrigger(RecalcTrigger,Trigger6M)),NA())</f>
        <v>7.9391561881330709E-3</v>
      </c>
      <c r="M2151" s="145">
        <f>IFERROR(_xll.qlIndexFixing(Index1Y,$H2151,TRUE,_xll.ohTrigger(RecalcTrigger,Trigger1Y)),NA())</f>
        <v>8.3803944609660667E-3</v>
      </c>
      <c r="N2151" s="144">
        <f>IFERROR(_xll.qlIndexFixing(ONIndex1M,I2151,TRUE,_xll.ohTrigger(RecalcTrigger,Trigger1M)),NA())</f>
        <v>8.0145137510534425E-3</v>
      </c>
      <c r="O2151" s="44">
        <f>IFERROR(_xll.qlIndexFixing(ONIndex3M,I2151,TRUE,_xll.ohTrigger(RecalcTrigger,Trigger3M)),NA())</f>
        <v>8.2399373233421613E-3</v>
      </c>
      <c r="P2151" s="44">
        <f>IFERROR(_xll.qlIndexFixing(ONIndex6M,I2151,TRUE,_xll.ohTrigger(RecalcTrigger,Trigger6M)),NA())</f>
        <v>7.9630551246534509E-3</v>
      </c>
      <c r="Q2151" s="145">
        <f>IFERROR(_xll.qlIndexFixing(ONIndex1Y,I2151,TRUE,_xll.ohTrigger(RecalcTrigger,Trigger1Y)),NA())</f>
        <v>8.4480219621418939E-3</v>
      </c>
    </row>
    <row r="2152" spans="2:17" x14ac:dyDescent="0.2">
      <c r="B2152" s="39" t="s">
        <v>42</v>
      </c>
      <c r="D2152" s="42">
        <f>_xll.qlCalendarAdvance(Calendar,$D2151,B2152,"f",FALSE)</f>
        <v>54820</v>
      </c>
      <c r="E2152" s="139">
        <f>_xll.qlInterestRateIndexValueDate(IndexON,D2152)</f>
        <v>54820</v>
      </c>
      <c r="F2152" s="155">
        <f>IFERROR(_xll.qlIndexFixing(IndexON,D2152,TRUE,_xll.ohTrigger(RecalcTrigger,TriggerON)),NA())</f>
        <v>7.573554372362068E-3</v>
      </c>
      <c r="H2152" s="42">
        <f>_xll.qlCalendarAdvance(Calendar,$H2151,B2152,"f",FALSE)</f>
        <v>54820</v>
      </c>
      <c r="I2152" s="139">
        <f>_xll.qlInterestRateIndexValueDate(Index1M,$H2152)</f>
        <v>54822</v>
      </c>
      <c r="J2152" s="144">
        <f>IFERROR(_xll.qlIndexFixing(Index1M,$H2152,TRUE,_xll.ohTrigger(RecalcTrigger,Trigger1M)),NA())</f>
        <v>8.0079021076863623E-3</v>
      </c>
      <c r="K2152" s="44">
        <f>IFERROR(_xll.qlIndexFixing(Index3M,H2152,TRUE,_xll.ohTrigger(RecalcTrigger,Trigger3M)),NA())</f>
        <v>8.2222699545158213E-3</v>
      </c>
      <c r="L2152" s="44">
        <f>IFERROR(_xll.qlIndexFixing(Index6M,$H2152,TRUE,_xll.ohTrigger(RecalcTrigger,Trigger6M)),NA())</f>
        <v>7.935959710994844E-3</v>
      </c>
      <c r="M2152" s="145">
        <f>IFERROR(_xll.qlIndexFixing(Index1Y,$H2152,TRUE,_xll.ohTrigger(RecalcTrigger,Trigger1Y)),NA())</f>
        <v>8.3762372894974121E-3</v>
      </c>
      <c r="N2152" s="144">
        <f>IFERROR(_xll.qlIndexFixing(ONIndex1M,I2152,TRUE,_xll.ohTrigger(RecalcTrigger,Trigger1M)),NA())</f>
        <v>8.0106977612093289E-3</v>
      </c>
      <c r="O2152" s="44">
        <f>IFERROR(_xll.qlIndexFixing(ONIndex3M,I2152,TRUE,_xll.ohTrigger(RecalcTrigger,Trigger3M)),NA())</f>
        <v>8.2361105856154637E-3</v>
      </c>
      <c r="P2152" s="44">
        <f>IFERROR(_xll.qlIndexFixing(ONIndex6M,I2152,TRUE,_xll.ohTrigger(RecalcTrigger,Trigger6M)),NA())</f>
        <v>7.959758679376705E-3</v>
      </c>
      <c r="Q2152" s="145">
        <f>IFERROR(_xll.qlIndexFixing(ONIndex1Y,I2152,TRUE,_xll.ohTrigger(RecalcTrigger,Trigger1Y)),NA())</f>
        <v>8.4441136567825481E-3</v>
      </c>
    </row>
    <row r="2153" spans="2:17" x14ac:dyDescent="0.2">
      <c r="B2153" s="39" t="s">
        <v>42</v>
      </c>
      <c r="D2153" s="42">
        <f>_xll.qlCalendarAdvance(Calendar,$D2152,B2153,"f",FALSE)</f>
        <v>54827</v>
      </c>
      <c r="E2153" s="139">
        <f>_xll.qlInterestRateIndexValueDate(IndexON,D2153)</f>
        <v>54827</v>
      </c>
      <c r="F2153" s="155">
        <f>IFERROR(_xll.qlIndexFixing(IndexON,D2153,TRUE,_xll.ohTrigger(RecalcTrigger,TriggerON)),NA())</f>
        <v>7.573554372442004E-3</v>
      </c>
      <c r="H2153" s="42">
        <f>_xll.qlCalendarAdvance(Calendar,$H2152,B2153,"f",FALSE)</f>
        <v>54827</v>
      </c>
      <c r="I2153" s="139">
        <f>_xll.qlInterestRateIndexValueDate(Index1M,$H2153)</f>
        <v>54829</v>
      </c>
      <c r="J2153" s="144">
        <f>IFERROR(_xll.qlIndexFixing(Index1M,$H2153,TRUE,_xll.ohTrigger(RecalcTrigger,Trigger1M)),NA())</f>
        <v>8.0040624010594263E-3</v>
      </c>
      <c r="K2153" s="44">
        <f>IFERROR(_xll.qlIndexFixing(Index3M,H2153,TRUE,_xll.ohTrigger(RecalcTrigger,Trigger3M)),NA())</f>
        <v>8.2183769821452864E-3</v>
      </c>
      <c r="L2153" s="44">
        <f>IFERROR(_xll.qlIndexFixing(Index6M,$H2153,TRUE,_xll.ohTrigger(RecalcTrigger,Trigger6M)),NA())</f>
        <v>7.9327725692796593E-3</v>
      </c>
      <c r="M2153" s="145">
        <f>IFERROR(_xll.qlIndexFixing(Index1Y,$H2153,TRUE,_xll.ohTrigger(RecalcTrigger,Trigger1Y)),NA())</f>
        <v>8.3720715781493774E-3</v>
      </c>
      <c r="N2153" s="144">
        <f>IFERROR(_xll.qlIndexFixing(ONIndex1M,I2153,TRUE,_xll.ohTrigger(RecalcTrigger,Trigger1M)),NA())</f>
        <v>8.0068726915083488E-3</v>
      </c>
      <c r="O2153" s="44">
        <f>IFERROR(_xll.qlIndexFixing(ONIndex3M,I2153,TRUE,_xll.ohTrigger(RecalcTrigger,Trigger3M)),NA())</f>
        <v>8.2322751679519968E-3</v>
      </c>
      <c r="P2153" s="44">
        <f>IFERROR(_xll.qlIndexFixing(ONIndex6M,I2153,TRUE,_xll.ohTrigger(RecalcTrigger,Trigger6M)),NA())</f>
        <v>7.9564711680735201E-3</v>
      </c>
      <c r="Q2153" s="145">
        <f>IFERROR(_xll.qlIndexFixing(ONIndex1Y,I2153,TRUE,_xll.ohTrigger(RecalcTrigger,Trigger1Y)),NA())</f>
        <v>8.4401970746039723E-3</v>
      </c>
    </row>
    <row r="2154" spans="2:17" x14ac:dyDescent="0.2">
      <c r="B2154" s="39" t="s">
        <v>42</v>
      </c>
      <c r="D2154" s="42">
        <f>_xll.qlCalendarAdvance(Calendar,$D2153,B2154,"f",FALSE)</f>
        <v>54834</v>
      </c>
      <c r="E2154" s="139">
        <f>_xll.qlInterestRateIndexValueDate(IndexON,D2154)</f>
        <v>54834</v>
      </c>
      <c r="F2154" s="155">
        <f>IFERROR(_xll.qlIndexFixing(IndexON,D2154,TRUE,_xll.ohTrigger(RecalcTrigger,TriggerON)),NA())</f>
        <v>7.573554372362068E-3</v>
      </c>
      <c r="H2154" s="42">
        <f>_xll.qlCalendarAdvance(Calendar,$H2153,B2154,"f",FALSE)</f>
        <v>54834</v>
      </c>
      <c r="I2154" s="139">
        <f>_xll.qlInterestRateIndexValueDate(Index1M,$H2154)</f>
        <v>54836</v>
      </c>
      <c r="J2154" s="144">
        <f>IFERROR(_xll.qlIndexFixing(Index1M,$H2154,TRUE,_xll.ohTrigger(RecalcTrigger,Trigger1M)),NA())</f>
        <v>8.0002135995790469E-3</v>
      </c>
      <c r="K2154" s="44">
        <f>IFERROR(_xll.qlIndexFixing(Index3M,H2154,TRUE,_xll.ohTrigger(RecalcTrigger,Trigger3M)),NA())</f>
        <v>8.2144752775975237E-3</v>
      </c>
      <c r="L2154" s="44">
        <f>IFERROR(_xll.qlIndexFixing(Index6M,$H2154,TRUE,_xll.ohTrigger(RecalcTrigger,Trigger6M)),NA())</f>
        <v>7.9295947923187504E-3</v>
      </c>
      <c r="M2154" s="145">
        <f>IFERROR(_xll.qlIndexFixing(Index1Y,$H2154,TRUE,_xll.ohTrigger(RecalcTrigger,Trigger1Y)),NA())</f>
        <v>8.3678973187627931E-3</v>
      </c>
      <c r="N2154" s="144">
        <f>IFERROR(_xll.qlIndexFixing(ONIndex1M,I2154,TRUE,_xll.ohTrigger(RecalcTrigger,Trigger1M)),NA())</f>
        <v>8.0030385375540192E-3</v>
      </c>
      <c r="O2154" s="44">
        <f>IFERROR(_xll.qlIndexFixing(ONIndex3M,I2154,TRUE,_xll.ohTrigger(RecalcTrigger,Trigger3M)),NA())</f>
        <v>8.2284310646763004E-3</v>
      </c>
      <c r="P2154" s="44">
        <f>IFERROR(_xll.qlIndexFixing(ONIndex6M,I2154,TRUE,_xll.ohTrigger(RecalcTrigger,Trigger6M)),NA())</f>
        <v>7.9531926199205571E-3</v>
      </c>
      <c r="Q2154" s="145">
        <f>IFERROR(_xll.qlIndexFixing(ONIndex1Y,I2154,TRUE,_xll.ohTrigger(RecalcTrigger,Trigger1Y)),NA())</f>
        <v>8.4362722070530083E-3</v>
      </c>
    </row>
    <row r="2155" spans="2:17" x14ac:dyDescent="0.2">
      <c r="B2155" s="39" t="s">
        <v>42</v>
      </c>
      <c r="D2155" s="42">
        <f>_xll.qlCalendarAdvance(Calendar,$D2154,B2155,"f",FALSE)</f>
        <v>54841</v>
      </c>
      <c r="E2155" s="139">
        <f>_xll.qlInterestRateIndexValueDate(IndexON,D2155)</f>
        <v>54841</v>
      </c>
      <c r="F2155" s="155">
        <f>IFERROR(_xll.qlIndexFixing(IndexON,D2155,TRUE,_xll.ohTrigger(RecalcTrigger,TriggerON)),NA())</f>
        <v>7.573554372362068E-3</v>
      </c>
      <c r="H2155" s="42">
        <f>_xll.qlCalendarAdvance(Calendar,$H2154,B2155,"f",FALSE)</f>
        <v>54841</v>
      </c>
      <c r="I2155" s="139">
        <f>_xll.qlInterestRateIndexValueDate(Index1M,$H2155)</f>
        <v>54843</v>
      </c>
      <c r="J2155" s="144">
        <f>IFERROR(_xll.qlIndexFixing(Index1M,$H2155,TRUE,_xll.ohTrigger(RecalcTrigger,Trigger1M)),NA())</f>
        <v>7.9963556986745975E-3</v>
      </c>
      <c r="K2155" s="44">
        <f>IFERROR(_xll.qlIndexFixing(Index3M,H2155,TRUE,_xll.ohTrigger(RecalcTrigger,Trigger3M)),NA())</f>
        <v>8.2105648351557571E-3</v>
      </c>
      <c r="L2155" s="44">
        <f>IFERROR(_xll.qlIndexFixing(Index6M,$H2155,TRUE,_xll.ohTrigger(RecalcTrigger,Trigger6M)),NA())</f>
        <v>7.9264264094473253E-3</v>
      </c>
      <c r="M2155" s="145">
        <f>IFERROR(_xll.qlIndexFixing(Index1Y,$H2155,TRUE,_xll.ohTrigger(RecalcTrigger,Trigger1Y)),NA())</f>
        <v>8.3637145031789234E-3</v>
      </c>
      <c r="N2155" s="144">
        <f>IFERROR(_xll.qlIndexFixing(ONIndex1M,I2155,TRUE,_xll.ohTrigger(RecalcTrigger,Trigger1M)),NA())</f>
        <v>7.9991952947899847E-3</v>
      </c>
      <c r="O2155" s="44">
        <f>IFERROR(_xll.qlIndexFixing(ONIndex3M,I2155,TRUE,_xll.ohTrigger(RecalcTrigger,Trigger3M)),NA())</f>
        <v>8.2245782701129144E-3</v>
      </c>
      <c r="P2155" s="44">
        <f>IFERROR(_xll.qlIndexFixing(ONIndex6M,I2155,TRUE,_xll.ohTrigger(RecalcTrigger,Trigger6M)),NA())</f>
        <v>7.9499230642543495E-3</v>
      </c>
      <c r="Q2155" s="145">
        <f>IFERROR(_xll.qlIndexFixing(ONIndex1Y,I2155,TRUE,_xll.ohTrigger(RecalcTrigger,Trigger1Y)),NA())</f>
        <v>8.4323390464557946E-3</v>
      </c>
    </row>
    <row r="2156" spans="2:17" x14ac:dyDescent="0.2">
      <c r="B2156" s="39" t="s">
        <v>42</v>
      </c>
      <c r="D2156" s="42">
        <f>_xll.qlCalendarAdvance(Calendar,$D2155,B2156,"f",FALSE)</f>
        <v>54848</v>
      </c>
      <c r="E2156" s="139">
        <f>_xll.qlInterestRateIndexValueDate(IndexON,D2156)</f>
        <v>54848</v>
      </c>
      <c r="F2156" s="155">
        <f>IFERROR(_xll.qlIndexFixing(IndexON,D2156,TRUE,_xll.ohTrigger(RecalcTrigger,TriggerON)),NA())</f>
        <v>7.573554372362068E-3</v>
      </c>
      <c r="H2156" s="42">
        <f>_xll.qlCalendarAdvance(Calendar,$H2155,B2156,"f",FALSE)</f>
        <v>54848</v>
      </c>
      <c r="I2156" s="139">
        <f>_xll.qlInterestRateIndexValueDate(Index1M,$H2156)</f>
        <v>54850</v>
      </c>
      <c r="J2156" s="144">
        <f>IFERROR(_xll.qlIndexFixing(Index1M,$H2156,TRUE,_xll.ohTrigger(RecalcTrigger,Trigger1M)),NA())</f>
        <v>7.9917350298142065E-3</v>
      </c>
      <c r="K2156" s="44">
        <f>IFERROR(_xll.qlIndexFixing(Index3M,H2156,TRUE,_xll.ohTrigger(RecalcTrigger,Trigger3M)),NA())</f>
        <v>8.2060810232656555E-3</v>
      </c>
      <c r="L2156" s="44">
        <f>IFERROR(_xll.qlIndexFixing(Index6M,$H2156,TRUE,_xll.ohTrigger(RecalcTrigger,Trigger6M)),NA())</f>
        <v>7.9225915735926834E-3</v>
      </c>
      <c r="M2156" s="145">
        <f>IFERROR(_xll.qlIndexFixing(Index1Y,$H2156,TRUE,_xll.ohTrigger(RecalcTrigger,Trigger1Y)),NA())</f>
        <v>8.3595231232390342E-3</v>
      </c>
      <c r="N2156" s="144">
        <f>IFERROR(_xll.qlIndexFixing(ONIndex1M,I2156,TRUE,_xll.ohTrigger(RecalcTrigger,Trigger1M)),NA())</f>
        <v>7.995342958500018E-3</v>
      </c>
      <c r="O2156" s="44">
        <f>IFERROR(_xll.qlIndexFixing(ONIndex3M,I2156,TRUE,_xll.ohTrigger(RecalcTrigger,Trigger3M)),NA())</f>
        <v>8.2207167783465707E-3</v>
      </c>
      <c r="P2156" s="44">
        <f>IFERROR(_xll.qlIndexFixing(ONIndex6M,I2156,TRUE,_xll.ohTrigger(RecalcTrigger,Trigger6M)),NA())</f>
        <v>7.9466625305713023E-3</v>
      </c>
      <c r="Q2156" s="145">
        <f>IFERROR(_xll.qlIndexFixing(ONIndex1Y,I2156,TRUE,_xll.ohTrigger(RecalcTrigger,Trigger1Y)),NA())</f>
        <v>8.4283975841792369E-3</v>
      </c>
    </row>
    <row r="2157" spans="2:17" x14ac:dyDescent="0.2">
      <c r="B2157" s="39" t="s">
        <v>42</v>
      </c>
      <c r="D2157" s="42">
        <f>_xll.qlCalendarAdvance(Calendar,$D2156,B2157,"f",FALSE)</f>
        <v>54855</v>
      </c>
      <c r="E2157" s="139">
        <f>_xll.qlInterestRateIndexValueDate(IndexON,D2157)</f>
        <v>54855</v>
      </c>
      <c r="F2157" s="155">
        <f>IFERROR(_xll.qlIndexFixing(IndexON,D2157,TRUE,_xll.ohTrigger(RecalcTrigger,TriggerON)),NA())</f>
        <v>7.573554372362068E-3</v>
      </c>
      <c r="H2157" s="42">
        <f>_xll.qlCalendarAdvance(Calendar,$H2156,B2157,"f",FALSE)</f>
        <v>54855</v>
      </c>
      <c r="I2157" s="139">
        <f>_xll.qlInterestRateIndexValueDate(Index1M,$H2157)</f>
        <v>54857</v>
      </c>
      <c r="J2157" s="144">
        <f>IFERROR(_xll.qlIndexFixing(Index1M,$H2157,TRUE,_xll.ohTrigger(RecalcTrigger,Trigger1M)),NA())</f>
        <v>7.9876666321448461E-3</v>
      </c>
      <c r="K2157" s="44">
        <f>IFERROR(_xll.qlIndexFixing(Index3M,H2157,TRUE,_xll.ohTrigger(RecalcTrigger,Trigger3M)),NA())</f>
        <v>8.2021509412458348E-3</v>
      </c>
      <c r="L2157" s="44">
        <f>IFERROR(_xll.qlIndexFixing(Index6M,$H2157,TRUE,_xll.ohTrigger(RecalcTrigger,Trigger6M)),NA())</f>
        <v>7.9194451503812463E-3</v>
      </c>
      <c r="M2157" s="145">
        <f>IFERROR(_xll.qlIndexFixing(Index1Y,$H2157,TRUE,_xll.ohTrigger(RecalcTrigger,Trigger1Y)),NA())</f>
        <v>8.3553231707854878E-3</v>
      </c>
      <c r="N2157" s="144">
        <f>IFERROR(_xll.qlIndexFixing(ONIndex1M,I2157,TRUE,_xll.ohTrigger(RecalcTrigger,Trigger1M)),NA())</f>
        <v>7.9914815242876358E-3</v>
      </c>
      <c r="O2157" s="44">
        <f>IFERROR(_xll.qlIndexFixing(ONIndex3M,I2157,TRUE,_xll.ohTrigger(RecalcTrigger,Trigger3M)),NA())</f>
        <v>8.216846583781745E-3</v>
      </c>
      <c r="P2157" s="44">
        <f>IFERROR(_xll.qlIndexFixing(ONIndex6M,I2157,TRUE,_xll.ohTrigger(RecalcTrigger,Trigger6M)),NA())</f>
        <v>7.9434110476483966E-3</v>
      </c>
      <c r="Q2157" s="145">
        <f>IFERROR(_xll.qlIndexFixing(ONIndex1Y,I2157,TRUE,_xll.ohTrigger(RecalcTrigger,Trigger1Y)),NA())</f>
        <v>8.4244478121497934E-3</v>
      </c>
    </row>
    <row r="2158" spans="2:17" x14ac:dyDescent="0.2">
      <c r="B2158" s="39" t="s">
        <v>42</v>
      </c>
      <c r="D2158" s="42">
        <f>_xll.qlCalendarAdvance(Calendar,$D2157,B2158,"f",FALSE)</f>
        <v>54862</v>
      </c>
      <c r="E2158" s="139">
        <f>_xll.qlInterestRateIndexValueDate(IndexON,D2158)</f>
        <v>54862</v>
      </c>
      <c r="F2158" s="155">
        <f>IFERROR(_xll.qlIndexFixing(IndexON,D2158,TRUE,_xll.ohTrigger(RecalcTrigger,TriggerON)),NA())</f>
        <v>7.573554372362068E-3</v>
      </c>
      <c r="H2158" s="42">
        <f>_xll.qlCalendarAdvance(Calendar,$H2157,B2158,"f",FALSE)</f>
        <v>54862</v>
      </c>
      <c r="I2158" s="139">
        <f>_xll.qlInterestRateIndexValueDate(Index1M,$H2158)</f>
        <v>54864</v>
      </c>
      <c r="J2158" s="144">
        <f>IFERROR(_xll.qlIndexFixing(Index1M,$H2158,TRUE,_xll.ohTrigger(RecalcTrigger,Trigger1M)),NA())</f>
        <v>7.9839677908671858E-3</v>
      </c>
      <c r="K2158" s="44">
        <f>IFERROR(_xll.qlIndexFixing(Index3M,H2158,TRUE,_xll.ohTrigger(RecalcTrigger,Trigger3M)),NA())</f>
        <v>8.1982121024915464E-3</v>
      </c>
      <c r="L2158" s="44">
        <f>IFERROR(_xll.qlIndexFixing(Index6M,$H2158,TRUE,_xll.ohTrigger(RecalcTrigger,Trigger6M)),NA())</f>
        <v>7.9163082209115151E-3</v>
      </c>
      <c r="M2158" s="145">
        <f>IFERROR(_xll.qlIndexFixing(Index1Y,$H2158,TRUE,_xll.ohTrigger(RecalcTrigger,Trigger1Y)),NA())</f>
        <v>8.3511146376602056E-3</v>
      </c>
      <c r="N2158" s="144">
        <f>IFERROR(_xll.qlIndexFixing(ONIndex1M,I2158,TRUE,_xll.ohTrigger(RecalcTrigger,Trigger1M)),NA())</f>
        <v>7.9876109873566747E-3</v>
      </c>
      <c r="O2158" s="44">
        <f>IFERROR(_xll.qlIndexFixing(ONIndex3M,I2158,TRUE,_xll.ohTrigger(RecalcTrigger,Trigger3M)),NA())</f>
        <v>8.2129676806630414E-3</v>
      </c>
      <c r="P2158" s="44">
        <f>IFERROR(_xll.qlIndexFixing(ONIndex6M,I2158,TRUE,_xll.ohTrigger(RecalcTrigger,Trigger6M)),NA())</f>
        <v>7.9401686451419096E-3</v>
      </c>
      <c r="Q2158" s="145">
        <f>IFERROR(_xll.qlIndexFixing(ONIndex1Y,I2158,TRUE,_xll.ohTrigger(RecalcTrigger,Trigger1Y)),NA())</f>
        <v>8.4204897222139863E-3</v>
      </c>
    </row>
    <row r="2159" spans="2:17" x14ac:dyDescent="0.2">
      <c r="B2159" s="39" t="s">
        <v>42</v>
      </c>
      <c r="D2159" s="42">
        <f>_xll.qlCalendarAdvance(Calendar,$D2158,B2159,"f",FALSE)</f>
        <v>54869</v>
      </c>
      <c r="E2159" s="139">
        <f>_xll.qlInterestRateIndexValueDate(IndexON,D2159)</f>
        <v>54869</v>
      </c>
      <c r="F2159" s="155">
        <f>IFERROR(_xll.qlIndexFixing(IndexON,D2159,TRUE,_xll.ohTrigger(RecalcTrigger,TriggerON)),NA())</f>
        <v>7.573554372362068E-3</v>
      </c>
      <c r="H2159" s="42">
        <f>_xll.qlCalendarAdvance(Calendar,$H2158,B2159,"f",FALSE)</f>
        <v>54869</v>
      </c>
      <c r="I2159" s="139">
        <f>_xll.qlInterestRateIndexValueDate(Index1M,$H2159)</f>
        <v>54871</v>
      </c>
      <c r="J2159" s="144">
        <f>IFERROR(_xll.qlIndexFixing(Index1M,$H2159,TRUE,_xll.ohTrigger(RecalcTrigger,Trigger1M)),NA())</f>
        <v>7.9800704941793144E-3</v>
      </c>
      <c r="K2159" s="44">
        <f>IFERROR(_xll.qlIndexFixing(Index3M,H2159,TRUE,_xll.ohTrigger(RecalcTrigger,Trigger3M)),NA())</f>
        <v>8.1942645012864929E-3</v>
      </c>
      <c r="L2159" s="44">
        <f>IFERROR(_xll.qlIndexFixing(Index6M,$H2159,TRUE,_xll.ohTrigger(RecalcTrigger,Trigger6M)),NA())</f>
        <v>7.9131808145187343E-3</v>
      </c>
      <c r="M2159" s="145">
        <f>IFERROR(_xll.qlIndexFixing(Index1Y,$H2159,TRUE,_xll.ohTrigger(RecalcTrigger,Trigger1Y)),NA())</f>
        <v>8.3468975157055501E-3</v>
      </c>
      <c r="N2159" s="144">
        <f>IFERROR(_xll.qlIndexFixing(ONIndex1M,I2159,TRUE,_xll.ohTrigger(RecalcTrigger,Trigger1M)),NA())</f>
        <v>7.9837313433106516E-3</v>
      </c>
      <c r="O2159" s="44">
        <f>IFERROR(_xll.qlIndexFixing(ONIndex3M,I2159,TRUE,_xll.ohTrigger(RecalcTrigger,Trigger3M)),NA())</f>
        <v>8.2090800633949357E-3</v>
      </c>
      <c r="P2159" s="44">
        <f>IFERROR(_xll.qlIndexFixing(ONIndex6M,I2159,TRUE,_xll.ohTrigger(RecalcTrigger,Trigger6M)),NA())</f>
        <v>7.9369353520686303E-3</v>
      </c>
      <c r="Q2159" s="145">
        <f>IFERROR(_xll.qlIndexFixing(ONIndex1Y,I2159,TRUE,_xll.ohTrigger(RecalcTrigger,Trigger1Y)),NA())</f>
        <v>8.4165233062183376E-3</v>
      </c>
    </row>
    <row r="2160" spans="2:17" x14ac:dyDescent="0.2">
      <c r="B2160" s="39" t="s">
        <v>42</v>
      </c>
      <c r="D2160" s="42">
        <f>_xll.qlCalendarAdvance(Calendar,$D2159,B2160,"f",FALSE)</f>
        <v>54876</v>
      </c>
      <c r="E2160" s="139">
        <f>_xll.qlInterestRateIndexValueDate(IndexON,D2160)</f>
        <v>54876</v>
      </c>
      <c r="F2160" s="155">
        <f>IFERROR(_xll.qlIndexFixing(IndexON,D2160,TRUE,_xll.ohTrigger(RecalcTrigger,TriggerON)),NA())</f>
        <v>7.5735543722821319E-3</v>
      </c>
      <c r="H2160" s="42">
        <f>_xll.qlCalendarAdvance(Calendar,$H2159,B2160,"f",FALSE)</f>
        <v>54876</v>
      </c>
      <c r="I2160" s="139">
        <f>_xll.qlInterestRateIndexValueDate(Index1M,$H2160)</f>
        <v>54878</v>
      </c>
      <c r="J2160" s="144">
        <f>IFERROR(_xll.qlIndexFixing(Index1M,$H2160,TRUE,_xll.ohTrigger(RecalcTrigger,Trigger1M)),NA())</f>
        <v>7.9767382851615477E-3</v>
      </c>
      <c r="K2160" s="44">
        <f>IFERROR(_xll.qlIndexFixing(Index3M,H2160,TRUE,_xll.ohTrigger(RecalcTrigger,Trigger3M)),NA())</f>
        <v>8.1904992774354222E-3</v>
      </c>
      <c r="L2160" s="44">
        <f>IFERROR(_xll.qlIndexFixing(Index6M,$H2160,TRUE,_xll.ohTrigger(RecalcTrigger,Trigger6M)),NA())</f>
        <v>7.9104608698132121E-3</v>
      </c>
      <c r="M2160" s="145">
        <f>IFERROR(_xll.qlIndexFixing(Index1Y,$H2160,TRUE,_xll.ohTrigger(RecalcTrigger,Trigger1Y)),NA())</f>
        <v>8.342882862354857E-3</v>
      </c>
      <c r="N2160" s="144">
        <f>IFERROR(_xll.qlIndexFixing(ONIndex1M,I2160,TRUE,_xll.ohTrigger(RecalcTrigger,Trigger1M)),NA())</f>
        <v>7.979842587433339E-3</v>
      </c>
      <c r="O2160" s="44">
        <f>IFERROR(_xll.qlIndexFixing(ONIndex3M,I2160,TRUE,_xll.ohTrigger(RecalcTrigger,Trigger3M)),NA())</f>
        <v>8.2051837260621596E-3</v>
      </c>
      <c r="P2160" s="44">
        <f>IFERROR(_xll.qlIndexFixing(ONIndex6M,I2160,TRUE,_xll.ohTrigger(RecalcTrigger,Trigger6M)),NA())</f>
        <v>7.9337111979249642E-3</v>
      </c>
      <c r="Q2160" s="145">
        <f>IFERROR(_xll.qlIndexFixing(ONIndex1Y,I2160,TRUE,_xll.ohTrigger(RecalcTrigger,Trigger1Y)),NA())</f>
        <v>8.4125485558494972E-3</v>
      </c>
    </row>
    <row r="2161" spans="2:17" x14ac:dyDescent="0.2">
      <c r="B2161" s="39" t="s">
        <v>42</v>
      </c>
      <c r="D2161" s="42">
        <f>_xll.qlCalendarAdvance(Calendar,$D2160,B2161,"f",FALSE)</f>
        <v>54883</v>
      </c>
      <c r="E2161" s="139">
        <f>_xll.qlInterestRateIndexValueDate(IndexON,D2161)</f>
        <v>54883</v>
      </c>
      <c r="F2161" s="155">
        <f>IFERROR(_xll.qlIndexFixing(IndexON,D2161,TRUE,_xll.ohTrigger(RecalcTrigger,TriggerON)),NA())</f>
        <v>7.5735543722821319E-3</v>
      </c>
      <c r="H2161" s="42">
        <f>_xll.qlCalendarAdvance(Calendar,$H2160,B2161,"f",FALSE)</f>
        <v>54883</v>
      </c>
      <c r="I2161" s="139">
        <f>_xll.qlInterestRateIndexValueDate(Index1M,$H2161)</f>
        <v>54885</v>
      </c>
      <c r="J2161" s="144">
        <f>IFERROR(_xll.qlIndexFixing(Index1M,$H2161,TRUE,_xll.ohTrigger(RecalcTrigger,Trigger1M)),NA())</f>
        <v>7.9722485235156348E-3</v>
      </c>
      <c r="K2161" s="44">
        <f>IFERROR(_xll.qlIndexFixing(Index3M,H2161,TRUE,_xll.ohTrigger(RecalcTrigger,Trigger3M)),NA())</f>
        <v>8.186534852058433E-3</v>
      </c>
      <c r="L2161" s="44">
        <f>IFERROR(_xll.qlIndexFixing(Index6M,$H2161,TRUE,_xll.ohTrigger(RecalcTrigger,Trigger6M)),NA())</f>
        <v>7.9073507188139568E-3</v>
      </c>
      <c r="M2161" s="145">
        <f>IFERROR(_xll.qlIndexFixing(Index1Y,$H2161,TRUE,_xll.ohTrigger(RecalcTrigger,Trigger1Y)),NA())</f>
        <v>8.3384374726810668E-3</v>
      </c>
      <c r="N2161" s="144">
        <f>IFERROR(_xll.qlIndexFixing(ONIndex1M,I2161,TRUE,_xll.ohTrigger(RecalcTrigger,Trigger1M)),NA())</f>
        <v>7.9748293624781752E-3</v>
      </c>
      <c r="O2161" s="44">
        <f>IFERROR(_xll.qlIndexFixing(ONIndex3M,I2161,TRUE,_xll.ohTrigger(RecalcTrigger,Trigger3M)),NA())</f>
        <v>8.2001613271653895E-3</v>
      </c>
      <c r="P2161" s="44">
        <f>IFERROR(_xll.qlIndexFixing(ONIndex6M,I2161,TRUE,_xll.ohTrigger(RecalcTrigger,Trigger6M)),NA())</f>
        <v>7.9295793323552743E-3</v>
      </c>
      <c r="Q2161" s="145">
        <f>IFERROR(_xll.qlIndexFixing(ONIndex1Y,I2161,TRUE,_xll.ohTrigger(RecalcTrigger,Trigger1Y)),NA())</f>
        <v>8.4074259030675336E-3</v>
      </c>
    </row>
    <row r="2162" spans="2:17" x14ac:dyDescent="0.2">
      <c r="B2162" s="39" t="s">
        <v>42</v>
      </c>
      <c r="D2162" s="42">
        <f>_xll.qlCalendarAdvance(Calendar,$D2161,B2162,"f",FALSE)</f>
        <v>54890</v>
      </c>
      <c r="E2162" s="139">
        <f>_xll.qlInterestRateIndexValueDate(IndexON,D2162)</f>
        <v>54890</v>
      </c>
      <c r="F2162" s="155">
        <f>IFERROR(_xll.qlIndexFixing(IndexON,D2162,TRUE,_xll.ohTrigger(RecalcTrigger,TriggerON)),NA())</f>
        <v>7.573554372362068E-3</v>
      </c>
      <c r="H2162" s="42">
        <f>_xll.qlCalendarAdvance(Calendar,$H2161,B2162,"f",FALSE)</f>
        <v>54890</v>
      </c>
      <c r="I2162" s="139">
        <f>_xll.qlInterestRateIndexValueDate(Index1M,$H2162)</f>
        <v>54892</v>
      </c>
      <c r="J2162" s="144">
        <f>IFERROR(_xll.qlIndexFixing(Index1M,$H2162,TRUE,_xll.ohTrigger(RecalcTrigger,Trigger1M)),NA())</f>
        <v>7.9683238403921441E-3</v>
      </c>
      <c r="K2162" s="44">
        <f>IFERROR(_xll.qlIndexFixing(Index3M,H2162,TRUE,_xll.ohTrigger(RecalcTrigger,Trigger3M)),NA())</f>
        <v>8.182561647650315E-3</v>
      </c>
      <c r="L2162" s="44">
        <f>IFERROR(_xll.qlIndexFixing(Index6M,$H2162,TRUE,_xll.ohTrigger(RecalcTrigger,Trigger6M)),NA())</f>
        <v>7.904250171897477E-3</v>
      </c>
      <c r="M2162" s="145">
        <f>IFERROR(_xll.qlIndexFixing(Index1Y,$H2162,TRUE,_xll.ohTrigger(RecalcTrigger,Trigger1Y)),NA())</f>
        <v>8.3341945352981509E-3</v>
      </c>
      <c r="N2162" s="144">
        <f>IFERROR(_xll.qlIndexFixing(ONIndex1M,I2162,TRUE,_xll.ohTrigger(RecalcTrigger,Trigger1M)),NA())</f>
        <v>7.9720377221992322E-3</v>
      </c>
      <c r="O2162" s="44">
        <f>IFERROR(_xll.qlIndexFixing(ONIndex3M,I2162,TRUE,_xll.ohTrigger(RecalcTrigger,Trigger3M)),NA())</f>
        <v>8.19736486842082E-3</v>
      </c>
      <c r="P2162" s="44">
        <f>IFERROR(_xll.qlIndexFixing(ONIndex6M,I2162,TRUE,_xll.ohTrigger(RecalcTrigger,Trigger6M)),NA())</f>
        <v>7.9272904229732433E-3</v>
      </c>
      <c r="Q2162" s="145">
        <f>IFERROR(_xll.qlIndexFixing(ONIndex1Y,I2162,TRUE,_xll.ohTrigger(RecalcTrigger,Trigger1Y)),NA())</f>
        <v>8.4045740193783303E-3</v>
      </c>
    </row>
    <row r="2163" spans="2:17" x14ac:dyDescent="0.2">
      <c r="B2163" s="39" t="s">
        <v>42</v>
      </c>
      <c r="D2163" s="42">
        <f>_xll.qlCalendarAdvance(Calendar,$D2162,B2163,"f",FALSE)</f>
        <v>54897</v>
      </c>
      <c r="E2163" s="139">
        <f>_xll.qlInterestRateIndexValueDate(IndexON,D2163)</f>
        <v>54897</v>
      </c>
      <c r="F2163" s="155">
        <f>IFERROR(_xll.qlIndexFixing(IndexON,D2163,TRUE,_xll.ohTrigger(RecalcTrigger,TriggerON)),NA())</f>
        <v>7.573554372362068E-3</v>
      </c>
      <c r="H2163" s="42">
        <f>_xll.qlCalendarAdvance(Calendar,$H2162,B2163,"f",FALSE)</f>
        <v>54897</v>
      </c>
      <c r="I2163" s="139">
        <f>_xll.qlInterestRateIndexValueDate(Index1M,$H2163)</f>
        <v>54899</v>
      </c>
      <c r="J2163" s="144">
        <f>IFERROR(_xll.qlIndexFixing(Index1M,$H2163,TRUE,_xll.ohTrigger(RecalcTrigger,Trigger1M)),NA())</f>
        <v>7.9643900193157591E-3</v>
      </c>
      <c r="K2163" s="44">
        <f>IFERROR(_xll.qlIndexFixing(Index3M,H2163,TRUE,_xll.ohTrigger(RecalcTrigger,Trigger3M)),NA())</f>
        <v>8.1785796584969567E-3</v>
      </c>
      <c r="L2163" s="44">
        <f>IFERROR(_xll.qlIndexFixing(Index6M,$H2163,TRUE,_xll.ohTrigger(RecalcTrigger,Trigger6M)),NA())</f>
        <v>7.9011592583989945E-3</v>
      </c>
      <c r="M2163" s="145">
        <f>IFERROR(_xll.qlIndexFixing(Index1Y,$H2163,TRUE,_xll.ohTrigger(RecalcTrigger,Trigger1Y)),NA())</f>
        <v>8.3299429764601227E-3</v>
      </c>
      <c r="N2163" s="144">
        <f>IFERROR(_xll.qlIndexFixing(ONIndex1M,I2163,TRUE,_xll.ohTrigger(RecalcTrigger,Trigger1M)),NA())</f>
        <v>7.9681216036497915E-3</v>
      </c>
      <c r="O2163" s="44">
        <f>IFERROR(_xll.qlIndexFixing(ONIndex3M,I2163,TRUE,_xll.ohTrigger(RecalcTrigger,Trigger3M)),NA())</f>
        <v>8.1934423366014641E-3</v>
      </c>
      <c r="P2163" s="44">
        <f>IFERROR(_xll.qlIndexFixing(ONIndex6M,I2163,TRUE,_xll.ohTrigger(RecalcTrigger,Trigger6M)),NA())</f>
        <v>7.9240938607583189E-3</v>
      </c>
      <c r="Q2163" s="145">
        <f>IFERROR(_xll.qlIndexFixing(ONIndex1Y,I2163,TRUE,_xll.ohTrigger(RecalcTrigger,Trigger1Y)),NA())</f>
        <v>8.4005742169690478E-3</v>
      </c>
    </row>
    <row r="2164" spans="2:17" x14ac:dyDescent="0.2">
      <c r="B2164" s="39" t="s">
        <v>42</v>
      </c>
      <c r="D2164" s="42">
        <f>_xll.qlCalendarAdvance(Calendar,$D2163,B2164,"f",FALSE)</f>
        <v>54904</v>
      </c>
      <c r="E2164" s="139">
        <f>_xll.qlInterestRateIndexValueDate(IndexON,D2164)</f>
        <v>54904</v>
      </c>
      <c r="F2164" s="155">
        <f>IFERROR(_xll.qlIndexFixing(IndexON,D2164,TRUE,_xll.ohTrigger(RecalcTrigger,TriggerON)),NA())</f>
        <v>7.573554372362068E-3</v>
      </c>
      <c r="H2164" s="42">
        <f>_xll.qlCalendarAdvance(Calendar,$H2163,B2164,"f",FALSE)</f>
        <v>54904</v>
      </c>
      <c r="I2164" s="139">
        <f>_xll.qlInterestRateIndexValueDate(Index1M,$H2164)</f>
        <v>54906</v>
      </c>
      <c r="J2164" s="144">
        <f>IFERROR(_xll.qlIndexFixing(Index1M,$H2164,TRUE,_xll.ohTrigger(RecalcTrigger,Trigger1M)),NA())</f>
        <v>7.9604470557076423E-3</v>
      </c>
      <c r="K2164" s="44">
        <f>IFERROR(_xll.qlIndexFixing(Index3M,H2164,TRUE,_xll.ohTrigger(RecalcTrigger,Trigger3M)),NA())</f>
        <v>8.1745888788842501E-3</v>
      </c>
      <c r="L2164" s="44">
        <f>IFERROR(_xll.qlIndexFixing(Index6M,$H2164,TRUE,_xll.ohTrigger(RecalcTrigger,Trigger6M)),NA())</f>
        <v>7.8980780076506746E-3</v>
      </c>
      <c r="M2164" s="145">
        <f>IFERROR(_xll.qlIndexFixing(Index1Y,$H2164,TRUE,_xll.ohTrigger(RecalcTrigger,Trigger1Y)),NA())</f>
        <v>8.3256827880113151E-3</v>
      </c>
      <c r="N2164" s="144">
        <f>IFERROR(_xll.qlIndexFixing(ONIndex1M,I2164,TRUE,_xll.ohTrigger(RecalcTrigger,Trigger1M)),NA())</f>
        <v>7.964196354963704E-3</v>
      </c>
      <c r="O2164" s="44">
        <f>IFERROR(_xll.qlIndexFixing(ONIndex3M,I2164,TRUE,_xll.ohTrigger(RecalcTrigger,Trigger3M)),NA())</f>
        <v>8.1895110620155975E-3</v>
      </c>
      <c r="P2164" s="44">
        <f>IFERROR(_xll.qlIndexFixing(ONIndex6M,I2164,TRUE,_xll.ohTrigger(RecalcTrigger,Trigger6M)),NA())</f>
        <v>7.9209065544194601E-3</v>
      </c>
      <c r="Q2164" s="145">
        <f>IFERROR(_xll.qlIndexFixing(ONIndex1Y,I2164,TRUE,_xll.ohTrigger(RecalcTrigger,Trigger1Y)),NA())</f>
        <v>8.3965660474127901E-3</v>
      </c>
    </row>
    <row r="2165" spans="2:17" x14ac:dyDescent="0.2">
      <c r="B2165" s="39" t="s">
        <v>42</v>
      </c>
      <c r="D2165" s="42">
        <f>_xll.qlCalendarAdvance(Calendar,$D2164,B2165,"f",FALSE)</f>
        <v>54911</v>
      </c>
      <c r="E2165" s="139">
        <f>_xll.qlInterestRateIndexValueDate(IndexON,D2165)</f>
        <v>54911</v>
      </c>
      <c r="F2165" s="155">
        <f>IFERROR(_xll.qlIndexFixing(IndexON,D2165,TRUE,_xll.ohTrigger(RecalcTrigger,TriggerON)),NA())</f>
        <v>7.573554372362068E-3</v>
      </c>
      <c r="H2165" s="42">
        <f>_xll.qlCalendarAdvance(Calendar,$H2164,B2165,"f",FALSE)</f>
        <v>54911</v>
      </c>
      <c r="I2165" s="139">
        <f>_xll.qlInterestRateIndexValueDate(Index1M,$H2165)</f>
        <v>54913</v>
      </c>
      <c r="J2165" s="144">
        <f>IFERROR(_xll.qlIndexFixing(Index1M,$H2165,TRUE,_xll.ohTrigger(RecalcTrigger,Trigger1M)),NA())</f>
        <v>7.9564949449964506E-3</v>
      </c>
      <c r="K2165" s="44">
        <f>IFERROR(_xll.qlIndexFixing(Index3M,H2165,TRUE,_xll.ohTrigger(RecalcTrigger,Trigger3M)),NA())</f>
        <v>8.1703945625947721E-3</v>
      </c>
      <c r="L2165" s="44">
        <f>IFERROR(_xll.qlIndexFixing(Index6M,$H2165,TRUE,_xll.ohTrigger(RecalcTrigger,Trigger6M)),NA())</f>
        <v>7.8946180035246016E-3</v>
      </c>
      <c r="M2165" s="145">
        <f>IFERROR(_xll.qlIndexFixing(Index1Y,$H2165,TRUE,_xll.ohTrigger(RecalcTrigger,Trigger1Y)),NA())</f>
        <v>8.3214139617964998E-3</v>
      </c>
      <c r="N2165" s="144">
        <f>IFERROR(_xll.qlIndexFixing(ONIndex1M,I2165,TRUE,_xll.ohTrigger(RecalcTrigger,Trigger1M)),NA())</f>
        <v>7.9602619716645506E-3</v>
      </c>
      <c r="O2165" s="44">
        <f>IFERROR(_xll.qlIndexFixing(ONIndex3M,I2165,TRUE,_xll.ohTrigger(RecalcTrigger,Trigger3M)),NA())</f>
        <v>8.1855710386680158E-3</v>
      </c>
      <c r="P2165" s="44">
        <f>IFERROR(_xll.qlIndexFixing(ONIndex6M,I2165,TRUE,_xll.ohTrigger(RecalcTrigger,Trigger6M)),NA())</f>
        <v>7.917728533133328E-3</v>
      </c>
      <c r="Q2165" s="145">
        <f>IFERROR(_xll.qlIndexFixing(ONIndex1Y,I2165,TRUE,_xll.ohTrigger(RecalcTrigger,Trigger1Y)),NA())</f>
        <v>8.3925495024761432E-3</v>
      </c>
    </row>
    <row r="2166" spans="2:17" x14ac:dyDescent="0.2">
      <c r="B2166" s="39" t="s">
        <v>42</v>
      </c>
      <c r="D2166" s="42">
        <f>_xll.qlCalendarAdvance(Calendar,$D2165,B2166,"f",FALSE)</f>
        <v>54918</v>
      </c>
      <c r="E2166" s="139">
        <f>_xll.qlInterestRateIndexValueDate(IndexON,D2166)</f>
        <v>54918</v>
      </c>
      <c r="F2166" s="155">
        <f>IFERROR(_xll.qlIndexFixing(IndexON,D2166,TRUE,_xll.ohTrigger(RecalcTrigger,TriggerON)),NA())</f>
        <v>7.573554372362068E-3</v>
      </c>
      <c r="H2166" s="42">
        <f>_xll.qlCalendarAdvance(Calendar,$H2165,B2166,"f",FALSE)</f>
        <v>54918</v>
      </c>
      <c r="I2166" s="139">
        <f>_xll.qlInterestRateIndexValueDate(Index1M,$H2166)</f>
        <v>54920</v>
      </c>
      <c r="J2166" s="144">
        <f>IFERROR(_xll.qlIndexFixing(Index1M,$H2166,TRUE,_xll.ohTrigger(RecalcTrigger,Trigger1M)),NA())</f>
        <v>7.9525336826108406E-3</v>
      </c>
      <c r="K2166" s="44">
        <f>IFERROR(_xll.qlIndexFixing(Index3M,H2166,TRUE,_xll.ohTrigger(RecalcTrigger,Trigger3M)),NA())</f>
        <v>8.1663854642293112E-3</v>
      </c>
      <c r="L2166" s="44">
        <f>IFERROR(_xll.qlIndexFixing(Index6M,$H2166,TRUE,_xll.ohTrigger(RecalcTrigger,Trigger6M)),NA())</f>
        <v>7.8915580800422627E-3</v>
      </c>
      <c r="M2166" s="145">
        <f>IFERROR(_xll.qlIndexFixing(Index1Y,$H2166,TRUE,_xll.ohTrigger(RecalcTrigger,Trigger1Y)),NA())</f>
        <v>8.3171364896608823E-3</v>
      </c>
      <c r="N2166" s="144">
        <f>IFERROR(_xll.qlIndexFixing(ONIndex1M,I2166,TRUE,_xll.ohTrigger(RecalcTrigger,Trigger1M)),NA())</f>
        <v>7.9563184491160399E-3</v>
      </c>
      <c r="O2166" s="44">
        <f>IFERROR(_xll.qlIndexFixing(ONIndex3M,I2166,TRUE,_xll.ohTrigger(RecalcTrigger,Trigger3M)),NA())</f>
        <v>8.1816222610431311E-3</v>
      </c>
      <c r="P2166" s="44">
        <f>IFERROR(_xll.qlIndexFixing(ONIndex6M,I2166,TRUE,_xll.ohTrigger(RecalcTrigger,Trigger6M)),NA())</f>
        <v>7.9145598262364558E-3</v>
      </c>
      <c r="Q2166" s="145">
        <f>IFERROR(_xll.qlIndexFixing(ONIndex1Y,I2166,TRUE,_xll.ohTrigger(RecalcTrigger,Trigger1Y)),NA())</f>
        <v>8.3885245740855652E-3</v>
      </c>
    </row>
    <row r="2167" spans="2:17" x14ac:dyDescent="0.2">
      <c r="B2167" s="39" t="s">
        <v>42</v>
      </c>
      <c r="D2167" s="42">
        <f>_xll.qlCalendarAdvance(Calendar,$D2166,B2167,"f",FALSE)</f>
        <v>54925</v>
      </c>
      <c r="E2167" s="139">
        <f>_xll.qlInterestRateIndexValueDate(IndexON,D2167)</f>
        <v>54925</v>
      </c>
      <c r="F2167" s="155">
        <f>IFERROR(_xll.qlIndexFixing(IndexON,D2167,TRUE,_xll.ohTrigger(RecalcTrigger,TriggerON)),NA())</f>
        <v>7.573554372362068E-3</v>
      </c>
      <c r="H2167" s="42">
        <f>_xll.qlCalendarAdvance(Calendar,$H2166,B2167,"f",FALSE)</f>
        <v>54925</v>
      </c>
      <c r="I2167" s="139">
        <f>_xll.qlInterestRateIndexValueDate(Index1M,$H2167)</f>
        <v>54927</v>
      </c>
      <c r="J2167" s="144">
        <f>IFERROR(_xll.qlIndexFixing(Index1M,$H2167,TRUE,_xll.ohTrigger(RecalcTrigger,Trigger1M)),NA())</f>
        <v>7.948563263979469E-3</v>
      </c>
      <c r="K2167" s="44">
        <f>IFERROR(_xll.qlIndexFixing(Index3M,H2167,TRUE,_xll.ohTrigger(RecalcTrigger,Trigger3M)),NA())</f>
        <v>8.1623675576983478E-3</v>
      </c>
      <c r="L2167" s="44">
        <f>IFERROR(_xll.qlIndexFixing(Index6M,$H2167,TRUE,_xll.ohTrigger(RecalcTrigger,Trigger6M)),NA())</f>
        <v>7.8885079143145298E-3</v>
      </c>
      <c r="M2167" s="145">
        <f>IFERROR(_xll.qlIndexFixing(Index1Y,$H2167,TRUE,_xll.ohTrigger(RecalcTrigger,Trigger1Y)),NA())</f>
        <v>8.3128503634496715E-3</v>
      </c>
      <c r="N2167" s="144">
        <f>IFERROR(_xll.qlIndexFixing(ONIndex1M,I2167,TRUE,_xll.ohTrigger(RecalcTrigger,Trigger1M)),NA())</f>
        <v>7.9523657827618166E-3</v>
      </c>
      <c r="O2167" s="44">
        <f>IFERROR(_xll.qlIndexFixing(ONIndex3M,I2167,TRUE,_xll.ohTrigger(RecalcTrigger,Trigger3M)),NA())</f>
        <v>8.1776647231457389E-3</v>
      </c>
      <c r="P2167" s="44">
        <f>IFERROR(_xll.qlIndexFixing(ONIndex6M,I2167,TRUE,_xll.ohTrigger(RecalcTrigger,Trigger6M)),NA())</f>
        <v>7.9114004630653767E-3</v>
      </c>
      <c r="Q2167" s="145">
        <f>IFERROR(_xll.qlIndexFixing(ONIndex1Y,I2167,TRUE,_xll.ohTrigger(RecalcTrigger,Trigger1Y)),NA())</f>
        <v>8.3844912540076422E-3</v>
      </c>
    </row>
    <row r="2168" spans="2:17" x14ac:dyDescent="0.2">
      <c r="B2168" s="39" t="s">
        <v>42</v>
      </c>
      <c r="D2168" s="42">
        <f>_xll.qlCalendarAdvance(Calendar,$D2167,B2168,"f",FALSE)</f>
        <v>54932</v>
      </c>
      <c r="E2168" s="139">
        <f>_xll.qlInterestRateIndexValueDate(IndexON,D2168)</f>
        <v>54932</v>
      </c>
      <c r="F2168" s="155">
        <f>IFERROR(_xll.qlIndexFixing(IndexON,D2168,TRUE,_xll.ohTrigger(RecalcTrigger,TriggerON)),NA())</f>
        <v>7.573554372362068E-3</v>
      </c>
      <c r="H2168" s="42">
        <f>_xll.qlCalendarAdvance(Calendar,$H2167,B2168,"f",FALSE)</f>
        <v>54932</v>
      </c>
      <c r="I2168" s="139">
        <f>_xll.qlInterestRateIndexValueDate(Index1M,$H2168)</f>
        <v>54934</v>
      </c>
      <c r="J2168" s="144">
        <f>IFERROR(_xll.qlIndexFixing(Index1M,$H2168,TRUE,_xll.ohTrigger(RecalcTrigger,Trigger1M)),NA())</f>
        <v>7.9445836845309925E-3</v>
      </c>
      <c r="K2168" s="44">
        <f>IFERROR(_xll.qlIndexFixing(Index3M,H2168,TRUE,_xll.ohTrigger(RecalcTrigger,Trigger3M)),NA())</f>
        <v>8.158340837284719E-3</v>
      </c>
      <c r="L2168" s="44">
        <f>IFERROR(_xll.qlIndexFixing(Index6M,$H2168,TRUE,_xll.ohTrigger(RecalcTrigger,Trigger6M)),NA())</f>
        <v>7.8854675356753549E-3</v>
      </c>
      <c r="M2168" s="145">
        <f>IFERROR(_xll.qlIndexFixing(Index1Y,$H2168,TRUE,_xll.ohTrigger(RecalcTrigger,Trigger1Y)),NA())</f>
        <v>8.3085555750091709E-3</v>
      </c>
      <c r="N2168" s="144">
        <f>IFERROR(_xll.qlIndexFixing(ONIndex1M,I2168,TRUE,_xll.ohTrigger(RecalcTrigger,Trigger1M)),NA())</f>
        <v>7.9484039679655893E-3</v>
      </c>
      <c r="O2168" s="44">
        <f>IFERROR(_xll.qlIndexFixing(ONIndex3M,I2168,TRUE,_xll.ohTrigger(RecalcTrigger,Trigger3M)),NA())</f>
        <v>8.1736984195401874E-3</v>
      </c>
      <c r="P2168" s="44">
        <f>IFERROR(_xll.qlIndexFixing(ONIndex6M,I2168,TRUE,_xll.ohTrigger(RecalcTrigger,Trigger6M)),NA())</f>
        <v>7.9082504726368796E-3</v>
      </c>
      <c r="Q2168" s="145">
        <f>IFERROR(_xll.qlIndexFixing(ONIndex1Y,I2168,TRUE,_xll.ohTrigger(RecalcTrigger,Trigger1Y)),NA())</f>
        <v>8.3804495340089602E-3</v>
      </c>
    </row>
    <row r="2169" spans="2:17" x14ac:dyDescent="0.2">
      <c r="B2169" s="39" t="s">
        <v>42</v>
      </c>
      <c r="D2169" s="42">
        <f>_xll.qlCalendarAdvance(Calendar,$D2168,B2169,"f",FALSE)</f>
        <v>54939</v>
      </c>
      <c r="E2169" s="139">
        <f>_xll.qlInterestRateIndexValueDate(IndexON,D2169)</f>
        <v>54939</v>
      </c>
      <c r="F2169" s="155">
        <f>IFERROR(_xll.qlIndexFixing(IndexON,D2169,TRUE,_xll.ohTrigger(RecalcTrigger,TriggerON)),NA())</f>
        <v>7.5735543722821319E-3</v>
      </c>
      <c r="H2169" s="42">
        <f>_xll.qlCalendarAdvance(Calendar,$H2168,B2169,"f",FALSE)</f>
        <v>54939</v>
      </c>
      <c r="I2169" s="139">
        <f>_xll.qlInterestRateIndexValueDate(Index1M,$H2169)</f>
        <v>54941</v>
      </c>
      <c r="J2169" s="144">
        <f>IFERROR(_xll.qlIndexFixing(Index1M,$H2169,TRUE,_xll.ohTrigger(RecalcTrigger,Trigger1M)),NA())</f>
        <v>7.9405949396890718E-3</v>
      </c>
      <c r="K2169" s="44">
        <f>IFERROR(_xll.qlIndexFixing(Index3M,H2169,TRUE,_xll.ohTrigger(RecalcTrigger,Trigger3M)),NA())</f>
        <v>8.1543052972756006E-3</v>
      </c>
      <c r="L2169" s="44">
        <f>IFERROR(_xll.qlIndexFixing(Index6M,$H2169,TRUE,_xll.ohTrigger(RecalcTrigger,Trigger6M)),NA())</f>
        <v>7.8828177218353487E-3</v>
      </c>
      <c r="M2169" s="145">
        <f>IFERROR(_xll.qlIndexFixing(Index1Y,$H2169,TRUE,_xll.ohTrigger(RecalcTrigger,Trigger1Y)),NA())</f>
        <v>8.3042521161856824E-3</v>
      </c>
      <c r="N2169" s="144">
        <f>IFERROR(_xll.qlIndexFixing(ONIndex1M,I2169,TRUE,_xll.ohTrigger(RecalcTrigger,Trigger1M)),NA())</f>
        <v>7.944433000330875E-3</v>
      </c>
      <c r="O2169" s="44">
        <f>IFERROR(_xll.qlIndexFixing(ONIndex3M,I2169,TRUE,_xll.ohTrigger(RecalcTrigger,Trigger3M)),NA())</f>
        <v>8.1697233443112083E-3</v>
      </c>
      <c r="P2169" s="44">
        <f>IFERROR(_xll.qlIndexFixing(ONIndex6M,I2169,TRUE,_xll.ohTrigger(RecalcTrigger,Trigger6M)),NA())</f>
        <v>7.905109884527306E-3</v>
      </c>
      <c r="Q2169" s="145">
        <f>IFERROR(_xll.qlIndexFixing(ONIndex1Y,I2169,TRUE,_xll.ohTrigger(RecalcTrigger,Trigger1Y)),NA())</f>
        <v>8.3763994059360414E-3</v>
      </c>
    </row>
    <row r="2170" spans="2:17" x14ac:dyDescent="0.2">
      <c r="B2170" s="39" t="s">
        <v>42</v>
      </c>
      <c r="D2170" s="42">
        <f>_xll.qlCalendarAdvance(Calendar,$D2169,B2170,"f",FALSE)</f>
        <v>54946</v>
      </c>
      <c r="E2170" s="139">
        <f>_xll.qlInterestRateIndexValueDate(IndexON,D2170)</f>
        <v>54946</v>
      </c>
      <c r="F2170" s="155">
        <f>IFERROR(_xll.qlIndexFixing(IndexON,D2170,TRUE,_xll.ohTrigger(RecalcTrigger,TriggerON)),NA())</f>
        <v>7.573554372362068E-3</v>
      </c>
      <c r="H2170" s="42">
        <f>_xll.qlCalendarAdvance(Calendar,$H2169,B2170,"f",FALSE)</f>
        <v>54946</v>
      </c>
      <c r="I2170" s="139">
        <f>_xll.qlInterestRateIndexValueDate(Index1M,$H2170)</f>
        <v>54948</v>
      </c>
      <c r="J2170" s="144">
        <f>IFERROR(_xll.qlIndexFixing(Index1M,$H2170,TRUE,_xll.ohTrigger(RecalcTrigger,Trigger1M)),NA())</f>
        <v>7.9365970248798656E-3</v>
      </c>
      <c r="K2170" s="44">
        <f>IFERROR(_xll.qlIndexFixing(Index3M,H2170,TRUE,_xll.ohTrigger(RecalcTrigger,Trigger3M)),NA())</f>
        <v>8.1502609319555643E-3</v>
      </c>
      <c r="L2170" s="44">
        <f>IFERROR(_xll.qlIndexFixing(Index6M,$H2170,TRUE,_xll.ohTrigger(RecalcTrigger,Trigger6M)),NA())</f>
        <v>7.8797950635896806E-3</v>
      </c>
      <c r="M2170" s="145">
        <f>IFERROR(_xll.qlIndexFixing(Index1Y,$H2170,TRUE,_xll.ohTrigger(RecalcTrigger,Trigger1Y)),NA())</f>
        <v>8.2999399788252926E-3</v>
      </c>
      <c r="N2170" s="144">
        <f>IFERROR(_xll.qlIndexFixing(ONIndex1M,I2170,TRUE,_xll.ohTrigger(RecalcTrigger,Trigger1M)),NA())</f>
        <v>7.94045287506151E-3</v>
      </c>
      <c r="O2170" s="44">
        <f>IFERROR(_xll.qlIndexFixing(ONIndex3M,I2170,TRUE,_xll.ohTrigger(RecalcTrigger,Trigger3M)),NA())</f>
        <v>8.1657394917833415E-3</v>
      </c>
      <c r="P2170" s="44">
        <f>IFERROR(_xll.qlIndexFixing(ONIndex6M,I2170,TRUE,_xll.ohTrigger(RecalcTrigger,Trigger6M)),NA())</f>
        <v>7.9019787275935727E-3</v>
      </c>
      <c r="Q2170" s="145">
        <f>IFERROR(_xll.qlIndexFixing(ONIndex1Y,I2170,TRUE,_xll.ohTrigger(RecalcTrigger,Trigger1Y)),NA())</f>
        <v>8.3723408615554717E-3</v>
      </c>
    </row>
    <row r="2171" spans="2:17" x14ac:dyDescent="0.2">
      <c r="B2171" s="39" t="s">
        <v>42</v>
      </c>
      <c r="D2171" s="42">
        <f>_xll.qlCalendarAdvance(Calendar,$D2170,B2171,"f",FALSE)</f>
        <v>54953</v>
      </c>
      <c r="E2171" s="139">
        <f>_xll.qlInterestRateIndexValueDate(IndexON,D2171)</f>
        <v>54953</v>
      </c>
      <c r="F2171" s="155">
        <f>IFERROR(_xll.qlIndexFixing(IndexON,D2171,TRUE,_xll.ohTrigger(RecalcTrigger,TriggerON)),NA())</f>
        <v>7.573554372362068E-3</v>
      </c>
      <c r="H2171" s="42">
        <f>_xll.qlCalendarAdvance(Calendar,$H2170,B2171,"f",FALSE)</f>
        <v>54953</v>
      </c>
      <c r="I2171" s="139">
        <f>_xll.qlInterestRateIndexValueDate(Index1M,$H2171)</f>
        <v>54955</v>
      </c>
      <c r="J2171" s="144">
        <f>IFERROR(_xll.qlIndexFixing(Index1M,$H2171,TRUE,_xll.ohTrigger(RecalcTrigger,Trigger1M)),NA())</f>
        <v>7.9325899355370266E-3</v>
      </c>
      <c r="K2171" s="44">
        <f>IFERROR(_xll.qlIndexFixing(Index3M,H2171,TRUE,_xll.ohTrigger(RecalcTrigger,Trigger3M)),NA())</f>
        <v>8.146207735611791E-3</v>
      </c>
      <c r="L2171" s="44">
        <f>IFERROR(_xll.qlIndexFixing(Index6M,$H2171,TRUE,_xll.ohTrigger(RecalcTrigger,Trigger6M)),NA())</f>
        <v>7.8767822734293804E-3</v>
      </c>
      <c r="M2171" s="145">
        <f>IFERROR(_xll.qlIndexFixing(Index1Y,$H2171,TRUE,_xll.ohTrigger(RecalcTrigger,Trigger1Y)),NA())</f>
        <v>8.295619154775398E-3</v>
      </c>
      <c r="N2171" s="144">
        <f>IFERROR(_xll.qlIndexFixing(ONIndex1M,I2171,TRUE,_xll.ohTrigger(RecalcTrigger,Trigger1M)),NA())</f>
        <v>7.9364635876810752E-3</v>
      </c>
      <c r="O2171" s="44">
        <f>IFERROR(_xll.qlIndexFixing(ONIndex3M,I2171,TRUE,_xll.ohTrigger(RecalcTrigger,Trigger3M)),NA())</f>
        <v>8.1617468562811268E-3</v>
      </c>
      <c r="P2171" s="44">
        <f>IFERROR(_xll.qlIndexFixing(ONIndex6M,I2171,TRUE,_xll.ohTrigger(RecalcTrigger,Trigger6M)),NA())</f>
        <v>7.8988570315718931E-3</v>
      </c>
      <c r="Q2171" s="145">
        <f>IFERROR(_xll.qlIndexFixing(ONIndex1Y,I2171,TRUE,_xll.ohTrigger(RecalcTrigger,Trigger1Y)),NA())</f>
        <v>8.3682738927937095E-3</v>
      </c>
    </row>
    <row r="2172" spans="2:17" x14ac:dyDescent="0.2">
      <c r="B2172" s="39" t="s">
        <v>42</v>
      </c>
      <c r="D2172" s="42">
        <f>_xll.qlCalendarAdvance(Calendar,$D2171,B2172,"f",FALSE)</f>
        <v>54960</v>
      </c>
      <c r="E2172" s="139">
        <f>_xll.qlInterestRateIndexValueDate(IndexON,D2172)</f>
        <v>54960</v>
      </c>
      <c r="F2172" s="155">
        <f>IFERROR(_xll.qlIndexFixing(IndexON,D2172,TRUE,_xll.ohTrigger(RecalcTrigger,TriggerON)),NA())</f>
        <v>7.573554372362068E-3</v>
      </c>
      <c r="H2172" s="42">
        <f>_xll.qlCalendarAdvance(Calendar,$H2171,B2172,"f",FALSE)</f>
        <v>54960</v>
      </c>
      <c r="I2172" s="139">
        <f>_xll.qlInterestRateIndexValueDate(Index1M,$H2172)</f>
        <v>54962</v>
      </c>
      <c r="J2172" s="144">
        <f>IFERROR(_xll.qlIndexFixing(Index1M,$H2172,TRUE,_xll.ohTrigger(RecalcTrigger,Trigger1M)),NA())</f>
        <v>7.9285736670867135E-3</v>
      </c>
      <c r="K2172" s="44">
        <f>IFERROR(_xll.qlIndexFixing(Index3M,H2172,TRUE,_xll.ohTrigger(RecalcTrigger,Trigger3M)),NA())</f>
        <v>8.1421457025305892E-3</v>
      </c>
      <c r="L2172" s="44">
        <f>IFERROR(_xll.qlIndexFixing(Index6M,$H2172,TRUE,_xll.ohTrigger(RecalcTrigger,Trigger6M)),NA())</f>
        <v>7.8737793806844241E-3</v>
      </c>
      <c r="M2172" s="145">
        <f>IFERROR(_xll.qlIndexFixing(Index1Y,$H2172,TRUE,_xll.ohTrigger(RecalcTrigger,Trigger1Y)),NA())</f>
        <v>8.2912896358831763E-3</v>
      </c>
      <c r="N2172" s="144">
        <f>IFERROR(_xll.qlIndexFixing(ONIndex1M,I2172,TRUE,_xll.ohTrigger(RecalcTrigger,Trigger1M)),NA())</f>
        <v>7.9324651335532792E-3</v>
      </c>
      <c r="O2172" s="44">
        <f>IFERROR(_xll.qlIndexFixing(ONIndex3M,I2172,TRUE,_xll.ohTrigger(RecalcTrigger,Trigger3M)),NA())</f>
        <v>8.1577454319692322E-3</v>
      </c>
      <c r="P2172" s="44">
        <f>IFERROR(_xll.qlIndexFixing(ONIndex6M,I2172,TRUE,_xll.ohTrigger(RecalcTrigger,Trigger6M)),NA())</f>
        <v>7.8957448254790563E-3</v>
      </c>
      <c r="Q2172" s="145">
        <f>IFERROR(_xll.qlIndexFixing(ONIndex1Y,I2172,TRUE,_xll.ohTrigger(RecalcTrigger,Trigger1Y)),NA())</f>
        <v>8.3641984910975964E-3</v>
      </c>
    </row>
    <row r="2173" spans="2:17" x14ac:dyDescent="0.2">
      <c r="B2173" s="39" t="s">
        <v>42</v>
      </c>
      <c r="D2173" s="42">
        <f>_xll.qlCalendarAdvance(Calendar,$D2172,B2173,"f",FALSE)</f>
        <v>54967</v>
      </c>
      <c r="E2173" s="139">
        <f>_xll.qlInterestRateIndexValueDate(IndexON,D2173)</f>
        <v>54967</v>
      </c>
      <c r="F2173" s="155">
        <f>IFERROR(_xll.qlIndexFixing(IndexON,D2173,TRUE,_xll.ohTrigger(RecalcTrigger,TriggerON)),NA())</f>
        <v>7.573554372362068E-3</v>
      </c>
      <c r="H2173" s="42">
        <f>_xll.qlCalendarAdvance(Calendar,$H2172,B2173,"f",FALSE)</f>
        <v>54967</v>
      </c>
      <c r="I2173" s="139">
        <f>_xll.qlInterestRateIndexValueDate(Index1M,$H2173)</f>
        <v>54969</v>
      </c>
      <c r="J2173" s="144">
        <f>IFERROR(_xll.qlIndexFixing(Index1M,$H2173,TRUE,_xll.ohTrigger(RecalcTrigger,Trigger1M)),NA())</f>
        <v>7.9251513648756957E-3</v>
      </c>
      <c r="K2173" s="44">
        <f>IFERROR(_xll.qlIndexFixing(Index3M,H2173,TRUE,_xll.ohTrigger(RecalcTrigger,Trigger3M)),NA())</f>
        <v>8.1380748269965306E-3</v>
      </c>
      <c r="L2173" s="44">
        <f>IFERROR(_xll.qlIndexFixing(Index6M,$H2173,TRUE,_xll.ohTrigger(RecalcTrigger,Trigger6M)),NA())</f>
        <v>7.8707864146896015E-3</v>
      </c>
      <c r="M2173" s="145">
        <f>IFERROR(_xll.qlIndexFixing(Index1Y,$H2173,TRUE,_xll.ohTrigger(RecalcTrigger,Trigger1Y)),NA())</f>
        <v>8.2869514139964663E-3</v>
      </c>
      <c r="N2173" s="144">
        <f>IFERROR(_xll.qlIndexFixing(ONIndex1M,I2173,TRUE,_xll.ohTrigger(RecalcTrigger,Trigger1M)),NA())</f>
        <v>7.9284575082017028E-3</v>
      </c>
      <c r="O2173" s="44">
        <f>IFERROR(_xll.qlIndexFixing(ONIndex3M,I2173,TRUE,_xll.ohTrigger(RecalcTrigger,Trigger3M)),NA())</f>
        <v>8.1537352131721974E-3</v>
      </c>
      <c r="P2173" s="44">
        <f>IFERROR(_xll.qlIndexFixing(ONIndex6M,I2173,TRUE,_xll.ohTrigger(RecalcTrigger,Trigger6M)),NA())</f>
        <v>7.8926421384917234E-3</v>
      </c>
      <c r="Q2173" s="145">
        <f>IFERROR(_xll.qlIndexFixing(ONIndex1Y,I2173,TRUE,_xll.ohTrigger(RecalcTrigger,Trigger1Y)),NA())</f>
        <v>8.360114648873207E-3</v>
      </c>
    </row>
    <row r="2174" spans="2:17" x14ac:dyDescent="0.2">
      <c r="B2174" s="39" t="s">
        <v>42</v>
      </c>
      <c r="D2174" s="42">
        <f>_xll.qlCalendarAdvance(Calendar,$D2173,B2174,"f",FALSE)</f>
        <v>54974</v>
      </c>
      <c r="E2174" s="139">
        <f>_xll.qlInterestRateIndexValueDate(IndexON,D2174)</f>
        <v>54974</v>
      </c>
      <c r="F2174" s="155">
        <f>IFERROR(_xll.qlIndexFixing(IndexON,D2174,TRUE,_xll.ohTrigger(RecalcTrigger,TriggerON)),NA())</f>
        <v>7.573554372362068E-3</v>
      </c>
      <c r="H2174" s="42">
        <f>_xll.qlCalendarAdvance(Calendar,$H2173,B2174,"f",FALSE)</f>
        <v>54974</v>
      </c>
      <c r="I2174" s="139">
        <f>_xll.qlInterestRateIndexValueDate(Index1M,$H2174)</f>
        <v>54976</v>
      </c>
      <c r="J2174" s="144">
        <f>IFERROR(_xll.qlIndexFixing(Index1M,$H2174,TRUE,_xll.ohTrigger(RecalcTrigger,Trigger1M)),NA())</f>
        <v>7.9205135745658017E-3</v>
      </c>
      <c r="K2174" s="44">
        <f>IFERROR(_xll.qlIndexFixing(Index3M,H2174,TRUE,_xll.ohTrigger(RecalcTrigger,Trigger3M)),NA())</f>
        <v>8.1339951032959237E-3</v>
      </c>
      <c r="L2174" s="44">
        <f>IFERROR(_xll.qlIndexFixing(Index6M,$H2174,TRUE,_xll.ohTrigger(RecalcTrigger,Trigger6M)),NA())</f>
        <v>7.867432435425141E-3</v>
      </c>
      <c r="M2174" s="145">
        <f>IFERROR(_xll.qlIndexFixing(Index1Y,$H2174,TRUE,_xll.ohTrigger(RecalcTrigger,Trigger1Y)),NA())</f>
        <v>8.282604480963322E-3</v>
      </c>
      <c r="N2174" s="144">
        <f>IFERROR(_xll.qlIndexFixing(ONIndex1M,I2174,TRUE,_xll.ohTrigger(RecalcTrigger,Trigger1M)),NA())</f>
        <v>7.9244407069900547E-3</v>
      </c>
      <c r="O2174" s="44">
        <f>IFERROR(_xll.qlIndexFixing(ONIndex3M,I2174,TRUE,_xll.ohTrigger(RecalcTrigger,Trigger3M)),NA())</f>
        <v>8.1497161942145624E-3</v>
      </c>
      <c r="P2174" s="44">
        <f>IFERROR(_xll.qlIndexFixing(ONIndex6M,I2174,TRUE,_xll.ohTrigger(RecalcTrigger,Trigger6M)),NA())</f>
        <v>7.8895490000263635E-3</v>
      </c>
      <c r="Q2174" s="145">
        <f>IFERROR(_xll.qlIndexFixing(ONIndex1Y,I2174,TRUE,_xll.ohTrigger(RecalcTrigger,Trigger1Y)),NA())</f>
        <v>8.3560223573275749E-3</v>
      </c>
    </row>
    <row r="2175" spans="2:17" x14ac:dyDescent="0.2">
      <c r="B2175" s="39" t="s">
        <v>42</v>
      </c>
      <c r="D2175" s="42">
        <f>_xll.qlCalendarAdvance(Calendar,$D2174,B2175,"f",FALSE)</f>
        <v>54981</v>
      </c>
      <c r="E2175" s="139">
        <f>_xll.qlInterestRateIndexValueDate(IndexON,D2175)</f>
        <v>54981</v>
      </c>
      <c r="F2175" s="155">
        <f>IFERROR(_xll.qlIndexFixing(IndexON,D2175,TRUE,_xll.ohTrigger(RecalcTrigger,TriggerON)),NA())</f>
        <v>7.573554372362068E-3</v>
      </c>
      <c r="H2175" s="42">
        <f>_xll.qlCalendarAdvance(Calendar,$H2174,B2175,"f",FALSE)</f>
        <v>54981</v>
      </c>
      <c r="I2175" s="139">
        <f>_xll.qlInterestRateIndexValueDate(Index1M,$H2175)</f>
        <v>54983</v>
      </c>
      <c r="J2175" s="144">
        <f>IFERROR(_xll.qlIndexFixing(Index1M,$H2175,TRUE,_xll.ohTrigger(RecalcTrigger,Trigger1M)),NA())</f>
        <v>7.9164697413550145E-3</v>
      </c>
      <c r="K2175" s="44">
        <f>IFERROR(_xll.qlIndexFixing(Index3M,H2175,TRUE,_xll.ohTrigger(RecalcTrigger,Trigger3M)),NA())</f>
        <v>8.1299065257159474E-3</v>
      </c>
      <c r="L2175" s="44">
        <f>IFERROR(_xll.qlIndexFixing(Index6M,$H2175,TRUE,_xll.ohTrigger(RecalcTrigger,Trigger6M)),NA())</f>
        <v>7.864461387768213E-3</v>
      </c>
      <c r="M2175" s="145">
        <f>IFERROR(_xll.qlIndexFixing(Index1Y,$H2175,TRUE,_xll.ohTrigger(RecalcTrigger,Trigger1Y)),NA())</f>
        <v>8.2782488286322359E-3</v>
      </c>
      <c r="N2175" s="144">
        <f>IFERROR(_xll.qlIndexFixing(ONIndex1M,I2175,TRUE,_xll.ohTrigger(RecalcTrigger,Trigger1M)),NA())</f>
        <v>7.9204147252820434E-3</v>
      </c>
      <c r="O2175" s="44">
        <f>IFERROR(_xll.qlIndexFixing(ONIndex3M,I2175,TRUE,_xll.ohTrigger(RecalcTrigger,Trigger3M)),NA())</f>
        <v>8.1456883691810589E-3</v>
      </c>
      <c r="P2175" s="44">
        <f>IFERROR(_xll.qlIndexFixing(ONIndex6M,I2175,TRUE,_xll.ohTrigger(RecalcTrigger,Trigger6M)),NA())</f>
        <v>7.8864654393395739E-3</v>
      </c>
      <c r="Q2175" s="145">
        <f>IFERROR(_xll.qlIndexFixing(ONIndex1Y,I2175,TRUE,_xll.ohTrigger(RecalcTrigger,Trigger1Y)),NA())</f>
        <v>8.3519216085470305E-3</v>
      </c>
    </row>
    <row r="2176" spans="2:17" x14ac:dyDescent="0.2">
      <c r="B2176" s="39" t="s">
        <v>42</v>
      </c>
      <c r="D2176" s="42">
        <f>_xll.qlCalendarAdvance(Calendar,$D2175,B2176,"f",FALSE)</f>
        <v>54988</v>
      </c>
      <c r="E2176" s="139">
        <f>_xll.qlInterestRateIndexValueDate(IndexON,D2176)</f>
        <v>54988</v>
      </c>
      <c r="F2176" s="155">
        <f>IFERROR(_xll.qlIndexFixing(IndexON,D2176,TRUE,_xll.ohTrigger(RecalcTrigger,TriggerON)),NA())</f>
        <v>7.573554372362068E-3</v>
      </c>
      <c r="H2176" s="42">
        <f>_xll.qlCalendarAdvance(Calendar,$H2175,B2176,"f",FALSE)</f>
        <v>54988</v>
      </c>
      <c r="I2176" s="139">
        <f>_xll.qlInterestRateIndexValueDate(Index1M,$H2176)</f>
        <v>54990</v>
      </c>
      <c r="J2176" s="144">
        <f>IFERROR(_xll.qlIndexFixing(Index1M,$H2176,TRUE,_xll.ohTrigger(RecalcTrigger,Trigger1M)),NA())</f>
        <v>7.9124167107463839E-3</v>
      </c>
      <c r="K2176" s="44">
        <f>IFERROR(_xll.qlIndexFixing(Index3M,H2176,TRUE,_xll.ohTrigger(RecalcTrigger,Trigger3M)),NA())</f>
        <v>8.1258090885429138E-3</v>
      </c>
      <c r="L2176" s="44">
        <f>IFERROR(_xll.qlIndexFixing(Index6M,$H2176,TRUE,_xll.ohTrigger(RecalcTrigger,Trigger6M)),NA())</f>
        <v>7.8615003618744874E-3</v>
      </c>
      <c r="M2176" s="145">
        <f>IFERROR(_xll.qlIndexFixing(Index1Y,$H2176,TRUE,_xll.ohTrigger(RecalcTrigger,Trigger1Y)),NA())</f>
        <v>8.2738844488517028E-3</v>
      </c>
      <c r="N2176" s="144">
        <f>IFERROR(_xll.qlIndexFixing(ONIndex1M,I2176,TRUE,_xll.ohTrigger(RecalcTrigger,Trigger1M)),NA())</f>
        <v>7.9163795586012498E-3</v>
      </c>
      <c r="O2176" s="44">
        <f>IFERROR(_xll.qlIndexFixing(ONIndex3M,I2176,TRUE,_xll.ohTrigger(RecalcTrigger,Trigger3M)),NA())</f>
        <v>8.1416517325560989E-3</v>
      </c>
      <c r="P2176" s="44">
        <f>IFERROR(_xll.qlIndexFixing(ONIndex6M,I2176,TRUE,_xll.ohTrigger(RecalcTrigger,Trigger6M)),NA())</f>
        <v>7.8833914855280796E-3</v>
      </c>
      <c r="Q2176" s="145">
        <f>IFERROR(_xll.qlIndexFixing(ONIndex1Y,I2176,TRUE,_xll.ohTrigger(RecalcTrigger,Trigger1Y)),NA())</f>
        <v>8.3478123942981597E-3</v>
      </c>
    </row>
    <row r="2177" spans="2:17" x14ac:dyDescent="0.2">
      <c r="B2177" s="39" t="s">
        <v>42</v>
      </c>
      <c r="D2177" s="42">
        <f>_xll.qlCalendarAdvance(Calendar,$D2176,B2177,"f",FALSE)</f>
        <v>54995</v>
      </c>
      <c r="E2177" s="139">
        <f>_xll.qlInterestRateIndexValueDate(IndexON,D2177)</f>
        <v>54995</v>
      </c>
      <c r="F2177" s="155">
        <f>IFERROR(_xll.qlIndexFixing(IndexON,D2177,TRUE,_xll.ohTrigger(RecalcTrigger,TriggerON)),NA())</f>
        <v>7.573554372362068E-3</v>
      </c>
      <c r="H2177" s="42">
        <f>_xll.qlCalendarAdvance(Calendar,$H2176,B2177,"f",FALSE)</f>
        <v>54995</v>
      </c>
      <c r="I2177" s="139">
        <f>_xll.qlInterestRateIndexValueDate(Index1M,$H2177)</f>
        <v>54997</v>
      </c>
      <c r="J2177" s="144">
        <f>IFERROR(_xll.qlIndexFixing(Index1M,$H2177,TRUE,_xll.ohTrigger(RecalcTrigger,Trigger1M)),NA())</f>
        <v>7.9083544781660686E-3</v>
      </c>
      <c r="K2177" s="44">
        <f>IFERROR(_xll.qlIndexFixing(Index3M,H2177,TRUE,_xll.ohTrigger(RecalcTrigger,Trigger3M)),NA())</f>
        <v>8.1217027860631293E-3</v>
      </c>
      <c r="L2177" s="44">
        <f>IFERROR(_xll.qlIndexFixing(Index6M,$H2177,TRUE,_xll.ohTrigger(RecalcTrigger,Trigger6M)),NA())</f>
        <v>7.8585493870774927E-3</v>
      </c>
      <c r="M2177" s="145">
        <f>IFERROR(_xll.qlIndexFixing(Index1Y,$H2177,TRUE,_xll.ohTrigger(RecalcTrigger,Trigger1Y)),NA())</f>
        <v>8.269511333471747E-3</v>
      </c>
      <c r="N2177" s="144">
        <f>IFERROR(_xll.qlIndexFixing(ONIndex1M,I2177,TRUE,_xll.ohTrigger(RecalcTrigger,Trigger1M)),NA())</f>
        <v>7.9123352023113824E-3</v>
      </c>
      <c r="O2177" s="44">
        <f>IFERROR(_xll.qlIndexFixing(ONIndex3M,I2177,TRUE,_xll.ohTrigger(RecalcTrigger,Trigger3M)),NA())</f>
        <v>8.1376062785043501E-3</v>
      </c>
      <c r="P2177" s="44">
        <f>IFERROR(_xll.qlIndexFixing(ONIndex6M,I2177,TRUE,_xll.ohTrigger(RecalcTrigger,Trigger6M)),NA())</f>
        <v>7.8803271680083498E-3</v>
      </c>
      <c r="Q2177" s="145">
        <f>IFERROR(_xll.qlIndexFixing(ONIndex1Y,I2177,TRUE,_xll.ohTrigger(RecalcTrigger,Trigger1Y)),NA())</f>
        <v>8.3436947064274847E-3</v>
      </c>
    </row>
    <row r="2178" spans="2:17" x14ac:dyDescent="0.2">
      <c r="B2178" s="39" t="s">
        <v>42</v>
      </c>
      <c r="D2178" s="42">
        <f>_xll.qlCalendarAdvance(Calendar,$D2177,B2178,"f",FALSE)</f>
        <v>55002</v>
      </c>
      <c r="E2178" s="139">
        <f>_xll.qlInterestRateIndexValueDate(IndexON,D2178)</f>
        <v>55002</v>
      </c>
      <c r="F2178" s="155">
        <f>IFERROR(_xll.qlIndexFixing(IndexON,D2178,TRUE,_xll.ohTrigger(RecalcTrigger,TriggerON)),NA())</f>
        <v>7.573554372362068E-3</v>
      </c>
      <c r="H2178" s="42">
        <f>_xll.qlCalendarAdvance(Calendar,$H2177,B2178,"f",FALSE)</f>
        <v>55002</v>
      </c>
      <c r="I2178" s="139">
        <f>_xll.qlInterestRateIndexValueDate(Index1M,$H2178)</f>
        <v>55004</v>
      </c>
      <c r="J2178" s="144">
        <f>IFERROR(_xll.qlIndexFixing(Index1M,$H2178,TRUE,_xll.ohTrigger(RecalcTrigger,Trigger1M)),NA())</f>
        <v>7.9042830390452234E-3</v>
      </c>
      <c r="K2178" s="44">
        <f>IFERROR(_xll.qlIndexFixing(Index3M,H2178,TRUE,_xll.ohTrigger(RecalcTrigger,Trigger3M)),NA())</f>
        <v>8.1175876125620366E-3</v>
      </c>
      <c r="L2178" s="44">
        <f>IFERROR(_xll.qlIndexFixing(Index6M,$H2178,TRUE,_xll.ohTrigger(RecalcTrigger,Trigger6M)),NA())</f>
        <v>7.8556084927124698E-3</v>
      </c>
      <c r="M2178" s="145">
        <f>IFERROR(_xll.qlIndexFixing(Index1Y,$H2178,TRUE,_xll.ohTrigger(RecalcTrigger,Trigger1Y)),NA())</f>
        <v>8.2651294743413001E-3</v>
      </c>
      <c r="N2178" s="144">
        <f>IFERROR(_xll.qlIndexFixing(ONIndex1M,I2178,TRUE,_xll.ohTrigger(RecalcTrigger,Trigger1M)),NA())</f>
        <v>7.9082816518560861E-3</v>
      </c>
      <c r="O2178" s="44">
        <f>IFERROR(_xll.qlIndexFixing(ONIndex3M,I2178,TRUE,_xll.ohTrigger(RecalcTrigger,Trigger3M)),NA())</f>
        <v>8.1335520012704166E-3</v>
      </c>
      <c r="P2178" s="44">
        <f>IFERROR(_xll.qlIndexFixing(ONIndex6M,I2178,TRUE,_xll.ohTrigger(RecalcTrigger,Trigger6M)),NA())</f>
        <v>7.8772725160369816E-3</v>
      </c>
      <c r="Q2178" s="145">
        <f>IFERROR(_xll.qlIndexFixing(ONIndex1Y,I2178,TRUE,_xll.ohTrigger(RecalcTrigger,Trigger1Y)),NA())</f>
        <v>8.3395685367015915E-3</v>
      </c>
    </row>
    <row r="2179" spans="2:17" x14ac:dyDescent="0.2">
      <c r="B2179" s="39" t="s">
        <v>42</v>
      </c>
      <c r="D2179" s="42">
        <f>_xll.qlCalendarAdvance(Calendar,$D2178,B2179,"f",FALSE)</f>
        <v>55009</v>
      </c>
      <c r="E2179" s="139">
        <f>_xll.qlInterestRateIndexValueDate(IndexON,D2179)</f>
        <v>55009</v>
      </c>
      <c r="F2179" s="155">
        <f>IFERROR(_xll.qlIndexFixing(IndexON,D2179,TRUE,_xll.ohTrigger(RecalcTrigger,TriggerON)),NA())</f>
        <v>7.573554372362068E-3</v>
      </c>
      <c r="H2179" s="42">
        <f>_xll.qlCalendarAdvance(Calendar,$H2178,B2179,"f",FALSE)</f>
        <v>55009</v>
      </c>
      <c r="I2179" s="139">
        <f>_xll.qlInterestRateIndexValueDate(Index1M,$H2179)</f>
        <v>55011</v>
      </c>
      <c r="J2179" s="144">
        <f>IFERROR(_xll.qlIndexFixing(Index1M,$H2179,TRUE,_xll.ohTrigger(RecalcTrigger,Trigger1M)),NA())</f>
        <v>7.900202388807509E-3</v>
      </c>
      <c r="K2179" s="44">
        <f>IFERROR(_xll.qlIndexFixing(Index3M,H2179,TRUE,_xll.ohTrigger(RecalcTrigger,Trigger3M)),NA())</f>
        <v>8.1134635623268132E-3</v>
      </c>
      <c r="L2179" s="44">
        <f>IFERROR(_xll.qlIndexFixing(Index6M,$H2179,TRUE,_xll.ohTrigger(RecalcTrigger,Trigger6M)),NA())</f>
        <v>7.8526777081133758E-3</v>
      </c>
      <c r="M2179" s="145">
        <f>IFERROR(_xll.qlIndexFixing(Index1Y,$H2179,TRUE,_xll.ohTrigger(RecalcTrigger,Trigger1Y)),NA())</f>
        <v>8.2607388633103903E-3</v>
      </c>
      <c r="N2179" s="144">
        <f>IFERROR(_xll.qlIndexFixing(ONIndex1M,I2179,TRUE,_xll.ohTrigger(RecalcTrigger,Trigger1M)),NA())</f>
        <v>7.9042189025990695E-3</v>
      </c>
      <c r="O2179" s="44">
        <f>IFERROR(_xll.qlIndexFixing(ONIndex3M,I2179,TRUE,_xll.ohTrigger(RecalcTrigger,Trigger3M)),NA())</f>
        <v>8.1294888952587741E-3</v>
      </c>
      <c r="P2179" s="44">
        <f>IFERROR(_xll.qlIndexFixing(ONIndex6M,I2179,TRUE,_xll.ohTrigger(RecalcTrigger,Trigger6M)),NA())</f>
        <v>7.8742275588705724E-3</v>
      </c>
      <c r="Q2179" s="145">
        <f>IFERROR(_xll.qlIndexFixing(ONIndex1Y,I2179,TRUE,_xll.ohTrigger(RecalcTrigger,Trigger1Y)),NA())</f>
        <v>8.3354338768071301E-3</v>
      </c>
    </row>
    <row r="2180" spans="2:17" x14ac:dyDescent="0.2">
      <c r="B2180" s="39" t="s">
        <v>42</v>
      </c>
      <c r="D2180" s="42">
        <f>_xll.qlCalendarAdvance(Calendar,$D2179,B2180,"f",FALSE)</f>
        <v>55016</v>
      </c>
      <c r="E2180" s="139">
        <f>_xll.qlInterestRateIndexValueDate(IndexON,D2180)</f>
        <v>55016</v>
      </c>
      <c r="F2180" s="155">
        <f>IFERROR(_xll.qlIndexFixing(IndexON,D2180,TRUE,_xll.ohTrigger(RecalcTrigger,TriggerON)),NA())</f>
        <v>7.5735543722821319E-3</v>
      </c>
      <c r="H2180" s="42">
        <f>_xll.qlCalendarAdvance(Calendar,$H2179,B2180,"f",FALSE)</f>
        <v>55016</v>
      </c>
      <c r="I2180" s="139">
        <f>_xll.qlInterestRateIndexValueDate(Index1M,$H2180)</f>
        <v>55018</v>
      </c>
      <c r="J2180" s="144">
        <f>IFERROR(_xll.qlIndexFixing(Index1M,$H2180,TRUE,_xll.ohTrigger(RecalcTrigger,Trigger1M)),NA())</f>
        <v>7.8961125228840801E-3</v>
      </c>
      <c r="K2180" s="44">
        <f>IFERROR(_xll.qlIndexFixing(Index3M,H2180,TRUE,_xll.ohTrigger(RecalcTrigger,Trigger3M)),NA())</f>
        <v>8.1093306296446382E-3</v>
      </c>
      <c r="L2180" s="44">
        <f>IFERROR(_xll.qlIndexFixing(Index6M,$H2180,TRUE,_xll.ohTrigger(RecalcTrigger,Trigger6M)),NA())</f>
        <v>7.8497570626137325E-3</v>
      </c>
      <c r="M2180" s="145">
        <f>IFERROR(_xll.qlIndexFixing(Index1Y,$H2180,TRUE,_xll.ohTrigger(RecalcTrigger,Trigger1Y)),NA())</f>
        <v>8.2563394922296977E-3</v>
      </c>
      <c r="N2180" s="144">
        <f>IFERROR(_xll.qlIndexFixing(ONIndex1M,I2180,TRUE,_xll.ohTrigger(RecalcTrigger,Trigger1M)),NA())</f>
        <v>7.9001469500639132E-3</v>
      </c>
      <c r="O2180" s="44">
        <f>IFERROR(_xll.qlIndexFixing(ONIndex3M,I2180,TRUE,_xll.ohTrigger(RecalcTrigger,Trigger3M)),NA())</f>
        <v>8.1254169547140265E-3</v>
      </c>
      <c r="P2180" s="44">
        <f>IFERROR(_xll.qlIndexFixing(ONIndex6M,I2180,TRUE,_xll.ohTrigger(RecalcTrigger,Trigger6M)),NA())</f>
        <v>7.871192325685783E-3</v>
      </c>
      <c r="Q2180" s="145">
        <f>IFERROR(_xll.qlIndexFixing(ONIndex1Y,I2180,TRUE,_xll.ohTrigger(RecalcTrigger,Trigger1Y)),NA())</f>
        <v>8.3312907186705587E-3</v>
      </c>
    </row>
    <row r="2181" spans="2:17" x14ac:dyDescent="0.2">
      <c r="B2181" s="39" t="s">
        <v>42</v>
      </c>
      <c r="D2181" s="42">
        <f>_xll.qlCalendarAdvance(Calendar,$D2180,B2181,"f",FALSE)</f>
        <v>55023</v>
      </c>
      <c r="E2181" s="139">
        <f>_xll.qlInterestRateIndexValueDate(IndexON,D2181)</f>
        <v>55023</v>
      </c>
      <c r="F2181" s="155">
        <f>IFERROR(_xll.qlIndexFixing(IndexON,D2181,TRUE,_xll.ohTrigger(RecalcTrigger,TriggerON)),NA())</f>
        <v>7.573554372362068E-3</v>
      </c>
      <c r="H2181" s="42">
        <f>_xll.qlCalendarAdvance(Calendar,$H2180,B2181,"f",FALSE)</f>
        <v>55023</v>
      </c>
      <c r="I2181" s="139">
        <f>_xll.qlInterestRateIndexValueDate(Index1M,$H2181)</f>
        <v>55025</v>
      </c>
      <c r="J2181" s="144">
        <f>IFERROR(_xll.qlIndexFixing(Index1M,$H2181,TRUE,_xll.ohTrigger(RecalcTrigger,Trigger1M)),NA())</f>
        <v>7.8920134367035932E-3</v>
      </c>
      <c r="K2181" s="44">
        <f>IFERROR(_xll.qlIndexFixing(Index3M,H2181,TRUE,_xll.ohTrigger(RecalcTrigger,Trigger3M)),NA())</f>
        <v>8.1051888088018199E-3</v>
      </c>
      <c r="L2181" s="44">
        <f>IFERROR(_xll.qlIndexFixing(Index6M,$H2181,TRUE,_xll.ohTrigger(RecalcTrigger,Trigger6M)),NA())</f>
        <v>7.846846585547497E-3</v>
      </c>
      <c r="M2181" s="145">
        <f>IFERROR(_xll.qlIndexFixing(Index1Y,$H2181,TRUE,_xll.ohTrigger(RecalcTrigger,Trigger1Y)),NA())</f>
        <v>8.2519313529496874E-3</v>
      </c>
      <c r="N2181" s="144">
        <f>IFERROR(_xll.qlIndexFixing(ONIndex1M,I2181,TRUE,_xll.ohTrigger(RecalcTrigger,Trigger1M)),NA())</f>
        <v>7.89606578953439E-3</v>
      </c>
      <c r="O2181" s="44">
        <f>IFERROR(_xll.qlIndexFixing(ONIndex3M,I2181,TRUE,_xll.ohTrigger(RecalcTrigger,Trigger3M)),NA())</f>
        <v>8.1213361738008416E-3</v>
      </c>
      <c r="P2181" s="44">
        <f>IFERROR(_xll.qlIndexFixing(ONIndex6M,I2181,TRUE,_xll.ohTrigger(RecalcTrigger,Trigger6M)),NA())</f>
        <v>7.8681668458191467E-3</v>
      </c>
      <c r="Q2181" s="145">
        <f>IFERROR(_xll.qlIndexFixing(ONIndex1Y,I2181,TRUE,_xll.ohTrigger(RecalcTrigger,Trigger1Y)),NA())</f>
        <v>8.3271390542183354E-3</v>
      </c>
    </row>
    <row r="2182" spans="2:17" x14ac:dyDescent="0.2">
      <c r="B2182" s="39" t="s">
        <v>42</v>
      </c>
      <c r="D2182" s="42">
        <f>_xll.qlCalendarAdvance(Calendar,$D2181,B2182,"f",FALSE)</f>
        <v>55030</v>
      </c>
      <c r="E2182" s="139">
        <f>_xll.qlInterestRateIndexValueDate(IndexON,D2182)</f>
        <v>55030</v>
      </c>
      <c r="F2182" s="155">
        <f>IFERROR(_xll.qlIndexFixing(IndexON,D2182,TRUE,_xll.ohTrigger(RecalcTrigger,TriggerON)),NA())</f>
        <v>7.573554372362068E-3</v>
      </c>
      <c r="H2182" s="42">
        <f>_xll.qlCalendarAdvance(Calendar,$H2181,B2182,"f",FALSE)</f>
        <v>55030</v>
      </c>
      <c r="I2182" s="139">
        <f>_xll.qlInterestRateIndexValueDate(Index1M,$H2182)</f>
        <v>55032</v>
      </c>
      <c r="J2182" s="144">
        <f>IFERROR(_xll.qlIndexFixing(Index1M,$H2182,TRUE,_xll.ohTrigger(RecalcTrigger,Trigger1M)),NA())</f>
        <v>7.8879051256922073E-3</v>
      </c>
      <c r="K2182" s="44">
        <f>IFERROR(_xll.qlIndexFixing(Index3M,H2182,TRUE,_xll.ohTrigger(RecalcTrigger,Trigger3M)),NA())</f>
        <v>8.1012451627411868E-3</v>
      </c>
      <c r="L2182" s="44">
        <f>IFERROR(_xll.qlIndexFixing(Index6M,$H2182,TRUE,_xll.ohTrigger(RecalcTrigger,Trigger6M)),NA())</f>
        <v>7.8445382192548433E-3</v>
      </c>
      <c r="M2182" s="145">
        <f>IFERROR(_xll.qlIndexFixing(Index1Y,$H2182,TRUE,_xll.ohTrigger(RecalcTrigger,Trigger1Y)),NA())</f>
        <v>8.247514437321482E-3</v>
      </c>
      <c r="N2182" s="144">
        <f>IFERROR(_xll.qlIndexFixing(ONIndex1M,I2182,TRUE,_xll.ohTrigger(RecalcTrigger,Trigger1M)),NA())</f>
        <v>7.8919754165340805E-3</v>
      </c>
      <c r="O2182" s="44">
        <f>IFERROR(_xll.qlIndexFixing(ONIndex3M,I2182,TRUE,_xll.ohTrigger(RecalcTrigger,Trigger3M)),NA())</f>
        <v>8.1172465467638233E-3</v>
      </c>
      <c r="P2182" s="44">
        <f>IFERROR(_xll.qlIndexFixing(ONIndex6M,I2182,TRUE,_xll.ohTrigger(RecalcTrigger,Trigger6M)),NA())</f>
        <v>7.8651511485272607E-3</v>
      </c>
      <c r="Q2182" s="145">
        <f>IFERROR(_xll.qlIndexFixing(ONIndex1Y,I2182,TRUE,_xll.ohTrigger(RecalcTrigger,Trigger1Y)),NA())</f>
        <v>8.3229788749772382E-3</v>
      </c>
    </row>
    <row r="2183" spans="2:17" x14ac:dyDescent="0.2">
      <c r="B2183" s="39" t="s">
        <v>42</v>
      </c>
      <c r="D2183" s="42">
        <f>_xll.qlCalendarAdvance(Calendar,$D2182,B2183,"f",FALSE)</f>
        <v>55037</v>
      </c>
      <c r="E2183" s="139">
        <f>_xll.qlInterestRateIndexValueDate(IndexON,D2183)</f>
        <v>55037</v>
      </c>
      <c r="F2183" s="155">
        <f>IFERROR(_xll.qlIndexFixing(IndexON,D2183,TRUE,_xll.ohTrigger(RecalcTrigger,TriggerON)),NA())</f>
        <v>7.573554372362068E-3</v>
      </c>
      <c r="H2183" s="42">
        <f>_xll.qlCalendarAdvance(Calendar,$H2182,B2183,"f",FALSE)</f>
        <v>55037</v>
      </c>
      <c r="I2183" s="139">
        <f>_xll.qlInterestRateIndexValueDate(Index1M,$H2183)</f>
        <v>55039</v>
      </c>
      <c r="J2183" s="144">
        <f>IFERROR(_xll.qlIndexFixing(Index1M,$H2183,TRUE,_xll.ohTrigger(RecalcTrigger,Trigger1M)),NA())</f>
        <v>7.8837875852785788E-3</v>
      </c>
      <c r="K2183" s="44">
        <f>IFERROR(_xll.qlIndexFixing(Index3M,H2183,TRUE,_xll.ohTrigger(RecalcTrigger,Trigger3M)),NA())</f>
        <v>8.0970862786732892E-3</v>
      </c>
      <c r="L2183" s="44">
        <f>IFERROR(_xll.qlIndexFixing(Index6M,$H2183,TRUE,_xll.ohTrigger(RecalcTrigger,Trigger6M)),NA())</f>
        <v>7.8416447799200852E-3</v>
      </c>
      <c r="M2183" s="145">
        <f>IFERROR(_xll.qlIndexFixing(Index1Y,$H2183,TRUE,_xll.ohTrigger(RecalcTrigger,Trigger1Y)),NA())</f>
        <v>8.2430887371966379E-3</v>
      </c>
      <c r="N2183" s="144">
        <f>IFERROR(_xll.qlIndexFixing(ONIndex1M,I2183,TRUE,_xll.ohTrigger(RecalcTrigger,Trigger1M)),NA())</f>
        <v>7.8878758265865656E-3</v>
      </c>
      <c r="O2183" s="44">
        <f>IFERROR(_xll.qlIndexFixing(ONIndex3M,I2183,TRUE,_xll.ohTrigger(RecalcTrigger,Trigger3M)),NA())</f>
        <v>8.1131480680074475E-3</v>
      </c>
      <c r="P2183" s="44">
        <f>IFERROR(_xll.qlIndexFixing(ONIndex6M,I2183,TRUE,_xll.ohTrigger(RecalcTrigger,Trigger6M)),NA())</f>
        <v>7.8621452629867861E-3</v>
      </c>
      <c r="Q2183" s="145">
        <f>IFERROR(_xll.qlIndexFixing(ONIndex1Y,I2183,TRUE,_xll.ohTrigger(RecalcTrigger,Trigger1Y)),NA())</f>
        <v>8.3188101729536612E-3</v>
      </c>
    </row>
    <row r="2184" spans="2:17" x14ac:dyDescent="0.2">
      <c r="B2184" s="39" t="s">
        <v>42</v>
      </c>
      <c r="D2184" s="42">
        <f>_xll.qlCalendarAdvance(Calendar,$D2183,B2184,"f",FALSE)</f>
        <v>55044</v>
      </c>
      <c r="E2184" s="139">
        <f>_xll.qlInterestRateIndexValueDate(IndexON,D2184)</f>
        <v>55044</v>
      </c>
      <c r="F2184" s="155">
        <f>IFERROR(_xll.qlIndexFixing(IndexON,D2184,TRUE,_xll.ohTrigger(RecalcTrigger,TriggerON)),NA())</f>
        <v>7.573554372362068E-3</v>
      </c>
      <c r="H2184" s="42">
        <f>_xll.qlCalendarAdvance(Calendar,$H2183,B2184,"f",FALSE)</f>
        <v>55044</v>
      </c>
      <c r="I2184" s="139">
        <f>_xll.qlInterestRateIndexValueDate(Index1M,$H2184)</f>
        <v>55046</v>
      </c>
      <c r="J2184" s="144">
        <f>IFERROR(_xll.qlIndexFixing(Index1M,$H2184,TRUE,_xll.ohTrigger(RecalcTrigger,Trigger1M)),NA())</f>
        <v>7.8796608108913646E-3</v>
      </c>
      <c r="K2184" s="44">
        <f>IFERROR(_xll.qlIndexFixing(Index3M,H2184,TRUE,_xll.ohTrigger(RecalcTrigger,Trigger3M)),NA())</f>
        <v>8.0929184898664679E-3</v>
      </c>
      <c r="L2184" s="44">
        <f>IFERROR(_xll.qlIndexFixing(Index6M,$H2184,TRUE,_xll.ohTrigger(RecalcTrigger,Trigger6M)),NA())</f>
        <v>7.8387615853159152E-3</v>
      </c>
      <c r="M2184" s="145">
        <f>IFERROR(_xll.qlIndexFixing(Index1Y,$H2184,TRUE,_xll.ohTrigger(RecalcTrigger,Trigger1Y)),NA())</f>
        <v>8.2386542444269368E-3</v>
      </c>
      <c r="N2184" s="144">
        <f>IFERROR(_xll.qlIndexFixing(ONIndex1M,I2184,TRUE,_xll.ohTrigger(RecalcTrigger,Trigger1M)),NA())</f>
        <v>7.8837670148956818E-3</v>
      </c>
      <c r="O2184" s="44">
        <f>IFERROR(_xll.qlIndexFixing(ONIndex3M,I2184,TRUE,_xll.ohTrigger(RecalcTrigger,Trigger3M)),NA())</f>
        <v>8.109040731696382E-3</v>
      </c>
      <c r="P2184" s="44">
        <f>IFERROR(_xll.qlIndexFixing(ONIndex6M,I2184,TRUE,_xll.ohTrigger(RecalcTrigger,Trigger6M)),NA())</f>
        <v>7.859149218614192E-3</v>
      </c>
      <c r="Q2184" s="145">
        <f>IFERROR(_xll.qlIndexFixing(ONIndex1Y,I2184,TRUE,_xll.ohTrigger(RecalcTrigger,Trigger1Y)),NA())</f>
        <v>8.3146329399141905E-3</v>
      </c>
    </row>
    <row r="2185" spans="2:17" x14ac:dyDescent="0.2">
      <c r="B2185" s="39" t="s">
        <v>42</v>
      </c>
      <c r="D2185" s="42">
        <f>_xll.qlCalendarAdvance(Calendar,$D2184,B2185,"f",FALSE)</f>
        <v>55051</v>
      </c>
      <c r="E2185" s="139">
        <f>_xll.qlInterestRateIndexValueDate(IndexON,D2185)</f>
        <v>55051</v>
      </c>
      <c r="F2185" s="155">
        <f>IFERROR(_xll.qlIndexFixing(IndexON,D2185,TRUE,_xll.ohTrigger(RecalcTrigger,TriggerON)),NA())</f>
        <v>7.5735543722821319E-3</v>
      </c>
      <c r="H2185" s="42">
        <f>_xll.qlCalendarAdvance(Calendar,$H2184,B2185,"f",FALSE)</f>
        <v>55051</v>
      </c>
      <c r="I2185" s="139">
        <f>_xll.qlInterestRateIndexValueDate(Index1M,$H2185)</f>
        <v>55053</v>
      </c>
      <c r="J2185" s="144">
        <f>IFERROR(_xll.qlIndexFixing(Index1M,$H2185,TRUE,_xll.ohTrigger(RecalcTrigger,Trigger1M)),NA())</f>
        <v>7.8755247979542253E-3</v>
      </c>
      <c r="K2185" s="44">
        <f>IFERROR(_xll.qlIndexFixing(Index3M,H2185,TRUE,_xll.ohTrigger(RecalcTrigger,Trigger3M)),NA())</f>
        <v>8.0887417906057319E-3</v>
      </c>
      <c r="L2185" s="44">
        <f>IFERROR(_xll.qlIndexFixing(Index6M,$H2185,TRUE,_xll.ohTrigger(RecalcTrigger,Trigger6M)),NA())</f>
        <v>7.835888664774894E-3</v>
      </c>
      <c r="M2185" s="145">
        <f>IFERROR(_xll.qlIndexFixing(Index1Y,$H2185,TRUE,_xll.ohTrigger(RecalcTrigger,Trigger1Y)),NA())</f>
        <v>8.234210950864811E-3</v>
      </c>
      <c r="N2185" s="144">
        <f>IFERROR(_xll.qlIndexFixing(ONIndex1M,I2185,TRUE,_xll.ohTrigger(RecalcTrigger,Trigger1M)),NA())</f>
        <v>7.8796489769850098E-3</v>
      </c>
      <c r="O2185" s="44">
        <f>IFERROR(_xll.qlIndexFixing(ONIndex3M,I2185,TRUE,_xll.ohTrigger(RecalcTrigger,Trigger3M)),NA())</f>
        <v>8.1049245321551666E-3</v>
      </c>
      <c r="P2185" s="44">
        <f>IFERROR(_xll.qlIndexFixing(ONIndex6M,I2185,TRUE,_xll.ohTrigger(RecalcTrigger,Trigger6M)),NA())</f>
        <v>7.8561630445062036E-3</v>
      </c>
      <c r="Q2185" s="145">
        <f>IFERROR(_xll.qlIndexFixing(ONIndex1Y,I2185,TRUE,_xll.ohTrigger(RecalcTrigger,Trigger1Y)),NA())</f>
        <v>8.3104471675454761E-3</v>
      </c>
    </row>
    <row r="2186" spans="2:17" x14ac:dyDescent="0.2">
      <c r="B2186" s="39" t="s">
        <v>42</v>
      </c>
      <c r="D2186" s="42">
        <f>_xll.qlCalendarAdvance(Calendar,$D2185,B2186,"f",FALSE)</f>
        <v>55058</v>
      </c>
      <c r="E2186" s="139">
        <f>_xll.qlInterestRateIndexValueDate(IndexON,D2186)</f>
        <v>55058</v>
      </c>
      <c r="F2186" s="155">
        <f>IFERROR(_xll.qlIndexFixing(IndexON,D2186,TRUE,_xll.ohTrigger(RecalcTrigger,TriggerON)),NA())</f>
        <v>7.573554372362068E-3</v>
      </c>
      <c r="H2186" s="42">
        <f>_xll.qlCalendarAdvance(Calendar,$H2185,B2186,"f",FALSE)</f>
        <v>55058</v>
      </c>
      <c r="I2186" s="139">
        <f>_xll.qlInterestRateIndexValueDate(Index1M,$H2186)</f>
        <v>55060</v>
      </c>
      <c r="J2186" s="144">
        <f>IFERROR(_xll.qlIndexFixing(Index1M,$H2186,TRUE,_xll.ohTrigger(RecalcTrigger,Trigger1M)),NA())</f>
        <v>7.8713795419008137E-3</v>
      </c>
      <c r="K2186" s="44">
        <f>IFERROR(_xll.qlIndexFixing(Index3M,H2186,TRUE,_xll.ohTrigger(RecalcTrigger,Trigger3M)),NA())</f>
        <v>8.0845561751796084E-3</v>
      </c>
      <c r="L2186" s="44">
        <f>IFERROR(_xll.qlIndexFixing(Index6M,$H2186,TRUE,_xll.ohTrigger(RecalcTrigger,Trigger6M)),NA())</f>
        <v>7.8330260476286943E-3</v>
      </c>
      <c r="M2186" s="145">
        <f>IFERROR(_xll.qlIndexFixing(Index1Y,$H2186,TRUE,_xll.ohTrigger(RecalcTrigger,Trigger1Y)),NA())</f>
        <v>8.229758848362698E-3</v>
      </c>
      <c r="N2186" s="144">
        <f>IFERROR(_xll.qlIndexFixing(ONIndex1M,I2186,TRUE,_xll.ohTrigger(RecalcTrigger,Trigger1M)),NA())</f>
        <v>7.8755217082182583E-3</v>
      </c>
      <c r="O2186" s="44">
        <f>IFERROR(_xll.qlIndexFixing(ONIndex3M,I2186,TRUE,_xll.ohTrigger(RecalcTrigger,Trigger3M)),NA())</f>
        <v>8.1007994637083414E-3</v>
      </c>
      <c r="P2186" s="44">
        <f>IFERROR(_xll.qlIndexFixing(ONIndex6M,I2186,TRUE,_xll.ohTrigger(RecalcTrigger,Trigger6M)),NA())</f>
        <v>7.8531867700792901E-3</v>
      </c>
      <c r="Q2186" s="145">
        <f>IFERROR(_xll.qlIndexFixing(ONIndex1Y,I2186,TRUE,_xll.ohTrigger(RecalcTrigger,Trigger1Y)),NA())</f>
        <v>8.3062528477739761E-3</v>
      </c>
    </row>
    <row r="2187" spans="2:17" x14ac:dyDescent="0.2">
      <c r="B2187" s="39" t="s">
        <v>42</v>
      </c>
      <c r="D2187" s="42">
        <f>_xll.qlCalendarAdvance(Calendar,$D2186,B2187,"f",FALSE)</f>
        <v>55065</v>
      </c>
      <c r="E2187" s="139">
        <f>_xll.qlInterestRateIndexValueDate(IndexON,D2187)</f>
        <v>55065</v>
      </c>
      <c r="F2187" s="155">
        <f>IFERROR(_xll.qlIndexFixing(IndexON,D2187,TRUE,_xll.ohTrigger(RecalcTrigger,TriggerON)),NA())</f>
        <v>7.5735543722821319E-3</v>
      </c>
      <c r="H2187" s="42">
        <f>_xll.qlCalendarAdvance(Calendar,$H2186,B2187,"f",FALSE)</f>
        <v>55065</v>
      </c>
      <c r="I2187" s="139">
        <f>_xll.qlInterestRateIndexValueDate(Index1M,$H2187)</f>
        <v>55067</v>
      </c>
      <c r="J2187" s="144">
        <f>IFERROR(_xll.qlIndexFixing(Index1M,$H2187,TRUE,_xll.ohTrigger(RecalcTrigger,Trigger1M)),NA())</f>
        <v>7.8672250381597864E-3</v>
      </c>
      <c r="K2187" s="44">
        <f>IFERROR(_xll.qlIndexFixing(Index3M,H2187,TRUE,_xll.ohTrigger(RecalcTrigger,Trigger3M)),NA())</f>
        <v>8.08015091243257E-3</v>
      </c>
      <c r="L2187" s="44">
        <f>IFERROR(_xll.qlIndexFixing(Index6M,$H2187,TRUE,_xll.ohTrigger(RecalcTrigger,Trigger6M)),NA())</f>
        <v>7.8300586624269562E-3</v>
      </c>
      <c r="M2187" s="145">
        <f>IFERROR(_xll.qlIndexFixing(Index1Y,$H2187,TRUE,_xll.ohTrigger(RecalcTrigger,Trigger1Y)),NA())</f>
        <v>8.2252979287739079E-3</v>
      </c>
      <c r="N2187" s="144">
        <f>IFERROR(_xll.qlIndexFixing(ONIndex1M,I2187,TRUE,_xll.ohTrigger(RecalcTrigger,Trigger1M)),NA())</f>
        <v>7.871385204119008E-3</v>
      </c>
      <c r="O2187" s="44">
        <f>IFERROR(_xll.qlIndexFixing(ONIndex3M,I2187,TRUE,_xll.ohTrigger(RecalcTrigger,Trigger3M)),NA())</f>
        <v>8.096665520520574E-3</v>
      </c>
      <c r="P2187" s="44">
        <f>IFERROR(_xll.qlIndexFixing(ONIndex6M,I2187,TRUE,_xll.ohTrigger(RecalcTrigger,Trigger6M)),NA())</f>
        <v>7.8502204244301765E-3</v>
      </c>
      <c r="Q2187" s="145">
        <f>IFERROR(_xll.qlIndexFixing(ONIndex1Y,I2187,TRUE,_xll.ohTrigger(RecalcTrigger,Trigger1Y)),NA())</f>
        <v>8.3020499723662766E-3</v>
      </c>
    </row>
    <row r="2188" spans="2:17" x14ac:dyDescent="0.2">
      <c r="B2188" s="39" t="s">
        <v>42</v>
      </c>
      <c r="D2188" s="42">
        <f>_xll.qlCalendarAdvance(Calendar,$D2187,B2188,"f",FALSE)</f>
        <v>55072</v>
      </c>
      <c r="E2188" s="139">
        <f>_xll.qlInterestRateIndexValueDate(IndexON,D2188)</f>
        <v>55072</v>
      </c>
      <c r="F2188" s="155">
        <f>IFERROR(_xll.qlIndexFixing(IndexON,D2188,TRUE,_xll.ohTrigger(RecalcTrigger,TriggerON)),NA())</f>
        <v>7.573554372362068E-3</v>
      </c>
      <c r="H2188" s="42">
        <f>_xll.qlCalendarAdvance(Calendar,$H2187,B2188,"f",FALSE)</f>
        <v>55072</v>
      </c>
      <c r="I2188" s="139">
        <f>_xll.qlInterestRateIndexValueDate(Index1M,$H2188)</f>
        <v>55074</v>
      </c>
      <c r="J2188" s="144">
        <f>IFERROR(_xll.qlIndexFixing(Index1M,$H2188,TRUE,_xll.ohTrigger(RecalcTrigger,Trigger1M)),NA())</f>
        <v>7.863061282152306E-3</v>
      </c>
      <c r="K2188" s="44">
        <f>IFERROR(_xll.qlIndexFixing(Index3M,H2188,TRUE,_xll.ohTrigger(RecalcTrigger,Trigger3M)),NA())</f>
        <v>8.0759467145001731E-3</v>
      </c>
      <c r="L2188" s="44">
        <f>IFERROR(_xll.qlIndexFixing(Index6M,$H2188,TRUE,_xll.ohTrigger(RecalcTrigger,Trigger6M)),NA())</f>
        <v>7.827217428735999E-3</v>
      </c>
      <c r="M2188" s="145">
        <f>IFERROR(_xll.qlIndexFixing(Index1Y,$H2188,TRUE,_xll.ohTrigger(RecalcTrigger,Trigger1Y)),NA())</f>
        <v>8.2208281839515306E-3</v>
      </c>
      <c r="N2188" s="144">
        <f>IFERROR(_xll.qlIndexFixing(ONIndex1M,I2188,TRUE,_xll.ohTrigger(RecalcTrigger,Trigger1M)),NA())</f>
        <v>7.8672394600509676E-3</v>
      </c>
      <c r="O2188" s="44">
        <f>IFERROR(_xll.qlIndexFixing(ONIndex3M,I2188,TRUE,_xll.ohTrigger(RecalcTrigger,Trigger3M)),NA())</f>
        <v>8.0925226969963404E-3</v>
      </c>
      <c r="P2188" s="44">
        <f>IFERROR(_xll.qlIndexFixing(ONIndex6M,I2188,TRUE,_xll.ohTrigger(RecalcTrigger,Trigger6M)),NA())</f>
        <v>7.8472640369753321E-3</v>
      </c>
      <c r="Q2188" s="145">
        <f>IFERROR(_xll.qlIndexFixing(ONIndex1Y,I2188,TRUE,_xll.ohTrigger(RecalcTrigger,Trigger1Y)),NA())</f>
        <v>8.2978385331688997E-3</v>
      </c>
    </row>
    <row r="2189" spans="2:17" x14ac:dyDescent="0.2">
      <c r="B2189" s="39" t="s">
        <v>42</v>
      </c>
      <c r="D2189" s="42">
        <f>_xll.qlCalendarAdvance(Calendar,$D2188,B2189,"f",FALSE)</f>
        <v>55079</v>
      </c>
      <c r="E2189" s="139">
        <f>_xll.qlInterestRateIndexValueDate(IndexON,D2189)</f>
        <v>55079</v>
      </c>
      <c r="F2189" s="155">
        <f>IFERROR(_xll.qlIndexFixing(IndexON,D2189,TRUE,_xll.ohTrigger(RecalcTrigger,TriggerON)),NA())</f>
        <v>7.573554372362068E-3</v>
      </c>
      <c r="H2189" s="42">
        <f>_xll.qlCalendarAdvance(Calendar,$H2188,B2189,"f",FALSE)</f>
        <v>55079</v>
      </c>
      <c r="I2189" s="139">
        <f>_xll.qlInterestRateIndexValueDate(Index1M,$H2189)</f>
        <v>55081</v>
      </c>
      <c r="J2189" s="144">
        <f>IFERROR(_xll.qlIndexFixing(Index1M,$H2189,TRUE,_xll.ohTrigger(RecalcTrigger,Trigger1M)),NA())</f>
        <v>7.8588882693145234E-3</v>
      </c>
      <c r="K2189" s="44">
        <f>IFERROR(_xll.qlIndexFixing(Index3M,H2189,TRUE,_xll.ohTrigger(RecalcTrigger,Trigger3M)),NA())</f>
        <v>8.0717335827019537E-3</v>
      </c>
      <c r="L2189" s="44">
        <f>IFERROR(_xll.qlIndexFixing(Index6M,$H2189,TRUE,_xll.ohTrigger(RecalcTrigger,Trigger6M)),NA())</f>
        <v>7.824386588778388E-3</v>
      </c>
      <c r="M2189" s="145">
        <f>IFERROR(_xll.qlIndexFixing(Index1Y,$H2189,TRUE,_xll.ohTrigger(RecalcTrigger,Trigger1Y)),NA())</f>
        <v>8.2163496057491014E-3</v>
      </c>
      <c r="N2189" s="144">
        <f>IFERROR(_xll.qlIndexFixing(ONIndex1M,I2189,TRUE,_xll.ohTrigger(RecalcTrigger,Trigger1M)),NA())</f>
        <v>7.8630844714577819E-3</v>
      </c>
      <c r="O2189" s="44">
        <f>IFERROR(_xll.qlIndexFixing(ONIndex3M,I2189,TRUE,_xll.ohTrigger(RecalcTrigger,Trigger3M)),NA())</f>
        <v>8.0883709871404363E-3</v>
      </c>
      <c r="P2189" s="44">
        <f>IFERROR(_xll.qlIndexFixing(ONIndex6M,I2189,TRUE,_xll.ohTrigger(RecalcTrigger,Trigger6M)),NA())</f>
        <v>7.844317636811482E-3</v>
      </c>
      <c r="Q2189" s="145">
        <f>IFERROR(_xll.qlIndexFixing(ONIndex1Y,I2189,TRUE,_xll.ohTrigger(RecalcTrigger,Trigger1Y)),NA())</f>
        <v>8.2936185218684955E-3</v>
      </c>
    </row>
    <row r="2190" spans="2:17" x14ac:dyDescent="0.2">
      <c r="B2190" s="39" t="s">
        <v>42</v>
      </c>
      <c r="D2190" s="42">
        <f>_xll.qlCalendarAdvance(Calendar,$D2189,B2190,"f",FALSE)</f>
        <v>55086</v>
      </c>
      <c r="E2190" s="139">
        <f>_xll.qlInterestRateIndexValueDate(IndexON,D2190)</f>
        <v>55086</v>
      </c>
      <c r="F2190" s="155">
        <f>IFERROR(_xll.qlIndexFixing(IndexON,D2190,TRUE,_xll.ohTrigger(RecalcTrigger,TriggerON)),NA())</f>
        <v>7.573554372362068E-3</v>
      </c>
      <c r="H2190" s="42">
        <f>_xll.qlCalendarAdvance(Calendar,$H2189,B2190,"f",FALSE)</f>
        <v>55086</v>
      </c>
      <c r="I2190" s="139">
        <f>_xll.qlInterestRateIndexValueDate(Index1M,$H2190)</f>
        <v>55088</v>
      </c>
      <c r="J2190" s="144">
        <f>IFERROR(_xll.qlIndexFixing(Index1M,$H2190,TRUE,_xll.ohTrigger(RecalcTrigger,Trigger1M)),NA())</f>
        <v>7.8547059950676013E-3</v>
      </c>
      <c r="K2190" s="44">
        <f>IFERROR(_xll.qlIndexFixing(Index3M,H2190,TRUE,_xll.ohTrigger(RecalcTrigger,Trigger3M)),NA())</f>
        <v>8.0675115113285675E-3</v>
      </c>
      <c r="L2190" s="44">
        <f>IFERROR(_xll.qlIndexFixing(Index6M,$H2190,TRUE,_xll.ohTrigger(RecalcTrigger,Trigger6M)),NA())</f>
        <v>7.8215661718867048E-3</v>
      </c>
      <c r="M2190" s="145">
        <f>IFERROR(_xll.qlIndexFixing(Index1Y,$H2190,TRUE,_xll.ohTrigger(RecalcTrigger,Trigger1Y)),NA())</f>
        <v>8.2118621860212404E-3</v>
      </c>
      <c r="N2190" s="144">
        <f>IFERROR(_xll.qlIndexFixing(ONIndex1M,I2190,TRUE,_xll.ohTrigger(RecalcTrigger,Trigger1M)),NA())</f>
        <v>7.8589202337830955E-3</v>
      </c>
      <c r="O2190" s="44">
        <f>IFERROR(_xll.qlIndexFixing(ONIndex3M,I2190,TRUE,_xll.ohTrigger(RecalcTrigger,Trigger3M)),NA())</f>
        <v>8.0842103854372738E-3</v>
      </c>
      <c r="P2190" s="44">
        <f>IFERROR(_xll.qlIndexFixing(ONIndex6M,I2190,TRUE,_xll.ohTrigger(RecalcTrigger,Trigger6M)),NA())</f>
        <v>7.8413812533550953E-3</v>
      </c>
      <c r="Q2190" s="145">
        <f>IFERROR(_xll.qlIndexFixing(ONIndex1Y,I2190,TRUE,_xll.ohTrigger(RecalcTrigger,Trigger1Y)),NA())</f>
        <v>8.2893899303115859E-3</v>
      </c>
    </row>
    <row r="2191" spans="2:17" x14ac:dyDescent="0.2">
      <c r="B2191" s="39" t="s">
        <v>42</v>
      </c>
      <c r="D2191" s="42">
        <f>_xll.qlCalendarAdvance(Calendar,$D2190,B2191,"f",FALSE)</f>
        <v>55093</v>
      </c>
      <c r="E2191" s="139">
        <f>_xll.qlInterestRateIndexValueDate(IndexON,D2191)</f>
        <v>55093</v>
      </c>
      <c r="F2191" s="155">
        <f>IFERROR(_xll.qlIndexFixing(IndexON,D2191,TRUE,_xll.ohTrigger(RecalcTrigger,TriggerON)),NA())</f>
        <v>7.5735543722821319E-3</v>
      </c>
      <c r="H2191" s="42">
        <f>_xll.qlCalendarAdvance(Calendar,$H2190,B2191,"f",FALSE)</f>
        <v>55093</v>
      </c>
      <c r="I2191" s="139">
        <f>_xll.qlInterestRateIndexValueDate(Index1M,$H2191)</f>
        <v>55095</v>
      </c>
      <c r="J2191" s="144">
        <f>IFERROR(_xll.qlIndexFixing(Index1M,$H2191,TRUE,_xll.ohTrigger(RecalcTrigger,Trigger1M)),NA())</f>
        <v>7.8505144548476902E-3</v>
      </c>
      <c r="K2191" s="44">
        <f>IFERROR(_xll.qlIndexFixing(Index3M,H2191,TRUE,_xll.ohTrigger(RecalcTrigger,Trigger3M)),NA())</f>
        <v>8.0632804946671934E-3</v>
      </c>
      <c r="L2191" s="44">
        <f>IFERROR(_xll.qlIndexFixing(Index6M,$H2191,TRUE,_xll.ohTrigger(RecalcTrigger,Trigger6M)),NA())</f>
        <v>7.8188685394405908E-3</v>
      </c>
      <c r="M2191" s="145">
        <f>IFERROR(_xll.qlIndexFixing(Index1Y,$H2191,TRUE,_xll.ohTrigger(RecalcTrigger,Trigger1Y)),NA())</f>
        <v>8.2073659166223573E-3</v>
      </c>
      <c r="N2191" s="144">
        <f>IFERROR(_xll.qlIndexFixing(ONIndex1M,I2191,TRUE,_xll.ohTrigger(RecalcTrigger,Trigger1M)),NA())</f>
        <v>7.8547467422307449E-3</v>
      </c>
      <c r="O2191" s="44">
        <f>IFERROR(_xll.qlIndexFixing(ONIndex3M,I2191,TRUE,_xll.ohTrigger(RecalcTrigger,Trigger3M)),NA())</f>
        <v>8.0800408862113926E-3</v>
      </c>
      <c r="P2191" s="44">
        <f>IFERROR(_xll.qlIndexFixing(ONIndex6M,I2191,TRUE,_xll.ohTrigger(RecalcTrigger,Trigger6M)),NA())</f>
        <v>7.8384549158627692E-3</v>
      </c>
      <c r="Q2191" s="145">
        <f>IFERROR(_xll.qlIndexFixing(ONIndex1Y,I2191,TRUE,_xll.ohTrigger(RecalcTrigger,Trigger1Y)),NA())</f>
        <v>8.2851527504246292E-3</v>
      </c>
    </row>
    <row r="2192" spans="2:17" x14ac:dyDescent="0.2">
      <c r="B2192" s="39" t="s">
        <v>42</v>
      </c>
      <c r="D2192" s="42">
        <f>_xll.qlCalendarAdvance(Calendar,$D2191,B2192,"f",FALSE)</f>
        <v>55100</v>
      </c>
      <c r="E2192" s="139">
        <f>_xll.qlInterestRateIndexValueDate(IndexON,D2192)</f>
        <v>55100</v>
      </c>
      <c r="F2192" s="155">
        <f>IFERROR(_xll.qlIndexFixing(IndexON,D2192,TRUE,_xll.ohTrigger(RecalcTrigger,TriggerON)),NA())</f>
        <v>7.573554372362068E-3</v>
      </c>
      <c r="H2192" s="42">
        <f>_xll.qlCalendarAdvance(Calendar,$H2191,B2192,"f",FALSE)</f>
        <v>55100</v>
      </c>
      <c r="I2192" s="139">
        <f>_xll.qlInterestRateIndexValueDate(Index1M,$H2192)</f>
        <v>55102</v>
      </c>
      <c r="J2192" s="144">
        <f>IFERROR(_xll.qlIndexFixing(Index1M,$H2192,TRUE,_xll.ohTrigger(RecalcTrigger,Trigger1M)),NA())</f>
        <v>7.8463136440734549E-3</v>
      </c>
      <c r="K2192" s="44">
        <f>IFERROR(_xll.qlIndexFixing(Index3M,H2192,TRUE,_xll.ohTrigger(RecalcTrigger,Trigger3M)),NA())</f>
        <v>8.0590405270041399E-3</v>
      </c>
      <c r="L2192" s="44">
        <f>IFERROR(_xll.qlIndexFixing(Index6M,$H2192,TRUE,_xll.ohTrigger(RecalcTrigger,Trigger6M)),NA())</f>
        <v>7.8160683586368952E-3</v>
      </c>
      <c r="M2192" s="145">
        <f>IFERROR(_xll.qlIndexFixing(Index1Y,$H2192,TRUE,_xll.ohTrigger(RecalcTrigger,Trigger1Y)),NA())</f>
        <v>8.2028607894072941E-3</v>
      </c>
      <c r="N2192" s="144">
        <f>IFERROR(_xll.qlIndexFixing(ONIndex1M,I2192,TRUE,_xll.ohTrigger(RecalcTrigger,Trigger1M)),NA())</f>
        <v>7.8505639926440551E-3</v>
      </c>
      <c r="O2192" s="44">
        <f>IFERROR(_xll.qlIndexFixing(ONIndex3M,I2192,TRUE,_xll.ohTrigger(RecalcTrigger,Trigger3M)),NA())</f>
        <v>8.0758624836274606E-3</v>
      </c>
      <c r="P2192" s="44">
        <f>IFERROR(_xll.qlIndexFixing(ONIndex6M,I2192,TRUE,_xll.ohTrigger(RecalcTrigger,Trigger6M)),NA())</f>
        <v>7.8355386535911009E-3</v>
      </c>
      <c r="Q2192" s="145">
        <f>IFERROR(_xll.qlIndexFixing(ONIndex1Y,I2192,TRUE,_xll.ohTrigger(RecalcTrigger,Trigger1Y)),NA())</f>
        <v>8.2809069738942753E-3</v>
      </c>
    </row>
    <row r="2193" spans="2:17" x14ac:dyDescent="0.2">
      <c r="B2193" s="39" t="s">
        <v>42</v>
      </c>
      <c r="D2193" s="42">
        <f>_xll.qlCalendarAdvance(Calendar,$D2192,B2193,"f",FALSE)</f>
        <v>55107</v>
      </c>
      <c r="E2193" s="139">
        <f>_xll.qlInterestRateIndexValueDate(IndexON,D2193)</f>
        <v>55107</v>
      </c>
      <c r="F2193" s="155">
        <f>IFERROR(_xll.qlIndexFixing(IndexON,D2193,TRUE,_xll.ohTrigger(RecalcTrigger,TriggerON)),NA())</f>
        <v>7.573554372362068E-3</v>
      </c>
      <c r="H2193" s="42">
        <f>_xll.qlCalendarAdvance(Calendar,$H2192,B2193,"f",FALSE)</f>
        <v>55107</v>
      </c>
      <c r="I2193" s="139">
        <f>_xll.qlInterestRateIndexValueDate(Index1M,$H2193)</f>
        <v>55109</v>
      </c>
      <c r="J2193" s="144">
        <f>IFERROR(_xll.qlIndexFixing(Index1M,$H2193,TRUE,_xll.ohTrigger(RecalcTrigger,Trigger1M)),NA())</f>
        <v>7.8421035581810461E-3</v>
      </c>
      <c r="K2193" s="44">
        <f>IFERROR(_xll.qlIndexFixing(Index3M,H2193,TRUE,_xll.ohTrigger(RecalcTrigger,Trigger3M)),NA())</f>
        <v>8.0547916026265844E-3</v>
      </c>
      <c r="L2193" s="44">
        <f>IFERROR(_xll.qlIndexFixing(Index6M,$H2193,TRUE,_xll.ohTrigger(RecalcTrigger,Trigger6M)),NA())</f>
        <v>7.8132786865510746E-3</v>
      </c>
      <c r="M2193" s="145">
        <f>IFERROR(_xll.qlIndexFixing(Index1Y,$H2193,TRUE,_xll.ohTrigger(RecalcTrigger,Trigger1Y)),NA())</f>
        <v>8.1983467962317719E-3</v>
      </c>
      <c r="N2193" s="144">
        <f>IFERROR(_xll.qlIndexFixing(ONIndex1M,I2193,TRUE,_xll.ohTrigger(RecalcTrigger,Trigger1M)),NA())</f>
        <v>7.8463719799870546E-3</v>
      </c>
      <c r="O2193" s="44">
        <f>IFERROR(_xll.qlIndexFixing(ONIndex3M,I2193,TRUE,_xll.ohTrigger(RecalcTrigger,Trigger3M)),NA())</f>
        <v>8.0716751719300817E-3</v>
      </c>
      <c r="P2193" s="44">
        <f>IFERROR(_xll.qlIndexFixing(ONIndex6M,I2193,TRUE,_xll.ohTrigger(RecalcTrigger,Trigger6M)),NA())</f>
        <v>7.8326324956368154E-3</v>
      </c>
      <c r="Q2193" s="145">
        <f>IFERROR(_xll.qlIndexFixing(ONIndex1Y,I2193,TRUE,_xll.ohTrigger(RecalcTrigger,Trigger1Y)),NA())</f>
        <v>8.2766525924871104E-3</v>
      </c>
    </row>
    <row r="2194" spans="2:17" x14ac:dyDescent="0.2">
      <c r="B2194" s="39" t="s">
        <v>42</v>
      </c>
      <c r="D2194" s="42">
        <f>_xll.qlCalendarAdvance(Calendar,$D2193,B2194,"f",FALSE)</f>
        <v>55114</v>
      </c>
      <c r="E2194" s="139">
        <f>_xll.qlInterestRateIndexValueDate(IndexON,D2194)</f>
        <v>55114</v>
      </c>
      <c r="F2194" s="155">
        <f>IFERROR(_xll.qlIndexFixing(IndexON,D2194,TRUE,_xll.ohTrigger(RecalcTrigger,TriggerON)),NA())</f>
        <v>7.573554372362068E-3</v>
      </c>
      <c r="H2194" s="42">
        <f>_xll.qlCalendarAdvance(Calendar,$H2193,B2194,"f",FALSE)</f>
        <v>55114</v>
      </c>
      <c r="I2194" s="139">
        <f>_xll.qlInterestRateIndexValueDate(Index1M,$H2194)</f>
        <v>55116</v>
      </c>
      <c r="J2194" s="144">
        <f>IFERROR(_xll.qlIndexFixing(Index1M,$H2194,TRUE,_xll.ohTrigger(RecalcTrigger,Trigger1M)),NA())</f>
        <v>7.8376672379132373E-3</v>
      </c>
      <c r="K2194" s="44">
        <f>IFERROR(_xll.qlIndexFixing(Index3M,H2194,TRUE,_xll.ohTrigger(RecalcTrigger,Trigger3M)),NA())</f>
        <v>8.0505337158243151E-3</v>
      </c>
      <c r="L2194" s="44">
        <f>IFERROR(_xll.qlIndexFixing(Index6M,$H2194,TRUE,_xll.ohTrigger(RecalcTrigger,Trigger6M)),NA())</f>
        <v>7.8104995525174531E-3</v>
      </c>
      <c r="M2194" s="145">
        <f>IFERROR(_xll.qlIndexFixing(Index1Y,$H2194,TRUE,_xll.ohTrigger(RecalcTrigger,Trigger1Y)),NA())</f>
        <v>8.1938239289508549E-3</v>
      </c>
      <c r="N2194" s="144">
        <f>IFERROR(_xll.qlIndexFixing(ONIndex1M,I2194,TRUE,_xll.ohTrigger(RecalcTrigger,Trigger1M)),NA())</f>
        <v>7.8421707000231322E-3</v>
      </c>
      <c r="O2194" s="44">
        <f>IFERROR(_xll.qlIndexFixing(ONIndex3M,I2194,TRUE,_xll.ohTrigger(RecalcTrigger,Trigger3M)),NA())</f>
        <v>8.0674789455237317E-3</v>
      </c>
      <c r="P2194" s="44">
        <f>IFERROR(_xll.qlIndexFixing(ONIndex6M,I2194,TRUE,_xll.ohTrigger(RecalcTrigger,Trigger6M)),NA())</f>
        <v>7.829736471416382E-3</v>
      </c>
      <c r="Q2194" s="145">
        <f>IFERROR(_xll.qlIndexFixing(ONIndex1Y,I2194,TRUE,_xll.ohTrigger(RecalcTrigger,Trigger1Y)),NA())</f>
        <v>8.2723895981295925E-3</v>
      </c>
    </row>
    <row r="2195" spans="2:17" x14ac:dyDescent="0.2">
      <c r="B2195" s="39" t="s">
        <v>42</v>
      </c>
      <c r="D2195" s="42">
        <f>_xll.qlCalendarAdvance(Calendar,$D2194,B2195,"f",FALSE)</f>
        <v>55121</v>
      </c>
      <c r="E2195" s="139">
        <f>_xll.qlInterestRateIndexValueDate(IndexON,D2195)</f>
        <v>55121</v>
      </c>
      <c r="F2195" s="155">
        <f>IFERROR(_xll.qlIndexFixing(IndexON,D2195,TRUE,_xll.ohTrigger(RecalcTrigger,TriggerON)),NA())</f>
        <v>7.573554372362068E-3</v>
      </c>
      <c r="H2195" s="42">
        <f>_xll.qlCalendarAdvance(Calendar,$H2194,B2195,"f",FALSE)</f>
        <v>55121</v>
      </c>
      <c r="I2195" s="139">
        <f>_xll.qlInterestRateIndexValueDate(Index1M,$H2195)</f>
        <v>55123</v>
      </c>
      <c r="J2195" s="144">
        <f>IFERROR(_xll.qlIndexFixing(Index1M,$H2195,TRUE,_xll.ohTrigger(RecalcTrigger,Trigger1M)),NA())</f>
        <v>7.8336555427488408E-3</v>
      </c>
      <c r="K2195" s="44">
        <f>IFERROR(_xll.qlIndexFixing(Index3M,H2195,TRUE,_xll.ohTrigger(RecalcTrigger,Trigger3M)),NA())</f>
        <v>8.0466999981005927E-3</v>
      </c>
      <c r="L2195" s="44">
        <f>IFERROR(_xll.qlIndexFixing(Index6M,$H2195,TRUE,_xll.ohTrigger(RecalcTrigger,Trigger6M)),NA())</f>
        <v>7.8076214600623292E-3</v>
      </c>
      <c r="M2195" s="145">
        <f>IFERROR(_xll.qlIndexFixing(Index1Y,$H2195,TRUE,_xll.ohTrigger(RecalcTrigger,Trigger1Y)),NA())</f>
        <v>8.1892921794209182E-3</v>
      </c>
      <c r="N2195" s="144">
        <f>IFERROR(_xll.qlIndexFixing(ONIndex1M,I2195,TRUE,_xll.ohTrigger(RecalcTrigger,Trigger1M)),NA())</f>
        <v>7.8379601480360606E-3</v>
      </c>
      <c r="O2195" s="44">
        <f>IFERROR(_xll.qlIndexFixing(ONIndex3M,I2195,TRUE,_xll.ohTrigger(RecalcTrigger,Trigger3M)),NA())</f>
        <v>8.0632737984132064E-3</v>
      </c>
      <c r="P2195" s="44">
        <f>IFERROR(_xll.qlIndexFixing(ONIndex6M,I2195,TRUE,_xll.ohTrigger(RecalcTrigger,Trigger6M)),NA())</f>
        <v>7.8268506101863977E-3</v>
      </c>
      <c r="Q2195" s="145">
        <f>IFERROR(_xll.qlIndexFixing(ONIndex1Y,I2195,TRUE,_xll.ohTrigger(RecalcTrigger,Trigger1Y)),NA())</f>
        <v>8.2681179825083717E-3</v>
      </c>
    </row>
    <row r="2196" spans="2:17" x14ac:dyDescent="0.2">
      <c r="B2196" s="39" t="s">
        <v>42</v>
      </c>
      <c r="D2196" s="42">
        <f>_xll.qlCalendarAdvance(Calendar,$D2195,B2196,"f",FALSE)</f>
        <v>55128</v>
      </c>
      <c r="E2196" s="139">
        <f>_xll.qlInterestRateIndexValueDate(IndexON,D2196)</f>
        <v>55128</v>
      </c>
      <c r="F2196" s="155">
        <f>IFERROR(_xll.qlIndexFixing(IndexON,D2196,TRUE,_xll.ohTrigger(RecalcTrigger,TriggerON)),NA())</f>
        <v>7.573554372362068E-3</v>
      </c>
      <c r="H2196" s="42">
        <f>_xll.qlCalendarAdvance(Calendar,$H2195,B2196,"f",FALSE)</f>
        <v>55128</v>
      </c>
      <c r="I2196" s="139">
        <f>_xll.qlInterestRateIndexValueDate(Index1M,$H2196)</f>
        <v>55130</v>
      </c>
      <c r="J2196" s="144">
        <f>IFERROR(_xll.qlIndexFixing(Index1M,$H2196,TRUE,_xll.ohTrigger(RecalcTrigger,Trigger1M)),NA())</f>
        <v>7.8294176040638597E-3</v>
      </c>
      <c r="K2196" s="44">
        <f>IFERROR(_xll.qlIndexFixing(Index3M,H2196,TRUE,_xll.ohTrigger(RecalcTrigger,Trigger3M)),NA())</f>
        <v>8.0424256442546138E-3</v>
      </c>
      <c r="L2196" s="44">
        <f>IFERROR(_xll.qlIndexFixing(Index6M,$H2196,TRUE,_xll.ohTrigger(RecalcTrigger,Trigger6M)),NA())</f>
        <v>7.8048641975503935E-3</v>
      </c>
      <c r="M2196" s="145">
        <f>IFERROR(_xll.qlIndexFixing(Index1Y,$H2196,TRUE,_xll.ohTrigger(RecalcTrigger,Trigger1Y)),NA())</f>
        <v>8.1847515394985609E-3</v>
      </c>
      <c r="N2196" s="144">
        <f>IFERROR(_xll.qlIndexFixing(ONIndex1M,I2196,TRUE,_xll.ohTrigger(RecalcTrigger,Trigger1M)),NA())</f>
        <v>7.8337403194694843E-3</v>
      </c>
      <c r="O2196" s="44">
        <f>IFERROR(_xll.qlIndexFixing(ONIndex3M,I2196,TRUE,_xll.ohTrigger(RecalcTrigger,Trigger3M)),NA())</f>
        <v>8.0590597251628537E-3</v>
      </c>
      <c r="P2196" s="44">
        <f>IFERROR(_xll.qlIndexFixing(ONIndex6M,I2196,TRUE,_xll.ohTrigger(RecalcTrigger,Trigger6M)),NA())</f>
        <v>7.8239749411235238E-3</v>
      </c>
      <c r="Q2196" s="145">
        <f>IFERROR(_xll.qlIndexFixing(ONIndex1Y,I2196,TRUE,_xll.ohTrigger(RecalcTrigger,Trigger1Y)),NA())</f>
        <v>8.2638377374699701E-3</v>
      </c>
    </row>
    <row r="2197" spans="2:17" x14ac:dyDescent="0.2">
      <c r="B2197" s="39" t="s">
        <v>42</v>
      </c>
      <c r="D2197" s="42">
        <f>_xll.qlCalendarAdvance(Calendar,$D2196,B2197,"f",FALSE)</f>
        <v>55135</v>
      </c>
      <c r="E2197" s="139">
        <f>_xll.qlInterestRateIndexValueDate(IndexON,D2197)</f>
        <v>55135</v>
      </c>
      <c r="F2197" s="155">
        <f>IFERROR(_xll.qlIndexFixing(IndexON,D2197,TRUE,_xll.ohTrigger(RecalcTrigger,TriggerON)),NA())</f>
        <v>7.573554372362068E-3</v>
      </c>
      <c r="H2197" s="42">
        <f>_xll.qlCalendarAdvance(Calendar,$H2196,B2197,"f",FALSE)</f>
        <v>55135</v>
      </c>
      <c r="I2197" s="139">
        <f>_xll.qlInterestRateIndexValueDate(Index1M,$H2197)</f>
        <v>55137</v>
      </c>
      <c r="J2197" s="144">
        <f>IFERROR(_xll.qlIndexFixing(Index1M,$H2197,TRUE,_xll.ohTrigger(RecalcTrigger,Trigger1M)),NA())</f>
        <v>7.8251703719703358E-3</v>
      </c>
      <c r="K2197" s="44">
        <f>IFERROR(_xll.qlIndexFixing(Index3M,H2197,TRUE,_xll.ohTrigger(RecalcTrigger,Trigger3M)),NA())</f>
        <v>8.0381423119622042E-3</v>
      </c>
      <c r="L2197" s="44">
        <f>IFERROR(_xll.qlIndexFixing(Index6M,$H2197,TRUE,_xll.ohTrigger(RecalcTrigger,Trigger6M)),NA())</f>
        <v>7.8021175634324464E-3</v>
      </c>
      <c r="M2197" s="145">
        <f>IFERROR(_xll.qlIndexFixing(Index1Y,$H2197,TRUE,_xll.ohTrigger(RecalcTrigger,Trigger1Y)),NA())</f>
        <v>8.1802020010405957E-3</v>
      </c>
      <c r="N2197" s="144">
        <f>IFERROR(_xll.qlIndexFixing(ONIndex1M,I2197,TRUE,_xll.ohTrigger(RecalcTrigger,Trigger1M)),NA())</f>
        <v>7.8295112096071762E-3</v>
      </c>
      <c r="O2197" s="44">
        <f>IFERROR(_xll.qlIndexFixing(ONIndex3M,I2197,TRUE,_xll.ohTrigger(RecalcTrigger,Trigger3M)),NA())</f>
        <v>8.0548367199373416E-3</v>
      </c>
      <c r="P2197" s="44">
        <f>IFERROR(_xll.qlIndexFixing(ONIndex6M,I2197,TRUE,_xll.ohTrigger(RecalcTrigger,Trigger6M)),NA())</f>
        <v>7.8211094935642933E-3</v>
      </c>
      <c r="Q2197" s="145">
        <f>IFERROR(_xll.qlIndexFixing(ONIndex1Y,I2197,TRUE,_xll.ohTrigger(RecalcTrigger,Trigger1Y)),NA())</f>
        <v>8.2595488548609097E-3</v>
      </c>
    </row>
    <row r="2198" spans="2:17" x14ac:dyDescent="0.2">
      <c r="B2198" s="39" t="s">
        <v>42</v>
      </c>
      <c r="D2198" s="42">
        <f>_xll.qlCalendarAdvance(Calendar,$D2197,B2198,"f",FALSE)</f>
        <v>55142</v>
      </c>
      <c r="E2198" s="139">
        <f>_xll.qlInterestRateIndexValueDate(IndexON,D2198)</f>
        <v>55142</v>
      </c>
      <c r="F2198" s="155">
        <f>IFERROR(_xll.qlIndexFixing(IndexON,D2198,TRUE,_xll.ohTrigger(RecalcTrigger,TriggerON)),NA())</f>
        <v>7.573554372362068E-3</v>
      </c>
      <c r="H2198" s="42">
        <f>_xll.qlCalendarAdvance(Calendar,$H2197,B2198,"f",FALSE)</f>
        <v>55142</v>
      </c>
      <c r="I2198" s="139">
        <f>_xll.qlInterestRateIndexValueDate(Index1M,$H2198)</f>
        <v>55144</v>
      </c>
      <c r="J2198" s="144">
        <f>IFERROR(_xll.qlIndexFixing(Index1M,$H2198,TRUE,_xll.ohTrigger(RecalcTrigger,Trigger1M)),NA())</f>
        <v>7.820913841899424E-3</v>
      </c>
      <c r="K2198" s="44">
        <f>IFERROR(_xll.qlIndexFixing(Index3M,H2198,TRUE,_xll.ohTrigger(RecalcTrigger,Trigger3M)),NA())</f>
        <v>8.0338499955123766E-3</v>
      </c>
      <c r="L2198" s="44">
        <f>IFERROR(_xll.qlIndexFixing(Index6M,$H2198,TRUE,_xll.ohTrigger(RecalcTrigger,Trigger6M)),NA())</f>
        <v>7.7993815870401901E-3</v>
      </c>
      <c r="M2198" s="145">
        <f>IFERROR(_xll.qlIndexFixing(Index1Y,$H2198,TRUE,_xll.ohTrigger(RecalcTrigger,Trigger1Y)),NA())</f>
        <v>8.1756435559042755E-3</v>
      </c>
      <c r="N2198" s="144">
        <f>IFERROR(_xll.qlIndexFixing(ONIndex1M,I2198,TRUE,_xll.ohTrigger(RecalcTrigger,Trigger1M)),NA())</f>
        <v>7.8246665707570884E-3</v>
      </c>
      <c r="O2198" s="44">
        <f>IFERROR(_xll.qlIndexFixing(ONIndex3M,I2198,TRUE,_xll.ohTrigger(RecalcTrigger,Trigger3M)),NA())</f>
        <v>8.04999948364582E-3</v>
      </c>
      <c r="P2198" s="44">
        <f>IFERROR(_xll.qlIndexFixing(ONIndex6M,I2198,TRUE,_xll.ohTrigger(RecalcTrigger,Trigger6M)),NA())</f>
        <v>7.8178472500489704E-3</v>
      </c>
      <c r="Q2198" s="145">
        <f>IFERROR(_xll.qlIndexFixing(ONIndex1Y,I2198,TRUE,_xll.ohTrigger(RecalcTrigger,Trigger1Y)),NA())</f>
        <v>8.2546366875480004E-3</v>
      </c>
    </row>
    <row r="2199" spans="2:17" x14ac:dyDescent="0.2">
      <c r="B2199" s="39" t="s">
        <v>42</v>
      </c>
      <c r="D2199" s="42">
        <f>_xll.qlCalendarAdvance(Calendar,$D2198,B2199,"f",FALSE)</f>
        <v>55149</v>
      </c>
      <c r="E2199" s="139">
        <f>_xll.qlInterestRateIndexValueDate(IndexON,D2199)</f>
        <v>55149</v>
      </c>
      <c r="F2199" s="155">
        <f>IFERROR(_xll.qlIndexFixing(IndexON,D2199,TRUE,_xll.ohTrigger(RecalcTrigger,TriggerON)),NA())</f>
        <v>7.573554372362068E-3</v>
      </c>
      <c r="H2199" s="42">
        <f>_xll.qlCalendarAdvance(Calendar,$H2198,B2199,"f",FALSE)</f>
        <v>55149</v>
      </c>
      <c r="I2199" s="139">
        <f>_xll.qlInterestRateIndexValueDate(Index1M,$H2199)</f>
        <v>55151</v>
      </c>
      <c r="J2199" s="144">
        <f>IFERROR(_xll.qlIndexFixing(Index1M,$H2199,TRUE,_xll.ohTrigger(RecalcTrigger,Trigger1M)),NA())</f>
        <v>7.8166480092747848E-3</v>
      </c>
      <c r="K2199" s="44">
        <f>IFERROR(_xll.qlIndexFixing(Index3M,H2199,TRUE,_xll.ohTrigger(RecalcTrigger,Trigger3M)),NA())</f>
        <v>8.0295486891905909E-3</v>
      </c>
      <c r="L2199" s="44">
        <f>IFERROR(_xll.qlIndexFixing(Index6M,$H2199,TRUE,_xll.ohTrigger(RecalcTrigger,Trigger6M)),NA())</f>
        <v>7.796656297706644E-3</v>
      </c>
      <c r="M2199" s="145">
        <f>IFERROR(_xll.qlIndexFixing(Index1Y,$H2199,TRUE,_xll.ohTrigger(RecalcTrigger,Trigger1Y)),NA())</f>
        <v>8.1710761959470756E-3</v>
      </c>
      <c r="N2199" s="144">
        <f>IFERROR(_xll.qlIndexFixing(ONIndex1M,I2199,TRUE,_xll.ohTrigger(RecalcTrigger,Trigger1M)),NA())</f>
        <v>7.8210251282495591E-3</v>
      </c>
      <c r="O2199" s="44">
        <f>IFERROR(_xll.qlIndexFixing(ONIndex3M,I2199,TRUE,_xll.ohTrigger(RecalcTrigger,Trigger3M)),NA())</f>
        <v>8.0463638904593182E-3</v>
      </c>
      <c r="P2199" s="44">
        <f>IFERROR(_xll.qlIndexFixing(ONIndex6M,I2199,TRUE,_xll.ohTrigger(RecalcTrigger,Trigger6M)),NA())</f>
        <v>7.8154093799831514E-3</v>
      </c>
      <c r="Q2199" s="145">
        <f>IFERROR(_xll.qlIndexFixing(ONIndex1Y,I2199,TRUE,_xll.ohTrigger(RecalcTrigger,Trigger1Y)),NA())</f>
        <v>8.2509451440770931E-3</v>
      </c>
    </row>
    <row r="2200" spans="2:17" x14ac:dyDescent="0.2">
      <c r="B2200" s="39" t="s">
        <v>42</v>
      </c>
      <c r="D2200" s="42">
        <f>_xll.qlCalendarAdvance(Calendar,$D2199,B2200,"f",FALSE)</f>
        <v>55156</v>
      </c>
      <c r="E2200" s="139">
        <f>_xll.qlInterestRateIndexValueDate(IndexON,D2200)</f>
        <v>55156</v>
      </c>
      <c r="F2200" s="155">
        <f>IFERROR(_xll.qlIndexFixing(IndexON,D2200,TRUE,_xll.ohTrigger(RecalcTrigger,TriggerON)),NA())</f>
        <v>7.573554372362068E-3</v>
      </c>
      <c r="H2200" s="42">
        <f>_xll.qlCalendarAdvance(Calendar,$H2199,B2200,"f",FALSE)</f>
        <v>55156</v>
      </c>
      <c r="I2200" s="139">
        <f>_xll.qlInterestRateIndexValueDate(Index1M,$H2200)</f>
        <v>55158</v>
      </c>
      <c r="J2200" s="144">
        <f>IFERROR(_xll.qlIndexFixing(Index1M,$H2200,TRUE,_xll.ohTrigger(RecalcTrigger,Trigger1M)),NA())</f>
        <v>7.8123728695300709E-3</v>
      </c>
      <c r="K2200" s="44">
        <f>IFERROR(_xll.qlIndexFixing(Index3M,H2200,TRUE,_xll.ohTrigger(RecalcTrigger,Trigger3M)),NA())</f>
        <v>8.0252383872867483E-3</v>
      </c>
      <c r="L2200" s="44">
        <f>IFERROR(_xll.qlIndexFixing(Index6M,$H2200,TRUE,_xll.ohTrigger(RecalcTrigger,Trigger6M)),NA())</f>
        <v>7.7940476899861508E-3</v>
      </c>
      <c r="M2200" s="145">
        <f>IFERROR(_xll.qlIndexFixing(Index1Y,$H2200,TRUE,_xll.ohTrigger(RecalcTrigger,Trigger1Y)),NA())</f>
        <v>8.1664999130271233E-3</v>
      </c>
      <c r="N2200" s="144">
        <f>IFERROR(_xll.qlIndexFixing(ONIndex1M,I2200,TRUE,_xll.ohTrigger(RecalcTrigger,Trigger1M)),NA())</f>
        <v>7.8167681474816675E-3</v>
      </c>
      <c r="O2200" s="44">
        <f>IFERROR(_xll.qlIndexFixing(ONIndex3M,I2200,TRUE,_xll.ohTrigger(RecalcTrigger,Trigger3M)),NA())</f>
        <v>8.0421140548558867E-3</v>
      </c>
      <c r="P2200" s="44">
        <f>IFERROR(_xll.qlIndexFixing(ONIndex6M,I2200,TRUE,_xll.ohTrigger(RecalcTrigger,Trigger6M)),NA())</f>
        <v>7.8125747724744343E-3</v>
      </c>
      <c r="Q2200" s="145">
        <f>IFERROR(_xll.qlIndexFixing(ONIndex1Y,I2200,TRUE,_xll.ohTrigger(RecalcTrigger,Trigger1Y)),NA())</f>
        <v>8.246630299435509E-3</v>
      </c>
    </row>
    <row r="2201" spans="2:17" x14ac:dyDescent="0.2">
      <c r="B2201" s="39" t="s">
        <v>42</v>
      </c>
      <c r="D2201" s="42">
        <f>_xll.qlCalendarAdvance(Calendar,$D2200,B2201,"f",FALSE)</f>
        <v>55163</v>
      </c>
      <c r="E2201" s="139">
        <f>_xll.qlInterestRateIndexValueDate(IndexON,D2201)</f>
        <v>55163</v>
      </c>
      <c r="F2201" s="155">
        <f>IFERROR(_xll.qlIndexFixing(IndexON,D2201,TRUE,_xll.ohTrigger(RecalcTrigger,TriggerON)),NA())</f>
        <v>7.573554372362068E-3</v>
      </c>
      <c r="H2201" s="42">
        <f>_xll.qlCalendarAdvance(Calendar,$H2200,B2201,"f",FALSE)</f>
        <v>55163</v>
      </c>
      <c r="I2201" s="139">
        <f>_xll.qlInterestRateIndexValueDate(Index1M,$H2201)</f>
        <v>55165</v>
      </c>
      <c r="J2201" s="144">
        <f>IFERROR(_xll.qlIndexFixing(Index1M,$H2201,TRUE,_xll.ohTrigger(RecalcTrigger,Trigger1M)),NA())</f>
        <v>7.8080884180939392E-3</v>
      </c>
      <c r="K2201" s="44">
        <f>IFERROR(_xll.qlIndexFixing(Index3M,H2201,TRUE,_xll.ohTrigger(RecalcTrigger,Trigger3M)),NA())</f>
        <v>8.0209190840871969E-3</v>
      </c>
      <c r="L2201" s="44">
        <f>IFERROR(_xll.qlIndexFixing(Index6M,$H2201,TRUE,_xll.ohTrigger(RecalcTrigger,Trigger6M)),NA())</f>
        <v>7.7913431436092426E-3</v>
      </c>
      <c r="M2201" s="145">
        <f>IFERROR(_xll.qlIndexFixing(Index1Y,$H2201,TRUE,_xll.ohTrigger(RecalcTrigger,Trigger1Y)),NA())</f>
        <v>8.161914699002985E-3</v>
      </c>
      <c r="N2201" s="144">
        <f>IFERROR(_xll.qlIndexFixing(ONIndex1M,I2201,TRUE,_xll.ohTrigger(RecalcTrigger,Trigger1M)),NA())</f>
        <v>7.8125018671926227E-3</v>
      </c>
      <c r="O2201" s="44">
        <f>IFERROR(_xll.qlIndexFixing(ONIndex3M,I2201,TRUE,_xll.ohTrigger(RecalcTrigger,Trigger3M)),NA())</f>
        <v>8.0378552643356471E-3</v>
      </c>
      <c r="P2201" s="44">
        <f>IFERROR(_xll.qlIndexFixing(ONIndex6M,I2201,TRUE,_xll.ohTrigger(RecalcTrigger,Trigger6M)),NA())</f>
        <v>7.8097505035756853E-3</v>
      </c>
      <c r="Q2201" s="145">
        <f>IFERROR(_xll.qlIndexFixing(ONIndex1Y,I2201,TRUE,_xll.ohTrigger(RecalcTrigger,Trigger1Y)),NA())</f>
        <v>8.2423067843695463E-3</v>
      </c>
    </row>
    <row r="2202" spans="2:17" x14ac:dyDescent="0.2">
      <c r="B2202" s="39" t="s">
        <v>42</v>
      </c>
      <c r="D2202" s="42">
        <f>_xll.qlCalendarAdvance(Calendar,$D2201,B2202,"f",FALSE)</f>
        <v>55170</v>
      </c>
      <c r="E2202" s="139">
        <f>_xll.qlInterestRateIndexValueDate(IndexON,D2202)</f>
        <v>55170</v>
      </c>
      <c r="F2202" s="155">
        <f>IFERROR(_xll.qlIndexFixing(IndexON,D2202,TRUE,_xll.ohTrigger(RecalcTrigger,TriggerON)),NA())</f>
        <v>7.573554372362068E-3</v>
      </c>
      <c r="H2202" s="42">
        <f>_xll.qlCalendarAdvance(Calendar,$H2201,B2202,"f",FALSE)</f>
        <v>55170</v>
      </c>
      <c r="I2202" s="139">
        <f>_xll.qlInterestRateIndexValueDate(Index1M,$H2202)</f>
        <v>55172</v>
      </c>
      <c r="J2202" s="144">
        <f>IFERROR(_xll.qlIndexFixing(Index1M,$H2202,TRUE,_xll.ohTrigger(RecalcTrigger,Trigger1M)),NA())</f>
        <v>7.8037946503900502E-3</v>
      </c>
      <c r="K2202" s="44">
        <f>IFERROR(_xll.qlIndexFixing(Index3M,H2202,TRUE,_xll.ohTrigger(RecalcTrigger,Trigger3M)),NA())</f>
        <v>8.0165907738827258E-3</v>
      </c>
      <c r="L2202" s="44">
        <f>IFERROR(_xll.qlIndexFixing(Index6M,$H2202,TRUE,_xll.ohTrigger(RecalcTrigger,Trigger6M)),NA())</f>
        <v>7.7886493699397021E-3</v>
      </c>
      <c r="M2202" s="145">
        <f>IFERROR(_xll.qlIndexFixing(Index1Y,$H2202,TRUE,_xll.ohTrigger(RecalcTrigger,Trigger1Y)),NA())</f>
        <v>8.1573205457334489E-3</v>
      </c>
      <c r="N2202" s="144">
        <f>IFERROR(_xll.qlIndexFixing(ONIndex1M,I2202,TRUE,_xll.ohTrigger(RecalcTrigger,Trigger1M)),NA())</f>
        <v>7.8082262828260696E-3</v>
      </c>
      <c r="O2202" s="44">
        <f>IFERROR(_xll.qlIndexFixing(ONIndex3M,I2202,TRUE,_xll.ohTrigger(RecalcTrigger,Trigger3M)),NA())</f>
        <v>8.0335875132231394E-3</v>
      </c>
      <c r="P2202" s="44">
        <f>IFERROR(_xll.qlIndexFixing(ONIndex6M,I2202,TRUE,_xll.ohTrigger(RecalcTrigger,Trigger6M)),NA())</f>
        <v>7.8069366023036935E-3</v>
      </c>
      <c r="Q2202" s="145">
        <f>IFERROR(_xll.qlIndexFixing(ONIndex1Y,I2202,TRUE,_xll.ohTrigger(RecalcTrigger,Trigger1Y)),NA())</f>
        <v>8.2379745908056634E-3</v>
      </c>
    </row>
    <row r="2203" spans="2:17" x14ac:dyDescent="0.2">
      <c r="B2203" s="39" t="s">
        <v>42</v>
      </c>
      <c r="D2203" s="42">
        <f>_xll.qlCalendarAdvance(Calendar,$D2202,B2203,"f",FALSE)</f>
        <v>55177</v>
      </c>
      <c r="E2203" s="139">
        <f>_xll.qlInterestRateIndexValueDate(IndexON,D2203)</f>
        <v>55177</v>
      </c>
      <c r="F2203" s="155">
        <f>IFERROR(_xll.qlIndexFixing(IndexON,D2203,TRUE,_xll.ohTrigger(RecalcTrigger,TriggerON)),NA())</f>
        <v>7.5735543722821319E-3</v>
      </c>
      <c r="H2203" s="42">
        <f>_xll.qlCalendarAdvance(Calendar,$H2202,B2203,"f",FALSE)</f>
        <v>55177</v>
      </c>
      <c r="I2203" s="139">
        <f>_xll.qlInterestRateIndexValueDate(Index1M,$H2203)</f>
        <v>55179</v>
      </c>
      <c r="J2203" s="144">
        <f>IFERROR(_xll.qlIndexFixing(Index1M,$H2203,TRUE,_xll.ohTrigger(RecalcTrigger,Trigger1M)),NA())</f>
        <v>7.7994915618520566E-3</v>
      </c>
      <c r="K2203" s="44">
        <f>IFERROR(_xll.qlIndexFixing(Index3M,H2203,TRUE,_xll.ohTrigger(RecalcTrigger,Trigger3M)),NA())</f>
        <v>8.0122534509596832E-3</v>
      </c>
      <c r="L2203" s="44">
        <f>IFERROR(_xll.qlIndexFixing(Index6M,$H2203,TRUE,_xll.ohTrigger(RecalcTrigger,Trigger6M)),NA())</f>
        <v>7.7859663983105279E-3</v>
      </c>
      <c r="M2203" s="145">
        <f>IFERROR(_xll.qlIndexFixing(Index1Y,$H2203,TRUE,_xll.ohTrigger(RecalcTrigger,Trigger1Y)),NA())</f>
        <v>8.1527174450775185E-3</v>
      </c>
      <c r="N2203" s="144">
        <f>IFERROR(_xll.qlIndexFixing(ONIndex1M,I2203,TRUE,_xll.ohTrigger(RecalcTrigger,Trigger1M)),NA())</f>
        <v>7.8039413899855248E-3</v>
      </c>
      <c r="O2203" s="44">
        <f>IFERROR(_xll.qlIndexFixing(ONIndex3M,I2203,TRUE,_xll.ohTrigger(RecalcTrigger,Trigger3M)),NA())</f>
        <v>8.0293107956030951E-3</v>
      </c>
      <c r="P2203" s="44">
        <f>IFERROR(_xll.qlIndexFixing(ONIndex6M,I2203,TRUE,_xll.ohTrigger(RecalcTrigger,Trigger6M)),NA())</f>
        <v>7.804133098154864E-3</v>
      </c>
      <c r="Q2203" s="145">
        <f>IFERROR(_xll.qlIndexFixing(ONIndex1Y,I2203,TRUE,_xll.ohTrigger(RecalcTrigger,Trigger1Y)),NA())</f>
        <v>8.2336337103505741E-3</v>
      </c>
    </row>
    <row r="2204" spans="2:17" x14ac:dyDescent="0.2">
      <c r="B2204" s="39" t="s">
        <v>42</v>
      </c>
      <c r="D2204" s="42">
        <f>_xll.qlCalendarAdvance(Calendar,$D2203,B2204,"f",FALSE)</f>
        <v>55184</v>
      </c>
      <c r="E2204" s="139">
        <f>_xll.qlInterestRateIndexValueDate(IndexON,D2204)</f>
        <v>55184</v>
      </c>
      <c r="F2204" s="155">
        <f>IFERROR(_xll.qlIndexFixing(IndexON,D2204,TRUE,_xll.ohTrigger(RecalcTrigger,TriggerON)),NA())</f>
        <v>7.573554372362068E-3</v>
      </c>
      <c r="H2204" s="42">
        <f>_xll.qlCalendarAdvance(Calendar,$H2203,B2204,"f",FALSE)</f>
        <v>55184</v>
      </c>
      <c r="I2204" s="139">
        <f>_xll.qlInterestRateIndexValueDate(Index1M,$H2204)</f>
        <v>55186</v>
      </c>
      <c r="J2204" s="144">
        <f>IFERROR(_xll.qlIndexFixing(Index1M,$H2204,TRUE,_xll.ohTrigger(RecalcTrigger,Trigger1M)),NA())</f>
        <v>7.7960765205926331E-3</v>
      </c>
      <c r="K2204" s="44">
        <f>IFERROR(_xll.qlIndexFixing(Index3M,H2204,TRUE,_xll.ohTrigger(RecalcTrigger,Trigger3M)),NA())</f>
        <v>8.0081302243996504E-3</v>
      </c>
      <c r="L2204" s="44">
        <f>IFERROR(_xll.qlIndexFixing(Index6M,$H2204,TRUE,_xll.ohTrigger(RecalcTrigger,Trigger6M)),NA())</f>
        <v>7.7832942580533969E-3</v>
      </c>
      <c r="M2204" s="145">
        <f>IFERROR(_xll.qlIndexFixing(Index1Y,$H2204,TRUE,_xll.ohTrigger(RecalcTrigger,Trigger1Y)),NA())</f>
        <v>8.1481053888950768E-3</v>
      </c>
      <c r="N2204" s="144">
        <f>IFERROR(_xll.qlIndexFixing(ONIndex1M,I2204,TRUE,_xll.ohTrigger(RecalcTrigger,Trigger1M)),NA())</f>
        <v>7.7996471837149528E-3</v>
      </c>
      <c r="O2204" s="44">
        <f>IFERROR(_xll.qlIndexFixing(ONIndex3M,I2204,TRUE,_xll.ohTrigger(RecalcTrigger,Trigger3M)),NA())</f>
        <v>8.0250251060398625E-3</v>
      </c>
      <c r="P2204" s="44">
        <f>IFERROR(_xll.qlIndexFixing(ONIndex6M,I2204,TRUE,_xll.ohTrigger(RecalcTrigger,Trigger6M)),NA())</f>
        <v>7.801340020225922E-3</v>
      </c>
      <c r="Q2204" s="145">
        <f>IFERROR(_xll.qlIndexFixing(ONIndex1Y,I2204,TRUE,_xll.ohTrigger(RecalcTrigger,Trigger1Y)),NA())</f>
        <v>8.2292841350106727E-3</v>
      </c>
    </row>
    <row r="2205" spans="2:17" x14ac:dyDescent="0.2">
      <c r="B2205" s="39" t="s">
        <v>42</v>
      </c>
      <c r="D2205" s="42">
        <f>_xll.qlCalendarAdvance(Calendar,$D2204,B2205,"f",FALSE)</f>
        <v>55191</v>
      </c>
      <c r="E2205" s="139">
        <f>_xll.qlInterestRateIndexValueDate(IndexON,D2205)</f>
        <v>55191</v>
      </c>
      <c r="F2205" s="155">
        <f>IFERROR(_xll.qlIndexFixing(IndexON,D2205,TRUE,_xll.ohTrigger(RecalcTrigger,TriggerON)),NA())</f>
        <v>7.573554372362068E-3</v>
      </c>
      <c r="H2205" s="42">
        <f>_xll.qlCalendarAdvance(Calendar,$H2204,B2205,"f",FALSE)</f>
        <v>55191</v>
      </c>
      <c r="I2205" s="139">
        <f>_xll.qlInterestRateIndexValueDate(Index1M,$H2205)</f>
        <v>55193</v>
      </c>
      <c r="J2205" s="144">
        <f>IFERROR(_xll.qlIndexFixing(Index1M,$H2205,TRUE,_xll.ohTrigger(RecalcTrigger,Trigger1M)),NA())</f>
        <v>7.7917578176744939E-3</v>
      </c>
      <c r="K2205" s="44">
        <f>IFERROR(_xll.qlIndexFixing(Index3M,H2205,TRUE,_xll.ohTrigger(RecalcTrigger,Trigger3M)),NA())</f>
        <v>8.0037756012934988E-3</v>
      </c>
      <c r="L2205" s="44">
        <f>IFERROR(_xll.qlIndexFixing(Index6M,$H2205,TRUE,_xll.ohTrigger(RecalcTrigger,Trigger6M)),NA())</f>
        <v>7.7806329785008663E-3</v>
      </c>
      <c r="M2205" s="145">
        <f>IFERROR(_xll.qlIndexFixing(Index1Y,$H2205,TRUE,_xll.ohTrigger(RecalcTrigger,Trigger1Y)),NA())</f>
        <v>8.1434843690460033E-3</v>
      </c>
      <c r="N2205" s="144">
        <f>IFERROR(_xll.qlIndexFixing(ONIndex1M,I2205,TRUE,_xll.ohTrigger(RecalcTrigger,Trigger1M)),NA())</f>
        <v>7.7953436596978065E-3</v>
      </c>
      <c r="O2205" s="44">
        <f>IFERROR(_xll.qlIndexFixing(ONIndex3M,I2205,TRUE,_xll.ohTrigger(RecalcTrigger,Trigger3M)),NA())</f>
        <v>8.0207304385382372E-3</v>
      </c>
      <c r="P2205" s="44">
        <f>IFERROR(_xll.qlIndexFixing(ONIndex6M,I2205,TRUE,_xll.ohTrigger(RecalcTrigger,Trigger6M)),NA())</f>
        <v>7.7985573979333367E-3</v>
      </c>
      <c r="Q2205" s="145">
        <f>IFERROR(_xll.qlIndexFixing(ONIndex1Y,I2205,TRUE,_xll.ohTrigger(RecalcTrigger,Trigger1Y)),NA())</f>
        <v>8.224925856392673E-3</v>
      </c>
    </row>
    <row r="2206" spans="2:17" x14ac:dyDescent="0.2">
      <c r="B2206" s="39" t="s">
        <v>42</v>
      </c>
      <c r="D2206" s="42">
        <f>_xll.qlCalendarAdvance(Calendar,$D2205,B2206,"f",FALSE)</f>
        <v>55198</v>
      </c>
      <c r="E2206" s="139">
        <f>_xll.qlInterestRateIndexValueDate(IndexON,D2206)</f>
        <v>55198</v>
      </c>
      <c r="F2206" s="155">
        <f>IFERROR(_xll.qlIndexFixing(IndexON,D2206,TRUE,_xll.ohTrigger(RecalcTrigger,TriggerON)),NA())</f>
        <v>7.573554372362068E-3</v>
      </c>
      <c r="H2206" s="42">
        <f>_xll.qlCalendarAdvance(Calendar,$H2205,B2206,"f",FALSE)</f>
        <v>55198</v>
      </c>
      <c r="I2206" s="139">
        <f>_xll.qlInterestRateIndexValueDate(Index1M,$H2206)</f>
        <v>55200</v>
      </c>
      <c r="J2206" s="144">
        <f>IFERROR(_xll.qlIndexFixing(Index1M,$H2206,TRUE,_xll.ohTrigger(RecalcTrigger,Trigger1M)),NA())</f>
        <v>7.78742978211027E-3</v>
      </c>
      <c r="K2206" s="44">
        <f>IFERROR(_xll.qlIndexFixing(Index3M,H2206,TRUE,_xll.ohTrigger(RecalcTrigger,Trigger3M)),NA())</f>
        <v>7.9994119488904867E-3</v>
      </c>
      <c r="L2206" s="44">
        <f>IFERROR(_xll.qlIndexFixing(Index6M,$H2206,TRUE,_xll.ohTrigger(RecalcTrigger,Trigger6M)),NA())</f>
        <v>7.7779825889846121E-3</v>
      </c>
      <c r="M2206" s="145">
        <f>IFERROR(_xll.qlIndexFixing(Index1Y,$H2206,TRUE,_xll.ohTrigger(RecalcTrigger,Trigger1Y)),NA())</f>
        <v>8.1388543773908383E-3</v>
      </c>
      <c r="N2206" s="144">
        <f>IFERROR(_xll.qlIndexFixing(ONIndex1M,I2206,TRUE,_xll.ohTrigger(RecalcTrigger,Trigger1M)),NA())</f>
        <v>7.7910308133777306E-3</v>
      </c>
      <c r="O2206" s="44">
        <f>IFERROR(_xll.qlIndexFixing(ONIndex3M,I2206,TRUE,_xll.ohTrigger(RecalcTrigger,Trigger3M)),NA())</f>
        <v>8.0164267875826312E-3</v>
      </c>
      <c r="P2206" s="44">
        <f>IFERROR(_xll.qlIndexFixing(ONIndex6M,I2206,TRUE,_xll.ohTrigger(RecalcTrigger,Trigger6M)),NA())</f>
        <v>7.7957852605337052E-3</v>
      </c>
      <c r="Q2206" s="145">
        <f>IFERROR(_xll.qlIndexFixing(ONIndex1Y,I2206,TRUE,_xll.ohTrigger(RecalcTrigger,Trigger1Y)),NA())</f>
        <v>8.2205588665029694E-3</v>
      </c>
    </row>
    <row r="2207" spans="2:17" x14ac:dyDescent="0.2">
      <c r="B2207" s="39" t="s">
        <v>42</v>
      </c>
      <c r="D2207" s="42">
        <f>_xll.qlCalendarAdvance(Calendar,$D2206,B2207,"f",FALSE)</f>
        <v>55205</v>
      </c>
      <c r="E2207" s="139">
        <f>_xll.qlInterestRateIndexValueDate(IndexON,D2207)</f>
        <v>55205</v>
      </c>
      <c r="F2207" s="155">
        <f>IFERROR(_xll.qlIndexFixing(IndexON,D2207,TRUE,_xll.ohTrigger(RecalcTrigger,TriggerON)),NA())</f>
        <v>7.573554372362068E-3</v>
      </c>
      <c r="H2207" s="42">
        <f>_xll.qlCalendarAdvance(Calendar,$H2206,B2207,"f",FALSE)</f>
        <v>55205</v>
      </c>
      <c r="I2207" s="139">
        <f>_xll.qlInterestRateIndexValueDate(Index1M,$H2207)</f>
        <v>55207</v>
      </c>
      <c r="J2207" s="144">
        <f>IFERROR(_xll.qlIndexFixing(Index1M,$H2207,TRUE,_xll.ohTrigger(RecalcTrigger,Trigger1M)),NA())</f>
        <v>7.7830924093350417E-3</v>
      </c>
      <c r="K2207" s="44">
        <f>IFERROR(_xll.qlIndexFixing(Index3M,H2207,TRUE,_xll.ohTrigger(RecalcTrigger,Trigger3M)),NA())</f>
        <v>7.9950392614774306E-3</v>
      </c>
      <c r="L2207" s="44">
        <f>IFERROR(_xll.qlIndexFixing(Index6M,$H2207,TRUE,_xll.ohTrigger(RecalcTrigger,Trigger6M)),NA())</f>
        <v>7.7753431188371924E-3</v>
      </c>
      <c r="M2207" s="145">
        <f>IFERROR(_xll.qlIndexFixing(Index1Y,$H2207,TRUE,_xll.ohTrigger(RecalcTrigger,Trigger1Y)),NA())</f>
        <v>8.1342154057903373E-3</v>
      </c>
      <c r="N2207" s="144">
        <f>IFERROR(_xll.qlIndexFixing(ONIndex1M,I2207,TRUE,_xll.ohTrigger(RecalcTrigger,Trigger1M)),NA())</f>
        <v>7.7867086399585617E-3</v>
      </c>
      <c r="O2207" s="44">
        <f>IFERROR(_xll.qlIndexFixing(ONIndex3M,I2207,TRUE,_xll.ohTrigger(RecalcTrigger,Trigger3M)),NA())</f>
        <v>8.0121141472577762E-3</v>
      </c>
      <c r="P2207" s="44">
        <f>IFERROR(_xll.qlIndexFixing(ONIndex6M,I2207,TRUE,_xll.ohTrigger(RecalcTrigger,Trigger6M)),NA())</f>
        <v>7.7930236372836248E-3</v>
      </c>
      <c r="Q2207" s="145">
        <f>IFERROR(_xll.qlIndexFixing(ONIndex1Y,I2207,TRUE,_xll.ohTrigger(RecalcTrigger,Trigger1Y)),NA())</f>
        <v>8.2161831570282118E-3</v>
      </c>
    </row>
    <row r="2208" spans="2:17" x14ac:dyDescent="0.2">
      <c r="B2208" s="39" t="s">
        <v>42</v>
      </c>
      <c r="D2208" s="42">
        <f>_xll.qlCalendarAdvance(Calendar,$D2207,B2208,"f",FALSE)</f>
        <v>55212</v>
      </c>
      <c r="E2208" s="139">
        <f>_xll.qlInterestRateIndexValueDate(IndexON,D2208)</f>
        <v>55212</v>
      </c>
      <c r="F2208" s="155">
        <f>IFERROR(_xll.qlIndexFixing(IndexON,D2208,TRUE,_xll.ohTrigger(RecalcTrigger,TriggerON)),NA())</f>
        <v>7.573554372362068E-3</v>
      </c>
      <c r="H2208" s="42">
        <f>_xll.qlCalendarAdvance(Calendar,$H2207,B2208,"f",FALSE)</f>
        <v>55212</v>
      </c>
      <c r="I2208" s="139">
        <f>_xll.qlInterestRateIndexValueDate(Index1M,$H2208)</f>
        <v>55214</v>
      </c>
      <c r="J2208" s="144">
        <f>IFERROR(_xll.qlIndexFixing(Index1M,$H2208,TRUE,_xll.ohTrigger(RecalcTrigger,Trigger1M)),NA())</f>
        <v>7.7776085698937954E-3</v>
      </c>
      <c r="K2208" s="44">
        <f>IFERROR(_xll.qlIndexFixing(Index3M,H2208,TRUE,_xll.ohTrigger(RecalcTrigger,Trigger3M)),NA())</f>
        <v>7.9899790472935123E-3</v>
      </c>
      <c r="L2208" s="44">
        <f>IFERROR(_xll.qlIndexFixing(Index6M,$H2208,TRUE,_xll.ohTrigger(RecalcTrigger,Trigger6M)),NA())</f>
        <v>7.7722145593587498E-3</v>
      </c>
      <c r="M2208" s="145">
        <f>IFERROR(_xll.qlIndexFixing(Index1Y,$H2208,TRUE,_xll.ohTrigger(RecalcTrigger,Trigger1Y)),NA())</f>
        <v>8.128827977306451E-3</v>
      </c>
      <c r="N2208" s="144">
        <f>IFERROR(_xll.qlIndexFixing(ONIndex1M,I2208,TRUE,_xll.ohTrigger(RecalcTrigger,Trigger1M)),NA())</f>
        <v>7.7823771351237525E-3</v>
      </c>
      <c r="O2208" s="44">
        <f>IFERROR(_xll.qlIndexFixing(ONIndex3M,I2208,TRUE,_xll.ohTrigger(RecalcTrigger,Trigger3M)),NA())</f>
        <v>8.0077925119681481E-3</v>
      </c>
      <c r="P2208" s="44">
        <f>IFERROR(_xll.qlIndexFixing(ONIndex6M,I2208,TRUE,_xll.ohTrigger(RecalcTrigger,Trigger6M)),NA())</f>
        <v>7.7902725572798204E-3</v>
      </c>
      <c r="Q2208" s="145">
        <f>IFERROR(_xll.qlIndexFixing(ONIndex1Y,I2208,TRUE,_xll.ohTrigger(RecalcTrigger,Trigger1Y)),NA())</f>
        <v>8.2117987196550501E-3</v>
      </c>
    </row>
    <row r="2209" spans="2:17" x14ac:dyDescent="0.2">
      <c r="B2209" s="39" t="s">
        <v>42</v>
      </c>
      <c r="D2209" s="42">
        <f>_xll.qlCalendarAdvance(Calendar,$D2208,B2209,"f",FALSE)</f>
        <v>55219</v>
      </c>
      <c r="E2209" s="139">
        <f>_xll.qlInterestRateIndexValueDate(IndexON,D2209)</f>
        <v>55219</v>
      </c>
      <c r="F2209" s="155">
        <f>IFERROR(_xll.qlIndexFixing(IndexON,D2209,TRUE,_xll.ohTrigger(RecalcTrigger,TriggerON)),NA())</f>
        <v>7.573554372362068E-3</v>
      </c>
      <c r="H2209" s="42">
        <f>_xll.qlCalendarAdvance(Calendar,$H2208,B2209,"f",FALSE)</f>
        <v>55219</v>
      </c>
      <c r="I2209" s="139">
        <f>_xll.qlInterestRateIndexValueDate(Index1M,$H2209)</f>
        <v>55221</v>
      </c>
      <c r="J2209" s="144">
        <f>IFERROR(_xll.qlIndexFixing(Index1M,$H2209,TRUE,_xll.ohTrigger(RecalcTrigger,Trigger1M)),NA())</f>
        <v>7.7734770370577189E-3</v>
      </c>
      <c r="K2209" s="44">
        <f>IFERROR(_xll.qlIndexFixing(Index3M,H2209,TRUE,_xll.ohTrigger(RecalcTrigger,Trigger3M)),NA())</f>
        <v>7.9855860387061783E-3</v>
      </c>
      <c r="L2209" s="44">
        <f>IFERROR(_xll.qlIndexFixing(Index6M,$H2209,TRUE,_xll.ohTrigger(RecalcTrigger,Trigger6M)),NA())</f>
        <v>7.7696007080637714E-3</v>
      </c>
      <c r="M2209" s="145">
        <f>IFERROR(_xll.qlIndexFixing(Index1Y,$H2209,TRUE,_xll.ohTrigger(RecalcTrigger,Trigger1Y)),NA())</f>
        <v>8.1241687629914384E-3</v>
      </c>
      <c r="N2209" s="144">
        <f>IFERROR(_xll.qlIndexFixing(ONIndex1M,I2209,TRUE,_xll.ohTrigger(RecalcTrigger,Trigger1M)),NA())</f>
        <v>7.7780362941570758E-3</v>
      </c>
      <c r="O2209" s="44">
        <f>IFERROR(_xll.qlIndexFixing(ONIndex3M,I2209,TRUE,_xll.ohTrigger(RecalcTrigger,Trigger3M)),NA())</f>
        <v>8.0034618759583509E-3</v>
      </c>
      <c r="P2209" s="44">
        <f>IFERROR(_xll.qlIndexFixing(ONIndex6M,I2209,TRUE,_xll.ohTrigger(RecalcTrigger,Trigger6M)),NA())</f>
        <v>7.7875320498588252E-3</v>
      </c>
      <c r="Q2209" s="145">
        <f>IFERROR(_xll.qlIndexFixing(ONIndex1Y,I2209,TRUE,_xll.ohTrigger(RecalcTrigger,Trigger1Y)),NA())</f>
        <v>8.2074055463898787E-3</v>
      </c>
    </row>
    <row r="2210" spans="2:17" x14ac:dyDescent="0.2">
      <c r="B2210" s="39" t="s">
        <v>42</v>
      </c>
      <c r="D2210" s="42">
        <f>_xll.qlCalendarAdvance(Calendar,$D2209,B2210,"f",FALSE)</f>
        <v>55226</v>
      </c>
      <c r="E2210" s="139">
        <f>_xll.qlInterestRateIndexValueDate(IndexON,D2210)</f>
        <v>55226</v>
      </c>
      <c r="F2210" s="155">
        <f>IFERROR(_xll.qlIndexFixing(IndexON,D2210,TRUE,_xll.ohTrigger(RecalcTrigger,TriggerON)),NA())</f>
        <v>7.573554372362068E-3</v>
      </c>
      <c r="H2210" s="42">
        <f>_xll.qlCalendarAdvance(Calendar,$H2209,B2210,"f",FALSE)</f>
        <v>55226</v>
      </c>
      <c r="I2210" s="139">
        <f>_xll.qlInterestRateIndexValueDate(Index1M,$H2210)</f>
        <v>55228</v>
      </c>
      <c r="J2210" s="144">
        <f>IFERROR(_xll.qlIndexFixing(Index1M,$H2210,TRUE,_xll.ohTrigger(RecalcTrigger,Trigger1M)),NA())</f>
        <v>7.769108574665895E-3</v>
      </c>
      <c r="K2210" s="44">
        <f>IFERROR(_xll.qlIndexFixing(Index3M,H2210,TRUE,_xll.ohTrigger(RecalcTrigger,Trigger3M)),NA())</f>
        <v>7.9811839763098361E-3</v>
      </c>
      <c r="L2210" s="44">
        <f>IFERROR(_xll.qlIndexFixing(Index6M,$H2210,TRUE,_xll.ohTrigger(RecalcTrigger,Trigger6M)),NA())</f>
        <v>7.7669978626600461E-3</v>
      </c>
      <c r="M2210" s="145">
        <f>IFERROR(_xll.qlIndexFixing(Index1Y,$H2210,TRUE,_xll.ohTrigger(RecalcTrigger,Trigger1Y)),NA())</f>
        <v>8.1195005421448169E-3</v>
      </c>
      <c r="N2210" s="144">
        <f>IFERROR(_xll.qlIndexFixing(ONIndex1M,I2210,TRUE,_xll.ohTrigger(RecalcTrigger,Trigger1M)),NA())</f>
        <v>7.7736861125021761E-3</v>
      </c>
      <c r="O2210" s="44">
        <f>IFERROR(_xll.qlIndexFixing(ONIndex3M,I2210,TRUE,_xll.ohTrigger(RecalcTrigger,Trigger3M)),NA())</f>
        <v>7.9991222334729883E-3</v>
      </c>
      <c r="P2210" s="44">
        <f>IFERROR(_xll.qlIndexFixing(ONIndex6M,I2210,TRUE,_xll.ohTrigger(RecalcTrigger,Trigger6M)),NA())</f>
        <v>7.7848021445170446E-3</v>
      </c>
      <c r="Q2210" s="145">
        <f>IFERROR(_xll.qlIndexFixing(ONIndex1Y,I2210,TRUE,_xll.ohTrigger(RecalcTrigger,Trigger1Y)),NA())</f>
        <v>8.2030036289193475E-3</v>
      </c>
    </row>
    <row r="2211" spans="2:17" x14ac:dyDescent="0.2">
      <c r="B2211" s="39" t="s">
        <v>42</v>
      </c>
      <c r="D2211" s="42">
        <f>_xll.qlCalendarAdvance(Calendar,$D2210,B2211,"f",FALSE)</f>
        <v>55233</v>
      </c>
      <c r="E2211" s="139">
        <f>_xll.qlInterestRateIndexValueDate(IndexON,D2211)</f>
        <v>55233</v>
      </c>
      <c r="F2211" s="155">
        <f>IFERROR(_xll.qlIndexFixing(IndexON,D2211,TRUE,_xll.ohTrigger(RecalcTrigger,TriggerON)),NA())</f>
        <v>7.573554372362068E-3</v>
      </c>
      <c r="H2211" s="42">
        <f>_xll.qlCalendarAdvance(Calendar,$H2210,B2211,"f",FALSE)</f>
        <v>55233</v>
      </c>
      <c r="I2211" s="139">
        <f>_xll.qlInterestRateIndexValueDate(Index1M,$H2211)</f>
        <v>55235</v>
      </c>
      <c r="J2211" s="144">
        <f>IFERROR(_xll.qlIndexFixing(Index1M,$H2211,TRUE,_xll.ohTrigger(RecalcTrigger,Trigger1M)),NA())</f>
        <v>7.7647307548692202E-3</v>
      </c>
      <c r="K2211" s="44">
        <f>IFERROR(_xll.qlIndexFixing(Index3M,H2211,TRUE,_xll.ohTrigger(RecalcTrigger,Trigger3M)),NA())</f>
        <v>7.9767728543942724E-3</v>
      </c>
      <c r="L2211" s="44">
        <f>IFERROR(_xll.qlIndexFixing(Index6M,$H2211,TRUE,_xll.ohTrigger(RecalcTrigger,Trigger6M)),NA())</f>
        <v>7.7644058168734346E-3</v>
      </c>
      <c r="M2211" s="145">
        <f>IFERROR(_xll.qlIndexFixing(Index1Y,$H2211,TRUE,_xll.ohTrigger(RecalcTrigger,Trigger1Y)),NA())</f>
        <v>8.1148233066294009E-3</v>
      </c>
      <c r="N2211" s="144">
        <f>IFERROR(_xll.qlIndexFixing(ONIndex1M,I2211,TRUE,_xll.ohTrigger(RecalcTrigger,Trigger1M)),NA())</f>
        <v>7.7693265856026983E-3</v>
      </c>
      <c r="O2211" s="44">
        <f>IFERROR(_xll.qlIndexFixing(ONIndex3M,I2211,TRUE,_xll.ohTrigger(RecalcTrigger,Trigger3M)),NA())</f>
        <v>7.9947735786767282E-3</v>
      </c>
      <c r="P2211" s="44">
        <f>IFERROR(_xll.qlIndexFixing(ONIndex6M,I2211,TRUE,_xll.ohTrigger(RecalcTrigger,Trigger6M)),NA())</f>
        <v>7.7820828701113953E-3</v>
      </c>
      <c r="Q2211" s="145">
        <f>IFERROR(_xll.qlIndexFixing(ONIndex1Y,I2211,TRUE,_xll.ohTrigger(RecalcTrigger,Trigger1Y)),NA())</f>
        <v>8.1985929590899786E-3</v>
      </c>
    </row>
    <row r="2212" spans="2:17" x14ac:dyDescent="0.2">
      <c r="B2212" s="39" t="s">
        <v>42</v>
      </c>
      <c r="D2212" s="42">
        <f>_xll.qlCalendarAdvance(Calendar,$D2211,B2212,"f",FALSE)</f>
        <v>55240</v>
      </c>
      <c r="E2212" s="139">
        <f>_xll.qlInterestRateIndexValueDate(IndexON,D2212)</f>
        <v>55240</v>
      </c>
      <c r="F2212" s="155">
        <f>IFERROR(_xll.qlIndexFixing(IndexON,D2212,TRUE,_xll.ohTrigger(RecalcTrigger,TriggerON)),NA())</f>
        <v>7.573554372362068E-3</v>
      </c>
      <c r="H2212" s="42">
        <f>_xll.qlCalendarAdvance(Calendar,$H2211,B2212,"f",FALSE)</f>
        <v>55240</v>
      </c>
      <c r="I2212" s="139">
        <f>_xll.qlInterestRateIndexValueDate(Index1M,$H2212)</f>
        <v>55242</v>
      </c>
      <c r="J2212" s="144">
        <f>IFERROR(_xll.qlIndexFixing(Index1M,$H2212,TRUE,_xll.ohTrigger(RecalcTrigger,Trigger1M)),NA())</f>
        <v>7.761035002769953E-3</v>
      </c>
      <c r="K2212" s="44">
        <f>IFERROR(_xll.qlIndexFixing(Index3M,H2212,TRUE,_xll.ohTrigger(RecalcTrigger,Trigger3M)),NA())</f>
        <v>7.9723526672492717E-3</v>
      </c>
      <c r="L2212" s="44">
        <f>IFERROR(_xll.qlIndexFixing(Index6M,$H2212,TRUE,_xll.ohTrigger(RecalcTrigger,Trigger6M)),NA())</f>
        <v>7.7621155852288307E-3</v>
      </c>
      <c r="M2212" s="145">
        <f>IFERROR(_xll.qlIndexFixing(Index1Y,$H2212,TRUE,_xll.ohTrigger(RecalcTrigger,Trigger1Y)),NA())</f>
        <v>8.1108855637616866E-3</v>
      </c>
      <c r="N2212" s="144">
        <f>IFERROR(_xll.qlIndexFixing(ONIndex1M,I2212,TRUE,_xll.ohTrigger(RecalcTrigger,Trigger1M)),NA())</f>
        <v>7.7637077402936683E-3</v>
      </c>
      <c r="O2212" s="44">
        <f>IFERROR(_xll.qlIndexFixing(ONIndex3M,I2212,TRUE,_xll.ohTrigger(RecalcTrigger,Trigger3M)),NA())</f>
        <v>7.9891691995559455E-3</v>
      </c>
      <c r="P2212" s="44">
        <f>IFERROR(_xll.qlIndexFixing(ONIndex6M,I2212,TRUE,_xll.ohTrigger(RecalcTrigger,Trigger6M)),NA())</f>
        <v>7.7786023286563477E-3</v>
      </c>
      <c r="Q2212" s="145">
        <f>IFERROR(_xll.qlIndexFixing(ONIndex1Y,I2212,TRUE,_xll.ohTrigger(RecalcTrigger,Trigger1Y)),NA())</f>
        <v>8.1929092241672663E-3</v>
      </c>
    </row>
    <row r="2213" spans="2:17" x14ac:dyDescent="0.2">
      <c r="B2213" s="39" t="s">
        <v>42</v>
      </c>
      <c r="D2213" s="42">
        <f>_xll.qlCalendarAdvance(Calendar,$D2212,B2213,"f",FALSE)</f>
        <v>55247</v>
      </c>
      <c r="E2213" s="139">
        <f>_xll.qlInterestRateIndexValueDate(IndexON,D2213)</f>
        <v>55247</v>
      </c>
      <c r="F2213" s="155">
        <f>IFERROR(_xll.qlIndexFixing(IndexON,D2213,TRUE,_xll.ohTrigger(RecalcTrigger,TriggerON)),NA())</f>
        <v>7.573554372362068E-3</v>
      </c>
      <c r="H2213" s="42">
        <f>_xll.qlCalendarAdvance(Calendar,$H2212,B2213,"f",FALSE)</f>
        <v>55247</v>
      </c>
      <c r="I2213" s="139">
        <f>_xll.qlInterestRateIndexValueDate(Index1M,$H2213)</f>
        <v>55249</v>
      </c>
      <c r="J2213" s="144">
        <f>IFERROR(_xll.qlIndexFixing(Index1M,$H2213,TRUE,_xll.ohTrigger(RecalcTrigger,Trigger1M)),NA())</f>
        <v>7.7559470247709483E-3</v>
      </c>
      <c r="K2213" s="44">
        <f>IFERROR(_xll.qlIndexFixing(Index3M,H2213,TRUE,_xll.ohTrigger(RecalcTrigger,Trigger3M)),NA())</f>
        <v>7.9681533747410441E-3</v>
      </c>
      <c r="L2213" s="44">
        <f>IFERROR(_xll.qlIndexFixing(Index6M,$H2213,TRUE,_xll.ohTrigger(RecalcTrigger,Trigger6M)),NA())</f>
        <v>7.7595422116398553E-3</v>
      </c>
      <c r="M2213" s="145">
        <f>IFERROR(_xll.qlIndexFixing(Index1Y,$H2213,TRUE,_xll.ohTrigger(RecalcTrigger,Trigger1Y)),NA())</f>
        <v>8.1054417590469188E-3</v>
      </c>
      <c r="N2213" s="144">
        <f>IFERROR(_xll.qlIndexFixing(ONIndex1M,I2213,TRUE,_xll.ohTrigger(RecalcTrigger,Trigger1M)),NA())</f>
        <v>7.7605794775248427E-3</v>
      </c>
      <c r="O2213" s="44">
        <f>IFERROR(_xll.qlIndexFixing(ONIndex3M,I2213,TRUE,_xll.ohTrigger(RecalcTrigger,Trigger3M)),NA())</f>
        <v>7.9860492097694191E-3</v>
      </c>
      <c r="P2213" s="44">
        <f>IFERROR(_xll.qlIndexFixing(ONIndex6M,I2213,TRUE,_xll.ohTrigger(RecalcTrigger,Trigger6M)),NA())</f>
        <v>7.7766763319342402E-3</v>
      </c>
      <c r="Q2213" s="145">
        <f>IFERROR(_xll.qlIndexFixing(ONIndex1Y,I2213,TRUE,_xll.ohTrigger(RecalcTrigger,Trigger1Y)),NA())</f>
        <v>8.1897453296608802E-3</v>
      </c>
    </row>
    <row r="2214" spans="2:17" x14ac:dyDescent="0.2">
      <c r="B2214" s="39" t="s">
        <v>42</v>
      </c>
      <c r="D2214" s="42">
        <f>_xll.qlCalendarAdvance(Calendar,$D2213,B2214,"f",FALSE)</f>
        <v>55254</v>
      </c>
      <c r="E2214" s="139">
        <f>_xll.qlInterestRateIndexValueDate(IndexON,D2214)</f>
        <v>55254</v>
      </c>
      <c r="F2214" s="155">
        <f>IFERROR(_xll.qlIndexFixing(IndexON,D2214,TRUE,_xll.ohTrigger(RecalcTrigger,TriggerON)),NA())</f>
        <v>7.573554372362068E-3</v>
      </c>
      <c r="H2214" s="42">
        <f>_xll.qlCalendarAdvance(Calendar,$H2213,B2214,"f",FALSE)</f>
        <v>55254</v>
      </c>
      <c r="I2214" s="139">
        <f>_xll.qlInterestRateIndexValueDate(Index1M,$H2214)</f>
        <v>55256</v>
      </c>
      <c r="J2214" s="144">
        <f>IFERROR(_xll.qlIndexFixing(Index1M,$H2214,TRUE,_xll.ohTrigger(RecalcTrigger,Trigger1M)),NA())</f>
        <v>7.7515411053266647E-3</v>
      </c>
      <c r="K2214" s="44">
        <f>IFERROR(_xll.qlIndexFixing(Index3M,H2214,TRUE,_xll.ohTrigger(RecalcTrigger,Trigger3M)),NA())</f>
        <v>7.9637157875132557E-3</v>
      </c>
      <c r="L2214" s="44">
        <f>IFERROR(_xll.qlIndexFixing(Index6M,$H2214,TRUE,_xll.ohTrigger(RecalcTrigger,Trigger6M)),NA())</f>
        <v>7.7569786042081621E-3</v>
      </c>
      <c r="M2214" s="145">
        <f>IFERROR(_xll.qlIndexFixing(Index1Y,$H2214,TRUE,_xll.ohTrigger(RecalcTrigger,Trigger1Y)),NA())</f>
        <v>8.1007374307076486E-3</v>
      </c>
      <c r="N2214" s="144">
        <f>IFERROR(_xll.qlIndexFixing(ONIndex1M,I2214,TRUE,_xll.ohTrigger(RecalcTrigger,Trigger1M)),NA())</f>
        <v>7.7561918873136904E-3</v>
      </c>
      <c r="O2214" s="44">
        <f>IFERROR(_xll.qlIndexFixing(ONIndex3M,I2214,TRUE,_xll.ohTrigger(RecalcTrigger,Trigger3M)),NA())</f>
        <v>7.9816734841475778E-3</v>
      </c>
      <c r="P2214" s="44">
        <f>IFERROR(_xll.qlIndexFixing(ONIndex6M,I2214,TRUE,_xll.ohTrigger(RecalcTrigger,Trigger6M)),NA())</f>
        <v>7.7739891266759287E-3</v>
      </c>
      <c r="Q2214" s="145">
        <f>IFERROR(_xll.qlIndexFixing(ONIndex1Y,I2214,TRUE,_xll.ohTrigger(RecalcTrigger,Trigger1Y)),NA())</f>
        <v>8.1853083535143867E-3</v>
      </c>
    </row>
    <row r="2215" spans="2:17" x14ac:dyDescent="0.2">
      <c r="B2215" s="39" t="s">
        <v>42</v>
      </c>
      <c r="D2215" s="42">
        <f>_xll.qlCalendarAdvance(Calendar,$D2214,B2215,"f",FALSE)</f>
        <v>55261</v>
      </c>
      <c r="E2215" s="139">
        <f>_xll.qlInterestRateIndexValueDate(IndexON,D2215)</f>
        <v>55261</v>
      </c>
      <c r="F2215" s="155">
        <f>IFERROR(_xll.qlIndexFixing(IndexON,D2215,TRUE,_xll.ohTrigger(RecalcTrigger,TriggerON)),NA())</f>
        <v>7.573554372362068E-3</v>
      </c>
      <c r="H2215" s="42">
        <f>_xll.qlCalendarAdvance(Calendar,$H2214,B2215,"f",FALSE)</f>
        <v>55261</v>
      </c>
      <c r="I2215" s="139">
        <f>_xll.qlInterestRateIndexValueDate(Index1M,$H2215)</f>
        <v>55263</v>
      </c>
      <c r="J2215" s="144">
        <f>IFERROR(_xll.qlIndexFixing(Index1M,$H2215,TRUE,_xll.ohTrigger(RecalcTrigger,Trigger1M)),NA())</f>
        <v>7.747125810192157E-3</v>
      </c>
      <c r="K2215" s="44">
        <f>IFERROR(_xll.qlIndexFixing(Index3M,H2215,TRUE,_xll.ohTrigger(RecalcTrigger,Trigger3M)),NA())</f>
        <v>7.9592691184802687E-3</v>
      </c>
      <c r="L2215" s="44">
        <f>IFERROR(_xll.qlIndexFixing(Index6M,$H2215,TRUE,_xll.ohTrigger(RecalcTrigger,Trigger6M)),NA())</f>
        <v>7.7544243565750882E-3</v>
      </c>
      <c r="M2215" s="145">
        <f>IFERROR(_xll.qlIndexFixing(Index1Y,$H2215,TRUE,_xll.ohTrigger(RecalcTrigger,Trigger1Y)),NA())</f>
        <v>8.0957721280264985E-3</v>
      </c>
      <c r="N2215" s="144">
        <f>IFERROR(_xll.qlIndexFixing(ONIndex1M,I2215,TRUE,_xll.ohTrigger(RecalcTrigger,Trigger1M)),NA())</f>
        <v>7.7517949333927305E-3</v>
      </c>
      <c r="O2215" s="44">
        <f>IFERROR(_xll.qlIndexFixing(ONIndex3M,I2215,TRUE,_xll.ohTrigger(RecalcTrigger,Trigger3M)),NA())</f>
        <v>7.9772887232731904E-3</v>
      </c>
      <c r="P2215" s="44">
        <f>IFERROR(_xll.qlIndexFixing(ONIndex6M,I2215,TRUE,_xll.ohTrigger(RecalcTrigger,Trigger6M)),NA())</f>
        <v>7.7713126694600732E-3</v>
      </c>
      <c r="Q2215" s="145">
        <f>IFERROR(_xll.qlIndexFixing(ONIndex1Y,I2215,TRUE,_xll.ohTrigger(RecalcTrigger,Trigger1Y)),NA())</f>
        <v>8.1808625923152078E-3</v>
      </c>
    </row>
    <row r="2216" spans="2:17" x14ac:dyDescent="0.2">
      <c r="B2216" s="39" t="s">
        <v>42</v>
      </c>
      <c r="D2216" s="42">
        <f>_xll.qlCalendarAdvance(Calendar,$D2215,B2216,"f",FALSE)</f>
        <v>55268</v>
      </c>
      <c r="E2216" s="139">
        <f>_xll.qlInterestRateIndexValueDate(IndexON,D2216)</f>
        <v>55268</v>
      </c>
      <c r="F2216" s="155">
        <f>IFERROR(_xll.qlIndexFixing(IndexON,D2216,TRUE,_xll.ohTrigger(RecalcTrigger,TriggerON)),NA())</f>
        <v>7.573554372362068E-3</v>
      </c>
      <c r="H2216" s="42">
        <f>_xll.qlCalendarAdvance(Calendar,$H2215,B2216,"f",FALSE)</f>
        <v>55268</v>
      </c>
      <c r="I2216" s="139">
        <f>_xll.qlInterestRateIndexValueDate(Index1M,$H2216)</f>
        <v>55270</v>
      </c>
      <c r="J2216" s="144">
        <f>IFERROR(_xll.qlIndexFixing(Index1M,$H2216,TRUE,_xll.ohTrigger(RecalcTrigger,Trigger1M)),NA())</f>
        <v>7.7427011347935837E-3</v>
      </c>
      <c r="K2216" s="44">
        <f>IFERROR(_xll.qlIndexFixing(Index3M,H2216,TRUE,_xll.ohTrigger(RecalcTrigger,Trigger3M)),NA())</f>
        <v>7.9548133619279735E-3</v>
      </c>
      <c r="L2216" s="44">
        <f>IFERROR(_xll.qlIndexFixing(Index6M,$H2216,TRUE,_xll.ohTrigger(RecalcTrigger,Trigger6M)),NA())</f>
        <v>7.7518790614388997E-3</v>
      </c>
      <c r="M2216" s="145">
        <f>IFERROR(_xll.qlIndexFixing(Index1Y,$H2216,TRUE,_xll.ohTrigger(RecalcTrigger,Trigger1Y)),NA())</f>
        <v>8.0913016242562461E-3</v>
      </c>
      <c r="N2216" s="144">
        <f>IFERROR(_xll.qlIndexFixing(ONIndex1M,I2216,TRUE,_xll.ohTrigger(RecalcTrigger,Trigger1M)),NA())</f>
        <v>7.7467583719048605E-3</v>
      </c>
      <c r="O2216" s="44">
        <f>IFERROR(_xll.qlIndexFixing(ONIndex3M,I2216,TRUE,_xll.ohTrigger(RecalcTrigger,Trigger3M)),NA())</f>
        <v>7.9722664972781132E-3</v>
      </c>
      <c r="P2216" s="44">
        <f>IFERROR(_xll.qlIndexFixing(ONIndex6M,I2216,TRUE,_xll.ohTrigger(RecalcTrigger,Trigger6M)),NA())</f>
        <v>7.7682670599354964E-3</v>
      </c>
      <c r="Q2216" s="145">
        <f>IFERROR(_xll.qlIndexFixing(ONIndex1Y,I2216,TRUE,_xll.ohTrigger(RecalcTrigger,Trigger1Y)),NA())</f>
        <v>8.1757709544838519E-3</v>
      </c>
    </row>
    <row r="2217" spans="2:17" x14ac:dyDescent="0.2">
      <c r="B2217" s="39" t="s">
        <v>42</v>
      </c>
      <c r="D2217" s="42">
        <f>_xll.qlCalendarAdvance(Calendar,$D2216,B2217,"f",FALSE)</f>
        <v>55275</v>
      </c>
      <c r="E2217" s="139">
        <f>_xll.qlInterestRateIndexValueDate(IndexON,D2217)</f>
        <v>55275</v>
      </c>
      <c r="F2217" s="155">
        <f>IFERROR(_xll.qlIndexFixing(IndexON,D2217,TRUE,_xll.ohTrigger(RecalcTrigger,TriggerON)),NA())</f>
        <v>7.5735543722821319E-3</v>
      </c>
      <c r="H2217" s="42">
        <f>_xll.qlCalendarAdvance(Calendar,$H2216,B2217,"f",FALSE)</f>
        <v>55275</v>
      </c>
      <c r="I2217" s="139">
        <f>_xll.qlInterestRateIndexValueDate(Index1M,$H2217)</f>
        <v>55277</v>
      </c>
      <c r="J2217" s="144">
        <f>IFERROR(_xll.qlIndexFixing(Index1M,$H2217,TRUE,_xll.ohTrigger(RecalcTrigger,Trigger1M)),NA())</f>
        <v>7.7382670745645976E-3</v>
      </c>
      <c r="K2217" s="44">
        <f>IFERROR(_xll.qlIndexFixing(Index3M,H2217,TRUE,_xll.ohTrigger(RecalcTrigger,Trigger3M)),NA())</f>
        <v>7.9501155532139042E-3</v>
      </c>
      <c r="L2217" s="44">
        <f>IFERROR(_xll.qlIndexFixing(Index6M,$H2217,TRUE,_xll.ohTrigger(RecalcTrigger,Trigger6M)),NA())</f>
        <v>7.7490581560340152E-3</v>
      </c>
      <c r="M2217" s="145">
        <f>IFERROR(_xll.qlIndexFixing(Index1Y,$H2217,TRUE,_xll.ohTrigger(RecalcTrigger,Trigger1Y)),NA())</f>
        <v>8.0865701298743018E-3</v>
      </c>
      <c r="N2217" s="144">
        <f>IFERROR(_xll.qlIndexFixing(ONIndex1M,I2217,TRUE,_xll.ohTrigger(RecalcTrigger,Trigger1M)),NA())</f>
        <v>7.7429729167555195E-3</v>
      </c>
      <c r="O2217" s="44">
        <f>IFERROR(_xll.qlIndexFixing(ONIndex3M,I2217,TRUE,_xll.ohTrigger(RecalcTrigger,Trigger3M)),NA())</f>
        <v>7.9684920733047448E-3</v>
      </c>
      <c r="P2217" s="44">
        <f>IFERROR(_xll.qlIndexFixing(ONIndex6M,I2217,TRUE,_xll.ohTrigger(RecalcTrigger,Trigger6M)),NA())</f>
        <v>7.7659921168216073E-3</v>
      </c>
      <c r="Q2217" s="145">
        <f>IFERROR(_xll.qlIndexFixing(ONIndex1Y,I2217,TRUE,_xll.ohTrigger(RecalcTrigger,Trigger1Y)),NA())</f>
        <v>8.1719446815853303E-3</v>
      </c>
    </row>
    <row r="2218" spans="2:17" x14ac:dyDescent="0.2">
      <c r="B2218" s="39" t="s">
        <v>42</v>
      </c>
      <c r="D2218" s="42">
        <f>_xll.qlCalendarAdvance(Calendar,$D2217,B2218,"f",FALSE)</f>
        <v>55282</v>
      </c>
      <c r="E2218" s="139">
        <f>_xll.qlInterestRateIndexValueDate(IndexON,D2218)</f>
        <v>55282</v>
      </c>
      <c r="F2218" s="155">
        <f>IFERROR(_xll.qlIndexFixing(IndexON,D2218,TRUE,_xll.ohTrigger(RecalcTrigger,TriggerON)),NA())</f>
        <v>7.573554372362068E-3</v>
      </c>
      <c r="H2218" s="42">
        <f>_xll.qlCalendarAdvance(Calendar,$H2217,B2218,"f",FALSE)</f>
        <v>55282</v>
      </c>
      <c r="I2218" s="139">
        <f>_xll.qlInterestRateIndexValueDate(Index1M,$H2218)</f>
        <v>55284</v>
      </c>
      <c r="J2218" s="144">
        <f>IFERROR(_xll.qlIndexFixing(Index1M,$H2218,TRUE,_xll.ohTrigger(RecalcTrigger,Trigger1M)),NA())</f>
        <v>7.7338236249313574E-3</v>
      </c>
      <c r="K2218" s="44">
        <f>IFERROR(_xll.qlIndexFixing(Index3M,H2218,TRUE,_xll.ohTrigger(RecalcTrigger,Trigger3M)),NA())</f>
        <v>7.9456408547725586E-3</v>
      </c>
      <c r="L2218" s="44">
        <f>IFERROR(_xll.qlIndexFixing(Index6M,$H2218,TRUE,_xll.ohTrigger(RecalcTrigger,Trigger6M)),NA())</f>
        <v>7.7465305794881022E-3</v>
      </c>
      <c r="M2218" s="145">
        <f>IFERROR(_xll.qlIndexFixing(Index1Y,$H2218,TRUE,_xll.ohTrigger(RecalcTrigger,Trigger1Y)),NA())</f>
        <v>8.0818295638762881E-3</v>
      </c>
      <c r="N2218" s="144">
        <f>IFERROR(_xll.qlIndexFixing(ONIndex1M,I2218,TRUE,_xll.ohTrigger(RecalcTrigger,Trigger1M)),NA())</f>
        <v>7.7385478446867495E-3</v>
      </c>
      <c r="O2218" s="44">
        <f>IFERROR(_xll.qlIndexFixing(ONIndex3M,I2218,TRUE,_xll.ohTrigger(RecalcTrigger,Trigger3M)),NA())</f>
        <v>7.9640801727798305E-3</v>
      </c>
      <c r="P2218" s="44">
        <f>IFERROR(_xll.qlIndexFixing(ONIndex6M,I2218,TRUE,_xll.ohTrigger(RecalcTrigger,Trigger6M)),NA())</f>
        <v>7.7633480799121912E-3</v>
      </c>
      <c r="Q2218" s="145">
        <f>IFERROR(_xll.qlIndexFixing(ONIndex1Y,I2218,TRUE,_xll.ohTrigger(RecalcTrigger,Trigger1Y)),NA())</f>
        <v>8.1674725157476757E-3</v>
      </c>
    </row>
    <row r="2219" spans="2:17" x14ac:dyDescent="0.2">
      <c r="B2219" s="39" t="s">
        <v>42</v>
      </c>
      <c r="D2219" s="42">
        <f>_xll.qlCalendarAdvance(Calendar,$D2218,B2219,"f",FALSE)</f>
        <v>55289</v>
      </c>
      <c r="E2219" s="139">
        <f>_xll.qlInterestRateIndexValueDate(IndexON,D2219)</f>
        <v>55289</v>
      </c>
      <c r="F2219" s="155">
        <f>IFERROR(_xll.qlIndexFixing(IndexON,D2219,TRUE,_xll.ohTrigger(RecalcTrigger,TriggerON)),NA())</f>
        <v>7.573554372362068E-3</v>
      </c>
      <c r="H2219" s="42">
        <f>_xll.qlCalendarAdvance(Calendar,$H2218,B2219,"f",FALSE)</f>
        <v>55289</v>
      </c>
      <c r="I2219" s="139">
        <f>_xll.qlInterestRateIndexValueDate(Index1M,$H2219)</f>
        <v>55291</v>
      </c>
      <c r="J2219" s="144">
        <f>IFERROR(_xll.qlIndexFixing(Index1M,$H2219,TRUE,_xll.ohTrigger(RecalcTrigger,Trigger1M)),NA())</f>
        <v>7.7293707813225199E-3</v>
      </c>
      <c r="K2219" s="44">
        <f>IFERROR(_xll.qlIndexFixing(Index3M,H2219,TRUE,_xll.ohTrigger(RecalcTrigger,Trigger3M)),NA())</f>
        <v>7.94115705113114E-3</v>
      </c>
      <c r="L2219" s="44">
        <f>IFERROR(_xll.qlIndexFixing(Index6M,$H2219,TRUE,_xll.ohTrigger(RecalcTrigger,Trigger6M)),NA())</f>
        <v>7.7440106063783503E-3</v>
      </c>
      <c r="M2219" s="145">
        <f>IFERROR(_xll.qlIndexFixing(Index1Y,$H2219,TRUE,_xll.ohTrigger(RecalcTrigger,Trigger1Y)),NA())</f>
        <v>8.0770799181278472E-3</v>
      </c>
      <c r="N2219" s="144">
        <f>IFERROR(_xll.qlIndexFixing(ONIndex1M,I2219,TRUE,_xll.ohTrigger(RecalcTrigger,Trigger1M)),NA())</f>
        <v>7.7341133906827508E-3</v>
      </c>
      <c r="O2219" s="44">
        <f>IFERROR(_xll.qlIndexFixing(ONIndex3M,I2219,TRUE,_xll.ohTrigger(RecalcTrigger,Trigger3M)),NA())</f>
        <v>7.9596592142205935E-3</v>
      </c>
      <c r="P2219" s="44">
        <f>IFERROR(_xll.qlIndexFixing(ONIndex6M,I2219,TRUE,_xll.ohTrigger(RecalcTrigger,Trigger6M)),NA())</f>
        <v>7.7607149081515558E-3</v>
      </c>
      <c r="Q2219" s="145">
        <f>IFERROR(_xll.qlIndexFixing(ONIndex1Y,I2219,TRUE,_xll.ohTrigger(RecalcTrigger,Trigger1Y)),NA())</f>
        <v>8.162991531843744E-3</v>
      </c>
    </row>
    <row r="2220" spans="2:17" x14ac:dyDescent="0.2">
      <c r="B2220" s="39" t="s">
        <v>42</v>
      </c>
      <c r="D2220" s="42">
        <f>_xll.qlCalendarAdvance(Calendar,$D2219,B2220,"f",FALSE)</f>
        <v>55296</v>
      </c>
      <c r="E2220" s="139">
        <f>_xll.qlInterestRateIndexValueDate(IndexON,D2220)</f>
        <v>55296</v>
      </c>
      <c r="F2220" s="155">
        <f>IFERROR(_xll.qlIndexFixing(IndexON,D2220,TRUE,_xll.ohTrigger(RecalcTrigger,TriggerON)),NA())</f>
        <v>7.573554372362068E-3</v>
      </c>
      <c r="H2220" s="42">
        <f>_xll.qlCalendarAdvance(Calendar,$H2219,B2220,"f",FALSE)</f>
        <v>55296</v>
      </c>
      <c r="I2220" s="139">
        <f>_xll.qlInterestRateIndexValueDate(Index1M,$H2220)</f>
        <v>55298</v>
      </c>
      <c r="J2220" s="144">
        <f>IFERROR(_xll.qlIndexFixing(Index1M,$H2220,TRUE,_xll.ohTrigger(RecalcTrigger,Trigger1M)),NA())</f>
        <v>7.7249085391692396E-3</v>
      </c>
      <c r="K2220" s="44">
        <f>IFERROR(_xll.qlIndexFixing(Index3M,H2220,TRUE,_xll.ohTrigger(RecalcTrigger,Trigger3M)),NA())</f>
        <v>7.9366641365776949E-3</v>
      </c>
      <c r="L2220" s="44">
        <f>IFERROR(_xll.qlIndexFixing(Index6M,$H2220,TRUE,_xll.ohTrigger(RecalcTrigger,Trigger6M)),NA())</f>
        <v>7.7414978323017952E-3</v>
      </c>
      <c r="M2220" s="145">
        <f>IFERROR(_xll.qlIndexFixing(Index1Y,$H2220,TRUE,_xll.ohTrigger(RecalcTrigger,Trigger1Y)),NA())</f>
        <v>8.0723211844959154E-3</v>
      </c>
      <c r="N2220" s="144">
        <f>IFERROR(_xll.qlIndexFixing(ONIndex1M,I2220,TRUE,_xll.ohTrigger(RecalcTrigger,Trigger1M)),NA())</f>
        <v>7.7296695502671042E-3</v>
      </c>
      <c r="O2220" s="44">
        <f>IFERROR(_xll.qlIndexFixing(ONIndex3M,I2220,TRUE,_xll.ohTrigger(RecalcTrigger,Trigger3M)),NA())</f>
        <v>7.9552291919515739E-3</v>
      </c>
      <c r="P2220" s="44">
        <f>IFERROR(_xll.qlIndexFixing(ONIndex6M,I2220,TRUE,_xll.ohTrigger(RecalcTrigger,Trigger6M)),NA())</f>
        <v>7.7580926309561704E-3</v>
      </c>
      <c r="Q2220" s="145">
        <f>IFERROR(_xll.qlIndexFixing(ONIndex1Y,I2220,TRUE,_xll.ohTrigger(RecalcTrigger,Trigger1Y)),NA())</f>
        <v>8.1585017219598654E-3</v>
      </c>
    </row>
    <row r="2221" spans="2:17" x14ac:dyDescent="0.2">
      <c r="B2221" s="39" t="s">
        <v>42</v>
      </c>
      <c r="D2221" s="42">
        <f>_xll.qlCalendarAdvance(Calendar,$D2220,B2221,"f",FALSE)</f>
        <v>55303</v>
      </c>
      <c r="E2221" s="139">
        <f>_xll.qlInterestRateIndexValueDate(IndexON,D2221)</f>
        <v>55303</v>
      </c>
      <c r="F2221" s="155">
        <f>IFERROR(_xll.qlIndexFixing(IndexON,D2221,TRUE,_xll.ohTrigger(RecalcTrigger,TriggerON)),NA())</f>
        <v>7.5735543722821319E-3</v>
      </c>
      <c r="H2221" s="42">
        <f>_xll.qlCalendarAdvance(Calendar,$H2220,B2221,"f",FALSE)</f>
        <v>55303</v>
      </c>
      <c r="I2221" s="139">
        <f>_xll.qlInterestRateIndexValueDate(Index1M,$H2221)</f>
        <v>55305</v>
      </c>
      <c r="J2221" s="144">
        <f>IFERROR(_xll.qlIndexFixing(Index1M,$H2221,TRUE,_xll.ohTrigger(RecalcTrigger,Trigger1M)),NA())</f>
        <v>7.7204368939001733E-3</v>
      </c>
      <c r="K2221" s="44">
        <f>IFERROR(_xll.qlIndexFixing(Index3M,H2221,TRUE,_xll.ohTrigger(RecalcTrigger,Trigger3M)),NA())</f>
        <v>7.9321621054020131E-3</v>
      </c>
      <c r="L2221" s="44">
        <f>IFERROR(_xll.qlIndexFixing(Index6M,$H2221,TRUE,_xll.ohTrigger(RecalcTrigger,Trigger6M)),NA())</f>
        <v>7.7392725515089533E-3</v>
      </c>
      <c r="M2221" s="145">
        <f>IFERROR(_xll.qlIndexFixing(Index1Y,$H2221,TRUE,_xll.ohTrigger(RecalcTrigger,Trigger1Y)),NA())</f>
        <v>8.0675533548472175E-3</v>
      </c>
      <c r="N2221" s="144">
        <f>IFERROR(_xll.qlIndexFixing(ONIndex1M,I2221,TRUE,_xll.ohTrigger(RecalcTrigger,Trigger1M)),NA())</f>
        <v>7.7252163187235823E-3</v>
      </c>
      <c r="O2221" s="44">
        <f>IFERROR(_xll.qlIndexFixing(ONIndex3M,I2221,TRUE,_xll.ohTrigger(RecalcTrigger,Trigger3M)),NA())</f>
        <v>7.9507901000575032E-3</v>
      </c>
      <c r="P2221" s="44">
        <f>IFERROR(_xll.qlIndexFixing(ONIndex6M,I2221,TRUE,_xll.ohTrigger(RecalcTrigger,Trigger6M)),NA())</f>
        <v>7.7554812773428239E-3</v>
      </c>
      <c r="Q2221" s="145">
        <f>IFERROR(_xll.qlIndexFixing(ONIndex1Y,I2221,TRUE,_xll.ohTrigger(RecalcTrigger,Trigger1Y)),NA())</f>
        <v>8.1540030776228178E-3</v>
      </c>
    </row>
    <row r="2222" spans="2:17" x14ac:dyDescent="0.2">
      <c r="B2222" s="39" t="s">
        <v>42</v>
      </c>
      <c r="D2222" s="42">
        <f>_xll.qlCalendarAdvance(Calendar,$D2221,B2222,"f",FALSE)</f>
        <v>55310</v>
      </c>
      <c r="E2222" s="139">
        <f>_xll.qlInterestRateIndexValueDate(IndexON,D2222)</f>
        <v>55310</v>
      </c>
      <c r="F2222" s="155">
        <f>IFERROR(_xll.qlIndexFixing(IndexON,D2222,TRUE,_xll.ohTrigger(RecalcTrigger,TriggerON)),NA())</f>
        <v>7.573554372362068E-3</v>
      </c>
      <c r="H2222" s="42">
        <f>_xll.qlCalendarAdvance(Calendar,$H2221,B2222,"f",FALSE)</f>
        <v>55310</v>
      </c>
      <c r="I2222" s="139">
        <f>_xll.qlInterestRateIndexValueDate(Index1M,$H2222)</f>
        <v>55312</v>
      </c>
      <c r="J2222" s="144">
        <f>IFERROR(_xll.qlIndexFixing(Index1M,$H2222,TRUE,_xll.ohTrigger(RecalcTrigger,Trigger1M)),NA())</f>
        <v>7.7159558409389817E-3</v>
      </c>
      <c r="K2222" s="44">
        <f>IFERROR(_xll.qlIndexFixing(Index3M,H2222,TRUE,_xll.ohTrigger(RecalcTrigger,Trigger3M)),NA())</f>
        <v>7.9276509518973505E-3</v>
      </c>
      <c r="L2222" s="44">
        <f>IFERROR(_xll.qlIndexFixing(Index6M,$H2222,TRUE,_xll.ohTrigger(RecalcTrigger,Trigger6M)),NA())</f>
        <v>7.7367723651087465E-3</v>
      </c>
      <c r="M2222" s="145">
        <f>IFERROR(_xll.qlIndexFixing(Index1Y,$H2222,TRUE,_xll.ohTrigger(RecalcTrigger,Trigger1Y)),NA())</f>
        <v>8.0627764210497808E-3</v>
      </c>
      <c r="N2222" s="144">
        <f>IFERROR(_xll.qlIndexFixing(ONIndex1M,I2222,TRUE,_xll.ohTrigger(RecalcTrigger,Trigger1M)),NA())</f>
        <v>7.7207536915757657E-3</v>
      </c>
      <c r="O2222" s="44">
        <f>IFERROR(_xll.qlIndexFixing(ONIndex3M,I2222,TRUE,_xll.ohTrigger(RecalcTrigger,Trigger3M)),NA())</f>
        <v>7.9463419331027296E-3</v>
      </c>
      <c r="P2222" s="44">
        <f>IFERROR(_xll.qlIndexFixing(ONIndex6M,I2222,TRUE,_xll.ohTrigger(RecalcTrigger,Trigger6M)),NA())</f>
        <v>7.7528808768878577E-3</v>
      </c>
      <c r="Q2222" s="145">
        <f>IFERROR(_xll.qlIndexFixing(ONIndex1Y,I2222,TRUE,_xll.ohTrigger(RecalcTrigger,Trigger1Y)),NA())</f>
        <v>8.1494955908389954E-3</v>
      </c>
    </row>
    <row r="2223" spans="2:17" x14ac:dyDescent="0.2">
      <c r="B2223" s="39" t="s">
        <v>42</v>
      </c>
      <c r="D2223" s="42">
        <f>_xll.qlCalendarAdvance(Calendar,$D2222,B2223,"f",FALSE)</f>
        <v>55317</v>
      </c>
      <c r="E2223" s="139">
        <f>_xll.qlInterestRateIndexValueDate(IndexON,D2223)</f>
        <v>55317</v>
      </c>
      <c r="F2223" s="155">
        <f>IFERROR(_xll.qlIndexFixing(IndexON,D2223,TRUE,_xll.ohTrigger(RecalcTrigger,TriggerON)),NA())</f>
        <v>7.573554372362068E-3</v>
      </c>
      <c r="H2223" s="42">
        <f>_xll.qlCalendarAdvance(Calendar,$H2222,B2223,"f",FALSE)</f>
        <v>55317</v>
      </c>
      <c r="I2223" s="139">
        <f>_xll.qlInterestRateIndexValueDate(Index1M,$H2223)</f>
        <v>55319</v>
      </c>
      <c r="J2223" s="144">
        <f>IFERROR(_xll.qlIndexFixing(Index1M,$H2223,TRUE,_xll.ohTrigger(RecalcTrigger,Trigger1M)),NA())</f>
        <v>7.7114653757243135E-3</v>
      </c>
      <c r="K2223" s="44">
        <f>IFERROR(_xll.qlIndexFixing(Index3M,H2223,TRUE,_xll.ohTrigger(RecalcTrigger,Trigger3M)),NA())</f>
        <v>7.9231306703526246E-3</v>
      </c>
      <c r="L2223" s="44">
        <f>IFERROR(_xll.qlIndexFixing(Index6M,$H2223,TRUE,_xll.ohTrigger(RecalcTrigger,Trigger6M)),NA())</f>
        <v>7.7342782536410091E-3</v>
      </c>
      <c r="M2223" s="145">
        <f>IFERROR(_xll.qlIndexFixing(Index1Y,$H2223,TRUE,_xll.ohTrigger(RecalcTrigger,Trigger1Y)),NA())</f>
        <v>8.0579903749709806E-3</v>
      </c>
      <c r="N2223" s="144">
        <f>IFERROR(_xll.qlIndexFixing(ONIndex1M,I2223,TRUE,_xll.ohTrigger(RecalcTrigger,Trigger1M)),NA())</f>
        <v>7.7162816642672993E-3</v>
      </c>
      <c r="O2223" s="44">
        <f>IFERROR(_xll.qlIndexFixing(ONIndex3M,I2223,TRUE,_xll.ohTrigger(RecalcTrigger,Trigger3M)),NA())</f>
        <v>7.9418846849321767E-3</v>
      </c>
      <c r="P2223" s="44">
        <f>IFERROR(_xll.qlIndexFixing(ONIndex6M,I2223,TRUE,_xll.ohTrigger(RecalcTrigger,Trigger6M)),NA())</f>
        <v>7.7502914586879967E-3</v>
      </c>
      <c r="Q2223" s="145">
        <f>IFERROR(_xll.qlIndexFixing(ONIndex1Y,I2223,TRUE,_xll.ohTrigger(RecalcTrigger,Trigger1Y)),NA())</f>
        <v>8.1449792532151122E-3</v>
      </c>
    </row>
    <row r="2224" spans="2:17" x14ac:dyDescent="0.2">
      <c r="B2224" s="39" t="s">
        <v>42</v>
      </c>
      <c r="D2224" s="42">
        <f>_xll.qlCalendarAdvance(Calendar,$D2223,B2224,"f",FALSE)</f>
        <v>55324</v>
      </c>
      <c r="E2224" s="139">
        <f>_xll.qlInterestRateIndexValueDate(IndexON,D2224)</f>
        <v>55324</v>
      </c>
      <c r="F2224" s="155">
        <f>IFERROR(_xll.qlIndexFixing(IndexON,D2224,TRUE,_xll.ohTrigger(RecalcTrigger,TriggerON)),NA())</f>
        <v>7.573554372362068E-3</v>
      </c>
      <c r="H2224" s="42">
        <f>_xll.qlCalendarAdvance(Calendar,$H2223,B2224,"f",FALSE)</f>
        <v>55324</v>
      </c>
      <c r="I2224" s="139">
        <f>_xll.qlInterestRateIndexValueDate(Index1M,$H2224)</f>
        <v>55326</v>
      </c>
      <c r="J2224" s="144">
        <f>IFERROR(_xll.qlIndexFixing(Index1M,$H2224,TRUE,_xll.ohTrigger(RecalcTrigger,Trigger1M)),NA())</f>
        <v>7.7069654936798293E-3</v>
      </c>
      <c r="K2224" s="44">
        <f>IFERROR(_xll.qlIndexFixing(Index3M,H2224,TRUE,_xll.ohTrigger(RecalcTrigger,Trigger3M)),NA())</f>
        <v>7.9186012550558835E-3</v>
      </c>
      <c r="L2224" s="44">
        <f>IFERROR(_xll.qlIndexFixing(Index6M,$H2224,TRUE,_xll.ohTrigger(RecalcTrigger,Trigger6M)),NA())</f>
        <v>7.7317898022463381E-3</v>
      </c>
      <c r="M2224" s="145">
        <f>IFERROR(_xll.qlIndexFixing(Index1Y,$H2224,TRUE,_xll.ohTrigger(RecalcTrigger,Trigger1Y)),NA())</f>
        <v>8.0531952084792763E-3</v>
      </c>
      <c r="N2224" s="144">
        <f>IFERROR(_xll.qlIndexFixing(ONIndex1M,I2224,TRUE,_xll.ohTrigger(RecalcTrigger,Trigger1M)),NA())</f>
        <v>7.7118002320819556E-3</v>
      </c>
      <c r="O2224" s="44">
        <f>IFERROR(_xll.qlIndexFixing(ONIndex3M,I2224,TRUE,_xll.ohTrigger(RecalcTrigger,Trigger3M)),NA())</f>
        <v>7.9374183503500007E-3</v>
      </c>
      <c r="P2224" s="44">
        <f>IFERROR(_xll.qlIndexFixing(ONIndex6M,I2224,TRUE,_xll.ohTrigger(RecalcTrigger,Trigger6M)),NA())</f>
        <v>7.7477130519998383E-3</v>
      </c>
      <c r="Q2224" s="145">
        <f>IFERROR(_xll.qlIndexFixing(ONIndex1Y,I2224,TRUE,_xll.ohTrigger(RecalcTrigger,Trigger1Y)),NA())</f>
        <v>8.1404540567575623E-3</v>
      </c>
    </row>
    <row r="2225" spans="2:17" x14ac:dyDescent="0.2">
      <c r="B2225" s="39" t="s">
        <v>42</v>
      </c>
      <c r="D2225" s="42">
        <f>_xll.qlCalendarAdvance(Calendar,$D2224,B2225,"f",FALSE)</f>
        <v>55331</v>
      </c>
      <c r="E2225" s="139">
        <f>_xll.qlInterestRateIndexValueDate(IndexON,D2225)</f>
        <v>55331</v>
      </c>
      <c r="F2225" s="155">
        <f>IFERROR(_xll.qlIndexFixing(IndexON,D2225,TRUE,_xll.ohTrigger(RecalcTrigger,TriggerON)),NA())</f>
        <v>7.573554372362068E-3</v>
      </c>
      <c r="H2225" s="42">
        <f>_xll.qlCalendarAdvance(Calendar,$H2224,B2225,"f",FALSE)</f>
        <v>55331</v>
      </c>
      <c r="I2225" s="139">
        <f>_xll.qlInterestRateIndexValueDate(Index1M,$H2225)</f>
        <v>55333</v>
      </c>
      <c r="J2225" s="144">
        <f>IFERROR(_xll.qlIndexFixing(Index1M,$H2225,TRUE,_xll.ohTrigger(RecalcTrigger,Trigger1M)),NA())</f>
        <v>7.7024561902341859E-3</v>
      </c>
      <c r="K2225" s="44">
        <f>IFERROR(_xll.qlIndexFixing(Index3M,H2225,TRUE,_xll.ohTrigger(RecalcTrigger,Trigger3M)),NA())</f>
        <v>7.9140627003021248E-3</v>
      </c>
      <c r="L2225" s="44">
        <f>IFERROR(_xll.qlIndexFixing(Index6M,$H2225,TRUE,_xll.ohTrigger(RecalcTrigger,Trigger6M)),NA())</f>
        <v>7.7293065951209482E-3</v>
      </c>
      <c r="M2225" s="145">
        <f>IFERROR(_xll.qlIndexFixing(Index1Y,$H2225,TRUE,_xll.ohTrigger(RecalcTrigger,Trigger1Y)),NA())</f>
        <v>8.0491690700214905E-3</v>
      </c>
      <c r="N2225" s="144">
        <f>IFERROR(_xll.qlIndexFixing(ONIndex1M,I2225,TRUE,_xll.ohTrigger(RecalcTrigger,Trigger1M)),NA())</f>
        <v>7.7073093905433154E-3</v>
      </c>
      <c r="O2225" s="44">
        <f>IFERROR(_xll.qlIndexFixing(ONIndex3M,I2225,TRUE,_xll.ohTrigger(RecalcTrigger,Trigger3M)),NA())</f>
        <v>7.932942923201125E-3</v>
      </c>
      <c r="P2225" s="44">
        <f>IFERROR(_xll.qlIndexFixing(ONIndex6M,I2225,TRUE,_xll.ohTrigger(RecalcTrigger,Trigger6M)),NA())</f>
        <v>7.7451456862398516E-3</v>
      </c>
      <c r="Q2225" s="145">
        <f>IFERROR(_xll.qlIndexFixing(ONIndex1Y,I2225,TRUE,_xll.ohTrigger(RecalcTrigger,Trigger1Y)),NA())</f>
        <v>8.1359199932329318E-3</v>
      </c>
    </row>
    <row r="2226" spans="2:17" x14ac:dyDescent="0.2">
      <c r="B2226" s="39" t="s">
        <v>42</v>
      </c>
      <c r="D2226" s="42">
        <f>_xll.qlCalendarAdvance(Calendar,$D2225,B2226,"f",FALSE)</f>
        <v>55338</v>
      </c>
      <c r="E2226" s="139">
        <f>_xll.qlInterestRateIndexValueDate(IndexON,D2226)</f>
        <v>55338</v>
      </c>
      <c r="F2226" s="155">
        <f>IFERROR(_xll.qlIndexFixing(IndexON,D2226,TRUE,_xll.ohTrigger(RecalcTrigger,TriggerON)),NA())</f>
        <v>7.573554372362068E-3</v>
      </c>
      <c r="H2226" s="42">
        <f>_xll.qlCalendarAdvance(Calendar,$H2225,B2226,"f",FALSE)</f>
        <v>55338</v>
      </c>
      <c r="I2226" s="139">
        <f>_xll.qlInterestRateIndexValueDate(Index1M,$H2226)</f>
        <v>55340</v>
      </c>
      <c r="J2226" s="144">
        <f>IFERROR(_xll.qlIndexFixing(Index1M,$H2226,TRUE,_xll.ohTrigger(RecalcTrigger,Trigger1M)),NA())</f>
        <v>7.697937460818538E-3</v>
      </c>
      <c r="K2226" s="44">
        <f>IFERROR(_xll.qlIndexFixing(Index3M,H2226,TRUE,_xll.ohTrigger(RecalcTrigger,Trigger3M)),NA())</f>
        <v>7.9095150003785277E-3</v>
      </c>
      <c r="L2226" s="44">
        <f>IFERROR(_xll.qlIndexFixing(Index6M,$H2226,TRUE,_xll.ohTrigger(RecalcTrigger,Trigger6M)),NA())</f>
        <v>7.7265496039241053E-3</v>
      </c>
      <c r="M2226" s="145">
        <f>IFERROR(_xll.qlIndexFixing(Index1Y,$H2226,TRUE,_xll.ohTrigger(RecalcTrigger,Trigger1Y)),NA())</f>
        <v>8.0435774817327419E-3</v>
      </c>
      <c r="N2226" s="144">
        <f>IFERROR(_xll.qlIndexFixing(ONIndex1M,I2226,TRUE,_xll.ohTrigger(RecalcTrigger,Trigger1M)),NA())</f>
        <v>7.7028091350150873E-3</v>
      </c>
      <c r="O2226" s="44">
        <f>IFERROR(_xll.qlIndexFixing(ONIndex3M,I2226,TRUE,_xll.ohTrigger(RecalcTrigger,Trigger3M)),NA())</f>
        <v>7.9284583978900258E-3</v>
      </c>
      <c r="P2226" s="44">
        <f>IFERROR(_xll.qlIndexFixing(ONIndex6M,I2226,TRUE,_xll.ohTrigger(RecalcTrigger,Trigger6M)),NA())</f>
        <v>7.7425893904248255E-3</v>
      </c>
      <c r="Q2226" s="145">
        <f>IFERROR(_xll.qlIndexFixing(ONIndex1Y,I2226,TRUE,_xll.ohTrigger(RecalcTrigger,Trigger1Y)),NA())</f>
        <v>8.1313770542479347E-3</v>
      </c>
    </row>
    <row r="2227" spans="2:17" x14ac:dyDescent="0.2">
      <c r="B2227" s="39" t="s">
        <v>42</v>
      </c>
      <c r="D2227" s="42">
        <f>_xll.qlCalendarAdvance(Calendar,$D2226,B2227,"f",FALSE)</f>
        <v>55345</v>
      </c>
      <c r="E2227" s="139">
        <f>_xll.qlInterestRateIndexValueDate(IndexON,D2227)</f>
        <v>55345</v>
      </c>
      <c r="F2227" s="155">
        <f>IFERROR(_xll.qlIndexFixing(IndexON,D2227,TRUE,_xll.ohTrigger(RecalcTrigger,TriggerON)),NA())</f>
        <v>7.5735543722821319E-3</v>
      </c>
      <c r="H2227" s="42">
        <f>_xll.qlCalendarAdvance(Calendar,$H2226,B2227,"f",FALSE)</f>
        <v>55345</v>
      </c>
      <c r="I2227" s="139">
        <f>_xll.qlInterestRateIndexValueDate(Index1M,$H2227)</f>
        <v>55347</v>
      </c>
      <c r="J2227" s="144">
        <f>IFERROR(_xll.qlIndexFixing(Index1M,$H2227,TRUE,_xll.ohTrigger(RecalcTrigger,Trigger1M)),NA())</f>
        <v>7.6934093008640403E-3</v>
      </c>
      <c r="K2227" s="44">
        <f>IFERROR(_xll.qlIndexFixing(Index3M,H2227,TRUE,_xll.ohTrigger(RecalcTrigger,Trigger3M)),NA())</f>
        <v>7.9049581495774842E-3</v>
      </c>
      <c r="L2227" s="44">
        <f>IFERROR(_xll.qlIndexFixing(Index6M,$H2227,TRUE,_xll.ohTrigger(RecalcTrigger,Trigger6M)),NA())</f>
        <v>7.7240758217527392E-3</v>
      </c>
      <c r="M2227" s="145">
        <f>IFERROR(_xll.qlIndexFixing(Index1Y,$H2227,TRUE,_xll.ohTrigger(RecalcTrigger,Trigger1Y)),NA())</f>
        <v>8.0387549052161351E-3</v>
      </c>
      <c r="N2227" s="144">
        <f>IFERROR(_xll.qlIndexFixing(ONIndex1M,I2227,TRUE,_xll.ohTrigger(RecalcTrigger,Trigger1M)),NA())</f>
        <v>7.6982994610208522E-3</v>
      </c>
      <c r="O2227" s="44">
        <f>IFERROR(_xll.qlIndexFixing(ONIndex3M,I2227,TRUE,_xll.ohTrigger(RecalcTrigger,Trigger3M)),NA())</f>
        <v>7.923964768821179E-3</v>
      </c>
      <c r="P2227" s="44">
        <f>IFERROR(_xll.qlIndexFixing(ONIndex6M,I2227,TRUE,_xll.ohTrigger(RecalcTrigger,Trigger6M)),NA())</f>
        <v>7.7400441940511655E-3</v>
      </c>
      <c r="Q2227" s="145">
        <f>IFERROR(_xll.qlIndexFixing(ONIndex1Y,I2227,TRUE,_xll.ohTrigger(RecalcTrigger,Trigger1Y)),NA())</f>
        <v>8.1268252318089651E-3</v>
      </c>
    </row>
    <row r="2228" spans="2:17" x14ac:dyDescent="0.2">
      <c r="B2228" s="39" t="s">
        <v>42</v>
      </c>
      <c r="D2228" s="42">
        <f>_xll.qlCalendarAdvance(Calendar,$D2227,B2228,"f",FALSE)</f>
        <v>55352</v>
      </c>
      <c r="E2228" s="139">
        <f>_xll.qlInterestRateIndexValueDate(IndexON,D2228)</f>
        <v>55352</v>
      </c>
      <c r="F2228" s="155">
        <f>IFERROR(_xll.qlIndexFixing(IndexON,D2228,TRUE,_xll.ohTrigger(RecalcTrigger,TriggerON)),NA())</f>
        <v>7.573554372362068E-3</v>
      </c>
      <c r="H2228" s="42">
        <f>_xll.qlCalendarAdvance(Calendar,$H2227,B2228,"f",FALSE)</f>
        <v>55352</v>
      </c>
      <c r="I2228" s="139">
        <f>_xll.qlInterestRateIndexValueDate(Index1M,$H2228)</f>
        <v>55354</v>
      </c>
      <c r="J2228" s="144">
        <f>IFERROR(_xll.qlIndexFixing(Index1M,$H2228,TRUE,_xll.ohTrigger(RecalcTrigger,Trigger1M)),NA())</f>
        <v>7.6888717057943534E-3</v>
      </c>
      <c r="K2228" s="44">
        <f>IFERROR(_xll.qlIndexFixing(Index3M,H2228,TRUE,_xll.ohTrigger(RecalcTrigger,Trigger3M)),NA())</f>
        <v>7.9003921421879099E-3</v>
      </c>
      <c r="L2228" s="44">
        <f>IFERROR(_xll.qlIndexFixing(Index6M,$H2228,TRUE,_xll.ohTrigger(RecalcTrigger,Trigger6M)),NA())</f>
        <v>7.7216059699389177E-3</v>
      </c>
      <c r="M2228" s="145">
        <f>IFERROR(_xll.qlIndexFixing(Index1Y,$H2228,TRUE,_xll.ohTrigger(RecalcTrigger,Trigger1Y)),NA())</f>
        <v>8.0339231757641637E-3</v>
      </c>
      <c r="N2228" s="144">
        <f>IFERROR(_xll.qlIndexFixing(ONIndex1M,I2228,TRUE,_xll.ohTrigger(RecalcTrigger,Trigger1M)),NA())</f>
        <v>7.6937803639243185E-3</v>
      </c>
      <c r="O2228" s="44">
        <f>IFERROR(_xll.qlIndexFixing(ONIndex3M,I2228,TRUE,_xll.ohTrigger(RecalcTrigger,Trigger3M)),NA())</f>
        <v>7.9194620301592522E-3</v>
      </c>
      <c r="P2228" s="44">
        <f>IFERROR(_xll.qlIndexFixing(ONIndex6M,I2228,TRUE,_xll.ohTrigger(RecalcTrigger,Trigger6M)),NA())</f>
        <v>7.7375101262955326E-3</v>
      </c>
      <c r="Q2228" s="145">
        <f>IFERROR(_xll.qlIndexFixing(ONIndex1Y,I2228,TRUE,_xll.ohTrigger(RecalcTrigger,Trigger1Y)),NA())</f>
        <v>8.1222645176826092E-3</v>
      </c>
    </row>
    <row r="2229" spans="2:17" x14ac:dyDescent="0.2">
      <c r="B2229" s="39" t="s">
        <v>42</v>
      </c>
      <c r="D2229" s="42">
        <f>_xll.qlCalendarAdvance(Calendar,$D2228,B2229,"f",FALSE)</f>
        <v>55359</v>
      </c>
      <c r="E2229" s="139">
        <f>_xll.qlInterestRateIndexValueDate(IndexON,D2229)</f>
        <v>55359</v>
      </c>
      <c r="F2229" s="155">
        <f>IFERROR(_xll.qlIndexFixing(IndexON,D2229,TRUE,_xll.ohTrigger(RecalcTrigger,TriggerON)),NA())</f>
        <v>7.573554372362068E-3</v>
      </c>
      <c r="H2229" s="42">
        <f>_xll.qlCalendarAdvance(Calendar,$H2228,B2229,"f",FALSE)</f>
        <v>55359</v>
      </c>
      <c r="I2229" s="139">
        <f>_xll.qlInterestRateIndexValueDate(Index1M,$H2229)</f>
        <v>55361</v>
      </c>
      <c r="J2229" s="144">
        <f>IFERROR(_xll.qlIndexFixing(Index1M,$H2229,TRUE,_xll.ohTrigger(RecalcTrigger,Trigger1M)),NA())</f>
        <v>7.6843246710456281E-3</v>
      </c>
      <c r="K2229" s="44">
        <f>IFERROR(_xll.qlIndexFixing(Index3M,H2229,TRUE,_xll.ohTrigger(RecalcTrigger,Trigger3M)),NA())</f>
        <v>7.8958169725048023E-3</v>
      </c>
      <c r="L2229" s="44">
        <f>IFERROR(_xll.qlIndexFixing(Index6M,$H2229,TRUE,_xll.ohTrigger(RecalcTrigger,Trigger6M)),NA())</f>
        <v>7.7191396357156163E-3</v>
      </c>
      <c r="M2229" s="145">
        <f>IFERROR(_xll.qlIndexFixing(Index1Y,$H2229,TRUE,_xll.ohTrigger(RecalcTrigger,Trigger1Y)),NA())</f>
        <v>8.0290822852465884E-3</v>
      </c>
      <c r="N2229" s="144">
        <f>IFERROR(_xll.qlIndexFixing(ONIndex1M,I2229,TRUE,_xll.ohTrigger(RecalcTrigger,Trigger1M)),NA())</f>
        <v>7.6892518390891951E-3</v>
      </c>
      <c r="O2229" s="44">
        <f>IFERROR(_xll.qlIndexFixing(ONIndex3M,I2229,TRUE,_xll.ohTrigger(RecalcTrigger,Trigger3M)),NA())</f>
        <v>7.9149501760689134E-3</v>
      </c>
      <c r="P2229" s="44">
        <f>IFERROR(_xll.qlIndexFixing(ONIndex6M,I2229,TRUE,_xll.ohTrigger(RecalcTrigger,Trigger6M)),NA())</f>
        <v>7.7349872161747157E-3</v>
      </c>
      <c r="Q2229" s="145">
        <f>IFERROR(_xll.qlIndexFixing(ONIndex1Y,I2229,TRUE,_xll.ohTrigger(RecalcTrigger,Trigger1Y)),NA())</f>
        <v>8.1176949036354529E-3</v>
      </c>
    </row>
    <row r="2230" spans="2:17" x14ac:dyDescent="0.2">
      <c r="B2230" s="39" t="s">
        <v>42</v>
      </c>
      <c r="D2230" s="42">
        <f>_xll.qlCalendarAdvance(Calendar,$D2229,B2230,"f",FALSE)</f>
        <v>55366</v>
      </c>
      <c r="E2230" s="139">
        <f>_xll.qlInterestRateIndexValueDate(IndexON,D2230)</f>
        <v>55366</v>
      </c>
      <c r="F2230" s="155">
        <f>IFERROR(_xll.qlIndexFixing(IndexON,D2230,TRUE,_xll.ohTrigger(RecalcTrigger,TriggerON)),NA())</f>
        <v>7.573554372362068E-3</v>
      </c>
      <c r="H2230" s="42">
        <f>_xll.qlCalendarAdvance(Calendar,$H2229,B2230,"f",FALSE)</f>
        <v>55366</v>
      </c>
      <c r="I2230" s="139">
        <f>_xll.qlInterestRateIndexValueDate(Index1M,$H2230)</f>
        <v>55368</v>
      </c>
      <c r="J2230" s="144">
        <f>IFERROR(_xll.qlIndexFixing(Index1M,$H2230,TRUE,_xll.ohTrigger(RecalcTrigger,Trigger1M)),NA())</f>
        <v>7.6797681920415251E-3</v>
      </c>
      <c r="K2230" s="44">
        <f>IFERROR(_xll.qlIndexFixing(Index3M,H2230,TRUE,_xll.ohTrigger(RecalcTrigger,Trigger3M)),NA())</f>
        <v>7.8912326348144716E-3</v>
      </c>
      <c r="L2230" s="44">
        <f>IFERROR(_xll.qlIndexFixing(Index6M,$H2230,TRUE,_xll.ohTrigger(RecalcTrigger,Trigger6M)),NA())</f>
        <v>7.7166764053862302E-3</v>
      </c>
      <c r="M2230" s="145">
        <f>IFERROR(_xll.qlIndexFixing(Index1Y,$H2230,TRUE,_xll.ohTrigger(RecalcTrigger,Trigger1Y)),NA())</f>
        <v>8.0242322255346978E-3</v>
      </c>
      <c r="N2230" s="144">
        <f>IFERROR(_xll.qlIndexFixing(ONIndex1M,I2230,TRUE,_xll.ohTrigger(RecalcTrigger,Trigger1M)),NA())</f>
        <v>7.6847138820390626E-3</v>
      </c>
      <c r="O2230" s="44">
        <f>IFERROR(_xll.qlIndexFixing(ONIndex3M,I2230,TRUE,_xll.ohTrigger(RecalcTrigger,Trigger3M)),NA())</f>
        <v>7.9104292009546384E-3</v>
      </c>
      <c r="P2230" s="44">
        <f>IFERROR(_xll.qlIndexFixing(ONIndex6M,I2230,TRUE,_xll.ohTrigger(RecalcTrigger,Trigger6M)),NA())</f>
        <v>7.7324754932650563E-3</v>
      </c>
      <c r="Q2230" s="145">
        <f>IFERROR(_xll.qlIndexFixing(ONIndex1Y,I2230,TRUE,_xll.ohTrigger(RecalcTrigger,Trigger1Y)),NA())</f>
        <v>8.1131163814340823E-3</v>
      </c>
    </row>
    <row r="2231" spans="2:17" x14ac:dyDescent="0.2">
      <c r="B2231" s="39" t="s">
        <v>42</v>
      </c>
      <c r="D2231" s="42">
        <f>_xll.qlCalendarAdvance(Calendar,$D2230,B2231,"f",FALSE)</f>
        <v>55373</v>
      </c>
      <c r="E2231" s="139">
        <f>_xll.qlInterestRateIndexValueDate(IndexON,D2231)</f>
        <v>55373</v>
      </c>
      <c r="F2231" s="155">
        <f>IFERROR(_xll.qlIndexFixing(IndexON,D2231,TRUE,_xll.ohTrigger(RecalcTrigger,TriggerON)),NA())</f>
        <v>7.573554372362068E-3</v>
      </c>
      <c r="H2231" s="42">
        <f>_xll.qlCalendarAdvance(Calendar,$H2230,B2231,"f",FALSE)</f>
        <v>55373</v>
      </c>
      <c r="I2231" s="139">
        <f>_xll.qlInterestRateIndexValueDate(Index1M,$H2231)</f>
        <v>55375</v>
      </c>
      <c r="J2231" s="144">
        <f>IFERROR(_xll.qlIndexFixing(Index1M,$H2231,TRUE,_xll.ohTrigger(RecalcTrigger,Trigger1M)),NA())</f>
        <v>7.675202264213199E-3</v>
      </c>
      <c r="K2231" s="44">
        <f>IFERROR(_xll.qlIndexFixing(Index3M,H2231,TRUE,_xll.ohTrigger(RecalcTrigger,Trigger3M)),NA())</f>
        <v>7.8866391234101788E-3</v>
      </c>
      <c r="L2231" s="44">
        <f>IFERROR(_xll.qlIndexFixing(Index6M,$H2231,TRUE,_xll.ohTrigger(RecalcTrigger,Trigger6M)),NA())</f>
        <v>7.714215864324578E-3</v>
      </c>
      <c r="M2231" s="145">
        <f>IFERROR(_xll.qlIndexFixing(Index1Y,$H2231,TRUE,_xll.ohTrigger(RecalcTrigger,Trigger1Y)),NA())</f>
        <v>8.0193729884993417E-3</v>
      </c>
      <c r="N2231" s="144">
        <f>IFERROR(_xll.qlIndexFixing(ONIndex1M,I2231,TRUE,_xll.ohTrigger(RecalcTrigger,Trigger1M)),NA())</f>
        <v>7.6801664881376297E-3</v>
      </c>
      <c r="O2231" s="44">
        <f>IFERROR(_xll.qlIndexFixing(ONIndex3M,I2231,TRUE,_xll.ohTrigger(RecalcTrigger,Trigger3M)),NA())</f>
        <v>7.9058990991409672E-3</v>
      </c>
      <c r="P2231" s="44">
        <f>IFERROR(_xll.qlIndexFixing(ONIndex6M,I2231,TRUE,_xll.ohTrigger(RecalcTrigger,Trigger6M)),NA())</f>
        <v>7.7299749868231515E-3</v>
      </c>
      <c r="Q2231" s="145">
        <f>IFERROR(_xll.qlIndexFixing(ONIndex1Y,I2231,TRUE,_xll.ohTrigger(RecalcTrigger,Trigger1Y)),NA())</f>
        <v>8.1085289429250196E-3</v>
      </c>
    </row>
    <row r="2232" spans="2:17" x14ac:dyDescent="0.2">
      <c r="B2232" s="39" t="s">
        <v>42</v>
      </c>
      <c r="D2232" s="42">
        <f>_xll.qlCalendarAdvance(Calendar,$D2231,B2232,"f",FALSE)</f>
        <v>55380</v>
      </c>
      <c r="E2232" s="139">
        <f>_xll.qlInterestRateIndexValueDate(IndexON,D2232)</f>
        <v>55380</v>
      </c>
      <c r="F2232" s="155">
        <f>IFERROR(_xll.qlIndexFixing(IndexON,D2232,TRUE,_xll.ohTrigger(RecalcTrigger,TriggerON)),NA())</f>
        <v>7.5735543722821319E-3</v>
      </c>
      <c r="H2232" s="42">
        <f>_xll.qlCalendarAdvance(Calendar,$H2231,B2232,"f",FALSE)</f>
        <v>55380</v>
      </c>
      <c r="I2232" s="139">
        <f>_xll.qlInterestRateIndexValueDate(Index1M,$H2232)</f>
        <v>55382</v>
      </c>
      <c r="J2232" s="144">
        <f>IFERROR(_xll.qlIndexFixing(Index1M,$H2232,TRUE,_xll.ohTrigger(RecalcTrigger,Trigger1M)),NA())</f>
        <v>7.6706268829943025E-3</v>
      </c>
      <c r="K2232" s="44">
        <f>IFERROR(_xll.qlIndexFixing(Index3M,H2232,TRUE,_xll.ohTrigger(RecalcTrigger,Trigger3M)),NA())</f>
        <v>7.8820364325834467E-3</v>
      </c>
      <c r="L2232" s="44">
        <f>IFERROR(_xll.qlIndexFixing(Index6M,$H2232,TRUE,_xll.ohTrigger(RecalcTrigger,Trigger6M)),NA())</f>
        <v>7.7117575969766162E-3</v>
      </c>
      <c r="M2232" s="145">
        <f>IFERROR(_xll.qlIndexFixing(Index1Y,$H2232,TRUE,_xll.ohTrigger(RecalcTrigger,Trigger1Y)),NA())</f>
        <v>8.0145045660126712E-3</v>
      </c>
      <c r="N2232" s="144">
        <f>IFERROR(_xll.qlIndexFixing(ONIndex1M,I2232,TRUE,_xll.ohTrigger(RecalcTrigger,Trigger1M)),NA())</f>
        <v>7.6756096527486051E-3</v>
      </c>
      <c r="O2232" s="44">
        <f>IFERROR(_xll.qlIndexFixing(ONIndex3M,I2232,TRUE,_xll.ohTrigger(RecalcTrigger,Trigger3M)),NA())</f>
        <v>7.9013598647126315E-3</v>
      </c>
      <c r="P2232" s="44">
        <f>IFERROR(_xll.qlIndexFixing(ONIndex6M,I2232,TRUE,_xll.ohTrigger(RecalcTrigger,Trigger6M)),NA())</f>
        <v>7.7274857259457264E-3</v>
      </c>
      <c r="Q2232" s="145">
        <f>IFERROR(_xll.qlIndexFixing(ONIndex1Y,I2232,TRUE,_xll.ohTrigger(RecalcTrigger,Trigger1Y)),NA())</f>
        <v>8.1039325800347228E-3</v>
      </c>
    </row>
    <row r="2233" spans="2:17" x14ac:dyDescent="0.2">
      <c r="B2233" s="39" t="s">
        <v>42</v>
      </c>
      <c r="D2233" s="42">
        <f>_xll.qlCalendarAdvance(Calendar,$D2232,B2233,"f",FALSE)</f>
        <v>55387</v>
      </c>
      <c r="E2233" s="139">
        <f>_xll.qlInterestRateIndexValueDate(IndexON,D2233)</f>
        <v>55387</v>
      </c>
      <c r="F2233" s="155">
        <f>IFERROR(_xll.qlIndexFixing(IndexON,D2233,TRUE,_xll.ohTrigger(RecalcTrigger,TriggerON)),NA())</f>
        <v>7.573554372362068E-3</v>
      </c>
      <c r="H2233" s="42">
        <f>_xll.qlCalendarAdvance(Calendar,$H2232,B2233,"f",FALSE)</f>
        <v>55387</v>
      </c>
      <c r="I2233" s="139">
        <f>_xll.qlInterestRateIndexValueDate(Index1M,$H2233)</f>
        <v>55389</v>
      </c>
      <c r="J2233" s="144">
        <f>IFERROR(_xll.qlIndexFixing(Index1M,$H2233,TRUE,_xll.ohTrigger(RecalcTrigger,Trigger1M)),NA())</f>
        <v>7.6660420438059984E-3</v>
      </c>
      <c r="K2233" s="44">
        <f>IFERROR(_xll.qlIndexFixing(Index3M,H2233,TRUE,_xll.ohTrigger(RecalcTrigger,Trigger3M)),NA())</f>
        <v>7.8774245566257967E-3</v>
      </c>
      <c r="L2233" s="44">
        <f>IFERROR(_xll.qlIndexFixing(Index6M,$H2233,TRUE,_xll.ohTrigger(RecalcTrigger,Trigger6M)),NA())</f>
        <v>7.7093011868561443E-3</v>
      </c>
      <c r="M2233" s="145">
        <f>IFERROR(_xll.qlIndexFixing(Index1Y,$H2233,TRUE,_xll.ohTrigger(RecalcTrigger,Trigger1Y)),NA())</f>
        <v>8.0096269499461917E-3</v>
      </c>
      <c r="N2233" s="144">
        <f>IFERROR(_xll.qlIndexFixing(ONIndex1M,I2233,TRUE,_xll.ohTrigger(RecalcTrigger,Trigger1M)),NA())</f>
        <v>7.6710433713156334E-3</v>
      </c>
      <c r="O2233" s="44">
        <f>IFERROR(_xll.qlIndexFixing(ONIndex3M,I2233,TRUE,_xll.ohTrigger(RecalcTrigger,Trigger3M)),NA())</f>
        <v>7.8968114920741073E-3</v>
      </c>
      <c r="P2233" s="44">
        <f>IFERROR(_xll.qlIndexFixing(ONIndex6M,I2233,TRUE,_xll.ohTrigger(RecalcTrigger,Trigger6M)),NA())</f>
        <v>7.725007739969314E-3</v>
      </c>
      <c r="Q2233" s="145">
        <f>IFERROR(_xll.qlIndexFixing(ONIndex1Y,I2233,TRUE,_xll.ohTrigger(RecalcTrigger,Trigger1Y)),NA())</f>
        <v>8.099327284369906E-3</v>
      </c>
    </row>
    <row r="2234" spans="2:17" x14ac:dyDescent="0.2">
      <c r="B2234" s="39" t="s">
        <v>42</v>
      </c>
      <c r="D2234" s="42">
        <f>_xll.qlCalendarAdvance(Calendar,$D2233,B2234,"f",FALSE)</f>
        <v>55394</v>
      </c>
      <c r="E2234" s="139">
        <f>_xll.qlInterestRateIndexValueDate(IndexON,D2234)</f>
        <v>55394</v>
      </c>
      <c r="F2234" s="155">
        <f>IFERROR(_xll.qlIndexFixing(IndexON,D2234,TRUE,_xll.ohTrigger(RecalcTrigger,TriggerON)),NA())</f>
        <v>7.573554372362068E-3</v>
      </c>
      <c r="H2234" s="42">
        <f>_xll.qlCalendarAdvance(Calendar,$H2233,B2234,"f",FALSE)</f>
        <v>55394</v>
      </c>
      <c r="I2234" s="139">
        <f>_xll.qlInterestRateIndexValueDate(Index1M,$H2234)</f>
        <v>55396</v>
      </c>
      <c r="J2234" s="144">
        <f>IFERROR(_xll.qlIndexFixing(Index1M,$H2234,TRUE,_xll.ohTrigger(RecalcTrigger,Trigger1M)),NA())</f>
        <v>7.6621899291045544E-3</v>
      </c>
      <c r="K2234" s="44">
        <f>IFERROR(_xll.qlIndexFixing(Index3M,H2234,TRUE,_xll.ohTrigger(RecalcTrigger,Trigger3M)),NA())</f>
        <v>7.873049269111183E-3</v>
      </c>
      <c r="L2234" s="44">
        <f>IFERROR(_xll.qlIndexFixing(Index6M,$H2234,TRUE,_xll.ohTrigger(RecalcTrigger,Trigger6M)),NA())</f>
        <v>7.7072174485121846E-3</v>
      </c>
      <c r="M2234" s="145">
        <f>IFERROR(_xll.qlIndexFixing(Index1Y,$H2234,TRUE,_xll.ohTrigger(RecalcTrigger,Trigger1Y)),NA())</f>
        <v>8.0055390235736854E-3</v>
      </c>
      <c r="N2234" s="144">
        <f>IFERROR(_xll.qlIndexFixing(ONIndex1M,I2234,TRUE,_xll.ohTrigger(RecalcTrigger,Trigger1M)),NA())</f>
        <v>7.6664676394422315E-3</v>
      </c>
      <c r="O2234" s="44">
        <f>IFERROR(_xll.qlIndexFixing(ONIndex3M,I2234,TRUE,_xll.ohTrigger(RecalcTrigger,Trigger3M)),NA())</f>
        <v>7.8922539754699983E-3</v>
      </c>
      <c r="P2234" s="44">
        <f>IFERROR(_xll.qlIndexFixing(ONIndex6M,I2234,TRUE,_xll.ohTrigger(RecalcTrigger,Trigger6M)),NA())</f>
        <v>7.7225410581505116E-3</v>
      </c>
      <c r="Q2234" s="145">
        <f>IFERROR(_xll.qlIndexFixing(ONIndex1Y,I2234,TRUE,_xll.ohTrigger(RecalcTrigger,Trigger1Y)),NA())</f>
        <v>8.0947130477770912E-3</v>
      </c>
    </row>
    <row r="2235" spans="2:17" x14ac:dyDescent="0.2">
      <c r="B2235" s="39" t="s">
        <v>42</v>
      </c>
      <c r="D2235" s="42">
        <f>_xll.qlCalendarAdvance(Calendar,$D2234,B2235,"f",FALSE)</f>
        <v>55401</v>
      </c>
      <c r="E2235" s="139">
        <f>_xll.qlInterestRateIndexValueDate(IndexON,D2235)</f>
        <v>55401</v>
      </c>
      <c r="F2235" s="155">
        <f>IFERROR(_xll.qlIndexFixing(IndexON,D2235,TRUE,_xll.ohTrigger(RecalcTrigger,TriggerON)),NA())</f>
        <v>7.5735543722821319E-3</v>
      </c>
      <c r="H2235" s="42">
        <f>_xll.qlCalendarAdvance(Calendar,$H2234,B2235,"f",FALSE)</f>
        <v>55401</v>
      </c>
      <c r="I2235" s="139">
        <f>_xll.qlInterestRateIndexValueDate(Index1M,$H2235)</f>
        <v>55403</v>
      </c>
      <c r="J2235" s="144">
        <f>IFERROR(_xll.qlIndexFixing(Index1M,$H2235,TRUE,_xll.ohTrigger(RecalcTrigger,Trigger1M)),NA())</f>
        <v>7.656843973260774E-3</v>
      </c>
      <c r="K2235" s="44">
        <f>IFERROR(_xll.qlIndexFixing(Index3M,H2235,TRUE,_xll.ohTrigger(RecalcTrigger,Trigger3M)),NA())</f>
        <v>7.8684197648578261E-3</v>
      </c>
      <c r="L2235" s="44">
        <f>IFERROR(_xll.qlIndexFixing(Index6M,$H2235,TRUE,_xll.ohTrigger(RecalcTrigger,Trigger6M)),NA())</f>
        <v>7.7047636428453949E-3</v>
      </c>
      <c r="M2235" s="145">
        <f>IFERROR(_xll.qlIndexFixing(Index1Y,$H2235,TRUE,_xll.ohTrigger(RecalcTrigger,Trigger1Y)),NA())</f>
        <v>7.9998441045645869E-3</v>
      </c>
      <c r="N2235" s="144">
        <f>IFERROR(_xll.qlIndexFixing(ONIndex1M,I2235,TRUE,_xll.ohTrigger(RecalcTrigger,Trigger1M)),NA())</f>
        <v>7.661882452412172E-3</v>
      </c>
      <c r="O2235" s="44">
        <f>IFERROR(_xll.qlIndexFixing(ONIndex3M,I2235,TRUE,_xll.ohTrigger(RecalcTrigger,Trigger3M)),NA())</f>
        <v>7.8876873091449085E-3</v>
      </c>
      <c r="P2235" s="44">
        <f>IFERROR(_xll.qlIndexFixing(ONIndex6M,I2235,TRUE,_xll.ohTrigger(RecalcTrigger,Trigger6M)),NA())</f>
        <v>7.7200857098258524E-3</v>
      </c>
      <c r="Q2235" s="145">
        <f>IFERROR(_xll.qlIndexFixing(ONIndex1Y,I2235,TRUE,_xll.ohTrigger(RecalcTrigger,Trigger1Y)),NA())</f>
        <v>8.0900898621028006E-3</v>
      </c>
    </row>
    <row r="2236" spans="2:17" x14ac:dyDescent="0.2">
      <c r="B2236" s="39" t="s">
        <v>42</v>
      </c>
      <c r="D2236" s="42">
        <f>_xll.qlCalendarAdvance(Calendar,$D2235,B2236,"f",FALSE)</f>
        <v>55408</v>
      </c>
      <c r="E2236" s="139">
        <f>_xll.qlInterestRateIndexValueDate(IndexON,D2236)</f>
        <v>55408</v>
      </c>
      <c r="F2236" s="155">
        <f>IFERROR(_xll.qlIndexFixing(IndexON,D2236,TRUE,_xll.ohTrigger(RecalcTrigger,TriggerON)),NA())</f>
        <v>7.573554372362068E-3</v>
      </c>
      <c r="H2236" s="42">
        <f>_xll.qlCalendarAdvance(Calendar,$H2235,B2236,"f",FALSE)</f>
        <v>55408</v>
      </c>
      <c r="I2236" s="139">
        <f>_xll.qlInterestRateIndexValueDate(Index1M,$H2236)</f>
        <v>55410</v>
      </c>
      <c r="J2236" s="144">
        <f>IFERROR(_xll.qlIndexFixing(Index1M,$H2236,TRUE,_xll.ohTrigger(RecalcTrigger,Trigger1M)),NA())</f>
        <v>7.6522307327611672E-3</v>
      </c>
      <c r="K2236" s="44">
        <f>IFERROR(_xll.qlIndexFixing(Index3M,H2236,TRUE,_xll.ohTrigger(RecalcTrigger,Trigger3M)),NA())</f>
        <v>7.8637810588960636E-3</v>
      </c>
      <c r="L2236" s="44">
        <f>IFERROR(_xll.qlIndexFixing(Index6M,$H2236,TRUE,_xll.ohTrigger(RecalcTrigger,Trigger6M)),NA())</f>
        <v>7.7023104472708015E-3</v>
      </c>
      <c r="M2236" s="145">
        <f>IFERROR(_xll.qlIndexFixing(Index1Y,$H2236,TRUE,_xll.ohTrigger(RecalcTrigger,Trigger1Y)),NA())</f>
        <v>7.9949388589957253E-3</v>
      </c>
      <c r="N2236" s="144">
        <f>IFERROR(_xll.qlIndexFixing(ONIndex1M,I2236,TRUE,_xll.ohTrigger(RecalcTrigger,Trigger1M)),NA())</f>
        <v>7.6572878055092275E-3</v>
      </c>
      <c r="O2236" s="44">
        <f>IFERROR(_xll.qlIndexFixing(ONIndex3M,I2236,TRUE,_xll.ohTrigger(RecalcTrigger,Trigger3M)),NA())</f>
        <v>7.8831114873434416E-3</v>
      </c>
      <c r="P2236" s="44">
        <f>IFERROR(_xll.qlIndexFixing(ONIndex6M,I2236,TRUE,_xll.ohTrigger(RecalcTrigger,Trigger6M)),NA())</f>
        <v>7.7176393875610927E-3</v>
      </c>
      <c r="Q2236" s="145">
        <f>IFERROR(_xll.qlIndexFixing(ONIndex1Y,I2236,TRUE,_xll.ohTrigger(RecalcTrigger,Trigger1Y)),NA())</f>
        <v>8.0854577191935562E-3</v>
      </c>
    </row>
    <row r="2237" spans="2:17" x14ac:dyDescent="0.2">
      <c r="B2237" s="39" t="s">
        <v>42</v>
      </c>
      <c r="D2237" s="42">
        <f>_xll.qlCalendarAdvance(Calendar,$D2236,B2237,"f",FALSE)</f>
        <v>55415</v>
      </c>
      <c r="E2237" s="139">
        <f>_xll.qlInterestRateIndexValueDate(IndexON,D2237)</f>
        <v>55415</v>
      </c>
      <c r="F2237" s="155">
        <f>IFERROR(_xll.qlIndexFixing(IndexON,D2237,TRUE,_xll.ohTrigger(RecalcTrigger,TriggerON)),NA())</f>
        <v>7.573554372362068E-3</v>
      </c>
      <c r="H2237" s="42">
        <f>_xll.qlCalendarAdvance(Calendar,$H2236,B2237,"f",FALSE)</f>
        <v>55415</v>
      </c>
      <c r="I2237" s="139">
        <f>_xll.qlInterestRateIndexValueDate(Index1M,$H2237)</f>
        <v>55417</v>
      </c>
      <c r="J2237" s="144">
        <f>IFERROR(_xll.qlIndexFixing(Index1M,$H2237,TRUE,_xll.ohTrigger(RecalcTrigger,Trigger1M)),NA())</f>
        <v>7.6476080160117754E-3</v>
      </c>
      <c r="K2237" s="44">
        <f>IFERROR(_xll.qlIndexFixing(Index3M,H2237,TRUE,_xll.ohTrigger(RecalcTrigger,Trigger3M)),NA())</f>
        <v>7.8591331455196891E-3</v>
      </c>
      <c r="L2237" s="44">
        <f>IFERROR(_xll.qlIndexFixing(Index6M,$H2237,TRUE,_xll.ohTrigger(RecalcTrigger,Trigger6M)),NA())</f>
        <v>7.6998575047592735E-3</v>
      </c>
      <c r="M2237" s="145">
        <f>IFERROR(_xll.qlIndexFixing(Index1Y,$H2237,TRUE,_xll.ohTrigger(RecalcTrigger,Trigger1Y)),NA())</f>
        <v>7.9900243873395772E-3</v>
      </c>
      <c r="N2237" s="144">
        <f>IFERROR(_xll.qlIndexFixing(ONIndex1M,I2237,TRUE,_xll.ohTrigger(RecalcTrigger,Trigger1M)),NA())</f>
        <v>7.6526836943369148E-3</v>
      </c>
      <c r="O2237" s="44">
        <f>IFERROR(_xll.qlIndexFixing(ONIndex3M,I2237,TRUE,_xll.ohTrigger(RecalcTrigger,Trigger3M)),NA())</f>
        <v>7.8785265044700736E-3</v>
      </c>
      <c r="P2237" s="44">
        <f>IFERROR(_xll.qlIndexFixing(ONIndex6M,I2237,TRUE,_xll.ohTrigger(RecalcTrigger,Trigger6M)),NA())</f>
        <v>7.7151939125386093E-3</v>
      </c>
      <c r="Q2237" s="145">
        <f>IFERROR(_xll.qlIndexFixing(ONIndex1Y,I2237,TRUE,_xll.ohTrigger(RecalcTrigger,Trigger1Y)),NA())</f>
        <v>8.0808166106560719E-3</v>
      </c>
    </row>
    <row r="2238" spans="2:17" x14ac:dyDescent="0.2">
      <c r="B2238" s="39" t="s">
        <v>42</v>
      </c>
      <c r="D2238" s="42">
        <f>_xll.qlCalendarAdvance(Calendar,$D2237,B2238,"f",FALSE)</f>
        <v>55422</v>
      </c>
      <c r="E2238" s="139">
        <f>_xll.qlInterestRateIndexValueDate(IndexON,D2238)</f>
        <v>55422</v>
      </c>
      <c r="F2238" s="155">
        <f>IFERROR(_xll.qlIndexFixing(IndexON,D2238,TRUE,_xll.ohTrigger(RecalcTrigger,TriggerON)),NA())</f>
        <v>7.573554372362068E-3</v>
      </c>
      <c r="H2238" s="42">
        <f>_xll.qlCalendarAdvance(Calendar,$H2237,B2238,"f",FALSE)</f>
        <v>55422</v>
      </c>
      <c r="I2238" s="139">
        <f>_xll.qlInterestRateIndexValueDate(Index1M,$H2238)</f>
        <v>55424</v>
      </c>
      <c r="J2238" s="144">
        <f>IFERROR(_xll.qlIndexFixing(Index1M,$H2238,TRUE,_xll.ohTrigger(RecalcTrigger,Trigger1M)),NA())</f>
        <v>7.6429758184487495E-3</v>
      </c>
      <c r="K2238" s="44">
        <f>IFERROR(_xll.qlIndexFixing(Index3M,H2238,TRUE,_xll.ohTrigger(RecalcTrigger,Trigger3M)),NA())</f>
        <v>7.8544760190163501E-3</v>
      </c>
      <c r="L2238" s="44">
        <f>IFERROR(_xll.qlIndexFixing(Index6M,$H2238,TRUE,_xll.ohTrigger(RecalcTrigger,Trigger6M)),NA())</f>
        <v>7.6974047475395274E-3</v>
      </c>
      <c r="M2238" s="145">
        <f>IFERROR(_xll.qlIndexFixing(Index1Y,$H2238,TRUE,_xll.ohTrigger(RecalcTrigger,Trigger1Y)),NA())</f>
        <v>7.9851006814700368E-3</v>
      </c>
      <c r="N2238" s="144">
        <f>IFERROR(_xll.qlIndexFixing(ONIndex1M,I2238,TRUE,_xll.ohTrigger(RecalcTrigger,Trigger1M)),NA())</f>
        <v>7.6480701142589425E-3</v>
      </c>
      <c r="O2238" s="44">
        <f>IFERROR(_xll.qlIndexFixing(ONIndex3M,I2238,TRUE,_xll.ohTrigger(RecalcTrigger,Trigger3M)),NA())</f>
        <v>7.8739323546095363E-3</v>
      </c>
      <c r="P2238" s="44">
        <f>IFERROR(_xll.qlIndexFixing(ONIndex6M,I2238,TRUE,_xll.ohTrigger(RecalcTrigger,Trigger6M)),NA())</f>
        <v>7.7127485622163761E-3</v>
      </c>
      <c r="Q2238" s="145">
        <f>IFERROR(_xll.qlIndexFixing(ONIndex1Y,I2238,TRUE,_xll.ohTrigger(RecalcTrigger,Trigger1Y)),NA())</f>
        <v>8.0761665285766782E-3</v>
      </c>
    </row>
    <row r="2239" spans="2:17" x14ac:dyDescent="0.2">
      <c r="B2239" s="39" t="s">
        <v>42</v>
      </c>
      <c r="D2239" s="42">
        <f>_xll.qlCalendarAdvance(Calendar,$D2238,B2239,"f",FALSE)</f>
        <v>55429</v>
      </c>
      <c r="E2239" s="139">
        <f>_xll.qlInterestRateIndexValueDate(IndexON,D2239)</f>
        <v>55429</v>
      </c>
      <c r="F2239" s="155">
        <f>IFERROR(_xll.qlIndexFixing(IndexON,D2239,TRUE,_xll.ohTrigger(RecalcTrigger,TriggerON)),NA())</f>
        <v>7.573554372362068E-3</v>
      </c>
      <c r="H2239" s="42">
        <f>_xll.qlCalendarAdvance(Calendar,$H2238,B2239,"f",FALSE)</f>
        <v>55429</v>
      </c>
      <c r="I2239" s="139">
        <f>_xll.qlInterestRateIndexValueDate(Index1M,$H2239)</f>
        <v>55431</v>
      </c>
      <c r="J2239" s="144">
        <f>IFERROR(_xll.qlIndexFixing(Index1M,$H2239,TRUE,_xll.ohTrigger(RecalcTrigger,Trigger1M)),NA())</f>
        <v>7.6383341354957501E-3</v>
      </c>
      <c r="K2239" s="44">
        <f>IFERROR(_xll.qlIndexFixing(Index3M,H2239,TRUE,_xll.ohTrigger(RecalcTrigger,Trigger3M)),NA())</f>
        <v>7.8495600934420269E-3</v>
      </c>
      <c r="L2239" s="44">
        <f>IFERROR(_xll.qlIndexFixing(Index6M,$H2239,TRUE,_xll.ohTrigger(RecalcTrigger,Trigger6M)),NA())</f>
        <v>7.6948591934907652E-3</v>
      </c>
      <c r="M2239" s="145">
        <f>IFERROR(_xll.qlIndexFixing(Index1Y,$H2239,TRUE,_xll.ohTrigger(RecalcTrigger,Trigger1Y)),NA())</f>
        <v>7.9801677332618625E-3</v>
      </c>
      <c r="N2239" s="144">
        <f>IFERROR(_xll.qlIndexFixing(ONIndex1M,I2239,TRUE,_xll.ohTrigger(RecalcTrigger,Trigger1M)),NA())</f>
        <v>7.6434470607189553E-3</v>
      </c>
      <c r="O2239" s="44">
        <f>IFERROR(_xll.qlIndexFixing(ONIndex3M,I2239,TRUE,_xll.ohTrigger(RecalcTrigger,Trigger3M)),NA())</f>
        <v>7.8693290322462417E-3</v>
      </c>
      <c r="P2239" s="44">
        <f>IFERROR(_xll.qlIndexFixing(ONIndex6M,I2239,TRUE,_xll.ohTrigger(RecalcTrigger,Trigger6M)),NA())</f>
        <v>7.7103033412306843E-3</v>
      </c>
      <c r="Q2239" s="145">
        <f>IFERROR(_xll.qlIndexFixing(ONIndex1Y,I2239,TRUE,_xll.ohTrigger(RecalcTrigger,Trigger1Y)),NA())</f>
        <v>8.0715074645620888E-3</v>
      </c>
    </row>
    <row r="2240" spans="2:17" x14ac:dyDescent="0.2">
      <c r="B2240" s="39" t="s">
        <v>42</v>
      </c>
      <c r="D2240" s="42">
        <f>_xll.qlCalendarAdvance(Calendar,$D2239,B2240,"f",FALSE)</f>
        <v>55436</v>
      </c>
      <c r="E2240" s="139">
        <f>_xll.qlInterestRateIndexValueDate(IndexON,D2240)</f>
        <v>55436</v>
      </c>
      <c r="F2240" s="155">
        <f>IFERROR(_xll.qlIndexFixing(IndexON,D2240,TRUE,_xll.ohTrigger(RecalcTrigger,TriggerON)),NA())</f>
        <v>7.573554372362068E-3</v>
      </c>
      <c r="H2240" s="42">
        <f>_xll.qlCalendarAdvance(Calendar,$H2239,B2240,"f",FALSE)</f>
        <v>55436</v>
      </c>
      <c r="I2240" s="139">
        <f>_xll.qlInterestRateIndexValueDate(Index1M,$H2240)</f>
        <v>55438</v>
      </c>
      <c r="J2240" s="144">
        <f>IFERROR(_xll.qlIndexFixing(Index1M,$H2240,TRUE,_xll.ohTrigger(RecalcTrigger,Trigger1M)),NA())</f>
        <v>7.633682962588928E-3</v>
      </c>
      <c r="K2240" s="44">
        <f>IFERROR(_xll.qlIndexFixing(Index3M,H2240,TRUE,_xll.ohTrigger(RecalcTrigger,Trigger3M)),NA())</f>
        <v>7.8448837617279936E-3</v>
      </c>
      <c r="L2240" s="44">
        <f>IFERROR(_xll.qlIndexFixing(Index6M,$H2240,TRUE,_xll.ohTrigger(RecalcTrigger,Trigger6M)),NA())</f>
        <v>7.6924067839257235E-3</v>
      </c>
      <c r="M2240" s="145">
        <f>IFERROR(_xll.qlIndexFixing(Index1Y,$H2240,TRUE,_xll.ohTrigger(RecalcTrigger,Trigger1Y)),NA())</f>
        <v>7.9752255345904664E-3</v>
      </c>
      <c r="N2240" s="144">
        <f>IFERROR(_xll.qlIndexFixing(ONIndex1M,I2240,TRUE,_xll.ohTrigger(RecalcTrigger,Trigger1M)),NA())</f>
        <v>7.638814529160598E-3</v>
      </c>
      <c r="O2240" s="44">
        <f>IFERROR(_xll.qlIndexFixing(ONIndex3M,I2240,TRUE,_xll.ohTrigger(RecalcTrigger,Trigger3M)),NA())</f>
        <v>7.8647165314649214E-3</v>
      </c>
      <c r="P2240" s="44">
        <f>IFERROR(_xll.qlIndexFixing(ONIndex6M,I2240,TRUE,_xll.ohTrigger(RecalcTrigger,Trigger6M)),NA())</f>
        <v>7.7078582541378893E-3</v>
      </c>
      <c r="Q2240" s="145">
        <f>IFERROR(_xll.qlIndexFixing(ONIndex1Y,I2240,TRUE,_xll.ohTrigger(RecalcTrigger,Trigger1Y)),NA())</f>
        <v>8.066839410538762E-3</v>
      </c>
    </row>
    <row r="2241" spans="2:17" x14ac:dyDescent="0.2">
      <c r="B2241" s="39" t="s">
        <v>42</v>
      </c>
      <c r="D2241" s="42">
        <f>_xll.qlCalendarAdvance(Calendar,$D2240,B2241,"f",FALSE)</f>
        <v>55443</v>
      </c>
      <c r="E2241" s="139">
        <f>_xll.qlInterestRateIndexValueDate(IndexON,D2241)</f>
        <v>55443</v>
      </c>
      <c r="F2241" s="155">
        <f>IFERROR(_xll.qlIndexFixing(IndexON,D2241,TRUE,_xll.ohTrigger(RecalcTrigger,TriggerON)),NA())</f>
        <v>7.573554372442004E-3</v>
      </c>
      <c r="H2241" s="42">
        <f>_xll.qlCalendarAdvance(Calendar,$H2240,B2241,"f",FALSE)</f>
        <v>55443</v>
      </c>
      <c r="I2241" s="139">
        <f>_xll.qlInterestRateIndexValueDate(Index1M,$H2241)</f>
        <v>55445</v>
      </c>
      <c r="J2241" s="144">
        <f>IFERROR(_xll.qlIndexFixing(Index1M,$H2241,TRUE,_xll.ohTrigger(RecalcTrigger,Trigger1M)),NA())</f>
        <v>7.6290222951544417E-3</v>
      </c>
      <c r="K2241" s="44">
        <f>IFERROR(_xll.qlIndexFixing(Index3M,H2241,TRUE,_xll.ohTrigger(RecalcTrigger,Trigger3M)),NA())</f>
        <v>7.8401981992160946E-3</v>
      </c>
      <c r="L2241" s="44">
        <f>IFERROR(_xll.qlIndexFixing(Index6M,$H2241,TRUE,_xll.ohTrigger(RecalcTrigger,Trigger6M)),NA())</f>
        <v>7.6895822868310914E-3</v>
      </c>
      <c r="M2241" s="145">
        <f>IFERROR(_xll.qlIndexFixing(Index1Y,$H2241,TRUE,_xll.ohTrigger(RecalcTrigger,Trigger1Y)),NA())</f>
        <v>7.9702740773306083E-3</v>
      </c>
      <c r="N2241" s="144">
        <f>IFERROR(_xll.qlIndexFixing(ONIndex1M,I2241,TRUE,_xll.ohTrigger(RecalcTrigger,Trigger1M)),NA())</f>
        <v>7.6341725150275153E-3</v>
      </c>
      <c r="O2241" s="44">
        <f>IFERROR(_xll.qlIndexFixing(ONIndex3M,I2241,TRUE,_xll.ohTrigger(RecalcTrigger,Trigger3M)),NA())</f>
        <v>7.8600948465901155E-3</v>
      </c>
      <c r="P2241" s="44">
        <f>IFERROR(_xll.qlIndexFixing(ONIndex6M,I2241,TRUE,_xll.ohTrigger(RecalcTrigger,Trigger6M)),NA())</f>
        <v>7.7054133052545382E-3</v>
      </c>
      <c r="Q2241" s="145">
        <f>IFERROR(_xll.qlIndexFixing(ONIndex1Y,I2241,TRUE,_xll.ohTrigger(RecalcTrigger,Trigger1Y)),NA())</f>
        <v>8.0621623581134116E-3</v>
      </c>
    </row>
    <row r="2242" spans="2:17" x14ac:dyDescent="0.2">
      <c r="B2242" s="39" t="s">
        <v>42</v>
      </c>
      <c r="D2242" s="42">
        <f>_xll.qlCalendarAdvance(Calendar,$D2241,B2242,"f",FALSE)</f>
        <v>55450</v>
      </c>
      <c r="E2242" s="139">
        <f>_xll.qlInterestRateIndexValueDate(IndexON,D2242)</f>
        <v>55450</v>
      </c>
      <c r="F2242" s="155">
        <f>IFERROR(_xll.qlIndexFixing(IndexON,D2242,TRUE,_xll.ohTrigger(RecalcTrigger,TriggerON)),NA())</f>
        <v>7.573554372362068E-3</v>
      </c>
      <c r="H2242" s="42">
        <f>_xll.qlCalendarAdvance(Calendar,$H2241,B2242,"f",FALSE)</f>
        <v>55450</v>
      </c>
      <c r="I2242" s="139">
        <f>_xll.qlInterestRateIndexValueDate(Index1M,$H2242)</f>
        <v>55452</v>
      </c>
      <c r="J2242" s="144">
        <f>IFERROR(_xll.qlIndexFixing(Index1M,$H2242,TRUE,_xll.ohTrigger(RecalcTrigger,Trigger1M)),NA())</f>
        <v>7.6243521286209481E-3</v>
      </c>
      <c r="K2242" s="44">
        <f>IFERROR(_xll.qlIndexFixing(Index3M,H2242,TRUE,_xll.ohTrigger(RecalcTrigger,Trigger3M)),NA())</f>
        <v>7.835503400198722E-3</v>
      </c>
      <c r="L2242" s="44">
        <f>IFERROR(_xll.qlIndexFixing(Index6M,$H2242,TRUE,_xll.ohTrigger(RecalcTrigger,Trigger6M)),NA())</f>
        <v>7.68750256796081E-3</v>
      </c>
      <c r="M2242" s="145">
        <f>IFERROR(_xll.qlIndexFixing(Index1Y,$H2242,TRUE,_xll.ohTrigger(RecalcTrigger,Trigger1Y)),NA())</f>
        <v>7.9653133533583529E-3</v>
      </c>
      <c r="N2242" s="144">
        <f>IFERROR(_xll.qlIndexFixing(ONIndex1M,I2242,TRUE,_xll.ohTrigger(RecalcTrigger,Trigger1M)),NA())</f>
        <v>7.6295210135235436E-3</v>
      </c>
      <c r="O2242" s="44">
        <f>IFERROR(_xll.qlIndexFixing(ONIndex3M,I2242,TRUE,_xll.ohTrigger(RecalcTrigger,Trigger3M)),NA())</f>
        <v>7.8554639719463637E-3</v>
      </c>
      <c r="P2242" s="44">
        <f>IFERROR(_xll.qlIndexFixing(ONIndex6M,I2242,TRUE,_xll.ohTrigger(RecalcTrigger,Trigger6M)),NA())</f>
        <v>7.7029684998564107E-3</v>
      </c>
      <c r="Q2242" s="145">
        <f>IFERROR(_xll.qlIndexFixing(ONIndex1Y,I2242,TRUE,_xll.ohTrigger(RecalcTrigger,Trigger1Y)),NA())</f>
        <v>8.0574762993723681E-3</v>
      </c>
    </row>
    <row r="2243" spans="2:17" x14ac:dyDescent="0.2">
      <c r="B2243" s="39" t="s">
        <v>42</v>
      </c>
      <c r="D2243" s="42">
        <f>_xll.qlCalendarAdvance(Calendar,$D2242,B2243,"f",FALSE)</f>
        <v>55457</v>
      </c>
      <c r="E2243" s="139">
        <f>_xll.qlInterestRateIndexValueDate(IndexON,D2243)</f>
        <v>55457</v>
      </c>
      <c r="F2243" s="155">
        <f>IFERROR(_xll.qlIndexFixing(IndexON,D2243,TRUE,_xll.ohTrigger(RecalcTrigger,TriggerON)),NA())</f>
        <v>7.573554372362068E-3</v>
      </c>
      <c r="H2243" s="42">
        <f>_xll.qlCalendarAdvance(Calendar,$H2242,B2243,"f",FALSE)</f>
        <v>55457</v>
      </c>
      <c r="I2243" s="139">
        <f>_xll.qlInterestRateIndexValueDate(Index1M,$H2243)</f>
        <v>55459</v>
      </c>
      <c r="J2243" s="144">
        <f>IFERROR(_xll.qlIndexFixing(Index1M,$H2243,TRUE,_xll.ohTrigger(RecalcTrigger,Trigger1M)),NA())</f>
        <v>7.6196724584196018E-3</v>
      </c>
      <c r="K2243" s="44">
        <f>IFERROR(_xll.qlIndexFixing(Index3M,H2243,TRUE,_xll.ohTrigger(RecalcTrigger,Trigger3M)),NA())</f>
        <v>7.8307993589673986E-3</v>
      </c>
      <c r="L2243" s="44">
        <f>IFERROR(_xll.qlIndexFixing(Index6M,$H2243,TRUE,_xll.ohTrigger(RecalcTrigger,Trigger6M)),NA())</f>
        <v>7.6851439026480745E-3</v>
      </c>
      <c r="M2243" s="145">
        <f>IFERROR(_xll.qlIndexFixing(Index1Y,$H2243,TRUE,_xll.ohTrigger(RecalcTrigger,Trigger1Y)),NA())</f>
        <v>7.9603433545504167E-3</v>
      </c>
      <c r="N2243" s="144">
        <f>IFERROR(_xll.qlIndexFixing(ONIndex1M,I2243,TRUE,_xll.ohTrigger(RecalcTrigger,Trigger1M)),NA())</f>
        <v>7.6248600203321359E-3</v>
      </c>
      <c r="O2243" s="44">
        <f>IFERROR(_xll.qlIndexFixing(ONIndex3M,I2243,TRUE,_xll.ohTrigger(RecalcTrigger,Trigger3M)),NA())</f>
        <v>7.8508239016183978E-3</v>
      </c>
      <c r="P2243" s="44">
        <f>IFERROR(_xll.qlIndexFixing(ONIndex6M,I2243,TRUE,_xll.ohTrigger(RecalcTrigger,Trigger6M)),NA())</f>
        <v>7.7005238417804378E-3</v>
      </c>
      <c r="Q2243" s="145">
        <f>IFERROR(_xll.qlIndexFixing(ONIndex1Y,I2243,TRUE,_xll.ohTrigger(RecalcTrigger,Trigger1Y)),NA())</f>
        <v>8.0527812258424092E-3</v>
      </c>
    </row>
    <row r="2244" spans="2:17" x14ac:dyDescent="0.2">
      <c r="B2244" s="39" t="s">
        <v>42</v>
      </c>
      <c r="D2244" s="42">
        <f>_xll.qlCalendarAdvance(Calendar,$D2243,B2244,"f",FALSE)</f>
        <v>55464</v>
      </c>
      <c r="E2244" s="139">
        <f>_xll.qlInterestRateIndexValueDate(IndexON,D2244)</f>
        <v>55464</v>
      </c>
      <c r="F2244" s="155">
        <f>IFERROR(_xll.qlIndexFixing(IndexON,D2244,TRUE,_xll.ohTrigger(RecalcTrigger,TriggerON)),NA())</f>
        <v>7.573554372362068E-3</v>
      </c>
      <c r="H2244" s="42">
        <f>_xll.qlCalendarAdvance(Calendar,$H2243,B2244,"f",FALSE)</f>
        <v>55464</v>
      </c>
      <c r="I2244" s="139">
        <f>_xll.qlInterestRateIndexValueDate(Index1M,$H2244)</f>
        <v>55466</v>
      </c>
      <c r="J2244" s="144">
        <f>IFERROR(_xll.qlIndexFixing(Index1M,$H2244,TRUE,_xll.ohTrigger(RecalcTrigger,Trigger1M)),NA())</f>
        <v>7.6149832799815576E-3</v>
      </c>
      <c r="K2244" s="44">
        <f>IFERROR(_xll.qlIndexFixing(Index3M,H2244,TRUE,_xll.ohTrigger(RecalcTrigger,Trigger3M)),NA())</f>
        <v>7.8260860698153856E-3</v>
      </c>
      <c r="L2244" s="44">
        <f>IFERROR(_xll.qlIndexFixing(Index6M,$H2244,TRUE,_xll.ohTrigger(RecalcTrigger,Trigger6M)),NA())</f>
        <v>7.6826923542754168E-3</v>
      </c>
      <c r="M2244" s="145">
        <f>IFERROR(_xll.qlIndexFixing(Index1Y,$H2244,TRUE,_xll.ohTrigger(RecalcTrigger,Trigger1Y)),NA())</f>
        <v>7.9553640727828608E-3</v>
      </c>
      <c r="N2244" s="144">
        <f>IFERROR(_xll.qlIndexFixing(ONIndex1M,I2244,TRUE,_xll.ohTrigger(RecalcTrigger,Trigger1M)),NA())</f>
        <v>7.6201895307370648E-3</v>
      </c>
      <c r="O2244" s="44">
        <f>IFERROR(_xll.qlIndexFixing(ONIndex3M,I2244,TRUE,_xll.ohTrigger(RecalcTrigger,Trigger3M)),NA())</f>
        <v>7.8461746301705659E-3</v>
      </c>
      <c r="P2244" s="44">
        <f>IFERROR(_xll.qlIndexFixing(ONIndex6M,I2244,TRUE,_xll.ohTrigger(RecalcTrigger,Trigger6M)),NA())</f>
        <v>7.698079336142527E-3</v>
      </c>
      <c r="Q2244" s="145">
        <f>IFERROR(_xll.qlIndexFixing(ONIndex1Y,I2244,TRUE,_xll.ohTrigger(RecalcTrigger,Trigger1Y)),NA())</f>
        <v>8.0480771294499931E-3</v>
      </c>
    </row>
    <row r="2245" spans="2:17" x14ac:dyDescent="0.2">
      <c r="B2245" s="39" t="s">
        <v>42</v>
      </c>
      <c r="D2245" s="42">
        <f>_xll.qlCalendarAdvance(Calendar,$D2244,B2245,"f",FALSE)</f>
        <v>55471</v>
      </c>
      <c r="E2245" s="139">
        <f>_xll.qlInterestRateIndexValueDate(IndexON,D2245)</f>
        <v>55471</v>
      </c>
      <c r="F2245" s="155">
        <f>IFERROR(_xll.qlIndexFixing(IndexON,D2245,TRUE,_xll.ohTrigger(RecalcTrigger,TriggerON)),NA())</f>
        <v>7.573554372362068E-3</v>
      </c>
      <c r="H2245" s="42">
        <f>_xll.qlCalendarAdvance(Calendar,$H2244,B2245,"f",FALSE)</f>
        <v>55471</v>
      </c>
      <c r="I2245" s="139">
        <f>_xll.qlInterestRateIndexValueDate(Index1M,$H2245)</f>
        <v>55473</v>
      </c>
      <c r="J2245" s="144">
        <f>IFERROR(_xll.qlIndexFixing(Index1M,$H2245,TRUE,_xll.ohTrigger(RecalcTrigger,Trigger1M)),NA())</f>
        <v>7.610284588735472E-3</v>
      </c>
      <c r="K2245" s="44">
        <f>IFERROR(_xll.qlIndexFixing(Index3M,H2245,TRUE,_xll.ohTrigger(RecalcTrigger,Trigger3M)),NA())</f>
        <v>7.8213635270342058E-3</v>
      </c>
      <c r="L2245" s="44">
        <f>IFERROR(_xll.qlIndexFixing(Index6M,$H2245,TRUE,_xll.ohTrigger(RecalcTrigger,Trigger6M)),NA())</f>
        <v>7.6802410235607384E-3</v>
      </c>
      <c r="M2245" s="145">
        <f>IFERROR(_xll.qlIndexFixing(Index1Y,$H2245,TRUE,_xll.ohTrigger(RecalcTrigger,Trigger1Y)),NA())</f>
        <v>7.9503754999330541E-3</v>
      </c>
      <c r="N2245" s="144">
        <f>IFERROR(_xll.qlIndexFixing(ONIndex1M,I2245,TRUE,_xll.ohTrigger(RecalcTrigger,Trigger1M)),NA())</f>
        <v>7.615509540181975E-3</v>
      </c>
      <c r="O2245" s="44">
        <f>IFERROR(_xll.qlIndexFixing(ONIndex3M,I2245,TRUE,_xll.ohTrigger(RecalcTrigger,Trigger3M)),NA())</f>
        <v>7.8415161517675358E-3</v>
      </c>
      <c r="P2245" s="44">
        <f>IFERROR(_xll.qlIndexFixing(ONIndex6M,I2245,TRUE,_xll.ohTrigger(RecalcTrigger,Trigger6M)),NA())</f>
        <v>7.6956349874190977E-3</v>
      </c>
      <c r="Q2245" s="145">
        <f>IFERROR(_xll.qlIndexFixing(ONIndex1Y,I2245,TRUE,_xll.ohTrigger(RecalcTrigger,Trigger1Y)),NA())</f>
        <v>8.0433640020416419E-3</v>
      </c>
    </row>
    <row r="2246" spans="2:17" x14ac:dyDescent="0.2">
      <c r="B2246" s="39" t="s">
        <v>42</v>
      </c>
      <c r="D2246" s="42">
        <f>_xll.qlCalendarAdvance(Calendar,$D2245,B2246,"f",FALSE)</f>
        <v>55478</v>
      </c>
      <c r="E2246" s="139">
        <f>_xll.qlInterestRateIndexValueDate(IndexON,D2246)</f>
        <v>55478</v>
      </c>
      <c r="F2246" s="155">
        <f>IFERROR(_xll.qlIndexFixing(IndexON,D2246,TRUE,_xll.ohTrigger(RecalcTrigger,TriggerON)),NA())</f>
        <v>7.573554372362068E-3</v>
      </c>
      <c r="H2246" s="42">
        <f>_xll.qlCalendarAdvance(Calendar,$H2245,B2246,"f",FALSE)</f>
        <v>55478</v>
      </c>
      <c r="I2246" s="139">
        <f>_xll.qlInterestRateIndexValueDate(Index1M,$H2246)</f>
        <v>55480</v>
      </c>
      <c r="J2246" s="144">
        <f>IFERROR(_xll.qlIndexFixing(Index1M,$H2246,TRUE,_xll.ohTrigger(RecalcTrigger,Trigger1M)),NA())</f>
        <v>7.6050625501536242E-3</v>
      </c>
      <c r="K2246" s="44">
        <f>IFERROR(_xll.qlIndexFixing(Index3M,H2246,TRUE,_xll.ohTrigger(RecalcTrigger,Trigger3M)),NA())</f>
        <v>7.8166317249179877E-3</v>
      </c>
      <c r="L2246" s="44">
        <f>IFERROR(_xll.qlIndexFixing(Index6M,$H2246,TRUE,_xll.ohTrigger(RecalcTrigger,Trigger6M)),NA())</f>
        <v>7.6777899151249584E-3</v>
      </c>
      <c r="M2246" s="145">
        <f>IFERROR(_xll.qlIndexFixing(Index1Y,$H2246,TRUE,_xll.ohTrigger(RecalcTrigger,Trigger1Y)),NA())</f>
        <v>7.9453776278785807E-3</v>
      </c>
      <c r="N2246" s="144">
        <f>IFERROR(_xll.qlIndexFixing(ONIndex1M,I2246,TRUE,_xll.ohTrigger(RecalcTrigger,Trigger1M)),NA())</f>
        <v>7.6108200441105112E-3</v>
      </c>
      <c r="O2246" s="44">
        <f>IFERROR(_xll.qlIndexFixing(ONIndex3M,I2246,TRUE,_xll.ohTrigger(RecalcTrigger,Trigger3M)),NA())</f>
        <v>7.8368484604940392E-3</v>
      </c>
      <c r="P2246" s="44">
        <f>IFERROR(_xll.qlIndexFixing(ONIndex6M,I2246,TRUE,_xll.ohTrigger(RecalcTrigger,Trigger6M)),NA())</f>
        <v>7.6931908002464411E-3</v>
      </c>
      <c r="Q2246" s="145">
        <f>IFERROR(_xll.qlIndexFixing(ONIndex1Y,I2246,TRUE,_xll.ohTrigger(RecalcTrigger,Trigger1Y)),NA())</f>
        <v>8.0386418353839417E-3</v>
      </c>
    </row>
    <row r="2247" spans="2:17" x14ac:dyDescent="0.2">
      <c r="B2247" s="39" t="s">
        <v>42</v>
      </c>
      <c r="D2247" s="42">
        <f>_xll.qlCalendarAdvance(Calendar,$D2246,B2247,"f",FALSE)</f>
        <v>55485</v>
      </c>
      <c r="E2247" s="139">
        <f>_xll.qlInterestRateIndexValueDate(IndexON,D2247)</f>
        <v>55485</v>
      </c>
      <c r="F2247" s="155">
        <f>IFERROR(_xll.qlIndexFixing(IndexON,D2247,TRUE,_xll.ohTrigger(RecalcTrigger,TriggerON)),NA())</f>
        <v>7.5735543722821319E-3</v>
      </c>
      <c r="H2247" s="42">
        <f>_xll.qlCalendarAdvance(Calendar,$H2246,B2247,"f",FALSE)</f>
        <v>55485</v>
      </c>
      <c r="I2247" s="139">
        <f>_xll.qlInterestRateIndexValueDate(Index1M,$H2247)</f>
        <v>55487</v>
      </c>
      <c r="J2247" s="144">
        <f>IFERROR(_xll.qlIndexFixing(Index1M,$H2247,TRUE,_xll.ohTrigger(RecalcTrigger,Trigger1M)),NA())</f>
        <v>7.6016311502908728E-3</v>
      </c>
      <c r="K2247" s="44">
        <f>IFERROR(_xll.qlIndexFixing(Index3M,H2247,TRUE,_xll.ohTrigger(RecalcTrigger,Trigger3M)),NA())</f>
        <v>7.8121463480163265E-3</v>
      </c>
      <c r="L2247" s="44">
        <f>IFERROR(_xll.qlIndexFixing(Index6M,$H2247,TRUE,_xll.ohTrigger(RecalcTrigger,Trigger6M)),NA())</f>
        <v>7.675245762283304E-3</v>
      </c>
      <c r="M2247" s="145">
        <f>IFERROR(_xll.qlIndexFixing(Index1Y,$H2247,TRUE,_xll.ohTrigger(RecalcTrigger,Trigger1Y)),NA())</f>
        <v>7.9411995982852576E-3</v>
      </c>
      <c r="N2247" s="144">
        <f>IFERROR(_xll.qlIndexFixing(ONIndex1M,I2247,TRUE,_xll.ohTrigger(RecalcTrigger,Trigger1M)),NA())</f>
        <v>7.606121037966318E-3</v>
      </c>
      <c r="O2247" s="44">
        <f>IFERROR(_xll.qlIndexFixing(ONIndex3M,I2247,TRUE,_xll.ohTrigger(RecalcTrigger,Trigger3M)),NA())</f>
        <v>7.832171550834488E-3</v>
      </c>
      <c r="P2247" s="44">
        <f>IFERROR(_xll.qlIndexFixing(ONIndex6M,I2247,TRUE,_xll.ohTrigger(RecalcTrigger,Trigger6M)),NA())</f>
        <v>7.6907467791009765E-3</v>
      </c>
      <c r="Q2247" s="145">
        <f>IFERROR(_xll.qlIndexFixing(ONIndex1Y,I2247,TRUE,_xll.ohTrigger(RecalcTrigger,Trigger1Y)),NA())</f>
        <v>8.0339106212434785E-3</v>
      </c>
    </row>
    <row r="2248" spans="2:17" x14ac:dyDescent="0.2">
      <c r="B2248" s="39" t="s">
        <v>42</v>
      </c>
      <c r="D2248" s="42">
        <f>_xll.qlCalendarAdvance(Calendar,$D2247,B2248,"f",FALSE)</f>
        <v>55492</v>
      </c>
      <c r="E2248" s="139">
        <f>_xll.qlInterestRateIndexValueDate(IndexON,D2248)</f>
        <v>55492</v>
      </c>
      <c r="F2248" s="155">
        <f>IFERROR(_xll.qlIndexFixing(IndexON,D2248,TRUE,_xll.ohTrigger(RecalcTrigger,TriggerON)),NA())</f>
        <v>7.573554372362068E-3</v>
      </c>
      <c r="H2248" s="42">
        <f>_xll.qlCalendarAdvance(Calendar,$H2247,B2248,"f",FALSE)</f>
        <v>55492</v>
      </c>
      <c r="I2248" s="139">
        <f>_xll.qlInterestRateIndexValueDate(Index1M,$H2248)</f>
        <v>55494</v>
      </c>
      <c r="J2248" s="144">
        <f>IFERROR(_xll.qlIndexFixing(Index1M,$H2248,TRUE,_xll.ohTrigger(RecalcTrigger,Trigger1M)),NA())</f>
        <v>7.5961313924480245E-3</v>
      </c>
      <c r="K2248" s="44">
        <f>IFERROR(_xll.qlIndexFixing(Index3M,H2248,TRUE,_xll.ohTrigger(RecalcTrigger,Trigger3M)),NA())</f>
        <v>7.8073967763177526E-3</v>
      </c>
      <c r="L2248" s="44">
        <f>IFERROR(_xll.qlIndexFixing(Index6M,$H2248,TRUE,_xll.ohTrigger(RecalcTrigger,Trigger6M)),NA())</f>
        <v>7.6727950782905169E-3</v>
      </c>
      <c r="M2248" s="145">
        <f>IFERROR(_xll.qlIndexFixing(Index1Y,$H2248,TRUE,_xll.ohTrigger(RecalcTrigger,Trigger1Y)),NA())</f>
        <v>7.9353539536681401E-3</v>
      </c>
      <c r="N2248" s="144">
        <f>IFERROR(_xll.qlIndexFixing(ONIndex1M,I2248,TRUE,_xll.ohTrigger(RecalcTrigger,Trigger1M)),NA())</f>
        <v>7.6014125171131042E-3</v>
      </c>
      <c r="O2248" s="44">
        <f>IFERROR(_xll.qlIndexFixing(ONIndex3M,I2248,TRUE,_xll.ohTrigger(RecalcTrigger,Trigger3M)),NA())</f>
        <v>7.8274854170334862E-3</v>
      </c>
      <c r="P2248" s="44">
        <f>IFERROR(_xll.qlIndexFixing(ONIndex6M,I2248,TRUE,_xll.ohTrigger(RecalcTrigger,Trigger6M)),NA())</f>
        <v>7.6883029286989313E-3</v>
      </c>
      <c r="Q2248" s="145">
        <f>IFERROR(_xll.qlIndexFixing(ONIndex1Y,I2248,TRUE,_xll.ohTrigger(RecalcTrigger,Trigger1Y)),NA())</f>
        <v>8.0291703514667745E-3</v>
      </c>
    </row>
    <row r="2249" spans="2:17" x14ac:dyDescent="0.2">
      <c r="B2249" s="39" t="s">
        <v>42</v>
      </c>
      <c r="D2249" s="42">
        <f>_xll.qlCalendarAdvance(Calendar,$D2248,B2249,"f",FALSE)</f>
        <v>55499</v>
      </c>
      <c r="E2249" s="139">
        <f>_xll.qlInterestRateIndexValueDate(IndexON,D2249)</f>
        <v>55499</v>
      </c>
      <c r="F2249" s="155">
        <f>IFERROR(_xll.qlIndexFixing(IndexON,D2249,TRUE,_xll.ohTrigger(RecalcTrigger,TriggerON)),NA())</f>
        <v>7.573554372362068E-3</v>
      </c>
      <c r="H2249" s="42">
        <f>_xll.qlCalendarAdvance(Calendar,$H2248,B2249,"f",FALSE)</f>
        <v>55499</v>
      </c>
      <c r="I2249" s="139">
        <f>_xll.qlInterestRateIndexValueDate(Index1M,$H2249)</f>
        <v>55501</v>
      </c>
      <c r="J2249" s="144">
        <f>IFERROR(_xll.qlIndexFixing(Index1M,$H2249,TRUE,_xll.ohTrigger(RecalcTrigger,Trigger1M)),NA())</f>
        <v>7.5913946042713287E-3</v>
      </c>
      <c r="K2249" s="44">
        <f>IFERROR(_xll.qlIndexFixing(Index3M,H2249,TRUE,_xll.ohTrigger(RecalcTrigger,Trigger3M)),NA())</f>
        <v>7.8026379287081506E-3</v>
      </c>
      <c r="L2249" s="44">
        <f>IFERROR(_xll.qlIndexFixing(Index6M,$H2249,TRUE,_xll.ohTrigger(RecalcTrigger,Trigger6M)),NA())</f>
        <v>7.670344630800568E-3</v>
      </c>
      <c r="M2249" s="145">
        <f>IFERROR(_xll.qlIndexFixing(Index1Y,$H2249,TRUE,_xll.ohTrigger(RecalcTrigger,Trigger1Y)),NA())</f>
        <v>7.9303281352695147E-3</v>
      </c>
      <c r="N2249" s="144">
        <f>IFERROR(_xll.qlIndexFixing(ONIndex1M,I2249,TRUE,_xll.ohTrigger(RecalcTrigger,Trigger1M)),NA())</f>
        <v>7.5966944770744504E-3</v>
      </c>
      <c r="O2249" s="44">
        <f>IFERROR(_xll.qlIndexFixing(ONIndex3M,I2249,TRUE,_xll.ohTrigger(RecalcTrigger,Trigger3M)),NA())</f>
        <v>7.8227900532557015E-3</v>
      </c>
      <c r="P2249" s="44">
        <f>IFERROR(_xll.qlIndexFixing(ONIndex6M,I2249,TRUE,_xll.ohTrigger(RecalcTrigger,Trigger6M)),NA())</f>
        <v>7.6858592535966608E-3</v>
      </c>
      <c r="Q2249" s="145">
        <f>IFERROR(_xll.qlIndexFixing(ONIndex1Y,I2249,TRUE,_xll.ohTrigger(RecalcTrigger,Trigger1Y)),NA())</f>
        <v>8.0244210179003517E-3</v>
      </c>
    </row>
    <row r="2250" spans="2:17" x14ac:dyDescent="0.2">
      <c r="B2250" s="39" t="s">
        <v>42</v>
      </c>
      <c r="D2250" s="42">
        <f>_xll.qlCalendarAdvance(Calendar,$D2249,B2250,"f",FALSE)</f>
        <v>55506</v>
      </c>
      <c r="E2250" s="139">
        <f>_xll.qlInterestRateIndexValueDate(IndexON,D2250)</f>
        <v>55506</v>
      </c>
      <c r="F2250" s="155">
        <f>IFERROR(_xll.qlIndexFixing(IndexON,D2250,TRUE,_xll.ohTrigger(RecalcTrigger,TriggerON)),NA())</f>
        <v>7.5735543722821319E-3</v>
      </c>
      <c r="H2250" s="42">
        <f>_xll.qlCalendarAdvance(Calendar,$H2249,B2250,"f",FALSE)</f>
        <v>55506</v>
      </c>
      <c r="I2250" s="139">
        <f>_xll.qlInterestRateIndexValueDate(Index1M,$H2250)</f>
        <v>55508</v>
      </c>
      <c r="J2250" s="144">
        <f>IFERROR(_xll.qlIndexFixing(Index1M,$H2250,TRUE,_xll.ohTrigger(RecalcTrigger,Trigger1M)),NA())</f>
        <v>7.5866482804348712E-3</v>
      </c>
      <c r="K2250" s="44">
        <f>IFERROR(_xll.qlIndexFixing(Index3M,H2250,TRUE,_xll.ohTrigger(RecalcTrigger,Trigger3M)),NA())</f>
        <v>7.7978697994769228E-3</v>
      </c>
      <c r="L2250" s="44">
        <f>IFERROR(_xll.qlIndexFixing(Index6M,$H2250,TRUE,_xll.ohTrigger(RecalcTrigger,Trigger6M)),NA())</f>
        <v>7.6678944244348984E-3</v>
      </c>
      <c r="M2250" s="145">
        <f>IFERROR(_xll.qlIndexFixing(Index1Y,$H2250,TRUE,_xll.ohTrigger(RecalcTrigger,Trigger1Y)),NA())</f>
        <v>7.9252929851806857E-3</v>
      </c>
      <c r="N2250" s="144">
        <f>IFERROR(_xll.qlIndexFixing(ONIndex1M,I2250,TRUE,_xll.ohTrigger(RecalcTrigger,Trigger1M)),NA())</f>
        <v>7.5906144306081558E-3</v>
      </c>
      <c r="O2250" s="44">
        <f>IFERROR(_xll.qlIndexFixing(ONIndex3M,I2250,TRUE,_xll.ohTrigger(RecalcTrigger,Trigger3M)),NA())</f>
        <v>7.8167395855288646E-3</v>
      </c>
      <c r="P2250" s="44">
        <f>IFERROR(_xll.qlIndexFixing(ONIndex6M,I2250,TRUE,_xll.ohTrigger(RecalcTrigger,Trigger6M)),NA())</f>
        <v>7.6827176506188977E-3</v>
      </c>
      <c r="Q2250" s="145">
        <f>IFERROR(_xll.qlIndexFixing(ONIndex1Y,I2250,TRUE,_xll.ohTrigger(RecalcTrigger,Trigger1Y)),NA())</f>
        <v>8.0183014002876973E-3</v>
      </c>
    </row>
    <row r="2251" spans="2:17" x14ac:dyDescent="0.2">
      <c r="B2251" s="39" t="s">
        <v>42</v>
      </c>
      <c r="D2251" s="42">
        <f>_xll.qlCalendarAdvance(Calendar,$D2250,B2251,"f",FALSE)</f>
        <v>55514</v>
      </c>
      <c r="E2251" s="139">
        <f>_xll.qlInterestRateIndexValueDate(IndexON,D2251)</f>
        <v>55514</v>
      </c>
      <c r="F2251" s="155">
        <f>IFERROR(_xll.qlIndexFixing(IndexON,D2251,TRUE,_xll.ohTrigger(RecalcTrigger,TriggerON)),NA())</f>
        <v>7.573554372362068E-3</v>
      </c>
      <c r="H2251" s="42">
        <f>_xll.qlCalendarAdvance(Calendar,$H2250,B2251,"f",FALSE)</f>
        <v>55514</v>
      </c>
      <c r="I2251" s="139">
        <f>_xll.qlInterestRateIndexValueDate(Index1M,$H2251)</f>
        <v>55516</v>
      </c>
      <c r="J2251" s="144">
        <f>IFERROR(_xll.qlIndexFixing(Index1M,$H2251,TRUE,_xll.ohTrigger(RecalcTrigger,Trigger1M)),NA())</f>
        <v>7.5809513348155319E-3</v>
      </c>
      <c r="K2251" s="44">
        <f>IFERROR(_xll.qlIndexFixing(Index3M,H2251,TRUE,_xll.ohTrigger(RecalcTrigger,Trigger3M)),NA())</f>
        <v>7.7924091363578765E-3</v>
      </c>
      <c r="L2251" s="44">
        <f>IFERROR(_xll.qlIndexFixing(Index6M,$H2251,TRUE,_xll.ohTrigger(RecalcTrigger,Trigger6M)),NA())</f>
        <v>7.6651878996059318E-3</v>
      </c>
      <c r="M2251" s="145">
        <f>IFERROR(_xll.qlIndexFixing(Index1Y,$H2251,TRUE,_xll.ohTrigger(RecalcTrigger,Trigger1Y)),NA())</f>
        <v>7.9195270909601292E-3</v>
      </c>
      <c r="N2251" s="144">
        <f>IFERROR(_xll.qlIndexFixing(ONIndex1M,I2251,TRUE,_xll.ohTrigger(RecalcTrigger,Trigger1M)),NA())</f>
        <v>7.585874615028132E-3</v>
      </c>
      <c r="O2251" s="44">
        <f>IFERROR(_xll.qlIndexFixing(ONIndex3M,I2251,TRUE,_xll.ohTrigger(RecalcTrigger,Trigger3M)),NA())</f>
        <v>7.8120231032841048E-3</v>
      </c>
      <c r="P2251" s="44">
        <f>IFERROR(_xll.qlIndexFixing(ONIndex6M,I2251,TRUE,_xll.ohTrigger(RecalcTrigger,Trigger6M)),NA())</f>
        <v>7.6802743935022733E-3</v>
      </c>
      <c r="Q2251" s="145">
        <f>IFERROR(_xll.qlIndexFixing(ONIndex1Y,I2251,TRUE,_xll.ohTrigger(RecalcTrigger,Trigger1Y)),NA())</f>
        <v>8.0135313184381829E-3</v>
      </c>
    </row>
    <row r="2252" spans="2:17" x14ac:dyDescent="0.2">
      <c r="B2252" s="39" t="s">
        <v>42</v>
      </c>
      <c r="D2252" s="42">
        <f>_xll.qlCalendarAdvance(Calendar,$D2251,B2252,"f",FALSE)</f>
        <v>55521</v>
      </c>
      <c r="E2252" s="139">
        <f>_xll.qlInterestRateIndexValueDate(IndexON,D2252)</f>
        <v>55521</v>
      </c>
      <c r="F2252" s="155">
        <f>IFERROR(_xll.qlIndexFixing(IndexON,D2252,TRUE,_xll.ohTrigger(RecalcTrigger,TriggerON)),NA())</f>
        <v>7.573554372362068E-3</v>
      </c>
      <c r="H2252" s="42">
        <f>_xll.qlCalendarAdvance(Calendar,$H2251,B2252,"f",FALSE)</f>
        <v>55521</v>
      </c>
      <c r="I2252" s="139">
        <f>_xll.qlInterestRateIndexValueDate(Index1M,$H2252)</f>
        <v>55523</v>
      </c>
      <c r="J2252" s="144">
        <f>IFERROR(_xll.qlIndexFixing(Index1M,$H2252,TRUE,_xll.ohTrigger(RecalcTrigger,Trigger1M)),NA())</f>
        <v>7.576707053041168E-3</v>
      </c>
      <c r="K2252" s="44">
        <f>IFERROR(_xll.qlIndexFixing(Index3M,H2252,TRUE,_xll.ohTrigger(RecalcTrigger,Trigger3M)),NA())</f>
        <v>7.7876210987255674E-3</v>
      </c>
      <c r="L2252" s="44">
        <f>IFERROR(_xll.qlIndexFixing(Index6M,$H2252,TRUE,_xll.ohTrigger(RecalcTrigger,Trigger6M)),NA())</f>
        <v>7.6627382580376595E-3</v>
      </c>
      <c r="M2252" s="145">
        <f>IFERROR(_xll.qlIndexFixing(Index1Y,$H2252,TRUE,_xll.ohTrigger(RecalcTrigger,Trigger1Y)),NA())</f>
        <v>7.9147524030733305E-3</v>
      </c>
      <c r="N2252" s="144">
        <f>IFERROR(_xll.qlIndexFixing(ONIndex1M,I2252,TRUE,_xll.ohTrigger(RecalcTrigger,Trigger1M)),NA())</f>
        <v>7.5818043275610592E-3</v>
      </c>
      <c r="O2252" s="44">
        <f>IFERROR(_xll.qlIndexFixing(ONIndex3M,I2252,TRUE,_xll.ohTrigger(RecalcTrigger,Trigger3M)),NA())</f>
        <v>7.807973043156835E-3</v>
      </c>
      <c r="P2252" s="44">
        <f>IFERROR(_xll.qlIndexFixing(ONIndex6M,I2252,TRUE,_xll.ohTrigger(RecalcTrigger,Trigger6M)),NA())</f>
        <v>7.6781803245840052E-3</v>
      </c>
      <c r="Q2252" s="145">
        <f>IFERROR(_xll.qlIndexFixing(ONIndex1Y,I2252,TRUE,_xll.ohTrigger(RecalcTrigger,Trigger1Y)),NA())</f>
        <v>8.0094354416804237E-3</v>
      </c>
    </row>
    <row r="2253" spans="2:17" x14ac:dyDescent="0.2">
      <c r="B2253" s="39" t="s">
        <v>42</v>
      </c>
      <c r="D2253" s="42">
        <f>_xll.qlCalendarAdvance(Calendar,$D2252,B2253,"f",FALSE)</f>
        <v>55528</v>
      </c>
      <c r="E2253" s="139">
        <f>_xll.qlInterestRateIndexValueDate(IndexON,D2253)</f>
        <v>55528</v>
      </c>
      <c r="F2253" s="155">
        <f>IFERROR(_xll.qlIndexFixing(IndexON,D2253,TRUE,_xll.ohTrigger(RecalcTrigger,TriggerON)),NA())</f>
        <v>7.573554372362068E-3</v>
      </c>
      <c r="H2253" s="42">
        <f>_xll.qlCalendarAdvance(Calendar,$H2252,B2253,"f",FALSE)</f>
        <v>55528</v>
      </c>
      <c r="I2253" s="139">
        <f>_xll.qlInterestRateIndexValueDate(Index1M,$H2253)</f>
        <v>55530</v>
      </c>
      <c r="J2253" s="144">
        <f>IFERROR(_xll.qlIndexFixing(Index1M,$H2253,TRUE,_xll.ohTrigger(RecalcTrigger,Trigger1M)),NA())</f>
        <v>7.5719315132298289E-3</v>
      </c>
      <c r="K2253" s="44">
        <f>IFERROR(_xll.qlIndexFixing(Index3M,H2253,TRUE,_xll.ohTrigger(RecalcTrigger,Trigger3M)),NA())</f>
        <v>7.782823761535212E-3</v>
      </c>
      <c r="L2253" s="44">
        <f>IFERROR(_xll.qlIndexFixing(Index6M,$H2253,TRUE,_xll.ohTrigger(RecalcTrigger,Trigger6M)),NA())</f>
        <v>7.6602888717737351E-3</v>
      </c>
      <c r="M2253" s="145">
        <f>IFERROR(_xll.qlIndexFixing(Index1Y,$H2253,TRUE,_xll.ohTrigger(RecalcTrigger,Trigger1Y)),NA())</f>
        <v>7.90968865657634E-3</v>
      </c>
      <c r="N2253" s="144">
        <f>IFERROR(_xll.qlIndexFixing(ONIndex1M,I2253,TRUE,_xll.ohTrigger(RecalcTrigger,Trigger1M)),NA())</f>
        <v>7.5770468017477555E-3</v>
      </c>
      <c r="O2253" s="44">
        <f>IFERROR(_xll.qlIndexFixing(ONIndex3M,I2253,TRUE,_xll.ohTrigger(RecalcTrigger,Trigger3M)),NA())</f>
        <v>7.803239380175242E-3</v>
      </c>
      <c r="P2253" s="44">
        <f>IFERROR(_xll.qlIndexFixing(ONIndex6M,I2253,TRUE,_xll.ohTrigger(RecalcTrigger,Trigger6M)),NA())</f>
        <v>7.6757374249414312E-3</v>
      </c>
      <c r="Q2253" s="145">
        <f>IFERROR(_xll.qlIndexFixing(ONIndex1Y,I2253,TRUE,_xll.ohTrigger(RecalcTrigger,Trigger1Y)),NA())</f>
        <v>8.0046484705409426E-3</v>
      </c>
    </row>
    <row r="2254" spans="2:17" x14ac:dyDescent="0.2">
      <c r="B2254" s="39" t="s">
        <v>42</v>
      </c>
      <c r="D2254" s="42">
        <f>_xll.qlCalendarAdvance(Calendar,$D2253,B2254,"f",FALSE)</f>
        <v>55535</v>
      </c>
      <c r="E2254" s="139">
        <f>_xll.qlInterestRateIndexValueDate(IndexON,D2254)</f>
        <v>55535</v>
      </c>
      <c r="F2254" s="155">
        <f>IFERROR(_xll.qlIndexFixing(IndexON,D2254,TRUE,_xll.ohTrigger(RecalcTrigger,TriggerON)),NA())</f>
        <v>7.5735543722821319E-3</v>
      </c>
      <c r="H2254" s="42">
        <f>_xll.qlCalendarAdvance(Calendar,$H2253,B2254,"f",FALSE)</f>
        <v>55535</v>
      </c>
      <c r="I2254" s="139">
        <f>_xll.qlInterestRateIndexValueDate(Index1M,$H2254)</f>
        <v>55537</v>
      </c>
      <c r="J2254" s="144">
        <f>IFERROR(_xll.qlIndexFixing(Index1M,$H2254,TRUE,_xll.ohTrigger(RecalcTrigger,Trigger1M)),NA())</f>
        <v>7.5671464192906789E-3</v>
      </c>
      <c r="K2254" s="44">
        <f>IFERROR(_xll.qlIndexFixing(Index3M,H2254,TRUE,_xll.ohTrigger(RecalcTrigger,Trigger3M)),NA())</f>
        <v>7.7769719552916129E-3</v>
      </c>
      <c r="L2254" s="44">
        <f>IFERROR(_xll.qlIndexFixing(Index6M,$H2254,TRUE,_xll.ohTrigger(RecalcTrigger,Trigger6M)),NA())</f>
        <v>7.6578397454377146E-3</v>
      </c>
      <c r="M2254" s="145">
        <f>IFERROR(_xll.qlIndexFixing(Index1Y,$H2254,TRUE,_xll.ohTrigger(RecalcTrigger,Trigger1Y)),NA())</f>
        <v>7.9046155454651958E-3</v>
      </c>
      <c r="N2254" s="144">
        <f>IFERROR(_xll.qlIndexFixing(ONIndex1M,I2254,TRUE,_xll.ohTrigger(RecalcTrigger,Trigger1M)),NA())</f>
        <v>7.5722797330879388E-3</v>
      </c>
      <c r="O2254" s="44">
        <f>IFERROR(_xll.qlIndexFixing(ONIndex3M,I2254,TRUE,_xll.ohTrigger(RecalcTrigger,Trigger3M)),NA())</f>
        <v>7.7984964577204607E-3</v>
      </c>
      <c r="P2254" s="44">
        <f>IFERROR(_xll.qlIndexFixing(ONIndex6M,I2254,TRUE,_xll.ohTrigger(RecalcTrigger,Trigger6M)),NA())</f>
        <v>7.673294724339641E-3</v>
      </c>
      <c r="Q2254" s="145">
        <f>IFERROR(_xll.qlIndexFixing(ONIndex1Y,I2254,TRUE,_xll.ohTrigger(RecalcTrigger,Trigger1Y)),NA())</f>
        <v>7.9998523933255683E-3</v>
      </c>
    </row>
    <row r="2255" spans="2:17" x14ac:dyDescent="0.2">
      <c r="B2255" s="39" t="s">
        <v>42</v>
      </c>
      <c r="D2255" s="42">
        <f>_xll.qlCalendarAdvance(Calendar,$D2254,B2255,"f",FALSE)</f>
        <v>55542</v>
      </c>
      <c r="E2255" s="139">
        <f>_xll.qlInterestRateIndexValueDate(IndexON,D2255)</f>
        <v>55542</v>
      </c>
      <c r="F2255" s="155">
        <f>IFERROR(_xll.qlIndexFixing(IndexON,D2255,TRUE,_xll.ohTrigger(RecalcTrigger,TriggerON)),NA())</f>
        <v>7.573554372362068E-3</v>
      </c>
      <c r="H2255" s="42">
        <f>_xll.qlCalendarAdvance(Calendar,$H2254,B2255,"f",FALSE)</f>
        <v>55542</v>
      </c>
      <c r="I2255" s="139">
        <f>_xll.qlInterestRateIndexValueDate(Index1M,$H2255)</f>
        <v>55544</v>
      </c>
      <c r="J2255" s="144">
        <f>IFERROR(_xll.qlIndexFixing(Index1M,$H2255,TRUE,_xll.ohTrigger(RecalcTrigger,Trigger1M)),NA())</f>
        <v>7.5623517666544684E-3</v>
      </c>
      <c r="K2255" s="44">
        <f>IFERROR(_xll.qlIndexFixing(Index3M,H2255,TRUE,_xll.ohTrigger(RecalcTrigger,Trigger3M)),NA())</f>
        <v>7.773201165658176E-3</v>
      </c>
      <c r="L2255" s="44">
        <f>IFERROR(_xll.qlIndexFixing(Index6M,$H2255,TRUE,_xll.ohTrigger(RecalcTrigger,Trigger6M)),NA())</f>
        <v>7.6553908836518338E-3</v>
      </c>
      <c r="M2255" s="145">
        <f>IFERROR(_xll.qlIndexFixing(Index1Y,$H2255,TRUE,_xll.ohTrigger(RecalcTrigger,Trigger1Y)),NA())</f>
        <v>7.8995330616204017E-3</v>
      </c>
      <c r="N2255" s="144">
        <f>IFERROR(_xll.qlIndexFixing(ONIndex1M,I2255,TRUE,_xll.ohTrigger(RecalcTrigger,Trigger1M)),NA())</f>
        <v>7.5675031171051899E-3</v>
      </c>
      <c r="O2255" s="44">
        <f>IFERROR(_xll.qlIndexFixing(ONIndex3M,I2255,TRUE,_xll.ohTrigger(RecalcTrigger,Trigger3M)),NA())</f>
        <v>7.7937442703568394E-3</v>
      </c>
      <c r="P2255" s="44">
        <f>IFERROR(_xll.qlIndexFixing(ONIndex6M,I2255,TRUE,_xll.ohTrigger(RecalcTrigger,Trigger6M)),NA())</f>
        <v>7.6708522271751178E-3</v>
      </c>
      <c r="Q2255" s="145">
        <f>IFERROR(_xll.qlIndexFixing(ONIndex1Y,I2255,TRUE,_xll.ohTrigger(RecalcTrigger,Trigger1Y)),NA())</f>
        <v>7.9950472019607588E-3</v>
      </c>
    </row>
    <row r="2256" spans="2:17" x14ac:dyDescent="0.2">
      <c r="B2256" s="39" t="s">
        <v>42</v>
      </c>
      <c r="D2256" s="42">
        <f>_xll.qlCalendarAdvance(Calendar,$D2255,B2256,"f",FALSE)</f>
        <v>55549</v>
      </c>
      <c r="E2256" s="139">
        <f>_xll.qlInterestRateIndexValueDate(IndexON,D2256)</f>
        <v>55549</v>
      </c>
      <c r="F2256" s="155">
        <f>IFERROR(_xll.qlIndexFixing(IndexON,D2256,TRUE,_xll.ohTrigger(RecalcTrigger,TriggerON)),NA())</f>
        <v>7.573554372362068E-3</v>
      </c>
      <c r="H2256" s="42">
        <f>_xll.qlCalendarAdvance(Calendar,$H2255,B2256,"f",FALSE)</f>
        <v>55549</v>
      </c>
      <c r="I2256" s="139">
        <f>_xll.qlInterestRateIndexValueDate(Index1M,$H2256)</f>
        <v>55551</v>
      </c>
      <c r="J2256" s="144">
        <f>IFERROR(_xll.qlIndexFixing(Index1M,$H2256,TRUE,_xll.ohTrigger(RecalcTrigger,Trigger1M)),NA())</f>
        <v>7.5575475507519505E-3</v>
      </c>
      <c r="K2256" s="44">
        <f>IFERROR(_xll.qlIndexFixing(Index3M,H2256,TRUE,_xll.ohTrigger(RecalcTrigger,Trigger3M)),NA())</f>
        <v>7.7686385342090603E-3</v>
      </c>
      <c r="L2256" s="44">
        <f>IFERROR(_xll.qlIndexFixing(Index6M,$H2256,TRUE,_xll.ohTrigger(RecalcTrigger,Trigger6M)),NA())</f>
        <v>7.6529422910400872E-3</v>
      </c>
      <c r="M2256" s="145">
        <f>IFERROR(_xll.qlIndexFixing(Index1Y,$H2256,TRUE,_xll.ohTrigger(RecalcTrigger,Trigger1Y)),NA())</f>
        <v>7.8944411969244146E-3</v>
      </c>
      <c r="N2256" s="144">
        <f>IFERROR(_xll.qlIndexFixing(ONIndex1M,I2256,TRUE,_xll.ohTrigger(RecalcTrigger,Trigger1M)),NA())</f>
        <v>7.5627169491632174E-3</v>
      </c>
      <c r="O2256" s="44">
        <f>IFERROR(_xll.qlIndexFixing(ONIndex3M,I2256,TRUE,_xll.ohTrigger(RecalcTrigger,Trigger3M)),NA())</f>
        <v>7.7889828120092375E-3</v>
      </c>
      <c r="P2256" s="44">
        <f>IFERROR(_xll.qlIndexFixing(ONIndex6M,I2256,TRUE,_xll.ohTrigger(RecalcTrigger,Trigger6M)),NA())</f>
        <v>7.6684099384038973E-3</v>
      </c>
      <c r="Q2256" s="145">
        <f>IFERROR(_xll.qlIndexFixing(ONIndex1Y,I2256,TRUE,_xll.ohTrigger(RecalcTrigger,Trigger1Y)),NA())</f>
        <v>7.9902328881331641E-3</v>
      </c>
    </row>
    <row r="2257" spans="2:17" x14ac:dyDescent="0.2">
      <c r="B2257" s="39" t="s">
        <v>42</v>
      </c>
      <c r="D2257" s="42">
        <f>_xll.qlCalendarAdvance(Calendar,$D2256,B2257,"f",FALSE)</f>
        <v>55556</v>
      </c>
      <c r="E2257" s="139">
        <f>_xll.qlInterestRateIndexValueDate(IndexON,D2257)</f>
        <v>55556</v>
      </c>
      <c r="F2257" s="155">
        <f>IFERROR(_xll.qlIndexFixing(IndexON,D2257,TRUE,_xll.ohTrigger(RecalcTrigger,TriggerON)),NA())</f>
        <v>7.573554372362068E-3</v>
      </c>
      <c r="H2257" s="42">
        <f>_xll.qlCalendarAdvance(Calendar,$H2256,B2257,"f",FALSE)</f>
        <v>55556</v>
      </c>
      <c r="I2257" s="139">
        <f>_xll.qlInterestRateIndexValueDate(Index1M,$H2257)</f>
        <v>55558</v>
      </c>
      <c r="J2257" s="144">
        <f>IFERROR(_xll.qlIndexFixing(Index1M,$H2257,TRUE,_xll.ohTrigger(RecalcTrigger,Trigger1M)),NA())</f>
        <v>7.5527337670138767E-3</v>
      </c>
      <c r="K2257" s="44">
        <f>IFERROR(_xll.qlIndexFixing(Index3M,H2257,TRUE,_xll.ohTrigger(RecalcTrigger,Trigger3M)),NA())</f>
        <v>7.7638047128596455E-3</v>
      </c>
      <c r="L2257" s="44">
        <f>IFERROR(_xll.qlIndexFixing(Index6M,$H2257,TRUE,_xll.ohTrigger(RecalcTrigger,Trigger6M)),NA())</f>
        <v>7.6504939722251489E-3</v>
      </c>
      <c r="M2257" s="145">
        <f>IFERROR(_xll.qlIndexFixing(Index1Y,$H2257,TRUE,_xll.ohTrigger(RecalcTrigger,Trigger1Y)),NA())</f>
        <v>7.8893399432590442E-3</v>
      </c>
      <c r="N2257" s="144">
        <f>IFERROR(_xll.qlIndexFixing(ONIndex1M,I2257,TRUE,_xll.ohTrigger(RecalcTrigger,Trigger1M)),NA())</f>
        <v>7.5579212246257299E-3</v>
      </c>
      <c r="O2257" s="44">
        <f>IFERROR(_xll.qlIndexFixing(ONIndex3M,I2257,TRUE,_xll.ohTrigger(RecalcTrigger,Trigger3M)),NA())</f>
        <v>7.784212077082131E-3</v>
      </c>
      <c r="P2257" s="44">
        <f>IFERROR(_xll.qlIndexFixing(ONIndex6M,I2257,TRUE,_xll.ohTrigger(RecalcTrigger,Trigger6M)),NA())</f>
        <v>7.6659678624224625E-3</v>
      </c>
      <c r="Q2257" s="145">
        <f>IFERROR(_xll.qlIndexFixing(ONIndex1Y,I2257,TRUE,_xll.ohTrigger(RecalcTrigger,Trigger1Y)),NA())</f>
        <v>7.9854094437692424E-3</v>
      </c>
    </row>
    <row r="2258" spans="2:17" x14ac:dyDescent="0.2">
      <c r="B2258" s="39" t="s">
        <v>42</v>
      </c>
      <c r="D2258" s="42">
        <f>_xll.qlCalendarAdvance(Calendar,$D2257,B2258,"f",FALSE)</f>
        <v>55563</v>
      </c>
      <c r="E2258" s="139">
        <f>_xll.qlInterestRateIndexValueDate(IndexON,D2258)</f>
        <v>55563</v>
      </c>
      <c r="F2258" s="155">
        <f>IFERROR(_xll.qlIndexFixing(IndexON,D2258,TRUE,_xll.ohTrigger(RecalcTrigger,TriggerON)),NA())</f>
        <v>7.573554372362068E-3</v>
      </c>
      <c r="H2258" s="42">
        <f>_xll.qlCalendarAdvance(Calendar,$H2257,B2258,"f",FALSE)</f>
        <v>55563</v>
      </c>
      <c r="I2258" s="139">
        <f>_xll.qlInterestRateIndexValueDate(Index1M,$H2258)</f>
        <v>55565</v>
      </c>
      <c r="J2258" s="144">
        <f>IFERROR(_xll.qlIndexFixing(Index1M,$H2258,TRUE,_xll.ohTrigger(RecalcTrigger,Trigger1M)),NA())</f>
        <v>7.5479104108684197E-3</v>
      </c>
      <c r="K2258" s="44">
        <f>IFERROR(_xll.qlIndexFixing(Index3M,H2258,TRUE,_xll.ohTrigger(RecalcTrigger,Trigger3M)),NA())</f>
        <v>7.7589615639634957E-3</v>
      </c>
      <c r="L2258" s="44">
        <f>IFERROR(_xll.qlIndexFixing(Index6M,$H2258,TRUE,_xll.ohTrigger(RecalcTrigger,Trigger6M)),NA())</f>
        <v>7.6480459318305754E-3</v>
      </c>
      <c r="M2258" s="145">
        <f>IFERROR(_xll.qlIndexFixing(Index1Y,$H2258,TRUE,_xll.ohTrigger(RecalcTrigger,Trigger1Y)),NA())</f>
        <v>7.8842292925065324E-3</v>
      </c>
      <c r="N2258" s="144">
        <f>IFERROR(_xll.qlIndexFixing(ONIndex1M,I2258,TRUE,_xll.ohTrigger(RecalcTrigger,Trigger1M)),NA())</f>
        <v>7.5531159389363722E-3</v>
      </c>
      <c r="O2258" s="44">
        <f>IFERROR(_xll.qlIndexFixing(ONIndex3M,I2258,TRUE,_xll.ohTrigger(RecalcTrigger,Trigger3M)),NA())</f>
        <v>7.7794320599000599E-3</v>
      </c>
      <c r="P2258" s="44">
        <f>IFERROR(_xll.qlIndexFixing(ONIndex6M,I2258,TRUE,_xll.ohTrigger(RecalcTrigger,Trigger6M)),NA())</f>
        <v>7.663526003947041E-3</v>
      </c>
      <c r="Q2258" s="145">
        <f>IFERROR(_xll.qlIndexFixing(ONIndex1Y,I2258,TRUE,_xll.ohTrigger(RecalcTrigger,Trigger1Y)),NA())</f>
        <v>7.9805768605556437E-3</v>
      </c>
    </row>
    <row r="2259" spans="2:17" x14ac:dyDescent="0.2">
      <c r="B2259" s="39" t="s">
        <v>42</v>
      </c>
      <c r="D2259" s="42">
        <f>_xll.qlCalendarAdvance(Calendar,$D2258,B2259,"f",FALSE)</f>
        <v>55570</v>
      </c>
      <c r="E2259" s="139">
        <f>_xll.qlInterestRateIndexValueDate(IndexON,D2259)</f>
        <v>55570</v>
      </c>
      <c r="F2259" s="155">
        <f>IFERROR(_xll.qlIndexFixing(IndexON,D2259,TRUE,_xll.ohTrigger(RecalcTrigger,TriggerON)),NA())</f>
        <v>7.573554372362068E-3</v>
      </c>
      <c r="H2259" s="42">
        <f>_xll.qlCalendarAdvance(Calendar,$H2258,B2259,"f",FALSE)</f>
        <v>55570</v>
      </c>
      <c r="I2259" s="139">
        <f>_xll.qlInterestRateIndexValueDate(Index1M,$H2259)</f>
        <v>55572</v>
      </c>
      <c r="J2259" s="144">
        <f>IFERROR(_xll.qlIndexFixing(Index1M,$H2259,TRUE,_xll.ohTrigger(RecalcTrigger,Trigger1M)),NA())</f>
        <v>7.5430774777463317E-3</v>
      </c>
      <c r="K2259" s="44">
        <f>IFERROR(_xll.qlIndexFixing(Index3M,H2259,TRUE,_xll.ohTrigger(RecalcTrigger,Trigger3M)),NA())</f>
        <v>7.7541090818122882E-3</v>
      </c>
      <c r="L2259" s="44">
        <f>IFERROR(_xll.qlIndexFixing(Index6M,$H2259,TRUE,_xll.ohTrigger(RecalcTrigger,Trigger6M)),NA())</f>
        <v>7.6455981744794803E-3</v>
      </c>
      <c r="M2259" s="145">
        <f>IFERROR(_xll.qlIndexFixing(Index1Y,$H2259,TRUE,_xll.ohTrigger(RecalcTrigger,Trigger1Y)),NA())</f>
        <v>7.8791092365506476E-3</v>
      </c>
      <c r="N2259" s="144">
        <f>IFERROR(_xll.qlIndexFixing(ONIndex1M,I2259,TRUE,_xll.ohTrigger(RecalcTrigger,Trigger1M)),NA())</f>
        <v>7.5483010876187251E-3</v>
      </c>
      <c r="O2259" s="44">
        <f>IFERROR(_xll.qlIndexFixing(ONIndex3M,I2259,TRUE,_xll.ohTrigger(RecalcTrigger,Trigger3M)),NA())</f>
        <v>7.774642754707628E-3</v>
      </c>
      <c r="P2259" s="44">
        <f>IFERROR(_xll.qlIndexFixing(ONIndex6M,I2259,TRUE,_xll.ohTrigger(RecalcTrigger,Trigger6M)),NA())</f>
        <v>7.6610843674540519E-3</v>
      </c>
      <c r="Q2259" s="145">
        <f>IFERROR(_xll.qlIndexFixing(ONIndex1Y,I2259,TRUE,_xll.ohTrigger(RecalcTrigger,Trigger1Y)),NA())</f>
        <v>7.9757351304188262E-3</v>
      </c>
    </row>
    <row r="2260" spans="2:17" x14ac:dyDescent="0.2">
      <c r="B2260" s="39" t="s">
        <v>42</v>
      </c>
      <c r="D2260" s="42">
        <f>_xll.qlCalendarAdvance(Calendar,$D2259,B2260,"f",FALSE)</f>
        <v>55577</v>
      </c>
      <c r="E2260" s="139">
        <f>_xll.qlInterestRateIndexValueDate(IndexON,D2260)</f>
        <v>55577</v>
      </c>
      <c r="F2260" s="155">
        <f>IFERROR(_xll.qlIndexFixing(IndexON,D2260,TRUE,_xll.ohTrigger(RecalcTrigger,TriggerON)),NA())</f>
        <v>7.5735543722821319E-3</v>
      </c>
      <c r="H2260" s="42">
        <f>_xll.qlCalendarAdvance(Calendar,$H2259,B2260,"f",FALSE)</f>
        <v>55577</v>
      </c>
      <c r="I2260" s="139">
        <f>_xll.qlInterestRateIndexValueDate(Index1M,$H2260)</f>
        <v>55579</v>
      </c>
      <c r="J2260" s="144">
        <f>IFERROR(_xll.qlIndexFixing(Index1M,$H2260,TRUE,_xll.ohTrigger(RecalcTrigger,Trigger1M)),NA())</f>
        <v>7.5382349630757862E-3</v>
      </c>
      <c r="K2260" s="44">
        <f>IFERROR(_xll.qlIndexFixing(Index3M,H2260,TRUE,_xll.ohTrigger(RecalcTrigger,Trigger3M)),NA())</f>
        <v>7.7481838896895257E-3</v>
      </c>
      <c r="L2260" s="44">
        <f>IFERROR(_xll.qlIndexFixing(Index6M,$H2260,TRUE,_xll.ohTrigger(RecalcTrigger,Trigger6M)),NA())</f>
        <v>7.6428696228549448E-3</v>
      </c>
      <c r="M2260" s="145">
        <f>IFERROR(_xll.qlIndexFixing(Index1Y,$H2260,TRUE,_xll.ohTrigger(RecalcTrigger,Trigger1Y)),NA())</f>
        <v>7.8739797672742855E-3</v>
      </c>
      <c r="N2260" s="144">
        <f>IFERROR(_xll.qlIndexFixing(ONIndex1M,I2260,TRUE,_xll.ohTrigger(RecalcTrigger,Trigger1M)),NA())</f>
        <v>7.543476665876625E-3</v>
      </c>
      <c r="O2260" s="44">
        <f>IFERROR(_xll.qlIndexFixing(ONIndex3M,I2260,TRUE,_xll.ohTrigger(RecalcTrigger,Trigger3M)),NA())</f>
        <v>7.7698441557494391E-3</v>
      </c>
      <c r="P2260" s="44">
        <f>IFERROR(_xll.qlIndexFixing(ONIndex6M,I2260,TRUE,_xll.ohTrigger(RecalcTrigger,Trigger6M)),NA())</f>
        <v>7.6586429576597226E-3</v>
      </c>
      <c r="Q2260" s="145">
        <f>IFERROR(_xll.qlIndexFixing(ONIndex1Y,I2260,TRUE,_xll.ohTrigger(RecalcTrigger,Trigger1Y)),NA())</f>
        <v>7.9708842449655037E-3</v>
      </c>
    </row>
    <row r="2261" spans="2:17" x14ac:dyDescent="0.2">
      <c r="B2261" s="39" t="s">
        <v>42</v>
      </c>
      <c r="D2261" s="42">
        <f>_xll.qlCalendarAdvance(Calendar,$D2260,B2261,"f",FALSE)</f>
        <v>55584</v>
      </c>
      <c r="E2261" s="139">
        <f>_xll.qlInterestRateIndexValueDate(IndexON,D2261)</f>
        <v>55584</v>
      </c>
      <c r="F2261" s="155">
        <f>IFERROR(_xll.qlIndexFixing(IndexON,D2261,TRUE,_xll.ohTrigger(RecalcTrigger,TriggerON)),NA())</f>
        <v>7.573554372362068E-3</v>
      </c>
      <c r="H2261" s="42">
        <f>_xll.qlCalendarAdvance(Calendar,$H2260,B2261,"f",FALSE)</f>
        <v>55584</v>
      </c>
      <c r="I2261" s="139">
        <f>_xll.qlInterestRateIndexValueDate(Index1M,$H2261)</f>
        <v>55586</v>
      </c>
      <c r="J2261" s="144">
        <f>IFERROR(_xll.qlIndexFixing(Index1M,$H2261,TRUE,_xll.ohTrigger(RecalcTrigger,Trigger1M)),NA())</f>
        <v>7.5333828622926912E-3</v>
      </c>
      <c r="K2261" s="44">
        <f>IFERROR(_xll.qlIndexFixing(Index3M,H2261,TRUE,_xll.ohTrigger(RecalcTrigger,Trigger3M)),NA())</f>
        <v>7.7433096303172327E-3</v>
      </c>
      <c r="L2261" s="44">
        <f>IFERROR(_xll.qlIndexFixing(Index6M,$H2261,TRUE,_xll.ohTrigger(RecalcTrigger,Trigger6M)),NA())</f>
        <v>7.6404223574907488E-3</v>
      </c>
      <c r="M2261" s="145">
        <f>IFERROR(_xll.qlIndexFixing(Index1Y,$H2261,TRUE,_xll.ohTrigger(RecalcTrigger,Trigger1Y)),NA())</f>
        <v>7.8688408765616481E-3</v>
      </c>
      <c r="N2261" s="144">
        <f>IFERROR(_xll.qlIndexFixing(ONIndex1M,I2261,TRUE,_xll.ohTrigger(RecalcTrigger,Trigger1M)),NA())</f>
        <v>7.5386426693935249E-3</v>
      </c>
      <c r="O2261" s="44">
        <f>IFERROR(_xll.qlIndexFixing(ONIndex3M,I2261,TRUE,_xll.ohTrigger(RecalcTrigger,Trigger3M)),NA())</f>
        <v>7.7650362572700971E-3</v>
      </c>
      <c r="P2261" s="44">
        <f>IFERROR(_xll.qlIndexFixing(ONIndex6M,I2261,TRUE,_xll.ohTrigger(RecalcTrigger,Trigger6M)),NA())</f>
        <v>7.6562017789605363E-3</v>
      </c>
      <c r="Q2261" s="145">
        <f>IFERROR(_xll.qlIndexFixing(ONIndex1Y,I2261,TRUE,_xll.ohTrigger(RecalcTrigger,Trigger1Y)),NA())</f>
        <v>7.9660241962820066E-3</v>
      </c>
    </row>
    <row r="2262" spans="2:17" x14ac:dyDescent="0.2">
      <c r="B2262" s="39" t="s">
        <v>42</v>
      </c>
      <c r="D2262" s="42">
        <f>_xll.qlCalendarAdvance(Calendar,$D2261,B2262,"f",FALSE)</f>
        <v>55591</v>
      </c>
      <c r="E2262" s="139">
        <f>_xll.qlInterestRateIndexValueDate(IndexON,D2262)</f>
        <v>55591</v>
      </c>
      <c r="F2262" s="155">
        <f>IFERROR(_xll.qlIndexFixing(IndexON,D2262,TRUE,_xll.ohTrigger(RecalcTrigger,TriggerON)),NA())</f>
        <v>7.5735543722821319E-3</v>
      </c>
      <c r="H2262" s="42">
        <f>_xll.qlCalendarAdvance(Calendar,$H2261,B2262,"f",FALSE)</f>
        <v>55591</v>
      </c>
      <c r="I2262" s="139">
        <f>_xll.qlInterestRateIndexValueDate(Index1M,$H2262)</f>
        <v>55593</v>
      </c>
      <c r="J2262" s="144">
        <f>IFERROR(_xll.qlIndexFixing(Index1M,$H2262,TRUE,_xll.ohTrigger(RecalcTrigger,Trigger1M)),NA())</f>
        <v>7.5285211708226423E-3</v>
      </c>
      <c r="K2262" s="44">
        <f>IFERROR(_xll.qlIndexFixing(Index3M,H2262,TRUE,_xll.ohTrigger(RecalcTrigger,Trigger3M)),NA())</f>
        <v>7.7384260184023695E-3</v>
      </c>
      <c r="L2262" s="44">
        <f>IFERROR(_xll.qlIndexFixing(Index6M,$H2262,TRUE,_xll.ohTrigger(RecalcTrigger,Trigger6M)),NA())</f>
        <v>7.6379753900983624E-3</v>
      </c>
      <c r="M2262" s="145">
        <f>IFERROR(_xll.qlIndexFixing(Index1Y,$H2262,TRUE,_xll.ohTrigger(RecalcTrigger,Trigger1Y)),NA())</f>
        <v>7.8636925562969411E-3</v>
      </c>
      <c r="N2262" s="144">
        <f>IFERROR(_xll.qlIndexFixing(ONIndex1M,I2262,TRUE,_xll.ohTrigger(RecalcTrigger,Trigger1M)),NA())</f>
        <v>7.5337990935331334E-3</v>
      </c>
      <c r="O2262" s="44">
        <f>IFERROR(_xll.qlIndexFixing(ONIndex3M,I2262,TRUE,_xll.ohTrigger(RecalcTrigger,Trigger3M)),NA())</f>
        <v>7.7602190535941418E-3</v>
      </c>
      <c r="P2262" s="44">
        <f>IFERROR(_xll.qlIndexFixing(ONIndex6M,I2262,TRUE,_xll.ohTrigger(RecalcTrigger,Trigger6M)),NA())</f>
        <v>7.6537608363924647E-3</v>
      </c>
      <c r="Q2262" s="145">
        <f>IFERROR(_xll.qlIndexFixing(ONIndex1Y,I2262,TRUE,_xll.ohTrigger(RecalcTrigger,Trigger1Y)),NA())</f>
        <v>7.9611549759750488E-3</v>
      </c>
    </row>
    <row r="2263" spans="2:17" x14ac:dyDescent="0.2">
      <c r="B2263" s="39" t="s">
        <v>42</v>
      </c>
      <c r="D2263" s="42">
        <f>_xll.qlCalendarAdvance(Calendar,$D2262,B2263,"f",FALSE)</f>
        <v>55598</v>
      </c>
      <c r="E2263" s="139">
        <f>_xll.qlInterestRateIndexValueDate(IndexON,D2263)</f>
        <v>55598</v>
      </c>
      <c r="F2263" s="155">
        <f>IFERROR(_xll.qlIndexFixing(IndexON,D2263,TRUE,_xll.ohTrigger(RecalcTrigger,TriggerON)),NA())</f>
        <v>7.573554372362068E-3</v>
      </c>
      <c r="H2263" s="42">
        <f>_xll.qlCalendarAdvance(Calendar,$H2262,B2263,"f",FALSE)</f>
        <v>55598</v>
      </c>
      <c r="I2263" s="139">
        <f>_xll.qlInterestRateIndexValueDate(Index1M,$H2263)</f>
        <v>55600</v>
      </c>
      <c r="J2263" s="144">
        <f>IFERROR(_xll.qlIndexFixing(Index1M,$H2263,TRUE,_xll.ohTrigger(RecalcTrigger,Trigger1M)),NA())</f>
        <v>7.5233796481241622E-3</v>
      </c>
      <c r="K2263" s="44">
        <f>IFERROR(_xll.qlIndexFixing(Index3M,H2263,TRUE,_xll.ohTrigger(RecalcTrigger,Trigger3M)),NA())</f>
        <v>7.7335330482371616E-3</v>
      </c>
      <c r="L2263" s="44">
        <f>IFERROR(_xll.qlIndexFixing(Index6M,$H2263,TRUE,_xll.ohTrigger(RecalcTrigger,Trigger6M)),NA())</f>
        <v>7.6355287253011134E-3</v>
      </c>
      <c r="M2263" s="145">
        <f>IFERROR(_xll.qlIndexFixing(Index1Y,$H2263,TRUE,_xll.ohTrigger(RecalcTrigger,Trigger1Y)),NA())</f>
        <v>7.8585347983648E-3</v>
      </c>
      <c r="N2263" s="144">
        <f>IFERROR(_xll.qlIndexFixing(ONIndex1M,I2263,TRUE,_xll.ohTrigger(RecalcTrigger,Trigger1M)),NA())</f>
        <v>7.528945933579223E-3</v>
      </c>
      <c r="O2263" s="44">
        <f>IFERROR(_xll.qlIndexFixing(ONIndex3M,I2263,TRUE,_xll.ohTrigger(RecalcTrigger,Trigger3M)),NA())</f>
        <v>7.7553925389661771E-3</v>
      </c>
      <c r="P2263" s="44">
        <f>IFERROR(_xll.qlIndexFixing(ONIndex6M,I2263,TRUE,_xll.ohTrigger(RecalcTrigger,Trigger6M)),NA())</f>
        <v>7.6513201341121828E-3</v>
      </c>
      <c r="Q2263" s="145">
        <f>IFERROR(_xll.qlIndexFixing(ONIndex1Y,I2263,TRUE,_xll.ohTrigger(RecalcTrigger,Trigger1Y)),NA())</f>
        <v>7.9562765758911524E-3</v>
      </c>
    </row>
    <row r="2264" spans="2:17" x14ac:dyDescent="0.2">
      <c r="B2264" s="39" t="s">
        <v>42</v>
      </c>
      <c r="D2264" s="42">
        <f>_xll.qlCalendarAdvance(Calendar,$D2263,B2264,"f",FALSE)</f>
        <v>55605</v>
      </c>
      <c r="E2264" s="139">
        <f>_xll.qlInterestRateIndexValueDate(IndexON,D2264)</f>
        <v>55605</v>
      </c>
      <c r="F2264" s="155">
        <f>IFERROR(_xll.qlIndexFixing(IndexON,D2264,TRUE,_xll.ohTrigger(RecalcTrigger,TriggerON)),NA())</f>
        <v>7.5735543722821319E-3</v>
      </c>
      <c r="H2264" s="42">
        <f>_xll.qlCalendarAdvance(Calendar,$H2263,B2264,"f",FALSE)</f>
        <v>55605</v>
      </c>
      <c r="I2264" s="139">
        <f>_xll.qlInterestRateIndexValueDate(Index1M,$H2264)</f>
        <v>55607</v>
      </c>
      <c r="J2264" s="144">
        <f>IFERROR(_xll.qlIndexFixing(Index1M,$H2264,TRUE,_xll.ohTrigger(RecalcTrigger,Trigger1M)),NA())</f>
        <v>7.5184979734971291E-3</v>
      </c>
      <c r="K2264" s="44">
        <f>IFERROR(_xll.qlIndexFixing(Index3M,H2264,TRUE,_xll.ohTrigger(RecalcTrigger,Trigger3M)),NA())</f>
        <v>7.7294376495899821E-3</v>
      </c>
      <c r="L2264" s="44">
        <f>IFERROR(_xll.qlIndexFixing(Index6M,$H2264,TRUE,_xll.ohTrigger(RecalcTrigger,Trigger6M)),NA())</f>
        <v>7.6330823677227639E-3</v>
      </c>
      <c r="M2264" s="145">
        <f>IFERROR(_xll.qlIndexFixing(Index1Y,$H2264,TRUE,_xll.ohTrigger(RecalcTrigger,Trigger1Y)),NA())</f>
        <v>7.8533675946507384E-3</v>
      </c>
      <c r="N2264" s="144">
        <f>IFERROR(_xll.qlIndexFixing(ONIndex1M,I2264,TRUE,_xll.ohTrigger(RecalcTrigger,Trigger1M)),NA())</f>
        <v>7.5240831850553747E-3</v>
      </c>
      <c r="O2264" s="44">
        <f>IFERROR(_xll.qlIndexFixing(ONIndex3M,I2264,TRUE,_xll.ohTrigger(RecalcTrigger,Trigger3M)),NA())</f>
        <v>7.7505567077107429E-3</v>
      </c>
      <c r="P2264" s="44">
        <f>IFERROR(_xll.qlIndexFixing(ONIndex6M,I2264,TRUE,_xll.ohTrigger(RecalcTrigger,Trigger6M)),NA())</f>
        <v>7.648879676835918E-3</v>
      </c>
      <c r="Q2264" s="145">
        <f>IFERROR(_xll.qlIndexFixing(ONIndex1Y,I2264,TRUE,_xll.ohTrigger(RecalcTrigger,Trigger1Y)),NA())</f>
        <v>7.9513889877969035E-3</v>
      </c>
    </row>
    <row r="2265" spans="2:17" x14ac:dyDescent="0.2">
      <c r="B2265" s="39" t="s">
        <v>42</v>
      </c>
      <c r="D2265" s="42">
        <f>_xll.qlCalendarAdvance(Calendar,$D2264,B2265,"f",FALSE)</f>
        <v>55612</v>
      </c>
      <c r="E2265" s="139">
        <f>_xll.qlInterestRateIndexValueDate(IndexON,D2265)</f>
        <v>55612</v>
      </c>
      <c r="F2265" s="155">
        <f>IFERROR(_xll.qlIndexFixing(IndexON,D2265,TRUE,_xll.ohTrigger(RecalcTrigger,TriggerON)),NA())</f>
        <v>7.573554372362068E-3</v>
      </c>
      <c r="H2265" s="42">
        <f>_xll.qlCalendarAdvance(Calendar,$H2264,B2265,"f",FALSE)</f>
        <v>55612</v>
      </c>
      <c r="I2265" s="139">
        <f>_xll.qlInterestRateIndexValueDate(Index1M,$H2265)</f>
        <v>55614</v>
      </c>
      <c r="J2265" s="144">
        <f>IFERROR(_xll.qlIndexFixing(Index1M,$H2265,TRUE,_xll.ohTrigger(RecalcTrigger,Trigger1M)),NA())</f>
        <v>7.5138785065931302E-3</v>
      </c>
      <c r="K2265" s="44">
        <f>IFERROR(_xll.qlIndexFixing(Index3M,H2265,TRUE,_xll.ohTrigger(RecalcTrigger,Trigger3M)),NA())</f>
        <v>7.7245282726032842E-3</v>
      </c>
      <c r="L2265" s="44">
        <f>IFERROR(_xll.qlIndexFixing(Index6M,$H2265,TRUE,_xll.ohTrigger(RecalcTrigger,Trigger6M)),NA())</f>
        <v>7.630636321985778E-3</v>
      </c>
      <c r="M2265" s="145">
        <f>IFERROR(_xll.qlIndexFixing(Index1Y,$H2265,TRUE,_xll.ohTrigger(RecalcTrigger,Trigger1Y)),NA())</f>
        <v>7.8479001952933124E-3</v>
      </c>
      <c r="N2265" s="144">
        <f>IFERROR(_xll.qlIndexFixing(ONIndex1M,I2265,TRUE,_xll.ohTrigger(RecalcTrigger,Trigger1M)),NA())</f>
        <v>7.5192108433252969E-3</v>
      </c>
      <c r="O2265" s="44">
        <f>IFERROR(_xll.qlIndexFixing(ONIndex3M,I2265,TRUE,_xll.ohTrigger(RecalcTrigger,Trigger3M)),NA())</f>
        <v>7.7457115540724431E-3</v>
      </c>
      <c r="P2265" s="44">
        <f>IFERROR(_xll.qlIndexFixing(ONIndex6M,I2265,TRUE,_xll.ohTrigger(RecalcTrigger,Trigger6M)),NA())</f>
        <v>7.6464394695197058E-3</v>
      </c>
      <c r="Q2265" s="145">
        <f>IFERROR(_xll.qlIndexFixing(ONIndex1Y,I2265,TRUE,_xll.ohTrigger(RecalcTrigger,Trigger1Y)),NA())</f>
        <v>7.9464922035388241E-3</v>
      </c>
    </row>
    <row r="2266" spans="2:17" x14ac:dyDescent="0.2">
      <c r="B2266" s="39" t="s">
        <v>42</v>
      </c>
      <c r="D2266" s="42">
        <f>_xll.qlCalendarAdvance(Calendar,$D2265,B2266,"f",FALSE)</f>
        <v>55619</v>
      </c>
      <c r="E2266" s="139">
        <f>_xll.qlInterestRateIndexValueDate(IndexON,D2266)</f>
        <v>55619</v>
      </c>
      <c r="F2266" s="155">
        <f>IFERROR(_xll.qlIndexFixing(IndexON,D2266,TRUE,_xll.ohTrigger(RecalcTrigger,TriggerON)),NA())</f>
        <v>7.573554372362068E-3</v>
      </c>
      <c r="H2266" s="42">
        <f>_xll.qlCalendarAdvance(Calendar,$H2265,B2266,"f",FALSE)</f>
        <v>55619</v>
      </c>
      <c r="I2266" s="139">
        <f>_xll.qlInterestRateIndexValueDate(Index1M,$H2266)</f>
        <v>55621</v>
      </c>
      <c r="J2266" s="144">
        <f>IFERROR(_xll.qlIndexFixing(Index1M,$H2266,TRUE,_xll.ohTrigger(RecalcTrigger,Trigger1M)),NA())</f>
        <v>7.5089784066802038E-3</v>
      </c>
      <c r="K2266" s="44">
        <f>IFERROR(_xll.qlIndexFixing(Index3M,H2266,TRUE,_xll.ohTrigger(RecalcTrigger,Trigger3M)),NA())</f>
        <v>7.7196095218778783E-3</v>
      </c>
      <c r="L2266" s="44">
        <f>IFERROR(_xll.qlIndexFixing(Index6M,$H2266,TRUE,_xll.ohTrigger(RecalcTrigger,Trigger6M)),NA())</f>
        <v>7.6281905927134842E-3</v>
      </c>
      <c r="M2266" s="145">
        <f>IFERROR(_xll.qlIndexFixing(Index1Y,$H2266,TRUE,_xll.ohTrigger(RecalcTrigger,Trigger1Y)),NA())</f>
        <v>7.8430048174195389E-3</v>
      </c>
      <c r="N2266" s="144">
        <f>IFERROR(_xll.qlIndexFixing(ONIndex1M,I2266,TRUE,_xll.ohTrigger(RecalcTrigger,Trigger1M)),NA())</f>
        <v>7.5143289038326344E-3</v>
      </c>
      <c r="O2266" s="44">
        <f>IFERROR(_xll.qlIndexFixing(ONIndex3M,I2266,TRUE,_xll.ohTrigger(RecalcTrigger,Trigger3M)),NA())</f>
        <v>7.7408570722159453E-3</v>
      </c>
      <c r="P2266" s="44">
        <f>IFERROR(_xll.qlIndexFixing(ONIndex6M,I2266,TRUE,_xll.ohTrigger(RecalcTrigger,Trigger6M)),NA())</f>
        <v>7.6439995163202212E-3</v>
      </c>
      <c r="Q2266" s="145">
        <f>IFERROR(_xll.qlIndexFixing(ONIndex1Y,I2266,TRUE,_xll.ohTrigger(RecalcTrigger,Trigger1Y)),NA())</f>
        <v>7.9415862149634364E-3</v>
      </c>
    </row>
    <row r="2267" spans="2:17" x14ac:dyDescent="0.2">
      <c r="B2267" s="39" t="s">
        <v>42</v>
      </c>
      <c r="D2267" s="42">
        <f>_xll.qlCalendarAdvance(Calendar,$D2266,B2267,"f",FALSE)</f>
        <v>55626</v>
      </c>
      <c r="E2267" s="139">
        <f>_xll.qlInterestRateIndexValueDate(IndexON,D2267)</f>
        <v>55626</v>
      </c>
      <c r="F2267" s="155">
        <f>IFERROR(_xll.qlIndexFixing(IndexON,D2267,TRUE,_xll.ohTrigger(RecalcTrigger,TriggerON)),NA())</f>
        <v>7.573554372362068E-3</v>
      </c>
      <c r="H2267" s="42">
        <f>_xll.qlCalendarAdvance(Calendar,$H2266,B2267,"f",FALSE)</f>
        <v>55626</v>
      </c>
      <c r="I2267" s="139">
        <f>_xll.qlInterestRateIndexValueDate(Index1M,$H2267)</f>
        <v>55632</v>
      </c>
      <c r="J2267" s="144">
        <f>IFERROR(_xll.qlIndexFixing(Index1M,$H2267,TRUE,_xll.ohTrigger(RecalcTrigger,Trigger1M)),NA())</f>
        <v>7.5015325879324024E-3</v>
      </c>
      <c r="K2267" s="44">
        <f>IFERROR(_xll.qlIndexFixing(Index3M,H2267,TRUE,_xll.ohTrigger(RecalcTrigger,Trigger3M)),NA())</f>
        <v>7.7118611039477458E-3</v>
      </c>
      <c r="L2267" s="44">
        <f>IFERROR(_xll.qlIndexFixing(Index6M,$H2267,TRUE,_xll.ohTrigger(RecalcTrigger,Trigger6M)),NA())</f>
        <v>7.6245357725935317E-3</v>
      </c>
      <c r="M2267" s="145">
        <f>IFERROR(_xll.qlIndexFixing(Index1Y,$H2267,TRUE,_xll.ohTrigger(RecalcTrigger,Trigger1Y)),NA())</f>
        <v>7.835421392138827E-3</v>
      </c>
      <c r="N2267" s="144">
        <f>IFERROR(_xll.qlIndexFixing(ONIndex1M,I2267,TRUE,_xll.ohTrigger(RecalcTrigger,Trigger1M)),NA())</f>
        <v>7.508038014343299E-3</v>
      </c>
      <c r="O2267" s="44">
        <f>IFERROR(_xll.qlIndexFixing(ONIndex3M,I2267,TRUE,_xll.ohTrigger(RecalcTrigger,Trigger3M)),NA())</f>
        <v>7.7346018797719296E-3</v>
      </c>
      <c r="P2267" s="44">
        <f>IFERROR(_xll.qlIndexFixing(ONIndex6M,I2267,TRUE,_xll.ohTrigger(RecalcTrigger,Trigger6M)),NA())</f>
        <v>7.6408628147017765E-3</v>
      </c>
      <c r="Q2267" s="145">
        <f>IFERROR(_xll.qlIndexFixing(ONIndex1Y,I2267,TRUE,_xll.ohTrigger(RecalcTrigger,Trigger1Y)),NA())</f>
        <v>7.9352649772701511E-3</v>
      </c>
    </row>
    <row r="2268" spans="2:17" x14ac:dyDescent="0.2">
      <c r="B2268" s="39" t="s">
        <v>42</v>
      </c>
      <c r="D2268" s="42">
        <f>_xll.qlCalendarAdvance(Calendar,$D2267,B2268,"f",FALSE)</f>
        <v>55633</v>
      </c>
      <c r="E2268" s="139">
        <f>_xll.qlInterestRateIndexValueDate(IndexON,D2268)</f>
        <v>55633</v>
      </c>
      <c r="F2268" s="155">
        <f>IFERROR(_xll.qlIndexFixing(IndexON,D2268,TRUE,_xll.ohTrigger(RecalcTrigger,TriggerON)),NA())</f>
        <v>7.573554372362068E-3</v>
      </c>
      <c r="H2268" s="42">
        <f>_xll.qlCalendarAdvance(Calendar,$H2267,B2268,"f",FALSE)</f>
        <v>55633</v>
      </c>
      <c r="I2268" s="139">
        <f>_xll.qlInterestRateIndexValueDate(Index1M,$H2268)</f>
        <v>55635</v>
      </c>
      <c r="J2268" s="144">
        <f>IFERROR(_xll.qlIndexFixing(Index1M,$H2268,TRUE,_xll.ohTrigger(RecalcTrigger,Trigger1M)),NA())</f>
        <v>7.4991493616777798E-3</v>
      </c>
      <c r="K2268" s="44">
        <f>IFERROR(_xll.qlIndexFixing(Index3M,H2268,TRUE,_xll.ohTrigger(RecalcTrigger,Trigger3M)),NA())</f>
        <v>7.7097438763834882E-3</v>
      </c>
      <c r="L2268" s="44">
        <f>IFERROR(_xll.qlIndexFixing(Index6M,$H2268,TRUE,_xll.ohTrigger(RecalcTrigger,Trigger6M)),NA())</f>
        <v>7.623300102057153E-3</v>
      </c>
      <c r="M2268" s="145">
        <f>IFERROR(_xll.qlIndexFixing(Index1Y,$H2268,TRUE,_xll.ohTrigger(RecalcTrigger,Trigger1Y)),NA())</f>
        <v>7.8326041596943948E-3</v>
      </c>
      <c r="N2268" s="144">
        <f>IFERROR(_xll.qlIndexFixing(ONIndex1M,I2268,TRUE,_xll.ohTrigger(RecalcTrigger,Trigger1M)),NA())</f>
        <v>7.5042639512812315E-3</v>
      </c>
      <c r="O2268" s="44">
        <f>IFERROR(_xll.qlIndexFixing(ONIndex3M,I2268,TRUE,_xll.ohTrigger(RecalcTrigger,Trigger3M)),NA())</f>
        <v>7.7308546441301473E-3</v>
      </c>
      <c r="P2268" s="44">
        <f>IFERROR(_xll.qlIndexFixing(ONIndex6M,I2268,TRUE,_xll.ohTrigger(RecalcTrigger,Trigger6M)),NA())</f>
        <v>7.6390272035586904E-3</v>
      </c>
      <c r="Q2268" s="145">
        <f>IFERROR(_xll.qlIndexFixing(ONIndex1Y,I2268,TRUE,_xll.ohTrigger(RecalcTrigger,Trigger1Y)),NA())</f>
        <v>7.9314818416253985E-3</v>
      </c>
    </row>
    <row r="2269" spans="2:17" x14ac:dyDescent="0.2">
      <c r="B2269" s="39" t="s">
        <v>42</v>
      </c>
      <c r="D2269" s="42">
        <f>_xll.qlCalendarAdvance(Calendar,$D2268,B2269,"f",FALSE)</f>
        <v>55641</v>
      </c>
      <c r="E2269" s="139">
        <f>_xll.qlInterestRateIndexValueDate(IndexON,D2269)</f>
        <v>55641</v>
      </c>
      <c r="F2269" s="155">
        <f>IFERROR(_xll.qlIndexFixing(IndexON,D2269,TRUE,_xll.ohTrigger(RecalcTrigger,TriggerON)),NA())</f>
        <v>7.573554372362068E-3</v>
      </c>
      <c r="H2269" s="42">
        <f>_xll.qlCalendarAdvance(Calendar,$H2268,B2269,"f",FALSE)</f>
        <v>55641</v>
      </c>
      <c r="I2269" s="139">
        <f>_xll.qlInterestRateIndexValueDate(Index1M,$H2269)</f>
        <v>55645</v>
      </c>
      <c r="J2269" s="144">
        <f>IFERROR(_xll.qlIndexFixing(Index1M,$H2269,TRUE,_xll.ohTrigger(RecalcTrigger,Trigger1M)),NA())</f>
        <v>7.4921050516470059E-3</v>
      </c>
      <c r="K2269" s="44">
        <f>IFERROR(_xll.qlIndexFixing(Index3M,H2269,TRUE,_xll.ohTrigger(RecalcTrigger,Trigger3M)),NA())</f>
        <v>7.7024008741143494E-3</v>
      </c>
      <c r="L2269" s="44">
        <f>IFERROR(_xll.qlIndexFixing(Index6M,$H2269,TRUE,_xll.ohTrigger(RecalcTrigger,Trigger6M)),NA())</f>
        <v>7.6199016614338878E-3</v>
      </c>
      <c r="M2269" s="145">
        <f>IFERROR(_xll.qlIndexFixing(Index1Y,$H2269,TRUE,_xll.ohTrigger(RecalcTrigger,Trigger1Y)),NA())</f>
        <v>7.8257401744798345E-3</v>
      </c>
      <c r="N2269" s="144">
        <f>IFERROR(_xll.qlIndexFixing(ONIndex1M,I2269,TRUE,_xll.ohTrigger(RecalcTrigger,Trigger1M)),NA())</f>
        <v>7.4989231310951254E-3</v>
      </c>
      <c r="O2269" s="44">
        <f>IFERROR(_xll.qlIndexFixing(ONIndex3M,I2269,TRUE,_xll.ohTrigger(RecalcTrigger,Trigger3M)),NA())</f>
        <v>7.7255393374553449E-3</v>
      </c>
      <c r="P2269" s="44">
        <f>IFERROR(_xll.qlIndexFixing(ONIndex6M,I2269,TRUE,_xll.ohTrigger(RecalcTrigger,Trigger6M)),NA())</f>
        <v>7.6363327988993035E-3</v>
      </c>
      <c r="Q2269" s="145">
        <f>IFERROR(_xll.qlIndexFixing(ONIndex1Y,I2269,TRUE,_xll.ohTrigger(RecalcTrigger,Trigger1Y)),NA())</f>
        <v>7.9261073797098902E-3</v>
      </c>
    </row>
    <row r="2270" spans="2:17" x14ac:dyDescent="0.2">
      <c r="B2270" s="39" t="s">
        <v>42</v>
      </c>
      <c r="D2270" s="42">
        <f>_xll.qlCalendarAdvance(Calendar,$D2269,B2270,"f",FALSE)</f>
        <v>55648</v>
      </c>
      <c r="E2270" s="139">
        <f>_xll.qlInterestRateIndexValueDate(IndexON,D2270)</f>
        <v>55648</v>
      </c>
      <c r="F2270" s="155">
        <f>IFERROR(_xll.qlIndexFixing(IndexON,D2270,TRUE,_xll.ohTrigger(RecalcTrigger,TriggerON)),NA())</f>
        <v>7.573554372362068E-3</v>
      </c>
      <c r="H2270" s="42">
        <f>_xll.qlCalendarAdvance(Calendar,$H2269,B2270,"f",FALSE)</f>
        <v>55648</v>
      </c>
      <c r="I2270" s="139">
        <f>_xll.qlInterestRateIndexValueDate(Index1M,$H2270)</f>
        <v>55652</v>
      </c>
      <c r="J2270" s="144">
        <f>IFERROR(_xll.qlIndexFixing(Index1M,$H2270,TRUE,_xll.ohTrigger(RecalcTrigger,Trigger1M)),NA())</f>
        <v>7.4871623428138159E-3</v>
      </c>
      <c r="K2270" s="44">
        <f>IFERROR(_xll.qlIndexFixing(Index3M,H2270,TRUE,_xll.ohTrigger(RecalcTrigger,Trigger3M)),NA())</f>
        <v>7.6974397640533253E-3</v>
      </c>
      <c r="L2270" s="44">
        <f>IFERROR(_xll.qlIndexFixing(Index6M,$H2270,TRUE,_xll.ohTrigger(RecalcTrigger,Trigger6M)),NA())</f>
        <v>7.6174574151793616E-3</v>
      </c>
      <c r="M2270" s="145">
        <f>IFERROR(_xll.qlIndexFixing(Index1Y,$H2270,TRUE,_xll.ohTrigger(RecalcTrigger,Trigger1Y)),NA())</f>
        <v>7.820513647981666E-3</v>
      </c>
      <c r="N2270" s="144">
        <f>IFERROR(_xll.qlIndexFixing(ONIndex1M,I2270,TRUE,_xll.ohTrigger(RecalcTrigger,Trigger1M)),NA())</f>
        <v>7.494001380727866E-3</v>
      </c>
      <c r="O2270" s="44">
        <f>IFERROR(_xll.qlIndexFixing(ONIndex3M,I2270,TRUE,_xll.ohTrigger(RecalcTrigger,Trigger3M)),NA())</f>
        <v>7.7206461495205048E-3</v>
      </c>
      <c r="P2270" s="44">
        <f>IFERROR(_xll.qlIndexFixing(ONIndex6M,I2270,TRUE,_xll.ohTrigger(RecalcTrigger,Trigger6M)),NA())</f>
        <v>7.6338939483377999E-3</v>
      </c>
      <c r="Q2270" s="145">
        <f>IFERROR(_xll.qlIndexFixing(ONIndex1Y,I2270,TRUE,_xll.ohTrigger(RecalcTrigger,Trigger1Y)),NA())</f>
        <v>7.9211631714670716E-3</v>
      </c>
    </row>
    <row r="2271" spans="2:17" x14ac:dyDescent="0.2">
      <c r="B2271" s="39" t="s">
        <v>42</v>
      </c>
      <c r="D2271" s="42">
        <f>_xll.qlCalendarAdvance(Calendar,$D2270,B2271,"f",FALSE)</f>
        <v>55655</v>
      </c>
      <c r="E2271" s="139">
        <f>_xll.qlInterestRateIndexValueDate(IndexON,D2271)</f>
        <v>55655</v>
      </c>
      <c r="F2271" s="155">
        <f>IFERROR(_xll.qlIndexFixing(IndexON,D2271,TRUE,_xll.ohTrigger(RecalcTrigger,TriggerON)),NA())</f>
        <v>7.5735543722821319E-3</v>
      </c>
      <c r="H2271" s="42">
        <f>_xll.qlCalendarAdvance(Calendar,$H2270,B2271,"f",FALSE)</f>
        <v>55655</v>
      </c>
      <c r="I2271" s="139">
        <f>_xll.qlInterestRateIndexValueDate(Index1M,$H2271)</f>
        <v>55659</v>
      </c>
      <c r="J2271" s="144">
        <f>IFERROR(_xll.qlIndexFixing(Index1M,$H2271,TRUE,_xll.ohTrigger(RecalcTrigger,Trigger1M)),NA())</f>
        <v>7.4822100002107147E-3</v>
      </c>
      <c r="K2271" s="44">
        <f>IFERROR(_xll.qlIndexFixing(Index3M,H2271,TRUE,_xll.ohTrigger(RecalcTrigger,Trigger3M)),NA())</f>
        <v>7.6924692487392024E-3</v>
      </c>
      <c r="L2271" s="44">
        <f>IFERROR(_xll.qlIndexFixing(Index6M,$H2271,TRUE,_xll.ohTrigger(RecalcTrigger,Trigger6M)),NA())</f>
        <v>7.615013510131898E-3</v>
      </c>
      <c r="M2271" s="145">
        <f>IFERROR(_xll.qlIndexFixing(Index1Y,$H2271,TRUE,_xll.ohTrigger(RecalcTrigger,Trigger1Y)),NA())</f>
        <v>7.8152776168529912E-3</v>
      </c>
      <c r="N2271" s="144">
        <f>IFERROR(_xll.qlIndexFixing(ONIndex1M,I2271,TRUE,_xll.ohTrigger(RecalcTrigger,Trigger1M)),NA())</f>
        <v>7.489070009096821E-3</v>
      </c>
      <c r="O2271" s="44">
        <f>IFERROR(_xll.qlIndexFixing(ONIndex3M,I2271,TRUE,_xll.ohTrigger(RecalcTrigger,Trigger3M)),NA())</f>
        <v>7.7157436039509975E-3</v>
      </c>
      <c r="P2271" s="44">
        <f>IFERROR(_xll.qlIndexFixing(ONIndex6M,I2271,TRUE,_xll.ohTrigger(RecalcTrigger,Trigger6M)),NA())</f>
        <v>7.6314553756340331E-3</v>
      </c>
      <c r="Q2271" s="145">
        <f>IFERROR(_xll.qlIndexFixing(ONIndex1Y,I2271,TRUE,_xll.ohTrigger(RecalcTrigger,Trigger1Y)),NA())</f>
        <v>7.9162097166207701E-3</v>
      </c>
    </row>
    <row r="2272" spans="2:17" x14ac:dyDescent="0.2">
      <c r="B2272" s="39" t="s">
        <v>42</v>
      </c>
      <c r="D2272" s="42">
        <f>_xll.qlCalendarAdvance(Calendar,$D2271,B2272,"f",FALSE)</f>
        <v>55662</v>
      </c>
      <c r="E2272" s="139">
        <f>_xll.qlInterestRateIndexValueDate(IndexON,D2272)</f>
        <v>55662</v>
      </c>
      <c r="F2272" s="155">
        <f>IFERROR(_xll.qlIndexFixing(IndexON,D2272,TRUE,_xll.ohTrigger(RecalcTrigger,TriggerON)),NA())</f>
        <v>7.573554372362068E-3</v>
      </c>
      <c r="H2272" s="42">
        <f>_xll.qlCalendarAdvance(Calendar,$H2271,B2272,"f",FALSE)</f>
        <v>55662</v>
      </c>
      <c r="I2272" s="139">
        <f>_xll.qlInterestRateIndexValueDate(Index1M,$H2272)</f>
        <v>55666</v>
      </c>
      <c r="J2272" s="144">
        <f>IFERROR(_xll.qlIndexFixing(Index1M,$H2272,TRUE,_xll.ohTrigger(RecalcTrigger,Trigger1M)),NA())</f>
        <v>7.4772480192632981E-3</v>
      </c>
      <c r="K2272" s="44">
        <f>IFERROR(_xll.qlIndexFixing(Index3M,H2272,TRUE,_xll.ohTrigger(RecalcTrigger,Trigger3M)),NA())</f>
        <v>7.6874893224678489E-3</v>
      </c>
      <c r="L2272" s="44">
        <f>IFERROR(_xll.qlIndexFixing(Index6M,$H2272,TRUE,_xll.ohTrigger(RecalcTrigger,Trigger6M)),NA())</f>
        <v>7.6125699509164927E-3</v>
      </c>
      <c r="M2272" s="145">
        <f>IFERROR(_xll.qlIndexFixing(Index1Y,$H2272,TRUE,_xll.ohTrigger(RecalcTrigger,Trigger1Y)),NA())</f>
        <v>7.8100320729823803E-3</v>
      </c>
      <c r="N2272" s="144">
        <f>IFERROR(_xll.qlIndexFixing(ONIndex1M,I2272,TRUE,_xll.ohTrigger(RecalcTrigger,Trigger1M)),NA())</f>
        <v>7.4841290114857628E-3</v>
      </c>
      <c r="O2272" s="44">
        <f>IFERROR(_xll.qlIndexFixing(ONIndex3M,I2272,TRUE,_xll.ohTrigger(RecalcTrigger,Trigger3M)),NA())</f>
        <v>7.7108316950713629E-3</v>
      </c>
      <c r="P2272" s="44">
        <f>IFERROR(_xll.qlIndexFixing(ONIndex6M,I2272,TRUE,_xll.ohTrigger(RecalcTrigger,Trigger6M)),NA())</f>
        <v>7.6290170855841666E-3</v>
      </c>
      <c r="Q2272" s="145">
        <f>IFERROR(_xll.qlIndexFixing(ONIndex1Y,I2272,TRUE,_xll.ohTrigger(RecalcTrigger,Trigger1Y)),NA())</f>
        <v>7.9112470070175078E-3</v>
      </c>
    </row>
    <row r="2273" spans="2:17" x14ac:dyDescent="0.2">
      <c r="B2273" s="39" t="s">
        <v>42</v>
      </c>
      <c r="D2273" s="42">
        <f>_xll.qlCalendarAdvance(Calendar,$D2272,B2273,"f",FALSE)</f>
        <v>55669</v>
      </c>
      <c r="E2273" s="139">
        <f>_xll.qlInterestRateIndexValueDate(IndexON,D2273)</f>
        <v>55669</v>
      </c>
      <c r="F2273" s="155">
        <f>IFERROR(_xll.qlIndexFixing(IndexON,D2273,TRUE,_xll.ohTrigger(RecalcTrigger,TriggerON)),NA())</f>
        <v>7.573554372362068E-3</v>
      </c>
      <c r="H2273" s="42">
        <f>_xll.qlCalendarAdvance(Calendar,$H2272,B2273,"f",FALSE)</f>
        <v>55669</v>
      </c>
      <c r="I2273" s="139">
        <f>_xll.qlInterestRateIndexValueDate(Index1M,$H2273)</f>
        <v>55673</v>
      </c>
      <c r="J2273" s="144">
        <f>IFERROR(_xll.qlIndexFixing(Index1M,$H2273,TRUE,_xll.ohTrigger(RecalcTrigger,Trigger1M)),NA())</f>
        <v>7.4725547930887259E-3</v>
      </c>
      <c r="K2273" s="44">
        <f>IFERROR(_xll.qlIndexFixing(Index3M,H2273,TRUE,_xll.ohTrigger(RecalcTrigger,Trigger3M)),NA())</f>
        <v>7.6824999795316569E-3</v>
      </c>
      <c r="L2273" s="44">
        <f>IFERROR(_xll.qlIndexFixing(Index6M,$H2273,TRUE,_xll.ohTrigger(RecalcTrigger,Trigger6M)),NA())</f>
        <v>7.6102208004071095E-3</v>
      </c>
      <c r="M2273" s="145">
        <f>IFERROR(_xll.qlIndexFixing(Index1Y,$H2273,TRUE,_xll.ohTrigger(RecalcTrigger,Trigger1Y)),NA())</f>
        <v>7.8047770082594978E-3</v>
      </c>
      <c r="N2273" s="144">
        <f>IFERROR(_xll.qlIndexFixing(ONIndex1M,I2273,TRUE,_xll.ohTrigger(RecalcTrigger,Trigger1M)),NA())</f>
        <v>7.4791783834982084E-3</v>
      </c>
      <c r="O2273" s="44">
        <f>IFERROR(_xll.qlIndexFixing(ONIndex3M,I2273,TRUE,_xll.ohTrigger(RecalcTrigger,Trigger3M)),NA())</f>
        <v>7.7059104171262049E-3</v>
      </c>
      <c r="P2273" s="44">
        <f>IFERROR(_xll.qlIndexFixing(ONIndex6M,I2273,TRUE,_xll.ohTrigger(RecalcTrigger,Trigger6M)),NA())</f>
        <v>7.6265790827445556E-3</v>
      </c>
      <c r="Q2273" s="145">
        <f>IFERROR(_xll.qlIndexFixing(ONIndex1Y,I2273,TRUE,_xll.ohTrigger(RecalcTrigger,Trigger1Y)),NA())</f>
        <v>7.9062750345837429E-3</v>
      </c>
    </row>
    <row r="2274" spans="2:17" x14ac:dyDescent="0.2">
      <c r="B2274" s="39" t="s">
        <v>42</v>
      </c>
      <c r="D2274" s="42">
        <f>_xll.qlCalendarAdvance(Calendar,$D2273,B2274,"f",FALSE)</f>
        <v>55676</v>
      </c>
      <c r="E2274" s="139">
        <f>_xll.qlInterestRateIndexValueDate(IndexON,D2274)</f>
        <v>55676</v>
      </c>
      <c r="F2274" s="155">
        <f>IFERROR(_xll.qlIndexFixing(IndexON,D2274,TRUE,_xll.ohTrigger(RecalcTrigger,TriggerON)),NA())</f>
        <v>7.573554372362068E-3</v>
      </c>
      <c r="H2274" s="42">
        <f>_xll.qlCalendarAdvance(Calendar,$H2273,B2274,"f",FALSE)</f>
        <v>55676</v>
      </c>
      <c r="I2274" s="139">
        <f>_xll.qlInterestRateIndexValueDate(Index1M,$H2274)</f>
        <v>55680</v>
      </c>
      <c r="J2274" s="144">
        <f>IFERROR(_xll.qlIndexFixing(Index1M,$H2274,TRUE,_xll.ohTrigger(RecalcTrigger,Trigger1M)),NA())</f>
        <v>7.4675743145604656E-3</v>
      </c>
      <c r="K2274" s="44">
        <f>IFERROR(_xll.qlIndexFixing(Index3M,H2274,TRUE,_xll.ohTrigger(RecalcTrigger,Trigger3M)),NA())</f>
        <v>7.6775012142299677E-3</v>
      </c>
      <c r="L2274" s="44">
        <f>IFERROR(_xll.qlIndexFixing(Index6M,$H2274,TRUE,_xll.ohTrigger(RecalcTrigger,Trigger6M)),NA())</f>
        <v>7.6077779712978421E-3</v>
      </c>
      <c r="M2274" s="145">
        <f>IFERROR(_xll.qlIndexFixing(Index1Y,$H2274,TRUE,_xll.ohTrigger(RecalcTrigger,Trigger1Y)),NA())</f>
        <v>7.7995124145726962E-3</v>
      </c>
      <c r="N2274" s="144">
        <f>IFERROR(_xll.qlIndexFixing(ONIndex1M,I2274,TRUE,_xll.ohTrigger(RecalcTrigger,Trigger1M)),NA())</f>
        <v>7.4742181205778024E-3</v>
      </c>
      <c r="O2274" s="44">
        <f>IFERROR(_xll.qlIndexFixing(ONIndex3M,I2274,TRUE,_xll.ohTrigger(RecalcTrigger,Trigger3M)),NA())</f>
        <v>7.7009797644400635E-3</v>
      </c>
      <c r="P2274" s="44">
        <f>IFERROR(_xll.qlIndexFixing(ONIndex6M,I2274,TRUE,_xll.ohTrigger(RecalcTrigger,Trigger6M)),NA())</f>
        <v>7.6241413716715556E-3</v>
      </c>
      <c r="Q2274" s="145">
        <f>IFERROR(_xll.qlIndexFixing(ONIndex1Y,I2274,TRUE,_xll.ohTrigger(RecalcTrigger,Trigger1Y)),NA())</f>
        <v>7.9012937909261893E-3</v>
      </c>
    </row>
    <row r="2275" spans="2:17" x14ac:dyDescent="0.2">
      <c r="B2275" s="39" t="s">
        <v>42</v>
      </c>
      <c r="D2275" s="42">
        <f>_xll.qlCalendarAdvance(Calendar,$D2274,B2275,"f",FALSE)</f>
        <v>55683</v>
      </c>
      <c r="E2275" s="139">
        <f>_xll.qlInterestRateIndexValueDate(IndexON,D2275)</f>
        <v>55683</v>
      </c>
      <c r="F2275" s="155">
        <f>IFERROR(_xll.qlIndexFixing(IndexON,D2275,TRUE,_xll.ohTrigger(RecalcTrigger,TriggerON)),NA())</f>
        <v>7.573554372362068E-3</v>
      </c>
      <c r="H2275" s="42">
        <f>_xll.qlCalendarAdvance(Calendar,$H2274,B2275,"f",FALSE)</f>
        <v>55683</v>
      </c>
      <c r="I2275" s="139">
        <f>_xll.qlInterestRateIndexValueDate(Index1M,$H2275)</f>
        <v>55687</v>
      </c>
      <c r="J2275" s="144">
        <f>IFERROR(_xll.qlIndexFixing(Index1M,$H2275,TRUE,_xll.ohTrigger(RecalcTrigger,Trigger1M)),NA())</f>
        <v>7.4625841844406793E-3</v>
      </c>
      <c r="K2275" s="44">
        <f>IFERROR(_xll.qlIndexFixing(Index3M,H2275,TRUE,_xll.ohTrigger(RecalcTrigger,Trigger3M)),NA())</f>
        <v>7.6724930208534351E-3</v>
      </c>
      <c r="L2275" s="44">
        <f>IFERROR(_xll.qlIndexFixing(Index6M,$H2275,TRUE,_xll.ohTrigger(RecalcTrigger,Trigger6M)),NA())</f>
        <v>7.6053355015339138E-3</v>
      </c>
      <c r="M2275" s="145">
        <f>IFERROR(_xll.qlIndexFixing(Index1Y,$H2275,TRUE,_xll.ohTrigger(RecalcTrigger,Trigger1Y)),NA())</f>
        <v>7.7942382838122977E-3</v>
      </c>
      <c r="N2275" s="144">
        <f>IFERROR(_xll.qlIndexFixing(ONIndex1M,I2275,TRUE,_xll.ohTrigger(RecalcTrigger,Trigger1M)),NA())</f>
        <v>7.4692482179283815E-3</v>
      </c>
      <c r="O2275" s="44">
        <f>IFERROR(_xll.qlIndexFixing(ONIndex3M,I2275,TRUE,_xll.ohTrigger(RecalcTrigger,Trigger3M)),NA())</f>
        <v>7.6960397311776063E-3</v>
      </c>
      <c r="P2275" s="44">
        <f>IFERROR(_xll.qlIndexFixing(ONIndex6M,I2275,TRUE,_xll.ohTrigger(RecalcTrigger,Trigger6M)),NA())</f>
        <v>7.6217039570014578E-3</v>
      </c>
      <c r="Q2275" s="145">
        <f>IFERROR(_xll.qlIndexFixing(ONIndex1Y,I2275,TRUE,_xll.ohTrigger(RecalcTrigger,Trigger1Y)),NA())</f>
        <v>7.8963032680512413E-3</v>
      </c>
    </row>
    <row r="2276" spans="2:17" x14ac:dyDescent="0.2">
      <c r="B2276" s="39" t="s">
        <v>42</v>
      </c>
      <c r="D2276" s="42">
        <f>_xll.qlCalendarAdvance(Calendar,$D2275,B2276,"f",FALSE)</f>
        <v>55690</v>
      </c>
      <c r="E2276" s="139">
        <f>_xll.qlInterestRateIndexValueDate(IndexON,D2276)</f>
        <v>55690</v>
      </c>
      <c r="F2276" s="155">
        <f>IFERROR(_xll.qlIndexFixing(IndexON,D2276,TRUE,_xll.ohTrigger(RecalcTrigger,TriggerON)),NA())</f>
        <v>7.573554372362068E-3</v>
      </c>
      <c r="H2276" s="42">
        <f>_xll.qlCalendarAdvance(Calendar,$H2275,B2276,"f",FALSE)</f>
        <v>55690</v>
      </c>
      <c r="I2276" s="139">
        <f>_xll.qlInterestRateIndexValueDate(Index1M,$H2276)</f>
        <v>55694</v>
      </c>
      <c r="J2276" s="144">
        <f>IFERROR(_xll.qlIndexFixing(Index1M,$H2276,TRUE,_xll.ohTrigger(RecalcTrigger,Trigger1M)),NA())</f>
        <v>7.457584398159689E-3</v>
      </c>
      <c r="K2276" s="44">
        <f>IFERROR(_xll.qlIndexFixing(Index3M,H2276,TRUE,_xll.ohTrigger(RecalcTrigger,Trigger3M)),NA())</f>
        <v>7.667475393702273E-3</v>
      </c>
      <c r="L2276" s="44">
        <f>IFERROR(_xll.qlIndexFixing(Index6M,$H2276,TRUE,_xll.ohTrigger(RecalcTrigger,Trigger6M)),NA())</f>
        <v>7.6028933957385135E-3</v>
      </c>
      <c r="M2276" s="145">
        <f>IFERROR(_xll.qlIndexFixing(Index1Y,$H2276,TRUE,_xll.ohTrigger(RecalcTrigger,Trigger1Y)),NA())</f>
        <v>7.7889546078684065E-3</v>
      </c>
      <c r="N2276" s="144">
        <f>IFERROR(_xll.qlIndexFixing(ONIndex1M,I2276,TRUE,_xll.ohTrigger(RecalcTrigger,Trigger1M)),NA())</f>
        <v>7.4642686710735262E-3</v>
      </c>
      <c r="O2276" s="44">
        <f>IFERROR(_xll.qlIndexFixing(ONIndex3M,I2276,TRUE,_xll.ohTrigger(RecalcTrigger,Trigger3M)),NA())</f>
        <v>7.6910903118232454E-3</v>
      </c>
      <c r="P2276" s="44">
        <f>IFERROR(_xll.qlIndexFixing(ONIndex6M,I2276,TRUE,_xll.ohTrigger(RecalcTrigger,Trigger6M)),NA())</f>
        <v>7.6192668434504895E-3</v>
      </c>
      <c r="Q2276" s="145">
        <f>IFERROR(_xll.qlIndexFixing(ONIndex1Y,I2276,TRUE,_xll.ohTrigger(RecalcTrigger,Trigger1Y)),NA())</f>
        <v>7.8913034576455487E-3</v>
      </c>
    </row>
    <row r="2277" spans="2:17" x14ac:dyDescent="0.2">
      <c r="B2277" s="39" t="s">
        <v>42</v>
      </c>
      <c r="D2277" s="42">
        <f>_xll.qlCalendarAdvance(Calendar,$D2276,B2277,"f",FALSE)</f>
        <v>55697</v>
      </c>
      <c r="E2277" s="139">
        <f>_xll.qlInterestRateIndexValueDate(IndexON,D2277)</f>
        <v>55697</v>
      </c>
      <c r="F2277" s="155">
        <f>IFERROR(_xll.qlIndexFixing(IndexON,D2277,TRUE,_xll.ohTrigger(RecalcTrigger,TriggerON)),NA())</f>
        <v>7.573554372362068E-3</v>
      </c>
      <c r="H2277" s="42">
        <f>_xll.qlCalendarAdvance(Calendar,$H2276,B2277,"f",FALSE)</f>
        <v>55697</v>
      </c>
      <c r="I2277" s="139">
        <f>_xll.qlInterestRateIndexValueDate(Index1M,$H2277)</f>
        <v>55701</v>
      </c>
      <c r="J2277" s="144">
        <f>IFERROR(_xll.qlIndexFixing(Index1M,$H2277,TRUE,_xll.ohTrigger(RecalcTrigger,Trigger1M)),NA())</f>
        <v>7.4522933794841971E-3</v>
      </c>
      <c r="K2277" s="44">
        <f>IFERROR(_xll.qlIndexFixing(Index3M,H2277,TRUE,_xll.ohTrigger(RecalcTrigger,Trigger3M)),NA())</f>
        <v>7.6624483270671326E-3</v>
      </c>
      <c r="L2277" s="44">
        <f>IFERROR(_xll.qlIndexFixing(Index6M,$H2277,TRUE,_xll.ohTrigger(RecalcTrigger,Trigger6M)),NA())</f>
        <v>7.6002633462149884E-3</v>
      </c>
      <c r="M2277" s="145">
        <f>IFERROR(_xll.qlIndexFixing(Index1Y,$H2277,TRUE,_xll.ohTrigger(RecalcTrigger,Trigger1Y)),NA())</f>
        <v>7.7836613786315643E-3</v>
      </c>
      <c r="N2277" s="144">
        <f>IFERROR(_xll.qlIndexFixing(ONIndex1M,I2277,TRUE,_xll.ohTrigger(RecalcTrigger,Trigger1M)),NA())</f>
        <v>7.4592794755368175E-3</v>
      </c>
      <c r="O2277" s="44">
        <f>IFERROR(_xll.qlIndexFixing(ONIndex3M,I2277,TRUE,_xll.ohTrigger(RecalcTrigger,Trigger3M)),NA())</f>
        <v>7.6861315003817765E-3</v>
      </c>
      <c r="P2277" s="44">
        <f>IFERROR(_xll.qlIndexFixing(ONIndex6M,I2277,TRUE,_xll.ohTrigger(RecalcTrigger,Trigger6M)),NA())</f>
        <v>7.6168300354950702E-3</v>
      </c>
      <c r="Q2277" s="145">
        <f>IFERROR(_xll.qlIndexFixing(ONIndex1Y,I2277,TRUE,_xll.ohTrigger(RecalcTrigger,Trigger1Y)),NA())</f>
        <v>7.8862943514756978E-3</v>
      </c>
    </row>
    <row r="2278" spans="2:17" x14ac:dyDescent="0.2">
      <c r="B2278" s="39" t="s">
        <v>42</v>
      </c>
      <c r="D2278" s="42">
        <f>_xll.qlCalendarAdvance(Calendar,$D2277,B2278,"f",FALSE)</f>
        <v>55704</v>
      </c>
      <c r="E2278" s="139">
        <f>_xll.qlInterestRateIndexValueDate(IndexON,D2278)</f>
        <v>55704</v>
      </c>
      <c r="F2278" s="155">
        <f>IFERROR(_xll.qlIndexFixing(IndexON,D2278,TRUE,_xll.ohTrigger(RecalcTrigger,TriggerON)),NA())</f>
        <v>7.573554372362068E-3</v>
      </c>
      <c r="H2278" s="42">
        <f>_xll.qlCalendarAdvance(Calendar,$H2277,B2278,"f",FALSE)</f>
        <v>55704</v>
      </c>
      <c r="I2278" s="139">
        <f>_xll.qlInterestRateIndexValueDate(Index1M,$H2278)</f>
        <v>55708</v>
      </c>
      <c r="J2278" s="144">
        <f>IFERROR(_xll.qlIndexFixing(Index1M,$H2278,TRUE,_xll.ohTrigger(RecalcTrigger,Trigger1M)),NA())</f>
        <v>7.4472734725347205E-3</v>
      </c>
      <c r="K2278" s="44">
        <f>IFERROR(_xll.qlIndexFixing(Index3M,H2278,TRUE,_xll.ohTrigger(RecalcTrigger,Trigger3M)),NA())</f>
        <v>7.6574118152482277E-3</v>
      </c>
      <c r="L2278" s="44">
        <f>IFERROR(_xll.qlIndexFixing(Index6M,$H2278,TRUE,_xll.ohTrigger(RecalcTrigger,Trigger6M)),NA())</f>
        <v>7.5979161169671752E-3</v>
      </c>
      <c r="M2278" s="145">
        <f>IFERROR(_xll.qlIndexFixing(Index1Y,$H2278,TRUE,_xll.ohTrigger(RecalcTrigger,Trigger1Y)),NA())</f>
        <v>7.7783585879931888E-3</v>
      </c>
      <c r="N2278" s="144">
        <f>IFERROR(_xll.qlIndexFixing(ONIndex1M,I2278,TRUE,_xll.ohTrigger(RecalcTrigger,Trigger1M)),NA())</f>
        <v>7.4542806266020278E-3</v>
      </c>
      <c r="O2278" s="44">
        <f>IFERROR(_xll.qlIndexFixing(ONIndex3M,I2278,TRUE,_xll.ohTrigger(RecalcTrigger,Trigger3M)),NA())</f>
        <v>7.6811632911777394E-3</v>
      </c>
      <c r="P2278" s="44">
        <f>IFERROR(_xll.qlIndexFixing(ONIndex6M,I2278,TRUE,_xll.ohTrigger(RecalcTrigger,Trigger6M)),NA())</f>
        <v>7.614393537691555E-3</v>
      </c>
      <c r="Q2278" s="145">
        <f>IFERROR(_xll.qlIndexFixing(ONIndex1Y,I2278,TRUE,_xll.ohTrigger(RecalcTrigger,Trigger1Y)),NA())</f>
        <v>7.8812759414681466E-3</v>
      </c>
    </row>
    <row r="2279" spans="2:17" x14ac:dyDescent="0.2">
      <c r="B2279" s="39" t="s">
        <v>42</v>
      </c>
      <c r="D2279" s="42">
        <f>_xll.qlCalendarAdvance(Calendar,$D2278,B2279,"f",FALSE)</f>
        <v>55711</v>
      </c>
      <c r="E2279" s="139">
        <f>_xll.qlInterestRateIndexValueDate(IndexON,D2279)</f>
        <v>55711</v>
      </c>
      <c r="F2279" s="155">
        <f>IFERROR(_xll.qlIndexFixing(IndexON,D2279,TRUE,_xll.ohTrigger(RecalcTrigger,TriggerON)),NA())</f>
        <v>7.573554372362068E-3</v>
      </c>
      <c r="H2279" s="42">
        <f>_xll.qlCalendarAdvance(Calendar,$H2278,B2279,"f",FALSE)</f>
        <v>55711</v>
      </c>
      <c r="I2279" s="139">
        <f>_xll.qlInterestRateIndexValueDate(Index1M,$H2279)</f>
        <v>55715</v>
      </c>
      <c r="J2279" s="144">
        <f>IFERROR(_xll.qlIndexFixing(Index1M,$H2279,TRUE,_xll.ohTrigger(RecalcTrigger,Trigger1M)),NA())</f>
        <v>7.4422438952561907E-3</v>
      </c>
      <c r="K2279" s="44">
        <f>IFERROR(_xll.qlIndexFixing(Index3M,H2279,TRUE,_xll.ohTrigger(RecalcTrigger,Trigger3M)),NA())</f>
        <v>7.6523658525379486E-3</v>
      </c>
      <c r="L2279" s="44">
        <f>IFERROR(_xll.qlIndexFixing(Index6M,$H2279,TRUE,_xll.ohTrigger(RecalcTrigger,Trigger6M)),NA())</f>
        <v>7.5954751080126422E-3</v>
      </c>
      <c r="M2279" s="145">
        <f>IFERROR(_xll.qlIndexFixing(Index1Y,$H2279,TRUE,_xll.ohTrigger(RecalcTrigger,Trigger1Y)),NA())</f>
        <v>7.7730462278446967E-3</v>
      </c>
      <c r="N2279" s="144">
        <f>IFERROR(_xll.qlIndexFixing(ONIndex1M,I2279,TRUE,_xll.ohTrigger(RecalcTrigger,Trigger1M)),NA())</f>
        <v>7.449272119632866E-3</v>
      </c>
      <c r="O2279" s="44">
        <f>IFERROR(_xll.qlIndexFixing(ONIndex3M,I2279,TRUE,_xll.ohTrigger(RecalcTrigger,Trigger3M)),NA())</f>
        <v>7.6761856786955462E-3</v>
      </c>
      <c r="P2279" s="44">
        <f>IFERROR(_xll.qlIndexFixing(ONIndex6M,I2279,TRUE,_xll.ohTrigger(RecalcTrigger,Trigger6M)),NA())</f>
        <v>7.6119573548361075E-3</v>
      </c>
      <c r="Q2279" s="145">
        <f>IFERROR(_xll.qlIndexFixing(ONIndex1Y,I2279,TRUE,_xll.ohTrigger(RecalcTrigger,Trigger1Y)),NA())</f>
        <v>7.8762482193894812E-3</v>
      </c>
    </row>
    <row r="2280" spans="2:17" x14ac:dyDescent="0.2">
      <c r="B2280" s="39" t="s">
        <v>42</v>
      </c>
      <c r="D2280" s="42">
        <f>_xll.qlCalendarAdvance(Calendar,$D2279,B2280,"f",FALSE)</f>
        <v>55718</v>
      </c>
      <c r="E2280" s="139">
        <f>_xll.qlInterestRateIndexValueDate(IndexON,D2280)</f>
        <v>55718</v>
      </c>
      <c r="F2280" s="155">
        <f>IFERROR(_xll.qlIndexFixing(IndexON,D2280,TRUE,_xll.ohTrigger(RecalcTrigger,TriggerON)),NA())</f>
        <v>7.573554372362068E-3</v>
      </c>
      <c r="H2280" s="42">
        <f>_xll.qlCalendarAdvance(Calendar,$H2279,B2280,"f",FALSE)</f>
        <v>55718</v>
      </c>
      <c r="I2280" s="139">
        <f>_xll.qlInterestRateIndexValueDate(Index1M,$H2280)</f>
        <v>55722</v>
      </c>
      <c r="J2280" s="144">
        <f>IFERROR(_xll.qlIndexFixing(Index1M,$H2280,TRUE,_xll.ohTrigger(RecalcTrigger,Trigger1M)),NA())</f>
        <v>7.4372046430793591E-3</v>
      </c>
      <c r="K2280" s="44">
        <f>IFERROR(_xll.qlIndexFixing(Index3M,H2280,TRUE,_xll.ohTrigger(RecalcTrigger,Trigger3M)),NA())</f>
        <v>7.6473104332330311E-3</v>
      </c>
      <c r="L2280" s="44">
        <f>IFERROR(_xll.qlIndexFixing(Index6M,$H2280,TRUE,_xll.ohTrigger(RecalcTrigger,Trigger6M)),NA())</f>
        <v>7.5930344818731926E-3</v>
      </c>
      <c r="M2280" s="145">
        <f>IFERROR(_xll.qlIndexFixing(Index1Y,$H2280,TRUE,_xll.ohTrigger(RecalcTrigger,Trigger1Y)),NA())</f>
        <v>7.7677242900781639E-3</v>
      </c>
      <c r="N2280" s="144">
        <f>IFERROR(_xll.qlIndexFixing(ONIndex1M,I2280,TRUE,_xll.ohTrigger(RecalcTrigger,Trigger1M)),NA())</f>
        <v>7.4442539503127847E-3</v>
      </c>
      <c r="O2280" s="44">
        <f>IFERROR(_xll.qlIndexFixing(ONIndex3M,I2280,TRUE,_xll.ohTrigger(RecalcTrigger,Trigger3M)),NA())</f>
        <v>7.6711986569399926E-3</v>
      </c>
      <c r="P2280" s="44">
        <f>IFERROR(_xll.qlIndexFixing(ONIndex6M,I2280,TRUE,_xll.ohTrigger(RecalcTrigger,Trigger6M)),NA())</f>
        <v>7.6095214912452747E-3</v>
      </c>
      <c r="Q2280" s="145">
        <f>IFERROR(_xll.qlIndexFixing(ONIndex1Y,I2280,TRUE,_xll.ohTrigger(RecalcTrigger,Trigger1Y)),NA())</f>
        <v>7.8712111769263515E-3</v>
      </c>
    </row>
    <row r="2281" spans="2:17" x14ac:dyDescent="0.2">
      <c r="B2281" s="39" t="s">
        <v>42</v>
      </c>
      <c r="D2281" s="42">
        <f>_xll.qlCalendarAdvance(Calendar,$D2280,B2281,"f",FALSE)</f>
        <v>55725</v>
      </c>
      <c r="E2281" s="139">
        <f>_xll.qlInterestRateIndexValueDate(IndexON,D2281)</f>
        <v>55725</v>
      </c>
      <c r="F2281" s="155">
        <f>IFERROR(_xll.qlIndexFixing(IndexON,D2281,TRUE,_xll.ohTrigger(RecalcTrigger,TriggerON)),NA())</f>
        <v>7.573554372362068E-3</v>
      </c>
      <c r="H2281" s="42">
        <f>_xll.qlCalendarAdvance(Calendar,$H2280,B2281,"f",FALSE)</f>
        <v>55725</v>
      </c>
      <c r="I2281" s="139">
        <f>_xll.qlInterestRateIndexValueDate(Index1M,$H2281)</f>
        <v>55729</v>
      </c>
      <c r="J2281" s="144">
        <f>IFERROR(_xll.qlIndexFixing(Index1M,$H2281,TRUE,_xll.ohTrigger(RecalcTrigger,Trigger1M)),NA())</f>
        <v>7.4321557114401336E-3</v>
      </c>
      <c r="K2281" s="44">
        <f>IFERROR(_xll.qlIndexFixing(Index3M,H2281,TRUE,_xll.ohTrigger(RecalcTrigger,Trigger3M)),NA())</f>
        <v>7.6422455516302126E-3</v>
      </c>
      <c r="L2281" s="44">
        <f>IFERROR(_xll.qlIndexFixing(Index6M,$H2281,TRUE,_xll.ohTrigger(RecalcTrigger,Trigger6M)),NA())</f>
        <v>7.5905942431716512E-3</v>
      </c>
      <c r="M2281" s="145">
        <f>IFERROR(_xll.qlIndexFixing(Index1Y,$H2281,TRUE,_xll.ohTrigger(RecalcTrigger,Trigger1Y)),NA())</f>
        <v>7.7623927665865407E-3</v>
      </c>
      <c r="N2281" s="144">
        <f>IFERROR(_xll.qlIndexFixing(ONIndex1M,I2281,TRUE,_xll.ohTrigger(RecalcTrigger,Trigger1M)),NA())</f>
        <v>7.4392261137656845E-3</v>
      </c>
      <c r="O2281" s="44">
        <f>IFERROR(_xll.qlIndexFixing(ONIndex3M,I2281,TRUE,_xll.ohTrigger(RecalcTrigger,Trigger3M)),NA())</f>
        <v>7.6662022203954905E-3</v>
      </c>
      <c r="P2281" s="44">
        <f>IFERROR(_xll.qlIndexFixing(ONIndex6M,I2281,TRUE,_xll.ohTrigger(RecalcTrigger,Trigger6M)),NA())</f>
        <v>7.6070859518750922E-3</v>
      </c>
      <c r="Q2281" s="145">
        <f>IFERROR(_xll.qlIndexFixing(ONIndex1Y,I2281,TRUE,_xll.ohTrigger(RecalcTrigger,Trigger1Y)),NA())</f>
        <v>7.8661648060851519E-3</v>
      </c>
    </row>
    <row r="2282" spans="2:17" x14ac:dyDescent="0.2">
      <c r="B2282" s="39" t="s">
        <v>42</v>
      </c>
      <c r="D2282" s="42">
        <f>_xll.qlCalendarAdvance(Calendar,$D2281,B2282,"f",FALSE)</f>
        <v>55732</v>
      </c>
      <c r="E2282" s="139">
        <f>_xll.qlInterestRateIndexValueDate(IndexON,D2282)</f>
        <v>55732</v>
      </c>
      <c r="F2282" s="155">
        <f>IFERROR(_xll.qlIndexFixing(IndexON,D2282,TRUE,_xll.ohTrigger(RecalcTrigger,TriggerON)),NA())</f>
        <v>7.5735543722821319E-3</v>
      </c>
      <c r="H2282" s="42">
        <f>_xll.qlCalendarAdvance(Calendar,$H2281,B2282,"f",FALSE)</f>
        <v>55732</v>
      </c>
      <c r="I2282" s="139">
        <f>_xll.qlInterestRateIndexValueDate(Index1M,$H2282)</f>
        <v>55736</v>
      </c>
      <c r="J2282" s="144">
        <f>IFERROR(_xll.qlIndexFixing(Index1M,$H2282,TRUE,_xll.ohTrigger(RecalcTrigger,Trigger1M)),NA())</f>
        <v>7.4270970957641107E-3</v>
      </c>
      <c r="K2282" s="44">
        <f>IFERROR(_xll.qlIndexFixing(Index3M,H2282,TRUE,_xll.ohTrigger(RecalcTrigger,Trigger3M)),NA())</f>
        <v>7.637171202025359E-3</v>
      </c>
      <c r="L2282" s="44">
        <f>IFERROR(_xll.qlIndexFixing(Index6M,$H2282,TRUE,_xll.ohTrigger(RecalcTrigger,Trigger6M)),NA())</f>
        <v>7.5881543965295381E-3</v>
      </c>
      <c r="M2282" s="145">
        <f>IFERROR(_xll.qlIndexFixing(Index1Y,$H2282,TRUE,_xll.ohTrigger(RecalcTrigger,Trigger1Y)),NA())</f>
        <v>7.7570516492621207E-3</v>
      </c>
      <c r="N2282" s="144">
        <f>IFERROR(_xll.qlIndexFixing(ONIndex1M,I2282,TRUE,_xll.ohTrigger(RecalcTrigger,Trigger1M)),NA())</f>
        <v>7.4341886056750184E-3</v>
      </c>
      <c r="O2282" s="44">
        <f>IFERROR(_xll.qlIndexFixing(ONIndex3M,I2282,TRUE,_xll.ohTrigger(RecalcTrigger,Trigger3M)),NA())</f>
        <v>7.6611963631467717E-3</v>
      </c>
      <c r="P2282" s="44">
        <f>IFERROR(_xll.qlIndexFixing(ONIndex6M,I2282,TRUE,_xll.ohTrigger(RecalcTrigger,Trigger6M)),NA())</f>
        <v>7.6046507411220432E-3</v>
      </c>
      <c r="Q2282" s="145">
        <f>IFERROR(_xll.qlIndexFixing(ONIndex1Y,I2282,TRUE,_xll.ohTrigger(RecalcTrigger,Trigger1Y)),NA())</f>
        <v>7.8611090983926601E-3</v>
      </c>
    </row>
    <row r="2283" spans="2:17" x14ac:dyDescent="0.2">
      <c r="B2283" s="39" t="s">
        <v>42</v>
      </c>
      <c r="D2283" s="42">
        <f>_xll.qlCalendarAdvance(Calendar,$D2282,B2283,"f",FALSE)</f>
        <v>55739</v>
      </c>
      <c r="E2283" s="139">
        <f>_xll.qlInterestRateIndexValueDate(IndexON,D2283)</f>
        <v>55739</v>
      </c>
      <c r="F2283" s="155">
        <f>IFERROR(_xll.qlIndexFixing(IndexON,D2283,TRUE,_xll.ohTrigger(RecalcTrigger,TriggerON)),NA())</f>
        <v>7.573554372362068E-3</v>
      </c>
      <c r="H2283" s="42">
        <f>_xll.qlCalendarAdvance(Calendar,$H2282,B2283,"f",FALSE)</f>
        <v>55739</v>
      </c>
      <c r="I2283" s="139">
        <f>_xll.qlInterestRateIndexValueDate(Index1M,$H2283)</f>
        <v>55743</v>
      </c>
      <c r="J2283" s="144">
        <f>IFERROR(_xll.qlIndexFixing(Index1M,$H2283,TRUE,_xll.ohTrigger(RecalcTrigger,Trigger1M)),NA())</f>
        <v>7.4220287914820412E-3</v>
      </c>
      <c r="K2283" s="44">
        <f>IFERROR(_xll.qlIndexFixing(Index3M,H2283,TRUE,_xll.ohTrigger(RecalcTrigger,Trigger3M)),NA())</f>
        <v>7.6320873787134695E-3</v>
      </c>
      <c r="L2283" s="44">
        <f>IFERROR(_xll.qlIndexFixing(Index6M,$H2283,TRUE,_xll.ohTrigger(RecalcTrigger,Trigger6M)),NA())</f>
        <v>7.5857149465705462E-3</v>
      </c>
      <c r="M2283" s="145">
        <f>IFERROR(_xll.qlIndexFixing(Index1Y,$H2283,TRUE,_xll.ohTrigger(RecalcTrigger,Trigger1Y)),NA())</f>
        <v>7.7517009299985116E-3</v>
      </c>
      <c r="N2283" s="144">
        <f>IFERROR(_xll.qlIndexFixing(ONIndex1M,I2283,TRUE,_xll.ohTrigger(RecalcTrigger,Trigger1M)),NA())</f>
        <v>7.4291414213245588E-3</v>
      </c>
      <c r="O2283" s="44">
        <f>IFERROR(_xll.qlIndexFixing(ONIndex3M,I2283,TRUE,_xll.ohTrigger(RecalcTrigger,Trigger3M)),NA())</f>
        <v>7.656181079518376E-3</v>
      </c>
      <c r="P2283" s="44">
        <f>IFERROR(_xll.qlIndexFixing(ONIndex6M,I2283,TRUE,_xll.ohTrigger(RecalcTrigger,Trigger6M)),NA())</f>
        <v>7.602215863462547E-3</v>
      </c>
      <c r="Q2283" s="145">
        <f>IFERROR(_xll.qlIndexFixing(ONIndex1Y,I2283,TRUE,_xll.ohTrigger(RecalcTrigger,Trigger1Y)),NA())</f>
        <v>7.8560440459352066E-3</v>
      </c>
    </row>
    <row r="2284" spans="2:17" x14ac:dyDescent="0.2">
      <c r="B2284" s="39" t="s">
        <v>42</v>
      </c>
      <c r="D2284" s="42">
        <f>_xll.qlCalendarAdvance(Calendar,$D2283,B2284,"f",FALSE)</f>
        <v>55746</v>
      </c>
      <c r="E2284" s="139">
        <f>_xll.qlInterestRateIndexValueDate(IndexON,D2284)</f>
        <v>55746</v>
      </c>
      <c r="F2284" s="155">
        <f>IFERROR(_xll.qlIndexFixing(IndexON,D2284,TRUE,_xll.ohTrigger(RecalcTrigger,TriggerON)),NA())</f>
        <v>7.573554372362068E-3</v>
      </c>
      <c r="H2284" s="42">
        <f>_xll.qlCalendarAdvance(Calendar,$H2283,B2284,"f",FALSE)</f>
        <v>55746</v>
      </c>
      <c r="I2284" s="139">
        <f>_xll.qlInterestRateIndexValueDate(Index1M,$H2284)</f>
        <v>55750</v>
      </c>
      <c r="J2284" s="144">
        <f>IFERROR(_xll.qlIndexFixing(Index1M,$H2284,TRUE,_xll.ohTrigger(RecalcTrigger,Trigger1M)),NA())</f>
        <v>7.4169507940298343E-3</v>
      </c>
      <c r="K2284" s="44">
        <f>IFERROR(_xll.qlIndexFixing(Index3M,H2284,TRUE,_xll.ohTrigger(RecalcTrigger,Trigger3M)),NA())</f>
        <v>7.6269940759912799E-3</v>
      </c>
      <c r="L2284" s="44">
        <f>IFERROR(_xll.qlIndexFixing(Index6M,$H2284,TRUE,_xll.ohTrigger(RecalcTrigger,Trigger6M)),NA())</f>
        <v>7.5832758979166312E-3</v>
      </c>
      <c r="M2284" s="145">
        <f>IFERROR(_xll.qlIndexFixing(Index1Y,$H2284,TRUE,_xll.ohTrigger(RecalcTrigger,Trigger1Y)),NA())</f>
        <v>7.7463406006897592E-3</v>
      </c>
      <c r="N2284" s="144">
        <f>IFERROR(_xll.qlIndexFixing(ONIndex1M,I2284,TRUE,_xll.ohTrigger(RecalcTrigger,Trigger1M)),NA())</f>
        <v>7.4240845560780144E-3</v>
      </c>
      <c r="O2284" s="44">
        <f>IFERROR(_xll.qlIndexFixing(ONIndex3M,I2284,TRUE,_xll.ohTrigger(RecalcTrigger,Trigger3M)),NA())</f>
        <v>7.6511563639147795E-3</v>
      </c>
      <c r="P2284" s="44">
        <f>IFERROR(_xll.qlIndexFixing(ONIndex6M,I2284,TRUE,_xll.ohTrigger(RecalcTrigger,Trigger6M)),NA())</f>
        <v>7.599781323772703E-3</v>
      </c>
      <c r="Q2284" s="145">
        <f>IFERROR(_xll.qlIndexFixing(ONIndex1Y,I2284,TRUE,_xll.ohTrigger(RecalcTrigger,Trigger1Y)),NA())</f>
        <v>7.8509696403195051E-3</v>
      </c>
    </row>
    <row r="2285" spans="2:17" x14ac:dyDescent="0.2">
      <c r="B2285" s="39" t="s">
        <v>42</v>
      </c>
      <c r="D2285" s="42">
        <f>_xll.qlCalendarAdvance(Calendar,$D2284,B2285,"f",FALSE)</f>
        <v>55753</v>
      </c>
      <c r="E2285" s="139">
        <f>_xll.qlInterestRateIndexValueDate(IndexON,D2285)</f>
        <v>55753</v>
      </c>
      <c r="F2285" s="155">
        <f>IFERROR(_xll.qlIndexFixing(IndexON,D2285,TRUE,_xll.ohTrigger(RecalcTrigger,TriggerON)),NA())</f>
        <v>7.573554372362068E-3</v>
      </c>
      <c r="H2285" s="42">
        <f>_xll.qlCalendarAdvance(Calendar,$H2284,B2285,"f",FALSE)</f>
        <v>55753</v>
      </c>
      <c r="I2285" s="139">
        <f>_xll.qlInterestRateIndexValueDate(Index1M,$H2285)</f>
        <v>55757</v>
      </c>
      <c r="J2285" s="144">
        <f>IFERROR(_xll.qlIndexFixing(Index1M,$H2285,TRUE,_xll.ohTrigger(RecalcTrigger,Trigger1M)),NA())</f>
        <v>7.4118630988330844E-3</v>
      </c>
      <c r="K2285" s="44">
        <f>IFERROR(_xll.qlIndexFixing(Index3M,H2285,TRUE,_xll.ohTrigger(RecalcTrigger,Trigger3M)),NA())</f>
        <v>7.6218912881546568E-3</v>
      </c>
      <c r="L2285" s="44">
        <f>IFERROR(_xll.qlIndexFixing(Index6M,$H2285,TRUE,_xll.ohTrigger(RecalcTrigger,Trigger6M)),NA())</f>
        <v>7.5808372551914843E-3</v>
      </c>
      <c r="M2285" s="145">
        <f>IFERROR(_xll.qlIndexFixing(Index1Y,$H2285,TRUE,_xll.ohTrigger(RecalcTrigger,Trigger1Y)),NA())</f>
        <v>7.7409706532303481E-3</v>
      </c>
      <c r="N2285" s="144">
        <f>IFERROR(_xll.qlIndexFixing(ONIndex1M,I2285,TRUE,_xll.ohTrigger(RecalcTrigger,Trigger1M)),NA())</f>
        <v>7.4190180055389021E-3</v>
      </c>
      <c r="O2285" s="44">
        <f>IFERROR(_xll.qlIndexFixing(ONIndex3M,I2285,TRUE,_xll.ohTrigger(RecalcTrigger,Trigger3M)),NA())</f>
        <v>7.6461222105006499E-3</v>
      </c>
      <c r="P2285" s="44">
        <f>IFERROR(_xll.qlIndexFixing(ONIndex6M,I2285,TRUE,_xll.ohTrigger(RecalcTrigger,Trigger6M)),NA())</f>
        <v>7.5973471266088666E-3</v>
      </c>
      <c r="Q2285" s="145">
        <f>IFERROR(_xll.qlIndexFixing(ONIndex1Y,I2285,TRUE,_xll.ohTrigger(RecalcTrigger,Trigger1Y)),NA())</f>
        <v>7.8458858734720138E-3</v>
      </c>
    </row>
    <row r="2286" spans="2:17" x14ac:dyDescent="0.2">
      <c r="B2286" s="39" t="s">
        <v>42</v>
      </c>
      <c r="D2286" s="42">
        <f>_xll.qlCalendarAdvance(Calendar,$D2285,B2286,"f",FALSE)</f>
        <v>55760</v>
      </c>
      <c r="E2286" s="139">
        <f>_xll.qlInterestRateIndexValueDate(IndexON,D2286)</f>
        <v>55760</v>
      </c>
      <c r="F2286" s="155">
        <f>IFERROR(_xll.qlIndexFixing(IndexON,D2286,TRUE,_xll.ohTrigger(RecalcTrigger,TriggerON)),NA())</f>
        <v>7.573554372362068E-3</v>
      </c>
      <c r="H2286" s="42">
        <f>_xll.qlCalendarAdvance(Calendar,$H2285,B2286,"f",FALSE)</f>
        <v>55760</v>
      </c>
      <c r="I2286" s="139">
        <f>_xll.qlInterestRateIndexValueDate(Index1M,$H2286)</f>
        <v>55764</v>
      </c>
      <c r="J2286" s="144">
        <f>IFERROR(_xll.qlIndexFixing(Index1M,$H2286,TRUE,_xll.ohTrigger(RecalcTrigger,Trigger1M)),NA())</f>
        <v>7.4070544411277695E-3</v>
      </c>
      <c r="K2286" s="44">
        <f>IFERROR(_xll.qlIndexFixing(Index3M,H2286,TRUE,_xll.ohTrigger(RecalcTrigger,Trigger3M)),NA())</f>
        <v>7.6170654340862393E-3</v>
      </c>
      <c r="L2286" s="44">
        <f>IFERROR(_xll.qlIndexFixing(Index6M,$H2286,TRUE,_xll.ohTrigger(RecalcTrigger,Trigger6M)),NA())</f>
        <v>7.5785877199487052E-3</v>
      </c>
      <c r="M2286" s="145">
        <f>IFERROR(_xll.qlIndexFixing(Index1Y,$H2286,TRUE,_xll.ohTrigger(RecalcTrigger,Trigger1Y)),NA())</f>
        <v>7.7355910795145416E-3</v>
      </c>
      <c r="N2286" s="144">
        <f>IFERROR(_xll.qlIndexFixing(ONIndex1M,I2286,TRUE,_xll.ohTrigger(RecalcTrigger,Trigger1M)),NA())</f>
        <v>7.4139417649110584E-3</v>
      </c>
      <c r="O2286" s="44">
        <f>IFERROR(_xll.qlIndexFixing(ONIndex3M,I2286,TRUE,_xll.ohTrigger(RecalcTrigger,Trigger3M)),NA())</f>
        <v>7.641078613520591E-3</v>
      </c>
      <c r="P2286" s="44">
        <f>IFERROR(_xll.qlIndexFixing(ONIndex6M,I2286,TRUE,_xll.ohTrigger(RecalcTrigger,Trigger6M)),NA())</f>
        <v>7.594913276527393E-3</v>
      </c>
      <c r="Q2286" s="145">
        <f>IFERROR(_xll.qlIndexFixing(ONIndex1Y,I2286,TRUE,_xll.ohTrigger(RecalcTrigger,Trigger1Y)),NA())</f>
        <v>7.8407927371593189E-3</v>
      </c>
    </row>
    <row r="2287" spans="2:17" x14ac:dyDescent="0.2">
      <c r="B2287" s="39" t="s">
        <v>42</v>
      </c>
      <c r="D2287" s="42">
        <f>_xll.qlCalendarAdvance(Calendar,$D2286,B2287,"f",FALSE)</f>
        <v>55767</v>
      </c>
      <c r="E2287" s="139">
        <f>_xll.qlInterestRateIndexValueDate(IndexON,D2287)</f>
        <v>55767</v>
      </c>
      <c r="F2287" s="155">
        <f>IFERROR(_xll.qlIndexFixing(IndexON,D2287,TRUE,_xll.ohTrigger(RecalcTrigger,TriggerON)),NA())</f>
        <v>7.573554372362068E-3</v>
      </c>
      <c r="H2287" s="42">
        <f>_xll.qlCalendarAdvance(Calendar,$H2286,B2287,"f",FALSE)</f>
        <v>55767</v>
      </c>
      <c r="I2287" s="139">
        <f>_xll.qlInterestRateIndexValueDate(Index1M,$H2287)</f>
        <v>55771</v>
      </c>
      <c r="J2287" s="144">
        <f>IFERROR(_xll.qlIndexFixing(Index1M,$H2287,TRUE,_xll.ohTrigger(RecalcTrigger,Trigger1M)),NA())</f>
        <v>7.401948135472125E-3</v>
      </c>
      <c r="K2287" s="44">
        <f>IFERROR(_xll.qlIndexFixing(Index3M,H2287,TRUE,_xll.ohTrigger(RecalcTrigger,Trigger3M)),NA())</f>
        <v>7.6119444465278397E-3</v>
      </c>
      <c r="L2287" s="44">
        <f>IFERROR(_xll.qlIndexFixing(Index6M,$H2287,TRUE,_xll.ohTrigger(RecalcTrigger,Trigger6M)),NA())</f>
        <v>7.5761499429056189E-3</v>
      </c>
      <c r="M2287" s="145">
        <f>IFERROR(_xll.qlIndexFixing(Index1Y,$H2287,TRUE,_xll.ohTrigger(RecalcTrigger,Trigger1Y)),NA())</f>
        <v>7.7302018714379191E-3</v>
      </c>
      <c r="N2287" s="144">
        <f>IFERROR(_xll.qlIndexFixing(ONIndex1M,I2287,TRUE,_xll.ohTrigger(RecalcTrigger,Trigger1M)),NA())</f>
        <v>7.4088558297980001E-3</v>
      </c>
      <c r="O2287" s="44">
        <f>IFERROR(_xll.qlIndexFixing(ONIndex3M,I2287,TRUE,_xll.ohTrigger(RecalcTrigger,Trigger3M)),NA())</f>
        <v>7.6360255672991428E-3</v>
      </c>
      <c r="P2287" s="44">
        <f>IFERROR(_xll.qlIndexFixing(ONIndex6M,I2287,TRUE,_xll.ohTrigger(RecalcTrigger,Trigger6M)),NA())</f>
        <v>7.5924797780846376E-3</v>
      </c>
      <c r="Q2287" s="145">
        <f>IFERROR(_xll.qlIndexFixing(ONIndex1Y,I2287,TRUE,_xll.ohTrigger(RecalcTrigger,Trigger1Y)),NA())</f>
        <v>7.8356902231480063E-3</v>
      </c>
    </row>
    <row r="2288" spans="2:17" x14ac:dyDescent="0.2">
      <c r="B2288" s="39" t="s">
        <v>42</v>
      </c>
      <c r="D2288" s="42">
        <f>_xll.qlCalendarAdvance(Calendar,$D2287,B2288,"f",FALSE)</f>
        <v>55774</v>
      </c>
      <c r="E2288" s="139">
        <f>_xll.qlInterestRateIndexValueDate(IndexON,D2288)</f>
        <v>55774</v>
      </c>
      <c r="F2288" s="155">
        <f>IFERROR(_xll.qlIndexFixing(IndexON,D2288,TRUE,_xll.ohTrigger(RecalcTrigger,TriggerON)),NA())</f>
        <v>7.573554372362068E-3</v>
      </c>
      <c r="H2288" s="42">
        <f>_xll.qlCalendarAdvance(Calendar,$H2287,B2288,"f",FALSE)</f>
        <v>55774</v>
      </c>
      <c r="I2288" s="139">
        <f>_xll.qlInterestRateIndexValueDate(Index1M,$H2288)</f>
        <v>55778</v>
      </c>
      <c r="J2288" s="144">
        <f>IFERROR(_xll.qlIndexFixing(Index1M,$H2288,TRUE,_xll.ohTrigger(RecalcTrigger,Trigger1M)),NA())</f>
        <v>7.3968321188244701E-3</v>
      </c>
      <c r="K2288" s="44">
        <f>IFERROR(_xll.qlIndexFixing(Index3M,H2288,TRUE,_xll.ohTrigger(RecalcTrigger,Trigger3M)),NA())</f>
        <v>7.60681395728209E-3</v>
      </c>
      <c r="L2288" s="44">
        <f>IFERROR(_xll.qlIndexFixing(Index6M,$H2288,TRUE,_xll.ohTrigger(RecalcTrigger,Trigger6M)),NA())</f>
        <v>7.5737125849462007E-3</v>
      </c>
      <c r="M2288" s="145">
        <f>IFERROR(_xll.qlIndexFixing(Index1Y,$H2288,TRUE,_xll.ohTrigger(RecalcTrigger,Trigger1Y)),NA())</f>
        <v>7.7248030208960589E-3</v>
      </c>
      <c r="N2288" s="144">
        <f>IFERROR(_xll.qlIndexFixing(ONIndex1M,I2288,TRUE,_xll.ohTrigger(RecalcTrigger,Trigger1M)),NA())</f>
        <v>7.4037601955634358E-3</v>
      </c>
      <c r="O2288" s="44">
        <f>IFERROR(_xll.qlIndexFixing(ONIndex3M,I2288,TRUE,_xll.ohTrigger(RecalcTrigger,Trigger3M)),NA())</f>
        <v>7.6309630660809091E-3</v>
      </c>
      <c r="P2288" s="44">
        <f>IFERROR(_xll.qlIndexFixing(ONIndex6M,I2288,TRUE,_xll.ohTrigger(RecalcTrigger,Trigger6M)),NA())</f>
        <v>7.5900466359168917E-3</v>
      </c>
      <c r="Q2288" s="145">
        <f>IFERROR(_xll.qlIndexFixing(ONIndex1Y,I2288,TRUE,_xll.ohTrigger(RecalcTrigger,Trigger1Y)),NA())</f>
        <v>7.8305783233645343E-3</v>
      </c>
    </row>
    <row r="2289" spans="2:17" x14ac:dyDescent="0.2">
      <c r="B2289" s="39" t="s">
        <v>42</v>
      </c>
      <c r="D2289" s="42">
        <f>_xll.qlCalendarAdvance(Calendar,$D2288,B2289,"f",FALSE)</f>
        <v>55781</v>
      </c>
      <c r="E2289" s="139">
        <f>_xll.qlInterestRateIndexValueDate(IndexON,D2289)</f>
        <v>55781</v>
      </c>
      <c r="F2289" s="155">
        <f>IFERROR(_xll.qlIndexFixing(IndexON,D2289,TRUE,_xll.ohTrigger(RecalcTrigger,TriggerON)),NA())</f>
        <v>7.573554372362068E-3</v>
      </c>
      <c r="H2289" s="42">
        <f>_xll.qlCalendarAdvance(Calendar,$H2288,B2289,"f",FALSE)</f>
        <v>55781</v>
      </c>
      <c r="I2289" s="139">
        <f>_xll.qlInterestRateIndexValueDate(Index1M,$H2289)</f>
        <v>55785</v>
      </c>
      <c r="J2289" s="144">
        <f>IFERROR(_xll.qlIndexFixing(Index1M,$H2289,TRUE,_xll.ohTrigger(RecalcTrigger,Trigger1M)),NA())</f>
        <v>7.3917063866071331E-3</v>
      </c>
      <c r="K2289" s="44">
        <f>IFERROR(_xll.qlIndexFixing(Index3M,H2289,TRUE,_xll.ohTrigger(RecalcTrigger,Trigger3M)),NA())</f>
        <v>7.6016739606427873E-3</v>
      </c>
      <c r="L2289" s="44">
        <f>IFERROR(_xll.qlIndexFixing(Index6M,$H2289,TRUE,_xll.ohTrigger(RecalcTrigger,Trigger6M)),NA())</f>
        <v>7.5712756506957635E-3</v>
      </c>
      <c r="M2289" s="145">
        <f>IFERROR(_xll.qlIndexFixing(Index1Y,$H2289,TRUE,_xll.ohTrigger(RecalcTrigger,Trigger1Y)),NA())</f>
        <v>7.7193945197851985E-3</v>
      </c>
      <c r="N2289" s="144">
        <f>IFERROR(_xll.qlIndexFixing(ONIndex1M,I2289,TRUE,_xll.ohTrigger(RecalcTrigger,Trigger1M)),NA())</f>
        <v>7.3986548575710742E-3</v>
      </c>
      <c r="O2289" s="44">
        <f>IFERROR(_xll.qlIndexFixing(ONIndex3M,I2289,TRUE,_xll.ohTrigger(RecalcTrigger,Trigger3M)),NA())</f>
        <v>7.6258911041104938E-3</v>
      </c>
      <c r="P2289" s="44">
        <f>IFERROR(_xll.qlIndexFixing(ONIndex6M,I2289,TRUE,_xll.ohTrigger(RecalcTrigger,Trigger6M)),NA())</f>
        <v>7.5876138546604466E-3</v>
      </c>
      <c r="Q2289" s="145">
        <f>IFERROR(_xll.qlIndexFixing(ONIndex1Y,I2289,TRUE,_xll.ohTrigger(RecalcTrigger,Trigger1Y)),NA())</f>
        <v>7.8254570293356807E-3</v>
      </c>
    </row>
    <row r="2290" spans="2:17" x14ac:dyDescent="0.2">
      <c r="B2290" s="39" t="s">
        <v>42</v>
      </c>
      <c r="D2290" s="42">
        <f>_xll.qlCalendarAdvance(Calendar,$D2289,B2290,"f",FALSE)</f>
        <v>55788</v>
      </c>
      <c r="E2290" s="139">
        <f>_xll.qlInterestRateIndexValueDate(IndexON,D2290)</f>
        <v>55788</v>
      </c>
      <c r="F2290" s="155">
        <f>IFERROR(_xll.qlIndexFixing(IndexON,D2290,TRUE,_xll.ohTrigger(RecalcTrigger,TriggerON)),NA())</f>
        <v>7.573554372362068E-3</v>
      </c>
      <c r="H2290" s="42">
        <f>_xll.qlCalendarAdvance(Calendar,$H2289,B2290,"f",FALSE)</f>
        <v>55788</v>
      </c>
      <c r="I2290" s="139">
        <f>_xll.qlInterestRateIndexValueDate(Index1M,$H2290)</f>
        <v>55792</v>
      </c>
      <c r="J2290" s="144">
        <f>IFERROR(_xll.qlIndexFixing(Index1M,$H2290,TRUE,_xll.ohTrigger(RecalcTrigger,Trigger1M)),NA())</f>
        <v>7.3862789968039176E-3</v>
      </c>
      <c r="K2290" s="44">
        <f>IFERROR(_xll.qlIndexFixing(Index3M,H2290,TRUE,_xll.ohTrigger(RecalcTrigger,Trigger3M)),NA())</f>
        <v>7.5962348726451535E-3</v>
      </c>
      <c r="L2290" s="44">
        <f>IFERROR(_xll.qlIndexFixing(Index6M,$H2290,TRUE,_xll.ohTrigger(RecalcTrigger,Trigger6M)),NA())</f>
        <v>7.5688391447756636E-3</v>
      </c>
      <c r="M2290" s="145">
        <f>IFERROR(_xll.qlIndexFixing(Index1Y,$H2290,TRUE,_xll.ohTrigger(RecalcTrigger,Trigger1Y)),NA())</f>
        <v>7.7139763600022285E-3</v>
      </c>
      <c r="N2290" s="144">
        <f>IFERROR(_xll.qlIndexFixing(ONIndex1M,I2290,TRUE,_xll.ohTrigger(RecalcTrigger,Trigger1M)),NA())</f>
        <v>7.3935398113444961E-3</v>
      </c>
      <c r="O2290" s="44">
        <f>IFERROR(_xll.qlIndexFixing(ONIndex3M,I2290,TRUE,_xll.ohTrigger(RecalcTrigger,Trigger3M)),NA())</f>
        <v>7.6208096757124366E-3</v>
      </c>
      <c r="P2290" s="44">
        <f>IFERROR(_xll.qlIndexFixing(ONIndex6M,I2290,TRUE,_xll.ohTrigger(RecalcTrigger,Trigger6M)),NA())</f>
        <v>7.5851814389515937E-3</v>
      </c>
      <c r="Q2290" s="145">
        <f>IFERROR(_xll.qlIndexFixing(ONIndex1Y,I2290,TRUE,_xll.ohTrigger(RecalcTrigger,Trigger1Y)),NA())</f>
        <v>7.8203263331477757E-3</v>
      </c>
    </row>
    <row r="2291" spans="2:17" x14ac:dyDescent="0.2">
      <c r="B2291" s="39" t="s">
        <v>42</v>
      </c>
      <c r="D2291" s="42">
        <f>_xll.qlCalendarAdvance(Calendar,$D2290,B2291,"f",FALSE)</f>
        <v>55795</v>
      </c>
      <c r="E2291" s="139">
        <f>_xll.qlInterestRateIndexValueDate(IndexON,D2291)</f>
        <v>55795</v>
      </c>
      <c r="F2291" s="155">
        <f>IFERROR(_xll.qlIndexFixing(IndexON,D2291,TRUE,_xll.ohTrigger(RecalcTrigger,TriggerON)),NA())</f>
        <v>7.573554372362068E-3</v>
      </c>
      <c r="H2291" s="42">
        <f>_xll.qlCalendarAdvance(Calendar,$H2290,B2291,"f",FALSE)</f>
        <v>55795</v>
      </c>
      <c r="I2291" s="139">
        <f>_xll.qlInterestRateIndexValueDate(Index1M,$H2291)</f>
        <v>55799</v>
      </c>
      <c r="J2291" s="144">
        <f>IFERROR(_xll.qlIndexFixing(Index1M,$H2291,TRUE,_xll.ohTrigger(RecalcTrigger,Trigger1M)),NA())</f>
        <v>7.3811330192063264E-3</v>
      </c>
      <c r="K2291" s="44">
        <f>IFERROR(_xll.qlIndexFixing(Index3M,H2291,TRUE,_xll.ohTrigger(RecalcTrigger,Trigger3M)),NA())</f>
        <v>7.5910750543533899E-3</v>
      </c>
      <c r="L2291" s="44">
        <f>IFERROR(_xll.qlIndexFixing(Index6M,$H2291,TRUE,_xll.ohTrigger(RecalcTrigger,Trigger6M)),NA())</f>
        <v>7.5663086285088499E-3</v>
      </c>
      <c r="M2291" s="145">
        <f>IFERROR(_xll.qlIndexFixing(Index1Y,$H2291,TRUE,_xll.ohTrigger(RecalcTrigger,Trigger1Y)),NA())</f>
        <v>7.7085485334438238E-3</v>
      </c>
      <c r="N2291" s="144">
        <f>IFERROR(_xll.qlIndexFixing(ONIndex1M,I2291,TRUE,_xll.ohTrigger(RecalcTrigger,Trigger1M)),NA())</f>
        <v>7.3884150521674741E-3</v>
      </c>
      <c r="O2291" s="44">
        <f>IFERROR(_xll.qlIndexFixing(ONIndex3M,I2291,TRUE,_xll.ohTrigger(RecalcTrigger,Trigger3M)),NA())</f>
        <v>7.6157187752112776E-3</v>
      </c>
      <c r="P2291" s="44">
        <f>IFERROR(_xll.qlIndexFixing(ONIndex6M,I2291,TRUE,_xll.ohTrigger(RecalcTrigger,Trigger6M)),NA())</f>
        <v>7.5827493932667522E-3</v>
      </c>
      <c r="Q2291" s="145">
        <f>IFERROR(_xll.qlIndexFixing(ONIndex1Y,I2291,TRUE,_xll.ohTrigger(RecalcTrigger,Trigger1Y)),NA())</f>
        <v>7.8151862264874694E-3</v>
      </c>
    </row>
    <row r="2292" spans="2:17" x14ac:dyDescent="0.2">
      <c r="B2292" s="39" t="s">
        <v>42</v>
      </c>
      <c r="D2292" s="42">
        <f>_xll.qlCalendarAdvance(Calendar,$D2291,B2292,"f",FALSE)</f>
        <v>55802</v>
      </c>
      <c r="E2292" s="139">
        <f>_xll.qlInterestRateIndexValueDate(IndexON,D2292)</f>
        <v>55802</v>
      </c>
      <c r="F2292" s="155">
        <f>IFERROR(_xll.qlIndexFixing(IndexON,D2292,TRUE,_xll.ohTrigger(RecalcTrigger,TriggerON)),NA())</f>
        <v>7.5735543722821319E-3</v>
      </c>
      <c r="H2292" s="42">
        <f>_xll.qlCalendarAdvance(Calendar,$H2291,B2292,"f",FALSE)</f>
        <v>55802</v>
      </c>
      <c r="I2292" s="139">
        <f>_xll.qlInterestRateIndexValueDate(Index1M,$H2292)</f>
        <v>55806</v>
      </c>
      <c r="J2292" s="144">
        <f>IFERROR(_xll.qlIndexFixing(Index1M,$H2292,TRUE,_xll.ohTrigger(RecalcTrigger,Trigger1M)),NA())</f>
        <v>7.3759773118820338E-3</v>
      </c>
      <c r="K2292" s="44">
        <f>IFERROR(_xll.qlIndexFixing(Index3M,H2292,TRUE,_xll.ohTrigger(RecalcTrigger,Trigger3M)),NA())</f>
        <v>7.585905711025214E-3</v>
      </c>
      <c r="L2292" s="44">
        <f>IFERROR(_xll.qlIndexFixing(Index6M,$H2292,TRUE,_xll.ohTrigger(RecalcTrigger,Trigger6M)),NA())</f>
        <v>7.5639674364163046E-3</v>
      </c>
      <c r="M2292" s="145">
        <f>IFERROR(_xll.qlIndexFixing(Index1Y,$H2292,TRUE,_xll.ohTrigger(RecalcTrigger,Trigger1Y)),NA())</f>
        <v>7.7031110320077527E-3</v>
      </c>
      <c r="N2292" s="144">
        <f>IFERROR(_xll.qlIndexFixing(ONIndex1M,I2292,TRUE,_xll.ohTrigger(RecalcTrigger,Trigger1M)),NA())</f>
        <v>7.3832805755635889E-3</v>
      </c>
      <c r="O2292" s="44">
        <f>IFERROR(_xll.qlIndexFixing(ONIndex3M,I2292,TRUE,_xll.ohTrigger(RecalcTrigger,Trigger3M)),NA())</f>
        <v>7.6106183966917484E-3</v>
      </c>
      <c r="P2292" s="44">
        <f>IFERROR(_xll.qlIndexFixing(ONIndex6M,I2292,TRUE,_xll.ohTrigger(RecalcTrigger,Trigger6M)),NA())</f>
        <v>7.5803177224020857E-3</v>
      </c>
      <c r="Q2292" s="145">
        <f>IFERROR(_xll.qlIndexFixing(ONIndex1Y,I2292,TRUE,_xll.ohTrigger(RecalcTrigger,Trigger1Y)),NA())</f>
        <v>7.8100367011213478E-3</v>
      </c>
    </row>
    <row r="2293" spans="2:17" x14ac:dyDescent="0.2">
      <c r="B2293" s="39" t="s">
        <v>42</v>
      </c>
      <c r="D2293" s="42">
        <f>_xll.qlCalendarAdvance(Calendar,$D2292,B2293,"f",FALSE)</f>
        <v>55809</v>
      </c>
      <c r="E2293" s="139">
        <f>_xll.qlInterestRateIndexValueDate(IndexON,D2293)</f>
        <v>55809</v>
      </c>
      <c r="F2293" s="155">
        <f>IFERROR(_xll.qlIndexFixing(IndexON,D2293,TRUE,_xll.ohTrigger(RecalcTrigger,TriggerON)),NA())</f>
        <v>7.5735543722821319E-3</v>
      </c>
      <c r="H2293" s="42">
        <f>_xll.qlCalendarAdvance(Calendar,$H2292,B2293,"f",FALSE)</f>
        <v>55809</v>
      </c>
      <c r="I2293" s="139">
        <f>_xll.qlInterestRateIndexValueDate(Index1M,$H2293)</f>
        <v>55813</v>
      </c>
      <c r="J2293" s="144">
        <f>IFERROR(_xll.qlIndexFixing(Index1M,$H2293,TRUE,_xll.ohTrigger(RecalcTrigger,Trigger1M)),NA())</f>
        <v>7.3708118702617911E-3</v>
      </c>
      <c r="K2293" s="44">
        <f>IFERROR(_xll.qlIndexFixing(Index3M,H2293,TRUE,_xll.ohTrigger(RecalcTrigger,Trigger3M)),NA())</f>
        <v>7.5807268369556249E-3</v>
      </c>
      <c r="L2293" s="44">
        <f>IFERROR(_xll.qlIndexFixing(Index6M,$H2293,TRUE,_xll.ohTrigger(RecalcTrigger,Trigger6M)),NA())</f>
        <v>7.5615322432215177E-3</v>
      </c>
      <c r="M2293" s="145">
        <f>IFERROR(_xll.qlIndexFixing(Index1Y,$H2293,TRUE,_xll.ohTrigger(RecalcTrigger,Trigger1Y)),NA())</f>
        <v>7.6976638475917845E-3</v>
      </c>
      <c r="N2293" s="144">
        <f>IFERROR(_xll.qlIndexFixing(ONIndex1M,I2293,TRUE,_xll.ohTrigger(RecalcTrigger,Trigger1M)),NA())</f>
        <v>7.3781363769764852E-3</v>
      </c>
      <c r="O2293" s="44">
        <f>IFERROR(_xll.qlIndexFixing(ONIndex3M,I2293,TRUE,_xll.ohTrigger(RecalcTrigger,Trigger3M)),NA())</f>
        <v>7.6055085345583251E-3</v>
      </c>
      <c r="P2293" s="44">
        <f>IFERROR(_xll.qlIndexFixing(ONIndex6M,I2293,TRUE,_xll.ohTrigger(RecalcTrigger,Trigger6M)),NA())</f>
        <v>7.5778864307540772E-3</v>
      </c>
      <c r="Q2293" s="145">
        <f>IFERROR(_xll.qlIndexFixing(ONIndex1Y,I2293,TRUE,_xll.ohTrigger(RecalcTrigger,Trigger1Y)),NA())</f>
        <v>7.8048777489758692E-3</v>
      </c>
    </row>
    <row r="2294" spans="2:17" x14ac:dyDescent="0.2">
      <c r="B2294" s="39" t="s">
        <v>42</v>
      </c>
      <c r="D2294" s="42">
        <f>_xll.qlCalendarAdvance(Calendar,$D2293,B2294,"f",FALSE)</f>
        <v>55816</v>
      </c>
      <c r="E2294" s="139">
        <f>_xll.qlInterestRateIndexValueDate(IndexON,D2294)</f>
        <v>55816</v>
      </c>
      <c r="F2294" s="155">
        <f>IFERROR(_xll.qlIndexFixing(IndexON,D2294,TRUE,_xll.ohTrigger(RecalcTrigger,TriggerON)),NA())</f>
        <v>7.5735543722821319E-3</v>
      </c>
      <c r="H2294" s="42">
        <f>_xll.qlCalendarAdvance(Calendar,$H2293,B2294,"f",FALSE)</f>
        <v>55816</v>
      </c>
      <c r="I2294" s="139">
        <f>_xll.qlInterestRateIndexValueDate(Index1M,$H2294)</f>
        <v>55820</v>
      </c>
      <c r="J2294" s="144">
        <f>IFERROR(_xll.qlIndexFixing(Index1M,$H2294,TRUE,_xll.ohTrigger(RecalcTrigger,Trigger1M)),NA())</f>
        <v>7.365636689781508E-3</v>
      </c>
      <c r="K2294" s="44">
        <f>IFERROR(_xll.qlIndexFixing(Index3M,H2294,TRUE,_xll.ohTrigger(RecalcTrigger,Trigger3M)),NA())</f>
        <v>7.575538426444834E-3</v>
      </c>
      <c r="L2294" s="44">
        <f>IFERROR(_xll.qlIndexFixing(Index6M,$H2294,TRUE,_xll.ohTrigger(RecalcTrigger,Trigger6M)),NA())</f>
        <v>7.559097496847334E-3</v>
      </c>
      <c r="M2294" s="145">
        <f>IFERROR(_xll.qlIndexFixing(Index1Y,$H2294,TRUE,_xll.ohTrigger(RecalcTrigger,Trigger1Y)),NA())</f>
        <v>7.6922069720947832E-3</v>
      </c>
      <c r="N2294" s="144">
        <f>IFERROR(_xll.qlIndexFixing(ONIndex1M,I2294,TRUE,_xll.ohTrigger(RecalcTrigger,Trigger1M)),NA())</f>
        <v>7.3729824516899356E-3</v>
      </c>
      <c r="O2294" s="44">
        <f>IFERROR(_xll.qlIndexFixing(ONIndex3M,I2294,TRUE,_xll.ohTrigger(RecalcTrigger,Trigger3M)),NA())</f>
        <v>7.6003891830556114E-3</v>
      </c>
      <c r="P2294" s="44">
        <f>IFERROR(_xll.qlIndexFixing(ONIndex6M,I2294,TRUE,_xll.ohTrigger(RecalcTrigger,Trigger6M)),NA())</f>
        <v>7.5754555231188903E-3</v>
      </c>
      <c r="Q2294" s="145">
        <f>IFERROR(_xll.qlIndexFixing(ONIndex1Y,I2294,TRUE,_xll.ohTrigger(RecalcTrigger,Trigger1Y)),NA())</f>
        <v>7.7997093616577473E-3</v>
      </c>
    </row>
    <row r="2295" spans="2:17" x14ac:dyDescent="0.2">
      <c r="B2295" s="39" t="s">
        <v>42</v>
      </c>
      <c r="D2295" s="42">
        <f>_xll.qlCalendarAdvance(Calendar,$D2294,B2295,"f",FALSE)</f>
        <v>55823</v>
      </c>
      <c r="E2295" s="139">
        <f>_xll.qlInterestRateIndexValueDate(IndexON,D2295)</f>
        <v>55823</v>
      </c>
      <c r="F2295" s="155">
        <f>IFERROR(_xll.qlIndexFixing(IndexON,D2295,TRUE,_xll.ohTrigger(RecalcTrigger,TriggerON)),NA())</f>
        <v>7.573554372362068E-3</v>
      </c>
      <c r="H2295" s="42">
        <f>_xll.qlCalendarAdvance(Calendar,$H2294,B2295,"f",FALSE)</f>
        <v>55823</v>
      </c>
      <c r="I2295" s="139">
        <f>_xll.qlInterestRateIndexValueDate(Index1M,$H2295)</f>
        <v>55827</v>
      </c>
      <c r="J2295" s="144">
        <f>IFERROR(_xll.qlIndexFixing(Index1M,$H2295,TRUE,_xll.ohTrigger(RecalcTrigger,Trigger1M)),NA())</f>
        <v>7.3607477105630537E-3</v>
      </c>
      <c r="K2295" s="44">
        <f>IFERROR(_xll.qlIndexFixing(Index3M,H2295,TRUE,_xll.ohTrigger(RecalcTrigger,Trigger3M)),NA())</f>
        <v>7.5703404737878397E-3</v>
      </c>
      <c r="L2295" s="44">
        <f>IFERROR(_xll.qlIndexFixing(Index6M,$H2295,TRUE,_xll.ohTrigger(RecalcTrigger,Trigger6M)),NA())</f>
        <v>7.5566632019146715E-3</v>
      </c>
      <c r="M2295" s="145">
        <f>IFERROR(_xll.qlIndexFixing(Index1Y,$H2295,TRUE,_xll.ohTrigger(RecalcTrigger,Trigger1Y)),NA())</f>
        <v>7.6867403974151738E-3</v>
      </c>
      <c r="N2295" s="144">
        <f>IFERROR(_xll.qlIndexFixing(ONIndex1M,I2295,TRUE,_xll.ohTrigger(RecalcTrigger,Trigger1M)),NA())</f>
        <v>7.367818795387393E-3</v>
      </c>
      <c r="O2295" s="44">
        <f>IFERROR(_xll.qlIndexFixing(ONIndex3M,I2295,TRUE,_xll.ohTrigger(RecalcTrigger,Trigger3M)),NA())</f>
        <v>7.5952603364282112E-3</v>
      </c>
      <c r="P2295" s="44">
        <f>IFERROR(_xll.qlIndexFixing(ONIndex6M,I2295,TRUE,_xll.ohTrigger(RecalcTrigger,Trigger6M)),NA())</f>
        <v>7.5730250040528801E-3</v>
      </c>
      <c r="Q2295" s="145">
        <f>IFERROR(_xll.qlIndexFixing(ONIndex1Y,I2295,TRUE,_xll.ohTrigger(RecalcTrigger,Trigger1Y)),NA())</f>
        <v>7.7945315312533126E-3</v>
      </c>
    </row>
    <row r="2296" spans="2:17" x14ac:dyDescent="0.2">
      <c r="B2296" s="39" t="s">
        <v>42</v>
      </c>
      <c r="D2296" s="42">
        <f>_xll.qlCalendarAdvance(Calendar,$D2295,B2296,"f",FALSE)</f>
        <v>55830</v>
      </c>
      <c r="E2296" s="139">
        <f>_xll.qlInterestRateIndexValueDate(IndexON,D2296)</f>
        <v>55830</v>
      </c>
      <c r="F2296" s="155">
        <f>IFERROR(_xll.qlIndexFixing(IndexON,D2296,TRUE,_xll.ohTrigger(RecalcTrigger,TriggerON)),NA())</f>
        <v>7.573554372362068E-3</v>
      </c>
      <c r="H2296" s="42">
        <f>_xll.qlCalendarAdvance(Calendar,$H2295,B2296,"f",FALSE)</f>
        <v>55830</v>
      </c>
      <c r="I2296" s="139">
        <f>_xll.qlInterestRateIndexValueDate(Index1M,$H2296)</f>
        <v>55834</v>
      </c>
      <c r="J2296" s="144">
        <f>IFERROR(_xll.qlIndexFixing(Index1M,$H2296,TRUE,_xll.ohTrigger(RecalcTrigger,Trigger1M)),NA())</f>
        <v>7.3555538414522559E-3</v>
      </c>
      <c r="K2296" s="44">
        <f>IFERROR(_xll.qlIndexFixing(Index3M,H2296,TRUE,_xll.ohTrigger(RecalcTrigger,Trigger3M)),NA())</f>
        <v>7.565132973282246E-3</v>
      </c>
      <c r="L2296" s="44">
        <f>IFERROR(_xll.qlIndexFixing(Index6M,$H2296,TRUE,_xll.ohTrigger(RecalcTrigger,Trigger6M)),NA())</f>
        <v>7.5542293630466457E-3</v>
      </c>
      <c r="M2296" s="145">
        <f>IFERROR(_xll.qlIndexFixing(Index1Y,$H2296,TRUE,_xll.ohTrigger(RecalcTrigger,Trigger1Y)),NA())</f>
        <v>7.6812641154529147E-3</v>
      </c>
      <c r="N2296" s="144">
        <f>IFERROR(_xll.qlIndexFixing(ONIndex1M,I2296,TRUE,_xll.ohTrigger(RecalcTrigger,Trigger1M)),NA())</f>
        <v>7.362645403192758E-3</v>
      </c>
      <c r="O2296" s="44">
        <f>IFERROR(_xll.qlIndexFixing(ONIndex3M,I2296,TRUE,_xll.ohTrigger(RecalcTrigger,Trigger3M)),NA())</f>
        <v>7.5901219890006644E-3</v>
      </c>
      <c r="P2296" s="44">
        <f>IFERROR(_xll.qlIndexFixing(ONIndex6M,I2296,TRUE,_xll.ohTrigger(RecalcTrigger,Trigger6M)),NA())</f>
        <v>7.5705948780324661E-3</v>
      </c>
      <c r="Q2296" s="145">
        <f>IFERROR(_xll.qlIndexFixing(ONIndex1Y,I2296,TRUE,_xll.ohTrigger(RecalcTrigger,Trigger1Y)),NA())</f>
        <v>7.7893442493692788E-3</v>
      </c>
    </row>
    <row r="2297" spans="2:17" x14ac:dyDescent="0.2">
      <c r="B2297" s="39" t="s">
        <v>42</v>
      </c>
      <c r="D2297" s="42">
        <f>_xll.qlCalendarAdvance(Calendar,$D2296,B2297,"f",FALSE)</f>
        <v>55837</v>
      </c>
      <c r="E2297" s="139">
        <f>_xll.qlInterestRateIndexValueDate(IndexON,D2297)</f>
        <v>55837</v>
      </c>
      <c r="F2297" s="155">
        <f>IFERROR(_xll.qlIndexFixing(IndexON,D2297,TRUE,_xll.ohTrigger(RecalcTrigger,TriggerON)),NA())</f>
        <v>7.5735543722821319E-3</v>
      </c>
      <c r="H2297" s="42">
        <f>_xll.qlCalendarAdvance(Calendar,$H2296,B2297,"f",FALSE)</f>
        <v>55837</v>
      </c>
      <c r="I2297" s="139">
        <f>_xll.qlInterestRateIndexValueDate(Index1M,$H2297)</f>
        <v>55841</v>
      </c>
      <c r="J2297" s="144">
        <f>IFERROR(_xll.qlIndexFixing(Index1M,$H2297,TRUE,_xll.ohTrigger(RecalcTrigger,Trigger1M)),NA())</f>
        <v>7.3503502202223459E-3</v>
      </c>
      <c r="K2297" s="44">
        <f>IFERROR(_xll.qlIndexFixing(Index3M,H2297,TRUE,_xll.ohTrigger(RecalcTrigger,Trigger3M)),NA())</f>
        <v>7.5599159192265277E-3</v>
      </c>
      <c r="L2297" s="44">
        <f>IFERROR(_xll.qlIndexFixing(Index6M,$H2297,TRUE,_xll.ohTrigger(RecalcTrigger,Trigger6M)),NA())</f>
        <v>7.551795984865493E-3</v>
      </c>
      <c r="M2297" s="145">
        <f>IFERROR(_xll.qlIndexFixing(Index1Y,$H2297,TRUE,_xll.ohTrigger(RecalcTrigger,Trigger1Y)),NA())</f>
        <v>7.6757781181075284E-3</v>
      </c>
      <c r="N2297" s="144">
        <f>IFERROR(_xll.qlIndexFixing(ONIndex1M,I2297,TRUE,_xll.ohTrigger(RecalcTrigger,Trigger1M)),NA())</f>
        <v>7.3574622706296111E-3</v>
      </c>
      <c r="O2297" s="44">
        <f>IFERROR(_xll.qlIndexFixing(ONIndex3M,I2297,TRUE,_xll.ohTrigger(RecalcTrigger,Trigger3M)),NA())</f>
        <v>7.5849741350975108E-3</v>
      </c>
      <c r="P2297" s="44">
        <f>IFERROR(_xll.qlIndexFixing(ONIndex6M,I2297,TRUE,_xll.ohTrigger(RecalcTrigger,Trigger6M)),NA())</f>
        <v>7.5681651498538116E-3</v>
      </c>
      <c r="Q2297" s="145">
        <f>IFERROR(_xll.qlIndexFixing(ONIndex1Y,I2297,TRUE,_xll.ohTrigger(RecalcTrigger,Trigger1Y)),NA())</f>
        <v>7.7841475077722322E-3</v>
      </c>
    </row>
    <row r="2298" spans="2:17" x14ac:dyDescent="0.2">
      <c r="B2298" s="39" t="s">
        <v>42</v>
      </c>
      <c r="D2298" s="42">
        <f>_xll.qlCalendarAdvance(Calendar,$D2297,B2298,"f",FALSE)</f>
        <v>55844</v>
      </c>
      <c r="E2298" s="139">
        <f>_xll.qlInterestRateIndexValueDate(IndexON,D2298)</f>
        <v>55844</v>
      </c>
      <c r="F2298" s="155">
        <f>IFERROR(_xll.qlIndexFixing(IndexON,D2298,TRUE,_xll.ohTrigger(RecalcTrigger,TriggerON)),NA())</f>
        <v>7.5735543722821319E-3</v>
      </c>
      <c r="H2298" s="42">
        <f>_xll.qlCalendarAdvance(Calendar,$H2297,B2298,"f",FALSE)</f>
        <v>55844</v>
      </c>
      <c r="I2298" s="139">
        <f>_xll.qlInterestRateIndexValueDate(Index1M,$H2298)</f>
        <v>55848</v>
      </c>
      <c r="J2298" s="144">
        <f>IFERROR(_xll.qlIndexFixing(Index1M,$H2298,TRUE,_xll.ohTrigger(RecalcTrigger,Trigger1M)),NA())</f>
        <v>7.3445400527463733E-3</v>
      </c>
      <c r="K2298" s="44">
        <f>IFERROR(_xll.qlIndexFixing(Index3M,H2298,TRUE,_xll.ohTrigger(RecalcTrigger,Trigger3M)),NA())</f>
        <v>7.5546893059182897E-3</v>
      </c>
      <c r="L2298" s="44">
        <f>IFERROR(_xll.qlIndexFixing(Index6M,$H2298,TRUE,_xll.ohTrigger(RecalcTrigger,Trigger6M)),NA())</f>
        <v>7.5493630719930113E-3</v>
      </c>
      <c r="M2298" s="145">
        <f>IFERROR(_xll.qlIndexFixing(Index1Y,$H2298,TRUE,_xll.ohTrigger(RecalcTrigger,Trigger1Y)),NA())</f>
        <v>7.6702823972791918E-3</v>
      </c>
      <c r="N2298" s="144">
        <f>IFERROR(_xll.qlIndexFixing(ONIndex1M,I2298,TRUE,_xll.ohTrigger(RecalcTrigger,Trigger1M)),NA())</f>
        <v>7.3522693932215333E-3</v>
      </c>
      <c r="O2298" s="44">
        <f>IFERROR(_xll.qlIndexFixing(ONIndex3M,I2298,TRUE,_xll.ohTrigger(RecalcTrigger,Trigger3M)),NA())</f>
        <v>7.5798167688034823E-3</v>
      </c>
      <c r="P2298" s="44">
        <f>IFERROR(_xll.qlIndexFixing(ONIndex6M,I2298,TRUE,_xll.ohTrigger(RecalcTrigger,Trigger6M)),NA())</f>
        <v>7.5657358240732719E-3</v>
      </c>
      <c r="Q2298" s="145">
        <f>IFERROR(_xll.qlIndexFixing(ONIndex1Y,I2298,TRUE,_xll.ohTrigger(RecalcTrigger,Trigger1Y)),NA())</f>
        <v>7.7789412983086947E-3</v>
      </c>
    </row>
    <row r="2299" spans="2:17" x14ac:dyDescent="0.2">
      <c r="B2299" s="39" t="s">
        <v>42</v>
      </c>
      <c r="D2299" s="42">
        <f>_xll.qlCalendarAdvance(Calendar,$D2298,B2299,"f",FALSE)</f>
        <v>55851</v>
      </c>
      <c r="E2299" s="139">
        <f>_xll.qlInterestRateIndexValueDate(IndexON,D2299)</f>
        <v>55851</v>
      </c>
      <c r="F2299" s="155">
        <f>IFERROR(_xll.qlIndexFixing(IndexON,D2299,TRUE,_xll.ohTrigger(RecalcTrigger,TriggerON)),NA())</f>
        <v>7.573554372362068E-3</v>
      </c>
      <c r="H2299" s="42">
        <f>_xll.qlCalendarAdvance(Calendar,$H2298,B2299,"f",FALSE)</f>
        <v>55851</v>
      </c>
      <c r="I2299" s="139">
        <f>_xll.qlInterestRateIndexValueDate(Index1M,$H2299)</f>
        <v>55855</v>
      </c>
      <c r="J2299" s="144">
        <f>IFERROR(_xll.qlIndexFixing(Index1M,$H2299,TRUE,_xll.ohTrigger(RecalcTrigger,Trigger1M)),NA())</f>
        <v>7.3396145445274227E-3</v>
      </c>
      <c r="K2299" s="44">
        <f>IFERROR(_xll.qlIndexFixing(Index3M,H2299,TRUE,_xll.ohTrigger(RecalcTrigger,Trigger3M)),NA())</f>
        <v>7.5497498329182757E-3</v>
      </c>
      <c r="L2299" s="44">
        <f>IFERROR(_xll.qlIndexFixing(Index6M,$H2299,TRUE,_xll.ohTrigger(RecalcTrigger,Trigger6M)),NA())</f>
        <v>7.546930629051876E-3</v>
      </c>
      <c r="M2299" s="145">
        <f>IFERROR(_xll.qlIndexFixing(Index1Y,$H2299,TRUE,_xll.ohTrigger(RecalcTrigger,Trigger1Y)),NA())</f>
        <v>7.6647769448693961E-3</v>
      </c>
      <c r="N2299" s="144">
        <f>IFERROR(_xll.qlIndexFixing(ONIndex1M,I2299,TRUE,_xll.ohTrigger(RecalcTrigger,Trigger1M)),NA())</f>
        <v>7.347066766252297E-3</v>
      </c>
      <c r="O2299" s="44">
        <f>IFERROR(_xll.qlIndexFixing(ONIndex3M,I2299,TRUE,_xll.ohTrigger(RecalcTrigger,Trigger3M)),NA())</f>
        <v>7.5746498845230548E-3</v>
      </c>
      <c r="P2299" s="44">
        <f>IFERROR(_xll.qlIndexFixing(ONIndex6M,I2299,TRUE,_xll.ohTrigger(RecalcTrigger,Trigger6M)),NA())</f>
        <v>7.5633069050873303E-3</v>
      </c>
      <c r="Q2299" s="145">
        <f>IFERROR(_xll.qlIndexFixing(ONIndex1Y,I2299,TRUE,_xll.ohTrigger(RecalcTrigger,Trigger1Y)),NA())</f>
        <v>7.7737256129051246E-3</v>
      </c>
    </row>
    <row r="2300" spans="2:17" x14ac:dyDescent="0.2">
      <c r="B2300" s="39" t="s">
        <v>42</v>
      </c>
      <c r="D2300" s="42">
        <f>_xll.qlCalendarAdvance(Calendar,$D2299,B2300,"f",FALSE)</f>
        <v>55858</v>
      </c>
      <c r="E2300" s="139">
        <f>_xll.qlInterestRateIndexValueDate(IndexON,D2300)</f>
        <v>55858</v>
      </c>
      <c r="F2300" s="155">
        <f>IFERROR(_xll.qlIndexFixing(IndexON,D2300,TRUE,_xll.ohTrigger(RecalcTrigger,TriggerON)),NA())</f>
        <v>7.573554372362068E-3</v>
      </c>
      <c r="H2300" s="42">
        <f>_xll.qlCalendarAdvance(Calendar,$H2299,B2300,"f",FALSE)</f>
        <v>55858</v>
      </c>
      <c r="I2300" s="139">
        <f>_xll.qlInterestRateIndexValueDate(Index1M,$H2300)</f>
        <v>55862</v>
      </c>
      <c r="J2300" s="144">
        <f>IFERROR(_xll.qlIndexFixing(Index1M,$H2300,TRUE,_xll.ohTrigger(RecalcTrigger,Trigger1M)),NA())</f>
        <v>7.3343808349249449E-3</v>
      </c>
      <c r="K2300" s="44">
        <f>IFERROR(_xll.qlIndexFixing(Index3M,H2300,TRUE,_xll.ohTrigger(RecalcTrigger,Trigger3M)),NA())</f>
        <v>7.5445048785485538E-3</v>
      </c>
      <c r="L2300" s="44">
        <f>IFERROR(_xll.qlIndexFixing(Index6M,$H2300,TRUE,_xll.ohTrigger(RecalcTrigger,Trigger6M)),NA())</f>
        <v>7.5444986606643238E-3</v>
      </c>
      <c r="M2300" s="145">
        <f>IFERROR(_xll.qlIndexFixing(Index1Y,$H2300,TRUE,_xll.ohTrigger(RecalcTrigger,Trigger1Y)),NA())</f>
        <v>7.6592617527789777E-3</v>
      </c>
      <c r="N2300" s="144">
        <f>IFERROR(_xll.qlIndexFixing(ONIndex1M,I2300,TRUE,_xll.ohTrigger(RecalcTrigger,Trigger1M)),NA())</f>
        <v>7.3418543853254192E-3</v>
      </c>
      <c r="O2300" s="44">
        <f>IFERROR(_xll.qlIndexFixing(ONIndex3M,I2300,TRUE,_xll.ohTrigger(RecalcTrigger,Trigger3M)),NA())</f>
        <v>7.5694734765807681E-3</v>
      </c>
      <c r="P2300" s="44">
        <f>IFERROR(_xll.qlIndexFixing(ONIndex6M,I2300,TRUE,_xll.ohTrigger(RecalcTrigger,Trigger6M)),NA())</f>
        <v>7.5608783977720861E-3</v>
      </c>
      <c r="Q2300" s="145">
        <f>IFERROR(_xll.qlIndexFixing(ONIndex1Y,I2300,TRUE,_xll.ohTrigger(RecalcTrigger,Trigger1Y)),NA())</f>
        <v>7.7685004432481719E-3</v>
      </c>
    </row>
    <row r="2301" spans="2:17" x14ac:dyDescent="0.2">
      <c r="B2301" s="39" t="s">
        <v>42</v>
      </c>
      <c r="D2301" s="42">
        <f>_xll.qlCalendarAdvance(Calendar,$D2300,B2301,"f",FALSE)</f>
        <v>55865</v>
      </c>
      <c r="E2301" s="139">
        <f>_xll.qlInterestRateIndexValueDate(IndexON,D2301)</f>
        <v>55865</v>
      </c>
      <c r="F2301" s="155">
        <f>IFERROR(_xll.qlIndexFixing(IndexON,D2301,TRUE,_xll.ohTrigger(RecalcTrigger,TriggerON)),NA())</f>
        <v>7.573554372362068E-3</v>
      </c>
      <c r="H2301" s="42">
        <f>_xll.qlCalendarAdvance(Calendar,$H2300,B2301,"f",FALSE)</f>
        <v>55865</v>
      </c>
      <c r="I2301" s="139">
        <f>_xll.qlInterestRateIndexValueDate(Index1M,$H2301)</f>
        <v>55869</v>
      </c>
      <c r="J2301" s="144">
        <f>IFERROR(_xll.qlIndexFixing(Index1M,$H2301,TRUE,_xll.ohTrigger(RecalcTrigger,Trigger1M)),NA())</f>
        <v>7.3291373544802675E-3</v>
      </c>
      <c r="K2301" s="44">
        <f>IFERROR(_xll.qlIndexFixing(Index3M,H2301,TRUE,_xll.ohTrigger(RecalcTrigger,Trigger3M)),NA())</f>
        <v>7.5392503483503502E-3</v>
      </c>
      <c r="L2301" s="44">
        <f>IFERROR(_xll.qlIndexFixing(Index6M,$H2301,TRUE,_xll.ohTrigger(RecalcTrigger,Trigger6M)),NA())</f>
        <v>7.5420671714521532E-3</v>
      </c>
      <c r="M2301" s="145">
        <f>IFERROR(_xll.qlIndexFixing(Index1Y,$H2301,TRUE,_xll.ohTrigger(RecalcTrigger,Trigger1Y)),NA())</f>
        <v>7.6537368129094268E-3</v>
      </c>
      <c r="N2301" s="144">
        <f>IFERROR(_xll.qlIndexFixing(ONIndex1M,I2301,TRUE,_xll.ohTrigger(RecalcTrigger,Trigger1M)),NA())</f>
        <v>7.3366322456447364E-3</v>
      </c>
      <c r="O2301" s="44">
        <f>IFERROR(_xll.qlIndexFixing(ONIndex3M,I2301,TRUE,_xll.ohTrigger(RecalcTrigger,Trigger3M)),NA())</f>
        <v>7.5642875389814179E-3</v>
      </c>
      <c r="P2301" s="44">
        <f>IFERROR(_xll.qlIndexFixing(ONIndex6M,I2301,TRUE,_xll.ohTrigger(RecalcTrigger,Trigger6M)),NA())</f>
        <v>7.5584503065240227E-3</v>
      </c>
      <c r="Q2301" s="145">
        <f>IFERROR(_xll.qlIndexFixing(ONIndex1Y,I2301,TRUE,_xll.ohTrigger(RecalcTrigger,Trigger1Y)),NA())</f>
        <v>7.7632657811044226E-3</v>
      </c>
    </row>
    <row r="2302" spans="2:17" x14ac:dyDescent="0.2">
      <c r="B2302" s="39" t="s">
        <v>42</v>
      </c>
      <c r="D2302" s="42">
        <f>_xll.qlCalendarAdvance(Calendar,$D2301,B2302,"f",FALSE)</f>
        <v>55872</v>
      </c>
      <c r="E2302" s="139">
        <f>_xll.qlInterestRateIndexValueDate(IndexON,D2302)</f>
        <v>55872</v>
      </c>
      <c r="F2302" s="155">
        <f>IFERROR(_xll.qlIndexFixing(IndexON,D2302,TRUE,_xll.ohTrigger(RecalcTrigger,TriggerON)),NA())</f>
        <v>7.5735543722821319E-3</v>
      </c>
      <c r="H2302" s="42">
        <f>_xll.qlCalendarAdvance(Calendar,$H2301,B2302,"f",FALSE)</f>
        <v>55872</v>
      </c>
      <c r="I2302" s="139">
        <f>_xll.qlInterestRateIndexValueDate(Index1M,$H2302)</f>
        <v>55876</v>
      </c>
      <c r="J2302" s="144">
        <f>IFERROR(_xll.qlIndexFixing(Index1M,$H2302,TRUE,_xll.ohTrigger(RecalcTrigger,Trigger1M)),NA())</f>
        <v>7.3238840986215633E-3</v>
      </c>
      <c r="K2302" s="44">
        <f>IFERROR(_xll.qlIndexFixing(Index3M,H2302,TRUE,_xll.ohTrigger(RecalcTrigger,Trigger3M)),NA())</f>
        <v>7.5339862366209731E-3</v>
      </c>
      <c r="L2302" s="44">
        <f>IFERROR(_xll.qlIndexFixing(Index6M,$H2302,TRUE,_xll.ohTrigger(RecalcTrigger,Trigger6M)),NA())</f>
        <v>7.5396361660380381E-3</v>
      </c>
      <c r="M2302" s="145">
        <f>IFERROR(_xll.qlIndexFixing(Index1Y,$H2302,TRUE,_xll.ohTrigger(RecalcTrigger,Trigger1Y)),NA())</f>
        <v>7.6482021171633309E-3</v>
      </c>
      <c r="N2302" s="144">
        <f>IFERROR(_xll.qlIndexFixing(ONIndex1M,I2302,TRUE,_xll.ohTrigger(RecalcTrigger,Trigger1M)),NA())</f>
        <v>7.3293042558297827E-3</v>
      </c>
      <c r="O2302" s="44">
        <f>IFERROR(_xll.qlIndexFixing(ONIndex3M,I2302,TRUE,_xll.ohTrigger(RecalcTrigger,Trigger3M)),NA())</f>
        <v>7.557021079334092E-3</v>
      </c>
      <c r="P2302" s="44">
        <f>IFERROR(_xll.qlIndexFixing(ONIndex6M,I2302,TRUE,_xll.ohTrigger(RecalcTrigger,Trigger6M)),NA())</f>
        <v>7.5551408893570482E-3</v>
      </c>
      <c r="Q2302" s="145">
        <f>IFERROR(_xll.qlIndexFixing(ONIndex1Y,I2302,TRUE,_xll.ohTrigger(RecalcTrigger,Trigger1Y)),NA())</f>
        <v>7.7559382349612349E-3</v>
      </c>
    </row>
    <row r="2303" spans="2:17" x14ac:dyDescent="0.2">
      <c r="B2303" s="39" t="s">
        <v>42</v>
      </c>
      <c r="D2303" s="42">
        <f>_xll.qlCalendarAdvance(Calendar,$D2302,B2303,"f",FALSE)</f>
        <v>55880</v>
      </c>
      <c r="E2303" s="139">
        <f>_xll.qlInterestRateIndexValueDate(IndexON,D2303)</f>
        <v>55880</v>
      </c>
      <c r="F2303" s="155">
        <f>IFERROR(_xll.qlIndexFixing(IndexON,D2303,TRUE,_xll.ohTrigger(RecalcTrigger,TriggerON)),NA())</f>
        <v>7.5737137032572122E-3</v>
      </c>
      <c r="H2303" s="42">
        <f>_xll.qlCalendarAdvance(Calendar,$H2302,B2303,"f",FALSE)</f>
        <v>55880</v>
      </c>
      <c r="I2303" s="139">
        <f>_xll.qlInterestRateIndexValueDate(Index1M,$H2303)</f>
        <v>55884</v>
      </c>
      <c r="J2303" s="144">
        <f>IFERROR(_xll.qlIndexFixing(Index1M,$H2303,TRUE,_xll.ohTrigger(RecalcTrigger,Trigger1M)),NA())</f>
        <v>7.3178684018885528E-3</v>
      </c>
      <c r="K2303" s="44">
        <f>IFERROR(_xll.qlIndexFixing(Index3M,H2303,TRUE,_xll.ohTrigger(RecalcTrigger,Trigger3M)),NA())</f>
        <v>7.5282582894393713E-3</v>
      </c>
      <c r="L2303" s="44">
        <f>IFERROR(_xll.qlIndexFixing(Index6M,$H2303,TRUE,_xll.ohTrigger(RecalcTrigger,Trigger6M)),NA())</f>
        <v>7.5369531102931642E-3</v>
      </c>
      <c r="M2303" s="145">
        <f>IFERROR(_xll.qlIndexFixing(Index1Y,$H2303,TRUE,_xll.ohTrigger(RecalcTrigger,Trigger1Y)),NA())</f>
        <v>7.6418647942378308E-3</v>
      </c>
      <c r="N2303" s="144">
        <f>IFERROR(_xll.qlIndexFixing(ONIndex1M,I2303,TRUE,_xll.ohTrigger(RecalcTrigger,Trigger1M)),NA())</f>
        <v>7.3240581839328911E-3</v>
      </c>
      <c r="O2303" s="44">
        <f>IFERROR(_xll.qlIndexFixing(ONIndex3M,I2303,TRUE,_xll.ohTrigger(RecalcTrigger,Trigger3M)),NA())</f>
        <v>7.5518117563611042E-3</v>
      </c>
      <c r="P2303" s="44">
        <f>IFERROR(_xll.qlIndexFixing(ONIndex6M,I2303,TRUE,_xll.ohTrigger(RecalcTrigger,Trigger6M)),NA())</f>
        <v>7.5527137262465516E-3</v>
      </c>
      <c r="Q2303" s="145">
        <f>IFERROR(_xll.qlIndexFixing(ONIndex1Y,I2303,TRUE,_xll.ohTrigger(RecalcTrigger,Trigger1Y)),NA())</f>
        <v>7.7506802591464918E-3</v>
      </c>
    </row>
    <row r="2304" spans="2:17" x14ac:dyDescent="0.2">
      <c r="B2304" s="39" t="s">
        <v>42</v>
      </c>
      <c r="D2304" s="42">
        <f>_xll.qlCalendarAdvance(Calendar,$D2303,B2304,"f",FALSE)</f>
        <v>55887</v>
      </c>
      <c r="E2304" s="139">
        <f>_xll.qlInterestRateIndexValueDate(IndexON,D2304)</f>
        <v>55887</v>
      </c>
      <c r="F2304" s="155">
        <f>IFERROR(_xll.qlIndexFixing(IndexON,D2304,TRUE,_xll.ohTrigger(RecalcTrigger,TriggerON)),NA())</f>
        <v>7.5737137032572122E-3</v>
      </c>
      <c r="H2304" s="42">
        <f>_xll.qlCalendarAdvance(Calendar,$H2303,B2304,"f",FALSE)</f>
        <v>55887</v>
      </c>
      <c r="I2304" s="139">
        <f>_xll.qlInterestRateIndexValueDate(Index1M,$H2304)</f>
        <v>55891</v>
      </c>
      <c r="J2304" s="144">
        <f>IFERROR(_xll.qlIndexFixing(Index1M,$H2304,TRUE,_xll.ohTrigger(RecalcTrigger,Trigger1M)),NA())</f>
        <v>7.3125941833376215E-3</v>
      </c>
      <c r="K2304" s="44">
        <f>IFERROR(_xll.qlIndexFixing(Index3M,H2304,TRUE,_xll.ohTrigger(RecalcTrigger,Trigger3M)),NA())</f>
        <v>7.5226737063484395E-3</v>
      </c>
      <c r="L2304" s="44">
        <f>IFERROR(_xll.qlIndexFixing(Index6M,$H2304,TRUE,_xll.ohTrigger(RecalcTrigger,Trigger6M)),NA())</f>
        <v>7.5345231710771338E-3</v>
      </c>
      <c r="M2304" s="145">
        <f>IFERROR(_xll.qlIndexFixing(Index1Y,$H2304,TRUE,_xll.ohTrigger(RecalcTrigger,Trigger1Y)),NA())</f>
        <v>7.6363091657757906E-3</v>
      </c>
      <c r="N2304" s="144">
        <f>IFERROR(_xll.qlIndexFixing(ONIndex1M,I2304,TRUE,_xll.ohTrigger(RecalcTrigger,Trigger1M)),NA())</f>
        <v>7.3201562247771079E-3</v>
      </c>
      <c r="O2304" s="44">
        <f>IFERROR(_xll.qlIndexFixing(ONIndex3M,I2304,TRUE,_xll.ohTrigger(RecalcTrigger,Trigger3M)),NA())</f>
        <v>7.5479267756772828E-3</v>
      </c>
      <c r="P2304" s="44">
        <f>IFERROR(_xll.qlIndexFixing(ONIndex6M,I2304,TRUE,_xll.ohTrigger(RecalcTrigger,Trigger6M)),NA())</f>
        <v>7.550821923718587E-3</v>
      </c>
      <c r="Q2304" s="145">
        <f>IFERROR(_xll.qlIndexFixing(ONIndex1Y,I2304,TRUE,_xll.ohTrigger(RecalcTrigger,Trigger1Y)),NA())</f>
        <v>7.7467520966845171E-3</v>
      </c>
    </row>
    <row r="2305" spans="2:17" x14ac:dyDescent="0.2">
      <c r="B2305" s="39" t="s">
        <v>42</v>
      </c>
      <c r="D2305" s="42">
        <f>_xll.qlCalendarAdvance(Calendar,$D2304,B2305,"f",FALSE)</f>
        <v>55894</v>
      </c>
      <c r="E2305" s="139">
        <f>_xll.qlInterestRateIndexValueDate(IndexON,D2305)</f>
        <v>55894</v>
      </c>
      <c r="F2305" s="155">
        <f>IFERROR(_xll.qlIndexFixing(IndexON,D2305,TRUE,_xll.ohTrigger(RecalcTrigger,TriggerON)),NA())</f>
        <v>7.5737137032572122E-3</v>
      </c>
      <c r="H2305" s="42">
        <f>_xll.qlCalendarAdvance(Calendar,$H2304,B2305,"f",FALSE)</f>
        <v>55894</v>
      </c>
      <c r="I2305" s="139">
        <f>_xll.qlInterestRateIndexValueDate(Index1M,$H2305)</f>
        <v>55898</v>
      </c>
      <c r="J2305" s="144">
        <f>IFERROR(_xll.qlIndexFixing(Index1M,$H2305,TRUE,_xll.ohTrigger(RecalcTrigger,Trigger1M)),NA())</f>
        <v>7.3073101750125375E-3</v>
      </c>
      <c r="K2305" s="44">
        <f>IFERROR(_xll.qlIndexFixing(Index3M,H2305,TRUE,_xll.ohTrigger(RecalcTrigger,Trigger3M)),NA())</f>
        <v>7.5176809583403781E-3</v>
      </c>
      <c r="L2305" s="44">
        <f>IFERROR(_xll.qlIndexFixing(Index6M,$H2305,TRUE,_xll.ohTrigger(RecalcTrigger,Trigger6M)),NA())</f>
        <v>7.5320937298282969E-3</v>
      </c>
      <c r="M2305" s="145">
        <f>IFERROR(_xll.qlIndexFixing(Index1Y,$H2305,TRUE,_xll.ohTrigger(RecalcTrigger,Trigger1Y)),NA())</f>
        <v>7.6307437559901643E-3</v>
      </c>
      <c r="N2305" s="144">
        <f>IFERROR(_xll.qlIndexFixing(ONIndex1M,I2305,TRUE,_xll.ohTrigger(RecalcTrigger,Trigger1M)),NA())</f>
        <v>7.3148936075551063E-3</v>
      </c>
      <c r="O2305" s="44">
        <f>IFERROR(_xll.qlIndexFixing(ONIndex3M,I2305,TRUE,_xll.ohTrigger(RecalcTrigger,Trigger3M)),NA())</f>
        <v>7.5427012979467634E-3</v>
      </c>
      <c r="P2305" s="44">
        <f>IFERROR(_xll.qlIndexFixing(ONIndex6M,I2305,TRUE,_xll.ohTrigger(RecalcTrigger,Trigger6M)),NA())</f>
        <v>7.5483956057720292E-3</v>
      </c>
      <c r="Q2305" s="145">
        <f>IFERROR(_xll.qlIndexFixing(ONIndex1Y,I2305,TRUE,_xll.ohTrigger(RecalcTrigger,Trigger1Y)),NA())</f>
        <v>7.7414780215878665E-3</v>
      </c>
    </row>
    <row r="2306" spans="2:17" x14ac:dyDescent="0.2">
      <c r="B2306" s="39" t="s">
        <v>42</v>
      </c>
      <c r="D2306" s="42">
        <f>_xll.qlCalendarAdvance(Calendar,$D2305,B2306,"f",FALSE)</f>
        <v>55901</v>
      </c>
      <c r="E2306" s="139">
        <f>_xll.qlInterestRateIndexValueDate(IndexON,D2306)</f>
        <v>55901</v>
      </c>
      <c r="F2306" s="155">
        <f>IFERROR(_xll.qlIndexFixing(IndexON,D2306,TRUE,_xll.ohTrigger(RecalcTrigger,TriggerON)),NA())</f>
        <v>7.5737137032572122E-3</v>
      </c>
      <c r="H2306" s="42">
        <f>_xll.qlCalendarAdvance(Calendar,$H2305,B2306,"f",FALSE)</f>
        <v>55901</v>
      </c>
      <c r="I2306" s="139">
        <f>_xll.qlInterestRateIndexValueDate(Index1M,$H2306)</f>
        <v>55905</v>
      </c>
      <c r="J2306" s="144">
        <f>IFERROR(_xll.qlIndexFixing(Index1M,$H2306,TRUE,_xll.ohTrigger(RecalcTrigger,Trigger1M)),NA())</f>
        <v>7.302016372351788E-3</v>
      </c>
      <c r="K2306" s="44">
        <f>IFERROR(_xll.qlIndexFixing(Index3M,H2306,TRUE,_xll.ohTrigger(RecalcTrigger,Trigger3M)),NA())</f>
        <v>7.5123778887071779E-3</v>
      </c>
      <c r="L2306" s="44">
        <f>IFERROR(_xll.qlIndexFixing(Index6M,$H2306,TRUE,_xll.ohTrigger(RecalcTrigger,Trigger6M)),NA())</f>
        <v>7.5296647911696933E-3</v>
      </c>
      <c r="M2306" s="145">
        <f>IFERROR(_xll.qlIndexFixing(Index1Y,$H2306,TRUE,_xll.ohTrigger(RecalcTrigger,Trigger1Y)),NA())</f>
        <v>7.6251685567850711E-3</v>
      </c>
      <c r="N2306" s="144">
        <f>IFERROR(_xll.qlIndexFixing(ONIndex1M,I2306,TRUE,_xll.ohTrigger(RecalcTrigger,Trigger1M)),NA())</f>
        <v>7.3096212081580347E-3</v>
      </c>
      <c r="O2306" s="44">
        <f>IFERROR(_xll.qlIndexFixing(ONIndex3M,I2306,TRUE,_xll.ohTrigger(RecalcTrigger,Trigger3M)),NA())</f>
        <v>7.5374662612226473E-3</v>
      </c>
      <c r="P2306" s="44">
        <f>IFERROR(_xll.qlIndexFixing(ONIndex6M,I2306,TRUE,_xll.ohTrigger(RecalcTrigger,Trigger6M)),NA())</f>
        <v>7.5459697277135973E-3</v>
      </c>
      <c r="Q2306" s="145">
        <f>IFERROR(_xll.qlIndexFixing(ONIndex1Y,I2306,TRUE,_xll.ohTrigger(RecalcTrigger,Trigger1Y)),NA())</f>
        <v>7.7361944116383086E-3</v>
      </c>
    </row>
    <row r="2307" spans="2:17" x14ac:dyDescent="0.2">
      <c r="B2307" s="39" t="s">
        <v>42</v>
      </c>
      <c r="D2307" s="42">
        <f>_xll.qlCalendarAdvance(Calendar,$D2306,B2307,"f",FALSE)</f>
        <v>55908</v>
      </c>
      <c r="E2307" s="139">
        <f>_xll.qlInterestRateIndexValueDate(IndexON,D2307)</f>
        <v>55908</v>
      </c>
      <c r="F2307" s="155">
        <f>IFERROR(_xll.qlIndexFixing(IndexON,D2307,TRUE,_xll.ohTrigger(RecalcTrigger,TriggerON)),NA())</f>
        <v>7.5737137032572122E-3</v>
      </c>
      <c r="H2307" s="42">
        <f>_xll.qlCalendarAdvance(Calendar,$H2306,B2307,"f",FALSE)</f>
        <v>55908</v>
      </c>
      <c r="I2307" s="139">
        <f>_xll.qlInterestRateIndexValueDate(Index1M,$H2307)</f>
        <v>55912</v>
      </c>
      <c r="J2307" s="144">
        <f>IFERROR(_xll.qlIndexFixing(Index1M,$H2307,TRUE,_xll.ohTrigger(RecalcTrigger,Trigger1M)),NA())</f>
        <v>7.2967127707809689E-3</v>
      </c>
      <c r="K2307" s="44">
        <f>IFERROR(_xll.qlIndexFixing(Index3M,H2307,TRUE,_xll.ohTrigger(RecalcTrigger,Trigger3M)),NA())</f>
        <v>7.507065208746333E-3</v>
      </c>
      <c r="L2307" s="44">
        <f>IFERROR(_xll.qlIndexFixing(Index6M,$H2307,TRUE,_xll.ohTrigger(RecalcTrigger,Trigger6M)),NA())</f>
        <v>7.5272363597221597E-3</v>
      </c>
      <c r="M2307" s="145">
        <f>IFERROR(_xll.qlIndexFixing(Index1Y,$H2307,TRUE,_xll.ohTrigger(RecalcTrigger,Trigger1Y)),NA())</f>
        <v>7.6195835600646302E-3</v>
      </c>
      <c r="N2307" s="144">
        <f>IFERROR(_xll.qlIndexFixing(ONIndex1M,I2307,TRUE,_xll.ohTrigger(RecalcTrigger,Trigger1M)),NA())</f>
        <v>7.3043390219496018E-3</v>
      </c>
      <c r="O2307" s="44">
        <f>IFERROR(_xll.qlIndexFixing(ONIndex3M,I2307,TRUE,_xll.ohTrigger(RecalcTrigger,Trigger3M)),NA())</f>
        <v>7.5322216599094105E-3</v>
      </c>
      <c r="P2307" s="44">
        <f>IFERROR(_xll.qlIndexFixing(ONIndex6M,I2307,TRUE,_xll.ohTrigger(RecalcTrigger,Trigger6M)),NA())</f>
        <v>7.5435442940996467E-3</v>
      </c>
      <c r="Q2307" s="145">
        <f>IFERROR(_xll.qlIndexFixing(ONIndex1Y,I2307,TRUE,_xll.ohTrigger(RecalcTrigger,Trigger1Y)),NA())</f>
        <v>7.7309012590820458E-3</v>
      </c>
    </row>
    <row r="2308" spans="2:17" x14ac:dyDescent="0.2">
      <c r="B2308" s="39" t="s">
        <v>42</v>
      </c>
      <c r="D2308" s="42">
        <f>_xll.qlCalendarAdvance(Calendar,$D2307,B2308,"f",FALSE)</f>
        <v>55915</v>
      </c>
      <c r="E2308" s="139">
        <f>_xll.qlInterestRateIndexValueDate(IndexON,D2308)</f>
        <v>55915</v>
      </c>
      <c r="F2308" s="155">
        <f>IFERROR(_xll.qlIndexFixing(IndexON,D2308,TRUE,_xll.ohTrigger(RecalcTrigger,TriggerON)),NA())</f>
        <v>7.5737137032572122E-3</v>
      </c>
      <c r="H2308" s="42">
        <f>_xll.qlCalendarAdvance(Calendar,$H2307,B2308,"f",FALSE)</f>
        <v>55915</v>
      </c>
      <c r="I2308" s="139">
        <f>_xll.qlInterestRateIndexValueDate(Index1M,$H2308)</f>
        <v>55919</v>
      </c>
      <c r="J2308" s="144">
        <f>IFERROR(_xll.qlIndexFixing(Index1M,$H2308,TRUE,_xll.ohTrigger(RecalcTrigger,Trigger1M)),NA())</f>
        <v>7.2923187172380111E-3</v>
      </c>
      <c r="K2308" s="44">
        <f>IFERROR(_xll.qlIndexFixing(Index3M,H2308,TRUE,_xll.ohTrigger(RecalcTrigger,Trigger3M)),NA())</f>
        <v>7.5017429127592905E-3</v>
      </c>
      <c r="L2308" s="44">
        <f>IFERROR(_xll.qlIndexFixing(Index6M,$H2308,TRUE,_xll.ohTrigger(RecalcTrigger,Trigger6M)),NA())</f>
        <v>7.5248084401082944E-3</v>
      </c>
      <c r="M2308" s="145">
        <f>IFERROR(_xll.qlIndexFixing(Index1Y,$H2308,TRUE,_xll.ohTrigger(RecalcTrigger,Trigger1Y)),NA())</f>
        <v>7.6139887577349342E-3</v>
      </c>
      <c r="N2308" s="144">
        <f>IFERROR(_xll.qlIndexFixing(ONIndex1M,I2308,TRUE,_xll.ohTrigger(RecalcTrigger,Trigger1M)),NA())</f>
        <v>7.2990470445333244E-3</v>
      </c>
      <c r="O2308" s="44">
        <f>IFERROR(_xll.qlIndexFixing(ONIndex3M,I2308,TRUE,_xll.ohTrigger(RecalcTrigger,Trigger3M)),NA())</f>
        <v>7.5269674881717208E-3</v>
      </c>
      <c r="P2308" s="44">
        <f>IFERROR(_xll.qlIndexFixing(ONIndex6M,I2308,TRUE,_xll.ohTrigger(RecalcTrigger,Trigger6M)),NA())</f>
        <v>7.5411193096464046E-3</v>
      </c>
      <c r="Q2308" s="145">
        <f>IFERROR(_xll.qlIndexFixing(ONIndex1Y,I2308,TRUE,_xll.ohTrigger(RecalcTrigger,Trigger1Y)),NA())</f>
        <v>7.7255985555257922E-3</v>
      </c>
    </row>
    <row r="2309" spans="2:17" x14ac:dyDescent="0.2">
      <c r="B2309" s="39" t="s">
        <v>42</v>
      </c>
      <c r="D2309" s="42">
        <f>_xll.qlCalendarAdvance(Calendar,$D2308,B2309,"f",FALSE)</f>
        <v>55922</v>
      </c>
      <c r="E2309" s="139">
        <f>_xll.qlInterestRateIndexValueDate(IndexON,D2309)</f>
        <v>55922</v>
      </c>
      <c r="F2309" s="155">
        <f>IFERROR(_xll.qlIndexFixing(IndexON,D2309,TRUE,_xll.ohTrigger(RecalcTrigger,TriggerON)),NA())</f>
        <v>7.5737137032572122E-3</v>
      </c>
      <c r="H2309" s="42">
        <f>_xll.qlCalendarAdvance(Calendar,$H2308,B2309,"f",FALSE)</f>
        <v>55922</v>
      </c>
      <c r="I2309" s="139">
        <f>_xll.qlInterestRateIndexValueDate(Index1M,$H2309)</f>
        <v>55926</v>
      </c>
      <c r="J2309" s="144">
        <f>IFERROR(_xll.qlIndexFixing(Index1M,$H2309,TRUE,_xll.ohTrigger(RecalcTrigger,Trigger1M)),NA())</f>
        <v>7.2869979300899902E-3</v>
      </c>
      <c r="K2309" s="44">
        <f>IFERROR(_xll.qlIndexFixing(Index3M,H2309,TRUE,_xll.ohTrigger(RecalcTrigger,Trigger3M)),NA())</f>
        <v>7.4964109950421687E-3</v>
      </c>
      <c r="L2309" s="44">
        <f>IFERROR(_xll.qlIndexFixing(Index6M,$H2309,TRUE,_xll.ohTrigger(RecalcTrigger,Trigger6M)),NA())</f>
        <v>7.5223810369498163E-3</v>
      </c>
      <c r="M2309" s="145">
        <f>IFERROR(_xll.qlIndexFixing(Index1Y,$H2309,TRUE,_xll.ohTrigger(RecalcTrigger,Trigger1Y)),NA())</f>
        <v>7.6083841417005386E-3</v>
      </c>
      <c r="N2309" s="144">
        <f>IFERROR(_xll.qlIndexFixing(ONIndex1M,I2309,TRUE,_xll.ohTrigger(RecalcTrigger,Trigger1M)),NA())</f>
        <v>7.293745271033103E-3</v>
      </c>
      <c r="O2309" s="44">
        <f>IFERROR(_xll.qlIndexFixing(ONIndex3M,I2309,TRUE,_xll.ohTrigger(RecalcTrigger,Trigger3M)),NA())</f>
        <v>7.521703740254182E-3</v>
      </c>
      <c r="P2309" s="44">
        <f>IFERROR(_xll.qlIndexFixing(ONIndex6M,I2309,TRUE,_xll.ohTrigger(RecalcTrigger,Trigger6M)),NA())</f>
        <v>7.5386947788302905E-3</v>
      </c>
      <c r="Q2309" s="145">
        <f>IFERROR(_xll.qlIndexFixing(ONIndex1Y,I2309,TRUE,_xll.ohTrigger(RecalcTrigger,Trigger1Y)),NA())</f>
        <v>7.7202862927361338E-3</v>
      </c>
    </row>
    <row r="2310" spans="2:17" x14ac:dyDescent="0.2">
      <c r="B2310" s="39" t="s">
        <v>42</v>
      </c>
      <c r="D2310" s="42">
        <f>_xll.qlCalendarAdvance(Calendar,$D2309,B2310,"f",FALSE)</f>
        <v>55929</v>
      </c>
      <c r="E2310" s="139">
        <f>_xll.qlInterestRateIndexValueDate(IndexON,D2310)</f>
        <v>55929</v>
      </c>
      <c r="F2310" s="155">
        <f>IFERROR(_xll.qlIndexFixing(IndexON,D2310,TRUE,_xll.ohTrigger(RecalcTrigger,TriggerON)),NA())</f>
        <v>7.5737137032572122E-3</v>
      </c>
      <c r="H2310" s="42">
        <f>_xll.qlCalendarAdvance(Calendar,$H2309,B2310,"f",FALSE)</f>
        <v>55929</v>
      </c>
      <c r="I2310" s="139">
        <f>_xll.qlInterestRateIndexValueDate(Index1M,$H2310)</f>
        <v>55933</v>
      </c>
      <c r="J2310" s="144">
        <f>IFERROR(_xll.qlIndexFixing(Index1M,$H2310,TRUE,_xll.ohTrigger(RecalcTrigger,Trigger1M)),NA())</f>
        <v>7.2816673316673198E-3</v>
      </c>
      <c r="K2310" s="44">
        <f>IFERROR(_xll.qlIndexFixing(Index3M,H2310,TRUE,_xll.ohTrigger(RecalcTrigger,Trigger3M)),NA())</f>
        <v>7.4910694498928621E-3</v>
      </c>
      <c r="L2310" s="44">
        <f>IFERROR(_xll.qlIndexFixing(Index6M,$H2310,TRUE,_xll.ohTrigger(RecalcTrigger,Trigger6M)),NA())</f>
        <v>7.5199541548684424E-3</v>
      </c>
      <c r="M2310" s="145">
        <f>IFERROR(_xll.qlIndexFixing(Index1Y,$H2310,TRUE,_xll.ohTrigger(RecalcTrigger,Trigger1Y)),NA())</f>
        <v>7.6027697038681943E-3</v>
      </c>
      <c r="N2310" s="144">
        <f>IFERROR(_xll.qlIndexFixing(ONIndex1M,I2310,TRUE,_xll.ohTrigger(RecalcTrigger,Trigger1M)),NA())</f>
        <v>7.2884336971323904E-3</v>
      </c>
      <c r="O2310" s="44">
        <f>IFERROR(_xll.qlIndexFixing(ONIndex3M,I2310,TRUE,_xll.ohTrigger(RecalcTrigger,Trigger3M)),NA())</f>
        <v>7.51643041056127E-3</v>
      </c>
      <c r="P2310" s="44">
        <f>IFERROR(_xll.qlIndexFixing(ONIndex6M,I2310,TRUE,_xll.ohTrigger(RecalcTrigger,Trigger6M)),NA())</f>
        <v>7.5362707062076595E-3</v>
      </c>
      <c r="Q2310" s="145">
        <f>IFERROR(_xll.qlIndexFixing(ONIndex1Y,I2310,TRUE,_xll.ohTrigger(RecalcTrigger,Trigger1Y)),NA())</f>
        <v>7.7149644626395286E-3</v>
      </c>
    </row>
    <row r="2311" spans="2:17" x14ac:dyDescent="0.2">
      <c r="B2311" s="39" t="s">
        <v>42</v>
      </c>
      <c r="D2311" s="42">
        <f>_xll.qlCalendarAdvance(Calendar,$D2310,B2311,"f",FALSE)</f>
        <v>55936</v>
      </c>
      <c r="E2311" s="139">
        <f>_xll.qlInterestRateIndexValueDate(IndexON,D2311)</f>
        <v>55936</v>
      </c>
      <c r="F2311" s="155">
        <f>IFERROR(_xll.qlIndexFixing(IndexON,D2311,TRUE,_xll.ohTrigger(RecalcTrigger,TriggerON)),NA())</f>
        <v>7.5737137032572122E-3</v>
      </c>
      <c r="H2311" s="42">
        <f>_xll.qlCalendarAdvance(Calendar,$H2310,B2311,"f",FALSE)</f>
        <v>55936</v>
      </c>
      <c r="I2311" s="139">
        <f>_xll.qlInterestRateIndexValueDate(Index1M,$H2311)</f>
        <v>55940</v>
      </c>
      <c r="J2311" s="144">
        <f>IFERROR(_xll.qlIndexFixing(Index1M,$H2311,TRUE,_xll.ohTrigger(RecalcTrigger,Trigger1M)),NA())</f>
        <v>7.2763269173965152E-3</v>
      </c>
      <c r="K2311" s="44">
        <f>IFERROR(_xll.qlIndexFixing(Index3M,H2311,TRUE,_xll.ohTrigger(RecalcTrigger,Trigger3M)),NA())</f>
        <v>7.4857182716110415E-3</v>
      </c>
      <c r="L2311" s="44">
        <f>IFERROR(_xll.qlIndexFixing(Index6M,$H2311,TRUE,_xll.ohTrigger(RecalcTrigger,Trigger6M)),NA())</f>
        <v>7.5175277984858898E-3</v>
      </c>
      <c r="M2311" s="145">
        <f>IFERROR(_xll.qlIndexFixing(Index1Y,$H2311,TRUE,_xll.ohTrigger(RecalcTrigger,Trigger1Y)),NA())</f>
        <v>7.5971454361442089E-3</v>
      </c>
      <c r="N2311" s="144">
        <f>IFERROR(_xll.qlIndexFixing(ONIndex1M,I2311,TRUE,_xll.ohTrigger(RecalcTrigger,Trigger1M)),NA())</f>
        <v>7.2831123180350232E-3</v>
      </c>
      <c r="O2311" s="44">
        <f>IFERROR(_xll.qlIndexFixing(ONIndex3M,I2311,TRUE,_xll.ohTrigger(RecalcTrigger,Trigger3M)),NA())</f>
        <v>7.5111474933375888E-3</v>
      </c>
      <c r="P2311" s="44">
        <f>IFERROR(_xll.qlIndexFixing(ONIndex6M,I2311,TRUE,_xll.ohTrigger(RecalcTrigger,Trigger6M)),NA())</f>
        <v>7.5338470965746751E-3</v>
      </c>
      <c r="Q2311" s="145">
        <f>IFERROR(_xll.qlIndexFixing(ONIndex1Y,I2311,TRUE,_xll.ohTrigger(RecalcTrigger,Trigger1Y)),NA())</f>
        <v>7.7096330570025629E-3</v>
      </c>
    </row>
    <row r="2312" spans="2:17" x14ac:dyDescent="0.2">
      <c r="B2312" s="39" t="s">
        <v>42</v>
      </c>
      <c r="D2312" s="42">
        <f>_xll.qlCalendarAdvance(Calendar,$D2311,B2312,"f",FALSE)</f>
        <v>55943</v>
      </c>
      <c r="E2312" s="139">
        <f>_xll.qlInterestRateIndexValueDate(IndexON,D2312)</f>
        <v>55943</v>
      </c>
      <c r="F2312" s="155">
        <f>IFERROR(_xll.qlIndexFixing(IndexON,D2312,TRUE,_xll.ohTrigger(RecalcTrigger,TriggerON)),NA())</f>
        <v>7.5737137032572122E-3</v>
      </c>
      <c r="H2312" s="42">
        <f>_xll.qlCalendarAdvance(Calendar,$H2311,B2312,"f",FALSE)</f>
        <v>55943</v>
      </c>
      <c r="I2312" s="139">
        <f>_xll.qlInterestRateIndexValueDate(Index1M,$H2312)</f>
        <v>55947</v>
      </c>
      <c r="J2312" s="144">
        <f>IFERROR(_xll.qlIndexFixing(Index1M,$H2312,TRUE,_xll.ohTrigger(RecalcTrigger,Trigger1M)),NA())</f>
        <v>7.2688077291981502E-3</v>
      </c>
      <c r="K2312" s="44">
        <f>IFERROR(_xll.qlIndexFixing(Index3M,H2312,TRUE,_xll.ohTrigger(RecalcTrigger,Trigger3M)),NA())</f>
        <v>7.4797431546411051E-3</v>
      </c>
      <c r="L2312" s="44">
        <f>IFERROR(_xll.qlIndexFixing(Index6M,$H2312,TRUE,_xll.ohTrigger(RecalcTrigger,Trigger6M)),NA())</f>
        <v>7.5148177147135375E-3</v>
      </c>
      <c r="M2312" s="145">
        <f>IFERROR(_xll.qlIndexFixing(Index1Y,$H2312,TRUE,_xll.ohTrigger(RecalcTrigger,Trigger1Y)),NA())</f>
        <v>7.591511330435988E-3</v>
      </c>
      <c r="N2312" s="144">
        <f>IFERROR(_xll.qlIndexFixing(ONIndex1M,I2312,TRUE,_xll.ohTrigger(RecalcTrigger,Trigger1M)),NA())</f>
        <v>7.2777811293445183E-3</v>
      </c>
      <c r="O2312" s="44">
        <f>IFERROR(_xll.qlIndexFixing(ONIndex3M,I2312,TRUE,_xll.ohTrigger(RecalcTrigger,Trigger3M)),NA())</f>
        <v>7.50585498266787E-3</v>
      </c>
      <c r="P2312" s="44">
        <f>IFERROR(_xll.qlIndexFixing(ONIndex6M,I2312,TRUE,_xll.ohTrigger(RecalcTrigger,Trigger6M)),NA())</f>
        <v>7.5314239545676287E-3</v>
      </c>
      <c r="Q2312" s="145">
        <f>IFERROR(_xll.qlIndexFixing(ONIndex1Y,I2312,TRUE,_xll.ohTrigger(RecalcTrigger,Trigger1Y)),NA())</f>
        <v>7.7042920675118864E-3</v>
      </c>
    </row>
    <row r="2313" spans="2:17" x14ac:dyDescent="0.2">
      <c r="B2313" s="39" t="s">
        <v>42</v>
      </c>
      <c r="D2313" s="42">
        <f>_xll.qlCalendarAdvance(Calendar,$D2312,B2313,"f",FALSE)</f>
        <v>55950</v>
      </c>
      <c r="E2313" s="139">
        <f>_xll.qlInterestRateIndexValueDate(IndexON,D2313)</f>
        <v>55950</v>
      </c>
      <c r="F2313" s="155">
        <f>IFERROR(_xll.qlIndexFixing(IndexON,D2313,TRUE,_xll.ohTrigger(RecalcTrigger,TriggerON)),NA())</f>
        <v>7.5737137032572122E-3</v>
      </c>
      <c r="H2313" s="42">
        <f>_xll.qlCalendarAdvance(Calendar,$H2312,B2313,"f",FALSE)</f>
        <v>55950</v>
      </c>
      <c r="I2313" s="139">
        <f>_xll.qlInterestRateIndexValueDate(Index1M,$H2313)</f>
        <v>55954</v>
      </c>
      <c r="J2313" s="144">
        <f>IFERROR(_xll.qlIndexFixing(Index1M,$H2313,TRUE,_xll.ohTrigger(RecalcTrigger,Trigger1M)),NA())</f>
        <v>7.2646851284878661E-3</v>
      </c>
      <c r="K2313" s="44">
        <f>IFERROR(_xll.qlIndexFixing(Index3M,H2313,TRUE,_xll.ohTrigger(RecalcTrigger,Trigger3M)),NA())</f>
        <v>7.4743710900244779E-3</v>
      </c>
      <c r="L2313" s="44">
        <f>IFERROR(_xll.qlIndexFixing(Index6M,$H2313,TRUE,_xll.ohTrigger(RecalcTrigger,Trigger6M)),NA())</f>
        <v>7.5123923915694805E-3</v>
      </c>
      <c r="M2313" s="145">
        <f>IFERROR(_xll.qlIndexFixing(Index1Y,$H2313,TRUE,_xll.ohTrigger(RecalcTrigger,Trigger1Y)),NA())</f>
        <v>7.5858673786502791E-3</v>
      </c>
      <c r="N2313" s="144">
        <f>IFERROR(_xll.qlIndexFixing(ONIndex1M,I2313,TRUE,_xll.ohTrigger(RecalcTrigger,Trigger1M)),NA())</f>
        <v>7.272440126264712E-3</v>
      </c>
      <c r="O2313" s="44">
        <f>IFERROR(_xll.qlIndexFixing(ONIndex3M,I2313,TRUE,_xll.ohTrigger(RecalcTrigger,Trigger3M)),NA())</f>
        <v>7.5005528730365256E-3</v>
      </c>
      <c r="P2313" s="44">
        <f>IFERROR(_xll.qlIndexFixing(ONIndex6M,I2313,TRUE,_xll.ohTrigger(RecalcTrigger,Trigger6M)),NA())</f>
        <v>7.5290012844231313E-3</v>
      </c>
      <c r="Q2313" s="145">
        <f>IFERROR(_xll.qlIndexFixing(ONIndex1Y,I2313,TRUE,_xll.ohTrigger(RecalcTrigger,Trigger1Y)),NA())</f>
        <v>7.6989414860939576E-3</v>
      </c>
    </row>
    <row r="2314" spans="2:17" x14ac:dyDescent="0.2">
      <c r="B2314" s="39" t="s">
        <v>42</v>
      </c>
      <c r="D2314" s="42">
        <f>_xll.qlCalendarAdvance(Calendar,$D2313,B2314,"f",FALSE)</f>
        <v>55957</v>
      </c>
      <c r="E2314" s="139">
        <f>_xll.qlInterestRateIndexValueDate(IndexON,D2314)</f>
        <v>55957</v>
      </c>
      <c r="F2314" s="155">
        <f>IFERROR(_xll.qlIndexFixing(IndexON,D2314,TRUE,_xll.ohTrigger(RecalcTrigger,TriggerON)),NA())</f>
        <v>7.5737137032572122E-3</v>
      </c>
      <c r="H2314" s="42">
        <f>_xll.qlCalendarAdvance(Calendar,$H2313,B2314,"f",FALSE)</f>
        <v>55957</v>
      </c>
      <c r="I2314" s="139">
        <f>_xll.qlInterestRateIndexValueDate(Index1M,$H2314)</f>
        <v>55961</v>
      </c>
      <c r="J2314" s="144">
        <f>IFERROR(_xll.qlIndexFixing(Index1M,$H2314,TRUE,_xll.ohTrigger(RecalcTrigger,Trigger1M)),NA())</f>
        <v>7.2593128066591748E-3</v>
      </c>
      <c r="K2314" s="44">
        <f>IFERROR(_xll.qlIndexFixing(Index3M,H2314,TRUE,_xll.ohTrigger(RecalcTrigger,Trigger3M)),NA())</f>
        <v>7.4689893741167798E-3</v>
      </c>
      <c r="L2314" s="44">
        <f>IFERROR(_xll.qlIndexFixing(Index6M,$H2314,TRUE,_xll.ohTrigger(RecalcTrigger,Trigger6M)),NA())</f>
        <v>7.5099676090625246E-3</v>
      </c>
      <c r="M2314" s="145">
        <f>IFERROR(_xll.qlIndexFixing(Index1Y,$H2314,TRUE,_xll.ohTrigger(RecalcTrigger,Trigger1Y)),NA())</f>
        <v>7.5802135726958019E-3</v>
      </c>
      <c r="N2314" s="144">
        <f>IFERROR(_xll.qlIndexFixing(ONIndex1M,I2314,TRUE,_xll.ohTrigger(RecalcTrigger,Trigger1M)),NA())</f>
        <v>7.2670893044790574E-3</v>
      </c>
      <c r="O2314" s="44">
        <f>IFERROR(_xll.qlIndexFixing(ONIndex3M,I2314,TRUE,_xll.ohTrigger(RecalcTrigger,Trigger3M)),NA())</f>
        <v>7.4952411586082235E-3</v>
      </c>
      <c r="P2314" s="44">
        <f>IFERROR(_xll.qlIndexFixing(ONIndex6M,I2314,TRUE,_xll.ohTrigger(RecalcTrigger,Trigger6M)),NA())</f>
        <v>7.5265790910972186E-3</v>
      </c>
      <c r="Q2314" s="145">
        <f>IFERROR(_xll.qlIndexFixing(ONIndex1Y,I2314,TRUE,_xll.ohTrigger(RecalcTrigger,Trigger1Y)),NA())</f>
        <v>7.6935813045952983E-3</v>
      </c>
    </row>
    <row r="2315" spans="2:17" x14ac:dyDescent="0.2">
      <c r="B2315" s="39" t="s">
        <v>42</v>
      </c>
      <c r="D2315" s="42">
        <f>_xll.qlCalendarAdvance(Calendar,$D2314,B2315,"f",FALSE)</f>
        <v>55964</v>
      </c>
      <c r="E2315" s="139">
        <f>_xll.qlInterestRateIndexValueDate(IndexON,D2315)</f>
        <v>55964</v>
      </c>
      <c r="F2315" s="155">
        <f>IFERROR(_xll.qlIndexFixing(IndexON,D2315,TRUE,_xll.ohTrigger(RecalcTrigger,TriggerON)),NA())</f>
        <v>7.5737137032572122E-3</v>
      </c>
      <c r="H2315" s="42">
        <f>_xll.qlCalendarAdvance(Calendar,$H2314,B2315,"f",FALSE)</f>
        <v>55964</v>
      </c>
      <c r="I2315" s="139">
        <f>_xll.qlInterestRateIndexValueDate(Index1M,$H2315)</f>
        <v>55968</v>
      </c>
      <c r="J2315" s="144">
        <f>IFERROR(_xll.qlIndexFixing(Index1M,$H2315,TRUE,_xll.ohTrigger(RecalcTrigger,Trigger1M)),NA())</f>
        <v>7.2539306493741634E-3</v>
      </c>
      <c r="K2315" s="44">
        <f>IFERROR(_xll.qlIndexFixing(Index3M,H2315,TRUE,_xll.ohTrigger(RecalcTrigger,Trigger3M)),NA())</f>
        <v>7.4635980012156163E-3</v>
      </c>
      <c r="L2315" s="44">
        <f>IFERROR(_xll.qlIndexFixing(Index6M,$H2315,TRUE,_xll.ohTrigger(RecalcTrigger,Trigger6M)),NA())</f>
        <v>7.5075433718159272E-3</v>
      </c>
      <c r="M2315" s="145">
        <f>IFERROR(_xll.qlIndexFixing(Index1Y,$H2315,TRUE,_xll.ohTrigger(RecalcTrigger,Trigger1Y)),NA())</f>
        <v>7.5745499044806179E-3</v>
      </c>
      <c r="N2315" s="144">
        <f>IFERROR(_xll.qlIndexFixing(ONIndex1M,I2315,TRUE,_xll.ohTrigger(RecalcTrigger,Trigger1M)),NA())</f>
        <v>7.261728659271327E-3</v>
      </c>
      <c r="O2315" s="44">
        <f>IFERROR(_xll.qlIndexFixing(ONIndex3M,I2315,TRUE,_xll.ohTrigger(RecalcTrigger,Trigger3M)),NA())</f>
        <v>7.4899198336275674E-3</v>
      </c>
      <c r="P2315" s="44">
        <f>IFERROR(_xll.qlIndexFixing(ONIndex6M,I2315,TRUE,_xll.ohTrigger(RecalcTrigger,Trigger6M)),NA())</f>
        <v>7.5241573791462457E-3</v>
      </c>
      <c r="Q2315" s="145">
        <f>IFERROR(_xll.qlIndexFixing(ONIndex1Y,I2315,TRUE,_xll.ohTrigger(RecalcTrigger,Trigger1Y)),NA())</f>
        <v>7.6882115146226226E-3</v>
      </c>
    </row>
    <row r="2316" spans="2:17" x14ac:dyDescent="0.2">
      <c r="B2316" s="39" t="s">
        <v>42</v>
      </c>
      <c r="D2316" s="42">
        <f>_xll.qlCalendarAdvance(Calendar,$D2315,B2316,"f",FALSE)</f>
        <v>55971</v>
      </c>
      <c r="E2316" s="139">
        <f>_xll.qlInterestRateIndexValueDate(IndexON,D2316)</f>
        <v>55971</v>
      </c>
      <c r="F2316" s="155">
        <f>IFERROR(_xll.qlIndexFixing(IndexON,D2316,TRUE,_xll.ohTrigger(RecalcTrigger,TriggerON)),NA())</f>
        <v>7.5737137032838575E-3</v>
      </c>
      <c r="H2316" s="42">
        <f>_xll.qlCalendarAdvance(Calendar,$H2315,B2316,"f",FALSE)</f>
        <v>55971</v>
      </c>
      <c r="I2316" s="139">
        <f>_xll.qlInterestRateIndexValueDate(Index1M,$H2316)</f>
        <v>55975</v>
      </c>
      <c r="J2316" s="144">
        <f>IFERROR(_xll.qlIndexFixing(Index1M,$H2316,TRUE,_xll.ohTrigger(RecalcTrigger,Trigger1M)),NA())</f>
        <v>7.2485386520687407E-3</v>
      </c>
      <c r="K2316" s="44">
        <f>IFERROR(_xll.qlIndexFixing(Index3M,H2316,TRUE,_xll.ohTrigger(RecalcTrigger,Trigger3M)),NA())</f>
        <v>7.4585073650794897E-3</v>
      </c>
      <c r="L2316" s="44">
        <f>IFERROR(_xll.qlIndexFixing(Index6M,$H2316,TRUE,_xll.ohTrigger(RecalcTrigger,Trigger6M)),NA())</f>
        <v>7.5052144797188311E-3</v>
      </c>
      <c r="M2316" s="145">
        <f>IFERROR(_xll.qlIndexFixing(Index1Y,$H2316,TRUE,_xll.ohTrigger(RecalcTrigger,Trigger1Y)),NA())</f>
        <v>7.5688763659136652E-3</v>
      </c>
      <c r="N2316" s="144">
        <f>IFERROR(_xll.qlIndexFixing(ONIndex1M,I2316,TRUE,_xll.ohTrigger(RecalcTrigger,Trigger1M)),NA())</f>
        <v>7.255114166973442E-3</v>
      </c>
      <c r="O2316" s="44">
        <f>IFERROR(_xll.qlIndexFixing(ONIndex3M,I2316,TRUE,_xll.ohTrigger(RecalcTrigger,Trigger3M)),NA())</f>
        <v>7.4833748997367167E-3</v>
      </c>
      <c r="P2316" s="44">
        <f>IFERROR(_xll.qlIndexFixing(ONIndex6M,I2316,TRUE,_xll.ohTrigger(RecalcTrigger,Trigger6M)),NA())</f>
        <v>7.5213587369162838E-3</v>
      </c>
      <c r="Q2316" s="145">
        <f>IFERROR(_xll.qlIndexFixing(ONIndex1Y,I2316,TRUE,_xll.ohTrigger(RecalcTrigger,Trigger1Y)),NA())</f>
        <v>7.6816209682259995E-3</v>
      </c>
    </row>
    <row r="2317" spans="2:17" x14ac:dyDescent="0.2">
      <c r="B2317" s="39" t="s">
        <v>42</v>
      </c>
      <c r="D2317" s="42">
        <f>_xll.qlCalendarAdvance(Calendar,$D2316,B2317,"f",FALSE)</f>
        <v>55982</v>
      </c>
      <c r="E2317" s="139">
        <f>_xll.qlInterestRateIndexValueDate(IndexON,D2317)</f>
        <v>55982</v>
      </c>
      <c r="F2317" s="155">
        <f>IFERROR(_xll.qlIndexFixing(IndexON,D2317,TRUE,_xll.ohTrigger(RecalcTrigger,TriggerON)),NA())</f>
        <v>7.5735543722821319E-3</v>
      </c>
      <c r="H2317" s="42">
        <f>_xll.qlCalendarAdvance(Calendar,$H2316,B2317,"f",FALSE)</f>
        <v>55982</v>
      </c>
      <c r="I2317" s="139">
        <f>_xll.qlInterestRateIndexValueDate(Index1M,$H2317)</f>
        <v>55984</v>
      </c>
      <c r="J2317" s="144">
        <f>IFERROR(_xll.qlIndexFixing(Index1M,$H2317,TRUE,_xll.ohTrigger(RecalcTrigger,Trigger1M)),NA())</f>
        <v>7.2412774782026901E-3</v>
      </c>
      <c r="K2317" s="44">
        <f>IFERROR(_xll.qlIndexFixing(Index3M,H2317,TRUE,_xll.ohTrigger(RecalcTrigger,Trigger3M)),NA())</f>
        <v>7.4515500023583864E-3</v>
      </c>
      <c r="L2317" s="44">
        <f>IFERROR(_xll.qlIndexFixing(Index6M,$H2317,TRUE,_xll.ohTrigger(RecalcTrigger,Trigger6M)),NA())</f>
        <v>7.5020991374509585E-3</v>
      </c>
      <c r="M2317" s="145">
        <f>IFERROR(_xll.qlIndexFixing(Index1Y,$H2317,TRUE,_xll.ohTrigger(RecalcTrigger,Trigger1Y)),NA())</f>
        <v>7.5615672999337046E-3</v>
      </c>
      <c r="N2317" s="144">
        <f>IFERROR(_xll.qlIndexFixing(ONIndex1M,I2317,TRUE,_xll.ohTrigger(RecalcTrigger,Trigger1M)),NA())</f>
        <v>7.2478990033708612E-3</v>
      </c>
      <c r="O2317" s="44">
        <f>IFERROR(_xll.qlIndexFixing(ONIndex3M,I2317,TRUE,_xll.ohTrigger(RecalcTrigger,Trigger3M)),NA())</f>
        <v>7.4761922567923023E-3</v>
      </c>
      <c r="P2317" s="44">
        <f>IFERROR(_xll.qlIndexFixing(ONIndex6M,I2317,TRUE,_xll.ohTrigger(RecalcTrigger,Trigger6M)),NA())</f>
        <v>7.517932362164359E-3</v>
      </c>
      <c r="Q2317" s="145">
        <f>IFERROR(_xll.qlIndexFixing(ONIndex1Y,I2317,TRUE,_xll.ohTrigger(RecalcTrigger,Trigger1Y)),NA())</f>
        <v>7.674359305962497E-3</v>
      </c>
    </row>
    <row r="2318" spans="2:17" x14ac:dyDescent="0.2">
      <c r="B2318" s="39" t="s">
        <v>42</v>
      </c>
      <c r="D2318" s="42">
        <f>_xll.qlCalendarAdvance(Calendar,$D2317,B2318,"f",FALSE)</f>
        <v>55989</v>
      </c>
      <c r="E2318" s="139">
        <f>_xll.qlInterestRateIndexValueDate(IndexON,D2318)</f>
        <v>55989</v>
      </c>
      <c r="F2318" s="155">
        <f>IFERROR(_xll.qlIndexFixing(IndexON,D2318,TRUE,_xll.ohTrigger(RecalcTrigger,TriggerON)),NA())</f>
        <v>7.573554372362068E-3</v>
      </c>
      <c r="H2318" s="42">
        <f>_xll.qlCalendarAdvance(Calendar,$H2317,B2318,"f",FALSE)</f>
        <v>55989</v>
      </c>
      <c r="I2318" s="139">
        <f>_xll.qlInterestRateIndexValueDate(Index1M,$H2318)</f>
        <v>55991</v>
      </c>
      <c r="J2318" s="144">
        <f>IFERROR(_xll.qlIndexFixing(Index1M,$H2318,TRUE,_xll.ohTrigger(RecalcTrigger,Trigger1M)),NA())</f>
        <v>7.2358621593893169E-3</v>
      </c>
      <c r="K2318" s="44">
        <f>IFERROR(_xll.qlIndexFixing(Index3M,H2318,TRUE,_xll.ohTrigger(RecalcTrigger,Trigger3M)),NA())</f>
        <v>7.4461276634947577E-3</v>
      </c>
      <c r="L2318" s="44">
        <f>IFERROR(_xll.qlIndexFixing(Index6M,$H2318,TRUE,_xll.ohTrigger(RecalcTrigger,Trigger6M)),NA())</f>
        <v>7.499676733063277E-3</v>
      </c>
      <c r="M2318" s="145">
        <f>IFERROR(_xll.qlIndexFixing(Index1Y,$H2318,TRUE,_xll.ohTrigger(RecalcTrigger,Trigger1Y)),NA())</f>
        <v>7.5558711701830331E-3</v>
      </c>
      <c r="N2318" s="144">
        <f>IFERROR(_xll.qlIndexFixing(ONIndex1M,I2318,TRUE,_xll.ohTrigger(RecalcTrigger,Trigger1M)),NA())</f>
        <v>7.2425032372169795E-3</v>
      </c>
      <c r="O2318" s="44">
        <f>IFERROR(_xll.qlIndexFixing(ONIndex3M,I2318,TRUE,_xll.ohTrigger(RecalcTrigger,Trigger3M)),NA())</f>
        <v>7.4708365619446937E-3</v>
      </c>
      <c r="P2318" s="44">
        <f>IFERROR(_xll.qlIndexFixing(ONIndex6M,I2318,TRUE,_xll.ohTrigger(RecalcTrigger,Trigger6M)),NA())</f>
        <v>7.5155124068881918E-3</v>
      </c>
      <c r="Q2318" s="145">
        <f>IFERROR(_xll.qlIndexFixing(ONIndex1Y,I2318,TRUE,_xll.ohTrigger(RecalcTrigger,Trigger1Y)),NA())</f>
        <v>7.6689551334929718E-3</v>
      </c>
    </row>
    <row r="2319" spans="2:17" x14ac:dyDescent="0.2">
      <c r="B2319" s="39" t="s">
        <v>42</v>
      </c>
      <c r="D2319" s="42">
        <f>_xll.qlCalendarAdvance(Calendar,$D2318,B2319,"f",FALSE)</f>
        <v>55996</v>
      </c>
      <c r="E2319" s="139">
        <f>_xll.qlInterestRateIndexValueDate(IndexON,D2319)</f>
        <v>55996</v>
      </c>
      <c r="F2319" s="155">
        <f>IFERROR(_xll.qlIndexFixing(IndexON,D2319,TRUE,_xll.ohTrigger(RecalcTrigger,TriggerON)),NA())</f>
        <v>7.573554372362068E-3</v>
      </c>
      <c r="H2319" s="42">
        <f>_xll.qlCalendarAdvance(Calendar,$H2318,B2319,"f",FALSE)</f>
        <v>55996</v>
      </c>
      <c r="I2319" s="139">
        <f>_xll.qlInterestRateIndexValueDate(Index1M,$H2319)</f>
        <v>55998</v>
      </c>
      <c r="J2319" s="144">
        <f>IFERROR(_xll.qlIndexFixing(Index1M,$H2319,TRUE,_xll.ohTrigger(RecalcTrigger,Trigger1M)),NA())</f>
        <v>7.2304369851070027E-3</v>
      </c>
      <c r="K2319" s="44">
        <f>IFERROR(_xll.qlIndexFixing(Index3M,H2319,TRUE,_xll.ohTrigger(RecalcTrigger,Trigger3M)),NA())</f>
        <v>7.4406956437350442E-3</v>
      </c>
      <c r="L2319" s="44">
        <f>IFERROR(_xll.qlIndexFixing(Index6M,$H2319,TRUE,_xll.ohTrigger(RecalcTrigger,Trigger6M)),NA())</f>
        <v>7.4972548933854039E-3</v>
      </c>
      <c r="M2319" s="145">
        <f>IFERROR(_xll.qlIndexFixing(Index1Y,$H2319,TRUE,_xll.ohTrigger(RecalcTrigger,Trigger1Y)),NA())</f>
        <v>7.5501651434993359E-3</v>
      </c>
      <c r="N2319" s="144">
        <f>IFERROR(_xll.qlIndexFixing(ONIndex1M,I2319,TRUE,_xll.ohTrigger(RecalcTrigger,Trigger1M)),NA())</f>
        <v>7.2370976266178388E-3</v>
      </c>
      <c r="O2319" s="44">
        <f>IFERROR(_xll.qlIndexFixing(ONIndex3M,I2319,TRUE,_xll.ohTrigger(RecalcTrigger,Trigger3M)),NA())</f>
        <v>7.4654712302457682E-3</v>
      </c>
      <c r="P2319" s="44">
        <f>IFERROR(_xll.qlIndexFixing(ONIndex6M,I2319,TRUE,_xll.ohTrigger(RecalcTrigger,Trigger6M)),NA())</f>
        <v>7.5130929537703395E-3</v>
      </c>
      <c r="Q2319" s="145">
        <f>IFERROR(_xll.qlIndexFixing(ONIndex1Y,I2319,TRUE,_xll.ohTrigger(RecalcTrigger,Trigger1Y)),NA())</f>
        <v>7.6635413152192911E-3</v>
      </c>
    </row>
    <row r="2320" spans="2:17" x14ac:dyDescent="0.2">
      <c r="B2320" s="39" t="s">
        <v>42</v>
      </c>
      <c r="D2320" s="42">
        <f>_xll.qlCalendarAdvance(Calendar,$D2319,B2320,"f",FALSE)</f>
        <v>56003</v>
      </c>
      <c r="E2320" s="139">
        <f>_xll.qlInterestRateIndexValueDate(IndexON,D2320)</f>
        <v>56003</v>
      </c>
      <c r="F2320" s="155">
        <f>IFERROR(_xll.qlIndexFixing(IndexON,D2320,TRUE,_xll.ohTrigger(RecalcTrigger,TriggerON)),NA())</f>
        <v>7.573554372362068E-3</v>
      </c>
      <c r="H2320" s="42">
        <f>_xll.qlCalendarAdvance(Calendar,$H2319,B2320,"f",FALSE)</f>
        <v>56003</v>
      </c>
      <c r="I2320" s="139">
        <f>_xll.qlInterestRateIndexValueDate(Index1M,$H2320)</f>
        <v>56006</v>
      </c>
      <c r="J2320" s="144">
        <f>IFERROR(_xll.qlIndexFixing(Index1M,$H2320,TRUE,_xll.ohTrigger(RecalcTrigger,Trigger1M)),NA())</f>
        <v>7.2245414081245091E-3</v>
      </c>
      <c r="K2320" s="44">
        <f>IFERROR(_xll.qlIndexFixing(Index3M,H2320,TRUE,_xll.ohTrigger(RecalcTrigger,Trigger3M)),NA())</f>
        <v>7.4335336292402276E-3</v>
      </c>
      <c r="L2320" s="44">
        <f>IFERROR(_xll.qlIndexFixing(Index6M,$H2320,TRUE,_xll.ohTrigger(RecalcTrigger,Trigger6M)),NA())</f>
        <v>7.4942981053649441E-3</v>
      </c>
      <c r="M2320" s="145">
        <f>IFERROR(_xll.qlIndexFixing(Index1Y,$H2320,TRUE,_xll.ohTrigger(RecalcTrigger,Trigger1Y)),NA())</f>
        <v>7.5429595226618349E-3</v>
      </c>
      <c r="N2320" s="144">
        <f>IFERROR(_xll.qlIndexFixing(ONIndex1M,I2320,TRUE,_xll.ohTrigger(RecalcTrigger,Trigger1M)),NA())</f>
        <v>7.23090772578594E-3</v>
      </c>
      <c r="O2320" s="44">
        <f>IFERROR(_xll.qlIndexFixing(ONIndex3M,I2320,TRUE,_xll.ohTrigger(RecalcTrigger,Trigger3M)),NA())</f>
        <v>7.4593276154288901E-3</v>
      </c>
      <c r="P2320" s="44">
        <f>IFERROR(_xll.qlIndexFixing(ONIndex6M,I2320,TRUE,_xll.ohTrigger(RecalcTrigger,Trigger6M)),NA())</f>
        <v>7.510328485755835E-3</v>
      </c>
      <c r="Q2320" s="145">
        <f>IFERROR(_xll.qlIndexFixing(ONIndex1Y,I2320,TRUE,_xll.ohTrigger(RecalcTrigger,Trigger1Y)),NA())</f>
        <v>7.6573422727399532E-3</v>
      </c>
    </row>
    <row r="2321" spans="2:17" x14ac:dyDescent="0.2">
      <c r="B2321" s="39" t="s">
        <v>42</v>
      </c>
      <c r="D2321" s="42">
        <f>_xll.qlCalendarAdvance(Calendar,$D2320,B2321,"f",FALSE)</f>
        <v>56010</v>
      </c>
      <c r="E2321" s="139">
        <f>_xll.qlInterestRateIndexValueDate(IndexON,D2321)</f>
        <v>56010</v>
      </c>
      <c r="F2321" s="155">
        <f>IFERROR(_xll.qlIndexFixing(IndexON,D2321,TRUE,_xll.ohTrigger(RecalcTrigger,TriggerON)),NA())</f>
        <v>7.573554372362068E-3</v>
      </c>
      <c r="H2321" s="42">
        <f>_xll.qlCalendarAdvance(Calendar,$H2320,B2321,"f",FALSE)</f>
        <v>56010</v>
      </c>
      <c r="I2321" s="139">
        <f>_xll.qlInterestRateIndexValueDate(Index1M,$H2321)</f>
        <v>56012</v>
      </c>
      <c r="J2321" s="144">
        <f>IFERROR(_xll.qlIndexFixing(Index1M,$H2321,TRUE,_xll.ohTrigger(RecalcTrigger,Trigger1M)),NA())</f>
        <v>7.2195570518501784E-3</v>
      </c>
      <c r="K2321" s="44">
        <f>IFERROR(_xll.qlIndexFixing(Index3M,H2321,TRUE,_xll.ohTrigger(RecalcTrigger,Trigger3M)),NA())</f>
        <v>7.4294878856148603E-3</v>
      </c>
      <c r="L2321" s="44">
        <f>IFERROR(_xll.qlIndexFixing(Index6M,$H2321,TRUE,_xll.ohTrigger(RecalcTrigger,Trigger6M)),NA())</f>
        <v>7.4921284011061455E-3</v>
      </c>
      <c r="M2321" s="145">
        <f>IFERROR(_xll.qlIndexFixing(Index1Y,$H2321,TRUE,_xll.ohTrigger(RecalcTrigger,Trigger1Y)),NA())</f>
        <v>7.5387233669769356E-3</v>
      </c>
      <c r="N2321" s="144">
        <f>IFERROR(_xll.qlIndexFixing(ONIndex1M,I2321,TRUE,_xll.ohTrigger(RecalcTrigger,Trigger1M)),NA())</f>
        <v>7.2262568541781036E-3</v>
      </c>
      <c r="O2321" s="44">
        <f>IFERROR(_xll.qlIndexFixing(ONIndex3M,I2321,TRUE,_xll.ohTrigger(RecalcTrigger,Trigger3M)),NA())</f>
        <v>7.4547116340717423E-3</v>
      </c>
      <c r="P2321" s="44">
        <f>IFERROR(_xll.qlIndexFixing(ONIndex6M,I2321,TRUE,_xll.ohTrigger(RecalcTrigger,Trigger6M)),NA())</f>
        <v>7.5082555735139778E-3</v>
      </c>
      <c r="Q2321" s="145">
        <f>IFERROR(_xll.qlIndexFixing(ONIndex1Y,I2321,TRUE,_xll.ohTrigger(RecalcTrigger,Trigger1Y)),NA())</f>
        <v>7.6526847085656158E-3</v>
      </c>
    </row>
    <row r="2322" spans="2:17" x14ac:dyDescent="0.2">
      <c r="B2322" s="39" t="s">
        <v>42</v>
      </c>
      <c r="D2322" s="42">
        <f>_xll.qlCalendarAdvance(Calendar,$D2321,B2322,"f",FALSE)</f>
        <v>56017</v>
      </c>
      <c r="E2322" s="139">
        <f>_xll.qlInterestRateIndexValueDate(IndexON,D2322)</f>
        <v>56017</v>
      </c>
      <c r="F2322" s="155">
        <f>IFERROR(_xll.qlIndexFixing(IndexON,D2322,TRUE,_xll.ohTrigger(RecalcTrigger,TriggerON)),NA())</f>
        <v>7.573554372362068E-3</v>
      </c>
      <c r="H2322" s="42">
        <f>_xll.qlCalendarAdvance(Calendar,$H2321,B2322,"f",FALSE)</f>
        <v>56017</v>
      </c>
      <c r="I2322" s="139">
        <f>_xll.qlInterestRateIndexValueDate(Index1M,$H2322)</f>
        <v>56019</v>
      </c>
      <c r="J2322" s="144">
        <f>IFERROR(_xll.qlIndexFixing(Index1M,$H2322,TRUE,_xll.ohTrigger(RecalcTrigger,Trigger1M)),NA())</f>
        <v>7.2141022837404756E-3</v>
      </c>
      <c r="K2322" s="44">
        <f>IFERROR(_xll.qlIndexFixing(Index3M,H2322,TRUE,_xll.ohTrigger(RecalcTrigger,Trigger3M)),NA())</f>
        <v>7.4240259825650188E-3</v>
      </c>
      <c r="L2322" s="44">
        <f>IFERROR(_xll.qlIndexFixing(Index6M,$H2322,TRUE,_xll.ohTrigger(RecalcTrigger,Trigger6M)),NA())</f>
        <v>7.4897082614437081E-3</v>
      </c>
      <c r="M2322" s="145">
        <f>IFERROR(_xll.qlIndexFixing(Index1Y,$H2322,TRUE,_xll.ohTrigger(RecalcTrigger,Trigger1Y)),NA())</f>
        <v>7.5329876009622397E-3</v>
      </c>
      <c r="N2322" s="144">
        <f>IFERROR(_xll.qlIndexFixing(ONIndex1M,I2322,TRUE,_xll.ohTrigger(RecalcTrigger,Trigger1M)),NA())</f>
        <v>7.2208216831448624E-3</v>
      </c>
      <c r="O2322" s="44">
        <f>IFERROR(_xll.qlIndexFixing(ONIndex3M,I2322,TRUE,_xll.ohTrigger(RecalcTrigger,Trigger3M)),NA())</f>
        <v>7.4493173580858496E-3</v>
      </c>
      <c r="P2322" s="44">
        <f>IFERROR(_xll.qlIndexFixing(ONIndex6M,I2322,TRUE,_xll.ohTrigger(RecalcTrigger,Trigger6M)),NA())</f>
        <v>7.5058376553283068E-3</v>
      </c>
      <c r="Q2322" s="145">
        <f>IFERROR(_xll.qlIndexFixing(ONIndex1Y,I2322,TRUE,_xll.ohTrigger(RecalcTrigger,Trigger1Y)),NA())</f>
        <v>7.6472419036388573E-3</v>
      </c>
    </row>
    <row r="2323" spans="2:17" x14ac:dyDescent="0.2">
      <c r="B2323" s="39" t="s">
        <v>42</v>
      </c>
      <c r="D2323" s="42">
        <f>_xll.qlCalendarAdvance(Calendar,$D2322,B2323,"f",FALSE)</f>
        <v>56024</v>
      </c>
      <c r="E2323" s="139">
        <f>_xll.qlInterestRateIndexValueDate(IndexON,D2323)</f>
        <v>56024</v>
      </c>
      <c r="F2323" s="155">
        <f>IFERROR(_xll.qlIndexFixing(IndexON,D2323,TRUE,_xll.ohTrigger(RecalcTrigger,TriggerON)),NA())</f>
        <v>7.5735543722821319E-3</v>
      </c>
      <c r="H2323" s="42">
        <f>_xll.qlCalendarAdvance(Calendar,$H2322,B2323,"f",FALSE)</f>
        <v>56024</v>
      </c>
      <c r="I2323" s="139">
        <f>_xll.qlInterestRateIndexValueDate(Index1M,$H2323)</f>
        <v>56026</v>
      </c>
      <c r="J2323" s="144">
        <f>IFERROR(_xll.qlIndexFixing(Index1M,$H2323,TRUE,_xll.ohTrigger(RecalcTrigger,Trigger1M)),NA())</f>
        <v>7.2086376418889486E-3</v>
      </c>
      <c r="K2323" s="44">
        <f>IFERROR(_xll.qlIndexFixing(Index3M,H2323,TRUE,_xll.ohTrigger(RecalcTrigger,Trigger3M)),NA())</f>
        <v>7.4185543752916657E-3</v>
      </c>
      <c r="L2323" s="44">
        <f>IFERROR(_xll.qlIndexFixing(Index6M,$H2323,TRUE,_xll.ohTrigger(RecalcTrigger,Trigger6M)),NA())</f>
        <v>7.4872887060528272E-3</v>
      </c>
      <c r="M2323" s="145">
        <f>IFERROR(_xll.qlIndexFixing(Index1Y,$H2323,TRUE,_xll.ohTrigger(RecalcTrigger,Trigger1Y)),NA())</f>
        <v>7.5272419056612201E-3</v>
      </c>
      <c r="N2323" s="144">
        <f>IFERROR(_xll.qlIndexFixing(ONIndex1M,I2323,TRUE,_xll.ohTrigger(RecalcTrigger,Trigger1M)),NA())</f>
        <v>7.215376649361005E-3</v>
      </c>
      <c r="O2323" s="44">
        <f>IFERROR(_xll.qlIndexFixing(ONIndex3M,I2323,TRUE,_xll.ohTrigger(RecalcTrigger,Trigger3M)),NA())</f>
        <v>7.4439134224668635E-3</v>
      </c>
      <c r="P2323" s="44">
        <f>IFERROR(_xll.qlIndexFixing(ONIndex6M,I2323,TRUE,_xll.ohTrigger(RecalcTrigger,Trigger6M)),NA())</f>
        <v>7.5034202579260523E-3</v>
      </c>
      <c r="Q2323" s="145">
        <f>IFERROR(_xll.qlIndexFixing(ONIndex1Y,I2323,TRUE,_xll.ohTrigger(RecalcTrigger,Trigger1Y)),NA())</f>
        <v>7.6417894200542236E-3</v>
      </c>
    </row>
    <row r="2324" spans="2:17" x14ac:dyDescent="0.2">
      <c r="B2324" s="39" t="s">
        <v>42</v>
      </c>
      <c r="D2324" s="42">
        <f>_xll.qlCalendarAdvance(Calendar,$D2323,B2324,"f",FALSE)</f>
        <v>56031</v>
      </c>
      <c r="E2324" s="139">
        <f>_xll.qlInterestRateIndexValueDate(IndexON,D2324)</f>
        <v>56031</v>
      </c>
      <c r="F2324" s="155">
        <f>IFERROR(_xll.qlIndexFixing(IndexON,D2324,TRUE,_xll.ohTrigger(RecalcTrigger,TriggerON)),NA())</f>
        <v>7.573554372362068E-3</v>
      </c>
      <c r="H2324" s="42">
        <f>_xll.qlCalendarAdvance(Calendar,$H2323,B2324,"f",FALSE)</f>
        <v>56031</v>
      </c>
      <c r="I2324" s="139">
        <f>_xll.qlInterestRateIndexValueDate(Index1M,$H2324)</f>
        <v>56033</v>
      </c>
      <c r="J2324" s="144">
        <f>IFERROR(_xll.qlIndexFixing(Index1M,$H2324,TRUE,_xll.ohTrigger(RecalcTrigger,Trigger1M)),NA())</f>
        <v>7.2031631217267522E-3</v>
      </c>
      <c r="K2324" s="44">
        <f>IFERROR(_xll.qlIndexFixing(Index3M,H2324,TRUE,_xll.ohTrigger(RecalcTrigger,Trigger3M)),NA())</f>
        <v>7.4130730580958806E-3</v>
      </c>
      <c r="L2324" s="44">
        <f>IFERROR(_xll.qlIndexFixing(Index6M,$H2324,TRUE,_xll.ohTrigger(RecalcTrigger,Trigger6M)),NA())</f>
        <v>7.4851543274079826E-3</v>
      </c>
      <c r="M2324" s="145">
        <f>IFERROR(_xll.qlIndexFixing(Index1Y,$H2324,TRUE,_xll.ohTrigger(RecalcTrigger,Trigger1Y)),NA())</f>
        <v>7.5214862729871936E-3</v>
      </c>
      <c r="N2324" s="144">
        <f>IFERROR(_xll.qlIndexFixing(ONIndex1M,I2324,TRUE,_xll.ohTrigger(RecalcTrigger,Trigger1M)),NA())</f>
        <v>7.2099217484300482E-3</v>
      </c>
      <c r="O2324" s="44">
        <f>IFERROR(_xll.qlIndexFixing(ONIndex3M,I2324,TRUE,_xll.ohTrigger(RecalcTrigger,Trigger3M)),NA())</f>
        <v>7.4384998214593878E-3</v>
      </c>
      <c r="P2324" s="44">
        <f>IFERROR(_xll.qlIndexFixing(ONIndex6M,I2324,TRUE,_xll.ohTrigger(RecalcTrigger,Trigger6M)),NA())</f>
        <v>7.5010033858635694E-3</v>
      </c>
      <c r="Q2324" s="145">
        <f>IFERROR(_xll.qlIndexFixing(ONIndex1Y,I2324,TRUE,_xll.ohTrigger(RecalcTrigger,Trigger1Y)),NA())</f>
        <v>7.6363272497381729E-3</v>
      </c>
    </row>
    <row r="2325" spans="2:17" x14ac:dyDescent="0.2">
      <c r="B2325" s="39" t="s">
        <v>42</v>
      </c>
      <c r="D2325" s="42">
        <f>_xll.qlCalendarAdvance(Calendar,$D2324,B2325,"f",FALSE)</f>
        <v>56038</v>
      </c>
      <c r="E2325" s="139">
        <f>_xll.qlInterestRateIndexValueDate(IndexON,D2325)</f>
        <v>56038</v>
      </c>
      <c r="F2325" s="155">
        <f>IFERROR(_xll.qlIndexFixing(IndexON,D2325,TRUE,_xll.ohTrigger(RecalcTrigger,TriggerON)),NA())</f>
        <v>7.573554372362068E-3</v>
      </c>
      <c r="H2325" s="42">
        <f>_xll.qlCalendarAdvance(Calendar,$H2324,B2325,"f",FALSE)</f>
        <v>56038</v>
      </c>
      <c r="I2325" s="139">
        <f>_xll.qlInterestRateIndexValueDate(Index1M,$H2325)</f>
        <v>56040</v>
      </c>
      <c r="J2325" s="144">
        <f>IFERROR(_xll.qlIndexFixing(Index1M,$H2325,TRUE,_xll.ohTrigger(RecalcTrigger,Trigger1M)),NA())</f>
        <v>7.1976787186875391E-3</v>
      </c>
      <c r="K2325" s="44">
        <f>IFERROR(_xll.qlIndexFixing(Index3M,H2325,TRUE,_xll.ohTrigger(RecalcTrigger,Trigger3M)),NA())</f>
        <v>7.4075820252770073E-3</v>
      </c>
      <c r="L2325" s="44">
        <f>IFERROR(_xll.qlIndexFixing(Index6M,$H2325,TRUE,_xll.ohTrigger(RecalcTrigger,Trigger6M)),NA())</f>
        <v>7.482735973047063E-3</v>
      </c>
      <c r="M2325" s="145">
        <f>IFERROR(_xll.qlIndexFixing(Index1Y,$H2325,TRUE,_xll.ohTrigger(RecalcTrigger,Trigger1Y)),NA())</f>
        <v>7.5157206948534786E-3</v>
      </c>
      <c r="N2325" s="144">
        <f>IFERROR(_xll.qlIndexFixing(ONIndex1M,I2325,TRUE,_xll.ohTrigger(RecalcTrigger,Trigger1M)),NA())</f>
        <v>7.2044569757157007E-3</v>
      </c>
      <c r="O2325" s="44">
        <f>IFERROR(_xll.qlIndexFixing(ONIndex3M,I2325,TRUE,_xll.ohTrigger(RecalcTrigger,Trigger3M)),NA())</f>
        <v>7.4330765493879625E-3</v>
      </c>
      <c r="P2325" s="44">
        <f>IFERROR(_xll.qlIndexFixing(ONIndex6M,I2325,TRUE,_xll.ohTrigger(RecalcTrigger,Trigger6M)),NA())</f>
        <v>7.4985870439370217E-3</v>
      </c>
      <c r="Q2325" s="145">
        <f>IFERROR(_xll.qlIndexFixing(ONIndex1Y,I2325,TRUE,_xll.ohTrigger(RecalcTrigger,Trigger1Y)),NA())</f>
        <v>7.6308553844572913E-3</v>
      </c>
    </row>
    <row r="2326" spans="2:17" x14ac:dyDescent="0.2">
      <c r="B2326" s="39" t="s">
        <v>42</v>
      </c>
      <c r="D2326" s="42">
        <f>_xll.qlCalendarAdvance(Calendar,$D2325,B2326,"f",FALSE)</f>
        <v>56045</v>
      </c>
      <c r="E2326" s="139">
        <f>_xll.qlInterestRateIndexValueDate(IndexON,D2326)</f>
        <v>56045</v>
      </c>
      <c r="F2326" s="155">
        <f>IFERROR(_xll.qlIndexFixing(IndexON,D2326,TRUE,_xll.ohTrigger(RecalcTrigger,TriggerON)),NA())</f>
        <v>7.573554372362068E-3</v>
      </c>
      <c r="H2326" s="42">
        <f>_xll.qlCalendarAdvance(Calendar,$H2325,B2326,"f",FALSE)</f>
        <v>56045</v>
      </c>
      <c r="I2326" s="139">
        <f>_xll.qlInterestRateIndexValueDate(Index1M,$H2326)</f>
        <v>56047</v>
      </c>
      <c r="J2326" s="144">
        <f>IFERROR(_xll.qlIndexFixing(Index1M,$H2326,TRUE,_xll.ohTrigger(RecalcTrigger,Trigger1M)),NA())</f>
        <v>7.1921844281999658E-3</v>
      </c>
      <c r="K2326" s="44">
        <f>IFERROR(_xll.qlIndexFixing(Index3M,H2326,TRUE,_xll.ohTrigger(RecalcTrigger,Trigger3M)),NA())</f>
        <v>7.4020812711369953E-3</v>
      </c>
      <c r="L2326" s="44">
        <f>IFERROR(_xll.qlIndexFixing(Index6M,$H2326,TRUE,_xll.ohTrigger(RecalcTrigger,Trigger6M)),NA())</f>
        <v>7.4803182157486521E-3</v>
      </c>
      <c r="M2326" s="145">
        <f>IFERROR(_xll.qlIndexFixing(Index1Y,$H2326,TRUE,_xll.ohTrigger(RecalcTrigger,Trigger1Y)),NA())</f>
        <v>7.5099451631740494E-3</v>
      </c>
      <c r="N2326" s="144">
        <f>IFERROR(_xll.qlIndexFixing(ONIndex1M,I2326,TRUE,_xll.ohTrigger(RecalcTrigger,Trigger1M)),NA())</f>
        <v>7.198982326581671E-3</v>
      </c>
      <c r="O2326" s="44">
        <f>IFERROR(_xll.qlIndexFixing(ONIndex3M,I2326,TRUE,_xll.ohTrigger(RecalcTrigger,Trigger3M)),NA())</f>
        <v>7.4276436006570634E-3</v>
      </c>
      <c r="P2326" s="44">
        <f>IFERROR(_xll.qlIndexFixing(ONIndex6M,I2326,TRUE,_xll.ohTrigger(RecalcTrigger,Trigger6M)),NA())</f>
        <v>7.4961712366228284E-3</v>
      </c>
      <c r="Q2326" s="145">
        <f>IFERROR(_xll.qlIndexFixing(ONIndex1Y,I2326,TRUE,_xll.ohTrigger(RecalcTrigger,Trigger1Y)),NA())</f>
        <v>7.6253738158182927E-3</v>
      </c>
    </row>
    <row r="2327" spans="2:17" x14ac:dyDescent="0.2">
      <c r="B2327" s="39" t="s">
        <v>42</v>
      </c>
      <c r="D2327" s="42">
        <f>_xll.qlCalendarAdvance(Calendar,$D2326,B2327,"f",FALSE)</f>
        <v>56052</v>
      </c>
      <c r="E2327" s="139">
        <f>_xll.qlInterestRateIndexValueDate(IndexON,D2327)</f>
        <v>56052</v>
      </c>
      <c r="F2327" s="155">
        <f>IFERROR(_xll.qlIndexFixing(IndexON,D2327,TRUE,_xll.ohTrigger(RecalcTrigger,TriggerON)),NA())</f>
        <v>7.573554372362068E-3</v>
      </c>
      <c r="H2327" s="42">
        <f>_xll.qlCalendarAdvance(Calendar,$H2326,B2327,"f",FALSE)</f>
        <v>56052</v>
      </c>
      <c r="I2327" s="139">
        <f>_xll.qlInterestRateIndexValueDate(Index1M,$H2327)</f>
        <v>56054</v>
      </c>
      <c r="J2327" s="144">
        <f>IFERROR(_xll.qlIndexFixing(Index1M,$H2327,TRUE,_xll.ohTrigger(RecalcTrigger,Trigger1M)),NA())</f>
        <v>7.1866802457026813E-3</v>
      </c>
      <c r="K2327" s="44">
        <f>IFERROR(_xll.qlIndexFixing(Index3M,H2327,TRUE,_xll.ohTrigger(RecalcTrigger,Trigger3M)),NA())</f>
        <v>7.3965707899769232E-3</v>
      </c>
      <c r="L2327" s="44">
        <f>IFERROR(_xll.qlIndexFixing(Index6M,$H2327,TRUE,_xll.ohTrigger(RecalcTrigger,Trigger6M)),NA())</f>
        <v>7.4779010601346259E-3</v>
      </c>
      <c r="M2327" s="145">
        <f>IFERROR(_xll.qlIndexFixing(Index1Y,$H2327,TRUE,_xll.ohTrigger(RecalcTrigger,Trigger1Y)),NA())</f>
        <v>7.5041596698635386E-3</v>
      </c>
      <c r="N2327" s="144">
        <f>IFERROR(_xll.qlIndexFixing(ONIndex1M,I2327,TRUE,_xll.ohTrigger(RecalcTrigger,Trigger1M)),NA())</f>
        <v>7.193497796471604E-3</v>
      </c>
      <c r="O2327" s="44">
        <f>IFERROR(_xll.qlIndexFixing(ONIndex3M,I2327,TRUE,_xll.ohTrigger(RecalcTrigger,Trigger3M)),NA())</f>
        <v>7.4222009692714863E-3</v>
      </c>
      <c r="P2327" s="44">
        <f>IFERROR(_xll.qlIndexFixing(ONIndex6M,I2327,TRUE,_xll.ohTrigger(RecalcTrigger,Trigger6M)),NA())</f>
        <v>7.4937559685572808E-3</v>
      </c>
      <c r="Q2327" s="145">
        <f>IFERROR(_xll.qlIndexFixing(ONIndex1Y,I2327,TRUE,_xll.ohTrigger(RecalcTrigger,Trigger1Y)),NA())</f>
        <v>7.6198825359075073E-3</v>
      </c>
    </row>
    <row r="2328" spans="2:17" x14ac:dyDescent="0.2">
      <c r="B2328" s="39" t="s">
        <v>42</v>
      </c>
      <c r="D2328" s="42">
        <f>_xll.qlCalendarAdvance(Calendar,$D2327,B2328,"f",FALSE)</f>
        <v>56059</v>
      </c>
      <c r="E2328" s="139">
        <f>_xll.qlInterestRateIndexValueDate(IndexON,D2328)</f>
        <v>56059</v>
      </c>
      <c r="F2328" s="155">
        <f>IFERROR(_xll.qlIndexFixing(IndexON,D2328,TRUE,_xll.ohTrigger(RecalcTrigger,TriggerON)),NA())</f>
        <v>7.573554372362068E-3</v>
      </c>
      <c r="H2328" s="42">
        <f>_xll.qlCalendarAdvance(Calendar,$H2327,B2328,"f",FALSE)</f>
        <v>56059</v>
      </c>
      <c r="I2328" s="139">
        <f>_xll.qlInterestRateIndexValueDate(Index1M,$H2328)</f>
        <v>56061</v>
      </c>
      <c r="J2328" s="144">
        <f>IFERROR(_xll.qlIndexFixing(Index1M,$H2328,TRUE,_xll.ohTrigger(RecalcTrigger,Trigger1M)),NA())</f>
        <v>7.181166166624342E-3</v>
      </c>
      <c r="K2328" s="44">
        <f>IFERROR(_xll.qlIndexFixing(Index3M,H2328,TRUE,_xll.ohTrigger(RecalcTrigger,Trigger3M)),NA())</f>
        <v>7.3910505760943976E-3</v>
      </c>
      <c r="L2328" s="44">
        <f>IFERROR(_xll.qlIndexFixing(Index6M,$H2328,TRUE,_xll.ohTrigger(RecalcTrigger,Trigger6M)),NA())</f>
        <v>7.4751998549576135E-3</v>
      </c>
      <c r="M2328" s="145">
        <f>IFERROR(_xll.qlIndexFixing(Index1Y,$H2328,TRUE,_xll.ohTrigger(RecalcTrigger,Trigger1Y)),NA())</f>
        <v>7.4983642068365787E-3</v>
      </c>
      <c r="N2328" s="144">
        <f>IFERROR(_xll.qlIndexFixing(ONIndex1M,I2328,TRUE,_xll.ohTrigger(RecalcTrigger,Trigger1M)),NA())</f>
        <v>7.1880033808291444E-3</v>
      </c>
      <c r="O2328" s="44">
        <f>IFERROR(_xll.qlIndexFixing(ONIndex3M,I2328,TRUE,_xll.ohTrigger(RecalcTrigger,Trigger3M)),NA())</f>
        <v>7.4167486496357071E-3</v>
      </c>
      <c r="P2328" s="44">
        <f>IFERROR(_xll.qlIndexFixing(ONIndex6M,I2328,TRUE,_xll.ohTrigger(RecalcTrigger,Trigger6M)),NA())</f>
        <v>7.4913412442167981E-3</v>
      </c>
      <c r="Q2328" s="145">
        <f>IFERROR(_xll.qlIndexFixing(ONIndex1Y,I2328,TRUE,_xll.ohTrigger(RecalcTrigger,Trigger1Y)),NA())</f>
        <v>7.6143815363316492E-3</v>
      </c>
    </row>
    <row r="2329" spans="2:17" x14ac:dyDescent="0.2">
      <c r="B2329" s="39" t="s">
        <v>42</v>
      </c>
      <c r="D2329" s="42">
        <f>_xll.qlCalendarAdvance(Calendar,$D2328,B2329,"f",FALSE)</f>
        <v>56066</v>
      </c>
      <c r="E2329" s="139">
        <f>_xll.qlInterestRateIndexValueDate(IndexON,D2329)</f>
        <v>56066</v>
      </c>
      <c r="F2329" s="155">
        <f>IFERROR(_xll.qlIndexFixing(IndexON,D2329,TRUE,_xll.ohTrigger(RecalcTrigger,TriggerON)),NA())</f>
        <v>7.573554372362068E-3</v>
      </c>
      <c r="H2329" s="42">
        <f>_xll.qlCalendarAdvance(Calendar,$H2328,B2329,"f",FALSE)</f>
        <v>56066</v>
      </c>
      <c r="I2329" s="139">
        <f>_xll.qlInterestRateIndexValueDate(Index1M,$H2329)</f>
        <v>56068</v>
      </c>
      <c r="J2329" s="144">
        <f>IFERROR(_xll.qlIndexFixing(Index1M,$H2329,TRUE,_xll.ohTrigger(RecalcTrigger,Trigger1M)),NA())</f>
        <v>7.1756421864010989E-3</v>
      </c>
      <c r="K2329" s="44">
        <f>IFERROR(_xll.qlIndexFixing(Index3M,H2329,TRUE,_xll.ohTrigger(RecalcTrigger,Trigger3M)),NA())</f>
        <v>7.3855206237922362E-3</v>
      </c>
      <c r="L2329" s="44">
        <f>IFERROR(_xll.qlIndexFixing(Index6M,$H2329,TRUE,_xll.ohTrigger(RecalcTrigger,Trigger6M)),NA())</f>
        <v>7.4727839022633684E-3</v>
      </c>
      <c r="M2329" s="145">
        <f>IFERROR(_xll.qlIndexFixing(Index1Y,$H2329,TRUE,_xll.ohTrigger(RecalcTrigger,Trigger1Y)),NA())</f>
        <v>7.4925587660086774E-3</v>
      </c>
      <c r="N2329" s="144">
        <f>IFERROR(_xll.qlIndexFixing(ONIndex1M,I2329,TRUE,_xll.ohTrigger(RecalcTrigger,Trigger1M)),NA())</f>
        <v>7.1824990750180007E-3</v>
      </c>
      <c r="O2329" s="44">
        <f>IFERROR(_xll.qlIndexFixing(ONIndex3M,I2329,TRUE,_xll.ohTrigger(RecalcTrigger,Trigger3M)),NA())</f>
        <v>7.4112866359943297E-3</v>
      </c>
      <c r="P2329" s="44">
        <f>IFERROR(_xll.qlIndexFixing(ONIndex6M,I2329,TRUE,_xll.ohTrigger(RecalcTrigger,Trigger6M)),NA())</f>
        <v>7.4889270685574161E-3</v>
      </c>
      <c r="Q2329" s="145">
        <f>IFERROR(_xll.qlIndexFixing(ONIndex1Y,I2329,TRUE,_xll.ohTrigger(RecalcTrigger,Trigger1Y)),NA())</f>
        <v>7.6088708089372403E-3</v>
      </c>
    </row>
    <row r="2330" spans="2:17" x14ac:dyDescent="0.2">
      <c r="B2330" s="39" t="s">
        <v>42</v>
      </c>
      <c r="D2330" s="42">
        <f>_xll.qlCalendarAdvance(Calendar,$D2329,B2330,"f",FALSE)</f>
        <v>56073</v>
      </c>
      <c r="E2330" s="139">
        <f>_xll.qlInterestRateIndexValueDate(IndexON,D2330)</f>
        <v>56073</v>
      </c>
      <c r="F2330" s="155">
        <f>IFERROR(_xll.qlIndexFixing(IndexON,D2330,TRUE,_xll.ohTrigger(RecalcTrigger,TriggerON)),NA())</f>
        <v>7.573554372362068E-3</v>
      </c>
      <c r="H2330" s="42">
        <f>_xll.qlCalendarAdvance(Calendar,$H2329,B2330,"f",FALSE)</f>
        <v>56073</v>
      </c>
      <c r="I2330" s="139">
        <f>_xll.qlInterestRateIndexValueDate(Index1M,$H2330)</f>
        <v>56075</v>
      </c>
      <c r="J2330" s="144">
        <f>IFERROR(_xll.qlIndexFixing(Index1M,$H2330,TRUE,_xll.ohTrigger(RecalcTrigger,Trigger1M)),NA())</f>
        <v>7.1701083004591104E-3</v>
      </c>
      <c r="K2330" s="44">
        <f>IFERROR(_xll.qlIndexFixing(Index3M,H2330,TRUE,_xll.ohTrigger(RecalcTrigger,Trigger3M)),NA())</f>
        <v>7.3799809273723885E-3</v>
      </c>
      <c r="L2330" s="44">
        <f>IFERROR(_xll.qlIndexFixing(Index6M,$H2330,TRUE,_xll.ohTrigger(RecalcTrigger,Trigger6M)),NA())</f>
        <v>7.4703685661945832E-3</v>
      </c>
      <c r="M2330" s="145">
        <f>IFERROR(_xll.qlIndexFixing(Index1Y,$H2330,TRUE,_xll.ohTrigger(RecalcTrigger,Trigger1Y)),NA())</f>
        <v>7.4867433392962176E-3</v>
      </c>
      <c r="N2330" s="144">
        <f>IFERROR(_xll.qlIndexFixing(ONIndex1M,I2330,TRUE,_xll.ohTrigger(RecalcTrigger,Trigger1M)),NA())</f>
        <v>7.1769848745617537E-3</v>
      </c>
      <c r="O2330" s="44">
        <f>IFERROR(_xll.qlIndexFixing(ONIndex3M,I2330,TRUE,_xll.ohTrigger(RecalcTrigger,Trigger3M)),NA())</f>
        <v>7.40581492275183E-3</v>
      </c>
      <c r="P2330" s="44">
        <f>IFERROR(_xll.qlIndexFixing(ONIndex6M,I2330,TRUE,_xll.ohTrigger(RecalcTrigger,Trigger6M)),NA())</f>
        <v>7.4865134456558735E-3</v>
      </c>
      <c r="Q2330" s="145">
        <f>IFERROR(_xll.qlIndexFixing(ONIndex1Y,I2330,TRUE,_xll.ohTrigger(RecalcTrigger,Trigger1Y)),NA())</f>
        <v>7.6033503455708029E-3</v>
      </c>
    </row>
    <row r="2331" spans="2:17" x14ac:dyDescent="0.2">
      <c r="B2331" s="39" t="s">
        <v>42</v>
      </c>
      <c r="D2331" s="42">
        <f>_xll.qlCalendarAdvance(Calendar,$D2330,B2331,"f",FALSE)</f>
        <v>56080</v>
      </c>
      <c r="E2331" s="139">
        <f>_xll.qlInterestRateIndexValueDate(IndexON,D2331)</f>
        <v>56080</v>
      </c>
      <c r="F2331" s="155">
        <f>IFERROR(_xll.qlIndexFixing(IndexON,D2331,TRUE,_xll.ohTrigger(RecalcTrigger,TriggerON)),NA())</f>
        <v>7.573554372362068E-3</v>
      </c>
      <c r="H2331" s="42">
        <f>_xll.qlCalendarAdvance(Calendar,$H2330,B2331,"f",FALSE)</f>
        <v>56080</v>
      </c>
      <c r="I2331" s="139">
        <f>_xll.qlInterestRateIndexValueDate(Index1M,$H2331)</f>
        <v>56082</v>
      </c>
      <c r="J2331" s="144">
        <f>IFERROR(_xll.qlIndexFixing(Index1M,$H2331,TRUE,_xll.ohTrigger(RecalcTrigger,Trigger1M)),NA())</f>
        <v>7.1645645042370254E-3</v>
      </c>
      <c r="K2331" s="44">
        <f>IFERROR(_xll.qlIndexFixing(Index3M,H2331,TRUE,_xll.ohTrigger(RecalcTrigger,Trigger3M)),NA())</f>
        <v>7.3744314811341957E-3</v>
      </c>
      <c r="L2331" s="44">
        <f>IFERROR(_xll.qlIndexFixing(Index6M,$H2331,TRUE,_xll.ohTrigger(RecalcTrigger,Trigger6M)),NA())</f>
        <v>7.4679538513742266E-3</v>
      </c>
      <c r="M2331" s="145">
        <f>IFERROR(_xll.qlIndexFixing(Index1Y,$H2331,TRUE,_xll.ohTrigger(RecalcTrigger,Trigger1Y)),NA())</f>
        <v>7.4809179186149273E-3</v>
      </c>
      <c r="N2331" s="144">
        <f>IFERROR(_xll.qlIndexFixing(ONIndex1M,I2331,TRUE,_xll.ohTrigger(RecalcTrigger,Trigger1M)),NA())</f>
        <v>7.1714607748241121E-3</v>
      </c>
      <c r="O2331" s="44">
        <f>IFERROR(_xll.qlIndexFixing(ONIndex3M,I2331,TRUE,_xll.ohTrigger(RecalcTrigger,Trigger3M)),NA())</f>
        <v>7.4003335039929397E-3</v>
      </c>
      <c r="P2331" s="44">
        <f>IFERROR(_xll.qlIndexFixing(ONIndex6M,I2331,TRUE,_xll.ohTrigger(RecalcTrigger,Trigger6M)),NA())</f>
        <v>7.4841003805481421E-3</v>
      </c>
      <c r="Q2331" s="145">
        <f>IFERROR(_xll.qlIndexFixing(ONIndex1Y,I2331,TRUE,_xll.ohTrigger(RecalcTrigger,Trigger1Y)),NA())</f>
        <v>7.597820138078859E-3</v>
      </c>
    </row>
    <row r="2332" spans="2:17" x14ac:dyDescent="0.2">
      <c r="B2332" s="39" t="s">
        <v>42</v>
      </c>
      <c r="D2332" s="42">
        <f>_xll.qlCalendarAdvance(Calendar,$D2331,B2332,"f",FALSE)</f>
        <v>56087</v>
      </c>
      <c r="E2332" s="139">
        <f>_xll.qlInterestRateIndexValueDate(IndexON,D2332)</f>
        <v>56087</v>
      </c>
      <c r="F2332" s="155">
        <f>IFERROR(_xll.qlIndexFixing(IndexON,D2332,TRUE,_xll.ohTrigger(RecalcTrigger,TriggerON)),NA())</f>
        <v>7.573554372362068E-3</v>
      </c>
      <c r="H2332" s="42">
        <f>_xll.qlCalendarAdvance(Calendar,$H2331,B2332,"f",FALSE)</f>
        <v>56087</v>
      </c>
      <c r="I2332" s="139">
        <f>_xll.qlInterestRateIndexValueDate(Index1M,$H2332)</f>
        <v>56089</v>
      </c>
      <c r="J2332" s="144">
        <f>IFERROR(_xll.qlIndexFixing(Index1M,$H2332,TRUE,_xll.ohTrigger(RecalcTrigger,Trigger1M)),NA())</f>
        <v>7.1590107931659985E-3</v>
      </c>
      <c r="K2332" s="44">
        <f>IFERROR(_xll.qlIndexFixing(Index3M,H2332,TRUE,_xll.ohTrigger(RecalcTrigger,Trigger3M)),NA())</f>
        <v>7.36887227937874E-3</v>
      </c>
      <c r="L2332" s="44">
        <f>IFERROR(_xll.qlIndexFixing(Index6M,$H2332,TRUE,_xll.ohTrigger(RecalcTrigger,Trigger6M)),NA())</f>
        <v>7.4655397624235498E-3</v>
      </c>
      <c r="M2332" s="145">
        <f>IFERROR(_xll.qlIndexFixing(Index1Y,$H2332,TRUE,_xll.ohTrigger(RecalcTrigger,Trigger1Y)),NA())</f>
        <v>7.4750824958820673E-3</v>
      </c>
      <c r="N2332" s="144">
        <f>IFERROR(_xll.qlIndexFixing(ONIndex1M,I2332,TRUE,_xll.ohTrigger(RecalcTrigger,Trigger1M)),NA())</f>
        <v>7.1659267710888486E-3</v>
      </c>
      <c r="O2332" s="44">
        <f>IFERROR(_xll.qlIndexFixing(ONIndex3M,I2332,TRUE,_xll.ohTrigger(RecalcTrigger,Trigger3M)),NA())</f>
        <v>7.3948423741221347E-3</v>
      </c>
      <c r="P2332" s="44">
        <f>IFERROR(_xll.qlIndexFixing(ONIndex6M,I2332,TRUE,_xll.ohTrigger(RecalcTrigger,Trigger6M)),NA())</f>
        <v>7.4816878777905771E-3</v>
      </c>
      <c r="Q2332" s="145">
        <f>IFERROR(_xll.qlIndexFixing(ONIndex1Y,I2332,TRUE,_xll.ohTrigger(RecalcTrigger,Trigger1Y)),NA())</f>
        <v>7.5922801781480587E-3</v>
      </c>
    </row>
    <row r="2333" spans="2:17" x14ac:dyDescent="0.2">
      <c r="B2333" s="39" t="s">
        <v>42</v>
      </c>
      <c r="D2333" s="42">
        <f>_xll.qlCalendarAdvance(Calendar,$D2332,B2333,"f",FALSE)</f>
        <v>56094</v>
      </c>
      <c r="E2333" s="139">
        <f>_xll.qlInterestRateIndexValueDate(IndexON,D2333)</f>
        <v>56094</v>
      </c>
      <c r="F2333" s="155">
        <f>IFERROR(_xll.qlIndexFixing(IndexON,D2333,TRUE,_xll.ohTrigger(RecalcTrigger,TriggerON)),NA())</f>
        <v>7.573554372362068E-3</v>
      </c>
      <c r="H2333" s="42">
        <f>_xll.qlCalendarAdvance(Calendar,$H2332,B2333,"f",FALSE)</f>
        <v>56094</v>
      </c>
      <c r="I2333" s="139">
        <f>_xll.qlInterestRateIndexValueDate(Index1M,$H2333)</f>
        <v>56096</v>
      </c>
      <c r="J2333" s="144">
        <f>IFERROR(_xll.qlIndexFixing(Index1M,$H2333,TRUE,_xll.ohTrigger(RecalcTrigger,Trigger1M)),NA())</f>
        <v>7.1544285114230697E-3</v>
      </c>
      <c r="K2333" s="44">
        <f>IFERROR(_xll.qlIndexFixing(Index3M,H2333,TRUE,_xll.ohTrigger(RecalcTrigger,Trigger3M)),NA())</f>
        <v>7.36330331640797E-3</v>
      </c>
      <c r="L2333" s="44">
        <f>IFERROR(_xll.qlIndexFixing(Index6M,$H2333,TRUE,_xll.ohTrigger(RecalcTrigger,Trigger6M)),NA())</f>
        <v>7.4634110206231955E-3</v>
      </c>
      <c r="M2333" s="145">
        <f>IFERROR(_xll.qlIndexFixing(Index1Y,$H2333,TRUE,_xll.ohTrigger(RecalcTrigger,Trigger1Y)),NA())</f>
        <v>7.4692370630151149E-3</v>
      </c>
      <c r="N2333" s="144">
        <f>IFERROR(_xll.qlIndexFixing(ONIndex1M,I2333,TRUE,_xll.ohTrigger(RecalcTrigger,Trigger1M)),NA())</f>
        <v>7.1603828590394158E-3</v>
      </c>
      <c r="O2333" s="44">
        <f>IFERROR(_xll.qlIndexFixing(ONIndex3M,I2333,TRUE,_xll.ohTrigger(RecalcTrigger,Trigger3M)),NA())</f>
        <v>7.389341527304083E-3</v>
      </c>
      <c r="P2333" s="44">
        <f>IFERROR(_xll.qlIndexFixing(ONIndex6M,I2333,TRUE,_xll.ohTrigger(RecalcTrigger,Trigger6M)),NA())</f>
        <v>7.4792759417796617E-3</v>
      </c>
      <c r="Q2333" s="145">
        <f>IFERROR(_xll.qlIndexFixing(ONIndex1Y,I2333,TRUE,_xll.ohTrigger(RecalcTrigger,Trigger1Y)),NA())</f>
        <v>7.5867304576249239E-3</v>
      </c>
    </row>
    <row r="2334" spans="2:17" x14ac:dyDescent="0.2">
      <c r="B2334" s="39" t="s">
        <v>42</v>
      </c>
      <c r="D2334" s="42">
        <f>_xll.qlCalendarAdvance(Calendar,$D2333,B2334,"f",FALSE)</f>
        <v>56101</v>
      </c>
      <c r="E2334" s="139">
        <f>_xll.qlInterestRateIndexValueDate(IndexON,D2334)</f>
        <v>56101</v>
      </c>
      <c r="F2334" s="155">
        <f>IFERROR(_xll.qlIndexFixing(IndexON,D2334,TRUE,_xll.ohTrigger(RecalcTrigger,TriggerON)),NA())</f>
        <v>7.573554372442004E-3</v>
      </c>
      <c r="H2334" s="42">
        <f>_xll.qlCalendarAdvance(Calendar,$H2333,B2334,"f",FALSE)</f>
        <v>56101</v>
      </c>
      <c r="I2334" s="139">
        <f>_xll.qlInterestRateIndexValueDate(Index1M,$H2334)</f>
        <v>56103</v>
      </c>
      <c r="J2334" s="144">
        <f>IFERROR(_xll.qlIndexFixing(Index1M,$H2334,TRUE,_xll.ohTrigger(RecalcTrigger,Trigger1M)),NA())</f>
        <v>7.147873608209232E-3</v>
      </c>
      <c r="K2334" s="44">
        <f>IFERROR(_xll.qlIndexFixing(Index3M,H2334,TRUE,_xll.ohTrigger(RecalcTrigger,Trigger3M)),NA())</f>
        <v>7.357724586522966E-3</v>
      </c>
      <c r="L2334" s="44">
        <f>IFERROR(_xll.qlIndexFixing(Index6M,$H2334,TRUE,_xll.ohTrigger(RecalcTrigger,Trigger6M)),NA())</f>
        <v>7.4607134806175188E-3</v>
      </c>
      <c r="M2334" s="145">
        <f>IFERROR(_xll.qlIndexFixing(Index1Y,$H2334,TRUE,_xll.ohTrigger(RecalcTrigger,Trigger1Y)),NA())</f>
        <v>7.463381611931769E-3</v>
      </c>
      <c r="N2334" s="144">
        <f>IFERROR(_xll.qlIndexFixing(ONIndex1M,I2334,TRUE,_xll.ohTrigger(RecalcTrigger,Trigger1M)),NA())</f>
        <v>7.1548290338796505E-3</v>
      </c>
      <c r="O2334" s="44">
        <f>IFERROR(_xll.qlIndexFixing(ONIndex3M,I2334,TRUE,_xll.ohTrigger(RecalcTrigger,Trigger3M)),NA())</f>
        <v>7.3838309578633243E-3</v>
      </c>
      <c r="P2334" s="44">
        <f>IFERROR(_xll.qlIndexFixing(ONIndex6M,I2334,TRUE,_xll.ohTrigger(RecalcTrigger,Trigger6M)),NA())</f>
        <v>7.4768645773914955E-3</v>
      </c>
      <c r="Q2334" s="145">
        <f>IFERROR(_xll.qlIndexFixing(ONIndex1Y,I2334,TRUE,_xll.ohTrigger(RecalcTrigger,Trigger1Y)),NA())</f>
        <v>7.5811709682760409E-3</v>
      </c>
    </row>
    <row r="2335" spans="2:17" x14ac:dyDescent="0.2">
      <c r="B2335" s="39" t="s">
        <v>42</v>
      </c>
      <c r="D2335" s="42">
        <f>_xll.qlCalendarAdvance(Calendar,$D2334,B2335,"f",FALSE)</f>
        <v>56108</v>
      </c>
      <c r="E2335" s="139">
        <f>_xll.qlInterestRateIndexValueDate(IndexON,D2335)</f>
        <v>56108</v>
      </c>
      <c r="F2335" s="155">
        <f>IFERROR(_xll.qlIndexFixing(IndexON,D2335,TRUE,_xll.ohTrigger(RecalcTrigger,TriggerON)),NA())</f>
        <v>7.5735543722821319E-3</v>
      </c>
      <c r="H2335" s="42">
        <f>_xll.qlCalendarAdvance(Calendar,$H2334,B2335,"f",FALSE)</f>
        <v>56108</v>
      </c>
      <c r="I2335" s="139">
        <f>_xll.qlInterestRateIndexValueDate(Index1M,$H2335)</f>
        <v>56110</v>
      </c>
      <c r="J2335" s="144">
        <f>IFERROR(_xll.qlIndexFixing(Index1M,$H2335,TRUE,_xll.ohTrigger(RecalcTrigger,Trigger1M)),NA())</f>
        <v>7.1422901251858018E-3</v>
      </c>
      <c r="K2335" s="44">
        <f>IFERROR(_xll.qlIndexFixing(Index3M,H2335,TRUE,_xll.ohTrigger(RecalcTrigger,Trigger3M)),NA())</f>
        <v>7.3521360840256775E-3</v>
      </c>
      <c r="L2335" s="44">
        <f>IFERROR(_xll.qlIndexFixing(Index6M,$H2335,TRUE,_xll.ohTrigger(RecalcTrigger,Trigger6M)),NA())</f>
        <v>7.4583012970059533E-3</v>
      </c>
      <c r="M2335" s="145">
        <f>IFERROR(_xll.qlIndexFixing(Index1Y,$H2335,TRUE,_xll.ohTrigger(RecalcTrigger,Trigger1Y)),NA())</f>
        <v>7.4575161345503856E-3</v>
      </c>
      <c r="N2335" s="144">
        <f>IFERROR(_xll.qlIndexFixing(ONIndex1M,I2335,TRUE,_xll.ohTrigger(RecalcTrigger,Trigger1M)),NA())</f>
        <v>7.1492652912930055E-3</v>
      </c>
      <c r="O2335" s="44">
        <f>IFERROR(_xll.qlIndexFixing(ONIndex3M,I2335,TRUE,_xll.ohTrigger(RecalcTrigger,Trigger3M)),NA())</f>
        <v>7.3783106600444626E-3</v>
      </c>
      <c r="P2335" s="44">
        <f>IFERROR(_xll.qlIndexFixing(ONIndex6M,I2335,TRUE,_xll.ohTrigger(RecalcTrigger,Trigger6M)),NA())</f>
        <v>7.4744537888626894E-3</v>
      </c>
      <c r="Q2335" s="145">
        <f>IFERROR(_xll.qlIndexFixing(ONIndex1Y,I2335,TRUE,_xll.ohTrigger(RecalcTrigger,Trigger1Y)),NA())</f>
        <v>7.5756017020278676E-3</v>
      </c>
    </row>
    <row r="2336" spans="2:17" x14ac:dyDescent="0.2">
      <c r="B2336" s="39" t="s">
        <v>42</v>
      </c>
      <c r="D2336" s="42">
        <f>_xll.qlCalendarAdvance(Calendar,$D2335,B2336,"f",FALSE)</f>
        <v>56115</v>
      </c>
      <c r="E2336" s="139">
        <f>_xll.qlInterestRateIndexValueDate(IndexON,D2336)</f>
        <v>56115</v>
      </c>
      <c r="F2336" s="155">
        <f>IFERROR(_xll.qlIndexFixing(IndexON,D2336,TRUE,_xll.ohTrigger(RecalcTrigger,TriggerON)),NA())</f>
        <v>7.573554372362068E-3</v>
      </c>
      <c r="H2336" s="42">
        <f>_xll.qlCalendarAdvance(Calendar,$H2335,B2336,"f",FALSE)</f>
        <v>56115</v>
      </c>
      <c r="I2336" s="139">
        <f>_xll.qlInterestRateIndexValueDate(Index1M,$H2336)</f>
        <v>56117</v>
      </c>
      <c r="J2336" s="144">
        <f>IFERROR(_xll.qlIndexFixing(Index1M,$H2336,TRUE,_xll.ohTrigger(RecalcTrigger,Trigger1M)),NA())</f>
        <v>7.1366967090480404E-3</v>
      </c>
      <c r="K2336" s="44">
        <f>IFERROR(_xll.qlIndexFixing(Index3M,H2336,TRUE,_xll.ohTrigger(RecalcTrigger,Trigger3M)),NA())</f>
        <v>7.3465378032171848E-3</v>
      </c>
      <c r="L2336" s="44">
        <f>IFERROR(_xll.qlIndexFixing(Index6M,$H2336,TRUE,_xll.ohTrigger(RecalcTrigger,Trigger6M)),NA())</f>
        <v>7.4558897577516447E-3</v>
      </c>
      <c r="M2336" s="145">
        <f>IFERROR(_xll.qlIndexFixing(Index1Y,$H2336,TRUE,_xll.ohTrigger(RecalcTrigger,Trigger1Y)),NA())</f>
        <v>7.4516406227906323E-3</v>
      </c>
      <c r="N2336" s="144">
        <f>IFERROR(_xll.qlIndexFixing(ONIndex1M,I2336,TRUE,_xll.ohTrigger(RecalcTrigger,Trigger1M)),NA())</f>
        <v>7.1436916263234451E-3</v>
      </c>
      <c r="O2336" s="44">
        <f>IFERROR(_xll.qlIndexFixing(ONIndex3M,I2336,TRUE,_xll.ohTrigger(RecalcTrigger,Trigger3M)),NA())</f>
        <v>7.3727806281720376E-3</v>
      </c>
      <c r="P2336" s="44">
        <f>IFERROR(_xll.qlIndexFixing(ONIndex6M,I2336,TRUE,_xll.ohTrigger(RecalcTrigger,Trigger6M)),NA())</f>
        <v>7.4720435812292152E-3</v>
      </c>
      <c r="Q2336" s="145">
        <f>IFERROR(_xll.qlIndexFixing(ONIndex1Y,I2336,TRUE,_xll.ohTrigger(RecalcTrigger,Trigger1Y)),NA())</f>
        <v>7.5700226505670543E-3</v>
      </c>
    </row>
    <row r="2337" spans="2:17" x14ac:dyDescent="0.2">
      <c r="B2337" s="39" t="s">
        <v>42</v>
      </c>
      <c r="D2337" s="42">
        <f>_xll.qlCalendarAdvance(Calendar,$D2336,B2337,"f",FALSE)</f>
        <v>56122</v>
      </c>
      <c r="E2337" s="139">
        <f>_xll.qlInterestRateIndexValueDate(IndexON,D2337)</f>
        <v>56122</v>
      </c>
      <c r="F2337" s="155">
        <f>IFERROR(_xll.qlIndexFixing(IndexON,D2337,TRUE,_xll.ohTrigger(RecalcTrigger,TriggerON)),NA())</f>
        <v>7.573554372362068E-3</v>
      </c>
      <c r="H2337" s="42">
        <f>_xll.qlCalendarAdvance(Calendar,$H2336,B2337,"f",FALSE)</f>
        <v>56122</v>
      </c>
      <c r="I2337" s="139">
        <f>_xll.qlInterestRateIndexValueDate(Index1M,$H2337)</f>
        <v>56124</v>
      </c>
      <c r="J2337" s="144">
        <f>IFERROR(_xll.qlIndexFixing(Index1M,$H2337,TRUE,_xll.ohTrigger(RecalcTrigger,Trigger1M)),NA())</f>
        <v>7.1310933552296007E-3</v>
      </c>
      <c r="K2337" s="44">
        <f>IFERROR(_xll.qlIndexFixing(Index3M,H2337,TRUE,_xll.ohTrigger(RecalcTrigger,Trigger3M)),NA())</f>
        <v>7.3409297383994375E-3</v>
      </c>
      <c r="L2337" s="44">
        <f>IFERROR(_xll.qlIndexFixing(Index6M,$H2337,TRUE,_xll.ohTrigger(RecalcTrigger,Trigger6M)),NA())</f>
        <v>7.4537636133632495E-3</v>
      </c>
      <c r="M2337" s="145">
        <f>IFERROR(_xll.qlIndexFixing(Index1Y,$H2337,TRUE,_xll.ohTrigger(RecalcTrigger,Trigger1Y)),NA())</f>
        <v>7.4457550685706458E-3</v>
      </c>
      <c r="N2337" s="144">
        <f>IFERROR(_xll.qlIndexFixing(ONIndex1M,I2337,TRUE,_xll.ohTrigger(RecalcTrigger,Trigger1M)),NA())</f>
        <v>7.1381080347343584E-3</v>
      </c>
      <c r="O2337" s="44">
        <f>IFERROR(_xll.qlIndexFixing(ONIndex3M,I2337,TRUE,_xll.ohTrigger(RecalcTrigger,Trigger3M)),NA())</f>
        <v>7.3672408564906533E-3</v>
      </c>
      <c r="P2337" s="44">
        <f>IFERROR(_xll.qlIndexFixing(ONIndex6M,I2337,TRUE,_xll.ohTrigger(RecalcTrigger,Trigger6M)),NA())</f>
        <v>7.4696339588076199E-3</v>
      </c>
      <c r="Q2337" s="145">
        <f>IFERROR(_xll.qlIndexFixing(ONIndex1Y,I2337,TRUE,_xll.ohTrigger(RecalcTrigger,Trigger1Y)),NA())</f>
        <v>7.5644338057401228E-3</v>
      </c>
    </row>
    <row r="2338" spans="2:17" x14ac:dyDescent="0.2">
      <c r="B2338" s="39" t="s">
        <v>42</v>
      </c>
      <c r="D2338" s="42">
        <f>_xll.qlCalendarAdvance(Calendar,$D2337,B2338,"f",FALSE)</f>
        <v>56129</v>
      </c>
      <c r="E2338" s="139">
        <f>_xll.qlInterestRateIndexValueDate(IndexON,D2338)</f>
        <v>56129</v>
      </c>
      <c r="F2338" s="155">
        <f>IFERROR(_xll.qlIndexFixing(IndexON,D2338,TRUE,_xll.ohTrigger(RecalcTrigger,TriggerON)),NA())</f>
        <v>7.573554372362068E-3</v>
      </c>
      <c r="H2338" s="42">
        <f>_xll.qlCalendarAdvance(Calendar,$H2337,B2338,"f",FALSE)</f>
        <v>56129</v>
      </c>
      <c r="I2338" s="139">
        <f>_xll.qlInterestRateIndexValueDate(Index1M,$H2338)</f>
        <v>56131</v>
      </c>
      <c r="J2338" s="144">
        <f>IFERROR(_xll.qlIndexFixing(Index1M,$H2338,TRUE,_xll.ohTrigger(RecalcTrigger,Trigger1M)),NA())</f>
        <v>7.1254800591541434E-3</v>
      </c>
      <c r="K2338" s="44">
        <f>IFERROR(_xll.qlIndexFixing(Index3M,H2338,TRUE,_xll.ohTrigger(RecalcTrigger,Trigger3M)),NA())</f>
        <v>7.3356403167400075E-3</v>
      </c>
      <c r="L2338" s="44">
        <f>IFERROR(_xll.qlIndexFixing(Index6M,$H2338,TRUE,_xll.ohTrigger(RecalcTrigger,Trigger6M)),NA())</f>
        <v>7.451543208109041E-3</v>
      </c>
      <c r="M2338" s="145">
        <f>IFERROR(_xll.qlIndexFixing(Index1Y,$H2338,TRUE,_xll.ohTrigger(RecalcTrigger,Trigger1Y)),NA())</f>
        <v>7.43985946381119E-3</v>
      </c>
      <c r="N2338" s="144">
        <f>IFERROR(_xll.qlIndexFixing(ONIndex1M,I2338,TRUE,_xll.ohTrigger(RecalcTrigger,Trigger1M)),NA())</f>
        <v>7.1325145118095179E-3</v>
      </c>
      <c r="O2338" s="44">
        <f>IFERROR(_xll.qlIndexFixing(ONIndex3M,I2338,TRUE,_xll.ohTrigger(RecalcTrigger,Trigger3M)),NA())</f>
        <v>7.3616913392449135E-3</v>
      </c>
      <c r="P2338" s="44">
        <f>IFERROR(_xll.qlIndexFixing(ONIndex6M,I2338,TRUE,_xll.ohTrigger(RecalcTrigger,Trigger6M)),NA())</f>
        <v>7.467224926314131E-3</v>
      </c>
      <c r="Q2338" s="145">
        <f>IFERROR(_xll.qlIndexFixing(ONIndex1Y,I2338,TRUE,_xll.ohTrigger(RecalcTrigger,Trigger1Y)),NA())</f>
        <v>7.5588351593935954E-3</v>
      </c>
    </row>
    <row r="2339" spans="2:17" x14ac:dyDescent="0.2">
      <c r="B2339" s="39" t="s">
        <v>42</v>
      </c>
      <c r="D2339" s="42">
        <f>_xll.qlCalendarAdvance(Calendar,$D2338,B2339,"f",FALSE)</f>
        <v>56136</v>
      </c>
      <c r="E2339" s="139">
        <f>_xll.qlInterestRateIndexValueDate(IndexON,D2339)</f>
        <v>56136</v>
      </c>
      <c r="F2339" s="155">
        <f>IFERROR(_xll.qlIndexFixing(IndexON,D2339,TRUE,_xll.ohTrigger(RecalcTrigger,TriggerON)),NA())</f>
        <v>7.5735543722821319E-3</v>
      </c>
      <c r="H2339" s="42">
        <f>_xll.qlCalendarAdvance(Calendar,$H2338,B2339,"f",FALSE)</f>
        <v>56136</v>
      </c>
      <c r="I2339" s="139">
        <f>_xll.qlInterestRateIndexValueDate(Index1M,$H2339)</f>
        <v>56138</v>
      </c>
      <c r="J2339" s="144">
        <f>IFERROR(_xll.qlIndexFixing(Index1M,$H2339,TRUE,_xll.ohTrigger(RecalcTrigger,Trigger1M)),NA())</f>
        <v>7.1198568162628151E-3</v>
      </c>
      <c r="K2339" s="44">
        <f>IFERROR(_xll.qlIndexFixing(Index3M,H2339,TRUE,_xll.ohTrigger(RecalcTrigger,Trigger3M)),NA())</f>
        <v>7.3300134820679609E-3</v>
      </c>
      <c r="L2339" s="44">
        <f>IFERROR(_xll.qlIndexFixing(Index6M,$H2339,TRUE,_xll.ohTrigger(RecalcTrigger,Trigger6M)),NA())</f>
        <v>7.4491336357124021E-3</v>
      </c>
      <c r="M2339" s="145">
        <f>IFERROR(_xll.qlIndexFixing(Index1Y,$H2339,TRUE,_xll.ohTrigger(RecalcTrigger,Trigger1Y)),NA())</f>
        <v>7.4339538004323724E-3</v>
      </c>
      <c r="N2339" s="144">
        <f>IFERROR(_xll.qlIndexFixing(ONIndex1M,I2339,TRUE,_xll.ohTrigger(RecalcTrigger,Trigger1M)),NA())</f>
        <v>7.1269110529126323E-3</v>
      </c>
      <c r="O2339" s="44">
        <f>IFERROR(_xll.qlIndexFixing(ONIndex3M,I2339,TRUE,_xll.ohTrigger(RecalcTrigger,Trigger3M)),NA())</f>
        <v>7.356132070679422E-3</v>
      </c>
      <c r="P2339" s="44">
        <f>IFERROR(_xll.qlIndexFixing(ONIndex6M,I2339,TRUE,_xll.ohTrigger(RecalcTrigger,Trigger6M)),NA())</f>
        <v>7.4648164883850399E-3</v>
      </c>
      <c r="Q2339" s="145">
        <f>IFERROR(_xll.qlIndexFixing(ONIndex1Y,I2339,TRUE,_xll.ohTrigger(RecalcTrigger,Trigger1Y)),NA())</f>
        <v>7.553226703214122E-3</v>
      </c>
    </row>
    <row r="2340" spans="2:17" x14ac:dyDescent="0.2">
      <c r="B2340" s="39" t="s">
        <v>42</v>
      </c>
      <c r="D2340" s="42">
        <f>_xll.qlCalendarAdvance(Calendar,$D2339,B2340,"f",FALSE)</f>
        <v>56143</v>
      </c>
      <c r="E2340" s="139">
        <f>_xll.qlInterestRateIndexValueDate(IndexON,D2340)</f>
        <v>56143</v>
      </c>
      <c r="F2340" s="155">
        <f>IFERROR(_xll.qlIndexFixing(IndexON,D2340,TRUE,_xll.ohTrigger(RecalcTrigger,TriggerON)),NA())</f>
        <v>7.573554372362068E-3</v>
      </c>
      <c r="H2340" s="42">
        <f>_xll.qlCalendarAdvance(Calendar,$H2339,B2340,"f",FALSE)</f>
        <v>56143</v>
      </c>
      <c r="I2340" s="139">
        <f>_xll.qlInterestRateIndexValueDate(Index1M,$H2340)</f>
        <v>56145</v>
      </c>
      <c r="J2340" s="144">
        <f>IFERROR(_xll.qlIndexFixing(Index1M,$H2340,TRUE,_xll.ohTrigger(RecalcTrigger,Trigger1M)),NA())</f>
        <v>7.1142236219842725E-3</v>
      </c>
      <c r="K2340" s="44">
        <f>IFERROR(_xll.qlIndexFixing(Index3M,H2340,TRUE,_xll.ohTrigger(RecalcTrigger,Trigger3M)),NA())</f>
        <v>7.3243768468100757E-3</v>
      </c>
      <c r="L2340" s="44">
        <f>IFERROR(_xll.qlIndexFixing(Index6M,$H2340,TRUE,_xll.ohTrigger(RecalcTrigger,Trigger6M)),NA())</f>
        <v>7.4467247243609046E-3</v>
      </c>
      <c r="M2340" s="145">
        <f>IFERROR(_xll.qlIndexFixing(Index1Y,$H2340,TRUE,_xll.ohTrigger(RecalcTrigger,Trigger1Y)),NA())</f>
        <v>7.4280380703553948E-3</v>
      </c>
      <c r="N2340" s="144">
        <f>IFERROR(_xll.qlIndexFixing(ONIndex1M,I2340,TRUE,_xll.ohTrigger(RecalcTrigger,Trigger1M)),NA())</f>
        <v>7.1212976535672823E-3</v>
      </c>
      <c r="O2340" s="44">
        <f>IFERROR(_xll.qlIndexFixing(ONIndex3M,I2340,TRUE,_xll.ohTrigger(RecalcTrigger,Trigger3M)),NA())</f>
        <v>7.3505630452785908E-3</v>
      </c>
      <c r="P2340" s="44">
        <f>IFERROR(_xll.qlIndexFixing(ONIndex6M,I2340,TRUE,_xll.ohTrigger(RecalcTrigger,Trigger6M)),NA())</f>
        <v>7.4624086494168296E-3</v>
      </c>
      <c r="Q2340" s="145">
        <f>IFERROR(_xll.qlIndexFixing(ONIndex1Y,I2340,TRUE,_xll.ohTrigger(RecalcTrigger,Trigger1Y)),NA())</f>
        <v>7.5476084290482248E-3</v>
      </c>
    </row>
    <row r="2341" spans="2:17" x14ac:dyDescent="0.2">
      <c r="B2341" s="39" t="s">
        <v>42</v>
      </c>
      <c r="D2341" s="42">
        <f>_xll.qlCalendarAdvance(Calendar,$D2340,B2341,"f",FALSE)</f>
        <v>56150</v>
      </c>
      <c r="E2341" s="139">
        <f>_xll.qlInterestRateIndexValueDate(IndexON,D2341)</f>
        <v>56150</v>
      </c>
      <c r="F2341" s="155">
        <f>IFERROR(_xll.qlIndexFixing(IndexON,D2341,TRUE,_xll.ohTrigger(RecalcTrigger,TriggerON)),NA())</f>
        <v>7.573554372362068E-3</v>
      </c>
      <c r="H2341" s="42">
        <f>_xll.qlCalendarAdvance(Calendar,$H2340,B2341,"f",FALSE)</f>
        <v>56150</v>
      </c>
      <c r="I2341" s="139">
        <f>_xll.qlInterestRateIndexValueDate(Index1M,$H2341)</f>
        <v>56152</v>
      </c>
      <c r="J2341" s="144">
        <f>IFERROR(_xll.qlIndexFixing(Index1M,$H2341,TRUE,_xll.ohTrigger(RecalcTrigger,Trigger1M)),NA())</f>
        <v>7.1085804717571643E-3</v>
      </c>
      <c r="K2341" s="44">
        <f>IFERROR(_xll.qlIndexFixing(Index3M,H2341,TRUE,_xll.ohTrigger(RecalcTrigger,Trigger3M)),NA())</f>
        <v>7.3174063903487354E-3</v>
      </c>
      <c r="L2341" s="44">
        <f>IFERROR(_xll.qlIndexFixing(Index6M,$H2341,TRUE,_xll.ohTrigger(RecalcTrigger,Trigger6M)),NA())</f>
        <v>7.4443164786740582E-3</v>
      </c>
      <c r="M2341" s="145">
        <f>IFERROR(_xll.qlIndexFixing(Index1Y,$H2341,TRUE,_xll.ohTrigger(RecalcTrigger,Trigger1Y)),NA())</f>
        <v>7.4221122655012397E-3</v>
      </c>
      <c r="N2341" s="144">
        <f>IFERROR(_xll.qlIndexFixing(ONIndex1M,I2341,TRUE,_xll.ohTrigger(RecalcTrigger,Trigger1M)),NA())</f>
        <v>7.1156743091371766E-3</v>
      </c>
      <c r="O2341" s="44">
        <f>IFERROR(_xll.qlIndexFixing(ONIndex3M,I2341,TRUE,_xll.ohTrigger(RecalcTrigger,Trigger3M)),NA())</f>
        <v>7.3449842569672796E-3</v>
      </c>
      <c r="P2341" s="44">
        <f>IFERROR(_xll.qlIndexFixing(ONIndex6M,I2341,TRUE,_xll.ohTrigger(RecalcTrigger,Trigger6M)),NA())</f>
        <v>7.4600014142855997E-3</v>
      </c>
      <c r="Q2341" s="145">
        <f>IFERROR(_xll.qlIndexFixing(ONIndex1Y,I2341,TRUE,_xll.ohTrigger(RecalcTrigger,Trigger1Y)),NA())</f>
        <v>7.5419803288223619E-3</v>
      </c>
    </row>
    <row r="2342" spans="2:17" x14ac:dyDescent="0.2">
      <c r="B2342" s="39" t="s">
        <v>42</v>
      </c>
      <c r="D2342" s="42">
        <f>_xll.qlCalendarAdvance(Calendar,$D2341,B2342,"f",FALSE)</f>
        <v>56157</v>
      </c>
      <c r="E2342" s="139">
        <f>_xll.qlInterestRateIndexValueDate(IndexON,D2342)</f>
        <v>56157</v>
      </c>
      <c r="F2342" s="155">
        <f>IFERROR(_xll.qlIndexFixing(IndexON,D2342,TRUE,_xll.ohTrigger(RecalcTrigger,TriggerON)),NA())</f>
        <v>7.573554372362068E-3</v>
      </c>
      <c r="H2342" s="42">
        <f>_xll.qlCalendarAdvance(Calendar,$H2341,B2342,"f",FALSE)</f>
        <v>56157</v>
      </c>
      <c r="I2342" s="139">
        <f>_xll.qlInterestRateIndexValueDate(Index1M,$H2342)</f>
        <v>56159</v>
      </c>
      <c r="J2342" s="144">
        <f>IFERROR(_xll.qlIndexFixing(Index1M,$H2342,TRUE,_xll.ohTrigger(RecalcTrigger,Trigger1M)),NA())</f>
        <v>7.1029273610101473E-3</v>
      </c>
      <c r="K2342" s="44">
        <f>IFERROR(_xll.qlIndexFixing(Index3M,H2342,TRUE,_xll.ohTrigger(RecalcTrigger,Trigger3M)),NA())</f>
        <v>7.3127424547331475E-3</v>
      </c>
      <c r="L2342" s="44">
        <f>IFERROR(_xll.qlIndexFixing(Index6M,$H2342,TRUE,_xll.ohTrigger(RecalcTrigger,Trigger6M)),NA())</f>
        <v>7.441813987590808E-3</v>
      </c>
      <c r="M2342" s="145">
        <f>IFERROR(_xll.qlIndexFixing(Index1Y,$H2342,TRUE,_xll.ohTrigger(RecalcTrigger,Trigger1Y)),NA())</f>
        <v>7.4161763777922055E-3</v>
      </c>
      <c r="N2342" s="144">
        <f>IFERROR(_xll.qlIndexFixing(ONIndex1M,I2342,TRUE,_xll.ohTrigger(RecalcTrigger,Trigger1M)),NA())</f>
        <v>7.1100410150659599E-3</v>
      </c>
      <c r="O2342" s="44">
        <f>IFERROR(_xll.qlIndexFixing(ONIndex3M,I2342,TRUE,_xll.ohTrigger(RecalcTrigger,Trigger3M)),NA())</f>
        <v>7.3393957003098365E-3</v>
      </c>
      <c r="P2342" s="44">
        <f>IFERROR(_xll.qlIndexFixing(ONIndex6M,I2342,TRUE,_xll.ohTrigger(RecalcTrigger,Trigger6M)),NA())</f>
        <v>7.4575947875477056E-3</v>
      </c>
      <c r="Q2342" s="145">
        <f>IFERROR(_xll.qlIndexFixing(ONIndex1Y,I2342,TRUE,_xll.ohTrigger(RecalcTrigger,Trigger1Y)),NA())</f>
        <v>7.5363423942231833E-3</v>
      </c>
    </row>
    <row r="2343" spans="2:17" x14ac:dyDescent="0.2">
      <c r="B2343" s="39" t="s">
        <v>42</v>
      </c>
      <c r="D2343" s="42">
        <f>_xll.qlCalendarAdvance(Calendar,$D2342,B2343,"f",FALSE)</f>
        <v>56164</v>
      </c>
      <c r="E2343" s="139">
        <f>_xll.qlInterestRateIndexValueDate(IndexON,D2343)</f>
        <v>56164</v>
      </c>
      <c r="F2343" s="155">
        <f>IFERROR(_xll.qlIndexFixing(IndexON,D2343,TRUE,_xll.ohTrigger(RecalcTrigger,TriggerON)),NA())</f>
        <v>7.5735543722821319E-3</v>
      </c>
      <c r="H2343" s="42">
        <f>_xll.qlCalendarAdvance(Calendar,$H2342,B2343,"f",FALSE)</f>
        <v>56164</v>
      </c>
      <c r="I2343" s="139">
        <f>_xll.qlInterestRateIndexValueDate(Index1M,$H2343)</f>
        <v>56166</v>
      </c>
      <c r="J2343" s="144">
        <f>IFERROR(_xll.qlIndexFixing(Index1M,$H2343,TRUE,_xll.ohTrigger(RecalcTrigger,Trigger1M)),NA())</f>
        <v>7.0972642851768741E-3</v>
      </c>
      <c r="K2343" s="44">
        <f>IFERROR(_xll.qlIndexFixing(Index3M,H2343,TRUE,_xll.ohTrigger(RecalcTrigger,Trigger3M)),NA())</f>
        <v>7.3070755661990673E-3</v>
      </c>
      <c r="L2343" s="44">
        <f>IFERROR(_xll.qlIndexFixing(Index6M,$H2343,TRUE,_xll.ohTrigger(RecalcTrigger,Trigger6M)),NA())</f>
        <v>7.4394070872572616E-3</v>
      </c>
      <c r="M2343" s="145">
        <f>IFERROR(_xll.qlIndexFixing(Index1Y,$H2343,TRUE,_xll.ohTrigger(RecalcTrigger,Trigger1Y)),NA())</f>
        <v>7.4102303991503693E-3</v>
      </c>
      <c r="N2343" s="144">
        <f>IFERROR(_xll.qlIndexFixing(ONIndex1M,I2343,TRUE,_xll.ohTrigger(RecalcTrigger,Trigger1M)),NA())</f>
        <v>7.1043977667972769E-3</v>
      </c>
      <c r="O2343" s="44">
        <f>IFERROR(_xll.qlIndexFixing(ONIndex3M,I2343,TRUE,_xll.ohTrigger(RecalcTrigger,Trigger3M)),NA())</f>
        <v>7.333797369390993E-3</v>
      </c>
      <c r="P2343" s="44">
        <f>IFERROR(_xll.qlIndexFixing(ONIndex6M,I2343,TRUE,_xll.ohTrigger(RecalcTrigger,Trigger6M)),NA())</f>
        <v>7.4551887736795663E-3</v>
      </c>
      <c r="Q2343" s="145">
        <f>IFERROR(_xll.qlIndexFixing(ONIndex1Y,I2343,TRUE,_xll.ohTrigger(RecalcTrigger,Trigger1Y)),NA())</f>
        <v>7.530694617017275E-3</v>
      </c>
    </row>
    <row r="2344" spans="2:17" x14ac:dyDescent="0.2">
      <c r="B2344" s="39" t="s">
        <v>42</v>
      </c>
      <c r="D2344" s="42">
        <f>_xll.qlCalendarAdvance(Calendar,$D2343,B2344,"f",FALSE)</f>
        <v>56171</v>
      </c>
      <c r="E2344" s="139">
        <f>_xll.qlInterestRateIndexValueDate(IndexON,D2344)</f>
        <v>56171</v>
      </c>
      <c r="F2344" s="155">
        <f>IFERROR(_xll.qlIndexFixing(IndexON,D2344,TRUE,_xll.ohTrigger(RecalcTrigger,TriggerON)),NA())</f>
        <v>7.573554372362068E-3</v>
      </c>
      <c r="H2344" s="42">
        <f>_xll.qlCalendarAdvance(Calendar,$H2343,B2344,"f",FALSE)</f>
        <v>56171</v>
      </c>
      <c r="I2344" s="139">
        <f>_xll.qlInterestRateIndexValueDate(Index1M,$H2344)</f>
        <v>56173</v>
      </c>
      <c r="J2344" s="144">
        <f>IFERROR(_xll.qlIndexFixing(Index1M,$H2344,TRUE,_xll.ohTrigger(RecalcTrigger,Trigger1M)),NA())</f>
        <v>7.0915912396909975E-3</v>
      </c>
      <c r="K2344" s="44">
        <f>IFERROR(_xll.qlIndexFixing(Index3M,H2344,TRUE,_xll.ohTrigger(RecalcTrigger,Trigger3M)),NA())</f>
        <v>7.3013988537702461E-3</v>
      </c>
      <c r="L2344" s="44">
        <f>IFERROR(_xll.qlIndexFixing(Index6M,$H2344,TRUE,_xll.ohTrigger(RecalcTrigger,Trigger6M)),NA())</f>
        <v>7.4370008668119495E-3</v>
      </c>
      <c r="M2344" s="145">
        <f>IFERROR(_xll.qlIndexFixing(Index1Y,$H2344,TRUE,_xll.ohTrigger(RecalcTrigger,Trigger1Y)),NA())</f>
        <v>7.4042743214986859E-3</v>
      </c>
      <c r="N2344" s="144">
        <f>IFERROR(_xll.qlIndexFixing(ONIndex1M,I2344,TRUE,_xll.ohTrigger(RecalcTrigger,Trigger1M)),NA())</f>
        <v>7.0987445596948362E-3</v>
      </c>
      <c r="O2344" s="44">
        <f>IFERROR(_xll.qlIndexFixing(ONIndex3M,I2344,TRUE,_xll.ohTrigger(RecalcTrigger,Trigger3M)),NA())</f>
        <v>7.3281892586152253E-3</v>
      </c>
      <c r="P2344" s="44">
        <f>IFERROR(_xll.qlIndexFixing(ONIndex6M,I2344,TRUE,_xll.ohTrigger(RecalcTrigger,Trigger6M)),NA())</f>
        <v>7.4527833772375374E-3</v>
      </c>
      <c r="Q2344" s="145">
        <f>IFERROR(_xll.qlIndexFixing(ONIndex1Y,I2344,TRUE,_xll.ohTrigger(RecalcTrigger,Trigger1Y)),NA())</f>
        <v>7.5250369890511593E-3</v>
      </c>
    </row>
    <row r="2345" spans="2:17" x14ac:dyDescent="0.2">
      <c r="B2345" s="39" t="s">
        <v>42</v>
      </c>
      <c r="D2345" s="42">
        <f>_xll.qlCalendarAdvance(Calendar,$D2344,B2345,"f",FALSE)</f>
        <v>56178</v>
      </c>
      <c r="E2345" s="139">
        <f>_xll.qlInterestRateIndexValueDate(IndexON,D2345)</f>
        <v>56178</v>
      </c>
      <c r="F2345" s="155">
        <f>IFERROR(_xll.qlIndexFixing(IndexON,D2345,TRUE,_xll.ohTrigger(RecalcTrigger,TriggerON)),NA())</f>
        <v>7.5735543722821319E-3</v>
      </c>
      <c r="H2345" s="42">
        <f>_xll.qlCalendarAdvance(Calendar,$H2344,B2345,"f",FALSE)</f>
        <v>56178</v>
      </c>
      <c r="I2345" s="139">
        <f>_xll.qlInterestRateIndexValueDate(Index1M,$H2345)</f>
        <v>56180</v>
      </c>
      <c r="J2345" s="144">
        <f>IFERROR(_xll.qlIndexFixing(Index1M,$H2345,TRUE,_xll.ohTrigger(RecalcTrigger,Trigger1M)),NA())</f>
        <v>7.085908219988668E-3</v>
      </c>
      <c r="K2345" s="44">
        <f>IFERROR(_xll.qlIndexFixing(Index3M,H2345,TRUE,_xll.ohTrigger(RecalcTrigger,Trigger3M)),NA())</f>
        <v>7.2957123117486323E-3</v>
      </c>
      <c r="L2345" s="44">
        <f>IFERROR(_xll.qlIndexFixing(Index6M,$H2345,TRUE,_xll.ohTrigger(RecalcTrigger,Trigger6M)),NA())</f>
        <v>7.4345953308784258E-3</v>
      </c>
      <c r="M2345" s="145">
        <f>IFERROR(_xll.qlIndexFixing(Index1Y,$H2345,TRUE,_xll.ohTrigger(RecalcTrigger,Trigger1Y)),NA())</f>
        <v>7.3983081367607652E-3</v>
      </c>
      <c r="N2345" s="144">
        <f>IFERROR(_xll.qlIndexFixing(ONIndex1M,I2345,TRUE,_xll.ohTrigger(RecalcTrigger,Trigger1M)),NA())</f>
        <v>7.0930813892022826E-3</v>
      </c>
      <c r="O2345" s="44">
        <f>IFERROR(_xll.qlIndexFixing(ONIndex3M,I2345,TRUE,_xll.ohTrigger(RecalcTrigger,Trigger3M)),NA())</f>
        <v>7.322571362067265E-3</v>
      </c>
      <c r="P2345" s="44">
        <f>IFERROR(_xll.qlIndexFixing(ONIndex6M,I2345,TRUE,_xll.ohTrigger(RecalcTrigger,Trigger6M)),NA())</f>
        <v>7.4503786030977182E-3</v>
      </c>
      <c r="Q2345" s="145">
        <f>IFERROR(_xll.qlIndexFixing(ONIndex1Y,I2345,TRUE,_xll.ohTrigger(RecalcTrigger,Trigger1Y)),NA())</f>
        <v>7.519369502091422E-3</v>
      </c>
    </row>
    <row r="2346" spans="2:17" x14ac:dyDescent="0.2">
      <c r="B2346" s="39" t="s">
        <v>42</v>
      </c>
      <c r="D2346" s="42">
        <f>_xll.qlCalendarAdvance(Calendar,$D2345,B2346,"f",FALSE)</f>
        <v>56185</v>
      </c>
      <c r="E2346" s="139">
        <f>_xll.qlInterestRateIndexValueDate(IndexON,D2346)</f>
        <v>56185</v>
      </c>
      <c r="F2346" s="155">
        <f>IFERROR(_xll.qlIndexFixing(IndexON,D2346,TRUE,_xll.ohTrigger(RecalcTrigger,TriggerON)),NA())</f>
        <v>7.573554372362068E-3</v>
      </c>
      <c r="H2346" s="42">
        <f>_xll.qlCalendarAdvance(Calendar,$H2345,B2346,"f",FALSE)</f>
        <v>56185</v>
      </c>
      <c r="I2346" s="139">
        <f>_xll.qlInterestRateIndexValueDate(Index1M,$H2346)</f>
        <v>56187</v>
      </c>
      <c r="J2346" s="144">
        <f>IFERROR(_xll.qlIndexFixing(Index1M,$H2346,TRUE,_xll.ohTrigger(RecalcTrigger,Trigger1M)),NA())</f>
        <v>7.0812286469663106E-3</v>
      </c>
      <c r="K2346" s="44">
        <f>IFERROR(_xll.qlIndexFixing(Index3M,H2346,TRUE,_xll.ohTrigger(RecalcTrigger,Trigger3M)),NA())</f>
        <v>7.2900159344387828E-3</v>
      </c>
      <c r="L2346" s="44">
        <f>IFERROR(_xll.qlIndexFixing(Index6M,$H2346,TRUE,_xll.ohTrigger(RecalcTrigger,Trigger6M)),NA())</f>
        <v>7.4321904840745339E-3</v>
      </c>
      <c r="M2346" s="145">
        <f>IFERROR(_xll.qlIndexFixing(Index1Y,$H2346,TRUE,_xll.ohTrigger(RecalcTrigger,Trigger1Y)),NA())</f>
        <v>7.3923318368604388E-3</v>
      </c>
      <c r="N2346" s="144">
        <f>IFERROR(_xll.qlIndexFixing(ONIndex1M,I2346,TRUE,_xll.ohTrigger(RecalcTrigger,Trigger1M)),NA())</f>
        <v>7.0874082506833247E-3</v>
      </c>
      <c r="O2346" s="44">
        <f>IFERROR(_xll.qlIndexFixing(ONIndex3M,I2346,TRUE,_xll.ohTrigger(RecalcTrigger,Trigger3M)),NA())</f>
        <v>7.3169436743114602E-3</v>
      </c>
      <c r="P2346" s="44">
        <f>IFERROR(_xll.qlIndexFixing(ONIndex6M,I2346,TRUE,_xll.ohTrigger(RecalcTrigger,Trigger6M)),NA())</f>
        <v>7.4479744556565919E-3</v>
      </c>
      <c r="Q2346" s="145">
        <f>IFERROR(_xll.qlIndexFixing(ONIndex1Y,I2346,TRUE,_xll.ohTrigger(RecalcTrigger,Trigger1Y)),NA())</f>
        <v>7.5136921481444574E-3</v>
      </c>
    </row>
    <row r="2347" spans="2:17" x14ac:dyDescent="0.2">
      <c r="B2347" s="39" t="s">
        <v>42</v>
      </c>
      <c r="D2347" s="42">
        <f>_xll.qlCalendarAdvance(Calendar,$D2346,B2347,"f",FALSE)</f>
        <v>56192</v>
      </c>
      <c r="E2347" s="139">
        <f>_xll.qlInterestRateIndexValueDate(IndexON,D2347)</f>
        <v>56192</v>
      </c>
      <c r="F2347" s="155">
        <f>IFERROR(_xll.qlIndexFixing(IndexON,D2347,TRUE,_xll.ohTrigger(RecalcTrigger,TriggerON)),NA())</f>
        <v>7.573554372362068E-3</v>
      </c>
      <c r="H2347" s="42">
        <f>_xll.qlCalendarAdvance(Calendar,$H2346,B2347,"f",FALSE)</f>
        <v>56192</v>
      </c>
      <c r="I2347" s="139">
        <f>_xll.qlInterestRateIndexValueDate(Index1M,$H2347)</f>
        <v>56194</v>
      </c>
      <c r="J2347" s="144">
        <f>IFERROR(_xll.qlIndexFixing(Index1M,$H2347,TRUE,_xll.ohTrigger(RecalcTrigger,Trigger1M)),NA())</f>
        <v>7.0745122396567717E-3</v>
      </c>
      <c r="K2347" s="44">
        <f>IFERROR(_xll.qlIndexFixing(Index3M,H2347,TRUE,_xll.ohTrigger(RecalcTrigger,Trigger3M)),NA())</f>
        <v>7.2843097161400397E-3</v>
      </c>
      <c r="L2347" s="44">
        <f>IFERROR(_xll.qlIndexFixing(Index6M,$H2347,TRUE,_xll.ohTrigger(RecalcTrigger,Trigger6M)),NA())</f>
        <v>7.4298812423122355E-3</v>
      </c>
      <c r="M2347" s="145">
        <f>IFERROR(_xll.qlIndexFixing(Index1Y,$H2347,TRUE,_xll.ohTrigger(RecalcTrigger,Trigger1Y)),NA())</f>
        <v>7.3863454137224121E-3</v>
      </c>
      <c r="N2347" s="144">
        <f>IFERROR(_xll.qlIndexFixing(ONIndex1M,I2347,TRUE,_xll.ohTrigger(RecalcTrigger,Trigger1M)),NA())</f>
        <v>7.0817251397414793E-3</v>
      </c>
      <c r="O2347" s="44">
        <f>IFERROR(_xll.qlIndexFixing(ONIndex3M,I2347,TRUE,_xll.ohTrigger(RecalcTrigger,Trigger3M)),NA())</f>
        <v>7.3113061893526066E-3</v>
      </c>
      <c r="P2347" s="44">
        <f>IFERROR(_xll.qlIndexFixing(ONIndex6M,I2347,TRUE,_xll.ohTrigger(RecalcTrigger,Trigger6M)),NA())</f>
        <v>7.445570939630386E-3</v>
      </c>
      <c r="Q2347" s="145">
        <f>IFERROR(_xll.qlIndexFixing(ONIndex1Y,I2347,TRUE,_xll.ohTrigger(RecalcTrigger,Trigger1Y)),NA())</f>
        <v>7.5080049187370435E-3</v>
      </c>
    </row>
    <row r="2348" spans="2:17" x14ac:dyDescent="0.2">
      <c r="B2348" s="39" t="s">
        <v>42</v>
      </c>
      <c r="D2348" s="42">
        <f>_xll.qlCalendarAdvance(Calendar,$D2347,B2348,"f",FALSE)</f>
        <v>56199</v>
      </c>
      <c r="E2348" s="139">
        <f>_xll.qlInterestRateIndexValueDate(IndexON,D2348)</f>
        <v>56199</v>
      </c>
      <c r="F2348" s="155">
        <f>IFERROR(_xll.qlIndexFixing(IndexON,D2348,TRUE,_xll.ohTrigger(RecalcTrigger,TriggerON)),NA())</f>
        <v>7.5735543722821319E-3</v>
      </c>
      <c r="H2348" s="42">
        <f>_xll.qlCalendarAdvance(Calendar,$H2347,B2348,"f",FALSE)</f>
        <v>56199</v>
      </c>
      <c r="I2348" s="139">
        <f>_xll.qlInterestRateIndexValueDate(Index1M,$H2348)</f>
        <v>56201</v>
      </c>
      <c r="J2348" s="144">
        <f>IFERROR(_xll.qlIndexFixing(Index1M,$H2348,TRUE,_xll.ohTrigger(RecalcTrigger,Trigger1M)),NA())</f>
        <v>7.0687992698970081E-3</v>
      </c>
      <c r="K2348" s="44">
        <f>IFERROR(_xll.qlIndexFixing(Index3M,H2348,TRUE,_xll.ohTrigger(RecalcTrigger,Trigger3M)),NA())</f>
        <v>7.2785936511578289E-3</v>
      </c>
      <c r="L2348" s="44">
        <f>IFERROR(_xll.qlIndexFixing(Index6M,$H2348,TRUE,_xll.ohTrigger(RecalcTrigger,Trigger6M)),NA())</f>
        <v>7.4274777856754284E-3</v>
      </c>
      <c r="M2348" s="145">
        <f>IFERROR(_xll.qlIndexFixing(Index1Y,$H2348,TRUE,_xll.ohTrigger(RecalcTrigger,Trigger1Y)),NA())</f>
        <v>7.3803488592711726E-3</v>
      </c>
      <c r="N2348" s="144">
        <f>IFERROR(_xll.qlIndexFixing(ONIndex1M,I2348,TRUE,_xll.ohTrigger(RecalcTrigger,Trigger1M)),NA())</f>
        <v>7.076032051580583E-3</v>
      </c>
      <c r="O2348" s="44">
        <f>IFERROR(_xll.qlIndexFixing(ONIndex3M,I2348,TRUE,_xll.ohTrigger(RecalcTrigger,Trigger3M)),NA())</f>
        <v>7.3056589015951801E-3</v>
      </c>
      <c r="P2348" s="44">
        <f>IFERROR(_xll.qlIndexFixing(ONIndex6M,I2348,TRUE,_xll.ohTrigger(RecalcTrigger,Trigger6M)),NA())</f>
        <v>7.4431680594155836E-3</v>
      </c>
      <c r="Q2348" s="145">
        <f>IFERROR(_xll.qlIndexFixing(ONIndex1Y,I2348,TRUE,_xll.ohTrigger(RecalcTrigger,Trigger1Y)),NA())</f>
        <v>7.5023078058755743E-3</v>
      </c>
    </row>
    <row r="2349" spans="2:17" x14ac:dyDescent="0.2">
      <c r="B2349" s="39" t="s">
        <v>42</v>
      </c>
      <c r="D2349" s="42">
        <f>_xll.qlCalendarAdvance(Calendar,$D2348,B2349,"f",FALSE)</f>
        <v>56206</v>
      </c>
      <c r="E2349" s="139">
        <f>_xll.qlInterestRateIndexValueDate(IndexON,D2349)</f>
        <v>56206</v>
      </c>
      <c r="F2349" s="155">
        <f>IFERROR(_xll.qlIndexFixing(IndexON,D2349,TRUE,_xll.ohTrigger(RecalcTrigger,TriggerON)),NA())</f>
        <v>7.573554372362068E-3</v>
      </c>
      <c r="H2349" s="42">
        <f>_xll.qlCalendarAdvance(Calendar,$H2348,B2349,"f",FALSE)</f>
        <v>56206</v>
      </c>
      <c r="I2349" s="139">
        <f>_xll.qlInterestRateIndexValueDate(Index1M,$H2349)</f>
        <v>56208</v>
      </c>
      <c r="J2349" s="144">
        <f>IFERROR(_xll.qlIndexFixing(Index1M,$H2349,TRUE,_xll.ohTrigger(RecalcTrigger,Trigger1M)),NA())</f>
        <v>7.0630763076529046E-3</v>
      </c>
      <c r="K2349" s="44">
        <f>IFERROR(_xll.qlIndexFixing(Index3M,H2349,TRUE,_xll.ohTrigger(RecalcTrigger,Trigger3M)),NA())</f>
        <v>7.2728677337949663E-3</v>
      </c>
      <c r="L2349" s="44">
        <f>IFERROR(_xll.qlIndexFixing(Index6M,$H2349,TRUE,_xll.ohTrigger(RecalcTrigger,Trigger6M)),NA())</f>
        <v>7.4250750316730372E-3</v>
      </c>
      <c r="M2349" s="145">
        <f>IFERROR(_xll.qlIndexFixing(Index1Y,$H2349,TRUE,_xll.ohTrigger(RecalcTrigger,Trigger1Y)),NA())</f>
        <v>7.3743421654323023E-3</v>
      </c>
      <c r="N2349" s="144">
        <f>IFERROR(_xll.qlIndexFixing(ONIndex1M,I2349,TRUE,_xll.ohTrigger(RecalcTrigger,Trigger1M)),NA())</f>
        <v>7.0703289818041526E-3</v>
      </c>
      <c r="O2349" s="44">
        <f>IFERROR(_xll.qlIndexFixing(ONIndex3M,I2349,TRUE,_xll.ohTrigger(RecalcTrigger,Trigger3M)),NA())</f>
        <v>7.3000018051239124E-3</v>
      </c>
      <c r="P2349" s="44">
        <f>IFERROR(_xll.qlIndexFixing(ONIndex6M,I2349,TRUE,_xll.ohTrigger(RecalcTrigger,Trigger6M)),NA())</f>
        <v>7.4407658198882842E-3</v>
      </c>
      <c r="Q2349" s="145">
        <f>IFERROR(_xll.qlIndexFixing(ONIndex1Y,I2349,TRUE,_xll.ohTrigger(RecalcTrigger,Trigger1Y)),NA())</f>
        <v>7.496600801166764E-3</v>
      </c>
    </row>
    <row r="2350" spans="2:17" x14ac:dyDescent="0.2">
      <c r="B2350" s="39" t="s">
        <v>42</v>
      </c>
      <c r="D2350" s="42">
        <f>_xll.qlCalendarAdvance(Calendar,$D2349,B2350,"f",FALSE)</f>
        <v>56213</v>
      </c>
      <c r="E2350" s="139">
        <f>_xll.qlInterestRateIndexValueDate(IndexON,D2350)</f>
        <v>56213</v>
      </c>
      <c r="F2350" s="155">
        <f>IFERROR(_xll.qlIndexFixing(IndexON,D2350,TRUE,_xll.ohTrigger(RecalcTrigger,TriggerON)),NA())</f>
        <v>7.573554372362068E-3</v>
      </c>
      <c r="H2350" s="42">
        <f>_xll.qlCalendarAdvance(Calendar,$H2349,B2350,"f",FALSE)</f>
        <v>56213</v>
      </c>
      <c r="I2350" s="139">
        <f>_xll.qlInterestRateIndexValueDate(Index1M,$H2350)</f>
        <v>56215</v>
      </c>
      <c r="J2350" s="144">
        <f>IFERROR(_xll.qlIndexFixing(Index1M,$H2350,TRUE,_xll.ohTrigger(RecalcTrigger,Trigger1M)),NA())</f>
        <v>7.0573433483531178E-3</v>
      </c>
      <c r="K2350" s="44">
        <f>IFERROR(_xll.qlIndexFixing(Index3M,H2350,TRUE,_xll.ohTrigger(RecalcTrigger,Trigger3M)),NA())</f>
        <v>7.2671319583525349E-3</v>
      </c>
      <c r="L2350" s="44">
        <f>IFERROR(_xll.qlIndexFixing(Index6M,$H2350,TRUE,_xll.ohTrigger(RecalcTrigger,Trigger6M)),NA())</f>
        <v>7.4226729849254528E-3</v>
      </c>
      <c r="M2350" s="145">
        <f>IFERROR(_xll.qlIndexFixing(Index1Y,$H2350,TRUE,_xll.ohTrigger(RecalcTrigger,Trigger1Y)),NA())</f>
        <v>7.3683253241322594E-3</v>
      </c>
      <c r="N2350" s="144">
        <f>IFERROR(_xll.qlIndexFixing(ONIndex1M,I2350,TRUE,_xll.ohTrigger(RecalcTrigger,Trigger1M)),NA())</f>
        <v>7.0646159257758967E-3</v>
      </c>
      <c r="O2350" s="44">
        <f>IFERROR(_xll.qlIndexFixing(ONIndex3M,I2350,TRUE,_xll.ohTrigger(RecalcTrigger,Trigger3M)),NA())</f>
        <v>7.2943348945031516E-3</v>
      </c>
      <c r="P2350" s="44">
        <f>IFERROR(_xll.qlIndexFixing(ONIndex6M,I2350,TRUE,_xll.ohTrigger(RecalcTrigger,Trigger6M)),NA())</f>
        <v>7.4383642256048432E-3</v>
      </c>
      <c r="Q2350" s="145">
        <f>IFERROR(_xll.qlIndexFixing(ONIndex1Y,I2350,TRUE,_xll.ohTrigger(RecalcTrigger,Trigger1Y)),NA())</f>
        <v>7.4908838966969427E-3</v>
      </c>
    </row>
    <row r="2351" spans="2:17" x14ac:dyDescent="0.2">
      <c r="B2351" s="39" t="s">
        <v>42</v>
      </c>
      <c r="D2351" s="42">
        <f>_xll.qlCalendarAdvance(Calendar,$D2350,B2351,"f",FALSE)</f>
        <v>56220</v>
      </c>
      <c r="E2351" s="139">
        <f>_xll.qlInterestRateIndexValueDate(IndexON,D2351)</f>
        <v>56220</v>
      </c>
      <c r="F2351" s="155">
        <f>IFERROR(_xll.qlIndexFixing(IndexON,D2351,TRUE,_xll.ohTrigger(RecalcTrigger,TriggerON)),NA())</f>
        <v>7.573554372362068E-3</v>
      </c>
      <c r="H2351" s="42">
        <f>_xll.qlCalendarAdvance(Calendar,$H2350,B2351,"f",FALSE)</f>
        <v>56220</v>
      </c>
      <c r="I2351" s="139">
        <f>_xll.qlInterestRateIndexValueDate(Index1M,$H2351)</f>
        <v>56222</v>
      </c>
      <c r="J2351" s="144">
        <f>IFERROR(_xll.qlIndexFixing(Index1M,$H2351,TRUE,_xll.ohTrigger(RecalcTrigger,Trigger1M)),NA())</f>
        <v>7.0516003874362965E-3</v>
      </c>
      <c r="K2351" s="44">
        <f>IFERROR(_xll.qlIndexFixing(Index3M,H2351,TRUE,_xll.ohTrigger(RecalcTrigger,Trigger3M)),NA())</f>
        <v>7.2620643793843698E-3</v>
      </c>
      <c r="L2351" s="44">
        <f>IFERROR(_xll.qlIndexFixing(Index6M,$H2351,TRUE,_xll.ohTrigger(RecalcTrigger,Trigger6M)),NA())</f>
        <v>7.4201767487699398E-3</v>
      </c>
      <c r="M2351" s="145">
        <f>IFERROR(_xll.qlIndexFixing(Index1Y,$H2351,TRUE,_xll.ohTrigger(RecalcTrigger,Trigger1Y)),NA())</f>
        <v>7.3622983272966253E-3</v>
      </c>
      <c r="N2351" s="144">
        <f>IFERROR(_xll.qlIndexFixing(ONIndex1M,I2351,TRUE,_xll.ohTrigger(RecalcTrigger,Trigger1M)),NA())</f>
        <v>7.0588928787795879E-3</v>
      </c>
      <c r="O2351" s="44">
        <f>IFERROR(_xll.qlIndexFixing(ONIndex3M,I2351,TRUE,_xll.ohTrigger(RecalcTrigger,Trigger3M)),NA())</f>
        <v>7.2886581638975656E-3</v>
      </c>
      <c r="P2351" s="44">
        <f>IFERROR(_xll.qlIndexFixing(ONIndex6M,I2351,TRUE,_xll.ohTrigger(RecalcTrigger,Trigger6M)),NA())</f>
        <v>7.4359632809617437E-3</v>
      </c>
      <c r="Q2351" s="145">
        <f>IFERROR(_xll.qlIndexFixing(ONIndex1Y,I2351,TRUE,_xll.ohTrigger(RecalcTrigger,Trigger1Y)),NA())</f>
        <v>7.4851570839928883E-3</v>
      </c>
    </row>
    <row r="2352" spans="2:17" x14ac:dyDescent="0.2">
      <c r="B2352" s="39" t="s">
        <v>42</v>
      </c>
      <c r="D2352" s="42">
        <f>_xll.qlCalendarAdvance(Calendar,$D2351,B2352,"f",FALSE)</f>
        <v>56227</v>
      </c>
      <c r="E2352" s="139">
        <f>_xll.qlInterestRateIndexValueDate(IndexON,D2352)</f>
        <v>56227</v>
      </c>
      <c r="F2352" s="155">
        <f>IFERROR(_xll.qlIndexFixing(IndexON,D2352,TRUE,_xll.ohTrigger(RecalcTrigger,TriggerON)),NA())</f>
        <v>7.573554372362068E-3</v>
      </c>
      <c r="H2352" s="42">
        <f>_xll.qlCalendarAdvance(Calendar,$H2351,B2352,"f",FALSE)</f>
        <v>56227</v>
      </c>
      <c r="I2352" s="139">
        <f>_xll.qlInterestRateIndexValueDate(Index1M,$H2352)</f>
        <v>56229</v>
      </c>
      <c r="J2352" s="144">
        <f>IFERROR(_xll.qlIndexFixing(Index1M,$H2352,TRUE,_xll.ohTrigger(RecalcTrigger,Trigger1M)),NA())</f>
        <v>7.0458474203385912E-3</v>
      </c>
      <c r="K2352" s="44">
        <f>IFERROR(_xll.qlIndexFixing(Index3M,H2352,TRUE,_xll.ohTrigger(RecalcTrigger,Trigger3M)),NA())</f>
        <v>7.2563105145819762E-3</v>
      </c>
      <c r="L2352" s="44">
        <f>IFERROR(_xll.qlIndexFixing(Index6M,$H2352,TRUE,_xll.ohTrigger(RecalcTrigger,Trigger6M)),NA())</f>
        <v>7.4177761337989537E-3</v>
      </c>
      <c r="M2352" s="145">
        <f>IFERROR(_xll.qlIndexFixing(Index1Y,$H2352,TRUE,_xll.ohTrigger(RecalcTrigger,Trigger1Y)),NA())</f>
        <v>7.3562611668529544E-3</v>
      </c>
      <c r="N2352" s="144">
        <f>IFERROR(_xll.qlIndexFixing(ONIndex1M,I2352,TRUE,_xll.ohTrigger(RecalcTrigger,Trigger1M)),NA())</f>
        <v>7.0531598364986792E-3</v>
      </c>
      <c r="O2352" s="44">
        <f>IFERROR(_xll.qlIndexFixing(ONIndex3M,I2352,TRUE,_xll.ohTrigger(RecalcTrigger,Trigger3M)),NA())</f>
        <v>7.282971607471822E-3</v>
      </c>
      <c r="P2352" s="44">
        <f>IFERROR(_xll.qlIndexFixing(ONIndex6M,I2352,TRUE,_xll.ohTrigger(RecalcTrigger,Trigger6M)),NA())</f>
        <v>7.4335629908350853E-3</v>
      </c>
      <c r="Q2352" s="145">
        <f>IFERROR(_xll.qlIndexFixing(ONIndex1Y,I2352,TRUE,_xll.ohTrigger(RecalcTrigger,Trigger1Y)),NA())</f>
        <v>7.4794203549011229E-3</v>
      </c>
    </row>
    <row r="2353" spans="2:17" x14ac:dyDescent="0.2">
      <c r="B2353" s="39" t="s">
        <v>42</v>
      </c>
      <c r="D2353" s="42">
        <f>_xll.qlCalendarAdvance(Calendar,$D2352,B2353,"f",FALSE)</f>
        <v>56234</v>
      </c>
      <c r="E2353" s="139">
        <f>_xll.qlInterestRateIndexValueDate(IndexON,D2353)</f>
        <v>56234</v>
      </c>
      <c r="F2353" s="155">
        <f>IFERROR(_xll.qlIndexFixing(IndexON,D2353,TRUE,_xll.ohTrigger(RecalcTrigger,TriggerON)),NA())</f>
        <v>7.573554372362068E-3</v>
      </c>
      <c r="H2353" s="42">
        <f>_xll.qlCalendarAdvance(Calendar,$H2352,B2353,"f",FALSE)</f>
        <v>56234</v>
      </c>
      <c r="I2353" s="139">
        <f>_xll.qlInterestRateIndexValueDate(Index1M,$H2353)</f>
        <v>56236</v>
      </c>
      <c r="J2353" s="144">
        <f>IFERROR(_xll.qlIndexFixing(Index1M,$H2353,TRUE,_xll.ohTrigger(RecalcTrigger,Trigger1M)),NA())</f>
        <v>7.0400844424836628E-3</v>
      </c>
      <c r="K2353" s="44">
        <f>IFERROR(_xll.qlIndexFixing(Index3M,H2353,TRUE,_xll.ohTrigger(RecalcTrigger,Trigger3M)),NA())</f>
        <v>7.2505467756389663E-3</v>
      </c>
      <c r="L2353" s="44">
        <f>IFERROR(_xll.qlIndexFixing(Index6M,$H2353,TRUE,_xll.ohTrigger(RecalcTrigger,Trigger6M)),NA())</f>
        <v>7.4153762403066691E-3</v>
      </c>
      <c r="M2353" s="145">
        <f>IFERROR(_xll.qlIndexFixing(Index1Y,$H2353,TRUE,_xll.ohTrigger(RecalcTrigger,Trigger1Y)),NA())</f>
        <v>7.3502138347287986E-3</v>
      </c>
      <c r="N2353" s="144">
        <f>IFERROR(_xll.qlIndexFixing(ONIndex1M,I2353,TRUE,_xll.ohTrigger(RecalcTrigger,Trigger1M)),NA())</f>
        <v>7.0474167940570709E-3</v>
      </c>
      <c r="O2353" s="44">
        <f>IFERROR(_xll.qlIndexFixing(ONIndex3M,I2353,TRUE,_xll.ohTrigger(RecalcTrigger,Trigger3M)),NA())</f>
        <v>7.2772752196303969E-3</v>
      </c>
      <c r="P2353" s="44">
        <f>IFERROR(_xll.qlIndexFixing(ONIndex6M,I2353,TRUE,_xll.ohTrigger(RecalcTrigger,Trigger6M)),NA())</f>
        <v>7.4311633597012872E-3</v>
      </c>
      <c r="Q2353" s="145">
        <f>IFERROR(_xll.qlIndexFixing(ONIndex1Y,I2353,TRUE,_xll.ohTrigger(RecalcTrigger,Trigger1Y)),NA())</f>
        <v>7.4736737014280408E-3</v>
      </c>
    </row>
    <row r="2354" spans="2:17" x14ac:dyDescent="0.2">
      <c r="B2354" s="39" t="s">
        <v>42</v>
      </c>
      <c r="D2354" s="42">
        <f>_xll.qlCalendarAdvance(Calendar,$D2353,B2354,"f",FALSE)</f>
        <v>56241</v>
      </c>
      <c r="E2354" s="139">
        <f>_xll.qlInterestRateIndexValueDate(IndexON,D2354)</f>
        <v>56241</v>
      </c>
      <c r="F2354" s="155">
        <f>IFERROR(_xll.qlIndexFixing(IndexON,D2354,TRUE,_xll.ohTrigger(RecalcTrigger,TriggerON)),NA())</f>
        <v>7.573554372362068E-3</v>
      </c>
      <c r="H2354" s="42">
        <f>_xll.qlCalendarAdvance(Calendar,$H2353,B2354,"f",FALSE)</f>
        <v>56241</v>
      </c>
      <c r="I2354" s="139">
        <f>_xll.qlInterestRateIndexValueDate(Index1M,$H2354)</f>
        <v>56247</v>
      </c>
      <c r="J2354" s="144">
        <f>IFERROR(_xll.qlIndexFixing(Index1M,$H2354,TRUE,_xll.ohTrigger(RecalcTrigger,Trigger1M)),NA())</f>
        <v>7.0313530794637261E-3</v>
      </c>
      <c r="K2354" s="44">
        <f>IFERROR(_xll.qlIndexFixing(Index3M,H2354,TRUE,_xll.ohTrigger(RecalcTrigger,Trigger3M)),NA())</f>
        <v>7.2407855721007518E-3</v>
      </c>
      <c r="L2354" s="44">
        <f>IFERROR(_xll.qlIndexFixing(Index6M,$H2354,TRUE,_xll.ohTrigger(RecalcTrigger,Trigger6M)),NA())</f>
        <v>7.4116064479018357E-3</v>
      </c>
      <c r="M2354" s="145">
        <f>IFERROR(_xll.qlIndexFixing(Index1Y,$H2354,TRUE,_xll.ohTrigger(RecalcTrigger,Trigger1Y)),NA())</f>
        <v>7.340690313886288E-3</v>
      </c>
      <c r="N2354" s="144">
        <f>IFERROR(_xll.qlIndexFixing(ONIndex1M,I2354,TRUE,_xll.ohTrigger(RecalcTrigger,Trigger1M)),NA())</f>
        <v>7.0396754643597959E-3</v>
      </c>
      <c r="O2354" s="44">
        <f>IFERROR(_xll.qlIndexFixing(ONIndex3M,I2354,TRUE,_xll.ohTrigger(RecalcTrigger,Trigger3M)),NA())</f>
        <v>7.2696020439755316E-3</v>
      </c>
      <c r="P2354" s="44">
        <f>IFERROR(_xll.qlIndexFixing(ONIndex6M,I2354,TRUE,_xll.ohTrigger(RecalcTrigger,Trigger6M)),NA())</f>
        <v>7.4279844117164373E-3</v>
      </c>
      <c r="Q2354" s="145">
        <f>IFERROR(_xll.qlIndexFixing(ONIndex1Y,I2354,TRUE,_xll.ohTrigger(RecalcTrigger,Trigger1Y)),NA())</f>
        <v>7.4659361727302809E-3</v>
      </c>
    </row>
    <row r="2355" spans="2:17" x14ac:dyDescent="0.2">
      <c r="B2355" s="39" t="s">
        <v>42</v>
      </c>
      <c r="D2355" s="42">
        <f>_xll.qlCalendarAdvance(Calendar,$D2354,B2355,"f",FALSE)</f>
        <v>56248</v>
      </c>
      <c r="E2355" s="139">
        <f>_xll.qlInterestRateIndexValueDate(IndexON,D2355)</f>
        <v>56248</v>
      </c>
      <c r="F2355" s="155">
        <f>IFERROR(_xll.qlIndexFixing(IndexON,D2355,TRUE,_xll.ohTrigger(RecalcTrigger,TriggerON)),NA())</f>
        <v>7.573554372362068E-3</v>
      </c>
      <c r="H2355" s="42">
        <f>_xll.qlCalendarAdvance(Calendar,$H2354,B2355,"f",FALSE)</f>
        <v>56248</v>
      </c>
      <c r="I2355" s="139">
        <f>_xll.qlInterestRateIndexValueDate(Index1M,$H2355)</f>
        <v>56251</v>
      </c>
      <c r="J2355" s="144">
        <f>IFERROR(_xll.qlIndexFixing(Index1M,$H2355,TRUE,_xll.ohTrigger(RecalcTrigger,Trigger1M)),NA())</f>
        <v>7.0280469289516548E-3</v>
      </c>
      <c r="K2355" s="44">
        <f>IFERROR(_xll.qlIndexFixing(Index3M,H2355,TRUE,_xll.ohTrigger(RecalcTrigger,Trigger3M)),NA())</f>
        <v>7.2381626303252844E-3</v>
      </c>
      <c r="L2355" s="44">
        <f>IFERROR(_xll.qlIndexFixing(Index6M,$H2355,TRUE,_xll.ohTrigger(RecalcTrigger,Trigger6M)),NA())</f>
        <v>7.4103309471924223E-3</v>
      </c>
      <c r="M2355" s="145">
        <f>IFERROR(_xll.qlIndexFixing(Index1Y,$H2355,TRUE,_xll.ohTrigger(RecalcTrigger,Trigger1Y)),NA())</f>
        <v>7.3364895182921842E-3</v>
      </c>
      <c r="N2355" s="144">
        <f>IFERROR(_xll.qlIndexFixing(ONIndex1M,I2355,TRUE,_xll.ohTrigger(RecalcTrigger,Trigger1M)),NA())</f>
        <v>7.0350765799265247E-3</v>
      </c>
      <c r="O2355" s="44">
        <f>IFERROR(_xll.qlIndexFixing(ONIndex3M,I2355,TRUE,_xll.ohTrigger(RecalcTrigger,Trigger3M)),NA())</f>
        <v>7.2650355413994561E-3</v>
      </c>
      <c r="P2355" s="44">
        <f>IFERROR(_xll.qlIndexFixing(ONIndex6M,I2355,TRUE,_xll.ohTrigger(RecalcTrigger,Trigger6M)),NA())</f>
        <v>7.4260235333767355E-3</v>
      </c>
      <c r="Q2355" s="145">
        <f>IFERROR(_xll.qlIndexFixing(ONIndex1Y,I2355,TRUE,_xll.ohTrigger(RecalcTrigger,Trigger1Y)),NA())</f>
        <v>7.4613259863376413E-3</v>
      </c>
    </row>
    <row r="2356" spans="2:17" x14ac:dyDescent="0.2">
      <c r="B2356" s="39" t="s">
        <v>42</v>
      </c>
      <c r="D2356" s="42">
        <f>_xll.qlCalendarAdvance(Calendar,$D2355,B2356,"f",FALSE)</f>
        <v>56255</v>
      </c>
      <c r="E2356" s="139">
        <f>_xll.qlInterestRateIndexValueDate(IndexON,D2356)</f>
        <v>56255</v>
      </c>
      <c r="F2356" s="155">
        <f>IFERROR(_xll.qlIndexFixing(IndexON,D2356,TRUE,_xll.ohTrigger(RecalcTrigger,TriggerON)),NA())</f>
        <v>7.573554372362068E-3</v>
      </c>
      <c r="H2356" s="42">
        <f>_xll.qlCalendarAdvance(Calendar,$H2355,B2356,"f",FALSE)</f>
        <v>56255</v>
      </c>
      <c r="I2356" s="139">
        <f>_xll.qlInterestRateIndexValueDate(Index1M,$H2356)</f>
        <v>56257</v>
      </c>
      <c r="J2356" s="144">
        <f>IFERROR(_xll.qlIndexFixing(Index1M,$H2356,TRUE,_xll.ohTrigger(RecalcTrigger,Trigger1M)),NA())</f>
        <v>7.0227353987570296E-3</v>
      </c>
      <c r="K2356" s="44">
        <f>IFERROR(_xll.qlIndexFixing(Index3M,H2356,TRUE,_xll.ohTrigger(RecalcTrigger,Trigger3M)),NA())</f>
        <v>7.2331962569931463E-3</v>
      </c>
      <c r="L2356" s="44">
        <f>IFERROR(_xll.qlIndexFixing(Index6M,$H2356,TRUE,_xll.ohTrigger(RecalcTrigger,Trigger6M)),NA())</f>
        <v>7.4082758155770388E-3</v>
      </c>
      <c r="M2356" s="145">
        <f>IFERROR(_xll.qlIndexFixing(Index1Y,$H2356,TRUE,_xll.ohTrigger(RecalcTrigger,Trigger1Y)),NA())</f>
        <v>7.3320107275550916E-3</v>
      </c>
      <c r="N2356" s="144">
        <f>IFERROR(_xll.qlIndexFixing(ONIndex1M,I2356,TRUE,_xll.ohTrigger(RecalcTrigger,Trigger1M)),NA())</f>
        <v>7.0301276210837926E-3</v>
      </c>
      <c r="O2356" s="44">
        <f>IFERROR(_xll.qlIndexFixing(ONIndex3M,I2356,TRUE,_xll.ohTrigger(RecalcTrigger,Trigger3M)),NA())</f>
        <v>7.2601270096583903E-3</v>
      </c>
      <c r="P2356" s="44">
        <f>IFERROR(_xll.qlIndexFixing(ONIndex6M,I2356,TRUE,_xll.ohTrigger(RecalcTrigger,Trigger6M)),NA())</f>
        <v>7.4239684663002237E-3</v>
      </c>
      <c r="Q2356" s="145">
        <f>IFERROR(_xll.qlIndexFixing(ONIndex1Y,I2356,TRUE,_xll.ohTrigger(RecalcTrigger,Trigger1Y)),NA())</f>
        <v>7.4563741116673299E-3</v>
      </c>
    </row>
    <row r="2357" spans="2:17" x14ac:dyDescent="0.2">
      <c r="B2357" s="39" t="s">
        <v>42</v>
      </c>
      <c r="D2357" s="42">
        <f>_xll.qlCalendarAdvance(Calendar,$D2356,B2357,"f",FALSE)</f>
        <v>56262</v>
      </c>
      <c r="E2357" s="139">
        <f>_xll.qlInterestRateIndexValueDate(IndexON,D2357)</f>
        <v>56262</v>
      </c>
      <c r="F2357" s="155">
        <f>IFERROR(_xll.qlIndexFixing(IndexON,D2357,TRUE,_xll.ohTrigger(RecalcTrigger,TriggerON)),NA())</f>
        <v>7.573554372362068E-3</v>
      </c>
      <c r="H2357" s="42">
        <f>_xll.qlCalendarAdvance(Calendar,$H2356,B2357,"f",FALSE)</f>
        <v>56262</v>
      </c>
      <c r="I2357" s="139">
        <f>_xll.qlInterestRateIndexValueDate(Index1M,$H2357)</f>
        <v>56264</v>
      </c>
      <c r="J2357" s="144">
        <f>IFERROR(_xll.qlIndexFixing(Index1M,$H2357,TRUE,_xll.ohTrigger(RecalcTrigger,Trigger1M)),NA())</f>
        <v>7.0169323322347155E-3</v>
      </c>
      <c r="K2357" s="44">
        <f>IFERROR(_xll.qlIndexFixing(Index3M,H2357,TRUE,_xll.ohTrigger(RecalcTrigger,Trigger3M)),NA())</f>
        <v>7.2273929645154666E-3</v>
      </c>
      <c r="L2357" s="44">
        <f>IFERROR(_xll.qlIndexFixing(Index6M,$H2357,TRUE,_xll.ohTrigger(RecalcTrigger,Trigger6M)),NA())</f>
        <v>7.4058788490035258E-3</v>
      </c>
      <c r="M2357" s="145">
        <f>IFERROR(_xll.qlIndexFixing(Index1Y,$H2357,TRUE,_xll.ohTrigger(RecalcTrigger,Trigger1Y)),NA())</f>
        <v>7.3259226279937294E-3</v>
      </c>
      <c r="N2357" s="144">
        <f>IFERROR(_xll.qlIndexFixing(ONIndex1M,I2357,TRUE,_xll.ohTrigger(RecalcTrigger,Trigger1M)),NA())</f>
        <v>7.0243445329154497E-3</v>
      </c>
      <c r="O2357" s="44">
        <f>IFERROR(_xll.qlIndexFixing(ONIndex3M,I2357,TRUE,_xll.ohTrigger(RecalcTrigger,Trigger3M)),NA())</f>
        <v>7.2543912386002773E-3</v>
      </c>
      <c r="P2357" s="44">
        <f>IFERROR(_xll.qlIndexFixing(ONIndex6M,I2357,TRUE,_xll.ohTrigger(RecalcTrigger,Trigger6M)),NA())</f>
        <v>7.421571517260972E-3</v>
      </c>
      <c r="Q2357" s="145">
        <f>IFERROR(_xll.qlIndexFixing(ONIndex1Y,I2357,TRUE,_xll.ohTrigger(RecalcTrigger,Trigger1Y)),NA())</f>
        <v>7.4505876780950331E-3</v>
      </c>
    </row>
    <row r="2358" spans="2:17" x14ac:dyDescent="0.2">
      <c r="B2358" s="39" t="s">
        <v>42</v>
      </c>
      <c r="D2358" s="42">
        <f>_xll.qlCalendarAdvance(Calendar,$D2357,B2358,"f",FALSE)</f>
        <v>56269</v>
      </c>
      <c r="E2358" s="139">
        <f>_xll.qlInterestRateIndexValueDate(IndexON,D2358)</f>
        <v>56269</v>
      </c>
      <c r="F2358" s="155">
        <f>IFERROR(_xll.qlIndexFixing(IndexON,D2358,TRUE,_xll.ohTrigger(RecalcTrigger,TriggerON)),NA())</f>
        <v>7.573554372362068E-3</v>
      </c>
      <c r="H2358" s="42">
        <f>_xll.qlCalendarAdvance(Calendar,$H2357,B2358,"f",FALSE)</f>
        <v>56269</v>
      </c>
      <c r="I2358" s="139">
        <f>_xll.qlInterestRateIndexValueDate(Index1M,$H2358)</f>
        <v>56271</v>
      </c>
      <c r="J2358" s="144">
        <f>IFERROR(_xll.qlIndexFixing(Index1M,$H2358,TRUE,_xll.ohTrigger(RecalcTrigger,Trigger1M)),NA())</f>
        <v>7.0111192321309357E-3</v>
      </c>
      <c r="K2358" s="44">
        <f>IFERROR(_xll.qlIndexFixing(Index3M,H2358,TRUE,_xll.ohTrigger(RecalcTrigger,Trigger3M)),NA())</f>
        <v>7.2215797694115125E-3</v>
      </c>
      <c r="L2358" s="44">
        <f>IFERROR(_xll.qlIndexFixing(Index6M,$H2358,TRUE,_xll.ohTrigger(RecalcTrigger,Trigger6M)),NA())</f>
        <v>7.4034826266523761E-3</v>
      </c>
      <c r="M2358" s="145">
        <f>IFERROR(_xll.qlIndexFixing(Index1Y,$H2358,TRUE,_xll.ohTrigger(RecalcTrigger,Trigger1Y)),NA())</f>
        <v>7.3198243163966571E-3</v>
      </c>
      <c r="N2358" s="144">
        <f>IFERROR(_xll.qlIndexFixing(ONIndex1M,I2358,TRUE,_xll.ohTrigger(RecalcTrigger,Trigger1M)),NA())</f>
        <v>7.0185514218046308E-3</v>
      </c>
      <c r="O2358" s="44">
        <f>IFERROR(_xll.qlIndexFixing(ONIndex3M,I2358,TRUE,_xll.ohTrigger(RecalcTrigger,Trigger3M)),NA())</f>
        <v>7.2486456074294381E-3</v>
      </c>
      <c r="P2358" s="44">
        <f>IFERROR(_xll.qlIndexFixing(ONIndex6M,I2358,TRUE,_xll.ohTrigger(RecalcTrigger,Trigger6M)),NA())</f>
        <v>7.4191752501562291E-3</v>
      </c>
      <c r="Q2358" s="145">
        <f>IFERROR(_xll.qlIndexFixing(ONIndex1Y,I2358,TRUE,_xll.ohTrigger(RecalcTrigger,Trigger1Y)),NA())</f>
        <v>7.4447912789743498E-3</v>
      </c>
    </row>
    <row r="2359" spans="2:17" x14ac:dyDescent="0.2">
      <c r="B2359" s="39" t="s">
        <v>42</v>
      </c>
      <c r="D2359" s="42">
        <f>_xll.qlCalendarAdvance(Calendar,$D2358,B2359,"f",FALSE)</f>
        <v>56276</v>
      </c>
      <c r="E2359" s="139">
        <f>_xll.qlInterestRateIndexValueDate(IndexON,D2359)</f>
        <v>56276</v>
      </c>
      <c r="F2359" s="155">
        <f>IFERROR(_xll.qlIndexFixing(IndexON,D2359,TRUE,_xll.ohTrigger(RecalcTrigger,TriggerON)),NA())</f>
        <v>7.573554372362068E-3</v>
      </c>
      <c r="H2359" s="42">
        <f>_xll.qlCalendarAdvance(Calendar,$H2358,B2359,"f",FALSE)</f>
        <v>56276</v>
      </c>
      <c r="I2359" s="139">
        <f>_xll.qlInterestRateIndexValueDate(Index1M,$H2359)</f>
        <v>56278</v>
      </c>
      <c r="J2359" s="144">
        <f>IFERROR(_xll.qlIndexFixing(Index1M,$H2359,TRUE,_xll.ohTrigger(RecalcTrigger,Trigger1M)),NA())</f>
        <v>7.0063418153008669E-3</v>
      </c>
      <c r="K2359" s="44">
        <f>IFERROR(_xll.qlIndexFixing(Index3M,H2359,TRUE,_xll.ohTrigger(RecalcTrigger,Trigger3M)),NA())</f>
        <v>7.2157566659845074E-3</v>
      </c>
      <c r="L2359" s="44">
        <f>IFERROR(_xll.qlIndexFixing(Index6M,$H2359,TRUE,_xll.ohTrigger(RecalcTrigger,Trigger6M)),NA())</f>
        <v>7.4010871531444231E-3</v>
      </c>
      <c r="M2359" s="145">
        <f>IFERROR(_xll.qlIndexFixing(Index1Y,$H2359,TRUE,_xll.ohTrigger(RecalcTrigger,Trigger1Y)),NA())</f>
        <v>7.313715784695151E-3</v>
      </c>
      <c r="N2359" s="144">
        <f>IFERROR(_xll.qlIndexFixing(ONIndex1M,I2359,TRUE,_xll.ohTrigger(RecalcTrigger,Trigger1M)),NA())</f>
        <v>7.0127482831949806E-3</v>
      </c>
      <c r="O2359" s="44">
        <f>IFERROR(_xll.qlIndexFixing(ONIndex3M,I2359,TRUE,_xll.ohTrigger(RecalcTrigger,Trigger3M)),NA())</f>
        <v>7.2428901103105403E-3</v>
      </c>
      <c r="P2359" s="44">
        <f>IFERROR(_xll.qlIndexFixing(ONIndex6M,I2359,TRUE,_xll.ohTrigger(RecalcTrigger,Trigger6M)),NA())</f>
        <v>7.4167796697022226E-3</v>
      </c>
      <c r="Q2359" s="145">
        <f>IFERROR(_xll.qlIndexFixing(ONIndex1Y,I2359,TRUE,_xll.ohTrigger(RecalcTrigger,Trigger1Y)),NA())</f>
        <v>7.4389849061518021E-3</v>
      </c>
    </row>
    <row r="2360" spans="2:17" x14ac:dyDescent="0.2">
      <c r="B2360" s="39" t="s">
        <v>42</v>
      </c>
      <c r="D2360" s="42">
        <f>_xll.qlCalendarAdvance(Calendar,$D2359,B2360,"f",FALSE)</f>
        <v>56283</v>
      </c>
      <c r="E2360" s="139">
        <f>_xll.qlInterestRateIndexValueDate(IndexON,D2360)</f>
        <v>56283</v>
      </c>
      <c r="F2360" s="155">
        <f>IFERROR(_xll.qlIndexFixing(IndexON,D2360,TRUE,_xll.ohTrigger(RecalcTrigger,TriggerON)),NA())</f>
        <v>7.573554372362068E-3</v>
      </c>
      <c r="H2360" s="42">
        <f>_xll.qlCalendarAdvance(Calendar,$H2359,B2360,"f",FALSE)</f>
        <v>56283</v>
      </c>
      <c r="I2360" s="139">
        <f>_xll.qlInterestRateIndexValueDate(Index1M,$H2360)</f>
        <v>56285</v>
      </c>
      <c r="J2360" s="144">
        <f>IFERROR(_xll.qlIndexFixing(Index1M,$H2360,TRUE,_xll.ohTrigger(RecalcTrigger,Trigger1M)),NA())</f>
        <v>7.0008603651021996E-3</v>
      </c>
      <c r="K2360" s="44">
        <f>IFERROR(_xll.qlIndexFixing(Index3M,H2360,TRUE,_xll.ohTrigger(RecalcTrigger,Trigger3M)),NA())</f>
        <v>7.2102699695035972E-3</v>
      </c>
      <c r="L2360" s="44">
        <f>IFERROR(_xll.qlIndexFixing(Index6M,$H2360,TRUE,_xll.ohTrigger(RecalcTrigger,Trigger6M)),NA())</f>
        <v>7.398692433101828E-3</v>
      </c>
      <c r="M2360" s="145">
        <f>IFERROR(_xll.qlIndexFixing(Index1Y,$H2360,TRUE,_xll.ohTrigger(RecalcTrigger,Trigger1Y)),NA())</f>
        <v>7.3075970248196107E-3</v>
      </c>
      <c r="N2360" s="144">
        <f>IFERROR(_xll.qlIndexFixing(ONIndex1M,I2360,TRUE,_xll.ohTrigger(RecalcTrigger,Trigger1M)),NA())</f>
        <v>7.0069351126100798E-3</v>
      </c>
      <c r="O2360" s="44">
        <f>IFERROR(_xll.qlIndexFixing(ONIndex3M,I2360,TRUE,_xll.ohTrigger(RecalcTrigger,Trigger3M)),NA())</f>
        <v>7.2371247415681239E-3</v>
      </c>
      <c r="P2360" s="44">
        <f>IFERROR(_xll.qlIndexFixing(ONIndex6M,I2360,TRUE,_xll.ohTrigger(RecalcTrigger,Trigger6M)),NA())</f>
        <v>7.4143847805352436E-3</v>
      </c>
      <c r="Q2360" s="145">
        <f>IFERROR(_xll.qlIndexFixing(ONIndex1Y,I2360,TRUE,_xll.ohTrigger(RecalcTrigger,Trigger1Y)),NA())</f>
        <v>7.4331685514739121E-3</v>
      </c>
    </row>
    <row r="2361" spans="2:17" x14ac:dyDescent="0.2">
      <c r="B2361" s="39" t="s">
        <v>42</v>
      </c>
      <c r="D2361" s="42">
        <f>_xll.qlCalendarAdvance(Calendar,$D2360,B2361,"f",FALSE)</f>
        <v>56290</v>
      </c>
      <c r="E2361" s="139">
        <f>_xll.qlInterestRateIndexValueDate(IndexON,D2361)</f>
        <v>56290</v>
      </c>
      <c r="F2361" s="155">
        <f>IFERROR(_xll.qlIndexFixing(IndexON,D2361,TRUE,_xll.ohTrigger(RecalcTrigger,TriggerON)),NA())</f>
        <v>7.573554372362068E-3</v>
      </c>
      <c r="H2361" s="42">
        <f>_xll.qlCalendarAdvance(Calendar,$H2360,B2361,"f",FALSE)</f>
        <v>56290</v>
      </c>
      <c r="I2361" s="139">
        <f>_xll.qlInterestRateIndexValueDate(Index1M,$H2361)</f>
        <v>56292</v>
      </c>
      <c r="J2361" s="144">
        <f>IFERROR(_xll.qlIndexFixing(Index1M,$H2361,TRUE,_xll.ohTrigger(RecalcTrigger,Trigger1M)),NA())</f>
        <v>6.9950204628803948E-3</v>
      </c>
      <c r="K2361" s="44">
        <f>IFERROR(_xll.qlIndexFixing(Index3M,H2361,TRUE,_xll.ohTrigger(RecalcTrigger,Trigger3M)),NA())</f>
        <v>7.2044278588117563E-3</v>
      </c>
      <c r="L2361" s="44">
        <f>IFERROR(_xll.qlIndexFixing(Index6M,$H2361,TRUE,_xll.ohTrigger(RecalcTrigger,Trigger6M)),NA())</f>
        <v>7.3962984711432138E-3</v>
      </c>
      <c r="M2361" s="145">
        <f>IFERROR(_xll.qlIndexFixing(Index1Y,$H2361,TRUE,_xll.ohTrigger(RecalcTrigger,Trigger1Y)),NA())</f>
        <v>7.3014680287021893E-3</v>
      </c>
      <c r="N2361" s="144">
        <f>IFERROR(_xll.qlIndexFixing(ONIndex1M,I2361,TRUE,_xll.ohTrigger(RecalcTrigger,Trigger1M)),NA())</f>
        <v>7.0011119053337012E-3</v>
      </c>
      <c r="O2361" s="44">
        <f>IFERROR(_xll.qlIndexFixing(ONIndex3M,I2361,TRUE,_xll.ohTrigger(RecalcTrigger,Trigger3M)),NA())</f>
        <v>7.2313494956066648E-3</v>
      </c>
      <c r="P2361" s="44">
        <f>IFERROR(_xll.qlIndexFixing(ONIndex6M,I2361,TRUE,_xll.ohTrigger(RecalcTrigger,Trigger6M)),NA())</f>
        <v>7.4119905872116476E-3</v>
      </c>
      <c r="Q2361" s="145">
        <f>IFERROR(_xll.qlIndexFixing(ONIndex1Y,I2361,TRUE,_xll.ohTrigger(RecalcTrigger,Trigger1Y)),NA())</f>
        <v>7.4273422067072659E-3</v>
      </c>
    </row>
    <row r="2362" spans="2:17" x14ac:dyDescent="0.2">
      <c r="B2362" s="39" t="s">
        <v>42</v>
      </c>
      <c r="D2362" s="42">
        <f>_xll.qlCalendarAdvance(Calendar,$D2361,B2362,"f",FALSE)</f>
        <v>56297</v>
      </c>
      <c r="E2362" s="139">
        <f>_xll.qlInterestRateIndexValueDate(IndexON,D2362)</f>
        <v>56297</v>
      </c>
      <c r="F2362" s="155">
        <f>IFERROR(_xll.qlIndexFixing(IndexON,D2362,TRUE,_xll.ohTrigger(RecalcTrigger,TriggerON)),NA())</f>
        <v>7.573554372362068E-3</v>
      </c>
      <c r="H2362" s="42">
        <f>_xll.qlCalendarAdvance(Calendar,$H2361,B2362,"f",FALSE)</f>
        <v>56297</v>
      </c>
      <c r="I2362" s="139">
        <f>_xll.qlInterestRateIndexValueDate(Index1M,$H2362)</f>
        <v>56299</v>
      </c>
      <c r="J2362" s="144">
        <f>IFERROR(_xll.qlIndexFixing(Index1M,$H2362,TRUE,_xll.ohTrigger(RecalcTrigger,Trigger1M)),NA())</f>
        <v>6.9891705105178704E-3</v>
      </c>
      <c r="K2362" s="44">
        <f>IFERROR(_xll.qlIndexFixing(Index3M,H2362,TRUE,_xll.ohTrigger(RecalcTrigger,Trigger3M)),NA())</f>
        <v>7.198575823218565E-3</v>
      </c>
      <c r="L2362" s="44">
        <f>IFERROR(_xll.qlIndexFixing(Index6M,$H2362,TRUE,_xll.ohTrigger(RecalcTrigger,Trigger6M)),NA())</f>
        <v>7.3939052718911833E-3</v>
      </c>
      <c r="M2362" s="145">
        <f>IFERROR(_xll.qlIndexFixing(Index1Y,$H2362,TRUE,_xll.ohTrigger(RecalcTrigger,Trigger1Y)),NA())</f>
        <v>7.2953287882748189E-3</v>
      </c>
      <c r="N2362" s="144">
        <f>IFERROR(_xll.qlIndexFixing(ONIndex1M,I2362,TRUE,_xll.ohTrigger(RecalcTrigger,Trigger1M)),NA())</f>
        <v>6.9952786568094893E-3</v>
      </c>
      <c r="O2362" s="44">
        <f>IFERROR(_xll.qlIndexFixing(ONIndex3M,I2362,TRUE,_xll.ohTrigger(RecalcTrigger,Trigger3M)),NA())</f>
        <v>7.2255643665908309E-3</v>
      </c>
      <c r="P2362" s="44">
        <f>IFERROR(_xll.qlIndexFixing(ONIndex6M,I2362,TRUE,_xll.ohTrigger(RecalcTrigger,Trigger6M)),NA())</f>
        <v>7.4095970943677258E-3</v>
      </c>
      <c r="Q2362" s="145">
        <f>IFERROR(_xll.qlIndexFixing(ONIndex1Y,I2362,TRUE,_xll.ohTrigger(RecalcTrigger,Trigger1Y)),NA())</f>
        <v>7.4215058636184494E-3</v>
      </c>
    </row>
    <row r="2363" spans="2:17" x14ac:dyDescent="0.2">
      <c r="B2363" s="39" t="s">
        <v>42</v>
      </c>
      <c r="D2363" s="42">
        <f>_xll.qlCalendarAdvance(Calendar,$D2362,B2363,"f",FALSE)</f>
        <v>56304</v>
      </c>
      <c r="E2363" s="139">
        <f>_xll.qlInterestRateIndexValueDate(IndexON,D2363)</f>
        <v>56304</v>
      </c>
      <c r="F2363" s="155">
        <f>IFERROR(_xll.qlIndexFixing(IndexON,D2363,TRUE,_xll.ohTrigger(RecalcTrigger,TriggerON)),NA())</f>
        <v>7.5735543722821319E-3</v>
      </c>
      <c r="H2363" s="42">
        <f>_xll.qlCalendarAdvance(Calendar,$H2362,B2363,"f",FALSE)</f>
        <v>56304</v>
      </c>
      <c r="I2363" s="139">
        <f>_xll.qlInterestRateIndexValueDate(Index1M,$H2363)</f>
        <v>56306</v>
      </c>
      <c r="J2363" s="144">
        <f>IFERROR(_xll.qlIndexFixing(Index1M,$H2363,TRUE,_xll.ohTrigger(RecalcTrigger,Trigger1M)),NA())</f>
        <v>6.9833105034439969E-3</v>
      </c>
      <c r="K2363" s="44">
        <f>IFERROR(_xll.qlIndexFixing(Index3M,H2363,TRUE,_xll.ohTrigger(RecalcTrigger,Trigger3M)),NA())</f>
        <v>7.1927138570270083E-3</v>
      </c>
      <c r="L2363" s="44">
        <f>IFERROR(_xll.qlIndexFixing(Index6M,$H2363,TRUE,_xll.ohTrigger(RecalcTrigger,Trigger6M)),NA())</f>
        <v>7.3915128399648028E-3</v>
      </c>
      <c r="M2363" s="145">
        <f>IFERROR(_xll.qlIndexFixing(Index1Y,$H2363,TRUE,_xll.ohTrigger(RecalcTrigger,Trigger1Y)),NA())</f>
        <v>7.2891792954700909E-3</v>
      </c>
      <c r="N2363" s="144">
        <f>IFERROR(_xll.qlIndexFixing(ONIndex1M,I2363,TRUE,_xll.ohTrigger(RecalcTrigger,Trigger1M)),NA())</f>
        <v>6.989435362481089E-3</v>
      </c>
      <c r="O2363" s="44">
        <f>IFERROR(_xll.qlIndexFixing(ONIndex3M,I2363,TRUE,_xll.ohTrigger(RecalcTrigger,Trigger3M)),NA())</f>
        <v>7.2197693487652259E-3</v>
      </c>
      <c r="P2363" s="44">
        <f>IFERROR(_xll.qlIndexFixing(ONIndex6M,I2363,TRUE,_xll.ohTrigger(RecalcTrigger,Trigger6M)),NA())</f>
        <v>7.4072043065598336E-3</v>
      </c>
      <c r="Q2363" s="145">
        <f>IFERROR(_xll.qlIndexFixing(ONIndex1Y,I2363,TRUE,_xll.ohTrigger(RecalcTrigger,Trigger1Y)),NA())</f>
        <v>7.4156595139740489E-3</v>
      </c>
    </row>
    <row r="2364" spans="2:17" x14ac:dyDescent="0.2">
      <c r="B2364" s="39" t="s">
        <v>42</v>
      </c>
      <c r="D2364" s="42">
        <f>_xll.qlCalendarAdvance(Calendar,$D2363,B2364,"f",FALSE)</f>
        <v>56311</v>
      </c>
      <c r="E2364" s="139">
        <f>_xll.qlInterestRateIndexValueDate(IndexON,D2364)</f>
        <v>56311</v>
      </c>
      <c r="F2364" s="155">
        <f>IFERROR(_xll.qlIndexFixing(IndexON,D2364,TRUE,_xll.ohTrigger(RecalcTrigger,TriggerON)),NA())</f>
        <v>7.5735543722821319E-3</v>
      </c>
      <c r="H2364" s="42">
        <f>_xll.qlCalendarAdvance(Calendar,$H2363,B2364,"f",FALSE)</f>
        <v>56311</v>
      </c>
      <c r="I2364" s="139">
        <f>_xll.qlInterestRateIndexValueDate(Index1M,$H2364)</f>
        <v>56313</v>
      </c>
      <c r="J2364" s="144">
        <f>IFERROR(_xll.qlIndexFixing(Index1M,$H2364,TRUE,_xll.ohTrigger(RecalcTrigger,Trigger1M)),NA())</f>
        <v>6.976029670567041E-3</v>
      </c>
      <c r="K2364" s="44">
        <f>IFERROR(_xll.qlIndexFixing(Index3M,H2364,TRUE,_xll.ohTrigger(RecalcTrigger,Trigger3M)),NA())</f>
        <v>7.1857928139213607E-3</v>
      </c>
      <c r="L2364" s="44">
        <f>IFERROR(_xll.qlIndexFixing(Index6M,$H2364,TRUE,_xll.ohTrigger(RecalcTrigger,Trigger6M)),NA())</f>
        <v>7.3886470309223887E-3</v>
      </c>
      <c r="M2364" s="145">
        <f>IFERROR(_xll.qlIndexFixing(Index1Y,$H2364,TRUE,_xll.ohTrigger(RecalcTrigger,Trigger1Y)),NA())</f>
        <v>7.2830195422212522E-3</v>
      </c>
      <c r="N2364" s="144">
        <f>IFERROR(_xll.qlIndexFixing(ONIndex1M,I2364,TRUE,_xll.ohTrigger(RecalcTrigger,Trigger1M)),NA())</f>
        <v>6.9835820177921448E-3</v>
      </c>
      <c r="O2364" s="44">
        <f>IFERROR(_xll.qlIndexFixing(ONIndex3M,I2364,TRUE,_xll.ohTrigger(RecalcTrigger,Trigger3M)),NA())</f>
        <v>7.2139644363744537E-3</v>
      </c>
      <c r="P2364" s="44">
        <f>IFERROR(_xll.qlIndexFixing(ONIndex6M,I2364,TRUE,_xll.ohTrigger(RecalcTrigger,Trigger6M)),NA())</f>
        <v>7.4048122284242623E-3</v>
      </c>
      <c r="Q2364" s="145">
        <f>IFERROR(_xll.qlIndexFixing(ONIndex1Y,I2364,TRUE,_xll.ohTrigger(RecalcTrigger,Trigger1Y)),NA())</f>
        <v>7.4098031497005223E-3</v>
      </c>
    </row>
    <row r="2365" spans="2:17" x14ac:dyDescent="0.2">
      <c r="B2365" s="39" t="s">
        <v>42</v>
      </c>
      <c r="D2365" s="42">
        <f>_xll.qlCalendarAdvance(Calendar,$D2364,B2365,"f",FALSE)</f>
        <v>56318</v>
      </c>
      <c r="E2365" s="139">
        <f>_xll.qlInterestRateIndexValueDate(IndexON,D2365)</f>
        <v>56318</v>
      </c>
      <c r="F2365" s="155">
        <f>IFERROR(_xll.qlIndexFixing(IndexON,D2365,TRUE,_xll.ohTrigger(RecalcTrigger,TriggerON)),NA())</f>
        <v>7.5735543722821319E-3</v>
      </c>
      <c r="H2365" s="42">
        <f>_xll.qlCalendarAdvance(Calendar,$H2364,B2365,"f",FALSE)</f>
        <v>56318</v>
      </c>
      <c r="I2365" s="139">
        <f>_xll.qlInterestRateIndexValueDate(Index1M,$H2365)</f>
        <v>56320</v>
      </c>
      <c r="J2365" s="144">
        <f>IFERROR(_xll.qlIndexFixing(Index1M,$H2365,TRUE,_xll.ohTrigger(RecalcTrigger,Trigger1M)),NA())</f>
        <v>6.9701462075327791E-3</v>
      </c>
      <c r="K2365" s="44">
        <f>IFERROR(_xll.qlIndexFixing(Index3M,H2365,TRUE,_xll.ohTrigger(RecalcTrigger,Trigger3M)),NA())</f>
        <v>7.1799084837469353E-3</v>
      </c>
      <c r="L2365" s="44">
        <f>IFERROR(_xll.qlIndexFixing(Index6M,$H2365,TRUE,_xll.ohTrigger(RecalcTrigger,Trigger6M)),NA())</f>
        <v>7.3862561883606109E-3</v>
      </c>
      <c r="M2365" s="145">
        <f>IFERROR(_xll.qlIndexFixing(Index1Y,$H2365,TRUE,_xll.ohTrigger(RecalcTrigger,Trigger1Y)),NA())</f>
        <v>7.2768495204619879E-3</v>
      </c>
      <c r="N2365" s="144">
        <f>IFERROR(_xll.qlIndexFixing(ONIndex1M,I2365,TRUE,_xll.ohTrigger(RecalcTrigger,Trigger1M)),NA())</f>
        <v>6.9777186181863016E-3</v>
      </c>
      <c r="O2365" s="44">
        <f>IFERROR(_xll.qlIndexFixing(ONIndex3M,I2365,TRUE,_xll.ohTrigger(RecalcTrigger,Trigger3M)),NA())</f>
        <v>7.2081496239029264E-3</v>
      </c>
      <c r="P2365" s="44">
        <f>IFERROR(_xll.qlIndexFixing(ONIndex6M,I2365,TRUE,_xll.ohTrigger(RecalcTrigger,Trigger6M)),NA())</f>
        <v>7.4024208645973033E-3</v>
      </c>
      <c r="Q2365" s="145">
        <f>IFERROR(_xll.qlIndexFixing(ONIndex1Y,I2365,TRUE,_xll.ohTrigger(RecalcTrigger,Trigger1Y)),NA())</f>
        <v>7.4039367625644559E-3</v>
      </c>
    </row>
    <row r="2366" spans="2:17" x14ac:dyDescent="0.2">
      <c r="B2366" s="39" t="s">
        <v>42</v>
      </c>
      <c r="D2366" s="42">
        <f>_xll.qlCalendarAdvance(Calendar,$D2365,B2366,"f",FALSE)</f>
        <v>56325</v>
      </c>
      <c r="E2366" s="139">
        <f>_xll.qlInterestRateIndexValueDate(IndexON,D2366)</f>
        <v>56325</v>
      </c>
      <c r="F2366" s="155">
        <f>IFERROR(_xll.qlIndexFixing(IndexON,D2366,TRUE,_xll.ohTrigger(RecalcTrigger,TriggerON)),NA())</f>
        <v>7.573554372362068E-3</v>
      </c>
      <c r="H2366" s="42">
        <f>_xll.qlCalendarAdvance(Calendar,$H2365,B2366,"f",FALSE)</f>
        <v>56325</v>
      </c>
      <c r="I2366" s="139">
        <f>_xll.qlInterestRateIndexValueDate(Index1M,$H2366)</f>
        <v>56327</v>
      </c>
      <c r="J2366" s="144">
        <f>IFERROR(_xll.qlIndexFixing(Index1M,$H2366,TRUE,_xll.ohTrigger(RecalcTrigger,Trigger1M)),NA())</f>
        <v>6.9642526743862732E-3</v>
      </c>
      <c r="K2366" s="44">
        <f>IFERROR(_xll.qlIndexFixing(Index3M,H2366,TRUE,_xll.ohTrigger(RecalcTrigger,Trigger3M)),NA())</f>
        <v>7.1740142043562752E-3</v>
      </c>
      <c r="L2366" s="44">
        <f>IFERROR(_xll.qlIndexFixing(Index6M,$H2366,TRUE,_xll.ohTrigger(RecalcTrigger,Trigger6M)),NA())</f>
        <v>7.383866128797446E-3</v>
      </c>
      <c r="M2366" s="145">
        <f>IFERROR(_xll.qlIndexFixing(Index1Y,$H2366,TRUE,_xll.ohTrigger(RecalcTrigger,Trigger1Y)),NA())</f>
        <v>7.2706692221268599E-3</v>
      </c>
      <c r="N2366" s="144">
        <f>IFERROR(_xll.qlIndexFixing(ONIndex1M,I2366,TRUE,_xll.ohTrigger(RecalcTrigger,Trigger1M)),NA())</f>
        <v>6.9718451589473318E-3</v>
      </c>
      <c r="O2366" s="44">
        <f>IFERROR(_xll.qlIndexFixing(ONIndex3M,I2366,TRUE,_xll.ohTrigger(RecalcTrigger,Trigger3M)),NA())</f>
        <v>7.2023249053554395E-3</v>
      </c>
      <c r="P2366" s="44">
        <f>IFERROR(_xll.qlIndexFixing(ONIndex6M,I2366,TRUE,_xll.ohTrigger(RecalcTrigger,Trigger6M)),NA())</f>
        <v>7.4000302196353118E-3</v>
      </c>
      <c r="Q2366" s="145">
        <f>IFERROR(_xll.qlIndexFixing(ONIndex1Y,I2366,TRUE,_xll.ohTrigger(RecalcTrigger,Trigger1Y)),NA())</f>
        <v>7.3980603443324355E-3</v>
      </c>
    </row>
    <row r="2367" spans="2:17" x14ac:dyDescent="0.2">
      <c r="B2367" s="39" t="s">
        <v>42</v>
      </c>
      <c r="D2367" s="42">
        <f>_xll.qlCalendarAdvance(Calendar,$D2366,B2367,"f",FALSE)</f>
        <v>56332</v>
      </c>
      <c r="E2367" s="139">
        <f>_xll.qlInterestRateIndexValueDate(IndexON,D2367)</f>
        <v>56332</v>
      </c>
      <c r="F2367" s="155">
        <f>IFERROR(_xll.qlIndexFixing(IndexON,D2367,TRUE,_xll.ohTrigger(RecalcTrigger,TriggerON)),NA())</f>
        <v>7.573554372362068E-3</v>
      </c>
      <c r="H2367" s="42">
        <f>_xll.qlCalendarAdvance(Calendar,$H2366,B2367,"f",FALSE)</f>
        <v>56332</v>
      </c>
      <c r="I2367" s="139">
        <f>_xll.qlInterestRateIndexValueDate(Index1M,$H2367)</f>
        <v>56334</v>
      </c>
      <c r="J2367" s="144">
        <f>IFERROR(_xll.qlIndexFixing(Index1M,$H2367,TRUE,_xll.ohTrigger(RecalcTrigger,Trigger1M)),NA())</f>
        <v>6.9583490665636738E-3</v>
      </c>
      <c r="K2367" s="44">
        <f>IFERROR(_xll.qlIndexFixing(Index3M,H2367,TRUE,_xll.ohTrigger(RecalcTrigger,Trigger3M)),NA())</f>
        <v>7.1681099700565453E-3</v>
      </c>
      <c r="L2367" s="44">
        <f>IFERROR(_xll.qlIndexFixing(Index6M,$H2367,TRUE,_xll.ohTrigger(RecalcTrigger,Trigger6M)),NA())</f>
        <v>7.3814768568528531E-3</v>
      </c>
      <c r="M2367" s="145">
        <f>IFERROR(_xll.qlIndexFixing(Index1Y,$H2367,TRUE,_xll.ohTrigger(RecalcTrigger,Trigger1Y)),NA())</f>
        <v>7.2644786391502089E-3</v>
      </c>
      <c r="N2367" s="144">
        <f>IFERROR(_xll.qlIndexFixing(ONIndex1M,I2367,TRUE,_xll.ohTrigger(RecalcTrigger,Trigger1M)),NA())</f>
        <v>6.9642787799040207E-3</v>
      </c>
      <c r="O2367" s="44">
        <f>IFERROR(_xll.qlIndexFixing(ONIndex3M,I2367,TRUE,_xll.ohTrigger(RecalcTrigger,Trigger3M)),NA())</f>
        <v>7.1948214166450697E-3</v>
      </c>
      <c r="P2367" s="44">
        <f>IFERROR(_xll.qlIndexFixing(ONIndex6M,I2367,TRUE,_xll.ohTrigger(RecalcTrigger,Trigger6M)),NA())</f>
        <v>7.3969575969190515E-3</v>
      </c>
      <c r="Q2367" s="145">
        <f>IFERROR(_xll.qlIndexFixing(ONIndex1Y,I2367,TRUE,_xll.ohTrigger(RecalcTrigger,Trigger1Y)),NA())</f>
        <v>7.3904901967836167E-3</v>
      </c>
    </row>
    <row r="2368" spans="2:17" x14ac:dyDescent="0.2">
      <c r="B2368" s="39" t="s">
        <v>42</v>
      </c>
      <c r="D2368" s="42">
        <f>_xll.qlCalendarAdvance(Calendar,$D2367,B2368,"f",FALSE)</f>
        <v>56339</v>
      </c>
      <c r="E2368" s="139">
        <f>_xll.qlInterestRateIndexValueDate(IndexON,D2368)</f>
        <v>56339</v>
      </c>
      <c r="F2368" s="155">
        <f>IFERROR(_xll.qlIndexFixing(IndexON,D2368,TRUE,_xll.ohTrigger(RecalcTrigger,TriggerON)),NA())</f>
        <v>7.573554372362068E-3</v>
      </c>
      <c r="H2368" s="42">
        <f>_xll.qlCalendarAdvance(Calendar,$H2367,B2368,"f",FALSE)</f>
        <v>56339</v>
      </c>
      <c r="I2368" s="139">
        <f>_xll.qlInterestRateIndexValueDate(Index1M,$H2368)</f>
        <v>56341</v>
      </c>
      <c r="J2368" s="144">
        <f>IFERROR(_xll.qlIndexFixing(Index1M,$H2368,TRUE,_xll.ohTrigger(RecalcTrigger,Trigger1M)),NA())</f>
        <v>6.9524353794961358E-3</v>
      </c>
      <c r="K2368" s="44">
        <f>IFERROR(_xll.qlIndexFixing(Index3M,H2368,TRUE,_xll.ohTrigger(RecalcTrigger,Trigger3M)),NA())</f>
        <v>7.1625488898640084E-3</v>
      </c>
      <c r="L2368" s="44">
        <f>IFERROR(_xll.qlIndexFixing(Index6M,$H2368,TRUE,_xll.ohTrigger(RecalcTrigger,Trigger6M)),NA())</f>
        <v>7.3793727630061083E-3</v>
      </c>
      <c r="M2368" s="145">
        <f>IFERROR(_xll.qlIndexFixing(Index1Y,$H2368,TRUE,_xll.ohTrigger(RecalcTrigger,Trigger1Y)),NA())</f>
        <v>7.2582777634674737E-3</v>
      </c>
      <c r="N2368" s="144">
        <f>IFERROR(_xll.qlIndexFixing(ONIndex1M,I2368,TRUE,_xll.ohTrigger(RecalcTrigger,Trigger1M)),NA())</f>
        <v>6.960068043824208E-3</v>
      </c>
      <c r="O2368" s="44">
        <f>IFERROR(_xll.qlIndexFixing(ONIndex3M,I2368,TRUE,_xll.ohTrigger(RecalcTrigger,Trigger3M)),NA())</f>
        <v>7.1906457274906188E-3</v>
      </c>
      <c r="P2368" s="44">
        <f>IFERROR(_xll.qlIndexFixing(ONIndex6M,I2368,TRUE,_xll.ohTrigger(RecalcTrigger,Trigger6M)),NA())</f>
        <v>7.3952511047714609E-3</v>
      </c>
      <c r="Q2368" s="145">
        <f>IFERROR(_xll.qlIndexFixing(ONIndex1Y,I2368,TRUE,_xll.ohTrigger(RecalcTrigger,Trigger1Y)),NA())</f>
        <v>7.3862773819666216E-3</v>
      </c>
    </row>
    <row r="2369" spans="2:17" x14ac:dyDescent="0.2">
      <c r="B2369" s="39" t="s">
        <v>42</v>
      </c>
      <c r="D2369" s="42">
        <f>_xll.qlCalendarAdvance(Calendar,$D2368,B2369,"f",FALSE)</f>
        <v>56346</v>
      </c>
      <c r="E2369" s="139">
        <f>_xll.qlInterestRateIndexValueDate(IndexON,D2369)</f>
        <v>56346</v>
      </c>
      <c r="F2369" s="155">
        <f>IFERROR(_xll.qlIndexFixing(IndexON,D2369,TRUE,_xll.ohTrigger(RecalcTrigger,TriggerON)),NA())</f>
        <v>7.573554372362068E-3</v>
      </c>
      <c r="H2369" s="42">
        <f>_xll.qlCalendarAdvance(Calendar,$H2368,B2369,"f",FALSE)</f>
        <v>56346</v>
      </c>
      <c r="I2369" s="139">
        <f>_xll.qlInterestRateIndexValueDate(Index1M,$H2369)</f>
        <v>56348</v>
      </c>
      <c r="J2369" s="144">
        <f>IFERROR(_xll.qlIndexFixing(Index1M,$H2369,TRUE,_xll.ohTrigger(RecalcTrigger,Trigger1M)),NA())</f>
        <v>6.9465116086198098E-3</v>
      </c>
      <c r="K2369" s="44">
        <f>IFERROR(_xll.qlIndexFixing(Index3M,H2369,TRUE,_xll.ohTrigger(RecalcTrigger,Trigger3M)),NA())</f>
        <v>7.1566255593135623E-3</v>
      </c>
      <c r="L2369" s="44">
        <f>IFERROR(_xll.qlIndexFixing(Index6M,$H2369,TRUE,_xll.ohTrigger(RecalcTrigger,Trigger6M)),NA())</f>
        <v>7.3769850512042795E-3</v>
      </c>
      <c r="M2369" s="145">
        <f>IFERROR(_xll.qlIndexFixing(Index1Y,$H2369,TRUE,_xll.ohTrigger(RecalcTrigger,Trigger1Y)),NA())</f>
        <v>7.2520665870143101E-3</v>
      </c>
      <c r="N2369" s="144">
        <f>IFERROR(_xll.qlIndexFixing(ONIndex1M,I2369,TRUE,_xll.ohTrigger(RecalcTrigger,Trigger1M)),NA())</f>
        <v>6.9541643785075991E-3</v>
      </c>
      <c r="O2369" s="44">
        <f>IFERROR(_xll.qlIndexFixing(ONIndex3M,I2369,TRUE,_xll.ohTrigger(RecalcTrigger,Trigger3M)),NA())</f>
        <v>7.1847912568223649E-3</v>
      </c>
      <c r="P2369" s="44">
        <f>IFERROR(_xll.qlIndexFixing(ONIndex6M,I2369,TRUE,_xll.ohTrigger(RecalcTrigger,Trigger6M)),NA())</f>
        <v>7.3928626441421841E-3</v>
      </c>
      <c r="Q2369" s="145">
        <f>IFERROR(_xll.qlIndexFixing(ONIndex1Y,I2369,TRUE,_xll.ohTrigger(RecalcTrigger,Trigger1Y)),NA())</f>
        <v>7.3803708212061281E-3</v>
      </c>
    </row>
    <row r="2370" spans="2:17" x14ac:dyDescent="0.2">
      <c r="B2370" s="39" t="s">
        <v>42</v>
      </c>
      <c r="D2370" s="42">
        <f>_xll.qlCalendarAdvance(Calendar,$D2369,B2370,"f",FALSE)</f>
        <v>56353</v>
      </c>
      <c r="E2370" s="139">
        <f>_xll.qlInterestRateIndexValueDate(IndexON,D2370)</f>
        <v>56353</v>
      </c>
      <c r="F2370" s="155">
        <f>IFERROR(_xll.qlIndexFixing(IndexON,D2370,TRUE,_xll.ohTrigger(RecalcTrigger,TriggerON)),NA())</f>
        <v>7.573554372362068E-3</v>
      </c>
      <c r="H2370" s="42">
        <f>_xll.qlCalendarAdvance(Calendar,$H2369,B2370,"f",FALSE)</f>
        <v>56353</v>
      </c>
      <c r="I2370" s="139">
        <f>_xll.qlInterestRateIndexValueDate(Index1M,$H2370)</f>
        <v>56355</v>
      </c>
      <c r="J2370" s="144">
        <f>IFERROR(_xll.qlIndexFixing(Index1M,$H2370,TRUE,_xll.ohTrigger(RecalcTrigger,Trigger1M)),NA())</f>
        <v>6.9405777493683485E-3</v>
      </c>
      <c r="K2370" s="44">
        <f>IFERROR(_xll.qlIndexFixing(Index3M,H2370,TRUE,_xll.ohTrigger(RecalcTrigger,Trigger3M)),NA())</f>
        <v>7.1506922572775015E-3</v>
      </c>
      <c r="L2370" s="44">
        <f>IFERROR(_xll.qlIndexFixing(Index6M,$H2370,TRUE,_xll.ohTrigger(RecalcTrigger,Trigger6M)),NA())</f>
        <v>7.3745981397978291E-3</v>
      </c>
      <c r="M2370" s="145">
        <f>IFERROR(_xll.qlIndexFixing(Index1Y,$H2370,TRUE,_xll.ohTrigger(RecalcTrigger,Trigger1Y)),NA())</f>
        <v>7.2443306101032685E-3</v>
      </c>
      <c r="N2370" s="144">
        <f>IFERROR(_xll.qlIndexFixing(ONIndex1M,I2370,TRUE,_xll.ohTrigger(RecalcTrigger,Trigger1M)),NA())</f>
        <v>6.9482506354123785E-3</v>
      </c>
      <c r="O2370" s="44">
        <f>IFERROR(_xll.qlIndexFixing(ONIndex3M,I2370,TRUE,_xll.ohTrigger(RecalcTrigger,Trigger3M)),NA())</f>
        <v>7.1789268571365028E-3</v>
      </c>
      <c r="P2370" s="44">
        <f>IFERROR(_xll.qlIndexFixing(ONIndex6M,I2370,TRUE,_xll.ohTrigger(RecalcTrigger,Trigger6M)),NA())</f>
        <v>7.3904749206832321E-3</v>
      </c>
      <c r="Q2370" s="145">
        <f>IFERROR(_xll.qlIndexFixing(ONIndex1Y,I2370,TRUE,_xll.ohTrigger(RecalcTrigger,Trigger1Y)),NA())</f>
        <v>7.3744541967357691E-3</v>
      </c>
    </row>
    <row r="2371" spans="2:17" x14ac:dyDescent="0.2">
      <c r="B2371" s="39" t="s">
        <v>42</v>
      </c>
      <c r="D2371" s="42">
        <f>_xll.qlCalendarAdvance(Calendar,$D2370,B2371,"f",FALSE)</f>
        <v>56360</v>
      </c>
      <c r="E2371" s="139">
        <f>_xll.qlInterestRateIndexValueDate(IndexON,D2371)</f>
        <v>56360</v>
      </c>
      <c r="F2371" s="155">
        <f>IFERROR(_xll.qlIndexFixing(IndexON,D2371,TRUE,_xll.ohTrigger(RecalcTrigger,TriggerON)),NA())</f>
        <v>7.5735543722821319E-3</v>
      </c>
      <c r="H2371" s="42">
        <f>_xll.qlCalendarAdvance(Calendar,$H2370,B2371,"f",FALSE)</f>
        <v>56360</v>
      </c>
      <c r="I2371" s="139">
        <f>_xll.qlInterestRateIndexValueDate(Index1M,$H2371)</f>
        <v>56362</v>
      </c>
      <c r="J2371" s="144">
        <f>IFERROR(_xll.qlIndexFixing(Index1M,$H2371,TRUE,_xll.ohTrigger(RecalcTrigger,Trigger1M)),NA())</f>
        <v>6.9346337971804006E-3</v>
      </c>
      <c r="K2371" s="44">
        <f>IFERROR(_xll.qlIndexFixing(Index3M,H2371,TRUE,_xll.ohTrigger(RecalcTrigger,Trigger3M)),NA())</f>
        <v>7.1447489780584045E-3</v>
      </c>
      <c r="L2371" s="44">
        <f>IFERROR(_xll.qlIndexFixing(Index6M,$H2371,TRUE,_xll.ohTrigger(RecalcTrigger,Trigger6M)),NA())</f>
        <v>7.3722120334073242E-3</v>
      </c>
      <c r="M2371" s="145">
        <f>IFERROR(_xll.qlIndexFixing(Index1Y,$H2371,TRUE,_xll.ohTrigger(RecalcTrigger,Trigger1Y)),NA())</f>
        <v>7.239613299543265E-3</v>
      </c>
      <c r="N2371" s="144">
        <f>IFERROR(_xll.qlIndexFixing(ONIndex1M,I2371,TRUE,_xll.ohTrigger(RecalcTrigger,Trigger1M)),NA())</f>
        <v>6.9423268099821911E-3</v>
      </c>
      <c r="O2371" s="44">
        <f>IFERROR(_xll.qlIndexFixing(ONIndex3M,I2371,TRUE,_xll.ohTrigger(RecalcTrigger,Trigger3M)),NA())</f>
        <v>7.1730525229973807E-3</v>
      </c>
      <c r="P2371" s="44">
        <f>IFERROR(_xll.qlIndexFixing(ONIndex6M,I2371,TRUE,_xll.ohTrigger(RecalcTrigger,Trigger6M)),NA())</f>
        <v>7.3880879392707044E-3</v>
      </c>
      <c r="Q2371" s="145">
        <f>IFERROR(_xll.qlIndexFixing(ONIndex1Y,I2371,TRUE,_xll.ohTrigger(RecalcTrigger,Trigger1Y)),NA())</f>
        <v>7.3685275000823225E-3</v>
      </c>
    </row>
    <row r="2372" spans="2:17" x14ac:dyDescent="0.2">
      <c r="B2372" s="39" t="s">
        <v>42</v>
      </c>
      <c r="D2372" s="42">
        <f>_xll.qlCalendarAdvance(Calendar,$D2371,B2372,"f",FALSE)</f>
        <v>56367</v>
      </c>
      <c r="E2372" s="139">
        <f>_xll.qlInterestRateIndexValueDate(IndexON,D2372)</f>
        <v>56367</v>
      </c>
      <c r="F2372" s="155">
        <f>IFERROR(_xll.qlIndexFixing(IndexON,D2372,TRUE,_xll.ohTrigger(RecalcTrigger,TriggerON)),NA())</f>
        <v>7.5735543722821319E-3</v>
      </c>
      <c r="H2372" s="42">
        <f>_xll.qlCalendarAdvance(Calendar,$H2371,B2372,"f",FALSE)</f>
        <v>56367</v>
      </c>
      <c r="I2372" s="139">
        <f>_xll.qlInterestRateIndexValueDate(Index1M,$H2372)</f>
        <v>56369</v>
      </c>
      <c r="J2372" s="144">
        <f>IFERROR(_xll.qlIndexFixing(Index1M,$H2372,TRUE,_xll.ohTrigger(RecalcTrigger,Trigger1M)),NA())</f>
        <v>6.9297579814883419E-3</v>
      </c>
      <c r="K2372" s="44">
        <f>IFERROR(_xll.qlIndexFixing(Index3M,H2372,TRUE,_xll.ohTrigger(RecalcTrigger,Trigger3M)),NA())</f>
        <v>7.1384392755899726E-3</v>
      </c>
      <c r="L2372" s="44">
        <f>IFERROR(_xll.qlIndexFixing(Index6M,$H2372,TRUE,_xll.ohTrigger(RecalcTrigger,Trigger6M)),NA())</f>
        <v>7.3698267366542024E-3</v>
      </c>
      <c r="M2372" s="145">
        <f>IFERROR(_xll.qlIndexFixing(Index1Y,$H2372,TRUE,_xll.ohTrigger(RecalcTrigger,Trigger1Y)),NA())</f>
        <v>7.2333711723995432E-3</v>
      </c>
      <c r="N2372" s="144">
        <f>IFERROR(_xll.qlIndexFixing(ONIndex1M,I2372,TRUE,_xll.ohTrigger(RecalcTrigger,Trigger1M)),NA())</f>
        <v>6.9355443720109378E-3</v>
      </c>
      <c r="O2372" s="44">
        <f>IFERROR(_xll.qlIndexFixing(ONIndex3M,I2372,TRUE,_xll.ohTrigger(RecalcTrigger,Trigger3M)),NA())</f>
        <v>7.1663268258781443E-3</v>
      </c>
      <c r="P2372" s="44">
        <f>IFERROR(_xll.qlIndexFixing(ONIndex6M,I2372,TRUE,_xll.ohTrigger(RecalcTrigger,Trigger6M)),NA())</f>
        <v>7.385360874776481E-3</v>
      </c>
      <c r="Q2372" s="145">
        <f>IFERROR(_xll.qlIndexFixing(ONIndex1Y,I2372,TRUE,_xll.ohTrigger(RecalcTrigger,Trigger1Y)),NA())</f>
        <v>7.3617417889693115E-3</v>
      </c>
    </row>
    <row r="2373" spans="2:17" x14ac:dyDescent="0.2">
      <c r="B2373" s="39" t="s">
        <v>42</v>
      </c>
      <c r="D2373" s="42">
        <f>_xll.qlCalendarAdvance(Calendar,$D2372,B2373,"f",FALSE)</f>
        <v>56374</v>
      </c>
      <c r="E2373" s="139">
        <f>_xll.qlInterestRateIndexValueDate(IndexON,D2373)</f>
        <v>56374</v>
      </c>
      <c r="F2373" s="155">
        <f>IFERROR(_xll.qlIndexFixing(IndexON,D2373,TRUE,_xll.ohTrigger(RecalcTrigger,TriggerON)),NA())</f>
        <v>7.573554372362068E-3</v>
      </c>
      <c r="H2373" s="42">
        <f>_xll.qlCalendarAdvance(Calendar,$H2372,B2373,"f",FALSE)</f>
        <v>56374</v>
      </c>
      <c r="I2373" s="139">
        <f>_xll.qlInterestRateIndexValueDate(Index1M,$H2373)</f>
        <v>56376</v>
      </c>
      <c r="J2373" s="144">
        <f>IFERROR(_xll.qlIndexFixing(Index1M,$H2373,TRUE,_xll.ohTrigger(RecalcTrigger,Trigger1M)),NA())</f>
        <v>6.92271559571217E-3</v>
      </c>
      <c r="K2373" s="44">
        <f>IFERROR(_xll.qlIndexFixing(Index3M,H2373,TRUE,_xll.ohTrigger(RecalcTrigger,Trigger3M)),NA())</f>
        <v>7.1324751922410478E-3</v>
      </c>
      <c r="L2373" s="44">
        <f>IFERROR(_xll.qlIndexFixing(Index6M,$H2373,TRUE,_xll.ohTrigger(RecalcTrigger,Trigger6M)),NA())</f>
        <v>7.3671580239635789E-3</v>
      </c>
      <c r="M2373" s="145">
        <f>IFERROR(_xll.qlIndexFixing(Index1Y,$H2373,TRUE,_xll.ohTrigger(RecalcTrigger,Trigger1Y)),NA())</f>
        <v>7.2271187122341495E-3</v>
      </c>
      <c r="N2373" s="144">
        <f>IFERROR(_xll.qlIndexFixing(ONIndex1M,I2373,TRUE,_xll.ohTrigger(RecalcTrigger,Trigger1M)),NA())</f>
        <v>6.930448893411878E-3</v>
      </c>
      <c r="O2373" s="44">
        <f>IFERROR(_xll.qlIndexFixing(ONIndex3M,I2373,TRUE,_xll.ohTrigger(RecalcTrigger,Trigger3M)),NA())</f>
        <v>7.1612740276982834E-3</v>
      </c>
      <c r="P2373" s="44">
        <f>IFERROR(_xll.qlIndexFixing(ONIndex6M,I2373,TRUE,_xll.ohTrigger(RecalcTrigger,Trigger6M)),NA())</f>
        <v>7.3833162204905989E-3</v>
      </c>
      <c r="Q2373" s="145">
        <f>IFERROR(_xll.qlIndexFixing(ONIndex1Y,I2373,TRUE,_xll.ohTrigger(RecalcTrigger,Trigger1Y)),NA())</f>
        <v>7.3566438580119353E-3</v>
      </c>
    </row>
    <row r="2374" spans="2:17" x14ac:dyDescent="0.2">
      <c r="B2374" s="39" t="s">
        <v>42</v>
      </c>
      <c r="D2374" s="42">
        <f>_xll.qlCalendarAdvance(Calendar,$D2373,B2374,"f",FALSE)</f>
        <v>56381</v>
      </c>
      <c r="E2374" s="139">
        <f>_xll.qlInterestRateIndexValueDate(IndexON,D2374)</f>
        <v>56381</v>
      </c>
      <c r="F2374" s="155">
        <f>IFERROR(_xll.qlIndexFixing(IndexON,D2374,TRUE,_xll.ohTrigger(RecalcTrigger,TriggerON)),NA())</f>
        <v>7.573554372362068E-3</v>
      </c>
      <c r="H2374" s="42">
        <f>_xll.qlCalendarAdvance(Calendar,$H2373,B2374,"f",FALSE)</f>
        <v>56381</v>
      </c>
      <c r="I2374" s="139">
        <f>_xll.qlInterestRateIndexValueDate(Index1M,$H2374)</f>
        <v>56383</v>
      </c>
      <c r="J2374" s="144">
        <f>IFERROR(_xll.qlIndexFixing(Index1M,$H2374,TRUE,_xll.ohTrigger(RecalcTrigger,Trigger1M)),NA())</f>
        <v>6.9167413373041886E-3</v>
      </c>
      <c r="K2374" s="44">
        <f>IFERROR(_xll.qlIndexFixing(Index3M,H2374,TRUE,_xll.ohTrigger(RecalcTrigger,Trigger3M)),NA())</f>
        <v>7.1265011141192873E-3</v>
      </c>
      <c r="L2374" s="44">
        <f>IFERROR(_xll.qlIndexFixing(Index6M,$H2374,TRUE,_xll.ohTrigger(RecalcTrigger,Trigger6M)),NA())</f>
        <v>7.3647743947396855E-3</v>
      </c>
      <c r="M2374" s="145">
        <f>IFERROR(_xll.qlIndexFixing(Index1Y,$H2374,TRUE,_xll.ohTrigger(RecalcTrigger,Trigger1Y)),NA())</f>
        <v>7.2208559109853696E-3</v>
      </c>
      <c r="N2374" s="144">
        <f>IFERROR(_xll.qlIndexFixing(ONIndex1M,I2374,TRUE,_xll.ohTrigger(RecalcTrigger,Trigger1M)),NA())</f>
        <v>6.9244947931590417E-3</v>
      </c>
      <c r="O2374" s="44">
        <f>IFERROR(_xll.qlIndexFixing(ONIndex3M,I2374,TRUE,_xll.ohTrigger(RecalcTrigger,Trigger3M)),NA())</f>
        <v>7.1553698552673239E-3</v>
      </c>
      <c r="P2374" s="44">
        <f>IFERROR(_xll.qlIndexFixing(ONIndex6M,I2374,TRUE,_xll.ohTrigger(RecalcTrigger,Trigger6M)),NA())</f>
        <v>7.3809314924755398E-3</v>
      </c>
      <c r="Q2374" s="145">
        <f>IFERROR(_xll.qlIndexFixing(ONIndex1Y,I2374,TRUE,_xll.ohTrigger(RecalcTrigger,Trigger1Y)),NA())</f>
        <v>7.3506868960482308E-3</v>
      </c>
    </row>
    <row r="2375" spans="2:17" x14ac:dyDescent="0.2">
      <c r="B2375" s="39" t="s">
        <v>42</v>
      </c>
      <c r="D2375" s="42">
        <f>_xll.qlCalendarAdvance(Calendar,$D2374,B2375,"f",FALSE)</f>
        <v>56388</v>
      </c>
      <c r="E2375" s="139">
        <f>_xll.qlInterestRateIndexValueDate(IndexON,D2375)</f>
        <v>56388</v>
      </c>
      <c r="F2375" s="155">
        <f>IFERROR(_xll.qlIndexFixing(IndexON,D2375,TRUE,_xll.ohTrigger(RecalcTrigger,TriggerON)),NA())</f>
        <v>7.5735543722821319E-3</v>
      </c>
      <c r="H2375" s="42">
        <f>_xll.qlCalendarAdvance(Calendar,$H2374,B2375,"f",FALSE)</f>
        <v>56388</v>
      </c>
      <c r="I2375" s="139">
        <f>_xll.qlInterestRateIndexValueDate(Index1M,$H2375)</f>
        <v>56390</v>
      </c>
      <c r="J2375" s="144">
        <f>IFERROR(_xll.qlIndexFixing(Index1M,$H2375,TRUE,_xll.ohTrigger(RecalcTrigger,Trigger1M)),NA())</f>
        <v>6.9107569676943315E-3</v>
      </c>
      <c r="K2375" s="44">
        <f>IFERROR(_xll.qlIndexFixing(Index3M,H2375,TRUE,_xll.ohTrigger(RecalcTrigger,Trigger3M)),NA())</f>
        <v>7.120517035530116E-3</v>
      </c>
      <c r="L2375" s="44">
        <f>IFERROR(_xll.qlIndexFixing(Index6M,$H2375,TRUE,_xll.ohTrigger(RecalcTrigger,Trigger6M)),NA())</f>
        <v>7.3623915901030717E-3</v>
      </c>
      <c r="M2375" s="145">
        <f>IFERROR(_xll.qlIndexFixing(Index1Y,$H2375,TRUE,_xll.ohTrigger(RecalcTrigger,Trigger1Y)),NA())</f>
        <v>7.2145827605923632E-3</v>
      </c>
      <c r="N2375" s="144">
        <f>IFERROR(_xll.qlIndexFixing(ONIndex1M,I2375,TRUE,_xll.ohTrigger(RecalcTrigger,Trigger1M)),NA())</f>
        <v>6.9185305921859452E-3</v>
      </c>
      <c r="O2375" s="44">
        <f>IFERROR(_xll.qlIndexFixing(ONIndex3M,I2375,TRUE,_xll.ohTrigger(RecalcTrigger,Trigger3M)),NA())</f>
        <v>7.1494557252815838E-3</v>
      </c>
      <c r="P2375" s="44">
        <f>IFERROR(_xll.qlIndexFixing(ONIndex6M,I2375,TRUE,_xll.ohTrigger(RecalcTrigger,Trigger6M)),NA())</f>
        <v>7.3785475247323262E-3</v>
      </c>
      <c r="Q2375" s="145">
        <f>IFERROR(_xll.qlIndexFixing(ONIndex1Y,I2375,TRUE,_xll.ohTrigger(RecalcTrigger,Trigger1Y)),NA())</f>
        <v>7.344719829207591E-3</v>
      </c>
    </row>
    <row r="2376" spans="2:17" x14ac:dyDescent="0.2">
      <c r="B2376" s="39" t="s">
        <v>42</v>
      </c>
      <c r="D2376" s="42">
        <f>_xll.qlCalendarAdvance(Calendar,$D2375,B2376,"f",FALSE)</f>
        <v>56395</v>
      </c>
      <c r="E2376" s="139">
        <f>_xll.qlInterestRateIndexValueDate(IndexON,D2376)</f>
        <v>56395</v>
      </c>
      <c r="F2376" s="155">
        <f>IFERROR(_xll.qlIndexFixing(IndexON,D2376,TRUE,_xll.ohTrigger(RecalcTrigger,TriggerON)),NA())</f>
        <v>7.573554372362068E-3</v>
      </c>
      <c r="H2376" s="42">
        <f>_xll.qlCalendarAdvance(Calendar,$H2375,B2376,"f",FALSE)</f>
        <v>56395</v>
      </c>
      <c r="I2376" s="139">
        <f>_xll.qlInterestRateIndexValueDate(Index1M,$H2376)</f>
        <v>56397</v>
      </c>
      <c r="J2376" s="144">
        <f>IFERROR(_xll.qlIndexFixing(Index1M,$H2376,TRUE,_xll.ohTrigger(RecalcTrigger,Trigger1M)),NA())</f>
        <v>6.9047624823137532E-3</v>
      </c>
      <c r="K2376" s="44">
        <f>IFERROR(_xll.qlIndexFixing(Index3M,H2376,TRUE,_xll.ohTrigger(RecalcTrigger,Trigger3M)),NA())</f>
        <v>7.1145229507815653E-3</v>
      </c>
      <c r="L2376" s="44">
        <f>IFERROR(_xll.qlIndexFixing(Index6M,$H2376,TRUE,_xll.ohTrigger(RecalcTrigger,Trigger6M)),NA())</f>
        <v>7.3600096146741291E-3</v>
      </c>
      <c r="M2376" s="145">
        <f>IFERROR(_xll.qlIndexFixing(Index1Y,$H2376,TRUE,_xll.ohTrigger(RecalcTrigger,Trigger1Y)),NA())</f>
        <v>7.2082992529942901E-3</v>
      </c>
      <c r="N2376" s="144">
        <f>IFERROR(_xll.qlIndexFixing(ONIndex1M,I2376,TRUE,_xll.ohTrigger(RecalcTrigger,Trigger1M)),NA())</f>
        <v>6.9125562859362333E-3</v>
      </c>
      <c r="O2376" s="44">
        <f>IFERROR(_xll.qlIndexFixing(ONIndex3M,I2376,TRUE,_xll.ohTrigger(RecalcTrigger,Trigger3M)),NA())</f>
        <v>7.1435316320656028E-3</v>
      </c>
      <c r="P2376" s="44">
        <f>IFERROR(_xll.qlIndexFixing(ONIndex6M,I2376,TRUE,_xll.ohTrigger(RecalcTrigger,Trigger6M)),NA())</f>
        <v>7.3761643219771855E-3</v>
      </c>
      <c r="Q2376" s="145">
        <f>IFERROR(_xll.qlIndexFixing(ONIndex1Y,I2376,TRUE,_xll.ohTrigger(RecalcTrigger,Trigger1Y)),NA())</f>
        <v>7.3387426494164743E-3</v>
      </c>
    </row>
    <row r="2377" spans="2:17" x14ac:dyDescent="0.2">
      <c r="B2377" s="39" t="s">
        <v>42</v>
      </c>
      <c r="D2377" s="42">
        <f>_xll.qlCalendarAdvance(Calendar,$D2376,B2377,"f",FALSE)</f>
        <v>56402</v>
      </c>
      <c r="E2377" s="139">
        <f>_xll.qlInterestRateIndexValueDate(IndexON,D2377)</f>
        <v>56402</v>
      </c>
      <c r="F2377" s="155">
        <f>IFERROR(_xll.qlIndexFixing(IndexON,D2377,TRUE,_xll.ohTrigger(RecalcTrigger,TriggerON)),NA())</f>
        <v>7.573554372362068E-3</v>
      </c>
      <c r="H2377" s="42">
        <f>_xll.qlCalendarAdvance(Calendar,$H2376,B2377,"f",FALSE)</f>
        <v>56402</v>
      </c>
      <c r="I2377" s="139">
        <f>_xll.qlInterestRateIndexValueDate(Index1M,$H2377)</f>
        <v>56404</v>
      </c>
      <c r="J2377" s="144">
        <f>IFERROR(_xll.qlIndexFixing(Index1M,$H2377,TRUE,_xll.ohTrigger(RecalcTrigger,Trigger1M)),NA())</f>
        <v>6.8987578766011026E-3</v>
      </c>
      <c r="K2377" s="44">
        <f>IFERROR(_xll.qlIndexFixing(Index3M,H2377,TRUE,_xll.ohTrigger(RecalcTrigger,Trigger3M)),NA())</f>
        <v>7.1085188541781912E-3</v>
      </c>
      <c r="L2377" s="44">
        <f>IFERROR(_xll.qlIndexFixing(Index6M,$H2377,TRUE,_xll.ohTrigger(RecalcTrigger,Trigger6M)),NA())</f>
        <v>7.3579125591635031E-3</v>
      </c>
      <c r="M2377" s="145">
        <f>IFERROR(_xll.qlIndexFixing(Index1Y,$H2377,TRUE,_xll.ohTrigger(RecalcTrigger,Trigger1Y)),NA())</f>
        <v>7.2020053801318444E-3</v>
      </c>
      <c r="N2377" s="144">
        <f>IFERROR(_xll.qlIndexFixing(ONIndex1M,I2377,TRUE,_xll.ohTrigger(RecalcTrigger,Trigger1M)),NA())</f>
        <v>6.9065718696936784E-3</v>
      </c>
      <c r="O2377" s="44">
        <f>IFERROR(_xll.qlIndexFixing(ONIndex3M,I2377,TRUE,_xll.ohTrigger(RecalcTrigger,Trigger3M)),NA())</f>
        <v>7.1375975699439209E-3</v>
      </c>
      <c r="P2377" s="44">
        <f>IFERROR(_xll.qlIndexFixing(ONIndex6M,I2377,TRUE,_xll.ohTrigger(RecalcTrigger,Trigger6M)),NA())</f>
        <v>7.373781888766473E-3</v>
      </c>
      <c r="Q2377" s="145">
        <f>IFERROR(_xll.qlIndexFixing(ONIndex1Y,I2377,TRUE,_xll.ohTrigger(RecalcTrigger,Trigger1Y)),NA())</f>
        <v>7.3327553483615304E-3</v>
      </c>
    </row>
    <row r="2378" spans="2:17" x14ac:dyDescent="0.2">
      <c r="B2378" s="39" t="s">
        <v>42</v>
      </c>
      <c r="D2378" s="42">
        <f>_xll.qlCalendarAdvance(Calendar,$D2377,B2378,"f",FALSE)</f>
        <v>56409</v>
      </c>
      <c r="E2378" s="139">
        <f>_xll.qlInterestRateIndexValueDate(IndexON,D2378)</f>
        <v>56409</v>
      </c>
      <c r="F2378" s="155">
        <f>IFERROR(_xll.qlIndexFixing(IndexON,D2378,TRUE,_xll.ohTrigger(RecalcTrigger,TriggerON)),NA())</f>
        <v>7.573554372442004E-3</v>
      </c>
      <c r="H2378" s="42">
        <f>_xll.qlCalendarAdvance(Calendar,$H2377,B2378,"f",FALSE)</f>
        <v>56409</v>
      </c>
      <c r="I2378" s="139">
        <f>_xll.qlInterestRateIndexValueDate(Index1M,$H2378)</f>
        <v>56411</v>
      </c>
      <c r="J2378" s="144">
        <f>IFERROR(_xll.qlIndexFixing(Index1M,$H2378,TRUE,_xll.ohTrigger(RecalcTrigger,Trigger1M)),NA())</f>
        <v>6.8927431459875343E-3</v>
      </c>
      <c r="K2378" s="44">
        <f>IFERROR(_xll.qlIndexFixing(Index3M,H2378,TRUE,_xll.ohTrigger(RecalcTrigger,Trigger3M)),NA())</f>
        <v>7.1025047400262867E-3</v>
      </c>
      <c r="L2378" s="44">
        <f>IFERROR(_xll.qlIndexFixing(Index6M,$H2378,TRUE,_xll.ohTrigger(RecalcTrigger,Trigger6M)),NA())</f>
        <v>7.3555322172648317E-3</v>
      </c>
      <c r="M2378" s="145">
        <f>IFERROR(_xll.qlIndexFixing(Index1Y,$H2378,TRUE,_xll.ohTrigger(RecalcTrigger,Trigger1Y)),NA())</f>
        <v>7.1957011339448436E-3</v>
      </c>
      <c r="N2378" s="144">
        <f>IFERROR(_xll.qlIndexFixing(ONIndex1M,I2378,TRUE,_xll.ohTrigger(RecalcTrigger,Trigger1M)),NA())</f>
        <v>6.9005773390617975E-3</v>
      </c>
      <c r="O2378" s="44">
        <f>IFERROR(_xll.qlIndexFixing(ONIndex3M,I2378,TRUE,_xll.ohTrigger(RecalcTrigger,Trigger3M)),NA())</f>
        <v>7.1316535329213337E-3</v>
      </c>
      <c r="P2378" s="44">
        <f>IFERROR(_xll.qlIndexFixing(ONIndex6M,I2378,TRUE,_xll.ohTrigger(RecalcTrigger,Trigger6M)),NA())</f>
        <v>7.37140022973648E-3</v>
      </c>
      <c r="Q2378" s="145">
        <f>IFERROR(_xll.qlIndexFixing(ONIndex1Y,I2378,TRUE,_xll.ohTrigger(RecalcTrigger,Trigger1Y)),NA())</f>
        <v>7.3267579178093456E-3</v>
      </c>
    </row>
    <row r="2379" spans="2:17" x14ac:dyDescent="0.2">
      <c r="B2379" s="39" t="s">
        <v>42</v>
      </c>
      <c r="D2379" s="42">
        <f>_xll.qlCalendarAdvance(Calendar,$D2378,B2379,"f",FALSE)</f>
        <v>56416</v>
      </c>
      <c r="E2379" s="139">
        <f>_xll.qlInterestRateIndexValueDate(IndexON,D2379)</f>
        <v>56416</v>
      </c>
      <c r="F2379" s="155">
        <f>IFERROR(_xll.qlIndexFixing(IndexON,D2379,TRUE,_xll.ohTrigger(RecalcTrigger,TriggerON)),NA())</f>
        <v>7.573554372362068E-3</v>
      </c>
      <c r="H2379" s="42">
        <f>_xll.qlCalendarAdvance(Calendar,$H2378,B2379,"f",FALSE)</f>
        <v>56416</v>
      </c>
      <c r="I2379" s="139">
        <f>_xll.qlInterestRateIndexValueDate(Index1M,$H2379)</f>
        <v>56418</v>
      </c>
      <c r="J2379" s="144">
        <f>IFERROR(_xll.qlIndexFixing(Index1M,$H2379,TRUE,_xll.ohTrigger(RecalcTrigger,Trigger1M)),NA())</f>
        <v>6.8867182859091991E-3</v>
      </c>
      <c r="K2379" s="44">
        <f>IFERROR(_xll.qlIndexFixing(Index3M,H2379,TRUE,_xll.ohTrigger(RecalcTrigger,Trigger3M)),NA())</f>
        <v>7.0964806026321469E-3</v>
      </c>
      <c r="L2379" s="44">
        <f>IFERROR(_xll.qlIndexFixing(Index6M,$H2379,TRUE,_xll.ohTrigger(RecalcTrigger,Trigger6M)),NA())</f>
        <v>7.3531527173475095E-3</v>
      </c>
      <c r="M2379" s="145">
        <f>IFERROR(_xll.qlIndexFixing(Index1Y,$H2379,TRUE,_xll.ohTrigger(RecalcTrigger,Trigger1Y)),NA())</f>
        <v>7.1893865063750754E-3</v>
      </c>
      <c r="N2379" s="144">
        <f>IFERROR(_xll.qlIndexFixing(ONIndex1M,I2379,TRUE,_xll.ohTrigger(RecalcTrigger,Trigger1M)),NA())</f>
        <v>6.8945726893243631E-3</v>
      </c>
      <c r="O2379" s="44">
        <f>IFERROR(_xll.qlIndexFixing(ONIndex3M,I2379,TRUE,_xll.ohTrigger(RecalcTrigger,Trigger3M)),NA())</f>
        <v>7.1256995156421254E-3</v>
      </c>
      <c r="P2379" s="44">
        <f>IFERROR(_xll.qlIndexFixing(ONIndex6M,I2379,TRUE,_xll.ohTrigger(RecalcTrigger,Trigger6M)),NA())</f>
        <v>7.3690193494435619E-3</v>
      </c>
      <c r="Q2379" s="145">
        <f>IFERROR(_xll.qlIndexFixing(ONIndex1Y,I2379,TRUE,_xll.ohTrigger(RecalcTrigger,Trigger1Y)),NA())</f>
        <v>7.3207503496863779E-3</v>
      </c>
    </row>
    <row r="2380" spans="2:17" x14ac:dyDescent="0.2">
      <c r="B2380" s="39" t="s">
        <v>42</v>
      </c>
      <c r="D2380" s="42">
        <f>_xll.qlCalendarAdvance(Calendar,$D2379,B2380,"f",FALSE)</f>
        <v>56423</v>
      </c>
      <c r="E2380" s="139">
        <f>_xll.qlInterestRateIndexValueDate(IndexON,D2380)</f>
        <v>56423</v>
      </c>
      <c r="F2380" s="155">
        <f>IFERROR(_xll.qlIndexFixing(IndexON,D2380,TRUE,_xll.ohTrigger(RecalcTrigger,TriggerON)),NA())</f>
        <v>7.5735543722821319E-3</v>
      </c>
      <c r="H2380" s="42">
        <f>_xll.qlCalendarAdvance(Calendar,$H2379,B2380,"f",FALSE)</f>
        <v>56423</v>
      </c>
      <c r="I2380" s="139">
        <f>_xll.qlInterestRateIndexValueDate(Index1M,$H2380)</f>
        <v>56425</v>
      </c>
      <c r="J2380" s="144">
        <f>IFERROR(_xll.qlIndexFixing(Index1M,$H2380,TRUE,_xll.ohTrigger(RecalcTrigger,Trigger1M)),NA())</f>
        <v>6.8806832917972516E-3</v>
      </c>
      <c r="K2380" s="44">
        <f>IFERROR(_xll.qlIndexFixing(Index3M,H2380,TRUE,_xll.ohTrigger(RecalcTrigger,Trigger3M)),NA())</f>
        <v>7.0904464363020642E-3</v>
      </c>
      <c r="L2380" s="44">
        <f>IFERROR(_xll.qlIndexFixing(Index6M,$H2380,TRUE,_xll.ohTrigger(RecalcTrigger,Trigger6M)),NA())</f>
        <v>7.3504900974475885E-3</v>
      </c>
      <c r="M2380" s="145">
        <f>IFERROR(_xll.qlIndexFixing(Index1Y,$H2380,TRUE,_xll.ohTrigger(RecalcTrigger,Trigger1Y)),NA())</f>
        <v>7.1830614893636712E-3</v>
      </c>
      <c r="N2380" s="144">
        <f>IFERROR(_xll.qlIndexFixing(ONIndex1M,I2380,TRUE,_xll.ohTrigger(RecalcTrigger,Trigger1M)),NA())</f>
        <v>6.8885579160049559E-3</v>
      </c>
      <c r="O2380" s="44">
        <f>IFERROR(_xll.qlIndexFixing(ONIndex3M,I2380,TRUE,_xll.ohTrigger(RecalcTrigger,Trigger3M)),NA())</f>
        <v>7.1197355121110917E-3</v>
      </c>
      <c r="P2380" s="44">
        <f>IFERROR(_xll.qlIndexFixing(ONIndex6M,I2380,TRUE,_xll.ohTrigger(RecalcTrigger,Trigger6M)),NA())</f>
        <v>7.3666392525240099E-3</v>
      </c>
      <c r="Q2380" s="145">
        <f>IFERROR(_xll.qlIndexFixing(ONIndex1Y,I2380,TRUE,_xll.ohTrigger(RecalcTrigger,Trigger1Y)),NA())</f>
        <v>7.3147326355993414E-3</v>
      </c>
    </row>
    <row r="2381" spans="2:17" x14ac:dyDescent="0.2">
      <c r="B2381" s="39" t="s">
        <v>42</v>
      </c>
      <c r="D2381" s="42">
        <f>_xll.qlCalendarAdvance(Calendar,$D2380,B2381,"f",FALSE)</f>
        <v>56430</v>
      </c>
      <c r="E2381" s="139">
        <f>_xll.qlInterestRateIndexValueDate(IndexON,D2381)</f>
        <v>56430</v>
      </c>
      <c r="F2381" s="155">
        <f>IFERROR(_xll.qlIndexFixing(IndexON,D2381,TRUE,_xll.ohTrigger(RecalcTrigger,TriggerON)),NA())</f>
        <v>7.573554372442004E-3</v>
      </c>
      <c r="H2381" s="42">
        <f>_xll.qlCalendarAdvance(Calendar,$H2380,B2381,"f",FALSE)</f>
        <v>56430</v>
      </c>
      <c r="I2381" s="139">
        <f>_xll.qlInterestRateIndexValueDate(Index1M,$H2381)</f>
        <v>56432</v>
      </c>
      <c r="J2381" s="144">
        <f>IFERROR(_xll.qlIndexFixing(Index1M,$H2381,TRUE,_xll.ohTrigger(RecalcTrigger,Trigger1M)),NA())</f>
        <v>6.8746381590928385E-3</v>
      </c>
      <c r="K2381" s="44">
        <f>IFERROR(_xll.qlIndexFixing(Index3M,H2381,TRUE,_xll.ohTrigger(RecalcTrigger,Trigger3M)),NA())</f>
        <v>7.0844022353414634E-3</v>
      </c>
      <c r="L2381" s="44">
        <f>IFERROR(_xll.qlIndexFixing(Index6M,$H2381,TRUE,_xll.ohTrigger(RecalcTrigger,Trigger6M)),NA())</f>
        <v>7.3481123373675752E-3</v>
      </c>
      <c r="M2381" s="145">
        <f>IFERROR(_xll.qlIndexFixing(Index1Y,$H2381,TRUE,_xll.ohTrigger(RecalcTrigger,Trigger1Y)),NA())</f>
        <v>7.1767260748532959E-3</v>
      </c>
      <c r="N2381" s="144">
        <f>IFERROR(_xll.qlIndexFixing(ONIndex1M,I2381,TRUE,_xll.ohTrigger(RecalcTrigger,Trigger1M)),NA())</f>
        <v>6.8825330144672847E-3</v>
      </c>
      <c r="O2381" s="44">
        <f>IFERROR(_xll.qlIndexFixing(ONIndex3M,I2381,TRUE,_xll.ohTrigger(RecalcTrigger,Trigger3M)),NA())</f>
        <v>7.1137615167327084E-3</v>
      </c>
      <c r="P2381" s="44">
        <f>IFERROR(_xll.qlIndexFixing(ONIndex6M,I2381,TRUE,_xll.ohTrigger(RecalcTrigger,Trigger6M)),NA())</f>
        <v>7.3642599435341793E-3</v>
      </c>
      <c r="Q2381" s="145">
        <f>IFERROR(_xll.qlIndexFixing(ONIndex1Y,I2381,TRUE,_xll.ohTrigger(RecalcTrigger,Trigger1Y)),NA())</f>
        <v>7.3087047675546302E-3</v>
      </c>
    </row>
    <row r="2382" spans="2:17" x14ac:dyDescent="0.2">
      <c r="B2382" s="39" t="s">
        <v>42</v>
      </c>
      <c r="D2382" s="42">
        <f>_xll.qlCalendarAdvance(Calendar,$D2381,B2382,"f",FALSE)</f>
        <v>56437</v>
      </c>
      <c r="E2382" s="139">
        <f>_xll.qlInterestRateIndexValueDate(IndexON,D2382)</f>
        <v>56437</v>
      </c>
      <c r="F2382" s="155">
        <f>IFERROR(_xll.qlIndexFixing(IndexON,D2382,TRUE,_xll.ohTrigger(RecalcTrigger,TriggerON)),NA())</f>
        <v>7.5735543722821319E-3</v>
      </c>
      <c r="H2382" s="42">
        <f>_xll.qlCalendarAdvance(Calendar,$H2381,B2382,"f",FALSE)</f>
        <v>56437</v>
      </c>
      <c r="I2382" s="139">
        <f>_xll.qlInterestRateIndexValueDate(Index1M,$H2382)</f>
        <v>56439</v>
      </c>
      <c r="J2382" s="144">
        <f>IFERROR(_xll.qlIndexFixing(Index1M,$H2382,TRUE,_xll.ohTrigger(RecalcTrigger,Trigger1M)),NA())</f>
        <v>6.8685828832271145E-3</v>
      </c>
      <c r="K2382" s="44">
        <f>IFERROR(_xll.qlIndexFixing(Index3M,H2382,TRUE,_xll.ohTrigger(RecalcTrigger,Trigger3M)),NA())</f>
        <v>7.0783479940592451E-3</v>
      </c>
      <c r="L2382" s="44">
        <f>IFERROR(_xll.qlIndexFixing(Index6M,$H2382,TRUE,_xll.ohTrigger(RecalcTrigger,Trigger6M)),NA())</f>
        <v>7.3457354342197226E-3</v>
      </c>
      <c r="M2382" s="145">
        <f>IFERROR(_xll.qlIndexFixing(Index1Y,$H2382,TRUE,_xll.ohTrigger(RecalcTrigger,Trigger1Y)),NA())</f>
        <v>7.1703802547863947E-3</v>
      </c>
      <c r="N2382" s="144">
        <f>IFERROR(_xll.qlIndexFixing(ONIndex1M,I2382,TRUE,_xll.ohTrigger(RecalcTrigger,Trigger1M)),NA())</f>
        <v>6.8764979800750581E-3</v>
      </c>
      <c r="O2382" s="44">
        <f>IFERROR(_xll.qlIndexFixing(ONIndex3M,I2382,TRUE,_xll.ohTrigger(RecalcTrigger,Trigger3M)),NA())</f>
        <v>7.1077775237515795E-3</v>
      </c>
      <c r="P2382" s="44">
        <f>IFERROR(_xll.qlIndexFixing(ONIndex6M,I2382,TRUE,_xll.ohTrigger(RecalcTrigger,Trigger6M)),NA())</f>
        <v>7.3618814272702338E-3</v>
      </c>
      <c r="Q2382" s="145">
        <f>IFERROR(_xll.qlIndexFixing(ONIndex1Y,I2382,TRUE,_xll.ohTrigger(RecalcTrigger,Trigger1Y)),NA())</f>
        <v>7.3026667373188303E-3</v>
      </c>
    </row>
    <row r="2383" spans="2:17" x14ac:dyDescent="0.2">
      <c r="B2383" s="39" t="s">
        <v>42</v>
      </c>
      <c r="D2383" s="42">
        <f>_xll.qlCalendarAdvance(Calendar,$D2382,B2383,"f",FALSE)</f>
        <v>56444</v>
      </c>
      <c r="E2383" s="139">
        <f>_xll.qlInterestRateIndexValueDate(IndexON,D2383)</f>
        <v>56444</v>
      </c>
      <c r="F2383" s="155">
        <f>IFERROR(_xll.qlIndexFixing(IndexON,D2383,TRUE,_xll.ohTrigger(RecalcTrigger,TriggerON)),NA())</f>
        <v>7.573554372362068E-3</v>
      </c>
      <c r="H2383" s="42">
        <f>_xll.qlCalendarAdvance(Calendar,$H2382,B2383,"f",FALSE)</f>
        <v>56444</v>
      </c>
      <c r="I2383" s="139">
        <f>_xll.qlInterestRateIndexValueDate(Index1M,$H2383)</f>
        <v>56446</v>
      </c>
      <c r="J2383" s="144">
        <f>IFERROR(_xll.qlIndexFixing(Index1M,$H2383,TRUE,_xll.ohTrigger(RecalcTrigger,Trigger1M)),NA())</f>
        <v>6.8625174596312344E-3</v>
      </c>
      <c r="K2383" s="44">
        <f>IFERROR(_xll.qlIndexFixing(Index3M,H2383,TRUE,_xll.ohTrigger(RecalcTrigger,Trigger3M)),NA())</f>
        <v>7.0722837067599652E-3</v>
      </c>
      <c r="L2383" s="44">
        <f>IFERROR(_xll.qlIndexFixing(Index6M,$H2383,TRUE,_xll.ohTrigger(RecalcTrigger,Trigger6M)),NA())</f>
        <v>7.3433593926244189E-3</v>
      </c>
      <c r="M2383" s="145">
        <f>IFERROR(_xll.qlIndexFixing(Index1Y,$H2383,TRUE,_xll.ohTrigger(RecalcTrigger,Trigger1Y)),NA())</f>
        <v>7.1640240211060698E-3</v>
      </c>
      <c r="N2383" s="144">
        <f>IFERROR(_xll.qlIndexFixing(ONIndex1M,I2383,TRUE,_xll.ohTrigger(RecalcTrigger,Trigger1M)),NA())</f>
        <v>6.8704528084317928E-3</v>
      </c>
      <c r="O2383" s="44">
        <f>IFERROR(_xll.qlIndexFixing(ONIndex3M,I2383,TRUE,_xll.ohTrigger(RecalcTrigger,Trigger3M)),NA())</f>
        <v>7.1017835272524366E-3</v>
      </c>
      <c r="P2383" s="44">
        <f>IFERROR(_xll.qlIndexFixing(ONIndex6M,I2383,TRUE,_xll.ohTrigger(RecalcTrigger,Trigger6M)),NA())</f>
        <v>7.3595037081286563E-3</v>
      </c>
      <c r="Q2383" s="145">
        <f>IFERROR(_xll.qlIndexFixing(ONIndex1Y,I2383,TRUE,_xll.ohTrigger(RecalcTrigger,Trigger1Y)),NA())</f>
        <v>7.2966185366585279E-3</v>
      </c>
    </row>
    <row r="2384" spans="2:17" x14ac:dyDescent="0.2">
      <c r="B2384" s="39" t="s">
        <v>42</v>
      </c>
      <c r="D2384" s="42">
        <f>_xll.qlCalendarAdvance(Calendar,$D2383,B2384,"f",FALSE)</f>
        <v>56451</v>
      </c>
      <c r="E2384" s="139">
        <f>_xll.qlInterestRateIndexValueDate(IndexON,D2384)</f>
        <v>56451</v>
      </c>
      <c r="F2384" s="155">
        <f>IFERROR(_xll.qlIndexFixing(IndexON,D2384,TRUE,_xll.ohTrigger(RecalcTrigger,TriggerON)),NA())</f>
        <v>7.573554372362068E-3</v>
      </c>
      <c r="H2384" s="42">
        <f>_xll.qlCalendarAdvance(Calendar,$H2383,B2384,"f",FALSE)</f>
        <v>56451</v>
      </c>
      <c r="I2384" s="139">
        <f>_xll.qlInterestRateIndexValueDate(Index1M,$H2384)</f>
        <v>56453</v>
      </c>
      <c r="J2384" s="144">
        <f>IFERROR(_xll.qlIndexFixing(Index1M,$H2384,TRUE,_xll.ohTrigger(RecalcTrigger,Trigger1M)),NA())</f>
        <v>6.8564418837438468E-3</v>
      </c>
      <c r="K2384" s="44">
        <f>IFERROR(_xll.qlIndexFixing(Index3M,H2384,TRUE,_xll.ohTrigger(RecalcTrigger,Trigger3M)),NA())</f>
        <v>7.066209367751655E-3</v>
      </c>
      <c r="L2384" s="44">
        <f>IFERROR(_xll.qlIndexFixing(Index6M,$H2384,TRUE,_xll.ohTrigger(RecalcTrigger,Trigger6M)),NA())</f>
        <v>7.3409842172029146E-3</v>
      </c>
      <c r="M2384" s="145">
        <f>IFERROR(_xll.qlIndexFixing(Index1Y,$H2384,TRUE,_xll.ohTrigger(RecalcTrigger,Trigger1Y)),NA())</f>
        <v>7.1576573657562989E-3</v>
      </c>
      <c r="N2384" s="144">
        <f>IFERROR(_xll.qlIndexFixing(ONIndex1M,I2384,TRUE,_xll.ohTrigger(RecalcTrigger,Trigger1M)),NA())</f>
        <v>6.8643974948212616E-3</v>
      </c>
      <c r="O2384" s="44">
        <f>IFERROR(_xll.qlIndexFixing(ONIndex3M,I2384,TRUE,_xll.ohTrigger(RecalcTrigger,Trigger3M)),NA())</f>
        <v>7.0957795217996278E-3</v>
      </c>
      <c r="P2384" s="44">
        <f>IFERROR(_xll.qlIndexFixing(ONIndex6M,I2384,TRUE,_xll.ohTrigger(RecalcTrigger,Trigger6M)),NA())</f>
        <v>7.3571267907457383E-3</v>
      </c>
      <c r="Q2384" s="145">
        <f>IFERROR(_xll.qlIndexFixing(ONIndex1Y,I2384,TRUE,_xll.ohTrigger(RecalcTrigger,Trigger1Y)),NA())</f>
        <v>7.2905601573403089E-3</v>
      </c>
    </row>
    <row r="2385" spans="2:17" x14ac:dyDescent="0.2">
      <c r="B2385" s="39" t="s">
        <v>42</v>
      </c>
      <c r="D2385" s="42">
        <f>_xll.qlCalendarAdvance(Calendar,$D2384,B2385,"f",FALSE)</f>
        <v>56458</v>
      </c>
      <c r="E2385" s="139">
        <f>_xll.qlInterestRateIndexValueDate(IndexON,D2385)</f>
        <v>56458</v>
      </c>
      <c r="F2385" s="155">
        <f>IFERROR(_xll.qlIndexFixing(IndexON,D2385,TRUE,_xll.ohTrigger(RecalcTrigger,TriggerON)),NA())</f>
        <v>7.573554372362068E-3</v>
      </c>
      <c r="H2385" s="42">
        <f>_xll.qlCalendarAdvance(Calendar,$H2384,B2385,"f",FALSE)</f>
        <v>56458</v>
      </c>
      <c r="I2385" s="139">
        <f>_xll.qlInterestRateIndexValueDate(Index1M,$H2385)</f>
        <v>56460</v>
      </c>
      <c r="J2385" s="144">
        <f>IFERROR(_xll.qlIndexFixing(Index1M,$H2385,TRUE,_xll.ohTrigger(RecalcTrigger,Trigger1M)),NA())</f>
        <v>6.8503561510011024E-3</v>
      </c>
      <c r="K2385" s="44">
        <f>IFERROR(_xll.qlIndexFixing(Index3M,H2385,TRUE,_xll.ohTrigger(RecalcTrigger,Trigger3M)),NA())</f>
        <v>7.060124971341477E-3</v>
      </c>
      <c r="L2385" s="44">
        <f>IFERROR(_xll.qlIndexFixing(Index6M,$H2385,TRUE,_xll.ohTrigger(RecalcTrigger,Trigger6M)),NA())</f>
        <v>7.3388936581965996E-3</v>
      </c>
      <c r="M2385" s="145">
        <f>IFERROR(_xll.qlIndexFixing(Index1Y,$H2385,TRUE,_xll.ohTrigger(RecalcTrigger,Trigger1Y)),NA())</f>
        <v>7.1512802806817186E-3</v>
      </c>
      <c r="N2385" s="144">
        <f>IFERROR(_xll.qlIndexFixing(ONIndex1M,I2385,TRUE,_xll.ohTrigger(RecalcTrigger,Trigger1M)),NA())</f>
        <v>6.8583320345272369E-3</v>
      </c>
      <c r="O2385" s="44">
        <f>IFERROR(_xll.qlIndexFixing(ONIndex3M,I2385,TRUE,_xll.ohTrigger(RecalcTrigger,Trigger3M)),NA())</f>
        <v>7.0897655015578209E-3</v>
      </c>
      <c r="P2385" s="44">
        <f>IFERROR(_xll.qlIndexFixing(ONIndex6M,I2385,TRUE,_xll.ohTrigger(RecalcTrigger,Trigger6M)),NA())</f>
        <v>7.3547506798377071E-3</v>
      </c>
      <c r="Q2385" s="145">
        <f>IFERROR(_xll.qlIndexFixing(ONIndex1Y,I2385,TRUE,_xll.ohTrigger(RecalcTrigger,Trigger1Y)),NA())</f>
        <v>7.2844915912106956E-3</v>
      </c>
    </row>
    <row r="2386" spans="2:17" x14ac:dyDescent="0.2">
      <c r="B2386" s="39" t="s">
        <v>42</v>
      </c>
      <c r="D2386" s="42">
        <f>_xll.qlCalendarAdvance(Calendar,$D2385,B2386,"f",FALSE)</f>
        <v>56465</v>
      </c>
      <c r="E2386" s="139">
        <f>_xll.qlInterestRateIndexValueDate(IndexON,D2386)</f>
        <v>56465</v>
      </c>
      <c r="F2386" s="155">
        <f>IFERROR(_xll.qlIndexFixing(IndexON,D2386,TRUE,_xll.ohTrigger(RecalcTrigger,TriggerON)),NA())</f>
        <v>7.573554372362068E-3</v>
      </c>
      <c r="H2386" s="42">
        <f>_xll.qlCalendarAdvance(Calendar,$H2385,B2386,"f",FALSE)</f>
        <v>56465</v>
      </c>
      <c r="I2386" s="139">
        <f>_xll.qlInterestRateIndexValueDate(Index1M,$H2386)</f>
        <v>56467</v>
      </c>
      <c r="J2386" s="144">
        <f>IFERROR(_xll.qlIndexFixing(Index1M,$H2386,TRUE,_xll.ohTrigger(RecalcTrigger,Trigger1M)),NA())</f>
        <v>6.844260256831658E-3</v>
      </c>
      <c r="K2386" s="44">
        <f>IFERROR(_xll.qlIndexFixing(Index3M,H2386,TRUE,_xll.ohTrigger(RecalcTrigger,Trigger3M)),NA())</f>
        <v>7.0540305118339877E-3</v>
      </c>
      <c r="L2386" s="44">
        <f>IFERROR(_xll.qlIndexFixing(Index6M,$H2386,TRUE,_xll.ohTrigger(RecalcTrigger,Trigger6M)),NA())</f>
        <v>7.3362364833632942E-3</v>
      </c>
      <c r="M2386" s="145">
        <f>IFERROR(_xll.qlIndexFixing(Index1Y,$H2386,TRUE,_xll.ohTrigger(RecalcTrigger,Trigger1Y)),NA())</f>
        <v>7.1448927578269643E-3</v>
      </c>
      <c r="N2386" s="144">
        <f>IFERROR(_xll.qlIndexFixing(ONIndex1M,I2386,TRUE,_xll.ohTrigger(RecalcTrigger,Trigger1M)),NA())</f>
        <v>6.8522564233131078E-3</v>
      </c>
      <c r="O2386" s="44">
        <f>IFERROR(_xll.qlIndexFixing(ONIndex3M,I2386,TRUE,_xll.ohTrigger(RecalcTrigger,Trigger3M)),NA())</f>
        <v>7.0837414607716198E-3</v>
      </c>
      <c r="P2386" s="44">
        <f>IFERROR(_xll.qlIndexFixing(ONIndex6M,I2386,TRUE,_xll.ohTrigger(RecalcTrigger,Trigger6M)),NA())</f>
        <v>7.3523753799609182E-3</v>
      </c>
      <c r="Q2386" s="145">
        <f>IFERROR(_xll.qlIndexFixing(ONIndex1Y,I2386,TRUE,_xll.ohTrigger(RecalcTrigger,Trigger1Y)),NA())</f>
        <v>7.2784128300362738E-3</v>
      </c>
    </row>
    <row r="2387" spans="2:17" x14ac:dyDescent="0.2">
      <c r="B2387" s="39" t="s">
        <v>42</v>
      </c>
      <c r="D2387" s="42">
        <f>_xll.qlCalendarAdvance(Calendar,$D2386,B2387,"f",FALSE)</f>
        <v>56472</v>
      </c>
      <c r="E2387" s="139">
        <f>_xll.qlInterestRateIndexValueDate(IndexON,D2387)</f>
        <v>56472</v>
      </c>
      <c r="F2387" s="155">
        <f>IFERROR(_xll.qlIndexFixing(IndexON,D2387,TRUE,_xll.ohTrigger(RecalcTrigger,TriggerON)),NA())</f>
        <v>7.573554372362068E-3</v>
      </c>
      <c r="H2387" s="42">
        <f>_xll.qlCalendarAdvance(Calendar,$H2386,B2387,"f",FALSE)</f>
        <v>56472</v>
      </c>
      <c r="I2387" s="139">
        <f>_xll.qlInterestRateIndexValueDate(Index1M,$H2387)</f>
        <v>56474</v>
      </c>
      <c r="J2387" s="144">
        <f>IFERROR(_xll.qlIndexFixing(Index1M,$H2387,TRUE,_xll.ohTrigger(RecalcTrigger,Trigger1M)),NA())</f>
        <v>6.8381541966791581E-3</v>
      </c>
      <c r="K2387" s="44">
        <f>IFERROR(_xll.qlIndexFixing(Index3M,H2387,TRUE,_xll.ohTrigger(RecalcTrigger,Trigger3M)),NA())</f>
        <v>7.0479259835398234E-3</v>
      </c>
      <c r="L2387" s="44">
        <f>IFERROR(_xll.qlIndexFixing(Index6M,$H2387,TRUE,_xll.ohTrigger(RecalcTrigger,Trigger6M)),NA())</f>
        <v>7.3338639341855288E-3</v>
      </c>
      <c r="M2387" s="145">
        <f>IFERROR(_xll.qlIndexFixing(Index1Y,$H2387,TRUE,_xll.ohTrigger(RecalcTrigger,Trigger1Y)),NA())</f>
        <v>7.1384947891371085E-3</v>
      </c>
      <c r="N2387" s="144">
        <f>IFERROR(_xll.qlIndexFixing(ONIndex1M,I2387,TRUE,_xll.ohTrigger(RecalcTrigger,Trigger1M)),NA())</f>
        <v>6.8461706563827107E-3</v>
      </c>
      <c r="O2387" s="44">
        <f>IFERROR(_xll.qlIndexFixing(ONIndex3M,I2387,TRUE,_xll.ohTrigger(RecalcTrigger,Trigger3M)),NA())</f>
        <v>7.0777073936856283E-3</v>
      </c>
      <c r="P2387" s="44">
        <f>IFERROR(_xll.qlIndexFixing(ONIndex6M,I2387,TRUE,_xll.ohTrigger(RecalcTrigger,Trigger6M)),NA())</f>
        <v>7.3500008956717267E-3</v>
      </c>
      <c r="Q2387" s="145">
        <f>IFERROR(_xll.qlIndexFixing(ONIndex1Y,I2387,TRUE,_xll.ohTrigger(RecalcTrigger,Trigger1Y)),NA())</f>
        <v>7.2723238657435019E-3</v>
      </c>
    </row>
    <row r="2388" spans="2:17" x14ac:dyDescent="0.2">
      <c r="B2388" s="39" t="s">
        <v>42</v>
      </c>
      <c r="D2388" s="42">
        <f>_xll.qlCalendarAdvance(Calendar,$D2387,B2388,"f",FALSE)</f>
        <v>56479</v>
      </c>
      <c r="E2388" s="139">
        <f>_xll.qlInterestRateIndexValueDate(IndexON,D2388)</f>
        <v>56479</v>
      </c>
      <c r="F2388" s="155">
        <f>IFERROR(_xll.qlIndexFixing(IndexON,D2388,TRUE,_xll.ohTrigger(RecalcTrigger,TriggerON)),NA())</f>
        <v>7.573554372362068E-3</v>
      </c>
      <c r="H2388" s="42">
        <f>_xll.qlCalendarAdvance(Calendar,$H2387,B2388,"f",FALSE)</f>
        <v>56479</v>
      </c>
      <c r="I2388" s="139">
        <f>_xll.qlInterestRateIndexValueDate(Index1M,$H2388)</f>
        <v>56481</v>
      </c>
      <c r="J2388" s="144">
        <f>IFERROR(_xll.qlIndexFixing(Index1M,$H2388,TRUE,_xll.ohTrigger(RecalcTrigger,Trigger1M)),NA())</f>
        <v>6.8320379659747577E-3</v>
      </c>
      <c r="K2388" s="44">
        <f>IFERROR(_xll.qlIndexFixing(Index3M,H2388,TRUE,_xll.ohTrigger(RecalcTrigger,Trigger3M)),NA())</f>
        <v>7.0418113807635416E-3</v>
      </c>
      <c r="L2388" s="44">
        <f>IFERROR(_xll.qlIndexFixing(Index6M,$H2388,TRUE,_xll.ohTrigger(RecalcTrigger,Trigger6M)),NA())</f>
        <v>7.331492269663553E-3</v>
      </c>
      <c r="M2388" s="145">
        <f>IFERROR(_xll.qlIndexFixing(Index1Y,$H2388,TRUE,_xll.ohTrigger(RecalcTrigger,Trigger1Y)),NA())</f>
        <v>7.1320863665585398E-3</v>
      </c>
      <c r="N2388" s="144">
        <f>IFERROR(_xll.qlIndexFixing(ONIndex1M,I2388,TRUE,_xll.ohTrigger(RecalcTrigger,Trigger1M)),NA())</f>
        <v>6.8400747291796904E-3</v>
      </c>
      <c r="O2388" s="44">
        <f>IFERROR(_xll.qlIndexFixing(ONIndex3M,I2388,TRUE,_xll.ohTrigger(RecalcTrigger,Trigger3M)),NA())</f>
        <v>7.0716632944645141E-3</v>
      </c>
      <c r="P2388" s="44">
        <f>IFERROR(_xll.qlIndexFixing(ONIndex6M,I2388,TRUE,_xll.ohTrigger(RecalcTrigger,Trigger6M)),NA())</f>
        <v>7.3476272315264879E-3</v>
      </c>
      <c r="Q2388" s="145">
        <f>IFERROR(_xll.qlIndexFixing(ONIndex1Y,I2388,TRUE,_xll.ohTrigger(RecalcTrigger,Trigger1Y)),NA())</f>
        <v>7.2662246899390937E-3</v>
      </c>
    </row>
    <row r="2389" spans="2:17" x14ac:dyDescent="0.2">
      <c r="B2389" s="39" t="s">
        <v>42</v>
      </c>
      <c r="D2389" s="42">
        <f>_xll.qlCalendarAdvance(Calendar,$D2388,B2389,"f",FALSE)</f>
        <v>56486</v>
      </c>
      <c r="E2389" s="139">
        <f>_xll.qlInterestRateIndexValueDate(IndexON,D2389)</f>
        <v>56486</v>
      </c>
      <c r="F2389" s="155">
        <f>IFERROR(_xll.qlIndexFixing(IndexON,D2389,TRUE,_xll.ohTrigger(RecalcTrigger,TriggerON)),NA())</f>
        <v>7.573554372362068E-3</v>
      </c>
      <c r="H2389" s="42">
        <f>_xll.qlCalendarAdvance(Calendar,$H2388,B2389,"f",FALSE)</f>
        <v>56486</v>
      </c>
      <c r="I2389" s="139">
        <f>_xll.qlInterestRateIndexValueDate(Index1M,$H2389)</f>
        <v>56488</v>
      </c>
      <c r="J2389" s="144">
        <f>IFERROR(_xll.qlIndexFixing(Index1M,$H2389,TRUE,_xll.ohTrigger(RecalcTrigger,Trigger1M)),NA())</f>
        <v>6.8259115601496112E-3</v>
      </c>
      <c r="K2389" s="44">
        <f>IFERROR(_xll.qlIndexFixing(Index3M,H2389,TRUE,_xll.ohTrigger(RecalcTrigger,Trigger3M)),NA())</f>
        <v>7.0356866978140411E-3</v>
      </c>
      <c r="L2389" s="44">
        <f>IFERROR(_xll.qlIndexFixing(Index6M,$H2389,TRUE,_xll.ohTrigger(RecalcTrigger,Trigger6M)),NA())</f>
        <v>7.3294050436450353E-3</v>
      </c>
      <c r="M2389" s="145">
        <f>IFERROR(_xll.qlIndexFixing(Index1Y,$H2389,TRUE,_xll.ohTrigger(RecalcTrigger,Trigger1Y)),NA())</f>
        <v>7.1256674820378632E-3</v>
      </c>
      <c r="N2389" s="144">
        <f>IFERROR(_xll.qlIndexFixing(ONIndex1M,I2389,TRUE,_xll.ohTrigger(RecalcTrigger,Trigger1M)),NA())</f>
        <v>6.8339686371476915E-3</v>
      </c>
      <c r="O2389" s="44">
        <f>IFERROR(_xll.qlIndexFixing(ONIndex3M,I2389,TRUE,_xll.ohTrigger(RecalcTrigger,Trigger3M)),NA())</f>
        <v>7.0656091577525615E-3</v>
      </c>
      <c r="P2389" s="44">
        <f>IFERROR(_xll.qlIndexFixing(ONIndex6M,I2389,TRUE,_xll.ohTrigger(RecalcTrigger,Trigger6M)),NA())</f>
        <v>7.3452543922414293E-3</v>
      </c>
      <c r="Q2389" s="145">
        <f>IFERROR(_xll.qlIndexFixing(ONIndex1Y,I2389,TRUE,_xll.ohTrigger(RecalcTrigger,Trigger1Y)),NA())</f>
        <v>7.2601152945495073E-3</v>
      </c>
    </row>
    <row r="2390" spans="2:17" x14ac:dyDescent="0.2">
      <c r="B2390" s="39" t="s">
        <v>42</v>
      </c>
      <c r="D2390" s="42">
        <f>_xll.qlCalendarAdvance(Calendar,$D2389,B2390,"f",FALSE)</f>
        <v>56493</v>
      </c>
      <c r="E2390" s="139">
        <f>_xll.qlInterestRateIndexValueDate(IndexON,D2390)</f>
        <v>56493</v>
      </c>
      <c r="F2390" s="155">
        <f>IFERROR(_xll.qlIndexFixing(IndexON,D2390,TRUE,_xll.ohTrigger(RecalcTrigger,TriggerON)),NA())</f>
        <v>7.573554372362068E-3</v>
      </c>
      <c r="H2390" s="42">
        <f>_xll.qlCalendarAdvance(Calendar,$H2389,B2390,"f",FALSE)</f>
        <v>56493</v>
      </c>
      <c r="I2390" s="139">
        <f>_xll.qlInterestRateIndexValueDate(Index1M,$H2390)</f>
        <v>56495</v>
      </c>
      <c r="J2390" s="144">
        <f>IFERROR(_xll.qlIndexFixing(Index1M,$H2390,TRUE,_xll.ohTrigger(RecalcTrigger,Trigger1M)),NA())</f>
        <v>6.8197749746398695E-3</v>
      </c>
      <c r="K2390" s="44">
        <f>IFERROR(_xll.qlIndexFixing(Index3M,H2390,TRUE,_xll.ohTrigger(RecalcTrigger,Trigger3M)),NA())</f>
        <v>7.0299234347060971E-3</v>
      </c>
      <c r="L2390" s="44">
        <f>IFERROR(_xll.qlIndexFixing(Index6M,$H2390,TRUE,_xll.ohTrigger(RecalcTrigger,Trigger6M)),NA())</f>
        <v>7.3272241109910837E-3</v>
      </c>
      <c r="M2390" s="145">
        <f>IFERROR(_xll.qlIndexFixing(Index1Y,$H2390,TRUE,_xll.ohTrigger(RecalcTrigger,Trigger1Y)),NA())</f>
        <v>7.1192381275216867E-3</v>
      </c>
      <c r="N2390" s="144">
        <f>IFERROR(_xll.qlIndexFixing(ONIndex1M,I2390,TRUE,_xll.ohTrigger(RecalcTrigger,Trigger1M)),NA())</f>
        <v>6.8278523756504228E-3</v>
      </c>
      <c r="O2390" s="44">
        <f>IFERROR(_xll.qlIndexFixing(ONIndex3M,I2390,TRUE,_xll.ohTrigger(RecalcTrigger,Trigger3M)),NA())</f>
        <v>7.0595449773147578E-3</v>
      </c>
      <c r="P2390" s="44">
        <f>IFERROR(_xll.qlIndexFixing(ONIndex6M,I2390,TRUE,_xll.ohTrigger(RecalcTrigger,Trigger6M)),NA())</f>
        <v>7.3428823825327783E-3</v>
      </c>
      <c r="Q2390" s="145">
        <f>IFERROR(_xll.qlIndexFixing(ONIndex1Y,I2390,TRUE,_xll.ohTrigger(RecalcTrigger,Trigger1Y)),NA())</f>
        <v>7.2539956715012011E-3</v>
      </c>
    </row>
    <row r="2391" spans="2:17" x14ac:dyDescent="0.2">
      <c r="B2391" s="39" t="s">
        <v>42</v>
      </c>
      <c r="D2391" s="42">
        <f>_xll.qlCalendarAdvance(Calendar,$D2390,B2391,"f",FALSE)</f>
        <v>56500</v>
      </c>
      <c r="E2391" s="139">
        <f>_xll.qlInterestRateIndexValueDate(IndexON,D2391)</f>
        <v>56500</v>
      </c>
      <c r="F2391" s="155">
        <f>IFERROR(_xll.qlIndexFixing(IndexON,D2391,TRUE,_xll.ohTrigger(RecalcTrigger,TriggerON)),NA())</f>
        <v>7.573554372362068E-3</v>
      </c>
      <c r="H2391" s="42">
        <f>_xll.qlCalendarAdvance(Calendar,$H2390,B2391,"f",FALSE)</f>
        <v>56500</v>
      </c>
      <c r="I2391" s="139">
        <f>_xll.qlInterestRateIndexValueDate(Index1M,$H2391)</f>
        <v>56502</v>
      </c>
      <c r="J2391" s="144">
        <f>IFERROR(_xll.qlIndexFixing(Index1M,$H2391,TRUE,_xll.ohTrigger(RecalcTrigger,Trigger1M)),NA())</f>
        <v>6.8136282048841812E-3</v>
      </c>
      <c r="K2391" s="44">
        <f>IFERROR(_xll.qlIndexFixing(Index3M,H2391,TRUE,_xll.ohTrigger(RecalcTrigger,Trigger3M)),NA())</f>
        <v>7.0237794160575252E-3</v>
      </c>
      <c r="L2391" s="44">
        <f>IFERROR(_xll.qlIndexFixing(Index6M,$H2391,TRUE,_xll.ohTrigger(RecalcTrigger,Trigger6M)),NA())</f>
        <v>7.3248550401413129E-3</v>
      </c>
      <c r="M2391" s="145">
        <f>IFERROR(_xll.qlIndexFixing(Index1Y,$H2391,TRUE,_xll.ohTrigger(RecalcTrigger,Trigger1Y)),NA())</f>
        <v>7.1127982949577102E-3</v>
      </c>
      <c r="N2391" s="144">
        <f>IFERROR(_xll.qlIndexFixing(ONIndex1M,I2391,TRUE,_xll.ohTrigger(RecalcTrigger,Trigger1M)),NA())</f>
        <v>6.821725940291401E-3</v>
      </c>
      <c r="O2391" s="44">
        <f>IFERROR(_xll.qlIndexFixing(ONIndex3M,I2391,TRUE,_xll.ohTrigger(RecalcTrigger,Trigger3M)),NA())</f>
        <v>7.0534707478753234E-3</v>
      </c>
      <c r="P2391" s="44">
        <f>IFERROR(_xll.qlIndexFixing(ONIndex6M,I2391,TRUE,_xll.ohTrigger(RecalcTrigger,Trigger6M)),NA())</f>
        <v>7.3405112067170819E-3</v>
      </c>
      <c r="Q2391" s="145">
        <f>IFERROR(_xll.qlIndexFixing(ONIndex1Y,I2391,TRUE,_xll.ohTrigger(RecalcTrigger,Trigger1Y)),NA())</f>
        <v>7.2478658123209527E-3</v>
      </c>
    </row>
    <row r="2392" spans="2:17" x14ac:dyDescent="0.2">
      <c r="B2392" s="39" t="s">
        <v>42</v>
      </c>
      <c r="D2392" s="42">
        <f>_xll.qlCalendarAdvance(Calendar,$D2391,B2392,"f",FALSE)</f>
        <v>56507</v>
      </c>
      <c r="E2392" s="139">
        <f>_xll.qlInterestRateIndexValueDate(IndexON,D2392)</f>
        <v>56507</v>
      </c>
      <c r="F2392" s="155">
        <f>IFERROR(_xll.qlIndexFixing(IndexON,D2392,TRUE,_xll.ohTrigger(RecalcTrigger,TriggerON)),NA())</f>
        <v>7.573554372362068E-3</v>
      </c>
      <c r="H2392" s="42">
        <f>_xll.qlCalendarAdvance(Calendar,$H2391,B2392,"f",FALSE)</f>
        <v>56507</v>
      </c>
      <c r="I2392" s="139">
        <f>_xll.qlInterestRateIndexValueDate(Index1M,$H2392)</f>
        <v>56509</v>
      </c>
      <c r="J2392" s="144">
        <f>IFERROR(_xll.qlIndexFixing(Index1M,$H2392,TRUE,_xll.ohTrigger(RecalcTrigger,Trigger1M)),NA())</f>
        <v>6.807471246313701E-3</v>
      </c>
      <c r="K2392" s="44">
        <f>IFERROR(_xll.qlIndexFixing(Index3M,H2392,TRUE,_xll.ohTrigger(RecalcTrigger,Trigger3M)),NA())</f>
        <v>7.0176253006556302E-3</v>
      </c>
      <c r="L2392" s="44">
        <f>IFERROR(_xll.qlIndexFixing(Index6M,$H2392,TRUE,_xll.ohTrigger(RecalcTrigger,Trigger6M)),NA())</f>
        <v>7.3224868706107818E-3</v>
      </c>
      <c r="M2392" s="145">
        <f>IFERROR(_xll.qlIndexFixing(Index1Y,$H2392,TRUE,_xll.ohTrigger(RecalcTrigger,Trigger1Y)),NA())</f>
        <v>7.1063479762945121E-3</v>
      </c>
      <c r="N2392" s="144">
        <f>IFERROR(_xll.qlIndexFixing(ONIndex1M,I2392,TRUE,_xll.ohTrigger(RecalcTrigger,Trigger1M)),NA())</f>
        <v>6.8155893261945266E-3</v>
      </c>
      <c r="O2392" s="44">
        <f>IFERROR(_xll.qlIndexFixing(ONIndex3M,I2392,TRUE,_xll.ohTrigger(RecalcTrigger,Trigger3M)),NA())</f>
        <v>7.0473864635189898E-3</v>
      </c>
      <c r="P2392" s="44">
        <f>IFERROR(_xll.qlIndexFixing(ONIndex6M,I2392,TRUE,_xll.ohTrigger(RecalcTrigger,Trigger6M)),NA())</f>
        <v>7.3381408696704398E-3</v>
      </c>
      <c r="Q2392" s="145">
        <f>IFERROR(_xll.qlIndexFixing(ONIndex1Y,I2392,TRUE,_xll.ohTrigger(RecalcTrigger,Trigger1Y)),NA())</f>
        <v>7.2417257089352205E-3</v>
      </c>
    </row>
    <row r="2393" spans="2:17" x14ac:dyDescent="0.2">
      <c r="B2393" s="39" t="s">
        <v>42</v>
      </c>
      <c r="D2393" s="42">
        <f>_xll.qlCalendarAdvance(Calendar,$D2392,B2393,"f",FALSE)</f>
        <v>56514</v>
      </c>
      <c r="E2393" s="139">
        <f>_xll.qlInterestRateIndexValueDate(IndexON,D2393)</f>
        <v>56514</v>
      </c>
      <c r="F2393" s="155">
        <f>IFERROR(_xll.qlIndexFixing(IndexON,D2393,TRUE,_xll.ohTrigger(RecalcTrigger,TriggerON)),NA())</f>
        <v>7.573554372362068E-3</v>
      </c>
      <c r="H2393" s="42">
        <f>_xll.qlCalendarAdvance(Calendar,$H2392,B2393,"f",FALSE)</f>
        <v>56514</v>
      </c>
      <c r="I2393" s="139">
        <f>_xll.qlInterestRateIndexValueDate(Index1M,$H2393)</f>
        <v>56516</v>
      </c>
      <c r="J2393" s="144">
        <f>IFERROR(_xll.qlIndexFixing(Index1M,$H2393,TRUE,_xll.ohTrigger(RecalcTrigger,Trigger1M)),NA())</f>
        <v>6.8013040943670777E-3</v>
      </c>
      <c r="K2393" s="44">
        <f>IFERROR(_xll.qlIndexFixing(Index3M,H2393,TRUE,_xll.ohTrigger(RecalcTrigger,Trigger3M)),NA())</f>
        <v>7.0114610828091407E-3</v>
      </c>
      <c r="L2393" s="44">
        <f>IFERROR(_xll.qlIndexFixing(Index6M,$H2393,TRUE,_xll.ohTrigger(RecalcTrigger,Trigger6M)),NA())</f>
        <v>7.3201196070185586E-3</v>
      </c>
      <c r="M2393" s="145">
        <f>IFERROR(_xll.qlIndexFixing(Index1Y,$H2393,TRUE,_xll.ohTrigger(RecalcTrigger,Trigger1Y)),NA())</f>
        <v>7.0998871634804506E-3</v>
      </c>
      <c r="N2393" s="144">
        <f>IFERROR(_xll.qlIndexFixing(ONIndex1M,I2393,TRUE,_xll.ohTrigger(RecalcTrigger,Trigger1M)),NA())</f>
        <v>6.8094425290432525E-3</v>
      </c>
      <c r="O2393" s="44">
        <f>IFERROR(_xll.qlIndexFixing(ONIndex3M,I2393,TRUE,_xll.ohTrigger(RecalcTrigger,Trigger3M)),NA())</f>
        <v>7.0412921184104249E-3</v>
      </c>
      <c r="P2393" s="44">
        <f>IFERROR(_xll.qlIndexFixing(ONIndex6M,I2393,TRUE,_xll.ohTrigger(RecalcTrigger,Trigger6M)),NA())</f>
        <v>7.335771375709399E-3</v>
      </c>
      <c r="Q2393" s="145">
        <f>IFERROR(_xll.qlIndexFixing(ONIndex1Y,I2393,TRUE,_xll.ohTrigger(RecalcTrigger,Trigger1Y)),NA())</f>
        <v>7.2355753531905265E-3</v>
      </c>
    </row>
    <row r="2394" spans="2:17" x14ac:dyDescent="0.2">
      <c r="B2394" s="39" t="s">
        <v>42</v>
      </c>
      <c r="D2394" s="42">
        <f>_xll.qlCalendarAdvance(Calendar,$D2393,B2394,"f",FALSE)</f>
        <v>56521</v>
      </c>
      <c r="E2394" s="139">
        <f>_xll.qlInterestRateIndexValueDate(IndexON,D2394)</f>
        <v>56521</v>
      </c>
      <c r="F2394" s="155">
        <f>IFERROR(_xll.qlIndexFixing(IndexON,D2394,TRUE,_xll.ohTrigger(RecalcTrigger,TriggerON)),NA())</f>
        <v>7.5735543722821319E-3</v>
      </c>
      <c r="H2394" s="42">
        <f>_xll.qlCalendarAdvance(Calendar,$H2393,B2394,"f",FALSE)</f>
        <v>56521</v>
      </c>
      <c r="I2394" s="139">
        <f>_xll.qlInterestRateIndexValueDate(Index1M,$H2394)</f>
        <v>56523</v>
      </c>
      <c r="J2394" s="144">
        <f>IFERROR(_xll.qlIndexFixing(Index1M,$H2394,TRUE,_xll.ohTrigger(RecalcTrigger,Trigger1M)),NA())</f>
        <v>6.7951267444754659E-3</v>
      </c>
      <c r="K2394" s="44">
        <f>IFERROR(_xll.qlIndexFixing(Index3M,H2394,TRUE,_xll.ohTrigger(RecalcTrigger,Trigger3M)),NA())</f>
        <v>7.0037867426487113E-3</v>
      </c>
      <c r="L2394" s="44">
        <f>IFERROR(_xll.qlIndexFixing(Index6M,$H2394,TRUE,_xll.ohTrigger(RecalcTrigger,Trigger6M)),NA())</f>
        <v>7.3176588258191443E-3</v>
      </c>
      <c r="M2394" s="145">
        <f>IFERROR(_xll.qlIndexFixing(Index1Y,$H2394,TRUE,_xll.ohTrigger(RecalcTrigger,Trigger1Y)),NA())</f>
        <v>7.0934158484645413E-3</v>
      </c>
      <c r="N2394" s="144">
        <f>IFERROR(_xll.qlIndexFixing(ONIndex1M,I2394,TRUE,_xll.ohTrigger(RecalcTrigger,Trigger1M)),NA())</f>
        <v>6.8032855441213513E-3</v>
      </c>
      <c r="O2394" s="44">
        <f>IFERROR(_xll.qlIndexFixing(ONIndex3M,I2394,TRUE,_xll.ohTrigger(RecalcTrigger,Trigger3M)),NA())</f>
        <v>7.0351877070340407E-3</v>
      </c>
      <c r="P2394" s="44">
        <f>IFERROR(_xll.qlIndexFixing(ONIndex6M,I2394,TRUE,_xll.ohTrigger(RecalcTrigger,Trigger6M)),NA())</f>
        <v>7.3334027297899951E-3</v>
      </c>
      <c r="Q2394" s="145">
        <f>IFERROR(_xll.qlIndexFixing(ONIndex1Y,I2394,TRUE,_xll.ohTrigger(RecalcTrigger,Trigger1Y)),NA())</f>
        <v>7.2294147368534567E-3</v>
      </c>
    </row>
    <row r="2395" spans="2:17" x14ac:dyDescent="0.2">
      <c r="B2395" s="39" t="s">
        <v>42</v>
      </c>
      <c r="D2395" s="42">
        <f>_xll.qlCalendarAdvance(Calendar,$D2394,B2395,"f",FALSE)</f>
        <v>56528</v>
      </c>
      <c r="E2395" s="139">
        <f>_xll.qlInterestRateIndexValueDate(IndexON,D2395)</f>
        <v>56528</v>
      </c>
      <c r="F2395" s="155">
        <f>IFERROR(_xll.qlIndexFixing(IndexON,D2395,TRUE,_xll.ohTrigger(RecalcTrigger,TriggerON)),NA())</f>
        <v>7.5735543722821319E-3</v>
      </c>
      <c r="H2395" s="42">
        <f>_xll.qlCalendarAdvance(Calendar,$H2394,B2395,"f",FALSE)</f>
        <v>56528</v>
      </c>
      <c r="I2395" s="139">
        <f>_xll.qlInterestRateIndexValueDate(Index1M,$H2395)</f>
        <v>56530</v>
      </c>
      <c r="J2395" s="144">
        <f>IFERROR(_xll.qlIndexFixing(Index1M,$H2395,TRUE,_xll.ohTrigger(RecalcTrigger,Trigger1M)),NA())</f>
        <v>6.7889391920775144E-3</v>
      </c>
      <c r="K2395" s="44">
        <f>IFERROR(_xll.qlIndexFixing(Index3M,H2395,TRUE,_xll.ohTrigger(RecalcTrigger,Trigger3M)),NA())</f>
        <v>6.998726597694468E-3</v>
      </c>
      <c r="L2395" s="44">
        <f>IFERROR(_xll.qlIndexFixing(Index6M,$H2395,TRUE,_xll.ohTrigger(RecalcTrigger,Trigger6M)),NA())</f>
        <v>7.3152934069544073E-3</v>
      </c>
      <c r="M2395" s="145">
        <f>IFERROR(_xll.qlIndexFixing(Index1Y,$H2395,TRUE,_xll.ohTrigger(RecalcTrigger,Trigger1Y)),NA())</f>
        <v>7.0869340231968945E-3</v>
      </c>
      <c r="N2395" s="144">
        <f>IFERROR(_xll.qlIndexFixing(ONIndex1M,I2395,TRUE,_xll.ohTrigger(RecalcTrigger,Trigger1M)),NA())</f>
        <v>6.7971183668724677E-3</v>
      </c>
      <c r="O2395" s="44">
        <f>IFERROR(_xll.qlIndexFixing(ONIndex3M,I2395,TRUE,_xll.ohTrigger(RecalcTrigger,Trigger3M)),NA())</f>
        <v>7.029073223474569E-3</v>
      </c>
      <c r="P2395" s="44">
        <f>IFERROR(_xll.qlIndexFixing(ONIndex6M,I2395,TRUE,_xll.ohTrigger(RecalcTrigger,Trigger6M)),NA())</f>
        <v>7.3310349362287752E-3</v>
      </c>
      <c r="Q2395" s="145">
        <f>IFERROR(_xll.qlIndexFixing(ONIndex1Y,I2395,TRUE,_xll.ohTrigger(RecalcTrigger,Trigger1Y)),NA())</f>
        <v>7.2232438516905972E-3</v>
      </c>
    </row>
    <row r="2396" spans="2:17" x14ac:dyDescent="0.2">
      <c r="B2396" s="39" t="s">
        <v>42</v>
      </c>
      <c r="D2396" s="42">
        <f>_xll.qlCalendarAdvance(Calendar,$D2395,B2396,"f",FALSE)</f>
        <v>56535</v>
      </c>
      <c r="E2396" s="139">
        <f>_xll.qlInterestRateIndexValueDate(IndexON,D2396)</f>
        <v>56535</v>
      </c>
      <c r="F2396" s="155">
        <f>IFERROR(_xll.qlIndexFixing(IndexON,D2396,TRUE,_xll.ohTrigger(RecalcTrigger,TriggerON)),NA())</f>
        <v>7.573554372362068E-3</v>
      </c>
      <c r="H2396" s="42">
        <f>_xll.qlCalendarAdvance(Calendar,$H2395,B2396,"f",FALSE)</f>
        <v>56535</v>
      </c>
      <c r="I2396" s="139">
        <f>_xll.qlInterestRateIndexValueDate(Index1M,$H2396)</f>
        <v>56537</v>
      </c>
      <c r="J2396" s="144">
        <f>IFERROR(_xll.qlIndexFixing(Index1M,$H2396,TRUE,_xll.ohTrigger(RecalcTrigger,Trigger1M)),NA())</f>
        <v>6.7827414326093738E-3</v>
      </c>
      <c r="K2396" s="44">
        <f>IFERROR(_xll.qlIndexFixing(Index3M,H2396,TRUE,_xll.ohTrigger(RecalcTrigger,Trigger3M)),NA())</f>
        <v>6.9925311941451572E-3</v>
      </c>
      <c r="L2396" s="44">
        <f>IFERROR(_xll.qlIndexFixing(Index6M,$H2396,TRUE,_xll.ohTrigger(RecalcTrigger,Trigger6M)),NA())</f>
        <v>7.3129289082525181E-3</v>
      </c>
      <c r="M2396" s="145">
        <f>IFERROR(_xll.qlIndexFixing(Index1Y,$H2396,TRUE,_xll.ohTrigger(RecalcTrigger,Trigger1Y)),NA())</f>
        <v>7.0804416796278399E-3</v>
      </c>
      <c r="N2396" s="144">
        <f>IFERROR(_xll.qlIndexFixing(ONIndex1M,I2396,TRUE,_xll.ohTrigger(RecalcTrigger,Trigger1M)),NA())</f>
        <v>6.7909409928201825E-3</v>
      </c>
      <c r="O2396" s="44">
        <f>IFERROR(_xll.qlIndexFixing(ONIndex3M,I2396,TRUE,_xll.ohTrigger(RecalcTrigger,Trigger3M)),NA())</f>
        <v>7.0229486620565496E-3</v>
      </c>
      <c r="P2396" s="44">
        <f>IFERROR(_xll.qlIndexFixing(ONIndex6M,I2396,TRUE,_xll.ohTrigger(RecalcTrigger,Trigger6M)),NA())</f>
        <v>7.3286679997419668E-3</v>
      </c>
      <c r="Q2396" s="145">
        <f>IFERROR(_xll.qlIndexFixing(ONIndex1Y,I2396,TRUE,_xll.ohTrigger(RecalcTrigger,Trigger1Y)),NA())</f>
        <v>7.2170626895484702E-3</v>
      </c>
    </row>
    <row r="2397" spans="2:17" x14ac:dyDescent="0.2">
      <c r="B2397" s="39" t="s">
        <v>42</v>
      </c>
      <c r="D2397" s="42">
        <f>_xll.qlCalendarAdvance(Calendar,$D2396,B2397,"f",FALSE)</f>
        <v>56542</v>
      </c>
      <c r="E2397" s="139">
        <f>_xll.qlInterestRateIndexValueDate(IndexON,D2397)</f>
        <v>56542</v>
      </c>
      <c r="F2397" s="155">
        <f>IFERROR(_xll.qlIndexFixing(IndexON,D2397,TRUE,_xll.ohTrigger(RecalcTrigger,TriggerON)),NA())</f>
        <v>7.573554372362068E-3</v>
      </c>
      <c r="H2397" s="42">
        <f>_xll.qlCalendarAdvance(Calendar,$H2396,B2397,"f",FALSE)</f>
        <v>56542</v>
      </c>
      <c r="I2397" s="139">
        <f>_xll.qlInterestRateIndexValueDate(Index1M,$H2397)</f>
        <v>56544</v>
      </c>
      <c r="J2397" s="144">
        <f>IFERROR(_xll.qlIndexFixing(Index1M,$H2397,TRUE,_xll.ohTrigger(RecalcTrigger,Trigger1M)),NA())</f>
        <v>6.7765334614997008E-3</v>
      </c>
      <c r="K2397" s="44">
        <f>IFERROR(_xll.qlIndexFixing(Index3M,H2397,TRUE,_xll.ohTrigger(RecalcTrigger,Trigger3M)),NA())</f>
        <v>6.9863256648834034E-3</v>
      </c>
      <c r="L2397" s="44">
        <f>IFERROR(_xll.qlIndexFixing(Index6M,$H2397,TRUE,_xll.ohTrigger(RecalcTrigger,Trigger6M)),NA())</f>
        <v>7.3105653343339553E-3</v>
      </c>
      <c r="M2397" s="145">
        <f>IFERROR(_xll.qlIndexFixing(Index1Y,$H2397,TRUE,_xll.ohTrigger(RecalcTrigger,Trigger1Y)),NA())</f>
        <v>7.0739388097083638E-3</v>
      </c>
      <c r="N2397" s="144">
        <f>IFERROR(_xll.qlIndexFixing(ONIndex1M,I2397,TRUE,_xll.ohTrigger(RecalcTrigger,Trigger1M)),NA())</f>
        <v>6.7847534172482682E-3</v>
      </c>
      <c r="O2397" s="44">
        <f>IFERROR(_xll.qlIndexFixing(ONIndex3M,I2397,TRUE,_xll.ohTrigger(RecalcTrigger,Trigger3M)),NA())</f>
        <v>7.0168140172643945E-3</v>
      </c>
      <c r="P2397" s="44">
        <f>IFERROR(_xll.qlIndexFixing(ONIndex6M,I2397,TRUE,_xll.ohTrigger(RecalcTrigger,Trigger6M)),NA())</f>
        <v>7.3263019250457972E-3</v>
      </c>
      <c r="Q2397" s="145">
        <f>IFERROR(_xll.qlIndexFixing(ONIndex1Y,I2397,TRUE,_xll.ohTrigger(RecalcTrigger,Trigger1Y)),NA())</f>
        <v>7.2108712422735977E-3</v>
      </c>
    </row>
    <row r="2398" spans="2:17" x14ac:dyDescent="0.2">
      <c r="B2398" s="39" t="s">
        <v>42</v>
      </c>
      <c r="D2398" s="42">
        <f>_xll.qlCalendarAdvance(Calendar,$D2397,B2398,"f",FALSE)</f>
        <v>56549</v>
      </c>
      <c r="E2398" s="139">
        <f>_xll.qlInterestRateIndexValueDate(IndexON,D2398)</f>
        <v>56549</v>
      </c>
      <c r="F2398" s="155">
        <f>IFERROR(_xll.qlIndexFixing(IndexON,D2398,TRUE,_xll.ohTrigger(RecalcTrigger,TriggerON)),NA())</f>
        <v>7.573554372362068E-3</v>
      </c>
      <c r="H2398" s="42">
        <f>_xll.qlCalendarAdvance(Calendar,$H2397,B2398,"f",FALSE)</f>
        <v>56549</v>
      </c>
      <c r="I2398" s="139">
        <f>_xll.qlInterestRateIndexValueDate(Index1M,$H2398)</f>
        <v>56551</v>
      </c>
      <c r="J2398" s="144">
        <f>IFERROR(_xll.qlIndexFixing(Index1M,$H2398,TRUE,_xll.ohTrigger(RecalcTrigger,Trigger1M)),NA())</f>
        <v>6.7703152741896422E-3</v>
      </c>
      <c r="K2398" s="44">
        <f>IFERROR(_xll.qlIndexFixing(Index3M,H2398,TRUE,_xll.ohTrigger(RecalcTrigger,Trigger3M)),NA())</f>
        <v>6.9801100042207144E-3</v>
      </c>
      <c r="L2398" s="44">
        <f>IFERROR(_xll.qlIndexFixing(Index6M,$H2398,TRUE,_xll.ohTrigger(RecalcTrigger,Trigger6M)),NA())</f>
        <v>7.3082026898183211E-3</v>
      </c>
      <c r="M2398" s="145">
        <f>IFERROR(_xll.qlIndexFixing(Index1Y,$H2398,TRUE,_xll.ohTrigger(RecalcTrigger,Trigger1Y)),NA())</f>
        <v>7.067425405389233E-3</v>
      </c>
      <c r="N2398" s="144">
        <f>IFERROR(_xll.qlIndexFixing(ONIndex1M,I2398,TRUE,_xll.ohTrigger(RecalcTrigger,Trigger1M)),NA())</f>
        <v>6.7785556356803056E-3</v>
      </c>
      <c r="O2398" s="44">
        <f>IFERROR(_xll.qlIndexFixing(ONIndex3M,I2398,TRUE,_xll.ohTrigger(RecalcTrigger,Trigger3M)),NA())</f>
        <v>7.0106692830229633E-3</v>
      </c>
      <c r="P2398" s="44">
        <f>IFERROR(_xll.qlIndexFixing(ONIndex6M,I2398,TRUE,_xll.ohTrigger(RecalcTrigger,Trigger6M)),NA())</f>
        <v>7.3239367166166858E-3</v>
      </c>
      <c r="Q2398" s="145">
        <f>IFERROR(_xll.qlIndexFixing(ONIndex1Y,I2398,TRUE,_xll.ohTrigger(RecalcTrigger,Trigger1Y)),NA())</f>
        <v>7.2046695017125018E-3</v>
      </c>
    </row>
    <row r="2399" spans="2:17" x14ac:dyDescent="0.2">
      <c r="B2399" s="39" t="s">
        <v>42</v>
      </c>
      <c r="D2399" s="42">
        <f>_xll.qlCalendarAdvance(Calendar,$D2398,B2399,"f",FALSE)</f>
        <v>56556</v>
      </c>
      <c r="E2399" s="139">
        <f>_xll.qlInterestRateIndexValueDate(IndexON,D2399)</f>
        <v>56556</v>
      </c>
      <c r="F2399" s="155">
        <f>IFERROR(_xll.qlIndexFixing(IndexON,D2399,TRUE,_xll.ohTrigger(RecalcTrigger,TriggerON)),NA())</f>
        <v>7.573554372362068E-3</v>
      </c>
      <c r="H2399" s="42">
        <f>_xll.qlCalendarAdvance(Calendar,$H2398,B2399,"f",FALSE)</f>
        <v>56556</v>
      </c>
      <c r="I2399" s="139">
        <f>_xll.qlInterestRateIndexValueDate(Index1M,$H2399)</f>
        <v>56558</v>
      </c>
      <c r="J2399" s="144">
        <f>IFERROR(_xll.qlIndexFixing(Index1M,$H2399,TRUE,_xll.ohTrigger(RecalcTrigger,Trigger1M)),NA())</f>
        <v>6.7640868661153486E-3</v>
      </c>
      <c r="K2399" s="44">
        <f>IFERROR(_xll.qlIndexFixing(Index3M,H2399,TRUE,_xll.ohTrigger(RecalcTrigger,Trigger3M)),NA())</f>
        <v>6.9738842064633834E-3</v>
      </c>
      <c r="L2399" s="44">
        <f>IFERROR(_xll.qlIndexFixing(Index6M,$H2399,TRUE,_xll.ohTrigger(RecalcTrigger,Trigger6M)),NA())</f>
        <v>7.3059353089059212E-3</v>
      </c>
      <c r="M2399" s="145">
        <f>IFERROR(_xll.qlIndexFixing(Index1Y,$H2399,TRUE,_xll.ohTrigger(RecalcTrigger,Trigger1Y)),NA())</f>
        <v>7.0609014586231877E-3</v>
      </c>
      <c r="N2399" s="144">
        <f>IFERROR(_xll.qlIndexFixing(ONIndex1M,I2399,TRUE,_xll.ohTrigger(RecalcTrigger,Trigger1M)),NA())</f>
        <v>6.7723476434000673E-3</v>
      </c>
      <c r="O2399" s="44">
        <f>IFERROR(_xll.qlIndexFixing(ONIndex3M,I2399,TRUE,_xll.ohTrigger(RecalcTrigger,Trigger3M)),NA())</f>
        <v>7.0045144537367321E-3</v>
      </c>
      <c r="P2399" s="44">
        <f>IFERROR(_xll.qlIndexFixing(ONIndex6M,I2399,TRUE,_xll.ohTrigger(RecalcTrigger,Trigger6M)),NA())</f>
        <v>7.3215723790109877E-3</v>
      </c>
      <c r="Q2399" s="145">
        <f>IFERROR(_xll.qlIndexFixing(ONIndex1Y,I2399,TRUE,_xll.ohTrigger(RecalcTrigger,Trigger1Y)),NA())</f>
        <v>7.1984574593120243E-3</v>
      </c>
    </row>
    <row r="2400" spans="2:17" x14ac:dyDescent="0.2">
      <c r="B2400" s="39" t="s">
        <v>42</v>
      </c>
      <c r="D2400" s="42">
        <f>_xll.qlCalendarAdvance(Calendar,$D2399,B2400,"f",FALSE)</f>
        <v>56563</v>
      </c>
      <c r="E2400" s="139">
        <f>_xll.qlInterestRateIndexValueDate(IndexON,D2400)</f>
        <v>56563</v>
      </c>
      <c r="F2400" s="155">
        <f>IFERROR(_xll.qlIndexFixing(IndexON,D2400,TRUE,_xll.ohTrigger(RecalcTrigger,TriggerON)),NA())</f>
        <v>7.573554372362068E-3</v>
      </c>
      <c r="H2400" s="42">
        <f>_xll.qlCalendarAdvance(Calendar,$H2399,B2400,"f",FALSE)</f>
        <v>56563</v>
      </c>
      <c r="I2400" s="139">
        <f>_xll.qlInterestRateIndexValueDate(Index1M,$H2400)</f>
        <v>56565</v>
      </c>
      <c r="J2400" s="144">
        <f>IFERROR(_xll.qlIndexFixing(Index1M,$H2400,TRUE,_xll.ohTrigger(RecalcTrigger,Trigger1M)),NA())</f>
        <v>6.7578482327029787E-3</v>
      </c>
      <c r="K2400" s="44">
        <f>IFERROR(_xll.qlIndexFixing(Index3M,H2400,TRUE,_xll.ohTrigger(RecalcTrigger,Trigger3M)),NA())</f>
        <v>6.9676482659220482E-3</v>
      </c>
      <c r="L2400" s="44">
        <f>IFERROR(_xll.qlIndexFixing(Index6M,$H2400,TRUE,_xll.ohTrigger(RecalcTrigger,Trigger6M)),NA())</f>
        <v>7.3035745162475423E-3</v>
      </c>
      <c r="M2400" s="145">
        <f>IFERROR(_xll.qlIndexFixing(Index1Y,$H2400,TRUE,_xll.ohTrigger(RecalcTrigger,Trigger1Y)),NA())</f>
        <v>7.0543669613625272E-3</v>
      </c>
      <c r="N2400" s="144">
        <f>IFERROR(_xll.qlIndexFixing(ONIndex1M,I2400,TRUE,_xll.ohTrigger(RecalcTrigger,Trigger1M)),NA())</f>
        <v>6.7661294360110702E-3</v>
      </c>
      <c r="O2400" s="44">
        <f>IFERROR(_xll.qlIndexFixing(ONIndex3M,I2400,TRUE,_xll.ohTrigger(RecalcTrigger,Trigger3M)),NA())</f>
        <v>6.9983495237302407E-3</v>
      </c>
      <c r="P2400" s="44">
        <f>IFERROR(_xll.qlIndexFixing(ONIndex6M,I2400,TRUE,_xll.ohTrigger(RecalcTrigger,Trigger6M)),NA())</f>
        <v>7.3192089169449304E-3</v>
      </c>
      <c r="Q2400" s="145">
        <f>IFERROR(_xll.qlIndexFixing(ONIndex1Y,I2400,TRUE,_xll.ohTrigger(RecalcTrigger,Trigger1Y)),NA())</f>
        <v>7.1922351073983037E-3</v>
      </c>
    </row>
    <row r="2401" spans="2:17" x14ac:dyDescent="0.2">
      <c r="B2401" s="39" t="s">
        <v>42</v>
      </c>
      <c r="D2401" s="42">
        <f>_xll.qlCalendarAdvance(Calendar,$D2400,B2401,"f",FALSE)</f>
        <v>56570</v>
      </c>
      <c r="E2401" s="139">
        <f>_xll.qlInterestRateIndexValueDate(IndexON,D2401)</f>
        <v>56570</v>
      </c>
      <c r="F2401" s="155">
        <f>IFERROR(_xll.qlIndexFixing(IndexON,D2401,TRUE,_xll.ohTrigger(RecalcTrigger,TriggerON)),NA())</f>
        <v>7.573554372362068E-3</v>
      </c>
      <c r="H2401" s="42">
        <f>_xll.qlCalendarAdvance(Calendar,$H2400,B2401,"f",FALSE)</f>
        <v>56570</v>
      </c>
      <c r="I2401" s="139">
        <f>_xll.qlInterestRateIndexValueDate(Index1M,$H2401)</f>
        <v>56572</v>
      </c>
      <c r="J2401" s="144">
        <f>IFERROR(_xll.qlIndexFixing(Index1M,$H2401,TRUE,_xll.ohTrigger(RecalcTrigger,Trigger1M)),NA())</f>
        <v>6.7515993693986753E-3</v>
      </c>
      <c r="K2401" s="44">
        <f>IFERROR(_xll.qlIndexFixing(Index3M,H2401,TRUE,_xll.ohTrigger(RecalcTrigger,Trigger3M)),NA())</f>
        <v>6.9614021769030029E-3</v>
      </c>
      <c r="L2401" s="44">
        <f>IFERROR(_xll.qlIndexFixing(Index6M,$H2401,TRUE,_xll.ohTrigger(RecalcTrigger,Trigger6M)),NA())</f>
        <v>7.30121466648752E-3</v>
      </c>
      <c r="M2401" s="145">
        <f>IFERROR(_xll.qlIndexFixing(Index1Y,$H2401,TRUE,_xll.ohTrigger(RecalcTrigger,Trigger1Y)),NA())</f>
        <v>7.0478219055602094E-3</v>
      </c>
      <c r="N2401" s="144">
        <f>IFERROR(_xll.qlIndexFixing(ONIndex1M,I2401,TRUE,_xll.ohTrigger(RecalcTrigger,Trigger1M)),NA())</f>
        <v>6.7599010087970868E-3</v>
      </c>
      <c r="O2401" s="44">
        <f>IFERROR(_xll.qlIndexFixing(ONIndex3M,I2401,TRUE,_xll.ohTrigger(RecalcTrigger,Trigger3M)),NA())</f>
        <v>6.9921744873280289E-3</v>
      </c>
      <c r="P2401" s="44">
        <f>IFERROR(_xll.qlIndexFixing(ONIndex6M,I2401,TRUE,_xll.ohTrigger(RecalcTrigger,Trigger6M)),NA())</f>
        <v>7.3168463350548052E-3</v>
      </c>
      <c r="Q2401" s="145">
        <f>IFERROR(_xll.qlIndexFixing(ONIndex1Y,I2401,TRUE,_xll.ohTrigger(RecalcTrigger,Trigger1Y)),NA())</f>
        <v>7.1860024374181819E-3</v>
      </c>
    </row>
    <row r="2402" spans="2:17" x14ac:dyDescent="0.2">
      <c r="B2402" s="39" t="s">
        <v>42</v>
      </c>
      <c r="D2402" s="42">
        <f>_xll.qlCalendarAdvance(Calendar,$D2401,B2402,"f",FALSE)</f>
        <v>56577</v>
      </c>
      <c r="E2402" s="139">
        <f>_xll.qlInterestRateIndexValueDate(IndexON,D2402)</f>
        <v>56577</v>
      </c>
      <c r="F2402" s="155">
        <f>IFERROR(_xll.qlIndexFixing(IndexON,D2402,TRUE,_xll.ohTrigger(RecalcTrigger,TriggerON)),NA())</f>
        <v>7.573554372362068E-3</v>
      </c>
      <c r="H2402" s="42">
        <f>_xll.qlCalendarAdvance(Calendar,$H2401,B2402,"f",FALSE)</f>
        <v>56577</v>
      </c>
      <c r="I2402" s="139">
        <f>_xll.qlInterestRateIndexValueDate(Index1M,$H2402)</f>
        <v>56579</v>
      </c>
      <c r="J2402" s="144">
        <f>IFERROR(_xll.qlIndexFixing(Index1M,$H2402,TRUE,_xll.ohTrigger(RecalcTrigger,Trigger1M)),NA())</f>
        <v>6.7453402716360911E-3</v>
      </c>
      <c r="K2402" s="44">
        <f>IFERROR(_xll.qlIndexFixing(Index3M,H2402,TRUE,_xll.ohTrigger(RecalcTrigger,Trigger3M)),NA())</f>
        <v>6.9551459337177544E-3</v>
      </c>
      <c r="L2402" s="44">
        <f>IFERROR(_xll.qlIndexFixing(Index6M,$H2402,TRUE,_xll.ohTrigger(RecalcTrigger,Trigger6M)),NA())</f>
        <v>7.2988557642466867E-3</v>
      </c>
      <c r="M2402" s="145">
        <f>IFERROR(_xll.qlIndexFixing(Index1Y,$H2402,TRUE,_xll.ohTrigger(RecalcTrigger,Trigger1Y)),NA())</f>
        <v>7.0412662831698478E-3</v>
      </c>
      <c r="N2402" s="144">
        <f>IFERROR(_xll.qlIndexFixing(ONIndex1M,I2402,TRUE,_xll.ohTrigger(RecalcTrigger,Trigger1M)),NA())</f>
        <v>6.7536623572816978E-3</v>
      </c>
      <c r="O2402" s="44">
        <f>IFERROR(_xll.qlIndexFixing(ONIndex3M,I2402,TRUE,_xll.ohTrigger(RecalcTrigger,Trigger3M)),NA())</f>
        <v>6.9859893386148286E-3</v>
      </c>
      <c r="P2402" s="44">
        <f>IFERROR(_xll.qlIndexFixing(ONIndex6M,I2402,TRUE,_xll.ohTrigger(RecalcTrigger,Trigger6M)),NA())</f>
        <v>7.3144846377370953E-3</v>
      </c>
      <c r="Q2402" s="145">
        <f>IFERROR(_xll.qlIndexFixing(ONIndex1Y,I2402,TRUE,_xll.ohTrigger(RecalcTrigger,Trigger1Y)),NA())</f>
        <v>7.1797594412181809E-3</v>
      </c>
    </row>
    <row r="2403" spans="2:17" x14ac:dyDescent="0.2">
      <c r="B2403" s="39" t="s">
        <v>42</v>
      </c>
      <c r="D2403" s="42">
        <f>_xll.qlCalendarAdvance(Calendar,$D2402,B2403,"f",FALSE)</f>
        <v>56584</v>
      </c>
      <c r="E2403" s="139">
        <f>_xll.qlInterestRateIndexValueDate(IndexON,D2403)</f>
        <v>56584</v>
      </c>
      <c r="F2403" s="155">
        <f>IFERROR(_xll.qlIndexFixing(IndexON,D2403,TRUE,_xll.ohTrigger(RecalcTrigger,TriggerON)),NA())</f>
        <v>7.573554372362068E-3</v>
      </c>
      <c r="H2403" s="42">
        <f>_xll.qlCalendarAdvance(Calendar,$H2402,B2403,"f",FALSE)</f>
        <v>56584</v>
      </c>
      <c r="I2403" s="139">
        <f>_xll.qlInterestRateIndexValueDate(Index1M,$H2403)</f>
        <v>56586</v>
      </c>
      <c r="J2403" s="144">
        <f>IFERROR(_xll.qlIndexFixing(Index1M,$H2403,TRUE,_xll.ohTrigger(RecalcTrigger,Trigger1M)),NA())</f>
        <v>6.7390709348438826E-3</v>
      </c>
      <c r="K2403" s="44">
        <f>IFERROR(_xll.qlIndexFixing(Index3M,H2403,TRUE,_xll.ohTrigger(RecalcTrigger,Trigger3M)),NA())</f>
        <v>6.9496444187100437E-3</v>
      </c>
      <c r="L2403" s="44">
        <f>IFERROR(_xll.qlIndexFixing(Index6M,$H2403,TRUE,_xll.ohTrigger(RecalcTrigger,Trigger6M)),NA())</f>
        <v>7.2964035699938394E-3</v>
      </c>
      <c r="M2403" s="145">
        <f>IFERROR(_xll.qlIndexFixing(Index1Y,$H2403,TRUE,_xll.ohTrigger(RecalcTrigger,Trigger1Y)),NA())</f>
        <v>7.0347000861459346E-3</v>
      </c>
      <c r="N2403" s="144">
        <f>IFERROR(_xll.qlIndexFixing(ONIndex1M,I2403,TRUE,_xll.ohTrigger(RecalcTrigger,Trigger1M)),NA())</f>
        <v>6.747413476748676E-3</v>
      </c>
      <c r="O2403" s="44">
        <f>IFERROR(_xll.qlIndexFixing(ONIndex3M,I2403,TRUE,_xll.ohTrigger(RecalcTrigger,Trigger3M)),NA())</f>
        <v>6.9797940720750518E-3</v>
      </c>
      <c r="P2403" s="44">
        <f>IFERROR(_xll.qlIndexFixing(ONIndex6M,I2403,TRUE,_xll.ohTrigger(RecalcTrigger,Trigger6M)),NA())</f>
        <v>7.3121238298679003E-3</v>
      </c>
      <c r="Q2403" s="145">
        <f>IFERROR(_xll.qlIndexFixing(ONIndex1Y,I2403,TRUE,_xll.ohTrigger(RecalcTrigger,Trigger1Y)),NA())</f>
        <v>7.1735061108046949E-3</v>
      </c>
    </row>
    <row r="2404" spans="2:17" x14ac:dyDescent="0.2">
      <c r="B2404" s="39" t="s">
        <v>42</v>
      </c>
      <c r="D2404" s="42">
        <f>_xll.qlCalendarAdvance(Calendar,$D2403,B2404,"f",FALSE)</f>
        <v>56591</v>
      </c>
      <c r="E2404" s="139">
        <f>_xll.qlInterestRateIndexValueDate(IndexON,D2404)</f>
        <v>56591</v>
      </c>
      <c r="F2404" s="155">
        <f>IFERROR(_xll.qlIndexFixing(IndexON,D2404,TRUE,_xll.ohTrigger(RecalcTrigger,TriggerON)),NA())</f>
        <v>7.5735543722821319E-3</v>
      </c>
      <c r="H2404" s="42">
        <f>_xll.qlCalendarAdvance(Calendar,$H2403,B2404,"f",FALSE)</f>
        <v>56591</v>
      </c>
      <c r="I2404" s="139">
        <f>_xll.qlInterestRateIndexValueDate(Index1M,$H2404)</f>
        <v>56593</v>
      </c>
      <c r="J2404" s="144">
        <f>IFERROR(_xll.qlIndexFixing(Index1M,$H2404,TRUE,_xll.ohTrigger(RecalcTrigger,Trigger1M)),NA())</f>
        <v>6.7327913544631968E-3</v>
      </c>
      <c r="K2404" s="44">
        <f>IFERROR(_xll.qlIndexFixing(Index3M,H2404,TRUE,_xll.ohTrigger(RecalcTrigger,Trigger3M)),NA())</f>
        <v>6.9433695464091727E-3</v>
      </c>
      <c r="L2404" s="44">
        <f>IFERROR(_xll.qlIndexFixing(Index6M,$H2404,TRUE,_xll.ohTrigger(RecalcTrigger,Trigger6M)),NA())</f>
        <v>7.2940465989192625E-3</v>
      </c>
      <c r="M2404" s="145">
        <f>IFERROR(_xll.qlIndexFixing(Index1Y,$H2404,TRUE,_xll.ohTrigger(RecalcTrigger,Trigger1Y)),NA())</f>
        <v>7.0281233064429603E-3</v>
      </c>
      <c r="N2404" s="144">
        <f>IFERROR(_xll.qlIndexFixing(ONIndex1M,I2404,TRUE,_xll.ohTrigger(RecalcTrigger,Trigger1M)),NA())</f>
        <v>6.741154362721602E-3</v>
      </c>
      <c r="O2404" s="44">
        <f>IFERROR(_xll.qlIndexFixing(ONIndex3M,I2404,TRUE,_xll.ohTrigger(RecalcTrigger,Trigger3M)),NA())</f>
        <v>6.973588681713494E-3</v>
      </c>
      <c r="P2404" s="44">
        <f>IFERROR(_xll.qlIndexFixing(ONIndex6M,I2404,TRUE,_xll.ohTrigger(RecalcTrigger,Trigger6M)),NA())</f>
        <v>7.3097639158437033E-3</v>
      </c>
      <c r="Q2404" s="145">
        <f>IFERROR(_xll.qlIndexFixing(ONIndex1Y,I2404,TRUE,_xll.ohTrigger(RecalcTrigger,Trigger1Y)),NA())</f>
        <v>7.1672424377045019E-3</v>
      </c>
    </row>
    <row r="2405" spans="2:17" x14ac:dyDescent="0.2">
      <c r="B2405" s="39" t="s">
        <v>42</v>
      </c>
      <c r="D2405" s="42">
        <f>_xll.qlCalendarAdvance(Calendar,$D2404,B2405,"f",FALSE)</f>
        <v>56598</v>
      </c>
      <c r="E2405" s="139">
        <f>_xll.qlInterestRateIndexValueDate(IndexON,D2405)</f>
        <v>56598</v>
      </c>
      <c r="F2405" s="155">
        <f>IFERROR(_xll.qlIndexFixing(IndexON,D2405,TRUE,_xll.ohTrigger(RecalcTrigger,TriggerON)),NA())</f>
        <v>7.573554372362068E-3</v>
      </c>
      <c r="H2405" s="42">
        <f>_xll.qlCalendarAdvance(Calendar,$H2404,B2405,"f",FALSE)</f>
        <v>56598</v>
      </c>
      <c r="I2405" s="139">
        <f>_xll.qlInterestRateIndexValueDate(Index1M,$H2405)</f>
        <v>56600</v>
      </c>
      <c r="J2405" s="144">
        <f>IFERROR(_xll.qlIndexFixing(Index1M,$H2405,TRUE,_xll.ohTrigger(RecalcTrigger,Trigger1M)),NA())</f>
        <v>6.7265015259276861E-3</v>
      </c>
      <c r="K2405" s="44">
        <f>IFERROR(_xll.qlIndexFixing(Index3M,H2405,TRUE,_xll.ohTrigger(RecalcTrigger,Trigger3M)),NA())</f>
        <v>6.9370845038552176E-3</v>
      </c>
      <c r="L2405" s="44">
        <f>IFERROR(_xll.qlIndexFixing(Index6M,$H2405,TRUE,_xll.ohTrigger(RecalcTrigger,Trigger6M)),NA())</f>
        <v>7.2916905895874596E-3</v>
      </c>
      <c r="M2405" s="145">
        <f>IFERROR(_xll.qlIndexFixing(Index1Y,$H2405,TRUE,_xll.ohTrigger(RecalcTrigger,Trigger1Y)),NA())</f>
        <v>7.0215359360162894E-3</v>
      </c>
      <c r="N2405" s="144">
        <f>IFERROR(_xll.qlIndexFixing(ONIndex1M,I2405,TRUE,_xll.ohTrigger(RecalcTrigger,Trigger1M)),NA())</f>
        <v>6.7348850106441205E-3</v>
      </c>
      <c r="O2405" s="44">
        <f>IFERROR(_xll.qlIndexFixing(ONIndex3M,I2405,TRUE,_xll.ohTrigger(RecalcTrigger,Trigger3M)),NA())</f>
        <v>6.9673731620945034E-3</v>
      </c>
      <c r="P2405" s="44">
        <f>IFERROR(_xll.qlIndexFixing(ONIndex6M,I2405,TRUE,_xll.ohTrigger(RecalcTrigger,Trigger6M)),NA())</f>
        <v>7.3074049003807318E-3</v>
      </c>
      <c r="Q2405" s="145">
        <f>IFERROR(_xll.qlIndexFixing(ONIndex1Y,I2405,TRUE,_xll.ohTrigger(RecalcTrigger,Trigger1Y)),NA())</f>
        <v>7.160968413923996E-3</v>
      </c>
    </row>
    <row r="2406" spans="2:17" x14ac:dyDescent="0.2">
      <c r="B2406" s="39" t="s">
        <v>42</v>
      </c>
      <c r="D2406" s="42">
        <f>_xll.qlCalendarAdvance(Calendar,$D2405,B2406,"f",FALSE)</f>
        <v>56605</v>
      </c>
      <c r="E2406" s="139">
        <f>_xll.qlInterestRateIndexValueDate(IndexON,D2406)</f>
        <v>56605</v>
      </c>
      <c r="F2406" s="155">
        <f>IFERROR(_xll.qlIndexFixing(IndexON,D2406,TRUE,_xll.ohTrigger(RecalcTrigger,TriggerON)),NA())</f>
        <v>7.573554372362068E-3</v>
      </c>
      <c r="H2406" s="42">
        <f>_xll.qlCalendarAdvance(Calendar,$H2405,B2406,"f",FALSE)</f>
        <v>56605</v>
      </c>
      <c r="I2406" s="139">
        <f>_xll.qlInterestRateIndexValueDate(Index1M,$H2406)</f>
        <v>56607</v>
      </c>
      <c r="J2406" s="144">
        <f>IFERROR(_xll.qlIndexFixing(Index1M,$H2406,TRUE,_xll.ohTrigger(RecalcTrigger,Trigger1M)),NA())</f>
        <v>6.7202014446735014E-3</v>
      </c>
      <c r="K2406" s="44">
        <f>IFERROR(_xll.qlIndexFixing(Index3M,H2406,TRUE,_xll.ohTrigger(RecalcTrigger,Trigger3M)),NA())</f>
        <v>6.9307892853549546E-3</v>
      </c>
      <c r="L2406" s="44">
        <f>IFERROR(_xll.qlIndexFixing(Index6M,$H2406,TRUE,_xll.ohTrigger(RecalcTrigger,Trigger6M)),NA())</f>
        <v>7.289335546619348E-3</v>
      </c>
      <c r="M2406" s="145">
        <f>IFERROR(_xll.qlIndexFixing(Index1Y,$H2406,TRUE,_xll.ohTrigger(RecalcTrigger,Trigger1Y)),NA())</f>
        <v>7.0149379668217283E-3</v>
      </c>
      <c r="N2406" s="144">
        <f>IFERROR(_xll.qlIndexFixing(ONIndex1M,I2406,TRUE,_xll.ohTrigger(RecalcTrigger,Trigger1M)),NA())</f>
        <v>6.7277074945426563E-3</v>
      </c>
      <c r="O2406" s="44">
        <f>IFERROR(_xll.qlIndexFixing(ONIndex3M,I2406,TRUE,_xll.ohTrigger(RecalcTrigger,Trigger3M)),NA())</f>
        <v>6.9602573002747192E-3</v>
      </c>
      <c r="P2406" s="44">
        <f>IFERROR(_xll.qlIndexFixing(ONIndex6M,I2406,TRUE,_xll.ohTrigger(RecalcTrigger,Trigger6M)),NA())</f>
        <v>7.3047099889667066E-3</v>
      </c>
      <c r="Q2406" s="145">
        <f>IFERROR(_xll.qlIndexFixing(ONIndex1Y,I2406,TRUE,_xll.ohTrigger(RecalcTrigger,Trigger1Y)),NA())</f>
        <v>7.1537854161274339E-3</v>
      </c>
    </row>
    <row r="2407" spans="2:17" x14ac:dyDescent="0.2">
      <c r="B2407" s="39" t="s">
        <v>42</v>
      </c>
      <c r="D2407" s="42">
        <f>_xll.qlCalendarAdvance(Calendar,$D2406,B2407,"f",FALSE)</f>
        <v>56612</v>
      </c>
      <c r="E2407" s="139">
        <f>_xll.qlInterestRateIndexValueDate(IndexON,D2407)</f>
        <v>56612</v>
      </c>
      <c r="F2407" s="155">
        <f>IFERROR(_xll.qlIndexFixing(IndexON,D2407,TRUE,_xll.ohTrigger(RecalcTrigger,TriggerON)),NA())</f>
        <v>7.573554372362068E-3</v>
      </c>
      <c r="H2407" s="42">
        <f>_xll.qlCalendarAdvance(Calendar,$H2406,B2407,"f",FALSE)</f>
        <v>56612</v>
      </c>
      <c r="I2407" s="139">
        <f>_xll.qlInterestRateIndexValueDate(Index1M,$H2407)</f>
        <v>56614</v>
      </c>
      <c r="J2407" s="144">
        <f>IFERROR(_xll.qlIndexFixing(Index1M,$H2407,TRUE,_xll.ohTrigger(RecalcTrigger,Trigger1M)),NA())</f>
        <v>6.7150579295526978E-3</v>
      </c>
      <c r="K2407" s="44">
        <f>IFERROR(_xll.qlIndexFixing(Index3M,H2407,TRUE,_xll.ohTrigger(RecalcTrigger,Trigger3M)),NA())</f>
        <v>6.9244838852169366E-3</v>
      </c>
      <c r="L2407" s="44">
        <f>IFERROR(_xll.qlIndexFixing(Index6M,$H2407,TRUE,_xll.ohTrigger(RecalcTrigger,Trigger6M)),NA())</f>
        <v>7.287075627520706E-3</v>
      </c>
      <c r="M2407" s="145">
        <f>IFERROR(_xll.qlIndexFixing(Index1Y,$H2407,TRUE,_xll.ohTrigger(RecalcTrigger,Trigger1Y)),NA())</f>
        <v>7.0083293908159575E-3</v>
      </c>
      <c r="N2407" s="144">
        <f>IFERROR(_xll.qlIndexFixing(ONIndex1M,I2407,TRUE,_xll.ohTrigger(RecalcTrigger,Trigger1M)),NA())</f>
        <v>6.7214161882667156E-3</v>
      </c>
      <c r="O2407" s="44">
        <f>IFERROR(_xll.qlIndexFixing(ONIndex3M,I2407,TRUE,_xll.ohTrigger(RecalcTrigger,Trigger3M)),NA())</f>
        <v>6.9540200553941389E-3</v>
      </c>
      <c r="P2407" s="44">
        <f>IFERROR(_xll.qlIndexFixing(ONIndex6M,I2407,TRUE,_xll.ohTrigger(RecalcTrigger,Trigger6M)),NA())</f>
        <v>7.3023529143512178E-3</v>
      </c>
      <c r="Q2407" s="145">
        <f>IFERROR(_xll.qlIndexFixing(ONIndex1Y,I2407,TRUE,_xll.ohTrigger(RecalcTrigger,Trigger1Y)),NA())</f>
        <v>7.1474891845113575E-3</v>
      </c>
    </row>
    <row r="2408" spans="2:17" x14ac:dyDescent="0.2">
      <c r="B2408" s="39" t="s">
        <v>42</v>
      </c>
      <c r="D2408" s="42">
        <f>_xll.qlCalendarAdvance(Calendar,$D2407,B2408,"f",FALSE)</f>
        <v>56619</v>
      </c>
      <c r="E2408" s="139">
        <f>_xll.qlInterestRateIndexValueDate(IndexON,D2408)</f>
        <v>56619</v>
      </c>
      <c r="F2408" s="155">
        <f>IFERROR(_xll.qlIndexFixing(IndexON,D2408,TRUE,_xll.ohTrigger(RecalcTrigger,TriggerON)),NA())</f>
        <v>7.573554372362068E-3</v>
      </c>
      <c r="H2408" s="42">
        <f>_xll.qlCalendarAdvance(Calendar,$H2407,B2408,"f",FALSE)</f>
        <v>56619</v>
      </c>
      <c r="I2408" s="139">
        <f>_xll.qlInterestRateIndexValueDate(Index1M,$H2408)</f>
        <v>56621</v>
      </c>
      <c r="J2408" s="144">
        <f>IFERROR(_xll.qlIndexFixing(Index1M,$H2408,TRUE,_xll.ohTrigger(RecalcTrigger,Trigger1M)),NA())</f>
        <v>6.7075705057512147E-3</v>
      </c>
      <c r="K2408" s="44">
        <f>IFERROR(_xll.qlIndexFixing(Index3M,H2408,TRUE,_xll.ohTrigger(RecalcTrigger,Trigger3M)),NA())</f>
        <v>6.9181682977514924E-3</v>
      </c>
      <c r="L2408" s="44">
        <f>IFERROR(_xll.qlIndexFixing(Index6M,$H2408,TRUE,_xll.ohTrigger(RecalcTrigger,Trigger6M)),NA())</f>
        <v>7.2847225074095653E-3</v>
      </c>
      <c r="M2408" s="145">
        <f>IFERROR(_xll.qlIndexFixing(Index1Y,$H2408,TRUE,_xll.ohTrigger(RecalcTrigger,Trigger1Y)),NA())</f>
        <v>7.0017101999556566E-3</v>
      </c>
      <c r="N2408" s="144">
        <f>IFERROR(_xll.qlIndexFixing(ONIndex1M,I2408,TRUE,_xll.ohTrigger(RecalcTrigger,Trigger1M)),NA())</f>
        <v>6.7160154800660621E-3</v>
      </c>
      <c r="O2408" s="44">
        <f>IFERROR(_xll.qlIndexFixing(ONIndex3M,I2408,TRUE,_xll.ohTrigger(RecalcTrigger,Trigger3M)),NA())</f>
        <v>6.9486657693396126E-3</v>
      </c>
      <c r="P2408" s="44">
        <f>IFERROR(_xll.qlIndexFixing(ONIndex6M,I2408,TRUE,_xll.ohTrigger(RecalcTrigger,Trigger6M)),NA())</f>
        <v>7.3003332913224028E-3</v>
      </c>
      <c r="Q2408" s="145">
        <f>IFERROR(_xll.qlIndexFixing(ONIndex1Y,I2408,TRUE,_xll.ohTrigger(RecalcTrigger,Trigger1Y)),NA())</f>
        <v>7.1420841560065895E-3</v>
      </c>
    </row>
    <row r="2409" spans="2:17" x14ac:dyDescent="0.2">
      <c r="B2409" s="39" t="s">
        <v>42</v>
      </c>
      <c r="D2409" s="42">
        <f>_xll.qlCalendarAdvance(Calendar,$D2408,B2409,"f",FALSE)</f>
        <v>56626</v>
      </c>
      <c r="E2409" s="139">
        <f>_xll.qlInterestRateIndexValueDate(IndexON,D2409)</f>
        <v>56626</v>
      </c>
      <c r="F2409" s="155">
        <f>IFERROR(_xll.qlIndexFixing(IndexON,D2409,TRUE,_xll.ohTrigger(RecalcTrigger,TriggerON)),NA())</f>
        <v>7.573554372362068E-3</v>
      </c>
      <c r="H2409" s="42">
        <f>_xll.qlCalendarAdvance(Calendar,$H2408,B2409,"f",FALSE)</f>
        <v>56626</v>
      </c>
      <c r="I2409" s="139">
        <f>_xll.qlInterestRateIndexValueDate(Index1M,$H2409)</f>
        <v>56628</v>
      </c>
      <c r="J2409" s="144">
        <f>IFERROR(_xll.qlIndexFixing(Index1M,$H2409,TRUE,_xll.ohTrigger(RecalcTrigger,Trigger1M)),NA())</f>
        <v>6.7012396389579121E-3</v>
      </c>
      <c r="K2409" s="44">
        <f>IFERROR(_xll.qlIndexFixing(Index3M,H2409,TRUE,_xll.ohTrigger(RecalcTrigger,Trigger3M)),NA())</f>
        <v>6.9118425172653986E-3</v>
      </c>
      <c r="L2409" s="44">
        <f>IFERROR(_xll.qlIndexFixing(Index6M,$H2409,TRUE,_xll.ohTrigger(RecalcTrigger,Trigger6M)),NA())</f>
        <v>7.2823703671572705E-3</v>
      </c>
      <c r="M2409" s="145">
        <f>IFERROR(_xll.qlIndexFixing(Index1Y,$H2409,TRUE,_xll.ohTrigger(RecalcTrigger,Trigger1Y)),NA())</f>
        <v>6.9950803861983822E-3</v>
      </c>
      <c r="N2409" s="144">
        <f>IFERROR(_xll.qlIndexFixing(ONIndex1M,I2409,TRUE,_xll.ohTrigger(RecalcTrigger,Trigger1M)),NA())</f>
        <v>6.7097051298237176E-3</v>
      </c>
      <c r="O2409" s="44">
        <f>IFERROR(_xll.qlIndexFixing(ONIndex3M,I2409,TRUE,_xll.ohTrigger(RecalcTrigger,Trigger3M)),NA())</f>
        <v>6.9424096748171849E-3</v>
      </c>
      <c r="P2409" s="44">
        <f>IFERROR(_xll.qlIndexFixing(ONIndex6M,I2409,TRUE,_xll.ohTrigger(RecalcTrigger,Trigger6M)),NA())</f>
        <v>7.2979779161475022E-3</v>
      </c>
      <c r="Q2409" s="145">
        <f>IFERROR(_xll.qlIndexFixing(ONIndex1Y,I2409,TRUE,_xll.ohTrigger(RecalcTrigger,Trigger1Y)),NA())</f>
        <v>7.1357686471706927E-3</v>
      </c>
    </row>
    <row r="2410" spans="2:17" x14ac:dyDescent="0.2">
      <c r="B2410" s="39" t="s">
        <v>42</v>
      </c>
      <c r="D2410" s="42">
        <f>_xll.qlCalendarAdvance(Calendar,$D2409,B2410,"f",FALSE)</f>
        <v>56633</v>
      </c>
      <c r="E2410" s="139">
        <f>_xll.qlInterestRateIndexValueDate(IndexON,D2410)</f>
        <v>56633</v>
      </c>
      <c r="F2410" s="155">
        <f>IFERROR(_xll.qlIndexFixing(IndexON,D2410,TRUE,_xll.ohTrigger(RecalcTrigger,TriggerON)),NA())</f>
        <v>7.573554372362068E-3</v>
      </c>
      <c r="H2410" s="42">
        <f>_xll.qlCalendarAdvance(Calendar,$H2409,B2410,"f",FALSE)</f>
        <v>56633</v>
      </c>
      <c r="I2410" s="139">
        <f>_xll.qlInterestRateIndexValueDate(Index1M,$H2410)</f>
        <v>56635</v>
      </c>
      <c r="J2410" s="144">
        <f>IFERROR(_xll.qlIndexFixing(Index1M,$H2410,TRUE,_xll.ohTrigger(RecalcTrigger,Trigger1M)),NA())</f>
        <v>6.6948985011855422E-3</v>
      </c>
      <c r="K2410" s="44">
        <f>IFERROR(_xll.qlIndexFixing(Index3M,H2410,TRUE,_xll.ohTrigger(RecalcTrigger,Trigger3M)),NA())</f>
        <v>6.9055065380698721E-3</v>
      </c>
      <c r="L2410" s="44">
        <f>IFERROR(_xll.qlIndexFixing(Index6M,$H2410,TRUE,_xll.ohTrigger(RecalcTrigger,Trigger6M)),NA())</f>
        <v>7.2800192113820061E-3</v>
      </c>
      <c r="M2410" s="145">
        <f>IFERROR(_xll.qlIndexFixing(Index1Y,$H2410,TRUE,_xll.ohTrigger(RecalcTrigger,Trigger1Y)),NA())</f>
        <v>6.9884399415025677E-3</v>
      </c>
      <c r="N2410" s="144">
        <f>IFERROR(_xll.qlIndexFixing(ONIndex1M,I2410,TRUE,_xll.ohTrigger(RecalcTrigger,Trigger1M)),NA())</f>
        <v>6.7033845185893171E-3</v>
      </c>
      <c r="O2410" s="44">
        <f>IFERROR(_xll.qlIndexFixing(ONIndex3M,I2410,TRUE,_xll.ohTrigger(RecalcTrigger,Trigger3M)),NA())</f>
        <v>6.9361434221004714E-3</v>
      </c>
      <c r="P2410" s="44">
        <f>IFERROR(_xll.qlIndexFixing(ONIndex6M,I2410,TRUE,_xll.ohTrigger(RecalcTrigger,Trigger6M)),NA())</f>
        <v>7.2956234623955396E-3</v>
      </c>
      <c r="Q2410" s="145">
        <f>IFERROR(_xll.qlIndexFixing(ONIndex1Y,I2410,TRUE,_xll.ohTrigger(RecalcTrigger,Trigger1Y)),NA())</f>
        <v>7.1294427467272214E-3</v>
      </c>
    </row>
    <row r="2411" spans="2:17" x14ac:dyDescent="0.2">
      <c r="B2411" s="39" t="s">
        <v>42</v>
      </c>
      <c r="D2411" s="42">
        <f>_xll.qlCalendarAdvance(Calendar,$D2410,B2411,"f",FALSE)</f>
        <v>56640</v>
      </c>
      <c r="E2411" s="139">
        <f>_xll.qlInterestRateIndexValueDate(IndexON,D2411)</f>
        <v>56640</v>
      </c>
      <c r="F2411" s="155">
        <f>IFERROR(_xll.qlIndexFixing(IndexON,D2411,TRUE,_xll.ohTrigger(RecalcTrigger,TriggerON)),NA())</f>
        <v>7.5735543722821319E-3</v>
      </c>
      <c r="H2411" s="42">
        <f>_xll.qlCalendarAdvance(Calendar,$H2410,B2411,"f",FALSE)</f>
        <v>56640</v>
      </c>
      <c r="I2411" s="139">
        <f>_xll.qlInterestRateIndexValueDate(Index1M,$H2411)</f>
        <v>56642</v>
      </c>
      <c r="J2411" s="144">
        <f>IFERROR(_xll.qlIndexFixing(Index1M,$H2411,TRUE,_xll.ohTrigger(RecalcTrigger,Trigger1M)),NA())</f>
        <v>6.6897241320377334E-3</v>
      </c>
      <c r="K2411" s="44">
        <f>IFERROR(_xll.qlIndexFixing(Index3M,H2411,TRUE,_xll.ohTrigger(RecalcTrigger,Trigger3M)),NA())</f>
        <v>6.8991603544716895E-3</v>
      </c>
      <c r="L2411" s="44">
        <f>IFERROR(_xll.qlIndexFixing(Index6M,$H2411,TRUE,_xll.ohTrigger(RecalcTrigger,Trigger6M)),NA())</f>
        <v>7.277669044703723E-3</v>
      </c>
      <c r="M2411" s="145">
        <f>IFERROR(_xll.qlIndexFixing(Index1Y,$H2411,TRUE,_xll.ohTrigger(RecalcTrigger,Trigger1Y)),NA())</f>
        <v>6.9817888578268652E-3</v>
      </c>
      <c r="N2411" s="144">
        <f>IFERROR(_xll.qlIndexFixing(ONIndex1M,I2411,TRUE,_xll.ohTrigger(RecalcTrigger,Trigger1M)),NA())</f>
        <v>6.6970536418065052E-3</v>
      </c>
      <c r="O2411" s="44">
        <f>IFERROR(_xll.qlIndexFixing(ONIndex3M,I2411,TRUE,_xll.ohTrigger(RecalcTrigger,Trigger3M)),NA())</f>
        <v>6.9298670058337564E-3</v>
      </c>
      <c r="P2411" s="44">
        <f>IFERROR(_xll.qlIndexFixing(ONIndex6M,I2411,TRUE,_xll.ohTrigger(RecalcTrigger,Trigger6M)),NA())</f>
        <v>7.2932699348626784E-3</v>
      </c>
      <c r="Q2411" s="145">
        <f>IFERROR(_xll.qlIndexFixing(ONIndex1Y,I2411,TRUE,_xll.ohTrigger(RecalcTrigger,Trigger1Y)),NA())</f>
        <v>7.1231064462029536E-3</v>
      </c>
    </row>
    <row r="2412" spans="2:17" x14ac:dyDescent="0.2">
      <c r="B2412" s="39" t="s">
        <v>42</v>
      </c>
      <c r="D2412" s="42">
        <f>_xll.qlCalendarAdvance(Calendar,$D2411,B2412,"f",FALSE)</f>
        <v>56647</v>
      </c>
      <c r="E2412" s="139">
        <f>_xll.qlInterestRateIndexValueDate(IndexON,D2412)</f>
        <v>56647</v>
      </c>
      <c r="F2412" s="155">
        <f>IFERROR(_xll.qlIndexFixing(IndexON,D2412,TRUE,_xll.ohTrigger(RecalcTrigger,TriggerON)),NA())</f>
        <v>7.573554372362068E-3</v>
      </c>
      <c r="H2412" s="42">
        <f>_xll.qlCalendarAdvance(Calendar,$H2411,B2412,"f",FALSE)</f>
        <v>56647</v>
      </c>
      <c r="I2412" s="139">
        <f>_xll.qlInterestRateIndexValueDate(Index1M,$H2412)</f>
        <v>56649</v>
      </c>
      <c r="J2412" s="144">
        <f>IFERROR(_xll.qlIndexFixing(Index1M,$H2412,TRUE,_xll.ohTrigger(RecalcTrigger,Trigger1M)),NA())</f>
        <v>6.6837580254043771E-3</v>
      </c>
      <c r="K2412" s="44">
        <f>IFERROR(_xll.qlIndexFixing(Index3M,H2412,TRUE,_xll.ohTrigger(RecalcTrigger,Trigger3M)),NA())</f>
        <v>6.8931939264730577E-3</v>
      </c>
      <c r="L2412" s="44">
        <f>IFERROR(_xll.qlIndexFixing(Index6M,$H2412,TRUE,_xll.ohTrigger(RecalcTrigger,Trigger6M)),NA())</f>
        <v>7.2753198717423716E-3</v>
      </c>
      <c r="M2412" s="145">
        <f>IFERROR(_xll.qlIndexFixing(Index1Y,$H2412,TRUE,_xll.ohTrigger(RecalcTrigger,Trigger1Y)),NA())</f>
        <v>6.9751271271301435E-3</v>
      </c>
      <c r="N2412" s="144">
        <f>IFERROR(_xll.qlIndexFixing(ONIndex1M,I2412,TRUE,_xll.ohTrigger(RecalcTrigger,Trigger1M)),NA())</f>
        <v>6.6907124948389907E-3</v>
      </c>
      <c r="O2412" s="44">
        <f>IFERROR(_xll.qlIndexFixing(ONIndex3M,I2412,TRUE,_xll.ohTrigger(RecalcTrigger,Trigger3M)),NA())</f>
        <v>6.9235804199418993E-3</v>
      </c>
      <c r="P2412" s="44">
        <f>IFERROR(_xll.qlIndexFixing(ONIndex6M,I2412,TRUE,_xll.ohTrigger(RecalcTrigger,Trigger6M)),NA())</f>
        <v>7.2909173381052739E-3</v>
      </c>
      <c r="Q2412" s="145">
        <f>IFERROR(_xll.qlIndexFixing(ONIndex1Y,I2412,TRUE,_xll.ohTrigger(RecalcTrigger,Trigger1Y)),NA())</f>
        <v>7.1167597376842195E-3</v>
      </c>
    </row>
    <row r="2413" spans="2:17" x14ac:dyDescent="0.2">
      <c r="B2413" s="39" t="s">
        <v>42</v>
      </c>
      <c r="D2413" s="42">
        <f>_xll.qlCalendarAdvance(Calendar,$D2412,B2413,"f",FALSE)</f>
        <v>56654</v>
      </c>
      <c r="E2413" s="139">
        <f>_xll.qlInterestRateIndexValueDate(IndexON,D2413)</f>
        <v>56654</v>
      </c>
      <c r="F2413" s="155">
        <f>IFERROR(_xll.qlIndexFixing(IndexON,D2413,TRUE,_xll.ohTrigger(RecalcTrigger,TriggerON)),NA())</f>
        <v>7.573554372362068E-3</v>
      </c>
      <c r="H2413" s="42">
        <f>_xll.qlCalendarAdvance(Calendar,$H2412,B2413,"f",FALSE)</f>
        <v>56654</v>
      </c>
      <c r="I2413" s="139">
        <f>_xll.qlInterestRateIndexValueDate(Index1M,$H2413)</f>
        <v>56656</v>
      </c>
      <c r="J2413" s="144">
        <f>IFERROR(_xll.qlIndexFixing(Index1M,$H2413,TRUE,_xll.ohTrigger(RecalcTrigger,Trigger1M)),NA())</f>
        <v>6.6773894598180583E-3</v>
      </c>
      <c r="K2413" s="44">
        <f>IFERROR(_xll.qlIndexFixing(Index3M,H2413,TRUE,_xll.ohTrigger(RecalcTrigger,Trigger3M)),NA())</f>
        <v>6.8868281694881486E-3</v>
      </c>
      <c r="L2413" s="44">
        <f>IFERROR(_xll.qlIndexFixing(Index6M,$H2413,TRUE,_xll.ohTrigger(RecalcTrigger,Trigger6M)),NA())</f>
        <v>7.2729716971174623E-3</v>
      </c>
      <c r="M2413" s="145">
        <f>IFERROR(_xll.qlIndexFixing(Index1Y,$H2413,TRUE,_xll.ohTrigger(RecalcTrigger,Trigger1Y)),NA())</f>
        <v>6.9684547413721501E-3</v>
      </c>
      <c r="N2413" s="144">
        <f>IFERROR(_xll.qlIndexFixing(ONIndex1M,I2413,TRUE,_xll.ohTrigger(RecalcTrigger,Trigger1M)),NA())</f>
        <v>6.6843610731304182E-3</v>
      </c>
      <c r="O2413" s="44">
        <f>IFERROR(_xll.qlIndexFixing(ONIndex3M,I2413,TRUE,_xll.ohTrigger(RecalcTrigger,Trigger3M)),NA())</f>
        <v>6.9172836589093123E-3</v>
      </c>
      <c r="P2413" s="44">
        <f>IFERROR(_xll.qlIndexFixing(ONIndex6M,I2413,TRUE,_xll.ohTrigger(RecalcTrigger,Trigger6M)),NA())</f>
        <v>7.2885656768395535E-3</v>
      </c>
      <c r="Q2413" s="145">
        <f>IFERROR(_xll.qlIndexFixing(ONIndex1Y,I2413,TRUE,_xll.ohTrigger(RecalcTrigger,Trigger1Y)),NA())</f>
        <v>7.1104026126977971E-3</v>
      </c>
    </row>
    <row r="2414" spans="2:17" x14ac:dyDescent="0.2">
      <c r="B2414" s="39" t="s">
        <v>42</v>
      </c>
      <c r="D2414" s="42">
        <f>_xll.qlCalendarAdvance(Calendar,$D2413,B2414,"f",FALSE)</f>
        <v>56661</v>
      </c>
      <c r="E2414" s="139">
        <f>_xll.qlInterestRateIndexValueDate(IndexON,D2414)</f>
        <v>56661</v>
      </c>
      <c r="F2414" s="155">
        <f>IFERROR(_xll.qlIndexFixing(IndexON,D2414,TRUE,_xll.ohTrigger(RecalcTrigger,TriggerON)),NA())</f>
        <v>7.573554372362068E-3</v>
      </c>
      <c r="H2414" s="42">
        <f>_xll.qlCalendarAdvance(Calendar,$H2413,B2414,"f",FALSE)</f>
        <v>56661</v>
      </c>
      <c r="I2414" s="139">
        <f>_xll.qlInterestRateIndexValueDate(Index1M,$H2414)</f>
        <v>56663</v>
      </c>
      <c r="J2414" s="144">
        <f>IFERROR(_xll.qlIndexFixing(Index1M,$H2414,TRUE,_xll.ohTrigger(RecalcTrigger,Trigger1M)),NA())</f>
        <v>6.6710106066152665E-3</v>
      </c>
      <c r="K2414" s="44">
        <f>IFERROR(_xll.qlIndexFixing(Index3M,H2414,TRUE,_xll.ohTrigger(RecalcTrigger,Trigger3M)),NA())</f>
        <v>6.8804521915196287E-3</v>
      </c>
      <c r="L2414" s="44">
        <f>IFERROR(_xll.qlIndexFixing(Index6M,$H2414,TRUE,_xll.ohTrigger(RecalcTrigger,Trigger6M)),NA())</f>
        <v>7.2706245254498267E-3</v>
      </c>
      <c r="M2414" s="145">
        <f>IFERROR(_xll.qlIndexFixing(Index1Y,$H2414,TRUE,_xll.ohTrigger(RecalcTrigger,Trigger1Y)),NA())</f>
        <v>6.9617716925135086E-3</v>
      </c>
      <c r="N2414" s="144">
        <f>IFERROR(_xll.qlIndexFixing(ONIndex1M,I2414,TRUE,_xll.ohTrigger(RecalcTrigger,Trigger1M)),NA())</f>
        <v>6.6779993722043685E-3</v>
      </c>
      <c r="O2414" s="44">
        <f>IFERROR(_xll.qlIndexFixing(ONIndex3M,I2414,TRUE,_xll.ohTrigger(RecalcTrigger,Trigger3M)),NA())</f>
        <v>6.9109767167407909E-3</v>
      </c>
      <c r="P2414" s="44">
        <f>IFERROR(_xll.qlIndexFixing(ONIndex6M,I2414,TRUE,_xll.ohTrigger(RecalcTrigger,Trigger6M)),NA())</f>
        <v>7.2862149555419364E-3</v>
      </c>
      <c r="Q2414" s="145">
        <f>IFERROR(_xll.qlIndexFixing(ONIndex1Y,I2414,TRUE,_xll.ohTrigger(RecalcTrigger,Trigger1Y)),NA())</f>
        <v>7.1040350633300164E-3</v>
      </c>
    </row>
    <row r="2415" spans="2:17" x14ac:dyDescent="0.2">
      <c r="B2415" s="39" t="s">
        <v>42</v>
      </c>
      <c r="D2415" s="42">
        <f>_xll.qlCalendarAdvance(Calendar,$D2414,B2415,"f",FALSE)</f>
        <v>56668</v>
      </c>
      <c r="E2415" s="139">
        <f>_xll.qlInterestRateIndexValueDate(IndexON,D2415)</f>
        <v>56668</v>
      </c>
      <c r="F2415" s="155">
        <f>IFERROR(_xll.qlIndexFixing(IndexON,D2415,TRUE,_xll.ohTrigger(RecalcTrigger,TriggerON)),NA())</f>
        <v>7.573554372362068E-3</v>
      </c>
      <c r="H2415" s="42">
        <f>_xll.qlCalendarAdvance(Calendar,$H2414,B2415,"f",FALSE)</f>
        <v>56668</v>
      </c>
      <c r="I2415" s="139">
        <f>_xll.qlInterestRateIndexValueDate(Index1M,$H2415)</f>
        <v>56670</v>
      </c>
      <c r="J2415" s="144">
        <f>IFERROR(_xll.qlIndexFixing(Index1M,$H2415,TRUE,_xll.ohTrigger(RecalcTrigger,Trigger1M)),NA())</f>
        <v>6.6646214612282274E-3</v>
      </c>
      <c r="K2415" s="44">
        <f>IFERROR(_xll.qlIndexFixing(Index3M,H2415,TRUE,_xll.ohTrigger(RecalcTrigger,Trigger3M)),NA())</f>
        <v>6.8740659868758722E-3</v>
      </c>
      <c r="L2415" s="44">
        <f>IFERROR(_xll.qlIndexFixing(Index6M,$H2415,TRUE,_xll.ohTrigger(RecalcTrigger,Trigger6M)),NA())</f>
        <v>7.2682783613576517E-3</v>
      </c>
      <c r="M2415" s="145">
        <f>IFERROR(_xll.qlIndexFixing(Index1Y,$H2415,TRUE,_xll.ohTrigger(RecalcTrigger,Trigger1Y)),NA())</f>
        <v>6.955077972515278E-3</v>
      </c>
      <c r="N2415" s="144">
        <f>IFERROR(_xll.qlIndexFixing(ONIndex1M,I2415,TRUE,_xll.ohTrigger(RecalcTrigger,Trigger1M)),NA())</f>
        <v>6.6716273874245502E-3</v>
      </c>
      <c r="O2415" s="44">
        <f>IFERROR(_xll.qlIndexFixing(ONIndex3M,I2415,TRUE,_xll.ohTrigger(RecalcTrigger,Trigger3M)),NA())</f>
        <v>6.9046595881605555E-3</v>
      </c>
      <c r="P2415" s="44">
        <f>IFERROR(_xll.qlIndexFixing(ONIndex6M,I2415,TRUE,_xll.ohTrigger(RecalcTrigger,Trigger6M)),NA())</f>
        <v>7.283865178768778E-3</v>
      </c>
      <c r="Q2415" s="145">
        <f>IFERROR(_xll.qlIndexFixing(ONIndex1Y,I2415,TRUE,_xll.ohTrigger(RecalcTrigger,Trigger1Y)),NA())</f>
        <v>7.0976570811875916E-3</v>
      </c>
    </row>
    <row r="2416" spans="2:17" x14ac:dyDescent="0.2">
      <c r="B2416" s="39" t="s">
        <v>42</v>
      </c>
      <c r="D2416" s="42">
        <f>_xll.qlCalendarAdvance(Calendar,$D2415,B2416,"f",FALSE)</f>
        <v>56675</v>
      </c>
      <c r="E2416" s="139">
        <f>_xll.qlInterestRateIndexValueDate(IndexON,D2416)</f>
        <v>56675</v>
      </c>
      <c r="F2416" s="155">
        <f>IFERROR(_xll.qlIndexFixing(IndexON,D2416,TRUE,_xll.ohTrigger(RecalcTrigger,TriggerON)),NA())</f>
        <v>7.573554372362068E-3</v>
      </c>
      <c r="H2416" s="42">
        <f>_xll.qlCalendarAdvance(Calendar,$H2415,B2416,"f",FALSE)</f>
        <v>56675</v>
      </c>
      <c r="I2416" s="139">
        <f>_xll.qlInterestRateIndexValueDate(Index1M,$H2416)</f>
        <v>56677</v>
      </c>
      <c r="J2416" s="144">
        <f>IFERROR(_xll.qlIndexFixing(Index1M,$H2416,TRUE,_xll.ohTrigger(RecalcTrigger,Trigger1M)),NA())</f>
        <v>6.6566357284528199E-3</v>
      </c>
      <c r="K2416" s="44">
        <f>IFERROR(_xll.qlIndexFixing(Index3M,H2416,TRUE,_xll.ohTrigger(RecalcTrigger,Trigger3M)),NA())</f>
        <v>6.8664891547430499E-3</v>
      </c>
      <c r="L2416" s="44">
        <f>IFERROR(_xll.qlIndexFixing(Index6M,$H2416,TRUE,_xll.ohTrigger(RecalcTrigger,Trigger6M)),NA())</f>
        <v>7.2654635922810773E-3</v>
      </c>
      <c r="M2416" s="145">
        <f>IFERROR(_xll.qlIndexFixing(Index1Y,$H2416,TRUE,_xll.ohTrigger(RecalcTrigger,Trigger1Y)),NA())</f>
        <v>6.9471160694044966E-3</v>
      </c>
      <c r="N2416" s="144">
        <f>IFERROR(_xll.qlIndexFixing(ONIndex1M,I2416,TRUE,_xll.ohTrigger(RecalcTrigger,Trigger1M)),NA())</f>
        <v>6.665245114074736E-3</v>
      </c>
      <c r="O2416" s="44">
        <f>IFERROR(_xll.qlIndexFixing(ONIndex3M,I2416,TRUE,_xll.ohTrigger(RecalcTrigger,Trigger3M)),NA())</f>
        <v>6.8983322669335934E-3</v>
      </c>
      <c r="P2416" s="44">
        <f>IFERROR(_xll.qlIndexFixing(ONIndex6M,I2416,TRUE,_xll.ohTrigger(RecalcTrigger,Trigger6M)),NA())</f>
        <v>7.2815163511563696E-3</v>
      </c>
      <c r="Q2416" s="145">
        <f>IFERROR(_xll.qlIndexFixing(ONIndex1Y,I2416,TRUE,_xll.ohTrigger(RecalcTrigger,Trigger1Y)),NA())</f>
        <v>7.0912686581170448E-3</v>
      </c>
    </row>
    <row r="2417" spans="2:17" x14ac:dyDescent="0.2">
      <c r="B2417" s="39" t="s">
        <v>42</v>
      </c>
      <c r="D2417" s="42">
        <f>_xll.qlCalendarAdvance(Calendar,$D2416,B2417,"f",FALSE)</f>
        <v>56682</v>
      </c>
      <c r="E2417" s="139">
        <f>_xll.qlInterestRateIndexValueDate(IndexON,D2417)</f>
        <v>56682</v>
      </c>
      <c r="F2417" s="155">
        <f>IFERROR(_xll.qlIndexFixing(IndexON,D2417,TRUE,_xll.ohTrigger(RecalcTrigger,TriggerON)),NA())</f>
        <v>7.573554372362068E-3</v>
      </c>
      <c r="H2417" s="42">
        <f>_xll.qlCalendarAdvance(Calendar,$H2416,B2417,"f",FALSE)</f>
        <v>56682</v>
      </c>
      <c r="I2417" s="139">
        <f>_xll.qlInterestRateIndexValueDate(Index1M,$H2417)</f>
        <v>56684</v>
      </c>
      <c r="J2417" s="144">
        <f>IFERROR(_xll.qlIndexFixing(Index1M,$H2417,TRUE,_xll.ohTrigger(RecalcTrigger,Trigger1M)),NA())</f>
        <v>6.6502225660466929E-3</v>
      </c>
      <c r="K2417" s="44">
        <f>IFERROR(_xll.qlIndexFixing(Index3M,H2417,TRUE,_xll.ohTrigger(RecalcTrigger,Trigger3M)),NA())</f>
        <v>6.8600799161849082E-3</v>
      </c>
      <c r="L2417" s="44">
        <f>IFERROR(_xll.qlIndexFixing(Index6M,$H2417,TRUE,_xll.ohTrigger(RecalcTrigger,Trigger6M)),NA())</f>
        <v>7.2631195926410996E-3</v>
      </c>
      <c r="M2417" s="145">
        <f>IFERROR(_xll.qlIndexFixing(Index1Y,$H2417,TRUE,_xll.ohTrigger(RecalcTrigger,Trigger1Y)),NA())</f>
        <v>6.9403982892108536E-3</v>
      </c>
      <c r="N2417" s="144">
        <f>IFERROR(_xll.qlIndexFixing(ONIndex1M,I2417,TRUE,_xll.ohTrigger(RecalcTrigger,Trigger1M)),NA())</f>
        <v>6.6588525477584426E-3</v>
      </c>
      <c r="O2417" s="44">
        <f>IFERROR(_xll.qlIndexFixing(ONIndex3M,I2417,TRUE,_xll.ohTrigger(RecalcTrigger,Trigger3M)),NA())</f>
        <v>6.8919947475443166E-3</v>
      </c>
      <c r="P2417" s="44">
        <f>IFERROR(_xll.qlIndexFixing(ONIndex6M,I2417,TRUE,_xll.ohTrigger(RecalcTrigger,Trigger6M)),NA())</f>
        <v>7.2791684774209386E-3</v>
      </c>
      <c r="Q2417" s="145">
        <f>IFERROR(_xll.qlIndexFixing(ONIndex1Y,I2417,TRUE,_xll.ohTrigger(RecalcTrigger,Trigger1Y)),NA())</f>
        <v>7.0848697858849619E-3</v>
      </c>
    </row>
    <row r="2418" spans="2:17" x14ac:dyDescent="0.2">
      <c r="B2418" s="39" t="s">
        <v>42</v>
      </c>
      <c r="D2418" s="42">
        <f>_xll.qlCalendarAdvance(Calendar,$D2417,B2418,"f",FALSE)</f>
        <v>56689</v>
      </c>
      <c r="E2418" s="139">
        <f>_xll.qlInterestRateIndexValueDate(IndexON,D2418)</f>
        <v>56689</v>
      </c>
      <c r="F2418" s="155">
        <f>IFERROR(_xll.qlIndexFixing(IndexON,D2418,TRUE,_xll.ohTrigger(RecalcTrigger,TriggerON)),NA())</f>
        <v>7.573554372362068E-3</v>
      </c>
      <c r="H2418" s="42">
        <f>_xll.qlCalendarAdvance(Calendar,$H2417,B2418,"f",FALSE)</f>
        <v>56689</v>
      </c>
      <c r="I2418" s="139">
        <f>_xll.qlInterestRateIndexValueDate(Index1M,$H2418)</f>
        <v>56691</v>
      </c>
      <c r="J2418" s="144">
        <f>IFERROR(_xll.qlIndexFixing(Index1M,$H2418,TRUE,_xll.ohTrigger(RecalcTrigger,Trigger1M)),NA())</f>
        <v>6.6434005976269044E-3</v>
      </c>
      <c r="K2418" s="44">
        <f>IFERROR(_xll.qlIndexFixing(Index3M,H2418,TRUE,_xll.ohTrigger(RecalcTrigger,Trigger3M)),NA())</f>
        <v>6.8536604324151316E-3</v>
      </c>
      <c r="L2418" s="44">
        <f>IFERROR(_xll.qlIndexFixing(Index6M,$H2418,TRUE,_xll.ohTrigger(RecalcTrigger,Trigger6M)),NA())</f>
        <v>7.2607766162647459E-3</v>
      </c>
      <c r="M2418" s="145">
        <f>IFERROR(_xll.qlIndexFixing(Index1Y,$H2418,TRUE,_xll.ohTrigger(RecalcTrigger,Trigger1Y)),NA())</f>
        <v>6.9336698117990992E-3</v>
      </c>
      <c r="N2418" s="144">
        <f>IFERROR(_xll.qlIndexFixing(ONIndex1M,I2418,TRUE,_xll.ohTrigger(RecalcTrigger,Trigger1M)),NA())</f>
        <v>6.6524496838393787E-3</v>
      </c>
      <c r="O2418" s="44">
        <f>IFERROR(_xll.qlIndexFixing(ONIndex3M,I2418,TRUE,_xll.ohTrigger(RecalcTrigger,Trigger3M)),NA())</f>
        <v>6.8856470244771373E-3</v>
      </c>
      <c r="P2418" s="44">
        <f>IFERROR(_xll.qlIndexFixing(ONIndex6M,I2418,TRUE,_xll.ohTrigger(RecalcTrigger,Trigger6M)),NA())</f>
        <v>7.2768215621987764E-3</v>
      </c>
      <c r="Q2418" s="145">
        <f>IFERROR(_xll.qlIndexFixing(ONIndex1Y,I2418,TRUE,_xll.ohTrigger(RecalcTrigger,Trigger1Y)),NA())</f>
        <v>7.078460456337865E-3</v>
      </c>
    </row>
    <row r="2419" spans="2:17" x14ac:dyDescent="0.2">
      <c r="B2419" s="39" t="s">
        <v>42</v>
      </c>
      <c r="D2419" s="42">
        <f>_xll.qlCalendarAdvance(Calendar,$D2418,B2419,"f",FALSE)</f>
        <v>56696</v>
      </c>
      <c r="E2419" s="139">
        <f>_xll.qlInterestRateIndexValueDate(IndexON,D2419)</f>
        <v>56696</v>
      </c>
      <c r="F2419" s="155">
        <f>IFERROR(_xll.qlIndexFixing(IndexON,D2419,TRUE,_xll.ohTrigger(RecalcTrigger,TriggerON)),NA())</f>
        <v>7.573554372362068E-3</v>
      </c>
      <c r="H2419" s="42">
        <f>_xll.qlCalendarAdvance(Calendar,$H2418,B2419,"f",FALSE)</f>
        <v>56696</v>
      </c>
      <c r="I2419" s="139">
        <f>_xll.qlInterestRateIndexValueDate(Index1M,$H2419)</f>
        <v>56698</v>
      </c>
      <c r="J2419" s="144">
        <f>IFERROR(_xll.qlIndexFixing(Index1M,$H2419,TRUE,_xll.ohTrigger(RecalcTrigger,Trigger1M)),NA())</f>
        <v>6.6373653142109967E-3</v>
      </c>
      <c r="K2419" s="44">
        <f>IFERROR(_xll.qlIndexFixing(Index3M,H2419,TRUE,_xll.ohTrigger(RecalcTrigger,Trigger3M)),NA())</f>
        <v>6.8472306977469637E-3</v>
      </c>
      <c r="L2419" s="44">
        <f>IFERROR(_xll.qlIndexFixing(Index6M,$H2419,TRUE,_xll.ohTrigger(RecalcTrigger,Trigger6M)),NA())</f>
        <v>7.2584346677719768E-3</v>
      </c>
      <c r="M2419" s="145">
        <f>IFERROR(_xll.qlIndexFixing(Index1Y,$H2419,TRUE,_xll.ohTrigger(RecalcTrigger,Trigger1Y)),NA())</f>
        <v>6.9269306291341393E-3</v>
      </c>
      <c r="N2419" s="144">
        <f>IFERROR(_xll.qlIndexFixing(ONIndex1M,I2419,TRUE,_xll.ohTrigger(RecalcTrigger,Trigger1M)),NA())</f>
        <v>6.6460365177611891E-3</v>
      </c>
      <c r="O2419" s="44">
        <f>IFERROR(_xll.qlIndexFixing(ONIndex3M,I2419,TRUE,_xll.ohTrigger(RecalcTrigger,Trigger3M)),NA())</f>
        <v>6.8792890916569149E-3</v>
      </c>
      <c r="P2419" s="44">
        <f>IFERROR(_xll.qlIndexFixing(ONIndex6M,I2419,TRUE,_xll.ohTrigger(RecalcTrigger,Trigger6M)),NA())</f>
        <v>7.2744756098863661E-3</v>
      </c>
      <c r="Q2419" s="145">
        <f>IFERROR(_xll.qlIndexFixing(ONIndex1Y,I2419,TRUE,_xll.ohTrigger(RecalcTrigger,Trigger1Y)),NA())</f>
        <v>7.0720406614022124E-3</v>
      </c>
    </row>
    <row r="2420" spans="2:17" x14ac:dyDescent="0.2">
      <c r="B2420" s="39" t="s">
        <v>42</v>
      </c>
      <c r="D2420" s="42">
        <f>_xll.qlCalendarAdvance(Calendar,$D2419,B2420,"f",FALSE)</f>
        <v>56703</v>
      </c>
      <c r="E2420" s="139">
        <f>_xll.qlInterestRateIndexValueDate(IndexON,D2420)</f>
        <v>56703</v>
      </c>
      <c r="F2420" s="155">
        <f>IFERROR(_xll.qlIndexFixing(IndexON,D2420,TRUE,_xll.ohTrigger(RecalcTrigger,TriggerON)),NA())</f>
        <v>7.573554372362068E-3</v>
      </c>
      <c r="H2420" s="42">
        <f>_xll.qlCalendarAdvance(Calendar,$H2419,B2420,"f",FALSE)</f>
        <v>56703</v>
      </c>
      <c r="I2420" s="139">
        <f>_xll.qlInterestRateIndexValueDate(Index1M,$H2420)</f>
        <v>56705</v>
      </c>
      <c r="J2420" s="144">
        <f>IFERROR(_xll.qlIndexFixing(Index1M,$H2420,TRUE,_xll.ohTrigger(RecalcTrigger,Trigger1M)),NA())</f>
        <v>6.6309212156487329E-3</v>
      </c>
      <c r="K2420" s="44">
        <f>IFERROR(_xll.qlIndexFixing(Index3M,H2420,TRUE,_xll.ohTrigger(RecalcTrigger,Trigger3M)),NA())</f>
        <v>6.8411876791088302E-3</v>
      </c>
      <c r="L2420" s="44">
        <f>IFERROR(_xll.qlIndexFixing(Index6M,$H2420,TRUE,_xll.ohTrigger(RecalcTrigger,Trigger6M)),NA())</f>
        <v>7.2563751858991813E-3</v>
      </c>
      <c r="M2420" s="145">
        <f>IFERROR(_xll.qlIndexFixing(Index1Y,$H2420,TRUE,_xll.ohTrigger(RecalcTrigger,Trigger1Y)),NA())</f>
        <v>6.9197577862734339E-3</v>
      </c>
      <c r="N2420" s="144">
        <f>IFERROR(_xll.qlIndexFixing(ONIndex1M,I2420,TRUE,_xll.ohTrigger(RecalcTrigger,Trigger1M)),NA())</f>
        <v>6.6396130448076462E-3</v>
      </c>
      <c r="O2420" s="44">
        <f>IFERROR(_xll.qlIndexFixing(ONIndex3M,I2420,TRUE,_xll.ohTrigger(RecalcTrigger,Trigger3M)),NA())</f>
        <v>6.8729209434881255E-3</v>
      </c>
      <c r="P2420" s="44">
        <f>IFERROR(_xll.qlIndexFixing(ONIndex6M,I2420,TRUE,_xll.ohTrigger(RecalcTrigger,Trigger6M)),NA())</f>
        <v>7.2721306252798712E-3</v>
      </c>
      <c r="Q2420" s="145">
        <f>IFERROR(_xll.qlIndexFixing(ONIndex1Y,I2420,TRUE,_xll.ohTrigger(RecalcTrigger,Trigger1Y)),NA())</f>
        <v>7.065610392684718E-3</v>
      </c>
    </row>
    <row r="2421" spans="2:17" x14ac:dyDescent="0.2">
      <c r="B2421" s="39" t="s">
        <v>42</v>
      </c>
      <c r="D2421" s="42">
        <f>_xll.qlCalendarAdvance(Calendar,$D2420,B2421,"f",FALSE)</f>
        <v>56710</v>
      </c>
      <c r="E2421" s="139">
        <f>_xll.qlInterestRateIndexValueDate(IndexON,D2421)</f>
        <v>56710</v>
      </c>
      <c r="F2421" s="155">
        <f>IFERROR(_xll.qlIndexFixing(IndexON,D2421,TRUE,_xll.ohTrigger(RecalcTrigger,TriggerON)),NA())</f>
        <v>7.573554372362068E-3</v>
      </c>
      <c r="H2421" s="42">
        <f>_xll.qlCalendarAdvance(Calendar,$H2420,B2421,"f",FALSE)</f>
        <v>56710</v>
      </c>
      <c r="I2421" s="139">
        <f>_xll.qlInterestRateIndexValueDate(Index1M,$H2421)</f>
        <v>56712</v>
      </c>
      <c r="J2421" s="144">
        <f>IFERROR(_xll.qlIndexFixing(Index1M,$H2421,TRUE,_xll.ohTrigger(RecalcTrigger,Trigger1M)),NA())</f>
        <v>6.6244667959050596E-3</v>
      </c>
      <c r="K2421" s="44">
        <f>IFERROR(_xll.qlIndexFixing(Index3M,H2421,TRUE,_xll.ohTrigger(RecalcTrigger,Trigger3M)),NA())</f>
        <v>6.8347382820704303E-3</v>
      </c>
      <c r="L2421" s="44">
        <f>IFERROR(_xll.qlIndexFixing(Index6M,$H2421,TRUE,_xll.ohTrigger(RecalcTrigger,Trigger6M)),NA())</f>
        <v>7.2540352212714359E-3</v>
      </c>
      <c r="M2421" s="145">
        <f>IFERROR(_xll.qlIndexFixing(Index1Y,$H2421,TRUE,_xll.ohTrigger(RecalcTrigger,Trigger1Y)),NA())</f>
        <v>6.9134201159061796E-3</v>
      </c>
      <c r="N2421" s="144">
        <f>IFERROR(_xll.qlIndexFixing(ONIndex1M,I2421,TRUE,_xll.ohTrigger(RecalcTrigger,Trigger1M)),NA())</f>
        <v>6.633179260582267E-3</v>
      </c>
      <c r="O2421" s="44">
        <f>IFERROR(_xll.qlIndexFixing(ONIndex3M,I2421,TRUE,_xll.ohTrigger(RecalcTrigger,Trigger3M)),NA())</f>
        <v>6.8665425743752451E-3</v>
      </c>
      <c r="P2421" s="44">
        <f>IFERROR(_xll.qlIndexFixing(ONIndex6M,I2421,TRUE,_xll.ohTrigger(RecalcTrigger,Trigger6M)),NA())</f>
        <v>7.269786612935647E-3</v>
      </c>
      <c r="Q2421" s="145">
        <f>IFERROR(_xll.qlIndexFixing(ONIndex1Y,I2421,TRUE,_xll.ohTrigger(RecalcTrigger,Trigger1Y)),NA())</f>
        <v>7.0591696420319039E-3</v>
      </c>
    </row>
    <row r="2422" spans="2:17" x14ac:dyDescent="0.2">
      <c r="B2422" s="39" t="s">
        <v>42</v>
      </c>
      <c r="D2422" s="42">
        <f>_xll.qlCalendarAdvance(Calendar,$D2421,B2422,"f",FALSE)</f>
        <v>56717</v>
      </c>
      <c r="E2422" s="139">
        <f>_xll.qlInterestRateIndexValueDate(IndexON,D2422)</f>
        <v>56717</v>
      </c>
      <c r="F2422" s="155">
        <f>IFERROR(_xll.qlIndexFixing(IndexON,D2422,TRUE,_xll.ohTrigger(RecalcTrigger,TriggerON)),NA())</f>
        <v>7.573554372362068E-3</v>
      </c>
      <c r="H2422" s="42">
        <f>_xll.qlCalendarAdvance(Calendar,$H2421,B2422,"f",FALSE)</f>
        <v>56717</v>
      </c>
      <c r="I2422" s="139">
        <f>_xll.qlInterestRateIndexValueDate(Index1M,$H2422)</f>
        <v>56719</v>
      </c>
      <c r="J2422" s="144">
        <f>IFERROR(_xll.qlIndexFixing(Index1M,$H2422,TRUE,_xll.ohTrigger(RecalcTrigger,Trigger1M)),NA())</f>
        <v>6.6180020504136294E-3</v>
      </c>
      <c r="K2422" s="44">
        <f>IFERROR(_xll.qlIndexFixing(Index3M,H2422,TRUE,_xll.ohTrigger(RecalcTrigger,Trigger3M)),NA())</f>
        <v>6.8282786175519776E-3</v>
      </c>
      <c r="L2422" s="44">
        <f>IFERROR(_xll.qlIndexFixing(Index6M,$H2422,TRUE,_xll.ohTrigger(RecalcTrigger,Trigger6M)),NA())</f>
        <v>7.2516962972884198E-3</v>
      </c>
      <c r="M2422" s="145">
        <f>IFERROR(_xll.qlIndexFixing(Index1Y,$H2422,TRUE,_xll.ohTrigger(RecalcTrigger,Trigger1Y)),NA())</f>
        <v>6.906648769275164E-3</v>
      </c>
      <c r="N2422" s="144">
        <f>IFERROR(_xll.qlIndexFixing(ONIndex1M,I2422,TRUE,_xll.ohTrigger(RecalcTrigger,Trigger1M)),NA())</f>
        <v>6.6248920935496614E-3</v>
      </c>
      <c r="O2422" s="44">
        <f>IFERROR(_xll.qlIndexFixing(ONIndex3M,I2422,TRUE,_xll.ohTrigger(RecalcTrigger,Trigger3M)),NA())</f>
        <v>6.8583267860855557E-3</v>
      </c>
      <c r="P2422" s="44">
        <f>IFERROR(_xll.qlIndexFixing(ONIndex6M,I2422,TRUE,_xll.ohTrigger(RecalcTrigger,Trigger6M)),NA())</f>
        <v>7.2667743186816125E-3</v>
      </c>
      <c r="Q2422" s="145">
        <f>IFERROR(_xll.qlIndexFixing(ONIndex1Y,I2422,TRUE,_xll.ohTrigger(RecalcTrigger,Trigger1Y)),NA())</f>
        <v>7.0508732618090875E-3</v>
      </c>
    </row>
    <row r="2423" spans="2:17" x14ac:dyDescent="0.2">
      <c r="B2423" s="39" t="s">
        <v>42</v>
      </c>
      <c r="D2423" s="42">
        <f>_xll.qlCalendarAdvance(Calendar,$D2422,B2423,"f",FALSE)</f>
        <v>56724</v>
      </c>
      <c r="E2423" s="139">
        <f>_xll.qlInterestRateIndexValueDate(IndexON,D2423)</f>
        <v>56724</v>
      </c>
      <c r="F2423" s="155">
        <f>IFERROR(_xll.qlIndexFixing(IndexON,D2423,TRUE,_xll.ohTrigger(RecalcTrigger,TriggerON)),NA())</f>
        <v>7.573554372362068E-3</v>
      </c>
      <c r="H2423" s="42">
        <f>_xll.qlCalendarAdvance(Calendar,$H2422,B2423,"f",FALSE)</f>
        <v>56724</v>
      </c>
      <c r="I2423" s="139">
        <f>_xll.qlInterestRateIndexValueDate(Index1M,$H2423)</f>
        <v>56726</v>
      </c>
      <c r="J2423" s="144">
        <f>IFERROR(_xll.qlIndexFixing(Index1M,$H2423,TRUE,_xll.ohTrigger(RecalcTrigger,Trigger1M)),NA())</f>
        <v>6.6115269746180871E-3</v>
      </c>
      <c r="K2423" s="44">
        <f>IFERROR(_xll.qlIndexFixing(Index3M,H2423,TRUE,_xll.ohTrigger(RecalcTrigger,Trigger3M)),NA())</f>
        <v>6.8218086798639572E-3</v>
      </c>
      <c r="L2423" s="44">
        <f>IFERROR(_xll.qlIndexFixing(Index6M,$H2423,TRUE,_xll.ohTrigger(RecalcTrigger,Trigger6M)),NA())</f>
        <v>7.2493584185698247E-3</v>
      </c>
      <c r="M2423" s="145">
        <f>IFERROR(_xll.qlIndexFixing(Index1Y,$H2423,TRUE,_xll.ohTrigger(RecalcTrigger,Trigger1Y)),NA())</f>
        <v>6.8998666852553439E-3</v>
      </c>
      <c r="N2423" s="144">
        <f>IFERROR(_xll.qlIndexFixing(ONIndex1M,I2423,TRUE,_xll.ohTrigger(RecalcTrigger,Trigger1M)),NA())</f>
        <v>6.6202807398507701E-3</v>
      </c>
      <c r="O2423" s="44">
        <f>IFERROR(_xll.qlIndexFixing(ONIndex3M,I2423,TRUE,_xll.ohTrigger(RecalcTrigger,Trigger3M)),NA())</f>
        <v>6.853755149975882E-3</v>
      </c>
      <c r="P2423" s="44">
        <f>IFERROR(_xll.qlIndexFixing(ONIndex6M,I2423,TRUE,_xll.ohTrigger(RecalcTrigger,Trigger6M)),NA())</f>
        <v>7.2651015232594318E-3</v>
      </c>
      <c r="Q2423" s="145">
        <f>IFERROR(_xll.qlIndexFixing(ONIndex1Y,I2423,TRUE,_xll.ohTrigger(RecalcTrigger,Trigger1Y)),NA())</f>
        <v>7.046256662386341E-3</v>
      </c>
    </row>
    <row r="2424" spans="2:17" x14ac:dyDescent="0.2">
      <c r="B2424" s="39" t="s">
        <v>42</v>
      </c>
      <c r="D2424" s="42">
        <f>_xll.qlCalendarAdvance(Calendar,$D2423,B2424,"f",FALSE)</f>
        <v>56731</v>
      </c>
      <c r="E2424" s="139">
        <f>_xll.qlInterestRateIndexValueDate(IndexON,D2424)</f>
        <v>56731</v>
      </c>
      <c r="F2424" s="155">
        <f>IFERROR(_xll.qlIndexFixing(IndexON,D2424,TRUE,_xll.ohTrigger(RecalcTrigger,TriggerON)),NA())</f>
        <v>7.573554372362068E-3</v>
      </c>
      <c r="H2424" s="42">
        <f>_xll.qlCalendarAdvance(Calendar,$H2423,B2424,"f",FALSE)</f>
        <v>56731</v>
      </c>
      <c r="I2424" s="139">
        <f>_xll.qlInterestRateIndexValueDate(Index1M,$H2424)</f>
        <v>56733</v>
      </c>
      <c r="J2424" s="144">
        <f>IFERROR(_xll.qlIndexFixing(Index1M,$H2424,TRUE,_xll.ohTrigger(RecalcTrigger,Trigger1M)),NA())</f>
        <v>6.6050415639470894E-3</v>
      </c>
      <c r="K2424" s="44">
        <f>IFERROR(_xll.qlIndexFixing(Index3M,H2424,TRUE,_xll.ohTrigger(RecalcTrigger,Trigger3M)),NA())</f>
        <v>6.815328463317733E-3</v>
      </c>
      <c r="L2424" s="44">
        <f>IFERROR(_xll.qlIndexFixing(Index6M,$H2424,TRUE,_xll.ohTrigger(RecalcTrigger,Trigger6M)),NA())</f>
        <v>7.2470215897362175E-3</v>
      </c>
      <c r="M2424" s="145">
        <f>IFERROR(_xll.qlIndexFixing(Index1Y,$H2424,TRUE,_xll.ohTrigger(RecalcTrigger,Trigger1Y)),NA())</f>
        <v>6.8943529650748285E-3</v>
      </c>
      <c r="N2424" s="144">
        <f>IFERROR(_xll.qlIndexFixing(ONIndex1M,I2424,TRUE,_xll.ohTrigger(RecalcTrigger,Trigger1M)),NA())</f>
        <v>6.6138159939921337E-3</v>
      </c>
      <c r="O2424" s="44">
        <f>IFERROR(_xll.qlIndexFixing(ONIndex3M,I2424,TRUE,_xll.ohTrigger(RecalcTrigger,Trigger3M)),NA())</f>
        <v>6.8473460832585431E-3</v>
      </c>
      <c r="P2424" s="44">
        <f>IFERROR(_xll.qlIndexFixing(ONIndex6M,I2424,TRUE,_xll.ohTrigger(RecalcTrigger,Trigger6M)),NA())</f>
        <v>7.2627604551200875E-3</v>
      </c>
      <c r="Q2424" s="145">
        <f>IFERROR(_xll.qlIndexFixing(ONIndex1Y,I2424,TRUE,_xll.ohTrigger(RecalcTrigger,Trigger1Y)),NA())</f>
        <v>7.0397844168468282E-3</v>
      </c>
    </row>
    <row r="2425" spans="2:17" x14ac:dyDescent="0.2">
      <c r="B2425" s="39" t="s">
        <v>42</v>
      </c>
      <c r="D2425" s="42">
        <f>_xll.qlCalendarAdvance(Calendar,$D2424,B2425,"f",FALSE)</f>
        <v>56738</v>
      </c>
      <c r="E2425" s="139">
        <f>_xll.qlInterestRateIndexValueDate(IndexON,D2425)</f>
        <v>56738</v>
      </c>
      <c r="F2425" s="155">
        <f>IFERROR(_xll.qlIndexFixing(IndexON,D2425,TRUE,_xll.ohTrigger(RecalcTrigger,TriggerON)),NA())</f>
        <v>7.573554372442004E-3</v>
      </c>
      <c r="H2425" s="42">
        <f>_xll.qlCalendarAdvance(Calendar,$H2424,B2425,"f",FALSE)</f>
        <v>56738</v>
      </c>
      <c r="I2425" s="139">
        <f>_xll.qlInterestRateIndexValueDate(Index1M,$H2425)</f>
        <v>56740</v>
      </c>
      <c r="J2425" s="144">
        <f>IFERROR(_xll.qlIndexFixing(Index1M,$H2425,TRUE,_xll.ohTrigger(RecalcTrigger,Trigger1M)),NA())</f>
        <v>6.598545813844281E-3</v>
      </c>
      <c r="K2425" s="44">
        <f>IFERROR(_xll.qlIndexFixing(Index3M,H2425,TRUE,_xll.ohTrigger(RecalcTrigger,Trigger3M)),NA())</f>
        <v>6.8084367022709473E-3</v>
      </c>
      <c r="L2425" s="44">
        <f>IFERROR(_xll.qlIndexFixing(Index6M,$H2425,TRUE,_xll.ohTrigger(RecalcTrigger,Trigger6M)),NA())</f>
        <v>7.2444048210854118E-3</v>
      </c>
      <c r="M2425" s="145">
        <f>IFERROR(_xll.qlIndexFixing(Index1Y,$H2425,TRUE,_xll.ohTrigger(RecalcTrigger,Trigger1Y)),NA())</f>
        <v>6.8862702729193407E-3</v>
      </c>
      <c r="N2425" s="144">
        <f>IFERROR(_xll.qlIndexFixing(ONIndex1M,I2425,TRUE,_xll.ohTrigger(RecalcTrigger,Trigger1M)),NA())</f>
        <v>6.6073409187161758E-3</v>
      </c>
      <c r="O2425" s="44">
        <f>IFERROR(_xll.qlIndexFixing(ONIndex3M,I2425,TRUE,_xll.ohTrigger(RecalcTrigger,Trigger3M)),NA())</f>
        <v>6.8409267724955924E-3</v>
      </c>
      <c r="P2425" s="44">
        <f>IFERROR(_xll.qlIndexFixing(ONIndex6M,I2425,TRUE,_xll.ohTrigger(RecalcTrigger,Trigger6M)),NA())</f>
        <v>7.2604203777082432E-3</v>
      </c>
      <c r="Q2425" s="145">
        <f>IFERROR(_xll.qlIndexFixing(ONIndex1Y,I2425,TRUE,_xll.ohTrigger(RecalcTrigger,Trigger1Y)),NA())</f>
        <v>7.0333016566781481E-3</v>
      </c>
    </row>
    <row r="2426" spans="2:17" x14ac:dyDescent="0.2">
      <c r="B2426" s="39" t="s">
        <v>42</v>
      </c>
      <c r="D2426" s="42">
        <f>_xll.qlCalendarAdvance(Calendar,$D2425,B2426,"f",FALSE)</f>
        <v>56745</v>
      </c>
      <c r="E2426" s="139">
        <f>_xll.qlInterestRateIndexValueDate(IndexON,D2426)</f>
        <v>56745</v>
      </c>
      <c r="F2426" s="155">
        <f>IFERROR(_xll.qlIndexFixing(IndexON,D2426,TRUE,_xll.ohTrigger(RecalcTrigger,TriggerON)),NA())</f>
        <v>7.5735543722821319E-3</v>
      </c>
      <c r="H2426" s="42">
        <f>_xll.qlCalendarAdvance(Calendar,$H2425,B2426,"f",FALSE)</f>
        <v>56745</v>
      </c>
      <c r="I2426" s="139">
        <f>_xll.qlInterestRateIndexValueDate(Index1M,$H2426)</f>
        <v>56747</v>
      </c>
      <c r="J2426" s="144">
        <f>IFERROR(_xll.qlIndexFixing(Index1M,$H2426,TRUE,_xll.ohTrigger(RecalcTrigger,Trigger1M)),NA())</f>
        <v>6.5920397197358205E-3</v>
      </c>
      <c r="K2426" s="44">
        <f>IFERROR(_xll.qlIndexFixing(Index3M,H2426,TRUE,_xll.ohTrigger(RecalcTrigger,Trigger3M)),NA())</f>
        <v>6.8019350520197256E-3</v>
      </c>
      <c r="L2426" s="44">
        <f>IFERROR(_xll.qlIndexFixing(Index6M,$H2426,TRUE,_xll.ohTrigger(RecalcTrigger,Trigger6M)),NA())</f>
        <v>7.2420701971344769E-3</v>
      </c>
      <c r="M2426" s="145">
        <f>IFERROR(_xll.qlIndexFixing(Index1Y,$H2426,TRUE,_xll.ohTrigger(RecalcTrigger,Trigger1Y)),NA())</f>
        <v>6.8794559285403544E-3</v>
      </c>
      <c r="N2426" s="144">
        <f>IFERROR(_xll.qlIndexFixing(ONIndex1M,I2426,TRUE,_xll.ohTrigger(RecalcTrigger,Trigger1M)),NA())</f>
        <v>6.6008555089869247E-3</v>
      </c>
      <c r="O2426" s="44">
        <f>IFERROR(_xll.qlIndexFixing(ONIndex3M,I2426,TRUE,_xll.ohTrigger(RecalcTrigger,Trigger3M)),NA())</f>
        <v>6.834497212171442E-3</v>
      </c>
      <c r="P2426" s="44">
        <f>IFERROR(_xll.qlIndexFixing(ONIndex6M,I2426,TRUE,_xll.ohTrigger(RecalcTrigger,Trigger6M)),NA())</f>
        <v>7.2580812955802543E-3</v>
      </c>
      <c r="Q2426" s="145">
        <f>IFERROR(_xll.qlIndexFixing(ONIndex1Y,I2426,TRUE,_xll.ohTrigger(RecalcTrigger,Trigger1Y)),NA())</f>
        <v>7.0268083736468867E-3</v>
      </c>
    </row>
    <row r="2427" spans="2:17" x14ac:dyDescent="0.2">
      <c r="B2427" s="39" t="s">
        <v>42</v>
      </c>
      <c r="D2427" s="42">
        <f>_xll.qlCalendarAdvance(Calendar,$D2426,B2427,"f",FALSE)</f>
        <v>56752</v>
      </c>
      <c r="E2427" s="139">
        <f>_xll.qlInterestRateIndexValueDate(IndexON,D2427)</f>
        <v>56752</v>
      </c>
      <c r="F2427" s="155">
        <f>IFERROR(_xll.qlIndexFixing(IndexON,D2427,TRUE,_xll.ohTrigger(RecalcTrigger,TriggerON)),NA())</f>
        <v>7.573554372362068E-3</v>
      </c>
      <c r="H2427" s="42">
        <f>_xll.qlCalendarAdvance(Calendar,$H2426,B2427,"f",FALSE)</f>
        <v>56752</v>
      </c>
      <c r="I2427" s="139">
        <f>_xll.qlInterestRateIndexValueDate(Index1M,$H2427)</f>
        <v>56754</v>
      </c>
      <c r="J2427" s="144">
        <f>IFERROR(_xll.qlIndexFixing(Index1M,$H2427,TRUE,_xll.ohTrigger(RecalcTrigger,Trigger1M)),NA())</f>
        <v>6.5855232770678507E-3</v>
      </c>
      <c r="K2427" s="44">
        <f>IFERROR(_xll.qlIndexFixing(Index3M,H2427,TRUE,_xll.ohTrigger(RecalcTrigger,Trigger3M)),NA())</f>
        <v>6.7954231053612988E-3</v>
      </c>
      <c r="L2427" s="44">
        <f>IFERROR(_xll.qlIndexFixing(Index6M,$H2427,TRUE,_xll.ohTrigger(RecalcTrigger,Trigger6M)),NA())</f>
        <v>7.2397366380263783E-3</v>
      </c>
      <c r="M2427" s="145">
        <f>IFERROR(_xll.qlIndexFixing(Index1Y,$H2427,TRUE,_xll.ohTrigger(RecalcTrigger,Trigger1Y)),NA())</f>
        <v>6.872630814645871E-3</v>
      </c>
      <c r="N2427" s="144">
        <f>IFERROR(_xll.qlIndexFixing(ONIndex1M,I2427,TRUE,_xll.ohTrigger(RecalcTrigger,Trigger1M)),NA())</f>
        <v>6.5943597605677695E-3</v>
      </c>
      <c r="O2427" s="44">
        <f>IFERROR(_xll.qlIndexFixing(ONIndex3M,I2427,TRUE,_xll.ohTrigger(RecalcTrigger,Trigger3M)),NA())</f>
        <v>6.8280573963708235E-3</v>
      </c>
      <c r="P2427" s="44">
        <f>IFERROR(_xll.qlIndexFixing(ONIndex6M,I2427,TRUE,_xll.ohTrigger(RecalcTrigger,Trigger6M)),NA())</f>
        <v>7.255743213372412E-3</v>
      </c>
      <c r="Q2427" s="145">
        <f>IFERROR(_xll.qlIndexFixing(ONIndex1Y,I2427,TRUE,_xll.ohTrigger(RecalcTrigger,Trigger1Y)),NA())</f>
        <v>7.020304559439694E-3</v>
      </c>
    </row>
    <row r="2428" spans="2:17" x14ac:dyDescent="0.2">
      <c r="B2428" s="39" t="s">
        <v>42</v>
      </c>
      <c r="D2428" s="42">
        <f>_xll.qlCalendarAdvance(Calendar,$D2427,B2428,"f",FALSE)</f>
        <v>56759</v>
      </c>
      <c r="E2428" s="139">
        <f>_xll.qlInterestRateIndexValueDate(IndexON,D2428)</f>
        <v>56759</v>
      </c>
      <c r="F2428" s="155">
        <f>IFERROR(_xll.qlIndexFixing(IndexON,D2428,TRUE,_xll.ohTrigger(RecalcTrigger,TriggerON)),NA())</f>
        <v>7.573554372362068E-3</v>
      </c>
      <c r="H2428" s="42">
        <f>_xll.qlCalendarAdvance(Calendar,$H2427,B2428,"f",FALSE)</f>
        <v>56759</v>
      </c>
      <c r="I2428" s="139">
        <f>_xll.qlInterestRateIndexValueDate(Index1M,$H2428)</f>
        <v>56761</v>
      </c>
      <c r="J2428" s="144">
        <f>IFERROR(_xll.qlIndexFixing(Index1M,$H2428,TRUE,_xll.ohTrigger(RecalcTrigger,Trigger1M)),NA())</f>
        <v>6.5789964812740243E-3</v>
      </c>
      <c r="K2428" s="44">
        <f>IFERROR(_xll.qlIndexFixing(Index3M,H2428,TRUE,_xll.ohTrigger(RecalcTrigger,Trigger3M)),NA())</f>
        <v>6.7889008566054355E-3</v>
      </c>
      <c r="L2428" s="44">
        <f>IFERROR(_xll.qlIndexFixing(Index6M,$H2428,TRUE,_xll.ohTrigger(RecalcTrigger,Trigger6M)),NA())</f>
        <v>7.2374041483793594E-3</v>
      </c>
      <c r="M2428" s="145">
        <f>IFERROR(_xll.qlIndexFixing(Index1Y,$H2428,TRUE,_xll.ohTrigger(RecalcTrigger,Trigger1Y)),NA())</f>
        <v>6.8657949232057928E-3</v>
      </c>
      <c r="N2428" s="144">
        <f>IFERROR(_xll.qlIndexFixing(ONIndex1M,I2428,TRUE,_xll.ohTrigger(RecalcTrigger,Trigger1M)),NA())</f>
        <v>6.5878536687424827E-3</v>
      </c>
      <c r="O2428" s="44">
        <f>IFERROR(_xll.qlIndexFixing(ONIndex3M,I2428,TRUE,_xll.ohTrigger(RecalcTrigger,Trigger3M)),NA())</f>
        <v>6.8216073192584048E-3</v>
      </c>
      <c r="P2428" s="44">
        <f>IFERROR(_xll.qlIndexFixing(ONIndex6M,I2428,TRUE,_xll.ohTrigger(RecalcTrigger,Trigger6M)),NA())</f>
        <v>7.2534061356410717E-3</v>
      </c>
      <c r="Q2428" s="145">
        <f>IFERROR(_xll.qlIndexFixing(ONIndex1Y,I2428,TRUE,_xll.ohTrigger(RecalcTrigger,Trigger1Y)),NA())</f>
        <v>7.0137902060629642E-3</v>
      </c>
    </row>
    <row r="2429" spans="2:17" x14ac:dyDescent="0.2">
      <c r="B2429" s="39" t="s">
        <v>42</v>
      </c>
      <c r="D2429" s="42">
        <f>_xll.qlCalendarAdvance(Calendar,$D2428,B2429,"f",FALSE)</f>
        <v>56766</v>
      </c>
      <c r="E2429" s="139">
        <f>_xll.qlInterestRateIndexValueDate(IndexON,D2429)</f>
        <v>56766</v>
      </c>
      <c r="F2429" s="155">
        <f>IFERROR(_xll.qlIndexFixing(IndexON,D2429,TRUE,_xll.ohTrigger(RecalcTrigger,TriggerON)),NA())</f>
        <v>7.573554372362068E-3</v>
      </c>
      <c r="H2429" s="42">
        <f>_xll.qlCalendarAdvance(Calendar,$H2428,B2429,"f",FALSE)</f>
        <v>56766</v>
      </c>
      <c r="I2429" s="139">
        <f>_xll.qlInterestRateIndexValueDate(Index1M,$H2429)</f>
        <v>56768</v>
      </c>
      <c r="J2429" s="144">
        <f>IFERROR(_xll.qlIndexFixing(Index1M,$H2429,TRUE,_xll.ohTrigger(RecalcTrigger,Trigger1M)),NA())</f>
        <v>6.5724593277879939E-3</v>
      </c>
      <c r="K2429" s="44">
        <f>IFERROR(_xll.qlIndexFixing(Index3M,H2429,TRUE,_xll.ohTrigger(RecalcTrigger,Trigger3M)),NA())</f>
        <v>6.78236830006625E-3</v>
      </c>
      <c r="L2429" s="44">
        <f>IFERROR(_xll.qlIndexFixing(Index6M,$H2429,TRUE,_xll.ohTrigger(RecalcTrigger,Trigger6M)),NA())</f>
        <v>7.2353533555165129E-3</v>
      </c>
      <c r="M2429" s="145">
        <f>IFERROR(_xll.qlIndexFixing(Index1Y,$H2429,TRUE,_xll.ohTrigger(RecalcTrigger,Trigger1Y)),NA())</f>
        <v>6.8589482461908899E-3</v>
      </c>
      <c r="N2429" s="144">
        <f>IFERROR(_xll.qlIndexFixing(ONIndex1M,I2429,TRUE,_xll.ohTrigger(RecalcTrigger,Trigger1M)),NA())</f>
        <v>6.5813372288747729E-3</v>
      </c>
      <c r="O2429" s="44">
        <f>IFERROR(_xll.qlIndexFixing(ONIndex3M,I2429,TRUE,_xll.ohTrigger(RecalcTrigger,Trigger3M)),NA())</f>
        <v>6.8151469753185978E-3</v>
      </c>
      <c r="P2429" s="44">
        <f>IFERROR(_xll.qlIndexFixing(ONIndex6M,I2429,TRUE,_xll.ohTrigger(RecalcTrigger,Trigger6M)),NA())</f>
        <v>7.2510700669425887E-3</v>
      </c>
      <c r="Q2429" s="145">
        <f>IFERROR(_xll.qlIndexFixing(ONIndex1Y,I2429,TRUE,_xll.ohTrigger(RecalcTrigger,Trigger1Y)),NA())</f>
        <v>7.0072653051234113E-3</v>
      </c>
    </row>
    <row r="2430" spans="2:17" x14ac:dyDescent="0.2">
      <c r="B2430" s="39" t="s">
        <v>42</v>
      </c>
      <c r="D2430" s="42">
        <f>_xll.qlCalendarAdvance(Calendar,$D2429,B2430,"f",FALSE)</f>
        <v>56773</v>
      </c>
      <c r="E2430" s="139">
        <f>_xll.qlInterestRateIndexValueDate(IndexON,D2430)</f>
        <v>56773</v>
      </c>
      <c r="F2430" s="155">
        <f>IFERROR(_xll.qlIndexFixing(IndexON,D2430,TRUE,_xll.ohTrigger(RecalcTrigger,TriggerON)),NA())</f>
        <v>7.573554372362068E-3</v>
      </c>
      <c r="H2430" s="42">
        <f>_xll.qlCalendarAdvance(Calendar,$H2429,B2430,"f",FALSE)</f>
        <v>56773</v>
      </c>
      <c r="I2430" s="139">
        <f>_xll.qlInterestRateIndexValueDate(Index1M,$H2430)</f>
        <v>56775</v>
      </c>
      <c r="J2430" s="144">
        <f>IFERROR(_xll.qlIndexFixing(Index1M,$H2430,TRUE,_xll.ohTrigger(RecalcTrigger,Trigger1M)),NA())</f>
        <v>6.5659118120484083E-3</v>
      </c>
      <c r="K2430" s="44">
        <f>IFERROR(_xll.qlIndexFixing(Index3M,H2430,TRUE,_xll.ohTrigger(RecalcTrigger,Trigger3M)),NA())</f>
        <v>6.7758254300535111E-3</v>
      </c>
      <c r="L2430" s="44">
        <f>IFERROR(_xll.qlIndexFixing(Index6M,$H2430,TRUE,_xll.ohTrigger(RecalcTrigger,Trigger6M)),NA())</f>
        <v>7.2330229229989502E-3</v>
      </c>
      <c r="M2430" s="145">
        <f>IFERROR(_xll.qlIndexFixing(Index1Y,$H2430,TRUE,_xll.ohTrigger(RecalcTrigger,Trigger1Y)),NA())</f>
        <v>6.8520907755721498E-3</v>
      </c>
      <c r="N2430" s="144">
        <f>IFERROR(_xll.qlIndexFixing(ONIndex1M,I2430,TRUE,_xll.ohTrigger(RecalcTrigger,Trigger1M)),NA())</f>
        <v>6.574810436568157E-3</v>
      </c>
      <c r="O2430" s="44">
        <f>IFERROR(_xll.qlIndexFixing(ONIndex3M,I2430,TRUE,_xll.ohTrigger(RecalcTrigger,Trigger3M)),NA())</f>
        <v>6.8086763588759425E-3</v>
      </c>
      <c r="P2430" s="44">
        <f>IFERROR(_xll.qlIndexFixing(ONIndex6M,I2430,TRUE,_xll.ohTrigger(RecalcTrigger,Trigger6M)),NA())</f>
        <v>7.2487350119931904E-3</v>
      </c>
      <c r="Q2430" s="145">
        <f>IFERROR(_xll.qlIndexFixing(ONIndex1Y,I2430,TRUE,_xll.ohTrigger(RecalcTrigger,Trigger1Y)),NA())</f>
        <v>7.0007298486274294E-3</v>
      </c>
    </row>
    <row r="2431" spans="2:17" x14ac:dyDescent="0.2">
      <c r="B2431" s="39" t="s">
        <v>42</v>
      </c>
      <c r="D2431" s="42">
        <f>_xll.qlCalendarAdvance(Calendar,$D2430,B2431,"f",FALSE)</f>
        <v>56780</v>
      </c>
      <c r="E2431" s="139">
        <f>_xll.qlInterestRateIndexValueDate(IndexON,D2431)</f>
        <v>56780</v>
      </c>
      <c r="F2431" s="155">
        <f>IFERROR(_xll.qlIndexFixing(IndexON,D2431,TRUE,_xll.ohTrigger(RecalcTrigger,TriggerON)),NA())</f>
        <v>7.573554372362068E-3</v>
      </c>
      <c r="H2431" s="42">
        <f>_xll.qlCalendarAdvance(Calendar,$H2430,B2431,"f",FALSE)</f>
        <v>56780</v>
      </c>
      <c r="I2431" s="139">
        <f>_xll.qlInterestRateIndexValueDate(Index1M,$H2431)</f>
        <v>56782</v>
      </c>
      <c r="J2431" s="144">
        <f>IFERROR(_xll.qlIndexFixing(Index1M,$H2431,TRUE,_xll.ohTrigger(RecalcTrigger,Trigger1M)),NA())</f>
        <v>6.5593539294914183E-3</v>
      </c>
      <c r="K2431" s="44">
        <f>IFERROR(_xll.qlIndexFixing(Index3M,H2431,TRUE,_xll.ohTrigger(RecalcTrigger,Trigger3M)),NA())</f>
        <v>6.769272240881332E-3</v>
      </c>
      <c r="L2431" s="44">
        <f>IFERROR(_xll.qlIndexFixing(Index6M,$H2431,TRUE,_xll.ohTrigger(RecalcTrigger,Trigger6M)),NA())</f>
        <v>7.2306935727029136E-3</v>
      </c>
      <c r="M2431" s="145">
        <f>IFERROR(_xll.qlIndexFixing(Index1Y,$H2431,TRUE,_xll.ohTrigger(RecalcTrigger,Trigger1Y)),NA())</f>
        <v>6.8452225033205603E-3</v>
      </c>
      <c r="N2431" s="144">
        <f>IFERROR(_xll.qlIndexFixing(ONIndex1M,I2431,TRUE,_xll.ohTrigger(RecalcTrigger,Trigger1M)),NA())</f>
        <v>6.5682732870264715E-3</v>
      </c>
      <c r="O2431" s="44">
        <f>IFERROR(_xll.qlIndexFixing(ONIndex3M,I2431,TRUE,_xll.ohTrigger(RecalcTrigger,Trigger3M)),NA())</f>
        <v>6.8021954639352344E-3</v>
      </c>
      <c r="P2431" s="44">
        <f>IFERROR(_xll.qlIndexFixing(ONIndex6M,I2431,TRUE,_xll.ohTrigger(RecalcTrigger,Trigger6M)),NA())</f>
        <v>7.2464009752692959E-3</v>
      </c>
      <c r="Q2431" s="145">
        <f>IFERROR(_xll.qlIndexFixing(ONIndex1Y,I2431,TRUE,_xll.ohTrigger(RecalcTrigger,Trigger1Y)),NA())</f>
        <v>6.9941838281817326E-3</v>
      </c>
    </row>
    <row r="2432" spans="2:17" x14ac:dyDescent="0.2">
      <c r="B2432" s="39" t="s">
        <v>42</v>
      </c>
      <c r="D2432" s="42">
        <f>_xll.qlCalendarAdvance(Calendar,$D2431,B2432,"f",FALSE)</f>
        <v>56787</v>
      </c>
      <c r="E2432" s="139">
        <f>_xll.qlInterestRateIndexValueDate(IndexON,D2432)</f>
        <v>56787</v>
      </c>
      <c r="F2432" s="155">
        <f>IFERROR(_xll.qlIndexFixing(IndexON,D2432,TRUE,_xll.ohTrigger(RecalcTrigger,TriggerON)),NA())</f>
        <v>7.573554372362068E-3</v>
      </c>
      <c r="H2432" s="42">
        <f>_xll.qlCalendarAdvance(Calendar,$H2431,B2432,"f",FALSE)</f>
        <v>56787</v>
      </c>
      <c r="I2432" s="139">
        <f>_xll.qlInterestRateIndexValueDate(Index1M,$H2432)</f>
        <v>56789</v>
      </c>
      <c r="J2432" s="144">
        <f>IFERROR(_xll.qlIndexFixing(Index1M,$H2432,TRUE,_xll.ohTrigger(RecalcTrigger,Trigger1M)),NA())</f>
        <v>6.5527856755531744E-3</v>
      </c>
      <c r="K2432" s="44">
        <f>IFERROR(_xll.qlIndexFixing(Index3M,H2432,TRUE,_xll.ohTrigger(RecalcTrigger,Trigger3M)),NA())</f>
        <v>6.7627087268629579E-3</v>
      </c>
      <c r="L2432" s="44">
        <f>IFERROR(_xll.qlIndexFixing(Index6M,$H2432,TRUE,_xll.ohTrigger(RecalcTrigger,Trigger6M)),NA())</f>
        <v>7.2283653092476583E-3</v>
      </c>
      <c r="M2432" s="145">
        <f>IFERROR(_xll.qlIndexFixing(Index1Y,$H2432,TRUE,_xll.ohTrigger(RecalcTrigger,Trigger1Y)),NA())</f>
        <v>6.8383434214088481E-3</v>
      </c>
      <c r="N2432" s="144">
        <f>IFERROR(_xll.qlIndexFixing(ONIndex1M,I2432,TRUE,_xll.ohTrigger(RecalcTrigger,Trigger1M)),NA())</f>
        <v>6.5617257756933611E-3</v>
      </c>
      <c r="O2432" s="44">
        <f>IFERROR(_xll.qlIndexFixing(ONIndex3M,I2432,TRUE,_xll.ohTrigger(RecalcTrigger,Trigger3M)),NA())</f>
        <v>6.7957042849808857E-3</v>
      </c>
      <c r="P2432" s="44">
        <f>IFERROR(_xll.qlIndexFixing(ONIndex6M,I2432,TRUE,_xll.ohTrigger(RecalcTrigger,Trigger6M)),NA())</f>
        <v>7.2440679614871328E-3</v>
      </c>
      <c r="Q2432" s="145">
        <f>IFERROR(_xll.qlIndexFixing(ONIndex1Y,I2432,TRUE,_xll.ohTrigger(RecalcTrigger,Trigger1Y)),NA())</f>
        <v>6.9876272356328428E-3</v>
      </c>
    </row>
    <row r="2433" spans="2:17" x14ac:dyDescent="0.2">
      <c r="B2433" s="39" t="s">
        <v>42</v>
      </c>
      <c r="D2433" s="42">
        <f>_xll.qlCalendarAdvance(Calendar,$D2432,B2433,"f",FALSE)</f>
        <v>56794</v>
      </c>
      <c r="E2433" s="139">
        <f>_xll.qlInterestRateIndexValueDate(IndexON,D2433)</f>
        <v>56794</v>
      </c>
      <c r="F2433" s="155">
        <f>IFERROR(_xll.qlIndexFixing(IndexON,D2433,TRUE,_xll.ohTrigger(RecalcTrigger,TriggerON)),NA())</f>
        <v>7.573554372362068E-3</v>
      </c>
      <c r="H2433" s="42">
        <f>_xll.qlCalendarAdvance(Calendar,$H2432,B2433,"f",FALSE)</f>
        <v>56794</v>
      </c>
      <c r="I2433" s="139">
        <f>_xll.qlInterestRateIndexValueDate(Index1M,$H2433)</f>
        <v>56796</v>
      </c>
      <c r="J2433" s="144">
        <f>IFERROR(_xll.qlIndexFixing(Index1M,$H2433,TRUE,_xll.ohTrigger(RecalcTrigger,Trigger1M)),NA())</f>
        <v>6.5462070456698274E-3</v>
      </c>
      <c r="K2433" s="44">
        <f>IFERROR(_xll.qlIndexFixing(Index3M,H2433,TRUE,_xll.ohTrigger(RecalcTrigger,Trigger3M)),NA())</f>
        <v>6.7561348823064202E-3</v>
      </c>
      <c r="L2433" s="44">
        <f>IFERROR(_xll.qlIndexFixing(Index6M,$H2433,TRUE,_xll.ohTrigger(RecalcTrigger,Trigger6M)),NA())</f>
        <v>7.2257579037672227E-3</v>
      </c>
      <c r="M2433" s="145">
        <f>IFERROR(_xll.qlIndexFixing(Index1Y,$H2433,TRUE,_xll.ohTrigger(RecalcTrigger,Trigger1Y)),NA())</f>
        <v>6.831453521809955E-3</v>
      </c>
      <c r="N2433" s="144">
        <f>IFERROR(_xll.qlIndexFixing(ONIndex1M,I2433,TRUE,_xll.ohTrigger(RecalcTrigger,Trigger1M)),NA())</f>
        <v>6.5551678982522787E-3</v>
      </c>
      <c r="O2433" s="44">
        <f>IFERROR(_xll.qlIndexFixing(ONIndex3M,I2433,TRUE,_xll.ohTrigger(RecalcTrigger,Trigger3M)),NA())</f>
        <v>6.7892028162575002E-3</v>
      </c>
      <c r="P2433" s="44">
        <f>IFERROR(_xll.qlIndexFixing(ONIndex6M,I2433,TRUE,_xll.ohTrigger(RecalcTrigger,Trigger6M)),NA())</f>
        <v>7.2417359752829924E-3</v>
      </c>
      <c r="Q2433" s="145">
        <f>IFERROR(_xll.qlIndexFixing(ONIndex1Y,I2433,TRUE,_xll.ohTrigger(RecalcTrigger,Trigger1Y)),NA())</f>
        <v>6.9810600629072184E-3</v>
      </c>
    </row>
    <row r="2434" spans="2:17" x14ac:dyDescent="0.2">
      <c r="B2434" s="39" t="s">
        <v>42</v>
      </c>
      <c r="D2434" s="42">
        <f>_xll.qlCalendarAdvance(Calendar,$D2433,B2434,"f",FALSE)</f>
        <v>56801</v>
      </c>
      <c r="E2434" s="139">
        <f>_xll.qlInterestRateIndexValueDate(IndexON,D2434)</f>
        <v>56801</v>
      </c>
      <c r="F2434" s="155">
        <f>IFERROR(_xll.qlIndexFixing(IndexON,D2434,TRUE,_xll.ohTrigger(RecalcTrigger,TriggerON)),NA())</f>
        <v>7.573554372362068E-3</v>
      </c>
      <c r="H2434" s="42">
        <f>_xll.qlCalendarAdvance(Calendar,$H2433,B2434,"f",FALSE)</f>
        <v>56801</v>
      </c>
      <c r="I2434" s="139">
        <f>_xll.qlInterestRateIndexValueDate(Index1M,$H2434)</f>
        <v>56803</v>
      </c>
      <c r="J2434" s="144">
        <f>IFERROR(_xll.qlIndexFixing(Index1M,$H2434,TRUE,_xll.ohTrigger(RecalcTrigger,Trigger1M)),NA())</f>
        <v>6.5396180352800259E-3</v>
      </c>
      <c r="K2434" s="44">
        <f>IFERROR(_xll.qlIndexFixing(Index3M,H2434,TRUE,_xll.ohTrigger(RecalcTrigger,Trigger3M)),NA())</f>
        <v>6.7495507015293069E-3</v>
      </c>
      <c r="L2434" s="44">
        <f>IFERROR(_xll.qlIndexFixing(Index6M,$H2434,TRUE,_xll.ohTrigger(RecalcTrigger,Trigger6M)),NA())</f>
        <v>7.2234319279071329E-3</v>
      </c>
      <c r="M2434" s="145">
        <f>IFERROR(_xll.qlIndexFixing(Index1Y,$H2434,TRUE,_xll.ohTrigger(RecalcTrigger,Trigger1Y)),NA())</f>
        <v>6.8245527964966067E-3</v>
      </c>
      <c r="N2434" s="144">
        <f>IFERROR(_xll.qlIndexFixing(ONIndex1M,I2434,TRUE,_xll.ohTrigger(RecalcTrigger,Trigger1M)),NA())</f>
        <v>6.5485996498271248E-3</v>
      </c>
      <c r="O2434" s="44">
        <f>IFERROR(_xll.qlIndexFixing(ONIndex3M,I2434,TRUE,_xll.ohTrigger(RecalcTrigger,Trigger3M)),NA())</f>
        <v>6.7826910519297456E-3</v>
      </c>
      <c r="P2434" s="44">
        <f>IFERROR(_xll.qlIndexFixing(ONIndex6M,I2434,TRUE,_xll.ohTrigger(RecalcTrigger,Trigger6M)),NA())</f>
        <v>7.2394050210533578E-3</v>
      </c>
      <c r="Q2434" s="145">
        <f>IFERROR(_xll.qlIndexFixing(ONIndex1Y,I2434,TRUE,_xll.ohTrigger(RecalcTrigger,Trigger1Y)),NA())</f>
        <v>6.9744823016915092E-3</v>
      </c>
    </row>
    <row r="2435" spans="2:17" x14ac:dyDescent="0.2">
      <c r="B2435" s="39" t="s">
        <v>42</v>
      </c>
      <c r="D2435" s="42">
        <f>_xll.qlCalendarAdvance(Calendar,$D2434,B2435,"f",FALSE)</f>
        <v>56808</v>
      </c>
      <c r="E2435" s="139">
        <f>_xll.qlInterestRateIndexValueDate(IndexON,D2435)</f>
        <v>56808</v>
      </c>
      <c r="F2435" s="155">
        <f>IFERROR(_xll.qlIndexFixing(IndexON,D2435,TRUE,_xll.ohTrigger(RecalcTrigger,TriggerON)),NA())</f>
        <v>7.573554372362068E-3</v>
      </c>
      <c r="H2435" s="42">
        <f>_xll.qlCalendarAdvance(Calendar,$H2434,B2435,"f",FALSE)</f>
        <v>56808</v>
      </c>
      <c r="I2435" s="139">
        <f>_xll.qlInterestRateIndexValueDate(Index1M,$H2435)</f>
        <v>56810</v>
      </c>
      <c r="J2435" s="144">
        <f>IFERROR(_xll.qlIndexFixing(Index1M,$H2435,TRUE,_xll.ohTrigger(RecalcTrigger,Trigger1M)),NA())</f>
        <v>6.5330186398174228E-3</v>
      </c>
      <c r="K2435" s="44">
        <f>IFERROR(_xll.qlIndexFixing(Index3M,H2435,TRUE,_xll.ohTrigger(RecalcTrigger,Trigger3M)),NA())</f>
        <v>6.7429561788422557E-3</v>
      </c>
      <c r="L2435" s="44">
        <f>IFERROR(_xll.qlIndexFixing(Index6M,$H2435,TRUE,_xll.ohTrigger(RecalcTrigger,Trigger6M)),NA())</f>
        <v>7.2211070538461247E-3</v>
      </c>
      <c r="M2435" s="145">
        <f>IFERROR(_xll.qlIndexFixing(Index1Y,$H2435,TRUE,_xll.ohTrigger(RecalcTrigger,Trigger1Y)),NA())</f>
        <v>6.8176412374432657E-3</v>
      </c>
      <c r="N2435" s="144">
        <f>IFERROR(_xll.qlIndexFixing(ONIndex1M,I2435,TRUE,_xll.ohTrigger(RecalcTrigger,Trigger1M)),NA())</f>
        <v>6.5420210260214162E-3</v>
      </c>
      <c r="O2435" s="44">
        <f>IFERROR(_xll.qlIndexFixing(ONIndex3M,I2435,TRUE,_xll.ohTrigger(RecalcTrigger,Trigger3M)),NA())</f>
        <v>6.7761689862422259E-3</v>
      </c>
      <c r="P2435" s="44">
        <f>IFERROR(_xll.qlIndexFixing(ONIndex6M,I2435,TRUE,_xll.ohTrigger(RecalcTrigger,Trigger6M)),NA())</f>
        <v>7.2370751037542647E-3</v>
      </c>
      <c r="Q2435" s="145">
        <f>IFERROR(_xll.qlIndexFixing(ONIndex1Y,I2435,TRUE,_xll.ohTrigger(RecalcTrigger,Trigger1Y)),NA())</f>
        <v>6.9678939438322374E-3</v>
      </c>
    </row>
    <row r="2436" spans="2:17" x14ac:dyDescent="0.2">
      <c r="B2436" s="39" t="s">
        <v>42</v>
      </c>
      <c r="D2436" s="42">
        <f>_xll.qlCalendarAdvance(Calendar,$D2435,B2436,"f",FALSE)</f>
        <v>56815</v>
      </c>
      <c r="E2436" s="139">
        <f>_xll.qlInterestRateIndexValueDate(IndexON,D2436)</f>
        <v>56815</v>
      </c>
      <c r="F2436" s="155">
        <f>IFERROR(_xll.qlIndexFixing(IndexON,D2436,TRUE,_xll.ohTrigger(RecalcTrigger,TriggerON)),NA())</f>
        <v>7.573554372362068E-3</v>
      </c>
      <c r="H2436" s="42">
        <f>_xll.qlCalendarAdvance(Calendar,$H2435,B2436,"f",FALSE)</f>
        <v>56815</v>
      </c>
      <c r="I2436" s="139">
        <f>_xll.qlInterestRateIndexValueDate(Index1M,$H2436)</f>
        <v>56817</v>
      </c>
      <c r="J2436" s="144">
        <f>IFERROR(_xll.qlIndexFixing(Index1M,$H2436,TRUE,_xll.ohTrigger(RecalcTrigger,Trigger1M)),NA())</f>
        <v>6.5264088547206667E-3</v>
      </c>
      <c r="K2436" s="44">
        <f>IFERROR(_xll.qlIndexFixing(Index3M,H2436,TRUE,_xll.ohTrigger(RecalcTrigger,Trigger3M)),NA())</f>
        <v>6.7363513085576436E-3</v>
      </c>
      <c r="L2436" s="44">
        <f>IFERROR(_xll.qlIndexFixing(Index6M,$H2436,TRUE,_xll.ohTrigger(RecalcTrigger,Trigger6M)),NA())</f>
        <v>7.218783286204589E-3</v>
      </c>
      <c r="M2436" s="145">
        <f>IFERROR(_xll.qlIndexFixing(Index1Y,$H2436,TRUE,_xll.ohTrigger(RecalcTrigger,Trigger1Y)),NA())</f>
        <v>6.8107188366243968E-3</v>
      </c>
      <c r="N2436" s="144">
        <f>IFERROR(_xll.qlIndexFixing(ONIndex1M,I2436,TRUE,_xll.ohTrigger(RecalcTrigger,Trigger1M)),NA())</f>
        <v>6.5354320221988615E-3</v>
      </c>
      <c r="O2436" s="44">
        <f>IFERROR(_xll.qlIndexFixing(ONIndex3M,I2436,TRUE,_xll.ohTrigger(RecalcTrigger,Trigger3M)),NA())</f>
        <v>6.769636613839225E-3</v>
      </c>
      <c r="P2436" s="44">
        <f>IFERROR(_xll.qlIndexFixing(ONIndex6M,I2436,TRUE,_xll.ohTrigger(RecalcTrigger,Trigger6M)),NA())</f>
        <v>7.2347462277022601E-3</v>
      </c>
      <c r="Q2436" s="145">
        <f>IFERROR(_xll.qlIndexFixing(ONIndex1Y,I2436,TRUE,_xll.ohTrigger(RecalcTrigger,Trigger1Y)),NA())</f>
        <v>6.961294981095989E-3</v>
      </c>
    </row>
    <row r="2437" spans="2:17" x14ac:dyDescent="0.2">
      <c r="B2437" s="39" t="s">
        <v>42</v>
      </c>
      <c r="D2437" s="42">
        <f>_xll.qlCalendarAdvance(Calendar,$D2436,B2437,"f",FALSE)</f>
        <v>56822</v>
      </c>
      <c r="E2437" s="139">
        <f>_xll.qlInterestRateIndexValueDate(IndexON,D2437)</f>
        <v>56822</v>
      </c>
      <c r="F2437" s="155">
        <f>IFERROR(_xll.qlIndexFixing(IndexON,D2437,TRUE,_xll.ohTrigger(RecalcTrigger,TriggerON)),NA())</f>
        <v>7.573554372362068E-3</v>
      </c>
      <c r="H2437" s="42">
        <f>_xll.qlCalendarAdvance(Calendar,$H2436,B2437,"f",FALSE)</f>
        <v>56822</v>
      </c>
      <c r="I2437" s="139">
        <f>_xll.qlInterestRateIndexValueDate(Index1M,$H2437)</f>
        <v>56824</v>
      </c>
      <c r="J2437" s="144">
        <f>IFERROR(_xll.qlIndexFixing(Index1M,$H2437,TRUE,_xll.ohTrigger(RecalcTrigger,Trigger1M)),NA())</f>
        <v>6.5197886754284062E-3</v>
      </c>
      <c r="K2437" s="44">
        <f>IFERROR(_xll.qlIndexFixing(Index3M,H2437,TRUE,_xll.ohTrigger(RecalcTrigger,Trigger3M)),NA())</f>
        <v>6.729736084989584E-3</v>
      </c>
      <c r="L2437" s="44">
        <f>IFERROR(_xll.qlIndexFixing(Index6M,$H2437,TRUE,_xll.ohTrigger(RecalcTrigger,Trigger6M)),NA())</f>
        <v>7.2164606296020563E-3</v>
      </c>
      <c r="M2437" s="145">
        <f>IFERROR(_xll.qlIndexFixing(Index1Y,$H2437,TRUE,_xll.ohTrigger(RecalcTrigger,Trigger1Y)),NA())</f>
        <v>6.803785586014896E-3</v>
      </c>
      <c r="N2437" s="144">
        <f>IFERROR(_xll.qlIndexFixing(ONIndex1M,I2437,TRUE,_xll.ohTrigger(RecalcTrigger,Trigger1M)),NA())</f>
        <v>6.5288326337231695E-3</v>
      </c>
      <c r="O2437" s="44">
        <f>IFERROR(_xll.qlIndexFixing(ONIndex3M,I2437,TRUE,_xll.ohTrigger(RecalcTrigger,Trigger3M)),NA())</f>
        <v>6.7630939284857305E-3</v>
      </c>
      <c r="P2437" s="44">
        <f>IFERROR(_xll.qlIndexFixing(ONIndex6M,I2437,TRUE,_xll.ohTrigger(RecalcTrigger,Trigger6M)),NA())</f>
        <v>7.2324183976135714E-3</v>
      </c>
      <c r="Q2437" s="145">
        <f>IFERROR(_xll.qlIndexFixing(ONIndex1Y,I2437,TRUE,_xll.ohTrigger(RecalcTrigger,Trigger1Y)),NA())</f>
        <v>6.9546854053292861E-3</v>
      </c>
    </row>
    <row r="2438" spans="2:17" x14ac:dyDescent="0.2">
      <c r="B2438" s="39" t="s">
        <v>42</v>
      </c>
      <c r="D2438" s="42">
        <f>_xll.qlCalendarAdvance(Calendar,$D2437,B2438,"f",FALSE)</f>
        <v>56829</v>
      </c>
      <c r="E2438" s="139">
        <f>_xll.qlInterestRateIndexValueDate(IndexON,D2438)</f>
        <v>56829</v>
      </c>
      <c r="F2438" s="155">
        <f>IFERROR(_xll.qlIndexFixing(IndexON,D2438,TRUE,_xll.ohTrigger(RecalcTrigger,TriggerON)),NA())</f>
        <v>7.573554372362068E-3</v>
      </c>
      <c r="H2438" s="42">
        <f>_xll.qlCalendarAdvance(Calendar,$H2437,B2438,"f",FALSE)</f>
        <v>56829</v>
      </c>
      <c r="I2438" s="139">
        <f>_xll.qlInterestRateIndexValueDate(Index1M,$H2438)</f>
        <v>56831</v>
      </c>
      <c r="J2438" s="144">
        <f>IFERROR(_xll.qlIndexFixing(Index1M,$H2438,TRUE,_xll.ohTrigger(RecalcTrigger,Trigger1M)),NA())</f>
        <v>6.5131580973767922E-3</v>
      </c>
      <c r="K2438" s="44">
        <f>IFERROR(_xll.qlIndexFixing(Index3M,H2438,TRUE,_xll.ohTrigger(RecalcTrigger,Trigger3M)),NA())</f>
        <v>6.723110502451321E-3</v>
      </c>
      <c r="L2438" s="44">
        <f>IFERROR(_xll.qlIndexFixing(Index6M,$H2438,TRUE,_xll.ohTrigger(RecalcTrigger,Trigger6M)),NA())</f>
        <v>7.2141390886580562E-3</v>
      </c>
      <c r="M2438" s="145">
        <f>IFERROR(_xll.qlIndexFixing(Index1Y,$H2438,TRUE,_xll.ohTrigger(RecalcTrigger,Trigger1Y)),NA())</f>
        <v>6.796841477590531E-3</v>
      </c>
      <c r="N2438" s="144">
        <f>IFERROR(_xll.qlIndexFixing(ONIndex1M,I2438,TRUE,_xll.ohTrigger(RecalcTrigger,Trigger1M)),NA())</f>
        <v>6.5222228561978568E-3</v>
      </c>
      <c r="O2438" s="44">
        <f>IFERROR(_xll.qlIndexFixing(ONIndex3M,I2438,TRUE,_xll.ohTrigger(RecalcTrigger,Trigger3M)),NA())</f>
        <v>6.7565409246661545E-3</v>
      </c>
      <c r="P2438" s="44">
        <f>IFERROR(_xll.qlIndexFixing(ONIndex6M,I2438,TRUE,_xll.ohTrigger(RecalcTrigger,Trigger6M)),NA())</f>
        <v>7.230091617964618E-3</v>
      </c>
      <c r="Q2438" s="145">
        <f>IFERROR(_xll.qlIndexFixing(ONIndex1Y,I2438,TRUE,_xll.ohTrigger(RecalcTrigger,Trigger1Y)),NA())</f>
        <v>6.9480652082187788E-3</v>
      </c>
    </row>
    <row r="2439" spans="2:17" x14ac:dyDescent="0.2">
      <c r="B2439" s="39" t="s">
        <v>42</v>
      </c>
      <c r="D2439" s="42">
        <f>_xll.qlCalendarAdvance(Calendar,$D2438,B2439,"f",FALSE)</f>
        <v>56836</v>
      </c>
      <c r="E2439" s="139">
        <f>_xll.qlInterestRateIndexValueDate(IndexON,D2439)</f>
        <v>56836</v>
      </c>
      <c r="F2439" s="155">
        <f>IFERROR(_xll.qlIndexFixing(IndexON,D2439,TRUE,_xll.ohTrigger(RecalcTrigger,TriggerON)),NA())</f>
        <v>7.573554372362068E-3</v>
      </c>
      <c r="H2439" s="42">
        <f>_xll.qlCalendarAdvance(Calendar,$H2438,B2439,"f",FALSE)</f>
        <v>56836</v>
      </c>
      <c r="I2439" s="139">
        <f>_xll.qlInterestRateIndexValueDate(Index1M,$H2439)</f>
        <v>56838</v>
      </c>
      <c r="J2439" s="144">
        <f>IFERROR(_xll.qlIndexFixing(Index1M,$H2439,TRUE,_xll.ohTrigger(RecalcTrigger,Trigger1M)),NA())</f>
        <v>6.5065171159969792E-3</v>
      </c>
      <c r="K2439" s="44">
        <f>IFERROR(_xll.qlIndexFixing(Index3M,H2439,TRUE,_xll.ohTrigger(RecalcTrigger,Trigger3M)),NA())</f>
        <v>6.7164745552534925E-3</v>
      </c>
      <c r="L2439" s="44">
        <f>IFERROR(_xll.qlIndexFixing(Index6M,$H2439,TRUE,_xll.ohTrigger(RecalcTrigger,Trigger6M)),NA())</f>
        <v>7.2118186679916907E-3</v>
      </c>
      <c r="M2439" s="145">
        <f>IFERROR(_xll.qlIndexFixing(Index1Y,$H2439,TRUE,_xll.ohTrigger(RecalcTrigger,Trigger1Y)),NA())</f>
        <v>6.7898865033279368E-3</v>
      </c>
      <c r="N2439" s="144">
        <f>IFERROR(_xll.qlIndexFixing(ONIndex1M,I2439,TRUE,_xll.ohTrigger(RecalcTrigger,Trigger1M)),NA())</f>
        <v>6.515602684666888E-3</v>
      </c>
      <c r="O2439" s="44">
        <f>IFERROR(_xll.qlIndexFixing(ONIndex3M,I2439,TRUE,_xll.ohTrigger(RecalcTrigger,Trigger3M)),NA())</f>
        <v>6.7499775967849729E-3</v>
      </c>
      <c r="P2439" s="44">
        <f>IFERROR(_xll.qlIndexFixing(ONIndex6M,I2439,TRUE,_xll.ohTrigger(RecalcTrigger,Trigger6M)),NA())</f>
        <v>7.2277658934716271E-3</v>
      </c>
      <c r="Q2439" s="145">
        <f>IFERROR(_xll.qlIndexFixing(ONIndex1Y,I2439,TRUE,_xll.ohTrigger(RecalcTrigger,Trigger1Y)),NA())</f>
        <v>6.9414343818507973E-3</v>
      </c>
    </row>
    <row r="2440" spans="2:17" x14ac:dyDescent="0.2">
      <c r="B2440" s="39" t="s">
        <v>42</v>
      </c>
      <c r="D2440" s="42">
        <f>_xll.qlCalendarAdvance(Calendar,$D2439,B2440,"f",FALSE)</f>
        <v>56843</v>
      </c>
      <c r="E2440" s="139">
        <f>_xll.qlInterestRateIndexValueDate(IndexON,D2440)</f>
        <v>56843</v>
      </c>
      <c r="F2440" s="155">
        <f>IFERROR(_xll.qlIndexFixing(IndexON,D2440,TRUE,_xll.ohTrigger(RecalcTrigger,TriggerON)),NA())</f>
        <v>7.573554372362068E-3</v>
      </c>
      <c r="H2440" s="42">
        <f>_xll.qlCalendarAdvance(Calendar,$H2439,B2440,"f",FALSE)</f>
        <v>56843</v>
      </c>
      <c r="I2440" s="139">
        <f>_xll.qlInterestRateIndexValueDate(Index1M,$H2440)</f>
        <v>56845</v>
      </c>
      <c r="J2440" s="144">
        <f>IFERROR(_xll.qlIndexFixing(Index1M,$H2440,TRUE,_xll.ohTrigger(RecalcTrigger,Trigger1M)),NA())</f>
        <v>6.4998657267326121E-3</v>
      </c>
      <c r="K2440" s="44">
        <f>IFERROR(_xll.qlIndexFixing(Index3M,H2440,TRUE,_xll.ohTrigger(RecalcTrigger,Trigger3M)),NA())</f>
        <v>6.7098282377136874E-3</v>
      </c>
      <c r="L2440" s="44">
        <f>IFERROR(_xll.qlIndexFixing(Index6M,$H2440,TRUE,_xll.ohTrigger(RecalcTrigger,Trigger6M)),NA())</f>
        <v>7.2094993722233488E-3</v>
      </c>
      <c r="M2440" s="145">
        <f>IFERROR(_xll.qlIndexFixing(Index1Y,$H2440,TRUE,_xll.ohTrigger(RecalcTrigger,Trigger1Y)),NA())</f>
        <v>6.7829206552035308E-3</v>
      </c>
      <c r="N2440" s="144">
        <f>IFERROR(_xll.qlIndexFixing(ONIndex1M,I2440,TRUE,_xll.ohTrigger(RecalcTrigger,Trigger1M)),NA())</f>
        <v>6.508972115053524E-3</v>
      </c>
      <c r="O2440" s="44">
        <f>IFERROR(_xll.qlIndexFixing(ONIndex3M,I2440,TRUE,_xll.ohTrigger(RecalcTrigger,Trigger3M)),NA())</f>
        <v>6.7434039389269174E-3</v>
      </c>
      <c r="P2440" s="44">
        <f>IFERROR(_xll.qlIndexFixing(ONIndex6M,I2440,TRUE,_xll.ohTrigger(RecalcTrigger,Trigger6M)),NA())</f>
        <v>7.2254412290106984E-3</v>
      </c>
      <c r="Q2440" s="145">
        <f>IFERROR(_xll.qlIndexFixing(ONIndex1Y,I2440,TRUE,_xll.ohTrigger(RecalcTrigger,Trigger1Y)),NA())</f>
        <v>6.9347929177521195E-3</v>
      </c>
    </row>
    <row r="2441" spans="2:17" x14ac:dyDescent="0.2">
      <c r="B2441" s="39" t="s">
        <v>42</v>
      </c>
      <c r="D2441" s="42">
        <f>_xll.qlCalendarAdvance(Calendar,$D2440,B2441,"f",FALSE)</f>
        <v>56850</v>
      </c>
      <c r="E2441" s="139">
        <f>_xll.qlInterestRateIndexValueDate(IndexON,D2441)</f>
        <v>56850</v>
      </c>
      <c r="F2441" s="155">
        <f>IFERROR(_xll.qlIndexFixing(IndexON,D2441,TRUE,_xll.ohTrigger(RecalcTrigger,TriggerON)),NA())</f>
        <v>7.573554372362068E-3</v>
      </c>
      <c r="H2441" s="42">
        <f>_xll.qlCalendarAdvance(Calendar,$H2440,B2441,"f",FALSE)</f>
        <v>56850</v>
      </c>
      <c r="I2441" s="139">
        <f>_xll.qlInterestRateIndexValueDate(Index1M,$H2441)</f>
        <v>56852</v>
      </c>
      <c r="J2441" s="144">
        <f>IFERROR(_xll.qlIndexFixing(Index1M,$H2441,TRUE,_xll.ohTrigger(RecalcTrigger,Trigger1M)),NA())</f>
        <v>6.4932039250148454E-3</v>
      </c>
      <c r="K2441" s="44">
        <f>IFERROR(_xll.qlIndexFixing(Index3M,H2441,TRUE,_xll.ohTrigger(RecalcTrigger,Trigger3M)),NA())</f>
        <v>6.7031715441416744E-3</v>
      </c>
      <c r="L2441" s="44">
        <f>IFERROR(_xll.qlIndexFixing(Index6M,$H2441,TRUE,_xll.ohTrigger(RecalcTrigger,Trigger6M)),NA())</f>
        <v>7.207181205971273E-3</v>
      </c>
      <c r="M2441" s="145">
        <f>IFERROR(_xll.qlIndexFixing(Index1Y,$H2441,TRUE,_xll.ohTrigger(RecalcTrigger,Trigger1Y)),NA())</f>
        <v>6.7759439251950365E-3</v>
      </c>
      <c r="N2441" s="144">
        <f>IFERROR(_xll.qlIndexFixing(ONIndex1M,I2441,TRUE,_xll.ohTrigger(RecalcTrigger,Trigger1M)),NA())</f>
        <v>6.5023311424017294E-3</v>
      </c>
      <c r="O2441" s="44">
        <f>IFERROR(_xll.qlIndexFixing(ONIndex3M,I2441,TRUE,_xll.ohTrigger(RecalcTrigger,Trigger3M)),NA())</f>
        <v>6.7368199454964639E-3</v>
      </c>
      <c r="P2441" s="44">
        <f>IFERROR(_xll.qlIndexFixing(ONIndex6M,I2441,TRUE,_xll.ohTrigger(RecalcTrigger,Trigger6M)),NA())</f>
        <v>7.2231176285786347E-3</v>
      </c>
      <c r="Q2441" s="145">
        <f>IFERROR(_xll.qlIndexFixing(ONIndex1Y,I2441,TRUE,_xll.ohTrigger(RecalcTrigger,Trigger1Y)),NA())</f>
        <v>6.9281408078492035E-3</v>
      </c>
    </row>
    <row r="2442" spans="2:17" x14ac:dyDescent="0.2">
      <c r="B2442" s="39" t="s">
        <v>42</v>
      </c>
      <c r="D2442" s="42">
        <f>_xll.qlCalendarAdvance(Calendar,$D2441,B2442,"f",FALSE)</f>
        <v>56857</v>
      </c>
      <c r="E2442" s="139">
        <f>_xll.qlInterestRateIndexValueDate(IndexON,D2442)</f>
        <v>56857</v>
      </c>
      <c r="F2442" s="155">
        <f>IFERROR(_xll.qlIndexFixing(IndexON,D2442,TRUE,_xll.ohTrigger(RecalcTrigger,TriggerON)),NA())</f>
        <v>7.573554372362068E-3</v>
      </c>
      <c r="H2442" s="42">
        <f>_xll.qlCalendarAdvance(Calendar,$H2441,B2442,"f",FALSE)</f>
        <v>56857</v>
      </c>
      <c r="I2442" s="139">
        <f>_xll.qlInterestRateIndexValueDate(Index1M,$H2442)</f>
        <v>56859</v>
      </c>
      <c r="J2442" s="144">
        <f>IFERROR(_xll.qlIndexFixing(Index1M,$H2442,TRUE,_xll.ohTrigger(RecalcTrigger,Trigger1M)),NA())</f>
        <v>6.486531706287324E-3</v>
      </c>
      <c r="K2442" s="44">
        <f>IFERROR(_xll.qlIndexFixing(Index3M,H2442,TRUE,_xll.ohTrigger(RecalcTrigger,Trigger3M)),NA())</f>
        <v>6.6969203958533331E-3</v>
      </c>
      <c r="L2442" s="44">
        <f>IFERROR(_xll.qlIndexFixing(Index6M,$H2442,TRUE,_xll.ohTrigger(RecalcTrigger,Trigger6M)),NA())</f>
        <v>7.2052365695763768E-3</v>
      </c>
      <c r="M2442" s="145">
        <f>IFERROR(_xll.qlIndexFixing(Index1Y,$H2442,TRUE,_xll.ohTrigger(RecalcTrigger,Trigger1Y)),NA())</f>
        <v>6.7689563052808254E-3</v>
      </c>
      <c r="N2442" s="144">
        <f>IFERROR(_xll.qlIndexFixing(ONIndex1M,I2442,TRUE,_xll.ohTrigger(RecalcTrigger,Trigger1M)),NA())</f>
        <v>6.4956797622350848E-3</v>
      </c>
      <c r="O2442" s="44">
        <f>IFERROR(_xll.qlIndexFixing(ONIndex3M,I2442,TRUE,_xll.ohTrigger(RecalcTrigger,Trigger3M)),NA())</f>
        <v>6.7302256105783442E-3</v>
      </c>
      <c r="P2442" s="44">
        <f>IFERROR(_xll.qlIndexFixing(ONIndex6M,I2442,TRUE,_xll.ohTrigger(RecalcTrigger,Trigger6M)),NA())</f>
        <v>7.2207950972114077E-3</v>
      </c>
      <c r="Q2442" s="145">
        <f>IFERROR(_xll.qlIndexFixing(ONIndex1Y,I2442,TRUE,_xll.ohTrigger(RecalcTrigger,Trigger1Y)),NA())</f>
        <v>6.9214780438286994E-3</v>
      </c>
    </row>
    <row r="2443" spans="2:17" x14ac:dyDescent="0.2">
      <c r="B2443" s="39" t="s">
        <v>42</v>
      </c>
      <c r="D2443" s="42">
        <f>_xll.qlCalendarAdvance(Calendar,$D2442,B2443,"f",FALSE)</f>
        <v>56864</v>
      </c>
      <c r="E2443" s="139">
        <f>_xll.qlInterestRateIndexValueDate(IndexON,D2443)</f>
        <v>56864</v>
      </c>
      <c r="F2443" s="155">
        <f>IFERROR(_xll.qlIndexFixing(IndexON,D2443,TRUE,_xll.ohTrigger(RecalcTrigger,TriggerON)),NA())</f>
        <v>7.573554372362068E-3</v>
      </c>
      <c r="H2443" s="42">
        <f>_xll.qlCalendarAdvance(Calendar,$H2442,B2443,"f",FALSE)</f>
        <v>56864</v>
      </c>
      <c r="I2443" s="139">
        <f>_xll.qlInterestRateIndexValueDate(Index1M,$H2443)</f>
        <v>56866</v>
      </c>
      <c r="J2443" s="144">
        <f>IFERROR(_xll.qlIndexFixing(Index1M,$H2443,TRUE,_xll.ohTrigger(RecalcTrigger,Trigger1M)),NA())</f>
        <v>6.4798490659837005E-3</v>
      </c>
      <c r="K2443" s="44">
        <f>IFERROR(_xll.qlIndexFixing(Index3M,H2443,TRUE,_xll.ohTrigger(RecalcTrigger,Trigger3M)),NA())</f>
        <v>6.6902438002332271E-3</v>
      </c>
      <c r="L2443" s="44">
        <f>IFERROR(_xll.qlIndexFixing(Index6M,$H2443,TRUE,_xll.ohTrigger(RecalcTrigger,Trigger6M)),NA())</f>
        <v>7.2029205296600431E-3</v>
      </c>
      <c r="M2443" s="145">
        <f>IFERROR(_xll.qlIndexFixing(Index1Y,$H2443,TRUE,_xll.ohTrigger(RecalcTrigger,Trigger1Y)),NA())</f>
        <v>6.7619577874390539E-3</v>
      </c>
      <c r="N2443" s="144">
        <f>IFERROR(_xll.qlIndexFixing(ONIndex1M,I2443,TRUE,_xll.ohTrigger(RecalcTrigger,Trigger1M)),NA())</f>
        <v>6.4890179700771711E-3</v>
      </c>
      <c r="O2443" s="44">
        <f>IFERROR(_xll.qlIndexFixing(ONIndex3M,I2443,TRUE,_xll.ohTrigger(RecalcTrigger,Trigger3M)),NA())</f>
        <v>6.7236209285770343E-3</v>
      </c>
      <c r="P2443" s="44">
        <f>IFERROR(_xll.qlIndexFixing(ONIndex6M,I2443,TRUE,_xll.ohTrigger(RecalcTrigger,Trigger6M)),NA())</f>
        <v>7.2184736395453086E-3</v>
      </c>
      <c r="Q2443" s="145">
        <f>IFERROR(_xll.qlIndexFixing(ONIndex1Y,I2443,TRUE,_xll.ohTrigger(RecalcTrigger,Trigger1Y)),NA())</f>
        <v>6.9148046176970013E-3</v>
      </c>
    </row>
    <row r="2444" spans="2:17" x14ac:dyDescent="0.2">
      <c r="B2444" s="39" t="s">
        <v>42</v>
      </c>
      <c r="D2444" s="42">
        <f>_xll.qlCalendarAdvance(Calendar,$D2443,B2444,"f",FALSE)</f>
        <v>56871</v>
      </c>
      <c r="E2444" s="139">
        <f>_xll.qlInterestRateIndexValueDate(IndexON,D2444)</f>
        <v>56871</v>
      </c>
      <c r="F2444" s="155">
        <f>IFERROR(_xll.qlIndexFixing(IndexON,D2444,TRUE,_xll.ohTrigger(RecalcTrigger,TriggerON)),NA())</f>
        <v>7.573554372362068E-3</v>
      </c>
      <c r="H2444" s="42">
        <f>_xll.qlCalendarAdvance(Calendar,$H2443,B2444,"f",FALSE)</f>
        <v>56871</v>
      </c>
      <c r="I2444" s="139">
        <f>_xll.qlInterestRateIndexValueDate(Index1M,$H2444)</f>
        <v>56873</v>
      </c>
      <c r="J2444" s="144">
        <f>IFERROR(_xll.qlIndexFixing(Index1M,$H2444,TRUE,_xll.ohTrigger(RecalcTrigger,Trigger1M)),NA())</f>
        <v>6.4731559995401255E-3</v>
      </c>
      <c r="K2444" s="44">
        <f>IFERROR(_xll.qlIndexFixing(Index3M,H2444,TRUE,_xll.ohTrigger(RecalcTrigger,Trigger3M)),NA())</f>
        <v>6.6835568119988798E-3</v>
      </c>
      <c r="L2444" s="44">
        <f>IFERROR(_xll.qlIndexFixing(Index6M,$H2444,TRUE,_xll.ohTrigger(RecalcTrigger,Trigger6M)),NA())</f>
        <v>7.2006056316487417E-3</v>
      </c>
      <c r="M2444" s="145">
        <f>IFERROR(_xll.qlIndexFixing(Index1Y,$H2444,TRUE,_xll.ohTrigger(RecalcTrigger,Trigger1Y)),NA())</f>
        <v>6.7549483782375118E-3</v>
      </c>
      <c r="N2444" s="144">
        <f>IFERROR(_xll.qlIndexFixing(ONIndex1M,I2444,TRUE,_xll.ohTrigger(RecalcTrigger,Trigger1M)),NA())</f>
        <v>6.4823457612117608E-3</v>
      </c>
      <c r="O2444" s="44">
        <f>IFERROR(_xll.qlIndexFixing(ONIndex3M,I2444,TRUE,_xll.ohTrigger(RecalcTrigger,Trigger3M)),NA())</f>
        <v>6.717005893817074E-3</v>
      </c>
      <c r="P2444" s="44">
        <f>IFERROR(_xll.qlIndexFixing(ONIndex6M,I2444,TRUE,_xll.ohTrigger(RecalcTrigger,Trigger6M)),NA())</f>
        <v>7.2161532599768208E-3</v>
      </c>
      <c r="Q2444" s="145">
        <f>IFERROR(_xll.qlIndexFixing(ONIndex1Y,I2444,TRUE,_xll.ohTrigger(RecalcTrigger,Trigger1Y)),NA())</f>
        <v>6.9081205210608232E-3</v>
      </c>
    </row>
    <row r="2445" spans="2:17" x14ac:dyDescent="0.2">
      <c r="B2445" s="39" t="s">
        <v>42</v>
      </c>
      <c r="D2445" s="42">
        <f>_xll.qlCalendarAdvance(Calendar,$D2444,B2445,"f",FALSE)</f>
        <v>56878</v>
      </c>
      <c r="E2445" s="139">
        <f>_xll.qlInterestRateIndexValueDate(IndexON,D2445)</f>
        <v>56878</v>
      </c>
      <c r="F2445" s="155">
        <f>IFERROR(_xll.qlIndexFixing(IndexON,D2445,TRUE,_xll.ohTrigger(RecalcTrigger,TriggerON)),NA())</f>
        <v>7.573554372362068E-3</v>
      </c>
      <c r="H2445" s="42">
        <f>_xll.qlCalendarAdvance(Calendar,$H2444,B2445,"f",FALSE)</f>
        <v>56878</v>
      </c>
      <c r="I2445" s="139">
        <f>_xll.qlInterestRateIndexValueDate(Index1M,$H2445)</f>
        <v>56880</v>
      </c>
      <c r="J2445" s="144">
        <f>IFERROR(_xll.qlIndexFixing(Index1M,$H2445,TRUE,_xll.ohTrigger(RecalcTrigger,Trigger1M)),NA())</f>
        <v>6.4664525023927499E-3</v>
      </c>
      <c r="K2445" s="44">
        <f>IFERROR(_xll.qlIndexFixing(Index3M,H2445,TRUE,_xll.ohTrigger(RecalcTrigger,Trigger3M)),NA())</f>
        <v>6.6768594254625318E-3</v>
      </c>
      <c r="L2445" s="44">
        <f>IFERROR(_xll.qlIndexFixing(Index6M,$H2445,TRUE,_xll.ohTrigger(RecalcTrigger,Trigger6M)),NA())</f>
        <v>7.1982918801611947E-3</v>
      </c>
      <c r="M2445" s="145">
        <f>IFERROR(_xll.qlIndexFixing(Index1Y,$H2445,TRUE,_xll.ohTrigger(RecalcTrigger,Trigger1Y)),NA())</f>
        <v>6.7479283294233005E-3</v>
      </c>
      <c r="N2445" s="144">
        <f>IFERROR(_xll.qlIndexFixing(ONIndex1M,I2445,TRUE,_xll.ohTrigger(RecalcTrigger,Trigger1M)),NA())</f>
        <v>6.4756631311624346E-3</v>
      </c>
      <c r="O2445" s="44">
        <f>IFERROR(_xll.qlIndexFixing(ONIndex3M,I2445,TRUE,_xll.ohTrigger(RecalcTrigger,Trigger3M)),NA())</f>
        <v>6.7103805004631312E-3</v>
      </c>
      <c r="P2445" s="44">
        <f>IFERROR(_xll.qlIndexFixing(ONIndex6M,I2445,TRUE,_xll.ohTrigger(RecalcTrigger,Trigger6M)),NA())</f>
        <v>7.2138339632221715E-3</v>
      </c>
      <c r="Q2445" s="145">
        <f>IFERROR(_xll.qlIndexFixing(ONIndex1Y,I2445,TRUE,_xll.ohTrigger(RecalcTrigger,Trigger1Y)),NA())</f>
        <v>6.9014257458466233E-3</v>
      </c>
    </row>
    <row r="2446" spans="2:17" x14ac:dyDescent="0.2">
      <c r="B2446" s="39" t="s">
        <v>42</v>
      </c>
      <c r="D2446" s="42">
        <f>_xll.qlCalendarAdvance(Calendar,$D2445,B2446,"f",FALSE)</f>
        <v>56885</v>
      </c>
      <c r="E2446" s="139">
        <f>_xll.qlInterestRateIndexValueDate(IndexON,D2446)</f>
        <v>56885</v>
      </c>
      <c r="F2446" s="155">
        <f>IFERROR(_xll.qlIndexFixing(IndexON,D2446,TRUE,_xll.ohTrigger(RecalcTrigger,TriggerON)),NA())</f>
        <v>7.573554372362068E-3</v>
      </c>
      <c r="H2446" s="42">
        <f>_xll.qlCalendarAdvance(Calendar,$H2445,B2446,"f",FALSE)</f>
        <v>56885</v>
      </c>
      <c r="I2446" s="139">
        <f>_xll.qlInterestRateIndexValueDate(Index1M,$H2446)</f>
        <v>56887</v>
      </c>
      <c r="J2446" s="144">
        <f>IFERROR(_xll.qlIndexFixing(Index1M,$H2446,TRUE,_xll.ohTrigger(RecalcTrigger,Trigger1M)),NA())</f>
        <v>6.4610058647577026E-3</v>
      </c>
      <c r="K2446" s="44">
        <f>IFERROR(_xll.qlIndexFixing(Index3M,H2446,TRUE,_xll.ohTrigger(RecalcTrigger,Trigger3M)),NA())</f>
        <v>6.6697322368011623E-3</v>
      </c>
      <c r="L2446" s="44">
        <f>IFERROR(_xll.qlIndexFixing(Index6M,$H2446,TRUE,_xll.ohTrigger(RecalcTrigger,Trigger6M)),NA())</f>
        <v>7.1959792798165657E-3</v>
      </c>
      <c r="M2446" s="145">
        <f>IFERROR(_xll.qlIndexFixing(Index1Y,$H2446,TRUE,_xll.ohTrigger(RecalcTrigger,Trigger1Y)),NA())</f>
        <v>6.7422367087078081E-3</v>
      </c>
      <c r="N2446" s="144">
        <f>IFERROR(_xll.qlIndexFixing(ONIndex1M,I2446,TRUE,_xll.ohTrigger(RecalcTrigger,Trigger1M)),NA())</f>
        <v>6.4689700752929014E-3</v>
      </c>
      <c r="O2446" s="44">
        <f>IFERROR(_xll.qlIndexFixing(ONIndex3M,I2446,TRUE,_xll.ohTrigger(RecalcTrigger,Trigger3M)),NA())</f>
        <v>6.7037447427598096E-3</v>
      </c>
      <c r="P2446" s="44">
        <f>IFERROR(_xll.qlIndexFixing(ONIndex6M,I2446,TRUE,_xll.ohTrigger(RecalcTrigger,Trigger6M)),NA())</f>
        <v>7.2115157539176522E-3</v>
      </c>
      <c r="Q2446" s="145">
        <f>IFERROR(_xll.qlIndexFixing(ONIndex1Y,I2446,TRUE,_xll.ohTrigger(RecalcTrigger,Trigger1Y)),NA())</f>
        <v>6.8947202837410515E-3</v>
      </c>
    </row>
    <row r="2447" spans="2:17" x14ac:dyDescent="0.2">
      <c r="B2447" s="39" t="s">
        <v>42</v>
      </c>
      <c r="D2447" s="42">
        <f>_xll.qlCalendarAdvance(Calendar,$D2446,B2447,"f",FALSE)</f>
        <v>56892</v>
      </c>
      <c r="E2447" s="139">
        <f>_xll.qlInterestRateIndexValueDate(IndexON,D2447)</f>
        <v>56892</v>
      </c>
      <c r="F2447" s="155">
        <f>IFERROR(_xll.qlIndexFixing(IndexON,D2447,TRUE,_xll.ohTrigger(RecalcTrigger,TriggerON)),NA())</f>
        <v>7.5735543722821319E-3</v>
      </c>
      <c r="H2447" s="42">
        <f>_xll.qlCalendarAdvance(Calendar,$H2446,B2447,"f",FALSE)</f>
        <v>56892</v>
      </c>
      <c r="I2447" s="139">
        <f>_xll.qlInterestRateIndexValueDate(Index1M,$H2447)</f>
        <v>56894</v>
      </c>
      <c r="J2447" s="144">
        <f>IFERROR(_xll.qlIndexFixing(Index1M,$H2447,TRUE,_xll.ohTrigger(RecalcTrigger,Trigger1M)),NA())</f>
        <v>6.4530141977436895E-3</v>
      </c>
      <c r="K2447" s="44">
        <f>IFERROR(_xll.qlIndexFixing(Index3M,H2447,TRUE,_xll.ohTrigger(RecalcTrigger,Trigger3M)),NA())</f>
        <v>6.6630131676348944E-3</v>
      </c>
      <c r="L2447" s="44">
        <f>IFERROR(_xll.qlIndexFixing(Index6M,$H2447,TRUE,_xll.ohTrigger(RecalcTrigger,Trigger6M)),NA())</f>
        <v>7.1935749194506462E-3</v>
      </c>
      <c r="M2447" s="145">
        <f>IFERROR(_xll.qlIndexFixing(Index1Y,$H2447,TRUE,_xll.ohTrigger(RecalcTrigger,Trigger1Y)),NA())</f>
        <v>6.7338581430040709E-3</v>
      </c>
      <c r="N2447" s="144">
        <f>IFERROR(_xll.qlIndexFixing(ONIndex1M,I2447,TRUE,_xll.ohTrigger(RecalcTrigger,Trigger1M)),NA())</f>
        <v>6.4622665889668696E-3</v>
      </c>
      <c r="O2447" s="44">
        <f>IFERROR(_xll.qlIndexFixing(ONIndex3M,I2447,TRUE,_xll.ohTrigger(RecalcTrigger,Trigger3M)),NA())</f>
        <v>6.6970986151115852E-3</v>
      </c>
      <c r="P2447" s="44">
        <f>IFERROR(_xll.qlIndexFixing(ONIndex6M,I2447,TRUE,_xll.ohTrigger(RecalcTrigger,Trigger6M)),NA())</f>
        <v>7.209198636459746E-3</v>
      </c>
      <c r="Q2447" s="145">
        <f>IFERROR(_xll.qlIndexFixing(ONIndex1Y,I2447,TRUE,_xll.ohTrigger(RecalcTrigger,Trigger1Y)),NA())</f>
        <v>6.8880041266705661E-3</v>
      </c>
    </row>
    <row r="2448" spans="2:17" x14ac:dyDescent="0.2">
      <c r="B2448" s="39" t="s">
        <v>42</v>
      </c>
      <c r="D2448" s="42">
        <f>_xll.qlCalendarAdvance(Calendar,$D2447,B2448,"f",FALSE)</f>
        <v>56899</v>
      </c>
      <c r="E2448" s="139">
        <f>_xll.qlInterestRateIndexValueDate(IndexON,D2448)</f>
        <v>56899</v>
      </c>
      <c r="F2448" s="155">
        <f>IFERROR(_xll.qlIndexFixing(IndexON,D2448,TRUE,_xll.ohTrigger(RecalcTrigger,TriggerON)),NA())</f>
        <v>7.5735543722821319E-3</v>
      </c>
      <c r="H2448" s="42">
        <f>_xll.qlCalendarAdvance(Calendar,$H2447,B2448,"f",FALSE)</f>
        <v>56899</v>
      </c>
      <c r="I2448" s="139">
        <f>_xll.qlInterestRateIndexValueDate(Index1M,$H2448)</f>
        <v>56901</v>
      </c>
      <c r="J2448" s="144">
        <f>IFERROR(_xll.qlIndexFixing(Index1M,$H2448,TRUE,_xll.ohTrigger(RecalcTrigger,Trigger1M)),NA())</f>
        <v>6.446279381114306E-3</v>
      </c>
      <c r="K2448" s="44">
        <f>IFERROR(_xll.qlIndexFixing(Index3M,H2448,TRUE,_xll.ohTrigger(RecalcTrigger,Trigger3M)),NA())</f>
        <v>6.6562836826352138E-3</v>
      </c>
      <c r="L2448" s="44">
        <f>IFERROR(_xll.qlIndexFixing(Index6M,$H2448,TRUE,_xll.ohTrigger(RecalcTrigger,Trigger6M)),NA())</f>
        <v>7.1912646736741054E-3</v>
      </c>
      <c r="M2448" s="145">
        <f>IFERROR(_xll.qlIndexFixing(Index1Y,$H2448,TRUE,_xll.ohTrigger(RecalcTrigger,Trigger1Y)),NA())</f>
        <v>6.7268089318646964E-3</v>
      </c>
      <c r="N2448" s="144">
        <f>IFERROR(_xll.qlIndexFixing(ONIndex1M,I2448,TRUE,_xll.ohTrigger(RecalcTrigger,Trigger1M)),NA())</f>
        <v>6.45555266770792E-3</v>
      </c>
      <c r="O2448" s="44">
        <f>IFERROR(_xll.qlIndexFixing(ONIndex3M,I2448,TRUE,_xll.ohTrigger(RecalcTrigger,Trigger3M)),NA())</f>
        <v>6.6904421117630619E-3</v>
      </c>
      <c r="P2448" s="44">
        <f>IFERROR(_xll.qlIndexFixing(ONIndex6M,I2448,TRUE,_xll.ohTrigger(RecalcTrigger,Trigger6M)),NA())</f>
        <v>7.2068826158044885E-3</v>
      </c>
      <c r="Q2448" s="145">
        <f>IFERROR(_xll.qlIndexFixing(ONIndex1Y,I2448,TRUE,_xll.ohTrigger(RecalcTrigger,Trigger1Y)),NA())</f>
        <v>6.881277266481689E-3</v>
      </c>
    </row>
    <row r="2449" spans="2:17" x14ac:dyDescent="0.2">
      <c r="B2449" s="39" t="s">
        <v>42</v>
      </c>
      <c r="D2449" s="42">
        <f>_xll.qlCalendarAdvance(Calendar,$D2448,B2449,"f",FALSE)</f>
        <v>56906</v>
      </c>
      <c r="E2449" s="139">
        <f>_xll.qlInterestRateIndexValueDate(IndexON,D2449)</f>
        <v>56906</v>
      </c>
      <c r="F2449" s="155">
        <f>IFERROR(_xll.qlIndexFixing(IndexON,D2449,TRUE,_xll.ohTrigger(RecalcTrigger,TriggerON)),NA())</f>
        <v>7.573554372362068E-3</v>
      </c>
      <c r="H2449" s="42">
        <f>_xll.qlCalendarAdvance(Calendar,$H2448,B2449,"f",FALSE)</f>
        <v>56906</v>
      </c>
      <c r="I2449" s="139">
        <f>_xll.qlInterestRateIndexValueDate(Index1M,$H2449)</f>
        <v>56908</v>
      </c>
      <c r="J2449" s="144">
        <f>IFERROR(_xll.qlIndexFixing(Index1M,$H2449,TRUE,_xll.ohTrigger(RecalcTrigger,Trigger1M)),NA())</f>
        <v>6.4395341155332186E-3</v>
      </c>
      <c r="K2449" s="44">
        <f>IFERROR(_xll.qlIndexFixing(Index3M,H2449,TRUE,_xll.ohTrigger(RecalcTrigger,Trigger3M)),NA())</f>
        <v>6.6495437761162337E-3</v>
      </c>
      <c r="L2449" s="44">
        <f>IFERROR(_xll.qlIndexFixing(Index6M,$H2449,TRUE,_xll.ohTrigger(RecalcTrigger,Trigger6M)),NA())</f>
        <v>7.1889555932652584E-3</v>
      </c>
      <c r="M2449" s="145">
        <f>IFERROR(_xll.qlIndexFixing(Index1Y,$H2449,TRUE,_xll.ohTrigger(RecalcTrigger,Trigger1Y)),NA())</f>
        <v>6.7197509278923385E-3</v>
      </c>
      <c r="N2449" s="144">
        <f>IFERROR(_xll.qlIndexFixing(ONIndex1M,I2449,TRUE,_xll.ohTrigger(RecalcTrigger,Trigger1M)),NA())</f>
        <v>6.4488283069596974E-3</v>
      </c>
      <c r="O2449" s="44">
        <f>IFERROR(_xll.qlIndexFixing(ONIndex3M,I2449,TRUE,_xll.ohTrigger(RecalcTrigger,Trigger3M)),NA())</f>
        <v>6.6837752268789075E-3</v>
      </c>
      <c r="P2449" s="44">
        <f>IFERROR(_xll.qlIndexFixing(ONIndex6M,I2449,TRUE,_xll.ohTrigger(RecalcTrigger,Trigger6M)),NA())</f>
        <v>7.2045676962684269E-3</v>
      </c>
      <c r="Q2449" s="145">
        <f>IFERROR(_xll.qlIndexFixing(ONIndex1Y,I2449,TRUE,_xll.ohTrigger(RecalcTrigger,Trigger1Y)),NA())</f>
        <v>6.8745396947011983E-3</v>
      </c>
    </row>
    <row r="2450" spans="2:17" x14ac:dyDescent="0.2">
      <c r="B2450" s="39" t="s">
        <v>42</v>
      </c>
      <c r="D2450" s="42">
        <f>_xll.qlCalendarAdvance(Calendar,$D2449,B2450,"f",FALSE)</f>
        <v>56913</v>
      </c>
      <c r="E2450" s="139">
        <f>_xll.qlInterestRateIndexValueDate(IndexON,D2450)</f>
        <v>56913</v>
      </c>
      <c r="F2450" s="155">
        <f>IFERROR(_xll.qlIndexFixing(IndexON,D2450,TRUE,_xll.ohTrigger(RecalcTrigger,TriggerON)),NA())</f>
        <v>7.573554372362068E-3</v>
      </c>
      <c r="H2450" s="42">
        <f>_xll.qlCalendarAdvance(Calendar,$H2449,B2450,"f",FALSE)</f>
        <v>56913</v>
      </c>
      <c r="I2450" s="139">
        <f>_xll.qlInterestRateIndexValueDate(Index1M,$H2450)</f>
        <v>56915</v>
      </c>
      <c r="J2450" s="144">
        <f>IFERROR(_xll.qlIndexFixing(Index1M,$H2450,TRUE,_xll.ohTrigger(RecalcTrigger,Trigger1M)),NA())</f>
        <v>6.4327783964315821E-3</v>
      </c>
      <c r="K2450" s="44">
        <f>IFERROR(_xll.qlIndexFixing(Index3M,H2450,TRUE,_xll.ohTrigger(RecalcTrigger,Trigger3M)),NA())</f>
        <v>6.6427934423938049E-3</v>
      </c>
      <c r="L2450" s="44">
        <f>IFERROR(_xll.qlIndexFixing(Index6M,$H2450,TRUE,_xll.ohTrigger(RecalcTrigger,Trigger6M)),NA())</f>
        <v>7.1866476828442334E-3</v>
      </c>
      <c r="M2450" s="145">
        <f>IFERROR(_xll.qlIndexFixing(Index1Y,$H2450,TRUE,_xll.ohTrigger(RecalcTrigger,Trigger1Y)),NA())</f>
        <v>6.712684596534243E-3</v>
      </c>
      <c r="N2450" s="144">
        <f>IFERROR(_xll.qlIndexFixing(ONIndex1M,I2450,TRUE,_xll.ohTrigger(RecalcTrigger,Trigger1M)),NA())</f>
        <v>6.4420935020059744E-3</v>
      </c>
      <c r="O2450" s="44">
        <f>IFERROR(_xll.qlIndexFixing(ONIndex3M,I2450,TRUE,_xll.ohTrigger(RecalcTrigger,Trigger3M)),NA())</f>
        <v>6.6770979548635978E-3</v>
      </c>
      <c r="P2450" s="44">
        <f>IFERROR(_xll.qlIndexFixing(ONIndex6M,I2450,TRUE,_xll.ohTrigger(RecalcTrigger,Trigger6M)),NA())</f>
        <v>7.2022538824878524E-3</v>
      </c>
      <c r="Q2450" s="145">
        <f>IFERROR(_xll.qlIndexFixing(ONIndex1Y,I2450,TRUE,_xll.ohTrigger(RecalcTrigger,Trigger1Y)),NA())</f>
        <v>6.8677914034953602E-3</v>
      </c>
    </row>
    <row r="2451" spans="2:17" x14ac:dyDescent="0.2">
      <c r="B2451" s="39" t="s">
        <v>42</v>
      </c>
      <c r="D2451" s="42">
        <f>_xll.qlCalendarAdvance(Calendar,$D2450,B2451,"f",FALSE)</f>
        <v>56920</v>
      </c>
      <c r="E2451" s="139">
        <f>_xll.qlInterestRateIndexValueDate(IndexON,D2451)</f>
        <v>56920</v>
      </c>
      <c r="F2451" s="155">
        <f>IFERROR(_xll.qlIndexFixing(IndexON,D2451,TRUE,_xll.ohTrigger(RecalcTrigger,TriggerON)),NA())</f>
        <v>7.573554372362068E-3</v>
      </c>
      <c r="H2451" s="42">
        <f>_xll.qlCalendarAdvance(Calendar,$H2450,B2451,"f",FALSE)</f>
        <v>56920</v>
      </c>
      <c r="I2451" s="139">
        <f>_xll.qlInterestRateIndexValueDate(Index1M,$H2451)</f>
        <v>56922</v>
      </c>
      <c r="J2451" s="144">
        <f>IFERROR(_xll.qlIndexFixing(Index1M,$H2451,TRUE,_xll.ohTrigger(RecalcTrigger,Trigger1M)),NA())</f>
        <v>6.4260122192555391E-3</v>
      </c>
      <c r="K2451" s="44">
        <f>IFERROR(_xll.qlIndexFixing(Index3M,H2451,TRUE,_xll.ohTrigger(RecalcTrigger,Trigger3M)),NA())</f>
        <v>6.6360326757811724E-3</v>
      </c>
      <c r="L2451" s="44">
        <f>IFERROR(_xll.qlIndexFixing(Index6M,$H2451,TRUE,_xll.ohTrigger(RecalcTrigger,Trigger6M)),NA())</f>
        <v>7.1844337069091714E-3</v>
      </c>
      <c r="M2451" s="145">
        <f>IFERROR(_xll.qlIndexFixing(Index1Y,$H2451,TRUE,_xll.ohTrigger(RecalcTrigger,Trigger1Y)),NA())</f>
        <v>6.7056104041228175E-3</v>
      </c>
      <c r="N2451" s="144">
        <f>IFERROR(_xll.qlIndexFixing(ONIndex1M,I2451,TRUE,_xll.ohTrigger(RecalcTrigger,Trigger1M)),NA())</f>
        <v>6.4353482485302038E-3</v>
      </c>
      <c r="O2451" s="44">
        <f>IFERROR(_xll.qlIndexFixing(ONIndex3M,I2451,TRUE,_xll.ohTrigger(RecalcTrigger,Trigger3M)),NA())</f>
        <v>6.6704102897219286E-3</v>
      </c>
      <c r="P2451" s="44">
        <f>IFERROR(_xll.qlIndexFixing(ONIndex6M,I2451,TRUE,_xll.ohTrigger(RecalcTrigger,Trigger6M)),NA())</f>
        <v>7.1999411791789925E-3</v>
      </c>
      <c r="Q2451" s="145">
        <f>IFERROR(_xll.qlIndexFixing(ONIndex1Y,I2451,TRUE,_xll.ohTrigger(RecalcTrigger,Trigger1Y)),NA())</f>
        <v>6.8610323843909526E-3</v>
      </c>
    </row>
    <row r="2452" spans="2:17" x14ac:dyDescent="0.2">
      <c r="B2452" s="39" t="s">
        <v>42</v>
      </c>
      <c r="D2452" s="42">
        <f>_xll.qlCalendarAdvance(Calendar,$D2451,B2452,"f",FALSE)</f>
        <v>56927</v>
      </c>
      <c r="E2452" s="139">
        <f>_xll.qlInterestRateIndexValueDate(IndexON,D2452)</f>
        <v>56927</v>
      </c>
      <c r="F2452" s="155">
        <f>IFERROR(_xll.qlIndexFixing(IndexON,D2452,TRUE,_xll.ohTrigger(RecalcTrigger,TriggerON)),NA())</f>
        <v>7.573554372362068E-3</v>
      </c>
      <c r="H2452" s="42">
        <f>_xll.qlCalendarAdvance(Calendar,$H2451,B2452,"f",FALSE)</f>
        <v>56927</v>
      </c>
      <c r="I2452" s="139">
        <f>_xll.qlInterestRateIndexValueDate(Index1M,$H2452)</f>
        <v>56929</v>
      </c>
      <c r="J2452" s="144">
        <f>IFERROR(_xll.qlIndexFixing(Index1M,$H2452,TRUE,_xll.ohTrigger(RecalcTrigger,Trigger1M)),NA())</f>
        <v>6.4192355794362443E-3</v>
      </c>
      <c r="K2452" s="44">
        <f>IFERROR(_xll.qlIndexFixing(Index3M,H2452,TRUE,_xll.ohTrigger(RecalcTrigger,Trigger3M)),NA())</f>
        <v>6.629261470595056E-3</v>
      </c>
      <c r="L2452" s="44">
        <f>IFERROR(_xll.qlIndexFixing(Index6M,$H2452,TRUE,_xll.ohTrigger(RecalcTrigger,Trigger6M)),NA())</f>
        <v>7.1821281104240131E-3</v>
      </c>
      <c r="M2452" s="145">
        <f>IFERROR(_xll.qlIndexFixing(Index1Y,$H2452,TRUE,_xll.ohTrigger(RecalcTrigger,Trigger1Y)),NA())</f>
        <v>6.6985288178767165E-3</v>
      </c>
      <c r="N2452" s="144">
        <f>IFERROR(_xll.qlIndexFixing(ONIndex1M,I2452,TRUE,_xll.ohTrigger(RecalcTrigger,Trigger1M)),NA())</f>
        <v>6.4285925415763501E-3</v>
      </c>
      <c r="O2452" s="44">
        <f>IFERROR(_xll.qlIndexFixing(ONIndex3M,I2452,TRUE,_xll.ohTrigger(RecalcTrigger,Trigger3M)),NA())</f>
        <v>6.663712226018248E-3</v>
      </c>
      <c r="P2452" s="44">
        <f>IFERROR(_xll.qlIndexFixing(ONIndex6M,I2452,TRUE,_xll.ohTrigger(RecalcTrigger,Trigger6M)),NA())</f>
        <v>7.1976295910580745E-3</v>
      </c>
      <c r="Q2452" s="145">
        <f>IFERROR(_xll.qlIndexFixing(ONIndex1Y,I2452,TRUE,_xll.ohTrigger(RecalcTrigger,Trigger1Y)),NA())</f>
        <v>6.8542626292344977E-3</v>
      </c>
    </row>
    <row r="2453" spans="2:17" x14ac:dyDescent="0.2">
      <c r="B2453" s="39" t="s">
        <v>42</v>
      </c>
      <c r="D2453" s="42">
        <f>_xll.qlCalendarAdvance(Calendar,$D2452,B2453,"f",FALSE)</f>
        <v>56934</v>
      </c>
      <c r="E2453" s="139">
        <f>_xll.qlInterestRateIndexValueDate(IndexON,D2453)</f>
        <v>56934</v>
      </c>
      <c r="F2453" s="155">
        <f>IFERROR(_xll.qlIndexFixing(IndexON,D2453,TRUE,_xll.ohTrigger(RecalcTrigger,TriggerON)),NA())</f>
        <v>7.573554372362068E-3</v>
      </c>
      <c r="H2453" s="42">
        <f>_xll.qlCalendarAdvance(Calendar,$H2452,B2453,"f",FALSE)</f>
        <v>56934</v>
      </c>
      <c r="I2453" s="139">
        <f>_xll.qlInterestRateIndexValueDate(Index1M,$H2453)</f>
        <v>56936</v>
      </c>
      <c r="J2453" s="144">
        <f>IFERROR(_xll.qlIndexFixing(Index1M,$H2453,TRUE,_xll.ohTrigger(RecalcTrigger,Trigger1M)),NA())</f>
        <v>6.4124484724123465E-3</v>
      </c>
      <c r="K2453" s="44">
        <f>IFERROR(_xll.qlIndexFixing(Index3M,H2453,TRUE,_xll.ohTrigger(RecalcTrigger,Trigger3M)),NA())</f>
        <v>6.622479821149569E-3</v>
      </c>
      <c r="L2453" s="44">
        <f>IFERROR(_xll.qlIndexFixing(Index6M,$H2453,TRUE,_xll.ohTrigger(RecalcTrigger,Trigger6M)),NA())</f>
        <v>7.1798236974159064E-3</v>
      </c>
      <c r="M2453" s="145">
        <f>IFERROR(_xll.qlIndexFixing(Index1Y,$H2453,TRUE,_xll.ohTrigger(RecalcTrigger,Trigger1Y)),NA())</f>
        <v>6.6914403058997577E-3</v>
      </c>
      <c r="N2453" s="144">
        <f>IFERROR(_xll.qlIndexFixing(ONIndex1M,I2453,TRUE,_xll.ohTrigger(RecalcTrigger,Trigger1M)),NA())</f>
        <v>6.4218263768278661E-3</v>
      </c>
      <c r="O2453" s="44">
        <f>IFERROR(_xll.qlIndexFixing(ONIndex3M,I2453,TRUE,_xll.ohTrigger(RecalcTrigger,Trigger3M)),NA())</f>
        <v>6.6570037579971597E-3</v>
      </c>
      <c r="P2453" s="44">
        <f>IFERROR(_xll.qlIndexFixing(ONIndex6M,I2453,TRUE,_xll.ohTrigger(RecalcTrigger,Trigger6M)),NA())</f>
        <v>7.1953191223617097E-3</v>
      </c>
      <c r="Q2453" s="145">
        <f>IFERROR(_xll.qlIndexFixing(ONIndex1Y,I2453,TRUE,_xll.ohTrigger(RecalcTrigger,Trigger1Y)),NA())</f>
        <v>6.8474821299524535E-3</v>
      </c>
    </row>
    <row r="2454" spans="2:17" x14ac:dyDescent="0.2">
      <c r="B2454" s="39" t="s">
        <v>42</v>
      </c>
      <c r="D2454" s="42">
        <f>_xll.qlCalendarAdvance(Calendar,$D2453,B2454,"f",FALSE)</f>
        <v>56941</v>
      </c>
      <c r="E2454" s="139">
        <f>_xll.qlInterestRateIndexValueDate(IndexON,D2454)</f>
        <v>56941</v>
      </c>
      <c r="F2454" s="155">
        <f>IFERROR(_xll.qlIndexFixing(IndexON,D2454,TRUE,_xll.ohTrigger(RecalcTrigger,TriggerON)),NA())</f>
        <v>7.573554372362068E-3</v>
      </c>
      <c r="H2454" s="42">
        <f>_xll.qlCalendarAdvance(Calendar,$H2453,B2454,"f",FALSE)</f>
        <v>56941</v>
      </c>
      <c r="I2454" s="139">
        <f>_xll.qlInterestRateIndexValueDate(Index1M,$H2454)</f>
        <v>56943</v>
      </c>
      <c r="J2454" s="144">
        <f>IFERROR(_xll.qlIndexFixing(Index1M,$H2454,TRUE,_xll.ohTrigger(RecalcTrigger,Trigger1M)),NA())</f>
        <v>6.4056508936249923E-3</v>
      </c>
      <c r="K2454" s="44">
        <f>IFERROR(_xll.qlIndexFixing(Index3M,H2454,TRUE,_xll.ohTrigger(RecalcTrigger,Trigger3M)),NA())</f>
        <v>6.6156877217579567E-3</v>
      </c>
      <c r="L2454" s="44">
        <f>IFERROR(_xll.qlIndexFixing(Index6M,$H2454,TRUE,_xll.ohTrigger(RecalcTrigger,Trigger6M)),NA())</f>
        <v>7.1775204725018187E-3</v>
      </c>
      <c r="M2454" s="145">
        <f>IFERROR(_xll.qlIndexFixing(Index1Y,$H2454,TRUE,_xll.ohTrigger(RecalcTrigger,Trigger1Y)),NA())</f>
        <v>6.6843453371807013E-3</v>
      </c>
      <c r="N2454" s="144">
        <f>IFERROR(_xll.qlIndexFixing(ONIndex1M,I2454,TRUE,_xll.ohTrigger(RecalcTrigger,Trigger1M)),NA())</f>
        <v>6.4150497496484604E-3</v>
      </c>
      <c r="O2454" s="44">
        <f>IFERROR(_xll.qlIndexFixing(ONIndex3M,I2454,TRUE,_xll.ohTrigger(RecalcTrigger,Trigger3M)),NA())</f>
        <v>6.6502848798233316E-3</v>
      </c>
      <c r="P2454" s="44">
        <f>IFERROR(_xll.qlIndexFixing(ONIndex6M,I2454,TRUE,_xll.ohTrigger(RecalcTrigger,Trigger6M)),NA())</f>
        <v>7.1930097781258695E-3</v>
      </c>
      <c r="Q2454" s="145">
        <f>IFERROR(_xll.qlIndexFixing(ONIndex1Y,I2454,TRUE,_xll.ohTrigger(RecalcTrigger,Trigger1Y)),NA())</f>
        <v>6.8406908783114062E-3</v>
      </c>
    </row>
    <row r="2455" spans="2:17" x14ac:dyDescent="0.2">
      <c r="B2455" s="39" t="s">
        <v>42</v>
      </c>
      <c r="D2455" s="42">
        <f>_xll.qlCalendarAdvance(Calendar,$D2454,B2455,"f",FALSE)</f>
        <v>56948</v>
      </c>
      <c r="E2455" s="139">
        <f>_xll.qlInterestRateIndexValueDate(IndexON,D2455)</f>
        <v>56948</v>
      </c>
      <c r="F2455" s="155">
        <f>IFERROR(_xll.qlIndexFixing(IndexON,D2455,TRUE,_xll.ohTrigger(RecalcTrigger,TriggerON)),NA())</f>
        <v>7.5735543722821319E-3</v>
      </c>
      <c r="H2455" s="42">
        <f>_xll.qlCalendarAdvance(Calendar,$H2454,B2455,"f",FALSE)</f>
        <v>56948</v>
      </c>
      <c r="I2455" s="139">
        <f>_xll.qlInterestRateIndexValueDate(Index1M,$H2455)</f>
        <v>56950</v>
      </c>
      <c r="J2455" s="144">
        <f>IFERROR(_xll.qlIndexFixing(Index1M,$H2455,TRUE,_xll.ohTrigger(RecalcTrigger,Trigger1M)),NA())</f>
        <v>6.3988428385028384E-3</v>
      </c>
      <c r="K2455" s="44">
        <f>IFERROR(_xll.qlIndexFixing(Index3M,H2455,TRUE,_xll.ohTrigger(RecalcTrigger,Trigger3M)),NA())</f>
        <v>6.6093124026145068E-3</v>
      </c>
      <c r="L2455" s="44">
        <f>IFERROR(_xll.qlIndexFixing(Index6M,$H2455,TRUE,_xll.ohTrigger(RecalcTrigger,Trigger6M)),NA())</f>
        <v>7.1751258422159854E-3</v>
      </c>
      <c r="M2455" s="145">
        <f>IFERROR(_xll.qlIndexFixing(Index1Y,$H2455,TRUE,_xll.ohTrigger(RecalcTrigger,Trigger1Y)),NA())</f>
        <v>6.6772443815943392E-3</v>
      </c>
      <c r="N2455" s="144">
        <f>IFERROR(_xll.qlIndexFixing(ONIndex1M,I2455,TRUE,_xll.ohTrigger(RecalcTrigger,Trigger1M)),NA())</f>
        <v>6.4082626554817779E-3</v>
      </c>
      <c r="O2455" s="44">
        <f>IFERROR(_xll.qlIndexFixing(ONIndex3M,I2455,TRUE,_xll.ohTrigger(RecalcTrigger,Trigger3M)),NA())</f>
        <v>6.6435555857413675E-3</v>
      </c>
      <c r="P2455" s="44">
        <f>IFERROR(_xll.qlIndexFixing(ONIndex6M,I2455,TRUE,_xll.ohTrigger(RecalcTrigger,Trigger6M)),NA())</f>
        <v>7.190701562507229E-3</v>
      </c>
      <c r="Q2455" s="145">
        <f>IFERROR(_xll.qlIndexFixing(ONIndex1Y,I2455,TRUE,_xll.ohTrigger(RecalcTrigger,Trigger1Y)),NA())</f>
        <v>6.8338888660779418E-3</v>
      </c>
    </row>
    <row r="2456" spans="2:17" x14ac:dyDescent="0.2">
      <c r="B2456" s="39" t="s">
        <v>42</v>
      </c>
      <c r="D2456" s="42">
        <f>_xll.qlCalendarAdvance(Calendar,$D2455,B2456,"f",FALSE)</f>
        <v>56955</v>
      </c>
      <c r="E2456" s="139">
        <f>_xll.qlInterestRateIndexValueDate(IndexON,D2456)</f>
        <v>56955</v>
      </c>
      <c r="F2456" s="155">
        <f>IFERROR(_xll.qlIndexFixing(IndexON,D2456,TRUE,_xll.ohTrigger(RecalcTrigger,TriggerON)),NA())</f>
        <v>7.573554372362068E-3</v>
      </c>
      <c r="H2456" s="42">
        <f>_xll.qlCalendarAdvance(Calendar,$H2455,B2456,"f",FALSE)</f>
        <v>56955</v>
      </c>
      <c r="I2456" s="139">
        <f>_xll.qlInterestRateIndexValueDate(Index1M,$H2456)</f>
        <v>56957</v>
      </c>
      <c r="J2456" s="144">
        <f>IFERROR(_xll.qlIndexFixing(Index1M,$H2456,TRUE,_xll.ohTrigger(RecalcTrigger,Trigger1M)),NA())</f>
        <v>6.3920243024945256E-3</v>
      </c>
      <c r="K2456" s="44">
        <f>IFERROR(_xll.qlIndexFixing(Index3M,H2456,TRUE,_xll.ohTrigger(RecalcTrigger,Trigger3M)),NA())</f>
        <v>6.6025002594932653E-3</v>
      </c>
      <c r="L2456" s="44">
        <f>IFERROR(_xll.qlIndexFixing(Index6M,$H2456,TRUE,_xll.ohTrigger(RecalcTrigger,Trigger6M)),NA())</f>
        <v>7.1728250487188422E-3</v>
      </c>
      <c r="M2456" s="145">
        <f>IFERROR(_xll.qlIndexFixing(Index1Y,$H2456,TRUE,_xll.ohTrigger(RecalcTrigger,Trigger1Y)),NA())</f>
        <v>6.6701379099006223E-3</v>
      </c>
      <c r="N2456" s="144">
        <f>IFERROR(_xll.qlIndexFixing(ONIndex1M,I2456,TRUE,_xll.ohTrigger(RecalcTrigger,Trigger1M)),NA())</f>
        <v>6.4014650897714631E-3</v>
      </c>
      <c r="O2456" s="44">
        <f>IFERROR(_xll.qlIndexFixing(ONIndex3M,I2456,TRUE,_xll.ohTrigger(RecalcTrigger,Trigger3M)),NA())</f>
        <v>6.6368158701557434E-3</v>
      </c>
      <c r="P2456" s="44">
        <f>IFERROR(_xll.qlIndexFixing(ONIndex6M,I2456,TRUE,_xll.ohTrigger(RecalcTrigger,Trigger6M)),NA())</f>
        <v>7.1883944806216959E-3</v>
      </c>
      <c r="Q2456" s="145">
        <f>IFERROR(_xll.qlIndexFixing(ONIndex1Y,I2456,TRUE,_xll.ohTrigger(RecalcTrigger,Trigger1Y)),NA())</f>
        <v>6.8270760850186463E-3</v>
      </c>
    </row>
    <row r="2457" spans="2:17" x14ac:dyDescent="0.2">
      <c r="B2457" s="39" t="s">
        <v>42</v>
      </c>
      <c r="D2457" s="42">
        <f>_xll.qlCalendarAdvance(Calendar,$D2456,B2457,"f",FALSE)</f>
        <v>56962</v>
      </c>
      <c r="E2457" s="139">
        <f>_xll.qlInterestRateIndexValueDate(IndexON,D2457)</f>
        <v>56962</v>
      </c>
      <c r="F2457" s="155">
        <f>IFERROR(_xll.qlIndexFixing(IndexON,D2457,TRUE,_xll.ohTrigger(RecalcTrigger,TriggerON)),NA())</f>
        <v>7.573554372362068E-3</v>
      </c>
      <c r="H2457" s="42">
        <f>_xll.qlCalendarAdvance(Calendar,$H2456,B2457,"f",FALSE)</f>
        <v>56962</v>
      </c>
      <c r="I2457" s="139">
        <f>_xll.qlInterestRateIndexValueDate(Index1M,$H2457)</f>
        <v>56964</v>
      </c>
      <c r="J2457" s="144">
        <f>IFERROR(_xll.qlIndexFixing(Index1M,$H2457,TRUE,_xll.ohTrigger(RecalcTrigger,Trigger1M)),NA())</f>
        <v>6.3851952810312085E-3</v>
      </c>
      <c r="K2457" s="44">
        <f>IFERROR(_xll.qlIndexFixing(Index3M,H2457,TRUE,_xll.ohTrigger(RecalcTrigger,Trigger3M)),NA())</f>
        <v>6.5956776498432811E-3</v>
      </c>
      <c r="L2457" s="44">
        <f>IFERROR(_xll.qlIndexFixing(Index6M,$H2457,TRUE,_xll.ohTrigger(RecalcTrigger,Trigger6M)),NA())</f>
        <v>7.1705254575430005E-3</v>
      </c>
      <c r="M2457" s="145">
        <f>IFERROR(_xll.qlIndexFixing(Index1Y,$H2457,TRUE,_xll.ohTrigger(RecalcTrigger,Trigger1Y)),NA())</f>
        <v>6.6630263937444501E-3</v>
      </c>
      <c r="N2457" s="144">
        <f>IFERROR(_xll.qlIndexFixing(ONIndex1M,I2457,TRUE,_xll.ohTrigger(RecalcTrigger,Trigger1M)),NA())</f>
        <v>6.3946570478012887E-3</v>
      </c>
      <c r="O2457" s="44">
        <f>IFERROR(_xll.qlIndexFixing(ONIndex3M,I2457,TRUE,_xll.ohTrigger(RecalcTrigger,Trigger3M)),NA())</f>
        <v>6.6300657271511909E-3</v>
      </c>
      <c r="P2457" s="44">
        <f>IFERROR(_xll.qlIndexFixing(ONIndex6M,I2457,TRUE,_xll.ohTrigger(RecalcTrigger,Trigger6M)),NA())</f>
        <v>7.1860885366259453E-3</v>
      </c>
      <c r="Q2457" s="145">
        <f>IFERROR(_xll.qlIndexFixing(ONIndex1Y,I2457,TRUE,_xll.ohTrigger(RecalcTrigger,Trigger1Y)),NA())</f>
        <v>6.8202525269001057E-3</v>
      </c>
    </row>
    <row r="2458" spans="2:17" x14ac:dyDescent="0.2">
      <c r="B2458" s="39" t="s">
        <v>42</v>
      </c>
      <c r="D2458" s="42">
        <f>_xll.qlCalendarAdvance(Calendar,$D2457,B2458,"f",FALSE)</f>
        <v>56969</v>
      </c>
      <c r="E2458" s="139">
        <f>_xll.qlInterestRateIndexValueDate(IndexON,D2458)</f>
        <v>56969</v>
      </c>
      <c r="F2458" s="155">
        <f>IFERROR(_xll.qlIndexFixing(IndexON,D2458,TRUE,_xll.ohTrigger(RecalcTrigger,TriggerON)),NA())</f>
        <v>7.573554372362068E-3</v>
      </c>
      <c r="H2458" s="42">
        <f>_xll.qlCalendarAdvance(Calendar,$H2457,B2458,"f",FALSE)</f>
        <v>56969</v>
      </c>
      <c r="I2458" s="139">
        <f>_xll.qlInterestRateIndexValueDate(Index1M,$H2458)</f>
        <v>56971</v>
      </c>
      <c r="J2458" s="144">
        <f>IFERROR(_xll.qlIndexFixing(Index1M,$H2458,TRUE,_xll.ohTrigger(RecalcTrigger,Trigger1M)),NA())</f>
        <v>6.3783557695490378E-3</v>
      </c>
      <c r="K2458" s="44">
        <f>IFERROR(_xll.qlIndexFixing(Index3M,H2458,TRUE,_xll.ohTrigger(RecalcTrigger,Trigger3M)),NA())</f>
        <v>6.5888445679776753E-3</v>
      </c>
      <c r="L2458" s="44">
        <f>IFERROR(_xll.qlIndexFixing(Index6M,$H2458,TRUE,_xll.ohTrigger(RecalcTrigger,Trigger6M)),NA())</f>
        <v>7.1682270733059708E-3</v>
      </c>
      <c r="M2458" s="145">
        <f>IFERROR(_xll.qlIndexFixing(Index1Y,$H2458,TRUE,_xll.ohTrigger(RecalcTrigger,Trigger1Y)),NA())</f>
        <v>6.6550082108439088E-3</v>
      </c>
      <c r="N2458" s="144">
        <f>IFERROR(_xll.qlIndexFixing(ONIndex1M,I2458,TRUE,_xll.ohTrigger(RecalcTrigger,Trigger1M)),NA())</f>
        <v>6.3878385250148995E-3</v>
      </c>
      <c r="O2458" s="44">
        <f>IFERROR(_xll.qlIndexFixing(ONIndex3M,I2458,TRUE,_xll.ohTrigger(RecalcTrigger,Trigger3M)),NA())</f>
        <v>6.6233051512121222E-3</v>
      </c>
      <c r="P2458" s="44">
        <f>IFERROR(_xll.qlIndexFixing(ONIndex6M,I2458,TRUE,_xll.ohTrigger(RecalcTrigger,Trigger6M)),NA())</f>
        <v>7.1837837353161405E-3</v>
      </c>
      <c r="Q2458" s="145">
        <f>IFERROR(_xll.qlIndexFixing(ONIndex1Y,I2458,TRUE,_xll.ohTrigger(RecalcTrigger,Trigger1Y)),NA())</f>
        <v>6.8134181837287144E-3</v>
      </c>
    </row>
    <row r="2459" spans="2:17" x14ac:dyDescent="0.2">
      <c r="B2459" s="39" t="s">
        <v>42</v>
      </c>
      <c r="D2459" s="42">
        <f>_xll.qlCalendarAdvance(Calendar,$D2458,B2459,"f",FALSE)</f>
        <v>56976</v>
      </c>
      <c r="E2459" s="139">
        <f>_xll.qlInterestRateIndexValueDate(IndexON,D2459)</f>
        <v>56976</v>
      </c>
      <c r="F2459" s="155">
        <f>IFERROR(_xll.qlIndexFixing(IndexON,D2459,TRUE,_xll.ohTrigger(RecalcTrigger,TriggerON)),NA())</f>
        <v>7.573554372362068E-3</v>
      </c>
      <c r="H2459" s="42">
        <f>_xll.qlCalendarAdvance(Calendar,$H2458,B2459,"f",FALSE)</f>
        <v>56976</v>
      </c>
      <c r="I2459" s="139">
        <f>_xll.qlInterestRateIndexValueDate(Index1M,$H2459)</f>
        <v>56978</v>
      </c>
      <c r="J2459" s="144">
        <f>IFERROR(_xll.qlIndexFixing(Index1M,$H2459,TRUE,_xll.ohTrigger(RecalcTrigger,Trigger1M)),NA())</f>
        <v>6.3715057634891603E-3</v>
      </c>
      <c r="K2459" s="44">
        <f>IFERROR(_xll.qlIndexFixing(Index3M,H2459,TRUE,_xll.ohTrigger(RecalcTrigger,Trigger3M)),NA())</f>
        <v>6.5820010082130809E-3</v>
      </c>
      <c r="L2459" s="44">
        <f>IFERROR(_xll.qlIndexFixing(Index6M,$H2459,TRUE,_xll.ohTrigger(RecalcTrigger,Trigger6M)),NA())</f>
        <v>7.1659299006274447E-3</v>
      </c>
      <c r="M2459" s="145">
        <f>IFERROR(_xll.qlIndexFixing(Index1Y,$H2459,TRUE,_xll.ohTrigger(RecalcTrigger,Trigger1Y)),NA())</f>
        <v>6.6501435113136666E-3</v>
      </c>
      <c r="N2459" s="144">
        <f>IFERROR(_xll.qlIndexFixing(ONIndex1M,I2459,TRUE,_xll.ohTrigger(RecalcTrigger,Trigger1M)),NA())</f>
        <v>6.3810095170957482E-3</v>
      </c>
      <c r="O2459" s="44">
        <f>IFERROR(_xll.qlIndexFixing(ONIndex3M,I2459,TRUE,_xll.ohTrigger(RecalcTrigger,Trigger3M)),NA())</f>
        <v>6.6165341365831409E-3</v>
      </c>
      <c r="P2459" s="44">
        <f>IFERROR(_xll.qlIndexFixing(ONIndex6M,I2459,TRUE,_xll.ohTrigger(RecalcTrigger,Trigger6M)),NA())</f>
        <v>7.1814800814085089E-3</v>
      </c>
      <c r="Q2459" s="145">
        <f>IFERROR(_xll.qlIndexFixing(ONIndex1Y,I2459,TRUE,_xll.ohTrigger(RecalcTrigger,Trigger1Y)),NA())</f>
        <v>6.8065730471911223E-3</v>
      </c>
    </row>
    <row r="2460" spans="2:17" x14ac:dyDescent="0.2">
      <c r="B2460" s="39" t="s">
        <v>42</v>
      </c>
      <c r="D2460" s="42">
        <f>_xll.qlCalendarAdvance(Calendar,$D2459,B2460,"f",FALSE)</f>
        <v>56983</v>
      </c>
      <c r="E2460" s="139">
        <f>_xll.qlInterestRateIndexValueDate(IndexON,D2460)</f>
        <v>56983</v>
      </c>
      <c r="F2460" s="155">
        <f>IFERROR(_xll.qlIndexFixing(IndexON,D2460,TRUE,_xll.ohTrigger(RecalcTrigger,TriggerON)),NA())</f>
        <v>7.573554372362068E-3</v>
      </c>
      <c r="H2460" s="42">
        <f>_xll.qlCalendarAdvance(Calendar,$H2459,B2460,"f",FALSE)</f>
        <v>56983</v>
      </c>
      <c r="I2460" s="139">
        <f>_xll.qlInterestRateIndexValueDate(Index1M,$H2460)</f>
        <v>56985</v>
      </c>
      <c r="J2460" s="144">
        <f>IFERROR(_xll.qlIndexFixing(Index1M,$H2460,TRUE,_xll.ohTrigger(RecalcTrigger,Trigger1M)),NA())</f>
        <v>6.3646452582877266E-3</v>
      </c>
      <c r="K2460" s="44">
        <f>IFERROR(_xll.qlIndexFixing(Index3M,H2460,TRUE,_xll.ohTrigger(RecalcTrigger,Trigger3M)),NA())</f>
        <v>6.5751469648643764E-3</v>
      </c>
      <c r="L2460" s="44">
        <f>IFERROR(_xll.qlIndexFixing(Index6M,$H2460,TRUE,_xll.ohTrigger(RecalcTrigger,Trigger6M)),NA())</f>
        <v>7.163726331680143E-3</v>
      </c>
      <c r="M2460" s="145">
        <f>IFERROR(_xll.qlIndexFixing(Index1Y,$H2460,TRUE,_xll.ohTrigger(RecalcTrigger,Trigger1Y)),NA())</f>
        <v>6.6416663082275867E-3</v>
      </c>
      <c r="N2460" s="144">
        <f>IFERROR(_xll.qlIndexFixing(ONIndex1M,I2460,TRUE,_xll.ohTrigger(RecalcTrigger,Trigger1M)),NA())</f>
        <v>6.3741700191677353E-3</v>
      </c>
      <c r="O2460" s="44">
        <f>IFERROR(_xll.qlIndexFixing(ONIndex3M,I2460,TRUE,_xll.ohTrigger(RecalcTrigger,Trigger3M)),NA())</f>
        <v>6.6097526772690429E-3</v>
      </c>
      <c r="P2460" s="44">
        <f>IFERROR(_xll.qlIndexFixing(ONIndex6M,I2460,TRUE,_xll.ohTrigger(RecalcTrigger,Trigger6M)),NA())</f>
        <v>7.1791775792195978E-3</v>
      </c>
      <c r="Q2460" s="145">
        <f>IFERROR(_xll.qlIndexFixing(ONIndex1Y,I2460,TRUE,_xll.ohTrigger(RecalcTrigger,Trigger1Y)),NA())</f>
        <v>6.7997171090539155E-3</v>
      </c>
    </row>
    <row r="2461" spans="2:17" x14ac:dyDescent="0.2">
      <c r="B2461" s="39" t="s">
        <v>42</v>
      </c>
      <c r="D2461" s="42">
        <f>_xll.qlCalendarAdvance(Calendar,$D2460,B2461,"f",FALSE)</f>
        <v>56990</v>
      </c>
      <c r="E2461" s="139">
        <f>_xll.qlInterestRateIndexValueDate(IndexON,D2461)</f>
        <v>56990</v>
      </c>
      <c r="F2461" s="155">
        <f>IFERROR(_xll.qlIndexFixing(IndexON,D2461,TRUE,_xll.ohTrigger(RecalcTrigger,TriggerON)),NA())</f>
        <v>7.573554372362068E-3</v>
      </c>
      <c r="H2461" s="42">
        <f>_xll.qlCalendarAdvance(Calendar,$H2460,B2461,"f",FALSE)</f>
        <v>56990</v>
      </c>
      <c r="I2461" s="139">
        <f>_xll.qlInterestRateIndexValueDate(Index1M,$H2461)</f>
        <v>56992</v>
      </c>
      <c r="J2461" s="144">
        <f>IFERROR(_xll.qlIndexFixing(Index1M,$H2461,TRUE,_xll.ohTrigger(RecalcTrigger,Trigger1M)),NA())</f>
        <v>6.3577742493833855E-3</v>
      </c>
      <c r="K2461" s="44">
        <f>IFERROR(_xll.qlIndexFixing(Index3M,H2461,TRUE,_xll.ohTrigger(RecalcTrigger,Trigger3M)),NA())</f>
        <v>6.5682824322455596E-3</v>
      </c>
      <c r="L2461" s="44">
        <f>IFERROR(_xll.qlIndexFixing(Index6M,$H2461,TRUE,_xll.ohTrigger(RecalcTrigger,Trigger6M)),NA())</f>
        <v>7.1614315527629242E-3</v>
      </c>
      <c r="M2461" s="145">
        <f>IFERROR(_xll.qlIndexFixing(Index1Y,$H2461,TRUE,_xll.ohTrigger(RecalcTrigger,Trigger1Y)),NA())</f>
        <v>6.6345393483740059E-3</v>
      </c>
      <c r="N2461" s="144">
        <f>IFERROR(_xll.qlIndexFixing(ONIndex1M,I2461,TRUE,_xll.ohTrigger(RecalcTrigger,Trigger1M)),NA())</f>
        <v>6.3673200267544416E-3</v>
      </c>
      <c r="O2461" s="44">
        <f>IFERROR(_xll.qlIndexFixing(ONIndex3M,I2461,TRUE,_xll.ohTrigger(RecalcTrigger,Trigger3M)),NA())</f>
        <v>6.6029607678341762E-3</v>
      </c>
      <c r="P2461" s="44">
        <f>IFERROR(_xll.qlIndexFixing(ONIndex6M,I2461,TRUE,_xll.ohTrigger(RecalcTrigger,Trigger6M)),NA())</f>
        <v>7.1768762335455705E-3</v>
      </c>
      <c r="Q2461" s="145">
        <f>IFERROR(_xll.qlIndexFixing(ONIndex1Y,I2461,TRUE,_xll.ohTrigger(RecalcTrigger,Trigger1Y)),NA())</f>
        <v>6.7928503610836799E-3</v>
      </c>
    </row>
    <row r="2462" spans="2:17" x14ac:dyDescent="0.2">
      <c r="B2462" s="39" t="s">
        <v>42</v>
      </c>
      <c r="D2462" s="42">
        <f>_xll.qlCalendarAdvance(Calendar,$D2461,B2462,"f",FALSE)</f>
        <v>56997</v>
      </c>
      <c r="E2462" s="139">
        <f>_xll.qlInterestRateIndexValueDate(IndexON,D2462)</f>
        <v>56997</v>
      </c>
      <c r="F2462" s="155">
        <f>IFERROR(_xll.qlIndexFixing(IndexON,D2462,TRUE,_xll.ohTrigger(RecalcTrigger,TriggerON)),NA())</f>
        <v>7.573554372362068E-3</v>
      </c>
      <c r="H2462" s="42">
        <f>_xll.qlCalendarAdvance(Calendar,$H2461,B2462,"f",FALSE)</f>
        <v>56997</v>
      </c>
      <c r="I2462" s="139">
        <f>_xll.qlInterestRateIndexValueDate(Index1M,$H2462)</f>
        <v>56999</v>
      </c>
      <c r="J2462" s="144">
        <f>IFERROR(_xll.qlIndexFixing(Index1M,$H2462,TRUE,_xll.ohTrigger(RecalcTrigger,Trigger1M)),NA())</f>
        <v>6.3508927322122877E-3</v>
      </c>
      <c r="K2462" s="44">
        <f>IFERROR(_xll.qlIndexFixing(Index3M,H2462,TRUE,_xll.ohTrigger(RecalcTrigger,Trigger3M)),NA())</f>
        <v>6.5614074046741432E-3</v>
      </c>
      <c r="L2462" s="44">
        <f>IFERROR(_xll.qlIndexFixing(Index6M,$H2462,TRUE,_xll.ohTrigger(RecalcTrigger,Trigger6M)),NA())</f>
        <v>7.1591379988921438E-3</v>
      </c>
      <c r="M2462" s="145">
        <f>IFERROR(_xll.qlIndexFixing(Index1Y,$H2462,TRUE,_xll.ohTrigger(RecalcTrigger,Trigger1Y)),NA())</f>
        <v>6.6274097155590087E-3</v>
      </c>
      <c r="N2462" s="144">
        <f>IFERROR(_xll.qlIndexFixing(ONIndex1M,I2462,TRUE,_xll.ohTrigger(RecalcTrigger,Trigger1M)),NA())</f>
        <v>6.3604595352995119E-3</v>
      </c>
      <c r="O2462" s="44">
        <f>IFERROR(_xll.qlIndexFixing(ONIndex3M,I2462,TRUE,_xll.ohTrigger(RecalcTrigger,Trigger3M)),NA())</f>
        <v>6.5961584024432085E-3</v>
      </c>
      <c r="P2462" s="44">
        <f>IFERROR(_xll.qlIndexFixing(ONIndex6M,I2462,TRUE,_xll.ohTrigger(RecalcTrigger,Trigger6M)),NA())</f>
        <v>7.1745760491026545E-3</v>
      </c>
      <c r="Q2462" s="145">
        <f>IFERROR(_xll.qlIndexFixing(ONIndex1Y,I2462,TRUE,_xll.ohTrigger(RecalcTrigger,Trigger1Y)),NA())</f>
        <v>6.7859727952068738E-3</v>
      </c>
    </row>
    <row r="2463" spans="2:17" x14ac:dyDescent="0.2">
      <c r="B2463" s="39" t="s">
        <v>42</v>
      </c>
      <c r="D2463" s="42">
        <f>_xll.qlCalendarAdvance(Calendar,$D2462,B2463,"f",FALSE)</f>
        <v>57004</v>
      </c>
      <c r="E2463" s="139">
        <f>_xll.qlInterestRateIndexValueDate(IndexON,D2463)</f>
        <v>57004</v>
      </c>
      <c r="F2463" s="155">
        <f>IFERROR(_xll.qlIndexFixing(IndexON,D2463,TRUE,_xll.ohTrigger(RecalcTrigger,TriggerON)),NA())</f>
        <v>7.573554372362068E-3</v>
      </c>
      <c r="H2463" s="42">
        <f>_xll.qlCalendarAdvance(Calendar,$H2462,B2463,"f",FALSE)</f>
        <v>57004</v>
      </c>
      <c r="I2463" s="139">
        <f>_xll.qlInterestRateIndexValueDate(Index1M,$H2463)</f>
        <v>57006</v>
      </c>
      <c r="J2463" s="144">
        <f>IFERROR(_xll.qlIndexFixing(Index1M,$H2463,TRUE,_xll.ohTrigger(RecalcTrigger,Trigger1M)),NA())</f>
        <v>6.3440007022130818E-3</v>
      </c>
      <c r="K2463" s="44">
        <f>IFERROR(_xll.qlIndexFixing(Index3M,H2463,TRUE,_xll.ohTrigger(RecalcTrigger,Trigger3M)),NA())</f>
        <v>6.5545218764667618E-3</v>
      </c>
      <c r="L2463" s="44">
        <f>IFERROR(_xll.qlIndexFixing(Index6M,$H2463,TRUE,_xll.ohTrigger(RecalcTrigger,Trigger6M)),NA())</f>
        <v>7.1568456746856452E-3</v>
      </c>
      <c r="M2463" s="145">
        <f>IFERROR(_xll.qlIndexFixing(Index1Y,$H2463,TRUE,_xll.ohTrigger(RecalcTrigger,Trigger1Y)),NA())</f>
        <v>6.620277886738025E-3</v>
      </c>
      <c r="N2463" s="144">
        <f>IFERROR(_xll.qlIndexFixing(ONIndex1M,I2463,TRUE,_xll.ohTrigger(RecalcTrigger,Trigger1M)),NA())</f>
        <v>6.3535885402465908E-3</v>
      </c>
      <c r="O2463" s="44">
        <f>IFERROR(_xll.qlIndexFixing(ONIndex3M,I2463,TRUE,_xll.ohTrigger(RecalcTrigger,Trigger3M)),NA())</f>
        <v>6.5893455753407437E-3</v>
      </c>
      <c r="P2463" s="44">
        <f>IFERROR(_xll.qlIndexFixing(ONIndex6M,I2463,TRUE,_xll.ohTrigger(RecalcTrigger,Trigger6M)),NA())</f>
        <v>7.1722770302873329E-3</v>
      </c>
      <c r="Q2463" s="145">
        <f>IFERROR(_xll.qlIndexFixing(ONIndex1Y,I2463,TRUE,_xll.ohTrigger(RecalcTrigger,Trigger1Y)),NA())</f>
        <v>6.7790844031900832E-3</v>
      </c>
    </row>
    <row r="2464" spans="2:17" x14ac:dyDescent="0.2">
      <c r="B2464" s="39" t="s">
        <v>42</v>
      </c>
      <c r="D2464" s="42">
        <f>_xll.qlCalendarAdvance(Calendar,$D2463,B2464,"f",FALSE)</f>
        <v>57011</v>
      </c>
      <c r="E2464" s="139">
        <f>_xll.qlInterestRateIndexValueDate(IndexON,D2464)</f>
        <v>57011</v>
      </c>
      <c r="F2464" s="155">
        <f>IFERROR(_xll.qlIndexFixing(IndexON,D2464,TRUE,_xll.ohTrigger(RecalcTrigger,TriggerON)),NA())</f>
        <v>7.573554372442004E-3</v>
      </c>
      <c r="H2464" s="42">
        <f>_xll.qlCalendarAdvance(Calendar,$H2463,B2464,"f",FALSE)</f>
        <v>57011</v>
      </c>
      <c r="I2464" s="139">
        <f>_xll.qlInterestRateIndexValueDate(Index1M,$H2464)</f>
        <v>57013</v>
      </c>
      <c r="J2464" s="144">
        <f>IFERROR(_xll.qlIndexFixing(Index1M,$H2464,TRUE,_xll.ohTrigger(RecalcTrigger,Trigger1M)),NA())</f>
        <v>6.3384124233344724E-3</v>
      </c>
      <c r="K2464" s="44">
        <f>IFERROR(_xll.qlIndexFixing(Index3M,H2464,TRUE,_xll.ohTrigger(RecalcTrigger,Trigger3M)),NA())</f>
        <v>6.5480608646613092E-3</v>
      </c>
      <c r="L2464" s="44">
        <f>IFERROR(_xll.qlIndexFixing(Index6M,$H2464,TRUE,_xll.ohTrigger(RecalcTrigger,Trigger6M)),NA())</f>
        <v>7.1545545847634699E-3</v>
      </c>
      <c r="M2464" s="145">
        <f>IFERROR(_xll.qlIndexFixing(Index1Y,$H2464,TRUE,_xll.ohTrigger(RecalcTrigger,Trigger1Y)),NA())</f>
        <v>6.6131443397514315E-3</v>
      </c>
      <c r="N2464" s="144">
        <f>IFERROR(_xll.qlIndexFixing(ONIndex1M,I2464,TRUE,_xll.ohTrigger(RecalcTrigger,Trigger1M)),NA())</f>
        <v>6.3467070368794509E-3</v>
      </c>
      <c r="O2464" s="44">
        <f>IFERROR(_xll.qlIndexFixing(ONIndex3M,I2464,TRUE,_xll.ohTrigger(RecalcTrigger,Trigger3M)),NA())</f>
        <v>6.5825222808513217E-3</v>
      </c>
      <c r="P2464" s="44">
        <f>IFERROR(_xll.qlIndexFixing(ONIndex6M,I2464,TRUE,_xll.ohTrigger(RecalcTrigger,Trigger6M)),NA())</f>
        <v>7.1699791818158332E-3</v>
      </c>
      <c r="Q2464" s="145">
        <f>IFERROR(_xll.qlIndexFixing(ONIndex1Y,I2464,TRUE,_xll.ohTrigger(RecalcTrigger,Trigger1Y)),NA())</f>
        <v>6.7721851767998942E-3</v>
      </c>
    </row>
    <row r="2465" spans="2:17" x14ac:dyDescent="0.2">
      <c r="B2465" s="39" t="s">
        <v>42</v>
      </c>
      <c r="D2465" s="42">
        <f>_xll.qlCalendarAdvance(Calendar,$D2464,B2465,"f",FALSE)</f>
        <v>57018</v>
      </c>
      <c r="E2465" s="139">
        <f>_xll.qlInterestRateIndexValueDate(IndexON,D2465)</f>
        <v>57018</v>
      </c>
      <c r="F2465" s="155">
        <f>IFERROR(_xll.qlIndexFixing(IndexON,D2465,TRUE,_xll.ohTrigger(RecalcTrigger,TriggerON)),NA())</f>
        <v>7.5735543722821319E-3</v>
      </c>
      <c r="H2465" s="42">
        <f>_xll.qlCalendarAdvance(Calendar,$H2464,B2465,"f",FALSE)</f>
        <v>57018</v>
      </c>
      <c r="I2465" s="139">
        <f>_xll.qlInterestRateIndexValueDate(Index1M,$H2465)</f>
        <v>57020</v>
      </c>
      <c r="J2465" s="144">
        <f>IFERROR(_xll.qlIndexFixing(Index1M,$H2465,TRUE,_xll.ohTrigger(RecalcTrigger,Trigger1M)),NA())</f>
        <v>6.3315019745199142E-3</v>
      </c>
      <c r="K2465" s="44">
        <f>IFERROR(_xll.qlIndexFixing(Index3M,H2465,TRUE,_xll.ohTrigger(RecalcTrigger,Trigger3M)),NA())</f>
        <v>6.5411551954914771E-3</v>
      </c>
      <c r="L2465" s="44">
        <f>IFERROR(_xll.qlIndexFixing(Index6M,$H2465,TRUE,_xll.ohTrigger(RecalcTrigger,Trigger6M)),NA())</f>
        <v>7.1522647337434629E-3</v>
      </c>
      <c r="M2465" s="145">
        <f>IFERROR(_xll.qlIndexFixing(Index1Y,$H2465,TRUE,_xll.ohTrigger(RecalcTrigger,Trigger1Y)),NA())</f>
        <v>6.6060095533236789E-3</v>
      </c>
      <c r="N2465" s="144">
        <f>IFERROR(_xll.qlIndexFixing(ONIndex1M,I2465,TRUE,_xll.ohTrigger(RecalcTrigger,Trigger1M)),NA())</f>
        <v>6.3398150208016091E-3</v>
      </c>
      <c r="O2465" s="44">
        <f>IFERROR(_xll.qlIndexFixing(ONIndex3M,I2465,TRUE,_xll.ohTrigger(RecalcTrigger,Trigger3M)),NA())</f>
        <v>6.5756885132994825E-3</v>
      </c>
      <c r="P2465" s="44">
        <f>IFERROR(_xll.qlIndexFixing(ONIndex6M,I2465,TRUE,_xll.ohTrigger(RecalcTrigger,Trigger6M)),NA())</f>
        <v>7.1676825083244466E-3</v>
      </c>
      <c r="Q2465" s="145">
        <f>IFERROR(_xll.qlIndexFixing(ONIndex1Y,I2465,TRUE,_xll.ohTrigger(RecalcTrigger,Trigger1Y)),NA())</f>
        <v>6.7652751078028928E-3</v>
      </c>
    </row>
    <row r="2466" spans="2:17" x14ac:dyDescent="0.2">
      <c r="B2466" s="39" t="s">
        <v>42</v>
      </c>
      <c r="D2466" s="42">
        <f>_xll.qlCalendarAdvance(Calendar,$D2465,B2466,"f",FALSE)</f>
        <v>57025</v>
      </c>
      <c r="E2466" s="139">
        <f>_xll.qlInterestRateIndexValueDate(IndexON,D2466)</f>
        <v>57025</v>
      </c>
      <c r="F2466" s="155">
        <f>IFERROR(_xll.qlIndexFixing(IndexON,D2466,TRUE,_xll.ohTrigger(RecalcTrigger,TriggerON)),NA())</f>
        <v>7.5735543722821319E-3</v>
      </c>
      <c r="H2466" s="42">
        <f>_xll.qlCalendarAdvance(Calendar,$H2465,B2466,"f",FALSE)</f>
        <v>57025</v>
      </c>
      <c r="I2466" s="139">
        <f>_xll.qlInterestRateIndexValueDate(Index1M,$H2466)</f>
        <v>57027</v>
      </c>
      <c r="J2466" s="144">
        <f>IFERROR(_xll.qlIndexFixing(Index1M,$H2466,TRUE,_xll.ohTrigger(RecalcTrigger,Trigger1M)),NA())</f>
        <v>6.3245810003289236E-3</v>
      </c>
      <c r="K2466" s="44">
        <f>IFERROR(_xll.qlIndexFixing(Index3M,H2466,TRUE,_xll.ohTrigger(RecalcTrigger,Trigger3M)),NA())</f>
        <v>6.5342390090954439E-3</v>
      </c>
      <c r="L2466" s="44">
        <f>IFERROR(_xll.qlIndexFixing(Index6M,$H2466,TRUE,_xll.ohTrigger(RecalcTrigger,Trigger6M)),NA())</f>
        <v>7.1499761262447852E-3</v>
      </c>
      <c r="M2466" s="145">
        <f>IFERROR(_xll.qlIndexFixing(Index1Y,$H2466,TRUE,_xll.ohTrigger(RecalcTrigger,Trigger1Y)),NA())</f>
        <v>6.5988740070643823E-3</v>
      </c>
      <c r="N2466" s="144">
        <f>IFERROR(_xll.qlIndexFixing(ONIndex1M,I2466,TRUE,_xll.ohTrigger(RecalcTrigger,Trigger1M)),NA())</f>
        <v>6.3329124872169018E-3</v>
      </c>
      <c r="O2466" s="44">
        <f>IFERROR(_xll.qlIndexFixing(ONIndex3M,I2466,TRUE,_xll.ohTrigger(RecalcTrigger,Trigger3M)),NA())</f>
        <v>6.5688442667699576E-3</v>
      </c>
      <c r="P2466" s="44">
        <f>IFERROR(_xll.qlIndexFixing(ONIndex6M,I2466,TRUE,_xll.ohTrigger(RecalcTrigger,Trigger6M)),NA())</f>
        <v>7.1653870142895926E-3</v>
      </c>
      <c r="Q2466" s="145">
        <f>IFERROR(_xll.qlIndexFixing(ONIndex1Y,I2466,TRUE,_xll.ohTrigger(RecalcTrigger,Trigger1Y)),NA())</f>
        <v>6.7583541881255371E-3</v>
      </c>
    </row>
    <row r="2467" spans="2:17" x14ac:dyDescent="0.2">
      <c r="B2467" s="39" t="s">
        <v>42</v>
      </c>
      <c r="D2467" s="42">
        <f>_xll.qlCalendarAdvance(Calendar,$D2466,B2467,"f",FALSE)</f>
        <v>57032</v>
      </c>
      <c r="E2467" s="139">
        <f>_xll.qlInterestRateIndexValueDate(IndexON,D2467)</f>
        <v>57032</v>
      </c>
      <c r="F2467" s="155">
        <f>IFERROR(_xll.qlIndexFixing(IndexON,D2467,TRUE,_xll.ohTrigger(RecalcTrigger,TriggerON)),NA())</f>
        <v>7.573554372362068E-3</v>
      </c>
      <c r="H2467" s="42">
        <f>_xll.qlCalendarAdvance(Calendar,$H2466,B2467,"f",FALSE)</f>
        <v>57032</v>
      </c>
      <c r="I2467" s="139">
        <f>_xll.qlInterestRateIndexValueDate(Index1M,$H2467)</f>
        <v>57034</v>
      </c>
      <c r="J2467" s="144">
        <f>IFERROR(_xll.qlIndexFixing(Index1M,$H2467,TRUE,_xll.ohTrigger(RecalcTrigger,Trigger1M)),NA())</f>
        <v>6.317649496191363E-3</v>
      </c>
      <c r="K2467" s="44">
        <f>IFERROR(_xll.qlIndexFixing(Index3M,H2467,TRUE,_xll.ohTrigger(RecalcTrigger,Trigger3M)),NA())</f>
        <v>6.5273122997906441E-3</v>
      </c>
      <c r="L2467" s="44">
        <f>IFERROR(_xll.qlIndexFixing(Index6M,$H2467,TRUE,_xll.ohTrigger(RecalcTrigger,Trigger6M)),NA())</f>
        <v>7.1476887668865995E-3</v>
      </c>
      <c r="M2467" s="145">
        <f>IFERROR(_xll.qlIndexFixing(Index1Y,$H2467,TRUE,_xll.ohTrigger(RecalcTrigger,Trigger1Y)),NA())</f>
        <v>6.5917381814678787E-3</v>
      </c>
      <c r="N2467" s="144">
        <f>IFERROR(_xll.qlIndexFixing(ONIndex1M,I2467,TRUE,_xll.ohTrigger(RecalcTrigger,Trigger1M)),NA())</f>
        <v>6.325999431808782E-3</v>
      </c>
      <c r="O2467" s="44">
        <f>IFERROR(_xll.qlIndexFixing(ONIndex3M,I2467,TRUE,_xll.ohTrigger(RecalcTrigger,Trigger3M)),NA())</f>
        <v>6.5619895356672231E-3</v>
      </c>
      <c r="P2467" s="44">
        <f>IFERROR(_xll.qlIndexFixing(ONIndex6M,I2467,TRUE,_xll.ohTrigger(RecalcTrigger,Trigger6M)),NA())</f>
        <v>7.1630927043475623E-3</v>
      </c>
      <c r="Q2467" s="145">
        <f>IFERROR(_xll.qlIndexFixing(ONIndex1Y,I2467,TRUE,_xll.ohTrigger(RecalcTrigger,Trigger1Y)),NA())</f>
        <v>6.7514224093745412E-3</v>
      </c>
    </row>
    <row r="2468" spans="2:17" x14ac:dyDescent="0.2">
      <c r="B2468" s="39" t="s">
        <v>42</v>
      </c>
      <c r="D2468" s="42">
        <f>_xll.qlCalendarAdvance(Calendar,$D2467,B2468,"f",FALSE)</f>
        <v>57039</v>
      </c>
      <c r="E2468" s="139">
        <f>_xll.qlInterestRateIndexValueDate(IndexON,D2468)</f>
        <v>57039</v>
      </c>
      <c r="F2468" s="155">
        <f>IFERROR(_xll.qlIndexFixing(IndexON,D2468,TRUE,_xll.ohTrigger(RecalcTrigger,TriggerON)),NA())</f>
        <v>7.573554372362068E-3</v>
      </c>
      <c r="H2468" s="42">
        <f>_xll.qlCalendarAdvance(Calendar,$H2467,B2468,"f",FALSE)</f>
        <v>57039</v>
      </c>
      <c r="I2468" s="139">
        <f>_xll.qlInterestRateIndexValueDate(Index1M,$H2468)</f>
        <v>57041</v>
      </c>
      <c r="J2468" s="144">
        <f>IFERROR(_xll.qlIndexFixing(Index1M,$H2468,TRUE,_xll.ohTrigger(RecalcTrigger,Trigger1M)),NA())</f>
        <v>6.3089409373009242E-3</v>
      </c>
      <c r="K2468" s="44">
        <f>IFERROR(_xll.qlIndexFixing(Index3M,H2468,TRUE,_xll.ohTrigger(RecalcTrigger,Trigger3M)),NA())</f>
        <v>6.5194979028314285E-3</v>
      </c>
      <c r="L2468" s="44">
        <f>IFERROR(_xll.qlIndexFixing(Index6M,$H2468,TRUE,_xll.ohTrigger(RecalcTrigger,Trigger6M)),NA())</f>
        <v>7.1450345536398915E-3</v>
      </c>
      <c r="M2468" s="145">
        <f>IFERROR(_xll.qlIndexFixing(Index1Y,$H2468,TRUE,_xll.ohTrigger(RecalcTrigger,Trigger1Y)),NA())</f>
        <v>6.5859512556089373E-3</v>
      </c>
      <c r="N2468" s="144">
        <f>IFERROR(_xll.qlIndexFixing(ONIndex1M,I2468,TRUE,_xll.ohTrigger(RecalcTrigger,Trigger1M)),NA())</f>
        <v>6.3190758497810862E-3</v>
      </c>
      <c r="O2468" s="44">
        <f>IFERROR(_xll.qlIndexFixing(ONIndex3M,I2468,TRUE,_xll.ohTrigger(RecalcTrigger,Trigger3M)),NA())</f>
        <v>6.5551243141559468E-3</v>
      </c>
      <c r="P2468" s="44">
        <f>IFERROR(_xll.qlIndexFixing(ONIndex6M,I2468,TRUE,_xll.ohTrigger(RecalcTrigger,Trigger6M)),NA())</f>
        <v>7.1607995832145832E-3</v>
      </c>
      <c r="Q2468" s="145">
        <f>IFERROR(_xll.qlIndexFixing(ONIndex1Y,I2468,TRUE,_xll.ohTrigger(RecalcTrigger,Trigger1Y)),NA())</f>
        <v>6.7444797636362352E-3</v>
      </c>
    </row>
    <row r="2469" spans="2:17" x14ac:dyDescent="0.2">
      <c r="B2469" s="39" t="s">
        <v>42</v>
      </c>
      <c r="D2469" s="42">
        <f>_xll.qlCalendarAdvance(Calendar,$D2468,B2469,"f",FALSE)</f>
        <v>57046</v>
      </c>
      <c r="E2469" s="139">
        <f>_xll.qlInterestRateIndexValueDate(IndexON,D2469)</f>
        <v>57046</v>
      </c>
      <c r="F2469" s="155">
        <f>IFERROR(_xll.qlIndexFixing(IndexON,D2469,TRUE,_xll.ohTrigger(RecalcTrigger,TriggerON)),NA())</f>
        <v>7.573554372362068E-3</v>
      </c>
      <c r="H2469" s="42">
        <f>_xll.qlCalendarAdvance(Calendar,$H2468,B2469,"f",FALSE)</f>
        <v>57046</v>
      </c>
      <c r="I2469" s="139">
        <f>_xll.qlInterestRateIndexValueDate(Index1M,$H2469)</f>
        <v>57048</v>
      </c>
      <c r="J2469" s="144">
        <f>IFERROR(_xll.qlIndexFixing(Index1M,$H2469,TRUE,_xll.ohTrigger(RecalcTrigger,Trigger1M)),NA())</f>
        <v>6.3024274973594308E-3</v>
      </c>
      <c r="K2469" s="44">
        <f>IFERROR(_xll.qlIndexFixing(Index3M,H2469,TRUE,_xll.ohTrigger(RecalcTrigger,Trigger3M)),NA())</f>
        <v>6.5125483721622359E-3</v>
      </c>
      <c r="L2469" s="44">
        <f>IFERROR(_xll.qlIndexFixing(Index6M,$H2469,TRUE,_xll.ohTrigger(RecalcTrigger,Trigger6M)),NA())</f>
        <v>7.1427498892931507E-3</v>
      </c>
      <c r="M2469" s="145">
        <f>IFERROR(_xll.qlIndexFixing(Index1Y,$H2469,TRUE,_xll.ohTrigger(RecalcTrigger,Trigger1Y)),NA())</f>
        <v>6.5788151776487195E-3</v>
      </c>
      <c r="N2469" s="144">
        <f>IFERROR(_xll.qlIndexFixing(ONIndex1M,I2469,TRUE,_xll.ohTrigger(RecalcTrigger,Trigger1M)),NA())</f>
        <v>6.3121417368172672E-3</v>
      </c>
      <c r="O2469" s="44">
        <f>IFERROR(_xll.qlIndexFixing(ONIndex3M,I2469,TRUE,_xll.ohTrigger(RecalcTrigger,Trigger3M)),NA())</f>
        <v>6.5482485968804127E-3</v>
      </c>
      <c r="P2469" s="44">
        <f>IFERROR(_xll.qlIndexFixing(ONIndex6M,I2469,TRUE,_xll.ohTrigger(RecalcTrigger,Trigger6M)),NA())</f>
        <v>7.1585076554470106E-3</v>
      </c>
      <c r="Q2469" s="145">
        <f>IFERROR(_xll.qlIndexFixing(ONIndex1Y,I2469,TRUE,_xll.ohTrigger(RecalcTrigger,Trigger1Y)),NA())</f>
        <v>6.7375262425173332E-3</v>
      </c>
    </row>
    <row r="2470" spans="2:17" x14ac:dyDescent="0.2">
      <c r="B2470" s="39" t="s">
        <v>42</v>
      </c>
      <c r="D2470" s="42">
        <f>_xll.qlCalendarAdvance(Calendar,$D2469,B2470,"f",FALSE)</f>
        <v>57053</v>
      </c>
      <c r="E2470" s="139">
        <f>_xll.qlInterestRateIndexValueDate(IndexON,D2470)</f>
        <v>57053</v>
      </c>
      <c r="F2470" s="155">
        <f>IFERROR(_xll.qlIndexFixing(IndexON,D2470,TRUE,_xll.ohTrigger(RecalcTrigger,TriggerON)),NA())</f>
        <v>7.573554372362068E-3</v>
      </c>
      <c r="H2470" s="42">
        <f>_xll.qlCalendarAdvance(Calendar,$H2469,B2470,"f",FALSE)</f>
        <v>57053</v>
      </c>
      <c r="I2470" s="139">
        <f>_xll.qlInterestRateIndexValueDate(Index1M,$H2470)</f>
        <v>57055</v>
      </c>
      <c r="J2470" s="144">
        <f>IFERROR(_xll.qlIndexFixing(Index1M,$H2470,TRUE,_xll.ohTrigger(RecalcTrigger,Trigger1M)),NA())</f>
        <v>6.2954617498281462E-3</v>
      </c>
      <c r="K2470" s="44">
        <f>IFERROR(_xll.qlIndexFixing(Index3M,H2470,TRUE,_xll.ohTrigger(RecalcTrigger,Trigger3M)),NA())</f>
        <v>6.50558830060575E-3</v>
      </c>
      <c r="L2470" s="44">
        <f>IFERROR(_xll.qlIndexFixing(Index6M,$H2470,TRUE,_xll.ohTrigger(RecalcTrigger,Trigger6M)),NA())</f>
        <v>7.1404664417575791E-3</v>
      </c>
      <c r="M2470" s="145">
        <f>IFERROR(_xll.qlIndexFixing(Index1Y,$H2470,TRUE,_xll.ohTrigger(RecalcTrigger,Trigger1Y)),NA())</f>
        <v>6.5716801569709838E-3</v>
      </c>
      <c r="N2470" s="144">
        <f>IFERROR(_xll.qlIndexFixing(ONIndex1M,I2470,TRUE,_xll.ohTrigger(RecalcTrigger,Trigger1M)),NA())</f>
        <v>6.3051970880412256E-3</v>
      </c>
      <c r="O2470" s="44">
        <f>IFERROR(_xll.qlIndexFixing(ONIndex3M,I2470,TRUE,_xll.ohTrigger(RecalcTrigger,Trigger3M)),NA())</f>
        <v>6.5413623775256724E-3</v>
      </c>
      <c r="P2470" s="44">
        <f>IFERROR(_xll.qlIndexFixing(ONIndex6M,I2470,TRUE,_xll.ohTrigger(RecalcTrigger,Trigger6M)),NA())</f>
        <v>7.1562169255212638E-3</v>
      </c>
      <c r="Q2470" s="145">
        <f>IFERROR(_xll.qlIndexFixing(ONIndex1Y,I2470,TRUE,_xll.ohTrigger(RecalcTrigger,Trigger1Y)),NA())</f>
        <v>6.7305618378643572E-3</v>
      </c>
    </row>
    <row r="2471" spans="2:17" x14ac:dyDescent="0.2">
      <c r="B2471" s="39" t="s">
        <v>42</v>
      </c>
      <c r="D2471" s="42">
        <f>_xll.qlCalendarAdvance(Calendar,$D2470,B2471,"f",FALSE)</f>
        <v>57060</v>
      </c>
      <c r="E2471" s="139">
        <f>_xll.qlInterestRateIndexValueDate(IndexON,D2471)</f>
        <v>57060</v>
      </c>
      <c r="F2471" s="155">
        <f>IFERROR(_xll.qlIndexFixing(IndexON,D2471,TRUE,_xll.ohTrigger(RecalcTrigger,TriggerON)),NA())</f>
        <v>7.573554372362068E-3</v>
      </c>
      <c r="H2471" s="42">
        <f>_xll.qlCalendarAdvance(Calendar,$H2470,B2471,"f",FALSE)</f>
        <v>57060</v>
      </c>
      <c r="I2471" s="139">
        <f>_xll.qlInterestRateIndexValueDate(Index1M,$H2471)</f>
        <v>57062</v>
      </c>
      <c r="J2471" s="144">
        <f>IFERROR(_xll.qlIndexFixing(Index1M,$H2471,TRUE,_xll.ohTrigger(RecalcTrigger,Trigger1M)),NA())</f>
        <v>6.2884854529729473E-3</v>
      </c>
      <c r="K2471" s="44">
        <f>IFERROR(_xll.qlIndexFixing(Index3M,H2471,TRUE,_xll.ohTrigger(RecalcTrigger,Trigger3M)),NA())</f>
        <v>6.4986176824821671E-3</v>
      </c>
      <c r="L2471" s="44">
        <f>IFERROR(_xll.qlIndexFixing(Index6M,$H2471,TRUE,_xll.ohTrigger(RecalcTrigger,Trigger6M)),NA())</f>
        <v>7.1381833847440302E-3</v>
      </c>
      <c r="M2471" s="145">
        <f>IFERROR(_xll.qlIndexFixing(Index1Y,$H2471,TRUE,_xll.ohTrigger(RecalcTrigger,Trigger1Y)),NA())</f>
        <v>6.564546681243716E-3</v>
      </c>
      <c r="N2471" s="144">
        <f>IFERROR(_xll.qlIndexFixing(ONIndex1M,I2471,TRUE,_xll.ohTrigger(RecalcTrigger,Trigger1M)),NA())</f>
        <v>6.2982418989765421E-3</v>
      </c>
      <c r="O2471" s="44">
        <f>IFERROR(_xll.qlIndexFixing(ONIndex3M,I2471,TRUE,_xll.ohTrigger(RecalcTrigger,Trigger3M)),NA())</f>
        <v>6.5344656507360099E-3</v>
      </c>
      <c r="P2471" s="44">
        <f>IFERROR(_xll.qlIndexFixing(ONIndex6M,I2471,TRUE,_xll.ohTrigger(RecalcTrigger,Trigger6M)),NA())</f>
        <v>7.1539273982335061E-3</v>
      </c>
      <c r="Q2471" s="145">
        <f>IFERROR(_xll.qlIndexFixing(ONIndex1Y,I2471,TRUE,_xll.ohTrigger(RecalcTrigger,Trigger1Y)),NA())</f>
        <v>6.7235865414438933E-3</v>
      </c>
    </row>
    <row r="2472" spans="2:17" x14ac:dyDescent="0.2">
      <c r="B2472" s="39" t="s">
        <v>42</v>
      </c>
      <c r="D2472" s="42">
        <f>_xll.qlCalendarAdvance(Calendar,$D2471,B2472,"f",FALSE)</f>
        <v>57067</v>
      </c>
      <c r="E2472" s="139">
        <f>_xll.qlInterestRateIndexValueDate(IndexON,D2472)</f>
        <v>57067</v>
      </c>
      <c r="F2472" s="155">
        <f>IFERROR(_xll.qlIndexFixing(IndexON,D2472,TRUE,_xll.ohTrigger(RecalcTrigger,TriggerON)),NA())</f>
        <v>7.573554372362068E-3</v>
      </c>
      <c r="H2472" s="42">
        <f>_xll.qlCalendarAdvance(Calendar,$H2471,B2472,"f",FALSE)</f>
        <v>57067</v>
      </c>
      <c r="I2472" s="139">
        <f>_xll.qlInterestRateIndexValueDate(Index1M,$H2472)</f>
        <v>57069</v>
      </c>
      <c r="J2472" s="144">
        <f>IFERROR(_xll.qlIndexFixing(Index1M,$H2472,TRUE,_xll.ohTrigger(RecalcTrigger,Trigger1M)),NA())</f>
        <v>6.2828338666368723E-3</v>
      </c>
      <c r="K2472" s="44">
        <f>IFERROR(_xll.qlIndexFixing(Index3M,H2472,TRUE,_xll.ohTrigger(RecalcTrigger,Trigger3M)),NA())</f>
        <v>6.4916365121038613E-3</v>
      </c>
      <c r="L2472" s="44">
        <f>IFERROR(_xll.qlIndexFixing(Index6M,$H2472,TRUE,_xll.ohTrigger(RecalcTrigger,Trigger6M)),NA())</f>
        <v>7.1361765064173969E-3</v>
      </c>
      <c r="M2472" s="145">
        <f>IFERROR(_xll.qlIndexFixing(Index1Y,$H2472,TRUE,_xll.ohTrigger(RecalcTrigger,Trigger1Y)),NA())</f>
        <v>6.5574152390260286E-3</v>
      </c>
      <c r="N2472" s="144">
        <f>IFERROR(_xll.qlIndexFixing(ONIndex1M,I2472,TRUE,_xll.ohTrigger(RecalcTrigger,Trigger1M)),NA())</f>
        <v>6.2892840178996323E-3</v>
      </c>
      <c r="O2472" s="44">
        <f>IFERROR(_xll.qlIndexFixing(ONIndex3M,I2472,TRUE,_xll.ohTrigger(RecalcTrigger,Trigger3M)),NA())</f>
        <v>6.525582981815603E-3</v>
      </c>
      <c r="P2472" s="44">
        <f>IFERROR(_xll.qlIndexFixing(ONIndex6M,I2472,TRUE,_xll.ohTrigger(RecalcTrigger,Trigger6M)),NA())</f>
        <v>7.1509854946327778E-3</v>
      </c>
      <c r="Q2472" s="145">
        <f>IFERROR(_xll.qlIndexFixing(ONIndex1Y,I2472,TRUE,_xll.ohTrigger(RecalcTrigger,Trigger1Y)),NA())</f>
        <v>6.7146022857844656E-3</v>
      </c>
    </row>
    <row r="2473" spans="2:17" x14ac:dyDescent="0.2">
      <c r="B2473" s="39" t="s">
        <v>42</v>
      </c>
      <c r="D2473" s="42">
        <f>_xll.qlCalendarAdvance(Calendar,$D2472,B2473,"f",FALSE)</f>
        <v>57074</v>
      </c>
      <c r="E2473" s="139">
        <f>_xll.qlInterestRateIndexValueDate(IndexON,D2473)</f>
        <v>57074</v>
      </c>
      <c r="F2473" s="155">
        <f>IFERROR(_xll.qlIndexFixing(IndexON,D2473,TRUE,_xll.ohTrigger(RecalcTrigger,TriggerON)),NA())</f>
        <v>7.5735543722821319E-3</v>
      </c>
      <c r="H2473" s="42">
        <f>_xll.qlCalendarAdvance(Calendar,$H2472,B2473,"f",FALSE)</f>
        <v>57074</v>
      </c>
      <c r="I2473" s="139">
        <f>_xll.qlInterestRateIndexValueDate(Index1M,$H2473)</f>
        <v>57076</v>
      </c>
      <c r="J2473" s="144">
        <f>IFERROR(_xll.qlIndexFixing(Index1M,$H2473,TRUE,_xll.ohTrigger(RecalcTrigger,Trigger1M)),NA())</f>
        <v>6.2745011930429029E-3</v>
      </c>
      <c r="K2473" s="44">
        <f>IFERROR(_xll.qlIndexFixing(Index3M,H2473,TRUE,_xll.ohTrigger(RecalcTrigger,Trigger3M)),NA())</f>
        <v>6.4850878088459881E-3</v>
      </c>
      <c r="L2473" s="44">
        <f>IFERROR(_xll.qlIndexFixing(Index6M,$H2473,TRUE,_xll.ohTrigger(RecalcTrigger,Trigger6M)),NA())</f>
        <v>7.1338913833666143E-3</v>
      </c>
      <c r="M2473" s="145">
        <f>IFERROR(_xll.qlIndexFixing(Index1Y,$H2473,TRUE,_xll.ohTrigger(RecalcTrigger,Trigger1Y)),NA())</f>
        <v>6.550286319770564E-3</v>
      </c>
      <c r="N2473" s="144">
        <f>IFERROR(_xll.qlIndexFixing(ONIndex1M,I2473,TRUE,_xll.ohTrigger(RecalcTrigger,Trigger1M)),NA())</f>
        <v>6.2842998817558282E-3</v>
      </c>
      <c r="O2473" s="44">
        <f>IFERROR(_xll.qlIndexFixing(ONIndex3M,I2473,TRUE,_xll.ohTrigger(RecalcTrigger,Trigger3M)),NA())</f>
        <v>6.5206406517503979E-3</v>
      </c>
      <c r="P2473" s="44">
        <f>IFERROR(_xll.qlIndexFixing(ONIndex6M,I2473,TRUE,_xll.ohTrigger(RecalcTrigger,Trigger6M)),NA())</f>
        <v>7.1493519696375074E-3</v>
      </c>
      <c r="Q2473" s="145">
        <f>IFERROR(_xll.qlIndexFixing(ONIndex1Y,I2473,TRUE,_xll.ohTrigger(RecalcTrigger,Trigger1Y)),NA())</f>
        <v>6.7096032406066541E-3</v>
      </c>
    </row>
    <row r="2474" spans="2:17" x14ac:dyDescent="0.2">
      <c r="B2474" s="39" t="s">
        <v>42</v>
      </c>
      <c r="D2474" s="42">
        <f>_xll.qlCalendarAdvance(Calendar,$D2473,B2474,"f",FALSE)</f>
        <v>57081</v>
      </c>
      <c r="E2474" s="139">
        <f>_xll.qlInterestRateIndexValueDate(IndexON,D2474)</f>
        <v>57081</v>
      </c>
      <c r="F2474" s="155">
        <f>IFERROR(_xll.qlIndexFixing(IndexON,D2474,TRUE,_xll.ohTrigger(RecalcTrigger,TriggerON)),NA())</f>
        <v>7.573554372362068E-3</v>
      </c>
      <c r="H2474" s="42">
        <f>_xll.qlCalendarAdvance(Calendar,$H2473,B2474,"f",FALSE)</f>
        <v>57081</v>
      </c>
      <c r="I2474" s="139">
        <f>_xll.qlInterestRateIndexValueDate(Index1M,$H2474)</f>
        <v>57083</v>
      </c>
      <c r="J2474" s="144">
        <f>IFERROR(_xll.qlIndexFixing(Index1M,$H2474,TRUE,_xll.ohTrigger(RecalcTrigger,Trigger1M)),NA())</f>
        <v>6.2674932208453549E-3</v>
      </c>
      <c r="K2474" s="44">
        <f>IFERROR(_xll.qlIndexFixing(Index3M,H2474,TRUE,_xll.ohTrigger(RecalcTrigger,Trigger3M)),NA())</f>
        <v>6.4780863984942871E-3</v>
      </c>
      <c r="L2474" s="44">
        <f>IFERROR(_xll.qlIndexFixing(Index6M,$H2474,TRUE,_xll.ohTrigger(RecalcTrigger,Trigger6M)),NA())</f>
        <v>7.131602734988916E-3</v>
      </c>
      <c r="M2474" s="145">
        <f>IFERROR(_xll.qlIndexFixing(Index1Y,$H2474,TRUE,_xll.ohTrigger(RecalcTrigger,Trigger1Y)),NA())</f>
        <v>6.5431604138199923E-3</v>
      </c>
      <c r="N2474" s="144">
        <f>IFERROR(_xll.qlIndexFixing(ONIndex1M,I2474,TRUE,_xll.ohTrigger(RecalcTrigger,Trigger1M)),NA())</f>
        <v>6.2773130444071512E-3</v>
      </c>
      <c r="O2474" s="44">
        <f>IFERROR(_xll.qlIndexFixing(ONIndex3M,I2474,TRUE,_xll.ohTrigger(RecalcTrigger,Trigger3M)),NA())</f>
        <v>6.513712368123592E-3</v>
      </c>
      <c r="P2474" s="44">
        <f>IFERROR(_xll.qlIndexFixing(ONIndex6M,I2474,TRUE,_xll.ohTrigger(RecalcTrigger,Trigger6M)),NA())</f>
        <v>7.1470660776817851E-3</v>
      </c>
      <c r="Q2474" s="145">
        <f>IFERROR(_xll.qlIndexFixing(ONIndex1Y,I2474,TRUE,_xll.ohTrigger(RecalcTrigger,Trigger1Y)),NA())</f>
        <v>6.702595219802987E-3</v>
      </c>
    </row>
    <row r="2475" spans="2:17" x14ac:dyDescent="0.2">
      <c r="B2475" s="39" t="s">
        <v>42</v>
      </c>
      <c r="D2475" s="42">
        <f>_xll.qlCalendarAdvance(Calendar,$D2474,B2475,"f",FALSE)</f>
        <v>57088</v>
      </c>
      <c r="E2475" s="139">
        <f>_xll.qlInterestRateIndexValueDate(IndexON,D2475)</f>
        <v>57088</v>
      </c>
      <c r="F2475" s="155">
        <f>IFERROR(_xll.qlIndexFixing(IndexON,D2475,TRUE,_xll.ohTrigger(RecalcTrigger,TriggerON)),NA())</f>
        <v>7.5735543722821319E-3</v>
      </c>
      <c r="H2475" s="42">
        <f>_xll.qlCalendarAdvance(Calendar,$H2474,B2475,"f",FALSE)</f>
        <v>57088</v>
      </c>
      <c r="I2475" s="139">
        <f>_xll.qlInterestRateIndexValueDate(Index1M,$H2475)</f>
        <v>57090</v>
      </c>
      <c r="J2475" s="144">
        <f>IFERROR(_xll.qlIndexFixing(Index1M,$H2475,TRUE,_xll.ohTrigger(RecalcTrigger,Trigger1M)),NA())</f>
        <v>6.2604746810734913E-3</v>
      </c>
      <c r="K2475" s="44">
        <f>IFERROR(_xll.qlIndexFixing(Index3M,H2475,TRUE,_xll.ohTrigger(RecalcTrigger,Trigger3M)),NA())</f>
        <v>6.4710744193018383E-3</v>
      </c>
      <c r="L2475" s="44">
        <f>IFERROR(_xll.qlIndexFixing(Index6M,$H2475,TRUE,_xll.ohTrigger(RecalcTrigger,Trigger6M)),NA())</f>
        <v>7.1293090307075445E-3</v>
      </c>
      <c r="M2475" s="145">
        <f>IFERROR(_xll.qlIndexFixing(Index1Y,$H2475,TRUE,_xll.ohTrigger(RecalcTrigger,Trigger1Y)),NA())</f>
        <v>6.5342534288064412E-3</v>
      </c>
      <c r="N2475" s="144">
        <f>IFERROR(_xll.qlIndexFixing(ONIndex1M,I2475,TRUE,_xll.ohTrigger(RecalcTrigger,Trigger1M)),NA())</f>
        <v>6.2703156484644751E-3</v>
      </c>
      <c r="O2475" s="44">
        <f>IFERROR(_xll.qlIndexFixing(ONIndex3M,I2475,TRUE,_xll.ohTrigger(RecalcTrigger,Trigger3M)),NA())</f>
        <v>6.5067735539603433E-3</v>
      </c>
      <c r="P2475" s="44">
        <f>IFERROR(_xll.qlIndexFixing(ONIndex6M,I2475,TRUE,_xll.ohTrigger(RecalcTrigger,Trigger6M)),NA())</f>
        <v>7.1447814067493454E-3</v>
      </c>
      <c r="Q2475" s="145">
        <f>IFERROR(_xll.qlIndexFixing(ONIndex1Y,I2475,TRUE,_xll.ohTrigger(RecalcTrigger,Trigger1Y)),NA())</f>
        <v>6.6955762744580483E-3</v>
      </c>
    </row>
    <row r="2476" spans="2:17" x14ac:dyDescent="0.2">
      <c r="B2476" s="39" t="s">
        <v>42</v>
      </c>
      <c r="D2476" s="42">
        <f>_xll.qlCalendarAdvance(Calendar,$D2475,B2476,"f",FALSE)</f>
        <v>57095</v>
      </c>
      <c r="E2476" s="139">
        <f>_xll.qlInterestRateIndexValueDate(IndexON,D2476)</f>
        <v>57095</v>
      </c>
      <c r="F2476" s="155">
        <f>IFERROR(_xll.qlIndexFixing(IndexON,D2476,TRUE,_xll.ohTrigger(RecalcTrigger,TriggerON)),NA())</f>
        <v>7.5735543722821319E-3</v>
      </c>
      <c r="H2476" s="42">
        <f>_xll.qlCalendarAdvance(Calendar,$H2475,B2476,"f",FALSE)</f>
        <v>57095</v>
      </c>
      <c r="I2476" s="139">
        <f>_xll.qlInterestRateIndexValueDate(Index1M,$H2476)</f>
        <v>57097</v>
      </c>
      <c r="J2476" s="144">
        <f>IFERROR(_xll.qlIndexFixing(Index1M,$H2476,TRUE,_xll.ohTrigger(RecalcTrigger,Trigger1M)),NA())</f>
        <v>6.2534455691709567E-3</v>
      </c>
      <c r="K2476" s="44">
        <f>IFERROR(_xll.qlIndexFixing(Index3M,H2476,TRUE,_xll.ohTrigger(RecalcTrigger,Trigger3M)),NA())</f>
        <v>6.4640518655861541E-3</v>
      </c>
      <c r="L2476" s="44">
        <f>IFERROR(_xll.qlIndexFixing(Index6M,$H2476,TRUE,_xll.ohTrigger(RecalcTrigger,Trigger6M)),NA())</f>
        <v>7.1270087370304764E-3</v>
      </c>
      <c r="M2476" s="145">
        <f>IFERROR(_xll.qlIndexFixing(Index1Y,$H2476,TRUE,_xll.ohTrigger(RecalcTrigger,Trigger1Y)),NA())</f>
        <v>6.5289196076683664E-3</v>
      </c>
      <c r="N2476" s="144">
        <f>IFERROR(_xll.qlIndexFixing(ONIndex1M,I2476,TRUE,_xll.ohTrigger(RecalcTrigger,Trigger1M)),NA())</f>
        <v>6.2623056899280272E-3</v>
      </c>
      <c r="O2476" s="44">
        <f>IFERROR(_xll.qlIndexFixing(ONIndex3M,I2476,TRUE,_xll.ohTrigger(RecalcTrigger,Trigger3M)),NA())</f>
        <v>6.498830578882675E-3</v>
      </c>
      <c r="P2476" s="44">
        <f>IFERROR(_xll.qlIndexFixing(ONIndex6M,I2476,TRUE,_xll.ohTrigger(RecalcTrigger,Trigger6M)),NA())</f>
        <v>7.1421718550546132E-3</v>
      </c>
      <c r="Q2476" s="145">
        <f>IFERROR(_xll.qlIndexFixing(ONIndex1Y,I2476,TRUE,_xll.ohTrigger(RecalcTrigger,Trigger1Y)),NA())</f>
        <v>6.6875412352640495E-3</v>
      </c>
    </row>
    <row r="2477" spans="2:17" x14ac:dyDescent="0.2">
      <c r="B2477" s="39" t="s">
        <v>42</v>
      </c>
      <c r="D2477" s="42">
        <f>_xll.qlCalendarAdvance(Calendar,$D2476,B2477,"f",FALSE)</f>
        <v>57102</v>
      </c>
      <c r="E2477" s="139">
        <f>_xll.qlInterestRateIndexValueDate(IndexON,D2477)</f>
        <v>57102</v>
      </c>
      <c r="F2477" s="155">
        <f>IFERROR(_xll.qlIndexFixing(IndexON,D2477,TRUE,_xll.ohTrigger(RecalcTrigger,TriggerON)),NA())</f>
        <v>7.573554372362068E-3</v>
      </c>
      <c r="H2477" s="42">
        <f>_xll.qlCalendarAdvance(Calendar,$H2476,B2477,"f",FALSE)</f>
        <v>57102</v>
      </c>
      <c r="I2477" s="139">
        <f>_xll.qlInterestRateIndexValueDate(Index1M,$H2477)</f>
        <v>57104</v>
      </c>
      <c r="J2477" s="144">
        <f>IFERROR(_xll.qlIndexFixing(Index1M,$H2477,TRUE,_xll.ohTrigger(RecalcTrigger,Trigger1M)),NA())</f>
        <v>6.246405880573902E-3</v>
      </c>
      <c r="K2477" s="44">
        <f>IFERROR(_xll.qlIndexFixing(Index3M,H2477,TRUE,_xll.ohTrigger(RecalcTrigger,Trigger3M)),NA())</f>
        <v>6.4565721775470802E-3</v>
      </c>
      <c r="L2477" s="44">
        <f>IFERROR(_xll.qlIndexFixing(Index6M,$H2477,TRUE,_xll.ohTrigger(RecalcTrigger,Trigger6M)),NA())</f>
        <v>7.1244095383614318E-3</v>
      </c>
      <c r="M2477" s="145">
        <f>IFERROR(_xll.qlIndexFixing(Index1Y,$H2477,TRUE,_xll.ohTrigger(RecalcTrigger,Trigger1Y)),NA())</f>
        <v>6.5218056926135233E-3</v>
      </c>
      <c r="N2477" s="144">
        <f>IFERROR(_xll.qlIndexFixing(ONIndex1M,I2477,TRUE,_xll.ohTrigger(RecalcTrigger,Trigger1M)),NA())</f>
        <v>6.2562891627315764E-3</v>
      </c>
      <c r="O2477" s="44">
        <f>IFERROR(_xll.qlIndexFixing(ONIndex3M,I2477,TRUE,_xll.ohTrigger(RecalcTrigger,Trigger3M)),NA())</f>
        <v>6.4928643115624851E-3</v>
      </c>
      <c r="P2477" s="44">
        <f>IFERROR(_xll.qlIndexFixing(ONIndex6M,I2477,TRUE,_xll.ohTrigger(RecalcTrigger,Trigger6M)),NA())</f>
        <v>7.1402157460997984E-3</v>
      </c>
      <c r="Q2477" s="145">
        <f>IFERROR(_xll.qlIndexFixing(ONIndex1Y,I2477,TRUE,_xll.ohTrigger(RecalcTrigger,Trigger1Y)),NA())</f>
        <v>6.6815055775304444E-3</v>
      </c>
    </row>
    <row r="2478" spans="2:17" x14ac:dyDescent="0.2">
      <c r="B2478" s="39" t="s">
        <v>42</v>
      </c>
      <c r="D2478" s="42">
        <f>_xll.qlCalendarAdvance(Calendar,$D2477,B2478,"f",FALSE)</f>
        <v>57109</v>
      </c>
      <c r="E2478" s="139">
        <f>_xll.qlInterestRateIndexValueDate(IndexON,D2478)</f>
        <v>57109</v>
      </c>
      <c r="F2478" s="155">
        <f>IFERROR(_xll.qlIndexFixing(IndexON,D2478,TRUE,_xll.ohTrigger(RecalcTrigger,TriggerON)),NA())</f>
        <v>7.573554372362068E-3</v>
      </c>
      <c r="H2478" s="42">
        <f>_xll.qlCalendarAdvance(Calendar,$H2477,B2478,"f",FALSE)</f>
        <v>57109</v>
      </c>
      <c r="I2478" s="139">
        <f>_xll.qlInterestRateIndexValueDate(Index1M,$H2478)</f>
        <v>57111</v>
      </c>
      <c r="J2478" s="144">
        <f>IFERROR(_xll.qlIndexFixing(Index1M,$H2478,TRUE,_xll.ohTrigger(RecalcTrigger,Trigger1M)),NA())</f>
        <v>6.2393556107184778E-3</v>
      </c>
      <c r="K2478" s="44">
        <f>IFERROR(_xll.qlIndexFixing(Index3M,H2478,TRUE,_xll.ohTrigger(RecalcTrigger,Trigger3M)),NA())</f>
        <v>6.4495275743254483E-3</v>
      </c>
      <c r="L2478" s="44">
        <f>IFERROR(_xll.qlIndexFixing(Index6M,$H2478,TRUE,_xll.ohTrigger(RecalcTrigger,Trigger6M)),NA())</f>
        <v>7.1220872332807212E-3</v>
      </c>
      <c r="M2478" s="145">
        <f>IFERROR(_xll.qlIndexFixing(Index1Y,$H2478,TRUE,_xll.ohTrigger(RecalcTrigger,Trigger1Y)),NA())</f>
        <v>6.5146967611566528E-3</v>
      </c>
      <c r="N2478" s="144">
        <f>IFERROR(_xll.qlIndexFixing(ONIndex1M,I2478,TRUE,_xll.ohTrigger(RecalcTrigger,Trigger1M)),NA())</f>
        <v>6.2492600635888351E-3</v>
      </c>
      <c r="O2478" s="44">
        <f>IFERROR(_xll.qlIndexFixing(ONIndex3M,I2478,TRUE,_xll.ohTrigger(RecalcTrigger,Trigger3M)),NA())</f>
        <v>6.4858938717371473E-3</v>
      </c>
      <c r="P2478" s="44">
        <f>IFERROR(_xll.qlIndexFixing(ONIndex6M,I2478,TRUE,_xll.ohTrigger(RecalcTrigger,Trigger6M)),NA())</f>
        <v>7.1379347657352099E-3</v>
      </c>
      <c r="Q2478" s="145">
        <f>IFERROR(_xll.qlIndexFixing(ONIndex1Y,I2478,TRUE,_xll.ohTrigger(RecalcTrigger,Trigger1Y)),NA())</f>
        <v>6.6744538094010153E-3</v>
      </c>
    </row>
    <row r="2479" spans="2:17" x14ac:dyDescent="0.2">
      <c r="B2479" s="39" t="s">
        <v>42</v>
      </c>
      <c r="D2479" s="42">
        <f>_xll.qlCalendarAdvance(Calendar,$D2478,B2479,"f",FALSE)</f>
        <v>57116</v>
      </c>
      <c r="E2479" s="139">
        <f>_xll.qlInterestRateIndexValueDate(IndexON,D2479)</f>
        <v>57116</v>
      </c>
      <c r="F2479" s="155">
        <f>IFERROR(_xll.qlIndexFixing(IndexON,D2479,TRUE,_xll.ohTrigger(RecalcTrigger,TriggerON)),NA())</f>
        <v>7.5735543722821319E-3</v>
      </c>
      <c r="H2479" s="42">
        <f>_xll.qlCalendarAdvance(Calendar,$H2478,B2479,"f",FALSE)</f>
        <v>57116</v>
      </c>
      <c r="I2479" s="139">
        <f>_xll.qlInterestRateIndexValueDate(Index1M,$H2479)</f>
        <v>57118</v>
      </c>
      <c r="J2479" s="144">
        <f>IFERROR(_xll.qlIndexFixing(Index1M,$H2479,TRUE,_xll.ohTrigger(RecalcTrigger,Trigger1M)),NA())</f>
        <v>6.2322947550483287E-3</v>
      </c>
      <c r="K2479" s="44">
        <f>IFERROR(_xll.qlIndexFixing(Index3M,H2479,TRUE,_xll.ohTrigger(RecalcTrigger,Trigger3M)),NA())</f>
        <v>6.4424723790774303E-3</v>
      </c>
      <c r="L2479" s="44">
        <f>IFERROR(_xll.qlIndexFixing(Index6M,$H2479,TRUE,_xll.ohTrigger(RecalcTrigger,Trigger6M)),NA())</f>
        <v>7.119753269855613E-3</v>
      </c>
      <c r="M2479" s="145">
        <f>IFERROR(_xll.qlIndexFixing(Index1Y,$H2479,TRUE,_xll.ohTrigger(RecalcTrigger,Trigger1Y)),NA())</f>
        <v>6.5075933081004192E-3</v>
      </c>
      <c r="N2479" s="144">
        <f>IFERROR(_xll.qlIndexFixing(ONIndex1M,I2479,TRUE,_xll.ohTrigger(RecalcTrigger,Trigger1M)),NA())</f>
        <v>6.2422203875467375E-3</v>
      </c>
      <c r="O2479" s="44">
        <f>IFERROR(_xll.qlIndexFixing(ONIndex3M,I2479,TRUE,_xll.ohTrigger(RecalcTrigger,Trigger3M)),NA())</f>
        <v>6.4789128786735262E-3</v>
      </c>
      <c r="P2479" s="44">
        <f>IFERROR(_xll.qlIndexFixing(ONIndex6M,I2479,TRUE,_xll.ohTrigger(RecalcTrigger,Trigger6M)),NA())</f>
        <v>7.1356550246992612E-3</v>
      </c>
      <c r="Q2479" s="145">
        <f>IFERROR(_xll.qlIndexFixing(ONIndex1Y,I2479,TRUE,_xll.ohTrigger(RecalcTrigger,Trigger1Y)),NA())</f>
        <v>6.667391084036467E-3</v>
      </c>
    </row>
    <row r="2480" spans="2:17" x14ac:dyDescent="0.2">
      <c r="B2480" s="39" t="s">
        <v>42</v>
      </c>
      <c r="D2480" s="42">
        <f>_xll.qlCalendarAdvance(Calendar,$D2479,B2480,"f",FALSE)</f>
        <v>57123</v>
      </c>
      <c r="E2480" s="139">
        <f>_xll.qlInterestRateIndexValueDate(IndexON,D2480)</f>
        <v>57123</v>
      </c>
      <c r="F2480" s="155">
        <f>IFERROR(_xll.qlIndexFixing(IndexON,D2480,TRUE,_xll.ohTrigger(RecalcTrigger,TriggerON)),NA())</f>
        <v>7.5735543722821319E-3</v>
      </c>
      <c r="H2480" s="42">
        <f>_xll.qlCalendarAdvance(Calendar,$H2479,B2480,"f",FALSE)</f>
        <v>57123</v>
      </c>
      <c r="I2480" s="139">
        <f>_xll.qlInterestRateIndexValueDate(Index1M,$H2480)</f>
        <v>57125</v>
      </c>
      <c r="J2480" s="144">
        <f>IFERROR(_xll.qlIndexFixing(Index1M,$H2480,TRUE,_xll.ohTrigger(RecalcTrigger,Trigger1M)),NA())</f>
        <v>6.2252233089996056E-3</v>
      </c>
      <c r="K2480" s="44">
        <f>IFERROR(_xll.qlIndexFixing(Index3M,H2480,TRUE,_xll.ohTrigger(RecalcTrigger,Trigger3M)),NA())</f>
        <v>6.4354065861188768E-3</v>
      </c>
      <c r="L2480" s="44">
        <f>IFERROR(_xll.qlIndexFixing(Index6M,$H2480,TRUE,_xll.ohTrigger(RecalcTrigger,Trigger6M)),NA())</f>
        <v>7.1174061266154167E-3</v>
      </c>
      <c r="M2480" s="145">
        <f>IFERROR(_xll.qlIndexFixing(Index1Y,$H2480,TRUE,_xll.ohTrigger(RecalcTrigger,Trigger1Y)),NA())</f>
        <v>6.5004958291397059E-3</v>
      </c>
      <c r="N2480" s="144">
        <f>IFERROR(_xll.qlIndexFixing(ONIndex1M,I2480,TRUE,_xll.ohTrigger(RecalcTrigger,Trigger1M)),NA())</f>
        <v>6.2351701301288642E-3</v>
      </c>
      <c r="O2480" s="44">
        <f>IFERROR(_xll.qlIndexFixing(ONIndex3M,I2480,TRUE,_xll.ohTrigger(RecalcTrigger,Trigger3M)),NA())</f>
        <v>6.4719213264563535E-3</v>
      </c>
      <c r="P2480" s="44">
        <f>IFERROR(_xll.qlIndexFixing(ONIndex6M,I2480,TRUE,_xll.ohTrigger(RecalcTrigger,Trigger6M)),NA())</f>
        <v>7.1333765277081795E-3</v>
      </c>
      <c r="Q2480" s="145">
        <f>IFERROR(_xll.qlIndexFixing(ONIndex1Y,I2480,TRUE,_xll.ohTrigger(RecalcTrigger,Trigger1Y)),NA())</f>
        <v>6.6603173932033854E-3</v>
      </c>
    </row>
    <row r="2481" spans="2:17" x14ac:dyDescent="0.2">
      <c r="B2481" s="39" t="s">
        <v>42</v>
      </c>
      <c r="D2481" s="42">
        <f>_xll.qlCalendarAdvance(Calendar,$D2480,B2481,"f",FALSE)</f>
        <v>57130</v>
      </c>
      <c r="E2481" s="139">
        <f>_xll.qlInterestRateIndexValueDate(IndexON,D2481)</f>
        <v>57130</v>
      </c>
      <c r="F2481" s="155">
        <f>IFERROR(_xll.qlIndexFixing(IndexON,D2481,TRUE,_xll.ohTrigger(RecalcTrigger,TriggerON)),NA())</f>
        <v>7.573554372362068E-3</v>
      </c>
      <c r="H2481" s="42">
        <f>_xll.qlCalendarAdvance(Calendar,$H2480,B2481,"f",FALSE)</f>
        <v>57130</v>
      </c>
      <c r="I2481" s="139">
        <f>_xll.qlInterestRateIndexValueDate(Index1M,$H2481)</f>
        <v>57132</v>
      </c>
      <c r="J2481" s="144">
        <f>IFERROR(_xll.qlIndexFixing(Index1M,$H2481,TRUE,_xll.ohTrigger(RecalcTrigger,Trigger1M)),NA())</f>
        <v>6.2181412680084591E-3</v>
      </c>
      <c r="K2481" s="44">
        <f>IFERROR(_xll.qlIndexFixing(Index3M,H2481,TRUE,_xll.ohTrigger(RecalcTrigger,Trigger3M)),NA())</f>
        <v>6.4283301897699839E-3</v>
      </c>
      <c r="L2481" s="44">
        <f>IFERROR(_xll.qlIndexFixing(Index6M,$H2481,TRUE,_xll.ohTrigger(RecalcTrigger,Trigger6M)),NA())</f>
        <v>7.1153545514929892E-3</v>
      </c>
      <c r="M2481" s="145">
        <f>IFERROR(_xll.qlIndexFixing(Index1Y,$H2481,TRUE,_xll.ohTrigger(RecalcTrigger,Trigger1Y)),NA())</f>
        <v>6.4934048208607357E-3</v>
      </c>
      <c r="N2481" s="144">
        <f>IFERROR(_xll.qlIndexFixing(ONIndex1M,I2481,TRUE,_xll.ohTrigger(RecalcTrigger,Trigger1M)),NA())</f>
        <v>6.228109286618988E-3</v>
      </c>
      <c r="O2481" s="44">
        <f>IFERROR(_xll.qlIndexFixing(ONIndex3M,I2481,TRUE,_xll.ohTrigger(RecalcTrigger,Trigger3M)),NA())</f>
        <v>6.4649192094101693E-3</v>
      </c>
      <c r="P2481" s="44">
        <f>IFERROR(_xll.qlIndexFixing(ONIndex6M,I2481,TRUE,_xll.ohTrigger(RecalcTrigger,Trigger6M)),NA())</f>
        <v>7.1310992793982564E-3</v>
      </c>
      <c r="Q2481" s="145">
        <f>IFERROR(_xll.qlIndexFixing(ONIndex1Y,I2481,TRUE,_xll.ohTrigger(RecalcTrigger,Trigger1Y)),NA())</f>
        <v>6.6532327286683568E-3</v>
      </c>
    </row>
    <row r="2482" spans="2:17" x14ac:dyDescent="0.2">
      <c r="B2482" s="39" t="s">
        <v>42</v>
      </c>
      <c r="D2482" s="42">
        <f>_xll.qlCalendarAdvance(Calendar,$D2481,B2482,"f",FALSE)</f>
        <v>57137</v>
      </c>
      <c r="E2482" s="139">
        <f>_xll.qlInterestRateIndexValueDate(IndexON,D2482)</f>
        <v>57137</v>
      </c>
      <c r="F2482" s="155">
        <f>IFERROR(_xll.qlIndexFixing(IndexON,D2482,TRUE,_xll.ohTrigger(RecalcTrigger,TriggerON)),NA())</f>
        <v>7.573554372362068E-3</v>
      </c>
      <c r="H2482" s="42">
        <f>_xll.qlCalendarAdvance(Calendar,$H2481,B2482,"f",FALSE)</f>
        <v>57137</v>
      </c>
      <c r="I2482" s="139">
        <f>_xll.qlInterestRateIndexValueDate(Index1M,$H2482)</f>
        <v>57139</v>
      </c>
      <c r="J2482" s="144">
        <f>IFERROR(_xll.qlIndexFixing(Index1M,$H2482,TRUE,_xll.ohTrigger(RecalcTrigger,Trigger1M)),NA())</f>
        <v>6.2110486275160359E-3</v>
      </c>
      <c r="K2482" s="44">
        <f>IFERROR(_xll.qlIndexFixing(Index3M,H2482,TRUE,_xll.ohTrigger(RecalcTrigger,Trigger3M)),NA())</f>
        <v>6.4212431843492096E-3</v>
      </c>
      <c r="L2482" s="44">
        <f>IFERROR(_xll.qlIndexFixing(Index6M,$H2482,TRUE,_xll.ohTrigger(RecalcTrigger,Trigger6M)),NA())</f>
        <v>7.1129823549099967E-3</v>
      </c>
      <c r="M2482" s="145">
        <f>IFERROR(_xll.qlIndexFixing(Index1Y,$H2482,TRUE,_xll.ohTrigger(RecalcTrigger,Trigger1Y)),NA())</f>
        <v>6.4863207807412948E-3</v>
      </c>
      <c r="N2482" s="144">
        <f>IFERROR(_xll.qlIndexFixing(ONIndex1M,I2482,TRUE,_xll.ohTrigger(RecalcTrigger,Trigger1M)),NA())</f>
        <v>6.2210378524607535E-3</v>
      </c>
      <c r="O2482" s="44">
        <f>IFERROR(_xll.qlIndexFixing(ONIndex3M,I2482,TRUE,_xll.ohTrigger(RecalcTrigger,Trigger3M)),NA())</f>
        <v>6.4579065219394494E-3</v>
      </c>
      <c r="P2482" s="44">
        <f>IFERROR(_xll.qlIndexFixing(ONIndex6M,I2482,TRUE,_xll.ohTrigger(RecalcTrigger,Trigger6M)),NA())</f>
        <v>7.1288232842459109E-3</v>
      </c>
      <c r="Q2482" s="145">
        <f>IFERROR(_xll.qlIndexFixing(ONIndex1Y,I2482,TRUE,_xll.ohTrigger(RecalcTrigger,Trigger1Y)),NA())</f>
        <v>6.646137082118031E-3</v>
      </c>
    </row>
    <row r="2483" spans="2:17" x14ac:dyDescent="0.2">
      <c r="B2483" s="39" t="s">
        <v>42</v>
      </c>
      <c r="D2483" s="42">
        <f>_xll.qlCalendarAdvance(Calendar,$D2482,B2483,"f",FALSE)</f>
        <v>57144</v>
      </c>
      <c r="E2483" s="139">
        <f>_xll.qlInterestRateIndexValueDate(IndexON,D2483)</f>
        <v>57144</v>
      </c>
      <c r="F2483" s="155">
        <f>IFERROR(_xll.qlIndexFixing(IndexON,D2483,TRUE,_xll.ohTrigger(RecalcTrigger,TriggerON)),NA())</f>
        <v>7.573554372362068E-3</v>
      </c>
      <c r="H2483" s="42">
        <f>_xll.qlCalendarAdvance(Calendar,$H2482,B2483,"f",FALSE)</f>
        <v>57144</v>
      </c>
      <c r="I2483" s="139">
        <f>_xll.qlInterestRateIndexValueDate(Index1M,$H2483)</f>
        <v>57146</v>
      </c>
      <c r="J2483" s="144">
        <f>IFERROR(_xll.qlIndexFixing(Index1M,$H2483,TRUE,_xll.ohTrigger(RecalcTrigger,Trigger1M)),NA())</f>
        <v>6.2039453829609847E-3</v>
      </c>
      <c r="K2483" s="44">
        <f>IFERROR(_xll.qlIndexFixing(Index3M,H2483,TRUE,_xll.ohTrigger(RecalcTrigger,Trigger3M)),NA())</f>
        <v>6.414145565049963E-3</v>
      </c>
      <c r="L2483" s="44">
        <f>IFERROR(_xll.qlIndexFixing(Index6M,$H2483,TRUE,_xll.ohTrigger(RecalcTrigger,Trigger6M)),NA())</f>
        <v>7.1105927528864188E-3</v>
      </c>
      <c r="M2483" s="145">
        <f>IFERROR(_xll.qlIndexFixing(Index1Y,$H2483,TRUE,_xll.ohTrigger(RecalcTrigger,Trigger1Y)),NA())</f>
        <v>6.4792442071518238E-3</v>
      </c>
      <c r="N2483" s="144">
        <f>IFERROR(_xll.qlIndexFixing(ONIndex1M,I2483,TRUE,_xll.ohTrigger(RecalcTrigger,Trigger1M)),NA())</f>
        <v>6.2139558231777414E-3</v>
      </c>
      <c r="O2483" s="44">
        <f>IFERROR(_xll.qlIndexFixing(ONIndex3M,I2483,TRUE,_xll.ohTrigger(RecalcTrigger,Trigger3M)),NA())</f>
        <v>6.4508832580489894E-3</v>
      </c>
      <c r="P2483" s="44">
        <f>IFERROR(_xll.qlIndexFixing(ONIndex6M,I2483,TRUE,_xll.ohTrigger(RecalcTrigger,Trigger6M)),NA())</f>
        <v>7.1265485468874346E-3</v>
      </c>
      <c r="Q2483" s="145">
        <f>IFERROR(_xll.qlIndexFixing(ONIndex1Y,I2483,TRUE,_xll.ohTrigger(RecalcTrigger,Trigger1Y)),NA())</f>
        <v>6.6390304456387383E-3</v>
      </c>
    </row>
    <row r="2484" spans="2:17" x14ac:dyDescent="0.2">
      <c r="B2484" s="39" t="s">
        <v>42</v>
      </c>
      <c r="D2484" s="42">
        <f>_xll.qlCalendarAdvance(Calendar,$D2483,B2484,"f",FALSE)</f>
        <v>57151</v>
      </c>
      <c r="E2484" s="139">
        <f>_xll.qlInterestRateIndexValueDate(IndexON,D2484)</f>
        <v>57151</v>
      </c>
      <c r="F2484" s="155">
        <f>IFERROR(_xll.qlIndexFixing(IndexON,D2484,TRUE,_xll.ohTrigger(RecalcTrigger,TriggerON)),NA())</f>
        <v>7.573554372362068E-3</v>
      </c>
      <c r="H2484" s="42">
        <f>_xll.qlCalendarAdvance(Calendar,$H2483,B2484,"f",FALSE)</f>
        <v>57151</v>
      </c>
      <c r="I2484" s="139">
        <f>_xll.qlInterestRateIndexValueDate(Index1M,$H2484)</f>
        <v>57153</v>
      </c>
      <c r="J2484" s="144">
        <f>IFERROR(_xll.qlIndexFixing(Index1M,$H2484,TRUE,_xll.ohTrigger(RecalcTrigger,Trigger1M)),NA())</f>
        <v>6.1968315297794563E-3</v>
      </c>
      <c r="K2484" s="44">
        <f>IFERROR(_xll.qlIndexFixing(Index3M,H2484,TRUE,_xll.ohTrigger(RecalcTrigger,Trigger3M)),NA())</f>
        <v>6.4070377729150991E-3</v>
      </c>
      <c r="L2484" s="44">
        <f>IFERROR(_xll.qlIndexFixing(Index6M,$H2484,TRUE,_xll.ohTrigger(RecalcTrigger,Trigger6M)),NA())</f>
        <v>7.1081841886177334E-3</v>
      </c>
      <c r="M2484" s="145">
        <f>IFERROR(_xll.qlIndexFixing(Index1Y,$H2484,TRUE,_xll.ohTrigger(RecalcTrigger,Trigger1Y)),NA())</f>
        <v>6.4721755993541047E-3</v>
      </c>
      <c r="N2484" s="144">
        <f>IFERROR(_xll.qlIndexFixing(ONIndex1M,I2484,TRUE,_xll.ohTrigger(RecalcTrigger,Trigger1M)),NA())</f>
        <v>6.2068631939737884E-3</v>
      </c>
      <c r="O2484" s="44">
        <f>IFERROR(_xll.qlIndexFixing(ONIndex3M,I2484,TRUE,_xll.ohTrigger(RecalcTrigger,Trigger3M)),NA())</f>
        <v>6.4438494123830736E-3</v>
      </c>
      <c r="P2484" s="44">
        <f>IFERROR(_xll.qlIndexFixing(ONIndex6M,I2484,TRUE,_xll.ohTrigger(RecalcTrigger,Trigger6M)),NA())</f>
        <v>7.1242750721189907E-3</v>
      </c>
      <c r="Q2484" s="145">
        <f>IFERROR(_xll.qlIndexFixing(ONIndex1Y,I2484,TRUE,_xll.ohTrigger(RecalcTrigger,Trigger1Y)),NA())</f>
        <v>6.6319128107572567E-3</v>
      </c>
    </row>
    <row r="2485" spans="2:17" x14ac:dyDescent="0.2">
      <c r="B2485" s="39" t="s">
        <v>42</v>
      </c>
      <c r="D2485" s="42">
        <f>_xll.qlCalendarAdvance(Calendar,$D2484,B2485,"f",FALSE)</f>
        <v>57158</v>
      </c>
      <c r="E2485" s="139">
        <f>_xll.qlInterestRateIndexValueDate(IndexON,D2485)</f>
        <v>57158</v>
      </c>
      <c r="F2485" s="155">
        <f>IFERROR(_xll.qlIndexFixing(IndexON,D2485,TRUE,_xll.ohTrigger(RecalcTrigger,TriggerON)),NA())</f>
        <v>7.573554372362068E-3</v>
      </c>
      <c r="H2485" s="42">
        <f>_xll.qlCalendarAdvance(Calendar,$H2484,B2485,"f",FALSE)</f>
        <v>57158</v>
      </c>
      <c r="I2485" s="139">
        <f>_xll.qlInterestRateIndexValueDate(Index1M,$H2485)</f>
        <v>57160</v>
      </c>
      <c r="J2485" s="144">
        <f>IFERROR(_xll.qlIndexFixing(Index1M,$H2485,TRUE,_xll.ohTrigger(RecalcTrigger,Trigger1M)),NA())</f>
        <v>6.1897070634150952E-3</v>
      </c>
      <c r="K2485" s="44">
        <f>IFERROR(_xll.qlIndexFixing(Index3M,H2485,TRUE,_xll.ohTrigger(RecalcTrigger,Trigger3M)),NA())</f>
        <v>6.3999214202827073E-3</v>
      </c>
      <c r="L2485" s="44">
        <f>IFERROR(_xll.qlIndexFixing(Index6M,$H2485,TRUE,_xll.ohTrigger(RecalcTrigger,Trigger6M)),NA())</f>
        <v>7.105755102384155E-3</v>
      </c>
      <c r="M2485" s="145">
        <f>IFERROR(_xll.qlIndexFixing(Index1Y,$H2485,TRUE,_xll.ohTrigger(RecalcTrigger,Trigger1Y)),NA())</f>
        <v>6.4651154575010436E-3</v>
      </c>
      <c r="N2485" s="144">
        <f>IFERROR(_xll.qlIndexFixing(ONIndex1M,I2485,TRUE,_xll.ohTrigger(RecalcTrigger,Trigger1M)),NA())</f>
        <v>6.1997599604524112E-3</v>
      </c>
      <c r="O2485" s="44">
        <f>IFERROR(_xll.qlIndexFixing(ONIndex3M,I2485,TRUE,_xll.ohTrigger(RecalcTrigger,Trigger3M)),NA())</f>
        <v>6.4368049787866255E-3</v>
      </c>
      <c r="P2485" s="44">
        <f>IFERROR(_xll.qlIndexFixing(ONIndex6M,I2485,TRUE,_xll.ohTrigger(RecalcTrigger,Trigger6M)),NA())</f>
        <v>7.1220028643370625E-3</v>
      </c>
      <c r="Q2485" s="145">
        <f>IFERROR(_xll.qlIndexFixing(ONIndex1Y,I2485,TRUE,_xll.ohTrigger(RecalcTrigger,Trigger1Y)),NA())</f>
        <v>6.6247841694799803E-3</v>
      </c>
    </row>
    <row r="2486" spans="2:17" x14ac:dyDescent="0.2">
      <c r="B2486" s="39" t="s">
        <v>42</v>
      </c>
      <c r="D2486" s="42">
        <f>_xll.qlCalendarAdvance(Calendar,$D2485,B2486,"f",FALSE)</f>
        <v>57165</v>
      </c>
      <c r="E2486" s="139">
        <f>_xll.qlInterestRateIndexValueDate(IndexON,D2486)</f>
        <v>57165</v>
      </c>
      <c r="F2486" s="155">
        <f>IFERROR(_xll.qlIndexFixing(IndexON,D2486,TRUE,_xll.ohTrigger(RecalcTrigger,TriggerON)),NA())</f>
        <v>7.573554372362068E-3</v>
      </c>
      <c r="H2486" s="42">
        <f>_xll.qlCalendarAdvance(Calendar,$H2485,B2486,"f",FALSE)</f>
        <v>57165</v>
      </c>
      <c r="I2486" s="139">
        <f>_xll.qlInterestRateIndexValueDate(Index1M,$H2486)</f>
        <v>57167</v>
      </c>
      <c r="J2486" s="144">
        <f>IFERROR(_xll.qlIndexFixing(Index1M,$H2486,TRUE,_xll.ohTrigger(RecalcTrigger,Trigger1M)),NA())</f>
        <v>6.1825719793015543E-3</v>
      </c>
      <c r="K2486" s="44">
        <f>IFERROR(_xll.qlIndexFixing(Index3M,H2486,TRUE,_xll.ohTrigger(RecalcTrigger,Trigger3M)),NA())</f>
        <v>6.3927983123279264E-3</v>
      </c>
      <c r="L2486" s="44">
        <f>IFERROR(_xll.qlIndexFixing(Index6M,$H2486,TRUE,_xll.ohTrigger(RecalcTrigger,Trigger6M)),NA())</f>
        <v>7.1029609273657555E-3</v>
      </c>
      <c r="M2486" s="145">
        <f>IFERROR(_xll.qlIndexFixing(Index1Y,$H2486,TRUE,_xll.ohTrigger(RecalcTrigger,Trigger1Y)),NA())</f>
        <v>6.4580642826390765E-3</v>
      </c>
      <c r="N2486" s="144">
        <f>IFERROR(_xll.qlIndexFixing(ONIndex1M,I2486,TRUE,_xll.ohTrigger(RecalcTrigger,Trigger1M)),NA())</f>
        <v>6.1926461179773185E-3</v>
      </c>
      <c r="O2486" s="44">
        <f>IFERROR(_xll.qlIndexFixing(ONIndex3M,I2486,TRUE,_xll.ohTrigger(RecalcTrigger,Trigger3M)),NA())</f>
        <v>6.4297499519039292E-3</v>
      </c>
      <c r="P2486" s="44">
        <f>IFERROR(_xll.qlIndexFixing(ONIndex6M,I2486,TRUE,_xll.ohTrigger(RecalcTrigger,Trigger6M)),NA())</f>
        <v>7.1197319281779414E-3</v>
      </c>
      <c r="Q2486" s="145">
        <f>IFERROR(_xll.qlIndexFixing(ONIndex1Y,I2486,TRUE,_xll.ohTrigger(RecalcTrigger,Trigger1Y)),NA())</f>
        <v>6.617644513413623E-3</v>
      </c>
    </row>
    <row r="2487" spans="2:17" x14ac:dyDescent="0.2">
      <c r="B2487" s="39" t="s">
        <v>42</v>
      </c>
      <c r="D2487" s="42">
        <f>_xll.qlCalendarAdvance(Calendar,$D2486,B2487,"f",FALSE)</f>
        <v>57172</v>
      </c>
      <c r="E2487" s="139">
        <f>_xll.qlInterestRateIndexValueDate(IndexON,D2487)</f>
        <v>57172</v>
      </c>
      <c r="F2487" s="155">
        <f>IFERROR(_xll.qlIndexFixing(IndexON,D2487,TRUE,_xll.ohTrigger(RecalcTrigger,TriggerON)),NA())</f>
        <v>7.573554372362068E-3</v>
      </c>
      <c r="H2487" s="42">
        <f>_xll.qlCalendarAdvance(Calendar,$H2486,B2487,"f",FALSE)</f>
        <v>57172</v>
      </c>
      <c r="I2487" s="139">
        <f>_xll.qlInterestRateIndexValueDate(Index1M,$H2487)</f>
        <v>57174</v>
      </c>
      <c r="J2487" s="144">
        <f>IFERROR(_xll.qlIndexFixing(Index1M,$H2487,TRUE,_xll.ohTrigger(RecalcTrigger,Trigger1M)),NA())</f>
        <v>6.1754262728799802E-3</v>
      </c>
      <c r="K2487" s="44">
        <f>IFERROR(_xll.qlIndexFixing(Index3M,H2487,TRUE,_xll.ohTrigger(RecalcTrigger,Trigger3M)),NA())</f>
        <v>6.3856702576787876E-3</v>
      </c>
      <c r="L2487" s="44">
        <f>IFERROR(_xll.qlIndexFixing(Index6M,$H2487,TRUE,_xll.ohTrigger(RecalcTrigger,Trigger6M)),NA())</f>
        <v>7.1004786833738977E-3</v>
      </c>
      <c r="M2487" s="145">
        <f>IFERROR(_xll.qlIndexFixing(Index1Y,$H2487,TRUE,_xll.ohTrigger(RecalcTrigger,Trigger1Y)),NA())</f>
        <v>6.451022576705108E-3</v>
      </c>
      <c r="N2487" s="144">
        <f>IFERROR(_xll.qlIndexFixing(ONIndex1M,I2487,TRUE,_xll.ohTrigger(RecalcTrigger,Trigger1M)),NA())</f>
        <v>6.185521662072091E-3</v>
      </c>
      <c r="O2487" s="44">
        <f>IFERROR(_xll.qlIndexFixing(ONIndex3M,I2487,TRUE,_xll.ohTrigger(RecalcTrigger,Trigger3M)),NA())</f>
        <v>6.4226843257397803E-3</v>
      </c>
      <c r="P2487" s="44">
        <f>IFERROR(_xll.qlIndexFixing(ONIndex6M,I2487,TRUE,_xll.ohTrigger(RecalcTrigger,Trigger6M)),NA())</f>
        <v>7.1174622683578548E-3</v>
      </c>
      <c r="Q2487" s="145">
        <f>IFERROR(_xll.qlIndexFixing(ONIndex1Y,I2487,TRUE,_xll.ohTrigger(RecalcTrigger,Trigger1Y)),NA())</f>
        <v>6.6104938344846431E-3</v>
      </c>
    </row>
    <row r="2488" spans="2:17" x14ac:dyDescent="0.2">
      <c r="B2488" s="39" t="s">
        <v>42</v>
      </c>
      <c r="D2488" s="42">
        <f>_xll.qlCalendarAdvance(Calendar,$D2487,B2488,"f",FALSE)</f>
        <v>57179</v>
      </c>
      <c r="E2488" s="139">
        <f>_xll.qlInterestRateIndexValueDate(IndexON,D2488)</f>
        <v>57179</v>
      </c>
      <c r="F2488" s="155">
        <f>IFERROR(_xll.qlIndexFixing(IndexON,D2488,TRUE,_xll.ohTrigger(RecalcTrigger,TriggerON)),NA())</f>
        <v>7.5735543722821319E-3</v>
      </c>
      <c r="H2488" s="42">
        <f>_xll.qlCalendarAdvance(Calendar,$H2487,B2488,"f",FALSE)</f>
        <v>57179</v>
      </c>
      <c r="I2488" s="139">
        <f>_xll.qlInterestRateIndexValueDate(Index1M,$H2488)</f>
        <v>57181</v>
      </c>
      <c r="J2488" s="144">
        <f>IFERROR(_xll.qlIndexFixing(Index1M,$H2488,TRUE,_xll.ohTrigger(RecalcTrigger,Trigger1M)),NA())</f>
        <v>6.1682699395865237E-3</v>
      </c>
      <c r="K2488" s="44">
        <f>IFERROR(_xll.qlIndexFixing(Index3M,H2488,TRUE,_xll.ohTrigger(RecalcTrigger,Trigger3M)),NA())</f>
        <v>6.3785390684014389E-3</v>
      </c>
      <c r="L2488" s="44">
        <f>IFERROR(_xll.qlIndexFixing(Index6M,$H2488,TRUE,_xll.ohTrigger(RecalcTrigger,Trigger6M)),NA())</f>
        <v>7.097970984582481E-3</v>
      </c>
      <c r="M2488" s="145">
        <f>IFERROR(_xll.qlIndexFixing(Index1Y,$H2488,TRUE,_xll.ohTrigger(RecalcTrigger,Trigger1Y)),NA())</f>
        <v>6.4439908425280388E-3</v>
      </c>
      <c r="N2488" s="144">
        <f>IFERROR(_xll.qlIndexFixing(ONIndex1M,I2488,TRUE,_xll.ohTrigger(RecalcTrigger,Trigger1M)),NA())</f>
        <v>6.1783865880205013E-3</v>
      </c>
      <c r="O2488" s="44">
        <f>IFERROR(_xll.qlIndexFixing(ONIndex3M,I2488,TRUE,_xll.ohTrigger(RecalcTrigger,Trigger3M)),NA())</f>
        <v>6.4156080946986549E-3</v>
      </c>
      <c r="P2488" s="44">
        <f>IFERROR(_xll.qlIndexFixing(ONIndex6M,I2488,TRUE,_xll.ohTrigger(RecalcTrigger,Trigger6M)),NA())</f>
        <v>7.1151938891933497E-3</v>
      </c>
      <c r="Q2488" s="145">
        <f>IFERROR(_xll.qlIndexFixing(ONIndex1Y,I2488,TRUE,_xll.ohTrigger(RecalcTrigger,Trigger1Y)),NA())</f>
        <v>6.6033321245395626E-3</v>
      </c>
    </row>
    <row r="2489" spans="2:17" x14ac:dyDescent="0.2">
      <c r="B2489" s="39" t="s">
        <v>42</v>
      </c>
      <c r="D2489" s="42">
        <f>_xll.qlCalendarAdvance(Calendar,$D2488,B2489,"f",FALSE)</f>
        <v>57186</v>
      </c>
      <c r="E2489" s="139">
        <f>_xll.qlInterestRateIndexValueDate(IndexON,D2489)</f>
        <v>57186</v>
      </c>
      <c r="F2489" s="155">
        <f>IFERROR(_xll.qlIndexFixing(IndexON,D2489,TRUE,_xll.ohTrigger(RecalcTrigger,TriggerON)),NA())</f>
        <v>7.573554372362068E-3</v>
      </c>
      <c r="H2489" s="42">
        <f>_xll.qlCalendarAdvance(Calendar,$H2488,B2489,"f",FALSE)</f>
        <v>57186</v>
      </c>
      <c r="I2489" s="139">
        <f>_xll.qlInterestRateIndexValueDate(Index1M,$H2489)</f>
        <v>57188</v>
      </c>
      <c r="J2489" s="144">
        <f>IFERROR(_xll.qlIndexFixing(Index1M,$H2489,TRUE,_xll.ohTrigger(RecalcTrigger,Trigger1M)),NA())</f>
        <v>6.1611029748648294E-3</v>
      </c>
      <c r="K2489" s="44">
        <f>IFERROR(_xll.qlIndexFixing(Index3M,H2489,TRUE,_xll.ohTrigger(RecalcTrigger,Trigger3M)),NA())</f>
        <v>6.3714065600140521E-3</v>
      </c>
      <c r="L2489" s="44">
        <f>IFERROR(_xll.qlIndexFixing(Index6M,$H2489,TRUE,_xll.ohTrigger(RecalcTrigger,Trigger6M)),NA())</f>
        <v>7.0954362837212376E-3</v>
      </c>
      <c r="M2489" s="145">
        <f>IFERROR(_xll.qlIndexFixing(Index1Y,$H2489,TRUE,_xll.ohTrigger(RecalcTrigger,Trigger1Y)),NA())</f>
        <v>6.4369695838289893E-3</v>
      </c>
      <c r="N2489" s="144">
        <f>IFERROR(_xll.qlIndexFixing(ONIndex1M,I2489,TRUE,_xll.ohTrigger(RecalcTrigger,Trigger1M)),NA())</f>
        <v>6.1712408912661942E-3</v>
      </c>
      <c r="O2489" s="44">
        <f>IFERROR(_xll.qlIndexFixing(ONIndex3M,I2489,TRUE,_xll.ohTrigger(RecalcTrigger,Trigger3M)),NA())</f>
        <v>6.4085212530251567E-3</v>
      </c>
      <c r="P2489" s="44">
        <f>IFERROR(_xll.qlIndexFixing(ONIndex6M,I2489,TRUE,_xll.ohTrigger(RecalcTrigger,Trigger6M)),NA())</f>
        <v>7.1129267958003339E-3</v>
      </c>
      <c r="Q2489" s="145">
        <f>IFERROR(_xll.qlIndexFixing(ONIndex1Y,I2489,TRUE,_xll.ohTrigger(RecalcTrigger,Trigger1Y)),NA())</f>
        <v>6.5961593752650316E-3</v>
      </c>
    </row>
    <row r="2490" spans="2:17" x14ac:dyDescent="0.2">
      <c r="B2490" s="39" t="s">
        <v>42</v>
      </c>
      <c r="D2490" s="42">
        <f>_xll.qlCalendarAdvance(Calendar,$D2489,B2490,"f",FALSE)</f>
        <v>57193</v>
      </c>
      <c r="E2490" s="139">
        <f>_xll.qlInterestRateIndexValueDate(IndexON,D2490)</f>
        <v>57193</v>
      </c>
      <c r="F2490" s="155">
        <f>IFERROR(_xll.qlIndexFixing(IndexON,D2490,TRUE,_xll.ohTrigger(RecalcTrigger,TriggerON)),NA())</f>
        <v>7.573554372362068E-3</v>
      </c>
      <c r="H2490" s="42">
        <f>_xll.qlCalendarAdvance(Calendar,$H2489,B2490,"f",FALSE)</f>
        <v>57193</v>
      </c>
      <c r="I2490" s="139">
        <f>_xll.qlInterestRateIndexValueDate(Index1M,$H2490)</f>
        <v>57195</v>
      </c>
      <c r="J2490" s="144">
        <f>IFERROR(_xll.qlIndexFixing(Index1M,$H2490,TRUE,_xll.ohTrigger(RecalcTrigger,Trigger1M)),NA())</f>
        <v>6.153925374151048E-3</v>
      </c>
      <c r="K2490" s="44">
        <f>IFERROR(_xll.qlIndexFixing(Index3M,H2490,TRUE,_xll.ohTrigger(RecalcTrigger,Trigger3M)),NA())</f>
        <v>6.3642745514789992E-3</v>
      </c>
      <c r="L2490" s="44">
        <f>IFERROR(_xll.qlIndexFixing(Index6M,$H2490,TRUE,_xll.ohTrigger(RecalcTrigger,Trigger6M)),NA())</f>
        <v>7.0928730306520837E-3</v>
      </c>
      <c r="M2490" s="145">
        <f>IFERROR(_xll.qlIndexFixing(Index1Y,$H2490,TRUE,_xll.ohTrigger(RecalcTrigger,Trigger1Y)),NA())</f>
        <v>6.429959305220858E-3</v>
      </c>
      <c r="N2490" s="144">
        <f>IFERROR(_xll.qlIndexFixing(ONIndex1M,I2490,TRUE,_xll.ohTrigger(RecalcTrigger,Trigger1M)),NA())</f>
        <v>6.1640845672528144E-3</v>
      </c>
      <c r="O2490" s="44">
        <f>IFERROR(_xll.qlIndexFixing(ONIndex3M,I2490,TRUE,_xll.ohTrigger(RecalcTrigger,Trigger3M)),NA())</f>
        <v>6.4014237950438257E-3</v>
      </c>
      <c r="P2490" s="44">
        <f>IFERROR(_xll.qlIndexFixing(ONIndex6M,I2490,TRUE,_xll.ohTrigger(RecalcTrigger,Trigger6M)),NA())</f>
        <v>7.1106609924154185E-3</v>
      </c>
      <c r="Q2490" s="145">
        <f>IFERROR(_xll.qlIndexFixing(ONIndex1Y,I2490,TRUE,_xll.ohTrigger(RecalcTrigger,Trigger1Y)),NA())</f>
        <v>6.5889755785875082E-3</v>
      </c>
    </row>
    <row r="2491" spans="2:17" x14ac:dyDescent="0.2">
      <c r="B2491" s="39" t="s">
        <v>42</v>
      </c>
      <c r="D2491" s="42">
        <f>_xll.qlCalendarAdvance(Calendar,$D2490,B2491,"f",FALSE)</f>
        <v>57200</v>
      </c>
      <c r="E2491" s="139">
        <f>_xll.qlInterestRateIndexValueDate(IndexON,D2491)</f>
        <v>57200</v>
      </c>
      <c r="F2491" s="155">
        <f>IFERROR(_xll.qlIndexFixing(IndexON,D2491,TRUE,_xll.ohTrigger(RecalcTrigger,TriggerON)),NA())</f>
        <v>7.573554372362068E-3</v>
      </c>
      <c r="H2491" s="42">
        <f>_xll.qlCalendarAdvance(Calendar,$H2490,B2491,"f",FALSE)</f>
        <v>57200</v>
      </c>
      <c r="I2491" s="139">
        <f>_xll.qlInterestRateIndexValueDate(Index1M,$H2491)</f>
        <v>57202</v>
      </c>
      <c r="J2491" s="144">
        <f>IFERROR(_xll.qlIndexFixing(Index1M,$H2491,TRUE,_xll.ohTrigger(RecalcTrigger,Trigger1M)),NA())</f>
        <v>6.1467371328838283E-3</v>
      </c>
      <c r="K2491" s="44">
        <f>IFERROR(_xll.qlIndexFixing(Index3M,H2491,TRUE,_xll.ohTrigger(RecalcTrigger,Trigger3M)),NA())</f>
        <v>6.3571448652054588E-3</v>
      </c>
      <c r="L2491" s="44">
        <f>IFERROR(_xll.qlIndexFixing(Index6M,$H2491,TRUE,_xll.ohTrigger(RecalcTrigger,Trigger6M)),NA())</f>
        <v>7.0902796723734222E-3</v>
      </c>
      <c r="M2491" s="145">
        <f>IFERROR(_xll.qlIndexFixing(Index1Y,$H2491,TRUE,_xll.ohTrigger(RecalcTrigger,Trigger1Y)),NA())</f>
        <v>6.4229605122083254E-3</v>
      </c>
      <c r="N2491" s="144">
        <f>IFERROR(_xll.qlIndexFixing(ONIndex1M,I2491,TRUE,_xll.ohTrigger(RecalcTrigger,Trigger1M)),NA())</f>
        <v>6.1569176114240065E-3</v>
      </c>
      <c r="O2491" s="44">
        <f>IFERROR(_xll.qlIndexFixing(ONIndex3M,I2491,TRUE,_xll.ohTrigger(RecalcTrigger,Trigger3M)),NA())</f>
        <v>6.3943157149193297E-3</v>
      </c>
      <c r="P2491" s="44">
        <f>IFERROR(_xll.qlIndexFixing(ONIndex6M,I2491,TRUE,_xll.ohTrigger(RecalcTrigger,Trigger6M)),NA())</f>
        <v>7.1083964835150226E-3</v>
      </c>
      <c r="Q2491" s="145">
        <f>IFERROR(_xll.qlIndexFixing(ONIndex1Y,I2491,TRUE,_xll.ohTrigger(RecalcTrigger,Trigger1Y)),NA())</f>
        <v>6.5817807261137062E-3</v>
      </c>
    </row>
    <row r="2492" spans="2:17" x14ac:dyDescent="0.2">
      <c r="B2492" s="39" t="s">
        <v>42</v>
      </c>
      <c r="D2492" s="42">
        <f>_xll.qlCalendarAdvance(Calendar,$D2491,B2492,"f",FALSE)</f>
        <v>57207</v>
      </c>
      <c r="E2492" s="139">
        <f>_xll.qlInterestRateIndexValueDate(IndexON,D2492)</f>
        <v>57207</v>
      </c>
      <c r="F2492" s="155">
        <f>IFERROR(_xll.qlIndexFixing(IndexON,D2492,TRUE,_xll.ohTrigger(RecalcTrigger,TriggerON)),NA())</f>
        <v>7.573554372362068E-3</v>
      </c>
      <c r="H2492" s="42">
        <f>_xll.qlCalendarAdvance(Calendar,$H2491,B2492,"f",FALSE)</f>
        <v>57207</v>
      </c>
      <c r="I2492" s="139">
        <f>_xll.qlInterestRateIndexValueDate(Index1M,$H2492)</f>
        <v>57209</v>
      </c>
      <c r="J2492" s="144">
        <f>IFERROR(_xll.qlIndexFixing(Index1M,$H2492,TRUE,_xll.ohTrigger(RecalcTrigger,Trigger1M)),NA())</f>
        <v>6.1395384073631432E-3</v>
      </c>
      <c r="K2492" s="44">
        <f>IFERROR(_xll.qlIndexFixing(Index3M,H2492,TRUE,_xll.ohTrigger(RecalcTrigger,Trigger3M)),NA())</f>
        <v>6.3500193270485516E-3</v>
      </c>
      <c r="L2492" s="44">
        <f>IFERROR(_xll.qlIndexFixing(Index6M,$H2492,TRUE,_xll.ohTrigger(RecalcTrigger,Trigger6M)),NA())</f>
        <v>7.087654653017559E-3</v>
      </c>
      <c r="M2492" s="145">
        <f>IFERROR(_xll.qlIndexFixing(Index1Y,$H2492,TRUE,_xll.ohTrigger(RecalcTrigger,Trigger1Y)),NA())</f>
        <v>6.4159737111885058E-3</v>
      </c>
      <c r="N2492" s="144">
        <f>IFERROR(_xll.qlIndexFixing(ONIndex1M,I2492,TRUE,_xll.ohTrigger(RecalcTrigger,Trigger1M)),NA())</f>
        <v>6.1497400192234153E-3</v>
      </c>
      <c r="O2492" s="44">
        <f>IFERROR(_xll.qlIndexFixing(ONIndex3M,I2492,TRUE,_xll.ohTrigger(RecalcTrigger,Trigger3M)),NA())</f>
        <v>6.3871970069762085E-3</v>
      </c>
      <c r="P2492" s="44">
        <f>IFERROR(_xll.qlIndexFixing(ONIndex6M,I2492,TRUE,_xll.ohTrigger(RecalcTrigger,Trigger6M)),NA())</f>
        <v>7.1061332740551819E-3</v>
      </c>
      <c r="Q2492" s="145">
        <f>IFERROR(_xll.qlIndexFixing(ONIndex1Y,I2492,TRUE,_xll.ohTrigger(RecalcTrigger,Trigger1Y)),NA())</f>
        <v>6.5745748099299561E-3</v>
      </c>
    </row>
    <row r="2493" spans="2:17" x14ac:dyDescent="0.2">
      <c r="B2493" s="39" t="s">
        <v>42</v>
      </c>
      <c r="D2493" s="42">
        <f>_xll.qlCalendarAdvance(Calendar,$D2492,B2493,"f",FALSE)</f>
        <v>57214</v>
      </c>
      <c r="E2493" s="139">
        <f>_xll.qlInterestRateIndexValueDate(IndexON,D2493)</f>
        <v>57214</v>
      </c>
      <c r="F2493" s="155">
        <f>IFERROR(_xll.qlIndexFixing(IndexON,D2493,TRUE,_xll.ohTrigger(RecalcTrigger,TriggerON)),NA())</f>
        <v>7.573554372362068E-3</v>
      </c>
      <c r="H2493" s="42">
        <f>_xll.qlCalendarAdvance(Calendar,$H2492,B2493,"f",FALSE)</f>
        <v>57214</v>
      </c>
      <c r="I2493" s="139">
        <f>_xll.qlInterestRateIndexValueDate(Index1M,$H2493)</f>
        <v>57216</v>
      </c>
      <c r="J2493" s="144">
        <f>IFERROR(_xll.qlIndexFixing(Index1M,$H2493,TRUE,_xll.ohTrigger(RecalcTrigger,Trigger1M)),NA())</f>
        <v>6.1323320574463436E-3</v>
      </c>
      <c r="K2493" s="44">
        <f>IFERROR(_xll.qlIndexFixing(Index3M,H2493,TRUE,_xll.ohTrigger(RecalcTrigger,Trigger3M)),NA())</f>
        <v>6.3428997663102053E-3</v>
      </c>
      <c r="L2493" s="44">
        <f>IFERROR(_xll.qlIndexFixing(Index6M,$H2493,TRUE,_xll.ohTrigger(RecalcTrigger,Trigger6M)),NA())</f>
        <v>7.0849964138511388E-3</v>
      </c>
      <c r="M2493" s="145">
        <f>IFERROR(_xll.qlIndexFixing(Index1Y,$H2493,TRUE,_xll.ohTrigger(RecalcTrigger,Trigger1Y)),NA())</f>
        <v>6.40899940944942E-3</v>
      </c>
      <c r="N2493" s="144">
        <f>IFERROR(_xll.qlIndexFixing(ONIndex1M,I2493,TRUE,_xll.ohTrigger(RecalcTrigger,Trigger1M)),NA())</f>
        <v>6.1425517859348133E-3</v>
      </c>
      <c r="O2493" s="44">
        <f>IFERROR(_xll.qlIndexFixing(ONIndex3M,I2493,TRUE,_xll.ohTrigger(RecalcTrigger,Trigger3M)),NA())</f>
        <v>6.3800676653791299E-3</v>
      </c>
      <c r="P2493" s="44">
        <f>IFERROR(_xll.qlIndexFixing(ONIndex6M,I2493,TRUE,_xll.ohTrigger(RecalcTrigger,Trigger6M)),NA())</f>
        <v>7.1038713685123156E-3</v>
      </c>
      <c r="Q2493" s="145">
        <f>IFERROR(_xll.qlIndexFixing(ONIndex1Y,I2493,TRUE,_xll.ohTrigger(RecalcTrigger,Trigger1Y)),NA())</f>
        <v>6.5673578216429718E-3</v>
      </c>
    </row>
    <row r="2494" spans="2:17" x14ac:dyDescent="0.2">
      <c r="B2494" s="39" t="s">
        <v>42</v>
      </c>
      <c r="D2494" s="42">
        <f>_xll.qlCalendarAdvance(Calendar,$D2493,B2494,"f",FALSE)</f>
        <v>57221</v>
      </c>
      <c r="E2494" s="139">
        <f>_xll.qlInterestRateIndexValueDate(IndexON,D2494)</f>
        <v>57221</v>
      </c>
      <c r="F2494" s="155">
        <f>IFERROR(_xll.qlIndexFixing(IndexON,D2494,TRUE,_xll.ohTrigger(RecalcTrigger,TriggerON)),NA())</f>
        <v>7.573554372362068E-3</v>
      </c>
      <c r="H2494" s="42">
        <f>_xll.qlCalendarAdvance(Calendar,$H2493,B2494,"f",FALSE)</f>
        <v>57221</v>
      </c>
      <c r="I2494" s="139">
        <f>_xll.qlInterestRateIndexValueDate(Index1M,$H2494)</f>
        <v>57223</v>
      </c>
      <c r="J2494" s="144">
        <f>IFERROR(_xll.qlIndexFixing(Index1M,$H2494,TRUE,_xll.ohTrigger(RecalcTrigger,Trigger1M)),NA())</f>
        <v>6.1265112584106404E-3</v>
      </c>
      <c r="K2494" s="44">
        <f>IFERROR(_xll.qlIndexFixing(Index3M,H2494,TRUE,_xll.ohTrigger(RecalcTrigger,Trigger3M)),NA())</f>
        <v>6.336238149306353E-3</v>
      </c>
      <c r="L2494" s="44">
        <f>IFERROR(_xll.qlIndexFixing(Index6M,$H2494,TRUE,_xll.ohTrigger(RecalcTrigger,Trigger6M)),NA())</f>
        <v>7.0829814193681048E-3</v>
      </c>
      <c r="M2494" s="145">
        <f>IFERROR(_xll.qlIndexFixing(Index1Y,$H2494,TRUE,_xll.ohTrigger(RecalcTrigger,Trigger1Y)),NA())</f>
        <v>6.4020381151726202E-3</v>
      </c>
      <c r="N2494" s="144">
        <f>IFERROR(_xll.qlIndexFixing(ONIndex1M,I2494,TRUE,_xll.ohTrigger(RecalcTrigger,Trigger1M)),NA())</f>
        <v>6.1353529071617174E-3</v>
      </c>
      <c r="O2494" s="44">
        <f>IFERROR(_xll.qlIndexFixing(ONIndex3M,I2494,TRUE,_xll.ohTrigger(RecalcTrigger,Trigger3M)),NA())</f>
        <v>6.3729276846924421E-3</v>
      </c>
      <c r="P2494" s="44">
        <f>IFERROR(_xll.qlIndexFixing(ONIndex6M,I2494,TRUE,_xll.ohTrigger(RecalcTrigger,Trigger6M)),NA())</f>
        <v>7.101610771442779E-3</v>
      </c>
      <c r="Q2494" s="145">
        <f>IFERROR(_xll.qlIndexFixing(ONIndex1Y,I2494,TRUE,_xll.ohTrigger(RecalcTrigger,Trigger1Y)),NA())</f>
        <v>6.5601297530992753E-3</v>
      </c>
    </row>
    <row r="2495" spans="2:17" x14ac:dyDescent="0.2">
      <c r="B2495" s="39" t="s">
        <v>42</v>
      </c>
      <c r="D2495" s="42">
        <f>_xll.qlCalendarAdvance(Calendar,$D2494,B2495,"f",FALSE)</f>
        <v>57228</v>
      </c>
      <c r="E2495" s="139">
        <f>_xll.qlInterestRateIndexValueDate(IndexON,D2495)</f>
        <v>57228</v>
      </c>
      <c r="F2495" s="155">
        <f>IFERROR(_xll.qlIndexFixing(IndexON,D2495,TRUE,_xll.ohTrigger(RecalcTrigger,TriggerON)),NA())</f>
        <v>7.573554372362068E-3</v>
      </c>
      <c r="H2495" s="42">
        <f>_xll.qlCalendarAdvance(Calendar,$H2494,B2495,"f",FALSE)</f>
        <v>57228</v>
      </c>
      <c r="I2495" s="139">
        <f>_xll.qlInterestRateIndexValueDate(Index1M,$H2495)</f>
        <v>57230</v>
      </c>
      <c r="J2495" s="144">
        <f>IFERROR(_xll.qlIndexFixing(Index1M,$H2495,TRUE,_xll.ohTrigger(RecalcTrigger,Trigger1M)),NA())</f>
        <v>6.1179170000535965E-3</v>
      </c>
      <c r="K2495" s="44">
        <f>IFERROR(_xll.qlIndexFixing(Index3M,H2495,TRUE,_xll.ohTrigger(RecalcTrigger,Trigger3M)),NA())</f>
        <v>6.3291352391772783E-3</v>
      </c>
      <c r="L2495" s="44">
        <f>IFERROR(_xll.qlIndexFixing(Index6M,$H2495,TRUE,_xll.ohTrigger(RecalcTrigger,Trigger6M)),NA())</f>
        <v>7.0802664412990017E-3</v>
      </c>
      <c r="M2495" s="145">
        <f>IFERROR(_xll.qlIndexFixing(Index1Y,$H2495,TRUE,_xll.ohTrigger(RecalcTrigger,Trigger1Y)),NA())</f>
        <v>6.3950903374301229E-3</v>
      </c>
      <c r="N2495" s="144">
        <f>IFERROR(_xll.qlIndexFixing(ONIndex1M,I2495,TRUE,_xll.ohTrigger(RecalcTrigger,Trigger1M)),NA())</f>
        <v>6.1281433781879002E-3</v>
      </c>
      <c r="O2495" s="44">
        <f>IFERROR(_xll.qlIndexFixing(ONIndex3M,I2495,TRUE,_xll.ohTrigger(RecalcTrigger,Trigger3M)),NA())</f>
        <v>6.3657770589209406E-3</v>
      </c>
      <c r="P2495" s="44">
        <f>IFERROR(_xll.qlIndexFixing(ONIndex6M,I2495,TRUE,_xll.ohTrigger(RecalcTrigger,Trigger6M)),NA())</f>
        <v>7.0993514875627994E-3</v>
      </c>
      <c r="Q2495" s="145">
        <f>IFERROR(_xll.qlIndexFixing(ONIndex1Y,I2495,TRUE,_xll.ohTrigger(RecalcTrigger,Trigger1Y)),NA())</f>
        <v>6.5528905960654527E-3</v>
      </c>
    </row>
    <row r="2496" spans="2:17" x14ac:dyDescent="0.2">
      <c r="B2496" s="39" t="s">
        <v>42</v>
      </c>
      <c r="D2496" s="42">
        <f>_xll.qlCalendarAdvance(Calendar,$D2495,B2496,"f",FALSE)</f>
        <v>57235</v>
      </c>
      <c r="E2496" s="139">
        <f>_xll.qlInterestRateIndexValueDate(IndexON,D2496)</f>
        <v>57235</v>
      </c>
      <c r="F2496" s="155">
        <f>IFERROR(_xll.qlIndexFixing(IndexON,D2496,TRUE,_xll.ohTrigger(RecalcTrigger,TriggerON)),NA())</f>
        <v>7.573554372362068E-3</v>
      </c>
      <c r="H2496" s="42">
        <f>_xll.qlCalendarAdvance(Calendar,$H2495,B2496,"f",FALSE)</f>
        <v>57235</v>
      </c>
      <c r="I2496" s="139">
        <f>_xll.qlInterestRateIndexValueDate(Index1M,$H2496)</f>
        <v>57237</v>
      </c>
      <c r="J2496" s="144">
        <f>IFERROR(_xll.qlIndexFixing(Index1M,$H2496,TRUE,_xll.ohTrigger(RecalcTrigger,Trigger1M)),NA())</f>
        <v>6.1107186768810662E-3</v>
      </c>
      <c r="K2496" s="44">
        <f>IFERROR(_xll.qlIndexFixing(Index3M,H2496,TRUE,_xll.ohTrigger(RecalcTrigger,Trigger3M)),NA())</f>
        <v>6.3220437920598416E-3</v>
      </c>
      <c r="L2496" s="44">
        <f>IFERROR(_xll.qlIndexFixing(Index6M,$H2496,TRUE,_xll.ohTrigger(RecalcTrigger,Trigger6M)),NA())</f>
        <v>7.0775136206076032E-3</v>
      </c>
      <c r="M2496" s="145">
        <f>IFERROR(_xll.qlIndexFixing(Index1Y,$H2496,TRUE,_xll.ohTrigger(RecalcTrigger,Trigger1Y)),NA())</f>
        <v>6.3881565861868203E-3</v>
      </c>
      <c r="N2496" s="144">
        <f>IFERROR(_xll.qlIndexFixing(ONIndex1M,I2496,TRUE,_xll.ohTrigger(RecalcTrigger,Trigger1M)),NA())</f>
        <v>6.120928098853895E-3</v>
      </c>
      <c r="O2496" s="44">
        <f>IFERROR(_xll.qlIndexFixing(ONIndex3M,I2496,TRUE,_xll.ohTrigger(RecalcTrigger,Trigger3M)),NA())</f>
        <v>6.3586206990162708E-3</v>
      </c>
      <c r="P2496" s="44">
        <f>IFERROR(_xll.qlIndexFixing(ONIndex6M,I2496,TRUE,_xll.ohTrigger(RecalcTrigger,Trigger6M)),NA())</f>
        <v>7.0970852780227744E-3</v>
      </c>
      <c r="Q2496" s="145">
        <f>IFERROR(_xll.qlIndexFixing(ONIndex1Y,I2496,TRUE,_xll.ohTrigger(RecalcTrigger,Trigger1Y)),NA())</f>
        <v>6.5456454248824514E-3</v>
      </c>
    </row>
    <row r="2497" spans="2:17" x14ac:dyDescent="0.2">
      <c r="B2497" s="39" t="s">
        <v>42</v>
      </c>
      <c r="D2497" s="42">
        <f>_xll.qlCalendarAdvance(Calendar,$D2496,B2497,"f",FALSE)</f>
        <v>57242</v>
      </c>
      <c r="E2497" s="139">
        <f>_xll.qlInterestRateIndexValueDate(IndexON,D2497)</f>
        <v>57242</v>
      </c>
      <c r="F2497" s="155">
        <f>IFERROR(_xll.qlIndexFixing(IndexON,D2497,TRUE,_xll.ohTrigger(RecalcTrigger,TriggerON)),NA())</f>
        <v>5.2001970171566825E-3</v>
      </c>
      <c r="H2497" s="42">
        <f>_xll.qlCalendarAdvance(Calendar,$H2496,B2497,"f",FALSE)</f>
        <v>57242</v>
      </c>
      <c r="I2497" s="139">
        <f>_xll.qlInterestRateIndexValueDate(Index1M,$H2497)</f>
        <v>57244</v>
      </c>
      <c r="J2497" s="144">
        <f>IFERROR(_xll.qlIndexFixing(Index1M,$H2497,TRUE,_xll.ohTrigger(RecalcTrigger,Trigger1M)),NA())</f>
        <v>6.1035325678057695E-3</v>
      </c>
      <c r="K2497" s="44">
        <f>IFERROR(_xll.qlIndexFixing(Index3M,H2497,TRUE,_xll.ohTrigger(RecalcTrigger,Trigger3M)),NA())</f>
        <v>6.3149653665235811E-3</v>
      </c>
      <c r="L2497" s="44">
        <f>IFERROR(_xll.qlIndexFixing(Index6M,$H2497,TRUE,_xll.ohTrigger(RecalcTrigger,Trigger6M)),NA())</f>
        <v>7.0747216028679456E-3</v>
      </c>
      <c r="M2497" s="145">
        <f>IFERROR(_xll.qlIndexFixing(Index1Y,$H2497,TRUE,_xll.ohTrigger(RecalcTrigger,Trigger1Y)),NA())</f>
        <v>6.38123729349163E-3</v>
      </c>
      <c r="N2497" s="144">
        <f>IFERROR(_xll.qlIndexFixing(ONIndex1M,I2497,TRUE,_xll.ohTrigger(RecalcTrigger,Trigger1M)),NA())</f>
        <v>6.1137242903441802E-3</v>
      </c>
      <c r="O2497" s="44">
        <f>IFERROR(_xll.qlIndexFixing(ONIndex3M,I2497,TRUE,_xll.ohTrigger(RecalcTrigger,Trigger3M)),NA())</f>
        <v>6.3514758684490857E-3</v>
      </c>
      <c r="P2497" s="44">
        <f>IFERROR(_xll.qlIndexFixing(ONIndex6M,I2497,TRUE,_xll.ohTrigger(RecalcTrigger,Trigger6M)),NA())</f>
        <v>7.0947831943790618E-3</v>
      </c>
      <c r="Q2497" s="145">
        <f>IFERROR(_xll.qlIndexFixing(ONIndex1Y,I2497,TRUE,_xll.ohTrigger(RecalcTrigger,Trigger1Y)),NA())</f>
        <v>6.5384120828770875E-3</v>
      </c>
    </row>
    <row r="2498" spans="2:17" x14ac:dyDescent="0.2">
      <c r="B2498" s="39" t="s">
        <v>42</v>
      </c>
      <c r="D2498" s="42">
        <f>_xll.qlCalendarAdvance(Calendar,$D2497,B2498,"f",FALSE)</f>
        <v>57249</v>
      </c>
      <c r="E2498" s="139">
        <f>_xll.qlInterestRateIndexValueDate(IndexON,D2498)</f>
        <v>57249</v>
      </c>
      <c r="F2498" s="155">
        <f>IFERROR(_xll.qlIndexFixing(IndexON,D2498,TRUE,_xll.ohTrigger(RecalcTrigger,TriggerON)),NA())</f>
        <v>5.2001970170767464E-3</v>
      </c>
      <c r="H2498" s="42">
        <f>_xll.qlCalendarAdvance(Calendar,$H2497,B2498,"f",FALSE)</f>
        <v>57249</v>
      </c>
      <c r="I2498" s="139">
        <f>_xll.qlInterestRateIndexValueDate(Index1M,$H2498)</f>
        <v>57251</v>
      </c>
      <c r="J2498" s="144">
        <f>IFERROR(_xll.qlIndexFixing(Index1M,$H2498,TRUE,_xll.ohTrigger(RecalcTrigger,Trigger1M)),NA())</f>
        <v>6.0963595749835564E-3</v>
      </c>
      <c r="K2498" s="44">
        <f>IFERROR(_xll.qlIndexFixing(Index3M,H2498,TRUE,_xll.ohTrigger(RecalcTrigger,Trigger3M)),NA())</f>
        <v>6.3079003062408399E-3</v>
      </c>
      <c r="L2498" s="44">
        <f>IFERROR(_xll.qlIndexFixing(Index6M,$H2498,TRUE,_xll.ohTrigger(RecalcTrigger,Trigger6M)),NA())</f>
        <v>7.071890059724785E-3</v>
      </c>
      <c r="M2498" s="145">
        <f>IFERROR(_xll.qlIndexFixing(Index1Y,$H2498,TRUE,_xll.ohTrigger(RecalcTrigger,Trigger1Y)),NA())</f>
        <v>6.374332576754415E-3</v>
      </c>
      <c r="N2498" s="144">
        <f>IFERROR(_xll.qlIndexFixing(ONIndex1M,I2498,TRUE,_xll.ohTrigger(RecalcTrigger,Trigger1M)),NA())</f>
        <v>6.1065335198051685E-3</v>
      </c>
      <c r="O2498" s="44">
        <f>IFERROR(_xll.qlIndexFixing(ONIndex3M,I2498,TRUE,_xll.ohTrigger(RecalcTrigger,Trigger3M)),NA())</f>
        <v>6.3443441373234322E-3</v>
      </c>
      <c r="P2498" s="44">
        <f>IFERROR(_xll.qlIndexFixing(ONIndex6M,I2498,TRUE,_xll.ohTrigger(RecalcTrigger,Trigger6M)),NA())</f>
        <v>7.0924425992213713E-3</v>
      </c>
      <c r="Q2498" s="145">
        <f>IFERROR(_xll.qlIndexFixing(ONIndex1Y,I2498,TRUE,_xll.ohTrigger(RecalcTrigger,Trigger1Y)),NA())</f>
        <v>6.5311921910726767E-3</v>
      </c>
    </row>
    <row r="2499" spans="2:17" x14ac:dyDescent="0.2">
      <c r="B2499" s="39" t="s">
        <v>42</v>
      </c>
      <c r="D2499" s="42">
        <f>_xll.qlCalendarAdvance(Calendar,$D2498,B2499,"f",FALSE)</f>
        <v>57256</v>
      </c>
      <c r="E2499" s="139">
        <f>_xll.qlInterestRateIndexValueDate(IndexON,D2499)</f>
        <v>57256</v>
      </c>
      <c r="F2499" s="155">
        <f>IFERROR(_xll.qlIndexFixing(IndexON,D2499,TRUE,_xll.ohTrigger(RecalcTrigger,TriggerON)),NA())</f>
        <v>5.2001970170767464E-3</v>
      </c>
      <c r="H2499" s="42">
        <f>_xll.qlCalendarAdvance(Calendar,$H2498,B2499,"f",FALSE)</f>
        <v>57256</v>
      </c>
      <c r="I2499" s="139">
        <f>_xll.qlInterestRateIndexValueDate(Index1M,$H2499)</f>
        <v>57258</v>
      </c>
      <c r="J2499" s="144">
        <f>IFERROR(_xll.qlIndexFixing(Index1M,$H2499,TRUE,_xll.ohTrigger(RecalcTrigger,Trigger1M)),NA())</f>
        <v>6.0891997391168684E-3</v>
      </c>
      <c r="K2499" s="44">
        <f>IFERROR(_xll.qlIndexFixing(Index3M,H2499,TRUE,_xll.ohTrigger(RecalcTrigger,Trigger3M)),NA())</f>
        <v>6.3004026679828722E-3</v>
      </c>
      <c r="L2499" s="44">
        <f>IFERROR(_xll.qlIndexFixing(Index6M,$H2499,TRUE,_xll.ohTrigger(RecalcTrigger,Trigger6M)),NA())</f>
        <v>7.0688693918497586E-3</v>
      </c>
      <c r="M2499" s="145">
        <f>IFERROR(_xll.qlIndexFixing(Index1Y,$H2499,TRUE,_xll.ohTrigger(RecalcTrigger,Trigger1Y)),NA())</f>
        <v>6.3674424746513053E-3</v>
      </c>
      <c r="N2499" s="144">
        <f>IFERROR(_xll.qlIndexFixing(ONIndex1M,I2499,TRUE,_xll.ohTrigger(RecalcTrigger,Trigger1M)),NA())</f>
        <v>6.0993558280841853E-3</v>
      </c>
      <c r="O2499" s="44">
        <f>IFERROR(_xll.qlIndexFixing(ONIndex3M,I2499,TRUE,_xll.ohTrigger(RecalcTrigger,Trigger3M)),NA())</f>
        <v>6.3372255452076587E-3</v>
      </c>
      <c r="P2499" s="44">
        <f>IFERROR(_xll.qlIndexFixing(ONIndex6M,I2499,TRUE,_xll.ohTrigger(RecalcTrigger,Trigger6M)),NA())</f>
        <v>7.0900634210868674E-3</v>
      </c>
      <c r="Q2499" s="145">
        <f>IFERROR(_xll.qlIndexFixing(ONIndex1Y,I2499,TRUE,_xll.ohTrigger(RecalcTrigger,Trigger1Y)),NA())</f>
        <v>6.5239857877585905E-3</v>
      </c>
    </row>
    <row r="2500" spans="2:17" x14ac:dyDescent="0.2">
      <c r="B2500" s="39" t="s">
        <v>42</v>
      </c>
      <c r="D2500" s="42">
        <f>_xll.qlCalendarAdvance(Calendar,$D2499,B2500,"f",FALSE)</f>
        <v>57263</v>
      </c>
      <c r="E2500" s="139">
        <f>_xll.qlInterestRateIndexValueDate(IndexON,D2500)</f>
        <v>57263</v>
      </c>
      <c r="F2500" s="155">
        <f>IFERROR(_xll.qlIndexFixing(IndexON,D2500,TRUE,_xll.ohTrigger(RecalcTrigger,TriggerON)),NA())</f>
        <v>5.2001970170767464E-3</v>
      </c>
      <c r="H2500" s="42">
        <f>_xll.qlCalendarAdvance(Calendar,$H2499,B2500,"f",FALSE)</f>
        <v>57263</v>
      </c>
      <c r="I2500" s="139">
        <f>_xll.qlInterestRateIndexValueDate(Index1M,$H2500)</f>
        <v>57265</v>
      </c>
      <c r="J2500" s="144">
        <f>IFERROR(_xll.qlIndexFixing(Index1M,$H2500,TRUE,_xll.ohTrigger(RecalcTrigger,Trigger1M)),NA())</f>
        <v>6.0820531009081469E-3</v>
      </c>
      <c r="K2500" s="44">
        <f>IFERROR(_xll.qlIndexFixing(Index3M,H2500,TRUE,_xll.ohTrigger(RecalcTrigger,Trigger3M)),NA())</f>
        <v>6.2933653022084037E-3</v>
      </c>
      <c r="L2500" s="44">
        <f>IFERROR(_xll.qlIndexFixing(Index6M,$H2500,TRUE,_xll.ohTrigger(RecalcTrigger,Trigger6M)),NA())</f>
        <v>7.0659556676981334E-3</v>
      </c>
      <c r="M2500" s="145">
        <f>IFERROR(_xll.qlIndexFixing(Index1Y,$H2500,TRUE,_xll.ohTrigger(RecalcTrigger,Trigger1Y)),NA())</f>
        <v>6.3605670258573364E-3</v>
      </c>
      <c r="N2500" s="144">
        <f>IFERROR(_xll.qlIndexFixing(ONIndex1M,I2500,TRUE,_xll.ohTrigger(RecalcTrigger,Trigger1M)),NA())</f>
        <v>6.0921912558686842E-3</v>
      </c>
      <c r="O2500" s="44">
        <f>IFERROR(_xll.qlIndexFixing(ONIndex3M,I2500,TRUE,_xll.ohTrigger(RecalcTrigger,Trigger3M)),NA())</f>
        <v>6.330120131829986E-3</v>
      </c>
      <c r="P2500" s="44">
        <f>IFERROR(_xll.qlIndexFixing(ONIndex6M,I2500,TRUE,_xll.ohTrigger(RecalcTrigger,Trigger6M)),NA())</f>
        <v>7.0876455882729061E-3</v>
      </c>
      <c r="Q2500" s="145">
        <f>IFERROR(_xll.qlIndexFixing(ONIndex1Y,I2500,TRUE,_xll.ohTrigger(RecalcTrigger,Trigger1Y)),NA())</f>
        <v>6.5167929120235613E-3</v>
      </c>
    </row>
    <row r="2501" spans="2:17" x14ac:dyDescent="0.2">
      <c r="B2501" s="39" t="s">
        <v>42</v>
      </c>
      <c r="D2501" s="42">
        <f>_xll.qlCalendarAdvance(Calendar,$D2500,B2501,"f",FALSE)</f>
        <v>57270</v>
      </c>
      <c r="E2501" s="139">
        <f>_xll.qlInterestRateIndexValueDate(IndexON,D2501)</f>
        <v>57270</v>
      </c>
      <c r="F2501" s="155">
        <f>IFERROR(_xll.qlIndexFixing(IndexON,D2501,TRUE,_xll.ohTrigger(RecalcTrigger,TriggerON)),NA())</f>
        <v>5.2001970170767464E-3</v>
      </c>
      <c r="H2501" s="42">
        <f>_xll.qlCalendarAdvance(Calendar,$H2500,B2501,"f",FALSE)</f>
        <v>57270</v>
      </c>
      <c r="I2501" s="139">
        <f>_xll.qlInterestRateIndexValueDate(Index1M,$H2501)</f>
        <v>57272</v>
      </c>
      <c r="J2501" s="144">
        <f>IFERROR(_xll.qlIndexFixing(Index1M,$H2501,TRUE,_xll.ohTrigger(RecalcTrigger,Trigger1M)),NA())</f>
        <v>6.0749197010523392E-3</v>
      </c>
      <c r="K2501" s="44">
        <f>IFERROR(_xll.qlIndexFixing(Index3M,H2501,TRUE,_xll.ohTrigger(RecalcTrigger,Trigger3M)),NA())</f>
        <v>6.2863414238642388E-3</v>
      </c>
      <c r="L2501" s="44">
        <f>IFERROR(_xll.qlIndexFixing(Index6M,$H2501,TRUE,_xll.ohTrigger(RecalcTrigger,Trigger6M)),NA())</f>
        <v>7.0630021975180632E-3</v>
      </c>
      <c r="M2501" s="145">
        <f>IFERROR(_xll.qlIndexFixing(Index1Y,$H2501,TRUE,_xll.ohTrigger(RecalcTrigger,Trigger1Y)),NA())</f>
        <v>6.3537062690473267E-3</v>
      </c>
      <c r="N2501" s="144">
        <f>IFERROR(_xll.qlIndexFixing(ONIndex1M,I2501,TRUE,_xll.ohTrigger(RecalcTrigger,Trigger1M)),NA())</f>
        <v>6.0850398436862463E-3</v>
      </c>
      <c r="O2501" s="44">
        <f>IFERROR(_xll.qlIndexFixing(ONIndex3M,I2501,TRUE,_xll.ohTrigger(RecalcTrigger,Trigger3M)),NA())</f>
        <v>6.3230279369985709E-3</v>
      </c>
      <c r="P2501" s="44">
        <f>IFERROR(_xll.qlIndexFixing(ONIndex6M,I2501,TRUE,_xll.ohTrigger(RecalcTrigger,Trigger6M)),NA())</f>
        <v>7.0851890294765241E-3</v>
      </c>
      <c r="Q2501" s="145">
        <f>IFERROR(_xll.qlIndexFixing(ONIndex1Y,I2501,TRUE,_xll.ohTrigger(RecalcTrigger,Trigger1Y)),NA())</f>
        <v>6.5096136025566409E-3</v>
      </c>
    </row>
    <row r="2502" spans="2:17" x14ac:dyDescent="0.2">
      <c r="B2502" s="39" t="s">
        <v>42</v>
      </c>
      <c r="D2502" s="42">
        <f>_xll.qlCalendarAdvance(Calendar,$D2501,B2502,"f",FALSE)</f>
        <v>57277</v>
      </c>
      <c r="E2502" s="139">
        <f>_xll.qlInterestRateIndexValueDate(IndexON,D2502)</f>
        <v>57277</v>
      </c>
      <c r="F2502" s="155">
        <f>IFERROR(_xll.qlIndexFixing(IndexON,D2502,TRUE,_xll.ohTrigger(RecalcTrigger,TriggerON)),NA())</f>
        <v>5.2001970170767464E-3</v>
      </c>
      <c r="H2502" s="42">
        <f>_xll.qlCalendarAdvance(Calendar,$H2501,B2502,"f",FALSE)</f>
        <v>57277</v>
      </c>
      <c r="I2502" s="139">
        <f>_xll.qlInterestRateIndexValueDate(Index1M,$H2502)</f>
        <v>57279</v>
      </c>
      <c r="J2502" s="144">
        <f>IFERROR(_xll.qlIndexFixing(Index1M,$H2502,TRUE,_xll.ohTrigger(RecalcTrigger,Trigger1M)),NA())</f>
        <v>6.0677995802493889E-3</v>
      </c>
      <c r="K2502" s="44">
        <f>IFERROR(_xll.qlIndexFixing(Index3M,H2502,TRUE,_xll.ohTrigger(RecalcTrigger,Trigger3M)),NA())</f>
        <v>6.2793310726082189E-3</v>
      </c>
      <c r="L2502" s="44">
        <f>IFERROR(_xll.qlIndexFixing(Index6M,$H2502,TRUE,_xll.ohTrigger(RecalcTrigger,Trigger6M)),NA())</f>
        <v>7.0600089097294406E-3</v>
      </c>
      <c r="M2502" s="145">
        <f>IFERROR(_xll.qlIndexFixing(Index1Y,$H2502,TRUE,_xll.ohTrigger(RecalcTrigger,Trigger1Y)),NA())</f>
        <v>6.3468602428963109E-3</v>
      </c>
      <c r="N2502" s="144">
        <f>IFERROR(_xll.qlIndexFixing(ONIndex1M,I2502,TRUE,_xll.ohTrigger(RecalcTrigger,Trigger1M)),NA())</f>
        <v>6.0779016325440693E-3</v>
      </c>
      <c r="O2502" s="44">
        <f>IFERROR(_xll.qlIndexFixing(ONIndex3M,I2502,TRUE,_xll.ohTrigger(RecalcTrigger,Trigger3M)),NA())</f>
        <v>6.3159490000419538E-3</v>
      </c>
      <c r="P2502" s="44">
        <f>IFERROR(_xll.qlIndexFixing(ONIndex6M,I2502,TRUE,_xll.ohTrigger(RecalcTrigger,Trigger6M)),NA())</f>
        <v>7.0826936732348855E-3</v>
      </c>
      <c r="Q2502" s="145">
        <f>IFERROR(_xll.qlIndexFixing(ONIndex1Y,I2502,TRUE,_xll.ohTrigger(RecalcTrigger,Trigger1Y)),NA())</f>
        <v>6.5024478978870093E-3</v>
      </c>
    </row>
    <row r="2503" spans="2:17" x14ac:dyDescent="0.2">
      <c r="B2503" s="39" t="s">
        <v>42</v>
      </c>
      <c r="D2503" s="42">
        <f>_xll.qlCalendarAdvance(Calendar,$D2502,B2503,"f",FALSE)</f>
        <v>57284</v>
      </c>
      <c r="E2503" s="139">
        <f>_xll.qlInterestRateIndexValueDate(IndexON,D2503)</f>
        <v>57284</v>
      </c>
      <c r="F2503" s="155">
        <f>IFERROR(_xll.qlIndexFixing(IndexON,D2503,TRUE,_xll.ohTrigger(RecalcTrigger,TriggerON)),NA())</f>
        <v>5.2001970171566825E-3</v>
      </c>
      <c r="H2503" s="42">
        <f>_xll.qlCalendarAdvance(Calendar,$H2502,B2503,"f",FALSE)</f>
        <v>57284</v>
      </c>
      <c r="I2503" s="139">
        <f>_xll.qlInterestRateIndexValueDate(Index1M,$H2503)</f>
        <v>57286</v>
      </c>
      <c r="J2503" s="144">
        <f>IFERROR(_xll.qlIndexFixing(Index1M,$H2503,TRUE,_xll.ohTrigger(RecalcTrigger,Trigger1M)),NA())</f>
        <v>6.0606927791992393E-3</v>
      </c>
      <c r="K2503" s="44">
        <f>IFERROR(_xll.qlIndexFixing(Index3M,H2503,TRUE,_xll.ohTrigger(RecalcTrigger,Trigger3M)),NA())</f>
        <v>6.2723342880973169E-3</v>
      </c>
      <c r="L2503" s="44">
        <f>IFERROR(_xll.qlIndexFixing(Index6M,$H2503,TRUE,_xll.ohTrigger(RecalcTrigger,Trigger6M)),NA())</f>
        <v>7.0571369574583152E-3</v>
      </c>
      <c r="M2503" s="145">
        <f>IFERROR(_xll.qlIndexFixing(Index1Y,$H2503,TRUE,_xll.ohTrigger(RecalcTrigger,Trigger1Y)),NA())</f>
        <v>6.3400289860782288E-3</v>
      </c>
      <c r="N2503" s="144">
        <f>IFERROR(_xll.qlIndexFixing(ONIndex1M,I2503,TRUE,_xll.ohTrigger(RecalcTrigger,Trigger1M)),NA())</f>
        <v>6.0707766628897986E-3</v>
      </c>
      <c r="O2503" s="44">
        <f>IFERROR(_xll.qlIndexFixing(ONIndex3M,I2503,TRUE,_xll.ohTrigger(RecalcTrigger,Trigger3M)),NA())</f>
        <v>6.3088833608482275E-3</v>
      </c>
      <c r="P2503" s="44">
        <f>IFERROR(_xll.qlIndexFixing(ONIndex6M,I2503,TRUE,_xll.ohTrigger(RecalcTrigger,Trigger6M)),NA())</f>
        <v>7.0801594477654106E-3</v>
      </c>
      <c r="Q2503" s="145">
        <f>IFERROR(_xll.qlIndexFixing(ONIndex1Y,I2503,TRUE,_xll.ohTrigger(RecalcTrigger,Trigger1Y)),NA())</f>
        <v>6.4952958369435265E-3</v>
      </c>
    </row>
    <row r="2504" spans="2:17" x14ac:dyDescent="0.2">
      <c r="B2504" s="39" t="s">
        <v>42</v>
      </c>
      <c r="D2504" s="42">
        <f>_xll.qlCalendarAdvance(Calendar,$D2503,B2504,"f",FALSE)</f>
        <v>57291</v>
      </c>
      <c r="E2504" s="139">
        <f>_xll.qlInterestRateIndexValueDate(IndexON,D2504)</f>
        <v>57291</v>
      </c>
      <c r="F2504" s="155">
        <f>IFERROR(_xll.qlIndexFixing(IndexON,D2504,TRUE,_xll.ohTrigger(RecalcTrigger,TriggerON)),NA())</f>
        <v>5.2001970170767464E-3</v>
      </c>
      <c r="H2504" s="42">
        <f>_xll.qlCalendarAdvance(Calendar,$H2503,B2504,"f",FALSE)</f>
        <v>57291</v>
      </c>
      <c r="I2504" s="139">
        <f>_xll.qlInterestRateIndexValueDate(Index1M,$H2504)</f>
        <v>57293</v>
      </c>
      <c r="J2504" s="144">
        <f>IFERROR(_xll.qlIndexFixing(Index1M,$H2504,TRUE,_xll.ohTrigger(RecalcTrigger,Trigger1M)),NA())</f>
        <v>6.0535993385993359E-3</v>
      </c>
      <c r="K2504" s="44">
        <f>IFERROR(_xll.qlIndexFixing(Index3M,H2504,TRUE,_xll.ohTrigger(RecalcTrigger,Trigger3M)),NA())</f>
        <v>6.2653511099859012E-3</v>
      </c>
      <c r="L2504" s="44">
        <f>IFERROR(_xll.qlIndexFixing(Index6M,$H2504,TRUE,_xll.ohTrigger(RecalcTrigger,Trigger6M)),NA())</f>
        <v>7.0540667586325356E-3</v>
      </c>
      <c r="M2504" s="145">
        <f>IFERROR(_xll.qlIndexFixing(Index1Y,$H2504,TRUE,_xll.ohTrigger(RecalcTrigger,Trigger1Y)),NA())</f>
        <v>6.3332125372659283E-3</v>
      </c>
      <c r="N2504" s="144">
        <f>IFERROR(_xll.qlIndexFixing(ONIndex1M,I2504,TRUE,_xll.ohTrigger(RecalcTrigger,Trigger1M)),NA())</f>
        <v>6.0636649754908234E-3</v>
      </c>
      <c r="O2504" s="44">
        <f>IFERROR(_xll.qlIndexFixing(ONIndex3M,I2504,TRUE,_xll.ohTrigger(RecalcTrigger,Trigger3M)),NA())</f>
        <v>6.3018310589857407E-3</v>
      </c>
      <c r="P2504" s="44">
        <f>IFERROR(_xll.qlIndexFixing(ONIndex6M,I2504,TRUE,_xll.ohTrigger(RecalcTrigger,Trigger6M)),NA())</f>
        <v>7.0775862817651358E-3</v>
      </c>
      <c r="Q2504" s="145">
        <f>IFERROR(_xll.qlIndexFixing(ONIndex1Y,I2504,TRUE,_xll.ohTrigger(RecalcTrigger,Trigger1Y)),NA())</f>
        <v>6.4881574582553725E-3</v>
      </c>
    </row>
    <row r="2505" spans="2:17" x14ac:dyDescent="0.2">
      <c r="B2505" s="39" t="s">
        <v>42</v>
      </c>
      <c r="D2505" s="42">
        <f>_xll.qlCalendarAdvance(Calendar,$D2504,B2505,"f",FALSE)</f>
        <v>57298</v>
      </c>
      <c r="E2505" s="139">
        <f>_xll.qlInterestRateIndexValueDate(IndexON,D2505)</f>
        <v>57298</v>
      </c>
      <c r="F2505" s="155">
        <f>IFERROR(_xll.qlIndexFixing(IndexON,D2505,TRUE,_xll.ohTrigger(RecalcTrigger,TriggerON)),NA())</f>
        <v>5.2001970170767464E-3</v>
      </c>
      <c r="H2505" s="42">
        <f>_xll.qlCalendarAdvance(Calendar,$H2504,B2505,"f",FALSE)</f>
        <v>57298</v>
      </c>
      <c r="I2505" s="139">
        <f>_xll.qlInterestRateIndexValueDate(Index1M,$H2505)</f>
        <v>57300</v>
      </c>
      <c r="J2505" s="144">
        <f>IFERROR(_xll.qlIndexFixing(Index1M,$H2505,TRUE,_xll.ohTrigger(RecalcTrigger,Trigger1M)),NA())</f>
        <v>6.0465192991496219E-3</v>
      </c>
      <c r="K2505" s="44">
        <f>IFERROR(_xll.qlIndexFixing(Index3M,H2505,TRUE,_xll.ohTrigger(RecalcTrigger,Trigger3M)),NA())</f>
        <v>6.2583815779335503E-3</v>
      </c>
      <c r="L2505" s="44">
        <f>IFERROR(_xll.qlIndexFixing(Index6M,$H2505,TRUE,_xll.ohTrigger(RecalcTrigger,Trigger6M)),NA())</f>
        <v>7.0509565333419615E-3</v>
      </c>
      <c r="M2505" s="145">
        <f>IFERROR(_xll.qlIndexFixing(Index1Y,$H2505,TRUE,_xll.ohTrigger(RecalcTrigger,Trigger1Y)),NA())</f>
        <v>6.3264109351337866E-3</v>
      </c>
      <c r="N2505" s="144">
        <f>IFERROR(_xll.qlIndexFixing(ONIndex1M,I2505,TRUE,_xll.ohTrigger(RecalcTrigger,Trigger1M)),NA())</f>
        <v>6.0565666111145333E-3</v>
      </c>
      <c r="O2505" s="44">
        <f>IFERROR(_xll.qlIndexFixing(ONIndex3M,I2505,TRUE,_xll.ohTrigger(RecalcTrigger,Trigger3M)),NA())</f>
        <v>6.2947921342626501E-3</v>
      </c>
      <c r="P2505" s="44">
        <f>IFERROR(_xll.qlIndexFixing(ONIndex6M,I2505,TRUE,_xll.ohTrigger(RecalcTrigger,Trigger6M)),NA())</f>
        <v>7.0749741038511615E-3</v>
      </c>
      <c r="Q2505" s="145">
        <f>IFERROR(_xll.qlIndexFixing(ONIndex1Y,I2505,TRUE,_xll.ohTrigger(RecalcTrigger,Trigger1Y)),NA())</f>
        <v>6.4810328007514073E-3</v>
      </c>
    </row>
    <row r="2506" spans="2:17" x14ac:dyDescent="0.2">
      <c r="B2506" s="39" t="s">
        <v>42</v>
      </c>
      <c r="D2506" s="42">
        <f>_xll.qlCalendarAdvance(Calendar,$D2505,B2506,"f",FALSE)</f>
        <v>57305</v>
      </c>
      <c r="E2506" s="139">
        <f>_xll.qlInterestRateIndexValueDate(IndexON,D2506)</f>
        <v>57305</v>
      </c>
      <c r="F2506" s="155">
        <f>IFERROR(_xll.qlIndexFixing(IndexON,D2506,TRUE,_xll.ohTrigger(RecalcTrigger,TriggerON)),NA())</f>
        <v>5.2001970170767464E-3</v>
      </c>
      <c r="H2506" s="42">
        <f>_xll.qlCalendarAdvance(Calendar,$H2505,B2506,"f",FALSE)</f>
        <v>57305</v>
      </c>
      <c r="I2506" s="139">
        <f>_xll.qlInterestRateIndexValueDate(Index1M,$H2506)</f>
        <v>57307</v>
      </c>
      <c r="J2506" s="144">
        <f>IFERROR(_xll.qlIndexFixing(Index1M,$H2506,TRUE,_xll.ohTrigger(RecalcTrigger,Trigger1M)),NA())</f>
        <v>6.0385470694275115E-3</v>
      </c>
      <c r="K2506" s="44">
        <f>IFERROR(_xll.qlIndexFixing(Index3M,H2506,TRUE,_xll.ohTrigger(RecalcTrigger,Trigger3M)),NA())</f>
        <v>6.2514257315937636E-3</v>
      </c>
      <c r="L2506" s="44">
        <f>IFERROR(_xll.qlIndexFixing(Index6M,$H2506,TRUE,_xll.ohTrigger(RecalcTrigger,Trigger6M)),NA())</f>
        <v>7.0478062100173223E-3</v>
      </c>
      <c r="M2506" s="145">
        <f>IFERROR(_xll.qlIndexFixing(Index1Y,$H2506,TRUE,_xll.ohTrigger(RecalcTrigger,Trigger1Y)),NA())</f>
        <v>6.3196242183542117E-3</v>
      </c>
      <c r="N2506" s="144">
        <f>IFERROR(_xll.qlIndexFixing(ONIndex1M,I2506,TRUE,_xll.ohTrigger(RecalcTrigger,Trigger1M)),NA())</f>
        <v>6.0494816104483817E-3</v>
      </c>
      <c r="O2506" s="44">
        <f>IFERROR(_xll.qlIndexFixing(ONIndex3M,I2506,TRUE,_xll.ohTrigger(RecalcTrigger,Trigger3M)),NA())</f>
        <v>6.2877666263272403E-3</v>
      </c>
      <c r="P2506" s="44">
        <f>IFERROR(_xll.qlIndexFixing(ONIndex6M,I2506,TRUE,_xll.ohTrigger(RecalcTrigger,Trigger6M)),NA())</f>
        <v>7.0723228422409079E-3</v>
      </c>
      <c r="Q2506" s="145">
        <f>IFERROR(_xll.qlIndexFixing(ONIndex1Y,I2506,TRUE,_xll.ohTrigger(RecalcTrigger,Trigger1Y)),NA())</f>
        <v>6.4739219031206829E-3</v>
      </c>
    </row>
    <row r="2507" spans="2:17" x14ac:dyDescent="0.2">
      <c r="B2507" s="39" t="s">
        <v>42</v>
      </c>
      <c r="D2507" s="42">
        <f>_xll.qlCalendarAdvance(Calendar,$D2506,B2507,"f",FALSE)</f>
        <v>57312</v>
      </c>
      <c r="E2507" s="139">
        <f>_xll.qlInterestRateIndexValueDate(IndexON,D2507)</f>
        <v>57312</v>
      </c>
      <c r="F2507" s="155">
        <f>IFERROR(_xll.qlIndexFixing(IndexON,D2507,TRUE,_xll.ohTrigger(RecalcTrigger,TriggerON)),NA())</f>
        <v>5.2001970171566825E-3</v>
      </c>
      <c r="H2507" s="42">
        <f>_xll.qlCalendarAdvance(Calendar,$H2506,B2507,"f",FALSE)</f>
        <v>57312</v>
      </c>
      <c r="I2507" s="139">
        <f>_xll.qlInterestRateIndexValueDate(Index1M,$H2507)</f>
        <v>57314</v>
      </c>
      <c r="J2507" s="144">
        <f>IFERROR(_xll.qlIndexFixing(Index1M,$H2507,TRUE,_xll.ohTrigger(RecalcTrigger,Trigger1M)),NA())</f>
        <v>6.0337560583878513E-3</v>
      </c>
      <c r="K2507" s="44">
        <f>IFERROR(_xll.qlIndexFixing(Index3M,H2507,TRUE,_xll.ohTrigger(RecalcTrigger,Trigger3M)),NA())</f>
        <v>6.2453619544431405E-3</v>
      </c>
      <c r="L2507" s="44">
        <f>IFERROR(_xll.qlIndexFixing(Index6M,$H2507,TRUE,_xll.ohTrigger(RecalcTrigger,Trigger6M)),NA())</f>
        <v>7.0444427015340459E-3</v>
      </c>
      <c r="M2507" s="145">
        <f>IFERROR(_xll.qlIndexFixing(Index1Y,$H2507,TRUE,_xll.ohTrigger(RecalcTrigger,Trigger1Y)),NA())</f>
        <v>6.3128524255993933E-3</v>
      </c>
      <c r="N2507" s="144">
        <f>IFERROR(_xll.qlIndexFixing(ONIndex1M,I2507,TRUE,_xll.ohTrigger(RecalcTrigger,Trigger1M)),NA())</f>
        <v>6.042410014099886E-3</v>
      </c>
      <c r="O2507" s="44">
        <f>IFERROR(_xll.qlIndexFixing(ONIndex3M,I2507,TRUE,_xll.ohTrigger(RecalcTrigger,Trigger3M)),NA())</f>
        <v>6.2807545746679239E-3</v>
      </c>
      <c r="P2507" s="44">
        <f>IFERROR(_xll.qlIndexFixing(ONIndex6M,I2507,TRUE,_xll.ohTrigger(RecalcTrigger,Trigger6M)),NA())</f>
        <v>7.0696324256314114E-3</v>
      </c>
      <c r="Q2507" s="145">
        <f>IFERROR(_xll.qlIndexFixing(ONIndex1Y,I2507,TRUE,_xll.ohTrigger(RecalcTrigger,Trigger1Y)),NA())</f>
        <v>6.4668248039723153E-3</v>
      </c>
    </row>
    <row r="2508" spans="2:17" x14ac:dyDescent="0.2">
      <c r="B2508" s="39" t="s">
        <v>42</v>
      </c>
      <c r="D2508" s="42">
        <f>_xll.qlCalendarAdvance(Calendar,$D2507,B2508,"f",FALSE)</f>
        <v>57319</v>
      </c>
      <c r="E2508" s="139">
        <f>_xll.qlInterestRateIndexValueDate(IndexON,D2508)</f>
        <v>57319</v>
      </c>
      <c r="F2508" s="155">
        <f>IFERROR(_xll.qlIndexFixing(IndexON,D2508,TRUE,_xll.ohTrigger(RecalcTrigger,TriggerON)),NA())</f>
        <v>5.2001970170767464E-3</v>
      </c>
      <c r="H2508" s="42">
        <f>_xll.qlCalendarAdvance(Calendar,$H2507,B2508,"f",FALSE)</f>
        <v>57319</v>
      </c>
      <c r="I2508" s="139">
        <f>_xll.qlInterestRateIndexValueDate(Index1M,$H2508)</f>
        <v>57321</v>
      </c>
      <c r="J2508" s="144">
        <f>IFERROR(_xll.qlIndexFixing(Index1M,$H2508,TRUE,_xll.ohTrigger(RecalcTrigger,Trigger1M)),NA())</f>
        <v>6.0253599947010517E-3</v>
      </c>
      <c r="K2508" s="44">
        <f>IFERROR(_xll.qlIndexFixing(Index3M,H2508,TRUE,_xll.ohTrigger(RecalcTrigger,Trigger3M)),NA())</f>
        <v>6.2384318574837394E-3</v>
      </c>
      <c r="L2508" s="44">
        <f>IFERROR(_xll.qlIndexFixing(Index6M,$H2508,TRUE,_xll.ohTrigger(RecalcTrigger,Trigger6M)),NA())</f>
        <v>7.0412090050594985E-3</v>
      </c>
      <c r="M2508" s="145">
        <f>IFERROR(_xll.qlIndexFixing(Index1Y,$H2508,TRUE,_xll.ohTrigger(RecalcTrigger,Trigger1Y)),NA())</f>
        <v>6.3060955955419563E-3</v>
      </c>
      <c r="N2508" s="144">
        <f>IFERROR(_xll.qlIndexFixing(ONIndex1M,I2508,TRUE,_xll.ohTrigger(RecalcTrigger,Trigger1M)),NA())</f>
        <v>6.0353518629163716E-3</v>
      </c>
      <c r="O2508" s="44">
        <f>IFERROR(_xll.qlIndexFixing(ONIndex3M,I2508,TRUE,_xll.ohTrigger(RecalcTrigger,Trigger3M)),NA())</f>
        <v>6.2737560190928576E-3</v>
      </c>
      <c r="P2508" s="44">
        <f>IFERROR(_xll.qlIndexFixing(ONIndex6M,I2508,TRUE,_xll.ohTrigger(RecalcTrigger,Trigger6M)),NA())</f>
        <v>7.0669027822400921E-3</v>
      </c>
      <c r="Q2508" s="145">
        <f>IFERROR(_xll.qlIndexFixing(ONIndex1Y,I2508,TRUE,_xll.ohTrigger(RecalcTrigger,Trigger1Y)),NA())</f>
        <v>6.4597415421552284E-3</v>
      </c>
    </row>
    <row r="2509" spans="2:17" x14ac:dyDescent="0.2">
      <c r="B2509" s="39" t="s">
        <v>42</v>
      </c>
      <c r="D2509" s="42">
        <f>_xll.qlCalendarAdvance(Calendar,$D2508,B2509,"f",FALSE)</f>
        <v>57326</v>
      </c>
      <c r="E2509" s="139">
        <f>_xll.qlInterestRateIndexValueDate(IndexON,D2509)</f>
        <v>57326</v>
      </c>
      <c r="F2509" s="155">
        <f>IFERROR(_xll.qlIndexFixing(IndexON,D2509,TRUE,_xll.ohTrigger(RecalcTrigger,TriggerON)),NA())</f>
        <v>5.2001970171566825E-3</v>
      </c>
      <c r="H2509" s="42">
        <f>_xll.qlCalendarAdvance(Calendar,$H2508,B2509,"f",FALSE)</f>
        <v>57326</v>
      </c>
      <c r="I2509" s="139">
        <f>_xll.qlInterestRateIndexValueDate(Index1M,$H2509)</f>
        <v>57328</v>
      </c>
      <c r="J2509" s="144">
        <f>IFERROR(_xll.qlIndexFixing(Index1M,$H2509,TRUE,_xll.ohTrigger(RecalcTrigger,Trigger1M)),NA())</f>
        <v>6.0183339668440361E-3</v>
      </c>
      <c r="K2509" s="44">
        <f>IFERROR(_xll.qlIndexFixing(Index3M,H2509,TRUE,_xll.ohTrigger(RecalcTrigger,Trigger3M)),NA())</f>
        <v>6.2315155587979731E-3</v>
      </c>
      <c r="L2509" s="44">
        <f>IFERROR(_xll.qlIndexFixing(Index6M,$H2509,TRUE,_xll.ohTrigger(RecalcTrigger,Trigger6M)),NA())</f>
        <v>7.0379349899934085E-3</v>
      </c>
      <c r="M2509" s="145">
        <f>IFERROR(_xll.qlIndexFixing(Index1Y,$H2509,TRUE,_xll.ohTrigger(RecalcTrigger,Trigger1Y)),NA())</f>
        <v>6.2993537668532152E-3</v>
      </c>
      <c r="N2509" s="144">
        <f>IFERROR(_xll.qlIndexFixing(ONIndex1M,I2509,TRUE,_xll.ohTrigger(RecalcTrigger,Trigger1M)),NA())</f>
        <v>6.0283071974254199E-3</v>
      </c>
      <c r="O2509" s="44">
        <f>IFERROR(_xll.qlIndexFixing(ONIndex3M,I2509,TRUE,_xll.ohTrigger(RecalcTrigger,Trigger3M)),NA())</f>
        <v>6.2667709991703902E-3</v>
      </c>
      <c r="P2509" s="44">
        <f>IFERROR(_xll.qlIndexFixing(ONIndex6M,I2509,TRUE,_xll.ohTrigger(RecalcTrigger,Trigger6M)),NA())</f>
        <v>7.0641338410837307E-3</v>
      </c>
      <c r="Q2509" s="145">
        <f>IFERROR(_xll.qlIndexFixing(ONIndex1Y,I2509,TRUE,_xll.ohTrigger(RecalcTrigger,Trigger1Y)),NA())</f>
        <v>6.4526721563584744E-3</v>
      </c>
    </row>
    <row r="2510" spans="2:17" x14ac:dyDescent="0.2">
      <c r="B2510" s="39" t="s">
        <v>42</v>
      </c>
      <c r="D2510" s="42">
        <f>_xll.qlCalendarAdvance(Calendar,$D2509,B2510,"f",FALSE)</f>
        <v>57333</v>
      </c>
      <c r="E2510" s="139">
        <f>_xll.qlInterestRateIndexValueDate(IndexON,D2510)</f>
        <v>57333</v>
      </c>
      <c r="F2510" s="155">
        <f>IFERROR(_xll.qlIndexFixing(IndexON,D2510,TRUE,_xll.ohTrigger(RecalcTrigger,TriggerON)),NA())</f>
        <v>5.2001970171566825E-3</v>
      </c>
      <c r="H2510" s="42">
        <f>_xll.qlCalendarAdvance(Calendar,$H2509,B2510,"f",FALSE)</f>
        <v>57333</v>
      </c>
      <c r="I2510" s="139">
        <f>_xll.qlInterestRateIndexValueDate(Index1M,$H2510)</f>
        <v>57335</v>
      </c>
      <c r="J2510" s="144">
        <f>IFERROR(_xll.qlIndexFixing(Index1M,$H2510,TRUE,_xll.ohTrigger(RecalcTrigger,Trigger1M)),NA())</f>
        <v>6.0113215436344292E-3</v>
      </c>
      <c r="K2510" s="44">
        <f>IFERROR(_xll.qlIndexFixing(Index3M,H2510,TRUE,_xll.ohTrigger(RecalcTrigger,Trigger3M)),NA())</f>
        <v>6.2246130980412318E-3</v>
      </c>
      <c r="L2510" s="44">
        <f>IFERROR(_xll.qlIndexFixing(Index6M,$H2510,TRUE,_xll.ohTrigger(RecalcTrigger,Trigger6M)),NA())</f>
        <v>7.0346205847763143E-3</v>
      </c>
      <c r="M2510" s="145">
        <f>IFERROR(_xll.qlIndexFixing(Index1Y,$H2510,TRUE,_xll.ohTrigger(RecalcTrigger,Trigger1Y)),NA())</f>
        <v>6.2926269782044818E-3</v>
      </c>
      <c r="N2510" s="144">
        <f>IFERROR(_xll.qlIndexFixing(ONIndex1M,I2510,TRUE,_xll.ohTrigger(RecalcTrigger,Trigger1M)),NA())</f>
        <v>6.0192696518335254E-3</v>
      </c>
      <c r="O2510" s="44">
        <f>IFERROR(_xll.qlIndexFixing(ONIndex3M,I2510,TRUE,_xll.ohTrigger(RecalcTrigger,Trigger3M)),NA())</f>
        <v>6.2578102124977164E-3</v>
      </c>
      <c r="P2510" s="44">
        <f>IFERROR(_xll.qlIndexFixing(ONIndex6M,I2510,TRUE,_xll.ohTrigger(RecalcTrigger,Trigger6M)),NA())</f>
        <v>7.0605159144854213E-3</v>
      </c>
      <c r="Q2510" s="145">
        <f>IFERROR(_xll.qlIndexFixing(ONIndex1Y,I2510,TRUE,_xll.ohTrigger(RecalcTrigger,Trigger1Y)),NA())</f>
        <v>6.4436033975745488E-3</v>
      </c>
    </row>
    <row r="2511" spans="2:17" x14ac:dyDescent="0.2">
      <c r="B2511" s="39" t="s">
        <v>42</v>
      </c>
      <c r="D2511" s="42">
        <f>_xll.qlCalendarAdvance(Calendar,$D2510,B2511,"f",FALSE)</f>
        <v>57341</v>
      </c>
      <c r="E2511" s="139">
        <f>_xll.qlInterestRateIndexValueDate(IndexON,D2511)</f>
        <v>57341</v>
      </c>
      <c r="F2511" s="155">
        <f>IFERROR(_xll.qlIndexFixing(IndexON,D2511,TRUE,_xll.ohTrigger(RecalcTrigger,TriggerON)),NA())</f>
        <v>5.2001970171566825E-3</v>
      </c>
      <c r="H2511" s="42">
        <f>_xll.qlCalendarAdvance(Calendar,$H2510,B2511,"f",FALSE)</f>
        <v>57341</v>
      </c>
      <c r="I2511" s="139">
        <f>_xll.qlInterestRateIndexValueDate(Index1M,$H2511)</f>
        <v>57343</v>
      </c>
      <c r="J2511" s="144">
        <f>IFERROR(_xll.qlIndexFixing(Index1M,$H2511,TRUE,_xll.ohTrigger(RecalcTrigger,Trigger1M)),NA())</f>
        <v>6.0028756020309845E-3</v>
      </c>
      <c r="K2511" s="44">
        <f>IFERROR(_xll.qlIndexFixing(Index3M,H2511,TRUE,_xll.ohTrigger(RecalcTrigger,Trigger3M)),NA())</f>
        <v>6.2163059824150704E-3</v>
      </c>
      <c r="L2511" s="44">
        <f>IFERROR(_xll.qlIndexFixing(Index6M,$H2511,TRUE,_xll.ohTrigger(RecalcTrigger,Trigger6M)),NA())</f>
        <v>7.0307831439830517E-3</v>
      </c>
      <c r="M2511" s="145">
        <f>IFERROR(_xll.qlIndexFixing(Index1Y,$H2511,TRUE,_xll.ohTrigger(RecalcTrigger,Trigger1Y)),NA())</f>
        <v>6.2841286493124544E-3</v>
      </c>
      <c r="N2511" s="144">
        <f>IFERROR(_xll.qlIndexFixing(ONIndex1M,I2511,TRUE,_xll.ohTrigger(RecalcTrigger,Trigger1M)),NA())</f>
        <v>6.0122559638831063E-3</v>
      </c>
      <c r="O2511" s="44">
        <f>IFERROR(_xll.qlIndexFixing(ONIndex3M,I2511,TRUE,_xll.ohTrigger(RecalcTrigger,Trigger3M)),NA())</f>
        <v>6.2508562803476053E-3</v>
      </c>
      <c r="P2511" s="44">
        <f>IFERROR(_xll.qlIndexFixing(ONIndex6M,I2511,TRUE,_xll.ohTrigger(RecalcTrigger,Trigger6M)),NA())</f>
        <v>7.0576568805957862E-3</v>
      </c>
      <c r="Q2511" s="145">
        <f>IFERROR(_xll.qlIndexFixing(ONIndex1Y,I2511,TRUE,_xll.ohTrigger(RecalcTrigger,Trigger1Y)),NA())</f>
        <v>6.4365658738907428E-3</v>
      </c>
    </row>
    <row r="2512" spans="2:17" x14ac:dyDescent="0.2">
      <c r="B2512" s="39" t="s">
        <v>42</v>
      </c>
      <c r="D2512" s="42">
        <f>_xll.qlCalendarAdvance(Calendar,$D2511,B2512,"f",FALSE)</f>
        <v>57348</v>
      </c>
      <c r="E2512" s="139">
        <f>_xll.qlInterestRateIndexValueDate(IndexON,D2512)</f>
        <v>57348</v>
      </c>
      <c r="F2512" s="155">
        <f>IFERROR(_xll.qlIndexFixing(IndexON,D2512,TRUE,_xll.ohTrigger(RecalcTrigger,TriggerON)),NA())</f>
        <v>5.2001970170767464E-3</v>
      </c>
      <c r="H2512" s="42">
        <f>_xll.qlCalendarAdvance(Calendar,$H2511,B2512,"f",FALSE)</f>
        <v>57348</v>
      </c>
      <c r="I2512" s="139">
        <f>_xll.qlInterestRateIndexValueDate(Index1M,$H2512)</f>
        <v>57350</v>
      </c>
      <c r="J2512" s="144">
        <f>IFERROR(_xll.qlIndexFixing(Index1M,$H2512,TRUE,_xll.ohTrigger(RecalcTrigger,Trigger1M)),NA())</f>
        <v>5.9967885901322749E-3</v>
      </c>
      <c r="K2512" s="44">
        <f>IFERROR(_xll.qlIndexFixing(Index3M,H2512,TRUE,_xll.ohTrigger(RecalcTrigger,Trigger3M)),NA())</f>
        <v>6.2098688922214151E-3</v>
      </c>
      <c r="L2512" s="44">
        <f>IFERROR(_xll.qlIndexFixing(Index6M,$H2512,TRUE,_xll.ohTrigger(RecalcTrigger,Trigger6M)),NA())</f>
        <v>7.0275702607041973E-3</v>
      </c>
      <c r="M2512" s="145">
        <f>IFERROR(_xll.qlIndexFixing(Index1Y,$H2512,TRUE,_xll.ohTrigger(RecalcTrigger,Trigger1Y)),NA())</f>
        <v>6.2774361987324723E-3</v>
      </c>
      <c r="N2512" s="144">
        <f>IFERROR(_xll.qlIndexFixing(ONIndex1M,I2512,TRUE,_xll.ohTrigger(RecalcTrigger,Trigger1M)),NA())</f>
        <v>6.0062550698614103E-3</v>
      </c>
      <c r="O2512" s="44">
        <f>IFERROR(_xll.qlIndexFixing(ONIndex3M,I2512,TRUE,_xll.ohTrigger(RecalcTrigger,Trigger3M)),NA())</f>
        <v>6.2449066426850663E-3</v>
      </c>
      <c r="P2512" s="44">
        <f>IFERROR(_xll.qlIndexFixing(ONIndex6M,I2512,TRUE,_xll.ohTrigger(RecalcTrigger,Trigger6M)),NA())</f>
        <v>7.0551748176406193E-3</v>
      </c>
      <c r="Q2512" s="145">
        <f>IFERROR(_xll.qlIndexFixing(ONIndex1Y,I2512,TRUE,_xll.ohTrigger(RecalcTrigger,Trigger1Y)),NA())</f>
        <v>6.4305448546875255E-3</v>
      </c>
    </row>
    <row r="2513" spans="2:17" x14ac:dyDescent="0.2">
      <c r="B2513" s="39" t="s">
        <v>42</v>
      </c>
      <c r="D2513" s="42">
        <f>_xll.qlCalendarAdvance(Calendar,$D2512,B2513,"f",FALSE)</f>
        <v>57355</v>
      </c>
      <c r="E2513" s="139">
        <f>_xll.qlInterestRateIndexValueDate(IndexON,D2513)</f>
        <v>57355</v>
      </c>
      <c r="F2513" s="155">
        <f>IFERROR(_xll.qlIndexFixing(IndexON,D2513,TRUE,_xll.ohTrigger(RecalcTrigger,TriggerON)),NA())</f>
        <v>5.2001970170767464E-3</v>
      </c>
      <c r="H2513" s="42">
        <f>_xll.qlCalendarAdvance(Calendar,$H2512,B2513,"f",FALSE)</f>
        <v>57355</v>
      </c>
      <c r="I2513" s="139">
        <f>_xll.qlInterestRateIndexValueDate(Index1M,$H2513)</f>
        <v>57357</v>
      </c>
      <c r="J2513" s="144">
        <f>IFERROR(_xll.qlIndexFixing(Index1M,$H2513,TRUE,_xll.ohTrigger(RecalcTrigger,Trigger1M)),NA())</f>
        <v>5.9898183209214275E-3</v>
      </c>
      <c r="K2513" s="44">
        <f>IFERROR(_xll.qlIndexFixing(Index3M,H2513,TRUE,_xll.ohTrigger(RecalcTrigger,Trigger3M)),NA())</f>
        <v>6.2030101802665882E-3</v>
      </c>
      <c r="L2513" s="44">
        <f>IFERROR(_xll.qlIndexFixing(Index6M,$H2513,TRUE,_xll.ohTrigger(RecalcTrigger,Trigger6M)),NA())</f>
        <v>7.0241314417627708E-3</v>
      </c>
      <c r="M2513" s="145">
        <f>IFERROR(_xll.qlIndexFixing(Index1Y,$H2513,TRUE,_xll.ohTrigger(RecalcTrigger,Trigger1Y)),NA())</f>
        <v>6.2707589160259872E-3</v>
      </c>
      <c r="N2513" s="144">
        <f>IFERROR(_xll.qlIndexFixing(ONIndex1M,I2513,TRUE,_xll.ohTrigger(RecalcTrigger,Trigger1M)),NA())</f>
        <v>5.9992667077324313E-3</v>
      </c>
      <c r="O2513" s="44">
        <f>IFERROR(_xll.qlIndexFixing(ONIndex3M,I2513,TRUE,_xll.ohTrigger(RecalcTrigger,Trigger3M)),NA())</f>
        <v>6.2379781219679131E-3</v>
      </c>
      <c r="P2513" s="44">
        <f>IFERROR(_xll.qlIndexFixing(ONIndex6M,I2513,TRUE,_xll.ohTrigger(RecalcTrigger,Trigger6M)),NA())</f>
        <v>7.0522423082852725E-3</v>
      </c>
      <c r="Q2513" s="145">
        <f>IFERROR(_xll.qlIndexFixing(ONIndex1Y,I2513,TRUE,_xll.ohTrigger(RecalcTrigger,Trigger1Y)),NA())</f>
        <v>6.4235333678563933E-3</v>
      </c>
    </row>
    <row r="2514" spans="2:17" x14ac:dyDescent="0.2">
      <c r="B2514" s="39" t="s">
        <v>42</v>
      </c>
      <c r="D2514" s="42">
        <f>_xll.qlCalendarAdvance(Calendar,$D2513,B2514,"f",FALSE)</f>
        <v>57362</v>
      </c>
      <c r="E2514" s="139">
        <f>_xll.qlInterestRateIndexValueDate(IndexON,D2514)</f>
        <v>57362</v>
      </c>
      <c r="F2514" s="155">
        <f>IFERROR(_xll.qlIndexFixing(IndexON,D2514,TRUE,_xll.ohTrigger(RecalcTrigger,TriggerON)),NA())</f>
        <v>5.2001970170767464E-3</v>
      </c>
      <c r="H2514" s="42">
        <f>_xll.qlCalendarAdvance(Calendar,$H2513,B2514,"f",FALSE)</f>
        <v>57362</v>
      </c>
      <c r="I2514" s="139">
        <f>_xll.qlInterestRateIndexValueDate(Index1M,$H2514)</f>
        <v>57364</v>
      </c>
      <c r="J2514" s="144">
        <f>IFERROR(_xll.qlIndexFixing(Index1M,$H2514,TRUE,_xll.ohTrigger(RecalcTrigger,Trigger1M)),NA())</f>
        <v>5.9828618216892851E-3</v>
      </c>
      <c r="K2514" s="44">
        <f>IFERROR(_xll.qlIndexFixing(Index3M,H2514,TRUE,_xll.ohTrigger(RecalcTrigger,Trigger3M)),NA())</f>
        <v>6.1961654705307012E-3</v>
      </c>
      <c r="L2514" s="44">
        <f>IFERROR(_xll.qlIndexFixing(Index6M,$H2514,TRUE,_xll.ohTrigger(RecalcTrigger,Trigger6M)),NA())</f>
        <v>7.0206519421192222E-3</v>
      </c>
      <c r="M2514" s="145">
        <f>IFERROR(_xll.qlIndexFixing(Index1Y,$H2514,TRUE,_xll.ohTrigger(RecalcTrigger,Trigger1Y)),NA())</f>
        <v>6.2640968398631012E-3</v>
      </c>
      <c r="N2514" s="144">
        <f>IFERROR(_xll.qlIndexFixing(ONIndex1M,I2514,TRUE,_xll.ohTrigger(RecalcTrigger,Trigger1M)),NA())</f>
        <v>5.9922920407284863E-3</v>
      </c>
      <c r="O2514" s="44">
        <f>IFERROR(_xll.qlIndexFixing(ONIndex3M,I2514,TRUE,_xll.ohTrigger(RecalcTrigger,Trigger3M)),NA())</f>
        <v>6.2310633409801142E-3</v>
      </c>
      <c r="P2514" s="44">
        <f>IFERROR(_xll.qlIndexFixing(ONIndex6M,I2514,TRUE,_xll.ohTrigger(RecalcTrigger,Trigger6M)),NA())</f>
        <v>7.0492701332192098E-3</v>
      </c>
      <c r="Q2514" s="145">
        <f>IFERROR(_xll.qlIndexFixing(ONIndex1Y,I2514,TRUE,_xll.ohTrigger(RecalcTrigger,Trigger1Y)),NA())</f>
        <v>6.4165359562462498E-3</v>
      </c>
    </row>
    <row r="2515" spans="2:17" x14ac:dyDescent="0.2">
      <c r="B2515" s="39" t="s">
        <v>42</v>
      </c>
      <c r="D2515" s="42">
        <f>_xll.qlCalendarAdvance(Calendar,$D2514,B2515,"f",FALSE)</f>
        <v>57369</v>
      </c>
      <c r="E2515" s="139">
        <f>_xll.qlInterestRateIndexValueDate(IndexON,D2515)</f>
        <v>57369</v>
      </c>
      <c r="F2515" s="155">
        <f>IFERROR(_xll.qlIndexFixing(IndexON,D2515,TRUE,_xll.ohTrigger(RecalcTrigger,TriggerON)),NA())</f>
        <v>5.2001970170767464E-3</v>
      </c>
      <c r="H2515" s="42">
        <f>_xll.qlCalendarAdvance(Calendar,$H2514,B2515,"f",FALSE)</f>
        <v>57369</v>
      </c>
      <c r="I2515" s="139">
        <f>_xll.qlInterestRateIndexValueDate(Index1M,$H2515)</f>
        <v>57371</v>
      </c>
      <c r="J2515" s="144">
        <f>IFERROR(_xll.qlIndexFixing(Index1M,$H2515,TRUE,_xll.ohTrigger(RecalcTrigger,Trigger1M)),NA())</f>
        <v>5.9759191331439313E-3</v>
      </c>
      <c r="K2515" s="44">
        <f>IFERROR(_xll.qlIndexFixing(Index3M,H2515,TRUE,_xll.ohTrigger(RecalcTrigger,Trigger3M)),NA())</f>
        <v>6.1893348026673678E-3</v>
      </c>
      <c r="L2515" s="44">
        <f>IFERROR(_xll.qlIndexFixing(Index6M,$H2515,TRUE,_xll.ohTrigger(RecalcTrigger,Trigger6M)),NA())</f>
        <v>7.0171316902303384E-3</v>
      </c>
      <c r="M2515" s="145">
        <f>IFERROR(_xll.qlIndexFixing(Index1Y,$H2515,TRUE,_xll.ohTrigger(RecalcTrigger,Trigger1Y)),NA())</f>
        <v>6.2574500089121752E-3</v>
      </c>
      <c r="N2515" s="144">
        <f>IFERROR(_xll.qlIndexFixing(ONIndex1M,I2515,TRUE,_xll.ohTrigger(RecalcTrigger,Trigger1M)),NA())</f>
        <v>5.9853311095370287E-3</v>
      </c>
      <c r="O2515" s="44">
        <f>IFERROR(_xll.qlIndexFixing(ONIndex3M,I2515,TRUE,_xll.ohTrigger(RecalcTrigger,Trigger3M)),NA())</f>
        <v>6.224162339210082E-3</v>
      </c>
      <c r="P2515" s="44">
        <f>IFERROR(_xll.qlIndexFixing(ONIndex6M,I2515,TRUE,_xll.ohTrigger(RecalcTrigger,Trigger6M)),NA())</f>
        <v>7.0462582207397872E-3</v>
      </c>
      <c r="Q2515" s="145">
        <f>IFERROR(_xll.qlIndexFixing(ONIndex1Y,I2515,TRUE,_xll.ohTrigger(RecalcTrigger,Trigger1Y)),NA())</f>
        <v>6.409552658466211E-3</v>
      </c>
    </row>
    <row r="2516" spans="2:17" x14ac:dyDescent="0.2">
      <c r="B2516" s="39" t="s">
        <v>42</v>
      </c>
      <c r="D2516" s="42">
        <f>_xll.qlCalendarAdvance(Calendar,$D2515,B2516,"f",FALSE)</f>
        <v>57376</v>
      </c>
      <c r="E2516" s="139">
        <f>_xll.qlInterestRateIndexValueDate(IndexON,D2516)</f>
        <v>57376</v>
      </c>
      <c r="F2516" s="155">
        <f>IFERROR(_xll.qlIndexFixing(IndexON,D2516,TRUE,_xll.ohTrigger(RecalcTrigger,TriggerON)),NA())</f>
        <v>5.2001970170767464E-3</v>
      </c>
      <c r="H2516" s="42">
        <f>_xll.qlCalendarAdvance(Calendar,$H2515,B2516,"f",FALSE)</f>
        <v>57376</v>
      </c>
      <c r="I2516" s="139">
        <f>_xll.qlInterestRateIndexValueDate(Index1M,$H2516)</f>
        <v>57378</v>
      </c>
      <c r="J2516" s="144">
        <f>IFERROR(_xll.qlIndexFixing(Index1M,$H2516,TRUE,_xll.ohTrigger(RecalcTrigger,Trigger1M)),NA())</f>
        <v>5.9703232904210046E-3</v>
      </c>
      <c r="K2516" s="44">
        <f>IFERROR(_xll.qlIndexFixing(Index3M,H2516,TRUE,_xll.ohTrigger(RecalcTrigger,Trigger3M)),NA())</f>
        <v>6.1829494314009333E-3</v>
      </c>
      <c r="L2516" s="44">
        <f>IFERROR(_xll.qlIndexFixing(Index6M,$H2516,TRUE,_xll.ohTrigger(RecalcTrigger,Trigger6M)),NA())</f>
        <v>7.0135706145586472E-3</v>
      </c>
      <c r="M2516" s="145">
        <f>IFERROR(_xll.qlIndexFixing(Index1Y,$H2516,TRUE,_xll.ohTrigger(RecalcTrigger,Trigger1Y)),NA())</f>
        <v>6.250818461842657E-3</v>
      </c>
      <c r="N2516" s="144">
        <f>IFERROR(_xll.qlIndexFixing(ONIndex1M,I2516,TRUE,_xll.ohTrigger(RecalcTrigger,Trigger1M)),NA())</f>
        <v>5.978383954845512E-3</v>
      </c>
      <c r="O2516" s="44">
        <f>IFERROR(_xll.qlIndexFixing(ONIndex3M,I2516,TRUE,_xll.ohTrigger(RecalcTrigger,Trigger3M)),NA())</f>
        <v>6.2172751566258455E-3</v>
      </c>
      <c r="P2516" s="44">
        <f>IFERROR(_xll.qlIndexFixing(ONIndex6M,I2516,TRUE,_xll.ohTrigger(RecalcTrigger,Trigger6M)),NA())</f>
        <v>7.0432064993841692E-3</v>
      </c>
      <c r="Q2516" s="145">
        <f>IFERROR(_xll.qlIndexFixing(ONIndex1Y,I2516,TRUE,_xll.ohTrigger(RecalcTrigger,Trigger1Y)),NA())</f>
        <v>6.402583513445137E-3</v>
      </c>
    </row>
    <row r="2517" spans="2:17" x14ac:dyDescent="0.2">
      <c r="B2517" s="39" t="s">
        <v>42</v>
      </c>
      <c r="D2517" s="42">
        <f>_xll.qlCalendarAdvance(Calendar,$D2516,B2517,"f",FALSE)</f>
        <v>57383</v>
      </c>
      <c r="E2517" s="139">
        <f>_xll.qlInterestRateIndexValueDate(IndexON,D2517)</f>
        <v>57383</v>
      </c>
      <c r="F2517" s="155">
        <f>IFERROR(_xll.qlIndexFixing(IndexON,D2517,TRUE,_xll.ohTrigger(RecalcTrigger,TriggerON)),NA())</f>
        <v>5.2001970170767464E-3</v>
      </c>
      <c r="H2517" s="42">
        <f>_xll.qlCalendarAdvance(Calendar,$H2516,B2517,"f",FALSE)</f>
        <v>57383</v>
      </c>
      <c r="I2517" s="139">
        <f>_xll.qlInterestRateIndexValueDate(Index1M,$H2517)</f>
        <v>57385</v>
      </c>
      <c r="J2517" s="144">
        <f>IFERROR(_xll.qlIndexFixing(Index1M,$H2517,TRUE,_xll.ohTrigger(RecalcTrigger,Trigger1M)),NA())</f>
        <v>5.9634057028039901E-3</v>
      </c>
      <c r="K2517" s="44">
        <f>IFERROR(_xll.qlIndexFixing(Index3M,H2517,TRUE,_xll.ohTrigger(RecalcTrigger,Trigger3M)),NA())</f>
        <v>6.1761460669295968E-3</v>
      </c>
      <c r="L2517" s="44">
        <f>IFERROR(_xll.qlIndexFixing(Index6M,$H2517,TRUE,_xll.ohTrigger(RecalcTrigger,Trigger6M)),NA())</f>
        <v>7.0099686435662351E-3</v>
      </c>
      <c r="M2517" s="145">
        <f>IFERROR(_xll.qlIndexFixing(Index1Y,$H2517,TRUE,_xll.ohTrigger(RecalcTrigger,Trigger1Y)),NA())</f>
        <v>6.2442022373222538E-3</v>
      </c>
      <c r="N2517" s="144">
        <f>IFERROR(_xll.qlIndexFixing(ONIndex1M,I2517,TRUE,_xll.ohTrigger(RecalcTrigger,Trigger1M)),NA())</f>
        <v>5.9714506174213255E-3</v>
      </c>
      <c r="O2517" s="44">
        <f>IFERROR(_xll.qlIndexFixing(ONIndex3M,I2517,TRUE,_xll.ohTrigger(RecalcTrigger,Trigger3M)),NA())</f>
        <v>6.2104018327158172E-3</v>
      </c>
      <c r="P2517" s="44">
        <f>IFERROR(_xll.qlIndexFixing(ONIndex6M,I2517,TRUE,_xll.ohTrigger(RecalcTrigger,Trigger6M)),NA())</f>
        <v>7.0401148979293282E-3</v>
      </c>
      <c r="Q2517" s="145">
        <f>IFERROR(_xll.qlIndexFixing(ONIndex1Y,I2517,TRUE,_xll.ohTrigger(RecalcTrigger,Trigger1Y)),NA())</f>
        <v>6.3956285597921436E-3</v>
      </c>
    </row>
    <row r="2518" spans="2:17" x14ac:dyDescent="0.2">
      <c r="B2518" s="39" t="s">
        <v>42</v>
      </c>
      <c r="D2518" s="42">
        <f>_xll.qlCalendarAdvance(Calendar,$D2517,B2518,"f",FALSE)</f>
        <v>57390</v>
      </c>
      <c r="E2518" s="139">
        <f>_xll.qlInterestRateIndexValueDate(IndexON,D2518)</f>
        <v>57390</v>
      </c>
      <c r="F2518" s="155">
        <f>IFERROR(_xll.qlIndexFixing(IndexON,D2518,TRUE,_xll.ohTrigger(RecalcTrigger,TriggerON)),NA())</f>
        <v>5.2001970171566825E-3</v>
      </c>
      <c r="H2518" s="42">
        <f>_xll.qlCalendarAdvance(Calendar,$H2517,B2518,"f",FALSE)</f>
        <v>57390</v>
      </c>
      <c r="I2518" s="139">
        <f>_xll.qlInterestRateIndexValueDate(Index1M,$H2518)</f>
        <v>57392</v>
      </c>
      <c r="J2518" s="144">
        <f>IFERROR(_xll.qlIndexFixing(Index1M,$H2518,TRUE,_xll.ohTrigger(RecalcTrigger,Trigger1M)),NA())</f>
        <v>5.9565020381526146E-3</v>
      </c>
      <c r="K2518" s="44">
        <f>IFERROR(_xll.qlIndexFixing(Index3M,H2518,TRUE,_xll.ohTrigger(RecalcTrigger,Trigger3M)),NA())</f>
        <v>6.1693568600924261E-3</v>
      </c>
      <c r="L2518" s="44">
        <f>IFERROR(_xll.qlIndexFixing(Index6M,$H2518,TRUE,_xll.ohTrigger(RecalcTrigger,Trigger6M)),NA())</f>
        <v>7.0063257057209295E-3</v>
      </c>
      <c r="M2518" s="145">
        <f>IFERROR(_xll.qlIndexFixing(Index1Y,$H2518,TRUE,_xll.ohTrigger(RecalcTrigger,Trigger1Y)),NA())</f>
        <v>6.2376013740197619E-3</v>
      </c>
      <c r="N2518" s="144">
        <f>IFERROR(_xll.qlIndexFixing(ONIndex1M,I2518,TRUE,_xll.ohTrigger(RecalcTrigger,Trigger1M)),NA())</f>
        <v>5.9645311378719867E-3</v>
      </c>
      <c r="O2518" s="44">
        <f>IFERROR(_xll.qlIndexFixing(ONIndex3M,I2518,TRUE,_xll.ohTrigger(RecalcTrigger,Trigger3M)),NA())</f>
        <v>6.203542407288154E-3</v>
      </c>
      <c r="P2518" s="44">
        <f>IFERROR(_xll.qlIndexFixing(ONIndex6M,I2518,TRUE,_xll.ohTrigger(RecalcTrigger,Trigger6M)),NA())</f>
        <v>7.0369833445926844E-3</v>
      </c>
      <c r="Q2518" s="145">
        <f>IFERROR(_xll.qlIndexFixing(ONIndex1Y,I2518,TRUE,_xll.ohTrigger(RecalcTrigger,Trigger1Y)),NA())</f>
        <v>6.3886878362762189E-3</v>
      </c>
    </row>
    <row r="2519" spans="2:17" x14ac:dyDescent="0.2">
      <c r="B2519" s="39" t="s">
        <v>42</v>
      </c>
      <c r="D2519" s="42">
        <f>_xll.qlCalendarAdvance(Calendar,$D2518,B2519,"f",FALSE)</f>
        <v>57397</v>
      </c>
      <c r="E2519" s="139">
        <f>_xll.qlInterestRateIndexValueDate(IndexON,D2519)</f>
        <v>57397</v>
      </c>
      <c r="F2519" s="155">
        <f>IFERROR(_xll.qlIndexFixing(IndexON,D2519,TRUE,_xll.ohTrigger(RecalcTrigger,TriggerON)),NA())</f>
        <v>5.2001970171566825E-3</v>
      </c>
      <c r="H2519" s="42">
        <f>_xll.qlCalendarAdvance(Calendar,$H2518,B2519,"f",FALSE)</f>
        <v>57397</v>
      </c>
      <c r="I2519" s="139">
        <f>_xll.qlInterestRateIndexValueDate(Index1M,$H2519)</f>
        <v>57399</v>
      </c>
      <c r="J2519" s="144">
        <f>IFERROR(_xll.qlIndexFixing(Index1M,$H2519,TRUE,_xll.ohTrigger(RecalcTrigger,Trigger1M)),NA())</f>
        <v>5.9496123371686038E-3</v>
      </c>
      <c r="K2519" s="44">
        <f>IFERROR(_xll.qlIndexFixing(Index3M,H2519,TRUE,_xll.ohTrigger(RecalcTrigger,Trigger3M)),NA())</f>
        <v>6.1625818505448918E-3</v>
      </c>
      <c r="L2519" s="44">
        <f>IFERROR(_xll.qlIndexFixing(Index6M,$H2519,TRUE,_xll.ohTrigger(RecalcTrigger,Trigger6M)),NA())</f>
        <v>7.0026417294923246E-3</v>
      </c>
      <c r="M2519" s="145">
        <f>IFERROR(_xll.qlIndexFixing(Index1Y,$H2519,TRUE,_xll.ohTrigger(RecalcTrigger,Trigger1Y)),NA())</f>
        <v>6.2310159106022328E-3</v>
      </c>
      <c r="N2519" s="144">
        <f>IFERROR(_xll.qlIndexFixing(ONIndex1M,I2519,TRUE,_xll.ohTrigger(RecalcTrigger,Trigger1M)),NA())</f>
        <v>5.957625556964885E-3</v>
      </c>
      <c r="O2519" s="44">
        <f>IFERROR(_xll.qlIndexFixing(ONIndex3M,I2519,TRUE,_xll.ohTrigger(RecalcTrigger,Trigger3M)),NA())</f>
        <v>6.1966969197513322E-3</v>
      </c>
      <c r="P2519" s="44">
        <f>IFERROR(_xll.qlIndexFixing(ONIndex6M,I2519,TRUE,_xll.ohTrigger(RecalcTrigger,Trigger6M)),NA())</f>
        <v>7.033811767831466E-3</v>
      </c>
      <c r="Q2519" s="145">
        <f>IFERROR(_xll.qlIndexFixing(ONIndex1Y,I2519,TRUE,_xll.ohTrigger(RecalcTrigger,Trigger1Y)),NA())</f>
        <v>6.3817613815064789E-3</v>
      </c>
    </row>
    <row r="2520" spans="2:17" x14ac:dyDescent="0.2">
      <c r="B2520" s="39" t="s">
        <v>42</v>
      </c>
      <c r="D2520" s="42">
        <f>_xll.qlCalendarAdvance(Calendar,$D2519,B2520,"f",FALSE)</f>
        <v>57404</v>
      </c>
      <c r="E2520" s="139">
        <f>_xll.qlInterestRateIndexValueDate(IndexON,D2520)</f>
        <v>57404</v>
      </c>
      <c r="F2520" s="155">
        <f>IFERROR(_xll.qlIndexFixing(IndexON,D2520,TRUE,_xll.ohTrigger(RecalcTrigger,TriggerON)),NA())</f>
        <v>5.2001970171566825E-3</v>
      </c>
      <c r="H2520" s="42">
        <f>_xll.qlCalendarAdvance(Calendar,$H2519,B2520,"f",FALSE)</f>
        <v>57404</v>
      </c>
      <c r="I2520" s="139">
        <f>_xll.qlInterestRateIndexValueDate(Index1M,$H2520)</f>
        <v>57406</v>
      </c>
      <c r="J2520" s="144">
        <f>IFERROR(_xll.qlIndexFixing(Index1M,$H2520,TRUE,_xll.ohTrigger(RecalcTrigger,Trigger1M)),NA())</f>
        <v>5.9414142750892759E-3</v>
      </c>
      <c r="K2520" s="44">
        <f>IFERROR(_xll.qlIndexFixing(Index3M,H2520,TRUE,_xll.ohTrigger(RecalcTrigger,Trigger3M)),NA())</f>
        <v>6.1536839072659439E-3</v>
      </c>
      <c r="L2520" s="44">
        <f>IFERROR(_xll.qlIndexFixing(Index6M,$H2520,TRUE,_xll.ohTrigger(RecalcTrigger,Trigger6M)),NA())</f>
        <v>6.9980652104576404E-3</v>
      </c>
      <c r="M2520" s="145">
        <f>IFERROR(_xll.qlIndexFixing(Index1Y,$H2520,TRUE,_xll.ohTrigger(RecalcTrigger,Trigger1Y)),NA())</f>
        <v>6.2244458857373753E-3</v>
      </c>
      <c r="N2520" s="144">
        <f>IFERROR(_xll.qlIndexFixing(ONIndex1M,I2520,TRUE,_xll.ohTrigger(RecalcTrigger,Trigger1M)),NA())</f>
        <v>5.9507339154674099E-3</v>
      </c>
      <c r="O2520" s="44">
        <f>IFERROR(_xll.qlIndexFixing(ONIndex3M,I2520,TRUE,_xll.ohTrigger(RecalcTrigger,Trigger3M)),NA())</f>
        <v>6.1898654099934447E-3</v>
      </c>
      <c r="P2520" s="44">
        <f>IFERROR(_xll.qlIndexFixing(ONIndex6M,I2520,TRUE,_xll.ohTrigger(RecalcTrigger,Trigger6M)),NA())</f>
        <v>7.0306000962627735E-3</v>
      </c>
      <c r="Q2520" s="145">
        <f>IFERROR(_xll.qlIndexFixing(ONIndex1Y,I2520,TRUE,_xll.ohTrigger(RecalcTrigger,Trigger1Y)),NA())</f>
        <v>6.3748492344117835E-3</v>
      </c>
    </row>
    <row r="2521" spans="2:17" x14ac:dyDescent="0.2">
      <c r="B2521" s="39" t="s">
        <v>42</v>
      </c>
      <c r="D2521" s="42">
        <f>_xll.qlCalendarAdvance(Calendar,$D2520,B2521,"f",FALSE)</f>
        <v>57411</v>
      </c>
      <c r="E2521" s="139">
        <f>_xll.qlInterestRateIndexValueDate(IndexON,D2521)</f>
        <v>57411</v>
      </c>
      <c r="F2521" s="155">
        <f>IFERROR(_xll.qlIndexFixing(IndexON,D2521,TRUE,_xll.ohTrigger(RecalcTrigger,TriggerON)),NA())</f>
        <v>5.2001970170767464E-3</v>
      </c>
      <c r="H2521" s="42">
        <f>_xll.qlCalendarAdvance(Calendar,$H2520,B2521,"f",FALSE)</f>
        <v>57411</v>
      </c>
      <c r="I2521" s="139">
        <f>_xll.qlInterestRateIndexValueDate(Index1M,$H2521)</f>
        <v>57413</v>
      </c>
      <c r="J2521" s="144">
        <f>IFERROR(_xll.qlIndexFixing(Index1M,$H2521,TRUE,_xll.ohTrigger(RecalcTrigger,Trigger1M)),NA())</f>
        <v>5.9345553053048771E-3</v>
      </c>
      <c r="K2521" s="44">
        <f>IFERROR(_xll.qlIndexFixing(Index3M,H2521,TRUE,_xll.ohTrigger(RecalcTrigger,Trigger3M)),NA())</f>
        <v>6.1469419751333737E-3</v>
      </c>
      <c r="L2521" s="44">
        <f>IFERROR(_xll.qlIndexFixing(Index6M,$H2521,TRUE,_xll.ohTrigger(RecalcTrigger,Trigger6M)),NA())</f>
        <v>6.9942867812137792E-3</v>
      </c>
      <c r="M2521" s="145">
        <f>IFERROR(_xll.qlIndexFixing(Index1Y,$H2521,TRUE,_xll.ohTrigger(RecalcTrigger,Trigger1Y)),NA())</f>
        <v>6.2178913380920237E-3</v>
      </c>
      <c r="N2521" s="144">
        <f>IFERROR(_xll.qlIndexFixing(ONIndex1M,I2521,TRUE,_xll.ohTrigger(RecalcTrigger,Trigger1M)),NA())</f>
        <v>5.9438562539071427E-3</v>
      </c>
      <c r="O2521" s="44">
        <f>IFERROR(_xll.qlIndexFixing(ONIndex3M,I2521,TRUE,_xll.ohTrigger(RecalcTrigger,Trigger3M)),NA())</f>
        <v>6.1830479176627762E-3</v>
      </c>
      <c r="P2521" s="44">
        <f>IFERROR(_xll.qlIndexFixing(ONIndex6M,I2521,TRUE,_xll.ohTrigger(RecalcTrigger,Trigger6M)),NA())</f>
        <v>7.0273482585037073E-3</v>
      </c>
      <c r="Q2521" s="145">
        <f>IFERROR(_xll.qlIndexFixing(ONIndex1Y,I2521,TRUE,_xll.ohTrigger(RecalcTrigger,Trigger1Y)),NA())</f>
        <v>6.3679514336012488E-3</v>
      </c>
    </row>
    <row r="2522" spans="2:17" x14ac:dyDescent="0.2">
      <c r="B2522" s="39" t="s">
        <v>42</v>
      </c>
      <c r="D2522" s="42">
        <f>_xll.qlCalendarAdvance(Calendar,$D2521,B2522,"f",FALSE)</f>
        <v>57418</v>
      </c>
      <c r="E2522" s="139">
        <f>_xll.qlInterestRateIndexValueDate(IndexON,D2522)</f>
        <v>57418</v>
      </c>
      <c r="F2522" s="155">
        <f>IFERROR(_xll.qlIndexFixing(IndexON,D2522,TRUE,_xll.ohTrigger(RecalcTrigger,TriggerON)),NA())</f>
        <v>5.2001970171566825E-3</v>
      </c>
      <c r="H2522" s="42">
        <f>_xll.qlCalendarAdvance(Calendar,$H2521,B2522,"f",FALSE)</f>
        <v>57418</v>
      </c>
      <c r="I2522" s="139">
        <f>_xll.qlInterestRateIndexValueDate(Index1M,$H2522)</f>
        <v>57420</v>
      </c>
      <c r="J2522" s="144">
        <f>IFERROR(_xll.qlIndexFixing(Index1M,$H2522,TRUE,_xll.ohTrigger(RecalcTrigger,Trigger1M)),NA())</f>
        <v>5.9277104310890621E-3</v>
      </c>
      <c r="K2522" s="44">
        <f>IFERROR(_xll.qlIndexFixing(Index3M,H2522,TRUE,_xll.ohTrigger(RecalcTrigger,Trigger3M)),NA())</f>
        <v>6.1402143752697924E-3</v>
      </c>
      <c r="L2522" s="44">
        <f>IFERROR(_xll.qlIndexFixing(Index6M,$H2522,TRUE,_xll.ohTrigger(RecalcTrigger,Trigger6M)),NA())</f>
        <v>6.9904670755402912E-3</v>
      </c>
      <c r="M2522" s="145">
        <f>IFERROR(_xll.qlIndexFixing(Index1Y,$H2522,TRUE,_xll.ohTrigger(RecalcTrigger,Trigger1Y)),NA())</f>
        <v>6.2113523063332312E-3</v>
      </c>
      <c r="N2522" s="144">
        <f>IFERROR(_xll.qlIndexFixing(ONIndex1M,I2522,TRUE,_xll.ohTrigger(RecalcTrigger,Trigger1M)),NA())</f>
        <v>5.9369926130514727E-3</v>
      </c>
      <c r="O2522" s="44">
        <f>IFERROR(_xll.qlIndexFixing(ONIndex3M,I2522,TRUE,_xll.ohTrigger(RecalcTrigger,Trigger3M)),NA())</f>
        <v>6.1762444821678031E-3</v>
      </c>
      <c r="P2522" s="44">
        <f>IFERROR(_xll.qlIndexFixing(ONIndex6M,I2522,TRUE,_xll.ohTrigger(RecalcTrigger,Trigger6M)),NA())</f>
        <v>7.0240561827716874E-3</v>
      </c>
      <c r="Q2522" s="145">
        <f>IFERROR(_xll.qlIndexFixing(ONIndex1Y,I2522,TRUE,_xll.ohTrigger(RecalcTrigger,Trigger1Y)),NA())</f>
        <v>6.3610680177639267E-3</v>
      </c>
    </row>
    <row r="2523" spans="2:17" x14ac:dyDescent="0.2">
      <c r="B2523" s="39" t="s">
        <v>42</v>
      </c>
      <c r="D2523" s="42">
        <f>_xll.qlCalendarAdvance(Calendar,$D2522,B2523,"f",FALSE)</f>
        <v>57425</v>
      </c>
      <c r="E2523" s="139">
        <f>_xll.qlInterestRateIndexValueDate(IndexON,D2523)</f>
        <v>57425</v>
      </c>
      <c r="F2523" s="155">
        <f>IFERROR(_xll.qlIndexFixing(IndexON,D2523,TRUE,_xll.ohTrigger(RecalcTrigger,TriggerON)),NA())</f>
        <v>5.2001970171566825E-3</v>
      </c>
      <c r="H2523" s="42">
        <f>_xll.qlCalendarAdvance(Calendar,$H2522,B2523,"f",FALSE)</f>
        <v>57425</v>
      </c>
      <c r="I2523" s="139">
        <f>_xll.qlInterestRateIndexValueDate(Index1M,$H2523)</f>
        <v>57427</v>
      </c>
      <c r="J2523" s="144">
        <f>IFERROR(_xll.qlIndexFixing(Index1M,$H2523,TRUE,_xll.ohTrigger(RecalcTrigger,Trigger1M)),NA())</f>
        <v>5.9204417587344071E-3</v>
      </c>
      <c r="K2523" s="44">
        <f>IFERROR(_xll.qlIndexFixing(Index3M,H2523,TRUE,_xll.ohTrigger(RecalcTrigger,Trigger3M)),NA())</f>
        <v>6.1335011473268855E-3</v>
      </c>
      <c r="L2523" s="44">
        <f>IFERROR(_xll.qlIndexFixing(Index6M,$H2523,TRUE,_xll.ohTrigger(RecalcTrigger,Trigger6M)),NA())</f>
        <v>6.9866060219190354E-3</v>
      </c>
      <c r="M2523" s="145">
        <f>IFERROR(_xll.qlIndexFixing(Index1Y,$H2523,TRUE,_xll.ohTrigger(RecalcTrigger,Trigger1Y)),NA())</f>
        <v>6.2048288291273977E-3</v>
      </c>
      <c r="N2523" s="144">
        <f>IFERROR(_xll.qlIndexFixing(ONIndex1M,I2523,TRUE,_xll.ohTrigger(RecalcTrigger,Trigger1M)),NA())</f>
        <v>5.9301430336677896E-3</v>
      </c>
      <c r="O2523" s="44">
        <f>IFERROR(_xll.qlIndexFixing(ONIndex3M,I2523,TRUE,_xll.ohTrigger(RecalcTrigger,Trigger3M)),NA())</f>
        <v>6.1694551434765543E-3</v>
      </c>
      <c r="P2523" s="44">
        <f>IFERROR(_xll.qlIndexFixing(ONIndex6M,I2523,TRUE,_xll.ohTrigger(RecalcTrigger,Trigger6M)),NA())</f>
        <v>7.0207237977637504E-3</v>
      </c>
      <c r="Q2523" s="145">
        <f>IFERROR(_xll.qlIndexFixing(ONIndex1Y,I2523,TRUE,_xll.ohTrigger(RecalcTrigger,Trigger1Y)),NA())</f>
        <v>6.3541990257487413E-3</v>
      </c>
    </row>
    <row r="2524" spans="2:17" x14ac:dyDescent="0.2">
      <c r="B2524" s="39" t="s">
        <v>42</v>
      </c>
      <c r="D2524" s="42">
        <f>_xll.qlCalendarAdvance(Calendar,$D2523,B2524,"f",FALSE)</f>
        <v>57432</v>
      </c>
      <c r="E2524" s="139">
        <f>_xll.qlInterestRateIndexValueDate(IndexON,D2524)</f>
        <v>57432</v>
      </c>
      <c r="F2524" s="155">
        <f>IFERROR(_xll.qlIndexFixing(IndexON,D2524,TRUE,_xll.ohTrigger(RecalcTrigger,TriggerON)),NA())</f>
        <v>5.2001970170767464E-3</v>
      </c>
      <c r="H2524" s="42">
        <f>_xll.qlCalendarAdvance(Calendar,$H2523,B2524,"f",FALSE)</f>
        <v>57432</v>
      </c>
      <c r="I2524" s="139">
        <f>_xll.qlInterestRateIndexValueDate(Index1M,$H2524)</f>
        <v>57434</v>
      </c>
      <c r="J2524" s="144">
        <f>IFERROR(_xll.qlIndexFixing(Index1M,$H2524,TRUE,_xll.ohTrigger(RecalcTrigger,Trigger1M)),NA())</f>
        <v>5.9140631321671459E-3</v>
      </c>
      <c r="K2524" s="44">
        <f>IFERROR(_xll.qlIndexFixing(Index3M,H2524,TRUE,_xll.ohTrigger(RecalcTrigger,Trigger3M)),NA())</f>
        <v>6.128073371890877E-3</v>
      </c>
      <c r="L2524" s="44">
        <f>IFERROR(_xll.qlIndexFixing(Index6M,$H2524,TRUE,_xll.ohTrigger(RecalcTrigger,Trigger6M)),NA())</f>
        <v>6.9833791578672432E-3</v>
      </c>
      <c r="M2524" s="145">
        <f>IFERROR(_xll.qlIndexFixing(Index1Y,$H2524,TRUE,_xll.ohTrigger(RecalcTrigger,Trigger1Y)),NA())</f>
        <v>6.1995253108328959E-3</v>
      </c>
      <c r="N2524" s="144">
        <f>IFERROR(_xll.qlIndexFixing(ONIndex1M,I2524,TRUE,_xll.ohTrigger(RecalcTrigger,Trigger1M)),NA())</f>
        <v>5.9233075564435467E-3</v>
      </c>
      <c r="O2524" s="44">
        <f>IFERROR(_xll.qlIndexFixing(ONIndex3M,I2524,TRUE,_xll.ohTrigger(RecalcTrigger,Trigger3M)),NA())</f>
        <v>6.1626799413172506E-3</v>
      </c>
      <c r="P2524" s="44">
        <f>IFERROR(_xll.qlIndexFixing(ONIndex6M,I2524,TRUE,_xll.ohTrigger(RecalcTrigger,Trigger6M)),NA())</f>
        <v>7.0173510318571886E-3</v>
      </c>
      <c r="Q2524" s="145">
        <f>IFERROR(_xll.qlIndexFixing(ONIndex1Y,I2524,TRUE,_xll.ohTrigger(RecalcTrigger,Trigger1Y)),NA())</f>
        <v>6.3473444963246806E-3</v>
      </c>
    </row>
    <row r="2525" spans="2:17" x14ac:dyDescent="0.2">
      <c r="B2525" s="39" t="s">
        <v>42</v>
      </c>
      <c r="D2525" s="42">
        <f>_xll.qlCalendarAdvance(Calendar,$D2524,B2525,"f",FALSE)</f>
        <v>57439</v>
      </c>
      <c r="E2525" s="139">
        <f>_xll.qlInterestRateIndexValueDate(IndexON,D2525)</f>
        <v>57439</v>
      </c>
      <c r="F2525" s="155">
        <f>IFERROR(_xll.qlIndexFixing(IndexON,D2525,TRUE,_xll.ohTrigger(RecalcTrigger,TriggerON)),NA())</f>
        <v>5.2001970170767464E-3</v>
      </c>
      <c r="H2525" s="42">
        <f>_xll.qlCalendarAdvance(Calendar,$H2524,B2525,"f",FALSE)</f>
        <v>57439</v>
      </c>
      <c r="I2525" s="139">
        <f>_xll.qlInterestRateIndexValueDate(Index1M,$H2525)</f>
        <v>57441</v>
      </c>
      <c r="J2525" s="144">
        <f>IFERROR(_xll.qlIndexFixing(Index1M,$H2525,TRUE,_xll.ohTrigger(RecalcTrigger,Trigger1M)),NA())</f>
        <v>5.9072607888540022E-3</v>
      </c>
      <c r="K2525" s="44">
        <f>IFERROR(_xll.qlIndexFixing(Index3M,H2525,TRUE,_xll.ohTrigger(RecalcTrigger,Trigger3M)),NA())</f>
        <v>6.1213862290391118E-3</v>
      </c>
      <c r="L2525" s="44">
        <f>IFERROR(_xll.qlIndexFixing(Index6M,$H2525,TRUE,_xll.ohTrigger(RecalcTrigger,Trigger6M)),NA())</f>
        <v>6.9787595847813876E-3</v>
      </c>
      <c r="M2525" s="145">
        <f>IFERROR(_xll.qlIndexFixing(Index1Y,$H2525,TRUE,_xll.ohTrigger(RecalcTrigger,Trigger1Y)),NA())</f>
        <v>6.1918286930386828E-3</v>
      </c>
      <c r="N2525" s="144">
        <f>IFERROR(_xll.qlIndexFixing(ONIndex1M,I2525,TRUE,_xll.ohTrigger(RecalcTrigger,Trigger1M)),NA())</f>
        <v>5.9164862220661973E-3</v>
      </c>
      <c r="O2525" s="44">
        <f>IFERROR(_xll.qlIndexFixing(ONIndex3M,I2525,TRUE,_xll.ohTrigger(RecalcTrigger,Trigger3M)),NA())</f>
        <v>6.1559189149384963E-3</v>
      </c>
      <c r="P2525" s="44">
        <f>IFERROR(_xll.qlIndexFixing(ONIndex6M,I2525,TRUE,_xll.ohTrigger(RecalcTrigger,Trigger6M)),NA())</f>
        <v>7.0139378136691022E-3</v>
      </c>
      <c r="Q2525" s="145">
        <f>IFERROR(_xll.qlIndexFixing(ONIndex1Y,I2525,TRUE,_xll.ohTrigger(RecalcTrigger,Trigger1Y)),NA())</f>
        <v>6.3405044679409883E-3</v>
      </c>
    </row>
    <row r="2526" spans="2:17" x14ac:dyDescent="0.2">
      <c r="B2526" s="39" t="s">
        <v>42</v>
      </c>
      <c r="D2526" s="42">
        <f>_xll.qlCalendarAdvance(Calendar,$D2525,B2526,"f",FALSE)</f>
        <v>57446</v>
      </c>
      <c r="E2526" s="139">
        <f>_xll.qlInterestRateIndexValueDate(IndexON,D2526)</f>
        <v>57446</v>
      </c>
      <c r="F2526" s="155">
        <f>IFERROR(_xll.qlIndexFixing(IndexON,D2526,TRUE,_xll.ohTrigger(RecalcTrigger,TriggerON)),NA())</f>
        <v>5.2001970171566825E-3</v>
      </c>
      <c r="H2526" s="42">
        <f>_xll.qlCalendarAdvance(Calendar,$H2525,B2526,"f",FALSE)</f>
        <v>57446</v>
      </c>
      <c r="I2526" s="139">
        <f>_xll.qlInterestRateIndexValueDate(Index1M,$H2526)</f>
        <v>57448</v>
      </c>
      <c r="J2526" s="144">
        <f>IFERROR(_xll.qlIndexFixing(Index1M,$H2526,TRUE,_xll.ohTrigger(RecalcTrigger,Trigger1M)),NA())</f>
        <v>5.900472703908248E-3</v>
      </c>
      <c r="K2526" s="44">
        <f>IFERROR(_xll.qlIndexFixing(Index3M,H2526,TRUE,_xll.ohTrigger(RecalcTrigger,Trigger3M)),NA())</f>
        <v>6.1147135674633046E-3</v>
      </c>
      <c r="L2526" s="44">
        <f>IFERROR(_xll.qlIndexFixing(Index6M,$H2526,TRUE,_xll.ohTrigger(RecalcTrigger,Trigger6M)),NA())</f>
        <v>6.9747740582459935E-3</v>
      </c>
      <c r="M2526" s="145">
        <f>IFERROR(_xll.qlIndexFixing(Index1Y,$H2526,TRUE,_xll.ohTrigger(RecalcTrigger,Trigger1Y)),NA())</f>
        <v>6.1849529108194759E-3</v>
      </c>
      <c r="N2526" s="144">
        <f>IFERROR(_xll.qlIndexFixing(ONIndex1M,I2526,TRUE,_xll.ohTrigger(RecalcTrigger,Trigger1M)),NA())</f>
        <v>5.9096790713031311E-3</v>
      </c>
      <c r="O2526" s="44">
        <f>IFERROR(_xll.qlIndexFixing(ONIndex3M,I2526,TRUE,_xll.ohTrigger(RecalcTrigger,Trigger3M)),NA())</f>
        <v>6.1491721044681924E-3</v>
      </c>
      <c r="P2526" s="44">
        <f>IFERROR(_xll.qlIndexFixing(ONIndex6M,I2526,TRUE,_xll.ohTrigger(RecalcTrigger,Trigger6M)),NA())</f>
        <v>7.0104840716567196E-3</v>
      </c>
      <c r="Q2526" s="145">
        <f>IFERROR(_xll.qlIndexFixing(ONIndex1Y,I2526,TRUE,_xll.ohTrigger(RecalcTrigger,Trigger1Y)),NA())</f>
        <v>6.3336789795265247E-3</v>
      </c>
    </row>
    <row r="2527" spans="2:17" x14ac:dyDescent="0.2">
      <c r="B2527" s="39" t="s">
        <v>42</v>
      </c>
      <c r="D2527" s="42">
        <f>_xll.qlCalendarAdvance(Calendar,$D2526,B2527,"f",FALSE)</f>
        <v>57453</v>
      </c>
      <c r="E2527" s="139">
        <f>_xll.qlInterestRateIndexValueDate(IndexON,D2527)</f>
        <v>57453</v>
      </c>
      <c r="F2527" s="155">
        <f>IFERROR(_xll.qlIndexFixing(IndexON,D2527,TRUE,_xll.ohTrigger(RecalcTrigger,TriggerON)),NA())</f>
        <v>5.2001970171566825E-3</v>
      </c>
      <c r="H2527" s="42">
        <f>_xll.qlCalendarAdvance(Calendar,$H2526,B2527,"f",FALSE)</f>
        <v>57453</v>
      </c>
      <c r="I2527" s="139">
        <f>_xll.qlInterestRateIndexValueDate(Index1M,$H2527)</f>
        <v>57459</v>
      </c>
      <c r="J2527" s="144">
        <f>IFERROR(_xll.qlIndexFixing(Index1M,$H2527,TRUE,_xll.ohTrigger(RecalcTrigger,Trigger1M)),NA())</f>
        <v>5.890268475034155E-3</v>
      </c>
      <c r="K2527" s="44">
        <f>IFERROR(_xll.qlIndexFixing(Index3M,H2527,TRUE,_xll.ohTrigger(RecalcTrigger,Trigger3M)),NA())</f>
        <v>6.1042573098830828E-3</v>
      </c>
      <c r="L2527" s="44">
        <f>IFERROR(_xll.qlIndexFixing(Index6M,$H2527,TRUE,_xll.ohTrigger(RecalcTrigger,Trigger6M)),NA())</f>
        <v>6.9688995877863593E-3</v>
      </c>
      <c r="M2527" s="145">
        <f>IFERROR(_xll.qlIndexFixing(Index1Y,$H2527,TRUE,_xll.ohTrigger(RecalcTrigger,Trigger1Y)),NA())</f>
        <v>6.1760018061458406E-3</v>
      </c>
      <c r="N2527" s="144">
        <f>IFERROR(_xll.qlIndexFixing(ONIndex1M,I2527,TRUE,_xll.ohTrigger(RecalcTrigger,Trigger1M)),NA())</f>
        <v>5.900947926775757E-3</v>
      </c>
      <c r="O2527" s="44">
        <f>IFERROR(_xll.qlIndexFixing(ONIndex3M,I2527,TRUE,_xll.ohTrigger(RecalcTrigger,Trigger3M)),NA())</f>
        <v>6.1405185859264577E-3</v>
      </c>
      <c r="P2527" s="44">
        <f>IFERROR(_xll.qlIndexFixing(ONIndex6M,I2527,TRUE,_xll.ohTrigger(RecalcTrigger,Trigger6M)),NA())</f>
        <v>7.0059838858327339E-3</v>
      </c>
      <c r="Q2527" s="145">
        <f>IFERROR(_xll.qlIndexFixing(ONIndex1Y,I2527,TRUE,_xll.ohTrigger(RecalcTrigger,Trigger1Y)),NA())</f>
        <v>6.3249247788021989E-3</v>
      </c>
    </row>
    <row r="2528" spans="2:17" x14ac:dyDescent="0.2">
      <c r="B2528" s="39" t="s">
        <v>42</v>
      </c>
      <c r="D2528" s="42">
        <f>_xll.qlCalendarAdvance(Calendar,$D2527,B2528,"f",FALSE)</f>
        <v>57460</v>
      </c>
      <c r="E2528" s="139">
        <f>_xll.qlInterestRateIndexValueDate(IndexON,D2528)</f>
        <v>57460</v>
      </c>
      <c r="F2528" s="155">
        <f>IFERROR(_xll.qlIndexFixing(IndexON,D2528,TRUE,_xll.ohTrigger(RecalcTrigger,TriggerON)),NA())</f>
        <v>5.2001970170767464E-3</v>
      </c>
      <c r="H2528" s="42">
        <f>_xll.qlCalendarAdvance(Calendar,$H2527,B2528,"f",FALSE)</f>
        <v>57460</v>
      </c>
      <c r="I2528" s="139">
        <f>_xll.qlInterestRateIndexValueDate(Index1M,$H2528)</f>
        <v>57462</v>
      </c>
      <c r="J2528" s="144">
        <f>IFERROR(_xll.qlIndexFixing(Index1M,$H2528,TRUE,_xll.ohTrigger(RecalcTrigger,Trigger1M)),NA())</f>
        <v>5.8869394718970873E-3</v>
      </c>
      <c r="K2528" s="44">
        <f>IFERROR(_xll.qlIndexFixing(Index3M,H2528,TRUE,_xll.ohTrigger(RecalcTrigger,Trigger3M)),NA())</f>
        <v>6.1014118467573007E-3</v>
      </c>
      <c r="L2528" s="44">
        <f>IFERROR(_xll.qlIndexFixing(Index6M,$H2528,TRUE,_xll.ohTrigger(RecalcTrigger,Trigger6M)),NA())</f>
        <v>6.9666780317209171E-3</v>
      </c>
      <c r="M2528" s="145">
        <f>IFERROR(_xll.qlIndexFixing(Index1Y,$H2528,TRUE,_xll.ohTrigger(RecalcTrigger,Trigger1Y)),NA())</f>
        <v>6.1724461146974406E-3</v>
      </c>
      <c r="N2528" s="144">
        <f>IFERROR(_xll.qlIndexFixing(ONIndex1M,I2528,TRUE,_xll.ohTrigger(RecalcTrigger,Trigger1M)),NA())</f>
        <v>5.895140269620569E-3</v>
      </c>
      <c r="O2528" s="44">
        <f>IFERROR(_xll.qlIndexFixing(ONIndex3M,I2528,TRUE,_xll.ohTrigger(RecalcTrigger,Trigger3M)),NA())</f>
        <v>6.134762706953012E-3</v>
      </c>
      <c r="P2528" s="44">
        <f>IFERROR(_xll.qlIndexFixing(ONIndex6M,I2528,TRUE,_xll.ohTrigger(RecalcTrigger,Trigger6M)),NA())</f>
        <v>7.0029464055654245E-3</v>
      </c>
      <c r="Q2528" s="145">
        <f>IFERROR(_xll.qlIndexFixing(ONIndex1Y,I2528,TRUE,_xll.ohTrigger(RecalcTrigger,Trigger1Y)),NA())</f>
        <v>6.3191020742436876E-3</v>
      </c>
    </row>
    <row r="2529" spans="2:17" x14ac:dyDescent="0.2">
      <c r="B2529" s="39" t="s">
        <v>42</v>
      </c>
      <c r="D2529" s="42">
        <f>_xll.qlCalendarAdvance(Calendar,$D2528,B2529,"f",FALSE)</f>
        <v>57467</v>
      </c>
      <c r="E2529" s="139">
        <f>_xll.qlInterestRateIndexValueDate(IndexON,D2529)</f>
        <v>57467</v>
      </c>
      <c r="F2529" s="155">
        <f>IFERROR(_xll.qlIndexFixing(IndexON,D2529,TRUE,_xll.ohTrigger(RecalcTrigger,TriggerON)),NA())</f>
        <v>5.2001970170767464E-3</v>
      </c>
      <c r="H2529" s="42">
        <f>_xll.qlCalendarAdvance(Calendar,$H2528,B2529,"f",FALSE)</f>
        <v>57467</v>
      </c>
      <c r="I2529" s="139">
        <f>_xll.qlInterestRateIndexValueDate(Index1M,$H2529)</f>
        <v>57469</v>
      </c>
      <c r="J2529" s="144">
        <f>IFERROR(_xll.qlIndexFixing(Index1M,$H2529,TRUE,_xll.ohTrigger(RecalcTrigger,Trigger1M)),NA())</f>
        <v>5.8801944062297955E-3</v>
      </c>
      <c r="K2529" s="44">
        <f>IFERROR(_xll.qlIndexFixing(Index3M,H2529,TRUE,_xll.ohTrigger(RecalcTrigger,Trigger3M)),NA())</f>
        <v>6.0935258106443093E-3</v>
      </c>
      <c r="L2529" s="44">
        <f>IFERROR(_xll.qlIndexFixing(Index6M,$H2529,TRUE,_xll.ohTrigger(RecalcTrigger,Trigger6M)),NA())</f>
        <v>6.9625673887325412E-3</v>
      </c>
      <c r="M2529" s="145">
        <f>IFERROR(_xll.qlIndexFixing(Index1Y,$H2529,TRUE,_xll.ohTrigger(RecalcTrigger,Trigger1Y)),NA())</f>
        <v>6.1660167767887278E-3</v>
      </c>
      <c r="N2529" s="144">
        <f>IFERROR(_xll.qlIndexFixing(ONIndex1M,I2529,TRUE,_xll.ohTrigger(RecalcTrigger,Trigger1M)),NA())</f>
        <v>5.8893431270146124E-3</v>
      </c>
      <c r="O2529" s="44">
        <f>IFERROR(_xll.qlIndexFixing(ONIndex3M,I2529,TRUE,_xll.ohTrigger(RecalcTrigger,Trigger3M)),NA())</f>
        <v>6.1290173636319167E-3</v>
      </c>
      <c r="P2529" s="44">
        <f>IFERROR(_xll.qlIndexFixing(ONIndex6M,I2529,TRUE,_xll.ohTrigger(RecalcTrigger,Trigger6M)),NA())</f>
        <v>6.9998789874059497E-3</v>
      </c>
      <c r="Q2529" s="145">
        <f>IFERROR(_xll.qlIndexFixing(ONIndex1Y,I2529,TRUE,_xll.ohTrigger(RecalcTrigger,Trigger1Y)),NA())</f>
        <v>6.3132901413887055E-3</v>
      </c>
    </row>
    <row r="2530" spans="2:17" x14ac:dyDescent="0.2">
      <c r="B2530" s="39" t="s">
        <v>42</v>
      </c>
      <c r="D2530" s="42">
        <f>_xll.qlCalendarAdvance(Calendar,$D2529,B2530,"f",FALSE)</f>
        <v>57474</v>
      </c>
      <c r="E2530" s="139">
        <f>_xll.qlInterestRateIndexValueDate(IndexON,D2530)</f>
        <v>57474</v>
      </c>
      <c r="F2530" s="155">
        <f>IFERROR(_xll.qlIndexFixing(IndexON,D2530,TRUE,_xll.ohTrigger(RecalcTrigger,TriggerON)),NA())</f>
        <v>5.2001970171566825E-3</v>
      </c>
      <c r="H2530" s="42">
        <f>_xll.qlCalendarAdvance(Calendar,$H2529,B2530,"f",FALSE)</f>
        <v>57474</v>
      </c>
      <c r="I2530" s="139">
        <f>_xll.qlInterestRateIndexValueDate(Index1M,$H2530)</f>
        <v>57476</v>
      </c>
      <c r="J2530" s="144">
        <f>IFERROR(_xll.qlIndexFixing(Index1M,$H2530,TRUE,_xll.ohTrigger(RecalcTrigger,Trigger1M)),NA())</f>
        <v>5.8734637617183852E-3</v>
      </c>
      <c r="K2530" s="44">
        <f>IFERROR(_xll.qlIndexFixing(Index3M,H2530,TRUE,_xll.ohTrigger(RecalcTrigger,Trigger3M)),NA())</f>
        <v>6.086914296457119E-3</v>
      </c>
      <c r="L2530" s="44">
        <f>IFERROR(_xll.qlIndexFixing(Index6M,$H2530,TRUE,_xll.ohTrigger(RecalcTrigger,Trigger6M)),NA())</f>
        <v>6.9584148972653215E-3</v>
      </c>
      <c r="M2530" s="145">
        <f>IFERROR(_xll.qlIndexFixing(Index1Y,$H2530,TRUE,_xll.ohTrigger(RecalcTrigger,Trigger1Y)),NA())</f>
        <v>6.1596032640903672E-3</v>
      </c>
      <c r="N2530" s="144">
        <f>IFERROR(_xll.qlIndexFixing(ONIndex1M,I2530,TRUE,_xll.ohTrigger(RecalcTrigger,Trigger1M)),NA())</f>
        <v>5.8825931173434043E-3</v>
      </c>
      <c r="O2530" s="44">
        <f>IFERROR(_xll.qlIndexFixing(ONIndex3M,I2530,TRUE,_xll.ohTrigger(RecalcTrigger,Trigger3M)),NA())</f>
        <v>6.1223278125588365E-3</v>
      </c>
      <c r="P2530" s="44">
        <f>IFERROR(_xll.qlIndexFixing(ONIndex6M,I2530,TRUE,_xll.ohTrigger(RecalcTrigger,Trigger6M)),NA())</f>
        <v>6.9962624349884095E-3</v>
      </c>
      <c r="Q2530" s="145">
        <f>IFERROR(_xll.qlIndexFixing(ONIndex1Y,I2530,TRUE,_xll.ohTrigger(RecalcTrigger,Trigger1Y)),NA())</f>
        <v>6.3065232001413563E-3</v>
      </c>
    </row>
    <row r="2531" spans="2:17" x14ac:dyDescent="0.2">
      <c r="B2531" s="39" t="s">
        <v>42</v>
      </c>
      <c r="D2531" s="42">
        <f>_xll.qlCalendarAdvance(Calendar,$D2530,B2531,"f",FALSE)</f>
        <v>57481</v>
      </c>
      <c r="E2531" s="139">
        <f>_xll.qlInterestRateIndexValueDate(IndexON,D2531)</f>
        <v>57481</v>
      </c>
      <c r="F2531" s="155">
        <f>IFERROR(_xll.qlIndexFixing(IndexON,D2531,TRUE,_xll.ohTrigger(RecalcTrigger,TriggerON)),NA())</f>
        <v>5.2001970171566825E-3</v>
      </c>
      <c r="H2531" s="42">
        <f>_xll.qlCalendarAdvance(Calendar,$H2530,B2531,"f",FALSE)</f>
        <v>57481</v>
      </c>
      <c r="I2531" s="139">
        <f>_xll.qlInterestRateIndexValueDate(Index1M,$H2531)</f>
        <v>57483</v>
      </c>
      <c r="J2531" s="144">
        <f>IFERROR(_xll.qlIndexFixing(Index1M,$H2531,TRUE,_xll.ohTrigger(RecalcTrigger,Trigger1M)),NA())</f>
        <v>5.8667475790632048E-3</v>
      </c>
      <c r="K2531" s="44">
        <f>IFERROR(_xll.qlIndexFixing(Index3M,H2531,TRUE,_xll.ohTrigger(RecalcTrigger,Trigger3M)),NA())</f>
        <v>6.0803174714193992E-3</v>
      </c>
      <c r="L2531" s="44">
        <f>IFERROR(_xll.qlIndexFixing(Index6M,$H2531,TRUE,_xll.ohTrigger(RecalcTrigger,Trigger6M)),NA())</f>
        <v>6.9542204858291995E-3</v>
      </c>
      <c r="M2531" s="145">
        <f>IFERROR(_xll.qlIndexFixing(Index1Y,$H2531,TRUE,_xll.ohTrigger(RecalcTrigger,Trigger1Y)),NA())</f>
        <v>6.1532056152663623E-3</v>
      </c>
      <c r="N2531" s="144">
        <f>IFERROR(_xll.qlIndexFixing(ONIndex1M,I2531,TRUE,_xll.ohTrigger(RecalcTrigger,Trigger1M)),NA())</f>
        <v>5.8758574947237463E-3</v>
      </c>
      <c r="O2531" s="44">
        <f>IFERROR(_xll.qlIndexFixing(ONIndex3M,I2531,TRUE,_xll.ohTrigger(RecalcTrigger,Trigger3M)),NA())</f>
        <v>6.1156526754757579E-3</v>
      </c>
      <c r="P2531" s="44">
        <f>IFERROR(_xll.qlIndexFixing(ONIndex6M,I2531,TRUE,_xll.ohTrigger(RecalcTrigger,Trigger6M)),NA())</f>
        <v>6.9926050012725227E-3</v>
      </c>
      <c r="Q2531" s="145">
        <f>IFERROR(_xll.qlIndexFixing(ONIndex1Y,I2531,TRUE,_xll.ohTrigger(RecalcTrigger,Trigger1Y)),NA())</f>
        <v>6.2997709924683676E-3</v>
      </c>
    </row>
    <row r="2532" spans="2:17" x14ac:dyDescent="0.2">
      <c r="B2532" s="39" t="s">
        <v>42</v>
      </c>
      <c r="D2532" s="42">
        <f>_xll.qlCalendarAdvance(Calendar,$D2531,B2532,"f",FALSE)</f>
        <v>57488</v>
      </c>
      <c r="E2532" s="139">
        <f>_xll.qlInterestRateIndexValueDate(IndexON,D2532)</f>
        <v>57488</v>
      </c>
      <c r="F2532" s="155">
        <f>IFERROR(_xll.qlIndexFixing(IndexON,D2532,TRUE,_xll.ohTrigger(RecalcTrigger,TriggerON)),NA())</f>
        <v>5.2001970171566825E-3</v>
      </c>
      <c r="H2532" s="42">
        <f>_xll.qlCalendarAdvance(Calendar,$H2531,B2532,"f",FALSE)</f>
        <v>57488</v>
      </c>
      <c r="I2532" s="139">
        <f>_xll.qlInterestRateIndexValueDate(Index1M,$H2532)</f>
        <v>57490</v>
      </c>
      <c r="J2532" s="144">
        <f>IFERROR(_xll.qlIndexFixing(Index1M,$H2532,TRUE,_xll.ohTrigger(RecalcTrigger,Trigger1M)),NA())</f>
        <v>5.8600458989594411E-3</v>
      </c>
      <c r="K2532" s="44">
        <f>IFERROR(_xll.qlIndexFixing(Index3M,H2532,TRUE,_xll.ohTrigger(RecalcTrigger,Trigger3M)),NA())</f>
        <v>6.0737353751828373E-3</v>
      </c>
      <c r="L2532" s="44">
        <f>IFERROR(_xll.qlIndexFixing(Index6M,$H2532,TRUE,_xll.ohTrigger(RecalcTrigger,Trigger6M)),NA())</f>
        <v>6.9499840829358468E-3</v>
      </c>
      <c r="M2532" s="145">
        <f>IFERROR(_xll.qlIndexFixing(Index1Y,$H2532,TRUE,_xll.ohTrigger(RecalcTrigger,Trigger1Y)),NA())</f>
        <v>6.1468238689809341E-3</v>
      </c>
      <c r="N2532" s="144">
        <f>IFERROR(_xll.qlIndexFixing(ONIndex1M,I2532,TRUE,_xll.ohTrigger(RecalcTrigger,Trigger1M)),NA())</f>
        <v>5.8691362999230279E-3</v>
      </c>
      <c r="O2532" s="44">
        <f>IFERROR(_xll.qlIndexFixing(ONIndex3M,I2532,TRUE,_xll.ohTrigger(RecalcTrigger,Trigger3M)),NA())</f>
        <v>6.1089919921908375E-3</v>
      </c>
      <c r="P2532" s="44">
        <f>IFERROR(_xll.qlIndexFixing(ONIndex6M,I2532,TRUE,_xll.ohTrigger(RecalcTrigger,Trigger6M)),NA())</f>
        <v>6.9889066145556455E-3</v>
      </c>
      <c r="Q2532" s="145">
        <f>IFERROR(_xll.qlIndexFixing(ONIndex1Y,I2532,TRUE,_xll.ohTrigger(RecalcTrigger,Trigger1Y)),NA())</f>
        <v>6.2930335570587914E-3</v>
      </c>
    </row>
    <row r="2533" spans="2:17" x14ac:dyDescent="0.2">
      <c r="B2533" s="39" t="s">
        <v>42</v>
      </c>
      <c r="D2533" s="42">
        <f>_xll.qlCalendarAdvance(Calendar,$D2532,B2533,"f",FALSE)</f>
        <v>57495</v>
      </c>
      <c r="E2533" s="139">
        <f>_xll.qlInterestRateIndexValueDate(IndexON,D2533)</f>
        <v>57495</v>
      </c>
      <c r="F2533" s="155">
        <f>IFERROR(_xll.qlIndexFixing(IndexON,D2533,TRUE,_xll.ohTrigger(RecalcTrigger,TriggerON)),NA())</f>
        <v>5.2001970170767464E-3</v>
      </c>
      <c r="H2533" s="42">
        <f>_xll.qlCalendarAdvance(Calendar,$H2532,B2533,"f",FALSE)</f>
        <v>57495</v>
      </c>
      <c r="I2533" s="139">
        <f>_xll.qlInterestRateIndexValueDate(Index1M,$H2533)</f>
        <v>57497</v>
      </c>
      <c r="J2533" s="144">
        <f>IFERROR(_xll.qlIndexFixing(Index1M,$H2533,TRUE,_xll.ohTrigger(RecalcTrigger,Trigger1M)),NA())</f>
        <v>5.8533587621048631E-3</v>
      </c>
      <c r="K2533" s="44">
        <f>IFERROR(_xll.qlIndexFixing(Index3M,H2533,TRUE,_xll.ohTrigger(RecalcTrigger,Trigger3M)),NA())</f>
        <v>6.0671680474016698E-3</v>
      </c>
      <c r="L2533" s="44">
        <f>IFERROR(_xll.qlIndexFixing(Index6M,$H2533,TRUE,_xll.ohTrigger(RecalcTrigger,Trigger6M)),NA())</f>
        <v>6.9457056171003924E-3</v>
      </c>
      <c r="M2533" s="145">
        <f>IFERROR(_xll.qlIndexFixing(Index1Y,$H2533,TRUE,_xll.ohTrigger(RecalcTrigger,Trigger1Y)),NA())</f>
        <v>6.1404580638978702E-3</v>
      </c>
      <c r="N2533" s="144">
        <f>IFERROR(_xll.qlIndexFixing(ONIndex1M,I2533,TRUE,_xll.ohTrigger(RecalcTrigger,Trigger1M)),NA())</f>
        <v>5.8624295735487664E-3</v>
      </c>
      <c r="O2533" s="44">
        <f>IFERROR(_xll.qlIndexFixing(ONIndex3M,I2533,TRUE,_xll.ohTrigger(RecalcTrigger,Trigger3M)),NA())</f>
        <v>6.1023458021125521E-3</v>
      </c>
      <c r="P2533" s="44">
        <f>IFERROR(_xll.qlIndexFixing(ONIndex6M,I2533,TRUE,_xll.ohTrigger(RecalcTrigger,Trigger6M)),NA())</f>
        <v>6.9851672036147505E-3</v>
      </c>
      <c r="Q2533" s="145">
        <f>IFERROR(_xll.qlIndexFixing(ONIndex1Y,I2533,TRUE,_xll.ohTrigger(RecalcTrigger,Trigger1Y)),NA())</f>
        <v>6.2863109327615518E-3</v>
      </c>
    </row>
    <row r="2534" spans="2:17" x14ac:dyDescent="0.2">
      <c r="B2534" s="39" t="s">
        <v>42</v>
      </c>
      <c r="D2534" s="42">
        <f>_xll.qlCalendarAdvance(Calendar,$D2533,B2534,"f",FALSE)</f>
        <v>57502</v>
      </c>
      <c r="E2534" s="139">
        <f>_xll.qlInterestRateIndexValueDate(IndexON,D2534)</f>
        <v>57502</v>
      </c>
      <c r="F2534" s="155">
        <f>IFERROR(_xll.qlIndexFixing(IndexON,D2534,TRUE,_xll.ohTrigger(RecalcTrigger,TriggerON)),NA())</f>
        <v>5.2001970171566825E-3</v>
      </c>
      <c r="H2534" s="42">
        <f>_xll.qlCalendarAdvance(Calendar,$H2533,B2534,"f",FALSE)</f>
        <v>57502</v>
      </c>
      <c r="I2534" s="139">
        <f>_xll.qlInterestRateIndexValueDate(Index1M,$H2534)</f>
        <v>57504</v>
      </c>
      <c r="J2534" s="144">
        <f>IFERROR(_xll.qlIndexFixing(Index1M,$H2534,TRUE,_xll.ohTrigger(RecalcTrigger,Trigger1M)),NA())</f>
        <v>5.8466862091998174E-3</v>
      </c>
      <c r="K2534" s="44">
        <f>IFERROR(_xll.qlIndexFixing(Index3M,H2534,TRUE,_xll.ohTrigger(RecalcTrigger,Trigger3M)),NA())</f>
        <v>6.060615527728434E-3</v>
      </c>
      <c r="L2534" s="44">
        <f>IFERROR(_xll.qlIndexFixing(Index6M,$H2534,TRUE,_xll.ohTrigger(RecalcTrigger,Trigger6M)),NA())</f>
        <v>6.9413850168414202E-3</v>
      </c>
      <c r="M2534" s="145">
        <f>IFERROR(_xll.qlIndexFixing(Index1Y,$H2534,TRUE,_xll.ohTrigger(RecalcTrigger,Trigger1Y)),NA())</f>
        <v>6.1341082386805208E-3</v>
      </c>
      <c r="N2534" s="144">
        <f>IFERROR(_xll.qlIndexFixing(ONIndex1M,I2534,TRUE,_xll.ohTrigger(RecalcTrigger,Trigger1M)),NA())</f>
        <v>5.8557373563683512E-3</v>
      </c>
      <c r="O2534" s="44">
        <f>IFERROR(_xll.qlIndexFixing(ONIndex3M,I2534,TRUE,_xll.ohTrigger(RecalcTrigger,Trigger3M)),NA())</f>
        <v>6.0957141452089303E-3</v>
      </c>
      <c r="P2534" s="44">
        <f>IFERROR(_xll.qlIndexFixing(ONIndex6M,I2534,TRUE,_xll.ohTrigger(RecalcTrigger,Trigger6M)),NA())</f>
        <v>6.9813866966672578E-3</v>
      </c>
      <c r="Q2534" s="145">
        <f>IFERROR(_xll.qlIndexFixing(ONIndex1Y,I2534,TRUE,_xll.ohTrigger(RecalcTrigger,Trigger1Y)),NA())</f>
        <v>6.2796031582657008E-3</v>
      </c>
    </row>
    <row r="2535" spans="2:17" x14ac:dyDescent="0.2">
      <c r="B2535" s="39" t="s">
        <v>42</v>
      </c>
      <c r="D2535" s="42">
        <f>_xll.qlCalendarAdvance(Calendar,$D2534,B2535,"f",FALSE)</f>
        <v>57509</v>
      </c>
      <c r="E2535" s="139">
        <f>_xll.qlInterestRateIndexValueDate(IndexON,D2535)</f>
        <v>57509</v>
      </c>
      <c r="F2535" s="155">
        <f>IFERROR(_xll.qlIndexFixing(IndexON,D2535,TRUE,_xll.ohTrigger(RecalcTrigger,TriggerON)),NA())</f>
        <v>5.2001970170767464E-3</v>
      </c>
      <c r="H2535" s="42">
        <f>_xll.qlCalendarAdvance(Calendar,$H2534,B2535,"f",FALSE)</f>
        <v>57509</v>
      </c>
      <c r="I2535" s="139">
        <f>_xll.qlInterestRateIndexValueDate(Index1M,$H2535)</f>
        <v>57511</v>
      </c>
      <c r="J2535" s="144">
        <f>IFERROR(_xll.qlIndexFixing(Index1M,$H2535,TRUE,_xll.ohTrigger(RecalcTrigger,Trigger1M)),NA())</f>
        <v>5.8400282809394927E-3</v>
      </c>
      <c r="K2535" s="44">
        <f>IFERROR(_xll.qlIndexFixing(Index3M,H2535,TRUE,_xll.ohTrigger(RecalcTrigger,Trigger3M)),NA())</f>
        <v>6.0540778558156655E-3</v>
      </c>
      <c r="L2535" s="44">
        <f>IFERROR(_xll.qlIndexFixing(Index6M,$H2535,TRUE,_xll.ohTrigger(RecalcTrigger,Trigger6M)),NA())</f>
        <v>6.937022210680972E-3</v>
      </c>
      <c r="M2535" s="145">
        <f>IFERROR(_xll.qlIndexFixing(Index1Y,$H2535,TRUE,_xll.ohTrigger(RecalcTrigger,Trigger1Y)),NA())</f>
        <v>6.127774431992453E-3</v>
      </c>
      <c r="N2535" s="144">
        <f>IFERROR(_xll.qlIndexFixing(ONIndex1M,I2535,TRUE,_xll.ohTrigger(RecalcTrigger,Trigger1M)),NA())</f>
        <v>5.8490596889892998E-3</v>
      </c>
      <c r="O2535" s="44">
        <f>IFERROR(_xll.qlIndexFixing(ONIndex3M,I2535,TRUE,_xll.ohTrigger(RecalcTrigger,Trigger3M)),NA())</f>
        <v>6.0890970608085127E-3</v>
      </c>
      <c r="P2535" s="44">
        <f>IFERROR(_xll.qlIndexFixing(ONIndex6M,I2535,TRUE,_xll.ohTrigger(RecalcTrigger,Trigger6M)),NA())</f>
        <v>6.9775650224102037E-3</v>
      </c>
      <c r="Q2535" s="145">
        <f>IFERROR(_xll.qlIndexFixing(ONIndex1Y,I2535,TRUE,_xll.ohTrigger(RecalcTrigger,Trigger1Y)),NA())</f>
        <v>6.2729102722602903E-3</v>
      </c>
    </row>
    <row r="2536" spans="2:17" x14ac:dyDescent="0.2">
      <c r="B2536" s="39" t="s">
        <v>42</v>
      </c>
      <c r="D2536" s="42">
        <f>_xll.qlCalendarAdvance(Calendar,$D2535,B2536,"f",FALSE)</f>
        <v>57516</v>
      </c>
      <c r="E2536" s="139">
        <f>_xll.qlInterestRateIndexValueDate(IndexON,D2536)</f>
        <v>57516</v>
      </c>
      <c r="F2536" s="155">
        <f>IFERROR(_xll.qlIndexFixing(IndexON,D2536,TRUE,_xll.ohTrigger(RecalcTrigger,TriggerON)),NA())</f>
        <v>5.2001970170767464E-3</v>
      </c>
      <c r="H2536" s="42">
        <f>_xll.qlCalendarAdvance(Calendar,$H2535,B2536,"f",FALSE)</f>
        <v>57516</v>
      </c>
      <c r="I2536" s="139">
        <f>_xll.qlInterestRateIndexValueDate(Index1M,$H2536)</f>
        <v>57518</v>
      </c>
      <c r="J2536" s="144">
        <f>IFERROR(_xll.qlIndexFixing(Index1M,$H2536,TRUE,_xll.ohTrigger(RecalcTrigger,Trigger1M)),NA())</f>
        <v>5.833385018021657E-3</v>
      </c>
      <c r="K2536" s="44">
        <f>IFERROR(_xll.qlIndexFixing(Index3M,H2536,TRUE,_xll.ohTrigger(RecalcTrigger,Trigger3M)),NA())</f>
        <v>6.0475550713150516E-3</v>
      </c>
      <c r="L2536" s="44">
        <f>IFERROR(_xll.qlIndexFixing(Index6M,$H2536,TRUE,_xll.ohTrigger(RecalcTrigger,Trigger6M)),NA())</f>
        <v>6.9326171271445443E-3</v>
      </c>
      <c r="M2536" s="145">
        <f>IFERROR(_xll.qlIndexFixing(Index1Y,$H2536,TRUE,_xll.ohTrigger(RecalcTrigger,Trigger1Y)),NA())</f>
        <v>6.1214566824965826E-3</v>
      </c>
      <c r="N2536" s="144">
        <f>IFERROR(_xll.qlIndexFixing(ONIndex1M,I2536,TRUE,_xll.ohTrigger(RecalcTrigger,Trigger1M)),NA())</f>
        <v>5.8423966122589377E-3</v>
      </c>
      <c r="O2536" s="44">
        <f>IFERROR(_xll.qlIndexFixing(ONIndex3M,I2536,TRUE,_xll.ohTrigger(RecalcTrigger,Trigger3M)),NA())</f>
        <v>6.0824945889592641E-3</v>
      </c>
      <c r="P2536" s="44">
        <f>IFERROR(_xll.qlIndexFixing(ONIndex6M,I2536,TRUE,_xll.ohTrigger(RecalcTrigger,Trigger6M)),NA())</f>
        <v>6.9737021092208806E-3</v>
      </c>
      <c r="Q2536" s="145">
        <f>IFERROR(_xll.qlIndexFixing(ONIndex1Y,I2536,TRUE,_xll.ohTrigger(RecalcTrigger,Trigger1Y)),NA())</f>
        <v>6.2662323135143083E-3</v>
      </c>
    </row>
    <row r="2537" spans="2:17" x14ac:dyDescent="0.2">
      <c r="B2537" s="39" t="s">
        <v>42</v>
      </c>
      <c r="D2537" s="42">
        <f>_xll.qlCalendarAdvance(Calendar,$D2536,B2537,"f",FALSE)</f>
        <v>57523</v>
      </c>
      <c r="E2537" s="139">
        <f>_xll.qlInterestRateIndexValueDate(IndexON,D2537)</f>
        <v>57523</v>
      </c>
      <c r="F2537" s="155">
        <f>IFERROR(_xll.qlIndexFixing(IndexON,D2537,TRUE,_xll.ohTrigger(RecalcTrigger,TriggerON)),NA())</f>
        <v>5.2001970170767464E-3</v>
      </c>
      <c r="H2537" s="42">
        <f>_xll.qlCalendarAdvance(Calendar,$H2536,B2537,"f",FALSE)</f>
        <v>57523</v>
      </c>
      <c r="I2537" s="139">
        <f>_xll.qlInterestRateIndexValueDate(Index1M,$H2537)</f>
        <v>57525</v>
      </c>
      <c r="J2537" s="144">
        <f>IFERROR(_xll.qlIndexFixing(Index1M,$H2537,TRUE,_xll.ohTrigger(RecalcTrigger,Trigger1M)),NA())</f>
        <v>5.826331485584979E-3</v>
      </c>
      <c r="K2537" s="44">
        <f>IFERROR(_xll.qlIndexFixing(Index3M,H2537,TRUE,_xll.ohTrigger(RecalcTrigger,Trigger3M)),NA())</f>
        <v>6.0422813953165703E-3</v>
      </c>
      <c r="L2537" s="44">
        <f>IFERROR(_xll.qlIndexFixing(Index6M,$H2537,TRUE,_xll.ohTrigger(RecalcTrigger,Trigger6M)),NA())</f>
        <v>6.9281696947610938E-3</v>
      </c>
      <c r="M2537" s="145">
        <f>IFERROR(_xll.qlIndexFixing(Index1Y,$H2537,TRUE,_xll.ohTrigger(RecalcTrigger,Trigger1Y)),NA())</f>
        <v>6.116318474438753E-3</v>
      </c>
      <c r="N2537" s="144">
        <f>IFERROR(_xll.qlIndexFixing(ONIndex1M,I2537,TRUE,_xll.ohTrigger(RecalcTrigger,Trigger1M)),NA())</f>
        <v>5.8357481667048461E-3</v>
      </c>
      <c r="O2537" s="44">
        <f>IFERROR(_xll.qlIndexFixing(ONIndex3M,I2537,TRUE,_xll.ohTrigger(RecalcTrigger,Trigger3M)),NA())</f>
        <v>6.075906768989725E-3</v>
      </c>
      <c r="P2537" s="44">
        <f>IFERROR(_xll.qlIndexFixing(ONIndex6M,I2537,TRUE,_xll.ohTrigger(RecalcTrigger,Trigger6M)),NA())</f>
        <v>6.9697978857163889E-3</v>
      </c>
      <c r="Q2537" s="145">
        <f>IFERROR(_xll.qlIndexFixing(ONIndex1Y,I2537,TRUE,_xll.ohTrigger(RecalcTrigger,Trigger1Y)),NA())</f>
        <v>6.2595693206368708E-3</v>
      </c>
    </row>
    <row r="2538" spans="2:17" x14ac:dyDescent="0.2">
      <c r="B2538" s="39" t="s">
        <v>42</v>
      </c>
      <c r="D2538" s="42">
        <f>_xll.qlCalendarAdvance(Calendar,$D2537,B2538,"f",FALSE)</f>
        <v>57530</v>
      </c>
      <c r="E2538" s="139">
        <f>_xll.qlInterestRateIndexValueDate(IndexON,D2538)</f>
        <v>57530</v>
      </c>
      <c r="F2538" s="155">
        <f>IFERROR(_xll.qlIndexFixing(IndexON,D2538,TRUE,_xll.ohTrigger(RecalcTrigger,TriggerON)),NA())</f>
        <v>5.2001970171566825E-3</v>
      </c>
      <c r="H2538" s="42">
        <f>_xll.qlCalendarAdvance(Calendar,$H2537,B2538,"f",FALSE)</f>
        <v>57530</v>
      </c>
      <c r="I2538" s="139">
        <f>_xll.qlInterestRateIndexValueDate(Index1M,$H2538)</f>
        <v>57532</v>
      </c>
      <c r="J2538" s="144">
        <f>IFERROR(_xll.qlIndexFixing(Index1M,$H2538,TRUE,_xll.ohTrigger(RecalcTrigger,Trigger1M)),NA())</f>
        <v>5.820142651007101E-3</v>
      </c>
      <c r="K2538" s="44">
        <f>IFERROR(_xll.qlIndexFixing(Index3M,H2538,TRUE,_xll.ohTrigger(RecalcTrigger,Trigger3M)),NA())</f>
        <v>6.0345543231629835E-3</v>
      </c>
      <c r="L2538" s="44">
        <f>IFERROR(_xll.qlIndexFixing(Index6M,$H2538,TRUE,_xll.ohTrigger(RecalcTrigger,Trigger6M)),NA())</f>
        <v>6.9236798420630307E-3</v>
      </c>
      <c r="M2538" s="145">
        <f>IFERROR(_xll.qlIndexFixing(Index1Y,$H2538,TRUE,_xll.ohTrigger(RecalcTrigger,Trigger1Y)),NA())</f>
        <v>6.1088695097335282E-3</v>
      </c>
      <c r="N2538" s="144">
        <f>IFERROR(_xll.qlIndexFixing(ONIndex1M,I2538,TRUE,_xll.ohTrigger(RecalcTrigger,Trigger1M)),NA())</f>
        <v>5.8291143930944145E-3</v>
      </c>
      <c r="O2538" s="44">
        <f>IFERROR(_xll.qlIndexFixing(ONIndex3M,I2538,TRUE,_xll.ohTrigger(RecalcTrigger,Trigger3M)),NA())</f>
        <v>6.0693336407879883E-3</v>
      </c>
      <c r="P2538" s="44">
        <f>IFERROR(_xll.qlIndexFixing(ONIndex6M,I2538,TRUE,_xll.ohTrigger(RecalcTrigger,Trigger6M)),NA())</f>
        <v>6.9658522804338929E-3</v>
      </c>
      <c r="Q2538" s="145">
        <f>IFERROR(_xll.qlIndexFixing(ONIndex1Y,I2538,TRUE,_xll.ohTrigger(RecalcTrigger,Trigger1Y)),NA())</f>
        <v>6.2529213325568378E-3</v>
      </c>
    </row>
    <row r="2539" spans="2:17" x14ac:dyDescent="0.2">
      <c r="B2539" s="39" t="s">
        <v>42</v>
      </c>
      <c r="D2539" s="42">
        <f>_xll.qlCalendarAdvance(Calendar,$D2538,B2539,"f",FALSE)</f>
        <v>57537</v>
      </c>
      <c r="E2539" s="139">
        <f>_xll.qlInterestRateIndexValueDate(IndexON,D2539)</f>
        <v>57537</v>
      </c>
      <c r="F2539" s="155">
        <f>IFERROR(_xll.qlIndexFixing(IndexON,D2539,TRUE,_xll.ohTrigger(RecalcTrigger,TriggerON)),NA())</f>
        <v>5.2001970170767464E-3</v>
      </c>
      <c r="H2539" s="42">
        <f>_xll.qlCalendarAdvance(Calendar,$H2538,B2539,"f",FALSE)</f>
        <v>57537</v>
      </c>
      <c r="I2539" s="139">
        <f>_xll.qlInterestRateIndexValueDate(Index1M,$H2539)</f>
        <v>57539</v>
      </c>
      <c r="J2539" s="144">
        <f>IFERROR(_xll.qlIndexFixing(Index1M,$H2539,TRUE,_xll.ohTrigger(RecalcTrigger,Trigger1M)),NA())</f>
        <v>5.8135436283084947E-3</v>
      </c>
      <c r="K2539" s="44">
        <f>IFERROR(_xll.qlIndexFixing(Index3M,H2539,TRUE,_xll.ohTrigger(RecalcTrigger,Trigger3M)),NA())</f>
        <v>6.0280764388149013E-3</v>
      </c>
      <c r="L2539" s="44">
        <f>IFERROR(_xll.qlIndexFixing(Index6M,$H2539,TRUE,_xll.ohTrigger(RecalcTrigger,Trigger6M)),NA())</f>
        <v>6.9191474975853588E-3</v>
      </c>
      <c r="M2539" s="145">
        <f>IFERROR(_xll.qlIndexFixing(Index1Y,$H2539,TRUE,_xll.ohTrigger(RecalcTrigger,Trigger1Y)),NA())</f>
        <v>6.1026001637908668E-3</v>
      </c>
      <c r="N2539" s="144">
        <f>IFERROR(_xll.qlIndexFixing(ONIndex1M,I2539,TRUE,_xll.ohTrigger(RecalcTrigger,Trigger1M)),NA())</f>
        <v>5.8224953322749684E-3</v>
      </c>
      <c r="O2539" s="44">
        <f>IFERROR(_xll.qlIndexFixing(ONIndex3M,I2539,TRUE,_xll.ohTrigger(RecalcTrigger,Trigger3M)),NA())</f>
        <v>6.0627752439224025E-3</v>
      </c>
      <c r="P2539" s="44">
        <f>IFERROR(_xll.qlIndexFixing(ONIndex6M,I2539,TRUE,_xll.ohTrigger(RecalcTrigger,Trigger6M)),NA())</f>
        <v>6.9618652215908128E-3</v>
      </c>
      <c r="Q2539" s="145">
        <f>IFERROR(_xll.qlIndexFixing(ONIndex1Y,I2539,TRUE,_xll.ohTrigger(RecalcTrigger,Trigger1Y)),NA())</f>
        <v>6.2462883878833253E-3</v>
      </c>
    </row>
    <row r="2540" spans="2:17" x14ac:dyDescent="0.2">
      <c r="B2540" s="39" t="s">
        <v>42</v>
      </c>
      <c r="D2540" s="42">
        <f>_xll.qlCalendarAdvance(Calendar,$D2539,B2540,"f",FALSE)</f>
        <v>57544</v>
      </c>
      <c r="E2540" s="139">
        <f>_xll.qlInterestRateIndexValueDate(IndexON,D2540)</f>
        <v>57544</v>
      </c>
      <c r="F2540" s="155">
        <f>IFERROR(_xll.qlIndexFixing(IndexON,D2540,TRUE,_xll.ohTrigger(RecalcTrigger,TriggerON)),NA())</f>
        <v>5.2001970170767464E-3</v>
      </c>
      <c r="H2540" s="42">
        <f>_xll.qlCalendarAdvance(Calendar,$H2539,B2540,"f",FALSE)</f>
        <v>57544</v>
      </c>
      <c r="I2540" s="139">
        <f>_xll.qlInterestRateIndexValueDate(Index1M,$H2540)</f>
        <v>57546</v>
      </c>
      <c r="J2540" s="144">
        <f>IFERROR(_xll.qlIndexFixing(Index1M,$H2540,TRUE,_xll.ohTrigger(RecalcTrigger,Trigger1M)),NA())</f>
        <v>5.80695943374087E-3</v>
      </c>
      <c r="K2540" s="44">
        <f>IFERROR(_xll.qlIndexFixing(Index3M,H2540,TRUE,_xll.ohTrigger(RecalcTrigger,Trigger3M)),NA())</f>
        <v>6.0216136004891205E-3</v>
      </c>
      <c r="L2540" s="44">
        <f>IFERROR(_xll.qlIndexFixing(Index6M,$H2540,TRUE,_xll.ohTrigger(RecalcTrigger,Trigger6M)),NA())</f>
        <v>6.914572589867404E-3</v>
      </c>
      <c r="M2540" s="145">
        <f>IFERROR(_xll.qlIndexFixing(Index1Y,$H2540,TRUE,_xll.ohTrigger(RecalcTrigger,Trigger1Y)),NA())</f>
        <v>6.0963470296911907E-3</v>
      </c>
      <c r="N2540" s="144">
        <f>IFERROR(_xll.qlIndexFixing(ONIndex1M,I2540,TRUE,_xll.ohTrigger(RecalcTrigger,Trigger1M)),NA())</f>
        <v>5.8158910248540252E-3</v>
      </c>
      <c r="O2540" s="44">
        <f>IFERROR(_xll.qlIndexFixing(ONIndex3M,I2540,TRUE,_xll.ohTrigger(RecalcTrigger,Trigger3M)),NA())</f>
        <v>6.0562316180412523E-3</v>
      </c>
      <c r="P2540" s="44">
        <f>IFERROR(_xll.qlIndexFixing(ONIndex6M,I2540,TRUE,_xll.ohTrigger(RecalcTrigger,Trigger6M)),NA())</f>
        <v>6.957836637964121E-3</v>
      </c>
      <c r="Q2540" s="145">
        <f>IFERROR(_xll.qlIndexFixing(ONIndex1Y,I2540,TRUE,_xll.ohTrigger(RecalcTrigger,Trigger1Y)),NA())</f>
        <v>6.2396705253853213E-3</v>
      </c>
    </row>
    <row r="2541" spans="2:17" x14ac:dyDescent="0.2">
      <c r="B2541" s="39" t="s">
        <v>42</v>
      </c>
      <c r="D2541" s="42">
        <f>_xll.qlCalendarAdvance(Calendar,$D2540,B2541,"f",FALSE)</f>
        <v>57551</v>
      </c>
      <c r="E2541" s="139">
        <f>_xll.qlInterestRateIndexValueDate(IndexON,D2541)</f>
        <v>57551</v>
      </c>
      <c r="F2541" s="155">
        <f>IFERROR(_xll.qlIndexFixing(IndexON,D2541,TRUE,_xll.ohTrigger(RecalcTrigger,TriggerON)),NA())</f>
        <v>5.2001970171566825E-3</v>
      </c>
      <c r="H2541" s="42">
        <f>_xll.qlCalendarAdvance(Calendar,$H2540,B2541,"f",FALSE)</f>
        <v>57551</v>
      </c>
      <c r="I2541" s="139">
        <f>_xll.qlInterestRateIndexValueDate(Index1M,$H2541)</f>
        <v>57553</v>
      </c>
      <c r="J2541" s="144">
        <f>IFERROR(_xll.qlIndexFixing(Index1M,$H2541,TRUE,_xll.ohTrigger(RecalcTrigger,Trigger1M)),NA())</f>
        <v>5.8003901080019935E-3</v>
      </c>
      <c r="K2541" s="44">
        <f>IFERROR(_xll.qlIndexFixing(Index3M,H2541,TRUE,_xll.ohTrigger(RecalcTrigger,Trigger3M)),NA())</f>
        <v>6.0151658478381758E-3</v>
      </c>
      <c r="L2541" s="44">
        <f>IFERROR(_xll.qlIndexFixing(Index6M,$H2541,TRUE,_xll.ohTrigger(RecalcTrigger,Trigger6M)),NA())</f>
        <v>6.9099550474523786E-3</v>
      </c>
      <c r="M2541" s="145">
        <f>IFERROR(_xll.qlIndexFixing(Index1Y,$H2541,TRUE,_xll.ohTrigger(RecalcTrigger,Trigger1Y)),NA())</f>
        <v>6.0901101460961076E-3</v>
      </c>
      <c r="N2541" s="144">
        <f>IFERROR(_xll.qlIndexFixing(ONIndex1M,I2541,TRUE,_xll.ohTrigger(RecalcTrigger,Trigger1M)),NA())</f>
        <v>5.8093015113591662E-3</v>
      </c>
      <c r="O2541" s="44">
        <f>IFERROR(_xll.qlIndexFixing(ONIndex3M,I2541,TRUE,_xll.ohTrigger(RecalcTrigger,Trigger3M)),NA())</f>
        <v>6.0497028028727584E-3</v>
      </c>
      <c r="P2541" s="44">
        <f>IFERROR(_xll.qlIndexFixing(ONIndex6M,I2541,TRUE,_xll.ohTrigger(RecalcTrigger,Trigger6M)),NA())</f>
        <v>6.9537664580110459E-3</v>
      </c>
      <c r="Q2541" s="145">
        <f>IFERROR(_xll.qlIndexFixing(ONIndex1Y,I2541,TRUE,_xll.ohTrigger(RecalcTrigger,Trigger1Y)),NA())</f>
        <v>6.2330677836719417E-3</v>
      </c>
    </row>
    <row r="2542" spans="2:17" x14ac:dyDescent="0.2">
      <c r="B2542" s="39" t="s">
        <v>42</v>
      </c>
      <c r="D2542" s="42">
        <f>_xll.qlCalendarAdvance(Calendar,$D2541,B2542,"f",FALSE)</f>
        <v>57558</v>
      </c>
      <c r="E2542" s="139">
        <f>_xll.qlInterestRateIndexValueDate(IndexON,D2542)</f>
        <v>57558</v>
      </c>
      <c r="F2542" s="155">
        <f>IFERROR(_xll.qlIndexFixing(IndexON,D2542,TRUE,_xll.ohTrigger(RecalcTrigger,TriggerON)),NA())</f>
        <v>5.2001970171566825E-3</v>
      </c>
      <c r="H2542" s="42">
        <f>_xll.qlCalendarAdvance(Calendar,$H2541,B2542,"f",FALSE)</f>
        <v>57558</v>
      </c>
      <c r="I2542" s="139">
        <f>_xll.qlInterestRateIndexValueDate(Index1M,$H2542)</f>
        <v>57560</v>
      </c>
      <c r="J2542" s="144">
        <f>IFERROR(_xll.qlIndexFixing(Index1M,$H2542,TRUE,_xll.ohTrigger(RecalcTrigger,Trigger1M)),NA())</f>
        <v>5.7938356917947914E-3</v>
      </c>
      <c r="K2542" s="44">
        <f>IFERROR(_xll.qlIndexFixing(Index3M,H2542,TRUE,_xll.ohTrigger(RecalcTrigger,Trigger3M)),NA())</f>
        <v>6.0087332205112035E-3</v>
      </c>
      <c r="L2542" s="44">
        <f>IFERROR(_xll.qlIndexFixing(Index6M,$H2542,TRUE,_xll.ohTrigger(RecalcTrigger,Trigger6M)),NA())</f>
        <v>6.9052947988847927E-3</v>
      </c>
      <c r="M2542" s="145">
        <f>IFERROR(_xll.qlIndexFixing(Index1Y,$H2542,TRUE,_xll.ohTrigger(RecalcTrigger,Trigger1Y)),NA())</f>
        <v>6.0838895516676615E-3</v>
      </c>
      <c r="N2542" s="144">
        <f>IFERROR(_xll.qlIndexFixing(ONIndex1M,I2542,TRUE,_xll.ohTrigger(RecalcTrigger,Trigger1M)),NA())</f>
        <v>5.8027268327975889E-3</v>
      </c>
      <c r="O2542" s="44">
        <f>IFERROR(_xll.qlIndexFixing(ONIndex3M,I2542,TRUE,_xll.ohTrigger(RecalcTrigger,Trigger3M)),NA())</f>
        <v>6.0431888381451415E-3</v>
      </c>
      <c r="P2542" s="44">
        <f>IFERROR(_xll.qlIndexFixing(ONIndex6M,I2542,TRUE,_xll.ohTrigger(RecalcTrigger,Trigger6M)),NA())</f>
        <v>6.9496546101088796E-3</v>
      </c>
      <c r="Q2542" s="145">
        <f>IFERROR(_xll.qlIndexFixing(ONIndex1Y,I2542,TRUE,_xll.ohTrigger(RecalcTrigger,Trigger1Y)),NA())</f>
        <v>6.2264802016720466E-3</v>
      </c>
    </row>
    <row r="2543" spans="2:17" x14ac:dyDescent="0.2">
      <c r="B2543" s="39" t="s">
        <v>42</v>
      </c>
      <c r="D2543" s="42">
        <f>_xll.qlCalendarAdvance(Calendar,$D2542,B2543,"f",FALSE)</f>
        <v>57565</v>
      </c>
      <c r="E2543" s="139">
        <f>_xll.qlInterestRateIndexValueDate(IndexON,D2543)</f>
        <v>57565</v>
      </c>
      <c r="F2543" s="155">
        <f>IFERROR(_xll.qlIndexFixing(IndexON,D2543,TRUE,_xll.ohTrigger(RecalcTrigger,TriggerON)),NA())</f>
        <v>5.2001970170767464E-3</v>
      </c>
      <c r="H2543" s="42">
        <f>_xll.qlCalendarAdvance(Calendar,$H2542,B2543,"f",FALSE)</f>
        <v>57565</v>
      </c>
      <c r="I2543" s="139">
        <f>_xll.qlInterestRateIndexValueDate(Index1M,$H2543)</f>
        <v>57567</v>
      </c>
      <c r="J2543" s="144">
        <f>IFERROR(_xll.qlIndexFixing(Index1M,$H2543,TRUE,_xll.ohTrigger(RecalcTrigger,Trigger1M)),NA())</f>
        <v>5.7872962258170308E-3</v>
      </c>
      <c r="K2543" s="44">
        <f>IFERROR(_xll.qlIndexFixing(Index3M,H2543,TRUE,_xll.ohTrigger(RecalcTrigger,Trigger3M)),NA())</f>
        <v>6.0023157581632911E-3</v>
      </c>
      <c r="L2543" s="44">
        <f>IFERROR(_xll.qlIndexFixing(Index6M,$H2543,TRUE,_xll.ohTrigger(RecalcTrigger,Trigger6M)),NA())</f>
        <v>6.9005917727147734E-3</v>
      </c>
      <c r="M2543" s="145">
        <f>IFERROR(_xll.qlIndexFixing(Index1Y,$H2543,TRUE,_xll.ohTrigger(RecalcTrigger,Trigger1Y)),NA())</f>
        <v>6.0776852850674603E-3</v>
      </c>
      <c r="N2543" s="144">
        <f>IFERROR(_xll.qlIndexFixing(ONIndex1M,I2543,TRUE,_xll.ohTrigger(RecalcTrigger,Trigger1M)),NA())</f>
        <v>5.7961670296169387E-3</v>
      </c>
      <c r="O2543" s="44">
        <f>IFERROR(_xll.qlIndexFixing(ONIndex3M,I2543,TRUE,_xll.ohTrigger(RecalcTrigger,Trigger3M)),NA())</f>
        <v>6.0366897632668781E-3</v>
      </c>
      <c r="P2543" s="44">
        <f>IFERROR(_xll.qlIndexFixing(ONIndex6M,I2543,TRUE,_xll.ohTrigger(RecalcTrigger,Trigger6M)),NA())</f>
        <v>6.9455010227947866E-3</v>
      </c>
      <c r="Q2543" s="145">
        <f>IFERROR(_xll.qlIndexFixing(ONIndex1Y,I2543,TRUE,_xll.ohTrigger(RecalcTrigger,Trigger1Y)),NA())</f>
        <v>6.219907817994752E-3</v>
      </c>
    </row>
    <row r="2544" spans="2:17" x14ac:dyDescent="0.2">
      <c r="B2544" s="39" t="s">
        <v>42</v>
      </c>
      <c r="D2544" s="42">
        <f>_xll.qlCalendarAdvance(Calendar,$D2543,B2544,"f",FALSE)</f>
        <v>57572</v>
      </c>
      <c r="E2544" s="139">
        <f>_xll.qlInterestRateIndexValueDate(IndexON,D2544)</f>
        <v>57572</v>
      </c>
      <c r="F2544" s="155">
        <f>IFERROR(_xll.qlIndexFixing(IndexON,D2544,TRUE,_xll.ohTrigger(RecalcTrigger,TriggerON)),NA())</f>
        <v>5.2001970171566825E-3</v>
      </c>
      <c r="H2544" s="42">
        <f>_xll.qlCalendarAdvance(Calendar,$H2543,B2544,"f",FALSE)</f>
        <v>57572</v>
      </c>
      <c r="I2544" s="139">
        <f>_xll.qlInterestRateIndexValueDate(Index1M,$H2544)</f>
        <v>57574</v>
      </c>
      <c r="J2544" s="144">
        <f>IFERROR(_xll.qlIndexFixing(Index1M,$H2544,TRUE,_xll.ohTrigger(RecalcTrigger,Trigger1M)),NA())</f>
        <v>5.7807717507613226E-3</v>
      </c>
      <c r="K2544" s="44">
        <f>IFERROR(_xll.qlIndexFixing(Index3M,H2544,TRUE,_xll.ohTrigger(RecalcTrigger,Trigger3M)),NA())</f>
        <v>5.9959135004444232E-3</v>
      </c>
      <c r="L2544" s="44">
        <f>IFERROR(_xll.qlIndexFixing(Index6M,$H2544,TRUE,_xll.ohTrigger(RecalcTrigger,Trigger6M)),NA())</f>
        <v>6.895845897496769E-3</v>
      </c>
      <c r="M2544" s="145">
        <f>IFERROR(_xll.qlIndexFixing(Index1Y,$H2544,TRUE,_xll.ohTrigger(RecalcTrigger,Trigger1Y)),NA())</f>
        <v>6.0714973849571117E-3</v>
      </c>
      <c r="N2544" s="144">
        <f>IFERROR(_xll.qlIndexFixing(ONIndex1M,I2544,TRUE,_xll.ohTrigger(RecalcTrigger,Trigger1M)),NA())</f>
        <v>5.7896221426645411E-3</v>
      </c>
      <c r="O2544" s="44">
        <f>IFERROR(_xll.qlIndexFixing(ONIndex3M,I2544,TRUE,_xll.ohTrigger(RecalcTrigger,Trigger3M)),NA())</f>
        <v>6.030205618126061E-3</v>
      </c>
      <c r="P2544" s="44">
        <f>IFERROR(_xll.qlIndexFixing(ONIndex6M,I2544,TRUE,_xll.ohTrigger(RecalcTrigger,Trigger6M)),NA())</f>
        <v>6.9413056246059313E-3</v>
      </c>
      <c r="Q2544" s="145">
        <f>IFERROR(_xll.qlIndexFixing(ONIndex1Y,I2544,TRUE,_xll.ohTrigger(RecalcTrigger,Trigger1Y)),NA())</f>
        <v>6.2133506714090458E-3</v>
      </c>
    </row>
    <row r="2545" spans="2:17" x14ac:dyDescent="0.2">
      <c r="B2545" s="39" t="s">
        <v>42</v>
      </c>
      <c r="D2545" s="42">
        <f>_xll.qlCalendarAdvance(Calendar,$D2544,B2545,"f",FALSE)</f>
        <v>57579</v>
      </c>
      <c r="E2545" s="139">
        <f>_xll.qlInterestRateIndexValueDate(IndexON,D2545)</f>
        <v>57579</v>
      </c>
      <c r="F2545" s="155">
        <f>IFERROR(_xll.qlIndexFixing(IndexON,D2545,TRUE,_xll.ohTrigger(RecalcTrigger,TriggerON)),NA())</f>
        <v>5.2001970170767464E-3</v>
      </c>
      <c r="H2545" s="42">
        <f>_xll.qlCalendarAdvance(Calendar,$H2544,B2545,"f",FALSE)</f>
        <v>57579</v>
      </c>
      <c r="I2545" s="139">
        <f>_xll.qlInterestRateIndexValueDate(Index1M,$H2545)</f>
        <v>57581</v>
      </c>
      <c r="J2545" s="144">
        <f>IFERROR(_xll.qlIndexFixing(Index1M,$H2545,TRUE,_xll.ohTrigger(RecalcTrigger,Trigger1M)),NA())</f>
        <v>5.7742623073254338E-3</v>
      </c>
      <c r="K2545" s="44">
        <f>IFERROR(_xll.qlIndexFixing(Index3M,H2545,TRUE,_xll.ohTrigger(RecalcTrigger,Trigger3M)),NA())</f>
        <v>5.989526487007138E-3</v>
      </c>
      <c r="L2545" s="44">
        <f>IFERROR(_xll.qlIndexFixing(Index6M,$H2545,TRUE,_xll.ohTrigger(RecalcTrigger,Trigger6M)),NA())</f>
        <v>6.8910571017852269E-3</v>
      </c>
      <c r="M2545" s="145">
        <f>IFERROR(_xll.qlIndexFixing(Index1Y,$H2545,TRUE,_xll.ohTrigger(RecalcTrigger,Trigger1Y)),NA())</f>
        <v>6.065325889998442E-3</v>
      </c>
      <c r="N2545" s="144">
        <f>IFERROR(_xll.qlIndexFixing(ONIndex1M,I2545,TRUE,_xll.ohTrigger(RecalcTrigger,Trigger1M)),NA())</f>
        <v>5.7830922126278494E-3</v>
      </c>
      <c r="O2545" s="44">
        <f>IFERROR(_xll.qlIndexFixing(ONIndex3M,I2545,TRUE,_xll.ohTrigger(RecalcTrigger,Trigger3M)),NA())</f>
        <v>6.0237364423709749E-3</v>
      </c>
      <c r="P2545" s="44">
        <f>IFERROR(_xll.qlIndexFixing(ONIndex6M,I2545,TRUE,_xll.ohTrigger(RecalcTrigger,Trigger6M)),NA())</f>
        <v>6.9370683439196057E-3</v>
      </c>
      <c r="Q2545" s="145">
        <f>IFERROR(_xll.qlIndexFixing(ONIndex1Y,I2545,TRUE,_xll.ohTrigger(RecalcTrigger,Trigger1Y)),NA())</f>
        <v>6.2068088006039801E-3</v>
      </c>
    </row>
    <row r="2546" spans="2:17" x14ac:dyDescent="0.2">
      <c r="B2546" s="39" t="s">
        <v>42</v>
      </c>
      <c r="D2546" s="42">
        <f>_xll.qlCalendarAdvance(Calendar,$D2545,B2546,"f",FALSE)</f>
        <v>57586</v>
      </c>
      <c r="E2546" s="139">
        <f>_xll.qlInterestRateIndexValueDate(IndexON,D2546)</f>
        <v>57586</v>
      </c>
      <c r="F2546" s="155">
        <f>IFERROR(_xll.qlIndexFixing(IndexON,D2546,TRUE,_xll.ohTrigger(RecalcTrigger,TriggerON)),NA())</f>
        <v>5.2001970170767464E-3</v>
      </c>
      <c r="H2546" s="42">
        <f>_xll.qlCalendarAdvance(Calendar,$H2545,B2546,"f",FALSE)</f>
        <v>57586</v>
      </c>
      <c r="I2546" s="139">
        <f>_xll.qlInterestRateIndexValueDate(Index1M,$H2546)</f>
        <v>57588</v>
      </c>
      <c r="J2546" s="144">
        <f>IFERROR(_xll.qlIndexFixing(Index1M,$H2546,TRUE,_xll.ohTrigger(RecalcTrigger,Trigger1M)),NA())</f>
        <v>5.7690173888185516E-3</v>
      </c>
      <c r="K2546" s="44">
        <f>IFERROR(_xll.qlIndexFixing(Index3M,H2546,TRUE,_xll.ohTrigger(RecalcTrigger,Trigger3M)),NA())</f>
        <v>5.9843624702346351E-3</v>
      </c>
      <c r="L2546" s="44">
        <f>IFERROR(_xll.qlIndexFixing(Index6M,$H2546,TRUE,_xll.ohTrigger(RecalcTrigger,Trigger6M)),NA())</f>
        <v>6.8874005770616017E-3</v>
      </c>
      <c r="M2546" s="145">
        <f>IFERROR(_xll.qlIndexFixing(Index1Y,$H2546,TRUE,_xll.ohTrigger(RecalcTrigger,Trigger1Y)),NA())</f>
        <v>6.0603050212636716E-3</v>
      </c>
      <c r="N2546" s="144">
        <f>IFERROR(_xll.qlIndexFixing(ONIndex1M,I2546,TRUE,_xll.ohTrigger(RecalcTrigger,Trigger1M)),NA())</f>
        <v>5.7765772801143811E-3</v>
      </c>
      <c r="O2546" s="44">
        <f>IFERROR(_xll.qlIndexFixing(ONIndex3M,I2546,TRUE,_xll.ohTrigger(RecalcTrigger,Trigger3M)),NA())</f>
        <v>6.0172822756499045E-3</v>
      </c>
      <c r="P2546" s="44">
        <f>IFERROR(_xll.qlIndexFixing(ONIndex6M,I2546,TRUE,_xll.ohTrigger(RecalcTrigger,Trigger6M)),NA())</f>
        <v>6.9327891095127825E-3</v>
      </c>
      <c r="Q2546" s="145">
        <f>IFERROR(_xll.qlIndexFixing(ONIndex1Y,I2546,TRUE,_xll.ohTrigger(RecalcTrigger,Trigger1Y)),NA())</f>
        <v>6.2002822443485428E-3</v>
      </c>
    </row>
    <row r="2547" spans="2:17" x14ac:dyDescent="0.2">
      <c r="B2547" s="39" t="s">
        <v>42</v>
      </c>
      <c r="D2547" s="42">
        <f>_xll.qlCalendarAdvance(Calendar,$D2546,B2547,"f",FALSE)</f>
        <v>57593</v>
      </c>
      <c r="E2547" s="139">
        <f>_xll.qlInterestRateIndexValueDate(IndexON,D2547)</f>
        <v>57593</v>
      </c>
      <c r="F2547" s="155">
        <f>IFERROR(_xll.qlIndexFixing(IndexON,D2547,TRUE,_xll.ohTrigger(RecalcTrigger,TriggerON)),NA())</f>
        <v>5.2001970170767464E-3</v>
      </c>
      <c r="H2547" s="42">
        <f>_xll.qlCalendarAdvance(Calendar,$H2546,B2547,"f",FALSE)</f>
        <v>57593</v>
      </c>
      <c r="I2547" s="139">
        <f>_xll.qlInterestRateIndexValueDate(Index1M,$H2547)</f>
        <v>57595</v>
      </c>
      <c r="J2547" s="144">
        <f>IFERROR(_xll.qlIndexFixing(Index1M,$H2547,TRUE,_xll.ohTrigger(RecalcTrigger,Trigger1M)),NA())</f>
        <v>5.7612886781093437E-3</v>
      </c>
      <c r="K2547" s="44">
        <f>IFERROR(_xll.qlIndexFixing(Index3M,H2547,TRUE,_xll.ohTrigger(RecalcTrigger,Trigger3M)),NA())</f>
        <v>5.978003075354928E-3</v>
      </c>
      <c r="L2547" s="44">
        <f>IFERROR(_xll.qlIndexFixing(Index6M,$H2547,TRUE,_xll.ohTrigger(RecalcTrigger,Trigger6M)),NA())</f>
        <v>6.8825384976718938E-3</v>
      </c>
      <c r="M2547" s="145">
        <f>IFERROR(_xll.qlIndexFixing(Index1Y,$H2547,TRUE,_xll.ohTrigger(RecalcTrigger,Trigger1Y)),NA())</f>
        <v>6.0530322701788661E-3</v>
      </c>
      <c r="N2547" s="144">
        <f>IFERROR(_xll.qlIndexFixing(ONIndex1M,I2547,TRUE,_xll.ohTrigger(RecalcTrigger,Trigger1M)),NA())</f>
        <v>5.7700773858915255E-3</v>
      </c>
      <c r="O2547" s="44">
        <f>IFERROR(_xll.qlIndexFixing(ONIndex3M,I2547,TRUE,_xll.ohTrigger(RecalcTrigger,Trigger3M)),NA())</f>
        <v>6.0108431575311982E-3</v>
      </c>
      <c r="P2547" s="44">
        <f>IFERROR(_xll.qlIndexFixing(ONIndex6M,I2547,TRUE,_xll.ohTrigger(RecalcTrigger,Trigger6M)),NA())</f>
        <v>6.9284678496028818E-3</v>
      </c>
      <c r="Q2547" s="145">
        <f>IFERROR(_xll.qlIndexFixing(ONIndex1Y,I2547,TRUE,_xll.ohTrigger(RecalcTrigger,Trigger1Y)),NA())</f>
        <v>6.1937710413317859E-3</v>
      </c>
    </row>
    <row r="2548" spans="2:17" x14ac:dyDescent="0.2">
      <c r="B2548" s="39" t="s">
        <v>42</v>
      </c>
      <c r="D2548" s="42">
        <f>_xll.qlCalendarAdvance(Calendar,$D2547,B2548,"f",FALSE)</f>
        <v>57600</v>
      </c>
      <c r="E2548" s="139">
        <f>_xll.qlInterestRateIndexValueDate(IndexON,D2548)</f>
        <v>57600</v>
      </c>
      <c r="F2548" s="155">
        <f>IFERROR(_xll.qlIndexFixing(IndexON,D2548,TRUE,_xll.ohTrigger(RecalcTrigger,TriggerON)),NA())</f>
        <v>5.2001970171566825E-3</v>
      </c>
      <c r="H2548" s="42">
        <f>_xll.qlCalendarAdvance(Calendar,$H2547,B2548,"f",FALSE)</f>
        <v>57600</v>
      </c>
      <c r="I2548" s="139">
        <f>_xll.qlInterestRateIndexValueDate(Index1M,$H2548)</f>
        <v>57602</v>
      </c>
      <c r="J2548" s="144">
        <f>IFERROR(_xll.qlIndexFixing(Index1M,$H2548,TRUE,_xll.ohTrigger(RecalcTrigger,Trigger1M)),NA())</f>
        <v>5.7548245737246775E-3</v>
      </c>
      <c r="K2548" s="44">
        <f>IFERROR(_xll.qlIndexFixing(Index3M,H2548,TRUE,_xll.ohTrigger(RecalcTrigger,Trigger3M)),NA())</f>
        <v>5.9716590341144602E-3</v>
      </c>
      <c r="L2548" s="44">
        <f>IFERROR(_xll.qlIndexFixing(Index6M,$H2548,TRUE,_xll.ohTrigger(RecalcTrigger,Trigger6M)),NA())</f>
        <v>6.8776333069140083E-3</v>
      </c>
      <c r="M2548" s="145">
        <f>IFERROR(_xll.qlIndexFixing(Index1Y,$H2548,TRUE,_xll.ohTrigger(RecalcTrigger,Trigger1Y)),NA())</f>
        <v>6.0469102226405232E-3</v>
      </c>
      <c r="N2548" s="144">
        <f>IFERROR(_xll.qlIndexFixing(ONIndex1M,I2548,TRUE,_xll.ohTrigger(RecalcTrigger,Trigger1M)),NA())</f>
        <v>5.7635925707266722E-3</v>
      </c>
      <c r="O2548" s="44">
        <f>IFERROR(_xll.qlIndexFixing(ONIndex3M,I2548,TRUE,_xll.ohTrigger(RecalcTrigger,Trigger3M)),NA())</f>
        <v>6.004419127823013E-3</v>
      </c>
      <c r="P2548" s="44">
        <f>IFERROR(_xll.qlIndexFixing(ONIndex6M,I2548,TRUE,_xll.ohTrigger(RecalcTrigger,Trigger6M)),NA())</f>
        <v>6.9241044928070039E-3</v>
      </c>
      <c r="Q2548" s="145">
        <f>IFERROR(_xll.qlIndexFixing(ONIndex1Y,I2548,TRUE,_xll.ohTrigger(RecalcTrigger,Trigger1Y)),NA())</f>
        <v>6.1872752302427614E-3</v>
      </c>
    </row>
    <row r="2549" spans="2:17" x14ac:dyDescent="0.2">
      <c r="B2549" s="39" t="s">
        <v>42</v>
      </c>
      <c r="D2549" s="42">
        <f>_xll.qlCalendarAdvance(Calendar,$D2548,B2549,"f",FALSE)</f>
        <v>57607</v>
      </c>
      <c r="E2549" s="139">
        <f>_xll.qlInterestRateIndexValueDate(IndexON,D2549)</f>
        <v>57607</v>
      </c>
      <c r="F2549" s="155">
        <f>IFERROR(_xll.qlIndexFixing(IndexON,D2549,TRUE,_xll.ohTrigger(RecalcTrigger,TriggerON)),NA())</f>
        <v>5.2001970171566825E-3</v>
      </c>
      <c r="H2549" s="42">
        <f>_xll.qlCalendarAdvance(Calendar,$H2548,B2549,"f",FALSE)</f>
        <v>57607</v>
      </c>
      <c r="I2549" s="139">
        <f>_xll.qlInterestRateIndexValueDate(Index1M,$H2549)</f>
        <v>57609</v>
      </c>
      <c r="J2549" s="144">
        <f>IFERROR(_xll.qlIndexFixing(Index1M,$H2549,TRUE,_xll.ohTrigger(RecalcTrigger,Trigger1M)),NA())</f>
        <v>5.7483756637509032E-3</v>
      </c>
      <c r="K2549" s="44">
        <f>IFERROR(_xll.qlIndexFixing(Index3M,H2549,TRUE,_xll.ohTrigger(RecalcTrigger,Trigger3M)),NA())</f>
        <v>5.9653303861641515E-3</v>
      </c>
      <c r="L2549" s="44">
        <f>IFERROR(_xll.qlIndexFixing(Index6M,$H2549,TRUE,_xll.ohTrigger(RecalcTrigger,Trigger6M)),NA())</f>
        <v>6.8726849333564672E-3</v>
      </c>
      <c r="M2549" s="145">
        <f>IFERROR(_xll.qlIndexFixing(Index1Y,$H2549,TRUE,_xll.ohTrigger(RecalcTrigger,Trigger1Y)),NA())</f>
        <v>6.04080473489746E-3</v>
      </c>
      <c r="N2549" s="144">
        <f>IFERROR(_xll.qlIndexFixing(ONIndex1M,I2549,TRUE,_xll.ohTrigger(RecalcTrigger,Trigger1M)),NA())</f>
        <v>5.7571228751474024E-3</v>
      </c>
      <c r="O2549" s="44">
        <f>IFERROR(_xll.qlIndexFixing(ONIndex3M,I2549,TRUE,_xll.ohTrigger(RecalcTrigger,Trigger3M)),NA())</f>
        <v>5.9980102260936974E-3</v>
      </c>
      <c r="P2549" s="44">
        <f>IFERROR(_xll.qlIndexFixing(ONIndex6M,I2549,TRUE,_xll.ohTrigger(RecalcTrigger,Trigger6M)),NA())</f>
        <v>6.9196989676623133E-3</v>
      </c>
      <c r="Q2549" s="145">
        <f>IFERROR(_xll.qlIndexFixing(ONIndex1Y,I2549,TRUE,_xll.ohTrigger(RecalcTrigger,Trigger1Y)),NA())</f>
        <v>6.1807948499303933E-3</v>
      </c>
    </row>
    <row r="2550" spans="2:17" x14ac:dyDescent="0.2">
      <c r="B2550" s="39" t="s">
        <v>42</v>
      </c>
      <c r="D2550" s="42">
        <f>_xll.qlCalendarAdvance(Calendar,$D2549,B2550,"f",FALSE)</f>
        <v>57614</v>
      </c>
      <c r="E2550" s="139">
        <f>_xll.qlInterestRateIndexValueDate(IndexON,D2550)</f>
        <v>57614</v>
      </c>
      <c r="F2550" s="155">
        <f>IFERROR(_xll.qlIndexFixing(IndexON,D2550,TRUE,_xll.ohTrigger(RecalcTrigger,TriggerON)),NA())</f>
        <v>5.2001970171566825E-3</v>
      </c>
      <c r="H2550" s="42">
        <f>_xll.qlCalendarAdvance(Calendar,$H2549,B2550,"f",FALSE)</f>
        <v>57614</v>
      </c>
      <c r="I2550" s="139">
        <f>_xll.qlInterestRateIndexValueDate(Index1M,$H2550)</f>
        <v>57616</v>
      </c>
      <c r="J2550" s="144">
        <f>IFERROR(_xll.qlIndexFixing(Index1M,$H2550,TRUE,_xll.ohTrigger(RecalcTrigger,Trigger1M)),NA())</f>
        <v>5.7411173411631667E-3</v>
      </c>
      <c r="K2550" s="44">
        <f>IFERROR(_xll.qlIndexFixing(Index3M,H2550,TRUE,_xll.ohTrigger(RecalcTrigger,Trigger3M)),NA())</f>
        <v>5.9578214718389953E-3</v>
      </c>
      <c r="L2550" s="44">
        <f>IFERROR(_xll.qlIndexFixing(Index6M,$H2550,TRUE,_xll.ohTrigger(RecalcTrigger,Trigger6M)),NA())</f>
        <v>6.8673871500699009E-3</v>
      </c>
      <c r="M2550" s="145">
        <f>IFERROR(_xll.qlIndexFixing(Index1Y,$H2550,TRUE,_xll.ohTrigger(RecalcTrigger,Trigger1Y)),NA())</f>
        <v>6.0347158456104111E-3</v>
      </c>
      <c r="N2550" s="144">
        <f>IFERROR(_xll.qlIndexFixing(ONIndex1M,I2550,TRUE,_xll.ohTrigger(RecalcTrigger,Trigger1M)),NA())</f>
        <v>5.7506683401609138E-3</v>
      </c>
      <c r="O2550" s="44">
        <f>IFERROR(_xll.qlIndexFixing(ONIndex3M,I2550,TRUE,_xll.ohTrigger(RecalcTrigger,Trigger3M)),NA())</f>
        <v>5.9916164920714721E-3</v>
      </c>
      <c r="P2550" s="44">
        <f>IFERROR(_xll.qlIndexFixing(ONIndex6M,I2550,TRUE,_xll.ohTrigger(RecalcTrigger,Trigger6M)),NA())</f>
        <v>6.9152512024661661E-3</v>
      </c>
      <c r="Q2550" s="145">
        <f>IFERROR(_xll.qlIndexFixing(ONIndex1Y,I2550,TRUE,_xll.ohTrigger(RecalcTrigger,Trigger1Y)),NA())</f>
        <v>6.1743299391636697E-3</v>
      </c>
    </row>
    <row r="2551" spans="2:17" x14ac:dyDescent="0.2">
      <c r="B2551" s="39" t="s">
        <v>42</v>
      </c>
      <c r="D2551" s="42">
        <f>_xll.qlCalendarAdvance(Calendar,$D2550,B2551,"f",FALSE)</f>
        <v>57621</v>
      </c>
      <c r="E2551" s="139">
        <f>_xll.qlInterestRateIndexValueDate(IndexON,D2551)</f>
        <v>57621</v>
      </c>
      <c r="F2551" s="155">
        <f>IFERROR(_xll.qlIndexFixing(IndexON,D2551,TRUE,_xll.ohTrigger(RecalcTrigger,TriggerON)),NA())</f>
        <v>5.2001970170767464E-3</v>
      </c>
      <c r="H2551" s="42">
        <f>_xll.qlCalendarAdvance(Calendar,$H2550,B2551,"f",FALSE)</f>
        <v>57621</v>
      </c>
      <c r="I2551" s="139">
        <f>_xll.qlInterestRateIndexValueDate(Index1M,$H2551)</f>
        <v>57623</v>
      </c>
      <c r="J2551" s="144">
        <f>IFERROR(_xll.qlIndexFixing(Index1M,$H2551,TRUE,_xll.ohTrigger(RecalcTrigger,Trigger1M)),NA())</f>
        <v>5.7355235898193602E-3</v>
      </c>
      <c r="K2551" s="44">
        <f>IFERROR(_xll.qlIndexFixing(Index3M,H2551,TRUE,_xll.ohTrigger(RecalcTrigger,Trigger3M)),NA())</f>
        <v>5.9515267567689569E-3</v>
      </c>
      <c r="L2551" s="44">
        <f>IFERROR(_xll.qlIndexFixing(Index6M,$H2551,TRUE,_xll.ohTrigger(RecalcTrigger,Trigger6M)),NA())</f>
        <v>6.8623489811908871E-3</v>
      </c>
      <c r="M2551" s="145">
        <f>IFERROR(_xll.qlIndexFixing(Index1Y,$H2551,TRUE,_xll.ohTrigger(RecalcTrigger,Trigger1Y)),NA())</f>
        <v>6.0286435934396795E-3</v>
      </c>
      <c r="N2551" s="144">
        <f>IFERROR(_xll.qlIndexFixing(ONIndex1M,I2551,TRUE,_xll.ohTrigger(RecalcTrigger,Trigger1M)),NA())</f>
        <v>5.7442290060549794E-3</v>
      </c>
      <c r="O2551" s="44">
        <f>IFERROR(_xll.qlIndexFixing(ONIndex3M,I2551,TRUE,_xll.ohTrigger(RecalcTrigger,Trigger3M)),NA())</f>
        <v>5.9852379654046217E-3</v>
      </c>
      <c r="P2551" s="44">
        <f>IFERROR(_xll.qlIndexFixing(ONIndex6M,I2551,TRUE,_xll.ohTrigger(RecalcTrigger,Trigger6M)),NA())</f>
        <v>6.9107611259955348E-3</v>
      </c>
      <c r="Q2551" s="145">
        <f>IFERROR(_xll.qlIndexFixing(ONIndex1Y,I2551,TRUE,_xll.ohTrigger(RecalcTrigger,Trigger1Y)),NA())</f>
        <v>6.1678805364717704E-3</v>
      </c>
    </row>
    <row r="2552" spans="2:17" x14ac:dyDescent="0.2">
      <c r="B2552" s="39" t="s">
        <v>42</v>
      </c>
      <c r="D2552" s="42">
        <f>_xll.qlCalendarAdvance(Calendar,$D2551,B2552,"f",FALSE)</f>
        <v>57628</v>
      </c>
      <c r="E2552" s="139">
        <f>_xll.qlInterestRateIndexValueDate(IndexON,D2552)</f>
        <v>57628</v>
      </c>
      <c r="F2552" s="155">
        <f>IFERROR(_xll.qlIndexFixing(IndexON,D2552,TRUE,_xll.ohTrigger(RecalcTrigger,TriggerON)),NA())</f>
        <v>5.2001970170767464E-3</v>
      </c>
      <c r="H2552" s="42">
        <f>_xll.qlCalendarAdvance(Calendar,$H2551,B2552,"f",FALSE)</f>
        <v>57628</v>
      </c>
      <c r="I2552" s="139">
        <f>_xll.qlInterestRateIndexValueDate(Index1M,$H2552)</f>
        <v>57630</v>
      </c>
      <c r="J2552" s="144">
        <f>IFERROR(_xll.qlIndexFixing(Index1M,$H2552,TRUE,_xll.ohTrigger(RecalcTrigger,Trigger1M)),NA())</f>
        <v>5.7291205072597072E-3</v>
      </c>
      <c r="K2552" s="44">
        <f>IFERROR(_xll.qlIndexFixing(Index3M,H2552,TRUE,_xll.ohTrigger(RecalcTrigger,Trigger3M)),NA())</f>
        <v>5.9452475635406029E-3</v>
      </c>
      <c r="L2552" s="44">
        <f>IFERROR(_xll.qlIndexFixing(Index6M,$H2552,TRUE,_xll.ohTrigger(RecalcTrigger,Trigger6M)),NA())</f>
        <v>6.8560139149204287E-3</v>
      </c>
      <c r="M2552" s="145">
        <f>IFERROR(_xll.qlIndexFixing(Index1Y,$H2552,TRUE,_xll.ohTrigger(RecalcTrigger,Trigger1Y)),NA())</f>
        <v>6.0225880170462201E-3</v>
      </c>
      <c r="N2552" s="144">
        <f>IFERROR(_xll.qlIndexFixing(ONIndex1M,I2552,TRUE,_xll.ohTrigger(RecalcTrigger,Trigger1M)),NA())</f>
        <v>5.7378049139167331E-3</v>
      </c>
      <c r="O2552" s="44">
        <f>IFERROR(_xll.qlIndexFixing(ONIndex3M,I2552,TRUE,_xll.ohTrigger(RecalcTrigger,Trigger3M)),NA())</f>
        <v>5.9788746856614949E-3</v>
      </c>
      <c r="P2552" s="44">
        <f>IFERROR(_xll.qlIndexFixing(ONIndex6M,I2552,TRUE,_xll.ohTrigger(RecalcTrigger,Trigger6M)),NA())</f>
        <v>6.9062286664678396E-3</v>
      </c>
      <c r="Q2552" s="145">
        <f>IFERROR(_xll.qlIndexFixing(ONIndex1Y,I2552,TRUE,_xll.ohTrigger(RecalcTrigger,Trigger1Y)),NA())</f>
        <v>6.1614466807036194E-3</v>
      </c>
    </row>
    <row r="2553" spans="2:17" x14ac:dyDescent="0.2">
      <c r="B2553" s="39" t="s">
        <v>42</v>
      </c>
      <c r="D2553" s="42">
        <f>_xll.qlCalendarAdvance(Calendar,$D2552,B2553,"f",FALSE)</f>
        <v>57635</v>
      </c>
      <c r="E2553" s="139">
        <f>_xll.qlInterestRateIndexValueDate(IndexON,D2553)</f>
        <v>57635</v>
      </c>
      <c r="F2553" s="155">
        <f>IFERROR(_xll.qlIndexFixing(IndexON,D2553,TRUE,_xll.ohTrigger(RecalcTrigger,TriggerON)),NA())</f>
        <v>5.2001970171566825E-3</v>
      </c>
      <c r="H2553" s="42">
        <f>_xll.qlCalendarAdvance(Calendar,$H2552,B2553,"f",FALSE)</f>
        <v>57635</v>
      </c>
      <c r="I2553" s="139">
        <f>_xll.qlInterestRateIndexValueDate(Index1M,$H2553)</f>
        <v>57637</v>
      </c>
      <c r="J2553" s="144">
        <f>IFERROR(_xll.qlIndexFixing(Index1M,$H2553,TRUE,_xll.ohTrigger(RecalcTrigger,Trigger1M)),NA())</f>
        <v>5.7227327819020157E-3</v>
      </c>
      <c r="K2553" s="44">
        <f>IFERROR(_xll.qlIndexFixing(Index3M,H2553,TRUE,_xll.ohTrigger(RecalcTrigger,Trigger3M)),NA())</f>
        <v>5.9389839318030671E-3</v>
      </c>
      <c r="L2553" s="44">
        <f>IFERROR(_xll.qlIndexFixing(Index6M,$H2553,TRUE,_xll.ohTrigger(RecalcTrigger,Trigger6M)),NA())</f>
        <v>6.8521423632247006E-3</v>
      </c>
      <c r="M2553" s="145">
        <f>IFERROR(_xll.qlIndexFixing(Index1Y,$H2553,TRUE,_xll.ohTrigger(RecalcTrigger,Trigger1Y)),NA())</f>
        <v>6.0165491550901139E-3</v>
      </c>
      <c r="N2553" s="144">
        <f>IFERROR(_xll.qlIndexFixing(ONIndex1M,I2553,TRUE,_xll.ohTrigger(RecalcTrigger,Trigger1M)),NA())</f>
        <v>5.73139610419382E-3</v>
      </c>
      <c r="O2553" s="44">
        <f>IFERROR(_xll.qlIndexFixing(ONIndex3M,I2553,TRUE,_xll.ohTrigger(RecalcTrigger,Trigger3M)),NA())</f>
        <v>5.9725266926502485E-3</v>
      </c>
      <c r="P2553" s="44">
        <f>IFERROR(_xll.qlIndexFixing(ONIndex6M,I2553,TRUE,_xll.ohTrigger(RecalcTrigger,Trigger6M)),NA())</f>
        <v>6.901653752660053E-3</v>
      </c>
      <c r="Q2553" s="145">
        <f>IFERROR(_xll.qlIndexFixing(ONIndex1Y,I2553,TRUE,_xll.ohTrigger(RecalcTrigger,Trigger1Y)),NA())</f>
        <v>6.1550284105482689E-3</v>
      </c>
    </row>
    <row r="2554" spans="2:17" x14ac:dyDescent="0.2">
      <c r="B2554" s="39" t="s">
        <v>42</v>
      </c>
      <c r="D2554" s="42">
        <f>_xll.qlCalendarAdvance(Calendar,$D2553,B2554,"f",FALSE)</f>
        <v>57642</v>
      </c>
      <c r="E2554" s="139">
        <f>_xll.qlInterestRateIndexValueDate(IndexON,D2554)</f>
        <v>57642</v>
      </c>
      <c r="F2554" s="155">
        <f>IFERROR(_xll.qlIndexFixing(IndexON,D2554,TRUE,_xll.ohTrigger(RecalcTrigger,TriggerON)),NA())</f>
        <v>5.2001970170767464E-3</v>
      </c>
      <c r="H2554" s="42">
        <f>_xll.qlCalendarAdvance(Calendar,$H2553,B2554,"f",FALSE)</f>
        <v>57642</v>
      </c>
      <c r="I2554" s="139">
        <f>_xll.qlInterestRateIndexValueDate(Index1M,$H2554)</f>
        <v>57644</v>
      </c>
      <c r="J2554" s="144">
        <f>IFERROR(_xll.qlIndexFixing(Index1M,$H2554,TRUE,_xll.ohTrigger(RecalcTrigger,Trigger1M)),NA())</f>
        <v>5.7163604544388964E-3</v>
      </c>
      <c r="K2554" s="44">
        <f>IFERROR(_xll.qlIndexFixing(Index3M,H2554,TRUE,_xll.ohTrigger(RecalcTrigger,Trigger3M)),NA())</f>
        <v>5.9327359012088885E-3</v>
      </c>
      <c r="L2554" s="44">
        <f>IFERROR(_xll.qlIndexFixing(Index6M,$H2554,TRUE,_xll.ohTrigger(RecalcTrigger,Trigger6M)),NA())</f>
        <v>6.8469737713076038E-3</v>
      </c>
      <c r="M2554" s="145">
        <f>IFERROR(_xll.qlIndexFixing(Index1Y,$H2554,TRUE,_xll.ohTrigger(RecalcTrigger,Trigger1Y)),NA())</f>
        <v>6.0105270462312288E-3</v>
      </c>
      <c r="N2554" s="144">
        <f>IFERROR(_xll.qlIndexFixing(ONIndex1M,I2554,TRUE,_xll.ohTrigger(RecalcTrigger,Trigger1M)),NA())</f>
        <v>5.7250026178135016E-3</v>
      </c>
      <c r="O2554" s="44">
        <f>IFERROR(_xll.qlIndexFixing(ONIndex3M,I2554,TRUE,_xll.ohTrigger(RecalcTrigger,Trigger3M)),NA())</f>
        <v>5.966194025939231E-3</v>
      </c>
      <c r="P2554" s="44">
        <f>IFERROR(_xll.qlIndexFixing(ONIndex6M,I2554,TRUE,_xll.ohTrigger(RecalcTrigger,Trigger6M)),NA())</f>
        <v>6.8970363128695311E-3</v>
      </c>
      <c r="Q2554" s="145">
        <f>IFERROR(_xll.qlIndexFixing(ONIndex1Y,I2554,TRUE,_xll.ohTrigger(RecalcTrigger,Trigger1Y)),NA())</f>
        <v>6.1486257647747067E-3</v>
      </c>
    </row>
    <row r="2555" spans="2:17" x14ac:dyDescent="0.2">
      <c r="B2555" s="39" t="s">
        <v>42</v>
      </c>
      <c r="D2555" s="42">
        <f>_xll.qlCalendarAdvance(Calendar,$D2554,B2555,"f",FALSE)</f>
        <v>57649</v>
      </c>
      <c r="E2555" s="139">
        <f>_xll.qlInterestRateIndexValueDate(IndexON,D2555)</f>
        <v>57649</v>
      </c>
      <c r="F2555" s="155">
        <f>IFERROR(_xll.qlIndexFixing(IndexON,D2555,TRUE,_xll.ohTrigger(RecalcTrigger,TriggerON)),NA())</f>
        <v>5.2001970170767464E-3</v>
      </c>
      <c r="H2555" s="42">
        <f>_xll.qlCalendarAdvance(Calendar,$H2554,B2555,"f",FALSE)</f>
        <v>57649</v>
      </c>
      <c r="I2555" s="139">
        <f>_xll.qlInterestRateIndexValueDate(Index1M,$H2555)</f>
        <v>57651</v>
      </c>
      <c r="J2555" s="144">
        <f>IFERROR(_xll.qlIndexFixing(Index1M,$H2555,TRUE,_xll.ohTrigger(RecalcTrigger,Trigger1M)),NA())</f>
        <v>5.7100035655706953E-3</v>
      </c>
      <c r="K2555" s="44">
        <f>IFERROR(_xll.qlIndexFixing(Index3M,H2555,TRUE,_xll.ohTrigger(RecalcTrigger,Trigger3M)),NA())</f>
        <v>5.9265035114080501E-3</v>
      </c>
      <c r="L2555" s="44">
        <f>IFERROR(_xll.qlIndexFixing(Index6M,$H2555,TRUE,_xll.ohTrigger(RecalcTrigger,Trigger6M)),NA())</f>
        <v>6.8420838534826393E-3</v>
      </c>
      <c r="M2555" s="145">
        <f>IFERROR(_xll.qlIndexFixing(Index1Y,$H2555,TRUE,_xll.ohTrigger(RecalcTrigger,Trigger1Y)),NA())</f>
        <v>6.0045217291296469E-3</v>
      </c>
      <c r="N2555" s="144">
        <f>IFERROR(_xll.qlIndexFixing(ONIndex1M,I2555,TRUE,_xll.ohTrigger(RecalcTrigger,Trigger1M)),NA())</f>
        <v>5.7186244951434873E-3</v>
      </c>
      <c r="O2555" s="44">
        <f>IFERROR(_xll.qlIndexFixing(ONIndex3M,I2555,TRUE,_xll.ohTrigger(RecalcTrigger,Trigger3M)),NA())</f>
        <v>5.9598767252566631E-3</v>
      </c>
      <c r="P2555" s="44">
        <f>IFERROR(_xll.qlIndexFixing(ONIndex6M,I2555,TRUE,_xll.ohTrigger(RecalcTrigger,Trigger6M)),NA())</f>
        <v>6.8923762757133744E-3</v>
      </c>
      <c r="Q2555" s="145">
        <f>IFERROR(_xll.qlIndexFixing(ONIndex1Y,I2555,TRUE,_xll.ohTrigger(RecalcTrigger,Trigger1Y)),NA())</f>
        <v>6.1422387820719848E-3</v>
      </c>
    </row>
    <row r="2556" spans="2:17" x14ac:dyDescent="0.2">
      <c r="B2556" s="39" t="s">
        <v>42</v>
      </c>
      <c r="D2556" s="42">
        <f>_xll.qlCalendarAdvance(Calendar,$D2555,B2556,"f",FALSE)</f>
        <v>57656</v>
      </c>
      <c r="E2556" s="139">
        <f>_xll.qlInterestRateIndexValueDate(IndexON,D2556)</f>
        <v>57656</v>
      </c>
      <c r="F2556" s="155">
        <f>IFERROR(_xll.qlIndexFixing(IndexON,D2556,TRUE,_xll.ohTrigger(RecalcTrigger,TriggerON)),NA())</f>
        <v>5.2001970170767464E-3</v>
      </c>
      <c r="H2556" s="42">
        <f>_xll.qlCalendarAdvance(Calendar,$H2555,B2556,"f",FALSE)</f>
        <v>57656</v>
      </c>
      <c r="I2556" s="139">
        <f>_xll.qlInterestRateIndexValueDate(Index1M,$H2556)</f>
        <v>57658</v>
      </c>
      <c r="J2556" s="144">
        <f>IFERROR(_xll.qlIndexFixing(Index1M,$H2556,TRUE,_xll.ohTrigger(RecalcTrigger,Trigger1M)),NA())</f>
        <v>5.7036621559926025E-3</v>
      </c>
      <c r="K2556" s="44">
        <f>IFERROR(_xll.qlIndexFixing(Index3M,H2556,TRUE,_xll.ohTrigger(RecalcTrigger,Trigger3M)),NA())</f>
        <v>5.9202868020530909E-3</v>
      </c>
      <c r="L2556" s="44">
        <f>IFERROR(_xll.qlIndexFixing(Index6M,$H2556,TRUE,_xll.ohTrigger(RecalcTrigger,Trigger6M)),NA())</f>
        <v>6.8368312005340215E-3</v>
      </c>
      <c r="M2556" s="145">
        <f>IFERROR(_xll.qlIndexFixing(Index1Y,$H2556,TRUE,_xll.ohTrigger(RecalcTrigger,Trigger1Y)),NA())</f>
        <v>5.9985332424461052E-3</v>
      </c>
      <c r="N2556" s="144">
        <f>IFERROR(_xll.qlIndexFixing(ONIndex1M,I2556,TRUE,_xll.ohTrigger(RecalcTrigger,Trigger1M)),NA())</f>
        <v>5.7122617771909745E-3</v>
      </c>
      <c r="O2556" s="44">
        <f>IFERROR(_xll.qlIndexFixing(ONIndex3M,I2556,TRUE,_xll.ohTrigger(RecalcTrigger,Trigger3M)),NA())</f>
        <v>5.9535748302508296E-3</v>
      </c>
      <c r="P2556" s="44">
        <f>IFERROR(_xll.qlIndexFixing(ONIndex6M,I2556,TRUE,_xll.ohTrigger(RecalcTrigger,Trigger6M)),NA())</f>
        <v>6.8876735696488112E-3</v>
      </c>
      <c r="Q2556" s="145">
        <f>IFERROR(_xll.qlIndexFixing(ONIndex1Y,I2556,TRUE,_xll.ohTrigger(RecalcTrigger,Trigger1Y)),NA())</f>
        <v>6.1358675012090913E-3</v>
      </c>
    </row>
    <row r="2557" spans="2:17" x14ac:dyDescent="0.2">
      <c r="B2557" s="39" t="s">
        <v>42</v>
      </c>
      <c r="D2557" s="42">
        <f>_xll.qlCalendarAdvance(Calendar,$D2556,B2557,"f",FALSE)</f>
        <v>57663</v>
      </c>
      <c r="E2557" s="139">
        <f>_xll.qlInterestRateIndexValueDate(IndexON,D2557)</f>
        <v>57663</v>
      </c>
      <c r="F2557" s="155">
        <f>IFERROR(_xll.qlIndexFixing(IndexON,D2557,TRUE,_xll.ohTrigger(RecalcTrigger,TriggerON)),NA())</f>
        <v>5.2001970170767464E-3</v>
      </c>
      <c r="H2557" s="42">
        <f>_xll.qlCalendarAdvance(Calendar,$H2556,B2557,"f",FALSE)</f>
        <v>57663</v>
      </c>
      <c r="I2557" s="139">
        <f>_xll.qlInterestRateIndexValueDate(Index1M,$H2557)</f>
        <v>57665</v>
      </c>
      <c r="J2557" s="144">
        <f>IFERROR(_xll.qlIndexFixing(Index1M,$H2557,TRUE,_xll.ohTrigger(RecalcTrigger,Trigger1M)),NA())</f>
        <v>5.6973362664023853E-3</v>
      </c>
      <c r="K2557" s="44">
        <f>IFERROR(_xll.qlIndexFixing(Index3M,H2557,TRUE,_xll.ohTrigger(RecalcTrigger,Trigger3M)),NA())</f>
        <v>5.914085812791443E-3</v>
      </c>
      <c r="L2557" s="44">
        <f>IFERROR(_xll.qlIndexFixing(Index6M,$H2557,TRUE,_xll.ohTrigger(RecalcTrigger,Trigger6M)),NA())</f>
        <v>6.831534793456686E-3</v>
      </c>
      <c r="M2557" s="145">
        <f>IFERROR(_xll.qlIndexFixing(Index1Y,$H2557,TRUE,_xll.ohTrigger(RecalcTrigger,Trigger1Y)),NA())</f>
        <v>5.9925616248398149E-3</v>
      </c>
      <c r="N2557" s="144">
        <f>IFERROR(_xll.qlIndexFixing(ONIndex1M,I2557,TRUE,_xll.ohTrigger(RecalcTrigger,Trigger1M)),NA())</f>
        <v>5.7059145044835446E-3</v>
      </c>
      <c r="O2557" s="44">
        <f>IFERROR(_xll.qlIndexFixing(ONIndex3M,I2557,TRUE,_xll.ohTrigger(RecalcTrigger,Trigger3M)),NA())</f>
        <v>5.947288380649951E-3</v>
      </c>
      <c r="P2557" s="44">
        <f>IFERROR(_xll.qlIndexFixing(ONIndex6M,I2557,TRUE,_xll.ohTrigger(RecalcTrigger,Trigger6M)),NA())</f>
        <v>6.8829281230531336E-3</v>
      </c>
      <c r="Q2557" s="145">
        <f>IFERROR(_xll.qlIndexFixing(ONIndex1Y,I2557,TRUE,_xll.ohTrigger(RecalcTrigger,Trigger1Y)),NA())</f>
        <v>6.1295119608750781E-3</v>
      </c>
    </row>
    <row r="2558" spans="2:17" x14ac:dyDescent="0.2">
      <c r="B2558" s="39" t="s">
        <v>42</v>
      </c>
      <c r="D2558" s="42">
        <f>_xll.qlCalendarAdvance(Calendar,$D2557,B2558,"f",FALSE)</f>
        <v>57670</v>
      </c>
      <c r="E2558" s="139">
        <f>_xll.qlInterestRateIndexValueDate(IndexON,D2558)</f>
        <v>57670</v>
      </c>
      <c r="F2558" s="155">
        <f>IFERROR(_xll.qlIndexFixing(IndexON,D2558,TRUE,_xll.ohTrigger(RecalcTrigger,TriggerON)),NA())</f>
        <v>5.2001970170767464E-3</v>
      </c>
      <c r="H2558" s="42">
        <f>_xll.qlCalendarAdvance(Calendar,$H2557,B2558,"f",FALSE)</f>
        <v>57670</v>
      </c>
      <c r="I2558" s="139">
        <f>_xll.qlInterestRateIndexValueDate(Index1M,$H2558)</f>
        <v>57672</v>
      </c>
      <c r="J2558" s="144">
        <f>IFERROR(_xll.qlIndexFixing(Index1M,$H2558,TRUE,_xll.ohTrigger(RecalcTrigger,Trigger1M)),NA())</f>
        <v>5.6910259375003895E-3</v>
      </c>
      <c r="K2558" s="44">
        <f>IFERROR(_xll.qlIndexFixing(Index3M,H2558,TRUE,_xll.ohTrigger(RecalcTrigger,Trigger3M)),NA())</f>
        <v>5.9079005832773446E-3</v>
      </c>
      <c r="L2558" s="44">
        <f>IFERROR(_xll.qlIndexFixing(Index6M,$H2558,TRUE,_xll.ohTrigger(RecalcTrigger,Trigger6M)),NA())</f>
        <v>6.8261945608531598E-3</v>
      </c>
      <c r="M2558" s="145">
        <f>IFERROR(_xll.qlIndexFixing(Index1Y,$H2558,TRUE,_xll.ohTrigger(RecalcTrigger,Trigger1Y)),NA())</f>
        <v>5.9866069149710792E-3</v>
      </c>
      <c r="N2558" s="144">
        <f>IFERROR(_xll.qlIndexFixing(ONIndex1M,I2558,TRUE,_xll.ohTrigger(RecalcTrigger,Trigger1M)),NA())</f>
        <v>5.6995827179484593E-3</v>
      </c>
      <c r="O2558" s="44">
        <f>IFERROR(_xll.qlIndexFixing(ONIndex3M,I2558,TRUE,_xll.ohTrigger(RecalcTrigger,Trigger3M)),NA())</f>
        <v>5.941017415862504E-3</v>
      </c>
      <c r="P2558" s="44">
        <f>IFERROR(_xll.qlIndexFixing(ONIndex6M,I2558,TRUE,_xll.ohTrigger(RecalcTrigger,Trigger6M)),NA())</f>
        <v>6.8781398646233782E-3</v>
      </c>
      <c r="Q2558" s="145">
        <f>IFERROR(_xll.qlIndexFixing(ONIndex1Y,I2558,TRUE,_xll.ohTrigger(RecalcTrigger,Trigger1Y)),NA())</f>
        <v>6.1231721998389332E-3</v>
      </c>
    </row>
    <row r="2559" spans="2:17" x14ac:dyDescent="0.2">
      <c r="B2559" s="39" t="s">
        <v>42</v>
      </c>
      <c r="D2559" s="42">
        <f>_xll.qlCalendarAdvance(Calendar,$D2558,B2559,"f",FALSE)</f>
        <v>57677</v>
      </c>
      <c r="E2559" s="139">
        <f>_xll.qlInterestRateIndexValueDate(IndexON,D2559)</f>
        <v>57677</v>
      </c>
      <c r="F2559" s="155">
        <f>IFERROR(_xll.qlIndexFixing(IndexON,D2559,TRUE,_xll.ohTrigger(RecalcTrigger,TriggerON)),NA())</f>
        <v>5.2001970171566825E-3</v>
      </c>
      <c r="H2559" s="42">
        <f>_xll.qlCalendarAdvance(Calendar,$H2558,B2559,"f",FALSE)</f>
        <v>57677</v>
      </c>
      <c r="I2559" s="139">
        <f>_xll.qlInterestRateIndexValueDate(Index1M,$H2559)</f>
        <v>57679</v>
      </c>
      <c r="J2559" s="144">
        <f>IFERROR(_xll.qlIndexFixing(Index1M,$H2559,TRUE,_xll.ohTrigger(RecalcTrigger,Trigger1M)),NA())</f>
        <v>5.684731209979226E-3</v>
      </c>
      <c r="K2559" s="44">
        <f>IFERROR(_xll.qlIndexFixing(Index3M,H2559,TRUE,_xll.ohTrigger(RecalcTrigger,Trigger3M)),NA())</f>
        <v>5.9032888197982913E-3</v>
      </c>
      <c r="L2559" s="44">
        <f>IFERROR(_xll.qlIndexFixing(Index6M,$H2559,TRUE,_xll.ohTrigger(RecalcTrigger,Trigger6M)),NA())</f>
        <v>6.8204751260958858E-3</v>
      </c>
      <c r="M2559" s="145">
        <f>IFERROR(_xll.qlIndexFixing(Index1Y,$H2559,TRUE,_xll.ohTrigger(RecalcTrigger,Trigger1Y)),NA())</f>
        <v>5.9817597169652421E-3</v>
      </c>
      <c r="N2559" s="144">
        <f>IFERROR(_xll.qlIndexFixing(ONIndex1M,I2559,TRUE,_xll.ohTrigger(RecalcTrigger,Trigger1M)),NA())</f>
        <v>5.6932664579534276E-3</v>
      </c>
      <c r="O2559" s="44">
        <f>IFERROR(_xll.qlIndexFixing(ONIndex3M,I2559,TRUE,_xll.ohTrigger(RecalcTrigger,Trigger3M)),NA())</f>
        <v>5.9347619758565173E-3</v>
      </c>
      <c r="P2559" s="44">
        <f>IFERROR(_xll.qlIndexFixing(ONIndex6M,I2559,TRUE,_xll.ohTrigger(RecalcTrigger,Trigger6M)),NA())</f>
        <v>6.8733087226569012E-3</v>
      </c>
      <c r="Q2559" s="145">
        <f>IFERROR(_xll.qlIndexFixing(ONIndex1Y,I2559,TRUE,_xll.ohTrigger(RecalcTrigger,Trigger1Y)),NA())</f>
        <v>6.1168482567897087E-3</v>
      </c>
    </row>
    <row r="2560" spans="2:17" x14ac:dyDescent="0.2">
      <c r="B2560" s="39" t="s">
        <v>42</v>
      </c>
      <c r="D2560" s="42">
        <f>_xll.qlCalendarAdvance(Calendar,$D2559,B2560,"f",FALSE)</f>
        <v>57684</v>
      </c>
      <c r="E2560" s="139">
        <f>_xll.qlInterestRateIndexValueDate(IndexON,D2560)</f>
        <v>57684</v>
      </c>
      <c r="F2560" s="155">
        <f>IFERROR(_xll.qlIndexFixing(IndexON,D2560,TRUE,_xll.ohTrigger(RecalcTrigger,TriggerON)),NA())</f>
        <v>5.2001970171566825E-3</v>
      </c>
      <c r="H2560" s="42">
        <f>_xll.qlCalendarAdvance(Calendar,$H2559,B2560,"f",FALSE)</f>
        <v>57684</v>
      </c>
      <c r="I2560" s="139">
        <f>_xll.qlInterestRateIndexValueDate(Index1M,$H2560)</f>
        <v>57686</v>
      </c>
      <c r="J2560" s="144">
        <f>IFERROR(_xll.qlIndexFixing(Index1M,$H2560,TRUE,_xll.ohTrigger(RecalcTrigger,Trigger1M)),NA())</f>
        <v>5.6784521245340841E-3</v>
      </c>
      <c r="K2560" s="44">
        <f>IFERROR(_xll.qlIndexFixing(Index3M,H2560,TRUE,_xll.ohTrigger(RecalcTrigger,Trigger3M)),NA())</f>
        <v>5.8971310777966579E-3</v>
      </c>
      <c r="L2560" s="44">
        <f>IFERROR(_xll.qlIndexFixing(Index6M,$H2560,TRUE,_xll.ohTrigger(RecalcTrigger,Trigger6M)),NA())</f>
        <v>6.8150437601367025E-3</v>
      </c>
      <c r="M2560" s="145">
        <f>IFERROR(_xll.qlIndexFixing(Index1Y,$H2560,TRUE,_xll.ohTrigger(RecalcTrigger,Trigger1Y)),NA())</f>
        <v>5.9747483730844221E-3</v>
      </c>
      <c r="N2560" s="144">
        <f>IFERROR(_xll.qlIndexFixing(ONIndex1M,I2560,TRUE,_xll.ohTrigger(RecalcTrigger,Trigger1M)),NA())</f>
        <v>5.6869657655056471E-3</v>
      </c>
      <c r="O2560" s="44">
        <f>IFERROR(_xll.qlIndexFixing(ONIndex3M,I2560,TRUE,_xll.ohTrigger(RecalcTrigger,Trigger3M)),NA())</f>
        <v>5.9285221002802757E-3</v>
      </c>
      <c r="P2560" s="44">
        <f>IFERROR(_xll.qlIndexFixing(ONIndex6M,I2560,TRUE,_xll.ohTrigger(RecalcTrigger,Trigger6M)),NA())</f>
        <v>6.8684346257708029E-3</v>
      </c>
      <c r="Q2560" s="145">
        <f>IFERROR(_xll.qlIndexFixing(ONIndex1Y,I2560,TRUE,_xll.ohTrigger(RecalcTrigger,Trigger1Y)),NA())</f>
        <v>6.1105401704963924E-3</v>
      </c>
    </row>
    <row r="2561" spans="2:17" x14ac:dyDescent="0.2">
      <c r="B2561" s="39" t="s">
        <v>42</v>
      </c>
      <c r="D2561" s="42">
        <f>_xll.qlCalendarAdvance(Calendar,$D2560,B2561,"f",FALSE)</f>
        <v>57691</v>
      </c>
      <c r="E2561" s="139">
        <f>_xll.qlInterestRateIndexValueDate(IndexON,D2561)</f>
        <v>57691</v>
      </c>
      <c r="F2561" s="155">
        <f>IFERROR(_xll.qlIndexFixing(IndexON,D2561,TRUE,_xll.ohTrigger(RecalcTrigger,TriggerON)),NA())</f>
        <v>5.2001970171566825E-3</v>
      </c>
      <c r="H2561" s="42">
        <f>_xll.qlCalendarAdvance(Calendar,$H2560,B2561,"f",FALSE)</f>
        <v>57691</v>
      </c>
      <c r="I2561" s="139">
        <f>_xll.qlInterestRateIndexValueDate(Index1M,$H2561)</f>
        <v>57693</v>
      </c>
      <c r="J2561" s="144">
        <f>IFERROR(_xll.qlIndexFixing(Index1M,$H2561,TRUE,_xll.ohTrigger(RecalcTrigger,Trigger1M)),NA())</f>
        <v>5.6721887218678891E-3</v>
      </c>
      <c r="K2561" s="44">
        <f>IFERROR(_xll.qlIndexFixing(Index3M,H2561,TRUE,_xll.ohTrigger(RecalcTrigger,Trigger3M)),NA())</f>
        <v>5.8909892017062759E-3</v>
      </c>
      <c r="L2561" s="44">
        <f>IFERROR(_xll.qlIndexFixing(Index6M,$H2561,TRUE,_xll.ohTrigger(RecalcTrigger,Trigger6M)),NA())</f>
        <v>6.8095683486243805E-3</v>
      </c>
      <c r="M2561" s="145">
        <f>IFERROR(_xll.qlIndexFixing(Index1Y,$H2561,TRUE,_xll.ohTrigger(RecalcTrigger,Trigger1Y)),NA())</f>
        <v>5.9688446183857958E-3</v>
      </c>
      <c r="N2561" s="144">
        <f>IFERROR(_xll.qlIndexFixing(ONIndex1M,I2561,TRUE,_xll.ohTrigger(RecalcTrigger,Trigger1M)),NA())</f>
        <v>5.6806806811326993E-3</v>
      </c>
      <c r="O2561" s="44">
        <f>IFERROR(_xll.qlIndexFixing(ONIndex3M,I2561,TRUE,_xll.ohTrigger(RecalcTrigger,Trigger3M)),NA())</f>
        <v>5.9222978285422556E-3</v>
      </c>
      <c r="P2561" s="44">
        <f>IFERROR(_xll.qlIndexFixing(ONIndex6M,I2561,TRUE,_xll.ohTrigger(RecalcTrigger,Trigger6M)),NA())</f>
        <v>6.8635175025022477E-3</v>
      </c>
      <c r="Q2561" s="145">
        <f>IFERROR(_xll.qlIndexFixing(ONIndex1Y,I2561,TRUE,_xll.ohTrigger(RecalcTrigger,Trigger1Y)),NA())</f>
        <v>6.1042479798079086E-3</v>
      </c>
    </row>
    <row r="2562" spans="2:17" x14ac:dyDescent="0.2">
      <c r="B2562" s="39" t="s">
        <v>42</v>
      </c>
      <c r="D2562" s="42">
        <f>_xll.qlCalendarAdvance(Calendar,$D2561,B2562,"f",FALSE)</f>
        <v>57698</v>
      </c>
      <c r="E2562" s="139">
        <f>_xll.qlInterestRateIndexValueDate(IndexON,D2562)</f>
        <v>57698</v>
      </c>
      <c r="F2562" s="155">
        <f>IFERROR(_xll.qlIndexFixing(IndexON,D2562,TRUE,_xll.ohTrigger(RecalcTrigger,TriggerON)),NA())</f>
        <v>5.2001970170767464E-3</v>
      </c>
      <c r="H2562" s="42">
        <f>_xll.qlCalendarAdvance(Calendar,$H2561,B2562,"f",FALSE)</f>
        <v>57698</v>
      </c>
      <c r="I2562" s="139">
        <f>_xll.qlInterestRateIndexValueDate(Index1M,$H2562)</f>
        <v>57700</v>
      </c>
      <c r="J2562" s="144">
        <f>IFERROR(_xll.qlIndexFixing(Index1M,$H2562,TRUE,_xll.ohTrigger(RecalcTrigger,Trigger1M)),NA())</f>
        <v>5.6659410426732511E-3</v>
      </c>
      <c r="K2562" s="44">
        <f>IFERROR(_xll.qlIndexFixing(Index3M,H2562,TRUE,_xll.ohTrigger(RecalcTrigger,Trigger3M)),NA())</f>
        <v>5.8848632311780946E-3</v>
      </c>
      <c r="L2562" s="44">
        <f>IFERROR(_xll.qlIndexFixing(Index6M,$H2562,TRUE,_xll.ohTrigger(RecalcTrigger,Trigger6M)),NA())</f>
        <v>6.8040488201751414E-3</v>
      </c>
      <c r="M2562" s="145">
        <f>IFERROR(_xll.qlIndexFixing(Index1Y,$H2562,TRUE,_xll.ohTrigger(RecalcTrigger,Trigger1Y)),NA())</f>
        <v>5.9629579260635319E-3</v>
      </c>
      <c r="N2562" s="144">
        <f>IFERROR(_xll.qlIndexFixing(ONIndex1M,I2562,TRUE,_xll.ohTrigger(RecalcTrigger,Trigger1M)),NA())</f>
        <v>5.6726228582437699E-3</v>
      </c>
      <c r="O2562" s="44">
        <f>IFERROR(_xll.qlIndexFixing(ONIndex3M,I2562,TRUE,_xll.ohTrigger(RecalcTrigger,Trigger3M)),NA())</f>
        <v>5.914318185675782E-3</v>
      </c>
      <c r="P2562" s="44">
        <f>IFERROR(_xll.qlIndexFixing(ONIndex6M,I2562,TRUE,_xll.ohTrigger(RecalcTrigger,Trigger6M)),NA())</f>
        <v>6.8571321492960635E-3</v>
      </c>
      <c r="Q2562" s="145">
        <f>IFERROR(_xll.qlIndexFixing(ONIndex1Y,I2562,TRUE,_xll.ohTrigger(RecalcTrigger,Trigger1Y)),NA())</f>
        <v>6.0961814390925184E-3</v>
      </c>
    </row>
    <row r="2563" spans="2:17" x14ac:dyDescent="0.2">
      <c r="B2563" s="39" t="s">
        <v>42</v>
      </c>
      <c r="D2563" s="42">
        <f>_xll.qlCalendarAdvance(Calendar,$D2562,B2563,"f",FALSE)</f>
        <v>57706</v>
      </c>
      <c r="E2563" s="139">
        <f>_xll.qlInterestRateIndexValueDate(IndexON,D2563)</f>
        <v>57706</v>
      </c>
      <c r="F2563" s="155">
        <f>IFERROR(_xll.qlIndexFixing(IndexON,D2563,TRUE,_xll.ohTrigger(RecalcTrigger,TriggerON)),NA())</f>
        <v>5.2001970171566825E-3</v>
      </c>
      <c r="H2563" s="42">
        <f>_xll.qlCalendarAdvance(Calendar,$H2562,B2563,"f",FALSE)</f>
        <v>57706</v>
      </c>
      <c r="I2563" s="139">
        <f>_xll.qlInterestRateIndexValueDate(Index1M,$H2563)</f>
        <v>57710</v>
      </c>
      <c r="J2563" s="144">
        <f>IFERROR(_xll.qlIndexFixing(Index1M,$H2563,TRUE,_xll.ohTrigger(RecalcTrigger,Trigger1M)),NA())</f>
        <v>5.657043142777653E-3</v>
      </c>
      <c r="K2563" s="44">
        <f>IFERROR(_xll.qlIndexFixing(Index3M,H2563,TRUE,_xll.ohTrigger(RecalcTrigger,Trigger3M)),NA())</f>
        <v>5.8769096848187985E-3</v>
      </c>
      <c r="L2563" s="44">
        <f>IFERROR(_xll.qlIndexFixing(Index6M,$H2563,TRUE,_xll.ohTrigger(RecalcTrigger,Trigger6M)),NA())</f>
        <v>6.7971356192110194E-3</v>
      </c>
      <c r="M2563" s="145">
        <f>IFERROR(_xll.qlIndexFixing(Index1Y,$H2563,TRUE,_xll.ohTrigger(RecalcTrigger,Trigger1Y)),NA())</f>
        <v>5.9552948286717804E-3</v>
      </c>
      <c r="N2563" s="144">
        <f>IFERROR(_xll.qlIndexFixing(ONIndex1M,I2563,TRUE,_xll.ohTrigger(RecalcTrigger,Trigger1M)),NA())</f>
        <v>5.6663736024908928E-3</v>
      </c>
      <c r="O2563" s="44">
        <f>IFERROR(_xll.qlIndexFixing(ONIndex3M,I2563,TRUE,_xll.ohTrigger(RecalcTrigger,Trigger3M)),NA())</f>
        <v>5.9081297292085111E-3</v>
      </c>
      <c r="P2563" s="44">
        <f>IFERROR(_xll.qlIndexFixing(ONIndex6M,I2563,TRUE,_xll.ohTrigger(RecalcTrigger,Trigger6M)),NA())</f>
        <v>6.8521164113111155E-3</v>
      </c>
      <c r="Q2563" s="145">
        <f>IFERROR(_xll.qlIndexFixing(ONIndex1Y,I2563,TRUE,_xll.ohTrigger(RecalcTrigger,Trigger1Y)),NA())</f>
        <v>6.0899257261848305E-3</v>
      </c>
    </row>
    <row r="2564" spans="2:17" x14ac:dyDescent="0.2">
      <c r="B2564" s="39" t="s">
        <v>42</v>
      </c>
      <c r="D2564" s="42">
        <f>_xll.qlCalendarAdvance(Calendar,$D2563,B2564,"f",FALSE)</f>
        <v>57713</v>
      </c>
      <c r="E2564" s="139">
        <f>_xll.qlInterestRateIndexValueDate(IndexON,D2564)</f>
        <v>57713</v>
      </c>
      <c r="F2564" s="155">
        <f>IFERROR(_xll.qlIndexFixing(IndexON,D2564,TRUE,_xll.ohTrigger(RecalcTrigger,TriggerON)),NA())</f>
        <v>5.2001970171566825E-3</v>
      </c>
      <c r="H2564" s="42">
        <f>_xll.qlCalendarAdvance(Calendar,$H2563,B2564,"f",FALSE)</f>
        <v>57713</v>
      </c>
      <c r="I2564" s="139">
        <f>_xll.qlInterestRateIndexValueDate(Index1M,$H2564)</f>
        <v>57717</v>
      </c>
      <c r="J2564" s="144">
        <f>IFERROR(_xll.qlIndexFixing(Index1M,$H2564,TRUE,_xll.ohTrigger(RecalcTrigger,Trigger1M)),NA())</f>
        <v>5.6508338185925055E-3</v>
      </c>
      <c r="K2564" s="44">
        <f>IFERROR(_xll.qlIndexFixing(Index3M,H2564,TRUE,_xll.ohTrigger(RecalcTrigger,Trigger3M)),NA())</f>
        <v>5.8696684473823124E-3</v>
      </c>
      <c r="L2564" s="44">
        <f>IFERROR(_xll.qlIndexFixing(Index6M,$H2564,TRUE,_xll.ohTrigger(RecalcTrigger,Trigger6M)),NA())</f>
        <v>6.790460141893195E-3</v>
      </c>
      <c r="M2564" s="145">
        <f>IFERROR(_xll.qlIndexFixing(Index1Y,$H2564,TRUE,_xll.ohTrigger(RecalcTrigger,Trigger1Y)),NA())</f>
        <v>5.9494474256446836E-3</v>
      </c>
      <c r="N2564" s="144">
        <f>IFERROR(_xll.qlIndexFixing(ONIndex1M,I2564,TRUE,_xll.ohTrigger(RecalcTrigger,Trigger1M)),NA())</f>
        <v>5.6610296250703129E-3</v>
      </c>
      <c r="O2564" s="44">
        <f>IFERROR(_xll.qlIndexFixing(ONIndex3M,I2564,TRUE,_xll.ohTrigger(RecalcTrigger,Trigger3M)),NA())</f>
        <v>5.9028378596259756E-3</v>
      </c>
      <c r="P2564" s="44">
        <f>IFERROR(_xll.qlIndexFixing(ONIndex6M,I2564,TRUE,_xll.ohTrigger(RecalcTrigger,Trigger6M)),NA())</f>
        <v>6.8477827776192157E-3</v>
      </c>
      <c r="Q2564" s="145">
        <f>IFERROR(_xll.qlIndexFixing(ONIndex1Y,I2564,TRUE,_xll.ohTrigger(RecalcTrigger,Trigger1Y)),NA())</f>
        <v>6.0845764378925082E-3</v>
      </c>
    </row>
    <row r="2565" spans="2:17" x14ac:dyDescent="0.2">
      <c r="B2565" s="39" t="s">
        <v>42</v>
      </c>
      <c r="D2565" s="42">
        <f>_xll.qlCalendarAdvance(Calendar,$D2564,B2565,"f",FALSE)</f>
        <v>57720</v>
      </c>
      <c r="E2565" s="139">
        <f>_xll.qlInterestRateIndexValueDate(IndexON,D2565)</f>
        <v>57720</v>
      </c>
      <c r="F2565" s="155">
        <f>IFERROR(_xll.qlIndexFixing(IndexON,D2565,TRUE,_xll.ohTrigger(RecalcTrigger,TriggerON)),NA())</f>
        <v>5.2001970171566825E-3</v>
      </c>
      <c r="H2565" s="42">
        <f>_xll.qlCalendarAdvance(Calendar,$H2564,B2565,"f",FALSE)</f>
        <v>57720</v>
      </c>
      <c r="I2565" s="139">
        <f>_xll.qlInterestRateIndexValueDate(Index1M,$H2565)</f>
        <v>57724</v>
      </c>
      <c r="J2565" s="144">
        <f>IFERROR(_xll.qlIndexFixing(Index1M,$H2565,TRUE,_xll.ohTrigger(RecalcTrigger,Trigger1M)),NA())</f>
        <v>5.6446403574137508E-3</v>
      </c>
      <c r="K2565" s="44">
        <f>IFERROR(_xll.qlIndexFixing(Index3M,H2565,TRUE,_xll.ohTrigger(RecalcTrigger,Trigger3M)),NA())</f>
        <v>5.8632156276653465E-3</v>
      </c>
      <c r="L2565" s="44">
        <f>IFERROR(_xll.qlIndexFixing(Index6M,$H2565,TRUE,_xll.ohTrigger(RecalcTrigger,Trigger6M)),NA())</f>
        <v>6.7847888134893713E-3</v>
      </c>
      <c r="M2565" s="145">
        <f>IFERROR(_xll.qlIndexFixing(Index1Y,$H2565,TRUE,_xll.ohTrigger(RecalcTrigger,Trigger1Y)),NA())</f>
        <v>5.9436172112632716E-3</v>
      </c>
      <c r="N2565" s="144">
        <f>IFERROR(_xll.qlIndexFixing(ONIndex1M,I2565,TRUE,_xll.ohTrigger(RecalcTrigger,Trigger1M)),NA())</f>
        <v>5.6548096365460765E-3</v>
      </c>
      <c r="O2565" s="44">
        <f>IFERROR(_xll.qlIndexFixing(ONIndex3M,I2565,TRUE,_xll.ohTrigger(RecalcTrigger,Trigger3M)),NA())</f>
        <v>5.8966786556791106E-3</v>
      </c>
      <c r="P2565" s="44">
        <f>IFERROR(_xll.qlIndexFixing(ONIndex6M,I2565,TRUE,_xll.ohTrigger(RecalcTrigger,Trigger6M)),NA())</f>
        <v>6.8426866401871678E-3</v>
      </c>
      <c r="Q2565" s="145">
        <f>IFERROR(_xll.qlIndexFixing(ONIndex1Y,I2565,TRUE,_xll.ohTrigger(RecalcTrigger,Trigger1Y)),NA())</f>
        <v>6.0783505122774528E-3</v>
      </c>
    </row>
    <row r="2566" spans="2:17" x14ac:dyDescent="0.2">
      <c r="B2566" s="39" t="s">
        <v>42</v>
      </c>
      <c r="D2566" s="42">
        <f>_xll.qlCalendarAdvance(Calendar,$D2565,B2566,"f",FALSE)</f>
        <v>57727</v>
      </c>
      <c r="E2566" s="139">
        <f>_xll.qlInterestRateIndexValueDate(IndexON,D2566)</f>
        <v>57727</v>
      </c>
      <c r="F2566" s="155">
        <f>IFERROR(_xll.qlIndexFixing(IndexON,D2566,TRUE,_xll.ohTrigger(RecalcTrigger,TriggerON)),NA())</f>
        <v>5.2001970170767464E-3</v>
      </c>
      <c r="H2566" s="42">
        <f>_xll.qlCalendarAdvance(Calendar,$H2565,B2566,"f",FALSE)</f>
        <v>57727</v>
      </c>
      <c r="I2566" s="139">
        <f>_xll.qlInterestRateIndexValueDate(Index1M,$H2566)</f>
        <v>57731</v>
      </c>
      <c r="J2566" s="144">
        <f>IFERROR(_xll.qlIndexFixing(Index1M,$H2566,TRUE,_xll.ohTrigger(RecalcTrigger,Trigger1M)),NA())</f>
        <v>5.6384627999365774E-3</v>
      </c>
      <c r="K2566" s="44">
        <f>IFERROR(_xll.qlIndexFixing(Index3M,H2566,TRUE,_xll.ohTrigger(RecalcTrigger,Trigger3M)),NA())</f>
        <v>5.8575443686479404E-3</v>
      </c>
      <c r="L2566" s="44">
        <f>IFERROR(_xll.qlIndexFixing(Index6M,$H2566,TRUE,_xll.ohTrigger(RecalcTrigger,Trigger6M)),NA())</f>
        <v>6.7790730520652081E-3</v>
      </c>
      <c r="M2566" s="145">
        <f>IFERROR(_xll.qlIndexFixing(Index1Y,$H2566,TRUE,_xll.ohTrigger(RecalcTrigger,Trigger1Y)),NA())</f>
        <v>5.9378042241874695E-3</v>
      </c>
      <c r="N2566" s="144">
        <f>IFERROR(_xll.qlIndexFixing(ONIndex1M,I2566,TRUE,_xll.ohTrigger(RecalcTrigger,Trigger1M)),NA())</f>
        <v>5.648605465529144E-3</v>
      </c>
      <c r="O2566" s="44">
        <f>IFERROR(_xll.qlIndexFixing(ONIndex3M,I2566,TRUE,_xll.ohTrigger(RecalcTrigger,Trigger3M)),NA())</f>
        <v>5.8905352597271587E-3</v>
      </c>
      <c r="P2566" s="44">
        <f>IFERROR(_xll.qlIndexFixing(ONIndex6M,I2566,TRUE,_xll.ohTrigger(RecalcTrigger,Trigger6M)),NA())</f>
        <v>6.8375471087467332E-3</v>
      </c>
      <c r="Q2566" s="145">
        <f>IFERROR(_xll.qlIndexFixing(ONIndex1Y,I2566,TRUE,_xll.ohTrigger(RecalcTrigger,Trigger1Y)),NA())</f>
        <v>6.0721406813080137E-3</v>
      </c>
    </row>
    <row r="2567" spans="2:17" x14ac:dyDescent="0.2">
      <c r="B2567" s="39" t="s">
        <v>42</v>
      </c>
      <c r="D2567" s="42">
        <f>_xll.qlCalendarAdvance(Calendar,$D2566,B2567,"f",FALSE)</f>
        <v>57734</v>
      </c>
      <c r="E2567" s="139">
        <f>_xll.qlInterestRateIndexValueDate(IndexON,D2567)</f>
        <v>57734</v>
      </c>
      <c r="F2567" s="155">
        <f>IFERROR(_xll.qlIndexFixing(IndexON,D2567,TRUE,_xll.ohTrigger(RecalcTrigger,TriggerON)),NA())</f>
        <v>5.2001970171566825E-3</v>
      </c>
      <c r="H2567" s="42">
        <f>_xll.qlCalendarAdvance(Calendar,$H2566,B2567,"f",FALSE)</f>
        <v>57734</v>
      </c>
      <c r="I2567" s="139">
        <f>_xll.qlInterestRateIndexValueDate(Index1M,$H2567)</f>
        <v>57738</v>
      </c>
      <c r="J2567" s="144">
        <f>IFERROR(_xll.qlIndexFixing(Index1M,$H2567,TRUE,_xll.ohTrigger(RecalcTrigger,Trigger1M)),NA())</f>
        <v>5.6323011868613321E-3</v>
      </c>
      <c r="K2567" s="44">
        <f>IFERROR(_xll.qlIndexFixing(Index3M,H2567,TRUE,_xll.ohTrigger(RecalcTrigger,Trigger3M)),NA())</f>
        <v>5.8515064954645334E-3</v>
      </c>
      <c r="L2567" s="44">
        <f>IFERROR(_xll.qlIndexFixing(Index6M,$H2567,TRUE,_xll.ohTrigger(RecalcTrigger,Trigger6M)),NA())</f>
        <v>6.7733127862553743E-3</v>
      </c>
      <c r="M2567" s="145">
        <f>IFERROR(_xll.qlIndexFixing(Index1Y,$H2567,TRUE,_xll.ohTrigger(RecalcTrigger,Trigger1Y)),NA())</f>
        <v>5.9320085030767633E-3</v>
      </c>
      <c r="N2567" s="144">
        <f>IFERROR(_xll.qlIndexFixing(ONIndex1M,I2567,TRUE,_xll.ohTrigger(RecalcTrigger,Trigger1M)),NA())</f>
        <v>5.6424171525470967E-3</v>
      </c>
      <c r="O2567" s="44">
        <f>IFERROR(_xll.qlIndexFixing(ONIndex3M,I2567,TRUE,_xll.ohTrigger(RecalcTrigger,Trigger3M)),NA())</f>
        <v>5.8844077114184046E-3</v>
      </c>
      <c r="P2567" s="44">
        <f>IFERROR(_xll.qlIndexFixing(ONIndex6M,I2567,TRUE,_xll.ohTrigger(RecalcTrigger,Trigger6M)),NA())</f>
        <v>6.8323641115952682E-3</v>
      </c>
      <c r="Q2567" s="145">
        <f>IFERROR(_xll.qlIndexFixing(ONIndex1Y,I2567,TRUE,_xll.ohTrigger(RecalcTrigger,Trigger1Y)),NA())</f>
        <v>6.0659469837531788E-3</v>
      </c>
    </row>
    <row r="2568" spans="2:17" x14ac:dyDescent="0.2">
      <c r="B2568" s="39" t="s">
        <v>42</v>
      </c>
      <c r="D2568" s="42">
        <f>_xll.qlCalendarAdvance(Calendar,$D2567,B2568,"f",FALSE)</f>
        <v>57741</v>
      </c>
      <c r="E2568" s="139">
        <f>_xll.qlInterestRateIndexValueDate(IndexON,D2568)</f>
        <v>57741</v>
      </c>
      <c r="F2568" s="155">
        <f>IFERROR(_xll.qlIndexFixing(IndexON,D2568,TRUE,_xll.ohTrigger(RecalcTrigger,TriggerON)),NA())</f>
        <v>5.2001970170767464E-3</v>
      </c>
      <c r="H2568" s="42">
        <f>_xll.qlCalendarAdvance(Calendar,$H2567,B2568,"f",FALSE)</f>
        <v>57741</v>
      </c>
      <c r="I2568" s="139">
        <f>_xll.qlInterestRateIndexValueDate(Index1M,$H2568)</f>
        <v>57745</v>
      </c>
      <c r="J2568" s="144">
        <f>IFERROR(_xll.qlIndexFixing(Index1M,$H2568,TRUE,_xll.ohTrigger(RecalcTrigger,Trigger1M)),NA())</f>
        <v>5.6273367928803631E-3</v>
      </c>
      <c r="K2568" s="44">
        <f>IFERROR(_xll.qlIndexFixing(Index3M,H2568,TRUE,_xll.ohTrigger(RecalcTrigger,Trigger3M)),NA())</f>
        <v>5.8454847859370348E-3</v>
      </c>
      <c r="L2568" s="44">
        <f>IFERROR(_xll.qlIndexFixing(Index6M,$H2568,TRUE,_xll.ohTrigger(RecalcTrigger,Trigger6M)),NA())</f>
        <v>6.7675079447011253E-3</v>
      </c>
      <c r="M2568" s="145">
        <f>IFERROR(_xll.qlIndexFixing(Index1Y,$H2568,TRUE,_xll.ohTrigger(RecalcTrigger,Trigger1Y)),NA())</f>
        <v>5.9262300865912968E-3</v>
      </c>
      <c r="N2568" s="144">
        <f>IFERROR(_xll.qlIndexFixing(ONIndex1M,I2568,TRUE,_xll.ohTrigger(RecalcTrigger,Trigger1M)),NA())</f>
        <v>5.6362447384472603E-3</v>
      </c>
      <c r="O2568" s="44">
        <f>IFERROR(_xll.qlIndexFixing(ONIndex3M,I2568,TRUE,_xll.ohTrigger(RecalcTrigger,Trigger3M)),NA())</f>
        <v>5.8782960504011328E-3</v>
      </c>
      <c r="P2568" s="44">
        <f>IFERROR(_xll.qlIndexFixing(ONIndex6M,I2568,TRUE,_xll.ohTrigger(RecalcTrigger,Trigger6M)),NA())</f>
        <v>6.8271375771100651E-3</v>
      </c>
      <c r="Q2568" s="145">
        <f>IFERROR(_xll.qlIndexFixing(ONIndex1Y,I2568,TRUE,_xll.ohTrigger(RecalcTrigger,Trigger1Y)),NA())</f>
        <v>6.0597694583819361E-3</v>
      </c>
    </row>
    <row r="2569" spans="2:17" x14ac:dyDescent="0.2">
      <c r="B2569" s="39" t="s">
        <v>42</v>
      </c>
      <c r="D2569" s="42">
        <f>_xll.qlCalendarAdvance(Calendar,$D2568,B2569,"f",FALSE)</f>
        <v>57748</v>
      </c>
      <c r="E2569" s="139">
        <f>_xll.qlInterestRateIndexValueDate(IndexON,D2569)</f>
        <v>57748</v>
      </c>
      <c r="F2569" s="155">
        <f>IFERROR(_xll.qlIndexFixing(IndexON,D2569,TRUE,_xll.ohTrigger(RecalcTrigger,TriggerON)),NA())</f>
        <v>5.2001970170767464E-3</v>
      </c>
      <c r="H2569" s="42">
        <f>_xll.qlCalendarAdvance(Calendar,$H2568,B2569,"f",FALSE)</f>
        <v>57748</v>
      </c>
      <c r="I2569" s="139">
        <f>_xll.qlInterestRateIndexValueDate(Index1M,$H2569)</f>
        <v>57752</v>
      </c>
      <c r="J2569" s="144">
        <f>IFERROR(_xll.qlIndexFixing(Index1M,$H2569,TRUE,_xll.ohTrigger(RecalcTrigger,Trigger1M)),NA())</f>
        <v>5.6212040344164448E-3</v>
      </c>
      <c r="K2569" s="44">
        <f>IFERROR(_xll.qlIndexFixing(Index3M,H2569,TRUE,_xll.ohTrigger(RecalcTrigger,Trigger3M)),NA())</f>
        <v>5.8394792797172431E-3</v>
      </c>
      <c r="L2569" s="44">
        <f>IFERROR(_xll.qlIndexFixing(Index6M,$H2569,TRUE,_xll.ohTrigger(RecalcTrigger,Trigger6M)),NA())</f>
        <v>6.7616584560459148E-3</v>
      </c>
      <c r="M2569" s="145">
        <f>IFERROR(_xll.qlIndexFixing(Index1Y,$H2569,TRUE,_xll.ohTrigger(RecalcTrigger,Trigger1Y)),NA())</f>
        <v>5.9204690133907749E-3</v>
      </c>
      <c r="N2569" s="144">
        <f>IFERROR(_xll.qlIndexFixing(ONIndex1M,I2569,TRUE,_xll.ohTrigger(RecalcTrigger,Trigger1M)),NA())</f>
        <v>5.630088263997024E-3</v>
      </c>
      <c r="O2569" s="44">
        <f>IFERROR(_xll.qlIndexFixing(ONIndex3M,I2569,TRUE,_xll.ohTrigger(RecalcTrigger,Trigger3M)),NA())</f>
        <v>5.872200316323628E-3</v>
      </c>
      <c r="P2569" s="44">
        <f>IFERROR(_xll.qlIndexFixing(ONIndex6M,I2569,TRUE,_xll.ohTrigger(RecalcTrigger,Trigger6M)),NA())</f>
        <v>6.8218674340680963E-3</v>
      </c>
      <c r="Q2569" s="145">
        <f>IFERROR(_xll.qlIndexFixing(ONIndex1Y,I2569,TRUE,_xll.ohTrigger(RecalcTrigger,Trigger1Y)),NA())</f>
        <v>6.0536081437234657E-3</v>
      </c>
    </row>
    <row r="2570" spans="2:17" x14ac:dyDescent="0.2">
      <c r="B2570" s="39" t="s">
        <v>42</v>
      </c>
      <c r="D2570" s="42">
        <f>_xll.qlCalendarAdvance(Calendar,$D2569,B2570,"f",FALSE)</f>
        <v>57755</v>
      </c>
      <c r="E2570" s="139">
        <f>_xll.qlInterestRateIndexValueDate(IndexON,D2570)</f>
        <v>57755</v>
      </c>
      <c r="F2570" s="155">
        <f>IFERROR(_xll.qlIndexFixing(IndexON,D2570,TRUE,_xll.ohTrigger(RecalcTrigger,TriggerON)),NA())</f>
        <v>5.2001970171566825E-3</v>
      </c>
      <c r="H2570" s="42">
        <f>_xll.qlCalendarAdvance(Calendar,$H2569,B2570,"f",FALSE)</f>
        <v>57755</v>
      </c>
      <c r="I2570" s="139">
        <f>_xll.qlInterestRateIndexValueDate(Index1M,$H2570)</f>
        <v>57759</v>
      </c>
      <c r="J2570" s="144">
        <f>IFERROR(_xll.qlIndexFixing(Index1M,$H2570,TRUE,_xll.ohTrigger(RecalcTrigger,Trigger1M)),NA())</f>
        <v>5.6150873326570629E-3</v>
      </c>
      <c r="K2570" s="44">
        <f>IFERROR(_xll.qlIndexFixing(Index3M,H2570,TRUE,_xll.ohTrigger(RecalcTrigger,Trigger3M)),NA())</f>
        <v>5.833490016456078E-3</v>
      </c>
      <c r="L2570" s="44">
        <f>IFERROR(_xll.qlIndexFixing(Index6M,$H2570,TRUE,_xll.ohTrigger(RecalcTrigger,Trigger6M)),NA())</f>
        <v>6.7557642489371496E-3</v>
      </c>
      <c r="M2570" s="145">
        <f>IFERROR(_xll.qlIndexFixing(Index1Y,$H2570,TRUE,_xll.ohTrigger(RecalcTrigger,Trigger1Y)),NA())</f>
        <v>5.9147253221349038E-3</v>
      </c>
      <c r="N2570" s="144">
        <f>IFERROR(_xll.qlIndexFixing(ONIndex1M,I2570,TRUE,_xll.ohTrigger(RecalcTrigger,Trigger1M)),NA())</f>
        <v>5.6239477697239693E-3</v>
      </c>
      <c r="O2570" s="44">
        <f>IFERROR(_xll.qlIndexFixing(ONIndex3M,I2570,TRUE,_xll.ohTrigger(RecalcTrigger,Trigger3M)),NA())</f>
        <v>5.8661205489940471E-3</v>
      </c>
      <c r="P2570" s="44">
        <f>IFERROR(_xll.qlIndexFixing(ONIndex6M,I2570,TRUE,_xll.ohTrigger(RecalcTrigger,Trigger6M)),NA())</f>
        <v>6.8165536109265901E-3</v>
      </c>
      <c r="Q2570" s="145">
        <f>IFERROR(_xll.qlIndexFixing(ONIndex1Y,I2570,TRUE,_xll.ohTrigger(RecalcTrigger,Trigger1Y)),NA())</f>
        <v>6.0474630786266914E-3</v>
      </c>
    </row>
    <row r="2571" spans="2:17" x14ac:dyDescent="0.2">
      <c r="B2571" s="39" t="s">
        <v>42</v>
      </c>
      <c r="D2571" s="42">
        <f>_xll.qlCalendarAdvance(Calendar,$D2570,B2571,"f",FALSE)</f>
        <v>57762</v>
      </c>
      <c r="E2571" s="139">
        <f>_xll.qlInterestRateIndexValueDate(IndexON,D2571)</f>
        <v>57762</v>
      </c>
      <c r="F2571" s="155">
        <f>IFERROR(_xll.qlIndexFixing(IndexON,D2571,TRUE,_xll.ohTrigger(RecalcTrigger,TriggerON)),NA())</f>
        <v>5.2001970170767464E-3</v>
      </c>
      <c r="H2571" s="42">
        <f>_xll.qlCalendarAdvance(Calendar,$H2570,B2571,"f",FALSE)</f>
        <v>57762</v>
      </c>
      <c r="I2571" s="139">
        <f>_xll.qlInterestRateIndexValueDate(Index1M,$H2571)</f>
        <v>57766</v>
      </c>
      <c r="J2571" s="144">
        <f>IFERROR(_xll.qlIndexFixing(Index1M,$H2571,TRUE,_xll.ohTrigger(RecalcTrigger,Trigger1M)),NA())</f>
        <v>5.608986728301092E-3</v>
      </c>
      <c r="K2571" s="44">
        <f>IFERROR(_xll.qlIndexFixing(Index3M,H2571,TRUE,_xll.ohTrigger(RecalcTrigger,Trigger3M)),NA())</f>
        <v>5.8275170358018233E-3</v>
      </c>
      <c r="L2571" s="44">
        <f>IFERROR(_xll.qlIndexFixing(Index6M,$H2571,TRUE,_xll.ohTrigger(RecalcTrigger,Trigger6M)),NA())</f>
        <v>6.7498252520279437E-3</v>
      </c>
      <c r="M2571" s="145">
        <f>IFERROR(_xll.qlIndexFixing(Index1Y,$H2571,TRUE,_xll.ohTrigger(RecalcTrigger,Trigger1Y)),NA())</f>
        <v>5.908999051483608E-3</v>
      </c>
      <c r="N2571" s="144">
        <f>IFERROR(_xll.qlIndexFixing(ONIndex1M,I2571,TRUE,_xll.ohTrigger(RecalcTrigger,Trigger1M)),NA())</f>
        <v>5.6178232963155494E-3</v>
      </c>
      <c r="O2571" s="44">
        <f>IFERROR(_xll.qlIndexFixing(ONIndex3M,I2571,TRUE,_xll.ohTrigger(RecalcTrigger,Trigger3M)),NA())</f>
        <v>5.8600567879008025E-3</v>
      </c>
      <c r="P2571" s="44">
        <f>IFERROR(_xll.qlIndexFixing(ONIndex6M,I2571,TRUE,_xll.ohTrigger(RecalcTrigger,Trigger6M)),NA())</f>
        <v>6.8111960359029666E-3</v>
      </c>
      <c r="Q2571" s="145">
        <f>IFERROR(_xll.qlIndexFixing(ONIndex1Y,I2571,TRUE,_xll.ohTrigger(RecalcTrigger,Trigger1Y)),NA())</f>
        <v>6.0413343018606014E-3</v>
      </c>
    </row>
    <row r="2572" spans="2:17" x14ac:dyDescent="0.2">
      <c r="B2572" s="39" t="s">
        <v>42</v>
      </c>
      <c r="D2572" s="42">
        <f>_xll.qlCalendarAdvance(Calendar,$D2571,B2572,"f",FALSE)</f>
        <v>57769</v>
      </c>
      <c r="E2572" s="139">
        <f>_xll.qlInterestRateIndexValueDate(IndexON,D2572)</f>
        <v>57769</v>
      </c>
      <c r="F2572" s="155">
        <f>IFERROR(_xll.qlIndexFixing(IndexON,D2572,TRUE,_xll.ohTrigger(RecalcTrigger,TriggerON)),NA())</f>
        <v>5.2001970171566825E-3</v>
      </c>
      <c r="H2572" s="42">
        <f>_xll.qlCalendarAdvance(Calendar,$H2571,B2572,"f",FALSE)</f>
        <v>57769</v>
      </c>
      <c r="I2572" s="139">
        <f>_xll.qlInterestRateIndexValueDate(Index1M,$H2572)</f>
        <v>57773</v>
      </c>
      <c r="J2572" s="144">
        <f>IFERROR(_xll.qlIndexFixing(Index1M,$H2572,TRUE,_xll.ohTrigger(RecalcTrigger,Trigger1M)),NA())</f>
        <v>5.6017337118404835E-3</v>
      </c>
      <c r="K2572" s="44">
        <f>IFERROR(_xll.qlIndexFixing(Index3M,H2572,TRUE,_xll.ohTrigger(RecalcTrigger,Trigger3M)),NA())</f>
        <v>5.8211851131843555E-3</v>
      </c>
      <c r="L2572" s="44">
        <f>IFERROR(_xll.qlIndexFixing(Index6M,$H2572,TRUE,_xll.ohTrigger(RecalcTrigger,Trigger6M)),NA())</f>
        <v>6.7430810617015273E-3</v>
      </c>
      <c r="M2572" s="145">
        <f>IFERROR(_xll.qlIndexFixing(Index1Y,$H2572,TRUE,_xll.ohTrigger(RecalcTrigger,Trigger1Y)),NA())</f>
        <v>5.9032902400965939E-3</v>
      </c>
      <c r="N2572" s="144">
        <f>IFERROR(_xll.qlIndexFixing(ONIndex1M,I2572,TRUE,_xll.ohTrigger(RecalcTrigger,Trigger1M)),NA())</f>
        <v>5.6117148846990261E-3</v>
      </c>
      <c r="O2572" s="44">
        <f>IFERROR(_xll.qlIndexFixing(ONIndex3M,I2572,TRUE,_xll.ohTrigger(RecalcTrigger,Trigger3M)),NA())</f>
        <v>5.8540090728520511E-3</v>
      </c>
      <c r="P2572" s="44">
        <f>IFERROR(_xll.qlIndexFixing(ONIndex6M,I2572,TRUE,_xll.ohTrigger(RecalcTrigger,Trigger6M)),NA())</f>
        <v>6.8057946380140066E-3</v>
      </c>
      <c r="Q2572" s="145">
        <f>IFERROR(_xll.qlIndexFixing(ONIndex1Y,I2572,TRUE,_xll.ohTrigger(RecalcTrigger,Trigger1Y)),NA())</f>
        <v>6.0352218521142476E-3</v>
      </c>
    </row>
    <row r="2573" spans="2:17" x14ac:dyDescent="0.2">
      <c r="B2573" s="39" t="s">
        <v>42</v>
      </c>
      <c r="D2573" s="42">
        <f>_xll.qlCalendarAdvance(Calendar,$D2572,B2573,"f",FALSE)</f>
        <v>57776</v>
      </c>
      <c r="E2573" s="139">
        <f>_xll.qlInterestRateIndexValueDate(IndexON,D2573)</f>
        <v>57776</v>
      </c>
      <c r="F2573" s="155">
        <f>IFERROR(_xll.qlIndexFixing(IndexON,D2573,TRUE,_xll.ohTrigger(RecalcTrigger,TriggerON)),NA())</f>
        <v>5.2001970170767464E-3</v>
      </c>
      <c r="H2573" s="42">
        <f>_xll.qlCalendarAdvance(Calendar,$H2572,B2573,"f",FALSE)</f>
        <v>57776</v>
      </c>
      <c r="I2573" s="139">
        <f>_xll.qlInterestRateIndexValueDate(Index1M,$H2573)</f>
        <v>57780</v>
      </c>
      <c r="J2573" s="144">
        <f>IFERROR(_xll.qlIndexFixing(Index1M,$H2573,TRUE,_xll.ohTrigger(RecalcTrigger,Trigger1M)),NA())</f>
        <v>5.5956686197886699E-3</v>
      </c>
      <c r="K2573" s="44">
        <f>IFERROR(_xll.qlIndexFixing(Index3M,H2573,TRUE,_xll.ohTrigger(RecalcTrigger,Trigger3M)),NA())</f>
        <v>5.8152458971844796E-3</v>
      </c>
      <c r="L2573" s="44">
        <f>IFERROR(_xll.qlIndexFixing(Index6M,$H2573,TRUE,_xll.ohTrigger(RecalcTrigger,Trigger6M)),NA())</f>
        <v>6.7370455762322985E-3</v>
      </c>
      <c r="M2573" s="145">
        <f>IFERROR(_xll.qlIndexFixing(Index1Y,$H2573,TRUE,_xll.ohTrigger(RecalcTrigger,Trigger1Y)),NA())</f>
        <v>5.8975989266340035E-3</v>
      </c>
      <c r="N2573" s="144">
        <f>IFERROR(_xll.qlIndexFixing(ONIndex1M,I2573,TRUE,_xll.ohTrigger(RecalcTrigger,Trigger1M)),NA())</f>
        <v>5.6056225754819167E-3</v>
      </c>
      <c r="O2573" s="44">
        <f>IFERROR(_xll.qlIndexFixing(ONIndex3M,I2573,TRUE,_xll.ohTrigger(RecalcTrigger,Trigger3M)),NA())</f>
        <v>5.8479774434161413E-3</v>
      </c>
      <c r="P2573" s="44">
        <f>IFERROR(_xll.qlIndexFixing(ONIndex6M,I2573,TRUE,_xll.ohTrigger(RecalcTrigger,Trigger6M)),NA())</f>
        <v>6.800349345237322E-3</v>
      </c>
      <c r="Q2573" s="145">
        <f>IFERROR(_xll.qlIndexFixing(ONIndex1Y,I2573,TRUE,_xll.ohTrigger(RecalcTrigger,Trigger1Y)),NA())</f>
        <v>6.0291257681566179E-3</v>
      </c>
    </row>
    <row r="2574" spans="2:17" x14ac:dyDescent="0.2">
      <c r="B2574" s="39" t="s">
        <v>42</v>
      </c>
      <c r="D2574" s="42">
        <f>_xll.qlCalendarAdvance(Calendar,$D2573,B2574,"f",FALSE)</f>
        <v>57783</v>
      </c>
      <c r="E2574" s="139">
        <f>_xll.qlInterestRateIndexValueDate(IndexON,D2574)</f>
        <v>57783</v>
      </c>
      <c r="F2574" s="155">
        <f>IFERROR(_xll.qlIndexFixing(IndexON,D2574,TRUE,_xll.ohTrigger(RecalcTrigger,TriggerON)),NA())</f>
        <v>5.2001970170767464E-3</v>
      </c>
      <c r="H2574" s="42">
        <f>_xll.qlCalendarAdvance(Calendar,$H2573,B2574,"f",FALSE)</f>
        <v>57783</v>
      </c>
      <c r="I2574" s="139">
        <f>_xll.qlInterestRateIndexValueDate(Index1M,$H2574)</f>
        <v>57787</v>
      </c>
      <c r="J2574" s="144">
        <f>IFERROR(_xll.qlIndexFixing(Index1M,$H2574,TRUE,_xll.ohTrigger(RecalcTrigger,Trigger1M)),NA())</f>
        <v>5.5896197570154222E-3</v>
      </c>
      <c r="K2574" s="44">
        <f>IFERROR(_xll.qlIndexFixing(Index3M,H2574,TRUE,_xll.ohTrigger(RecalcTrigger,Trigger3M)),NA())</f>
        <v>5.8093230859412879E-3</v>
      </c>
      <c r="L2574" s="44">
        <f>IFERROR(_xll.qlIndexFixing(Index6M,$H2574,TRUE,_xll.ohTrigger(RecalcTrigger,Trigger6M)),NA())</f>
        <v>6.7309650752721698E-3</v>
      </c>
      <c r="M2574" s="145">
        <f>IFERROR(_xll.qlIndexFixing(Index1Y,$H2574,TRUE,_xll.ohTrigger(RecalcTrigger,Trigger1Y)),NA())</f>
        <v>5.8919251497553246E-3</v>
      </c>
      <c r="N2574" s="144">
        <f>IFERROR(_xll.qlIndexFixing(ONIndex1M,I2574,TRUE,_xll.ohTrigger(RecalcTrigger,Trigger1M)),NA())</f>
        <v>5.5995464092717384E-3</v>
      </c>
      <c r="O2574" s="44">
        <f>IFERROR(_xll.qlIndexFixing(ONIndex3M,I2574,TRUE,_xll.ohTrigger(RecalcTrigger,Trigger3M)),NA())</f>
        <v>5.8419619394012301E-3</v>
      </c>
      <c r="P2574" s="44">
        <f>IFERROR(_xll.qlIndexFixing(ONIndex6M,I2574,TRUE,_xll.ohTrigger(RecalcTrigger,Trigger6M)),NA())</f>
        <v>6.7948600862699493E-3</v>
      </c>
      <c r="Q2574" s="145">
        <f>IFERROR(_xll.qlIndexFixing(ONIndex1Y,I2574,TRUE,_xll.ohTrigger(RecalcTrigger,Trigger1Y)),NA())</f>
        <v>6.0230460885968284E-3</v>
      </c>
    </row>
    <row r="2575" spans="2:17" x14ac:dyDescent="0.2">
      <c r="B2575" s="39" t="s">
        <v>42</v>
      </c>
      <c r="D2575" s="42">
        <f>_xll.qlCalendarAdvance(Calendar,$D2574,B2575,"f",FALSE)</f>
        <v>57790</v>
      </c>
      <c r="E2575" s="139">
        <f>_xll.qlInterestRateIndexValueDate(IndexON,D2575)</f>
        <v>57790</v>
      </c>
      <c r="F2575" s="155">
        <f>IFERROR(_xll.qlIndexFixing(IndexON,D2575,TRUE,_xll.ohTrigger(RecalcTrigger,TriggerON)),NA())</f>
        <v>5.2001970170767464E-3</v>
      </c>
      <c r="H2575" s="42">
        <f>_xll.qlCalendarAdvance(Calendar,$H2574,B2575,"f",FALSE)</f>
        <v>57790</v>
      </c>
      <c r="I2575" s="139">
        <f>_xll.qlInterestRateIndexValueDate(Index1M,$H2575)</f>
        <v>57794</v>
      </c>
      <c r="J2575" s="144">
        <f>IFERROR(_xll.qlIndexFixing(Index1M,$H2575,TRUE,_xll.ohTrigger(RecalcTrigger,Trigger1M)),NA())</f>
        <v>5.5835871642107735E-3</v>
      </c>
      <c r="K2575" s="44">
        <f>IFERROR(_xll.qlIndexFixing(Index3M,H2575,TRUE,_xll.ohTrigger(RecalcTrigger,Trigger3M)),NA())</f>
        <v>5.8034167191013258E-3</v>
      </c>
      <c r="L2575" s="44">
        <f>IFERROR(_xll.qlIndexFixing(Index6M,$H2575,TRUE,_xll.ohTrigger(RecalcTrigger,Trigger6M)),NA())</f>
        <v>6.7248394874908088E-3</v>
      </c>
      <c r="M2575" s="145">
        <f>IFERROR(_xll.qlIndexFixing(Index1Y,$H2575,TRUE,_xll.ohTrigger(RecalcTrigger,Trigger1Y)),NA())</f>
        <v>5.8862689481207001E-3</v>
      </c>
      <c r="N2575" s="144">
        <f>IFERROR(_xll.qlIndexFixing(ONIndex1M,I2575,TRUE,_xll.ohTrigger(RecalcTrigger,Trigger1M)),NA())</f>
        <v>5.5934864267559448E-3</v>
      </c>
      <c r="O2575" s="44">
        <f>IFERROR(_xll.qlIndexFixing(ONIndex3M,I2575,TRUE,_xll.ohTrigger(RecalcTrigger,Trigger3M)),NA())</f>
        <v>5.8359626002157938E-3</v>
      </c>
      <c r="P2575" s="44">
        <f>IFERROR(_xll.qlIndexFixing(ONIndex6M,I2575,TRUE,_xll.ohTrigger(RecalcTrigger,Trigger6M)),NA())</f>
        <v>6.7893267896490528E-3</v>
      </c>
      <c r="Q2575" s="145">
        <f>IFERROR(_xll.qlIndexFixing(ONIndex1Y,I2575,TRUE,_xll.ohTrigger(RecalcTrigger,Trigger1Y)),NA())</f>
        <v>6.0169828522038671E-3</v>
      </c>
    </row>
    <row r="2576" spans="2:17" x14ac:dyDescent="0.2">
      <c r="B2576" s="39" t="s">
        <v>42</v>
      </c>
      <c r="D2576" s="42">
        <f>_xll.qlCalendarAdvance(Calendar,$D2575,B2576,"f",FALSE)</f>
        <v>57797</v>
      </c>
      <c r="E2576" s="139">
        <f>_xll.qlInterestRateIndexValueDate(IndexON,D2576)</f>
        <v>57797</v>
      </c>
      <c r="F2576" s="155">
        <f>IFERROR(_xll.qlIndexFixing(IndexON,D2576,TRUE,_xll.ohTrigger(RecalcTrigger,TriggerON)),NA())</f>
        <v>5.2001970171566825E-3</v>
      </c>
      <c r="H2576" s="42">
        <f>_xll.qlCalendarAdvance(Calendar,$H2575,B2576,"f",FALSE)</f>
        <v>57797</v>
      </c>
      <c r="I2576" s="139">
        <f>_xll.qlInterestRateIndexValueDate(Index1M,$H2576)</f>
        <v>57801</v>
      </c>
      <c r="J2576" s="144">
        <f>IFERROR(_xll.qlIndexFixing(Index1M,$H2576,TRUE,_xll.ohTrigger(RecalcTrigger,Trigger1M)),NA())</f>
        <v>5.5775708820776466E-3</v>
      </c>
      <c r="K2576" s="44">
        <f>IFERROR(_xll.qlIndexFixing(Index3M,H2576,TRUE,_xll.ohTrigger(RecalcTrigger,Trigger3M)),NA())</f>
        <v>5.7978977594260774E-3</v>
      </c>
      <c r="L2576" s="44">
        <f>IFERROR(_xll.qlIndexFixing(Index6M,$H2576,TRUE,_xll.ohTrigger(RecalcTrigger,Trigger6M)),NA())</f>
        <v>6.7190624960965896E-3</v>
      </c>
      <c r="M2576" s="145">
        <f>IFERROR(_xll.qlIndexFixing(Index1Y,$H2576,TRUE,_xll.ohTrigger(RecalcTrigger,Trigger1Y)),NA())</f>
        <v>5.8806303603900541E-3</v>
      </c>
      <c r="N2576" s="144">
        <f>IFERROR(_xll.qlIndexFixing(ONIndex1M,I2576,TRUE,_xll.ohTrigger(RecalcTrigger,Trigger1M)),NA())</f>
        <v>5.5874426687818612E-3</v>
      </c>
      <c r="O2576" s="44">
        <f>IFERROR(_xll.qlIndexFixing(ONIndex3M,I2576,TRUE,_xll.ohTrigger(RecalcTrigger,Trigger3M)),NA())</f>
        <v>5.8299794657479254E-3</v>
      </c>
      <c r="P2576" s="44">
        <f>IFERROR(_xll.qlIndexFixing(ONIndex6M,I2576,TRUE,_xll.ohTrigger(RecalcTrigger,Trigger6M)),NA())</f>
        <v>6.7837493839117968E-3</v>
      </c>
      <c r="Q2576" s="145">
        <f>IFERROR(_xll.qlIndexFixing(ONIndex1Y,I2576,TRUE,_xll.ohTrigger(RecalcTrigger,Trigger1Y)),NA())</f>
        <v>6.0109360978266579E-3</v>
      </c>
    </row>
    <row r="2577" spans="2:17" x14ac:dyDescent="0.2">
      <c r="B2577" s="39" t="s">
        <v>42</v>
      </c>
      <c r="D2577" s="42">
        <f>_xll.qlCalendarAdvance(Calendar,$D2576,B2577,"f",FALSE)</f>
        <v>57804</v>
      </c>
      <c r="E2577" s="139">
        <f>_xll.qlInterestRateIndexValueDate(IndexON,D2577)</f>
        <v>57804</v>
      </c>
      <c r="F2577" s="155">
        <f>IFERROR(_xll.qlIndexFixing(IndexON,D2577,TRUE,_xll.ohTrigger(RecalcTrigger,TriggerON)),NA())</f>
        <v>5.2001970171566825E-3</v>
      </c>
      <c r="H2577" s="42">
        <f>_xll.qlCalendarAdvance(Calendar,$H2576,B2577,"f",FALSE)</f>
        <v>57804</v>
      </c>
      <c r="I2577" s="139">
        <f>_xll.qlInterestRateIndexValueDate(Index1M,$H2577)</f>
        <v>57808</v>
      </c>
      <c r="J2577" s="144">
        <f>IFERROR(_xll.qlIndexFixing(Index1M,$H2577,TRUE,_xll.ohTrigger(RecalcTrigger,Trigger1M)),NA())</f>
        <v>5.5719550107591331E-3</v>
      </c>
      <c r="K2577" s="44">
        <f>IFERROR(_xll.qlIndexFixing(Index3M,H2577,TRUE,_xll.ohTrigger(RecalcTrigger,Trigger3M)),NA())</f>
        <v>5.7920233070817301E-3</v>
      </c>
      <c r="L2577" s="44">
        <f>IFERROR(_xll.qlIndexFixing(Index6M,$H2577,TRUE,_xll.ohTrigger(RecalcTrigger,Trigger6M)),NA())</f>
        <v>6.7128498917879958E-3</v>
      </c>
      <c r="M2577" s="145">
        <f>IFERROR(_xll.qlIndexFixing(Index1Y,$H2577,TRUE,_xll.ohTrigger(RecalcTrigger,Trigger1Y)),NA())</f>
        <v>5.8750094252233128E-3</v>
      </c>
      <c r="N2577" s="144">
        <f>IFERROR(_xll.qlIndexFixing(ONIndex1M,I2577,TRUE,_xll.ohTrigger(RecalcTrigger,Trigger1M)),NA())</f>
        <v>5.5814151760369413E-3</v>
      </c>
      <c r="O2577" s="44">
        <f>IFERROR(_xll.qlIndexFixing(ONIndex3M,I2577,TRUE,_xll.ohTrigger(RecalcTrigger,Trigger3M)),NA())</f>
        <v>5.8240125755659733E-3</v>
      </c>
      <c r="P2577" s="44">
        <f>IFERROR(_xll.qlIndexFixing(ONIndex6M,I2577,TRUE,_xll.ohTrigger(RecalcTrigger,Trigger6M)),NA())</f>
        <v>6.7781277973555376E-3</v>
      </c>
      <c r="Q2577" s="145">
        <f>IFERROR(_xll.qlIndexFixing(ONIndex1Y,I2577,TRUE,_xll.ohTrigger(RecalcTrigger,Trigger1Y)),NA())</f>
        <v>6.004905864154253E-3</v>
      </c>
    </row>
    <row r="2578" spans="2:17" x14ac:dyDescent="0.2">
      <c r="B2578" s="39" t="s">
        <v>42</v>
      </c>
      <c r="D2578" s="42">
        <f>_xll.qlCalendarAdvance(Calendar,$D2577,B2578,"f",FALSE)</f>
        <v>57811</v>
      </c>
      <c r="E2578" s="139">
        <f>_xll.qlInterestRateIndexValueDate(IndexON,D2578)</f>
        <v>57811</v>
      </c>
      <c r="F2578" s="155">
        <f>IFERROR(_xll.qlIndexFixing(IndexON,D2578,TRUE,_xll.ohTrigger(RecalcTrigger,TriggerON)),NA())</f>
        <v>5.2003472528845407E-3</v>
      </c>
      <c r="H2578" s="42">
        <f>_xll.qlCalendarAdvance(Calendar,$H2577,B2578,"f",FALSE)</f>
        <v>57811</v>
      </c>
      <c r="I2578" s="139">
        <f>_xll.qlInterestRateIndexValueDate(Index1M,$H2578)</f>
        <v>57817</v>
      </c>
      <c r="J2578" s="144">
        <f>IFERROR(_xll.qlIndexFixing(Index1M,$H2578,TRUE,_xll.ohTrigger(RecalcTrigger,Trigger1M)),NA())</f>
        <v>5.5642635146098129E-3</v>
      </c>
      <c r="K2578" s="44">
        <f>IFERROR(_xll.qlIndexFixing(Index3M,H2578,TRUE,_xll.ohTrigger(RecalcTrigger,Trigger3M)),NA())</f>
        <v>5.7844947786287728E-3</v>
      </c>
      <c r="L2578" s="44">
        <f>IFERROR(_xll.qlIndexFixing(Index6M,$H2578,TRUE,_xll.ohTrigger(RecalcTrigger,Trigger6M)),NA())</f>
        <v>6.7047956918405765E-3</v>
      </c>
      <c r="M2578" s="145">
        <f>IFERROR(_xll.qlIndexFixing(Index1Y,$H2578,TRUE,_xll.ohTrigger(RecalcTrigger,Trigger1Y)),NA())</f>
        <v>5.8678085092585411E-3</v>
      </c>
      <c r="N2578" s="144">
        <f>IFERROR(_xll.qlIndexFixing(ONIndex1M,I2578,TRUE,_xll.ohTrigger(RecalcTrigger,Trigger1M)),NA())</f>
        <v>5.5729191475695217E-3</v>
      </c>
      <c r="O2578" s="44">
        <f>IFERROR(_xll.qlIndexFixing(ONIndex3M,I2578,TRUE,_xll.ohTrigger(RecalcTrigger,Trigger3M)),NA())</f>
        <v>5.8156107610685126E-3</v>
      </c>
      <c r="P2578" s="44">
        <f>IFERROR(_xll.qlIndexFixing(ONIndex6M,I2578,TRUE,_xll.ohTrigger(RecalcTrigger,Trigger6M)),NA())</f>
        <v>6.7701471912329225E-3</v>
      </c>
      <c r="Q2578" s="145">
        <f>IFERROR(_xll.qlIndexFixing(ONIndex1Y,I2578,TRUE,_xll.ohTrigger(RecalcTrigger,Trigger1Y)),NA())</f>
        <v>5.9964199705664356E-3</v>
      </c>
    </row>
    <row r="2579" spans="2:17" x14ac:dyDescent="0.2">
      <c r="B2579" s="39" t="s">
        <v>42</v>
      </c>
      <c r="D2579" s="42">
        <f>_xll.qlCalendarAdvance(Calendar,$D2578,B2579,"f",FALSE)</f>
        <v>57818</v>
      </c>
      <c r="E2579" s="139">
        <f>_xll.qlInterestRateIndexValueDate(IndexON,D2579)</f>
        <v>57818</v>
      </c>
      <c r="F2579" s="155">
        <f>IFERROR(_xll.qlIndexFixing(IndexON,D2579,TRUE,_xll.ohTrigger(RecalcTrigger,TriggerON)),NA())</f>
        <v>5.2001970171566825E-3</v>
      </c>
      <c r="H2579" s="42">
        <f>_xll.qlCalendarAdvance(Calendar,$H2578,B2579,"f",FALSE)</f>
        <v>57818</v>
      </c>
      <c r="I2579" s="139">
        <f>_xll.qlInterestRateIndexValueDate(Index1M,$H2579)</f>
        <v>57822</v>
      </c>
      <c r="J2579" s="144">
        <f>IFERROR(_xll.qlIndexFixing(Index1M,$H2579,TRUE,_xll.ohTrigger(RecalcTrigger,Trigger1M)),NA())</f>
        <v>5.5600021993145177E-3</v>
      </c>
      <c r="K2579" s="44">
        <f>IFERROR(_xll.qlIndexFixing(Index3M,H2579,TRUE,_xll.ohTrigger(RecalcTrigger,Trigger3M)),NA())</f>
        <v>5.780324122526978E-3</v>
      </c>
      <c r="L2579" s="44">
        <f>IFERROR(_xll.qlIndexFixing(Index6M,$H2579,TRUE,_xll.ohTrigger(RecalcTrigger,Trigger6M)),NA())</f>
        <v>6.7002887269815526E-3</v>
      </c>
      <c r="M2579" s="145">
        <f>IFERROR(_xll.qlIndexFixing(Index1Y,$H2579,TRUE,_xll.ohTrigger(RecalcTrigger,Trigger1Y)),NA())</f>
        <v>5.8638206672223343E-3</v>
      </c>
      <c r="N2579" s="144">
        <f>IFERROR(_xll.qlIndexFixing(ONIndex1M,I2579,TRUE,_xll.ohTrigger(RecalcTrigger,Trigger1M)),NA())</f>
        <v>5.5694091487445974E-3</v>
      </c>
      <c r="O2579" s="44">
        <f>IFERROR(_xll.qlIndexFixing(ONIndex3M,I2579,TRUE,_xll.ohTrigger(RecalcTrigger,Trigger3M)),NA())</f>
        <v>5.8121276868927652E-3</v>
      </c>
      <c r="P2579" s="44">
        <f>IFERROR(_xll.qlIndexFixing(ONIndex6M,I2579,TRUE,_xll.ohTrigger(RecalcTrigger,Trigger6M)),NA())</f>
        <v>6.7667517964142831E-3</v>
      </c>
      <c r="Q2579" s="145">
        <f>IFERROR(_xll.qlIndexFixing(ONIndex1Y,I2579,TRUE,_xll.ohTrigger(RecalcTrigger,Trigger1Y)),NA())</f>
        <v>5.9928951136001274E-3</v>
      </c>
    </row>
    <row r="2580" spans="2:17" x14ac:dyDescent="0.2">
      <c r="B2580" s="39" t="s">
        <v>42</v>
      </c>
      <c r="D2580" s="42">
        <f>_xll.qlCalendarAdvance(Calendar,$D2579,B2580,"f",FALSE)</f>
        <v>57825</v>
      </c>
      <c r="E2580" s="139">
        <f>_xll.qlInterestRateIndexValueDate(IndexON,D2580)</f>
        <v>57825</v>
      </c>
      <c r="F2580" s="155">
        <f>IFERROR(_xll.qlIndexFixing(IndexON,D2580,TRUE,_xll.ohTrigger(RecalcTrigger,TriggerON)),NA())</f>
        <v>5.2001970170767464E-3</v>
      </c>
      <c r="H2580" s="42">
        <f>_xll.qlCalendarAdvance(Calendar,$H2579,B2580,"f",FALSE)</f>
        <v>57825</v>
      </c>
      <c r="I2580" s="139">
        <f>_xll.qlInterestRateIndexValueDate(Index1M,$H2580)</f>
        <v>57829</v>
      </c>
      <c r="J2580" s="144">
        <f>IFERROR(_xll.qlIndexFixing(Index1M,$H2580,TRUE,_xll.ohTrigger(RecalcTrigger,Trigger1M)),NA())</f>
        <v>5.5540504785396294E-3</v>
      </c>
      <c r="K2580" s="44">
        <f>IFERROR(_xll.qlIndexFixing(Index3M,H2580,TRUE,_xll.ohTrigger(RecalcTrigger,Trigger3M)),NA())</f>
        <v>5.774499469616657E-3</v>
      </c>
      <c r="L2580" s="44">
        <f>IFERROR(_xll.qlIndexFixing(Index6M,$H2580,TRUE,_xll.ohTrigger(RecalcTrigger,Trigger6M)),NA())</f>
        <v>6.6939400238554972E-3</v>
      </c>
      <c r="M2580" s="145">
        <f>IFERROR(_xll.qlIndexFixing(Index1Y,$H2580,TRUE,_xll.ohTrigger(RecalcTrigger,Trigger1Y)),NA())</f>
        <v>5.8582529217083845E-3</v>
      </c>
      <c r="N2580" s="144">
        <f>IFERROR(_xll.qlIndexFixing(ONIndex1M,I2580,TRUE,_xll.ohTrigger(RecalcTrigger,Trigger1M)),NA())</f>
        <v>5.5625779710410939E-3</v>
      </c>
      <c r="O2580" s="44">
        <f>IFERROR(_xll.qlIndexFixing(ONIndex3M,I2580,TRUE,_xll.ohTrigger(RecalcTrigger,Trigger3M)),NA())</f>
        <v>5.8053656886514204E-3</v>
      </c>
      <c r="P2580" s="44">
        <f>IFERROR(_xll.qlIndexFixing(ONIndex6M,I2580,TRUE,_xll.ohTrigger(RecalcTrigger,Trigger6M)),NA())</f>
        <v>6.760171530961756E-3</v>
      </c>
      <c r="Q2580" s="145">
        <f>IFERROR(_xll.qlIndexFixing(ONIndex1Y,I2580,TRUE,_xll.ohTrigger(RecalcTrigger,Trigger1Y)),NA())</f>
        <v>5.9860616861762139E-3</v>
      </c>
    </row>
    <row r="2581" spans="2:17" x14ac:dyDescent="0.2">
      <c r="B2581" s="39" t="s">
        <v>42</v>
      </c>
      <c r="D2581" s="42">
        <f>_xll.qlCalendarAdvance(Calendar,$D2580,B2581,"f",FALSE)</f>
        <v>57832</v>
      </c>
      <c r="E2581" s="139">
        <f>_xll.qlInterestRateIndexValueDate(IndexON,D2581)</f>
        <v>57832</v>
      </c>
      <c r="F2581" s="155">
        <f>IFERROR(_xll.qlIndexFixing(IndexON,D2581,TRUE,_xll.ohTrigger(RecalcTrigger,TriggerON)),NA())</f>
        <v>5.2001970170767464E-3</v>
      </c>
      <c r="H2581" s="42">
        <f>_xll.qlCalendarAdvance(Calendar,$H2580,B2581,"f",FALSE)</f>
        <v>57832</v>
      </c>
      <c r="I2581" s="139">
        <f>_xll.qlInterestRateIndexValueDate(Index1M,$H2581)</f>
        <v>57836</v>
      </c>
      <c r="J2581" s="144">
        <f>IFERROR(_xll.qlIndexFixing(Index1M,$H2581,TRUE,_xll.ohTrigger(RecalcTrigger,Trigger1M)),NA())</f>
        <v>5.5477355558293754E-3</v>
      </c>
      <c r="K2581" s="44">
        <f>IFERROR(_xll.qlIndexFixing(Index3M,H2581,TRUE,_xll.ohTrigger(RecalcTrigger,Trigger3M)),NA())</f>
        <v>5.7683260709671409E-3</v>
      </c>
      <c r="L2581" s="44">
        <f>IFERROR(_xll.qlIndexFixing(Index6M,$H2581,TRUE,_xll.ohTrigger(RecalcTrigger,Trigger6M)),NA())</f>
        <v>6.6871351435750783E-3</v>
      </c>
      <c r="M2581" s="145">
        <f>IFERROR(_xll.qlIndexFixing(Index1Y,$H2581,TRUE,_xll.ohTrigger(RecalcTrigger,Trigger1Y)),NA())</f>
        <v>5.8527029833989131E-3</v>
      </c>
      <c r="N2581" s="144">
        <f>IFERROR(_xll.qlIndexFixing(ONIndex1M,I2581,TRUE,_xll.ohTrigger(RecalcTrigger,Trigger1M)),NA())</f>
        <v>5.5574686706183485E-3</v>
      </c>
      <c r="O2581" s="44">
        <f>IFERROR(_xll.qlIndexFixing(ONIndex3M,I2581,TRUE,_xll.ohTrigger(RecalcTrigger,Trigger3M)),NA())</f>
        <v>5.8003082513025106E-3</v>
      </c>
      <c r="P2581" s="44">
        <f>IFERROR(_xll.qlIndexFixing(ONIndex6M,I2581,TRUE,_xll.ohTrigger(RecalcTrigger,Trigger6M)),NA())</f>
        <v>6.7551982145630518E-3</v>
      </c>
      <c r="Q2581" s="145">
        <f>IFERROR(_xll.qlIndexFixing(ONIndex1Y,I2581,TRUE,_xll.ohTrigger(RecalcTrigger,Trigger1Y)),NA())</f>
        <v>5.9809509104535863E-3</v>
      </c>
    </row>
    <row r="2582" spans="2:17" x14ac:dyDescent="0.2">
      <c r="B2582" s="39" t="s">
        <v>42</v>
      </c>
      <c r="D2582" s="42">
        <f>_xll.qlCalendarAdvance(Calendar,$D2581,B2582,"f",FALSE)</f>
        <v>57839</v>
      </c>
      <c r="E2582" s="139">
        <f>_xll.qlInterestRateIndexValueDate(IndexON,D2582)</f>
        <v>57839</v>
      </c>
      <c r="F2582" s="155">
        <f>IFERROR(_xll.qlIndexFixing(IndexON,D2582,TRUE,_xll.ohTrigger(RecalcTrigger,TriggerON)),NA())</f>
        <v>5.2001970170767464E-3</v>
      </c>
      <c r="H2582" s="42">
        <f>_xll.qlCalendarAdvance(Calendar,$H2581,B2582,"f",FALSE)</f>
        <v>57839</v>
      </c>
      <c r="I2582" s="139">
        <f>_xll.qlInterestRateIndexValueDate(Index1M,$H2582)</f>
        <v>57843</v>
      </c>
      <c r="J2582" s="144">
        <f>IFERROR(_xll.qlIndexFixing(Index1M,$H2582,TRUE,_xll.ohTrigger(RecalcTrigger,Trigger1M)),NA())</f>
        <v>5.5418179923398311E-3</v>
      </c>
      <c r="K2582" s="44">
        <f>IFERROR(_xll.qlIndexFixing(Index3M,H2582,TRUE,_xll.ohTrigger(RecalcTrigger,Trigger3M)),NA())</f>
        <v>5.7625359251617147E-3</v>
      </c>
      <c r="L2582" s="44">
        <f>IFERROR(_xll.qlIndexFixing(Index6M,$H2582,TRUE,_xll.ohTrigger(RecalcTrigger,Trigger6M)),NA())</f>
        <v>6.680691951138967E-3</v>
      </c>
      <c r="M2582" s="145">
        <f>IFERROR(_xll.qlIndexFixing(Index1Y,$H2582,TRUE,_xll.ohTrigger(RecalcTrigger,Trigger1Y)),NA())</f>
        <v>5.8471708909545008E-3</v>
      </c>
      <c r="N2582" s="144">
        <f>IFERROR(_xll.qlIndexFixing(ONIndex1M,I2582,TRUE,_xll.ohTrigger(RecalcTrigger,Trigger1M)),NA())</f>
        <v>5.5515231142511112E-3</v>
      </c>
      <c r="O2582" s="44">
        <f>IFERROR(_xll.qlIndexFixing(ONIndex3M,I2582,TRUE,_xll.ohTrigger(RecalcTrigger,Trigger3M)),NA())</f>
        <v>5.7944231777540267E-3</v>
      </c>
      <c r="P2582" s="44">
        <f>IFERROR(_xll.qlIndexFixing(ONIndex6M,I2582,TRUE,_xll.ohTrigger(RecalcTrigger,Trigger6M)),NA())</f>
        <v>6.7493546520491776E-3</v>
      </c>
      <c r="Q2582" s="145">
        <f>IFERROR(_xll.qlIndexFixing(ONIndex1Y,I2582,TRUE,_xll.ohTrigger(RecalcTrigger,Trigger1Y)),NA())</f>
        <v>5.9750038609607259E-3</v>
      </c>
    </row>
    <row r="2583" spans="2:17" x14ac:dyDescent="0.2">
      <c r="B2583" s="39" t="s">
        <v>42</v>
      </c>
      <c r="D2583" s="42">
        <f>_xll.qlCalendarAdvance(Calendar,$D2582,B2583,"f",FALSE)</f>
        <v>57846</v>
      </c>
      <c r="E2583" s="139">
        <f>_xll.qlInterestRateIndexValueDate(IndexON,D2583)</f>
        <v>57846</v>
      </c>
      <c r="F2583" s="155">
        <f>IFERROR(_xll.qlIndexFixing(IndexON,D2583,TRUE,_xll.ohTrigger(RecalcTrigger,TriggerON)),NA())</f>
        <v>5.2001970171566825E-3</v>
      </c>
      <c r="H2583" s="42">
        <f>_xll.qlCalendarAdvance(Calendar,$H2582,B2583,"f",FALSE)</f>
        <v>57846</v>
      </c>
      <c r="I2583" s="139">
        <f>_xll.qlInterestRateIndexValueDate(Index1M,$H2583)</f>
        <v>57850</v>
      </c>
      <c r="J2583" s="144">
        <f>IFERROR(_xll.qlIndexFixing(Index1M,$H2583,TRUE,_xll.ohTrigger(RecalcTrigger,Trigger1M)),NA())</f>
        <v>5.5359170243958703E-3</v>
      </c>
      <c r="K2583" s="44">
        <f>IFERROR(_xll.qlIndexFixing(Index3M,H2583,TRUE,_xll.ohTrigger(RecalcTrigger,Trigger3M)),NA())</f>
        <v>5.756762540963173E-3</v>
      </c>
      <c r="L2583" s="44">
        <f>IFERROR(_xll.qlIndexFixing(Index6M,$H2583,TRUE,_xll.ohTrigger(RecalcTrigger,Trigger6M)),NA())</f>
        <v>6.6742031013862328E-3</v>
      </c>
      <c r="M2583" s="145">
        <f>IFERROR(_xll.qlIndexFixing(Index1Y,$H2583,TRUE,_xll.ohTrigger(RecalcTrigger,Trigger1Y)),NA())</f>
        <v>5.8416566830357302E-3</v>
      </c>
      <c r="N2583" s="144">
        <f>IFERROR(_xll.qlIndexFixing(ONIndex1M,I2583,TRUE,_xll.ohTrigger(RecalcTrigger,Trigger1M)),NA())</f>
        <v>5.545594067317694E-3</v>
      </c>
      <c r="O2583" s="44">
        <f>IFERROR(_xll.qlIndexFixing(ONIndex3M,I2583,TRUE,_xll.ohTrigger(RecalcTrigger,Trigger3M)),NA())</f>
        <v>5.7885545864611032E-3</v>
      </c>
      <c r="P2583" s="44">
        <f>IFERROR(_xll.qlIndexFixing(ONIndex6M,I2583,TRUE,_xll.ohTrigger(RecalcTrigger,Trigger6M)),NA())</f>
        <v>6.7434664799392863E-3</v>
      </c>
      <c r="Q2583" s="145">
        <f>IFERROR(_xll.qlIndexFixing(ONIndex1Y,I2583,TRUE,_xll.ohTrigger(RecalcTrigger,Trigger1Y)),NA())</f>
        <v>5.9690735645467896E-3</v>
      </c>
    </row>
    <row r="2584" spans="2:17" x14ac:dyDescent="0.2">
      <c r="B2584" s="39" t="s">
        <v>42</v>
      </c>
      <c r="D2584" s="42">
        <f>_xll.qlCalendarAdvance(Calendar,$D2583,B2584,"f",FALSE)</f>
        <v>57853</v>
      </c>
      <c r="E2584" s="139">
        <f>_xll.qlInterestRateIndexValueDate(IndexON,D2584)</f>
        <v>57853</v>
      </c>
      <c r="F2584" s="155">
        <f>IFERROR(_xll.qlIndexFixing(IndexON,D2584,TRUE,_xll.ohTrigger(RecalcTrigger,TriggerON)),NA())</f>
        <v>5.2001970171566825E-3</v>
      </c>
      <c r="H2584" s="42">
        <f>_xll.qlCalendarAdvance(Calendar,$H2583,B2584,"f",FALSE)</f>
        <v>57853</v>
      </c>
      <c r="I2584" s="139">
        <f>_xll.qlInterestRateIndexValueDate(Index1M,$H2584)</f>
        <v>57857</v>
      </c>
      <c r="J2584" s="144">
        <f>IFERROR(_xll.qlIndexFixing(Index1M,$H2584,TRUE,_xll.ohTrigger(RecalcTrigger,Trigger1M)),NA())</f>
        <v>5.5300326926952595E-3</v>
      </c>
      <c r="K2584" s="44">
        <f>IFERROR(_xll.qlIndexFixing(Index3M,H2584,TRUE,_xll.ohTrigger(RecalcTrigger,Trigger3M)),NA())</f>
        <v>5.7510059580189324E-3</v>
      </c>
      <c r="L2584" s="44">
        <f>IFERROR(_xll.qlIndexFixing(Index6M,$H2584,TRUE,_xll.ohTrigger(RecalcTrigger,Trigger6M)),NA())</f>
        <v>6.6676685230221654E-3</v>
      </c>
      <c r="M2584" s="145">
        <f>IFERROR(_xll.qlIndexFixing(Index1Y,$H2584,TRUE,_xll.ohTrigger(RecalcTrigger,Trigger1Y)),NA())</f>
        <v>5.8361603983034015E-3</v>
      </c>
      <c r="N2584" s="144">
        <f>IFERROR(_xll.qlIndexFixing(ONIndex1M,I2584,TRUE,_xll.ohTrigger(RecalcTrigger,Trigger1M)),NA())</f>
        <v>5.5396815704256142E-3</v>
      </c>
      <c r="O2584" s="44">
        <f>IFERROR(_xll.qlIndexFixing(ONIndex3M,I2584,TRUE,_xll.ohTrigger(RecalcTrigger,Trigger3M)),NA())</f>
        <v>5.7827025170720248E-3</v>
      </c>
      <c r="P2584" s="44">
        <f>IFERROR(_xll.qlIndexFixing(ONIndex6M,I2584,TRUE,_xll.ohTrigger(RecalcTrigger,Trigger6M)),NA())</f>
        <v>6.7375336266906061E-3</v>
      </c>
      <c r="Q2584" s="145">
        <f>IFERROR(_xll.qlIndexFixing(ONIndex1Y,I2584,TRUE,_xll.ohTrigger(RecalcTrigger,Trigger1Y)),NA())</f>
        <v>5.9631600599008294E-3</v>
      </c>
    </row>
    <row r="2585" spans="2:17" x14ac:dyDescent="0.2">
      <c r="B2585" s="39" t="s">
        <v>42</v>
      </c>
      <c r="D2585" s="42">
        <f>_xll.qlCalendarAdvance(Calendar,$D2584,B2585,"f",FALSE)</f>
        <v>57860</v>
      </c>
      <c r="E2585" s="139">
        <f>_xll.qlInterestRateIndexValueDate(IndexON,D2585)</f>
        <v>57860</v>
      </c>
      <c r="F2585" s="155">
        <f>IFERROR(_xll.qlIndexFixing(IndexON,D2585,TRUE,_xll.ohTrigger(RecalcTrigger,TriggerON)),NA())</f>
        <v>5.2001970170767464E-3</v>
      </c>
      <c r="H2585" s="42">
        <f>_xll.qlCalendarAdvance(Calendar,$H2584,B2585,"f",FALSE)</f>
        <v>57860</v>
      </c>
      <c r="I2585" s="139">
        <f>_xll.qlInterestRateIndexValueDate(Index1M,$H2585)</f>
        <v>57864</v>
      </c>
      <c r="J2585" s="144">
        <f>IFERROR(_xll.qlIndexFixing(Index1M,$H2585,TRUE,_xll.ohTrigger(RecalcTrigger,Trigger1M)),NA())</f>
        <v>5.5245403519892378E-3</v>
      </c>
      <c r="K2585" s="44">
        <f>IFERROR(_xll.qlIndexFixing(Index3M,H2585,TRUE,_xll.ohTrigger(RecalcTrigger,Trigger3M)),NA())</f>
        <v>5.745266215980753E-3</v>
      </c>
      <c r="L2585" s="44">
        <f>IFERROR(_xll.qlIndexFixing(Index6M,$H2585,TRUE,_xll.ohTrigger(RecalcTrigger,Trigger6M)),NA())</f>
        <v>6.6615124488381642E-3</v>
      </c>
      <c r="M2585" s="145">
        <f>IFERROR(_xll.qlIndexFixing(Index1Y,$H2585,TRUE,_xll.ohTrigger(RecalcTrigger,Trigger1Y)),NA())</f>
        <v>5.830682075417439E-3</v>
      </c>
      <c r="N2585" s="144">
        <f>IFERROR(_xll.qlIndexFixing(ONIndex1M,I2585,TRUE,_xll.ohTrigger(RecalcTrigger,Trigger1M)),NA())</f>
        <v>5.533785664182389E-3</v>
      </c>
      <c r="O2585" s="44">
        <f>IFERROR(_xll.qlIndexFixing(ONIndex3M,I2585,TRUE,_xll.ohTrigger(RecalcTrigger,Trigger3M)),NA())</f>
        <v>5.7768670094748842E-3</v>
      </c>
      <c r="P2585" s="44">
        <f>IFERROR(_xll.qlIndexFixing(ONIndex6M,I2585,TRUE,_xll.ohTrigger(RecalcTrigger,Trigger6M)),NA())</f>
        <v>6.7315560206804292E-3</v>
      </c>
      <c r="Q2585" s="145">
        <f>IFERROR(_xll.qlIndexFixing(ONIndex1Y,I2585,TRUE,_xll.ohTrigger(RecalcTrigger,Trigger1Y)),NA())</f>
        <v>5.9572633857918333E-3</v>
      </c>
    </row>
    <row r="2586" spans="2:17" x14ac:dyDescent="0.2">
      <c r="B2586" s="39" t="s">
        <v>42</v>
      </c>
      <c r="D2586" s="42">
        <f>_xll.qlCalendarAdvance(Calendar,$D2585,B2586,"f",FALSE)</f>
        <v>57867</v>
      </c>
      <c r="E2586" s="139">
        <f>_xll.qlInterestRateIndexValueDate(IndexON,D2586)</f>
        <v>57867</v>
      </c>
      <c r="F2586" s="155">
        <f>IFERROR(_xll.qlIndexFixing(IndexON,D2586,TRUE,_xll.ohTrigger(RecalcTrigger,TriggerON)),NA())</f>
        <v>5.2001970170767464E-3</v>
      </c>
      <c r="H2586" s="42">
        <f>_xll.qlCalendarAdvance(Calendar,$H2585,B2586,"f",FALSE)</f>
        <v>57867</v>
      </c>
      <c r="I2586" s="139">
        <f>_xll.qlInterestRateIndexValueDate(Index1M,$H2586)</f>
        <v>57871</v>
      </c>
      <c r="J2586" s="144">
        <f>IFERROR(_xll.qlIndexFixing(Index1M,$H2586,TRUE,_xll.ohTrigger(RecalcTrigger,Trigger1M)),NA())</f>
        <v>5.518688307020625E-3</v>
      </c>
      <c r="K2586" s="44">
        <f>IFERROR(_xll.qlIndexFixing(Index3M,H2586,TRUE,_xll.ohTrigger(RecalcTrigger,Trigger3M)),NA())</f>
        <v>5.7395433544969194E-3</v>
      </c>
      <c r="L2586" s="44">
        <f>IFERROR(_xll.qlIndexFixing(Index6M,$H2586,TRUE,_xll.ohTrigger(RecalcTrigger,Trigger6M)),NA())</f>
        <v>6.6548896228914916E-3</v>
      </c>
      <c r="M2586" s="145">
        <f>IFERROR(_xll.qlIndexFixing(Index1Y,$H2586,TRUE,_xll.ohTrigger(RecalcTrigger,Trigger1Y)),NA())</f>
        <v>5.8252217530390818E-3</v>
      </c>
      <c r="N2586" s="144">
        <f>IFERROR(_xll.qlIndexFixing(ONIndex1M,I2586,TRUE,_xll.ohTrigger(RecalcTrigger,Trigger1M)),NA())</f>
        <v>5.5279063895952163E-3</v>
      </c>
      <c r="O2586" s="44">
        <f>IFERROR(_xll.qlIndexFixing(ONIndex3M,I2586,TRUE,_xll.ohTrigger(RecalcTrigger,Trigger3M)),NA())</f>
        <v>5.7710481029982219E-3</v>
      </c>
      <c r="P2586" s="44">
        <f>IFERROR(_xll.qlIndexFixing(ONIndex6M,I2586,TRUE,_xll.ohTrigger(RecalcTrigger,Trigger6M)),NA())</f>
        <v>6.7255335903659841E-3</v>
      </c>
      <c r="Q2586" s="145">
        <f>IFERROR(_xll.qlIndexFixing(ONIndex1Y,I2586,TRUE,_xll.ohTrigger(RecalcTrigger,Trigger1Y)),NA())</f>
        <v>5.9513835809088533E-3</v>
      </c>
    </row>
    <row r="2587" spans="2:17" x14ac:dyDescent="0.2">
      <c r="B2587" s="39" t="s">
        <v>42</v>
      </c>
      <c r="D2587" s="42">
        <f>_xll.qlCalendarAdvance(Calendar,$D2586,B2587,"f",FALSE)</f>
        <v>57874</v>
      </c>
      <c r="E2587" s="139">
        <f>_xll.qlInterestRateIndexValueDate(IndexON,D2587)</f>
        <v>57874</v>
      </c>
      <c r="F2587" s="155">
        <f>IFERROR(_xll.qlIndexFixing(IndexON,D2587,TRUE,_xll.ohTrigger(RecalcTrigger,TriggerON)),NA())</f>
        <v>5.2001970171566825E-3</v>
      </c>
      <c r="H2587" s="42">
        <f>_xll.qlCalendarAdvance(Calendar,$H2586,B2587,"f",FALSE)</f>
        <v>57874</v>
      </c>
      <c r="I2587" s="139">
        <f>_xll.qlInterestRateIndexValueDate(Index1M,$H2587)</f>
        <v>57878</v>
      </c>
      <c r="J2587" s="144">
        <f>IFERROR(_xll.qlIndexFixing(Index1M,$H2587,TRUE,_xll.ohTrigger(RecalcTrigger,Trigger1M)),NA())</f>
        <v>5.5128530171240087E-3</v>
      </c>
      <c r="K2587" s="44">
        <f>IFERROR(_xll.qlIndexFixing(Index3M,H2587,TRUE,_xll.ohTrigger(RecalcTrigger,Trigger3M)),NA())</f>
        <v>5.7338374132183227E-3</v>
      </c>
      <c r="L2587" s="44">
        <f>IFERROR(_xll.qlIndexFixing(Index6M,$H2587,TRUE,_xll.ohTrigger(RecalcTrigger,Trigger6M)),NA())</f>
        <v>6.6482208602949254E-3</v>
      </c>
      <c r="M2587" s="145">
        <f>IFERROR(_xll.qlIndexFixing(Index1Y,$H2587,TRUE,_xll.ohTrigger(RecalcTrigger,Trigger1Y)),NA())</f>
        <v>5.8197794698293488E-3</v>
      </c>
      <c r="N2587" s="144">
        <f>IFERROR(_xll.qlIndexFixing(ONIndex1M,I2587,TRUE,_xll.ohTrigger(RecalcTrigger,Trigger1M)),NA())</f>
        <v>5.5220437871916772E-3</v>
      </c>
      <c r="O2587" s="44">
        <f>IFERROR(_xll.qlIndexFixing(ONIndex3M,I2587,TRUE,_xll.ohTrigger(RecalcTrigger,Trigger3M)),NA())</f>
        <v>5.7652458376100668E-3</v>
      </c>
      <c r="P2587" s="44">
        <f>IFERROR(_xll.qlIndexFixing(ONIndex6M,I2587,TRUE,_xll.ohTrigger(RecalcTrigger,Trigger6M)),NA())</f>
        <v>6.719466264364371E-3</v>
      </c>
      <c r="Q2587" s="145">
        <f>IFERROR(_xll.qlIndexFixing(ONIndex1Y,I2587,TRUE,_xll.ohTrigger(RecalcTrigger,Trigger1Y)),NA())</f>
        <v>5.9455206839409414E-3</v>
      </c>
    </row>
    <row r="2588" spans="2:17" x14ac:dyDescent="0.2">
      <c r="B2588" s="39" t="s">
        <v>42</v>
      </c>
      <c r="D2588" s="42">
        <f>_xll.qlCalendarAdvance(Calendar,$D2587,B2588,"f",FALSE)</f>
        <v>57881</v>
      </c>
      <c r="E2588" s="139">
        <f>_xll.qlInterestRateIndexValueDate(IndexON,D2588)</f>
        <v>57881</v>
      </c>
      <c r="F2588" s="155">
        <f>IFERROR(_xll.qlIndexFixing(IndexON,D2588,TRUE,_xll.ohTrigger(RecalcTrigger,TriggerON)),NA())</f>
        <v>5.2001970171566825E-3</v>
      </c>
      <c r="H2588" s="42">
        <f>_xll.qlCalendarAdvance(Calendar,$H2587,B2588,"f",FALSE)</f>
        <v>57881</v>
      </c>
      <c r="I2588" s="139">
        <f>_xll.qlInterestRateIndexValueDate(Index1M,$H2588)</f>
        <v>57885</v>
      </c>
      <c r="J2588" s="144">
        <f>IFERROR(_xll.qlIndexFixing(Index1M,$H2588,TRUE,_xll.ohTrigger(RecalcTrigger,Trigger1M)),NA())</f>
        <v>5.5070345230001649E-3</v>
      </c>
      <c r="K2588" s="44">
        <f>IFERROR(_xll.qlIndexFixing(Index3M,H2588,TRUE,_xll.ohTrigger(RecalcTrigger,Trigger3M)),NA())</f>
        <v>5.7281484317949849E-3</v>
      </c>
      <c r="L2588" s="44">
        <f>IFERROR(_xll.qlIndexFixing(Index6M,$H2588,TRUE,_xll.ohTrigger(RecalcTrigger,Trigger6M)),NA())</f>
        <v>6.6415060897699633E-3</v>
      </c>
      <c r="M2588" s="145">
        <f>IFERROR(_xll.qlIndexFixing(Index1Y,$H2588,TRUE,_xll.ohTrigger(RecalcTrigger,Trigger1Y)),NA())</f>
        <v>5.8143552644490419E-3</v>
      </c>
      <c r="N2588" s="144">
        <f>IFERROR(_xll.qlIndexFixing(ONIndex1M,I2588,TRUE,_xll.ohTrigger(RecalcTrigger,Trigger1M)),NA())</f>
        <v>5.5161978976592252E-3</v>
      </c>
      <c r="O2588" s="44">
        <f>IFERROR(_xll.qlIndexFixing(ONIndex3M,I2588,TRUE,_xll.ohTrigger(RecalcTrigger,Trigger3M)),NA())</f>
        <v>5.7594602528787675E-3</v>
      </c>
      <c r="P2588" s="44">
        <f>IFERROR(_xll.qlIndexFixing(ONIndex6M,I2588,TRUE,_xll.ohTrigger(RecalcTrigger,Trigger6M)),NA())</f>
        <v>6.7133539712127543E-3</v>
      </c>
      <c r="Q2588" s="145">
        <f>IFERROR(_xll.qlIndexFixing(ONIndex1Y,I2588,TRUE,_xll.ohTrigger(RecalcTrigger,Trigger1Y)),NA())</f>
        <v>5.9396747335771494E-3</v>
      </c>
    </row>
    <row r="2589" spans="2:17" x14ac:dyDescent="0.2">
      <c r="B2589" s="39" t="s">
        <v>42</v>
      </c>
      <c r="D2589" s="42">
        <f>_xll.qlCalendarAdvance(Calendar,$D2588,B2589,"f",FALSE)</f>
        <v>57888</v>
      </c>
      <c r="E2589" s="139">
        <f>_xll.qlInterestRateIndexValueDate(IndexON,D2589)</f>
        <v>57888</v>
      </c>
      <c r="F2589" s="155">
        <f>IFERROR(_xll.qlIndexFixing(IndexON,D2589,TRUE,_xll.ohTrigger(RecalcTrigger,TriggerON)),NA())</f>
        <v>5.2001970170767464E-3</v>
      </c>
      <c r="H2589" s="42">
        <f>_xll.qlCalendarAdvance(Calendar,$H2588,B2589,"f",FALSE)</f>
        <v>57888</v>
      </c>
      <c r="I2589" s="139">
        <f>_xll.qlInterestRateIndexValueDate(Index1M,$H2589)</f>
        <v>57892</v>
      </c>
      <c r="J2589" s="144">
        <f>IFERROR(_xll.qlIndexFixing(Index1M,$H2589,TRUE,_xll.ohTrigger(RecalcTrigger,Trigger1M)),NA())</f>
        <v>5.5008620021972949E-3</v>
      </c>
      <c r="K2589" s="44">
        <f>IFERROR(_xll.qlIndexFixing(Index3M,H2589,TRUE,_xll.ohTrigger(RecalcTrigger,Trigger3M)),NA())</f>
        <v>5.7224764498769289E-3</v>
      </c>
      <c r="L2589" s="44">
        <f>IFERROR(_xll.qlIndexFixing(Index6M,$H2589,TRUE,_xll.ohTrigger(RecalcTrigger,Trigger6M)),NA())</f>
        <v>6.6338688392302888E-3</v>
      </c>
      <c r="M2589" s="145">
        <f>IFERROR(_xll.qlIndexFixing(Index1Y,$H2589,TRUE,_xll.ohTrigger(RecalcTrigger,Trigger1Y)),NA())</f>
        <v>5.8089491755593976E-3</v>
      </c>
      <c r="N2589" s="144">
        <f>IFERROR(_xll.qlIndexFixing(ONIndex1M,I2589,TRUE,_xll.ohTrigger(RecalcTrigger,Trigger1M)),NA())</f>
        <v>5.5103687617652497E-3</v>
      </c>
      <c r="O2589" s="44">
        <f>IFERROR(_xll.qlIndexFixing(ONIndex3M,I2589,TRUE,_xll.ohTrigger(RecalcTrigger,Trigger3M)),NA())</f>
        <v>5.7536913882927365E-3</v>
      </c>
      <c r="P2589" s="44">
        <f>IFERROR(_xll.qlIndexFixing(ONIndex6M,I2589,TRUE,_xll.ohTrigger(RecalcTrigger,Trigger6M)),NA())</f>
        <v>6.7071966393683624E-3</v>
      </c>
      <c r="Q2589" s="145">
        <f>IFERROR(_xll.qlIndexFixing(ONIndex1Y,I2589,TRUE,_xll.ohTrigger(RecalcTrigger,Trigger1Y)),NA())</f>
        <v>5.9338457687463375E-3</v>
      </c>
    </row>
    <row r="2590" spans="2:17" x14ac:dyDescent="0.2">
      <c r="B2590" s="39" t="s">
        <v>42</v>
      </c>
      <c r="D2590" s="42">
        <f>_xll.qlCalendarAdvance(Calendar,$D2589,B2590,"f",FALSE)</f>
        <v>57895</v>
      </c>
      <c r="E2590" s="139">
        <f>_xll.qlInterestRateIndexValueDate(IndexON,D2590)</f>
        <v>57895</v>
      </c>
      <c r="F2590" s="155">
        <f>IFERROR(_xll.qlIndexFixing(IndexON,D2590,TRUE,_xll.ohTrigger(RecalcTrigger,TriggerON)),NA())</f>
        <v>5.2001970170767464E-3</v>
      </c>
      <c r="H2590" s="42">
        <f>_xll.qlCalendarAdvance(Calendar,$H2589,B2590,"f",FALSE)</f>
        <v>57895</v>
      </c>
      <c r="I2590" s="139">
        <f>_xll.qlInterestRateIndexValueDate(Index1M,$H2590)</f>
        <v>57899</v>
      </c>
      <c r="J2590" s="144">
        <f>IFERROR(_xll.qlIndexFixing(Index1M,$H2590,TRUE,_xll.ohTrigger(RecalcTrigger,Trigger1M)),NA())</f>
        <v>5.4950783425763896E-3</v>
      </c>
      <c r="K2590" s="44">
        <f>IFERROR(_xll.qlIndexFixing(Index3M,H2590,TRUE,_xll.ohTrigger(RecalcTrigger,Trigger3M)),NA())</f>
        <v>5.7168215071133083E-3</v>
      </c>
      <c r="L2590" s="44">
        <f>IFERROR(_xll.qlIndexFixing(Index6M,$H2590,TRUE,_xll.ohTrigger(RecalcTrigger,Trigger6M)),NA())</f>
        <v>6.6274967601025374E-3</v>
      </c>
      <c r="M2590" s="145">
        <f>IFERROR(_xll.qlIndexFixing(Index1Y,$H2590,TRUE,_xll.ohTrigger(RecalcTrigger,Trigger1Y)),NA())</f>
        <v>5.8035612418216561E-3</v>
      </c>
      <c r="N2590" s="144">
        <f>IFERROR(_xll.qlIndexFixing(ONIndex1M,I2590,TRUE,_xll.ohTrigger(RecalcTrigger,Trigger1M)),NA())</f>
        <v>5.5045564201172681E-3</v>
      </c>
      <c r="O2590" s="44">
        <f>IFERROR(_xll.qlIndexFixing(ONIndex3M,I2590,TRUE,_xll.ohTrigger(RecalcTrigger,Trigger3M)),NA())</f>
        <v>5.7479392837400667E-3</v>
      </c>
      <c r="P2590" s="44">
        <f>IFERROR(_xll.qlIndexFixing(ONIndex6M,I2590,TRUE,_xll.ohTrigger(RecalcTrigger,Trigger6M)),NA())</f>
        <v>6.7009941972884235E-3</v>
      </c>
      <c r="Q2590" s="145">
        <f>IFERROR(_xll.qlIndexFixing(ONIndex1Y,I2590,TRUE,_xll.ohTrigger(RecalcTrigger,Trigger1Y)),NA())</f>
        <v>5.9280338280576217E-3</v>
      </c>
    </row>
    <row r="2591" spans="2:17" x14ac:dyDescent="0.2">
      <c r="B2591" s="39" t="s">
        <v>42</v>
      </c>
      <c r="D2591" s="42">
        <f>_xll.qlCalendarAdvance(Calendar,$D2590,B2591,"f",FALSE)</f>
        <v>57902</v>
      </c>
      <c r="E2591" s="139">
        <f>_xll.qlInterestRateIndexValueDate(IndexON,D2591)</f>
        <v>57902</v>
      </c>
      <c r="F2591" s="155">
        <f>IFERROR(_xll.qlIndexFixing(IndexON,D2591,TRUE,_xll.ohTrigger(RecalcTrigger,TriggerON)),NA())</f>
        <v>5.2001970170767464E-3</v>
      </c>
      <c r="H2591" s="42">
        <f>_xll.qlCalendarAdvance(Calendar,$H2590,B2591,"f",FALSE)</f>
        <v>57902</v>
      </c>
      <c r="I2591" s="139">
        <f>_xll.qlInterestRateIndexValueDate(Index1M,$H2591)</f>
        <v>57906</v>
      </c>
      <c r="J2591" s="144">
        <f>IFERROR(_xll.qlIndexFixing(Index1M,$H2591,TRUE,_xll.ohTrigger(RecalcTrigger,Trigger1M)),NA())</f>
        <v>5.4893116040703157E-3</v>
      </c>
      <c r="K2591" s="44">
        <f>IFERROR(_xll.qlIndexFixing(Index3M,H2591,TRUE,_xll.ohTrigger(RecalcTrigger,Trigger3M)),NA())</f>
        <v>5.7111836431550144E-3</v>
      </c>
      <c r="L2591" s="44">
        <f>IFERROR(_xll.qlIndexFixing(Index6M,$H2591,TRUE,_xll.ohTrigger(RecalcTrigger,Trigger6M)),NA())</f>
        <v>6.6206400855948009E-3</v>
      </c>
      <c r="M2591" s="145">
        <f>IFERROR(_xll.qlIndexFixing(Index1Y,$H2591,TRUE,_xll.ohTrigger(RecalcTrigger,Trigger1Y)),NA())</f>
        <v>5.7981915018974935E-3</v>
      </c>
      <c r="N2591" s="144">
        <f>IFERROR(_xll.qlIndexFixing(ONIndex1M,I2591,TRUE,_xll.ohTrigger(RecalcTrigger,Trigger1M)),NA())</f>
        <v>5.4987609134826698E-3</v>
      </c>
      <c r="O2591" s="44">
        <f>IFERROR(_xll.qlIndexFixing(ONIndex3M,I2591,TRUE,_xll.ohTrigger(RecalcTrigger,Trigger3M)),NA())</f>
        <v>5.7422039789489787E-3</v>
      </c>
      <c r="P2591" s="44">
        <f>IFERROR(_xll.qlIndexFixing(ONIndex6M,I2591,TRUE,_xll.ohTrigger(RecalcTrigger,Trigger6M)),NA())</f>
        <v>6.6947465735101019E-3</v>
      </c>
      <c r="Q2591" s="145">
        <f>IFERROR(_xll.qlIndexFixing(ONIndex1Y,I2591,TRUE,_xll.ohTrigger(RecalcTrigger,Trigger1Y)),NA())</f>
        <v>5.9222389501201178E-3</v>
      </c>
    </row>
    <row r="2592" spans="2:17" x14ac:dyDescent="0.2">
      <c r="B2592" s="39" t="s">
        <v>42</v>
      </c>
      <c r="D2592" s="42">
        <f>_xll.qlCalendarAdvance(Calendar,$D2591,B2592,"f",FALSE)</f>
        <v>57909</v>
      </c>
      <c r="E2592" s="139">
        <f>_xll.qlInterestRateIndexValueDate(IndexON,D2592)</f>
        <v>57909</v>
      </c>
      <c r="F2592" s="155">
        <f>IFERROR(_xll.qlIndexFixing(IndexON,D2592,TRUE,_xll.ohTrigger(RecalcTrigger,TriggerON)),NA())</f>
        <v>5.2001970170767464E-3</v>
      </c>
      <c r="H2592" s="42">
        <f>_xll.qlCalendarAdvance(Calendar,$H2591,B2592,"f",FALSE)</f>
        <v>57909</v>
      </c>
      <c r="I2592" s="139">
        <f>_xll.qlInterestRateIndexValueDate(Index1M,$H2592)</f>
        <v>57913</v>
      </c>
      <c r="J2592" s="144">
        <f>IFERROR(_xll.qlIndexFixing(Index1M,$H2592,TRUE,_xll.ohTrigger(RecalcTrigger,Trigger1M)),NA())</f>
        <v>5.4835618273794198E-3</v>
      </c>
      <c r="K2592" s="44">
        <f>IFERROR(_xll.qlIndexFixing(Index3M,H2592,TRUE,_xll.ohTrigger(RecalcTrigger,Trigger3M)),NA())</f>
        <v>5.7055628976511999E-3</v>
      </c>
      <c r="L2592" s="44">
        <f>IFERROR(_xll.qlIndexFixing(Index6M,$H2592,TRUE,_xll.ohTrigger(RecalcTrigger,Trigger6M)),NA())</f>
        <v>6.6137371122783643E-3</v>
      </c>
      <c r="M2592" s="145">
        <f>IFERROR(_xll.qlIndexFixing(Index1Y,$H2592,TRUE,_xll.ohTrigger(RecalcTrigger,Trigger1Y)),NA())</f>
        <v>5.792839994448149E-3</v>
      </c>
      <c r="N2592" s="144">
        <f>IFERROR(_xll.qlIndexFixing(ONIndex1M,I2592,TRUE,_xll.ohTrigger(RecalcTrigger,Trigger1M)),NA())</f>
        <v>5.4929822825489083E-3</v>
      </c>
      <c r="O2592" s="44">
        <f>IFERROR(_xll.qlIndexFixing(ONIndex3M,I2592,TRUE,_xll.ohTrigger(RecalcTrigger,Trigger3M)),NA())</f>
        <v>5.7364855133279491E-3</v>
      </c>
      <c r="P2592" s="44">
        <f>IFERROR(_xll.qlIndexFixing(ONIndex6M,I2592,TRUE,_xll.ohTrigger(RecalcTrigger,Trigger6M)),NA())</f>
        <v>6.688453696490626E-3</v>
      </c>
      <c r="Q2592" s="145">
        <f>IFERROR(_xll.qlIndexFixing(ONIndex1Y,I2592,TRUE,_xll.ohTrigger(RecalcTrigger,Trigger1Y)),NA())</f>
        <v>5.9164611739426221E-3</v>
      </c>
    </row>
    <row r="2593" spans="2:17" x14ac:dyDescent="0.2">
      <c r="B2593" s="39" t="s">
        <v>42</v>
      </c>
      <c r="D2593" s="42">
        <f>_xll.qlCalendarAdvance(Calendar,$D2592,B2593,"f",FALSE)</f>
        <v>57916</v>
      </c>
      <c r="E2593" s="139">
        <f>_xll.qlInterestRateIndexValueDate(IndexON,D2593)</f>
        <v>57916</v>
      </c>
      <c r="F2593" s="155">
        <f>IFERROR(_xll.qlIndexFixing(IndexON,D2593,TRUE,_xll.ohTrigger(RecalcTrigger,TriggerON)),NA())</f>
        <v>5.2001970170767464E-3</v>
      </c>
      <c r="H2593" s="42">
        <f>_xll.qlCalendarAdvance(Calendar,$H2592,B2593,"f",FALSE)</f>
        <v>57916</v>
      </c>
      <c r="I2593" s="139">
        <f>_xll.qlInterestRateIndexValueDate(Index1M,$H2593)</f>
        <v>57920</v>
      </c>
      <c r="J2593" s="144">
        <f>IFERROR(_xll.qlIndexFixing(Index1M,$H2593,TRUE,_xll.ohTrigger(RecalcTrigger,Trigger1M)),NA())</f>
        <v>5.4778290531988915E-3</v>
      </c>
      <c r="K2593" s="44">
        <f>IFERROR(_xll.qlIndexFixing(Index3M,H2593,TRUE,_xll.ohTrigger(RecalcTrigger,Trigger3M)),NA())</f>
        <v>5.6999593102518885E-3</v>
      </c>
      <c r="L2593" s="44">
        <f>IFERROR(_xll.qlIndexFixing(Index6M,$H2593,TRUE,_xll.ohTrigger(RecalcTrigger,Trigger6M)),NA())</f>
        <v>6.6067877688984868E-3</v>
      </c>
      <c r="M2593" s="145">
        <f>IFERROR(_xll.qlIndexFixing(Index1Y,$H2593,TRUE,_xll.ohTrigger(RecalcTrigger,Trigger1Y)),NA())</f>
        <v>5.7875067581359555E-3</v>
      </c>
      <c r="N2593" s="144">
        <f>IFERROR(_xll.qlIndexFixing(ONIndex1M,I2593,TRUE,_xll.ohTrigger(RecalcTrigger,Trigger1M)),NA())</f>
        <v>5.487220568083373E-3</v>
      </c>
      <c r="O2593" s="44">
        <f>IFERROR(_xll.qlIndexFixing(ONIndex3M,I2593,TRUE,_xll.ohTrigger(RecalcTrigger,Trigger3M)),NA())</f>
        <v>5.7307839266851346E-3</v>
      </c>
      <c r="P2593" s="44">
        <f>IFERROR(_xll.qlIndexFixing(ONIndex6M,I2593,TRUE,_xll.ohTrigger(RecalcTrigger,Trigger6M)),NA())</f>
        <v>6.6821154948470962E-3</v>
      </c>
      <c r="Q2593" s="145">
        <f>IFERROR(_xll.qlIndexFixing(ONIndex1Y,I2593,TRUE,_xll.ohTrigger(RecalcTrigger,Trigger1Y)),NA())</f>
        <v>5.9107005379743782E-3</v>
      </c>
    </row>
    <row r="2594" spans="2:17" x14ac:dyDescent="0.2">
      <c r="B2594" s="39" t="s">
        <v>42</v>
      </c>
      <c r="D2594" s="42">
        <f>_xll.qlCalendarAdvance(Calendar,$D2593,B2594,"f",FALSE)</f>
        <v>57923</v>
      </c>
      <c r="E2594" s="139">
        <f>_xll.qlInterestRateIndexValueDate(IndexON,D2594)</f>
        <v>57923</v>
      </c>
      <c r="F2594" s="155">
        <f>IFERROR(_xll.qlIndexFixing(IndexON,D2594,TRUE,_xll.ohTrigger(RecalcTrigger,TriggerON)),NA())</f>
        <v>5.2001970171566825E-3</v>
      </c>
      <c r="H2594" s="42">
        <f>_xll.qlCalendarAdvance(Calendar,$H2593,B2594,"f",FALSE)</f>
        <v>57923</v>
      </c>
      <c r="I2594" s="139">
        <f>_xll.qlInterestRateIndexValueDate(Index1M,$H2594)</f>
        <v>57927</v>
      </c>
      <c r="J2594" s="144">
        <f>IFERROR(_xll.qlIndexFixing(Index1M,$H2594,TRUE,_xll.ohTrigger(RecalcTrigger,Trigger1M)),NA())</f>
        <v>5.4721133222264988E-3</v>
      </c>
      <c r="K2594" s="44">
        <f>IFERROR(_xll.qlIndexFixing(Index3M,H2594,TRUE,_xll.ohTrigger(RecalcTrigger,Trigger3M)),NA())</f>
        <v>5.6943729206062324E-3</v>
      </c>
      <c r="L2594" s="44">
        <f>IFERROR(_xll.qlIndexFixing(Index6M,$H2594,TRUE,_xll.ohTrigger(RecalcTrigger,Trigger6M)),NA())</f>
        <v>6.5997919842021649E-3</v>
      </c>
      <c r="M2594" s="145">
        <f>IFERROR(_xll.qlIndexFixing(Index1Y,$H2594,TRUE,_xll.ohTrigger(RecalcTrigger,Trigger1Y)),NA())</f>
        <v>5.7821918316221512E-3</v>
      </c>
      <c r="N2594" s="144">
        <f>IFERROR(_xll.qlIndexFixing(ONIndex1M,I2594,TRUE,_xll.ohTrigger(RecalcTrigger,Trigger1M)),NA())</f>
        <v>5.4814758106935813E-3</v>
      </c>
      <c r="O2594" s="44">
        <f>IFERROR(_xll.qlIndexFixing(ONIndex3M,I2594,TRUE,_xll.ohTrigger(RecalcTrigger,Trigger3M)),NA())</f>
        <v>5.7250992586688199E-3</v>
      </c>
      <c r="P2594" s="44">
        <f>IFERROR(_xll.qlIndexFixing(ONIndex6M,I2594,TRUE,_xll.ohTrigger(RecalcTrigger,Trigger6M)),NA())</f>
        <v>6.6757318967969326E-3</v>
      </c>
      <c r="Q2594" s="145">
        <f>IFERROR(_xll.qlIndexFixing(ONIndex1Y,I2594,TRUE,_xll.ohTrigger(RecalcTrigger,Trigger1Y)),NA())</f>
        <v>5.9049570810643104E-3</v>
      </c>
    </row>
    <row r="2595" spans="2:17" x14ac:dyDescent="0.2">
      <c r="B2595" s="39" t="s">
        <v>42</v>
      </c>
      <c r="D2595" s="42">
        <f>_xll.qlCalendarAdvance(Calendar,$D2594,B2595,"f",FALSE)</f>
        <v>57930</v>
      </c>
      <c r="E2595" s="139">
        <f>_xll.qlInterestRateIndexValueDate(IndexON,D2595)</f>
        <v>57930</v>
      </c>
      <c r="F2595" s="155">
        <f>IFERROR(_xll.qlIndexFixing(IndexON,D2595,TRUE,_xll.ohTrigger(RecalcTrigger,TriggerON)),NA())</f>
        <v>5.2001970171566825E-3</v>
      </c>
      <c r="H2595" s="42">
        <f>_xll.qlCalendarAdvance(Calendar,$H2594,B2595,"f",FALSE)</f>
        <v>57930</v>
      </c>
      <c r="I2595" s="139">
        <f>_xll.qlInterestRateIndexValueDate(Index1M,$H2595)</f>
        <v>57934</v>
      </c>
      <c r="J2595" s="144">
        <f>IFERROR(_xll.qlIndexFixing(Index1M,$H2595,TRUE,_xll.ohTrigger(RecalcTrigger,Trigger1M)),NA())</f>
        <v>5.4664146751574301E-3</v>
      </c>
      <c r="K2595" s="44">
        <f>IFERROR(_xll.qlIndexFixing(Index3M,H2595,TRUE,_xll.ohTrigger(RecalcTrigger,Trigger3M)),NA())</f>
        <v>5.6888037683651242E-3</v>
      </c>
      <c r="L2595" s="44">
        <f>IFERROR(_xll.qlIndexFixing(Index6M,$H2595,TRUE,_xll.ohTrigger(RecalcTrigger,Trigger6M)),NA())</f>
        <v>6.5927496869442135E-3</v>
      </c>
      <c r="M2595" s="145">
        <f>IFERROR(_xll.qlIndexFixing(Index1Y,$H2595,TRUE,_xll.ohTrigger(RecalcTrigger,Trigger1Y)),NA())</f>
        <v>5.7768952535695089E-3</v>
      </c>
      <c r="N2595" s="144">
        <f>IFERROR(_xll.qlIndexFixing(ONIndex1M,I2595,TRUE,_xll.ohTrigger(RecalcTrigger,Trigger1M)),NA())</f>
        <v>5.4757480510669865E-3</v>
      </c>
      <c r="O2595" s="44">
        <f>IFERROR(_xll.qlIndexFixing(ONIndex3M,I2595,TRUE,_xll.ohTrigger(RecalcTrigger,Trigger3M)),NA())</f>
        <v>5.7194315489272896E-3</v>
      </c>
      <c r="P2595" s="44">
        <f>IFERROR(_xll.qlIndexFixing(ONIndex6M,I2595,TRUE,_xll.ohTrigger(RecalcTrigger,Trigger6M)),NA())</f>
        <v>6.6693028311970437E-3</v>
      </c>
      <c r="Q2595" s="145">
        <f>IFERROR(_xll.qlIndexFixing(ONIndex1Y,I2595,TRUE,_xll.ohTrigger(RecalcTrigger,Trigger1Y)),NA())</f>
        <v>5.8992308419814066E-3</v>
      </c>
    </row>
    <row r="2596" spans="2:17" x14ac:dyDescent="0.2">
      <c r="B2596" s="39" t="s">
        <v>42</v>
      </c>
      <c r="D2596" s="42">
        <f>_xll.qlCalendarAdvance(Calendar,$D2595,B2596,"f",FALSE)</f>
        <v>57937</v>
      </c>
      <c r="E2596" s="139">
        <f>_xll.qlInterestRateIndexValueDate(IndexON,D2596)</f>
        <v>57937</v>
      </c>
      <c r="F2596" s="155">
        <f>IFERROR(_xll.qlIndexFixing(IndexON,D2596,TRUE,_xll.ohTrigger(RecalcTrigger,TriggerON)),NA())</f>
        <v>5.2001970170767464E-3</v>
      </c>
      <c r="H2596" s="42">
        <f>_xll.qlCalendarAdvance(Calendar,$H2595,B2596,"f",FALSE)</f>
        <v>57937</v>
      </c>
      <c r="I2596" s="139">
        <f>_xll.qlInterestRateIndexValueDate(Index1M,$H2596)</f>
        <v>57941</v>
      </c>
      <c r="J2596" s="144">
        <f>IFERROR(_xll.qlIndexFixing(Index1M,$H2596,TRUE,_xll.ohTrigger(RecalcTrigger,Trigger1M)),NA())</f>
        <v>5.460733152686875E-3</v>
      </c>
      <c r="K2596" s="44">
        <f>IFERROR(_xll.qlIndexFixing(Index3M,H2596,TRUE,_xll.ohTrigger(RecalcTrigger,Trigger3M)),NA())</f>
        <v>5.6832518931803225E-3</v>
      </c>
      <c r="L2596" s="44">
        <f>IFERROR(_xll.qlIndexFixing(Index6M,$H2596,TRUE,_xll.ohTrigger(RecalcTrigger,Trigger6M)),NA())</f>
        <v>6.5856608058811892E-3</v>
      </c>
      <c r="M2596" s="145">
        <f>IFERROR(_xll.qlIndexFixing(Index1Y,$H2596,TRUE,_xll.ohTrigger(RecalcTrigger,Trigger1Y)),NA())</f>
        <v>5.7716170626401428E-3</v>
      </c>
      <c r="N2596" s="144">
        <f>IFERROR(_xll.qlIndexFixing(ONIndex1M,I2596,TRUE,_xll.ohTrigger(RecalcTrigger,Trigger1M)),NA())</f>
        <v>5.4700373300509142E-3</v>
      </c>
      <c r="O2596" s="44">
        <f>IFERROR(_xll.qlIndexFixing(ONIndex3M,I2596,TRUE,_xll.ohTrigger(RecalcTrigger,Trigger3M)),NA())</f>
        <v>5.7137808371887644E-3</v>
      </c>
      <c r="P2596" s="44">
        <f>IFERROR(_xll.qlIndexFixing(ONIndex6M,I2596,TRUE,_xll.ohTrigger(RecalcTrigger,Trigger6M)),NA())</f>
        <v>6.6628282262648497E-3</v>
      </c>
      <c r="Q2596" s="145">
        <f>IFERROR(_xll.qlIndexFixing(ONIndex1Y,I2596,TRUE,_xll.ohTrigger(RecalcTrigger,Trigger1Y)),NA())</f>
        <v>5.8935218594946548E-3</v>
      </c>
    </row>
    <row r="2597" spans="2:17" x14ac:dyDescent="0.2">
      <c r="B2597" s="39" t="s">
        <v>42</v>
      </c>
      <c r="D2597" s="42">
        <f>_xll.qlCalendarAdvance(Calendar,$D2596,B2597,"f",FALSE)</f>
        <v>57944</v>
      </c>
      <c r="E2597" s="139">
        <f>_xll.qlInterestRateIndexValueDate(IndexON,D2597)</f>
        <v>57944</v>
      </c>
      <c r="F2597" s="155">
        <f>IFERROR(_xll.qlIndexFixing(IndexON,D2597,TRUE,_xll.ohTrigger(RecalcTrigger,TriggerON)),NA())</f>
        <v>5.2001970171566825E-3</v>
      </c>
      <c r="H2597" s="42">
        <f>_xll.qlCalendarAdvance(Calendar,$H2596,B2597,"f",FALSE)</f>
        <v>57944</v>
      </c>
      <c r="I2597" s="139">
        <f>_xll.qlInterestRateIndexValueDate(Index1M,$H2597)</f>
        <v>57948</v>
      </c>
      <c r="J2597" s="144">
        <f>IFERROR(_xll.qlIndexFixing(Index1M,$H2597,TRUE,_xll.ohTrigger(RecalcTrigger,Trigger1M)),NA())</f>
        <v>5.4550687955126007E-3</v>
      </c>
      <c r="K2597" s="44">
        <f>IFERROR(_xll.qlIndexFixing(Index3M,H2597,TRUE,_xll.ohTrigger(RecalcTrigger,Trigger3M)),NA())</f>
        <v>5.6777173346966381E-3</v>
      </c>
      <c r="L2597" s="44">
        <f>IFERROR(_xll.qlIndexFixing(Index6M,$H2597,TRUE,_xll.ohTrigger(RecalcTrigger,Trigger6M)),NA())</f>
        <v>6.5785252697739879E-3</v>
      </c>
      <c r="M2597" s="145">
        <f>IFERROR(_xll.qlIndexFixing(Index1Y,$H2597,TRUE,_xll.ohTrigger(RecalcTrigger,Trigger1Y)),NA())</f>
        <v>5.7663572974963858E-3</v>
      </c>
      <c r="N2597" s="144">
        <f>IFERROR(_xll.qlIndexFixing(ONIndex1M,I2597,TRUE,_xll.ohTrigger(RecalcTrigger,Trigger1M)),NA())</f>
        <v>5.4643436881729457E-3</v>
      </c>
      <c r="O2597" s="44">
        <f>IFERROR(_xll.qlIndexFixing(ONIndex3M,I2597,TRUE,_xll.ohTrigger(RecalcTrigger,Trigger3M)),NA())</f>
        <v>5.7081471631814651E-3</v>
      </c>
      <c r="P2597" s="44">
        <f>IFERROR(_xll.qlIndexFixing(ONIndex6M,I2597,TRUE,_xll.ohTrigger(RecalcTrigger,Trigger6M)),NA())</f>
        <v>6.6563080106973871E-3</v>
      </c>
      <c r="Q2597" s="145">
        <f>IFERROR(_xll.qlIndexFixing(ONIndex1Y,I2597,TRUE,_xll.ohTrigger(RecalcTrigger,Trigger1Y)),NA())</f>
        <v>5.8878301721332349E-3</v>
      </c>
    </row>
    <row r="2598" spans="2:17" x14ac:dyDescent="0.2">
      <c r="B2598" s="39" t="s">
        <v>42</v>
      </c>
      <c r="D2598" s="42">
        <f>_xll.qlCalendarAdvance(Calendar,$D2597,B2598,"f",FALSE)</f>
        <v>57951</v>
      </c>
      <c r="E2598" s="139">
        <f>_xll.qlInterestRateIndexValueDate(IndexON,D2598)</f>
        <v>57951</v>
      </c>
      <c r="F2598" s="155">
        <f>IFERROR(_xll.qlIndexFixing(IndexON,D2598,TRUE,_xll.ohTrigger(RecalcTrigger,TriggerON)),NA())</f>
        <v>5.2001970170767464E-3</v>
      </c>
      <c r="H2598" s="42">
        <f>_xll.qlCalendarAdvance(Calendar,$H2597,B2598,"f",FALSE)</f>
        <v>57951</v>
      </c>
      <c r="I2598" s="139">
        <f>_xll.qlInterestRateIndexValueDate(Index1M,$H2598)</f>
        <v>57955</v>
      </c>
      <c r="J2598" s="144">
        <f>IFERROR(_xll.qlIndexFixing(Index1M,$H2598,TRUE,_xll.ohTrigger(RecalcTrigger,Trigger1M)),NA())</f>
        <v>5.4497823023504921E-3</v>
      </c>
      <c r="K2598" s="44">
        <f>IFERROR(_xll.qlIndexFixing(Index3M,H2598,TRUE,_xll.ohTrigger(RecalcTrigger,Trigger3M)),NA())</f>
        <v>5.6725462663601654E-3</v>
      </c>
      <c r="L2598" s="44">
        <f>IFERROR(_xll.qlIndexFixing(Index6M,$H2598,TRUE,_xll.ohTrigger(RecalcTrigger,Trigger6M)),NA())</f>
        <v>6.5722811929597603E-3</v>
      </c>
      <c r="M2598" s="145">
        <f>IFERROR(_xll.qlIndexFixing(Index1Y,$H2598,TRUE,_xll.ohTrigger(RecalcTrigger,Trigger1Y)),NA())</f>
        <v>5.7611159968014485E-3</v>
      </c>
      <c r="N2598" s="144">
        <f>IFERROR(_xll.qlIndexFixing(ONIndex1M,I2598,TRUE,_xll.ohTrigger(RecalcTrigger,Trigger1M)),NA())</f>
        <v>5.4586671662804065E-3</v>
      </c>
      <c r="O2598" s="44">
        <f>IFERROR(_xll.qlIndexFixing(ONIndex3M,I2598,TRUE,_xll.ohTrigger(RecalcTrigger,Trigger3M)),NA())</f>
        <v>5.7025305663138681E-3</v>
      </c>
      <c r="P2598" s="44">
        <f>IFERROR(_xll.qlIndexFixing(ONIndex6M,I2598,TRUE,_xll.ohTrigger(RecalcTrigger,Trigger6M)),NA())</f>
        <v>6.649742112792012E-3</v>
      </c>
      <c r="Q2598" s="145">
        <f>IFERROR(_xll.qlIndexFixing(ONIndex1Y,I2598,TRUE,_xll.ohTrigger(RecalcTrigger,Trigger1Y)),NA())</f>
        <v>5.882155818826007E-3</v>
      </c>
    </row>
    <row r="2599" spans="2:17" x14ac:dyDescent="0.2">
      <c r="B2599" s="39" t="s">
        <v>42</v>
      </c>
      <c r="D2599" s="42">
        <f>_xll.qlCalendarAdvance(Calendar,$D2598,B2599,"f",FALSE)</f>
        <v>57958</v>
      </c>
      <c r="E2599" s="139">
        <f>_xll.qlInterestRateIndexValueDate(IndexON,D2599)</f>
        <v>57958</v>
      </c>
      <c r="F2599" s="155">
        <f>IFERROR(_xll.qlIndexFixing(IndexON,D2599,TRUE,_xll.ohTrigger(RecalcTrigger,TriggerON)),NA())</f>
        <v>5.2001970170767464E-3</v>
      </c>
      <c r="H2599" s="42">
        <f>_xll.qlCalendarAdvance(Calendar,$H2598,B2599,"f",FALSE)</f>
        <v>57958</v>
      </c>
      <c r="I2599" s="139">
        <f>_xll.qlInterestRateIndexValueDate(Index1M,$H2599)</f>
        <v>57962</v>
      </c>
      <c r="J2599" s="144">
        <f>IFERROR(_xll.qlIndexFixing(Index1M,$H2599,TRUE,_xll.ohTrigger(RecalcTrigger,Trigger1M)),NA())</f>
        <v>5.4441512476719467E-3</v>
      </c>
      <c r="K2599" s="44">
        <f>IFERROR(_xll.qlIndexFixing(Index3M,H2599,TRUE,_xll.ohTrigger(RecalcTrigger,Trigger3M)),NA())</f>
        <v>5.6670452967480314E-3</v>
      </c>
      <c r="L2599" s="44">
        <f>IFERROR(_xll.qlIndexFixing(Index6M,$H2599,TRUE,_xll.ohTrigger(RecalcTrigger,Trigger6M)),NA())</f>
        <v>6.565059130456124E-3</v>
      </c>
      <c r="M2599" s="145">
        <f>IFERROR(_xll.qlIndexFixing(Index1Y,$H2599,TRUE,_xll.ohTrigger(RecalcTrigger,Trigger1Y)),NA())</f>
        <v>5.7558931992172258E-3</v>
      </c>
      <c r="N2599" s="144">
        <f>IFERROR(_xll.qlIndexFixing(ONIndex1M,I2599,TRUE,_xll.ohTrigger(RecalcTrigger,Trigger1M)),NA())</f>
        <v>5.4530078049808139E-3</v>
      </c>
      <c r="O2599" s="44">
        <f>IFERROR(_xll.qlIndexFixing(ONIndex3M,I2599,TRUE,_xll.ohTrigger(RecalcTrigger,Trigger3M)),NA())</f>
        <v>5.6969310864740663E-3</v>
      </c>
      <c r="P2599" s="44">
        <f>IFERROR(_xll.qlIndexFixing(ONIndex6M,I2599,TRUE,_xll.ohTrigger(RecalcTrigger,Trigger6M)),NA())</f>
        <v>6.643130461325697E-3</v>
      </c>
      <c r="Q2599" s="145">
        <f>IFERROR(_xll.qlIndexFixing(ONIndex1Y,I2599,TRUE,_xll.ohTrigger(RecalcTrigger,Trigger1Y)),NA())</f>
        <v>5.8764988381820871E-3</v>
      </c>
    </row>
    <row r="2600" spans="2:17" x14ac:dyDescent="0.2">
      <c r="B2600" s="39" t="s">
        <v>42</v>
      </c>
      <c r="D2600" s="42">
        <f>_xll.qlCalendarAdvance(Calendar,$D2599,B2600,"f",FALSE)</f>
        <v>57965</v>
      </c>
      <c r="E2600" s="139">
        <f>_xll.qlInterestRateIndexValueDate(IndexON,D2600)</f>
        <v>57965</v>
      </c>
      <c r="F2600" s="155">
        <f>IFERROR(_xll.qlIndexFixing(IndexON,D2600,TRUE,_xll.ohTrigger(RecalcTrigger,TriggerON)),NA())</f>
        <v>5.2001970170767464E-3</v>
      </c>
      <c r="H2600" s="42">
        <f>_xll.qlCalendarAdvance(Calendar,$H2599,B2600,"f",FALSE)</f>
        <v>57965</v>
      </c>
      <c r="I2600" s="139">
        <f>_xll.qlInterestRateIndexValueDate(Index1M,$H2600)</f>
        <v>57969</v>
      </c>
      <c r="J2600" s="144">
        <f>IFERROR(_xll.qlIndexFixing(Index1M,$H2600,TRUE,_xll.ohTrigger(RecalcTrigger,Trigger1M)),NA())</f>
        <v>5.4385374771248607E-3</v>
      </c>
      <c r="K2600" s="44">
        <f>IFERROR(_xll.qlIndexFixing(Index3M,H2600,TRUE,_xll.ohTrigger(RecalcTrigger,Trigger3M)),NA())</f>
        <v>5.6615617595984031E-3</v>
      </c>
      <c r="L2600" s="44">
        <f>IFERROR(_xll.qlIndexFixing(Index6M,$H2600,TRUE,_xll.ohTrigger(RecalcTrigger,Trigger6M)),NA())</f>
        <v>6.5577902108092685E-3</v>
      </c>
      <c r="M2600" s="145">
        <f>IFERROR(_xll.qlIndexFixing(Index1Y,$H2600,TRUE,_xll.ohTrigger(RecalcTrigger,Trigger1Y)),NA())</f>
        <v>5.7506889434080222E-3</v>
      </c>
      <c r="N2600" s="144">
        <f>IFERROR(_xll.qlIndexFixing(ONIndex1M,I2600,TRUE,_xll.ohTrigger(RecalcTrigger,Trigger1M)),NA())</f>
        <v>5.4473656450415575E-3</v>
      </c>
      <c r="O2600" s="44">
        <f>IFERROR(_xll.qlIndexFixing(ONIndex3M,I2600,TRUE,_xll.ohTrigger(RecalcTrigger,Trigger3M)),NA())</f>
        <v>5.6913487630705362E-3</v>
      </c>
      <c r="P2600" s="44">
        <f>IFERROR(_xll.qlIndexFixing(ONIndex6M,I2600,TRUE,_xll.ohTrigger(RecalcTrigger,Trigger6M)),NA())</f>
        <v>6.6364729845158621E-3</v>
      </c>
      <c r="Q2600" s="145">
        <f>IFERROR(_xll.qlIndexFixing(ONIndex1Y,I2600,TRUE,_xll.ohTrigger(RecalcTrigger,Trigger1Y)),NA())</f>
        <v>5.8708592689704631E-3</v>
      </c>
    </row>
    <row r="2601" spans="2:17" x14ac:dyDescent="0.2">
      <c r="B2601" s="39" t="s">
        <v>42</v>
      </c>
      <c r="D2601" s="42">
        <f>_xll.qlCalendarAdvance(Calendar,$D2600,B2601,"f",FALSE)</f>
        <v>57972</v>
      </c>
      <c r="E2601" s="139">
        <f>_xll.qlInterestRateIndexValueDate(IndexON,D2601)</f>
        <v>57972</v>
      </c>
      <c r="F2601" s="155">
        <f>IFERROR(_xll.qlIndexFixing(IndexON,D2601,TRUE,_xll.ohTrigger(RecalcTrigger,TriggerON)),NA())</f>
        <v>5.2001970170767464E-3</v>
      </c>
      <c r="H2601" s="42">
        <f>_xll.qlCalendarAdvance(Calendar,$H2600,B2601,"f",FALSE)</f>
        <v>57972</v>
      </c>
      <c r="I2601" s="139">
        <f>_xll.qlInterestRateIndexValueDate(Index1M,$H2601)</f>
        <v>57976</v>
      </c>
      <c r="J2601" s="144">
        <f>IFERROR(_xll.qlIndexFixing(Index1M,$H2601,TRUE,_xll.ohTrigger(RecalcTrigger,Trigger1M)),NA())</f>
        <v>5.4329410314020166E-3</v>
      </c>
      <c r="K2601" s="44">
        <f>IFERROR(_xll.qlIndexFixing(Index3M,H2601,TRUE,_xll.ohTrigger(RecalcTrigger,Trigger3M)),NA())</f>
        <v>5.6560956945639583E-3</v>
      </c>
      <c r="L2601" s="44">
        <f>IFERROR(_xll.qlIndexFixing(Index6M,$H2601,TRUE,_xll.ohTrigger(RecalcTrigger,Trigger6M)),NA())</f>
        <v>6.5504743627948468E-3</v>
      </c>
      <c r="M2601" s="145">
        <f>IFERROR(_xll.qlIndexFixing(Index1Y,$H2601,TRUE,_xll.ohTrigger(RecalcTrigger,Trigger1Y)),NA())</f>
        <v>5.7455032680363916E-3</v>
      </c>
      <c r="N2601" s="144">
        <f>IFERROR(_xll.qlIndexFixing(ONIndex1M,I2601,TRUE,_xll.ohTrigger(RecalcTrigger,Trigger1M)),NA())</f>
        <v>5.4417407270701545E-3</v>
      </c>
      <c r="O2601" s="44">
        <f>IFERROR(_xll.qlIndexFixing(ONIndex3M,I2601,TRUE,_xll.ohTrigger(RecalcTrigger,Trigger3M)),NA())</f>
        <v>5.6857836361512426E-3</v>
      </c>
      <c r="P2601" s="44">
        <f>IFERROR(_xll.qlIndexFixing(ONIndex6M,I2601,TRUE,_xll.ohTrigger(RecalcTrigger,Trigger6M)),NA())</f>
        <v>6.6297696109796078E-3</v>
      </c>
      <c r="Q2601" s="145">
        <f>IFERROR(_xll.qlIndexFixing(ONIndex1Y,I2601,TRUE,_xll.ohTrigger(RecalcTrigger,Trigger1Y)),NA())</f>
        <v>5.865237149960123E-3</v>
      </c>
    </row>
    <row r="2602" spans="2:17" x14ac:dyDescent="0.2">
      <c r="B2602" s="39" t="s">
        <v>42</v>
      </c>
      <c r="D2602" s="42">
        <f>_xll.qlCalendarAdvance(Calendar,$D2601,B2602,"f",FALSE)</f>
        <v>57979</v>
      </c>
      <c r="E2602" s="139">
        <f>_xll.qlInterestRateIndexValueDate(IndexON,D2602)</f>
        <v>57979</v>
      </c>
      <c r="F2602" s="155">
        <f>IFERROR(_xll.qlIndexFixing(IndexON,D2602,TRUE,_xll.ohTrigger(RecalcTrigger,TriggerON)),NA())</f>
        <v>5.2001970170767464E-3</v>
      </c>
      <c r="H2602" s="42">
        <f>_xll.qlCalendarAdvance(Calendar,$H2601,B2602,"f",FALSE)</f>
        <v>57979</v>
      </c>
      <c r="I2602" s="139">
        <f>_xll.qlInterestRateIndexValueDate(Index1M,$H2602)</f>
        <v>57983</v>
      </c>
      <c r="J2602" s="144">
        <f>IFERROR(_xll.qlIndexFixing(Index1M,$H2602,TRUE,_xll.ohTrigger(RecalcTrigger,Trigger1M)),NA())</f>
        <v>5.4270059134634814E-3</v>
      </c>
      <c r="K2602" s="44">
        <f>IFERROR(_xll.qlIndexFixing(Index3M,H2602,TRUE,_xll.ohTrigger(RecalcTrigger,Trigger3M)),NA())</f>
        <v>5.6503056805952715E-3</v>
      </c>
      <c r="L2602" s="44">
        <f>IFERROR(_xll.qlIndexFixing(Index6M,$H2602,TRUE,_xll.ohTrigger(RecalcTrigger,Trigger6M)),NA())</f>
        <v>6.5450398964882828E-3</v>
      </c>
      <c r="M2602" s="145">
        <f>IFERROR(_xll.qlIndexFixing(Index1Y,$H2602,TRUE,_xll.ohTrigger(RecalcTrigger,Trigger1Y)),NA())</f>
        <v>5.7403362117659801E-3</v>
      </c>
      <c r="N2602" s="144">
        <f>IFERROR(_xll.qlIndexFixing(ONIndex1M,I2602,TRUE,_xll.ohTrigger(RecalcTrigger,Trigger1M)),NA())</f>
        <v>5.4361330919139306E-3</v>
      </c>
      <c r="O2602" s="44">
        <f>IFERROR(_xll.qlIndexFixing(ONIndex3M,I2602,TRUE,_xll.ohTrigger(RecalcTrigger,Trigger3M)),NA())</f>
        <v>5.6802357452045982E-3</v>
      </c>
      <c r="P2602" s="44">
        <f>IFERROR(_xll.qlIndexFixing(ONIndex6M,I2602,TRUE,_xll.ohTrigger(RecalcTrigger,Trigger6M)),NA())</f>
        <v>6.6230202692540985E-3</v>
      </c>
      <c r="Q2602" s="145">
        <f>IFERROR(_xll.qlIndexFixing(ONIndex1Y,I2602,TRUE,_xll.ohTrigger(RecalcTrigger,Trigger1Y)),NA())</f>
        <v>5.8596325198401189E-3</v>
      </c>
    </row>
    <row r="2603" spans="2:17" x14ac:dyDescent="0.2">
      <c r="B2603" s="39" t="s">
        <v>42</v>
      </c>
      <c r="D2603" s="42">
        <f>_xll.qlCalendarAdvance(Calendar,$D2602,B2603,"f",FALSE)</f>
        <v>57986</v>
      </c>
      <c r="E2603" s="139">
        <f>_xll.qlInterestRateIndexValueDate(IndexON,D2603)</f>
        <v>57986</v>
      </c>
      <c r="F2603" s="155">
        <f>IFERROR(_xll.qlIndexFixing(IndexON,D2603,TRUE,_xll.ohTrigger(RecalcTrigger,TriggerON)),NA())</f>
        <v>5.2001970171566825E-3</v>
      </c>
      <c r="H2603" s="42">
        <f>_xll.qlCalendarAdvance(Calendar,$H2602,B2603,"f",FALSE)</f>
        <v>57986</v>
      </c>
      <c r="I2603" s="139">
        <f>_xll.qlInterestRateIndexValueDate(Index1M,$H2603)</f>
        <v>57990</v>
      </c>
      <c r="J2603" s="144">
        <f>IFERROR(_xll.qlIndexFixing(Index1M,$H2603,TRUE,_xll.ohTrigger(RecalcTrigger,Trigger1M)),NA())</f>
        <v>5.4214454026916522E-3</v>
      </c>
      <c r="K2603" s="44">
        <f>IFERROR(_xll.qlIndexFixing(Index3M,H2603,TRUE,_xll.ohTrigger(RecalcTrigger,Trigger3M)),NA())</f>
        <v>5.6448758549843964E-3</v>
      </c>
      <c r="L2603" s="44">
        <f>IFERROR(_xll.qlIndexFixing(Index6M,$H2603,TRUE,_xll.ohTrigger(RecalcTrigger,Trigger6M)),NA())</f>
        <v>6.5357015967874472E-3</v>
      </c>
      <c r="M2603" s="145">
        <f>IFERROR(_xll.qlIndexFixing(Index1Y,$H2603,TRUE,_xll.ohTrigger(RecalcTrigger,Trigger1Y)),NA())</f>
        <v>5.7351878132613117E-3</v>
      </c>
      <c r="N2603" s="144">
        <f>IFERROR(_xll.qlIndexFixing(ONIndex1M,I2603,TRUE,_xll.ohTrigger(RecalcTrigger,Trigger1M)),NA())</f>
        <v>5.4305427801804029E-3</v>
      </c>
      <c r="O2603" s="44">
        <f>IFERROR(_xll.qlIndexFixing(ONIndex3M,I2603,TRUE,_xll.ohTrigger(RecalcTrigger,Trigger3M)),NA())</f>
        <v>5.6747051297190154E-3</v>
      </c>
      <c r="P2603" s="44">
        <f>IFERROR(_xll.qlIndexFixing(ONIndex6M,I2603,TRUE,_xll.ohTrigger(RecalcTrigger,Trigger6M)),NA())</f>
        <v>6.6162248877965624E-3</v>
      </c>
      <c r="Q2603" s="145">
        <f>IFERROR(_xll.qlIndexFixing(ONIndex1Y,I2603,TRUE,_xll.ohTrigger(RecalcTrigger,Trigger1Y)),NA())</f>
        <v>5.8540454172995027E-3</v>
      </c>
    </row>
    <row r="2604" spans="2:17" x14ac:dyDescent="0.2">
      <c r="B2604" s="39" t="s">
        <v>42</v>
      </c>
      <c r="D2604" s="42">
        <f>_xll.qlCalendarAdvance(Calendar,$D2603,B2604,"f",FALSE)</f>
        <v>57993</v>
      </c>
      <c r="E2604" s="139">
        <f>_xll.qlInterestRateIndexValueDate(IndexON,D2604)</f>
        <v>57993</v>
      </c>
      <c r="F2604" s="155">
        <f>IFERROR(_xll.qlIndexFixing(IndexON,D2604,TRUE,_xll.ohTrigger(RecalcTrigger,TriggerON)),NA())</f>
        <v>5.2001970170767464E-3</v>
      </c>
      <c r="H2604" s="42">
        <f>_xll.qlCalendarAdvance(Calendar,$H2603,B2604,"f",FALSE)</f>
        <v>57993</v>
      </c>
      <c r="I2604" s="139">
        <f>_xll.qlInterestRateIndexValueDate(Index1M,$H2604)</f>
        <v>57997</v>
      </c>
      <c r="J2604" s="144">
        <f>IFERROR(_xll.qlIndexFixing(Index1M,$H2604,TRUE,_xll.ohTrigger(RecalcTrigger,Trigger1M)),NA())</f>
        <v>5.4159023420901637E-3</v>
      </c>
      <c r="K2604" s="44">
        <f>IFERROR(_xll.qlIndexFixing(Index3M,H2604,TRUE,_xll.ohTrigger(RecalcTrigger,Trigger3M)),NA())</f>
        <v>5.639463623630007E-3</v>
      </c>
      <c r="L2604" s="44">
        <f>IFERROR(_xll.qlIndexFixing(Index6M,$H2604,TRUE,_xll.ohTrigger(RecalcTrigger,Trigger6M)),NA())</f>
        <v>6.5282445363668623E-3</v>
      </c>
      <c r="M2604" s="145">
        <f>IFERROR(_xll.qlIndexFixing(Index1Y,$H2604,TRUE,_xll.ohTrigger(RecalcTrigger,Trigger1Y)),NA())</f>
        <v>5.7300581111853774E-3</v>
      </c>
      <c r="N2604" s="144">
        <f>IFERROR(_xll.qlIndexFixing(ONIndex1M,I2604,TRUE,_xll.ohTrigger(RecalcTrigger,Trigger1M)),NA())</f>
        <v>5.424969832477089E-3</v>
      </c>
      <c r="O2604" s="44">
        <f>IFERROR(_xll.qlIndexFixing(ONIndex3M,I2604,TRUE,_xll.ohTrigger(RecalcTrigger,Trigger3M)),NA())</f>
        <v>5.6691918295825872E-3</v>
      </c>
      <c r="P2604" s="44">
        <f>IFERROR(_xll.qlIndexFixing(ONIndex6M,I2604,TRUE,_xll.ohTrigger(RecalcTrigger,Trigger6M)),NA())</f>
        <v>6.6093833951441638E-3</v>
      </c>
      <c r="Q2604" s="145">
        <f>IFERROR(_xll.qlIndexFixing(ONIndex1Y,I2604,TRUE,_xll.ohTrigger(RecalcTrigger,Trigger1Y)),NA())</f>
        <v>5.8484758811072624E-3</v>
      </c>
    </row>
    <row r="2605" spans="2:17" x14ac:dyDescent="0.2">
      <c r="B2605" s="39" t="s">
        <v>42</v>
      </c>
      <c r="D2605" s="42">
        <f>_xll.qlCalendarAdvance(Calendar,$D2604,B2605,"f",FALSE)</f>
        <v>58000</v>
      </c>
      <c r="E2605" s="139">
        <f>_xll.qlInterestRateIndexValueDate(IndexON,D2605)</f>
        <v>58000</v>
      </c>
      <c r="F2605" s="155">
        <f>IFERROR(_xll.qlIndexFixing(IndexON,D2605,TRUE,_xll.ohTrigger(RecalcTrigger,TriggerON)),NA())</f>
        <v>5.2001970170767464E-3</v>
      </c>
      <c r="H2605" s="42">
        <f>_xll.qlCalendarAdvance(Calendar,$H2604,B2605,"f",FALSE)</f>
        <v>58000</v>
      </c>
      <c r="I2605" s="139">
        <f>_xll.qlInterestRateIndexValueDate(Index1M,$H2605)</f>
        <v>58004</v>
      </c>
      <c r="J2605" s="144">
        <f>IFERROR(_xll.qlIndexFixing(Index1M,$H2605,TRUE,_xll.ohTrigger(RecalcTrigger,Trigger1M)),NA())</f>
        <v>5.4103767723593628E-3</v>
      </c>
      <c r="K2605" s="44">
        <f>IFERROR(_xll.qlIndexFixing(Index3M,H2605,TRUE,_xll.ohTrigger(RecalcTrigger,Trigger3M)),NA())</f>
        <v>5.6340690261777824E-3</v>
      </c>
      <c r="L2605" s="44">
        <f>IFERROR(_xll.qlIndexFixing(Index6M,$H2605,TRUE,_xll.ohTrigger(RecalcTrigger,Trigger6M)),NA())</f>
        <v>6.520740262725251E-3</v>
      </c>
      <c r="M2605" s="145">
        <f>IFERROR(_xll.qlIndexFixing(Index1Y,$H2605,TRUE,_xll.ohTrigger(RecalcTrigger,Trigger1Y)),NA())</f>
        <v>5.7249471442029198E-3</v>
      </c>
      <c r="N2605" s="144">
        <f>IFERROR(_xll.qlIndexFixing(ONIndex1M,I2605,TRUE,_xll.ohTrigger(RecalcTrigger,Trigger1M)),NA())</f>
        <v>5.4194142897312503E-3</v>
      </c>
      <c r="O2605" s="44">
        <f>IFERROR(_xll.qlIndexFixing(ONIndex3M,I2605,TRUE,_xll.ohTrigger(RecalcTrigger,Trigger3M)),NA())</f>
        <v>5.6636958844435981E-3</v>
      </c>
      <c r="P2605" s="44">
        <f>IFERROR(_xll.qlIndexFixing(ONIndex6M,I2605,TRUE,_xll.ohTrigger(RecalcTrigger,Trigger6M)),NA())</f>
        <v>6.6024957195942591E-3</v>
      </c>
      <c r="Q2605" s="145">
        <f>IFERROR(_xll.qlIndexFixing(ONIndex1Y,I2605,TRUE,_xll.ohTrigger(RecalcTrigger,Trigger1Y)),NA())</f>
        <v>5.842923950032386E-3</v>
      </c>
    </row>
    <row r="2606" spans="2:17" x14ac:dyDescent="0.2">
      <c r="B2606" s="39" t="s">
        <v>42</v>
      </c>
      <c r="D2606" s="42">
        <f>_xll.qlCalendarAdvance(Calendar,$D2605,B2606,"f",FALSE)</f>
        <v>58007</v>
      </c>
      <c r="E2606" s="139">
        <f>_xll.qlInterestRateIndexValueDate(IndexON,D2606)</f>
        <v>58007</v>
      </c>
      <c r="F2606" s="155">
        <f>IFERROR(_xll.qlIndexFixing(IndexON,D2606,TRUE,_xll.ohTrigger(RecalcTrigger,TriggerON)),NA())</f>
        <v>5.2001970170767464E-3</v>
      </c>
      <c r="H2606" s="42">
        <f>_xll.qlCalendarAdvance(Calendar,$H2605,B2606,"f",FALSE)</f>
        <v>58007</v>
      </c>
      <c r="I2606" s="139">
        <f>_xll.qlInterestRateIndexValueDate(Index1M,$H2606)</f>
        <v>58011</v>
      </c>
      <c r="J2606" s="144">
        <f>IFERROR(_xll.qlIndexFixing(Index1M,$H2606,TRUE,_xll.ohTrigger(RecalcTrigger,Trigger1M)),NA())</f>
        <v>5.4048687341892807E-3</v>
      </c>
      <c r="K2606" s="44">
        <f>IFERROR(_xll.qlIndexFixing(Index3M,H2606,TRUE,_xll.ohTrigger(RecalcTrigger,Trigger3M)),NA())</f>
        <v>5.6286921022794829E-3</v>
      </c>
      <c r="L2606" s="44">
        <f>IFERROR(_xll.qlIndexFixing(Index6M,$H2606,TRUE,_xll.ohTrigger(RecalcTrigger,Trigger6M)),NA())</f>
        <v>6.5131887046589133E-3</v>
      </c>
      <c r="M2606" s="145">
        <f>IFERROR(_xll.qlIndexFixing(Index1Y,$H2606,TRUE,_xll.ohTrigger(RecalcTrigger,Trigger1Y)),NA())</f>
        <v>5.71985495097912E-3</v>
      </c>
      <c r="N2606" s="144">
        <f>IFERROR(_xll.qlIndexFixing(ONIndex1M,I2606,TRUE,_xll.ohTrigger(RecalcTrigger,Trigger1M)),NA())</f>
        <v>5.4138761924704681E-3</v>
      </c>
      <c r="O2606" s="44">
        <f>IFERROR(_xll.qlIndexFixing(ONIndex3M,I2606,TRUE,_xll.ohTrigger(RecalcTrigger,Trigger3M)),NA())</f>
        <v>5.6582173339503328E-3</v>
      </c>
      <c r="P2606" s="44">
        <f>IFERROR(_xll.qlIndexFixing(ONIndex6M,I2606,TRUE,_xll.ohTrigger(RecalcTrigger,Trigger6M)),NA())</f>
        <v>6.5955617899238206E-3</v>
      </c>
      <c r="Q2606" s="145">
        <f>IFERROR(_xll.qlIndexFixing(ONIndex1Y,I2606,TRUE,_xll.ohTrigger(RecalcTrigger,Trigger1Y)),NA())</f>
        <v>5.8373896626839894E-3</v>
      </c>
    </row>
    <row r="2607" spans="2:17" x14ac:dyDescent="0.2">
      <c r="B2607" s="39" t="s">
        <v>42</v>
      </c>
      <c r="D2607" s="42">
        <f>_xll.qlCalendarAdvance(Calendar,$D2606,B2607,"f",FALSE)</f>
        <v>58014</v>
      </c>
      <c r="E2607" s="139">
        <f>_xll.qlInterestRateIndexValueDate(IndexON,D2607)</f>
        <v>58014</v>
      </c>
      <c r="F2607" s="155">
        <f>IFERROR(_xll.qlIndexFixing(IndexON,D2607,TRUE,_xll.ohTrigger(RecalcTrigger,TriggerON)),NA())</f>
        <v>5.2001970171566825E-3</v>
      </c>
      <c r="H2607" s="42">
        <f>_xll.qlCalendarAdvance(Calendar,$H2606,B2607,"f",FALSE)</f>
        <v>58014</v>
      </c>
      <c r="I2607" s="139">
        <f>_xll.qlInterestRateIndexValueDate(Index1M,$H2607)</f>
        <v>58018</v>
      </c>
      <c r="J2607" s="144">
        <f>IFERROR(_xll.qlIndexFixing(Index1M,$H2607,TRUE,_xll.ohTrigger(RecalcTrigger,Trigger1M)),NA())</f>
        <v>5.3997284574309745E-3</v>
      </c>
      <c r="K2607" s="44">
        <f>IFERROR(_xll.qlIndexFixing(Index3M,H2607,TRUE,_xll.ohTrigger(RecalcTrigger,Trigger3M)),NA())</f>
        <v>5.6233328915842613E-3</v>
      </c>
      <c r="L2607" s="44">
        <f>IFERROR(_xll.qlIndexFixing(Index6M,$H2607,TRUE,_xll.ohTrigger(RecalcTrigger,Trigger6M)),NA())</f>
        <v>6.505589790971612E-3</v>
      </c>
      <c r="M2607" s="145">
        <f>IFERROR(_xll.qlIndexFixing(Index1Y,$H2607,TRUE,_xll.ohTrigger(RecalcTrigger,Trigger1Y)),NA())</f>
        <v>5.7147815701776242E-3</v>
      </c>
      <c r="N2607" s="144">
        <f>IFERROR(_xll.qlIndexFixing(ONIndex1M,I2607,TRUE,_xll.ohTrigger(RecalcTrigger,Trigger1M)),NA())</f>
        <v>5.408355581462132E-3</v>
      </c>
      <c r="O2607" s="44">
        <f>IFERROR(_xll.qlIndexFixing(ONIndex3M,I2607,TRUE,_xll.ohTrigger(RecalcTrigger,Trigger3M)),NA())</f>
        <v>5.6527562176711399E-3</v>
      </c>
      <c r="P2607" s="44">
        <f>IFERROR(_xll.qlIndexFixing(ONIndex6M,I2607,TRUE,_xll.ohTrigger(RecalcTrigger,Trigger6M)),NA())</f>
        <v>6.5885815345101406E-3</v>
      </c>
      <c r="Q2607" s="145">
        <f>IFERROR(_xll.qlIndexFixing(ONIndex1Y,I2607,TRUE,_xll.ohTrigger(RecalcTrigger,Trigger1Y)),NA())</f>
        <v>5.8318730579909328E-3</v>
      </c>
    </row>
    <row r="2608" spans="2:17" x14ac:dyDescent="0.2">
      <c r="B2608" s="39" t="s">
        <v>42</v>
      </c>
      <c r="D2608" s="42">
        <f>_xll.qlCalendarAdvance(Calendar,$D2607,B2608,"f",FALSE)</f>
        <v>58021</v>
      </c>
      <c r="E2608" s="139">
        <f>_xll.qlInterestRateIndexValueDate(IndexON,D2608)</f>
        <v>58021</v>
      </c>
      <c r="F2608" s="155">
        <f>IFERROR(_xll.qlIndexFixing(IndexON,D2608,TRUE,_xll.ohTrigger(RecalcTrigger,TriggerON)),NA())</f>
        <v>5.2001970170767464E-3</v>
      </c>
      <c r="H2608" s="42">
        <f>_xll.qlCalendarAdvance(Calendar,$H2607,B2608,"f",FALSE)</f>
        <v>58021</v>
      </c>
      <c r="I2608" s="139">
        <f>_xll.qlInterestRateIndexValueDate(Index1M,$H2608)</f>
        <v>58025</v>
      </c>
      <c r="J2608" s="144">
        <f>IFERROR(_xll.qlIndexFixing(Index1M,$H2608,TRUE,_xll.ohTrigger(RecalcTrigger,Trigger1M)),NA())</f>
        <v>5.3942544249983015E-3</v>
      </c>
      <c r="K2608" s="44">
        <f>IFERROR(_xll.qlIndexFixing(Index3M,H2608,TRUE,_xll.ohTrigger(RecalcTrigger,Trigger3M)),NA())</f>
        <v>5.6179914337438778E-3</v>
      </c>
      <c r="L2608" s="44">
        <f>IFERROR(_xll.qlIndexFixing(Index6M,$H2608,TRUE,_xll.ohTrigger(RecalcTrigger,Trigger6M)),NA())</f>
        <v>6.4979434504688696E-3</v>
      </c>
      <c r="M2608" s="145">
        <f>IFERROR(_xll.qlIndexFixing(Index1Y,$H2608,TRUE,_xll.ohTrigger(RecalcTrigger,Trigger1Y)),NA())</f>
        <v>5.7097270404647092E-3</v>
      </c>
      <c r="N2608" s="144">
        <f>IFERROR(_xll.qlIndexFixing(ONIndex1M,I2608,TRUE,_xll.ohTrigger(RecalcTrigger,Trigger1M)),NA())</f>
        <v>5.4028524973936953E-3</v>
      </c>
      <c r="O2608" s="44">
        <f>IFERROR(_xll.qlIndexFixing(ONIndex3M,I2608,TRUE,_xll.ohTrigger(RecalcTrigger,Trigger3M)),NA())</f>
        <v>5.6473125753342401E-3</v>
      </c>
      <c r="P2608" s="44">
        <f>IFERROR(_xll.qlIndexFixing(ONIndex6M,I2608,TRUE,_xll.ohTrigger(RecalcTrigger,Trigger6M)),NA())</f>
        <v>6.5815548818903835E-3</v>
      </c>
      <c r="Q2608" s="145">
        <f>IFERROR(_xll.qlIndexFixing(ONIndex1Y,I2608,TRUE,_xll.ohTrigger(RecalcTrigger,Trigger1Y)),NA())</f>
        <v>5.826374174482396E-3</v>
      </c>
    </row>
    <row r="2609" spans="2:17" x14ac:dyDescent="0.2">
      <c r="B2609" s="39" t="s">
        <v>42</v>
      </c>
      <c r="D2609" s="42">
        <f>_xll.qlCalendarAdvance(Calendar,$D2608,B2609,"f",FALSE)</f>
        <v>58028</v>
      </c>
      <c r="E2609" s="139">
        <f>_xll.qlInterestRateIndexValueDate(IndexON,D2609)</f>
        <v>58028</v>
      </c>
      <c r="F2609" s="155">
        <f>IFERROR(_xll.qlIndexFixing(IndexON,D2609,TRUE,_xll.ohTrigger(RecalcTrigger,TriggerON)),NA())</f>
        <v>5.2001970170767464E-3</v>
      </c>
      <c r="H2609" s="42">
        <f>_xll.qlCalendarAdvance(Calendar,$H2608,B2609,"f",FALSE)</f>
        <v>58028</v>
      </c>
      <c r="I2609" s="139">
        <f>_xll.qlInterestRateIndexValueDate(Index1M,$H2609)</f>
        <v>58032</v>
      </c>
      <c r="J2609" s="144">
        <f>IFERROR(_xll.qlIndexFixing(Index1M,$H2609,TRUE,_xll.ohTrigger(RecalcTrigger,Trigger1M)),NA())</f>
        <v>5.3887980429614402E-3</v>
      </c>
      <c r="K2609" s="44">
        <f>IFERROR(_xll.qlIndexFixing(Index3M,H2609,TRUE,_xll.ohTrigger(RecalcTrigger,Trigger3M)),NA())</f>
        <v>5.6126677684066179E-3</v>
      </c>
      <c r="L2609" s="44">
        <f>IFERROR(_xll.qlIndexFixing(Index6M,$H2609,TRUE,_xll.ohTrigger(RecalcTrigger,Trigger6M)),NA())</f>
        <v>6.4902496119610366E-3</v>
      </c>
      <c r="M2609" s="145">
        <f>IFERROR(_xll.qlIndexFixing(Index1Y,$H2609,TRUE,_xll.ohTrigger(RecalcTrigger,Trigger1Y)),NA())</f>
        <v>5.7046914005048988E-3</v>
      </c>
      <c r="N2609" s="144">
        <f>IFERROR(_xll.qlIndexFixing(ONIndex1M,I2609,TRUE,_xll.ohTrigger(RecalcTrigger,Trigger1M)),NA())</f>
        <v>5.3973669809526115E-3</v>
      </c>
      <c r="O2609" s="44">
        <f>IFERROR(_xll.qlIndexFixing(ONIndex3M,I2609,TRUE,_xll.ohTrigger(RecalcTrigger,Trigger3M)),NA())</f>
        <v>5.6418864466678542E-3</v>
      </c>
      <c r="P2609" s="44">
        <f>IFERROR(_xll.qlIndexFixing(ONIndex6M,I2609,TRUE,_xll.ohTrigger(RecalcTrigger,Trigger6M)),NA())</f>
        <v>6.5744817604418415E-3</v>
      </c>
      <c r="Q2609" s="145">
        <f>IFERROR(_xll.qlIndexFixing(ONIndex1Y,I2609,TRUE,_xll.ohTrigger(RecalcTrigger,Trigger1Y)),NA())</f>
        <v>5.8208930510073031E-3</v>
      </c>
    </row>
    <row r="2610" spans="2:17" x14ac:dyDescent="0.2">
      <c r="B2610" s="39" t="s">
        <v>42</v>
      </c>
      <c r="D2610" s="42">
        <f>_xll.qlCalendarAdvance(Calendar,$D2609,B2610,"f",FALSE)</f>
        <v>58035</v>
      </c>
      <c r="E2610" s="139">
        <f>_xll.qlInterestRateIndexValueDate(IndexON,D2610)</f>
        <v>58035</v>
      </c>
      <c r="F2610" s="155">
        <f>IFERROR(_xll.qlIndexFixing(IndexON,D2610,TRUE,_xll.ohTrigger(RecalcTrigger,TriggerON)),NA())</f>
        <v>5.2001970170767464E-3</v>
      </c>
      <c r="H2610" s="42">
        <f>_xll.qlCalendarAdvance(Calendar,$H2609,B2610,"f",FALSE)</f>
        <v>58035</v>
      </c>
      <c r="I2610" s="139">
        <f>_xll.qlInterestRateIndexValueDate(Index1M,$H2610)</f>
        <v>58039</v>
      </c>
      <c r="J2610" s="144">
        <f>IFERROR(_xll.qlIndexFixing(Index1M,$H2610,TRUE,_xll.ohTrigger(RecalcTrigger,Trigger1M)),NA())</f>
        <v>5.3826661799386E-3</v>
      </c>
      <c r="K2610" s="44">
        <f>IFERROR(_xll.qlIndexFixing(Index3M,H2610,TRUE,_xll.ohTrigger(RecalcTrigger,Trigger3M)),NA())</f>
        <v>5.6073619352242409E-3</v>
      </c>
      <c r="L2610" s="44">
        <f>IFERROR(_xll.qlIndexFixing(Index6M,$H2610,TRUE,_xll.ohTrigger(RecalcTrigger,Trigger6M)),NA())</f>
        <v>6.4825082042646162E-3</v>
      </c>
      <c r="M2610" s="145">
        <f>IFERROR(_xll.qlIndexFixing(Index1Y,$H2610,TRUE,_xll.ohTrigger(RecalcTrigger,Trigger1Y)),NA())</f>
        <v>5.6996746889638114E-3</v>
      </c>
      <c r="N2610" s="144">
        <f>IFERROR(_xll.qlIndexFixing(ONIndex1M,I2610,TRUE,_xll.ohTrigger(RecalcTrigger,Trigger1M)),NA())</f>
        <v>5.3918990728263338E-3</v>
      </c>
      <c r="O2610" s="44">
        <f>IFERROR(_xll.qlIndexFixing(ONIndex3M,I2610,TRUE,_xll.ohTrigger(RecalcTrigger,Trigger3M)),NA())</f>
        <v>5.6364778711603947E-3</v>
      </c>
      <c r="P2610" s="44">
        <f>IFERROR(_xll.qlIndexFixing(ONIndex6M,I2610,TRUE,_xll.ohTrigger(RecalcTrigger,Trigger6M)),NA())</f>
        <v>6.567362098781615E-3</v>
      </c>
      <c r="Q2610" s="145">
        <f>IFERROR(_xll.qlIndexFixing(ONIndex1Y,I2610,TRUE,_xll.ohTrigger(RecalcTrigger,Trigger1Y)),NA())</f>
        <v>5.8154297262547061E-3</v>
      </c>
    </row>
    <row r="2611" spans="2:17" x14ac:dyDescent="0.2">
      <c r="B2611" s="39" t="s">
        <v>42</v>
      </c>
      <c r="D2611" s="42">
        <f>_xll.qlCalendarAdvance(Calendar,$D2610,B2611,"f",FALSE)</f>
        <v>58042</v>
      </c>
      <c r="E2611" s="139">
        <f>_xll.qlInterestRateIndexValueDate(IndexON,D2611)</f>
        <v>58042</v>
      </c>
      <c r="F2611" s="155">
        <f>IFERROR(_xll.qlIndexFixing(IndexON,D2611,TRUE,_xll.ohTrigger(RecalcTrigger,TriggerON)),NA())</f>
        <v>5.2001970170767464E-3</v>
      </c>
      <c r="H2611" s="42">
        <f>_xll.qlCalendarAdvance(Calendar,$H2610,B2611,"f",FALSE)</f>
        <v>58042</v>
      </c>
      <c r="I2611" s="139">
        <f>_xll.qlInterestRateIndexValueDate(Index1M,$H2611)</f>
        <v>58046</v>
      </c>
      <c r="J2611" s="144">
        <f>IFERROR(_xll.qlIndexFixing(Index1M,$H2611,TRUE,_xll.ohTrigger(RecalcTrigger,Trigger1M)),NA())</f>
        <v>5.3775929411895825E-3</v>
      </c>
      <c r="K2611" s="44">
        <f>IFERROR(_xll.qlIndexFixing(Index3M,H2611,TRUE,_xll.ohTrigger(RecalcTrigger,Trigger3M)),NA())</f>
        <v>5.6024047335118919E-3</v>
      </c>
      <c r="L2611" s="44">
        <f>IFERROR(_xll.qlIndexFixing(Index6M,$H2611,TRUE,_xll.ohTrigger(RecalcTrigger,Trigger6M)),NA())</f>
        <v>6.4747191562005008E-3</v>
      </c>
      <c r="M2611" s="145">
        <f>IFERROR(_xll.qlIndexFixing(Index1Y,$H2611,TRUE,_xll.ohTrigger(RecalcTrigger,Trigger1Y)),NA())</f>
        <v>5.6946769445081593E-3</v>
      </c>
      <c r="N2611" s="144">
        <f>IFERROR(_xll.qlIndexFixing(ONIndex1M,I2611,TRUE,_xll.ohTrigger(RecalcTrigger,Trigger1M)),NA())</f>
        <v>5.3864488137822519E-3</v>
      </c>
      <c r="O2611" s="44">
        <f>IFERROR(_xll.qlIndexFixing(ONIndex3M,I2611,TRUE,_xll.ohTrigger(RecalcTrigger,Trigger3M)),NA())</f>
        <v>5.6310868886200183E-3</v>
      </c>
      <c r="P2611" s="44">
        <f>IFERROR(_xll.qlIndexFixing(ONIndex6M,I2611,TRUE,_xll.ohTrigger(RecalcTrigger,Trigger6M)),NA())</f>
        <v>6.5601958254468684E-3</v>
      </c>
      <c r="Q2611" s="145">
        <f>IFERROR(_xll.qlIndexFixing(ONIndex1Y,I2611,TRUE,_xll.ohTrigger(RecalcTrigger,Trigger1Y)),NA())</f>
        <v>5.8099842389136569E-3</v>
      </c>
    </row>
    <row r="2612" spans="2:17" x14ac:dyDescent="0.2">
      <c r="B2612" s="39" t="s">
        <v>42</v>
      </c>
      <c r="D2612" s="42">
        <f>_xll.qlCalendarAdvance(Calendar,$D2611,B2612,"f",FALSE)</f>
        <v>58049</v>
      </c>
      <c r="E2612" s="139">
        <f>_xll.qlInterestRateIndexValueDate(IndexON,D2612)</f>
        <v>58049</v>
      </c>
      <c r="F2612" s="155">
        <f>IFERROR(_xll.qlIndexFixing(IndexON,D2612,TRUE,_xll.ohTrigger(RecalcTrigger,TriggerON)),NA())</f>
        <v>5.2001970171566825E-3</v>
      </c>
      <c r="H2612" s="42">
        <f>_xll.qlCalendarAdvance(Calendar,$H2611,B2612,"f",FALSE)</f>
        <v>58049</v>
      </c>
      <c r="I2612" s="139">
        <f>_xll.qlInterestRateIndexValueDate(Index1M,$H2612)</f>
        <v>58053</v>
      </c>
      <c r="J2612" s="144">
        <f>IFERROR(_xll.qlIndexFixing(Index1M,$H2612,TRUE,_xll.ohTrigger(RecalcTrigger,Trigger1M)),NA())</f>
        <v>5.3721909470292031E-3</v>
      </c>
      <c r="K2612" s="44">
        <f>IFERROR(_xll.qlIndexFixing(Index3M,H2612,TRUE,_xll.ohTrigger(RecalcTrigger,Trigger3M)),NA())</f>
        <v>5.5971334786410519E-3</v>
      </c>
      <c r="L2612" s="44">
        <f>IFERROR(_xll.qlIndexFixing(Index6M,$H2612,TRUE,_xll.ohTrigger(RecalcTrigger,Trigger6M)),NA())</f>
        <v>6.4668823965913407E-3</v>
      </c>
      <c r="M2612" s="145">
        <f>IFERROR(_xll.qlIndexFixing(Index1Y,$H2612,TRUE,_xll.ohTrigger(RecalcTrigger,Trigger1Y)),NA())</f>
        <v>5.6896982058035634E-3</v>
      </c>
      <c r="N2612" s="144">
        <f>IFERROR(_xll.qlIndexFixing(ONIndex1M,I2612,TRUE,_xll.ohTrigger(RecalcTrigger,Trigger1M)),NA())</f>
        <v>5.3810162445078191E-3</v>
      </c>
      <c r="O2612" s="44">
        <f>IFERROR(_xll.qlIndexFixing(ONIndex3M,I2612,TRUE,_xll.ohTrigger(RecalcTrigger,Trigger3M)),NA())</f>
        <v>5.6257135387749457E-3</v>
      </c>
      <c r="P2612" s="44">
        <f>IFERROR(_xll.qlIndexFixing(ONIndex6M,I2612,TRUE,_xll.ohTrigger(RecalcTrigger,Trigger6M)),NA())</f>
        <v>6.5529828688148939E-3</v>
      </c>
      <c r="Q2612" s="145">
        <f>IFERROR(_xll.qlIndexFixing(ONIndex1Y,I2612,TRUE,_xll.ohTrigger(RecalcTrigger,Trigger1Y)),NA())</f>
        <v>5.8045566278330796E-3</v>
      </c>
    </row>
    <row r="2613" spans="2:17" x14ac:dyDescent="0.2">
      <c r="B2613" s="39" t="s">
        <v>42</v>
      </c>
      <c r="D2613" s="42">
        <f>_xll.qlCalendarAdvance(Calendar,$D2612,B2613,"f",FALSE)</f>
        <v>58056</v>
      </c>
      <c r="E2613" s="139">
        <f>_xll.qlInterestRateIndexValueDate(IndexON,D2613)</f>
        <v>58056</v>
      </c>
      <c r="F2613" s="155">
        <f>IFERROR(_xll.qlIndexFixing(IndexON,D2613,TRUE,_xll.ohTrigger(RecalcTrigger,TriggerON)),NA())</f>
        <v>5.2001970171566825E-3</v>
      </c>
      <c r="H2613" s="42">
        <f>_xll.qlCalendarAdvance(Calendar,$H2612,B2613,"f",FALSE)</f>
        <v>58056</v>
      </c>
      <c r="I2613" s="139">
        <f>_xll.qlInterestRateIndexValueDate(Index1M,$H2613)</f>
        <v>58060</v>
      </c>
      <c r="J2613" s="144">
        <f>IFERROR(_xll.qlIndexFixing(Index1M,$H2613,TRUE,_xll.ohTrigger(RecalcTrigger,Trigger1M)),NA())</f>
        <v>5.3668067693113386E-3</v>
      </c>
      <c r="K2613" s="44">
        <f>IFERROR(_xll.qlIndexFixing(Index3M,H2613,TRUE,_xll.ohTrigger(RecalcTrigger,Trigger3M)),NA())</f>
        <v>5.5918801716876507E-3</v>
      </c>
      <c r="L2613" s="44">
        <f>IFERROR(_xll.qlIndexFixing(Index6M,$H2613,TRUE,_xll.ohTrigger(RecalcTrigger,Trigger6M)),NA())</f>
        <v>6.4589978542681321E-3</v>
      </c>
      <c r="M2613" s="145">
        <f>IFERROR(_xll.qlIndexFixing(Index1Y,$H2613,TRUE,_xll.ohTrigger(RecalcTrigger,Trigger1Y)),NA())</f>
        <v>5.684738511517174E-3</v>
      </c>
      <c r="N2613" s="144">
        <f>IFERROR(_xll.qlIndexFixing(ONIndex1M,I2613,TRUE,_xll.ohTrigger(RecalcTrigger,Trigger1M)),NA())</f>
        <v>5.3756014056904888E-3</v>
      </c>
      <c r="O2613" s="44">
        <f>IFERROR(_xll.qlIndexFixing(ONIndex3M,I2613,TRUE,_xll.ohTrigger(RecalcTrigger,Trigger3M)),NA())</f>
        <v>5.6203578611935257E-3</v>
      </c>
      <c r="P2613" s="44">
        <f>IFERROR(_xll.qlIndexFixing(ONIndex6M,I2613,TRUE,_xll.ohTrigger(RecalcTrigger,Trigger6M)),NA())</f>
        <v>6.5457231574228558E-3</v>
      </c>
      <c r="Q2613" s="145">
        <f>IFERROR(_xll.qlIndexFixing(ONIndex1Y,I2613,TRUE,_xll.ohTrigger(RecalcTrigger,Trigger1Y)),NA())</f>
        <v>5.7991469316220901E-3</v>
      </c>
    </row>
    <row r="2614" spans="2:17" x14ac:dyDescent="0.2">
      <c r="B2614" s="39" t="s">
        <v>42</v>
      </c>
      <c r="D2614" s="42">
        <f>_xll.qlCalendarAdvance(Calendar,$D2613,B2614,"f",FALSE)</f>
        <v>58063</v>
      </c>
      <c r="E2614" s="139">
        <f>_xll.qlInterestRateIndexValueDate(IndexON,D2614)</f>
        <v>58063</v>
      </c>
      <c r="F2614" s="155">
        <f>IFERROR(_xll.qlIndexFixing(IndexON,D2614,TRUE,_xll.ohTrigger(RecalcTrigger,TriggerON)),NA())</f>
        <v>5.2001970170767464E-3</v>
      </c>
      <c r="H2614" s="42">
        <f>_xll.qlCalendarAdvance(Calendar,$H2613,B2614,"f",FALSE)</f>
        <v>58063</v>
      </c>
      <c r="I2614" s="139">
        <f>_xll.qlInterestRateIndexValueDate(Index1M,$H2614)</f>
        <v>58067</v>
      </c>
      <c r="J2614" s="144">
        <f>IFERROR(_xll.qlIndexFixing(Index1M,$H2614,TRUE,_xll.ohTrigger(RecalcTrigger,Trigger1M)),NA())</f>
        <v>5.3614404487260211E-3</v>
      </c>
      <c r="K2614" s="44">
        <f>IFERROR(_xll.qlIndexFixing(Index3M,H2614,TRUE,_xll.ohTrigger(RecalcTrigger,Trigger3M)),NA())</f>
        <v>5.5866448522999719E-3</v>
      </c>
      <c r="L2614" s="44">
        <f>IFERROR(_xll.qlIndexFixing(Index6M,$H2614,TRUE,_xll.ohTrigger(RecalcTrigger,Trigger6M)),NA())</f>
        <v>6.4510654580636258E-3</v>
      </c>
      <c r="M2614" s="145">
        <f>IFERROR(_xll.qlIndexFixing(Index1Y,$H2614,TRUE,_xll.ohTrigger(RecalcTrigger,Trigger1Y)),NA())</f>
        <v>5.6797979003150485E-3</v>
      </c>
      <c r="N2614" s="144">
        <f>IFERROR(_xll.qlIndexFixing(ONIndex1M,I2614,TRUE,_xll.ohTrigger(RecalcTrigger,Trigger1M)),NA())</f>
        <v>5.3679769207537475E-3</v>
      </c>
      <c r="O2614" s="44">
        <f>IFERROR(_xll.qlIndexFixing(ONIndex3M,I2614,TRUE,_xll.ohTrigger(RecalcTrigger,Trigger3M)),NA())</f>
        <v>5.6128252569731529E-3</v>
      </c>
      <c r="P2614" s="44">
        <f>IFERROR(_xll.qlIndexFixing(ONIndex6M,I2614,TRUE,_xll.ohTrigger(RecalcTrigger,Trigger6M)),NA())</f>
        <v>6.5353892139086156E-3</v>
      </c>
      <c r="Q2614" s="145">
        <f>IFERROR(_xll.qlIndexFixing(ONIndex1Y,I2614,TRUE,_xll.ohTrigger(RecalcTrigger,Trigger1Y)),NA())</f>
        <v>5.7915432399457956E-3</v>
      </c>
    </row>
    <row r="2615" spans="2:17" x14ac:dyDescent="0.2">
      <c r="B2615" s="39" t="s">
        <v>42</v>
      </c>
      <c r="D2615" s="42">
        <f>_xll.qlCalendarAdvance(Calendar,$D2614,B2615,"f",FALSE)</f>
        <v>58071</v>
      </c>
      <c r="E2615" s="139">
        <f>_xll.qlInterestRateIndexValueDate(IndexON,D2615)</f>
        <v>58071</v>
      </c>
      <c r="F2615" s="155">
        <f>IFERROR(_xll.qlIndexFixing(IndexON,D2615,TRUE,_xll.ohTrigger(RecalcTrigger,TriggerON)),NA())</f>
        <v>5.2002721342692126E-3</v>
      </c>
      <c r="H2615" s="42">
        <f>_xll.qlCalendarAdvance(Calendar,$H2614,B2615,"f",FALSE)</f>
        <v>58071</v>
      </c>
      <c r="I2615" s="139">
        <f>_xll.qlInterestRateIndexValueDate(Index1M,$H2615)</f>
        <v>58075</v>
      </c>
      <c r="J2615" s="144">
        <f>IFERROR(_xll.qlIndexFixing(Index1M,$H2615,TRUE,_xll.ohTrigger(RecalcTrigger,Trigger1M)),NA())</f>
        <v>5.3553294290047977E-3</v>
      </c>
      <c r="K2615" s="44">
        <f>IFERROR(_xll.qlIndexFixing(Index3M,H2615,TRUE,_xll.ohTrigger(RecalcTrigger,Trigger3M)),NA())</f>
        <v>5.5823141332014626E-3</v>
      </c>
      <c r="L2615" s="44">
        <f>IFERROR(_xll.qlIndexFixing(Index6M,$H2615,TRUE,_xll.ohTrigger(RecalcTrigger,Trigger6M)),NA())</f>
        <v>6.4424705201923688E-3</v>
      </c>
      <c r="M2615" s="145">
        <f>IFERROR(_xll.qlIndexFixing(Index1Y,$H2615,TRUE,_xll.ohTrigger(RecalcTrigger,Trigger1Y)),NA())</f>
        <v>5.6741749041573667E-3</v>
      </c>
      <c r="N2615" s="144">
        <f>IFERROR(_xll.qlIndexFixing(ONIndex1M,I2615,TRUE,_xll.ohTrigger(RecalcTrigger,Trigger1M)),NA())</f>
        <v>5.3626051512445372E-3</v>
      </c>
      <c r="O2615" s="44">
        <f>IFERROR(_xll.qlIndexFixing(ONIndex3M,I2615,TRUE,_xll.ohTrigger(RecalcTrigger,Trigger3M)),NA())</f>
        <v>5.6075124975940582E-3</v>
      </c>
      <c r="P2615" s="44">
        <f>IFERROR(_xll.qlIndexFixing(ONIndex6M,I2615,TRUE,_xll.ohTrigger(RecalcTrigger,Trigger6M)),NA())</f>
        <v>6.5280153895841408E-3</v>
      </c>
      <c r="Q2615" s="145">
        <f>IFERROR(_xll.qlIndexFixing(ONIndex1Y,I2615,TRUE,_xll.ohTrigger(RecalcTrigger,Trigger1Y)),NA())</f>
        <v>5.7861770403278001E-3</v>
      </c>
    </row>
    <row r="2616" spans="2:17" x14ac:dyDescent="0.2">
      <c r="B2616" s="39" t="s">
        <v>42</v>
      </c>
      <c r="D2616" s="42">
        <f>_xll.qlCalendarAdvance(Calendar,$D2615,B2616,"f",FALSE)</f>
        <v>58078</v>
      </c>
      <c r="E2616" s="139">
        <f>_xll.qlInterestRateIndexValueDate(IndexON,D2616)</f>
        <v>58078</v>
      </c>
      <c r="F2616" s="155">
        <f>IFERROR(_xll.qlIndexFixing(IndexON,D2616,TRUE,_xll.ohTrigger(RecalcTrigger,TriggerON)),NA())</f>
        <v>5.2002721342692126E-3</v>
      </c>
      <c r="H2616" s="42">
        <f>_xll.qlCalendarAdvance(Calendar,$H2615,B2616,"f",FALSE)</f>
        <v>58078</v>
      </c>
      <c r="I2616" s="139">
        <f>_xll.qlInterestRateIndexValueDate(Index1M,$H2616)</f>
        <v>58082</v>
      </c>
      <c r="J2616" s="144">
        <f>IFERROR(_xll.qlIndexFixing(Index1M,$H2616,TRUE,_xll.ohTrigger(RecalcTrigger,Trigger1M)),NA())</f>
        <v>5.3500015107511177E-3</v>
      </c>
      <c r="K2616" s="44">
        <f>IFERROR(_xll.qlIndexFixing(Index3M,H2616,TRUE,_xll.ohTrigger(RecalcTrigger,Trigger3M)),NA())</f>
        <v>5.5758117075024316E-3</v>
      </c>
      <c r="L2616" s="44">
        <f>IFERROR(_xll.qlIndexFixing(Index6M,$H2616,TRUE,_xll.ohTrigger(RecalcTrigger,Trigger6M)),NA())</f>
        <v>6.4344389372175482E-3</v>
      </c>
      <c r="M2616" s="145">
        <f>IFERROR(_xll.qlIndexFixing(Index1Y,$H2616,TRUE,_xll.ohTrigger(RecalcTrigger,Trigger1Y)),NA())</f>
        <v>5.6692753154861473E-3</v>
      </c>
      <c r="N2616" s="144">
        <f>IFERROR(_xll.qlIndexFixing(ONIndex1M,I2616,TRUE,_xll.ohTrigger(RecalcTrigger,Trigger1M)),NA())</f>
        <v>5.3586992239562647E-3</v>
      </c>
      <c r="O2616" s="44">
        <f>IFERROR(_xll.qlIndexFixing(ONIndex3M,I2616,TRUE,_xll.ohTrigger(RecalcTrigger,Trigger3M)),NA())</f>
        <v>5.6036412243187783E-3</v>
      </c>
      <c r="P2616" s="44">
        <f>IFERROR(_xll.qlIndexFixing(ONIndex6M,I2616,TRUE,_xll.ohTrigger(RecalcTrigger,Trigger6M)),NA())</f>
        <v>6.5226017406416759E-3</v>
      </c>
      <c r="Q2616" s="145">
        <f>IFERROR(_xll.qlIndexFixing(ONIndex1Y,I2616,TRUE,_xll.ohTrigger(RecalcTrigger,Trigger1Y)),NA())</f>
        <v>5.7822620911363032E-3</v>
      </c>
    </row>
    <row r="2617" spans="2:17" x14ac:dyDescent="0.2">
      <c r="B2617" s="39" t="s">
        <v>42</v>
      </c>
      <c r="D2617" s="42">
        <f>_xll.qlCalendarAdvance(Calendar,$D2616,B2617,"f",FALSE)</f>
        <v>58085</v>
      </c>
      <c r="E2617" s="139">
        <f>_xll.qlInterestRateIndexValueDate(IndexON,D2617)</f>
        <v>58085</v>
      </c>
      <c r="F2617" s="155">
        <f>IFERROR(_xll.qlIndexFixing(IndexON,D2617,TRUE,_xll.ohTrigger(RecalcTrigger,TriggerON)),NA())</f>
        <v>5.2002721342692126E-3</v>
      </c>
      <c r="H2617" s="42">
        <f>_xll.qlCalendarAdvance(Calendar,$H2616,B2617,"f",FALSE)</f>
        <v>58085</v>
      </c>
      <c r="I2617" s="139">
        <f>_xll.qlInterestRateIndexValueDate(Index1M,$H2617)</f>
        <v>58089</v>
      </c>
      <c r="J2617" s="144">
        <f>IFERROR(_xll.qlIndexFixing(Index1M,$H2617,TRUE,_xll.ohTrigger(RecalcTrigger,Trigger1M)),NA())</f>
        <v>5.3446915775354122E-3</v>
      </c>
      <c r="K2617" s="44">
        <f>IFERROR(_xll.qlIndexFixing(Index3M,H2617,TRUE,_xll.ohTrigger(RecalcTrigger,Trigger3M)),NA())</f>
        <v>5.570631957581007E-3</v>
      </c>
      <c r="L2617" s="44">
        <f>IFERROR(_xll.qlIndexFixing(Index6M,$H2617,TRUE,_xll.ohTrigger(RecalcTrigger,Trigger6M)),NA())</f>
        <v>6.4263592824857661E-3</v>
      </c>
      <c r="M2617" s="145">
        <f>IFERROR(_xll.qlIndexFixing(Index1Y,$H2617,TRUE,_xll.ohTrigger(RecalcTrigger,Trigger1Y)),NA())</f>
        <v>5.6643949314260896E-3</v>
      </c>
      <c r="N2617" s="144">
        <f>IFERROR(_xll.qlIndexFixing(ONIndex1M,I2617,TRUE,_xll.ohTrigger(RecalcTrigger,Trigger1M)),NA())</f>
        <v>5.3533582734743845E-3</v>
      </c>
      <c r="O2617" s="44">
        <f>IFERROR(_xll.qlIndexFixing(ONIndex3M,I2617,TRUE,_xll.ohTrigger(RecalcTrigger,Trigger3M)),NA())</f>
        <v>5.5983591829544821E-3</v>
      </c>
      <c r="P2617" s="44">
        <f>IFERROR(_xll.qlIndexFixing(ONIndex6M,I2617,TRUE,_xll.ohTrigger(RecalcTrigger,Trigger6M)),NA())</f>
        <v>6.5151475693614458E-3</v>
      </c>
      <c r="Q2617" s="145">
        <f>IFERROR(_xll.qlIndexFixing(ONIndex1Y,I2617,TRUE,_xll.ohTrigger(RecalcTrigger,Trigger1Y)),NA())</f>
        <v>5.7769270264262929E-3</v>
      </c>
    </row>
    <row r="2618" spans="2:17" x14ac:dyDescent="0.2">
      <c r="B2618" s="39" t="s">
        <v>42</v>
      </c>
      <c r="D2618" s="42">
        <f>_xll.qlCalendarAdvance(Calendar,$D2617,B2618,"f",FALSE)</f>
        <v>58092</v>
      </c>
      <c r="E2618" s="139">
        <f>_xll.qlInterestRateIndexValueDate(IndexON,D2618)</f>
        <v>58092</v>
      </c>
      <c r="F2618" s="155">
        <f>IFERROR(_xll.qlIndexFixing(IndexON,D2618,TRUE,_xll.ohTrigger(RecalcTrigger,TriggerON)),NA())</f>
        <v>5.2002721342692126E-3</v>
      </c>
      <c r="H2618" s="42">
        <f>_xll.qlCalendarAdvance(Calendar,$H2617,B2618,"f",FALSE)</f>
        <v>58092</v>
      </c>
      <c r="I2618" s="139">
        <f>_xll.qlInterestRateIndexValueDate(Index1M,$H2618)</f>
        <v>58096</v>
      </c>
      <c r="J2618" s="144">
        <f>IFERROR(_xll.qlIndexFixing(Index1M,$H2618,TRUE,_xll.ohTrigger(RecalcTrigger,Trigger1M)),NA())</f>
        <v>5.3393996700554494E-3</v>
      </c>
      <c r="K2618" s="44">
        <f>IFERROR(_xll.qlIndexFixing(Index3M,H2618,TRUE,_xll.ohTrigger(RecalcTrigger,Trigger3M)),NA())</f>
        <v>5.5654703563066121E-3</v>
      </c>
      <c r="L2618" s="44">
        <f>IFERROR(_xll.qlIndexFixing(Index6M,$H2618,TRUE,_xll.ohTrigger(RecalcTrigger,Trigger6M)),NA())</f>
        <v>6.4182314848490723E-3</v>
      </c>
      <c r="M2618" s="145">
        <f>IFERROR(_xll.qlIndexFixing(Index1Y,$H2618,TRUE,_xll.ohTrigger(RecalcTrigger,Trigger1Y)),NA())</f>
        <v>5.6595337906456596E-3</v>
      </c>
      <c r="N2618" s="144">
        <f>IFERROR(_xll.qlIndexFixing(ONIndex1M,I2618,TRUE,_xll.ohTrigger(RecalcTrigger,Trigger1M)),NA())</f>
        <v>5.3480352628820782E-3</v>
      </c>
      <c r="O2618" s="44">
        <f>IFERROR(_xll.qlIndexFixing(ONIndex3M,I2618,TRUE,_xll.ohTrigger(RecalcTrigger,Trigger3M)),NA())</f>
        <v>5.5930950179305938E-3</v>
      </c>
      <c r="P2618" s="44">
        <f>IFERROR(_xll.qlIndexFixing(ONIndex6M,I2618,TRUE,_xll.ohTrigger(RecalcTrigger,Trigger6M)),NA())</f>
        <v>6.5076462756152864E-3</v>
      </c>
      <c r="Q2618" s="145">
        <f>IFERROR(_xll.qlIndexFixing(ONIndex1Y,I2618,TRUE,_xll.ohTrigger(RecalcTrigger,Trigger1Y)),NA())</f>
        <v>5.7716100758664624E-3</v>
      </c>
    </row>
    <row r="2619" spans="2:17" x14ac:dyDescent="0.2">
      <c r="B2619" s="39" t="s">
        <v>42</v>
      </c>
      <c r="D2619" s="42">
        <f>_xll.qlCalendarAdvance(Calendar,$D2618,B2619,"f",FALSE)</f>
        <v>58099</v>
      </c>
      <c r="E2619" s="139">
        <f>_xll.qlInterestRateIndexValueDate(IndexON,D2619)</f>
        <v>58099</v>
      </c>
      <c r="F2619" s="155">
        <f>IFERROR(_xll.qlIndexFixing(IndexON,D2619,TRUE,_xll.ohTrigger(RecalcTrigger,TriggerON)),NA())</f>
        <v>5.2002721342692126E-3</v>
      </c>
      <c r="H2619" s="42">
        <f>_xll.qlCalendarAdvance(Calendar,$H2618,B2619,"f",FALSE)</f>
        <v>58099</v>
      </c>
      <c r="I2619" s="139">
        <f>_xll.qlInterestRateIndexValueDate(Index1M,$H2619)</f>
        <v>58103</v>
      </c>
      <c r="J2619" s="144">
        <f>IFERROR(_xll.qlIndexFixing(Index1M,$H2619,TRUE,_xll.ohTrigger(RecalcTrigger,Trigger1M)),NA())</f>
        <v>5.3341258290089972E-3</v>
      </c>
      <c r="K2619" s="44">
        <f>IFERROR(_xll.qlIndexFixing(Index3M,H2619,TRUE,_xll.ohTrigger(RecalcTrigger,Trigger3M)),NA())</f>
        <v>5.5603269433293079E-3</v>
      </c>
      <c r="L2619" s="44">
        <f>IFERROR(_xll.qlIndexFixing(Index6M,$H2619,TRUE,_xll.ohTrigger(RecalcTrigger,Trigger6M)),NA())</f>
        <v>6.4100554731617264E-3</v>
      </c>
      <c r="M2619" s="145">
        <f>IFERROR(_xll.qlIndexFixing(Index1Y,$H2619,TRUE,_xll.ohTrigger(RecalcTrigger,Trigger1Y)),NA())</f>
        <v>5.6546919318137597E-3</v>
      </c>
      <c r="N2619" s="144">
        <f>IFERROR(_xll.qlIndexFixing(ONIndex1M,I2619,TRUE,_xll.ohTrigger(RecalcTrigger,Trigger1M)),NA())</f>
        <v>5.342730232626991E-3</v>
      </c>
      <c r="O2619" s="44">
        <f>IFERROR(_xll.qlIndexFixing(ONIndex3M,I2619,TRUE,_xll.ohTrigger(RecalcTrigger,Trigger3M)),NA())</f>
        <v>5.5878487687355261E-3</v>
      </c>
      <c r="P2619" s="44">
        <f>IFERROR(_xll.qlIndexFixing(ONIndex6M,I2619,TRUE,_xll.ohTrigger(RecalcTrigger,Trigger6M)),NA())</f>
        <v>6.500097787860426E-3</v>
      </c>
      <c r="Q2619" s="145">
        <f>IFERROR(_xll.qlIndexFixing(ONIndex1Y,I2619,TRUE,_xll.ohTrigger(RecalcTrigger,Trigger1Y)),NA())</f>
        <v>5.7663112779859915E-3</v>
      </c>
    </row>
    <row r="2620" spans="2:17" x14ac:dyDescent="0.2">
      <c r="B2620" s="39" t="s">
        <v>42</v>
      </c>
      <c r="D2620" s="42">
        <f>_xll.qlCalendarAdvance(Calendar,$D2619,B2620,"f",FALSE)</f>
        <v>58106</v>
      </c>
      <c r="E2620" s="139">
        <f>_xll.qlInterestRateIndexValueDate(IndexON,D2620)</f>
        <v>58106</v>
      </c>
      <c r="F2620" s="155">
        <f>IFERROR(_xll.qlIndexFixing(IndexON,D2620,TRUE,_xll.ohTrigger(RecalcTrigger,TriggerON)),NA())</f>
        <v>5.200272134295858E-3</v>
      </c>
      <c r="H2620" s="42">
        <f>_xll.qlCalendarAdvance(Calendar,$H2619,B2620,"f",FALSE)</f>
        <v>58106</v>
      </c>
      <c r="I2620" s="139">
        <f>_xll.qlInterestRateIndexValueDate(Index1M,$H2620)</f>
        <v>58110</v>
      </c>
      <c r="J2620" s="144">
        <f>IFERROR(_xll.qlIndexFixing(Index1M,$H2620,TRUE,_xll.ohTrigger(RecalcTrigger,Trigger1M)),NA())</f>
        <v>5.3298737174545252E-3</v>
      </c>
      <c r="K2620" s="44">
        <f>IFERROR(_xll.qlIndexFixing(Index3M,H2620,TRUE,_xll.ohTrigger(RecalcTrigger,Trigger3M)),NA())</f>
        <v>5.5552017583000435E-3</v>
      </c>
      <c r="L2620" s="44">
        <f>IFERROR(_xll.qlIndexFixing(Index6M,$H2620,TRUE,_xll.ohTrigger(RecalcTrigger,Trigger6M)),NA())</f>
        <v>6.4018311762841697E-3</v>
      </c>
      <c r="M2620" s="145">
        <f>IFERROR(_xll.qlIndexFixing(Index1Y,$H2620,TRUE,_xll.ohTrigger(RecalcTrigger,Trigger1Y)),NA())</f>
        <v>5.6498693935986381E-3</v>
      </c>
      <c r="N2620" s="144">
        <f>IFERROR(_xll.qlIndexFixing(ONIndex1M,I2620,TRUE,_xll.ohTrigger(RecalcTrigger,Trigger1M)),NA())</f>
        <v>5.3374432235564484E-3</v>
      </c>
      <c r="O2620" s="44">
        <f>IFERROR(_xll.qlIndexFixing(ONIndex3M,I2620,TRUE,_xll.ohTrigger(RecalcTrigger,Trigger3M)),NA())</f>
        <v>5.5826204752573716E-3</v>
      </c>
      <c r="P2620" s="44">
        <f>IFERROR(_xll.qlIndexFixing(ONIndex6M,I2620,TRUE,_xll.ohTrigger(RecalcTrigger,Trigger6M)),NA())</f>
        <v>6.492502034634029E-3</v>
      </c>
      <c r="Q2620" s="145">
        <f>IFERROR(_xll.qlIndexFixing(ONIndex1Y,I2620,TRUE,_xll.ohTrigger(RecalcTrigger,Trigger1Y)),NA())</f>
        <v>5.7610306717936766E-3</v>
      </c>
    </row>
    <row r="2621" spans="2:17" x14ac:dyDescent="0.2">
      <c r="B2621" s="39" t="s">
        <v>42</v>
      </c>
      <c r="D2621" s="42">
        <f>_xll.qlCalendarAdvance(Calendar,$D2620,B2621,"f",FALSE)</f>
        <v>58113</v>
      </c>
      <c r="E2621" s="139">
        <f>_xll.qlInterestRateIndexValueDate(IndexON,D2621)</f>
        <v>58113</v>
      </c>
      <c r="F2621" s="155">
        <f>IFERROR(_xll.qlIndexFixing(IndexON,D2621,TRUE,_xll.ohTrigger(RecalcTrigger,TriggerON)),NA())</f>
        <v>5.2002721342692126E-3</v>
      </c>
      <c r="H2621" s="42">
        <f>_xll.qlCalendarAdvance(Calendar,$H2620,B2621,"f",FALSE)</f>
        <v>58113</v>
      </c>
      <c r="I2621" s="139">
        <f>_xll.qlInterestRateIndexValueDate(Index1M,$H2621)</f>
        <v>58117</v>
      </c>
      <c r="J2621" s="144">
        <f>IFERROR(_xll.qlIndexFixing(Index1M,$H2621,TRUE,_xll.ohTrigger(RecalcTrigger,Trigger1M)),NA())</f>
        <v>5.3246324656219812E-3</v>
      </c>
      <c r="K2621" s="44">
        <f>IFERROR(_xll.qlIndexFixing(Index3M,H2621,TRUE,_xll.ohTrigger(RecalcTrigger,Trigger3M)),NA())</f>
        <v>5.5500948408688799E-3</v>
      </c>
      <c r="L2621" s="44">
        <f>IFERROR(_xll.qlIndexFixing(Index6M,$H2621,TRUE,_xll.ohTrigger(RecalcTrigger,Trigger6M)),NA())</f>
        <v>6.3935585230812603E-3</v>
      </c>
      <c r="M2621" s="145">
        <f>IFERROR(_xll.qlIndexFixing(Index1Y,$H2621,TRUE,_xll.ohTrigger(RecalcTrigger,Trigger1Y)),NA())</f>
        <v>5.6450662146702926E-3</v>
      </c>
      <c r="N2621" s="144">
        <f>IFERROR(_xll.qlIndexFixing(ONIndex1M,I2621,TRUE,_xll.ohTrigger(RecalcTrigger,Trigger1M)),NA())</f>
        <v>5.332174276517776E-3</v>
      </c>
      <c r="O2621" s="44">
        <f>IFERROR(_xll.qlIndexFixing(ONIndex3M,I2621,TRUE,_xll.ohTrigger(RecalcTrigger,Trigger3M)),NA())</f>
        <v>5.5774101770644791E-3</v>
      </c>
      <c r="P2621" s="44">
        <f>IFERROR(_xll.qlIndexFixing(ONIndex6M,I2621,TRUE,_xll.ohTrigger(RecalcTrigger,Trigger6M)),NA())</f>
        <v>6.4848589443933236E-3</v>
      </c>
      <c r="Q2621" s="145">
        <f>IFERROR(_xll.qlIndexFixing(ONIndex1Y,I2621,TRUE,_xll.ohTrigger(RecalcTrigger,Trigger1Y)),NA())</f>
        <v>5.7557682957387613E-3</v>
      </c>
    </row>
    <row r="2622" spans="2:17" x14ac:dyDescent="0.2">
      <c r="B2622" s="39" t="s">
        <v>42</v>
      </c>
      <c r="D2622" s="42">
        <f>_xll.qlCalendarAdvance(Calendar,$D2621,B2622,"f",FALSE)</f>
        <v>58120</v>
      </c>
      <c r="E2622" s="139">
        <f>_xll.qlInterestRateIndexValueDate(IndexON,D2622)</f>
        <v>58120</v>
      </c>
      <c r="F2622" s="155">
        <f>IFERROR(_xll.qlIndexFixing(IndexON,D2622,TRUE,_xll.ohTrigger(RecalcTrigger,TriggerON)),NA())</f>
        <v>5.2002721342692126E-3</v>
      </c>
      <c r="H2622" s="42">
        <f>_xll.qlCalendarAdvance(Calendar,$H2621,B2622,"f",FALSE)</f>
        <v>58120</v>
      </c>
      <c r="I2622" s="139">
        <f>_xll.qlInterestRateIndexValueDate(Index1M,$H2622)</f>
        <v>58124</v>
      </c>
      <c r="J2622" s="144">
        <f>IFERROR(_xll.qlIndexFixing(Index1M,$H2622,TRUE,_xll.ohTrigger(RecalcTrigger,Trigger1M)),NA())</f>
        <v>5.3194093925565001E-3</v>
      </c>
      <c r="K2622" s="44">
        <f>IFERROR(_xll.qlIndexFixing(Index3M,H2622,TRUE,_xll.ohTrigger(RecalcTrigger,Trigger3M)),NA())</f>
        <v>5.5450062306858783E-3</v>
      </c>
      <c r="L2622" s="44">
        <f>IFERROR(_xll.qlIndexFixing(Index6M,$H2622,TRUE,_xll.ohTrigger(RecalcTrigger,Trigger6M)),NA())</f>
        <v>6.3852374424222718E-3</v>
      </c>
      <c r="M2622" s="145">
        <f>IFERROR(_xll.qlIndexFixing(Index1Y,$H2622,TRUE,_xll.ohTrigger(RecalcTrigger,Trigger1Y)),NA())</f>
        <v>5.6402824336982838E-3</v>
      </c>
      <c r="N2622" s="144">
        <f>IFERROR(_xll.qlIndexFixing(ONIndex1M,I2622,TRUE,_xll.ohTrigger(RecalcTrigger,Trigger1M)),NA())</f>
        <v>5.3269234319586189E-3</v>
      </c>
      <c r="O2622" s="44">
        <f>IFERROR(_xll.qlIndexFixing(ONIndex3M,I2622,TRUE,_xll.ohTrigger(RecalcTrigger,Trigger3M)),NA())</f>
        <v>5.572217913645261E-3</v>
      </c>
      <c r="P2622" s="44">
        <f>IFERROR(_xll.qlIndexFixing(ONIndex6M,I2622,TRUE,_xll.ohTrigger(RecalcTrigger,Trigger6M)),NA())</f>
        <v>6.4771684458353462E-3</v>
      </c>
      <c r="Q2622" s="145">
        <f>IFERROR(_xll.qlIndexFixing(ONIndex1Y,I2622,TRUE,_xll.ohTrigger(RecalcTrigger,Trigger1Y)),NA())</f>
        <v>5.7505241888300418E-3</v>
      </c>
    </row>
    <row r="2623" spans="2:17" x14ac:dyDescent="0.2">
      <c r="B2623" s="39" t="s">
        <v>42</v>
      </c>
      <c r="D2623" s="42">
        <f>_xll.qlCalendarAdvance(Calendar,$D2622,B2623,"f",FALSE)</f>
        <v>58127</v>
      </c>
      <c r="E2623" s="139">
        <f>_xll.qlInterestRateIndexValueDate(IndexON,D2623)</f>
        <v>58127</v>
      </c>
      <c r="F2623" s="155">
        <f>IFERROR(_xll.qlIndexFixing(IndexON,D2623,TRUE,_xll.ohTrigger(RecalcTrigger,TriggerON)),NA())</f>
        <v>5.2002721342692126E-3</v>
      </c>
      <c r="H2623" s="42">
        <f>_xll.qlCalendarAdvance(Calendar,$H2622,B2623,"f",FALSE)</f>
        <v>58127</v>
      </c>
      <c r="I2623" s="139">
        <f>_xll.qlInterestRateIndexValueDate(Index1M,$H2623)</f>
        <v>58131</v>
      </c>
      <c r="J2623" s="144">
        <f>IFERROR(_xll.qlIndexFixing(Index1M,$H2623,TRUE,_xll.ohTrigger(RecalcTrigger,Trigger1M)),NA())</f>
        <v>5.3142045389569549E-3</v>
      </c>
      <c r="K2623" s="44">
        <f>IFERROR(_xll.qlIndexFixing(Index3M,H2623,TRUE,_xll.ohTrigger(RecalcTrigger,Trigger3M)),NA())</f>
        <v>5.5399359674046522E-3</v>
      </c>
      <c r="L2623" s="44">
        <f>IFERROR(_xll.qlIndexFixing(Index6M,$H2623,TRUE,_xll.ohTrigger(RecalcTrigger,Trigger6M)),NA())</f>
        <v>6.37686786318178E-3</v>
      </c>
      <c r="M2623" s="145">
        <f>IFERROR(_xll.qlIndexFixing(Index1Y,$H2623,TRUE,_xll.ohTrigger(RecalcTrigger,Trigger1Y)),NA())</f>
        <v>5.6355180893526112E-3</v>
      </c>
      <c r="N2623" s="144">
        <f>IFERROR(_xll.qlIndexFixing(ONIndex1M,I2623,TRUE,_xll.ohTrigger(RecalcTrigger,Trigger1M)),NA())</f>
        <v>5.3216907306463668E-3</v>
      </c>
      <c r="O2623" s="44">
        <f>IFERROR(_xll.qlIndexFixing(ONIndex3M,I2623,TRUE,_xll.ohTrigger(RecalcTrigger,Trigger3M)),NA())</f>
        <v>5.5670437249677462E-3</v>
      </c>
      <c r="P2623" s="44">
        <f>IFERROR(_xll.qlIndexFixing(ONIndex6M,I2623,TRUE,_xll.ohTrigger(RecalcTrigger,Trigger6M)),NA())</f>
        <v>6.4694304670975811E-3</v>
      </c>
      <c r="Q2623" s="145">
        <f>IFERROR(_xll.qlIndexFixing(ONIndex1Y,I2623,TRUE,_xll.ohTrigger(RecalcTrigger,Trigger1Y)),NA())</f>
        <v>5.745298389516762E-3</v>
      </c>
    </row>
    <row r="2624" spans="2:17" x14ac:dyDescent="0.2">
      <c r="B2624" s="39" t="s">
        <v>42</v>
      </c>
      <c r="D2624" s="42">
        <f>_xll.qlCalendarAdvance(Calendar,$D2623,B2624,"f",FALSE)</f>
        <v>58134</v>
      </c>
      <c r="E2624" s="139">
        <f>_xll.qlInterestRateIndexValueDate(IndexON,D2624)</f>
        <v>58134</v>
      </c>
      <c r="F2624" s="155">
        <f>IFERROR(_xll.qlIndexFixing(IndexON,D2624,TRUE,_xll.ohTrigger(RecalcTrigger,TriggerON)),NA())</f>
        <v>5.2002721342692126E-3</v>
      </c>
      <c r="H2624" s="42">
        <f>_xll.qlCalendarAdvance(Calendar,$H2623,B2624,"f",FALSE)</f>
        <v>58134</v>
      </c>
      <c r="I2624" s="139">
        <f>_xll.qlInterestRateIndexValueDate(Index1M,$H2624)</f>
        <v>58138</v>
      </c>
      <c r="J2624" s="144">
        <f>IFERROR(_xll.qlIndexFixing(Index1M,$H2624,TRUE,_xll.ohTrigger(RecalcTrigger,Trigger1M)),NA())</f>
        <v>5.3080290446316436E-3</v>
      </c>
      <c r="K2624" s="44">
        <f>IFERROR(_xll.qlIndexFixing(Index3M,H2624,TRUE,_xll.ohTrigger(RecalcTrigger,Trigger3M)),NA())</f>
        <v>5.5342546371480684E-3</v>
      </c>
      <c r="L2624" s="44">
        <f>IFERROR(_xll.qlIndexFixing(Index6M,$H2624,TRUE,_xll.ohTrigger(RecalcTrigger,Trigger6M)),NA())</f>
        <v>6.3667628739766157E-3</v>
      </c>
      <c r="M2624" s="145">
        <f>IFERROR(_xll.qlIndexFixing(Index1Y,$H2624,TRUE,_xll.ohTrigger(RecalcTrigger,Trigger1Y)),NA())</f>
        <v>5.6304911120142638E-3</v>
      </c>
      <c r="N2624" s="144">
        <f>IFERROR(_xll.qlIndexFixing(ONIndex1M,I2624,TRUE,_xll.ohTrigger(RecalcTrigger,Trigger1M)),NA())</f>
        <v>5.316476213428345E-3</v>
      </c>
      <c r="O2624" s="44">
        <f>IFERROR(_xll.qlIndexFixing(ONIndex3M,I2624,TRUE,_xll.ohTrigger(RecalcTrigger,Trigger3M)),NA())</f>
        <v>5.5618876504404113E-3</v>
      </c>
      <c r="P2624" s="44">
        <f>IFERROR(_xll.qlIndexFixing(ONIndex6M,I2624,TRUE,_xll.ohTrigger(RecalcTrigger,Trigger6M)),NA())</f>
        <v>6.4616449369570006E-3</v>
      </c>
      <c r="Q2624" s="145">
        <f>IFERROR(_xll.qlIndexFixing(ONIndex1Y,I2624,TRUE,_xll.ohTrigger(RecalcTrigger,Trigger1Y)),NA())</f>
        <v>5.7400909367277819E-3</v>
      </c>
    </row>
    <row r="2625" spans="2:17" x14ac:dyDescent="0.2">
      <c r="B2625" s="39" t="s">
        <v>42</v>
      </c>
      <c r="D2625" s="42">
        <f>_xll.qlCalendarAdvance(Calendar,$D2624,B2625,"f",FALSE)</f>
        <v>58141</v>
      </c>
      <c r="E2625" s="139">
        <f>_xll.qlInterestRateIndexValueDate(IndexON,D2625)</f>
        <v>58141</v>
      </c>
      <c r="F2625" s="155">
        <f>IFERROR(_xll.qlIndexFixing(IndexON,D2625,TRUE,_xll.ohTrigger(RecalcTrigger,TriggerON)),NA())</f>
        <v>5.2002721342692126E-3</v>
      </c>
      <c r="H2625" s="42">
        <f>_xll.qlCalendarAdvance(Calendar,$H2624,B2625,"f",FALSE)</f>
        <v>58141</v>
      </c>
      <c r="I2625" s="139">
        <f>_xll.qlInterestRateIndexValueDate(Index1M,$H2625)</f>
        <v>58145</v>
      </c>
      <c r="J2625" s="144">
        <f>IFERROR(_xll.qlIndexFixing(Index1M,$H2625,TRUE,_xll.ohTrigger(RecalcTrigger,Trigger1M)),NA())</f>
        <v>5.302864456800698E-3</v>
      </c>
      <c r="K2625" s="44">
        <f>IFERROR(_xll.qlIndexFixing(Index3M,H2625,TRUE,_xll.ohTrigger(RecalcTrigger,Trigger3M)),NA())</f>
        <v>5.5292236799589622E-3</v>
      </c>
      <c r="L2625" s="44">
        <f>IFERROR(_xll.qlIndexFixing(Index6M,$H2625,TRUE,_xll.ohTrigger(RecalcTrigger,Trigger6M)),NA())</f>
        <v>6.3582851365732215E-3</v>
      </c>
      <c r="M2625" s="145">
        <f>IFERROR(_xll.qlIndexFixing(Index1Y,$H2625,TRUE,_xll.ohTrigger(RecalcTrigger,Trigger1Y)),NA())</f>
        <v>5.6257671027791075E-3</v>
      </c>
      <c r="N2625" s="144">
        <f>IFERROR(_xll.qlIndexFixing(ONIndex1M,I2625,TRUE,_xll.ohTrigger(RecalcTrigger,Trigger1M)),NA())</f>
        <v>5.3112799208321348E-3</v>
      </c>
      <c r="O2625" s="44">
        <f>IFERROR(_xll.qlIndexFixing(ONIndex3M,I2625,TRUE,_xll.ohTrigger(RecalcTrigger,Trigger3M)),NA())</f>
        <v>5.556749729871413E-3</v>
      </c>
      <c r="P2625" s="44">
        <f>IFERROR(_xll.qlIndexFixing(ONIndex6M,I2625,TRUE,_xll.ohTrigger(RecalcTrigger,Trigger6M)),NA())</f>
        <v>6.4538117840307052E-3</v>
      </c>
      <c r="Q2625" s="145">
        <f>IFERROR(_xll.qlIndexFixing(ONIndex1Y,I2625,TRUE,_xll.ohTrigger(RecalcTrigger,Trigger1Y)),NA())</f>
        <v>5.7349018691521536E-3</v>
      </c>
    </row>
    <row r="2626" spans="2:17" x14ac:dyDescent="0.2">
      <c r="B2626" s="39" t="s">
        <v>42</v>
      </c>
      <c r="D2626" s="42">
        <f>_xll.qlCalendarAdvance(Calendar,$D2625,B2626,"f",FALSE)</f>
        <v>58148</v>
      </c>
      <c r="E2626" s="139">
        <f>_xll.qlInterestRateIndexValueDate(IndexON,D2626)</f>
        <v>58148</v>
      </c>
      <c r="F2626" s="155">
        <f>IFERROR(_xll.qlIndexFixing(IndexON,D2626,TRUE,_xll.ohTrigger(RecalcTrigger,TriggerON)),NA())</f>
        <v>5.2002721342692126E-3</v>
      </c>
      <c r="H2626" s="42">
        <f>_xll.qlCalendarAdvance(Calendar,$H2625,B2626,"f",FALSE)</f>
        <v>58148</v>
      </c>
      <c r="I2626" s="139">
        <f>_xll.qlInterestRateIndexValueDate(Index1M,$H2626)</f>
        <v>58152</v>
      </c>
      <c r="J2626" s="144">
        <f>IFERROR(_xll.qlIndexFixing(Index1M,$H2626,TRUE,_xll.ohTrigger(RecalcTrigger,Trigger1M)),NA())</f>
        <v>5.2977182202824805E-3</v>
      </c>
      <c r="K2626" s="44">
        <f>IFERROR(_xll.qlIndexFixing(Index3M,H2626,TRUE,_xll.ohTrigger(RecalcTrigger,Trigger3M)),NA())</f>
        <v>5.5242111949962138E-3</v>
      </c>
      <c r="L2626" s="44">
        <f>IFERROR(_xll.qlIndexFixing(Index6M,$H2626,TRUE,_xll.ohTrigger(RecalcTrigger,Trigger6M)),NA())</f>
        <v>6.3497586700264983E-3</v>
      </c>
      <c r="M2626" s="145">
        <f>IFERROR(_xll.qlIndexFixing(Index1Y,$H2626,TRUE,_xll.ohTrigger(RecalcTrigger,Trigger1Y)),NA())</f>
        <v>5.6210626493112294E-3</v>
      </c>
      <c r="N2626" s="144">
        <f>IFERROR(_xll.qlIndexFixing(ONIndex1M,I2626,TRUE,_xll.ohTrigger(RecalcTrigger,Trigger1M)),NA())</f>
        <v>5.3061018937050619E-3</v>
      </c>
      <c r="O2626" s="44">
        <f>IFERROR(_xll.qlIndexFixing(ONIndex3M,I2626,TRUE,_xll.ohTrigger(RecalcTrigger,Trigger3M)),NA())</f>
        <v>5.551630002909036E-3</v>
      </c>
      <c r="P2626" s="44">
        <f>IFERROR(_xll.qlIndexFixing(ONIndex6M,I2626,TRUE,_xll.ohTrigger(RecalcTrigger,Trigger6M)),NA())</f>
        <v>6.445930936456179E-3</v>
      </c>
      <c r="Q2626" s="145">
        <f>IFERROR(_xll.qlIndexFixing(ONIndex1Y,I2626,TRUE,_xll.ohTrigger(RecalcTrigger,Trigger1Y)),NA())</f>
        <v>5.729731225558865E-3</v>
      </c>
    </row>
    <row r="2627" spans="2:17" x14ac:dyDescent="0.2">
      <c r="B2627" s="39" t="s">
        <v>42</v>
      </c>
      <c r="D2627" s="42">
        <f>_xll.qlCalendarAdvance(Calendar,$D2626,B2627,"f",FALSE)</f>
        <v>58155</v>
      </c>
      <c r="E2627" s="139">
        <f>_xll.qlInterestRateIndexValueDate(IndexON,D2627)</f>
        <v>58155</v>
      </c>
      <c r="F2627" s="155">
        <f>IFERROR(_xll.qlIndexFixing(IndexON,D2627,TRUE,_xll.ohTrigger(RecalcTrigger,TriggerON)),NA())</f>
        <v>5.2002721342692126E-3</v>
      </c>
      <c r="H2627" s="42">
        <f>_xll.qlCalendarAdvance(Calendar,$H2626,B2627,"f",FALSE)</f>
        <v>58155</v>
      </c>
      <c r="I2627" s="139">
        <f>_xll.qlInterestRateIndexValueDate(Index1M,$H2627)</f>
        <v>58159</v>
      </c>
      <c r="J2627" s="144">
        <f>IFERROR(_xll.qlIndexFixing(Index1M,$H2627,TRUE,_xll.ohTrigger(RecalcTrigger,Trigger1M)),NA())</f>
        <v>5.2925903757644428E-3</v>
      </c>
      <c r="K2627" s="44">
        <f>IFERROR(_xll.qlIndexFixing(Index3M,H2627,TRUE,_xll.ohTrigger(RecalcTrigger,Trigger3M)),NA())</f>
        <v>5.5192172219081072E-3</v>
      </c>
      <c r="L2627" s="44">
        <f>IFERROR(_xll.qlIndexFixing(Index6M,$H2627,TRUE,_xll.ohTrigger(RecalcTrigger,Trigger6M)),NA())</f>
        <v>6.3411834032363638E-3</v>
      </c>
      <c r="M2627" s="145">
        <f>IFERROR(_xll.qlIndexFixing(Index1Y,$H2627,TRUE,_xll.ohTrigger(RecalcTrigger,Trigger1Y)),NA())</f>
        <v>5.616377790282864E-3</v>
      </c>
      <c r="N2627" s="144">
        <f>IFERROR(_xll.qlIndexFixing(ONIndex1M,I2627,TRUE,_xll.ohTrigger(RecalcTrigger,Trigger1M)),NA())</f>
        <v>5.2996277360310984E-3</v>
      </c>
      <c r="O2627" s="44">
        <f>IFERROR(_xll.qlIndexFixing(ONIndex3M,I2627,TRUE,_xll.ohTrigger(RecalcTrigger,Trigger3M)),NA())</f>
        <v>5.545245491269668E-3</v>
      </c>
      <c r="P2627" s="44">
        <f>IFERROR(_xll.qlIndexFixing(ONIndex6M,I2627,TRUE,_xll.ohTrigger(RecalcTrigger,Trigger6M)),NA())</f>
        <v>6.4359573520338387E-3</v>
      </c>
      <c r="Q2627" s="145">
        <f>IFERROR(_xll.qlIndexFixing(ONIndex1Y,I2627,TRUE,_xll.ohTrigger(RecalcTrigger,Trigger1Y)),NA())</f>
        <v>5.7232927366648312E-3</v>
      </c>
    </row>
    <row r="2628" spans="2:17" x14ac:dyDescent="0.2">
      <c r="B2628" s="39" t="s">
        <v>42</v>
      </c>
      <c r="D2628" s="42">
        <f>_xll.qlCalendarAdvance(Calendar,$D2627,B2628,"f",FALSE)</f>
        <v>58166</v>
      </c>
      <c r="E2628" s="139">
        <f>_xll.qlInterestRateIndexValueDate(IndexON,D2628)</f>
        <v>58166</v>
      </c>
      <c r="F2628" s="155">
        <f>IFERROR(_xll.qlIndexFixing(IndexON,D2628,TRUE,_xll.ohTrigger(RecalcTrigger,TriggerON)),NA())</f>
        <v>5.2001970171566825E-3</v>
      </c>
      <c r="H2628" s="42">
        <f>_xll.qlCalendarAdvance(Calendar,$H2627,B2628,"f",FALSE)</f>
        <v>58166</v>
      </c>
      <c r="I2628" s="139">
        <f>_xll.qlInterestRateIndexValueDate(Index1M,$H2628)</f>
        <v>58168</v>
      </c>
      <c r="J2628" s="144">
        <f>IFERROR(_xll.qlIndexFixing(Index1M,$H2628,TRUE,_xll.ohTrigger(RecalcTrigger,Trigger1M)),NA())</f>
        <v>5.2857004365639004E-3</v>
      </c>
      <c r="K2628" s="44">
        <f>IFERROR(_xll.qlIndexFixing(Index3M,H2628,TRUE,_xll.ohTrigger(RecalcTrigger,Trigger3M)),NA())</f>
        <v>5.5131329672337259E-3</v>
      </c>
      <c r="L2628" s="44">
        <f>IFERROR(_xll.qlIndexFixing(Index6M,$H2628,TRUE,_xll.ohTrigger(RecalcTrigger,Trigger6M)),NA())</f>
        <v>6.3306645571488025E-3</v>
      </c>
      <c r="M2628" s="145">
        <f>IFERROR(_xll.qlIndexFixing(Index1Y,$H2628,TRUE,_xll.ohTrigger(RecalcTrigger,Trigger1Y)),NA())</f>
        <v>5.6098310009710982E-3</v>
      </c>
      <c r="N2628" s="144">
        <f>IFERROR(_xll.qlIndexFixing(ONIndex1M,I2628,TRUE,_xll.ohTrigger(RecalcTrigger,Trigger1M)),NA())</f>
        <v>5.2928711232258507E-3</v>
      </c>
      <c r="O2628" s="44">
        <f>IFERROR(_xll.qlIndexFixing(ONIndex3M,I2628,TRUE,_xll.ohTrigger(RecalcTrigger,Trigger3M)),NA())</f>
        <v>5.5385488102999147E-3</v>
      </c>
      <c r="P2628" s="44">
        <f>IFERROR(_xll.qlIndexFixing(ONIndex6M,I2628,TRUE,_xll.ohTrigger(RecalcTrigger,Trigger6M)),NA())</f>
        <v>6.4254463943136386E-3</v>
      </c>
      <c r="Q2628" s="145">
        <f>IFERROR(_xll.qlIndexFixing(ONIndex1Y,I2628,TRUE,_xll.ohTrigger(RecalcTrigger,Trigger1Y)),NA())</f>
        <v>5.716520155321092E-3</v>
      </c>
    </row>
    <row r="2629" spans="2:17" x14ac:dyDescent="0.2">
      <c r="B2629" s="39" t="s">
        <v>42</v>
      </c>
      <c r="D2629" s="42">
        <f>_xll.qlCalendarAdvance(Calendar,$D2628,B2629,"f",FALSE)</f>
        <v>58173</v>
      </c>
      <c r="E2629" s="139">
        <f>_xll.qlInterestRateIndexValueDate(IndexON,D2629)</f>
        <v>58173</v>
      </c>
      <c r="F2629" s="155">
        <f>IFERROR(_xll.qlIndexFixing(IndexON,D2629,TRUE,_xll.ohTrigger(RecalcTrigger,TriggerON)),NA())</f>
        <v>5.2001970171566825E-3</v>
      </c>
      <c r="H2629" s="42">
        <f>_xll.qlCalendarAdvance(Calendar,$H2628,B2629,"f",FALSE)</f>
        <v>58173</v>
      </c>
      <c r="I2629" s="139">
        <f>_xll.qlInterestRateIndexValueDate(Index1M,$H2629)</f>
        <v>58175</v>
      </c>
      <c r="J2629" s="144">
        <f>IFERROR(_xll.qlIndexFixing(Index1M,$H2629,TRUE,_xll.ohTrigger(RecalcTrigger,Trigger1M)),NA())</f>
        <v>5.2806160332355412E-3</v>
      </c>
      <c r="K2629" s="44">
        <f>IFERROR(_xll.qlIndexFixing(Index3M,H2629,TRUE,_xll.ohTrigger(RecalcTrigger,Trigger3M)),NA())</f>
        <v>5.5081801954164422E-3</v>
      </c>
      <c r="L2629" s="44">
        <f>IFERROR(_xll.qlIndexFixing(Index6M,$H2629,TRUE,_xll.ohTrigger(RecalcTrigger,Trigger6M)),NA())</f>
        <v>6.3219811543519973E-3</v>
      </c>
      <c r="M2629" s="145">
        <f>IFERROR(_xll.qlIndexFixing(Index1Y,$H2629,TRUE,_xll.ohTrigger(RecalcTrigger,Trigger1Y)),NA())</f>
        <v>5.6051937938990685E-3</v>
      </c>
      <c r="N2629" s="144">
        <f>IFERROR(_xll.qlIndexFixing(ONIndex1M,I2629,TRUE,_xll.ohTrigger(RecalcTrigger,Trigger1M)),NA())</f>
        <v>5.2877586618915728E-3</v>
      </c>
      <c r="O2629" s="44">
        <f>IFERROR(_xll.qlIndexFixing(ONIndex3M,I2629,TRUE,_xll.ohTrigger(RecalcTrigger,Trigger3M)),NA())</f>
        <v>5.5334943842222373E-3</v>
      </c>
      <c r="P2629" s="44">
        <f>IFERROR(_xll.qlIndexFixing(ONIndex6M,I2629,TRUE,_xll.ohTrigger(RecalcTrigger,Trigger6M)),NA())</f>
        <v>6.4173946256218528E-3</v>
      </c>
      <c r="Q2629" s="145">
        <f>IFERROR(_xll.qlIndexFixing(ONIndex1Y,I2629,TRUE,_xll.ohTrigger(RecalcTrigger,Trigger1Y)),NA())</f>
        <v>5.711415627480676E-3</v>
      </c>
    </row>
    <row r="2630" spans="2:17" x14ac:dyDescent="0.2">
      <c r="B2630" s="39" t="s">
        <v>42</v>
      </c>
      <c r="D2630" s="42">
        <f>_xll.qlCalendarAdvance(Calendar,$D2629,B2630,"f",FALSE)</f>
        <v>58180</v>
      </c>
      <c r="E2630" s="139">
        <f>_xll.qlInterestRateIndexValueDate(IndexON,D2630)</f>
        <v>58180</v>
      </c>
      <c r="F2630" s="155">
        <f>IFERROR(_xll.qlIndexFixing(IndexON,D2630,TRUE,_xll.ohTrigger(RecalcTrigger,TriggerON)),NA())</f>
        <v>5.2001970171566825E-3</v>
      </c>
      <c r="H2630" s="42">
        <f>_xll.qlCalendarAdvance(Calendar,$H2629,B2630,"f",FALSE)</f>
        <v>58180</v>
      </c>
      <c r="I2630" s="139">
        <f>_xll.qlInterestRateIndexValueDate(Index1M,$H2630)</f>
        <v>58182</v>
      </c>
      <c r="J2630" s="144">
        <f>IFERROR(_xll.qlIndexFixing(Index1M,$H2630,TRUE,_xll.ohTrigger(RecalcTrigger,Trigger1M)),NA())</f>
        <v>5.2755501588780396E-3</v>
      </c>
      <c r="K2630" s="44">
        <f>IFERROR(_xll.qlIndexFixing(Index3M,H2630,TRUE,_xll.ohTrigger(RecalcTrigger,Trigger3M)),NA())</f>
        <v>5.5032460625725997E-3</v>
      </c>
      <c r="L2630" s="44">
        <f>IFERROR(_xll.qlIndexFixing(Index6M,$H2630,TRUE,_xll.ohTrigger(RecalcTrigger,Trigger6M)),NA())</f>
        <v>6.3132487234612575E-3</v>
      </c>
      <c r="M2630" s="145">
        <f>IFERROR(_xll.qlIndexFixing(Index1Y,$H2630,TRUE,_xll.ohTrigger(RecalcTrigger,Trigger1Y)),NA())</f>
        <v>5.6003031033376276E-3</v>
      </c>
      <c r="N2630" s="144">
        <f>IFERROR(_xll.qlIndexFixing(ONIndex1M,I2630,TRUE,_xll.ohTrigger(RecalcTrigger,Trigger1M)),NA())</f>
        <v>5.2826646519577025E-3</v>
      </c>
      <c r="O2630" s="44">
        <f>IFERROR(_xll.qlIndexFixing(ONIndex3M,I2630,TRUE,_xll.ohTrigger(RecalcTrigger,Trigger3M)),NA())</f>
        <v>5.5284583331260961E-3</v>
      </c>
      <c r="P2630" s="44">
        <f>IFERROR(_xll.qlIndexFixing(ONIndex6M,I2630,TRUE,_xll.ohTrigger(RecalcTrigger,Trigger6M)),NA())</f>
        <v>6.4092948356631041E-3</v>
      </c>
      <c r="Q2630" s="145">
        <f>IFERROR(_xll.qlIndexFixing(ONIndex1Y,I2630,TRUE,_xll.ohTrigger(RecalcTrigger,Trigger1Y)),NA())</f>
        <v>5.7063297007609037E-3</v>
      </c>
    </row>
    <row r="2631" spans="2:17" x14ac:dyDescent="0.2">
      <c r="B2631" s="39" t="s">
        <v>42</v>
      </c>
      <c r="D2631" s="42">
        <f>_xll.qlCalendarAdvance(Calendar,$D2630,B2631,"f",FALSE)</f>
        <v>58187</v>
      </c>
      <c r="E2631" s="139">
        <f>_xll.qlInterestRateIndexValueDate(IndexON,D2631)</f>
        <v>58187</v>
      </c>
      <c r="F2631" s="155">
        <f>IFERROR(_xll.qlIndexFixing(IndexON,D2631,TRUE,_xll.ohTrigger(RecalcTrigger,TriggerON)),NA())</f>
        <v>5.2001970170767464E-3</v>
      </c>
      <c r="H2631" s="42">
        <f>_xll.qlCalendarAdvance(Calendar,$H2630,B2631,"f",FALSE)</f>
        <v>58187</v>
      </c>
      <c r="I2631" s="139">
        <f>_xll.qlInterestRateIndexValueDate(Index1M,$H2631)</f>
        <v>58189</v>
      </c>
      <c r="J2631" s="144">
        <f>IFERROR(_xll.qlIndexFixing(Index1M,$H2631,TRUE,_xll.ohTrigger(RecalcTrigger,Trigger1M)),NA())</f>
        <v>5.270502854186343E-3</v>
      </c>
      <c r="K2631" s="44">
        <f>IFERROR(_xll.qlIndexFixing(Index3M,H2631,TRUE,_xll.ohTrigger(RecalcTrigger,Trigger3M)),NA())</f>
        <v>5.4983306083504846E-3</v>
      </c>
      <c r="L2631" s="44">
        <f>IFERROR(_xll.qlIndexFixing(Index6M,$H2631,TRUE,_xll.ohTrigger(RecalcTrigger,Trigger6M)),NA())</f>
        <v>6.3044671933959557E-3</v>
      </c>
      <c r="M2631" s="145">
        <f>IFERROR(_xll.qlIndexFixing(Index1Y,$H2631,TRUE,_xll.ohTrigger(RecalcTrigger,Trigger1Y)),NA())</f>
        <v>5.5959786017132172E-3</v>
      </c>
      <c r="N2631" s="144">
        <f>IFERROR(_xll.qlIndexFixing(ONIndex1M,I2631,TRUE,_xll.ohTrigger(RecalcTrigger,Trigger1M)),NA())</f>
        <v>5.2775891343515013E-3</v>
      </c>
      <c r="O2631" s="44">
        <f>IFERROR(_xll.qlIndexFixing(ONIndex3M,I2631,TRUE,_xll.ohTrigger(RecalcTrigger,Trigger3M)),NA())</f>
        <v>5.5234406964999039E-3</v>
      </c>
      <c r="P2631" s="44">
        <f>IFERROR(_xll.qlIndexFixing(ONIndex6M,I2631,TRUE,_xll.ohTrigger(RecalcTrigger,Trigger6M)),NA())</f>
        <v>6.4011469528146847E-3</v>
      </c>
      <c r="Q2631" s="145">
        <f>IFERROR(_xll.qlIndexFixing(ONIndex1Y,I2631,TRUE,_xll.ohTrigger(RecalcTrigger,Trigger1Y)),NA())</f>
        <v>5.7012624136909551E-3</v>
      </c>
    </row>
    <row r="2632" spans="2:17" x14ac:dyDescent="0.2">
      <c r="B2632" s="39" t="s">
        <v>42</v>
      </c>
      <c r="D2632" s="42">
        <f>_xll.qlCalendarAdvance(Calendar,$D2631,B2632,"f",FALSE)</f>
        <v>58194</v>
      </c>
      <c r="E2632" s="139">
        <f>_xll.qlInterestRateIndexValueDate(IndexON,D2632)</f>
        <v>58194</v>
      </c>
      <c r="F2632" s="155">
        <f>IFERROR(_xll.qlIndexFixing(IndexON,D2632,TRUE,_xll.ohTrigger(RecalcTrigger,TriggerON)),NA())</f>
        <v>5.2001970170767464E-3</v>
      </c>
      <c r="H2632" s="42">
        <f>_xll.qlCalendarAdvance(Calendar,$H2631,B2632,"f",FALSE)</f>
        <v>58194</v>
      </c>
      <c r="I2632" s="139">
        <f>_xll.qlInterestRateIndexValueDate(Index1M,$H2632)</f>
        <v>58197</v>
      </c>
      <c r="J2632" s="144">
        <f>IFERROR(_xll.qlIndexFixing(Index1M,$H2632,TRUE,_xll.ohTrigger(RecalcTrigger,Trigger1M)),NA())</f>
        <v>5.2650761856227173E-3</v>
      </c>
      <c r="K2632" s="44">
        <f>IFERROR(_xll.qlIndexFixing(Index3M,H2632,TRUE,_xll.ohTrigger(RecalcTrigger,Trigger3M)),NA())</f>
        <v>5.4918240437172548E-3</v>
      </c>
      <c r="L2632" s="44">
        <f>IFERROR(_xll.qlIndexFixing(Index6M,$H2632,TRUE,_xll.ohTrigger(RecalcTrigger,Trigger6M)),NA())</f>
        <v>6.2931834311459869E-3</v>
      </c>
      <c r="M2632" s="145">
        <f>IFERROR(_xll.qlIndexFixing(Index1Y,$H2632,TRUE,_xll.ohTrigger(RecalcTrigger,Trigger1Y)),NA())</f>
        <v>5.5910187346305358E-3</v>
      </c>
      <c r="N2632" s="144">
        <f>IFERROR(_xll.qlIndexFixing(ONIndex1M,I2632,TRUE,_xll.ohTrigger(RecalcTrigger,Trigger1M)),NA())</f>
        <v>5.271811238349855E-3</v>
      </c>
      <c r="O2632" s="44">
        <f>IFERROR(_xll.qlIndexFixing(ONIndex3M,I2632,TRUE,_xll.ohTrigger(RecalcTrigger,Trigger3M)),NA())</f>
        <v>5.5177288540608771E-3</v>
      </c>
      <c r="P2632" s="44">
        <f>IFERROR(_xll.qlIndexFixing(ONIndex6M,I2632,TRUE,_xll.ohTrigger(RecalcTrigger,Trigger6M)),NA())</f>
        <v>6.3917761059162359E-3</v>
      </c>
      <c r="Q2632" s="145">
        <f>IFERROR(_xll.qlIndexFixing(ONIndex1Y,I2632,TRUE,_xll.ohTrigger(RecalcTrigger,Trigger1Y)),NA())</f>
        <v>5.6954941021825078E-3</v>
      </c>
    </row>
    <row r="2633" spans="2:17" x14ac:dyDescent="0.2">
      <c r="B2633" s="39" t="s">
        <v>42</v>
      </c>
      <c r="D2633" s="42">
        <f>_xll.qlCalendarAdvance(Calendar,$D2632,B2633,"f",FALSE)</f>
        <v>58201</v>
      </c>
      <c r="E2633" s="139">
        <f>_xll.qlInterestRateIndexValueDate(IndexON,D2633)</f>
        <v>58201</v>
      </c>
      <c r="F2633" s="155">
        <f>IFERROR(_xll.qlIndexFixing(IndexON,D2633,TRUE,_xll.ohTrigger(RecalcTrigger,TriggerON)),NA())</f>
        <v>5.2001970171566825E-3</v>
      </c>
      <c r="H2633" s="42">
        <f>_xll.qlCalendarAdvance(Calendar,$H2632,B2633,"f",FALSE)</f>
        <v>58201</v>
      </c>
      <c r="I2633" s="139">
        <f>_xll.qlInterestRateIndexValueDate(Index1M,$H2633)</f>
        <v>58203</v>
      </c>
      <c r="J2633" s="144">
        <f>IFERROR(_xll.qlIndexFixing(Index1M,$H2633,TRUE,_xll.ohTrigger(RecalcTrigger,Trigger1M)),NA())</f>
        <v>5.2604641166026367E-3</v>
      </c>
      <c r="K2633" s="44">
        <f>IFERROR(_xll.qlIndexFixing(Index3M,H2633,TRUE,_xll.ohTrigger(RecalcTrigger,Trigger3M)),NA())</f>
        <v>5.488252925706239E-3</v>
      </c>
      <c r="L2633" s="44">
        <f>IFERROR(_xll.qlIndexFixing(Index6M,$H2633,TRUE,_xll.ohTrigger(RecalcTrigger,Trigger6M)),NA())</f>
        <v>6.2849652281690609E-3</v>
      </c>
      <c r="M2633" s="145">
        <f>IFERROR(_xll.qlIndexFixing(Index1Y,$H2633,TRUE,_xll.ohTrigger(RecalcTrigger,Trigger1Y)),NA())</f>
        <v>5.5868426299619262E-3</v>
      </c>
      <c r="N2633" s="144">
        <f>IFERROR(_xll.qlIndexFixing(ONIndex1M,I2633,TRUE,_xll.ohTrigger(RecalcTrigger,Trigger1M)),NA())</f>
        <v>5.2674937382324316E-3</v>
      </c>
      <c r="O2633" s="44">
        <f>IFERROR(_xll.qlIndexFixing(ONIndex3M,I2633,TRUE,_xll.ohTrigger(RecalcTrigger,Trigger3M)),NA())</f>
        <v>5.513460825810057E-3</v>
      </c>
      <c r="P2633" s="44">
        <f>IFERROR(_xll.qlIndexFixing(ONIndex6M,I2633,TRUE,_xll.ohTrigger(RecalcTrigger,Trigger6M)),NA())</f>
        <v>6.3847066225974913E-3</v>
      </c>
      <c r="Q2633" s="145">
        <f>IFERROR(_xll.qlIndexFixing(ONIndex1Y,I2633,TRUE,_xll.ohTrigger(RecalcTrigger,Trigger1Y)),NA())</f>
        <v>5.6911839134166087E-3</v>
      </c>
    </row>
    <row r="2634" spans="2:17" x14ac:dyDescent="0.2">
      <c r="B2634" s="39" t="s">
        <v>42</v>
      </c>
      <c r="D2634" s="42">
        <f>_xll.qlCalendarAdvance(Calendar,$D2633,B2634,"f",FALSE)</f>
        <v>58208</v>
      </c>
      <c r="E2634" s="139">
        <f>_xll.qlInterestRateIndexValueDate(IndexON,D2634)</f>
        <v>58208</v>
      </c>
      <c r="F2634" s="155">
        <f>IFERROR(_xll.qlIndexFixing(IndexON,D2634,TRUE,_xll.ohTrigger(RecalcTrigger,TriggerON)),NA())</f>
        <v>5.2001970171566825E-3</v>
      </c>
      <c r="H2634" s="42">
        <f>_xll.qlCalendarAdvance(Calendar,$H2633,B2634,"f",FALSE)</f>
        <v>58208</v>
      </c>
      <c r="I2634" s="139">
        <f>_xll.qlInterestRateIndexValueDate(Index1M,$H2634)</f>
        <v>58210</v>
      </c>
      <c r="J2634" s="144">
        <f>IFERROR(_xll.qlIndexFixing(Index1M,$H2634,TRUE,_xll.ohTrigger(RecalcTrigger,Trigger1M)),NA())</f>
        <v>5.2554727650955257E-3</v>
      </c>
      <c r="K2634" s="44">
        <f>IFERROR(_xll.qlIndexFixing(Index3M,H2634,TRUE,_xll.ohTrigger(RecalcTrigger,Trigger3M)),NA())</f>
        <v>5.4833950216689421E-3</v>
      </c>
      <c r="L2634" s="44">
        <f>IFERROR(_xll.qlIndexFixing(Index6M,$H2634,TRUE,_xll.ohTrigger(RecalcTrigger,Trigger6M)),NA())</f>
        <v>6.2760248635006901E-3</v>
      </c>
      <c r="M2634" s="145">
        <f>IFERROR(_xll.qlIndexFixing(Index1Y,$H2634,TRUE,_xll.ohTrigger(RecalcTrigger,Trigger1Y)),NA())</f>
        <v>5.5823044484352696E-3</v>
      </c>
      <c r="N2634" s="144">
        <f>IFERROR(_xll.qlIndexFixing(ONIndex1M,I2634,TRUE,_xll.ohTrigger(RecalcTrigger,Trigger1M)),NA())</f>
        <v>5.262473941254342E-3</v>
      </c>
      <c r="O2634" s="44">
        <f>IFERROR(_xll.qlIndexFixing(ONIndex3M,I2634,TRUE,_xll.ohTrigger(RecalcTrigger,Trigger3M)),NA())</f>
        <v>5.5084986712028439E-3</v>
      </c>
      <c r="P2634" s="44">
        <f>IFERROR(_xll.qlIndexFixing(ONIndex6M,I2634,TRUE,_xll.ohTrigger(RecalcTrigger,Trigger6M)),NA())</f>
        <v>6.3764140323829821E-3</v>
      </c>
      <c r="Q2634" s="145">
        <f>IFERROR(_xll.qlIndexFixing(ONIndex1Y,I2634,TRUE,_xll.ohTrigger(RecalcTrigger,Trigger1Y)),NA())</f>
        <v>5.6861727776702509E-3</v>
      </c>
    </row>
    <row r="2635" spans="2:17" x14ac:dyDescent="0.2">
      <c r="B2635" s="39" t="s">
        <v>42</v>
      </c>
      <c r="D2635" s="42">
        <f>_xll.qlCalendarAdvance(Calendar,$D2634,B2635,"f",FALSE)</f>
        <v>58215</v>
      </c>
      <c r="E2635" s="139">
        <f>_xll.qlInterestRateIndexValueDate(IndexON,D2635)</f>
        <v>58215</v>
      </c>
      <c r="F2635" s="155">
        <f>IFERROR(_xll.qlIndexFixing(IndexON,D2635,TRUE,_xll.ohTrigger(RecalcTrigger,TriggerON)),NA())</f>
        <v>5.2001970170767464E-3</v>
      </c>
      <c r="H2635" s="42">
        <f>_xll.qlCalendarAdvance(Calendar,$H2634,B2635,"f",FALSE)</f>
        <v>58215</v>
      </c>
      <c r="I2635" s="139">
        <f>_xll.qlInterestRateIndexValueDate(Index1M,$H2635)</f>
        <v>58217</v>
      </c>
      <c r="J2635" s="144">
        <f>IFERROR(_xll.qlIndexFixing(Index1M,$H2635,TRUE,_xll.ohTrigger(RecalcTrigger,Trigger1M)),NA())</f>
        <v>5.2505001460464995E-3</v>
      </c>
      <c r="K2635" s="44">
        <f>IFERROR(_xll.qlIndexFixing(Index3M,H2635,TRUE,_xll.ohTrigger(RecalcTrigger,Trigger3M)),NA())</f>
        <v>5.4785559580443526E-3</v>
      </c>
      <c r="L2635" s="44">
        <f>IFERROR(_xll.qlIndexFixing(Index6M,$H2635,TRUE,_xll.ohTrigger(RecalcTrigger,Trigger6M)),NA())</f>
        <v>6.267035098246331E-3</v>
      </c>
      <c r="M2635" s="145">
        <f>IFERROR(_xll.qlIndexFixing(Index1Y,$H2635,TRUE,_xll.ohTrigger(RecalcTrigger,Trigger1Y)),NA())</f>
        <v>5.577786188041182E-3</v>
      </c>
      <c r="N2635" s="144">
        <f>IFERROR(_xll.qlIndexFixing(ONIndex1M,I2635,TRUE,_xll.ohTrigger(RecalcTrigger,Trigger1M)),NA())</f>
        <v>5.2574727992737991E-3</v>
      </c>
      <c r="O2635" s="44">
        <f>IFERROR(_xll.qlIndexFixing(ONIndex3M,I2635,TRUE,_xll.ohTrigger(RecalcTrigger,Trigger3M)),NA())</f>
        <v>5.5035550895787821E-3</v>
      </c>
      <c r="P2635" s="44">
        <f>IFERROR(_xll.qlIndexFixing(ONIndex6M,I2635,TRUE,_xll.ohTrigger(RecalcTrigger,Trigger6M)),NA())</f>
        <v>6.3680730631876514E-3</v>
      </c>
      <c r="Q2635" s="145">
        <f>IFERROR(_xll.qlIndexFixing(ONIndex1Y,I2635,TRUE,_xll.ohTrigger(RecalcTrigger,Trigger1Y)),NA())</f>
        <v>5.6811804367296048E-3</v>
      </c>
    </row>
    <row r="2636" spans="2:17" x14ac:dyDescent="0.2">
      <c r="B2636" s="39" t="s">
        <v>42</v>
      </c>
      <c r="D2636" s="42">
        <f>_xll.qlCalendarAdvance(Calendar,$D2635,B2636,"f",FALSE)</f>
        <v>58222</v>
      </c>
      <c r="E2636" s="139">
        <f>_xll.qlInterestRateIndexValueDate(IndexON,D2636)</f>
        <v>58222</v>
      </c>
      <c r="F2636" s="155">
        <f>IFERROR(_xll.qlIndexFixing(IndexON,D2636,TRUE,_xll.ohTrigger(RecalcTrigger,TriggerON)),NA())</f>
        <v>5.2001970171566825E-3</v>
      </c>
      <c r="H2636" s="42">
        <f>_xll.qlCalendarAdvance(Calendar,$H2635,B2636,"f",FALSE)</f>
        <v>58222</v>
      </c>
      <c r="I2636" s="139">
        <f>_xll.qlInterestRateIndexValueDate(Index1M,$H2636)</f>
        <v>58224</v>
      </c>
      <c r="J2636" s="144">
        <f>IFERROR(_xll.qlIndexFixing(Index1M,$H2636,TRUE,_xll.ohTrigger(RecalcTrigger,Trigger1M)),NA())</f>
        <v>5.2455463001505054E-3</v>
      </c>
      <c r="K2636" s="44">
        <f>IFERROR(_xll.qlIndexFixing(Index3M,H2636,TRUE,_xll.ohTrigger(RecalcTrigger,Trigger3M)),NA())</f>
        <v>5.4737357744859697E-3</v>
      </c>
      <c r="L2636" s="44">
        <f>IFERROR(_xll.qlIndexFixing(Index6M,$H2636,TRUE,_xll.ohTrigger(RecalcTrigger,Trigger6M)),NA())</f>
        <v>6.2598205679645132E-3</v>
      </c>
      <c r="M2636" s="145">
        <f>IFERROR(_xll.qlIndexFixing(Index1Y,$H2636,TRUE,_xll.ohTrigger(RecalcTrigger,Trigger1Y)),NA())</f>
        <v>5.5732878874550319E-3</v>
      </c>
      <c r="N2636" s="144">
        <f>IFERROR(_xll.qlIndexFixing(ONIndex1M,I2636,TRUE,_xll.ohTrigger(RecalcTrigger,Trigger1M)),NA())</f>
        <v>5.2524903528983202E-3</v>
      </c>
      <c r="O2636" s="44">
        <f>IFERROR(_xll.qlIndexFixing(ONIndex3M,I2636,TRUE,_xll.ohTrigger(RecalcTrigger,Trigger3M)),NA())</f>
        <v>5.4986301209858368E-3</v>
      </c>
      <c r="P2636" s="44">
        <f>IFERROR(_xll.qlIndexFixing(ONIndex6M,I2636,TRUE,_xll.ohTrigger(RecalcTrigger,Trigger6M)),NA())</f>
        <v>6.3596836436285997E-3</v>
      </c>
      <c r="Q2636" s="145">
        <f>IFERROR(_xll.qlIndexFixing(ONIndex1Y,I2636,TRUE,_xll.ohTrigger(RecalcTrigger,Trigger1Y)),NA())</f>
        <v>5.6762069290439143E-3</v>
      </c>
    </row>
    <row r="2637" spans="2:17" x14ac:dyDescent="0.2">
      <c r="B2637" s="39" t="s">
        <v>42</v>
      </c>
      <c r="D2637" s="42">
        <f>_xll.qlCalendarAdvance(Calendar,$D2636,B2637,"f",FALSE)</f>
        <v>58229</v>
      </c>
      <c r="E2637" s="139">
        <f>_xll.qlInterestRateIndexValueDate(IndexON,D2637)</f>
        <v>58229</v>
      </c>
      <c r="F2637" s="155">
        <f>IFERROR(_xll.qlIndexFixing(IndexON,D2637,TRUE,_xll.ohTrigger(RecalcTrigger,TriggerON)),NA())</f>
        <v>5.2001970170767464E-3</v>
      </c>
      <c r="H2637" s="42">
        <f>_xll.qlCalendarAdvance(Calendar,$H2636,B2637,"f",FALSE)</f>
        <v>58229</v>
      </c>
      <c r="I2637" s="139">
        <f>_xll.qlInterestRateIndexValueDate(Index1M,$H2637)</f>
        <v>58231</v>
      </c>
      <c r="J2637" s="144">
        <f>IFERROR(_xll.qlIndexFixing(Index1M,$H2637,TRUE,_xll.ohTrigger(RecalcTrigger,Trigger1M)),NA())</f>
        <v>5.2406112680974948E-3</v>
      </c>
      <c r="K2637" s="44">
        <f>IFERROR(_xll.qlIndexFixing(Index3M,H2637,TRUE,_xll.ohTrigger(RecalcTrigger,Trigger3M)),NA())</f>
        <v>5.4689345106438154E-3</v>
      </c>
      <c r="L2637" s="44">
        <f>IFERROR(_xll.qlIndexFixing(Index6M,$H2637,TRUE,_xll.ohTrigger(RecalcTrigger,Trigger6M)),NA())</f>
        <v>6.2507429504320986E-3</v>
      </c>
      <c r="M2637" s="145">
        <f>IFERROR(_xll.qlIndexFixing(Index1Y,$H2637,TRUE,_xll.ohTrigger(RecalcTrigger,Trigger1Y)),NA())</f>
        <v>5.5688095853537066E-3</v>
      </c>
      <c r="N2637" s="144">
        <f>IFERROR(_xll.qlIndexFixing(ONIndex1M,I2637,TRUE,_xll.ohTrigger(RecalcTrigger,Trigger1M)),NA())</f>
        <v>5.247526642975231E-3</v>
      </c>
      <c r="O2637" s="44">
        <f>IFERROR(_xll.qlIndexFixing(ONIndex3M,I2637,TRUE,_xll.ohTrigger(RecalcTrigger,Trigger3M)),NA())</f>
        <v>5.4937238049124204E-3</v>
      </c>
      <c r="P2637" s="44">
        <f>IFERROR(_xll.qlIndexFixing(ONIndex6M,I2637,TRUE,_xll.ohTrigger(RecalcTrigger,Trigger6M)),NA())</f>
        <v>6.3512457022429913E-3</v>
      </c>
      <c r="Q2637" s="145">
        <f>IFERROR(_xll.qlIndexFixing(ONIndex1Y,I2637,TRUE,_xll.ohTrigger(RecalcTrigger,Trigger1Y)),NA())</f>
        <v>5.6712522934621035E-3</v>
      </c>
    </row>
    <row r="2638" spans="2:17" x14ac:dyDescent="0.2">
      <c r="B2638" s="39" t="s">
        <v>42</v>
      </c>
      <c r="D2638" s="42">
        <f>_xll.qlCalendarAdvance(Calendar,$D2637,B2638,"f",FALSE)</f>
        <v>58236</v>
      </c>
      <c r="E2638" s="139">
        <f>_xll.qlInterestRateIndexValueDate(IndexON,D2638)</f>
        <v>58236</v>
      </c>
      <c r="F2638" s="155">
        <f>IFERROR(_xll.qlIndexFixing(IndexON,D2638,TRUE,_xll.ohTrigger(RecalcTrigger,TriggerON)),NA())</f>
        <v>5.2001970171566825E-3</v>
      </c>
      <c r="H2638" s="42">
        <f>_xll.qlCalendarAdvance(Calendar,$H2637,B2638,"f",FALSE)</f>
        <v>58236</v>
      </c>
      <c r="I2638" s="139">
        <f>_xll.qlInterestRateIndexValueDate(Index1M,$H2638)</f>
        <v>58238</v>
      </c>
      <c r="J2638" s="144">
        <f>IFERROR(_xll.qlIndexFixing(Index1M,$H2638,TRUE,_xll.ohTrigger(RecalcTrigger,Trigger1M)),NA())</f>
        <v>5.2356950905949051E-3</v>
      </c>
      <c r="K2638" s="44">
        <f>IFERROR(_xll.qlIndexFixing(Index3M,H2638,TRUE,_xll.ohTrigger(RecalcTrigger,Trigger3M)),NA())</f>
        <v>5.4641522061687807E-3</v>
      </c>
      <c r="L2638" s="44">
        <f>IFERROR(_xll.qlIndexFixing(Index6M,$H2638,TRUE,_xll.ohTrigger(RecalcTrigger,Trigger6M)),NA())</f>
        <v>6.2416157362978862E-3</v>
      </c>
      <c r="M2638" s="145">
        <f>IFERROR(_xll.qlIndexFixing(Index1Y,$H2638,TRUE,_xll.ohTrigger(RecalcTrigger,Trigger1Y)),NA())</f>
        <v>5.5643513204130073E-3</v>
      </c>
      <c r="N2638" s="144">
        <f>IFERROR(_xll.qlIndexFixing(ONIndex1M,I2638,TRUE,_xll.ohTrigger(RecalcTrigger,Trigger1M)),NA())</f>
        <v>5.2425817101919847E-3</v>
      </c>
      <c r="O2638" s="44">
        <f>IFERROR(_xll.qlIndexFixing(ONIndex3M,I2638,TRUE,_xll.ohTrigger(RecalcTrigger,Trigger3M)),NA())</f>
        <v>5.4888361811666897E-3</v>
      </c>
      <c r="P2638" s="44">
        <f>IFERROR(_xll.qlIndexFixing(ONIndex6M,I2638,TRUE,_xll.ohTrigger(RecalcTrigger,Trigger6M)),NA())</f>
        <v>6.3427591676479267E-3</v>
      </c>
      <c r="Q2638" s="145">
        <f>IFERROR(_xll.qlIndexFixing(ONIndex1Y,I2638,TRUE,_xll.ohTrigger(RecalcTrigger,Trigger1Y)),NA())</f>
        <v>5.6663165686732242E-3</v>
      </c>
    </row>
    <row r="2639" spans="2:17" x14ac:dyDescent="0.2">
      <c r="B2639" s="39" t="s">
        <v>42</v>
      </c>
      <c r="D2639" s="42">
        <f>_xll.qlCalendarAdvance(Calendar,$D2638,B2639,"f",FALSE)</f>
        <v>58243</v>
      </c>
      <c r="E2639" s="139">
        <f>_xll.qlInterestRateIndexValueDate(IndexON,D2639)</f>
        <v>58243</v>
      </c>
      <c r="F2639" s="155">
        <f>IFERROR(_xll.qlIndexFixing(IndexON,D2639,TRUE,_xll.ohTrigger(RecalcTrigger,TriggerON)),NA())</f>
        <v>5.2001970170767464E-3</v>
      </c>
      <c r="H2639" s="42">
        <f>_xll.qlCalendarAdvance(Calendar,$H2638,B2639,"f",FALSE)</f>
        <v>58243</v>
      </c>
      <c r="I2639" s="139">
        <f>_xll.qlInterestRateIndexValueDate(Index1M,$H2639)</f>
        <v>58245</v>
      </c>
      <c r="J2639" s="144">
        <f>IFERROR(_xll.qlIndexFixing(Index1M,$H2639,TRUE,_xll.ohTrigger(RecalcTrigger,Trigger1M)),NA())</f>
        <v>5.2307978083276918E-3</v>
      </c>
      <c r="K2639" s="44">
        <f>IFERROR(_xll.qlIndexFixing(Index3M,H2639,TRUE,_xll.ohTrigger(RecalcTrigger,Trigger3M)),NA())</f>
        <v>5.4593889007143633E-3</v>
      </c>
      <c r="L2639" s="44">
        <f>IFERROR(_xll.qlIndexFixing(Index6M,$H2639,TRUE,_xll.ohTrigger(RecalcTrigger,Trigger6M)),NA())</f>
        <v>6.2324388545231812E-3</v>
      </c>
      <c r="M2639" s="145">
        <f>IFERROR(_xll.qlIndexFixing(Index1Y,$H2639,TRUE,_xll.ohTrigger(RecalcTrigger,Trigger1Y)),NA())</f>
        <v>5.5599131313104734E-3</v>
      </c>
      <c r="N2639" s="144">
        <f>IFERROR(_xll.qlIndexFixing(ONIndex1M,I2639,TRUE,_xll.ohTrigger(RecalcTrigger,Trigger1M)),NA())</f>
        <v>5.2376555951560988E-3</v>
      </c>
      <c r="O2639" s="44">
        <f>IFERROR(_xll.qlIndexFixing(ONIndex3M,I2639,TRUE,_xll.ohTrigger(RecalcTrigger,Trigger3M)),NA())</f>
        <v>5.4839672892370572E-3</v>
      </c>
      <c r="P2639" s="44">
        <f>IFERROR(_xll.qlIndexFixing(ONIndex6M,I2639,TRUE,_xll.ohTrigger(RecalcTrigger,Trigger6M)),NA())</f>
        <v>6.3342239681407619E-3</v>
      </c>
      <c r="Q2639" s="145">
        <f>IFERROR(_xll.qlIndexFixing(ONIndex1Y,I2639,TRUE,_xll.ohTrigger(RecalcTrigger,Trigger1Y)),NA())</f>
        <v>5.6613997933663285E-3</v>
      </c>
    </row>
    <row r="2640" spans="2:17" x14ac:dyDescent="0.2">
      <c r="B2640" s="39" t="s">
        <v>42</v>
      </c>
      <c r="D2640" s="42">
        <f>_xll.qlCalendarAdvance(Calendar,$D2639,B2640,"f",FALSE)</f>
        <v>58250</v>
      </c>
      <c r="E2640" s="139">
        <f>_xll.qlInterestRateIndexValueDate(IndexON,D2640)</f>
        <v>58250</v>
      </c>
      <c r="F2640" s="155">
        <f>IFERROR(_xll.qlIndexFixing(IndexON,D2640,TRUE,_xll.ohTrigger(RecalcTrigger,TriggerON)),NA())</f>
        <v>5.2001970171566825E-3</v>
      </c>
      <c r="H2640" s="42">
        <f>_xll.qlCalendarAdvance(Calendar,$H2639,B2640,"f",FALSE)</f>
        <v>58250</v>
      </c>
      <c r="I2640" s="139">
        <f>_xll.qlInterestRateIndexValueDate(Index1M,$H2640)</f>
        <v>58252</v>
      </c>
      <c r="J2640" s="144">
        <f>IFERROR(_xll.qlIndexFixing(Index1M,$H2640,TRUE,_xll.ohTrigger(RecalcTrigger,Trigger1M)),NA())</f>
        <v>5.2259194620032923E-3</v>
      </c>
      <c r="K2640" s="44">
        <f>IFERROR(_xll.qlIndexFixing(Index3M,H2640,TRUE,_xll.ohTrigger(RecalcTrigger,Trigger3M)),NA())</f>
        <v>5.4546446339314549E-3</v>
      </c>
      <c r="L2640" s="44">
        <f>IFERROR(_xll.qlIndexFixing(Index6M,$H2640,TRUE,_xll.ohTrigger(RecalcTrigger,Trigger6M)),NA())</f>
        <v>6.2213427767212181E-3</v>
      </c>
      <c r="M2640" s="145">
        <f>IFERROR(_xll.qlIndexFixing(Index1Y,$H2640,TRUE,_xll.ohTrigger(RecalcTrigger,Trigger1Y)),NA())</f>
        <v>5.5554950567238623E-3</v>
      </c>
      <c r="N2640" s="144">
        <f>IFERROR(_xll.qlIndexFixing(ONIndex1M,I2640,TRUE,_xll.ohTrigger(RecalcTrigger,Trigger1M)),NA())</f>
        <v>5.2327483384750906E-3</v>
      </c>
      <c r="O2640" s="44">
        <f>IFERROR(_xll.qlIndexFixing(ONIndex3M,I2640,TRUE,_xll.ohTrigger(RecalcTrigger,Trigger3M)),NA())</f>
        <v>5.4791171688517437E-3</v>
      </c>
      <c r="P2640" s="44">
        <f>IFERROR(_xll.qlIndexFixing(ONIndex6M,I2640,TRUE,_xll.ohTrigger(RecalcTrigger,Trigger6M)),NA())</f>
        <v>6.3256400320987893E-3</v>
      </c>
      <c r="Q2640" s="145">
        <f>IFERROR(_xll.qlIndexFixing(ONIndex1Y,I2640,TRUE,_xll.ohTrigger(RecalcTrigger,Trigger1Y)),NA())</f>
        <v>5.6565020063104043E-3</v>
      </c>
    </row>
    <row r="2641" spans="2:17" x14ac:dyDescent="0.2">
      <c r="B2641" s="39" t="s">
        <v>42</v>
      </c>
      <c r="D2641" s="42">
        <f>_xll.qlCalendarAdvance(Calendar,$D2640,B2641,"f",FALSE)</f>
        <v>58257</v>
      </c>
      <c r="E2641" s="139">
        <f>_xll.qlInterestRateIndexValueDate(IndexON,D2641)</f>
        <v>58257</v>
      </c>
      <c r="F2641" s="155">
        <f>IFERROR(_xll.qlIndexFixing(IndexON,D2641,TRUE,_xll.ohTrigger(RecalcTrigger,TriggerON)),NA())</f>
        <v>5.2001970170767464E-3</v>
      </c>
      <c r="H2641" s="42">
        <f>_xll.qlCalendarAdvance(Calendar,$H2640,B2641,"f",FALSE)</f>
        <v>58257</v>
      </c>
      <c r="I2641" s="139">
        <f>_xll.qlInterestRateIndexValueDate(Index1M,$H2641)</f>
        <v>58259</v>
      </c>
      <c r="J2641" s="144">
        <f>IFERROR(_xll.qlIndexFixing(Index1M,$H2641,TRUE,_xll.ohTrigger(RecalcTrigger,Trigger1M)),NA())</f>
        <v>5.2210600923091599E-3</v>
      </c>
      <c r="K2641" s="44">
        <f>IFERROR(_xll.qlIndexFixing(Index3M,H2641,TRUE,_xll.ohTrigger(RecalcTrigger,Trigger3M)),NA())</f>
        <v>5.4499194454709467E-3</v>
      </c>
      <c r="L2641" s="44">
        <f>IFERROR(_xll.qlIndexFixing(Index6M,$H2641,TRUE,_xll.ohTrigger(RecalcTrigger,Trigger6M)),NA())</f>
        <v>6.2120551161403883E-3</v>
      </c>
      <c r="M2641" s="145">
        <f>IFERROR(_xll.qlIndexFixing(Index1Y,$H2641,TRUE,_xll.ohTrigger(RecalcTrigger,Trigger1Y)),NA())</f>
        <v>5.5510971353311478E-3</v>
      </c>
      <c r="N2641" s="144">
        <f>IFERROR(_xll.qlIndexFixing(ONIndex1M,I2641,TRUE,_xll.ohTrigger(RecalcTrigger,Trigger1M)),NA())</f>
        <v>5.2278599811561577E-3</v>
      </c>
      <c r="O2641" s="44">
        <f>IFERROR(_xll.qlIndexFixing(ONIndex3M,I2641,TRUE,_xll.ohTrigger(RecalcTrigger,Trigger3M)),NA())</f>
        <v>5.474285859898842E-3</v>
      </c>
      <c r="P2641" s="44">
        <f>IFERROR(_xll.qlIndexFixing(ONIndex6M,I2641,TRUE,_xll.ohTrigger(RecalcTrigger,Trigger6M)),NA())</f>
        <v>6.3170072884588535E-3</v>
      </c>
      <c r="Q2641" s="145">
        <f>IFERROR(_xll.qlIndexFixing(ONIndex1Y,I2641,TRUE,_xll.ohTrigger(RecalcTrigger,Trigger1Y)),NA())</f>
        <v>5.6516232463543759E-3</v>
      </c>
    </row>
    <row r="2642" spans="2:17" x14ac:dyDescent="0.2">
      <c r="B2642" s="39" t="s">
        <v>42</v>
      </c>
      <c r="D2642" s="42">
        <f>_xll.qlCalendarAdvance(Calendar,$D2641,B2642,"f",FALSE)</f>
        <v>58264</v>
      </c>
      <c r="E2642" s="139">
        <f>_xll.qlInterestRateIndexValueDate(IndexON,D2642)</f>
        <v>58264</v>
      </c>
      <c r="F2642" s="155">
        <f>IFERROR(_xll.qlIndexFixing(IndexON,D2642,TRUE,_xll.ohTrigger(RecalcTrigger,TriggerON)),NA())</f>
        <v>5.2001970170767464E-3</v>
      </c>
      <c r="H2642" s="42">
        <f>_xll.qlCalendarAdvance(Calendar,$H2641,B2642,"f",FALSE)</f>
        <v>58264</v>
      </c>
      <c r="I2642" s="139">
        <f>_xll.qlInterestRateIndexValueDate(Index1M,$H2642)</f>
        <v>58266</v>
      </c>
      <c r="J2642" s="144">
        <f>IFERROR(_xll.qlIndexFixing(Index1M,$H2642,TRUE,_xll.ohTrigger(RecalcTrigger,Trigger1M)),NA())</f>
        <v>5.2162197399477361E-3</v>
      </c>
      <c r="K2642" s="44">
        <f>IFERROR(_xll.qlIndexFixing(Index3M,H2642,TRUE,_xll.ohTrigger(RecalcTrigger,Trigger3M)),NA())</f>
        <v>5.4452133749880744E-3</v>
      </c>
      <c r="L2642" s="44">
        <f>IFERROR(_xll.qlIndexFixing(Index6M,$H2642,TRUE,_xll.ohTrigger(RecalcTrigger,Trigger6M)),NA())</f>
        <v>6.2027175577498038E-3</v>
      </c>
      <c r="M2642" s="145">
        <f>IFERROR(_xll.qlIndexFixing(Index1Y,$H2642,TRUE,_xll.ohTrigger(RecalcTrigger,Trigger1Y)),NA())</f>
        <v>5.5467194058111723E-3</v>
      </c>
      <c r="N2642" s="144">
        <f>IFERROR(_xll.qlIndexFixing(ONIndex1M,I2642,TRUE,_xll.ohTrigger(RecalcTrigger,Trigger1M)),NA())</f>
        <v>5.2229905636469454E-3</v>
      </c>
      <c r="O2642" s="44">
        <f>IFERROR(_xll.qlIndexFixing(ONIndex3M,I2642,TRUE,_xll.ohTrigger(RecalcTrigger,Trigger3M)),NA())</f>
        <v>5.4694734017868285E-3</v>
      </c>
      <c r="P2642" s="44">
        <f>IFERROR(_xll.qlIndexFixing(ONIndex6M,I2642,TRUE,_xll.ohTrigger(RecalcTrigger,Trigger6M)),NA())</f>
        <v>6.3083256654383746E-3</v>
      </c>
      <c r="Q2642" s="145">
        <f>IFERROR(_xll.qlIndexFixing(ONIndex1Y,I2642,TRUE,_xll.ohTrigger(RecalcTrigger,Trigger1Y)),NA())</f>
        <v>5.6467635519474868E-3</v>
      </c>
    </row>
    <row r="2643" spans="2:17" x14ac:dyDescent="0.2">
      <c r="B2643" s="39" t="s">
        <v>42</v>
      </c>
      <c r="D2643" s="42">
        <f>_xll.qlCalendarAdvance(Calendar,$D2642,B2643,"f",FALSE)</f>
        <v>58271</v>
      </c>
      <c r="E2643" s="139">
        <f>_xll.qlInterestRateIndexValueDate(IndexON,D2643)</f>
        <v>58271</v>
      </c>
      <c r="F2643" s="155">
        <f>IFERROR(_xll.qlIndexFixing(IndexON,D2643,TRUE,_xll.ohTrigger(RecalcTrigger,TriggerON)),NA())</f>
        <v>5.2001970170767464E-3</v>
      </c>
      <c r="H2643" s="42">
        <f>_xll.qlCalendarAdvance(Calendar,$H2642,B2643,"f",FALSE)</f>
        <v>58271</v>
      </c>
      <c r="I2643" s="139">
        <f>_xll.qlInterestRateIndexValueDate(Index1M,$H2643)</f>
        <v>58273</v>
      </c>
      <c r="J2643" s="144">
        <f>IFERROR(_xll.qlIndexFixing(Index1M,$H2643,TRUE,_xll.ohTrigger(RecalcTrigger,Trigger1M)),NA())</f>
        <v>5.2113984456139684E-3</v>
      </c>
      <c r="K2643" s="44">
        <f>IFERROR(_xll.qlIndexFixing(Index3M,H2643,TRUE,_xll.ohTrigger(RecalcTrigger,Trigger3M)),NA())</f>
        <v>5.4405264621311226E-3</v>
      </c>
      <c r="L2643" s="44">
        <f>IFERROR(_xll.qlIndexFixing(Index6M,$H2643,TRUE,_xll.ohTrigger(RecalcTrigger,Trigger6M)),NA())</f>
        <v>6.1933300305400292E-3</v>
      </c>
      <c r="M2643" s="145">
        <f>IFERROR(_xll.qlIndexFixing(Index1Y,$H2643,TRUE,_xll.ohTrigger(RecalcTrigger,Trigger1Y)),NA())</f>
        <v>5.5423619068434293E-3</v>
      </c>
      <c r="N2643" s="144">
        <f>IFERROR(_xll.qlIndexFixing(ONIndex1M,I2643,TRUE,_xll.ohTrigger(RecalcTrigger,Trigger1M)),NA())</f>
        <v>5.2181401267947791E-3</v>
      </c>
      <c r="O2643" s="44">
        <f>IFERROR(_xll.qlIndexFixing(ONIndex3M,I2643,TRUE,_xll.ohTrigger(RecalcTrigger,Trigger3M)),NA())</f>
        <v>5.4646798341639879E-3</v>
      </c>
      <c r="P2643" s="44">
        <f>IFERROR(_xll.qlIndexFixing(ONIndex6M,I2643,TRUE,_xll.ohTrigger(RecalcTrigger,Trigger6M)),NA())</f>
        <v>6.2995950914146448E-3</v>
      </c>
      <c r="Q2643" s="145">
        <f>IFERROR(_xll.qlIndexFixing(ONIndex1Y,I2643,TRUE,_xll.ohTrigger(RecalcTrigger,Trigger1Y)),NA())</f>
        <v>5.6419229620985334E-3</v>
      </c>
    </row>
    <row r="2644" spans="2:17" x14ac:dyDescent="0.2">
      <c r="B2644" s="39" t="s">
        <v>42</v>
      </c>
      <c r="D2644" s="42">
        <f>_xll.qlCalendarAdvance(Calendar,$D2643,B2644,"f",FALSE)</f>
        <v>58278</v>
      </c>
      <c r="E2644" s="139">
        <f>_xll.qlInterestRateIndexValueDate(IndexON,D2644)</f>
        <v>58278</v>
      </c>
      <c r="F2644" s="155">
        <f>IFERROR(_xll.qlIndexFixing(IndexON,D2644,TRUE,_xll.ohTrigger(RecalcTrigger,TriggerON)),NA())</f>
        <v>5.2001970170767464E-3</v>
      </c>
      <c r="H2644" s="42">
        <f>_xll.qlCalendarAdvance(Calendar,$H2643,B2644,"f",FALSE)</f>
        <v>58278</v>
      </c>
      <c r="I2644" s="139">
        <f>_xll.qlInterestRateIndexValueDate(Index1M,$H2644)</f>
        <v>58280</v>
      </c>
      <c r="J2644" s="144">
        <f>IFERROR(_xll.qlIndexFixing(Index1M,$H2644,TRUE,_xll.ohTrigger(RecalcTrigger,Trigger1M)),NA())</f>
        <v>5.2065962500078E-3</v>
      </c>
      <c r="K2644" s="44">
        <f>IFERROR(_xll.qlIndexFixing(Index3M,H2644,TRUE,_xll.ohTrigger(RecalcTrigger,Trigger3M)),NA())</f>
        <v>5.4358587465544572E-3</v>
      </c>
      <c r="L2644" s="44">
        <f>IFERROR(_xll.qlIndexFixing(Index6M,$H2644,TRUE,_xll.ohTrigger(RecalcTrigger,Trigger6M)),NA())</f>
        <v>6.1838924635033493E-3</v>
      </c>
      <c r="M2644" s="145">
        <f>IFERROR(_xll.qlIndexFixing(Index1Y,$H2644,TRUE,_xll.ohTrigger(RecalcTrigger,Trigger1Y)),NA())</f>
        <v>5.5380246771074152E-3</v>
      </c>
      <c r="N2644" s="144">
        <f>IFERROR(_xll.qlIndexFixing(ONIndex1M,I2644,TRUE,_xll.ohTrigger(RecalcTrigger,Trigger1M)),NA())</f>
        <v>5.2133087112071763E-3</v>
      </c>
      <c r="O2644" s="44">
        <f>IFERROR(_xll.qlIndexFixing(ONIndex3M,I2644,TRUE,_xll.ohTrigger(RecalcTrigger,Trigger3M)),NA())</f>
        <v>5.4599051968384771E-3</v>
      </c>
      <c r="P2644" s="44">
        <f>IFERROR(_xll.qlIndexFixing(ONIndex6M,I2644,TRUE,_xll.ohTrigger(RecalcTrigger,Trigger6M)),NA())</f>
        <v>6.2908154951646367E-3</v>
      </c>
      <c r="Q2644" s="145">
        <f>IFERROR(_xll.qlIndexFixing(ONIndex1Y,I2644,TRUE,_xll.ohTrigger(RecalcTrigger,Trigger1Y)),NA())</f>
        <v>5.6371015154166315E-3</v>
      </c>
    </row>
    <row r="2645" spans="2:17" x14ac:dyDescent="0.2">
      <c r="B2645" s="39" t="s">
        <v>42</v>
      </c>
      <c r="D2645" s="42">
        <f>_xll.qlCalendarAdvance(Calendar,$D2644,B2645,"f",FALSE)</f>
        <v>58285</v>
      </c>
      <c r="E2645" s="139">
        <f>_xll.qlInterestRateIndexValueDate(IndexON,D2645)</f>
        <v>58285</v>
      </c>
      <c r="F2645" s="155">
        <f>IFERROR(_xll.qlIndexFixing(IndexON,D2645,TRUE,_xll.ohTrigger(RecalcTrigger,TriggerON)),NA())</f>
        <v>5.2001970171566825E-3</v>
      </c>
      <c r="H2645" s="42">
        <f>_xll.qlCalendarAdvance(Calendar,$H2644,B2645,"f",FALSE)</f>
        <v>58285</v>
      </c>
      <c r="I2645" s="139">
        <f>_xll.qlInterestRateIndexValueDate(Index1M,$H2645)</f>
        <v>58287</v>
      </c>
      <c r="J2645" s="144">
        <f>IFERROR(_xll.qlIndexFixing(Index1M,$H2645,TRUE,_xll.ohTrigger(RecalcTrigger,Trigger1M)),NA())</f>
        <v>5.2027207677031589E-3</v>
      </c>
      <c r="K2645" s="44">
        <f>IFERROR(_xll.qlIndexFixing(Index3M,H2645,TRUE,_xll.ohTrigger(RecalcTrigger,Trigger3M)),NA())</f>
        <v>5.4312102679081025E-3</v>
      </c>
      <c r="L2645" s="44">
        <f>IFERROR(_xll.qlIndexFixing(Index6M,$H2645,TRUE,_xll.ohTrigger(RecalcTrigger,Trigger6M)),NA())</f>
        <v>6.1763305657548378E-3</v>
      </c>
      <c r="M2645" s="145">
        <f>IFERROR(_xll.qlIndexFixing(Index1Y,$H2645,TRUE,_xll.ohTrigger(RecalcTrigger,Trigger1Y)),NA())</f>
        <v>5.5344657130018378E-3</v>
      </c>
      <c r="N2645" s="144">
        <f>IFERROR(_xll.qlIndexFixing(ONIndex1M,I2645,TRUE,_xll.ohTrigger(RecalcTrigger,Trigger1M)),NA())</f>
        <v>5.2084963575715904E-3</v>
      </c>
      <c r="O2645" s="44">
        <f>IFERROR(_xll.qlIndexFixing(ONIndex3M,I2645,TRUE,_xll.ohTrigger(RecalcTrigger,Trigger3M)),NA())</f>
        <v>5.4551495294585806E-3</v>
      </c>
      <c r="P2645" s="44">
        <f>IFERROR(_xll.qlIndexFixing(ONIndex6M,I2645,TRUE,_xll.ohTrigger(RecalcTrigger,Trigger6M)),NA())</f>
        <v>6.2819868051455785E-3</v>
      </c>
      <c r="Q2645" s="145">
        <f>IFERROR(_xll.qlIndexFixing(ONIndex1Y,I2645,TRUE,_xll.ohTrigger(RecalcTrigger,Trigger1Y)),NA())</f>
        <v>5.6322992505908331E-3</v>
      </c>
    </row>
    <row r="2646" spans="2:17" x14ac:dyDescent="0.2">
      <c r="B2646" s="39" t="s">
        <v>42</v>
      </c>
      <c r="D2646" s="42">
        <f>_xll.qlCalendarAdvance(Calendar,$D2645,B2646,"f",FALSE)</f>
        <v>58292</v>
      </c>
      <c r="E2646" s="139">
        <f>_xll.qlInterestRateIndexValueDate(IndexON,D2646)</f>
        <v>58292</v>
      </c>
      <c r="F2646" s="155">
        <f>IFERROR(_xll.qlIndexFixing(IndexON,D2646,TRUE,_xll.ohTrigger(RecalcTrigger,TriggerON)),NA())</f>
        <v>5.2001970171566825E-3</v>
      </c>
      <c r="H2646" s="42">
        <f>_xll.qlCalendarAdvance(Calendar,$H2645,B2646,"f",FALSE)</f>
        <v>58292</v>
      </c>
      <c r="I2646" s="139">
        <f>_xll.qlInterestRateIndexValueDate(Index1M,$H2646)</f>
        <v>58294</v>
      </c>
      <c r="J2646" s="144">
        <f>IFERROR(_xll.qlIndexFixing(Index1M,$H2646,TRUE,_xll.ohTrigger(RecalcTrigger,Trigger1M)),NA())</f>
        <v>5.1970493177530552E-3</v>
      </c>
      <c r="K2646" s="44">
        <f>IFERROR(_xll.qlIndexFixing(Index3M,H2646,TRUE,_xll.ohTrigger(RecalcTrigger,Trigger3M)),NA())</f>
        <v>5.4265810658472918E-3</v>
      </c>
      <c r="L2646" s="44">
        <f>IFERROR(_xll.qlIndexFixing(Index6M,$H2646,TRUE,_xll.ohTrigger(RecalcTrigger,Trigger6M)),NA())</f>
        <v>6.164866925952789E-3</v>
      </c>
      <c r="M2646" s="145">
        <f>IFERROR(_xll.qlIndexFixing(Index1Y,$H2646,TRUE,_xll.ohTrigger(RecalcTrigger,Trigger1Y)),NA())</f>
        <v>5.5294111800537607E-3</v>
      </c>
      <c r="N2646" s="144">
        <f>IFERROR(_xll.qlIndexFixing(ONIndex1M,I2646,TRUE,_xll.ohTrigger(RecalcTrigger,Trigger1M)),NA())</f>
        <v>5.2037031066554107E-3</v>
      </c>
      <c r="O2646" s="44">
        <f>IFERROR(_xll.qlIndexFixing(ONIndex3M,I2646,TRUE,_xll.ohTrigger(RecalcTrigger,Trigger3M)),NA())</f>
        <v>5.450412871592647E-3</v>
      </c>
      <c r="P2646" s="44">
        <f>IFERROR(_xll.qlIndexFixing(ONIndex6M,I2646,TRUE,_xll.ohTrigger(RecalcTrigger,Trigger6M)),NA())</f>
        <v>6.2731089496548265E-3</v>
      </c>
      <c r="Q2646" s="145">
        <f>IFERROR(_xll.qlIndexFixing(ONIndex1Y,I2646,TRUE,_xll.ohTrigger(RecalcTrigger,Trigger1Y)),NA())</f>
        <v>5.6275162065499984E-3</v>
      </c>
    </row>
    <row r="2647" spans="2:17" x14ac:dyDescent="0.2">
      <c r="B2647" s="39" t="s">
        <v>42</v>
      </c>
      <c r="D2647" s="42">
        <f>_xll.qlCalendarAdvance(Calendar,$D2646,B2647,"f",FALSE)</f>
        <v>58299</v>
      </c>
      <c r="E2647" s="139">
        <f>_xll.qlInterestRateIndexValueDate(IndexON,D2647)</f>
        <v>58299</v>
      </c>
      <c r="F2647" s="155">
        <f>IFERROR(_xll.qlIndexFixing(IndexON,D2647,TRUE,_xll.ohTrigger(RecalcTrigger,TriggerON)),NA())</f>
        <v>5.2001970170767464E-3</v>
      </c>
      <c r="H2647" s="42">
        <f>_xll.qlCalendarAdvance(Calendar,$H2646,B2647,"f",FALSE)</f>
        <v>58299</v>
      </c>
      <c r="I2647" s="139">
        <f>_xll.qlInterestRateIndexValueDate(Index1M,$H2647)</f>
        <v>58301</v>
      </c>
      <c r="J2647" s="144">
        <f>IFERROR(_xll.qlIndexFixing(Index1M,$H2647,TRUE,_xll.ohTrigger(RecalcTrigger,Trigger1M)),NA())</f>
        <v>5.1923046625018676E-3</v>
      </c>
      <c r="K2647" s="44">
        <f>IFERROR(_xll.qlIndexFixing(Index3M,H2647,TRUE,_xll.ohTrigger(RecalcTrigger,Trigger3M)),NA())</f>
        <v>5.4219711800229187E-3</v>
      </c>
      <c r="L2647" s="44">
        <f>IFERROR(_xll.qlIndexFixing(Index6M,$H2647,TRUE,_xll.ohTrigger(RecalcTrigger,Trigger6M)),NA())</f>
        <v>6.1552788134531314E-3</v>
      </c>
      <c r="M2647" s="145">
        <f>IFERROR(_xll.qlIndexFixing(Index1Y,$H2647,TRUE,_xll.ohTrigger(RecalcTrigger,Trigger1Y)),NA())</f>
        <v>5.5251349900985848E-3</v>
      </c>
      <c r="N2647" s="144">
        <f>IFERROR(_xll.qlIndexFixing(ONIndex1M,I2647,TRUE,_xll.ohTrigger(RecalcTrigger,Trigger1M)),NA())</f>
        <v>5.1989289991460907E-3</v>
      </c>
      <c r="O2647" s="44">
        <f>IFERROR(_xll.qlIndexFixing(ONIndex3M,I2647,TRUE,_xll.ohTrigger(RecalcTrigger,Trigger3M)),NA())</f>
        <v>5.4456952629688971E-3</v>
      </c>
      <c r="P2647" s="44">
        <f>IFERROR(_xll.qlIndexFixing(ONIndex6M,I2647,TRUE,_xll.ohTrigger(RecalcTrigger,Trigger6M)),NA())</f>
        <v>6.2641818574693531E-3</v>
      </c>
      <c r="Q2647" s="145">
        <f>IFERROR(_xll.qlIndexFixing(ONIndex1Y,I2647,TRUE,_xll.ohTrigger(RecalcTrigger,Trigger1Y)),NA())</f>
        <v>5.6227524217433711E-3</v>
      </c>
    </row>
    <row r="2648" spans="2:17" x14ac:dyDescent="0.2">
      <c r="B2648" s="39" t="s">
        <v>42</v>
      </c>
      <c r="D2648" s="42">
        <f>_xll.qlCalendarAdvance(Calendar,$D2647,B2648,"f",FALSE)</f>
        <v>58306</v>
      </c>
      <c r="E2648" s="139">
        <f>_xll.qlInterestRateIndexValueDate(IndexON,D2648)</f>
        <v>58306</v>
      </c>
      <c r="F2648" s="155">
        <f>IFERROR(_xll.qlIndexFixing(IndexON,D2648,TRUE,_xll.ohTrigger(RecalcTrigger,TriggerON)),NA())</f>
        <v>5.2001970171566825E-3</v>
      </c>
      <c r="H2648" s="42">
        <f>_xll.qlCalendarAdvance(Calendar,$H2647,B2648,"f",FALSE)</f>
        <v>58306</v>
      </c>
      <c r="I2648" s="139">
        <f>_xll.qlInterestRateIndexValueDate(Index1M,$H2648)</f>
        <v>58308</v>
      </c>
      <c r="J2648" s="144">
        <f>IFERROR(_xll.qlIndexFixing(Index1M,$H2648,TRUE,_xll.ohTrigger(RecalcTrigger,Trigger1M)),NA())</f>
        <v>5.1875792687605671E-3</v>
      </c>
      <c r="K2648" s="44">
        <f>IFERROR(_xll.qlIndexFixing(Index3M,H2648,TRUE,_xll.ohTrigger(RecalcTrigger,Trigger3M)),NA())</f>
        <v>5.4173806500867417E-3</v>
      </c>
      <c r="L2648" s="44">
        <f>IFERROR(_xll.qlIndexFixing(Index6M,$H2648,TRUE,_xll.ohTrigger(RecalcTrigger,Trigger6M)),NA())</f>
        <v>6.1456403771563009E-3</v>
      </c>
      <c r="M2648" s="145">
        <f>IFERROR(_xll.qlIndexFixing(Index1Y,$H2648,TRUE,_xll.ohTrigger(RecalcTrigger,Trigger1Y)),NA())</f>
        <v>5.5208792241002828E-3</v>
      </c>
      <c r="N2648" s="144">
        <f>IFERROR(_xll.qlIndexFixing(ONIndex1M,I2648,TRUE,_xll.ohTrigger(RecalcTrigger,Trigger1M)),NA())</f>
        <v>5.19417407581102E-3</v>
      </c>
      <c r="O2648" s="44">
        <f>IFERROR(_xll.qlIndexFixing(ONIndex3M,I2648,TRUE,_xll.ohTrigger(RecalcTrigger,Trigger3M)),NA())</f>
        <v>5.4409967432356154E-3</v>
      </c>
      <c r="P2648" s="44">
        <f>IFERROR(_xll.qlIndexFixing(ONIndex6M,I2648,TRUE,_xll.ohTrigger(RecalcTrigger,Trigger6M)),NA())</f>
        <v>6.2552054568065785E-3</v>
      </c>
      <c r="Q2648" s="145">
        <f>IFERROR(_xll.qlIndexFixing(ONIndex1Y,I2648,TRUE,_xll.ohTrigger(RecalcTrigger,Trigger1Y)),NA())</f>
        <v>5.6180079350198753E-3</v>
      </c>
    </row>
    <row r="2649" spans="2:17" x14ac:dyDescent="0.2">
      <c r="B2649" s="39" t="s">
        <v>42</v>
      </c>
      <c r="D2649" s="42">
        <f>_xll.qlCalendarAdvance(Calendar,$D2648,B2649,"f",FALSE)</f>
        <v>58313</v>
      </c>
      <c r="E2649" s="139">
        <f>_xll.qlInterestRateIndexValueDate(IndexON,D2649)</f>
        <v>58313</v>
      </c>
      <c r="F2649" s="155">
        <f>IFERROR(_xll.qlIndexFixing(IndexON,D2649,TRUE,_xll.ohTrigger(RecalcTrigger,TriggerON)),NA())</f>
        <v>5.2001970170767464E-3</v>
      </c>
      <c r="H2649" s="42">
        <f>_xll.qlCalendarAdvance(Calendar,$H2648,B2649,"f",FALSE)</f>
        <v>58313</v>
      </c>
      <c r="I2649" s="139">
        <f>_xll.qlInterestRateIndexValueDate(Index1M,$H2649)</f>
        <v>58315</v>
      </c>
      <c r="J2649" s="144">
        <f>IFERROR(_xll.qlIndexFixing(Index1M,$H2649,TRUE,_xll.ohTrigger(RecalcTrigger,Trigger1M)),NA())</f>
        <v>5.182873177229097E-3</v>
      </c>
      <c r="K2649" s="44">
        <f>IFERROR(_xll.qlIndexFixing(Index3M,H2649,TRUE,_xll.ohTrigger(RecalcTrigger,Trigger3M)),NA())</f>
        <v>5.4128095156922591E-3</v>
      </c>
      <c r="L2649" s="44">
        <f>IFERROR(_xll.qlIndexFixing(Index6M,$H2649,TRUE,_xll.ohTrigger(RecalcTrigger,Trigger6M)),NA())</f>
        <v>6.1379226911652332E-3</v>
      </c>
      <c r="M2649" s="145">
        <f>IFERROR(_xll.qlIndexFixing(Index1Y,$H2649,TRUE,_xll.ohTrigger(RecalcTrigger,Trigger1Y)),NA())</f>
        <v>5.5166439207420407E-3</v>
      </c>
      <c r="N2649" s="144">
        <f>IFERROR(_xll.qlIndexFixing(ONIndex1M,I2649,TRUE,_xll.ohTrigger(RecalcTrigger,Trigger1M)),NA())</f>
        <v>5.1894383771777797E-3</v>
      </c>
      <c r="O2649" s="44">
        <f>IFERROR(_xll.qlIndexFixing(ONIndex3M,I2649,TRUE,_xll.ohTrigger(RecalcTrigger,Trigger3M)),NA())</f>
        <v>5.4363173519611507E-3</v>
      </c>
      <c r="P2649" s="44">
        <f>IFERROR(_xll.qlIndexFixing(ONIndex6M,I2649,TRUE,_xll.ohTrigger(RecalcTrigger,Trigger6M)),NA())</f>
        <v>6.246179676203667E-3</v>
      </c>
      <c r="Q2649" s="145">
        <f>IFERROR(_xll.qlIndexFixing(ONIndex1Y,I2649,TRUE,_xll.ohTrigger(RecalcTrigger,Trigger1Y)),NA())</f>
        <v>5.613282785148499E-3</v>
      </c>
    </row>
    <row r="2650" spans="2:17" x14ac:dyDescent="0.2">
      <c r="B2650" s="39" t="s">
        <v>42</v>
      </c>
      <c r="D2650" s="42">
        <f>_xll.qlCalendarAdvance(Calendar,$D2649,B2650,"f",FALSE)</f>
        <v>58320</v>
      </c>
      <c r="E2650" s="139">
        <f>_xll.qlInterestRateIndexValueDate(IndexON,D2650)</f>
        <v>58320</v>
      </c>
      <c r="F2650" s="155">
        <f>IFERROR(_xll.qlIndexFixing(IndexON,D2650,TRUE,_xll.ohTrigger(RecalcTrigger,TriggerON)),NA())</f>
        <v>5.2001970170767464E-3</v>
      </c>
      <c r="H2650" s="42">
        <f>_xll.qlCalendarAdvance(Calendar,$H2649,B2650,"f",FALSE)</f>
        <v>58320</v>
      </c>
      <c r="I2650" s="139">
        <f>_xll.qlInterestRateIndexValueDate(Index1M,$H2650)</f>
        <v>58322</v>
      </c>
      <c r="J2650" s="144">
        <f>IFERROR(_xll.qlIndexFixing(Index1M,$H2650,TRUE,_xll.ohTrigger(RecalcTrigger,Trigger1M)),NA())</f>
        <v>5.1781864286049029E-3</v>
      </c>
      <c r="K2650" s="44">
        <f>IFERROR(_xll.qlIndexFixing(Index3M,H2650,TRUE,_xll.ohTrigger(RecalcTrigger,Trigger3M)),NA())</f>
        <v>5.4085386533389108E-3</v>
      </c>
      <c r="L2650" s="44">
        <f>IFERROR(_xll.qlIndexFixing(Index6M,$H2650,TRUE,_xll.ohTrigger(RecalcTrigger,Trigger6M)),NA())</f>
        <v>6.128854879856472E-3</v>
      </c>
      <c r="M2650" s="145">
        <f>IFERROR(_xll.qlIndexFixing(Index1Y,$H2650,TRUE,_xll.ohTrigger(RecalcTrigger,Trigger1Y)),NA())</f>
        <v>5.5124291187070469E-3</v>
      </c>
      <c r="N2650" s="144">
        <f>IFERROR(_xll.qlIndexFixing(ONIndex1M,I2650,TRUE,_xll.ohTrigger(RecalcTrigger,Trigger1M)),NA())</f>
        <v>5.1847219441736314E-3</v>
      </c>
      <c r="O2650" s="44">
        <f>IFERROR(_xll.qlIndexFixing(ONIndex3M,I2650,TRUE,_xll.ohTrigger(RecalcTrigger,Trigger3M)),NA())</f>
        <v>5.4316571291934679E-3</v>
      </c>
      <c r="P2650" s="44">
        <f>IFERROR(_xll.qlIndexFixing(ONIndex6M,I2650,TRUE,_xll.ohTrigger(RecalcTrigger,Trigger6M)),NA())</f>
        <v>6.2371044445175272E-3</v>
      </c>
      <c r="Q2650" s="145">
        <f>IFERROR(_xll.qlIndexFixing(ONIndex1Y,I2650,TRUE,_xll.ohTrigger(RecalcTrigger,Trigger1Y)),NA())</f>
        <v>5.6085770108182942E-3</v>
      </c>
    </row>
    <row r="2651" spans="2:17" x14ac:dyDescent="0.2">
      <c r="B2651" s="39" t="s">
        <v>42</v>
      </c>
      <c r="D2651" s="42">
        <f>_xll.qlCalendarAdvance(Calendar,$D2650,B2651,"f",FALSE)</f>
        <v>58327</v>
      </c>
      <c r="E2651" s="139">
        <f>_xll.qlInterestRateIndexValueDate(IndexON,D2651)</f>
        <v>58327</v>
      </c>
      <c r="F2651" s="155">
        <f>IFERROR(_xll.qlIndexFixing(IndexON,D2651,TRUE,_xll.ohTrigger(RecalcTrigger,TriggerON)),NA())</f>
        <v>5.2001970171566825E-3</v>
      </c>
      <c r="H2651" s="42">
        <f>_xll.qlCalendarAdvance(Calendar,$H2650,B2651,"f",FALSE)</f>
        <v>58327</v>
      </c>
      <c r="I2651" s="139">
        <f>_xll.qlInterestRateIndexValueDate(Index1M,$H2651)</f>
        <v>58329</v>
      </c>
      <c r="J2651" s="144">
        <f>IFERROR(_xll.qlIndexFixing(Index1M,$H2651,TRUE,_xll.ohTrigger(RecalcTrigger,Trigger1M)),NA())</f>
        <v>5.173519063582932E-3</v>
      </c>
      <c r="K2651" s="44">
        <f>IFERROR(_xll.qlIndexFixing(Index3M,H2651,TRUE,_xll.ohTrigger(RecalcTrigger,Trigger3M)),NA())</f>
        <v>5.404005098468498E-3</v>
      </c>
      <c r="L2651" s="44">
        <f>IFERROR(_xll.qlIndexFixing(Index6M,$H2651,TRUE,_xll.ohTrigger(RecalcTrigger,Trigger6M)),NA())</f>
        <v>6.1190802461803823E-3</v>
      </c>
      <c r="M2651" s="145">
        <f>IFERROR(_xll.qlIndexFixing(Index1Y,$H2651,TRUE,_xll.ohTrigger(RecalcTrigger,Trigger1Y)),NA())</f>
        <v>5.5082348566789221E-3</v>
      </c>
      <c r="N2651" s="144">
        <f>IFERROR(_xll.qlIndexFixing(ONIndex1M,I2651,TRUE,_xll.ohTrigger(RecalcTrigger,Trigger1M)),NA())</f>
        <v>5.1800248173261565E-3</v>
      </c>
      <c r="O2651" s="44">
        <f>IFERROR(_xll.qlIndexFixing(ONIndex3M,I2651,TRUE,_xll.ohTrigger(RecalcTrigger,Trigger3M)),NA())</f>
        <v>5.4270161141012352E-3</v>
      </c>
      <c r="P2651" s="44">
        <f>IFERROR(_xll.qlIndexFixing(ONIndex6M,I2651,TRUE,_xll.ohTrigger(RecalcTrigger,Trigger6M)),NA())</f>
        <v>6.2279796898057072E-3</v>
      </c>
      <c r="Q2651" s="145">
        <f>IFERROR(_xll.qlIndexFixing(ONIndex1Y,I2651,TRUE,_xll.ohTrigger(RecalcTrigger,Trigger1Y)),NA())</f>
        <v>5.6038906507982489E-3</v>
      </c>
    </row>
    <row r="2652" spans="2:17" x14ac:dyDescent="0.2">
      <c r="B2652" s="39" t="s">
        <v>42</v>
      </c>
      <c r="D2652" s="42">
        <f>_xll.qlCalendarAdvance(Calendar,$D2651,B2652,"f",FALSE)</f>
        <v>58334</v>
      </c>
      <c r="E2652" s="139">
        <f>_xll.qlInterestRateIndexValueDate(IndexON,D2652)</f>
        <v>58334</v>
      </c>
      <c r="F2652" s="155">
        <f>IFERROR(_xll.qlIndexFixing(IndexON,D2652,TRUE,_xll.ohTrigger(RecalcTrigger,TriggerON)),NA())</f>
        <v>5.2001970170767464E-3</v>
      </c>
      <c r="H2652" s="42">
        <f>_xll.qlCalendarAdvance(Calendar,$H2651,B2652,"f",FALSE)</f>
        <v>58334</v>
      </c>
      <c r="I2652" s="139">
        <f>_xll.qlInterestRateIndexValueDate(Index1M,$H2652)</f>
        <v>58336</v>
      </c>
      <c r="J2652" s="144">
        <f>IFERROR(_xll.qlIndexFixing(Index1M,$H2652,TRUE,_xll.ohTrigger(RecalcTrigger,Trigger1M)),NA())</f>
        <v>5.1688711228606299E-3</v>
      </c>
      <c r="K2652" s="44">
        <f>IFERROR(_xll.qlIndexFixing(Index3M,H2652,TRUE,_xll.ohTrigger(RecalcTrigger,Trigger3M)),NA())</f>
        <v>5.3994910549172393E-3</v>
      </c>
      <c r="L2652" s="44">
        <f>IFERROR(_xll.qlIndexFixing(Index6M,$H2652,TRUE,_xll.ohTrigger(RecalcTrigger,Trigger6M)),NA())</f>
        <v>6.1092550274626433E-3</v>
      </c>
      <c r="M2652" s="145">
        <f>IFERROR(_xll.qlIndexFixing(Index1Y,$H2652,TRUE,_xll.ohTrigger(RecalcTrigger,Trigger1Y)),NA())</f>
        <v>5.5040611733428091E-3</v>
      </c>
      <c r="N2652" s="144">
        <f>IFERROR(_xll.qlIndexFixing(ONIndex1M,I2652,TRUE,_xll.ohTrigger(RecalcTrigger,Trigger1M)),NA())</f>
        <v>5.1753470374027444E-3</v>
      </c>
      <c r="O2652" s="44">
        <f>IFERROR(_xll.qlIndexFixing(ONIndex3M,I2652,TRUE,_xll.ohTrigger(RecalcTrigger,Trigger3M)),NA())</f>
        <v>5.4223943467324176E-3</v>
      </c>
      <c r="P2652" s="44">
        <f>IFERROR(_xll.qlIndexFixing(ONIndex6M,I2652,TRUE,_xll.ohTrigger(RecalcTrigger,Trigger6M)),NA())</f>
        <v>6.2188053407652433E-3</v>
      </c>
      <c r="Q2652" s="145">
        <f>IFERROR(_xll.qlIndexFixing(ONIndex1Y,I2652,TRUE,_xll.ohTrigger(RecalcTrigger,Trigger1Y)),NA())</f>
        <v>5.5992237437774151E-3</v>
      </c>
    </row>
    <row r="2653" spans="2:17" x14ac:dyDescent="0.2">
      <c r="B2653" s="39" t="s">
        <v>42</v>
      </c>
      <c r="D2653" s="42">
        <f>_xll.qlCalendarAdvance(Calendar,$D2652,B2653,"f",FALSE)</f>
        <v>58341</v>
      </c>
      <c r="E2653" s="139">
        <f>_xll.qlInterestRateIndexValueDate(IndexON,D2653)</f>
        <v>58341</v>
      </c>
      <c r="F2653" s="155">
        <f>IFERROR(_xll.qlIndexFixing(IndexON,D2653,TRUE,_xll.ohTrigger(RecalcTrigger,TriggerON)),NA())</f>
        <v>5.2001970171566825E-3</v>
      </c>
      <c r="H2653" s="42">
        <f>_xll.qlCalendarAdvance(Calendar,$H2652,B2653,"f",FALSE)</f>
        <v>58341</v>
      </c>
      <c r="I2653" s="139">
        <f>_xll.qlInterestRateIndexValueDate(Index1M,$H2653)</f>
        <v>58343</v>
      </c>
      <c r="J2653" s="144">
        <f>IFERROR(_xll.qlIndexFixing(Index1M,$H2653,TRUE,_xll.ohTrigger(RecalcTrigger,Trigger1M)),NA())</f>
        <v>5.1642426471379399E-3</v>
      </c>
      <c r="K2653" s="44">
        <f>IFERROR(_xll.qlIndexFixing(Index3M,H2653,TRUE,_xll.ohTrigger(RecalcTrigger,Trigger3M)),NA())</f>
        <v>5.393889969921517E-3</v>
      </c>
      <c r="L2653" s="44">
        <f>IFERROR(_xll.qlIndexFixing(Index6M,$H2653,TRUE,_xll.ohTrigger(RecalcTrigger,Trigger6M)),NA())</f>
        <v>6.0993791527318934E-3</v>
      </c>
      <c r="M2653" s="145">
        <f>IFERROR(_xll.qlIndexFixing(Index1Y,$H2653,TRUE,_xll.ohTrigger(RecalcTrigger,Trigger1Y)),NA())</f>
        <v>5.4999081073836319E-3</v>
      </c>
      <c r="N2653" s="144">
        <f>IFERROR(_xll.qlIndexFixing(ONIndex1M,I2653,TRUE,_xll.ohTrigger(RecalcTrigger,Trigger1M)),NA())</f>
        <v>5.1706886450908485E-3</v>
      </c>
      <c r="O2653" s="44">
        <f>IFERROR(_xll.qlIndexFixing(ONIndex3M,I2653,TRUE,_xll.ohTrigger(RecalcTrigger,Trigger3M)),NA())</f>
        <v>5.4177918664954916E-3</v>
      </c>
      <c r="P2653" s="44">
        <f>IFERROR(_xll.qlIndexFixing(ONIndex6M,I2653,TRUE,_xll.ohTrigger(RecalcTrigger,Trigger6M)),NA())</f>
        <v>6.2095813259332999E-3</v>
      </c>
      <c r="Q2653" s="145">
        <f>IFERROR(_xll.qlIndexFixing(ONIndex1Y,I2653,TRUE,_xll.ohTrigger(RecalcTrigger,Trigger1Y)),NA())</f>
        <v>5.5945763285247807E-3</v>
      </c>
    </row>
    <row r="2654" spans="2:17" x14ac:dyDescent="0.2">
      <c r="B2654" s="39" t="s">
        <v>42</v>
      </c>
      <c r="D2654" s="42">
        <f>_xll.qlCalendarAdvance(Calendar,$D2653,B2654,"f",FALSE)</f>
        <v>58348</v>
      </c>
      <c r="E2654" s="139">
        <f>_xll.qlInterestRateIndexValueDate(IndexON,D2654)</f>
        <v>58348</v>
      </c>
      <c r="F2654" s="155">
        <f>IFERROR(_xll.qlIndexFixing(IndexON,D2654,TRUE,_xll.ohTrigger(RecalcTrigger,TriggerON)),NA())</f>
        <v>5.2001970170767464E-3</v>
      </c>
      <c r="H2654" s="42">
        <f>_xll.qlCalendarAdvance(Calendar,$H2653,B2654,"f",FALSE)</f>
        <v>58348</v>
      </c>
      <c r="I2654" s="139">
        <f>_xll.qlInterestRateIndexValueDate(Index1M,$H2654)</f>
        <v>58350</v>
      </c>
      <c r="J2654" s="144">
        <f>IFERROR(_xll.qlIndexFixing(Index1M,$H2654,TRUE,_xll.ohTrigger(RecalcTrigger,Trigger1M)),NA())</f>
        <v>5.1596336771073115E-3</v>
      </c>
      <c r="K2654" s="44">
        <f>IFERROR(_xll.qlIndexFixing(Index3M,H2654,TRUE,_xll.ohTrigger(RecalcTrigger,Trigger3M)),NA())</f>
        <v>5.3902461646933601E-3</v>
      </c>
      <c r="L2654" s="44">
        <f>IFERROR(_xll.qlIndexFixing(Index6M,$H2654,TRUE,_xll.ohTrigger(RecalcTrigger,Trigger6M)),NA())</f>
        <v>6.088777218876339E-3</v>
      </c>
      <c r="M2654" s="145">
        <f>IFERROR(_xll.qlIndexFixing(Index1Y,$H2654,TRUE,_xll.ohTrigger(RecalcTrigger,Trigger1Y)),NA())</f>
        <v>5.4957756974874017E-3</v>
      </c>
      <c r="N2654" s="144">
        <f>IFERROR(_xll.qlIndexFixing(ONIndex1M,I2654,TRUE,_xll.ohTrigger(RecalcTrigger,Trigger1M)),NA())</f>
        <v>5.1660496810779222E-3</v>
      </c>
      <c r="O2654" s="44">
        <f>IFERROR(_xll.qlIndexFixing(ONIndex3M,I2654,TRUE,_xll.ohTrigger(RecalcTrigger,Trigger3M)),NA())</f>
        <v>5.4132087131186779E-3</v>
      </c>
      <c r="P2654" s="44">
        <f>IFERROR(_xll.qlIndexFixing(ONIndex6M,I2654,TRUE,_xll.ohTrigger(RecalcTrigger,Trigger6M)),NA())</f>
        <v>6.2003075736072333E-3</v>
      </c>
      <c r="Q2654" s="145">
        <f>IFERROR(_xll.qlIndexFixing(ONIndex1Y,I2654,TRUE,_xll.ohTrigger(RecalcTrigger,Trigger1Y)),NA())</f>
        <v>5.5899484436494618E-3</v>
      </c>
    </row>
    <row r="2655" spans="2:17" x14ac:dyDescent="0.2">
      <c r="B2655" s="39" t="s">
        <v>42</v>
      </c>
      <c r="D2655" s="42">
        <f>_xll.qlCalendarAdvance(Calendar,$D2654,B2655,"f",FALSE)</f>
        <v>58355</v>
      </c>
      <c r="E2655" s="139">
        <f>_xll.qlInterestRateIndexValueDate(IndexON,D2655)</f>
        <v>58355</v>
      </c>
      <c r="F2655" s="155">
        <f>IFERROR(_xll.qlIndexFixing(IndexON,D2655,TRUE,_xll.ohTrigger(RecalcTrigger,TriggerON)),NA())</f>
        <v>5.2001970170767464E-3</v>
      </c>
      <c r="H2655" s="42">
        <f>_xll.qlCalendarAdvance(Calendar,$H2654,B2655,"f",FALSE)</f>
        <v>58355</v>
      </c>
      <c r="I2655" s="139">
        <f>_xll.qlInterestRateIndexValueDate(Index1M,$H2655)</f>
        <v>58357</v>
      </c>
      <c r="J2655" s="144">
        <f>IFERROR(_xll.qlIndexFixing(Index1M,$H2655,TRUE,_xll.ohTrigger(RecalcTrigger,Trigger1M)),NA())</f>
        <v>5.155044253471186E-3</v>
      </c>
      <c r="K2655" s="44">
        <f>IFERROR(_xll.qlIndexFixing(Index3M,H2655,TRUE,_xll.ohTrigger(RecalcTrigger,Trigger3M)),NA())</f>
        <v>5.3857922362594672E-3</v>
      </c>
      <c r="L2655" s="44">
        <f>IFERROR(_xll.qlIndexFixing(Index6M,$H2655,TRUE,_xll.ohTrigger(RecalcTrigger,Trigger6M)),NA())</f>
        <v>6.0787959974925093E-3</v>
      </c>
      <c r="M2655" s="145">
        <f>IFERROR(_xll.qlIndexFixing(Index1Y,$H2655,TRUE,_xll.ohTrigger(RecalcTrigger,Trigger1Y)),NA())</f>
        <v>5.4916639823405639E-3</v>
      </c>
      <c r="N2655" s="144">
        <f>IFERROR(_xll.qlIndexFixing(ONIndex1M,I2655,TRUE,_xll.ohTrigger(RecalcTrigger,Trigger1M)),NA())</f>
        <v>5.161430186131355E-3</v>
      </c>
      <c r="O2655" s="44">
        <f>IFERROR(_xll.qlIndexFixing(ONIndex3M,I2655,TRUE,_xll.ohTrigger(RecalcTrigger,Trigger3M)),NA())</f>
        <v>5.4086449263301972E-3</v>
      </c>
      <c r="P2655" s="44">
        <f>IFERROR(_xll.qlIndexFixing(ONIndex6M,I2655,TRUE,_xll.ohTrigger(RecalcTrigger,Trigger6M)),NA())</f>
        <v>6.1909840126439519E-3</v>
      </c>
      <c r="Q2655" s="145">
        <f>IFERROR(_xll.qlIndexFixing(ONIndex1Y,I2655,TRUE,_xll.ohTrigger(RecalcTrigger,Trigger1Y)),NA())</f>
        <v>5.5853401280003823E-3</v>
      </c>
    </row>
    <row r="2656" spans="2:17" x14ac:dyDescent="0.2">
      <c r="B2656" s="39" t="s">
        <v>42</v>
      </c>
      <c r="D2656" s="42">
        <f>_xll.qlCalendarAdvance(Calendar,$D2655,B2656,"f",FALSE)</f>
        <v>58362</v>
      </c>
      <c r="E2656" s="139">
        <f>_xll.qlInterestRateIndexValueDate(IndexON,D2656)</f>
        <v>58362</v>
      </c>
      <c r="F2656" s="155">
        <f>IFERROR(_xll.qlIndexFixing(IndexON,D2656,TRUE,_xll.ohTrigger(RecalcTrigger,TriggerON)),NA())</f>
        <v>5.2001970170767464E-3</v>
      </c>
      <c r="H2656" s="42">
        <f>_xll.qlCalendarAdvance(Calendar,$H2655,B2656,"f",FALSE)</f>
        <v>58362</v>
      </c>
      <c r="I2656" s="139">
        <f>_xll.qlInterestRateIndexValueDate(Index1M,$H2656)</f>
        <v>58364</v>
      </c>
      <c r="J2656" s="144">
        <f>IFERROR(_xll.qlIndexFixing(Index1M,$H2656,TRUE,_xll.ohTrigger(RecalcTrigger,Trigger1M)),NA())</f>
        <v>5.1504744169220129E-3</v>
      </c>
      <c r="K2656" s="44">
        <f>IFERROR(_xll.qlIndexFixing(Index3M,H2656,TRUE,_xll.ohTrigger(RecalcTrigger,Trigger3M)),NA())</f>
        <v>5.3813579809374084E-3</v>
      </c>
      <c r="L2656" s="44">
        <f>IFERROR(_xll.qlIndexFixing(Index6M,$H2656,TRUE,_xll.ohTrigger(RecalcTrigger,Trigger6M)),NA())</f>
        <v>6.0660282360765509E-3</v>
      </c>
      <c r="M2656" s="145">
        <f>IFERROR(_xll.qlIndexFixing(Index1Y,$H2656,TRUE,_xll.ohTrigger(RecalcTrigger,Trigger1Y)),NA())</f>
        <v>5.4875730006302154E-3</v>
      </c>
      <c r="N2656" s="144">
        <f>IFERROR(_xll.qlIndexFixing(ONIndex1M,I2656,TRUE,_xll.ohTrigger(RecalcTrigger,Trigger1M)),NA())</f>
        <v>5.1568302008586642E-3</v>
      </c>
      <c r="O2656" s="44">
        <f>IFERROR(_xll.qlIndexFixing(ONIndex3M,I2656,TRUE,_xll.ohTrigger(RecalcTrigger,Trigger3M)),NA())</f>
        <v>5.4041005458582703E-3</v>
      </c>
      <c r="P2656" s="44">
        <f>IFERROR(_xll.qlIndexFixing(ONIndex6M,I2656,TRUE,_xll.ohTrigger(RecalcTrigger,Trigger6M)),NA())</f>
        <v>6.1816105711809399E-3</v>
      </c>
      <c r="Q2656" s="145">
        <f>IFERROR(_xll.qlIndexFixing(ONIndex1Y,I2656,TRUE,_xll.ohTrigger(RecalcTrigger,Trigger1Y)),NA())</f>
        <v>5.5807514203465303E-3</v>
      </c>
    </row>
    <row r="2657" spans="2:17" x14ac:dyDescent="0.2">
      <c r="B2657" s="39" t="s">
        <v>42</v>
      </c>
      <c r="D2657" s="42">
        <f>_xll.qlCalendarAdvance(Calendar,$D2656,B2657,"f",FALSE)</f>
        <v>58369</v>
      </c>
      <c r="E2657" s="139">
        <f>_xll.qlInterestRateIndexValueDate(IndexON,D2657)</f>
        <v>58369</v>
      </c>
      <c r="F2657" s="155">
        <f>IFERROR(_xll.qlIndexFixing(IndexON,D2657,TRUE,_xll.ohTrigger(RecalcTrigger,TriggerON)),NA())</f>
        <v>5.2001970171566825E-3</v>
      </c>
      <c r="H2657" s="42">
        <f>_xll.qlCalendarAdvance(Calendar,$H2656,B2657,"f",FALSE)</f>
        <v>58369</v>
      </c>
      <c r="I2657" s="139">
        <f>_xll.qlInterestRateIndexValueDate(Index1M,$H2657)</f>
        <v>58371</v>
      </c>
      <c r="J2657" s="144">
        <f>IFERROR(_xll.qlIndexFixing(Index1M,$H2657,TRUE,_xll.ohTrigger(RecalcTrigger,Trigger1M)),NA())</f>
        <v>5.1459242081572376E-3</v>
      </c>
      <c r="K2657" s="44">
        <f>IFERROR(_xll.qlIndexFixing(Index3M,H2657,TRUE,_xll.ohTrigger(RecalcTrigger,Trigger3M)),NA())</f>
        <v>5.376943438382421E-3</v>
      </c>
      <c r="L2657" s="44">
        <f>IFERROR(_xll.qlIndexFixing(Index6M,$H2657,TRUE,_xll.ohTrigger(RecalcTrigger,Trigger6M)),NA())</f>
        <v>6.0586808601500513E-3</v>
      </c>
      <c r="M2657" s="145">
        <f>IFERROR(_xll.qlIndexFixing(Index1Y,$H2657,TRUE,_xll.ohTrigger(RecalcTrigger,Trigger1Y)),NA())</f>
        <v>5.4835027910443224E-3</v>
      </c>
      <c r="N2657" s="144">
        <f>IFERROR(_xll.qlIndexFixing(ONIndex1M,I2657,TRUE,_xll.ohTrigger(RecalcTrigger,Trigger1M)),NA())</f>
        <v>5.1522497661071753E-3</v>
      </c>
      <c r="O2657" s="44">
        <f>IFERROR(_xll.qlIndexFixing(ONIndex3M,I2657,TRUE,_xll.ohTrigger(RecalcTrigger,Trigger3M)),NA())</f>
        <v>5.3995756111913096E-3</v>
      </c>
      <c r="P2657" s="44">
        <f>IFERROR(_xll.qlIndexFixing(ONIndex6M,I2657,TRUE,_xll.ohTrigger(RecalcTrigger,Trigger6M)),NA())</f>
        <v>6.1721871779152337E-3</v>
      </c>
      <c r="Q2657" s="145">
        <f>IFERROR(_xll.qlIndexFixing(ONIndex1Y,I2657,TRUE,_xll.ohTrigger(RecalcTrigger,Trigger1Y)),NA())</f>
        <v>5.5761823592970217E-3</v>
      </c>
    </row>
    <row r="2658" spans="2:17" x14ac:dyDescent="0.2">
      <c r="B2658" s="39" t="s">
        <v>42</v>
      </c>
      <c r="D2658" s="42">
        <f>_xll.qlCalendarAdvance(Calendar,$D2657,B2658,"f",FALSE)</f>
        <v>58376</v>
      </c>
      <c r="E2658" s="139">
        <f>_xll.qlInterestRateIndexValueDate(IndexON,D2658)</f>
        <v>58376</v>
      </c>
      <c r="F2658" s="155">
        <f>IFERROR(_xll.qlIndexFixing(IndexON,D2658,TRUE,_xll.ohTrigger(RecalcTrigger,TriggerON)),NA())</f>
        <v>5.2001970171566825E-3</v>
      </c>
      <c r="H2658" s="42">
        <f>_xll.qlCalendarAdvance(Calendar,$H2657,B2658,"f",FALSE)</f>
        <v>58376</v>
      </c>
      <c r="I2658" s="139">
        <f>_xll.qlInterestRateIndexValueDate(Index1M,$H2658)</f>
        <v>58378</v>
      </c>
      <c r="J2658" s="144">
        <f>IFERROR(_xll.qlIndexFixing(Index1M,$H2658,TRUE,_xll.ohTrigger(RecalcTrigger,Trigger1M)),NA())</f>
        <v>5.1422496103747167E-3</v>
      </c>
      <c r="K2658" s="44">
        <f>IFERROR(_xll.qlIndexFixing(Index3M,H2658,TRUE,_xll.ohTrigger(RecalcTrigger,Trigger3M)),NA())</f>
        <v>5.3725486482471335E-3</v>
      </c>
      <c r="L2658" s="44">
        <f>IFERROR(_xll.qlIndexFixing(Index6M,$H2658,TRUE,_xll.ohTrigger(RecalcTrigger,Trigger6M)),NA())</f>
        <v>6.0485468023044834E-3</v>
      </c>
      <c r="M2658" s="145">
        <f>IFERROR(_xll.qlIndexFixing(Index1Y,$H2658,TRUE,_xll.ohTrigger(RecalcTrigger,Trigger1Y)),NA())</f>
        <v>5.4801555223007751E-3</v>
      </c>
      <c r="N2658" s="144">
        <f>IFERROR(_xll.qlIndexFixing(ONIndex1M,I2658,TRUE,_xll.ohTrigger(RecalcTrigger,Trigger1M)),NA())</f>
        <v>5.1476889223245337E-3</v>
      </c>
      <c r="O2658" s="44">
        <f>IFERROR(_xll.qlIndexFixing(ONIndex3M,I2658,TRUE,_xll.ohTrigger(RecalcTrigger,Trigger3M)),NA())</f>
        <v>5.3950701620575359E-3</v>
      </c>
      <c r="P2658" s="44">
        <f>IFERROR(_xll.qlIndexFixing(ONIndex6M,I2658,TRUE,_xll.ohTrigger(RecalcTrigger,Trigger6M)),NA())</f>
        <v>6.1627137613040617E-3</v>
      </c>
      <c r="Q2658" s="145">
        <f>IFERROR(_xll.qlIndexFixing(ONIndex1Y,I2658,TRUE,_xll.ohTrigger(RecalcTrigger,Trigger1Y)),NA())</f>
        <v>5.5716329835409084E-3</v>
      </c>
    </row>
    <row r="2659" spans="2:17" x14ac:dyDescent="0.2">
      <c r="B2659" s="39" t="s">
        <v>42</v>
      </c>
      <c r="D2659" s="42">
        <f>_xll.qlCalendarAdvance(Calendar,$D2658,B2659,"f",FALSE)</f>
        <v>58383</v>
      </c>
      <c r="E2659" s="139">
        <f>_xll.qlInterestRateIndexValueDate(IndexON,D2659)</f>
        <v>58383</v>
      </c>
      <c r="F2659" s="155">
        <f>IFERROR(_xll.qlIndexFixing(IndexON,D2659,TRUE,_xll.ohTrigger(RecalcTrigger,TriggerON)),NA())</f>
        <v>5.2001970170767464E-3</v>
      </c>
      <c r="H2659" s="42">
        <f>_xll.qlCalendarAdvance(Calendar,$H2658,B2659,"f",FALSE)</f>
        <v>58383</v>
      </c>
      <c r="I2659" s="139">
        <f>_xll.qlInterestRateIndexValueDate(Index1M,$H2659)</f>
        <v>58385</v>
      </c>
      <c r="J2659" s="144">
        <f>IFERROR(_xll.qlIndexFixing(Index1M,$H2659,TRUE,_xll.ohTrigger(RecalcTrigger,Trigger1M)),NA())</f>
        <v>5.136882836775658E-3</v>
      </c>
      <c r="K2659" s="44">
        <f>IFERROR(_xll.qlIndexFixing(Index3M,H2659,TRUE,_xll.ohTrigger(RecalcTrigger,Trigger3M)),NA())</f>
        <v>5.3681736501859133E-3</v>
      </c>
      <c r="L2659" s="44">
        <f>IFERROR(_xll.qlIndexFixing(Index6M,$H2659,TRUE,_xll.ohTrigger(RecalcTrigger,Trigger6M)),NA())</f>
        <v>6.0390561543622627E-3</v>
      </c>
      <c r="M2659" s="145">
        <f>IFERROR(_xll.qlIndexFixing(Index1Y,$H2659,TRUE,_xll.ohTrigger(RecalcTrigger,Trigger1Y)),NA())</f>
        <v>5.4754248430001545E-3</v>
      </c>
      <c r="N2659" s="144">
        <f>IFERROR(_xll.qlIndexFixing(ONIndex1M,I2659,TRUE,_xll.ohTrigger(RecalcTrigger,Trigger1M)),NA())</f>
        <v>5.1431477105179368E-3</v>
      </c>
      <c r="O2659" s="44">
        <f>IFERROR(_xll.qlIndexFixing(ONIndex3M,I2659,TRUE,_xll.ohTrigger(RecalcTrigger,Trigger3M)),NA())</f>
        <v>5.3905842381851699E-3</v>
      </c>
      <c r="P2659" s="44">
        <f>IFERROR(_xll.qlIndexFixing(ONIndex6M,I2659,TRUE,_xll.ohTrigger(RecalcTrigger,Trigger6M)),NA())</f>
        <v>6.1531902498845881E-3</v>
      </c>
      <c r="Q2659" s="145">
        <f>IFERROR(_xll.qlIndexFixing(ONIndex1Y,I2659,TRUE,_xll.ohTrigger(RecalcTrigger,Trigger1Y)),NA())</f>
        <v>5.5671033320869867E-3</v>
      </c>
    </row>
    <row r="2660" spans="2:17" x14ac:dyDescent="0.2">
      <c r="B2660" s="39" t="s">
        <v>42</v>
      </c>
      <c r="D2660" s="42">
        <f>_xll.qlCalendarAdvance(Calendar,$D2659,B2660,"f",FALSE)</f>
        <v>58390</v>
      </c>
      <c r="E2660" s="139">
        <f>_xll.qlInterestRateIndexValueDate(IndexON,D2660)</f>
        <v>58390</v>
      </c>
      <c r="F2660" s="155">
        <f>IFERROR(_xll.qlIndexFixing(IndexON,D2660,TRUE,_xll.ohTrigger(RecalcTrigger,TriggerON)),NA())</f>
        <v>5.2001970170767464E-3</v>
      </c>
      <c r="H2660" s="42">
        <f>_xll.qlCalendarAdvance(Calendar,$H2659,B2660,"f",FALSE)</f>
        <v>58390</v>
      </c>
      <c r="I2660" s="139">
        <f>_xll.qlInterestRateIndexValueDate(Index1M,$H2660)</f>
        <v>58392</v>
      </c>
      <c r="J2660" s="144">
        <f>IFERROR(_xll.qlIndexFixing(Index1M,$H2660,TRUE,_xll.ohTrigger(RecalcTrigger,Trigger1M)),NA())</f>
        <v>5.1323917555562426E-3</v>
      </c>
      <c r="K2660" s="44">
        <f>IFERROR(_xll.qlIndexFixing(Index3M,H2660,TRUE,_xll.ohTrigger(RecalcTrigger,Trigger3M)),NA())</f>
        <v>5.3638184838505189E-3</v>
      </c>
      <c r="L2660" s="44">
        <f>IFERROR(_xll.qlIndexFixing(Index6M,$H2660,TRUE,_xll.ohTrigger(RecalcTrigger,Trigger6M)),NA())</f>
        <v>6.0288237007947252E-3</v>
      </c>
      <c r="M2660" s="145">
        <f>IFERROR(_xll.qlIndexFixing(Index1Y,$H2660,TRUE,_xll.ohTrigger(RecalcTrigger,Trigger1Y)),NA())</f>
        <v>5.4714171819210703E-3</v>
      </c>
      <c r="N2660" s="144">
        <f>IFERROR(_xll.qlIndexFixing(ONIndex1M,I2660,TRUE,_xll.ohTrigger(RecalcTrigger,Trigger1M)),NA())</f>
        <v>5.1386261712149661E-3</v>
      </c>
      <c r="O2660" s="44">
        <f>IFERROR(_xll.qlIndexFixing(ONIndex3M,I2660,TRUE,_xll.ohTrigger(RecalcTrigger,Trigger3M)),NA())</f>
        <v>5.3861178792224962E-3</v>
      </c>
      <c r="P2660" s="44">
        <f>IFERROR(_xll.qlIndexFixing(ONIndex6M,I2660,TRUE,_xll.ohTrigger(RecalcTrigger,Trigger6M)),NA())</f>
        <v>6.1436165720341052E-3</v>
      </c>
      <c r="Q2660" s="145">
        <f>IFERROR(_xll.qlIndexFixing(ONIndex1Y,I2660,TRUE,_xll.ohTrigger(RecalcTrigger,Trigger1Y)),NA())</f>
        <v>5.5625934433845003E-3</v>
      </c>
    </row>
    <row r="2661" spans="2:17" x14ac:dyDescent="0.2">
      <c r="B2661" s="39" t="s">
        <v>42</v>
      </c>
      <c r="D2661" s="42">
        <f>_xll.qlCalendarAdvance(Calendar,$D2660,B2661,"f",FALSE)</f>
        <v>58397</v>
      </c>
      <c r="E2661" s="139">
        <f>_xll.qlInterestRateIndexValueDate(IndexON,D2661)</f>
        <v>58397</v>
      </c>
      <c r="F2661" s="155">
        <f>IFERROR(_xll.qlIndexFixing(IndexON,D2661,TRUE,_xll.ohTrigger(RecalcTrigger,TriggerON)),NA())</f>
        <v>5.2001970171566825E-3</v>
      </c>
      <c r="H2661" s="42">
        <f>_xll.qlCalendarAdvance(Calendar,$H2660,B2661,"f",FALSE)</f>
        <v>58397</v>
      </c>
      <c r="I2661" s="139">
        <f>_xll.qlInterestRateIndexValueDate(Index1M,$H2661)</f>
        <v>58399</v>
      </c>
      <c r="J2661" s="144">
        <f>IFERROR(_xll.qlIndexFixing(Index1M,$H2661,TRUE,_xll.ohTrigger(RecalcTrigger,Trigger1M)),NA())</f>
        <v>5.1279204649060106E-3</v>
      </c>
      <c r="K2661" s="44">
        <f>IFERROR(_xll.qlIndexFixing(Index3M,H2661,TRUE,_xll.ohTrigger(RecalcTrigger,Trigger3M)),NA())</f>
        <v>5.3594831888987941E-3</v>
      </c>
      <c r="L2661" s="44">
        <f>IFERROR(_xll.qlIndexFixing(Index6M,$H2661,TRUE,_xll.ohTrigger(RecalcTrigger,Trigger6M)),NA())</f>
        <v>6.0185400236365443E-3</v>
      </c>
      <c r="M2661" s="145">
        <f>IFERROR(_xll.qlIndexFixing(Index1Y,$H2661,TRUE,_xll.ohTrigger(RecalcTrigger,Trigger1Y)),NA())</f>
        <v>5.4674304477241699E-3</v>
      </c>
      <c r="N2661" s="144">
        <f>IFERROR(_xll.qlIndexFixing(ONIndex1M,I2661,TRUE,_xll.ohTrigger(RecalcTrigger,Trigger1M)),NA())</f>
        <v>5.1341243451030749E-3</v>
      </c>
      <c r="O2661" s="44">
        <f>IFERROR(_xll.qlIndexFixing(ONIndex3M,I2661,TRUE,_xll.ohTrigger(RecalcTrigger,Trigger3M)),NA())</f>
        <v>5.3816711248177995E-3</v>
      </c>
      <c r="P2661" s="44">
        <f>IFERROR(_xll.qlIndexFixing(ONIndex6M,I2661,TRUE,_xll.ohTrigger(RecalcTrigger,Trigger6M)),NA())</f>
        <v>6.1339926563697134E-3</v>
      </c>
      <c r="Q2661" s="145">
        <f>IFERROR(_xll.qlIndexFixing(ONIndex1Y,I2661,TRUE,_xll.ohTrigger(RecalcTrigger,Trigger1Y)),NA())</f>
        <v>5.5581033562024373E-3</v>
      </c>
    </row>
    <row r="2662" spans="2:17" x14ac:dyDescent="0.2">
      <c r="B2662" s="39" t="s">
        <v>42</v>
      </c>
      <c r="D2662" s="42">
        <f>_xll.qlCalendarAdvance(Calendar,$D2661,B2662,"f",FALSE)</f>
        <v>58404</v>
      </c>
      <c r="E2662" s="139">
        <f>_xll.qlInterestRateIndexValueDate(IndexON,D2662)</f>
        <v>58404</v>
      </c>
      <c r="F2662" s="155">
        <f>IFERROR(_xll.qlIndexFixing(IndexON,D2662,TRUE,_xll.ohTrigger(RecalcTrigger,TriggerON)),NA())</f>
        <v>5.2001970171566825E-3</v>
      </c>
      <c r="H2662" s="42">
        <f>_xll.qlCalendarAdvance(Calendar,$H2661,B2662,"f",FALSE)</f>
        <v>58404</v>
      </c>
      <c r="I2662" s="139">
        <f>_xll.qlInterestRateIndexValueDate(Index1M,$H2662)</f>
        <v>58406</v>
      </c>
      <c r="J2662" s="144">
        <f>IFERROR(_xll.qlIndexFixing(Index1M,$H2662,TRUE,_xll.ohTrigger(RecalcTrigger,Trigger1M)),NA())</f>
        <v>5.1234690055323995E-3</v>
      </c>
      <c r="K2662" s="44">
        <f>IFERROR(_xll.qlIndexFixing(Index3M,H2662,TRUE,_xll.ohTrigger(RecalcTrigger,Trigger3M)),NA())</f>
        <v>5.3551678049807601E-3</v>
      </c>
      <c r="L2662" s="44">
        <f>IFERROR(_xll.qlIndexFixing(Index6M,$H2662,TRUE,_xll.ohTrigger(RecalcTrigger,Trigger6M)),NA())</f>
        <v>6.0082050519655499E-3</v>
      </c>
      <c r="M2662" s="145">
        <f>IFERROR(_xll.qlIndexFixing(Index1Y,$H2662,TRUE,_xll.ohTrigger(RecalcTrigger,Trigger1Y)),NA())</f>
        <v>5.4634646791013285E-3</v>
      </c>
      <c r="N2662" s="144">
        <f>IFERROR(_xll.qlIndexFixing(ONIndex1M,I2662,TRUE,_xll.ohTrigger(RecalcTrigger,Trigger1M)),NA())</f>
        <v>5.1296422730295888E-3</v>
      </c>
      <c r="O2662" s="44">
        <f>IFERROR(_xll.qlIndexFixing(ONIndex3M,I2662,TRUE,_xll.ohTrigger(RecalcTrigger,Trigger3M)),NA())</f>
        <v>5.3772440146193645E-3</v>
      </c>
      <c r="P2662" s="44">
        <f>IFERROR(_xll.qlIndexFixing(ONIndex6M,I2662,TRUE,_xll.ohTrigger(RecalcTrigger,Trigger6M)),NA())</f>
        <v>6.124318431428577E-3</v>
      </c>
      <c r="Q2662" s="145">
        <f>IFERROR(_xll.qlIndexFixing(ONIndex1Y,I2662,TRUE,_xll.ohTrigger(RecalcTrigger,Trigger1Y)),NA())</f>
        <v>5.5536331093897218E-3</v>
      </c>
    </row>
    <row r="2663" spans="2:17" x14ac:dyDescent="0.2">
      <c r="B2663" s="39" t="s">
        <v>42</v>
      </c>
      <c r="D2663" s="42">
        <f>_xll.qlCalendarAdvance(Calendar,$D2662,B2663,"f",FALSE)</f>
        <v>58411</v>
      </c>
      <c r="E2663" s="139">
        <f>_xll.qlInterestRateIndexValueDate(IndexON,D2663)</f>
        <v>58411</v>
      </c>
      <c r="F2663" s="155">
        <f>IFERROR(_xll.qlIndexFixing(IndexON,D2663,TRUE,_xll.ohTrigger(RecalcTrigger,TriggerON)),NA())</f>
        <v>5.2001970170767464E-3</v>
      </c>
      <c r="H2663" s="42">
        <f>_xll.qlCalendarAdvance(Calendar,$H2662,B2663,"f",FALSE)</f>
        <v>58411</v>
      </c>
      <c r="I2663" s="139">
        <f>_xll.qlInterestRateIndexValueDate(Index1M,$H2663)</f>
        <v>58413</v>
      </c>
      <c r="J2663" s="144">
        <f>IFERROR(_xll.qlIndexFixing(Index1M,$H2663,TRUE,_xll.ohTrigger(RecalcTrigger,Trigger1M)),NA())</f>
        <v>5.1190374181253606E-3</v>
      </c>
      <c r="K2663" s="44">
        <f>IFERROR(_xll.qlIndexFixing(Index3M,H2663,TRUE,_xll.ohTrigger(RecalcTrigger,Trigger3M)),NA())</f>
        <v>5.3511356637368094E-3</v>
      </c>
      <c r="L2663" s="44">
        <f>IFERROR(_xll.qlIndexFixing(Index6M,$H2663,TRUE,_xll.ohTrigger(RecalcTrigger,Trigger6M)),NA())</f>
        <v>5.9971087840649156E-3</v>
      </c>
      <c r="M2663" s="145">
        <f>IFERROR(_xll.qlIndexFixing(Index1Y,$H2663,TRUE,_xll.ohTrigger(RecalcTrigger,Trigger1Y)),NA())</f>
        <v>5.4595199147439884E-3</v>
      </c>
      <c r="N2663" s="144">
        <f>IFERROR(_xll.qlIndexFixing(ONIndex1M,I2663,TRUE,_xll.ohTrigger(RecalcTrigger,Trigger1M)),NA())</f>
        <v>5.1251799955220889E-3</v>
      </c>
      <c r="O2663" s="44">
        <f>IFERROR(_xll.qlIndexFixing(ONIndex3M,I2663,TRUE,_xll.ohTrigger(RecalcTrigger,Trigger3M)),NA())</f>
        <v>5.3728365882754758E-3</v>
      </c>
      <c r="P2663" s="44">
        <f>IFERROR(_xll.qlIndexFixing(ONIndex6M,I2663,TRUE,_xll.ohTrigger(RecalcTrigger,Trigger6M)),NA())</f>
        <v>6.1145938255879884E-3</v>
      </c>
      <c r="Q2663" s="145">
        <f>IFERROR(_xll.qlIndexFixing(ONIndex1Y,I2663,TRUE,_xll.ohTrigger(RecalcTrigger,Trigger1Y)),NA())</f>
        <v>5.5491827415554695E-3</v>
      </c>
    </row>
    <row r="2664" spans="2:17" x14ac:dyDescent="0.2">
      <c r="B2664" s="39" t="s">
        <v>42</v>
      </c>
      <c r="D2664" s="42">
        <f>_xll.qlCalendarAdvance(Calendar,$D2663,B2664,"f",FALSE)</f>
        <v>58418</v>
      </c>
      <c r="E2664" s="139">
        <f>_xll.qlInterestRateIndexValueDate(IndexON,D2664)</f>
        <v>58418</v>
      </c>
      <c r="F2664" s="155">
        <f>IFERROR(_xll.qlIndexFixing(IndexON,D2664,TRUE,_xll.ohTrigger(RecalcTrigger,TriggerON)),NA())</f>
        <v>5.2001970170767464E-3</v>
      </c>
      <c r="H2664" s="42">
        <f>_xll.qlCalendarAdvance(Calendar,$H2663,B2664,"f",FALSE)</f>
        <v>58418</v>
      </c>
      <c r="I2664" s="139">
        <f>_xll.qlInterestRateIndexValueDate(Index1M,$H2664)</f>
        <v>58420</v>
      </c>
      <c r="J2664" s="144">
        <f>IFERROR(_xll.qlIndexFixing(Index1M,$H2664,TRUE,_xll.ohTrigger(RecalcTrigger,Trigger1M)),NA())</f>
        <v>5.1146257433898334E-3</v>
      </c>
      <c r="K2664" s="44">
        <f>IFERROR(_xll.qlIndexFixing(Index3M,H2664,TRUE,_xll.ohTrigger(RecalcTrigger,Trigger3M)),NA())</f>
        <v>5.3468588489830353E-3</v>
      </c>
      <c r="L2664" s="44">
        <f>IFERROR(_xll.qlIndexFixing(Index6M,$H2664,TRUE,_xll.ohTrigger(RecalcTrigger,Trigger6M)),NA())</f>
        <v>5.986667138179501E-3</v>
      </c>
      <c r="M2664" s="145">
        <f>IFERROR(_xll.qlIndexFixing(Index1Y,$H2664,TRUE,_xll.ohTrigger(RecalcTrigger,Trigger1Y)),NA())</f>
        <v>5.4555961933451108E-3</v>
      </c>
      <c r="N2664" s="144">
        <f>IFERROR(_xll.qlIndexFixing(ONIndex1M,I2664,TRUE,_xll.ohTrigger(RecalcTrigger,Trigger1M)),NA())</f>
        <v>5.1207375533479649E-3</v>
      </c>
      <c r="O2664" s="44">
        <f>IFERROR(_xll.qlIndexFixing(ONIndex3M,I2664,TRUE,_xll.ohTrigger(RecalcTrigger,Trigger3M)),NA())</f>
        <v>5.3684488855143542E-3</v>
      </c>
      <c r="P2664" s="44">
        <f>IFERROR(_xll.qlIndexFixing(ONIndex6M,I2664,TRUE,_xll.ohTrigger(RecalcTrigger,Trigger6M)),NA())</f>
        <v>6.1048187673051757E-3</v>
      </c>
      <c r="Q2664" s="145">
        <f>IFERROR(_xll.qlIndexFixing(ONIndex1Y,I2664,TRUE,_xll.ohTrigger(RecalcTrigger,Trigger1Y)),NA())</f>
        <v>5.5447522915486047E-3</v>
      </c>
    </row>
    <row r="2665" spans="2:17" x14ac:dyDescent="0.2">
      <c r="B2665" s="39" t="s">
        <v>42</v>
      </c>
      <c r="D2665" s="42">
        <f>_xll.qlCalendarAdvance(Calendar,$D2664,B2665,"f",FALSE)</f>
        <v>58425</v>
      </c>
      <c r="E2665" s="139">
        <f>_xll.qlInterestRateIndexValueDate(IndexON,D2665)</f>
        <v>58425</v>
      </c>
      <c r="F2665" s="155">
        <f>IFERROR(_xll.qlIndexFixing(IndexON,D2665,TRUE,_xll.ohTrigger(RecalcTrigger,TriggerON)),NA())</f>
        <v>5.2001970171566825E-3</v>
      </c>
      <c r="H2665" s="42">
        <f>_xll.qlCalendarAdvance(Calendar,$H2664,B2665,"f",FALSE)</f>
        <v>58425</v>
      </c>
      <c r="I2665" s="139">
        <f>_xll.qlInterestRateIndexValueDate(Index1M,$H2665)</f>
        <v>58427</v>
      </c>
      <c r="J2665" s="144">
        <f>IFERROR(_xll.qlIndexFixing(Index1M,$H2665,TRUE,_xll.ohTrigger(RecalcTrigger,Trigger1M)),NA())</f>
        <v>5.1102340220157694E-3</v>
      </c>
      <c r="K2665" s="44">
        <f>IFERROR(_xll.qlIndexFixing(Index3M,H2665,TRUE,_xll.ohTrigger(RecalcTrigger,Trigger3M)),NA())</f>
        <v>5.3426020610463894E-3</v>
      </c>
      <c r="L2665" s="44">
        <f>IFERROR(_xll.qlIndexFixing(Index6M,$H2665,TRUE,_xll.ohTrigger(RecalcTrigger,Trigger6M)),NA())</f>
        <v>5.9761739794301667E-3</v>
      </c>
      <c r="M2665" s="145">
        <f>IFERROR(_xll.qlIndexFixing(Index1Y,$H2665,TRUE,_xll.ohTrigger(RecalcTrigger,Trigger1Y)),NA())</f>
        <v>5.4516935535978747E-3</v>
      </c>
      <c r="N2665" s="144">
        <f>IFERROR(_xll.qlIndexFixing(ONIndex1M,I2665,TRUE,_xll.ohTrigger(RecalcTrigger,Trigger1M)),NA())</f>
        <v>5.11631498719467E-3</v>
      </c>
      <c r="O2665" s="44">
        <f>IFERROR(_xll.qlIndexFixing(ONIndex3M,I2665,TRUE,_xll.ohTrigger(RecalcTrigger,Trigger3M)),NA())</f>
        <v>5.3640809459842842E-3</v>
      </c>
      <c r="P2665" s="44">
        <f>IFERROR(_xll.qlIndexFixing(ONIndex6M,I2665,TRUE,_xll.ohTrigger(RecalcTrigger,Trigger6M)),NA())</f>
        <v>6.0949931852771755E-3</v>
      </c>
      <c r="Q2665" s="145">
        <f>IFERROR(_xll.qlIndexFixing(ONIndex1Y,I2665,TRUE,_xll.ohTrigger(RecalcTrigger,Trigger1Y)),NA())</f>
        <v>5.5403417978983072E-3</v>
      </c>
    </row>
    <row r="2666" spans="2:17" x14ac:dyDescent="0.2">
      <c r="B2666" s="39" t="s">
        <v>42</v>
      </c>
      <c r="D2666" s="42">
        <f>_xll.qlCalendarAdvance(Calendar,$D2665,B2666,"f",FALSE)</f>
        <v>58432</v>
      </c>
      <c r="E2666" s="139">
        <f>_xll.qlInterestRateIndexValueDate(IndexON,D2666)</f>
        <v>58432</v>
      </c>
      <c r="F2666" s="155">
        <f>IFERROR(_xll.qlIndexFixing(IndexON,D2666,TRUE,_xll.ohTrigger(RecalcTrigger,TriggerON)),NA())</f>
        <v>5.2001970171566825E-3</v>
      </c>
      <c r="H2666" s="42">
        <f>_xll.qlCalendarAdvance(Calendar,$H2665,B2666,"f",FALSE)</f>
        <v>58432</v>
      </c>
      <c r="I2666" s="139">
        <f>_xll.qlInterestRateIndexValueDate(Index1M,$H2666)</f>
        <v>58438</v>
      </c>
      <c r="J2666" s="144">
        <f>IFERROR(_xll.qlIndexFixing(Index1M,$H2666,TRUE,_xll.ohTrigger(RecalcTrigger,Trigger1M)),NA())</f>
        <v>5.103646695700138E-3</v>
      </c>
      <c r="K2666" s="44">
        <f>IFERROR(_xll.qlIndexFixing(Index3M,H2666,TRUE,_xll.ohTrigger(RecalcTrigger,Trigger3M)),NA())</f>
        <v>5.3359533805883335E-3</v>
      </c>
      <c r="L2666" s="44">
        <f>IFERROR(_xll.qlIndexFixing(Index6M,$H2666,TRUE,_xll.ohTrigger(RecalcTrigger,Trigger6M)),NA())</f>
        <v>5.9595804824283628E-3</v>
      </c>
      <c r="M2666" s="145">
        <f>IFERROR(_xll.qlIndexFixing(Index1Y,$H2666,TRUE,_xll.ohTrigger(RecalcTrigger,Trigger1Y)),NA())</f>
        <v>5.446046349818108E-3</v>
      </c>
      <c r="N2666" s="144">
        <f>IFERROR(_xll.qlIndexFixing(ONIndex1M,I2666,TRUE,_xll.ohTrigger(RecalcTrigger,Trigger1M)),NA())</f>
        <v>5.1103811202768412E-3</v>
      </c>
      <c r="O2666" s="44">
        <f>IFERROR(_xll.qlIndexFixing(ONIndex3M,I2666,TRUE,_xll.ohTrigger(RecalcTrigger,Trigger3M)),NA())</f>
        <v>5.3582246359473729E-3</v>
      </c>
      <c r="P2666" s="44">
        <f>IFERROR(_xll.qlIndexFixing(ONIndex6M,I2666,TRUE,_xll.ohTrigger(RecalcTrigger,Trigger6M)),NA())</f>
        <v>6.0816287659859469E-3</v>
      </c>
      <c r="Q2666" s="145">
        <f>IFERROR(_xll.qlIndexFixing(ONIndex1Y,I2666,TRUE,_xll.ohTrigger(RecalcTrigger,Trigger1Y)),NA())</f>
        <v>5.5344307097193735E-3</v>
      </c>
    </row>
    <row r="2667" spans="2:17" x14ac:dyDescent="0.2">
      <c r="B2667" s="39" t="s">
        <v>42</v>
      </c>
      <c r="D2667" s="42">
        <f>_xll.qlCalendarAdvance(Calendar,$D2666,B2667,"f",FALSE)</f>
        <v>58439</v>
      </c>
      <c r="E2667" s="139">
        <f>_xll.qlInterestRateIndexValueDate(IndexON,D2667)</f>
        <v>58439</v>
      </c>
      <c r="F2667" s="155">
        <f>IFERROR(_xll.qlIndexFixing(IndexON,D2667,TRUE,_xll.ohTrigger(RecalcTrigger,TriggerON)),NA())</f>
        <v>5.2001970170767464E-3</v>
      </c>
      <c r="H2667" s="42">
        <f>_xll.qlCalendarAdvance(Calendar,$H2666,B2667,"f",FALSE)</f>
        <v>58439</v>
      </c>
      <c r="I2667" s="139">
        <f>_xll.qlInterestRateIndexValueDate(Index1M,$H2667)</f>
        <v>58442</v>
      </c>
      <c r="J2667" s="144">
        <f>IFERROR(_xll.qlIndexFixing(Index1M,$H2667,TRUE,_xll.ohTrigger(RecalcTrigger,Trigger1M)),NA())</f>
        <v>5.1011633227863781E-3</v>
      </c>
      <c r="K2667" s="44">
        <f>IFERROR(_xll.qlIndexFixing(Index3M,H2667,TRUE,_xll.ohTrigger(RecalcTrigger,Trigger3M)),NA())</f>
        <v>5.3335479942586547E-3</v>
      </c>
      <c r="L2667" s="44">
        <f>IFERROR(_xll.qlIndexFixing(Index6M,$H2667,TRUE,_xll.ohTrigger(RecalcTrigger,Trigger6M)),NA())</f>
        <v>5.954240858194835E-3</v>
      </c>
      <c r="M2667" s="145">
        <f>IFERROR(_xll.qlIndexFixing(Index1Y,$H2667,TRUE,_xll.ohTrigger(RecalcTrigger,Trigger1Y)),NA())</f>
        <v>5.4436224223229574E-3</v>
      </c>
      <c r="N2667" s="144">
        <f>IFERROR(_xll.qlIndexFixing(ONIndex1M,I2667,TRUE,_xll.ohTrigger(RecalcTrigger,Trigger1M)),NA())</f>
        <v>5.1069051786623021E-3</v>
      </c>
      <c r="O2667" s="44">
        <f>IFERROR(_xll.qlIndexFixing(ONIndex3M,I2667,TRUE,_xll.ohTrigger(RecalcTrigger,Trigger3M)),NA())</f>
        <v>5.3547878096438239E-3</v>
      </c>
      <c r="P2667" s="44">
        <f>IFERROR(_xll.qlIndexFixing(ONIndex6M,I2667,TRUE,_xll.ohTrigger(RecalcTrigger,Trigger6M)),NA())</f>
        <v>6.0737679028655123E-3</v>
      </c>
      <c r="Q2667" s="145">
        <f>IFERROR(_xll.qlIndexFixing(ONIndex1Y,I2667,TRUE,_xll.ohTrigger(RecalcTrigger,Trigger1Y)),NA())</f>
        <v>5.5309581208629055E-3</v>
      </c>
    </row>
    <row r="2668" spans="2:17" x14ac:dyDescent="0.2">
      <c r="B2668" s="39" t="s">
        <v>42</v>
      </c>
      <c r="D2668" s="42">
        <f>_xll.qlCalendarAdvance(Calendar,$D2667,B2668,"f",FALSE)</f>
        <v>58446</v>
      </c>
      <c r="E2668" s="139">
        <f>_xll.qlInterestRateIndexValueDate(IndexON,D2668)</f>
        <v>58446</v>
      </c>
      <c r="F2668" s="155">
        <f>IFERROR(_xll.qlIndexFixing(IndexON,D2668,TRUE,_xll.ohTrigger(RecalcTrigger,TriggerON)),NA())</f>
        <v>5.2001970170767464E-3</v>
      </c>
      <c r="H2668" s="42">
        <f>_xll.qlCalendarAdvance(Calendar,$H2667,B2668,"f",FALSE)</f>
        <v>58446</v>
      </c>
      <c r="I2668" s="139">
        <f>_xll.qlInterestRateIndexValueDate(Index1M,$H2668)</f>
        <v>58448</v>
      </c>
      <c r="J2668" s="144">
        <f>IFERROR(_xll.qlIndexFixing(Index1M,$H2668,TRUE,_xll.ohTrigger(RecalcTrigger,Trigger1M)),NA())</f>
        <v>5.0971789850642879E-3</v>
      </c>
      <c r="K2668" s="44">
        <f>IFERROR(_xll.qlIndexFixing(Index3M,H2668,TRUE,_xll.ohTrigger(RecalcTrigger,Trigger3M)),NA())</f>
        <v>5.3299522546976083E-3</v>
      </c>
      <c r="L2668" s="44">
        <f>IFERROR(_xll.qlIndexFixing(Index6M,$H2668,TRUE,_xll.ohTrigger(RecalcTrigger,Trigger6M)),NA())</f>
        <v>5.9451140661641302E-3</v>
      </c>
      <c r="M2668" s="145">
        <f>IFERROR(_xll.qlIndexFixing(Index1Y,$H2668,TRUE,_xll.ohTrigger(RecalcTrigger,Trigger1Y)),NA())</f>
        <v>5.4401125112119274E-3</v>
      </c>
      <c r="N2668" s="144">
        <f>IFERROR(_xll.qlIndexFixing(ONIndex1M,I2668,TRUE,_xll.ohTrigger(RecalcTrigger,Trigger1M)),NA())</f>
        <v>5.1031669522139111E-3</v>
      </c>
      <c r="O2668" s="44">
        <f>IFERROR(_xll.qlIndexFixing(ONIndex3M,I2668,TRUE,_xll.ohTrigger(RecalcTrigger,Trigger3M)),NA())</f>
        <v>5.351096103343167E-3</v>
      </c>
      <c r="P2668" s="44">
        <f>IFERROR(_xll.qlIndexFixing(ONIndex6M,I2668,TRUE,_xll.ohTrigger(RecalcTrigger,Trigger6M)),NA())</f>
        <v>6.0652125810545243E-3</v>
      </c>
      <c r="Q2668" s="145">
        <f>IFERROR(_xll.qlIndexFixing(ONIndex1Y,I2668,TRUE,_xll.ohTrigger(RecalcTrigger,Trigger1Y)),NA())</f>
        <v>5.5272304434961228E-3</v>
      </c>
    </row>
    <row r="2669" spans="2:17" x14ac:dyDescent="0.2">
      <c r="B2669" s="39" t="s">
        <v>42</v>
      </c>
      <c r="D2669" s="42">
        <f>_xll.qlCalendarAdvance(Calendar,$D2668,B2669,"f",FALSE)</f>
        <v>58453</v>
      </c>
      <c r="E2669" s="139">
        <f>_xll.qlInterestRateIndexValueDate(IndexON,D2669)</f>
        <v>58453</v>
      </c>
      <c r="F2669" s="155">
        <f>IFERROR(_xll.qlIndexFixing(IndexON,D2669,TRUE,_xll.ohTrigger(RecalcTrigger,TriggerON)),NA())</f>
        <v>5.2001970170767464E-3</v>
      </c>
      <c r="H2669" s="42">
        <f>_xll.qlCalendarAdvance(Calendar,$H2668,B2669,"f",FALSE)</f>
        <v>58453</v>
      </c>
      <c r="I2669" s="139">
        <f>_xll.qlInterestRateIndexValueDate(Index1M,$H2669)</f>
        <v>58455</v>
      </c>
      <c r="J2669" s="144">
        <f>IFERROR(_xll.qlIndexFixing(Index1M,$H2669,TRUE,_xll.ohTrigger(RecalcTrigger,Trigger1M)),NA())</f>
        <v>5.0928674841255184E-3</v>
      </c>
      <c r="K2669" s="44">
        <f>IFERROR(_xll.qlIndexFixing(Index3M,H2669,TRUE,_xll.ohTrigger(RecalcTrigger,Trigger3M)),NA())</f>
        <v>5.3257759705825931E-3</v>
      </c>
      <c r="L2669" s="44">
        <f>IFERROR(_xll.qlIndexFixing(Index6M,$H2669,TRUE,_xll.ohTrigger(RecalcTrigger,Trigger6M)),NA())</f>
        <v>5.9344180475197185E-3</v>
      </c>
      <c r="M2669" s="145">
        <f>IFERROR(_xll.qlIndexFixing(Index1Y,$H2669,TRUE,_xll.ohTrigger(RecalcTrigger,Trigger1Y)),NA())</f>
        <v>5.4362945850206443E-3</v>
      </c>
      <c r="N2669" s="144">
        <f>IFERROR(_xll.qlIndexFixing(ONIndex1M,I2669,TRUE,_xll.ohTrigger(RecalcTrigger,Trigger1M)),NA())</f>
        <v>5.0988242972582754E-3</v>
      </c>
      <c r="O2669" s="44">
        <f>IFERROR(_xll.qlIndexFixing(ONIndex3M,I2669,TRUE,_xll.ohTrigger(RecalcTrigger,Trigger3M)),NA())</f>
        <v>5.3468076133000864E-3</v>
      </c>
      <c r="P2669" s="44">
        <f>IFERROR(_xll.qlIndexFixing(ONIndex6M,I2669,TRUE,_xll.ohTrigger(RecalcTrigger,Trigger6M)),NA())</f>
        <v>6.0551841886180569E-3</v>
      </c>
      <c r="Q2669" s="145">
        <f>IFERROR(_xll.qlIndexFixing(ONIndex1Y,I2669,TRUE,_xll.ohTrigger(RecalcTrigger,Trigger1Y)),NA())</f>
        <v>5.5229001632017827E-3</v>
      </c>
    </row>
    <row r="2670" spans="2:17" x14ac:dyDescent="0.2">
      <c r="B2670" s="39" t="s">
        <v>42</v>
      </c>
      <c r="D2670" s="42">
        <f>_xll.qlCalendarAdvance(Calendar,$D2669,B2670,"f",FALSE)</f>
        <v>58460</v>
      </c>
      <c r="E2670" s="139">
        <f>_xll.qlInterestRateIndexValueDate(IndexON,D2670)</f>
        <v>58460</v>
      </c>
      <c r="F2670" s="155">
        <f>IFERROR(_xll.qlIndexFixing(IndexON,D2670,TRUE,_xll.ohTrigger(RecalcTrigger,TriggerON)),NA())</f>
        <v>5.2001970170767464E-3</v>
      </c>
      <c r="H2670" s="42">
        <f>_xll.qlCalendarAdvance(Calendar,$H2669,B2670,"f",FALSE)</f>
        <v>58460</v>
      </c>
      <c r="I2670" s="139">
        <f>_xll.qlInterestRateIndexValueDate(Index1M,$H2670)</f>
        <v>58462</v>
      </c>
      <c r="J2670" s="144">
        <f>IFERROR(_xll.qlIndexFixing(Index1M,$H2670,TRUE,_xll.ohTrigger(RecalcTrigger,Trigger1M)),NA())</f>
        <v>5.088576140040435E-3</v>
      </c>
      <c r="K2670" s="44">
        <f>IFERROR(_xll.qlIndexFixing(Index3M,H2670,TRUE,_xll.ohTrigger(RecalcTrigger,Trigger3M)),NA())</f>
        <v>5.321619911562144E-3</v>
      </c>
      <c r="L2670" s="44">
        <f>IFERROR(_xll.qlIndexFixing(Index6M,$H2670,TRUE,_xll.ohTrigger(RecalcTrigger,Trigger6M)),NA())</f>
        <v>5.9236701671766352E-3</v>
      </c>
      <c r="M2670" s="145">
        <f>IFERROR(_xll.qlIndexFixing(Index1Y,$H2670,TRUE,_xll.ohTrigger(RecalcTrigger,Trigger1Y)),NA())</f>
        <v>5.4324979339592794E-3</v>
      </c>
      <c r="N2670" s="144">
        <f>IFERROR(_xll.qlIndexFixing(ONIndex1M,I2670,TRUE,_xll.ohTrigger(RecalcTrigger,Trigger1M)),NA())</f>
        <v>5.094501722000544E-3</v>
      </c>
      <c r="O2670" s="44">
        <f>IFERROR(_xll.qlIndexFixing(ONIndex3M,I2670,TRUE,_xll.ohTrigger(RecalcTrigger,Trigger3M)),NA())</f>
        <v>5.3425390848893528E-3</v>
      </c>
      <c r="P2670" s="44">
        <f>IFERROR(_xll.qlIndexFixing(ONIndex6M,I2670,TRUE,_xll.ohTrigger(RecalcTrigger,Trigger6M)),NA())</f>
        <v>6.0451049148824154E-3</v>
      </c>
      <c r="Q2670" s="145">
        <f>IFERROR(_xll.qlIndexFixing(ONIndex1Y,I2670,TRUE,_xll.ohTrigger(RecalcTrigger,Trigger1Y)),NA())</f>
        <v>5.5185900330290139E-3</v>
      </c>
    </row>
    <row r="2671" spans="2:17" x14ac:dyDescent="0.2">
      <c r="B2671" s="39" t="s">
        <v>42</v>
      </c>
      <c r="D2671" s="42">
        <f>_xll.qlCalendarAdvance(Calendar,$D2670,B2671,"f",FALSE)</f>
        <v>58467</v>
      </c>
      <c r="E2671" s="139">
        <f>_xll.qlInterestRateIndexValueDate(IndexON,D2671)</f>
        <v>58467</v>
      </c>
      <c r="F2671" s="155">
        <f>IFERROR(_xll.qlIndexFixing(IndexON,D2671,TRUE,_xll.ohTrigger(RecalcTrigger,TriggerON)),NA())</f>
        <v>5.2001970170767464E-3</v>
      </c>
      <c r="H2671" s="42">
        <f>_xll.qlCalendarAdvance(Calendar,$H2670,B2671,"f",FALSE)</f>
        <v>58467</v>
      </c>
      <c r="I2671" s="139">
        <f>_xll.qlInterestRateIndexValueDate(Index1M,$H2671)</f>
        <v>58469</v>
      </c>
      <c r="J2671" s="144">
        <f>IFERROR(_xll.qlIndexFixing(Index1M,$H2671,TRUE,_xll.ohTrigger(RecalcTrigger,Trigger1M)),NA())</f>
        <v>5.0851076593252074E-3</v>
      </c>
      <c r="K2671" s="44">
        <f>IFERROR(_xll.qlIndexFixing(Index3M,H2671,TRUE,_xll.ohTrigger(RecalcTrigger,Trigger3M)),NA())</f>
        <v>5.3174841172898158E-3</v>
      </c>
      <c r="L2671" s="44">
        <f>IFERROR(_xll.qlIndexFixing(Index6M,$H2671,TRUE,_xll.ohTrigger(RecalcTrigger,Trigger6M)),NA())</f>
        <v>5.9128703542627812E-3</v>
      </c>
      <c r="M2671" s="145">
        <f>IFERROR(_xll.qlIndexFixing(Index1Y,$H2671,TRUE,_xll.ohTrigger(RecalcTrigger,Trigger1Y)),NA())</f>
        <v>5.4287225967260093E-3</v>
      </c>
      <c r="N2671" s="144">
        <f>IFERROR(_xll.qlIndexFixing(ONIndex1M,I2671,TRUE,_xll.ohTrigger(RecalcTrigger,Trigger1M)),NA())</f>
        <v>5.0901992668084262E-3</v>
      </c>
      <c r="O2671" s="44">
        <f>IFERROR(_xll.qlIndexFixing(ONIndex3M,I2671,TRUE,_xll.ohTrigger(RecalcTrigger,Trigger3M)),NA())</f>
        <v>5.3382905576793149E-3</v>
      </c>
      <c r="P2671" s="44">
        <f>IFERROR(_xll.qlIndexFixing(ONIndex6M,I2671,TRUE,_xll.ohTrigger(RecalcTrigger,Trigger6M)),NA())</f>
        <v>6.0349746882248922E-3</v>
      </c>
      <c r="Q2671" s="145">
        <f>IFERROR(_xll.qlIndexFixing(ONIndex1Y,I2671,TRUE,_xll.ohTrigger(RecalcTrigger,Trigger1Y)),NA())</f>
        <v>5.5143000917468044E-3</v>
      </c>
    </row>
    <row r="2672" spans="2:17" x14ac:dyDescent="0.2">
      <c r="B2672" s="39" t="s">
        <v>42</v>
      </c>
      <c r="D2672" s="42">
        <f>_xll.qlCalendarAdvance(Calendar,$D2671,B2672,"f",FALSE)</f>
        <v>58474</v>
      </c>
      <c r="E2672" s="139">
        <f>_xll.qlInterestRateIndexValueDate(IndexON,D2672)</f>
        <v>58474</v>
      </c>
      <c r="F2672" s="155">
        <f>IFERROR(_xll.qlIndexFixing(IndexON,D2672,TRUE,_xll.ohTrigger(RecalcTrigger,TriggerON)),NA())</f>
        <v>5.2001970171566825E-3</v>
      </c>
      <c r="H2672" s="42">
        <f>_xll.qlCalendarAdvance(Calendar,$H2671,B2672,"f",FALSE)</f>
        <v>58474</v>
      </c>
      <c r="I2672" s="139">
        <f>_xll.qlInterestRateIndexValueDate(Index1M,$H2672)</f>
        <v>58476</v>
      </c>
      <c r="J2672" s="144">
        <f>IFERROR(_xll.qlIndexFixing(Index1M,$H2672,TRUE,_xll.ohTrigger(RecalcTrigger,Trigger1M)),NA())</f>
        <v>5.080852584715306E-3</v>
      </c>
      <c r="K2672" s="44">
        <f>IFERROR(_xll.qlIndexFixing(Index3M,H2672,TRUE,_xll.ohTrigger(RecalcTrigger,Trigger3M)),NA())</f>
        <v>5.3136195891871907E-3</v>
      </c>
      <c r="L2672" s="44">
        <f>IFERROR(_xll.qlIndexFixing(Index6M,$H2672,TRUE,_xll.ohTrigger(RecalcTrigger,Trigger6M)),NA())</f>
        <v>5.9020185379095695E-3</v>
      </c>
      <c r="M2672" s="145">
        <f>IFERROR(_xll.qlIndexFixing(Index1Y,$H2672,TRUE,_xll.ohTrigger(RecalcTrigger,Trigger1Y)),NA())</f>
        <v>5.4249686120194417E-3</v>
      </c>
      <c r="N2672" s="144">
        <f>IFERROR(_xll.qlIndexFixing(ONIndex1M,I2672,TRUE,_xll.ohTrigger(RecalcTrigger,Trigger1M)),NA())</f>
        <v>5.0859169726891196E-3</v>
      </c>
      <c r="O2672" s="44">
        <f>IFERROR(_xll.qlIndexFixing(ONIndex3M,I2672,TRUE,_xll.ohTrigger(RecalcTrigger,Trigger3M)),NA())</f>
        <v>5.3340620712383213E-3</v>
      </c>
      <c r="P2672" s="44">
        <f>IFERROR(_xll.qlIndexFixing(ONIndex6M,I2672,TRUE,_xll.ohTrigger(RecalcTrigger,Trigger6M)),NA())</f>
        <v>6.0247934372625878E-3</v>
      </c>
      <c r="Q2672" s="145">
        <f>IFERROR(_xll.qlIndexFixing(ONIndex1Y,I2672,TRUE,_xll.ohTrigger(RecalcTrigger,Trigger1Y)),NA())</f>
        <v>5.5100303779642701E-3</v>
      </c>
    </row>
    <row r="2673" spans="2:17" x14ac:dyDescent="0.2">
      <c r="B2673" s="39" t="s">
        <v>42</v>
      </c>
      <c r="D2673" s="42">
        <f>_xll.qlCalendarAdvance(Calendar,$D2672,B2673,"f",FALSE)</f>
        <v>58481</v>
      </c>
      <c r="E2673" s="139">
        <f>_xll.qlInterestRateIndexValueDate(IndexON,D2673)</f>
        <v>58481</v>
      </c>
      <c r="F2673" s="155">
        <f>IFERROR(_xll.qlIndexFixing(IndexON,D2673,TRUE,_xll.ohTrigger(RecalcTrigger,TriggerON)),NA())</f>
        <v>5.2001970170767464E-3</v>
      </c>
      <c r="H2673" s="42">
        <f>_xll.qlCalendarAdvance(Calendar,$H2672,B2673,"f",FALSE)</f>
        <v>58481</v>
      </c>
      <c r="I2673" s="139">
        <f>_xll.qlInterestRateIndexValueDate(Index1M,$H2673)</f>
        <v>58483</v>
      </c>
      <c r="J2673" s="144">
        <f>IFERROR(_xll.qlIndexFixing(Index1M,$H2673,TRUE,_xll.ohTrigger(RecalcTrigger,Trigger1M)),NA())</f>
        <v>5.0766177793234325E-3</v>
      </c>
      <c r="K2673" s="44">
        <f>IFERROR(_xll.qlIndexFixing(Index3M,H2673,TRUE,_xll.ohTrigger(RecalcTrigger,Trigger3M)),NA())</f>
        <v>5.3095230432100848E-3</v>
      </c>
      <c r="L2673" s="44">
        <f>IFERROR(_xll.qlIndexFixing(Index6M,$H2673,TRUE,_xll.ohTrigger(RecalcTrigger,Trigger6M)),NA())</f>
        <v>5.8911146472567606E-3</v>
      </c>
      <c r="M2673" s="145">
        <f>IFERROR(_xll.qlIndexFixing(Index1Y,$H2673,TRUE,_xll.ohTrigger(RecalcTrigger,Trigger1Y)),NA())</f>
        <v>5.4212360185390551E-3</v>
      </c>
      <c r="N2673" s="144">
        <f>IFERROR(_xll.qlIndexFixing(ONIndex1M,I2673,TRUE,_xll.ohTrigger(RecalcTrigger,Trigger1M)),NA())</f>
        <v>5.0816548802501416E-3</v>
      </c>
      <c r="O2673" s="44">
        <f>IFERROR(_xll.qlIndexFixing(ONIndex3M,I2673,TRUE,_xll.ohTrigger(RecalcTrigger,Trigger3M)),NA())</f>
        <v>5.3298536654544648E-3</v>
      </c>
      <c r="P2673" s="44">
        <f>IFERROR(_xll.qlIndexFixing(ONIndex6M,I2673,TRUE,_xll.ohTrigger(RecalcTrigger,Trigger6M)),NA())</f>
        <v>6.0145610905326663E-3</v>
      </c>
      <c r="Q2673" s="145">
        <f>IFERROR(_xll.qlIndexFixing(ONIndex1Y,I2673,TRUE,_xll.ohTrigger(RecalcTrigger,Trigger1Y)),NA())</f>
        <v>5.5057809305303351E-3</v>
      </c>
    </row>
    <row r="2674" spans="2:17" x14ac:dyDescent="0.2">
      <c r="B2674" s="39" t="s">
        <v>42</v>
      </c>
      <c r="D2674" s="42">
        <f>_xll.qlCalendarAdvance(Calendar,$D2673,B2674,"f",FALSE)</f>
        <v>58488</v>
      </c>
      <c r="E2674" s="139">
        <f>_xll.qlInterestRateIndexValueDate(IndexON,D2674)</f>
        <v>58488</v>
      </c>
      <c r="F2674" s="155">
        <f>IFERROR(_xll.qlIndexFixing(IndexON,D2674,TRUE,_xll.ohTrigger(RecalcTrigger,TriggerON)),NA())</f>
        <v>5.2001970170767464E-3</v>
      </c>
      <c r="H2674" s="42">
        <f>_xll.qlCalendarAdvance(Calendar,$H2673,B2674,"f",FALSE)</f>
        <v>58488</v>
      </c>
      <c r="I2674" s="139">
        <f>_xll.qlInterestRateIndexValueDate(Index1M,$H2674)</f>
        <v>58490</v>
      </c>
      <c r="J2674" s="144">
        <f>IFERROR(_xll.qlIndexFixing(Index1M,$H2674,TRUE,_xll.ohTrigger(RecalcTrigger,Trigger1M)),NA())</f>
        <v>5.0724032838480662E-3</v>
      </c>
      <c r="K2674" s="44">
        <f>IFERROR(_xll.qlIndexFixing(Index3M,H2674,TRUE,_xll.ohTrigger(RecalcTrigger,Trigger3M)),NA())</f>
        <v>5.3054468777675723E-3</v>
      </c>
      <c r="L2674" s="44">
        <f>IFERROR(_xll.qlIndexFixing(Index6M,$H2674,TRUE,_xll.ohTrigger(RecalcTrigger,Trigger6M)),NA())</f>
        <v>5.8801586114471879E-3</v>
      </c>
      <c r="M2674" s="145">
        <f>IFERROR(_xll.qlIndexFixing(Index1Y,$H2674,TRUE,_xll.ohTrigger(RecalcTrigger,Trigger1Y)),NA())</f>
        <v>5.4175248549854157E-3</v>
      </c>
      <c r="N2674" s="144">
        <f>IFERROR(_xll.qlIndexFixing(ONIndex1M,I2674,TRUE,_xll.ohTrigger(RecalcTrigger,Trigger1M)),NA())</f>
        <v>5.0774130301789455E-3</v>
      </c>
      <c r="O2674" s="44">
        <f>IFERROR(_xll.qlIndexFixing(ONIndex3M,I2674,TRUE,_xll.ohTrigger(RecalcTrigger,Trigger3M)),NA())</f>
        <v>5.3256653797362219E-3</v>
      </c>
      <c r="P2674" s="44">
        <f>IFERROR(_xll.qlIndexFixing(ONIndex6M,I2674,TRUE,_xll.ohTrigger(RecalcTrigger,Trigger6M)),NA())</f>
        <v>6.004277576332484E-3</v>
      </c>
      <c r="Q2674" s="145">
        <f>IFERROR(_xll.qlIndexFixing(ONIndex1Y,I2674,TRUE,_xll.ohTrigger(RecalcTrigger,Trigger1Y)),NA())</f>
        <v>5.5015517882139875E-3</v>
      </c>
    </row>
    <row r="2675" spans="2:17" x14ac:dyDescent="0.2">
      <c r="B2675" s="39" t="s">
        <v>42</v>
      </c>
      <c r="D2675" s="42">
        <f>_xll.qlCalendarAdvance(Calendar,$D2674,B2675,"f",FALSE)</f>
        <v>58495</v>
      </c>
      <c r="E2675" s="139">
        <f>_xll.qlInterestRateIndexValueDate(IndexON,D2675)</f>
        <v>58495</v>
      </c>
      <c r="F2675" s="155">
        <f>IFERROR(_xll.qlIndexFixing(IndexON,D2675,TRUE,_xll.ohTrigger(RecalcTrigger,TriggerON)),NA())</f>
        <v>5.2001970170767464E-3</v>
      </c>
      <c r="H2675" s="42">
        <f>_xll.qlCalendarAdvance(Calendar,$H2674,B2675,"f",FALSE)</f>
        <v>58495</v>
      </c>
      <c r="I2675" s="139">
        <f>_xll.qlInterestRateIndexValueDate(Index1M,$H2675)</f>
        <v>58497</v>
      </c>
      <c r="J2675" s="144">
        <f>IFERROR(_xll.qlIndexFixing(Index1M,$H2675,TRUE,_xll.ohTrigger(RecalcTrigger,Trigger1M)),NA())</f>
        <v>5.0682091389849301E-3</v>
      </c>
      <c r="K2675" s="44">
        <f>IFERROR(_xll.qlIndexFixing(Index3M,H2675,TRUE,_xll.ohTrigger(RecalcTrigger,Trigger3M)),NA())</f>
        <v>5.301391132519484E-3</v>
      </c>
      <c r="L2675" s="44">
        <f>IFERROR(_xll.qlIndexFixing(Index6M,$H2675,TRUE,_xll.ohTrigger(RecalcTrigger,Trigger6M)),NA())</f>
        <v>5.8691503596311513E-3</v>
      </c>
      <c r="M2675" s="145">
        <f>IFERROR(_xll.qlIndexFixing(Index1Y,$H2675,TRUE,_xll.ohTrigger(RecalcTrigger,Trigger1Y)),NA())</f>
        <v>5.4138351600595217E-3</v>
      </c>
      <c r="N2675" s="144">
        <f>IFERROR(_xll.qlIndexFixing(ONIndex1M,I2675,TRUE,_xll.ohTrigger(RecalcTrigger,Trigger1M)),NA())</f>
        <v>5.0731914631629849E-3</v>
      </c>
      <c r="O2675" s="44">
        <f>IFERROR(_xll.qlIndexFixing(ONIndex3M,I2675,TRUE,_xll.ohTrigger(RecalcTrigger,Trigger3M)),NA())</f>
        <v>5.3214972539716854E-3</v>
      </c>
      <c r="P2675" s="44">
        <f>IFERROR(_xll.qlIndexFixing(ONIndex6M,I2675,TRUE,_xll.ohTrigger(RecalcTrigger,Trigger6M)),NA())</f>
        <v>5.9939428232791414E-3</v>
      </c>
      <c r="Q2675" s="145">
        <f>IFERROR(_xll.qlIndexFixing(ONIndex1Y,I2675,TRUE,_xll.ohTrigger(RecalcTrigger,Trigger1Y)),NA())</f>
        <v>5.497342989544407E-3</v>
      </c>
    </row>
    <row r="2676" spans="2:17" x14ac:dyDescent="0.2">
      <c r="B2676" s="39" t="s">
        <v>42</v>
      </c>
      <c r="D2676" s="42">
        <f>_xll.qlCalendarAdvance(Calendar,$D2675,B2676,"f",FALSE)</f>
        <v>58502</v>
      </c>
      <c r="E2676" s="139">
        <f>_xll.qlInterestRateIndexValueDate(IndexON,D2676)</f>
        <v>58502</v>
      </c>
      <c r="F2676" s="155">
        <f>IFERROR(_xll.qlIndexFixing(IndexON,D2676,TRUE,_xll.ohTrigger(RecalcTrigger,TriggerON)),NA())</f>
        <v>5.2001970170767464E-3</v>
      </c>
      <c r="H2676" s="42">
        <f>_xll.qlCalendarAdvance(Calendar,$H2675,B2676,"f",FALSE)</f>
        <v>58502</v>
      </c>
      <c r="I2676" s="139">
        <f>_xll.qlInterestRateIndexValueDate(Index1M,$H2676)</f>
        <v>58504</v>
      </c>
      <c r="J2676" s="144">
        <f>IFERROR(_xll.qlIndexFixing(Index1M,$H2676,TRUE,_xll.ohTrigger(RecalcTrigger,Trigger1M)),NA())</f>
        <v>5.0632536485292756E-3</v>
      </c>
      <c r="K2676" s="44">
        <f>IFERROR(_xll.qlIndexFixing(Index3M,H2676,TRUE,_xll.ohTrigger(RecalcTrigger,Trigger3M)),NA())</f>
        <v>5.2968652954683663E-3</v>
      </c>
      <c r="L2676" s="44">
        <f>IFERROR(_xll.qlIndexFixing(Index6M,$H2676,TRUE,_xll.ohTrigger(RecalcTrigger,Trigger6M)),NA())</f>
        <v>5.8550446713557759E-3</v>
      </c>
      <c r="M2676" s="145">
        <f>IFERROR(_xll.qlIndexFixing(Index1Y,$H2676,TRUE,_xll.ohTrigger(RecalcTrigger,Trigger1Y)),NA())</f>
        <v>5.410789186911456E-3</v>
      </c>
      <c r="N2676" s="144">
        <f>IFERROR(_xll.qlIndexFixing(ONIndex1M,I2676,TRUE,_xll.ohTrigger(RecalcTrigger,Trigger1M)),NA())</f>
        <v>5.068990219889713E-3</v>
      </c>
      <c r="O2676" s="44">
        <f>IFERROR(_xll.qlIndexFixing(ONIndex3M,I2676,TRUE,_xll.ohTrigger(RecalcTrigger,Trigger3M)),NA())</f>
        <v>5.3173493277292039E-3</v>
      </c>
      <c r="P2676" s="44">
        <f>IFERROR(_xll.qlIndexFixing(ONIndex6M,I2676,TRUE,_xll.ohTrigger(RecalcTrigger,Trigger6M)),NA())</f>
        <v>5.9835567599897388E-3</v>
      </c>
      <c r="Q2676" s="145">
        <f>IFERROR(_xll.qlIndexFixing(ONIndex1Y,I2676,TRUE,_xll.ohTrigger(RecalcTrigger,Trigger1Y)),NA())</f>
        <v>5.4931545735303899E-3</v>
      </c>
    </row>
    <row r="2677" spans="2:17" x14ac:dyDescent="0.2">
      <c r="B2677" s="39" t="s">
        <v>42</v>
      </c>
      <c r="D2677" s="42">
        <f>_xll.qlCalendarAdvance(Calendar,$D2676,B2677,"f",FALSE)</f>
        <v>58509</v>
      </c>
      <c r="E2677" s="139">
        <f>_xll.qlInterestRateIndexValueDate(IndexON,D2677)</f>
        <v>58509</v>
      </c>
      <c r="F2677" s="155">
        <f>IFERROR(_xll.qlIndexFixing(IndexON,D2677,TRUE,_xll.ohTrigger(RecalcTrigger,TriggerON)),NA())</f>
        <v>5.2001970170767464E-3</v>
      </c>
      <c r="H2677" s="42">
        <f>_xll.qlCalendarAdvance(Calendar,$H2676,B2677,"f",FALSE)</f>
        <v>58509</v>
      </c>
      <c r="I2677" s="139">
        <f>_xll.qlInterestRateIndexValueDate(Index1M,$H2677)</f>
        <v>58511</v>
      </c>
      <c r="J2677" s="144">
        <f>IFERROR(_xll.qlIndexFixing(Index1M,$H2677,TRUE,_xll.ohTrigger(RecalcTrigger,Trigger1M)),NA())</f>
        <v>5.059104541953463E-3</v>
      </c>
      <c r="K2677" s="44">
        <f>IFERROR(_xll.qlIndexFixing(Index3M,H2677,TRUE,_xll.ohTrigger(RecalcTrigger,Trigger3M)),NA())</f>
        <v>5.2928533356665997E-3</v>
      </c>
      <c r="L2677" s="44">
        <f>IFERROR(_xll.qlIndexFixing(Index6M,$H2677,TRUE,_xll.ohTrigger(RecalcTrigger,Trigger6M)),NA())</f>
        <v>5.8439159910653625E-3</v>
      </c>
      <c r="M2677" s="145">
        <f>IFERROR(_xll.qlIndexFixing(Index1Y,$H2677,TRUE,_xll.ohTrigger(RecalcTrigger,Trigger1Y)),NA())</f>
        <v>5.4071380165409185E-3</v>
      </c>
      <c r="N2677" s="144">
        <f>IFERROR(_xll.qlIndexFixing(ONIndex1M,I2677,TRUE,_xll.ohTrigger(RecalcTrigger,Trigger1M)),NA())</f>
        <v>5.0648093411265194E-3</v>
      </c>
      <c r="O2677" s="44">
        <f>IFERROR(_xll.qlIndexFixing(ONIndex3M,I2677,TRUE,_xll.ohTrigger(RecalcTrigger,Trigger3M)),NA())</f>
        <v>5.3132216407369981E-3</v>
      </c>
      <c r="P2677" s="44">
        <f>IFERROR(_xll.qlIndexFixing(ONIndex6M,I2677,TRUE,_xll.ohTrigger(RecalcTrigger,Trigger6M)),NA())</f>
        <v>5.9731193147616324E-3</v>
      </c>
      <c r="Q2677" s="145">
        <f>IFERROR(_xll.qlIndexFixing(ONIndex1Y,I2677,TRUE,_xll.ohTrigger(RecalcTrigger,Trigger1Y)),NA())</f>
        <v>5.4889865787011161E-3</v>
      </c>
    </row>
    <row r="2678" spans="2:17" x14ac:dyDescent="0.2">
      <c r="B2678" s="39" t="s">
        <v>42</v>
      </c>
      <c r="D2678" s="42">
        <f>_xll.qlCalendarAdvance(Calendar,$D2677,B2678,"f",FALSE)</f>
        <v>58516</v>
      </c>
      <c r="E2678" s="139">
        <f>_xll.qlInterestRateIndexValueDate(IndexON,D2678)</f>
        <v>58516</v>
      </c>
      <c r="F2678" s="155">
        <f>IFERROR(_xll.qlIndexFixing(IndexON,D2678,TRUE,_xll.ohTrigger(RecalcTrigger,TriggerON)),NA())</f>
        <v>5.2001970170767464E-3</v>
      </c>
      <c r="H2678" s="42">
        <f>_xll.qlCalendarAdvance(Calendar,$H2677,B2678,"f",FALSE)</f>
        <v>58516</v>
      </c>
      <c r="I2678" s="139">
        <f>_xll.qlInterestRateIndexValueDate(Index1M,$H2678)</f>
        <v>58518</v>
      </c>
      <c r="J2678" s="144">
        <f>IFERROR(_xll.qlIndexFixing(Index1M,$H2678,TRUE,_xll.ohTrigger(RecalcTrigger,Trigger1M)),NA())</f>
        <v>5.0547184160855034E-3</v>
      </c>
      <c r="K2678" s="44">
        <f>IFERROR(_xll.qlIndexFixing(Index3M,H2678,TRUE,_xll.ohTrigger(RecalcTrigger,Trigger3M)),NA())</f>
        <v>5.2888619213840322E-3</v>
      </c>
      <c r="L2678" s="44">
        <f>IFERROR(_xll.qlIndexFixing(Index6M,$H2678,TRUE,_xll.ohTrigger(RecalcTrigger,Trigger6M)),NA())</f>
        <v>5.8327348599953154E-3</v>
      </c>
      <c r="M2678" s="145">
        <f>IFERROR(_xll.qlIndexFixing(Index1Y,$H2678,TRUE,_xll.ohTrigger(RecalcTrigger,Trigger1Y)),NA())</f>
        <v>5.4035084215334657E-3</v>
      </c>
      <c r="N2678" s="144">
        <f>IFERROR(_xll.qlIndexFixing(ONIndex1M,I2678,TRUE,_xll.ohTrigger(RecalcTrigger,Trigger1M)),NA())</f>
        <v>5.0606488675608574E-3</v>
      </c>
      <c r="O2678" s="44">
        <f>IFERROR(_xll.qlIndexFixing(ONIndex3M,I2678,TRUE,_xll.ohTrigger(RecalcTrigger,Trigger3M)),NA())</f>
        <v>5.3091142326433527E-3</v>
      </c>
      <c r="P2678" s="44">
        <f>IFERROR(_xll.qlIndexFixing(ONIndex6M,I2678,TRUE,_xll.ohTrigger(RecalcTrigger,Trigger6M)),NA())</f>
        <v>5.9626304162918586E-3</v>
      </c>
      <c r="Q2678" s="145">
        <f>IFERROR(_xll.qlIndexFixing(ONIndex1Y,I2678,TRUE,_xll.ohTrigger(RecalcTrigger,Trigger1Y)),NA())</f>
        <v>5.4848390438255734E-3</v>
      </c>
    </row>
    <row r="2679" spans="2:17" x14ac:dyDescent="0.2">
      <c r="B2679" s="39" t="s">
        <v>42</v>
      </c>
      <c r="D2679" s="42">
        <f>_xll.qlCalendarAdvance(Calendar,$D2678,B2679,"f",FALSE)</f>
        <v>58523</v>
      </c>
      <c r="E2679" s="139">
        <f>_xll.qlInterestRateIndexValueDate(IndexON,D2679)</f>
        <v>58523</v>
      </c>
      <c r="F2679" s="155">
        <f>IFERROR(_xll.qlIndexFixing(IndexON,D2679,TRUE,_xll.ohTrigger(RecalcTrigger,TriggerON)),NA())</f>
        <v>5.2001970170767464E-3</v>
      </c>
      <c r="H2679" s="42">
        <f>_xll.qlCalendarAdvance(Calendar,$H2678,B2679,"f",FALSE)</f>
        <v>58523</v>
      </c>
      <c r="I2679" s="139">
        <f>_xll.qlInterestRateIndexValueDate(Index1M,$H2679)</f>
        <v>58525</v>
      </c>
      <c r="J2679" s="144">
        <f>IFERROR(_xll.qlIndexFixing(Index1M,$H2679,TRUE,_xll.ohTrigger(RecalcTrigger,Trigger1M)),NA())</f>
        <v>5.0508678168190158E-3</v>
      </c>
      <c r="K2679" s="44">
        <f>IFERROR(_xll.qlIndexFixing(Index3M,H2679,TRUE,_xll.ohTrigger(RecalcTrigger,Trigger3M)),NA())</f>
        <v>5.2848910922767677E-3</v>
      </c>
      <c r="L2679" s="44">
        <f>IFERROR(_xll.qlIndexFixing(Index6M,$H2679,TRUE,_xll.ohTrigger(RecalcTrigger,Trigger6M)),NA())</f>
        <v>5.8215012073347507E-3</v>
      </c>
      <c r="M2679" s="145">
        <f>IFERROR(_xll.qlIndexFixing(Index1Y,$H2679,TRUE,_xll.ohTrigger(RecalcTrigger,Trigger1Y)),NA())</f>
        <v>5.399900440593043E-3</v>
      </c>
      <c r="N2679" s="144">
        <f>IFERROR(_xll.qlIndexFixing(ONIndex1M,I2679,TRUE,_xll.ohTrigger(RecalcTrigger,Trigger1M)),NA())</f>
        <v>5.0565088397203084E-3</v>
      </c>
      <c r="O2679" s="44">
        <f>IFERROR(_xll.qlIndexFixing(ONIndex3M,I2679,TRUE,_xll.ohTrigger(RecalcTrigger,Trigger3M)),NA())</f>
        <v>5.3050271429366802E-3</v>
      </c>
      <c r="P2679" s="44">
        <f>IFERROR(_xll.qlIndexFixing(ONIndex6M,I2679,TRUE,_xll.ohTrigger(RecalcTrigger,Trigger6M)),NA())</f>
        <v>5.9520899929577098E-3</v>
      </c>
      <c r="Q2679" s="145">
        <f>IFERROR(_xll.qlIndexFixing(ONIndex1Y,I2679,TRUE,_xll.ohTrigger(RecalcTrigger,Trigger1Y)),NA())</f>
        <v>5.48071200767275E-3</v>
      </c>
    </row>
    <row r="2680" spans="2:17" x14ac:dyDescent="0.2">
      <c r="B2680" s="39" t="s">
        <v>42</v>
      </c>
      <c r="D2680" s="42">
        <f>_xll.qlCalendarAdvance(Calendar,$D2679,B2680,"f",FALSE)</f>
        <v>58530</v>
      </c>
      <c r="E2680" s="139">
        <f>_xll.qlInterestRateIndexValueDate(IndexON,D2680)</f>
        <v>58530</v>
      </c>
      <c r="F2680" s="155">
        <f>IFERROR(_xll.qlIndexFixing(IndexON,D2680,TRUE,_xll.ohTrigger(RecalcTrigger,TriggerON)),NA())</f>
        <v>5.2001970170767464E-3</v>
      </c>
      <c r="H2680" s="42">
        <f>_xll.qlCalendarAdvance(Calendar,$H2679,B2680,"f",FALSE)</f>
        <v>58530</v>
      </c>
      <c r="I2680" s="139">
        <f>_xll.qlInterestRateIndexValueDate(Index1M,$H2680)</f>
        <v>58532</v>
      </c>
      <c r="J2680" s="144">
        <f>IFERROR(_xll.qlIndexFixing(Index1M,$H2680,TRUE,_xll.ohTrigger(RecalcTrigger,Trigger1M)),NA())</f>
        <v>5.0467802796502759E-3</v>
      </c>
      <c r="K2680" s="44">
        <f>IFERROR(_xll.qlIndexFixing(Index3M,H2680,TRUE,_xll.ohTrigger(RecalcTrigger,Trigger3M)),NA())</f>
        <v>5.2811804257502709E-3</v>
      </c>
      <c r="L2680" s="44">
        <f>IFERROR(_xll.qlIndexFixing(Index6M,$H2680,TRUE,_xll.ohTrigger(RecalcTrigger,Trigger6M)),NA())</f>
        <v>5.812546857665175E-3</v>
      </c>
      <c r="M2680" s="145">
        <f>IFERROR(_xll.qlIndexFixing(Index1Y,$H2680,TRUE,_xll.ohTrigger(RecalcTrigger,Trigger1Y)),NA())</f>
        <v>5.3963141124251258E-3</v>
      </c>
      <c r="N2680" s="144">
        <f>IFERROR(_xll.qlIndexFixing(ONIndex1M,I2680,TRUE,_xll.ohTrigger(RecalcTrigger,Trigger1M)),NA())</f>
        <v>5.0523892985321339E-3</v>
      </c>
      <c r="O2680" s="44">
        <f>IFERROR(_xll.qlIndexFixing(ONIndex3M,I2680,TRUE,_xll.ohTrigger(RecalcTrigger,Trigger3M)),NA())</f>
        <v>5.3009604115850095E-3</v>
      </c>
      <c r="P2680" s="44">
        <f>IFERROR(_xll.qlIndexFixing(ONIndex6M,I2680,TRUE,_xll.ohTrigger(RecalcTrigger,Trigger6M)),NA())</f>
        <v>5.941497973056542E-3</v>
      </c>
      <c r="Q2680" s="145">
        <f>IFERROR(_xll.qlIndexFixing(ONIndex1Y,I2680,TRUE,_xll.ohTrigger(RecalcTrigger,Trigger1Y)),NA())</f>
        <v>5.4766055089316978E-3</v>
      </c>
    </row>
    <row r="2681" spans="2:17" x14ac:dyDescent="0.2">
      <c r="B2681" s="39" t="s">
        <v>42</v>
      </c>
      <c r="D2681" s="42">
        <f>_xll.qlCalendarAdvance(Calendar,$D2680,B2681,"f",FALSE)</f>
        <v>58537</v>
      </c>
      <c r="E2681" s="139">
        <f>_xll.qlInterestRateIndexValueDate(IndexON,D2681)</f>
        <v>58537</v>
      </c>
      <c r="F2681" s="155">
        <f>IFERROR(_xll.qlIndexFixing(IndexON,D2681,TRUE,_xll.ohTrigger(RecalcTrigger,TriggerON)),NA())</f>
        <v>5.2001970171566825E-3</v>
      </c>
      <c r="H2681" s="42">
        <f>_xll.qlCalendarAdvance(Calendar,$H2680,B2681,"f",FALSE)</f>
        <v>58537</v>
      </c>
      <c r="I2681" s="139">
        <f>_xll.qlInterestRateIndexValueDate(Index1M,$H2681)</f>
        <v>58539</v>
      </c>
      <c r="J2681" s="144">
        <f>IFERROR(_xll.qlIndexFixing(Index1M,$H2681,TRUE,_xll.ohTrigger(RecalcTrigger,Trigger1M)),NA())</f>
        <v>5.0427133470146157E-3</v>
      </c>
      <c r="K2681" s="44">
        <f>IFERROR(_xll.qlIndexFixing(Index3M,H2681,TRUE,_xll.ohTrigger(RecalcTrigger,Trigger3M)),NA())</f>
        <v>5.2772494600461153E-3</v>
      </c>
      <c r="L2681" s="44">
        <f>IFERROR(_xll.qlIndexFixing(Index6M,$H2681,TRUE,_xll.ohTrigger(RecalcTrigger,Trigger6M)),NA())</f>
        <v>5.8012198548920658E-3</v>
      </c>
      <c r="M2681" s="145">
        <f>IFERROR(_xll.qlIndexFixing(Index1Y,$H2681,TRUE,_xll.ohTrigger(RecalcTrigger,Trigger1Y)),NA())</f>
        <v>5.3919504625966055E-3</v>
      </c>
      <c r="N2681" s="144">
        <f>IFERROR(_xll.qlIndexFixing(ONIndex1M,I2681,TRUE,_xll.ohTrigger(RecalcTrigger,Trigger1M)),NA())</f>
        <v>5.0482902847637234E-3</v>
      </c>
      <c r="O2681" s="44">
        <f>IFERROR(_xll.qlIndexFixing(ONIndex3M,I2681,TRUE,_xll.ohTrigger(RecalcTrigger,Trigger3M)),NA())</f>
        <v>5.2969140780767532E-3</v>
      </c>
      <c r="P2681" s="44">
        <f>IFERROR(_xll.qlIndexFixing(ONIndex6M,I2681,TRUE,_xll.ohTrigger(RecalcTrigger,Trigger6M)),NA())</f>
        <v>5.9308542856051361E-3</v>
      </c>
      <c r="Q2681" s="145">
        <f>IFERROR(_xll.qlIndexFixing(ONIndex1Y,I2681,TRUE,_xll.ohTrigger(RecalcTrigger,Trigger1Y)),NA())</f>
        <v>5.4725195862914688E-3</v>
      </c>
    </row>
    <row r="2682" spans="2:17" x14ac:dyDescent="0.2">
      <c r="B2682" s="39" t="s">
        <v>42</v>
      </c>
      <c r="D2682" s="42">
        <f>_xll.qlCalendarAdvance(Calendar,$D2681,B2682,"f",FALSE)</f>
        <v>58544</v>
      </c>
      <c r="E2682" s="139">
        <f>_xll.qlInterestRateIndexValueDate(IndexON,D2682)</f>
        <v>58544</v>
      </c>
      <c r="F2682" s="155">
        <f>IFERROR(_xll.qlIndexFixing(IndexON,D2682,TRUE,_xll.ohTrigger(RecalcTrigger,TriggerON)),NA())</f>
        <v>5.2001970170767464E-3</v>
      </c>
      <c r="H2682" s="42">
        <f>_xll.qlCalendarAdvance(Calendar,$H2681,B2682,"f",FALSE)</f>
        <v>58544</v>
      </c>
      <c r="I2682" s="139">
        <f>_xll.qlInterestRateIndexValueDate(Index1M,$H2682)</f>
        <v>58546</v>
      </c>
      <c r="J2682" s="144">
        <f>IFERROR(_xll.qlIndexFixing(Index1M,$H2682,TRUE,_xll.ohTrigger(RecalcTrigger,Trigger1M)),NA())</f>
        <v>5.0386670596069827E-3</v>
      </c>
      <c r="K2682" s="44">
        <f>IFERROR(_xll.qlIndexFixing(Index3M,H2682,TRUE,_xll.ohTrigger(RecalcTrigger,Trigger3M)),NA())</f>
        <v>5.2733391953116897E-3</v>
      </c>
      <c r="L2682" s="44">
        <f>IFERROR(_xll.qlIndexFixing(Index6M,$H2682,TRUE,_xll.ohTrigger(RecalcTrigger,Trigger6M)),NA())</f>
        <v>5.7898401347719671E-3</v>
      </c>
      <c r="M2682" s="145">
        <f>IFERROR(_xll.qlIndexFixing(Index1Y,$H2682,TRUE,_xll.ohTrigger(RecalcTrigger,Trigger1Y)),NA())</f>
        <v>5.3892065692324439E-3</v>
      </c>
      <c r="N2682" s="144">
        <f>IFERROR(_xll.qlIndexFixing(ONIndex1M,I2682,TRUE,_xll.ohTrigger(RecalcTrigger,Trigger1M)),NA())</f>
        <v>5.0430503521159409E-3</v>
      </c>
      <c r="O2682" s="44">
        <f>IFERROR(_xll.qlIndexFixing(ONIndex3M,I2682,TRUE,_xll.ohTrigger(RecalcTrigger,Trigger3M)),NA())</f>
        <v>5.2917416854825206E-3</v>
      </c>
      <c r="P2682" s="44">
        <f>IFERROR(_xll.qlIndexFixing(ONIndex6M,I2682,TRUE,_xll.ohTrigger(RecalcTrigger,Trigger6M)),NA())</f>
        <v>5.9170935092467403E-3</v>
      </c>
      <c r="Q2682" s="145">
        <f>IFERROR(_xll.qlIndexFixing(ONIndex1Y,I2682,TRUE,_xll.ohTrigger(RecalcTrigger,Trigger1Y)),NA())</f>
        <v>5.4672965539648288E-3</v>
      </c>
    </row>
    <row r="2683" spans="2:17" x14ac:dyDescent="0.2">
      <c r="B2683" s="39" t="s">
        <v>42</v>
      </c>
      <c r="D2683" s="42">
        <f>_xll.qlCalendarAdvance(Calendar,$D2682,B2683,"f",FALSE)</f>
        <v>58551</v>
      </c>
      <c r="E2683" s="139">
        <f>_xll.qlInterestRateIndexValueDate(IndexON,D2683)</f>
        <v>58551</v>
      </c>
      <c r="F2683" s="155">
        <f>IFERROR(_xll.qlIndexFixing(IndexON,D2683,TRUE,_xll.ohTrigger(RecalcTrigger,TriggerON)),NA())</f>
        <v>5.2001970171566825E-3</v>
      </c>
      <c r="H2683" s="42">
        <f>_xll.qlCalendarAdvance(Calendar,$H2682,B2683,"f",FALSE)</f>
        <v>58551</v>
      </c>
      <c r="I2683" s="139">
        <f>_xll.qlInterestRateIndexValueDate(Index1M,$H2683)</f>
        <v>58553</v>
      </c>
      <c r="J2683" s="144">
        <f>IFERROR(_xll.qlIndexFixing(Index1M,$H2683,TRUE,_xll.ohTrigger(RecalcTrigger,Trigger1M)),NA())</f>
        <v>5.0346414581298182E-3</v>
      </c>
      <c r="K2683" s="44">
        <f>IFERROR(_xll.qlIndexFixing(Index3M,H2683,TRUE,_xll.ohTrigger(RecalcTrigger,Trigger3M)),NA())</f>
        <v>5.269449671200549E-3</v>
      </c>
      <c r="L2683" s="44">
        <f>IFERROR(_xll.qlIndexFixing(Index6M,$H2683,TRUE,_xll.ohTrigger(RecalcTrigger,Trigger6M)),NA())</f>
        <v>5.7784076265051179E-3</v>
      </c>
      <c r="M2683" s="145">
        <f>IFERROR(_xll.qlIndexFixing(Index1Y,$H2683,TRUE,_xll.ohTrigger(RecalcTrigger,Trigger1Y)),NA())</f>
        <v>5.3856854316225748E-3</v>
      </c>
      <c r="N2683" s="144">
        <f>IFERROR(_xll.qlIndexFixing(ONIndex1M,I2683,TRUE,_xll.ohTrigger(RecalcTrigger,Trigger1M)),NA())</f>
        <v>5.0401540016764557E-3</v>
      </c>
      <c r="O2683" s="44">
        <f>IFERROR(_xll.qlIndexFixing(ONIndex3M,I2683,TRUE,_xll.ohTrigger(RecalcTrigger,Trigger3M)),NA())</f>
        <v>5.2888827632635582E-3</v>
      </c>
      <c r="P2683" s="44">
        <f>IFERROR(_xll.qlIndexFixing(ONIndex6M,I2683,TRUE,_xll.ohTrigger(RecalcTrigger,Trigger6M)),NA())</f>
        <v>5.909411621001226E-3</v>
      </c>
      <c r="Q2683" s="145">
        <f>IFERROR(_xll.qlIndexFixing(ONIndex1Y,I2683,TRUE,_xll.ohTrigger(RecalcTrigger,Trigger1Y)),NA())</f>
        <v>5.4644096243894325E-3</v>
      </c>
    </row>
    <row r="2684" spans="2:17" x14ac:dyDescent="0.2">
      <c r="B2684" s="39" t="s">
        <v>42</v>
      </c>
      <c r="D2684" s="42">
        <f>_xll.qlCalendarAdvance(Calendar,$D2683,B2684,"f",FALSE)</f>
        <v>58558</v>
      </c>
      <c r="E2684" s="139">
        <f>_xll.qlInterestRateIndexValueDate(IndexON,D2684)</f>
        <v>58558</v>
      </c>
      <c r="F2684" s="155">
        <f>IFERROR(_xll.qlIndexFixing(IndexON,D2684,TRUE,_xll.ohTrigger(RecalcTrigger,TriggerON)),NA())</f>
        <v>5.2001970171566825E-3</v>
      </c>
      <c r="H2684" s="42">
        <f>_xll.qlCalendarAdvance(Calendar,$H2683,B2684,"f",FALSE)</f>
        <v>58558</v>
      </c>
      <c r="I2684" s="139">
        <f>_xll.qlInterestRateIndexValueDate(Index1M,$H2684)</f>
        <v>58560</v>
      </c>
      <c r="J2684" s="144">
        <f>IFERROR(_xll.qlIndexFixing(Index1M,$H2684,TRUE,_xll.ohTrigger(RecalcTrigger,Trigger1M)),NA())</f>
        <v>5.0306365832755717E-3</v>
      </c>
      <c r="K2684" s="44">
        <f>IFERROR(_xll.qlIndexFixing(Index3M,H2684,TRUE,_xll.ohTrigger(RecalcTrigger,Trigger3M)),NA())</f>
        <v>5.2655809273750324E-3</v>
      </c>
      <c r="L2684" s="44">
        <f>IFERROR(_xll.qlIndexFixing(Index6M,$H2684,TRUE,_xll.ohTrigger(RecalcTrigger,Trigger6M)),NA())</f>
        <v>5.7669222592987481E-3</v>
      </c>
      <c r="M2684" s="145">
        <f>IFERROR(_xll.qlIndexFixing(Index1Y,$H2684,TRUE,_xll.ohTrigger(RecalcTrigger,Trigger1Y)),NA())</f>
        <v>5.3821861016152247E-3</v>
      </c>
      <c r="N2684" s="144">
        <f>IFERROR(_xll.qlIndexFixing(ONIndex1M,I2684,TRUE,_xll.ohTrigger(RecalcTrigger,Trigger1M)),NA())</f>
        <v>5.0361168138923773E-3</v>
      </c>
      <c r="O2684" s="44">
        <f>IFERROR(_xll.qlIndexFixing(ONIndex3M,I2684,TRUE,_xll.ohTrigger(RecalcTrigger,Trigger3M)),NA())</f>
        <v>5.284897861335125E-3</v>
      </c>
      <c r="P2684" s="44">
        <f>IFERROR(_xll.qlIndexFixing(ONIndex6M,I2684,TRUE,_xll.ohTrigger(RecalcTrigger,Trigger6M)),NA())</f>
        <v>5.8986125008431145E-3</v>
      </c>
      <c r="Q2684" s="145">
        <f>IFERROR(_xll.qlIndexFixing(ONIndex1Y,I2684,TRUE,_xll.ohTrigger(RecalcTrigger,Trigger1Y)),NA())</f>
        <v>5.4603856627455372E-3</v>
      </c>
    </row>
    <row r="2685" spans="2:17" x14ac:dyDescent="0.2">
      <c r="B2685" s="39" t="s">
        <v>42</v>
      </c>
      <c r="D2685" s="42">
        <f>_xll.qlCalendarAdvance(Calendar,$D2684,B2685,"f",FALSE)</f>
        <v>58565</v>
      </c>
      <c r="E2685" s="139">
        <f>_xll.qlInterestRateIndexValueDate(IndexON,D2685)</f>
        <v>58565</v>
      </c>
      <c r="F2685" s="155">
        <f>IFERROR(_xll.qlIndexFixing(IndexON,D2685,TRUE,_xll.ohTrigger(RecalcTrigger,TriggerON)),NA())</f>
        <v>5.2001970171566825E-3</v>
      </c>
      <c r="H2685" s="42">
        <f>_xll.qlCalendarAdvance(Calendar,$H2684,B2685,"f",FALSE)</f>
        <v>58565</v>
      </c>
      <c r="I2685" s="139">
        <f>_xll.qlInterestRateIndexValueDate(Index1M,$H2685)</f>
        <v>58567</v>
      </c>
      <c r="J2685" s="144">
        <f>IFERROR(_xll.qlIndexFixing(Index1M,$H2685,TRUE,_xll.ohTrigger(RecalcTrigger,Trigger1M)),NA())</f>
        <v>5.0266524757491826E-3</v>
      </c>
      <c r="K2685" s="44">
        <f>IFERROR(_xll.qlIndexFixing(Index3M,H2685,TRUE,_xll.ohTrigger(RecalcTrigger,Trigger3M)),NA())</f>
        <v>5.2615006271250486E-3</v>
      </c>
      <c r="L2685" s="44">
        <f>IFERROR(_xll.qlIndexFixing(Index6M,$H2685,TRUE,_xll.ohTrigger(RecalcTrigger,Trigger6M)),NA())</f>
        <v>5.7529923733083462E-3</v>
      </c>
      <c r="M2685" s="145">
        <f>IFERROR(_xll.qlIndexFixing(Index1Y,$H2685,TRUE,_xll.ohTrigger(RecalcTrigger,Trigger1Y)),NA())</f>
        <v>5.3787086179200305E-3</v>
      </c>
      <c r="N2685" s="144">
        <f>IFERROR(_xll.qlIndexFixing(ONIndex1M,I2685,TRUE,_xll.ohTrigger(RecalcTrigger,Trigger1M)),NA())</f>
        <v>5.0321003161979405E-3</v>
      </c>
      <c r="O2685" s="44">
        <f>IFERROR(_xll.qlIndexFixing(ONIndex3M,I2685,TRUE,_xll.ohTrigger(RecalcTrigger,Trigger3M)),NA())</f>
        <v>5.2809335160031168E-3</v>
      </c>
      <c r="P2685" s="44">
        <f>IFERROR(_xll.qlIndexFixing(ONIndex6M,I2685,TRUE,_xll.ohTrigger(RecalcTrigger,Trigger6M)),NA())</f>
        <v>5.8877614268837419E-3</v>
      </c>
      <c r="Q2685" s="145">
        <f>IFERROR(_xll.qlIndexFixing(ONIndex1Y,I2685,TRUE,_xll.ohTrigger(RecalcTrigger,Trigger1Y)),NA())</f>
        <v>5.456382432118545E-3</v>
      </c>
    </row>
    <row r="2686" spans="2:17" x14ac:dyDescent="0.2">
      <c r="B2686" s="39" t="s">
        <v>42</v>
      </c>
      <c r="D2686" s="42">
        <f>_xll.qlCalendarAdvance(Calendar,$D2685,B2686,"f",FALSE)</f>
        <v>58572</v>
      </c>
      <c r="E2686" s="139">
        <f>_xll.qlInterestRateIndexValueDate(IndexON,D2686)</f>
        <v>58572</v>
      </c>
      <c r="F2686" s="155">
        <f>IFERROR(_xll.qlIndexFixing(IndexON,D2686,TRUE,_xll.ohTrigger(RecalcTrigger,TriggerON)),NA())</f>
        <v>5.2001970170767464E-3</v>
      </c>
      <c r="H2686" s="42">
        <f>_xll.qlCalendarAdvance(Calendar,$H2685,B2686,"f",FALSE)</f>
        <v>58572</v>
      </c>
      <c r="I2686" s="139">
        <f>_xll.qlInterestRateIndexValueDate(Index1M,$H2686)</f>
        <v>58574</v>
      </c>
      <c r="J2686" s="144">
        <f>IFERROR(_xll.qlIndexFixing(Index1M,$H2686,TRUE,_xll.ohTrigger(RecalcTrigger,Trigger1M)),NA())</f>
        <v>5.0226891762455983E-3</v>
      </c>
      <c r="K2686" s="44">
        <f>IFERROR(_xll.qlIndexFixing(Index3M,H2686,TRUE,_xll.ohTrigger(RecalcTrigger,Trigger3M)),NA())</f>
        <v>5.2576750046479832E-3</v>
      </c>
      <c r="L2686" s="44">
        <f>IFERROR(_xll.qlIndexFixing(Index6M,$H2686,TRUE,_xll.ohTrigger(RecalcTrigger,Trigger6M)),NA())</f>
        <v>5.7413890873096503E-3</v>
      </c>
      <c r="M2686" s="145">
        <f>IFERROR(_xll.qlIndexFixing(Index1Y,$H2686,TRUE,_xll.ohTrigger(RecalcTrigger,Trigger1Y)),NA())</f>
        <v>5.3752530192477258E-3</v>
      </c>
      <c r="N2686" s="144">
        <f>IFERROR(_xll.qlIndexFixing(ONIndex1M,I2686,TRUE,_xll.ohTrigger(RecalcTrigger,Trigger1M)),NA())</f>
        <v>5.0281045492805987E-3</v>
      </c>
      <c r="O2686" s="44">
        <f>IFERROR(_xll.qlIndexFixing(ONIndex3M,I2686,TRUE,_xll.ohTrigger(RecalcTrigger,Trigger3M)),NA())</f>
        <v>5.2769897666760102E-3</v>
      </c>
      <c r="P2686" s="44">
        <f>IFERROR(_xll.qlIndexFixing(ONIndex6M,I2686,TRUE,_xll.ohTrigger(RecalcTrigger,Trigger6M)),NA())</f>
        <v>5.8768583276602726E-3</v>
      </c>
      <c r="Q2686" s="145">
        <f>IFERROR(_xll.qlIndexFixing(ONIndex1Y,I2686,TRUE,_xll.ohTrigger(RecalcTrigger,Trigger1Y)),NA())</f>
        <v>5.4523999711175719E-3</v>
      </c>
    </row>
    <row r="2687" spans="2:17" x14ac:dyDescent="0.2">
      <c r="B2687" s="39" t="s">
        <v>42</v>
      </c>
      <c r="D2687" s="42">
        <f>_xll.qlCalendarAdvance(Calendar,$D2686,B2687,"f",FALSE)</f>
        <v>58579</v>
      </c>
      <c r="E2687" s="139">
        <f>_xll.qlInterestRateIndexValueDate(IndexON,D2687)</f>
        <v>58579</v>
      </c>
      <c r="F2687" s="155">
        <f>IFERROR(_xll.qlIndexFixing(IndexON,D2687,TRUE,_xll.ohTrigger(RecalcTrigger,TriggerON)),NA())</f>
        <v>5.2001970171566825E-3</v>
      </c>
      <c r="H2687" s="42">
        <f>_xll.qlCalendarAdvance(Calendar,$H2686,B2687,"f",FALSE)</f>
        <v>58579</v>
      </c>
      <c r="I2687" s="139">
        <f>_xll.qlInterestRateIndexValueDate(Index1M,$H2687)</f>
        <v>58581</v>
      </c>
      <c r="J2687" s="144">
        <f>IFERROR(_xll.qlIndexFixing(Index1M,$H2687,TRUE,_xll.ohTrigger(RecalcTrigger,Trigger1M)),NA())</f>
        <v>5.0187467254647622E-3</v>
      </c>
      <c r="K2687" s="44">
        <f>IFERROR(_xll.qlIndexFixing(Index3M,H2687,TRUE,_xll.ohTrigger(RecalcTrigger,Trigger3M)),NA())</f>
        <v>5.2538702846080896E-3</v>
      </c>
      <c r="L2687" s="44">
        <f>IFERROR(_xll.qlIndexFixing(Index6M,$H2687,TRUE,_xll.ohTrigger(RecalcTrigger,Trigger6M)),NA())</f>
        <v>5.7297327134495351E-3</v>
      </c>
      <c r="M2687" s="145">
        <f>IFERROR(_xll.qlIndexFixing(Index1Y,$H2687,TRUE,_xll.ohTrigger(RecalcTrigger,Trigger1Y)),NA())</f>
        <v>5.3718193443094827E-3</v>
      </c>
      <c r="N2687" s="144">
        <f>IFERROR(_xll.qlIndexFixing(ONIndex1M,I2687,TRUE,_xll.ohTrigger(RecalcTrigger,Trigger1M)),NA())</f>
        <v>5.0241295537478692E-3</v>
      </c>
      <c r="O2687" s="44">
        <f>IFERROR(_xll.qlIndexFixing(ONIndex3M,I2687,TRUE,_xll.ohTrigger(RecalcTrigger,Trigger3M)),NA())</f>
        <v>5.2730666534017701E-3</v>
      </c>
      <c r="P2687" s="44">
        <f>IFERROR(_xll.qlIndexFixing(ONIndex6M,I2687,TRUE,_xll.ohTrigger(RecalcTrigger,Trigger6M)),NA())</f>
        <v>5.8659031315499988E-3</v>
      </c>
      <c r="Q2687" s="145">
        <f>IFERROR(_xll.qlIndexFixing(ONIndex1Y,I2687,TRUE,_xll.ohTrigger(RecalcTrigger,Trigger1Y)),NA())</f>
        <v>5.448438318751414E-3</v>
      </c>
    </row>
    <row r="2688" spans="2:17" x14ac:dyDescent="0.2">
      <c r="B2688" s="39" t="s">
        <v>42</v>
      </c>
      <c r="D2688" s="42">
        <f>_xll.qlCalendarAdvance(Calendar,$D2687,B2688,"f",FALSE)</f>
        <v>58586</v>
      </c>
      <c r="E2688" s="139">
        <f>_xll.qlInterestRateIndexValueDate(IndexON,D2688)</f>
        <v>58586</v>
      </c>
      <c r="F2688" s="155">
        <f>IFERROR(_xll.qlIndexFixing(IndexON,D2688,TRUE,_xll.ohTrigger(RecalcTrigger,TriggerON)),NA())</f>
        <v>5.2001970170767464E-3</v>
      </c>
      <c r="H2688" s="42">
        <f>_xll.qlCalendarAdvance(Calendar,$H2687,B2688,"f",FALSE)</f>
        <v>58586</v>
      </c>
      <c r="I2688" s="139">
        <f>_xll.qlInterestRateIndexValueDate(Index1M,$H2688)</f>
        <v>58588</v>
      </c>
      <c r="J2688" s="144">
        <f>IFERROR(_xll.qlIndexFixing(Index1M,$H2688,TRUE,_xll.ohTrigger(RecalcTrigger,Trigger1M)),NA())</f>
        <v>5.0148251641016217E-3</v>
      </c>
      <c r="K2688" s="44">
        <f>IFERROR(_xll.qlIndexFixing(Index3M,H2688,TRUE,_xll.ohTrigger(RecalcTrigger,Trigger3M)),NA())</f>
        <v>5.2500865066597352E-3</v>
      </c>
      <c r="L2688" s="44">
        <f>IFERROR(_xll.qlIndexFixing(Index6M,$H2688,TRUE,_xll.ohTrigger(RecalcTrigger,Trigger6M)),NA())</f>
        <v>5.7180231809686897E-3</v>
      </c>
      <c r="M2688" s="145">
        <f>IFERROR(_xll.qlIndexFixing(Index1Y,$H2688,TRUE,_xll.ohTrigger(RecalcTrigger,Trigger1Y)),NA())</f>
        <v>5.368407631818224E-3</v>
      </c>
      <c r="N2688" s="144">
        <f>IFERROR(_xll.qlIndexFixing(ONIndex1M,I2688,TRUE,_xll.ohTrigger(RecalcTrigger,Trigger1M)),NA())</f>
        <v>5.0201753706069496E-3</v>
      </c>
      <c r="O2688" s="44">
        <f>IFERROR(_xll.qlIndexFixing(ONIndex3M,I2688,TRUE,_xll.ohTrigger(RecalcTrigger,Trigger3M)),NA())</f>
        <v>5.2691642155089369E-3</v>
      </c>
      <c r="P2688" s="44">
        <f>IFERROR(_xll.qlIndexFixing(ONIndex6M,I2688,TRUE,_xll.ohTrigger(RecalcTrigger,Trigger6M)),NA())</f>
        <v>5.8548957671700208E-3</v>
      </c>
      <c r="Q2688" s="145">
        <f>IFERROR(_xll.qlIndexFixing(ONIndex1Y,I2688,TRUE,_xll.ohTrigger(RecalcTrigger,Trigger1Y)),NA())</f>
        <v>5.4444975137091234E-3</v>
      </c>
    </row>
    <row r="2689" spans="2:17" x14ac:dyDescent="0.2">
      <c r="B2689" s="39" t="s">
        <v>42</v>
      </c>
      <c r="D2689" s="42">
        <f>_xll.qlCalendarAdvance(Calendar,$D2688,B2689,"f",FALSE)</f>
        <v>58593</v>
      </c>
      <c r="E2689" s="139">
        <f>_xll.qlInterestRateIndexValueDate(IndexON,D2689)</f>
        <v>58593</v>
      </c>
      <c r="F2689" s="155">
        <f>IFERROR(_xll.qlIndexFixing(IndexON,D2689,TRUE,_xll.ohTrigger(RecalcTrigger,TriggerON)),NA())</f>
        <v>5.2001970170767464E-3</v>
      </c>
      <c r="H2689" s="42">
        <f>_xll.qlCalendarAdvance(Calendar,$H2688,B2689,"f",FALSE)</f>
        <v>58593</v>
      </c>
      <c r="I2689" s="139">
        <f>_xll.qlInterestRateIndexValueDate(Index1M,$H2689)</f>
        <v>58595</v>
      </c>
      <c r="J2689" s="144">
        <f>IFERROR(_xll.qlIndexFixing(Index1M,$H2689,TRUE,_xll.ohTrigger(RecalcTrigger,Trigger1M)),NA())</f>
        <v>5.0109245328611163E-3</v>
      </c>
      <c r="K2689" s="44">
        <f>IFERROR(_xll.qlIndexFixing(Index3M,H2689,TRUE,_xll.ohTrigger(RecalcTrigger,Trigger3M)),NA())</f>
        <v>5.2463237104616312E-3</v>
      </c>
      <c r="L2689" s="44">
        <f>IFERROR(_xll.qlIndexFixing(Index6M,$H2689,TRUE,_xll.ohTrigger(RecalcTrigger,Trigger6M)),NA())</f>
        <v>5.7087000617870535E-3</v>
      </c>
      <c r="M2689" s="145">
        <f>IFERROR(_xll.qlIndexFixing(Index1Y,$H2689,TRUE,_xll.ohTrigger(RecalcTrigger,Trigger1Y)),NA())</f>
        <v>5.3650179204866536E-3</v>
      </c>
      <c r="N2689" s="144">
        <f>IFERROR(_xll.qlIndexFixing(ONIndex1M,I2689,TRUE,_xll.ohTrigger(RecalcTrigger,Trigger1M)),NA())</f>
        <v>5.0162420402255492E-3</v>
      </c>
      <c r="O2689" s="44">
        <f>IFERROR(_xll.qlIndexFixing(ONIndex3M,I2689,TRUE,_xll.ohTrigger(RecalcTrigger,Trigger3M)),NA())</f>
        <v>5.2652824929655395E-3</v>
      </c>
      <c r="P2689" s="44">
        <f>IFERROR(_xll.qlIndexFixing(ONIndex6M,I2689,TRUE,_xll.ohTrigger(RecalcTrigger,Trigger6M)),NA())</f>
        <v>5.843836162897631E-3</v>
      </c>
      <c r="Q2689" s="145">
        <f>IFERROR(_xll.qlIndexFixing(ONIndex1Y,I2689,TRUE,_xll.ohTrigger(RecalcTrigger,Trigger1Y)),NA())</f>
        <v>5.4405775945198798E-3</v>
      </c>
    </row>
    <row r="2690" spans="2:17" x14ac:dyDescent="0.2">
      <c r="B2690" s="39" t="s">
        <v>42</v>
      </c>
      <c r="D2690" s="42">
        <f>_xll.qlCalendarAdvance(Calendar,$D2689,B2690,"f",FALSE)</f>
        <v>58600</v>
      </c>
      <c r="E2690" s="139">
        <f>_xll.qlInterestRateIndexValueDate(IndexON,D2690)</f>
        <v>58600</v>
      </c>
      <c r="F2690" s="155">
        <f>IFERROR(_xll.qlIndexFixing(IndexON,D2690,TRUE,_xll.ohTrigger(RecalcTrigger,TriggerON)),NA())</f>
        <v>5.2001970171566825E-3</v>
      </c>
      <c r="H2690" s="42">
        <f>_xll.qlCalendarAdvance(Calendar,$H2689,B2690,"f",FALSE)</f>
        <v>58600</v>
      </c>
      <c r="I2690" s="139">
        <f>_xll.qlInterestRateIndexValueDate(Index1M,$H2690)</f>
        <v>58602</v>
      </c>
      <c r="J2690" s="144">
        <f>IFERROR(_xll.qlIndexFixing(Index1M,$H2690,TRUE,_xll.ohTrigger(RecalcTrigger,Trigger1M)),NA())</f>
        <v>5.0070448724406913E-3</v>
      </c>
      <c r="K2690" s="44">
        <f>IFERROR(_xll.qlIndexFixing(Index3M,H2690,TRUE,_xll.ohTrigger(RecalcTrigger,Trigger3M)),NA())</f>
        <v>5.242581935674227E-3</v>
      </c>
      <c r="L2690" s="44">
        <f>IFERROR(_xll.qlIndexFixing(Index6M,$H2690,TRUE,_xll.ohTrigger(RecalcTrigger,Trigger6M)),NA())</f>
        <v>5.6968960545976501E-3</v>
      </c>
      <c r="M2690" s="145">
        <f>IFERROR(_xll.qlIndexFixing(Index1Y,$H2690,TRUE,_xll.ohTrigger(RecalcTrigger,Trigger1Y)),NA())</f>
        <v>5.3616502490296666E-3</v>
      </c>
      <c r="N2690" s="144">
        <f>IFERROR(_xll.qlIndexFixing(ONIndex1M,I2690,TRUE,_xll.ohTrigger(RecalcTrigger,Trigger1M)),NA())</f>
        <v>5.0123296035309295E-3</v>
      </c>
      <c r="O2690" s="44">
        <f>IFERROR(_xll.qlIndexFixing(ONIndex3M,I2690,TRUE,_xll.ohTrigger(RecalcTrigger,Trigger3M)),NA())</f>
        <v>5.2614215251001184E-3</v>
      </c>
      <c r="P2690" s="44">
        <f>IFERROR(_xll.qlIndexFixing(ONIndex6M,I2690,TRUE,_xll.ohTrigger(RecalcTrigger,Trigger6M)),NA())</f>
        <v>5.8327242472699936E-3</v>
      </c>
      <c r="Q2690" s="145">
        <f>IFERROR(_xll.qlIndexFixing(ONIndex1Y,I2690,TRUE,_xll.ohTrigger(RecalcTrigger,Trigger1Y)),NA())</f>
        <v>5.4366786001924794E-3</v>
      </c>
    </row>
    <row r="2691" spans="2:17" x14ac:dyDescent="0.2">
      <c r="B2691" s="39" t="s">
        <v>42</v>
      </c>
      <c r="D2691" s="42">
        <f>_xll.qlCalendarAdvance(Calendar,$D2690,B2691,"f",FALSE)</f>
        <v>58607</v>
      </c>
      <c r="E2691" s="139">
        <f>_xll.qlInterestRateIndexValueDate(IndexON,D2691)</f>
        <v>58607</v>
      </c>
      <c r="F2691" s="155">
        <f>IFERROR(_xll.qlIndexFixing(IndexON,D2691,TRUE,_xll.ohTrigger(RecalcTrigger,TriggerON)),NA())</f>
        <v>5.2001970171566825E-3</v>
      </c>
      <c r="H2691" s="42">
        <f>_xll.qlCalendarAdvance(Calendar,$H2690,B2691,"f",FALSE)</f>
        <v>58607</v>
      </c>
      <c r="I2691" s="139">
        <f>_xll.qlInterestRateIndexValueDate(Index1M,$H2691)</f>
        <v>58609</v>
      </c>
      <c r="J2691" s="144">
        <f>IFERROR(_xll.qlIndexFixing(Index1M,$H2691,TRUE,_xll.ohTrigger(RecalcTrigger,Trigger1M)),NA())</f>
        <v>5.0031862235327962E-3</v>
      </c>
      <c r="K2691" s="44">
        <f>IFERROR(_xll.qlIndexFixing(Index3M,H2691,TRUE,_xll.ohTrigger(RecalcTrigger,Trigger3M)),NA())</f>
        <v>5.2388612219544939E-3</v>
      </c>
      <c r="L2691" s="44">
        <f>IFERROR(_xll.qlIndexFixing(Index6M,$H2691,TRUE,_xll.ohTrigger(RecalcTrigger,Trigger6M)),NA())</f>
        <v>5.6850386930770219E-3</v>
      </c>
      <c r="M2691" s="145">
        <f>IFERROR(_xll.qlIndexFixing(Index1Y,$H2691,TRUE,_xll.ohTrigger(RecalcTrigger,Trigger1Y)),NA())</f>
        <v>5.3583046561614996E-3</v>
      </c>
      <c r="N2691" s="144">
        <f>IFERROR(_xll.qlIndexFixing(ONIndex1M,I2691,TRUE,_xll.ohTrigger(RecalcTrigger,Trigger1M)),NA())</f>
        <v>5.0084381011306078E-3</v>
      </c>
      <c r="O2691" s="44">
        <f>IFERROR(_xll.qlIndexFixing(ONIndex3M,I2691,TRUE,_xll.ohTrigger(RecalcTrigger,Trigger3M)),NA())</f>
        <v>5.2575813518807024E-3</v>
      </c>
      <c r="P2691" s="44">
        <f>IFERROR(_xll.qlIndexFixing(ONIndex6M,I2691,TRUE,_xll.ohTrigger(RecalcTrigger,Trigger6M)),NA())</f>
        <v>5.8215599488242731E-3</v>
      </c>
      <c r="Q2691" s="145">
        <f>IFERROR(_xll.qlIndexFixing(ONIndex1Y,I2691,TRUE,_xll.ohTrigger(RecalcTrigger,Trigger1Y)),NA())</f>
        <v>5.4328005692561021E-3</v>
      </c>
    </row>
    <row r="2692" spans="2:17" x14ac:dyDescent="0.2">
      <c r="B2692" s="39" t="s">
        <v>42</v>
      </c>
      <c r="D2692" s="42">
        <f>_xll.qlCalendarAdvance(Calendar,$D2691,B2692,"f",FALSE)</f>
        <v>58614</v>
      </c>
      <c r="E2692" s="139">
        <f>_xll.qlInterestRateIndexValueDate(IndexON,D2692)</f>
        <v>58614</v>
      </c>
      <c r="F2692" s="155">
        <f>IFERROR(_xll.qlIndexFixing(IndexON,D2692,TRUE,_xll.ohTrigger(RecalcTrigger,TriggerON)),NA())</f>
        <v>5.2001970170767464E-3</v>
      </c>
      <c r="H2692" s="42">
        <f>_xll.qlCalendarAdvance(Calendar,$H2691,B2692,"f",FALSE)</f>
        <v>58614</v>
      </c>
      <c r="I2692" s="139">
        <f>_xll.qlInterestRateIndexValueDate(Index1M,$H2692)</f>
        <v>58616</v>
      </c>
      <c r="J2692" s="144">
        <f>IFERROR(_xll.qlIndexFixing(Index1M,$H2692,TRUE,_xll.ohTrigger(RecalcTrigger,Trigger1M)),NA())</f>
        <v>4.9993486268423704E-3</v>
      </c>
      <c r="K2692" s="44">
        <f>IFERROR(_xll.qlIndexFixing(Index3M,H2692,TRUE,_xll.ohTrigger(RecalcTrigger,Trigger3M)),NA())</f>
        <v>5.2351616089611457E-3</v>
      </c>
      <c r="L2692" s="44">
        <f>IFERROR(_xll.qlIndexFixing(Index6M,$H2692,TRUE,_xll.ohTrigger(RecalcTrigger,Trigger6M)),NA())</f>
        <v>5.6731279064782605E-3</v>
      </c>
      <c r="M2692" s="145">
        <f>IFERROR(_xll.qlIndexFixing(Index1Y,$H2692,TRUE,_xll.ohTrigger(RecalcTrigger,Trigger1Y)),NA())</f>
        <v>5.3549811805994555E-3</v>
      </c>
      <c r="N2692" s="144">
        <f>IFERROR(_xll.qlIndexFixing(ONIndex1M,I2692,TRUE,_xll.ohTrigger(RecalcTrigger,Trigger1M)),NA())</f>
        <v>5.0045675737919737E-3</v>
      </c>
      <c r="O2692" s="44">
        <f>IFERROR(_xll.qlIndexFixing(ONIndex3M,I2692,TRUE,_xll.ohTrigger(RecalcTrigger,Trigger3M)),NA())</f>
        <v>5.2537620128756402E-3</v>
      </c>
      <c r="P2692" s="44">
        <f>IFERROR(_xll.qlIndexFixing(ONIndex6M,I2692,TRUE,_xll.ohTrigger(RecalcTrigger,Trigger6M)),NA())</f>
        <v>5.8103431960976337E-3</v>
      </c>
      <c r="Q2692" s="145">
        <f>IFERROR(_xll.qlIndexFixing(ONIndex1Y,I2692,TRUE,_xll.ohTrigger(RecalcTrigger,Trigger1Y)),NA())</f>
        <v>5.4289435403997999E-3</v>
      </c>
    </row>
    <row r="2693" spans="2:17" x14ac:dyDescent="0.2">
      <c r="B2693" s="39" t="s">
        <v>42</v>
      </c>
      <c r="D2693" s="42">
        <f>_xll.qlCalendarAdvance(Calendar,$D2692,B2693,"f",FALSE)</f>
        <v>58621</v>
      </c>
      <c r="E2693" s="139">
        <f>_xll.qlInterestRateIndexValueDate(IndexON,D2693)</f>
        <v>58621</v>
      </c>
      <c r="F2693" s="155">
        <f>IFERROR(_xll.qlIndexFixing(IndexON,D2693,TRUE,_xll.ohTrigger(RecalcTrigger,TriggerON)),NA())</f>
        <v>5.2001970170767464E-3</v>
      </c>
      <c r="H2693" s="42">
        <f>_xll.qlCalendarAdvance(Calendar,$H2692,B2693,"f",FALSE)</f>
        <v>58621</v>
      </c>
      <c r="I2693" s="139">
        <f>_xll.qlInterestRateIndexValueDate(Index1M,$H2693)</f>
        <v>58623</v>
      </c>
      <c r="J2693" s="144">
        <f>IFERROR(_xll.qlIndexFixing(Index1M,$H2693,TRUE,_xll.ohTrigger(RecalcTrigger,Trigger1M)),NA())</f>
        <v>4.9955321230668592E-3</v>
      </c>
      <c r="K2693" s="44">
        <f>IFERROR(_xll.qlIndexFixing(Index3M,H2693,TRUE,_xll.ohTrigger(RecalcTrigger,Trigger3M)),NA())</f>
        <v>5.2314831363546293E-3</v>
      </c>
      <c r="L2693" s="44">
        <f>IFERROR(_xll.qlIndexFixing(Index6M,$H2693,TRUE,_xll.ohTrigger(RecalcTrigger,Trigger6M)),NA())</f>
        <v>5.6586756632147654E-3</v>
      </c>
      <c r="M2693" s="145">
        <f>IFERROR(_xll.qlIndexFixing(Index1Y,$H2693,TRUE,_xll.ohTrigger(RecalcTrigger,Trigger1Y)),NA())</f>
        <v>5.3516798610599627E-3</v>
      </c>
      <c r="N2693" s="144">
        <f>IFERROR(_xll.qlIndexFixing(ONIndex1M,I2693,TRUE,_xll.ohTrigger(RecalcTrigger,Trigger1M)),NA())</f>
        <v>5.0007180620426084E-3</v>
      </c>
      <c r="O2693" s="44">
        <f>IFERROR(_xll.qlIndexFixing(ONIndex3M,I2693,TRUE,_xll.ohTrigger(RecalcTrigger,Trigger3M)),NA())</f>
        <v>5.2499635476532802E-3</v>
      </c>
      <c r="P2693" s="44">
        <f>IFERROR(_xll.qlIndexFixing(ONIndex6M,I2693,TRUE,_xll.ohTrigger(RecalcTrigger,Trigger6M)),NA())</f>
        <v>5.7990739174673678E-3</v>
      </c>
      <c r="Q2693" s="145">
        <f>IFERROR(_xll.qlIndexFixing(ONIndex1Y,I2693,TRUE,_xll.ohTrigger(RecalcTrigger,Trigger1Y)),NA())</f>
        <v>5.4251075525524328E-3</v>
      </c>
    </row>
    <row r="2694" spans="2:17" x14ac:dyDescent="0.2">
      <c r="B2694" s="39" t="s">
        <v>42</v>
      </c>
      <c r="D2694" s="42">
        <f>_xll.qlCalendarAdvance(Calendar,$D2693,B2694,"f",FALSE)</f>
        <v>58628</v>
      </c>
      <c r="E2694" s="139">
        <f>_xll.qlInterestRateIndexValueDate(IndexON,D2694)</f>
        <v>58628</v>
      </c>
      <c r="F2694" s="155">
        <f>IFERROR(_xll.qlIndexFixing(IndexON,D2694,TRUE,_xll.ohTrigger(RecalcTrigger,TriggerON)),NA())</f>
        <v>5.2001970170767464E-3</v>
      </c>
      <c r="H2694" s="42">
        <f>_xll.qlCalendarAdvance(Calendar,$H2693,B2694,"f",FALSE)</f>
        <v>58628</v>
      </c>
      <c r="I2694" s="139">
        <f>_xll.qlInterestRateIndexValueDate(Index1M,$H2694)</f>
        <v>58630</v>
      </c>
      <c r="J2694" s="144">
        <f>IFERROR(_xll.qlIndexFixing(Index1M,$H2694,TRUE,_xll.ohTrigger(RecalcTrigger,Trigger1M)),NA())</f>
        <v>4.9917367529087042E-3</v>
      </c>
      <c r="K2694" s="44">
        <f>IFERROR(_xll.qlIndexFixing(Index3M,H2694,TRUE,_xll.ohTrigger(RecalcTrigger,Trigger3M)),NA())</f>
        <v>5.2278258437927876E-3</v>
      </c>
      <c r="L2694" s="44">
        <f>IFERROR(_xll.qlIndexFixing(Index6M,$H2694,TRUE,_xll.ohTrigger(RecalcTrigger,Trigger6M)),NA())</f>
        <v>5.6466456934675217E-3</v>
      </c>
      <c r="M2694" s="145">
        <f>IFERROR(_xll.qlIndexFixing(Index1Y,$H2694,TRUE,_xll.ohTrigger(RecalcTrigger,Trigger1Y)),NA())</f>
        <v>5.3484007362609816E-3</v>
      </c>
      <c r="N2694" s="144">
        <f>IFERROR(_xll.qlIndexFixing(ONIndex1M,I2694,TRUE,_xll.ohTrigger(RecalcTrigger,Trigger1M)),NA())</f>
        <v>4.9968896067298374E-3</v>
      </c>
      <c r="O2694" s="44">
        <f>IFERROR(_xll.qlIndexFixing(ONIndex3M,I2694,TRUE,_xll.ohTrigger(RecalcTrigger,Trigger3M)),NA())</f>
        <v>5.2461859959418433E-3</v>
      </c>
      <c r="P2694" s="44">
        <f>IFERROR(_xll.qlIndexFixing(ONIndex6M,I2694,TRUE,_xll.ohTrigger(RecalcTrigger,Trigger6M)),NA())</f>
        <v>5.7877520416305117E-3</v>
      </c>
      <c r="Q2694" s="145">
        <f>IFERROR(_xll.qlIndexFixing(ONIndex1Y,I2694,TRUE,_xll.ohTrigger(RecalcTrigger,Trigger1Y)),NA())</f>
        <v>5.4212926443231169E-3</v>
      </c>
    </row>
    <row r="2695" spans="2:17" x14ac:dyDescent="0.2">
      <c r="B2695" s="39" t="s">
        <v>42</v>
      </c>
      <c r="D2695" s="42">
        <f>_xll.qlCalendarAdvance(Calendar,$D2694,B2695,"f",FALSE)</f>
        <v>58635</v>
      </c>
      <c r="E2695" s="139">
        <f>_xll.qlInterestRateIndexValueDate(IndexON,D2695)</f>
        <v>58635</v>
      </c>
      <c r="F2695" s="155">
        <f>IFERROR(_xll.qlIndexFixing(IndexON,D2695,TRUE,_xll.ohTrigger(RecalcTrigger,TriggerON)),NA())</f>
        <v>5.2001970170767464E-3</v>
      </c>
      <c r="H2695" s="42">
        <f>_xll.qlCalendarAdvance(Calendar,$H2694,B2695,"f",FALSE)</f>
        <v>58635</v>
      </c>
      <c r="I2695" s="139">
        <f>_xll.qlInterestRateIndexValueDate(Index1M,$H2695)</f>
        <v>58637</v>
      </c>
      <c r="J2695" s="144">
        <f>IFERROR(_xll.qlIndexFixing(Index1M,$H2695,TRUE,_xll.ohTrigger(RecalcTrigger,Trigger1M)),NA())</f>
        <v>4.9879625570628527E-3</v>
      </c>
      <c r="K2695" s="44">
        <f>IFERROR(_xll.qlIndexFixing(Index3M,H2695,TRUE,_xll.ohTrigger(RecalcTrigger,Trigger3M)),NA())</f>
        <v>5.2241897709352E-3</v>
      </c>
      <c r="L2695" s="44">
        <f>IFERROR(_xll.qlIndexFixing(Index6M,$H2695,TRUE,_xll.ohTrigger(RecalcTrigger,Trigger6M)),NA())</f>
        <v>5.6345620699747448E-3</v>
      </c>
      <c r="M2695" s="145">
        <f>IFERROR(_xll.qlIndexFixing(Index1Y,$H2695,TRUE,_xll.ohTrigger(RecalcTrigger,Trigger1Y)),NA())</f>
        <v>5.3451438449220049E-3</v>
      </c>
      <c r="N2695" s="144">
        <f>IFERROR(_xll.qlIndexFixing(ONIndex1M,I2695,TRUE,_xll.ohTrigger(RecalcTrigger,Trigger1M)),NA())</f>
        <v>4.9930822485411142E-3</v>
      </c>
      <c r="O2695" s="44">
        <f>IFERROR(_xll.qlIndexFixing(ONIndex3M,I2695,TRUE,_xll.ohTrigger(RecalcTrigger,Trigger3M)),NA())</f>
        <v>5.2424293974695502E-3</v>
      </c>
      <c r="P2695" s="44">
        <f>IFERROR(_xll.qlIndexFixing(ONIndex6M,I2695,TRUE,_xll.ohTrigger(RecalcTrigger,Trigger6M)),NA())</f>
        <v>5.7763774968044856E-3</v>
      </c>
      <c r="Q2695" s="145">
        <f>IFERROR(_xll.qlIndexFixing(ONIndex1Y,I2695,TRUE,_xll.ohTrigger(RecalcTrigger,Trigger1Y)),NA())</f>
        <v>5.417498854400904E-3</v>
      </c>
    </row>
    <row r="2696" spans="2:17" x14ac:dyDescent="0.2">
      <c r="B2696" s="39" t="s">
        <v>42</v>
      </c>
      <c r="D2696" s="42">
        <f>_xll.qlCalendarAdvance(Calendar,$D2695,B2696,"f",FALSE)</f>
        <v>58642</v>
      </c>
      <c r="E2696" s="139">
        <f>_xll.qlInterestRateIndexValueDate(IndexON,D2696)</f>
        <v>58642</v>
      </c>
      <c r="F2696" s="155">
        <f>IFERROR(_xll.qlIndexFixing(IndexON,D2696,TRUE,_xll.ohTrigger(RecalcTrigger,TriggerON)),NA())</f>
        <v>5.2001970170767464E-3</v>
      </c>
      <c r="H2696" s="42">
        <f>_xll.qlCalendarAdvance(Calendar,$H2695,B2696,"f",FALSE)</f>
        <v>58642</v>
      </c>
      <c r="I2696" s="139">
        <f>_xll.qlInterestRateIndexValueDate(Index1M,$H2696)</f>
        <v>58644</v>
      </c>
      <c r="J2696" s="144">
        <f>IFERROR(_xll.qlIndexFixing(Index1M,$H2696,TRUE,_xll.ohTrigger(RecalcTrigger,Trigger1M)),NA())</f>
        <v>4.9842095762292482E-3</v>
      </c>
      <c r="K2696" s="44">
        <f>IFERROR(_xll.qlIndexFixing(Index3M,H2696,TRUE,_xll.ohTrigger(RecalcTrigger,Trigger3M)),NA())</f>
        <v>5.2205749574423159E-3</v>
      </c>
      <c r="L2696" s="44">
        <f>IFERROR(_xll.qlIndexFixing(Index6M,$H2696,TRUE,_xll.ohTrigger(RecalcTrigger,Trigger6M)),NA())</f>
        <v>5.6224247220282653E-3</v>
      </c>
      <c r="M2696" s="145">
        <f>IFERROR(_xll.qlIndexFixing(Index1Y,$H2696,TRUE,_xll.ohTrigger(RecalcTrigger,Trigger1Y)),NA())</f>
        <v>5.3419092257629636E-3</v>
      </c>
      <c r="N2696" s="144">
        <f>IFERROR(_xll.qlIndexFixing(ONIndex1M,I2696,TRUE,_xll.ohTrigger(RecalcTrigger,Trigger1M)),NA())</f>
        <v>4.9892960281638921E-3</v>
      </c>
      <c r="O2696" s="44">
        <f>IFERROR(_xll.qlIndexFixing(ONIndex3M,I2696,TRUE,_xll.ohTrigger(RecalcTrigger,Trigger3M)),NA())</f>
        <v>5.2386937918846854E-3</v>
      </c>
      <c r="P2696" s="44">
        <f>IFERROR(_xll.qlIndexFixing(ONIndex6M,I2696,TRUE,_xll.ohTrigger(RecalcTrigger,Trigger6M)),NA())</f>
        <v>5.7649502117662621E-3</v>
      </c>
      <c r="Q2696" s="145">
        <f>IFERROR(_xll.qlIndexFixing(ONIndex1Y,I2696,TRUE,_xll.ohTrigger(RecalcTrigger,Trigger1Y)),NA())</f>
        <v>5.4137262216347182E-3</v>
      </c>
    </row>
    <row r="2697" spans="2:17" x14ac:dyDescent="0.2">
      <c r="B2697" s="39" t="s">
        <v>42</v>
      </c>
      <c r="D2697" s="42">
        <f>_xll.qlCalendarAdvance(Calendar,$D2696,B2697,"f",FALSE)</f>
        <v>58649</v>
      </c>
      <c r="E2697" s="139">
        <f>_xll.qlInterestRateIndexValueDate(IndexON,D2697)</f>
        <v>58649</v>
      </c>
      <c r="F2697" s="155">
        <f>IFERROR(_xll.qlIndexFixing(IndexON,D2697,TRUE,_xll.ohTrigger(RecalcTrigger,TriggerON)),NA())</f>
        <v>5.2001970171566825E-3</v>
      </c>
      <c r="H2697" s="42">
        <f>_xll.qlCalendarAdvance(Calendar,$H2696,B2697,"f",FALSE)</f>
        <v>58649</v>
      </c>
      <c r="I2697" s="139">
        <f>_xll.qlInterestRateIndexValueDate(Index1M,$H2697)</f>
        <v>58651</v>
      </c>
      <c r="J2697" s="144">
        <f>IFERROR(_xll.qlIndexFixing(Index1M,$H2697,TRUE,_xll.ohTrigger(RecalcTrigger,Trigger1M)),NA())</f>
        <v>4.980477851105336E-3</v>
      </c>
      <c r="K2697" s="44">
        <f>IFERROR(_xll.qlIndexFixing(Index3M,H2697,TRUE,_xll.ohTrigger(RecalcTrigger,Trigger3M)),NA())</f>
        <v>5.2169814429728466E-3</v>
      </c>
      <c r="L2697" s="44">
        <f>IFERROR(_xll.qlIndexFixing(Index6M,$H2697,TRUE,_xll.ohTrigger(RecalcTrigger,Trigger6M)),NA())</f>
        <v>5.6102335789280774E-3</v>
      </c>
      <c r="M2697" s="145">
        <f>IFERROR(_xll.qlIndexFixing(Index1Y,$H2697,TRUE,_xll.ohTrigger(RecalcTrigger,Trigger1Y)),NA())</f>
        <v>5.338696917504447E-3</v>
      </c>
      <c r="N2697" s="144">
        <f>IFERROR(_xll.qlIndexFixing(ONIndex1M,I2697,TRUE,_xll.ohTrigger(RecalcTrigger,Trigger1M)),NA())</f>
        <v>4.9855309864454966E-3</v>
      </c>
      <c r="O2697" s="44">
        <f>IFERROR(_xll.qlIndexFixing(ONIndex3M,I2697,TRUE,_xll.ohTrigger(RecalcTrigger,Trigger3M)),NA())</f>
        <v>5.2349792187555977E-3</v>
      </c>
      <c r="P2697" s="44">
        <f>IFERROR(_xll.qlIndexFixing(ONIndex6M,I2697,TRUE,_xll.ohTrigger(RecalcTrigger,Trigger6M)),NA())</f>
        <v>5.7534701148131973E-3</v>
      </c>
      <c r="Q2697" s="145">
        <f>IFERROR(_xll.qlIndexFixing(ONIndex1Y,I2697,TRUE,_xll.ohTrigger(RecalcTrigger,Trigger1Y)),NA())</f>
        <v>5.4099747846336754E-3</v>
      </c>
    </row>
    <row r="2698" spans="2:17" x14ac:dyDescent="0.2">
      <c r="B2698" s="39" t="s">
        <v>42</v>
      </c>
      <c r="D2698" s="42">
        <f>_xll.qlCalendarAdvance(Calendar,$D2697,B2698,"f",FALSE)</f>
        <v>58656</v>
      </c>
      <c r="E2698" s="139">
        <f>_xll.qlInterestRateIndexValueDate(IndexON,D2698)</f>
        <v>58656</v>
      </c>
      <c r="F2698" s="155">
        <f>IFERROR(_xll.qlIndexFixing(IndexON,D2698,TRUE,_xll.ohTrigger(RecalcTrigger,TriggerON)),NA())</f>
        <v>5.2001970171566825E-3</v>
      </c>
      <c r="H2698" s="42">
        <f>_xll.qlCalendarAdvance(Calendar,$H2697,B2698,"f",FALSE)</f>
        <v>58656</v>
      </c>
      <c r="I2698" s="139">
        <f>_xll.qlInterestRateIndexValueDate(Index1M,$H2698)</f>
        <v>58658</v>
      </c>
      <c r="J2698" s="144">
        <f>IFERROR(_xll.qlIndexFixing(Index1M,$H2698,TRUE,_xll.ohTrigger(RecalcTrigger,Trigger1M)),NA())</f>
        <v>4.9767674223960556E-3</v>
      </c>
      <c r="K2698" s="44">
        <f>IFERROR(_xll.qlIndexFixing(Index3M,H2698,TRUE,_xll.ohTrigger(RecalcTrigger,Trigger3M)),NA())</f>
        <v>5.2134092671881098E-3</v>
      </c>
      <c r="L2698" s="44">
        <f>IFERROR(_xll.qlIndexFixing(Index6M,$H2698,TRUE,_xll.ohTrigger(RecalcTrigger,Trigger6M)),NA())</f>
        <v>5.5979885699789043E-3</v>
      </c>
      <c r="M2698" s="145">
        <f>IFERROR(_xll.qlIndexFixing(Index1Y,$H2698,TRUE,_xll.ohTrigger(RecalcTrigger,Trigger1Y)),NA())</f>
        <v>5.3355069588687945E-3</v>
      </c>
      <c r="N2698" s="144">
        <f>IFERROR(_xll.qlIndexFixing(ONIndex1M,I2698,TRUE,_xll.ohTrigger(RecalcTrigger,Trigger1M)),NA())</f>
        <v>4.9817871638335731E-3</v>
      </c>
      <c r="O2698" s="44">
        <f>IFERROR(_xll.qlIndexFixing(ONIndex3M,I2698,TRUE,_xll.ohTrigger(RecalcTrigger,Trigger3M)),NA())</f>
        <v>5.2312857178105077E-3</v>
      </c>
      <c r="P2698" s="44">
        <f>IFERROR(_xll.qlIndexFixing(ONIndex6M,I2698,TRUE,_xll.ohTrigger(RecalcTrigger,Trigger6M)),NA())</f>
        <v>5.7419371345623915E-3</v>
      </c>
      <c r="Q2698" s="145">
        <f>IFERROR(_xll.qlIndexFixing(ONIndex1Y,I2698,TRUE,_xll.ohTrigger(RecalcTrigger,Trigger1Y)),NA())</f>
        <v>5.4062445822466998E-3</v>
      </c>
    </row>
    <row r="2699" spans="2:17" x14ac:dyDescent="0.2">
      <c r="B2699" s="39" t="s">
        <v>42</v>
      </c>
      <c r="D2699" s="42">
        <f>_xll.qlCalendarAdvance(Calendar,$D2698,B2699,"f",FALSE)</f>
        <v>58663</v>
      </c>
      <c r="E2699" s="139">
        <f>_xll.qlInterestRateIndexValueDate(IndexON,D2699)</f>
        <v>58663</v>
      </c>
      <c r="F2699" s="155">
        <f>IFERROR(_xll.qlIndexFixing(IndexON,D2699,TRUE,_xll.ohTrigger(RecalcTrigger,TriggerON)),NA())</f>
        <v>5.2001970170767464E-3</v>
      </c>
      <c r="H2699" s="42">
        <f>_xll.qlCalendarAdvance(Calendar,$H2698,B2699,"f",FALSE)</f>
        <v>58663</v>
      </c>
      <c r="I2699" s="139">
        <f>_xll.qlInterestRateIndexValueDate(Index1M,$H2699)</f>
        <v>58665</v>
      </c>
      <c r="J2699" s="144">
        <f>IFERROR(_xll.qlIndexFixing(Index1M,$H2699,TRUE,_xll.ohTrigger(RecalcTrigger,Trigger1M)),NA())</f>
        <v>4.9730783307913584E-3</v>
      </c>
      <c r="K2699" s="44">
        <f>IFERROR(_xll.qlIndexFixing(Index3M,H2699,TRUE,_xll.ohTrigger(RecalcTrigger,Trigger3M)),NA())</f>
        <v>5.2098584697476856E-3</v>
      </c>
      <c r="L2699" s="44">
        <f>IFERROR(_xll.qlIndexFixing(Index6M,$H2699,TRUE,_xll.ohTrigger(RecalcTrigger,Trigger6M)),NA())</f>
        <v>5.585689624489765E-3</v>
      </c>
      <c r="M2699" s="145">
        <f>IFERROR(_xll.qlIndexFixing(Index1Y,$H2699,TRUE,_xll.ohTrigger(RecalcTrigger,Trigger1Y)),NA())</f>
        <v>5.3323393885792245E-3</v>
      </c>
      <c r="N2699" s="144">
        <f>IFERROR(_xll.qlIndexFixing(ONIndex1M,I2699,TRUE,_xll.ohTrigger(RecalcTrigger,Trigger1M)),NA())</f>
        <v>4.978064601095511E-3</v>
      </c>
      <c r="O2699" s="44">
        <f>IFERROR(_xll.qlIndexFixing(ONIndex3M,I2699,TRUE,_xll.ohTrigger(RecalcTrigger,Trigger3M)),NA())</f>
        <v>5.2276133286977E-3</v>
      </c>
      <c r="P2699" s="44">
        <f>IFERROR(_xll.qlIndexFixing(ONIndex6M,I2699,TRUE,_xll.ohTrigger(RecalcTrigger,Trigger6M)),NA())</f>
        <v>5.7303511994710732E-3</v>
      </c>
      <c r="Q2699" s="145">
        <f>IFERROR(_xll.qlIndexFixing(ONIndex1Y,I2699,TRUE,_xll.ohTrigger(RecalcTrigger,Trigger1Y)),NA())</f>
        <v>5.4025356530829072E-3</v>
      </c>
    </row>
    <row r="2700" spans="2:17" x14ac:dyDescent="0.2">
      <c r="B2700" s="39" t="s">
        <v>42</v>
      </c>
      <c r="D2700" s="42">
        <f>_xll.qlCalendarAdvance(Calendar,$D2699,B2700,"f",FALSE)</f>
        <v>58670</v>
      </c>
      <c r="E2700" s="139">
        <f>_xll.qlInterestRateIndexValueDate(IndexON,D2700)</f>
        <v>58670</v>
      </c>
      <c r="F2700" s="155">
        <f>IFERROR(_xll.qlIndexFixing(IndexON,D2700,TRUE,_xll.ohTrigger(RecalcTrigger,TriggerON)),NA())</f>
        <v>5.2001970170767464E-3</v>
      </c>
      <c r="H2700" s="42">
        <f>_xll.qlCalendarAdvance(Calendar,$H2699,B2700,"f",FALSE)</f>
        <v>58670</v>
      </c>
      <c r="I2700" s="139">
        <f>_xll.qlInterestRateIndexValueDate(Index1M,$H2700)</f>
        <v>58672</v>
      </c>
      <c r="J2700" s="144">
        <f>IFERROR(_xll.qlIndexFixing(Index1M,$H2700,TRUE,_xll.ohTrigger(RecalcTrigger,Trigger1M)),NA())</f>
        <v>4.9694106170011798E-3</v>
      </c>
      <c r="K2700" s="44">
        <f>IFERROR(_xll.qlIndexFixing(Index3M,H2700,TRUE,_xll.ohTrigger(RecalcTrigger,Trigger3M)),NA())</f>
        <v>5.2063290903111526E-3</v>
      </c>
      <c r="L2700" s="44">
        <f>IFERROR(_xll.qlIndexFixing(Index6M,$H2700,TRUE,_xll.ohTrigger(RecalcTrigger,Trigger6M)),NA())</f>
        <v>5.5733366717817144E-3</v>
      </c>
      <c r="M2700" s="145">
        <f>IFERROR(_xll.qlIndexFixing(Index1Y,$H2700,TRUE,_xll.ohTrigger(RecalcTrigger,Trigger1Y)),NA())</f>
        <v>5.3291942453593888E-3</v>
      </c>
      <c r="N2700" s="144">
        <f>IFERROR(_xll.qlIndexFixing(ONIndex1M,I2700,TRUE,_xll.ohTrigger(RecalcTrigger,Trigger1M)),NA())</f>
        <v>4.9743633389986996E-3</v>
      </c>
      <c r="O2700" s="44">
        <f>IFERROR(_xll.qlIndexFixing(ONIndex3M,I2700,TRUE,_xll.ohTrigger(RecalcTrigger,Trigger3M)),NA())</f>
        <v>5.2239620911453954E-3</v>
      </c>
      <c r="P2700" s="44">
        <f>IFERROR(_xll.qlIndexFixing(ONIndex6M,I2700,TRUE,_xll.ohTrigger(RecalcTrigger,Trigger6M)),NA())</f>
        <v>5.7187122380764066E-3</v>
      </c>
      <c r="Q2700" s="145">
        <f>IFERROR(_xll.qlIndexFixing(ONIndex1Y,I2700,TRUE,_xll.ohTrigger(RecalcTrigger,Trigger1Y)),NA())</f>
        <v>5.3988480359912216E-3</v>
      </c>
    </row>
    <row r="2701" spans="2:17" x14ac:dyDescent="0.2">
      <c r="B2701" s="39" t="s">
        <v>42</v>
      </c>
      <c r="D2701" s="42">
        <f>_xll.qlCalendarAdvance(Calendar,$D2700,B2701,"f",FALSE)</f>
        <v>58677</v>
      </c>
      <c r="E2701" s="139">
        <f>_xll.qlInterestRateIndexValueDate(IndexON,D2701)</f>
        <v>58677</v>
      </c>
      <c r="F2701" s="155">
        <f>IFERROR(_xll.qlIndexFixing(IndexON,D2701,TRUE,_xll.ohTrigger(RecalcTrigger,TriggerON)),NA())</f>
        <v>5.2001970171566825E-3</v>
      </c>
      <c r="H2701" s="42">
        <f>_xll.qlCalendarAdvance(Calendar,$H2700,B2701,"f",FALSE)</f>
        <v>58677</v>
      </c>
      <c r="I2701" s="139">
        <f>_xll.qlInterestRateIndexValueDate(Index1M,$H2701)</f>
        <v>58679</v>
      </c>
      <c r="J2701" s="144">
        <f>IFERROR(_xll.qlIndexFixing(Index1M,$H2701,TRUE,_xll.ohTrigger(RecalcTrigger,Trigger1M)),NA())</f>
        <v>4.9657643217204672E-3</v>
      </c>
      <c r="K2701" s="44">
        <f>IFERROR(_xll.qlIndexFixing(Index3M,H2701,TRUE,_xll.ohTrigger(RecalcTrigger,Trigger3M)),NA())</f>
        <v>5.2028211685398295E-3</v>
      </c>
      <c r="L2701" s="44">
        <f>IFERROR(_xll.qlIndexFixing(Index6M,$H2701,TRUE,_xll.ohTrigger(RecalcTrigger,Trigger6M)),NA())</f>
        <v>5.5609296411766648E-3</v>
      </c>
      <c r="M2701" s="145">
        <f>IFERROR(_xll.qlIndexFixing(Index1Y,$H2701,TRUE,_xll.ohTrigger(RecalcTrigger,Trigger1Y)),NA())</f>
        <v>5.3260715679344763E-3</v>
      </c>
      <c r="N2701" s="144">
        <f>IFERROR(_xll.qlIndexFixing(ONIndex1M,I2701,TRUE,_xll.ohTrigger(RecalcTrigger,Trigger1M)),NA())</f>
        <v>4.9706834183105286E-3</v>
      </c>
      <c r="O2701" s="44">
        <f>IFERROR(_xll.qlIndexFixing(ONIndex3M,I2701,TRUE,_xll.ohTrigger(RecalcTrigger,Trigger3M)),NA())</f>
        <v>5.2203320447219426E-3</v>
      </c>
      <c r="P2701" s="44">
        <f>IFERROR(_xll.qlIndexFixing(ONIndex6M,I2701,TRUE,_xll.ohTrigger(RecalcTrigger,Trigger6M)),NA())</f>
        <v>5.7070201789155561E-3</v>
      </c>
      <c r="Q2701" s="145">
        <f>IFERROR(_xll.qlIndexFixing(ONIndex1Y,I2701,TRUE,_xll.ohTrigger(RecalcTrigger,Trigger1Y)),NA())</f>
        <v>5.3951817695807591E-3</v>
      </c>
    </row>
    <row r="2702" spans="2:17" x14ac:dyDescent="0.2">
      <c r="B2702" s="39" t="s">
        <v>42</v>
      </c>
      <c r="D2702" s="42">
        <f>_xll.qlCalendarAdvance(Calendar,$D2701,B2702,"f",FALSE)</f>
        <v>58684</v>
      </c>
      <c r="E2702" s="139">
        <f>_xll.qlInterestRateIndexValueDate(IndexON,D2702)</f>
        <v>58684</v>
      </c>
      <c r="F2702" s="155">
        <f>IFERROR(_xll.qlIndexFixing(IndexON,D2702,TRUE,_xll.ohTrigger(RecalcTrigger,TriggerON)),NA())</f>
        <v>5.2001970170767464E-3</v>
      </c>
      <c r="H2702" s="42">
        <f>_xll.qlCalendarAdvance(Calendar,$H2701,B2702,"f",FALSE)</f>
        <v>58684</v>
      </c>
      <c r="I2702" s="139">
        <f>_xll.qlInterestRateIndexValueDate(Index1M,$H2702)</f>
        <v>58686</v>
      </c>
      <c r="J2702" s="144">
        <f>IFERROR(_xll.qlIndexFixing(Index1M,$H2702,TRUE,_xll.ohTrigger(RecalcTrigger,Trigger1M)),NA())</f>
        <v>4.9621394856441681E-3</v>
      </c>
      <c r="K2702" s="44">
        <f>IFERROR(_xll.qlIndexFixing(Index3M,H2702,TRUE,_xll.ohTrigger(RecalcTrigger,Trigger3M)),NA())</f>
        <v>5.1995421774638818E-3</v>
      </c>
      <c r="L2702" s="44">
        <f>IFERROR(_xll.qlIndexFixing(Index6M,$H2702,TRUE,_xll.ohTrigger(RecalcTrigger,Trigger6M)),NA())</f>
        <v>5.5527958631805645E-3</v>
      </c>
      <c r="M2702" s="145">
        <f>IFERROR(_xll.qlIndexFixing(Index1Y,$H2702,TRUE,_xll.ohTrigger(RecalcTrigger,Trigger1Y)),NA())</f>
        <v>5.3229713950305509E-3</v>
      </c>
      <c r="N2702" s="144">
        <f>IFERROR(_xll.qlIndexFixing(ONIndex1M,I2702,TRUE,_xll.ohTrigger(RecalcTrigger,Trigger1M)),NA())</f>
        <v>4.9670248795585792E-3</v>
      </c>
      <c r="O2702" s="44">
        <f>IFERROR(_xll.qlIndexFixing(ONIndex3M,I2702,TRUE,_xll.ohTrigger(RecalcTrigger,Trigger3M)),NA())</f>
        <v>5.2167232291555621E-3</v>
      </c>
      <c r="P2702" s="44">
        <f>IFERROR(_xll.qlIndexFixing(ONIndex6M,I2702,TRUE,_xll.ohTrigger(RecalcTrigger,Trigger6M)),NA())</f>
        <v>5.695274950365814E-3</v>
      </c>
      <c r="Q2702" s="145">
        <f>IFERROR(_xll.qlIndexFixing(ONIndex1Y,I2702,TRUE,_xll.ohTrigger(RecalcTrigger,Trigger1Y)),NA())</f>
        <v>5.3915368926205076E-3</v>
      </c>
    </row>
    <row r="2703" spans="2:17" x14ac:dyDescent="0.2">
      <c r="B2703" s="39" t="s">
        <v>42</v>
      </c>
      <c r="D2703" s="42">
        <f>_xll.qlCalendarAdvance(Calendar,$D2702,B2703,"f",FALSE)</f>
        <v>58691</v>
      </c>
      <c r="E2703" s="139">
        <f>_xll.qlInterestRateIndexValueDate(IndexON,D2703)</f>
        <v>58691</v>
      </c>
      <c r="F2703" s="155">
        <f>IFERROR(_xll.qlIndexFixing(IndexON,D2703,TRUE,_xll.ohTrigger(RecalcTrigger,TriggerON)),NA())</f>
        <v>5.2001970170767464E-3</v>
      </c>
      <c r="H2703" s="42">
        <f>_xll.qlCalendarAdvance(Calendar,$H2702,B2703,"f",FALSE)</f>
        <v>58691</v>
      </c>
      <c r="I2703" s="139">
        <f>_xll.qlInterestRateIndexValueDate(Index1M,$H2703)</f>
        <v>58693</v>
      </c>
      <c r="J2703" s="144">
        <f>IFERROR(_xll.qlIndexFixing(Index1M,$H2703,TRUE,_xll.ohTrigger(RecalcTrigger,Trigger1M)),NA())</f>
        <v>4.9585361494797198E-3</v>
      </c>
      <c r="K2703" s="44">
        <f>IFERROR(_xll.qlIndexFixing(Index3M,H2703,TRUE,_xll.ohTrigger(RecalcTrigger,Trigger3M)),NA())</f>
        <v>5.1960757941735851E-3</v>
      </c>
      <c r="L2703" s="44">
        <f>IFERROR(_xll.qlIndexFixing(Index6M,$H2703,TRUE,_xll.ohTrigger(RecalcTrigger,Trigger6M)),NA())</f>
        <v>5.5403009094971345E-3</v>
      </c>
      <c r="M2703" s="145">
        <f>IFERROR(_xll.qlIndexFixing(Index1Y,$H2703,TRUE,_xll.ohTrigger(RecalcTrigger,Trigger1Y)),NA())</f>
        <v>5.3198937653749891E-3</v>
      </c>
      <c r="N2703" s="144">
        <f>IFERROR(_xll.qlIndexFixing(ONIndex1M,I2703,TRUE,_xll.ohTrigger(RecalcTrigger,Trigger1M)),NA())</f>
        <v>4.9633877636701129E-3</v>
      </c>
      <c r="O2703" s="44">
        <f>IFERROR(_xll.qlIndexFixing(ONIndex3M,I2703,TRUE,_xll.ohTrigger(RecalcTrigger,Trigger3M)),NA())</f>
        <v>5.2131356840945386E-3</v>
      </c>
      <c r="P2703" s="44">
        <f>IFERROR(_xll.qlIndexFixing(ONIndex6M,I2703,TRUE,_xll.ohTrigger(RecalcTrigger,Trigger6M)),NA())</f>
        <v>5.6834764810442806E-3</v>
      </c>
      <c r="Q2703" s="145">
        <f>IFERROR(_xll.qlIndexFixing(ONIndex1Y,I2703,TRUE,_xll.ohTrigger(RecalcTrigger,Trigger1Y)),NA())</f>
        <v>5.3879134438794551E-3</v>
      </c>
    </row>
    <row r="2704" spans="2:17" x14ac:dyDescent="0.2">
      <c r="B2704" s="39" t="s">
        <v>42</v>
      </c>
      <c r="D2704" s="42">
        <f>_xll.qlCalendarAdvance(Calendar,$D2703,B2704,"f",FALSE)</f>
        <v>58698</v>
      </c>
      <c r="E2704" s="139">
        <f>_xll.qlInterestRateIndexValueDate(IndexON,D2704)</f>
        <v>58698</v>
      </c>
      <c r="F2704" s="155">
        <f>IFERROR(_xll.qlIndexFixing(IndexON,D2704,TRUE,_xll.ohTrigger(RecalcTrigger,TriggerON)),NA())</f>
        <v>5.2001970170767464E-3</v>
      </c>
      <c r="H2704" s="42">
        <f>_xll.qlCalendarAdvance(Calendar,$H2703,B2704,"f",FALSE)</f>
        <v>58698</v>
      </c>
      <c r="I2704" s="139">
        <f>_xll.qlInterestRateIndexValueDate(Index1M,$H2704)</f>
        <v>58700</v>
      </c>
      <c r="J2704" s="144">
        <f>IFERROR(_xll.qlIndexFixing(Index1M,$H2704,TRUE,_xll.ohTrigger(RecalcTrigger,Trigger1M)),NA())</f>
        <v>4.9549543539245677E-3</v>
      </c>
      <c r="K2704" s="44">
        <f>IFERROR(_xll.qlIndexFixing(Index3M,H2704,TRUE,_xll.ohTrigger(RecalcTrigger,Trigger3M)),NA())</f>
        <v>5.1926309843533316E-3</v>
      </c>
      <c r="L2704" s="44">
        <f>IFERROR(_xll.qlIndexFixing(Index6M,$H2704,TRUE,_xll.ohTrigger(RecalcTrigger,Trigger6M)),NA())</f>
        <v>5.5277516931552494E-3</v>
      </c>
      <c r="M2704" s="145">
        <f>IFERROR(_xll.qlIndexFixing(Index1Y,$H2704,TRUE,_xll.ohTrigger(RecalcTrigger,Trigger1Y)),NA())</f>
        <v>5.3168387176956069E-3</v>
      </c>
      <c r="N2704" s="144">
        <f>IFERROR(_xll.qlIndexFixing(ONIndex1M,I2704,TRUE,_xll.ohTrigger(RecalcTrigger,Trigger1M)),NA())</f>
        <v>4.9597721111727111E-3</v>
      </c>
      <c r="O2704" s="44">
        <f>IFERROR(_xll.qlIndexFixing(ONIndex3M,I2704,TRUE,_xll.ohTrigger(RecalcTrigger,Trigger3M)),NA())</f>
        <v>5.209569449267093E-3</v>
      </c>
      <c r="P2704" s="44">
        <f>IFERROR(_xll.qlIndexFixing(ONIndex6M,I2704,TRUE,_xll.ohTrigger(RecalcTrigger,Trigger6M)),NA())</f>
        <v>5.6716246993282482E-3</v>
      </c>
      <c r="Q2704" s="145">
        <f>IFERROR(_xll.qlIndexFixing(ONIndex1Y,I2704,TRUE,_xll.ohTrigger(RecalcTrigger,Trigger1Y)),NA())</f>
        <v>5.3843114621265897E-3</v>
      </c>
    </row>
    <row r="2705" spans="2:17" x14ac:dyDescent="0.2">
      <c r="B2705" s="39" t="s">
        <v>42</v>
      </c>
      <c r="D2705" s="42">
        <f>_xll.qlCalendarAdvance(Calendar,$D2704,B2705,"f",FALSE)</f>
        <v>58705</v>
      </c>
      <c r="E2705" s="139">
        <f>_xll.qlInterestRateIndexValueDate(IndexON,D2705)</f>
        <v>58705</v>
      </c>
      <c r="F2705" s="155">
        <f>IFERROR(_xll.qlIndexFixing(IndexON,D2705,TRUE,_xll.ohTrigger(RecalcTrigger,TriggerON)),NA())</f>
        <v>5.2001970171566825E-3</v>
      </c>
      <c r="H2705" s="42">
        <f>_xll.qlCalendarAdvance(Calendar,$H2704,B2705,"f",FALSE)</f>
        <v>58705</v>
      </c>
      <c r="I2705" s="139">
        <f>_xll.qlInterestRateIndexValueDate(Index1M,$H2705)</f>
        <v>58707</v>
      </c>
      <c r="J2705" s="144">
        <f>IFERROR(_xll.qlIndexFixing(Index1M,$H2705,TRUE,_xll.ohTrigger(RecalcTrigger,Trigger1M)),NA())</f>
        <v>4.9513941396761574E-3</v>
      </c>
      <c r="K2705" s="44">
        <f>IFERROR(_xll.qlIndexFixing(Index3M,H2705,TRUE,_xll.ohTrigger(RecalcTrigger,Trigger3M)),NA())</f>
        <v>5.1892077876654601E-3</v>
      </c>
      <c r="L2705" s="44">
        <f>IFERROR(_xll.qlIndexFixing(Index6M,$H2705,TRUE,_xll.ohTrigger(RecalcTrigger,Trigger6M)),NA())</f>
        <v>5.5151481434786266E-3</v>
      </c>
      <c r="M2705" s="145">
        <f>IFERROR(_xll.qlIndexFixing(Index1Y,$H2705,TRUE,_xll.ohTrigger(RecalcTrigger,Trigger1Y)),NA())</f>
        <v>5.3138062907219716E-3</v>
      </c>
      <c r="N2705" s="144">
        <f>IFERROR(_xll.qlIndexFixing(ONIndex1M,I2705,TRUE,_xll.ohTrigger(RecalcTrigger,Trigger1M)),NA())</f>
        <v>4.9561779627538272E-3</v>
      </c>
      <c r="O2705" s="44">
        <f>IFERROR(_xll.qlIndexFixing(ONIndex3M,I2705,TRUE,_xll.ohTrigger(RecalcTrigger,Trigger3M)),NA())</f>
        <v>5.2060245643215097E-3</v>
      </c>
      <c r="P2705" s="44">
        <f>IFERROR(_xll.qlIndexFixing(ONIndex6M,I2705,TRUE,_xll.ohTrigger(RecalcTrigger,Trigger6M)),NA())</f>
        <v>5.6597195338348172E-3</v>
      </c>
      <c r="Q2705" s="145">
        <f>IFERROR(_xll.qlIndexFixing(ONIndex1Y,I2705,TRUE,_xll.ohTrigger(RecalcTrigger,Trigger1Y)),NA())</f>
        <v>5.3807309859710273E-3</v>
      </c>
    </row>
    <row r="2706" spans="2:17" x14ac:dyDescent="0.2">
      <c r="B2706" s="39" t="s">
        <v>42</v>
      </c>
      <c r="D2706" s="42">
        <f>_xll.qlCalendarAdvance(Calendar,$D2705,B2706,"f",FALSE)</f>
        <v>58712</v>
      </c>
      <c r="E2706" s="139">
        <f>_xll.qlInterestRateIndexValueDate(IndexON,D2706)</f>
        <v>58712</v>
      </c>
      <c r="F2706" s="155">
        <f>IFERROR(_xll.qlIndexFixing(IndexON,D2706,TRUE,_xll.ohTrigger(RecalcTrigger,TriggerON)),NA())</f>
        <v>5.2001970170767464E-3</v>
      </c>
      <c r="H2706" s="42">
        <f>_xll.qlCalendarAdvance(Calendar,$H2705,B2706,"f",FALSE)</f>
        <v>58712</v>
      </c>
      <c r="I2706" s="139">
        <f>_xll.qlInterestRateIndexValueDate(Index1M,$H2706)</f>
        <v>58714</v>
      </c>
      <c r="J2706" s="144">
        <f>IFERROR(_xll.qlIndexFixing(Index1M,$H2706,TRUE,_xll.ohTrigger(RecalcTrigger,Trigger1M)),NA())</f>
        <v>4.9485066054830258E-3</v>
      </c>
      <c r="K2706" s="44">
        <f>IFERROR(_xll.qlIndexFixing(Index3M,H2706,TRUE,_xll.ohTrigger(RecalcTrigger,Trigger3M)),NA())</f>
        <v>5.1856048127987952E-3</v>
      </c>
      <c r="L2706" s="44">
        <f>IFERROR(_xll.qlIndexFixing(Index6M,$H2706,TRUE,_xll.ohTrigger(RecalcTrigger,Trigger6M)),NA())</f>
        <v>5.5016091245764587E-3</v>
      </c>
      <c r="M2706" s="145">
        <f>IFERROR(_xll.qlIndexFixing(Index1Y,$H2706,TRUE,_xll.ohTrigger(RecalcTrigger,Trigger1Y)),NA())</f>
        <v>5.3107965231843071E-3</v>
      </c>
      <c r="N2706" s="144">
        <f>IFERROR(_xll.qlIndexFixing(ONIndex1M,I2706,TRUE,_xll.ohTrigger(RecalcTrigger,Trigger1M)),NA())</f>
        <v>4.9526053591808505E-3</v>
      </c>
      <c r="O2706" s="44">
        <f>IFERROR(_xll.qlIndexFixing(ONIndex3M,I2706,TRUE,_xll.ohTrigger(RecalcTrigger,Trigger3M)),NA())</f>
        <v>5.2025010687462014E-3</v>
      </c>
      <c r="P2706" s="44">
        <f>IFERROR(_xll.qlIndexFixing(ONIndex6M,I2706,TRUE,_xll.ohTrigger(RecalcTrigger,Trigger6M)),NA())</f>
        <v>5.6477609131011519E-3</v>
      </c>
      <c r="Q2706" s="145">
        <f>IFERROR(_xll.qlIndexFixing(ONIndex1Y,I2706,TRUE,_xll.ohTrigger(RecalcTrigger,Trigger1Y)),NA())</f>
        <v>5.3771720541018198E-3</v>
      </c>
    </row>
    <row r="2707" spans="2:17" x14ac:dyDescent="0.2">
      <c r="B2707" s="39" t="s">
        <v>42</v>
      </c>
      <c r="D2707" s="42">
        <f>_xll.qlCalendarAdvance(Calendar,$D2706,B2707,"f",FALSE)</f>
        <v>58719</v>
      </c>
      <c r="E2707" s="139">
        <f>_xll.qlInterestRateIndexValueDate(IndexON,D2707)</f>
        <v>58719</v>
      </c>
      <c r="F2707" s="155">
        <f>IFERROR(_xll.qlIndexFixing(IndexON,D2707,TRUE,_xll.ohTrigger(RecalcTrigger,TriggerON)),NA())</f>
        <v>5.2001970170767464E-3</v>
      </c>
      <c r="H2707" s="42">
        <f>_xll.qlCalendarAdvance(Calendar,$H2706,B2707,"f",FALSE)</f>
        <v>58719</v>
      </c>
      <c r="I2707" s="139">
        <f>_xll.qlInterestRateIndexValueDate(Index1M,$H2707)</f>
        <v>58721</v>
      </c>
      <c r="J2707" s="144">
        <f>IFERROR(_xll.qlIndexFixing(Index1M,$H2707,TRUE,_xll.ohTrigger(RecalcTrigger,Trigger1M)),NA())</f>
        <v>4.9443386179018334E-3</v>
      </c>
      <c r="K2707" s="44">
        <f>IFERROR(_xll.qlIndexFixing(Index3M,H2707,TRUE,_xll.ohTrigger(RecalcTrigger,Trigger3M)),NA())</f>
        <v>5.1822264699037971E-3</v>
      </c>
      <c r="L2707" s="44">
        <f>IFERROR(_xll.qlIndexFixing(Index6M,$H2707,TRUE,_xll.ohTrigger(RecalcTrigger,Trigger6M)),NA())</f>
        <v>5.4888925866096432E-3</v>
      </c>
      <c r="M2707" s="145">
        <f>IFERROR(_xll.qlIndexFixing(Index1Y,$H2707,TRUE,_xll.ohTrigger(RecalcTrigger,Trigger1Y)),NA())</f>
        <v>5.3078094538139336E-3</v>
      </c>
      <c r="N2707" s="144">
        <f>IFERROR(_xll.qlIndexFixing(ONIndex1M,I2707,TRUE,_xll.ohTrigger(RecalcTrigger,Trigger1M)),NA())</f>
        <v>4.9490543412211707E-3</v>
      </c>
      <c r="O2707" s="44">
        <f>IFERROR(_xll.qlIndexFixing(ONIndex3M,I2707,TRUE,_xll.ohTrigger(RecalcTrigger,Trigger3M)),NA())</f>
        <v>5.1989990024292609E-3</v>
      </c>
      <c r="P2707" s="44">
        <f>IFERROR(_xll.qlIndexFixing(ONIndex6M,I2707,TRUE,_xll.ohTrigger(RecalcTrigger,Trigger6M)),NA())</f>
        <v>5.6357487655045446E-3</v>
      </c>
      <c r="Q2707" s="145">
        <f>IFERROR(_xll.qlIndexFixing(ONIndex1Y,I2707,TRUE,_xll.ohTrigger(RecalcTrigger,Trigger1Y)),NA())</f>
        <v>5.3736347054478273E-3</v>
      </c>
    </row>
    <row r="2708" spans="2:17" x14ac:dyDescent="0.2">
      <c r="B2708" s="39" t="s">
        <v>42</v>
      </c>
      <c r="D2708" s="42">
        <f>_xll.qlCalendarAdvance(Calendar,$D2707,B2708,"f",FALSE)</f>
        <v>58726</v>
      </c>
      <c r="E2708" s="139">
        <f>_xll.qlInterestRateIndexValueDate(IndexON,D2708)</f>
        <v>58726</v>
      </c>
      <c r="F2708" s="155">
        <f>IFERROR(_xll.qlIndexFixing(IndexON,D2708,TRUE,_xll.ohTrigger(RecalcTrigger,TriggerON)),NA())</f>
        <v>5.2001970171566825E-3</v>
      </c>
      <c r="H2708" s="42">
        <f>_xll.qlCalendarAdvance(Calendar,$H2707,B2708,"f",FALSE)</f>
        <v>58726</v>
      </c>
      <c r="I2708" s="139">
        <f>_xll.qlInterestRateIndexValueDate(Index1M,$H2708)</f>
        <v>58728</v>
      </c>
      <c r="J2708" s="144">
        <f>IFERROR(_xll.qlIndexFixing(Index1M,$H2708,TRUE,_xll.ohTrigger(RecalcTrigger,Trigger1M)),NA())</f>
        <v>4.9408433917758066E-3</v>
      </c>
      <c r="K2708" s="44">
        <f>IFERROR(_xll.qlIndexFixing(Index3M,H2708,TRUE,_xll.ohTrigger(RecalcTrigger,Trigger3M)),NA())</f>
        <v>5.1788698623041023E-3</v>
      </c>
      <c r="L2708" s="44">
        <f>IFERROR(_xll.qlIndexFixing(Index6M,$H2708,TRUE,_xll.ohTrigger(RecalcTrigger,Trigger6M)),NA())</f>
        <v>5.4761214978920987E-3</v>
      </c>
      <c r="M2708" s="145">
        <f>IFERROR(_xll.qlIndexFixing(Index1Y,$H2708,TRUE,_xll.ohTrigger(RecalcTrigger,Trigger1Y)),NA())</f>
        <v>5.3048451213434855E-3</v>
      </c>
      <c r="N2708" s="144">
        <f>IFERROR(_xll.qlIndexFixing(ONIndex1M,I2708,TRUE,_xll.ohTrigger(RecalcTrigger,Trigger1M)),NA())</f>
        <v>4.945524949482305E-3</v>
      </c>
      <c r="O2708" s="44">
        <f>IFERROR(_xll.qlIndexFixing(ONIndex3M,I2708,TRUE,_xll.ohTrigger(RecalcTrigger,Trigger3M)),NA())</f>
        <v>5.1955184049390368E-3</v>
      </c>
      <c r="P2708" s="44">
        <f>IFERROR(_xll.qlIndexFixing(ONIndex6M,I2708,TRUE,_xll.ohTrigger(RecalcTrigger,Trigger6M)),NA())</f>
        <v>5.6236830195821597E-3</v>
      </c>
      <c r="Q2708" s="145">
        <f>IFERROR(_xll.qlIndexFixing(ONIndex1Y,I2708,TRUE,_xll.ohTrigger(RecalcTrigger,Trigger1Y)),NA())</f>
        <v>5.3701189786181658E-3</v>
      </c>
    </row>
    <row r="2709" spans="2:17" x14ac:dyDescent="0.2">
      <c r="B2709" s="39" t="s">
        <v>42</v>
      </c>
      <c r="D2709" s="42">
        <f>_xll.qlCalendarAdvance(Calendar,$D2708,B2709,"f",FALSE)</f>
        <v>58733</v>
      </c>
      <c r="E2709" s="139">
        <f>_xll.qlInterestRateIndexValueDate(IndexON,D2709)</f>
        <v>58733</v>
      </c>
      <c r="F2709" s="155">
        <f>IFERROR(_xll.qlIndexFixing(IndexON,D2709,TRUE,_xll.ohTrigger(RecalcTrigger,TriggerON)),NA())</f>
        <v>5.2001970171566825E-3</v>
      </c>
      <c r="H2709" s="42">
        <f>_xll.qlCalendarAdvance(Calendar,$H2708,B2709,"f",FALSE)</f>
        <v>58733</v>
      </c>
      <c r="I2709" s="139">
        <f>_xll.qlInterestRateIndexValueDate(Index1M,$H2709)</f>
        <v>58735</v>
      </c>
      <c r="J2709" s="144">
        <f>IFERROR(_xll.qlIndexFixing(Index1M,$H2709,TRUE,_xll.ohTrigger(RecalcTrigger,Trigger1M)),NA())</f>
        <v>4.9373699097587931E-3</v>
      </c>
      <c r="K2709" s="44">
        <f>IFERROR(_xll.qlIndexFixing(Index3M,H2709,TRUE,_xll.ohTrigger(RecalcTrigger,Trigger3M)),NA())</f>
        <v>5.1755350296636337E-3</v>
      </c>
      <c r="L2709" s="44">
        <f>IFERROR(_xll.qlIndexFixing(Index6M,$H2709,TRUE,_xll.ohTrigger(RecalcTrigger,Trigger6M)),NA())</f>
        <v>5.4632957877779175E-3</v>
      </c>
      <c r="M2709" s="145">
        <f>IFERROR(_xll.qlIndexFixing(Index1Y,$H2709,TRUE,_xll.ohTrigger(RecalcTrigger,Trigger1Y)),NA())</f>
        <v>5.3019035645062518E-3</v>
      </c>
      <c r="N2709" s="144">
        <f>IFERROR(_xll.qlIndexFixing(ONIndex1M,I2709,TRUE,_xll.ohTrigger(RecalcTrigger,Trigger1M)),NA())</f>
        <v>4.9420172245717708E-3</v>
      </c>
      <c r="O2709" s="44">
        <f>IFERROR(_xll.qlIndexFixing(ONIndex3M,I2709,TRUE,_xll.ohTrigger(RecalcTrigger,Trigger3M)),NA())</f>
        <v>5.1920593159238138E-3</v>
      </c>
      <c r="P2709" s="44">
        <f>IFERROR(_xll.qlIndexFixing(ONIndex6M,I2709,TRUE,_xll.ohTrigger(RecalcTrigger,Trigger6M)),NA())</f>
        <v>5.6115636037912253E-3</v>
      </c>
      <c r="Q2709" s="145">
        <f>IFERROR(_xll.qlIndexFixing(ONIndex1Y,I2709,TRUE,_xll.ohTrigger(RecalcTrigger,Trigger1Y)),NA())</f>
        <v>5.3666249123818233E-3</v>
      </c>
    </row>
    <row r="2710" spans="2:17" x14ac:dyDescent="0.2">
      <c r="B2710" s="39" t="s">
        <v>42</v>
      </c>
      <c r="D2710" s="42">
        <f>_xll.qlCalendarAdvance(Calendar,$D2709,B2710,"f",FALSE)</f>
        <v>58740</v>
      </c>
      <c r="E2710" s="139">
        <f>_xll.qlInterestRateIndexValueDate(IndexON,D2710)</f>
        <v>58740</v>
      </c>
      <c r="F2710" s="155">
        <f>IFERROR(_xll.qlIndexFixing(IndexON,D2710,TRUE,_xll.ohTrigger(RecalcTrigger,TriggerON)),NA())</f>
        <v>5.2001970171566825E-3</v>
      </c>
      <c r="H2710" s="42">
        <f>_xll.qlCalendarAdvance(Calendar,$H2709,B2710,"f",FALSE)</f>
        <v>58740</v>
      </c>
      <c r="I2710" s="139">
        <f>_xll.qlInterestRateIndexValueDate(Index1M,$H2710)</f>
        <v>58742</v>
      </c>
      <c r="J2710" s="144">
        <f>IFERROR(_xll.qlIndexFixing(Index1M,$H2710,TRUE,_xll.ohTrigger(RecalcTrigger,Trigger1M)),NA())</f>
        <v>4.9339182125482384E-3</v>
      </c>
      <c r="K2710" s="44">
        <f>IFERROR(_xll.qlIndexFixing(Index3M,H2710,TRUE,_xll.ohTrigger(RecalcTrigger,Trigger3M)),NA())</f>
        <v>5.1722220116419719E-3</v>
      </c>
      <c r="L2710" s="44">
        <f>IFERROR(_xll.qlIndexFixing(Index6M,$H2710,TRUE,_xll.ohTrigger(RecalcTrigger,Trigger6M)),NA())</f>
        <v>5.4504153856273418E-3</v>
      </c>
      <c r="M2710" s="145">
        <f>IFERROR(_xll.qlIndexFixing(Index1Y,$H2710,TRUE,_xll.ohTrigger(RecalcTrigger,Trigger1Y)),NA())</f>
        <v>5.2989848220372756E-3</v>
      </c>
      <c r="N2710" s="144">
        <f>IFERROR(_xll.qlIndexFixing(ONIndex1M,I2710,TRUE,_xll.ohTrigger(RecalcTrigger,Trigger1M)),NA())</f>
        <v>4.9385312074967658E-3</v>
      </c>
      <c r="O2710" s="44">
        <f>IFERROR(_xll.qlIndexFixing(ONIndex3M,I2710,TRUE,_xll.ohTrigger(RecalcTrigger,Trigger3M)),NA())</f>
        <v>5.1886217751118124E-3</v>
      </c>
      <c r="P2710" s="44">
        <f>IFERROR(_xll.qlIndexFixing(ONIndex6M,I2710,TRUE,_xll.ohTrigger(RecalcTrigger,Trigger6M)),NA())</f>
        <v>5.599390446748842E-3</v>
      </c>
      <c r="Q2710" s="145">
        <f>IFERROR(_xll.qlIndexFixing(ONIndex1Y,I2710,TRUE,_xll.ohTrigger(RecalcTrigger,Trigger1Y)),NA())</f>
        <v>5.3631525455077877E-3</v>
      </c>
    </row>
    <row r="2711" spans="2:17" x14ac:dyDescent="0.2">
      <c r="B2711" s="39" t="s">
        <v>42</v>
      </c>
      <c r="D2711" s="42">
        <f>_xll.qlCalendarAdvance(Calendar,$D2710,B2711,"f",FALSE)</f>
        <v>58747</v>
      </c>
      <c r="E2711" s="139">
        <f>_xll.qlInterestRateIndexValueDate(IndexON,D2711)</f>
        <v>58747</v>
      </c>
      <c r="F2711" s="155">
        <f>IFERROR(_xll.qlIndexFixing(IndexON,D2711,TRUE,_xll.ohTrigger(RecalcTrigger,TriggerON)),NA())</f>
        <v>5.2001970170767464E-3</v>
      </c>
      <c r="H2711" s="42">
        <f>_xll.qlCalendarAdvance(Calendar,$H2710,B2711,"f",FALSE)</f>
        <v>58747</v>
      </c>
      <c r="I2711" s="139">
        <f>_xll.qlInterestRateIndexValueDate(Index1M,$H2711)</f>
        <v>58749</v>
      </c>
      <c r="J2711" s="144">
        <f>IFERROR(_xll.qlIndexFixing(Index1M,$H2711,TRUE,_xll.ohTrigger(RecalcTrigger,Trigger1M)),NA())</f>
        <v>4.9304883408490818E-3</v>
      </c>
      <c r="K2711" s="44">
        <f>IFERROR(_xll.qlIndexFixing(Index3M,H2711,TRUE,_xll.ohTrigger(RecalcTrigger,Trigger3M)),NA())</f>
        <v>5.1689308479047798E-3</v>
      </c>
      <c r="L2711" s="44">
        <f>IFERROR(_xll.qlIndexFixing(Index6M,$H2711,TRUE,_xll.ohTrigger(RecalcTrigger,Trigger6M)),NA())</f>
        <v>5.438381888335936E-3</v>
      </c>
      <c r="M2711" s="145">
        <f>IFERROR(_xll.qlIndexFixing(Index1Y,$H2711,TRUE,_xll.ohTrigger(RecalcTrigger,Trigger1Y)),NA())</f>
        <v>5.2960889326722563E-3</v>
      </c>
      <c r="N2711" s="144">
        <f>IFERROR(_xll.qlIndexFixing(ONIndex1M,I2711,TRUE,_xll.ohTrigger(RecalcTrigger,Trigger1M)),NA())</f>
        <v>4.935066938624999E-3</v>
      </c>
      <c r="O2711" s="44">
        <f>IFERROR(_xll.qlIndexFixing(ONIndex3M,I2711,TRUE,_xll.ohTrigger(RecalcTrigger,Trigger3M)),NA())</f>
        <v>5.1852058222312536E-3</v>
      </c>
      <c r="P2711" s="44">
        <f>IFERROR(_xll.qlIndexFixing(ONIndex6M,I2711,TRUE,_xll.ohTrigger(RecalcTrigger,Trigger6M)),NA())</f>
        <v>5.587163476832302E-3</v>
      </c>
      <c r="Q2711" s="145">
        <f>IFERROR(_xll.qlIndexFixing(ONIndex1Y,I2711,TRUE,_xll.ohTrigger(RecalcTrigger,Trigger1Y)),NA())</f>
        <v>5.359701916445303E-3</v>
      </c>
    </row>
    <row r="2712" spans="2:17" x14ac:dyDescent="0.2">
      <c r="B2712" s="39" t="s">
        <v>42</v>
      </c>
      <c r="D2712" s="42">
        <f>_xll.qlCalendarAdvance(Calendar,$D2711,B2712,"f",FALSE)</f>
        <v>58754</v>
      </c>
      <c r="E2712" s="139">
        <f>_xll.qlInterestRateIndexValueDate(IndexON,D2712)</f>
        <v>58754</v>
      </c>
      <c r="F2712" s="155">
        <f>IFERROR(_xll.qlIndexFixing(IndexON,D2712,TRUE,_xll.ohTrigger(RecalcTrigger,TriggerON)),NA())</f>
        <v>5.2001970170767464E-3</v>
      </c>
      <c r="H2712" s="42">
        <f>_xll.qlCalendarAdvance(Calendar,$H2711,B2712,"f",FALSE)</f>
        <v>58754</v>
      </c>
      <c r="I2712" s="139">
        <f>_xll.qlInterestRateIndexValueDate(Index1M,$H2712)</f>
        <v>58756</v>
      </c>
      <c r="J2712" s="144">
        <f>IFERROR(_xll.qlIndexFixing(Index1M,$H2712,TRUE,_xll.ohTrigger(RecalcTrigger,Trigger1M)),NA())</f>
        <v>4.9270803353587689E-3</v>
      </c>
      <c r="K2712" s="44">
        <f>IFERROR(_xll.qlIndexFixing(Index3M,H2712,TRUE,_xll.ohTrigger(RecalcTrigger,Trigger3M)),NA())</f>
        <v>5.1656615781133742E-3</v>
      </c>
      <c r="L2712" s="44">
        <f>IFERROR(_xll.qlIndexFixing(Index6M,$H2712,TRUE,_xll.ohTrigger(RecalcTrigger,Trigger6M)),NA())</f>
        <v>5.425396026921687E-3</v>
      </c>
      <c r="M2712" s="145">
        <f>IFERROR(_xll.qlIndexFixing(Index1Y,$H2712,TRUE,_xll.ohTrigger(RecalcTrigger,Trigger1Y)),NA())</f>
        <v>5.293215935147989E-3</v>
      </c>
      <c r="N2712" s="144">
        <f>IFERROR(_xll.qlIndexFixing(ONIndex1M,I2712,TRUE,_xll.ohTrigger(RecalcTrigger,Trigger1M)),NA())</f>
        <v>4.9316244588837321E-3</v>
      </c>
      <c r="O2712" s="44">
        <f>IFERROR(_xll.qlIndexFixing(ONIndex3M,I2712,TRUE,_xll.ohTrigger(RecalcTrigger,Trigger3M)),NA())</f>
        <v>5.1818114966906137E-3</v>
      </c>
      <c r="P2712" s="44">
        <f>IFERROR(_xll.qlIndexFixing(ONIndex6M,I2712,TRUE,_xll.ohTrigger(RecalcTrigger,Trigger6M)),NA())</f>
        <v>5.5748826227386417E-3</v>
      </c>
      <c r="Q2712" s="145">
        <f>IFERROR(_xll.qlIndexFixing(ONIndex1Y,I2712,TRUE,_xll.ohTrigger(RecalcTrigger,Trigger1Y)),NA())</f>
        <v>5.3562730642831013E-3</v>
      </c>
    </row>
    <row r="2713" spans="2:17" x14ac:dyDescent="0.2">
      <c r="B2713" s="39" t="s">
        <v>42</v>
      </c>
      <c r="D2713" s="42">
        <f>_xll.qlCalendarAdvance(Calendar,$D2712,B2713,"f",FALSE)</f>
        <v>58761</v>
      </c>
      <c r="E2713" s="139">
        <f>_xll.qlInterestRateIndexValueDate(IndexON,D2713)</f>
        <v>58761</v>
      </c>
      <c r="F2713" s="155">
        <f>IFERROR(_xll.qlIndexFixing(IndexON,D2713,TRUE,_xll.ohTrigger(RecalcTrigger,TriggerON)),NA())</f>
        <v>5.2001970171566825E-3</v>
      </c>
      <c r="H2713" s="42">
        <f>_xll.qlCalendarAdvance(Calendar,$H2712,B2713,"f",FALSE)</f>
        <v>58761</v>
      </c>
      <c r="I2713" s="139">
        <f>_xll.qlInterestRateIndexValueDate(Index1M,$H2713)</f>
        <v>58763</v>
      </c>
      <c r="J2713" s="144">
        <f>IFERROR(_xll.qlIndexFixing(Index1M,$H2713,TRUE,_xll.ohTrigger(RecalcTrigger,Trigger1M)),NA())</f>
        <v>4.9236942367747449E-3</v>
      </c>
      <c r="K2713" s="44">
        <f>IFERROR(_xll.qlIndexFixing(Index3M,H2713,TRUE,_xll.ohTrigger(RecalcTrigger,Trigger3M)),NA())</f>
        <v>5.162414241930811E-3</v>
      </c>
      <c r="L2713" s="44">
        <f>IFERROR(_xll.qlIndexFixing(Index6M,$H2713,TRUE,_xll.ohTrigger(RecalcTrigger,Trigger6M)),NA())</f>
        <v>5.4123552669920905E-3</v>
      </c>
      <c r="M2713" s="145">
        <f>IFERROR(_xll.qlIndexFixing(Index1Y,$H2713,TRUE,_xll.ohTrigger(RecalcTrigger,Trigger1Y)),NA())</f>
        <v>5.2903658682028013E-3</v>
      </c>
      <c r="N2713" s="144">
        <f>IFERROR(_xll.qlIndexFixing(ONIndex1M,I2713,TRUE,_xll.ohTrigger(RecalcTrigger,Trigger1M)),NA())</f>
        <v>4.9282038088804825E-3</v>
      </c>
      <c r="O2713" s="44">
        <f>IFERROR(_xll.qlIndexFixing(ONIndex3M,I2713,TRUE,_xll.ohTrigger(RecalcTrigger,Trigger3M)),NA())</f>
        <v>5.1784388383779856E-3</v>
      </c>
      <c r="P2713" s="44">
        <f>IFERROR(_xll.qlIndexFixing(ONIndex6M,I2713,TRUE,_xll.ohTrigger(RecalcTrigger,Trigger6M)),NA())</f>
        <v>5.5625478126053451E-3</v>
      </c>
      <c r="Q2713" s="145">
        <f>IFERROR(_xll.qlIndexFixing(ONIndex1Y,I2713,TRUE,_xll.ohTrigger(RecalcTrigger,Trigger1Y)),NA())</f>
        <v>5.3528660277102347E-3</v>
      </c>
    </row>
    <row r="2714" spans="2:17" x14ac:dyDescent="0.2">
      <c r="B2714" s="39" t="s">
        <v>42</v>
      </c>
      <c r="D2714" s="42">
        <f>_xll.qlCalendarAdvance(Calendar,$D2713,B2714,"f",FALSE)</f>
        <v>58768</v>
      </c>
      <c r="E2714" s="139">
        <f>_xll.qlInterestRateIndexValueDate(IndexON,D2714)</f>
        <v>58768</v>
      </c>
      <c r="F2714" s="155">
        <f>IFERROR(_xll.qlIndexFixing(IndexON,D2714,TRUE,_xll.ohTrigger(RecalcTrigger,TriggerON)),NA())</f>
        <v>5.2001970170767464E-3</v>
      </c>
      <c r="H2714" s="42">
        <f>_xll.qlCalendarAdvance(Calendar,$H2713,B2714,"f",FALSE)</f>
        <v>58768</v>
      </c>
      <c r="I2714" s="139">
        <f>_xll.qlInterestRateIndexValueDate(Index1M,$H2714)</f>
        <v>58770</v>
      </c>
      <c r="J2714" s="144">
        <f>IFERROR(_xll.qlIndexFixing(Index1M,$H2714,TRUE,_xll.ohTrigger(RecalcTrigger,Trigger1M)),NA())</f>
        <v>4.9203300858019494E-3</v>
      </c>
      <c r="K2714" s="44">
        <f>IFERROR(_xll.qlIndexFixing(Index3M,H2714,TRUE,_xll.ohTrigger(RecalcTrigger,Trigger3M)),NA())</f>
        <v>5.1591888790218825E-3</v>
      </c>
      <c r="L2714" s="44">
        <f>IFERROR(_xll.qlIndexFixing(Index6M,$H2714,TRUE,_xll.ohTrigger(RecalcTrigger,Trigger6M)),NA())</f>
        <v>5.3992595379304857E-3</v>
      </c>
      <c r="M2714" s="145">
        <f>IFERROR(_xll.qlIndexFixing(Index1Y,$H2714,TRUE,_xll.ohTrigger(RecalcTrigger,Trigger1Y)),NA())</f>
        <v>5.287538770575459E-3</v>
      </c>
      <c r="N2714" s="144">
        <f>IFERROR(_xll.qlIndexFixing(ONIndex1M,I2714,TRUE,_xll.ohTrigger(RecalcTrigger,Trigger1M)),NA())</f>
        <v>4.9248050293826395E-3</v>
      </c>
      <c r="O2714" s="44">
        <f>IFERROR(_xll.qlIndexFixing(ONIndex3M,I2714,TRUE,_xll.ohTrigger(RecalcTrigger,Trigger3M)),NA())</f>
        <v>5.1750878869416539E-3</v>
      </c>
      <c r="P2714" s="44">
        <f>IFERROR(_xll.qlIndexFixing(ONIndex6M,I2714,TRUE,_xll.ohTrigger(RecalcTrigger,Trigger6M)),NA())</f>
        <v>5.5501589754491931E-3</v>
      </c>
      <c r="Q2714" s="145">
        <f>IFERROR(_xll.qlIndexFixing(ONIndex1Y,I2714,TRUE,_xll.ohTrigger(RecalcTrigger,Trigger1Y)),NA())</f>
        <v>5.3494808451759468E-3</v>
      </c>
    </row>
    <row r="2715" spans="2:17" x14ac:dyDescent="0.2">
      <c r="B2715" s="39" t="s">
        <v>42</v>
      </c>
      <c r="D2715" s="42">
        <f>_xll.qlCalendarAdvance(Calendar,$D2714,B2715,"f",FALSE)</f>
        <v>58775</v>
      </c>
      <c r="E2715" s="139">
        <f>_xll.qlInterestRateIndexValueDate(IndexON,D2715)</f>
        <v>58775</v>
      </c>
      <c r="F2715" s="155">
        <f>IFERROR(_xll.qlIndexFixing(IndexON,D2715,TRUE,_xll.ohTrigger(RecalcTrigger,TriggerON)),NA())</f>
        <v>5.2001970171566825E-3</v>
      </c>
      <c r="H2715" s="42">
        <f>_xll.qlCalendarAdvance(Calendar,$H2714,B2715,"f",FALSE)</f>
        <v>58775</v>
      </c>
      <c r="I2715" s="139">
        <f>_xll.qlInterestRateIndexValueDate(Index1M,$H2715)</f>
        <v>58777</v>
      </c>
      <c r="J2715" s="144">
        <f>IFERROR(_xll.qlIndexFixing(Index1M,$H2715,TRUE,_xll.ohTrigger(RecalcTrigger,Trigger1M)),NA())</f>
        <v>4.9169879231403257E-3</v>
      </c>
      <c r="K2715" s="44">
        <f>IFERROR(_xll.qlIndexFixing(Index3M,H2715,TRUE,_xll.ohTrigger(RecalcTrigger,Trigger3M)),NA())</f>
        <v>5.1563611532836617E-3</v>
      </c>
      <c r="L2715" s="44">
        <f>IFERROR(_xll.qlIndexFixing(Index6M,$H2715,TRUE,_xll.ohTrigger(RecalcTrigger,Trigger6M)),NA())</f>
        <v>5.3851905224188406E-3</v>
      </c>
      <c r="M2715" s="145">
        <f>IFERROR(_xll.qlIndexFixing(Index1Y,$H2715,TRUE,_xll.ohTrigger(RecalcTrigger,Trigger1Y)),NA())</f>
        <v>5.2847346810069168E-3</v>
      </c>
      <c r="N2715" s="144">
        <f>IFERROR(_xll.qlIndexFixing(ONIndex1M,I2715,TRUE,_xll.ohTrigger(RecalcTrigger,Trigger1M)),NA())</f>
        <v>4.9214281609977206E-3</v>
      </c>
      <c r="O2715" s="44">
        <f>IFERROR(_xll.qlIndexFixing(ONIndex3M,I2715,TRUE,_xll.ohTrigger(RecalcTrigger,Trigger3M)),NA())</f>
        <v>5.1717586821098394E-3</v>
      </c>
      <c r="P2715" s="44">
        <f>IFERROR(_xll.qlIndexFixing(ONIndex6M,I2715,TRUE,_xll.ohTrigger(RecalcTrigger,Trigger6M)),NA())</f>
        <v>5.5377160394076697E-3</v>
      </c>
      <c r="Q2715" s="145">
        <f>IFERROR(_xll.qlIndexFixing(ONIndex1Y,I2715,TRUE,_xll.ohTrigger(RecalcTrigger,Trigger1Y)),NA())</f>
        <v>5.3461175556890339E-3</v>
      </c>
    </row>
    <row r="2716" spans="2:17" x14ac:dyDescent="0.2">
      <c r="B2716" s="39" t="s">
        <v>42</v>
      </c>
      <c r="D2716" s="42">
        <f>_xll.qlCalendarAdvance(Calendar,$D2715,B2716,"f",FALSE)</f>
        <v>58782</v>
      </c>
      <c r="E2716" s="139">
        <f>_xll.qlInterestRateIndexValueDate(IndexON,D2716)</f>
        <v>58782</v>
      </c>
      <c r="F2716" s="155">
        <f>IFERROR(_xll.qlIndexFixing(IndexON,D2716,TRUE,_xll.ohTrigger(RecalcTrigger,TriggerON)),NA())</f>
        <v>5.2001970171566825E-3</v>
      </c>
      <c r="H2716" s="42">
        <f>_xll.qlCalendarAdvance(Calendar,$H2715,B2716,"f",FALSE)</f>
        <v>58782</v>
      </c>
      <c r="I2716" s="139">
        <f>_xll.qlInterestRateIndexValueDate(Index1M,$H2716)</f>
        <v>58784</v>
      </c>
      <c r="J2716" s="144">
        <f>IFERROR(_xll.qlIndexFixing(Index1M,$H2716,TRUE,_xll.ohTrigger(RecalcTrigger,Trigger1M)),NA())</f>
        <v>4.9136677894873193E-3</v>
      </c>
      <c r="K2716" s="44">
        <f>IFERROR(_xll.qlIndexFixing(Index3M,H2716,TRUE,_xll.ohTrigger(RecalcTrigger,Trigger3M)),NA())</f>
        <v>5.1531767819597007E-3</v>
      </c>
      <c r="L2716" s="44">
        <f>IFERROR(_xll.qlIndexFixing(Index6M,$H2716,TRUE,_xll.ohTrigger(RecalcTrigger,Trigger6M)),NA())</f>
        <v>5.3719804849913884E-3</v>
      </c>
      <c r="M2716" s="145">
        <f>IFERROR(_xll.qlIndexFixing(Index1Y,$H2716,TRUE,_xll.ohTrigger(RecalcTrigger,Trigger1Y)),NA())</f>
        <v>5.2819536382381306E-3</v>
      </c>
      <c r="N2716" s="144">
        <f>IFERROR(_xll.qlIndexFixing(ONIndex1M,I2716,TRUE,_xll.ohTrigger(RecalcTrigger,Trigger1M)),NA())</f>
        <v>4.9180732444931152E-3</v>
      </c>
      <c r="O2716" s="44">
        <f>IFERROR(_xll.qlIndexFixing(ONIndex3M,I2716,TRUE,_xll.ohTrigger(RecalcTrigger,Trigger3M)),NA())</f>
        <v>5.1684512632110824E-3</v>
      </c>
      <c r="P2716" s="44">
        <f>IFERROR(_xll.qlIndexFixing(ONIndex6M,I2716,TRUE,_xll.ohTrigger(RecalcTrigger,Trigger6M)),NA())</f>
        <v>5.525218932938003E-3</v>
      </c>
      <c r="Q2716" s="145">
        <f>IFERROR(_xll.qlIndexFixing(ONIndex1Y,I2716,TRUE,_xll.ohTrigger(RecalcTrigger,Trigger1Y)),NA())</f>
        <v>5.3427761978586119E-3</v>
      </c>
    </row>
    <row r="2717" spans="2:17" x14ac:dyDescent="0.2">
      <c r="B2717" s="39" t="s">
        <v>42</v>
      </c>
      <c r="D2717" s="42">
        <f>_xll.qlCalendarAdvance(Calendar,$D2716,B2717,"f",FALSE)</f>
        <v>58789</v>
      </c>
      <c r="E2717" s="139">
        <f>_xll.qlInterestRateIndexValueDate(IndexON,D2717)</f>
        <v>58789</v>
      </c>
      <c r="F2717" s="155">
        <f>IFERROR(_xll.qlIndexFixing(IndexON,D2717,TRUE,_xll.ohTrigger(RecalcTrigger,TriggerON)),NA())</f>
        <v>5.2001970170767464E-3</v>
      </c>
      <c r="H2717" s="42">
        <f>_xll.qlCalendarAdvance(Calendar,$H2716,B2717,"f",FALSE)</f>
        <v>58789</v>
      </c>
      <c r="I2717" s="139">
        <f>_xll.qlInterestRateIndexValueDate(Index1M,$H2717)</f>
        <v>58791</v>
      </c>
      <c r="J2717" s="144">
        <f>IFERROR(_xll.qlIndexFixing(Index1M,$H2717,TRUE,_xll.ohTrigger(RecalcTrigger,Trigger1M)),NA())</f>
        <v>4.9103697255428735E-3</v>
      </c>
      <c r="K2717" s="44">
        <f>IFERROR(_xll.qlIndexFixing(Index3M,H2717,TRUE,_xll.ohTrigger(RecalcTrigger,Trigger3M)),NA())</f>
        <v>5.1500144965475059E-3</v>
      </c>
      <c r="L2717" s="44">
        <f>IFERROR(_xll.qlIndexFixing(Index6M,$H2717,TRUE,_xll.ohTrigger(RecalcTrigger,Trigger6M)),NA())</f>
        <v>5.3587152612332659E-3</v>
      </c>
      <c r="M2717" s="145">
        <f>IFERROR(_xll.qlIndexFixing(Index1Y,$H2717,TRUE,_xll.ohTrigger(RecalcTrigger,Trigger1Y)),NA())</f>
        <v>5.2791956810120276E-3</v>
      </c>
      <c r="N2717" s="144">
        <f>IFERROR(_xll.qlIndexFixing(ONIndex1M,I2717,TRUE,_xll.ohTrigger(RecalcTrigger,Trigger1M)),NA())</f>
        <v>4.9147403205562767E-3</v>
      </c>
      <c r="O2717" s="44">
        <f>IFERROR(_xll.qlIndexFixing(ONIndex3M,I2717,TRUE,_xll.ohTrigger(RecalcTrigger,Trigger3M)),NA())</f>
        <v>5.1651656702933479E-3</v>
      </c>
      <c r="P2717" s="44">
        <f>IFERROR(_xll.qlIndexFixing(ONIndex6M,I2717,TRUE,_xll.ohTrigger(RecalcTrigger,Trigger6M)),NA())</f>
        <v>5.5126675848171658E-3</v>
      </c>
      <c r="Q2717" s="145">
        <f>IFERROR(_xll.qlIndexFixing(ONIndex1Y,I2717,TRUE,_xll.ohTrigger(RecalcTrigger,Trigger1Y)),NA())</f>
        <v>5.3394568103737328E-3</v>
      </c>
    </row>
    <row r="2718" spans="2:17" x14ac:dyDescent="0.2">
      <c r="B2718" s="39" t="s">
        <v>42</v>
      </c>
      <c r="D2718" s="42">
        <f>_xll.qlCalendarAdvance(Calendar,$D2717,B2718,"f",FALSE)</f>
        <v>58796</v>
      </c>
      <c r="E2718" s="139">
        <f>_xll.qlInterestRateIndexValueDate(IndexON,D2718)</f>
        <v>58796</v>
      </c>
      <c r="F2718" s="155">
        <f>IFERROR(_xll.qlIndexFixing(IndexON,D2718,TRUE,_xll.ohTrigger(RecalcTrigger,TriggerON)),NA())</f>
        <v>5.2001970170767464E-3</v>
      </c>
      <c r="H2718" s="42">
        <f>_xll.qlCalendarAdvance(Calendar,$H2717,B2718,"f",FALSE)</f>
        <v>58796</v>
      </c>
      <c r="I2718" s="139">
        <f>_xll.qlInterestRateIndexValueDate(Index1M,$H2718)</f>
        <v>58798</v>
      </c>
      <c r="J2718" s="144">
        <f>IFERROR(_xll.qlIndexFixing(Index1M,$H2718,TRUE,_xll.ohTrigger(RecalcTrigger,Trigger1M)),NA())</f>
        <v>4.9070937720144259E-3</v>
      </c>
      <c r="K2718" s="44">
        <f>IFERROR(_xll.qlIndexFixing(Index3M,H2718,TRUE,_xll.ohTrigger(RecalcTrigger,Trigger3M)),NA())</f>
        <v>5.1468743367104608E-3</v>
      </c>
      <c r="L2718" s="44">
        <f>IFERROR(_xll.qlIndexFixing(Index6M,$H2718,TRUE,_xll.ohTrigger(RecalcTrigger,Trigger6M)),NA())</f>
        <v>5.3453947805582993E-3</v>
      </c>
      <c r="M2718" s="145">
        <f>IFERROR(_xll.qlIndexFixing(Index1Y,$H2718,TRUE,_xll.ohTrigger(RecalcTrigger,Trigger1Y)),NA())</f>
        <v>5.2764608480726297E-3</v>
      </c>
      <c r="N2718" s="144">
        <f>IFERROR(_xll.qlIndexFixing(ONIndex1M,I2718,TRUE,_xll.ohTrigger(RecalcTrigger,Trigger1M)),NA())</f>
        <v>4.9114294298746586E-3</v>
      </c>
      <c r="O2718" s="44">
        <f>IFERROR(_xll.qlIndexFixing(ONIndex3M,I2718,TRUE,_xll.ohTrigger(RecalcTrigger,Trigger3M)),NA())</f>
        <v>5.1619019428450486E-3</v>
      </c>
      <c r="P2718" s="44">
        <f>IFERROR(_xll.qlIndexFixing(ONIndex6M,I2718,TRUE,_xll.ohTrigger(RecalcTrigger,Trigger6M)),NA())</f>
        <v>5.5000619233425141E-3</v>
      </c>
      <c r="Q2718" s="145">
        <f>IFERROR(_xll.qlIndexFixing(ONIndex1Y,I2718,TRUE,_xll.ohTrigger(RecalcTrigger,Trigger1Y)),NA())</f>
        <v>5.3361594320833206E-3</v>
      </c>
    </row>
    <row r="2719" spans="2:17" x14ac:dyDescent="0.2">
      <c r="B2719" s="39" t="s">
        <v>42</v>
      </c>
      <c r="D2719" s="42">
        <f>_xll.qlCalendarAdvance(Calendar,$D2718,B2719,"f",FALSE)</f>
        <v>58803</v>
      </c>
      <c r="E2719" s="139">
        <f>_xll.qlInterestRateIndexValueDate(IndexON,D2719)</f>
        <v>58803</v>
      </c>
      <c r="F2719" s="155">
        <f>IFERROR(_xll.qlIndexFixing(IndexON,D2719,TRUE,_xll.ohTrigger(RecalcTrigger,TriggerON)),NA())</f>
        <v>5.2001970170767464E-3</v>
      </c>
      <c r="H2719" s="42">
        <f>_xll.qlCalendarAdvance(Calendar,$H2718,B2719,"f",FALSE)</f>
        <v>58803</v>
      </c>
      <c r="I2719" s="139">
        <f>_xll.qlInterestRateIndexValueDate(Index1M,$H2719)</f>
        <v>58805</v>
      </c>
      <c r="J2719" s="144">
        <f>IFERROR(_xll.qlIndexFixing(Index1M,$H2719,TRUE,_xll.ohTrigger(RecalcTrigger,Trigger1M)),NA())</f>
        <v>4.9038399695994217E-3</v>
      </c>
      <c r="K2719" s="44">
        <f>IFERROR(_xll.qlIndexFixing(Index3M,H2719,TRUE,_xll.ohTrigger(RecalcTrigger,Trigger3M)),NA())</f>
        <v>5.1437563421128374E-3</v>
      </c>
      <c r="L2719" s="44">
        <f>IFERROR(_xll.qlIndexFixing(Index6M,$H2719,TRUE,_xll.ohTrigger(RecalcTrigger,Trigger6M)),NA())</f>
        <v>5.3320189723847057E-3</v>
      </c>
      <c r="M2719" s="145">
        <f>IFERROR(_xll.qlIndexFixing(Index1Y,$H2719,TRUE,_xll.ohTrigger(RecalcTrigger,Trigger1Y)),NA())</f>
        <v>5.2737491781648339E-3</v>
      </c>
      <c r="N2719" s="144">
        <f>IFERROR(_xll.qlIndexFixing(ONIndex1M,I2719,TRUE,_xll.ohTrigger(RecalcTrigger,Trigger1M)),NA())</f>
        <v>4.9081406131357141E-3</v>
      </c>
      <c r="O2719" s="44">
        <f>IFERROR(_xll.qlIndexFixing(ONIndex3M,I2719,TRUE,_xll.ohTrigger(RecalcTrigger,Trigger3M)),NA())</f>
        <v>5.1586601205144689E-3</v>
      </c>
      <c r="P2719" s="44">
        <f>IFERROR(_xll.qlIndexFixing(ONIndex6M,I2719,TRUE,_xll.ohTrigger(RecalcTrigger,Trigger6M)),NA())</f>
        <v>5.4874018770512123E-3</v>
      </c>
      <c r="Q2719" s="145">
        <f>IFERROR(_xll.qlIndexFixing(ONIndex1Y,I2719,TRUE,_xll.ohTrigger(RecalcTrigger,Trigger1Y)),NA())</f>
        <v>5.3328841015964912E-3</v>
      </c>
    </row>
    <row r="2720" spans="2:17" x14ac:dyDescent="0.2">
      <c r="B2720" s="39" t="s">
        <v>42</v>
      </c>
      <c r="D2720" s="42">
        <f>_xll.qlCalendarAdvance(Calendar,$D2719,B2720,"f",FALSE)</f>
        <v>58810</v>
      </c>
      <c r="E2720" s="139">
        <f>_xll.qlInterestRateIndexValueDate(IndexON,D2720)</f>
        <v>58810</v>
      </c>
      <c r="F2720" s="155">
        <f>IFERROR(_xll.qlIndexFixing(IndexON,D2720,TRUE,_xll.ohTrigger(RecalcTrigger,TriggerON)),NA())</f>
        <v>5.2001970171566825E-3</v>
      </c>
      <c r="H2720" s="42">
        <f>_xll.qlCalendarAdvance(Calendar,$H2719,B2720,"f",FALSE)</f>
        <v>58810</v>
      </c>
      <c r="I2720" s="139">
        <f>_xll.qlInterestRateIndexValueDate(Index1M,$H2720)</f>
        <v>58812</v>
      </c>
      <c r="J2720" s="144">
        <f>IFERROR(_xll.qlIndexFixing(Index1M,$H2720,TRUE,_xll.ohTrigger(RecalcTrigger,Trigger1M)),NA())</f>
        <v>4.9006083589978044E-3</v>
      </c>
      <c r="K2720" s="44">
        <f>IFERROR(_xll.qlIndexFixing(Index3M,H2720,TRUE,_xll.ohTrigger(RecalcTrigger,Trigger3M)),NA())</f>
        <v>5.1406605524224602E-3</v>
      </c>
      <c r="L2720" s="44">
        <f>IFERROR(_xll.qlIndexFixing(Index6M,$H2720,TRUE,_xll.ohTrigger(RecalcTrigger,Trigger6M)),NA())</f>
        <v>5.3195268579171902E-3</v>
      </c>
      <c r="M2720" s="145">
        <f>IFERROR(_xll.qlIndexFixing(Index1Y,$H2720,TRUE,_xll.ohTrigger(RecalcTrigger,Trigger1Y)),NA())</f>
        <v>5.2710607100346328E-3</v>
      </c>
      <c r="N2720" s="144">
        <f>IFERROR(_xll.qlIndexFixing(ONIndex1M,I2720,TRUE,_xll.ohTrigger(RecalcTrigger,Trigger1M)),NA())</f>
        <v>4.904873911186769E-3</v>
      </c>
      <c r="O2720" s="44">
        <f>IFERROR(_xll.qlIndexFixing(ONIndex3M,I2720,TRUE,_xll.ohTrigger(RecalcTrigger,Trigger3M)),NA())</f>
        <v>5.1554402430298296E-3</v>
      </c>
      <c r="P2720" s="44">
        <f>IFERROR(_xll.qlIndexFixing(ONIndex6M,I2720,TRUE,_xll.ohTrigger(RecalcTrigger,Trigger6M)),NA())</f>
        <v>5.4746873744804248E-3</v>
      </c>
      <c r="Q2720" s="145">
        <f>IFERROR(_xll.qlIndexFixing(ONIndex1Y,I2720,TRUE,_xll.ohTrigger(RecalcTrigger,Trigger1Y)),NA())</f>
        <v>5.3296308577621687E-3</v>
      </c>
    </row>
    <row r="2721" spans="2:17" x14ac:dyDescent="0.2">
      <c r="B2721" s="39" t="s">
        <v>42</v>
      </c>
      <c r="D2721" s="42">
        <f>_xll.qlCalendarAdvance(Calendar,$D2720,B2721,"f",FALSE)</f>
        <v>58817</v>
      </c>
      <c r="E2721" s="139">
        <f>_xll.qlInterestRateIndexValueDate(IndexON,D2721)</f>
        <v>58817</v>
      </c>
      <c r="F2721" s="155">
        <f>IFERROR(_xll.qlIndexFixing(IndexON,D2721,TRUE,_xll.ohTrigger(RecalcTrigger,TriggerON)),NA())</f>
        <v>5.2001970170767464E-3</v>
      </c>
      <c r="H2721" s="42">
        <f>_xll.qlCalendarAdvance(Calendar,$H2720,B2721,"f",FALSE)</f>
        <v>58817</v>
      </c>
      <c r="I2721" s="139">
        <f>_xll.qlInterestRateIndexValueDate(Index1M,$H2721)</f>
        <v>58819</v>
      </c>
      <c r="J2721" s="144">
        <f>IFERROR(_xll.qlIndexFixing(Index1M,$H2721,TRUE,_xll.ohTrigger(RecalcTrigger,Trigger1M)),NA())</f>
        <v>4.8973989809095175E-3</v>
      </c>
      <c r="K2721" s="44">
        <f>IFERROR(_xll.qlIndexFixing(Index3M,H2721,TRUE,_xll.ohTrigger(RecalcTrigger,Trigger3M)),NA())</f>
        <v>5.1375870073009366E-3</v>
      </c>
      <c r="L2721" s="44">
        <f>IFERROR(_xll.qlIndexFixing(Index6M,$H2721,TRUE,_xll.ohTrigger(RecalcTrigger,Trigger6M)),NA())</f>
        <v>5.3060443681362231E-3</v>
      </c>
      <c r="M2721" s="145">
        <f>IFERROR(_xll.qlIndexFixing(Index1Y,$H2721,TRUE,_xll.ohTrigger(RecalcTrigger,Trigger1Y)),NA())</f>
        <v>5.2683954824297718E-3</v>
      </c>
      <c r="N2721" s="144">
        <f>IFERROR(_xll.qlIndexFixing(ONIndex1M,I2721,TRUE,_xll.ohTrigger(RecalcTrigger,Trigger1M)),NA())</f>
        <v>4.9016293644754683E-3</v>
      </c>
      <c r="O2721" s="44">
        <f>IFERROR(_xll.qlIndexFixing(ONIndex3M,I2721,TRUE,_xll.ohTrigger(RecalcTrigger,Trigger3M)),NA())</f>
        <v>5.1522423500394154E-3</v>
      </c>
      <c r="P2721" s="44">
        <f>IFERROR(_xll.qlIndexFixing(ONIndex6M,I2721,TRUE,_xll.ohTrigger(RecalcTrigger,Trigger6M)),NA())</f>
        <v>5.4619183441673158E-3</v>
      </c>
      <c r="Q2721" s="145">
        <f>IFERROR(_xll.qlIndexFixing(ONIndex1Y,I2721,TRUE,_xll.ohTrigger(RecalcTrigger,Trigger1Y)),NA())</f>
        <v>5.3263997392694051E-3</v>
      </c>
    </row>
    <row r="2722" spans="2:17" x14ac:dyDescent="0.2">
      <c r="B2722" s="39" t="s">
        <v>42</v>
      </c>
      <c r="D2722" s="42">
        <f>_xll.qlCalendarAdvance(Calendar,$D2721,B2722,"f",FALSE)</f>
        <v>58824</v>
      </c>
      <c r="E2722" s="139">
        <f>_xll.qlInterestRateIndexValueDate(IndexON,D2722)</f>
        <v>58824</v>
      </c>
      <c r="F2722" s="155">
        <f>IFERROR(_xll.qlIndexFixing(IndexON,D2722,TRUE,_xll.ohTrigger(RecalcTrigger,TriggerON)),NA())</f>
        <v>5.2001970171566825E-3</v>
      </c>
      <c r="H2722" s="42">
        <f>_xll.qlCalendarAdvance(Calendar,$H2721,B2722,"f",FALSE)</f>
        <v>58824</v>
      </c>
      <c r="I2722" s="139">
        <f>_xll.qlInterestRateIndexValueDate(Index1M,$H2722)</f>
        <v>58826</v>
      </c>
      <c r="J2722" s="144">
        <f>IFERROR(_xll.qlIndexFixing(Index1M,$H2722,TRUE,_xll.ohTrigger(RecalcTrigger,Trigger1M)),NA())</f>
        <v>4.8942118760395004E-3</v>
      </c>
      <c r="K2722" s="44">
        <f>IFERROR(_xll.qlIndexFixing(Index3M,H2722,TRUE,_xll.ohTrigger(RecalcTrigger,Trigger3M)),NA())</f>
        <v>5.1345357464143149E-3</v>
      </c>
      <c r="L2722" s="44">
        <f>IFERROR(_xll.qlIndexFixing(Index6M,$H2722,TRUE,_xll.ohTrigger(RecalcTrigger,Trigger6M)),NA())</f>
        <v>5.2925063445045887E-3</v>
      </c>
      <c r="M2722" s="145">
        <f>IFERROR(_xll.qlIndexFixing(Index1Y,$H2722,TRUE,_xll.ohTrigger(RecalcTrigger,Trigger1Y)),NA())</f>
        <v>5.2657535340988717E-3</v>
      </c>
      <c r="N2722" s="144">
        <f>IFERROR(_xll.qlIndexFixing(ONIndex1M,I2722,TRUE,_xll.ohTrigger(RecalcTrigger,Trigger1M)),NA())</f>
        <v>4.8984070139290736E-3</v>
      </c>
      <c r="O2722" s="44">
        <f>IFERROR(_xll.qlIndexFixing(ONIndex3M,I2722,TRUE,_xll.ohTrigger(RecalcTrigger,Trigger3M)),NA())</f>
        <v>5.149066481191511E-3</v>
      </c>
      <c r="P2722" s="44">
        <f>IFERROR(_xll.qlIndexFixing(ONIndex6M,I2722,TRUE,_xll.ohTrigger(RecalcTrigger,Trigger6M)),NA())</f>
        <v>5.4490947145691138E-3</v>
      </c>
      <c r="Q2722" s="145">
        <f>IFERROR(_xll.qlIndexFixing(ONIndex1Y,I2722,TRUE,_xll.ohTrigger(RecalcTrigger,Trigger1Y)),NA())</f>
        <v>5.3231907848072524E-3</v>
      </c>
    </row>
    <row r="2723" spans="2:17" x14ac:dyDescent="0.2">
      <c r="B2723" s="39" t="s">
        <v>42</v>
      </c>
      <c r="D2723" s="42">
        <f>_xll.qlCalendarAdvance(Calendar,$D2722,B2723,"f",FALSE)</f>
        <v>58831</v>
      </c>
      <c r="E2723" s="139">
        <f>_xll.qlInterestRateIndexValueDate(IndexON,D2723)</f>
        <v>58831</v>
      </c>
      <c r="F2723" s="155">
        <f>IFERROR(_xll.qlIndexFixing(IndexON,D2723,TRUE,_xll.ohTrigger(RecalcTrigger,TriggerON)),NA())</f>
        <v>5.2001970170767464E-3</v>
      </c>
      <c r="H2723" s="42">
        <f>_xll.qlCalendarAdvance(Calendar,$H2722,B2723,"f",FALSE)</f>
        <v>58831</v>
      </c>
      <c r="I2723" s="139">
        <f>_xll.qlInterestRateIndexValueDate(Index1M,$H2723)</f>
        <v>58833</v>
      </c>
      <c r="J2723" s="144">
        <f>IFERROR(_xll.qlIndexFixing(Index1M,$H2723,TRUE,_xll.ohTrigger(RecalcTrigger,Trigger1M)),NA())</f>
        <v>4.8910470850851984E-3</v>
      </c>
      <c r="K2723" s="44">
        <f>IFERROR(_xll.qlIndexFixing(Index3M,H2723,TRUE,_xll.ohTrigger(RecalcTrigger,Trigger3M)),NA())</f>
        <v>5.1315068094313077E-3</v>
      </c>
      <c r="L2723" s="44">
        <f>IFERROR(_xll.qlIndexFixing(Index6M,$H2723,TRUE,_xll.ohTrigger(RecalcTrigger,Trigger6M)),NA())</f>
        <v>5.2789127164612716E-3</v>
      </c>
      <c r="M2723" s="145">
        <f>IFERROR(_xll.qlIndexFixing(Index1Y,$H2723,TRUE,_xll.ohTrigger(RecalcTrigger,Trigger1Y)),NA())</f>
        <v>5.263134903791866E-3</v>
      </c>
      <c r="N2723" s="144">
        <f>IFERROR(_xll.qlIndexFixing(ONIndex1M,I2723,TRUE,_xll.ohTrigger(RecalcTrigger,Trigger1M)),NA())</f>
        <v>4.8952069001551024E-3</v>
      </c>
      <c r="O2723" s="44">
        <f>IFERROR(_xll.qlIndexFixing(ONIndex3M,I2723,TRUE,_xll.ohTrigger(RecalcTrigger,Trigger3M)),NA())</f>
        <v>5.145912676214337E-3</v>
      </c>
      <c r="P2723" s="44">
        <f>IFERROR(_xll.qlIndexFixing(ONIndex6M,I2723,TRUE,_xll.ohTrigger(RecalcTrigger,Trigger6M)),NA())</f>
        <v>5.4362164141430469E-3</v>
      </c>
      <c r="Q2723" s="145">
        <f>IFERROR(_xll.qlIndexFixing(ONIndex1Y,I2723,TRUE,_xll.ohTrigger(RecalcTrigger,Trigger1Y)),NA())</f>
        <v>5.3200040330647624E-3</v>
      </c>
    </row>
    <row r="2724" spans="2:17" x14ac:dyDescent="0.2">
      <c r="B2724" s="39" t="s">
        <v>42</v>
      </c>
      <c r="D2724" s="42">
        <f>_xll.qlCalendarAdvance(Calendar,$D2723,B2724,"f",FALSE)</f>
        <v>58838</v>
      </c>
      <c r="E2724" s="139">
        <f>_xll.qlInterestRateIndexValueDate(IndexON,D2724)</f>
        <v>58838</v>
      </c>
      <c r="F2724" s="155">
        <f>IFERROR(_xll.qlIndexFixing(IndexON,D2724,TRUE,_xll.ohTrigger(RecalcTrigger,TriggerON)),NA())</f>
        <v>5.2001970171566825E-3</v>
      </c>
      <c r="H2724" s="42">
        <f>_xll.qlCalendarAdvance(Calendar,$H2723,B2724,"f",FALSE)</f>
        <v>58838</v>
      </c>
      <c r="I2724" s="139">
        <f>_xll.qlInterestRateIndexValueDate(Index1M,$H2724)</f>
        <v>58840</v>
      </c>
      <c r="J2724" s="144">
        <f>IFERROR(_xll.qlIndexFixing(Index1M,$H2724,TRUE,_xll.ohTrigger(RecalcTrigger,Trigger1M)),NA())</f>
        <v>4.8886628783877707E-3</v>
      </c>
      <c r="K2724" s="44">
        <f>IFERROR(_xll.qlIndexFixing(Index3M,H2724,TRUE,_xll.ohTrigger(RecalcTrigger,Trigger3M)),NA())</f>
        <v>5.1286743224173417E-3</v>
      </c>
      <c r="L2724" s="44">
        <f>IFERROR(_xll.qlIndexFixing(Index6M,$H2724,TRUE,_xll.ohTrigger(RecalcTrigger,Trigger6M)),NA())</f>
        <v>5.2652634134532049E-3</v>
      </c>
      <c r="M2724" s="145">
        <f>IFERROR(_xll.qlIndexFixing(Index1Y,$H2724,TRUE,_xll.ohTrigger(RecalcTrigger,Trigger1Y)),NA())</f>
        <v>5.2605396302595675E-3</v>
      </c>
      <c r="N2724" s="144">
        <f>IFERROR(_xll.qlIndexFixing(ONIndex1M,I2724,TRUE,_xll.ohTrigger(RecalcTrigger,Trigger1M)),NA())</f>
        <v>4.892029063841008E-3</v>
      </c>
      <c r="O2724" s="44">
        <f>IFERROR(_xll.qlIndexFixing(ONIndex3M,I2724,TRUE,_xll.ohTrigger(RecalcTrigger,Trigger3M)),NA())</f>
        <v>5.1427809747561781E-3</v>
      </c>
      <c r="P2724" s="44">
        <f>IFERROR(_xll.qlIndexFixing(ONIndex6M,I2724,TRUE,_xll.ohTrigger(RecalcTrigger,Trigger6M)),NA())</f>
        <v>5.4232833713463435E-3</v>
      </c>
      <c r="Q2724" s="145">
        <f>IFERROR(_xll.qlIndexFixing(ONIndex1Y,I2724,TRUE,_xll.ohTrigger(RecalcTrigger,Trigger1Y)),NA())</f>
        <v>5.3168395228908594E-3</v>
      </c>
    </row>
    <row r="2725" spans="2:17" x14ac:dyDescent="0.2">
      <c r="B2725" s="39" t="s">
        <v>42</v>
      </c>
      <c r="D2725" s="42">
        <f>_xll.qlCalendarAdvance(Calendar,$D2724,B2725,"f",FALSE)</f>
        <v>58845</v>
      </c>
      <c r="E2725" s="139">
        <f>_xll.qlInterestRateIndexValueDate(IndexON,D2725)</f>
        <v>58845</v>
      </c>
      <c r="F2725" s="155">
        <f>IFERROR(_xll.qlIndexFixing(IndexON,D2725,TRUE,_xll.ohTrigger(RecalcTrigger,TriggerON)),NA())</f>
        <v>5.2001970171566825E-3</v>
      </c>
      <c r="H2725" s="42">
        <f>_xll.qlCalendarAdvance(Calendar,$H2724,B2725,"f",FALSE)</f>
        <v>58845</v>
      </c>
      <c r="I2725" s="139">
        <f>_xll.qlInterestRateIndexValueDate(Index1M,$H2725)</f>
        <v>58847</v>
      </c>
      <c r="J2725" s="144">
        <f>IFERROR(_xll.qlIndexFixing(Index1M,$H2725,TRUE,_xll.ohTrigger(RecalcTrigger,Trigger1M)),NA())</f>
        <v>4.8855365959805342E-3</v>
      </c>
      <c r="K2725" s="44">
        <f>IFERROR(_xll.qlIndexFixing(Index3M,H2725,TRUE,_xll.ohTrigger(RecalcTrigger,Trigger3M)),NA())</f>
        <v>5.1256885871412451E-3</v>
      </c>
      <c r="L2725" s="44">
        <f>IFERROR(_xll.qlIndexFixing(Index6M,$H2725,TRUE,_xll.ohTrigger(RecalcTrigger,Trigger6M)),NA())</f>
        <v>5.2515583649321816E-3</v>
      </c>
      <c r="M2725" s="145">
        <f>IFERROR(_xll.qlIndexFixing(Index1Y,$H2725,TRUE,_xll.ohTrigger(RecalcTrigger,Trigger1Y)),NA())</f>
        <v>5.257967752254537E-3</v>
      </c>
      <c r="N2725" s="144">
        <f>IFERROR(_xll.qlIndexFixing(ONIndex1M,I2725,TRUE,_xll.ohTrigger(RecalcTrigger,Trigger1M)),NA())</f>
        <v>4.8888735456742438E-3</v>
      </c>
      <c r="O2725" s="44">
        <f>IFERROR(_xll.qlIndexFixing(ONIndex3M,I2725,TRUE,_xll.ohTrigger(RecalcTrigger,Trigger3M)),NA())</f>
        <v>5.1396714163853829E-3</v>
      </c>
      <c r="P2725" s="44">
        <f>IFERROR(_xll.qlIndexFixing(ONIndex6M,I2725,TRUE,_xll.ohTrigger(RecalcTrigger,Trigger6M)),NA())</f>
        <v>5.4102955149559762E-3</v>
      </c>
      <c r="Q2725" s="145">
        <f>IFERROR(_xll.qlIndexFixing(ONIndex1Y,I2725,TRUE,_xll.ohTrigger(RecalcTrigger,Trigger1Y)),NA())</f>
        <v>5.3136972929745951E-3</v>
      </c>
    </row>
    <row r="2726" spans="2:17" x14ac:dyDescent="0.2">
      <c r="B2726" s="39" t="s">
        <v>42</v>
      </c>
      <c r="D2726" s="42">
        <f>_xll.qlCalendarAdvance(Calendar,$D2725,B2726,"f",FALSE)</f>
        <v>58852</v>
      </c>
      <c r="E2726" s="139">
        <f>_xll.qlInterestRateIndexValueDate(IndexON,D2726)</f>
        <v>58852</v>
      </c>
      <c r="F2726" s="155">
        <f>IFERROR(_xll.qlIndexFixing(IndexON,D2726,TRUE,_xll.ohTrigger(RecalcTrigger,TriggerON)),NA())</f>
        <v>5.2001970170767464E-3</v>
      </c>
      <c r="H2726" s="42">
        <f>_xll.qlCalendarAdvance(Calendar,$H2725,B2726,"f",FALSE)</f>
        <v>58852</v>
      </c>
      <c r="I2726" s="139">
        <f>_xll.qlInterestRateIndexValueDate(Index1M,$H2726)</f>
        <v>58854</v>
      </c>
      <c r="J2726" s="144">
        <f>IFERROR(_xll.qlIndexFixing(Index1M,$H2726,TRUE,_xll.ohTrigger(RecalcTrigger,Trigger1M)),NA())</f>
        <v>4.8824327366424137E-3</v>
      </c>
      <c r="K2726" s="44">
        <f>IFERROR(_xll.qlIndexFixing(Index3M,H2726,TRUE,_xll.ohTrigger(RecalcTrigger,Trigger3M)),NA())</f>
        <v>5.1227252915898337E-3</v>
      </c>
      <c r="L2726" s="44">
        <f>IFERROR(_xll.qlIndexFixing(Index6M,$H2726,TRUE,_xll.ohTrigger(RecalcTrigger,Trigger6M)),NA())</f>
        <v>5.2377975003592668E-3</v>
      </c>
      <c r="M2726" s="145">
        <f>IFERROR(_xll.qlIndexFixing(Index1Y,$H2726,TRUE,_xll.ohTrigger(RecalcTrigger,Trigger1Y)),NA())</f>
        <v>5.2554193085306523E-3</v>
      </c>
      <c r="N2726" s="144">
        <f>IFERROR(_xll.qlIndexFixing(ONIndex1M,I2726,TRUE,_xll.ohTrigger(RecalcTrigger,Trigger1M)),NA())</f>
        <v>4.8857403864221993E-3</v>
      </c>
      <c r="O2726" s="44">
        <f>IFERROR(_xll.qlIndexFixing(ONIndex3M,I2726,TRUE,_xll.ohTrigger(RecalcTrigger,Trigger3M)),NA())</f>
        <v>5.1365840409900443E-3</v>
      </c>
      <c r="P2726" s="44">
        <f>IFERROR(_xll.qlIndexFixing(ONIndex6M,I2726,TRUE,_xll.ohTrigger(RecalcTrigger,Trigger6M)),NA())</f>
        <v>5.3972527731094289E-3</v>
      </c>
      <c r="Q2726" s="145">
        <f>IFERROR(_xll.qlIndexFixing(ONIndex1Y,I2726,TRUE,_xll.ohTrigger(RecalcTrigger,Trigger1Y)),NA())</f>
        <v>5.3105773819250857E-3</v>
      </c>
    </row>
    <row r="2727" spans="2:17" x14ac:dyDescent="0.2">
      <c r="B2727" s="39" t="s">
        <v>42</v>
      </c>
      <c r="D2727" s="42">
        <f>_xll.qlCalendarAdvance(Calendar,$D2726,B2727,"f",FALSE)</f>
        <v>58859</v>
      </c>
      <c r="E2727" s="139">
        <f>_xll.qlInterestRateIndexValueDate(IndexON,D2727)</f>
        <v>58859</v>
      </c>
      <c r="F2727" s="155">
        <f>IFERROR(_xll.qlIndexFixing(IndexON,D2727,TRUE,_xll.ohTrigger(RecalcTrigger,TriggerON)),NA())</f>
        <v>5.2001970170767464E-3</v>
      </c>
      <c r="H2727" s="42">
        <f>_xll.qlCalendarAdvance(Calendar,$H2726,B2727,"f",FALSE)</f>
        <v>58859</v>
      </c>
      <c r="I2727" s="139">
        <f>_xll.qlInterestRateIndexValueDate(Index1M,$H2727)</f>
        <v>58861</v>
      </c>
      <c r="J2727" s="144">
        <f>IFERROR(_xll.qlIndexFixing(Index1M,$H2727,TRUE,_xll.ohTrigger(RecalcTrigger,Trigger1M)),NA())</f>
        <v>4.8793513410694267E-3</v>
      </c>
      <c r="K2727" s="44">
        <f>IFERROR(_xll.qlIndexFixing(Index3M,H2727,TRUE,_xll.ohTrigger(RecalcTrigger,Trigger3M)),NA())</f>
        <v>5.1197844754275598E-3</v>
      </c>
      <c r="L2727" s="44">
        <f>IFERROR(_xll.qlIndexFixing(Index6M,$H2727,TRUE,_xll.ohTrigger(RecalcTrigger,Trigger6M)),NA())</f>
        <v>5.2239807491995024E-3</v>
      </c>
      <c r="M2727" s="145">
        <f>IFERROR(_xll.qlIndexFixing(Index1Y,$H2727,TRUE,_xll.ohTrigger(RecalcTrigger,Trigger1Y)),NA())</f>
        <v>5.2528943378422292E-3</v>
      </c>
      <c r="N2727" s="144">
        <f>IFERROR(_xll.qlIndexFixing(ONIndex1M,I2727,TRUE,_xll.ohTrigger(RecalcTrigger,Trigger1M)),NA())</f>
        <v>4.8826296267723279E-3</v>
      </c>
      <c r="O2727" s="44">
        <f>IFERROR(_xll.qlIndexFixing(ONIndex3M,I2727,TRUE,_xll.ohTrigger(RecalcTrigger,Trigger3M)),NA())</f>
        <v>5.1335188878187665E-3</v>
      </c>
      <c r="P2727" s="44">
        <f>IFERROR(_xll.qlIndexFixing(ONIndex6M,I2727,TRUE,_xll.ohTrigger(RecalcTrigger,Trigger6M)),NA())</f>
        <v>5.3841550745836741E-3</v>
      </c>
      <c r="Q2727" s="145">
        <f>IFERROR(_xll.qlIndexFixing(ONIndex1Y,I2727,TRUE,_xll.ohTrigger(RecalcTrigger,Trigger1Y)),NA())</f>
        <v>5.3074798286711911E-3</v>
      </c>
    </row>
    <row r="2728" spans="2:17" x14ac:dyDescent="0.2">
      <c r="B2728" s="39" t="s">
        <v>42</v>
      </c>
      <c r="D2728" s="42">
        <f>_xll.qlCalendarAdvance(Calendar,$D2727,B2728,"f",FALSE)</f>
        <v>58866</v>
      </c>
      <c r="E2728" s="139">
        <f>_xll.qlInterestRateIndexValueDate(IndexON,D2728)</f>
        <v>58866</v>
      </c>
      <c r="F2728" s="155">
        <f>IFERROR(_xll.qlIndexFixing(IndexON,D2728,TRUE,_xll.ohTrigger(RecalcTrigger,TriggerON)),NA())</f>
        <v>5.2001970170767464E-3</v>
      </c>
      <c r="H2728" s="42">
        <f>_xll.qlCalendarAdvance(Calendar,$H2727,B2728,"f",FALSE)</f>
        <v>58866</v>
      </c>
      <c r="I2728" s="139">
        <f>_xll.qlInterestRateIndexValueDate(Index1M,$H2728)</f>
        <v>58868</v>
      </c>
      <c r="J2728" s="144">
        <f>IFERROR(_xll.qlIndexFixing(Index1M,$H2728,TRUE,_xll.ohTrigger(RecalcTrigger,Trigger1M)),NA())</f>
        <v>4.8755592636273715E-3</v>
      </c>
      <c r="K2728" s="44">
        <f>IFERROR(_xll.qlIndexFixing(Index3M,H2728,TRUE,_xll.ohTrigger(RecalcTrigger,Trigger3M)),NA())</f>
        <v>5.1163632041329385E-3</v>
      </c>
      <c r="L2728" s="44">
        <f>IFERROR(_xll.qlIndexFixing(Index6M,$H2728,TRUE,_xll.ohTrigger(RecalcTrigger,Trigger6M)),NA())</f>
        <v>5.2052402962538165E-3</v>
      </c>
      <c r="M2728" s="145">
        <f>IFERROR(_xll.qlIndexFixing(Index1Y,$H2728,TRUE,_xll.ohTrigger(RecalcTrigger,Trigger1Y)),NA())</f>
        <v>5.2503928789459893E-3</v>
      </c>
      <c r="N2728" s="144">
        <f>IFERROR(_xll.qlIndexFixing(ONIndex1M,I2728,TRUE,_xll.ohTrigger(RecalcTrigger,Trigger1M)),NA())</f>
        <v>4.8795413074920191E-3</v>
      </c>
      <c r="O2728" s="44">
        <f>IFERROR(_xll.qlIndexFixing(ONIndex3M,I2728,TRUE,_xll.ohTrigger(RecalcTrigger,Trigger3M)),NA())</f>
        <v>5.1304759970793867E-3</v>
      </c>
      <c r="P2728" s="44">
        <f>IFERROR(_xll.qlIndexFixing(ONIndex6M,I2728,TRUE,_xll.ohTrigger(RecalcTrigger,Trigger6M)),NA())</f>
        <v>5.3710023477560043E-3</v>
      </c>
      <c r="Q2728" s="145">
        <f>IFERROR(_xll.qlIndexFixing(ONIndex1Y,I2728,TRUE,_xll.ohTrigger(RecalcTrigger,Trigger1Y)),NA())</f>
        <v>5.3044046718220272E-3</v>
      </c>
    </row>
    <row r="2729" spans="2:17" x14ac:dyDescent="0.2">
      <c r="B2729" s="39" t="s">
        <v>42</v>
      </c>
      <c r="D2729" s="42">
        <f>_xll.qlCalendarAdvance(Calendar,$D2728,B2729,"f",FALSE)</f>
        <v>58873</v>
      </c>
      <c r="E2729" s="139">
        <f>_xll.qlInterestRateIndexValueDate(IndexON,D2729)</f>
        <v>58873</v>
      </c>
      <c r="F2729" s="155">
        <f>IFERROR(_xll.qlIndexFixing(IndexON,D2729,TRUE,_xll.ohTrigger(RecalcTrigger,TriggerON)),NA())</f>
        <v>5.2001970170767464E-3</v>
      </c>
      <c r="H2729" s="42">
        <f>_xll.qlCalendarAdvance(Calendar,$H2728,B2729,"f",FALSE)</f>
        <v>58873</v>
      </c>
      <c r="I2729" s="139">
        <f>_xll.qlInterestRateIndexValueDate(Index1M,$H2729)</f>
        <v>58875</v>
      </c>
      <c r="J2729" s="144">
        <f>IFERROR(_xll.qlIndexFixing(Index1M,$H2729,TRUE,_xll.ohTrigger(RecalcTrigger,Trigger1M)),NA())</f>
        <v>4.8723478588915984E-3</v>
      </c>
      <c r="K2729" s="44">
        <f>IFERROR(_xll.qlIndexFixing(Index3M,H2729,TRUE,_xll.ohTrigger(RecalcTrigger,Trigger3M)),NA())</f>
        <v>5.1134722001115445E-3</v>
      </c>
      <c r="L2729" s="44">
        <f>IFERROR(_xll.qlIndexFixing(Index6M,$H2729,TRUE,_xll.ohTrigger(RecalcTrigger,Trigger6M)),NA())</f>
        <v>5.1912904163694644E-3</v>
      </c>
      <c r="M2729" s="145">
        <f>IFERROR(_xll.qlIndexFixing(Index1Y,$H2729,TRUE,_xll.ohTrigger(RecalcTrigger,Trigger1Y)),NA())</f>
        <v>5.2479149705986581E-3</v>
      </c>
      <c r="N2729" s="144">
        <f>IFERROR(_xll.qlIndexFixing(ONIndex1M,I2729,TRUE,_xll.ohTrigger(RecalcTrigger,Trigger1M)),NA())</f>
        <v>4.8764754691088541E-3</v>
      </c>
      <c r="O2729" s="44">
        <f>IFERROR(_xll.qlIndexFixing(ONIndex3M,I2729,TRUE,_xll.ohTrigger(RecalcTrigger,Trigger3M)),NA())</f>
        <v>5.1274554079405732E-3</v>
      </c>
      <c r="P2729" s="44">
        <f>IFERROR(_xll.qlIndexFixing(ONIndex6M,I2729,TRUE,_xll.ohTrigger(RecalcTrigger,Trigger6M)),NA())</f>
        <v>5.3577945211635836E-3</v>
      </c>
      <c r="Q2729" s="145">
        <f>IFERROR(_xll.qlIndexFixing(ONIndex1Y,I2729,TRUE,_xll.ohTrigger(RecalcTrigger,Trigger1Y)),NA())</f>
        <v>5.3013519500666462E-3</v>
      </c>
    </row>
    <row r="2730" spans="2:17" x14ac:dyDescent="0.2">
      <c r="B2730" s="39" t="s">
        <v>42</v>
      </c>
      <c r="D2730" s="42">
        <f>_xll.qlCalendarAdvance(Calendar,$D2729,B2730,"f",FALSE)</f>
        <v>58880</v>
      </c>
      <c r="E2730" s="139">
        <f>_xll.qlInterestRateIndexValueDate(IndexON,D2730)</f>
        <v>58880</v>
      </c>
      <c r="F2730" s="155">
        <f>IFERROR(_xll.qlIndexFixing(IndexON,D2730,TRUE,_xll.ohTrigger(RecalcTrigger,TriggerON)),NA())</f>
        <v>5.2001970171566825E-3</v>
      </c>
      <c r="H2730" s="42">
        <f>_xll.qlCalendarAdvance(Calendar,$H2729,B2730,"f",FALSE)</f>
        <v>58880</v>
      </c>
      <c r="I2730" s="139">
        <f>_xll.qlInterestRateIndexValueDate(Index1M,$H2730)</f>
        <v>58882</v>
      </c>
      <c r="J2730" s="144">
        <f>IFERROR(_xll.qlIndexFixing(Index1M,$H2730,TRUE,_xll.ohTrigger(RecalcTrigger,Trigger1M)),NA())</f>
        <v>4.8695217570177141E-3</v>
      </c>
      <c r="K2730" s="44">
        <f>IFERROR(_xll.qlIndexFixing(Index3M,H2730,TRUE,_xll.ohTrigger(RecalcTrigger,Trigger3M)),NA())</f>
        <v>5.1106038040126403E-3</v>
      </c>
      <c r="L2730" s="44">
        <f>IFERROR(_xll.qlIndexFixing(Index6M,$H2730,TRUE,_xll.ohTrigger(RecalcTrigger,Trigger6M)),NA())</f>
        <v>5.1772845891682254E-3</v>
      </c>
      <c r="M2730" s="145">
        <f>IFERROR(_xll.qlIndexFixing(Index1Y,$H2730,TRUE,_xll.ohTrigger(RecalcTrigger,Trigger1Y)),NA())</f>
        <v>5.2454606515598065E-3</v>
      </c>
      <c r="N2730" s="144">
        <f>IFERROR(_xll.qlIndexFixing(ONIndex1M,I2730,TRUE,_xll.ohTrigger(RecalcTrigger,Trigger1M)),NA())</f>
        <v>4.8734321524701585E-3</v>
      </c>
      <c r="O2730" s="44">
        <f>IFERROR(_xll.qlIndexFixing(ONIndex3M,I2730,TRUE,_xll.ohTrigger(RecalcTrigger,Trigger3M)),NA())</f>
        <v>5.1244571603703548E-3</v>
      </c>
      <c r="P2730" s="44">
        <f>IFERROR(_xll.qlIndexFixing(ONIndex6M,I2730,TRUE,_xll.ohTrigger(RecalcTrigger,Trigger6M)),NA())</f>
        <v>5.3445315233435764E-3</v>
      </c>
      <c r="Q2730" s="145">
        <f>IFERROR(_xll.qlIndexFixing(ONIndex1Y,I2730,TRUE,_xll.ohTrigger(RecalcTrigger,Trigger1Y)),NA())</f>
        <v>5.2983217021740359E-3</v>
      </c>
    </row>
    <row r="2731" spans="2:17" x14ac:dyDescent="0.2">
      <c r="B2731" s="39" t="s">
        <v>42</v>
      </c>
      <c r="D2731" s="42">
        <f>_xll.qlCalendarAdvance(Calendar,$D2730,B2731,"f",FALSE)</f>
        <v>58887</v>
      </c>
      <c r="E2731" s="139">
        <f>_xll.qlInterestRateIndexValueDate(IndexON,D2731)</f>
        <v>58887</v>
      </c>
      <c r="F2731" s="155">
        <f>IFERROR(_xll.qlIndexFixing(IndexON,D2731,TRUE,_xll.ohTrigger(RecalcTrigger,TriggerON)),NA())</f>
        <v>5.2001970170767464E-3</v>
      </c>
      <c r="H2731" s="42">
        <f>_xll.qlCalendarAdvance(Calendar,$H2730,B2731,"f",FALSE)</f>
        <v>58887</v>
      </c>
      <c r="I2731" s="139">
        <f>_xll.qlInterestRateIndexValueDate(Index1M,$H2731)</f>
        <v>58889</v>
      </c>
      <c r="J2731" s="144">
        <f>IFERROR(_xll.qlIndexFixing(Index1M,$H2731,TRUE,_xll.ohTrigger(RecalcTrigger,Trigger1M)),NA())</f>
        <v>4.8665369426570404E-3</v>
      </c>
      <c r="K2731" s="44">
        <f>IFERROR(_xll.qlIndexFixing(Index3M,H2731,TRUE,_xll.ohTrigger(RecalcTrigger,Trigger3M)),NA())</f>
        <v>5.1077580555053646E-3</v>
      </c>
      <c r="L2731" s="44">
        <f>IFERROR(_xll.qlIndexFixing(Index6M,$H2731,TRUE,_xll.ohTrigger(RecalcTrigger,Trigger6M)),NA())</f>
        <v>5.1632259018700409E-3</v>
      </c>
      <c r="M2731" s="145">
        <f>IFERROR(_xll.qlIndexFixing(Index1Y,$H2731,TRUE,_xll.ohTrigger(RecalcTrigger,Trigger1Y)),NA())</f>
        <v>5.2425513373846261E-3</v>
      </c>
      <c r="N2731" s="144">
        <f>IFERROR(_xll.qlIndexFixing(ONIndex1M,I2731,TRUE,_xll.ohTrigger(RecalcTrigger,Trigger1M)),NA())</f>
        <v>4.8704113981834496E-3</v>
      </c>
      <c r="O2731" s="44">
        <f>IFERROR(_xll.qlIndexFixing(ONIndex3M,I2731,TRUE,_xll.ohTrigger(RecalcTrigger,Trigger3M)),NA())</f>
        <v>5.1214812939370802E-3</v>
      </c>
      <c r="P2731" s="44">
        <f>IFERROR(_xll.qlIndexFixing(ONIndex6M,I2731,TRUE,_xll.ohTrigger(RecalcTrigger,Trigger6M)),NA())</f>
        <v>5.331213282753211E-3</v>
      </c>
      <c r="Q2731" s="145">
        <f>IFERROR(_xll.qlIndexFixing(ONIndex1Y,I2731,TRUE,_xll.ohTrigger(RecalcTrigger,Trigger1Y)),NA())</f>
        <v>5.2953139669931204E-3</v>
      </c>
    </row>
    <row r="2732" spans="2:17" x14ac:dyDescent="0.2">
      <c r="B2732" s="39" t="s">
        <v>42</v>
      </c>
      <c r="D2732" s="42">
        <f>_xll.qlCalendarAdvance(Calendar,$D2731,B2732,"f",FALSE)</f>
        <v>58894</v>
      </c>
      <c r="E2732" s="139">
        <f>_xll.qlInterestRateIndexValueDate(IndexON,D2732)</f>
        <v>58894</v>
      </c>
      <c r="F2732" s="155">
        <f>IFERROR(_xll.qlIndexFixing(IndexON,D2732,TRUE,_xll.ohTrigger(RecalcTrigger,TriggerON)),NA())</f>
        <v>5.2001970170767464E-3</v>
      </c>
      <c r="H2732" s="42">
        <f>_xll.qlCalendarAdvance(Calendar,$H2731,B2732,"f",FALSE)</f>
        <v>58894</v>
      </c>
      <c r="I2732" s="139">
        <f>_xll.qlInterestRateIndexValueDate(Index1M,$H2732)</f>
        <v>58896</v>
      </c>
      <c r="J2732" s="144">
        <f>IFERROR(_xll.qlIndexFixing(Index1M,$H2732,TRUE,_xll.ohTrigger(RecalcTrigger,Trigger1M)),NA())</f>
        <v>4.8641055362322232E-3</v>
      </c>
      <c r="K2732" s="44">
        <f>IFERROR(_xll.qlIndexFixing(Index3M,H2732,TRUE,_xll.ohTrigger(RecalcTrigger,Trigger3M)),NA())</f>
        <v>5.1050961705857789E-3</v>
      </c>
      <c r="L2732" s="44">
        <f>IFERROR(_xll.qlIndexFixing(Index6M,$H2732,TRUE,_xll.ohTrigger(RecalcTrigger,Trigger6M)),NA())</f>
        <v>5.1520859923034771E-3</v>
      </c>
      <c r="M2732" s="145">
        <f>IFERROR(_xll.qlIndexFixing(Index1Y,$H2732,TRUE,_xll.ohTrigger(RecalcTrigger,Trigger1Y)),NA())</f>
        <v>5.2406229364469186E-3</v>
      </c>
      <c r="N2732" s="144">
        <f>IFERROR(_xll.qlIndexFixing(ONIndex1M,I2732,TRUE,_xll.ohTrigger(RecalcTrigger,Trigger1M)),NA())</f>
        <v>4.8674132470161169E-3</v>
      </c>
      <c r="O2732" s="44">
        <f>IFERROR(_xll.qlIndexFixing(ONIndex3M,I2732,TRUE,_xll.ohTrigger(RecalcTrigger,Trigger3M)),NA())</f>
        <v>5.11852784836897E-3</v>
      </c>
      <c r="P2732" s="44">
        <f>IFERROR(_xll.qlIndexFixing(ONIndex6M,I2732,TRUE,_xll.ohTrigger(RecalcTrigger,Trigger6M)),NA())</f>
        <v>5.3178397278497158E-3</v>
      </c>
      <c r="Q2732" s="145">
        <f>IFERROR(_xll.qlIndexFixing(ONIndex1Y,I2732,TRUE,_xll.ohTrigger(RecalcTrigger,Trigger1Y)),NA())</f>
        <v>5.2923287831330157E-3</v>
      </c>
    </row>
    <row r="2733" spans="2:17" x14ac:dyDescent="0.2">
      <c r="B2733" s="39" t="s">
        <v>42</v>
      </c>
      <c r="D2733" s="42">
        <f>_xll.qlCalendarAdvance(Calendar,$D2732,B2733,"f",FALSE)</f>
        <v>58901</v>
      </c>
      <c r="E2733" s="139">
        <f>_xll.qlInterestRateIndexValueDate(IndexON,D2733)</f>
        <v>58901</v>
      </c>
      <c r="F2733" s="155">
        <f>IFERROR(_xll.qlIndexFixing(IndexON,D2733,TRUE,_xll.ohTrigger(RecalcTrigger,TriggerON)),NA())</f>
        <v>5.2001970170767464E-3</v>
      </c>
      <c r="H2733" s="42">
        <f>_xll.qlCalendarAdvance(Calendar,$H2732,B2733,"f",FALSE)</f>
        <v>58901</v>
      </c>
      <c r="I2733" s="139">
        <f>_xll.qlInterestRateIndexValueDate(Index1M,$H2733)</f>
        <v>58903</v>
      </c>
      <c r="J2733" s="144">
        <f>IFERROR(_xll.qlIndexFixing(Index1M,$H2733,TRUE,_xll.ohTrigger(RecalcTrigger,Trigger1M)),NA())</f>
        <v>4.8606353953337122E-3</v>
      </c>
      <c r="K2733" s="44">
        <f>IFERROR(_xll.qlIndexFixing(Index3M,H2733,TRUE,_xll.ohTrigger(RecalcTrigger,Trigger3M)),NA())</f>
        <v>5.1022942451169929E-3</v>
      </c>
      <c r="L2733" s="44">
        <f>IFERROR(_xll.qlIndexFixing(Index6M,$H2733,TRUE,_xll.ohTrigger(RecalcTrigger,Trigger6M)),NA())</f>
        <v>5.1379444512951074E-3</v>
      </c>
      <c r="M2733" s="145">
        <f>IFERROR(_xll.qlIndexFixing(Index1Y,$H2733,TRUE,_xll.ohTrigger(RecalcTrigger,Trigger1Y)),NA())</f>
        <v>5.2382396178968426E-3</v>
      </c>
      <c r="N2733" s="144">
        <f>IFERROR(_xll.qlIndexFixing(ONIndex1M,I2733,TRUE,_xll.ohTrigger(RecalcTrigger,Trigger1M)),NA())</f>
        <v>4.8635917595696299E-3</v>
      </c>
      <c r="O2733" s="44">
        <f>IFERROR(_xll.qlIndexFixing(ONIndex3M,I2733,TRUE,_xll.ohTrigger(RecalcTrigger,Trigger3M)),NA())</f>
        <v>5.1147635698800542E-3</v>
      </c>
      <c r="P2733" s="44">
        <f>IFERROR(_xll.qlIndexFixing(ONIndex6M,I2733,TRUE,_xll.ohTrigger(RecalcTrigger,Trigger6M)),NA())</f>
        <v>5.3005637639902403E-3</v>
      </c>
      <c r="Q2733" s="145">
        <f>IFERROR(_xll.qlIndexFixing(ONIndex1Y,I2733,TRUE,_xll.ohTrigger(RecalcTrigger,Trigger1Y)),NA())</f>
        <v>5.288523888573593E-3</v>
      </c>
    </row>
    <row r="2734" spans="2:17" x14ac:dyDescent="0.2">
      <c r="B2734" s="39" t="s">
        <v>42</v>
      </c>
      <c r="D2734" s="42">
        <f>_xll.qlCalendarAdvance(Calendar,$D2733,B2734,"f",FALSE)</f>
        <v>58908</v>
      </c>
      <c r="E2734" s="139">
        <f>_xll.qlInterestRateIndexValueDate(IndexON,D2734)</f>
        <v>58908</v>
      </c>
      <c r="F2734" s="155">
        <f>IFERROR(_xll.qlIndexFixing(IndexON,D2734,TRUE,_xll.ohTrigger(RecalcTrigger,TriggerON)),NA())</f>
        <v>5.2001970170767464E-3</v>
      </c>
      <c r="H2734" s="42">
        <f>_xll.qlCalendarAdvance(Calendar,$H2733,B2734,"f",FALSE)</f>
        <v>58908</v>
      </c>
      <c r="I2734" s="139">
        <f>_xll.qlInterestRateIndexValueDate(Index1M,$H2734)</f>
        <v>58910</v>
      </c>
      <c r="J2734" s="144">
        <f>IFERROR(_xll.qlIndexFixing(Index1M,$H2734,TRUE,_xll.ohTrigger(RecalcTrigger,Trigger1M)),NA())</f>
        <v>4.8577187437784386E-3</v>
      </c>
      <c r="K2734" s="44">
        <f>IFERROR(_xll.qlIndexFixing(Index3M,H2734,TRUE,_xll.ohTrigger(RecalcTrigger,Trigger3M)),NA())</f>
        <v>5.0995150830683679E-3</v>
      </c>
      <c r="L2734" s="44">
        <f>IFERROR(_xll.qlIndexFixing(Index6M,$H2734,TRUE,_xll.ohTrigger(RecalcTrigger,Trigger6M)),NA())</f>
        <v>5.1237647797200553E-3</v>
      </c>
      <c r="M2734" s="145">
        <f>IFERROR(_xll.qlIndexFixing(Index1Y,$H2734,TRUE,_xll.ohTrigger(RecalcTrigger,Trigger1Y)),NA())</f>
        <v>5.2358800437025087E-3</v>
      </c>
      <c r="N2734" s="144">
        <f>IFERROR(_xll.qlIndexFixing(ONIndex1M,I2734,TRUE,_xll.ohTrigger(RecalcTrigger,Trigger1M)),NA())</f>
        <v>4.8614849168693297E-3</v>
      </c>
      <c r="O2734" s="44">
        <f>IFERROR(_xll.qlIndexFixing(ONIndex3M,I2734,TRUE,_xll.ohTrigger(RecalcTrigger,Trigger3M)),NA())</f>
        <v>5.1126883783414456E-3</v>
      </c>
      <c r="P2734" s="44">
        <f>IFERROR(_xll.qlIndexFixing(ONIndex6M,I2734,TRUE,_xll.ohTrigger(RecalcTrigger,Trigger6M)),NA())</f>
        <v>5.290926389172057E-3</v>
      </c>
      <c r="Q2734" s="145">
        <f>IFERROR(_xll.qlIndexFixing(ONIndex1Y,I2734,TRUE,_xll.ohTrigger(RecalcTrigger,Trigger1Y)),NA())</f>
        <v>5.2864262242913185E-3</v>
      </c>
    </row>
    <row r="2735" spans="2:17" x14ac:dyDescent="0.2">
      <c r="B2735" s="39" t="s">
        <v>42</v>
      </c>
      <c r="D2735" s="42">
        <f>_xll.qlCalendarAdvance(Calendar,$D2734,B2735,"f",FALSE)</f>
        <v>58915</v>
      </c>
      <c r="E2735" s="139">
        <f>_xll.qlInterestRateIndexValueDate(IndexON,D2735)</f>
        <v>58915</v>
      </c>
      <c r="F2735" s="155">
        <f>IFERROR(_xll.qlIndexFixing(IndexON,D2735,TRUE,_xll.ohTrigger(RecalcTrigger,TriggerON)),NA())</f>
        <v>5.2001970170767464E-3</v>
      </c>
      <c r="H2735" s="42">
        <f>_xll.qlCalendarAdvance(Calendar,$H2734,B2735,"f",FALSE)</f>
        <v>58915</v>
      </c>
      <c r="I2735" s="139">
        <f>_xll.qlInterestRateIndexValueDate(Index1M,$H2735)</f>
        <v>58917</v>
      </c>
      <c r="J2735" s="144">
        <f>IFERROR(_xll.qlIndexFixing(Index1M,$H2735,TRUE,_xll.ohTrigger(RecalcTrigger,Trigger1M)),NA())</f>
        <v>4.8548248945606831E-3</v>
      </c>
      <c r="K2735" s="44">
        <f>IFERROR(_xll.qlIndexFixing(Index3M,H2735,TRUE,_xll.ohTrigger(RecalcTrigger,Trigger3M)),NA())</f>
        <v>5.0967587241075116E-3</v>
      </c>
      <c r="L2735" s="44">
        <f>IFERROR(_xll.qlIndexFixing(Index6M,$H2735,TRUE,_xll.ohTrigger(RecalcTrigger,Trigger6M)),NA())</f>
        <v>5.1095527369913766E-3</v>
      </c>
      <c r="M2735" s="145">
        <f>IFERROR(_xll.qlIndexFixing(Index1Y,$H2735,TRUE,_xll.ohTrigger(RecalcTrigger,Trigger1Y)),NA())</f>
        <v>5.2335442526296192E-3</v>
      </c>
      <c r="N2735" s="144">
        <f>IFERROR(_xll.qlIndexFixing(ONIndex1M,I2735,TRUE,_xll.ohTrigger(RecalcTrigger,Trigger1M)),NA())</f>
        <v>4.8585548192647821E-3</v>
      </c>
      <c r="O2735" s="44">
        <f>IFERROR(_xll.qlIndexFixing(ONIndex3M,I2735,TRUE,_xll.ohTrigger(RecalcTrigger,Trigger3M)),NA())</f>
        <v>5.1098024331786007E-3</v>
      </c>
      <c r="P2735" s="44">
        <f>IFERROR(_xll.qlIndexFixing(ONIndex6M,I2735,TRUE,_xll.ohTrigger(RecalcTrigger,Trigger6M)),NA())</f>
        <v>5.2773864625521583E-3</v>
      </c>
      <c r="Q2735" s="145">
        <f>IFERROR(_xll.qlIndexFixing(ONIndex1Y,I2735,TRUE,_xll.ohTrigger(RecalcTrigger,Trigger1Y)),NA())</f>
        <v>5.283508926847702E-3</v>
      </c>
    </row>
    <row r="2736" spans="2:17" x14ac:dyDescent="0.2">
      <c r="B2736" s="39" t="s">
        <v>42</v>
      </c>
      <c r="D2736" s="42">
        <f>_xll.qlCalendarAdvance(Calendar,$D2735,B2736,"f",FALSE)</f>
        <v>58922</v>
      </c>
      <c r="E2736" s="139">
        <f>_xll.qlInterestRateIndexValueDate(IndexON,D2736)</f>
        <v>58922</v>
      </c>
      <c r="F2736" s="155">
        <f>IFERROR(_xll.qlIndexFixing(IndexON,D2736,TRUE,_xll.ohTrigger(RecalcTrigger,TriggerON)),NA())</f>
        <v>5.2001970170767464E-3</v>
      </c>
      <c r="H2736" s="42">
        <f>_xll.qlCalendarAdvance(Calendar,$H2735,B2736,"f",FALSE)</f>
        <v>58922</v>
      </c>
      <c r="I2736" s="139">
        <f>_xll.qlInterestRateIndexValueDate(Index1M,$H2736)</f>
        <v>58924</v>
      </c>
      <c r="J2736" s="144">
        <f>IFERROR(_xll.qlIndexFixing(Index1M,$H2736,TRUE,_xll.ohTrigger(RecalcTrigger,Trigger1M)),NA())</f>
        <v>4.8519538883853852E-3</v>
      </c>
      <c r="K2736" s="44">
        <f>IFERROR(_xll.qlIndexFixing(Index3M,H2736,TRUE,_xll.ohTrigger(RecalcTrigger,Trigger3M)),NA())</f>
        <v>5.0940252079037917E-3</v>
      </c>
      <c r="L2736" s="44">
        <f>IFERROR(_xll.qlIndexFixing(Index6M,$H2736,TRUE,_xll.ohTrigger(RecalcTrigger,Trigger6M)),NA())</f>
        <v>5.0953140922275885E-3</v>
      </c>
      <c r="M2736" s="145">
        <f>IFERROR(_xll.qlIndexFixing(Index1Y,$H2736,TRUE,_xll.ohTrigger(RecalcTrigger,Trigger1Y)),NA())</f>
        <v>5.2312322834445349E-3</v>
      </c>
      <c r="N2736" s="144">
        <f>IFERROR(_xll.qlIndexFixing(ONIndex1M,I2736,TRUE,_xll.ohTrigger(RecalcTrigger,Trigger1M)),NA())</f>
        <v>4.8556474875294242E-3</v>
      </c>
      <c r="O2736" s="44">
        <f>IFERROR(_xll.qlIndexFixing(ONIndex3M,I2736,TRUE,_xll.ohTrigger(RecalcTrigger,Trigger3M)),NA())</f>
        <v>5.106939067633931E-3</v>
      </c>
      <c r="P2736" s="44">
        <f>IFERROR(_xll.qlIndexFixing(ONIndex6M,I2736,TRUE,_xll.ohTrigger(RecalcTrigger,Trigger6M)),NA())</f>
        <v>5.2637909356079149E-3</v>
      </c>
      <c r="Q2736" s="145">
        <f>IFERROR(_xll.qlIndexFixing(ONIndex1Y,I2736,TRUE,_xll.ohTrigger(RecalcTrigger,Trigger1Y)),NA())</f>
        <v>5.2806143357209123E-3</v>
      </c>
    </row>
    <row r="2737" spans="2:17" x14ac:dyDescent="0.2">
      <c r="B2737" s="39" t="s">
        <v>42</v>
      </c>
      <c r="D2737" s="42">
        <f>_xll.qlCalendarAdvance(Calendar,$D2736,B2737,"f",FALSE)</f>
        <v>58929</v>
      </c>
      <c r="E2737" s="139">
        <f>_xll.qlInterestRateIndexValueDate(IndexON,D2737)</f>
        <v>58929</v>
      </c>
      <c r="F2737" s="155">
        <f>IFERROR(_xll.qlIndexFixing(IndexON,D2737,TRUE,_xll.ohTrigger(RecalcTrigger,TriggerON)),NA())</f>
        <v>5.2001970170767464E-3</v>
      </c>
      <c r="H2737" s="42">
        <f>_xll.qlCalendarAdvance(Calendar,$H2736,B2737,"f",FALSE)</f>
        <v>58929</v>
      </c>
      <c r="I2737" s="139">
        <f>_xll.qlInterestRateIndexValueDate(Index1M,$H2737)</f>
        <v>58931</v>
      </c>
      <c r="J2737" s="144">
        <f>IFERROR(_xll.qlIndexFixing(Index1M,$H2737,TRUE,_xll.ohTrigger(RecalcTrigger,Trigger1M)),NA())</f>
        <v>4.8491057659524883E-3</v>
      </c>
      <c r="K2737" s="44">
        <f>IFERROR(_xll.qlIndexFixing(Index3M,H2737,TRUE,_xll.ohTrigger(RecalcTrigger,Trigger3M)),NA())</f>
        <v>5.0911613853167675E-3</v>
      </c>
      <c r="L2737" s="44">
        <f>IFERROR(_xll.qlIndexFixing(Index6M,$H2737,TRUE,_xll.ohTrigger(RecalcTrigger,Trigger6M)),NA())</f>
        <v>5.078078714946469E-3</v>
      </c>
      <c r="M2737" s="145">
        <f>IFERROR(_xll.qlIndexFixing(Index1Y,$H2737,TRUE,_xll.ohTrigger(RecalcTrigger,Trigger1Y)),NA())</f>
        <v>5.2289441749147104E-3</v>
      </c>
      <c r="N2737" s="144">
        <f>IFERROR(_xll.qlIndexFixing(ONIndex1M,I2737,TRUE,_xll.ohTrigger(RecalcTrigger,Trigger1M)),NA())</f>
        <v>4.8527629624306456E-3</v>
      </c>
      <c r="O2737" s="44">
        <f>IFERROR(_xll.qlIndexFixing(ONIndex3M,I2737,TRUE,_xll.ohTrigger(RecalcTrigger,Trigger3M)),NA())</f>
        <v>5.1040983210359769E-3</v>
      </c>
      <c r="P2737" s="44">
        <f>IFERROR(_xll.qlIndexFixing(ONIndex6M,I2737,TRUE,_xll.ohTrigger(RecalcTrigger,Trigger6M)),NA())</f>
        <v>5.2501397368764913E-3</v>
      </c>
      <c r="Q2737" s="145">
        <f>IFERROR(_xll.qlIndexFixing(ONIndex1Y,I2737,TRUE,_xll.ohTrigger(RecalcTrigger,Trigger1Y)),NA())</f>
        <v>5.2777424894401292E-3</v>
      </c>
    </row>
    <row r="2738" spans="2:17" x14ac:dyDescent="0.2">
      <c r="B2738" s="39" t="s">
        <v>42</v>
      </c>
      <c r="D2738" s="42">
        <f>_xll.qlCalendarAdvance(Calendar,$D2737,B2738,"f",FALSE)</f>
        <v>58936</v>
      </c>
      <c r="E2738" s="139">
        <f>_xll.qlInterestRateIndexValueDate(IndexON,D2738)</f>
        <v>58936</v>
      </c>
      <c r="F2738" s="155">
        <f>IFERROR(_xll.qlIndexFixing(IndexON,D2738,TRUE,_xll.ohTrigger(RecalcTrigger,TriggerON)),NA())</f>
        <v>5.2001970170767464E-3</v>
      </c>
      <c r="H2738" s="42">
        <f>_xll.qlCalendarAdvance(Calendar,$H2737,B2738,"f",FALSE)</f>
        <v>58936</v>
      </c>
      <c r="I2738" s="139">
        <f>_xll.qlInterestRateIndexValueDate(Index1M,$H2738)</f>
        <v>58938</v>
      </c>
      <c r="J2738" s="144">
        <f>IFERROR(_xll.qlIndexFixing(Index1M,$H2738,TRUE,_xll.ohTrigger(RecalcTrigger,Trigger1M)),NA())</f>
        <v>4.8462805679644338E-3</v>
      </c>
      <c r="K2738" s="44">
        <f>IFERROR(_xll.qlIndexFixing(Index3M,H2738,TRUE,_xll.ohTrigger(RecalcTrigger,Trigger3M)),NA())</f>
        <v>5.0884752806719695E-3</v>
      </c>
      <c r="L2738" s="44">
        <f>IFERROR(_xll.qlIndexFixing(Index6M,$H2738,TRUE,_xll.ohTrigger(RecalcTrigger,Trigger6M)),NA())</f>
        <v>5.063807968684348E-3</v>
      </c>
      <c r="M2738" s="145">
        <f>IFERROR(_xll.qlIndexFixing(Index1Y,$H2738,TRUE,_xll.ohTrigger(RecalcTrigger,Trigger1Y)),NA())</f>
        <v>5.2266799658102284E-3</v>
      </c>
      <c r="N2738" s="144">
        <f>IFERROR(_xll.qlIndexFixing(ONIndex1M,I2738,TRUE,_xll.ohTrigger(RecalcTrigger,Trigger1M)),NA())</f>
        <v>4.8499012846558998E-3</v>
      </c>
      <c r="O2738" s="44">
        <f>IFERROR(_xll.qlIndexFixing(ONIndex3M,I2738,TRUE,_xll.ohTrigger(RecalcTrigger,Trigger3M)),NA())</f>
        <v>5.1012802333527674E-3</v>
      </c>
      <c r="P2738" s="44">
        <f>IFERROR(_xll.qlIndexFixing(ONIndex6M,I2738,TRUE,_xll.ohTrigger(RecalcTrigger,Trigger6M)),NA())</f>
        <v>5.2364327948950518E-3</v>
      </c>
      <c r="Q2738" s="145">
        <f>IFERROR(_xll.qlIndexFixing(ONIndex1Y,I2738,TRUE,_xll.ohTrigger(RecalcTrigger,Trigger1Y)),NA())</f>
        <v>5.274893427014149E-3</v>
      </c>
    </row>
    <row r="2739" spans="2:17" x14ac:dyDescent="0.2">
      <c r="B2739" s="39" t="s">
        <v>42</v>
      </c>
      <c r="D2739" s="42">
        <f>_xll.qlCalendarAdvance(Calendar,$D2738,B2739,"f",FALSE)</f>
        <v>58943</v>
      </c>
      <c r="E2739" s="139">
        <f>_xll.qlInterestRateIndexValueDate(IndexON,D2739)</f>
        <v>58943</v>
      </c>
      <c r="F2739" s="155">
        <f>IFERROR(_xll.qlIndexFixing(IndexON,D2739,TRUE,_xll.ohTrigger(RecalcTrigger,TriggerON)),NA())</f>
        <v>5.2001970171566825E-3</v>
      </c>
      <c r="H2739" s="42">
        <f>_xll.qlCalendarAdvance(Calendar,$H2738,B2739,"f",FALSE)</f>
        <v>58943</v>
      </c>
      <c r="I2739" s="139">
        <f>_xll.qlInterestRateIndexValueDate(Index1M,$H2739)</f>
        <v>58945</v>
      </c>
      <c r="J2739" s="144">
        <f>IFERROR(_xll.qlIndexFixing(Index1M,$H2739,TRUE,_xll.ohTrigger(RecalcTrigger,Trigger1M)),NA())</f>
        <v>4.8434783351286592E-3</v>
      </c>
      <c r="K2739" s="44">
        <f>IFERROR(_xll.qlIndexFixing(Index3M,H2739,TRUE,_xll.ohTrigger(RecalcTrigger,Trigger3M)),NA())</f>
        <v>5.0858121409727685E-3</v>
      </c>
      <c r="L2739" s="44">
        <f>IFERROR(_xll.qlIndexFixing(Index6M,$H2739,TRUE,_xll.ohTrigger(RecalcTrigger,Trigger6M)),NA())</f>
        <v>5.0495296835963198E-3</v>
      </c>
      <c r="M2739" s="145">
        <f>IFERROR(_xll.qlIndexFixing(Index1Y,$H2739,TRUE,_xll.ohTrigger(RecalcTrigger,Trigger1Y)),NA())</f>
        <v>5.2244396949011731E-3</v>
      </c>
      <c r="N2739" s="144">
        <f>IFERROR(_xll.qlIndexFixing(ONIndex1M,I2739,TRUE,_xll.ohTrigger(RecalcTrigger,Trigger1M)),NA())</f>
        <v>4.84706249489264E-3</v>
      </c>
      <c r="O2739" s="44">
        <f>IFERROR(_xll.qlIndexFixing(ONIndex3M,I2739,TRUE,_xll.ohTrigger(RecalcTrigger,Trigger3M)),NA())</f>
        <v>5.0984848441526509E-3</v>
      </c>
      <c r="P2739" s="44">
        <f>IFERROR(_xll.qlIndexFixing(ONIndex6M,I2739,TRUE,_xll.ohTrigger(RecalcTrigger,Trigger6M)),NA())</f>
        <v>5.2226700382007607E-3</v>
      </c>
      <c r="Q2739" s="145">
        <f>IFERROR(_xll.qlIndexFixing(ONIndex1Y,I2739,TRUE,_xll.ohTrigger(RecalcTrigger,Trigger1Y)),NA())</f>
        <v>5.2720671868922153E-3</v>
      </c>
    </row>
    <row r="2740" spans="2:17" x14ac:dyDescent="0.2">
      <c r="B2740" s="39" t="s">
        <v>42</v>
      </c>
      <c r="D2740" s="42">
        <f>_xll.qlCalendarAdvance(Calendar,$D2739,B2740,"f",FALSE)</f>
        <v>58950</v>
      </c>
      <c r="E2740" s="139">
        <f>_xll.qlInterestRateIndexValueDate(IndexON,D2740)</f>
        <v>58950</v>
      </c>
      <c r="F2740" s="155">
        <f>IFERROR(_xll.qlIndexFixing(IndexON,D2740,TRUE,_xll.ohTrigger(RecalcTrigger,TriggerON)),NA())</f>
        <v>5.2001970171566825E-3</v>
      </c>
      <c r="H2740" s="42">
        <f>_xll.qlCalendarAdvance(Calendar,$H2739,B2740,"f",FALSE)</f>
        <v>58950</v>
      </c>
      <c r="I2740" s="139">
        <f>_xll.qlInterestRateIndexValueDate(Index1M,$H2740)</f>
        <v>58952</v>
      </c>
      <c r="J2740" s="144">
        <f>IFERROR(_xll.qlIndexFixing(Index1M,$H2740,TRUE,_xll.ohTrigger(RecalcTrigger,Trigger1M)),NA())</f>
        <v>4.8406991081426098E-3</v>
      </c>
      <c r="K2740" s="44">
        <f>IFERROR(_xll.qlIndexFixing(Index3M,H2740,TRUE,_xll.ohTrigger(RecalcTrigger,Trigger3M)),NA())</f>
        <v>5.0831720058883033E-3</v>
      </c>
      <c r="L2740" s="44">
        <f>IFERROR(_xll.qlIndexFixing(Index6M,$H2740,TRUE,_xll.ohTrigger(RecalcTrigger,Trigger6M)),NA())</f>
        <v>5.0352495771441557E-3</v>
      </c>
      <c r="M2740" s="145">
        <f>IFERROR(_xll.qlIndexFixing(Index1Y,$H2740,TRUE,_xll.ohTrigger(RecalcTrigger,Trigger1Y)),NA())</f>
        <v>5.2222234009602535E-3</v>
      </c>
      <c r="N2740" s="144">
        <f>IFERROR(_xll.qlIndexFixing(ONIndex1M,I2740,TRUE,_xll.ohTrigger(RecalcTrigger,Trigger1M)),NA())</f>
        <v>4.8442466338283197E-3</v>
      </c>
      <c r="O2740" s="44">
        <f>IFERROR(_xll.qlIndexFixing(ONIndex3M,I2740,TRUE,_xll.ohTrigger(RecalcTrigger,Trigger3M)),NA())</f>
        <v>5.0957121930039762E-3</v>
      </c>
      <c r="P2740" s="44">
        <f>IFERROR(_xll.qlIndexFixing(ONIndex6M,I2740,TRUE,_xll.ohTrigger(RecalcTrigger,Trigger6M)),NA())</f>
        <v>5.2088513952508464E-3</v>
      </c>
      <c r="Q2740" s="145">
        <f>IFERROR(_xll.qlIndexFixing(ONIndex1Y,I2740,TRUE,_xll.ohTrigger(RecalcTrigger,Trigger1Y)),NA())</f>
        <v>5.2692638080831244E-3</v>
      </c>
    </row>
    <row r="2741" spans="2:17" x14ac:dyDescent="0.2">
      <c r="B2741" s="39" t="s">
        <v>42</v>
      </c>
      <c r="D2741" s="42">
        <f>_xll.qlCalendarAdvance(Calendar,$D2740,B2741,"f",FALSE)</f>
        <v>58957</v>
      </c>
      <c r="E2741" s="139">
        <f>_xll.qlInterestRateIndexValueDate(IndexON,D2741)</f>
        <v>58957</v>
      </c>
      <c r="F2741" s="155">
        <f>IFERROR(_xll.qlIndexFixing(IndexON,D2741,TRUE,_xll.ohTrigger(RecalcTrigger,TriggerON)),NA())</f>
        <v>5.2001970171566825E-3</v>
      </c>
      <c r="H2741" s="42">
        <f>_xll.qlCalendarAdvance(Calendar,$H2740,B2741,"f",FALSE)</f>
        <v>58957</v>
      </c>
      <c r="I2741" s="139">
        <f>_xll.qlInterestRateIndexValueDate(Index1M,$H2741)</f>
        <v>58959</v>
      </c>
      <c r="J2741" s="144">
        <f>IFERROR(_xll.qlIndexFixing(Index1M,$H2741,TRUE,_xll.ohTrigger(RecalcTrigger,Trigger1M)),NA())</f>
        <v>4.8379429277137231E-3</v>
      </c>
      <c r="K2741" s="44">
        <f>IFERROR(_xll.qlIndexFixing(Index3M,H2741,TRUE,_xll.ohTrigger(RecalcTrigger,Trigger3M)),NA())</f>
        <v>5.080554915088578E-3</v>
      </c>
      <c r="L2741" s="44">
        <f>IFERROR(_xll.qlIndexFixing(Index6M,$H2741,TRUE,_xll.ohTrigger(RecalcTrigger,Trigger6M)),NA())</f>
        <v>5.0239244363349785E-3</v>
      </c>
      <c r="M2741" s="145">
        <f>IFERROR(_xll.qlIndexFixing(Index1Y,$H2741,TRUE,_xll.ohTrigger(RecalcTrigger,Trigger1Y)),NA())</f>
        <v>5.2200311227604016E-3</v>
      </c>
      <c r="N2741" s="144">
        <f>IFERROR(_xll.qlIndexFixing(ONIndex1M,I2741,TRUE,_xll.ohTrigger(RecalcTrigger,Trigger1M)),NA())</f>
        <v>4.8414537422303283E-3</v>
      </c>
      <c r="O2741" s="44">
        <f>IFERROR(_xll.qlIndexFixing(ONIndex3M,I2741,TRUE,_xll.ohTrigger(RecalcTrigger,Trigger3M)),NA())</f>
        <v>5.0929623197148999E-3</v>
      </c>
      <c r="P2741" s="44">
        <f>IFERROR(_xll.qlIndexFixing(ONIndex6M,I2741,TRUE,_xll.ohTrigger(RecalcTrigger,Trigger6M)),NA())</f>
        <v>5.1949767945025371E-3</v>
      </c>
      <c r="Q2741" s="145">
        <f>IFERROR(_xll.qlIndexFixing(ONIndex1Y,I2741,TRUE,_xll.ohTrigger(RecalcTrigger,Trigger1Y)),NA())</f>
        <v>5.2664833289561841E-3</v>
      </c>
    </row>
    <row r="2742" spans="2:17" x14ac:dyDescent="0.2">
      <c r="B2742" s="39" t="s">
        <v>42</v>
      </c>
      <c r="D2742" s="42">
        <f>_xll.qlCalendarAdvance(Calendar,$D2741,B2742,"f",FALSE)</f>
        <v>58964</v>
      </c>
      <c r="E2742" s="139">
        <f>_xll.qlInterestRateIndexValueDate(IndexON,D2742)</f>
        <v>58964</v>
      </c>
      <c r="F2742" s="155">
        <f>IFERROR(_xll.qlIndexFixing(IndexON,D2742,TRUE,_xll.ohTrigger(RecalcTrigger,TriggerON)),NA())</f>
        <v>5.2001970171566825E-3</v>
      </c>
      <c r="H2742" s="42">
        <f>_xll.qlCalendarAdvance(Calendar,$H2741,B2742,"f",FALSE)</f>
        <v>58964</v>
      </c>
      <c r="I2742" s="139">
        <f>_xll.qlInterestRateIndexValueDate(Index1M,$H2742)</f>
        <v>58966</v>
      </c>
      <c r="J2742" s="144">
        <f>IFERROR(_xll.qlIndexFixing(Index1M,$H2742,TRUE,_xll.ohTrigger(RecalcTrigger,Trigger1M)),NA())</f>
        <v>4.8352098345394445E-3</v>
      </c>
      <c r="K2742" s="44">
        <f>IFERROR(_xll.qlIndexFixing(Index3M,H2742,TRUE,_xll.ohTrigger(RecalcTrigger,Trigger3M)),NA())</f>
        <v>5.0779609082470768E-3</v>
      </c>
      <c r="L2742" s="44">
        <f>IFERROR(_xll.qlIndexFixing(Index6M,$H2742,TRUE,_xll.ohTrigger(RecalcTrigger,Trigger6M)),NA())</f>
        <v>5.0096478742704155E-3</v>
      </c>
      <c r="M2742" s="145">
        <f>IFERROR(_xll.qlIndexFixing(Index1Y,$H2742,TRUE,_xll.ohTrigger(RecalcTrigger,Trigger1Y)),NA())</f>
        <v>5.2178628990767369E-3</v>
      </c>
      <c r="N2742" s="144">
        <f>IFERROR(_xll.qlIndexFixing(ONIndex1M,I2742,TRUE,_xll.ohTrigger(RecalcTrigger,Trigger1M)),NA())</f>
        <v>4.8386838607861193E-3</v>
      </c>
      <c r="O2742" s="44">
        <f>IFERROR(_xll.qlIndexFixing(ONIndex3M,I2742,TRUE,_xll.ohTrigger(RecalcTrigger,Trigger3M)),NA())</f>
        <v>5.0902352640136428E-3</v>
      </c>
      <c r="P2742" s="44">
        <f>IFERROR(_xll.qlIndexFixing(ONIndex6M,I2742,TRUE,_xll.ohTrigger(RecalcTrigger,Trigger6M)),NA())</f>
        <v>5.1810461645729333E-3</v>
      </c>
      <c r="Q2742" s="145">
        <f>IFERROR(_xll.qlIndexFixing(ONIndex1Y,I2742,TRUE,_xll.ohTrigger(RecalcTrigger,Trigger1Y)),NA())</f>
        <v>5.2637257886800626E-3</v>
      </c>
    </row>
    <row r="2743" spans="2:17" x14ac:dyDescent="0.2">
      <c r="B2743" s="39" t="s">
        <v>42</v>
      </c>
      <c r="D2743" s="42">
        <f>_xll.qlCalendarAdvance(Calendar,$D2742,B2743,"f",FALSE)</f>
        <v>58971</v>
      </c>
      <c r="E2743" s="139">
        <f>_xll.qlInterestRateIndexValueDate(IndexON,D2743)</f>
        <v>58971</v>
      </c>
      <c r="F2743" s="155">
        <f>IFERROR(_xll.qlIndexFixing(IndexON,D2743,TRUE,_xll.ohTrigger(RecalcTrigger,TriggerON)),NA())</f>
        <v>5.2001970171566825E-3</v>
      </c>
      <c r="H2743" s="42">
        <f>_xll.qlCalendarAdvance(Calendar,$H2742,B2743,"f",FALSE)</f>
        <v>58971</v>
      </c>
      <c r="I2743" s="139">
        <f>_xll.qlInterestRateIndexValueDate(Index1M,$H2743)</f>
        <v>58973</v>
      </c>
      <c r="J2743" s="144">
        <f>IFERROR(_xll.qlIndexFixing(Index1M,$H2743,TRUE,_xll.ohTrigger(RecalcTrigger,Trigger1M)),NA())</f>
        <v>4.8324998693297094E-3</v>
      </c>
      <c r="K2743" s="44">
        <f>IFERROR(_xll.qlIndexFixing(Index3M,H2743,TRUE,_xll.ohTrigger(RecalcTrigger,Trigger3M)),NA())</f>
        <v>5.0753900250320666E-3</v>
      </c>
      <c r="L2743" s="44">
        <f>IFERROR(_xll.qlIndexFixing(Index6M,$H2743,TRUE,_xll.ohTrigger(RecalcTrigger,Trigger6M)),NA())</f>
        <v>4.9953853656951536E-3</v>
      </c>
      <c r="M2743" s="145">
        <f>IFERROR(_xll.qlIndexFixing(Index1Y,$H2743,TRUE,_xll.ohTrigger(RecalcTrigger,Trigger1Y)),NA())</f>
        <v>5.2157187686856935E-3</v>
      </c>
      <c r="N2743" s="144">
        <f>IFERROR(_xll.qlIndexFixing(ONIndex1M,I2743,TRUE,_xll.ohTrigger(RecalcTrigger,Trigger1M)),NA())</f>
        <v>4.8359370301032101E-3</v>
      </c>
      <c r="O2743" s="44">
        <f>IFERROR(_xll.qlIndexFixing(ONIndex3M,I2743,TRUE,_xll.ohTrigger(RecalcTrigger,Trigger3M)),NA())</f>
        <v>5.0875310653886174E-3</v>
      </c>
      <c r="P2743" s="44">
        <f>IFERROR(_xll.qlIndexFixing(ONIndex6M,I2743,TRUE,_xll.ohTrigger(RecalcTrigger,Trigger6M)),NA())</f>
        <v>5.1670594339192633E-3</v>
      </c>
      <c r="Q2743" s="145">
        <f>IFERROR(_xll.qlIndexFixing(ONIndex1Y,I2743,TRUE,_xll.ohTrigger(RecalcTrigger,Trigger1Y)),NA())</f>
        <v>5.2609912257839397E-3</v>
      </c>
    </row>
    <row r="2744" spans="2:17" x14ac:dyDescent="0.2">
      <c r="B2744" s="39" t="s">
        <v>42</v>
      </c>
      <c r="D2744" s="42">
        <f>_xll.qlCalendarAdvance(Calendar,$D2743,B2744,"f",FALSE)</f>
        <v>58978</v>
      </c>
      <c r="E2744" s="139">
        <f>_xll.qlInterestRateIndexValueDate(IndexON,D2744)</f>
        <v>58978</v>
      </c>
      <c r="F2744" s="155">
        <f>IFERROR(_xll.qlIndexFixing(IndexON,D2744,TRUE,_xll.ohTrigger(RecalcTrigger,TriggerON)),NA())</f>
        <v>5.2001970170767464E-3</v>
      </c>
      <c r="H2744" s="42">
        <f>_xll.qlCalendarAdvance(Calendar,$H2743,B2744,"f",FALSE)</f>
        <v>58978</v>
      </c>
      <c r="I2744" s="139">
        <f>_xll.qlInterestRateIndexValueDate(Index1M,$H2744)</f>
        <v>58980</v>
      </c>
      <c r="J2744" s="144">
        <f>IFERROR(_xll.qlIndexFixing(Index1M,$H2744,TRUE,_xll.ohTrigger(RecalcTrigger,Trigger1M)),NA())</f>
        <v>4.8298130727819633E-3</v>
      </c>
      <c r="K2744" s="44">
        <f>IFERROR(_xll.qlIndexFixing(Index3M,H2744,TRUE,_xll.ohTrigger(RecalcTrigger,Trigger3M)),NA())</f>
        <v>5.0728423051178998E-3</v>
      </c>
      <c r="L2744" s="44">
        <f>IFERROR(_xll.qlIndexFixing(Index6M,$H2744,TRUE,_xll.ohTrigger(RecalcTrigger,Trigger6M)),NA())</f>
        <v>4.9811427573473689E-3</v>
      </c>
      <c r="M2744" s="145">
        <f>IFERROR(_xll.qlIndexFixing(Index1Y,$H2744,TRUE,_xll.ohTrigger(RecalcTrigger,Trigger1Y)),NA())</f>
        <v>5.2135987703645819E-3</v>
      </c>
      <c r="N2744" s="144">
        <f>IFERROR(_xll.qlIndexFixing(ONIndex1M,I2744,TRUE,_xll.ohTrigger(RecalcTrigger,Trigger1M)),NA())</f>
        <v>4.83321329094899E-3</v>
      </c>
      <c r="O2744" s="44">
        <f>IFERROR(_xll.qlIndexFixing(ONIndex3M,I2744,TRUE,_xll.ohTrigger(RecalcTrigger,Trigger3M)),NA())</f>
        <v>5.0848497634881085E-3</v>
      </c>
      <c r="P2744" s="44">
        <f>IFERROR(_xll.qlIndexFixing(ONIndex6M,I2744,TRUE,_xll.ohTrigger(RecalcTrigger,Trigger6M)),NA())</f>
        <v>5.1530165309987552E-3</v>
      </c>
      <c r="Q2744" s="145">
        <f>IFERROR(_xll.qlIndexFixing(ONIndex1Y,I2744,TRUE,_xll.ohTrigger(RecalcTrigger,Trigger1Y)),NA())</f>
        <v>5.2582796788769315E-3</v>
      </c>
    </row>
    <row r="2745" spans="2:17" x14ac:dyDescent="0.2">
      <c r="B2745" s="39" t="s">
        <v>42</v>
      </c>
      <c r="D2745" s="42">
        <f>_xll.qlCalendarAdvance(Calendar,$D2744,B2745,"f",FALSE)</f>
        <v>58985</v>
      </c>
      <c r="E2745" s="139">
        <f>_xll.qlInterestRateIndexValueDate(IndexON,D2745)</f>
        <v>58985</v>
      </c>
      <c r="F2745" s="155">
        <f>IFERROR(_xll.qlIndexFixing(IndexON,D2745,TRUE,_xll.ohTrigger(RecalcTrigger,TriggerON)),NA())</f>
        <v>5.2001970170767464E-3</v>
      </c>
      <c r="H2745" s="42">
        <f>_xll.qlCalendarAdvance(Calendar,$H2744,B2745,"f",FALSE)</f>
        <v>58985</v>
      </c>
      <c r="I2745" s="139">
        <f>_xll.qlInterestRateIndexValueDate(Index1M,$H2745)</f>
        <v>58987</v>
      </c>
      <c r="J2745" s="144">
        <f>IFERROR(_xll.qlIndexFixing(Index1M,$H2745,TRUE,_xll.ohTrigger(RecalcTrigger,Trigger1M)),NA())</f>
        <v>4.8276175852570782E-3</v>
      </c>
      <c r="K2745" s="44">
        <f>IFERROR(_xll.qlIndexFixing(Index3M,H2745,TRUE,_xll.ohTrigger(RecalcTrigger,Trigger3M)),NA())</f>
        <v>5.0703177881745824E-3</v>
      </c>
      <c r="L2745" s="44">
        <f>IFERROR(_xll.qlIndexFixing(Index6M,$H2745,TRUE,_xll.ohTrigger(RecalcTrigger,Trigger6M)),NA())</f>
        <v>4.966925905668512E-3</v>
      </c>
      <c r="M2745" s="145">
        <f>IFERROR(_xll.qlIndexFixing(Index1Y,$H2745,TRUE,_xll.ohTrigger(RecalcTrigger,Trigger1Y)),NA())</f>
        <v>5.2115029428926821E-3</v>
      </c>
      <c r="N2745" s="144">
        <f>IFERROR(_xll.qlIndexFixing(ONIndex1M,I2745,TRUE,_xll.ohTrigger(RecalcTrigger,Trigger1M)),NA())</f>
        <v>4.8305126840908486E-3</v>
      </c>
      <c r="O2745" s="44">
        <f>IFERROR(_xll.qlIndexFixing(ONIndex3M,I2745,TRUE,_xll.ohTrigger(RecalcTrigger,Trigger3M)),NA())</f>
        <v>5.0821913981202727E-3</v>
      </c>
      <c r="P2745" s="44">
        <f>IFERROR(_xll.qlIndexFixing(ONIndex6M,I2745,TRUE,_xll.ohTrigger(RecalcTrigger,Trigger6M)),NA())</f>
        <v>5.1389173842686375E-3</v>
      </c>
      <c r="Q2745" s="145">
        <f>IFERROR(_xll.qlIndexFixing(ONIndex1Y,I2745,TRUE,_xll.ohTrigger(RecalcTrigger,Trigger1Y)),NA())</f>
        <v>5.2555911868079619E-3</v>
      </c>
    </row>
    <row r="2746" spans="2:17" x14ac:dyDescent="0.2">
      <c r="B2746" s="39" t="s">
        <v>42</v>
      </c>
      <c r="D2746" s="42">
        <f>_xll.qlCalendarAdvance(Calendar,$D2745,B2746,"f",FALSE)</f>
        <v>58992</v>
      </c>
      <c r="E2746" s="139">
        <f>_xll.qlInterestRateIndexValueDate(IndexON,D2746)</f>
        <v>58992</v>
      </c>
      <c r="F2746" s="155">
        <f>IFERROR(_xll.qlIndexFixing(IndexON,D2746,TRUE,_xll.ohTrigger(RecalcTrigger,TriggerON)),NA())</f>
        <v>5.2001970171566825E-3</v>
      </c>
      <c r="H2746" s="42">
        <f>_xll.qlCalendarAdvance(Calendar,$H2745,B2746,"f",FALSE)</f>
        <v>58992</v>
      </c>
      <c r="I2746" s="139">
        <f>_xll.qlInterestRateIndexValueDate(Index1M,$H2746)</f>
        <v>58994</v>
      </c>
      <c r="J2746" s="144">
        <f>IFERROR(_xll.qlIndexFixing(Index1M,$H2746,TRUE,_xll.ohTrigger(RecalcTrigger,Trigger1M)),NA())</f>
        <v>4.8245091484921954E-3</v>
      </c>
      <c r="K2746" s="44">
        <f>IFERROR(_xll.qlIndexFixing(Index3M,H2746,TRUE,_xll.ohTrigger(RecalcTrigger,Trigger3M)),NA())</f>
        <v>5.067816513875595E-3</v>
      </c>
      <c r="L2746" s="44">
        <f>IFERROR(_xll.qlIndexFixing(Index6M,$H2746,TRUE,_xll.ohTrigger(RecalcTrigger,Trigger6M)),NA())</f>
        <v>4.9498520700594255E-3</v>
      </c>
      <c r="M2746" s="145">
        <f>IFERROR(_xll.qlIndexFixing(Index1Y,$H2746,TRUE,_xll.ohTrigger(RecalcTrigger,Trigger1Y)),NA())</f>
        <v>5.2094313250505902E-3</v>
      </c>
      <c r="N2746" s="144">
        <f>IFERROR(_xll.qlIndexFixing(ONIndex1M,I2746,TRUE,_xll.ohTrigger(RecalcTrigger,Trigger1M)),NA())</f>
        <v>4.8278352501363031E-3</v>
      </c>
      <c r="O2746" s="44">
        <f>IFERROR(_xll.qlIndexFixing(ONIndex3M,I2746,TRUE,_xll.ohTrigger(RecalcTrigger,Trigger3M)),NA())</f>
        <v>5.0795560088534586E-3</v>
      </c>
      <c r="P2746" s="44">
        <f>IFERROR(_xll.qlIndexFixing(ONIndex6M,I2746,TRUE,_xll.ohTrigger(RecalcTrigger,Trigger6M)),NA())</f>
        <v>5.1247619224259466E-3</v>
      </c>
      <c r="Q2746" s="145">
        <f>IFERROR(_xll.qlIndexFixing(ONIndex1Y,I2746,TRUE,_xll.ohTrigger(RecalcTrigger,Trigger1Y)),NA())</f>
        <v>5.2529257882660829E-3</v>
      </c>
    </row>
    <row r="2747" spans="2:17" x14ac:dyDescent="0.2">
      <c r="B2747" s="39" t="s">
        <v>42</v>
      </c>
      <c r="D2747" s="42">
        <f>_xll.qlCalendarAdvance(Calendar,$D2746,B2747,"f",FALSE)</f>
        <v>58999</v>
      </c>
      <c r="E2747" s="139">
        <f>_xll.qlInterestRateIndexValueDate(IndexON,D2747)</f>
        <v>58999</v>
      </c>
      <c r="F2747" s="155">
        <f>IFERROR(_xll.qlIndexFixing(IndexON,D2747,TRUE,_xll.ohTrigger(RecalcTrigger,TriggerON)),NA())</f>
        <v>5.2001970170767464E-3</v>
      </c>
      <c r="H2747" s="42">
        <f>_xll.qlCalendarAdvance(Calendar,$H2746,B2747,"f",FALSE)</f>
        <v>58999</v>
      </c>
      <c r="I2747" s="139">
        <f>_xll.qlInterestRateIndexValueDate(Index1M,$H2747)</f>
        <v>59001</v>
      </c>
      <c r="J2747" s="144">
        <f>IFERROR(_xll.qlIndexFixing(Index1M,$H2747,TRUE,_xll.ohTrigger(RecalcTrigger,Trigger1M)),NA())</f>
        <v>4.8218921021575545E-3</v>
      </c>
      <c r="K2747" s="44">
        <f>IFERROR(_xll.qlIndexFixing(Index3M,H2747,TRUE,_xll.ohTrigger(RecalcTrigger,Trigger3M)),NA())</f>
        <v>5.0653385218935518E-3</v>
      </c>
      <c r="L2747" s="44">
        <f>IFERROR(_xll.qlIndexFixing(Index6M,$H2747,TRUE,_xll.ohTrigger(RecalcTrigger,Trigger6M)),NA())</f>
        <v>4.9357201045914728E-3</v>
      </c>
      <c r="M2747" s="145">
        <f>IFERROR(_xll.qlIndexFixing(Index1Y,$H2747,TRUE,_xll.ohTrigger(RecalcTrigger,Trigger1Y)),NA())</f>
        <v>5.2073839556204347E-3</v>
      </c>
      <c r="N2747" s="144">
        <f>IFERROR(_xll.qlIndexFixing(ONIndex1M,I2747,TRUE,_xll.ohTrigger(RecalcTrigger,Trigger1M)),NA())</f>
        <v>4.8251810297728071E-3</v>
      </c>
      <c r="O2747" s="44">
        <f>IFERROR(_xll.qlIndexFixing(ONIndex3M,I2747,TRUE,_xll.ohTrigger(RecalcTrigger,Trigger3M)),NA())</f>
        <v>5.0769436355757591E-3</v>
      </c>
      <c r="P2747" s="44">
        <f>IFERROR(_xll.qlIndexFixing(ONIndex6M,I2747,TRUE,_xll.ohTrigger(RecalcTrigger,Trigger6M)),NA())</f>
        <v>5.1105500737680387E-3</v>
      </c>
      <c r="Q2747" s="145">
        <f>IFERROR(_xll.qlIndexFixing(ONIndex1Y,I2747,TRUE,_xll.ohTrigger(RecalcTrigger,Trigger1Y)),NA())</f>
        <v>5.2502835221002186E-3</v>
      </c>
    </row>
    <row r="2748" spans="2:17" x14ac:dyDescent="0.2">
      <c r="B2748" s="39" t="s">
        <v>42</v>
      </c>
      <c r="D2748" s="42">
        <f>_xll.qlCalendarAdvance(Calendar,$D2747,B2748,"f",FALSE)</f>
        <v>59006</v>
      </c>
      <c r="E2748" s="139">
        <f>_xll.qlInterestRateIndexValueDate(IndexON,D2748)</f>
        <v>59006</v>
      </c>
      <c r="F2748" s="155">
        <f>IFERROR(_xll.qlIndexFixing(IndexON,D2748,TRUE,_xll.ohTrigger(RecalcTrigger,TriggerON)),NA())</f>
        <v>5.2001970171566825E-3</v>
      </c>
      <c r="H2748" s="42">
        <f>_xll.qlCalendarAdvance(Calendar,$H2747,B2748,"f",FALSE)</f>
        <v>59006</v>
      </c>
      <c r="I2748" s="139">
        <f>_xll.qlInterestRateIndexValueDate(Index1M,$H2748)</f>
        <v>59008</v>
      </c>
      <c r="J2748" s="144">
        <f>IFERROR(_xll.qlIndexFixing(Index1M,$H2748,TRUE,_xll.ohTrigger(RecalcTrigger,Trigger1M)),NA())</f>
        <v>4.8192983873021622E-3</v>
      </c>
      <c r="K2748" s="44">
        <f>IFERROR(_xll.qlIndexFixing(Index3M,H2748,TRUE,_xll.ohTrigger(RecalcTrigger,Trigger3M)),NA())</f>
        <v>5.0628838519001969E-3</v>
      </c>
      <c r="L2748" s="44">
        <f>IFERROR(_xll.qlIndexFixing(Index6M,$H2748,TRUE,_xll.ohTrigger(RecalcTrigger,Trigger6M)),NA())</f>
        <v>4.9216324009972567E-3</v>
      </c>
      <c r="M2748" s="145">
        <f>IFERROR(_xll.qlIndexFixing(Index1Y,$H2748,TRUE,_xll.ohTrigger(RecalcTrigger,Trigger1Y)),NA())</f>
        <v>5.2053608733852192E-3</v>
      </c>
      <c r="N2748" s="144">
        <f>IFERROR(_xll.qlIndexFixing(ONIndex1M,I2748,TRUE,_xll.ohTrigger(RecalcTrigger,Trigger1M)),NA())</f>
        <v>4.8225500638476859E-3</v>
      </c>
      <c r="O2748" s="44">
        <f>IFERROR(_xll.qlIndexFixing(ONIndex3M,I2748,TRUE,_xll.ohTrigger(RecalcTrigger,Trigger3M)),NA())</f>
        <v>5.0743543175357786E-3</v>
      </c>
      <c r="P2748" s="44">
        <f>IFERROR(_xll.qlIndexFixing(ONIndex6M,I2748,TRUE,_xll.ohTrigger(RecalcTrigger,Trigger6M)),NA())</f>
        <v>5.0962817669919502E-3</v>
      </c>
      <c r="Q2748" s="145">
        <f>IFERROR(_xll.qlIndexFixing(ONIndex1Y,I2748,TRUE,_xll.ohTrigger(RecalcTrigger,Trigger1Y)),NA())</f>
        <v>5.247664426919485E-3</v>
      </c>
    </row>
    <row r="2749" spans="2:17" x14ac:dyDescent="0.2">
      <c r="B2749" s="39" t="s">
        <v>42</v>
      </c>
      <c r="D2749" s="42">
        <f>_xll.qlCalendarAdvance(Calendar,$D2748,B2749,"f",FALSE)</f>
        <v>59013</v>
      </c>
      <c r="E2749" s="139">
        <f>_xll.qlInterestRateIndexValueDate(IndexON,D2749)</f>
        <v>59013</v>
      </c>
      <c r="F2749" s="155">
        <f>IFERROR(_xll.qlIndexFixing(IndexON,D2749,TRUE,_xll.ohTrigger(RecalcTrigger,TriggerON)),NA())</f>
        <v>5.2001970171566825E-3</v>
      </c>
      <c r="H2749" s="42">
        <f>_xll.qlCalendarAdvance(Calendar,$H2748,B2749,"f",FALSE)</f>
        <v>59013</v>
      </c>
      <c r="I2749" s="139">
        <f>_xll.qlInterestRateIndexValueDate(Index1M,$H2749)</f>
        <v>59015</v>
      </c>
      <c r="J2749" s="144">
        <f>IFERROR(_xll.qlIndexFixing(Index1M,$H2749,TRUE,_xll.ohTrigger(RecalcTrigger,Trigger1M)),NA())</f>
        <v>4.8167280446284599E-3</v>
      </c>
      <c r="K2749" s="44">
        <f>IFERROR(_xll.qlIndexFixing(Index3M,H2749,TRUE,_xll.ohTrigger(RecalcTrigger,Trigger3M)),NA())</f>
        <v>5.060452543569881E-3</v>
      </c>
      <c r="L2749" s="44">
        <f>IFERROR(_xll.qlIndexFixing(Index6M,$H2749,TRUE,_xll.ohTrigger(RecalcTrigger,Trigger6M)),NA())</f>
        <v>4.9075947626289838E-3</v>
      </c>
      <c r="M2749" s="145">
        <f>IFERROR(_xll.qlIndexFixing(Index1Y,$H2749,TRUE,_xll.ohTrigger(RecalcTrigger,Trigger1Y)),NA())</f>
        <v>5.2033621171301376E-3</v>
      </c>
      <c r="N2749" s="144">
        <f>IFERROR(_xll.qlIndexFixing(ONIndex1M,I2749,TRUE,_xll.ohTrigger(RecalcTrigger,Trigger1M)),NA())</f>
        <v>4.819942392888521E-3</v>
      </c>
      <c r="O2749" s="44">
        <f>IFERROR(_xll.qlIndexFixing(ONIndex3M,I2749,TRUE,_xll.ohTrigger(RecalcTrigger,Trigger3M)),NA())</f>
        <v>5.0717880947015459E-3</v>
      </c>
      <c r="P2749" s="44">
        <f>IFERROR(_xll.qlIndexFixing(ONIndex6M,I2749,TRUE,_xll.ohTrigger(RecalcTrigger,Trigger6M)),NA())</f>
        <v>5.0819569305549095E-3</v>
      </c>
      <c r="Q2749" s="145">
        <f>IFERROR(_xll.qlIndexFixing(ONIndex1Y,I2749,TRUE,_xll.ohTrigger(RecalcTrigger,Trigger1Y)),NA())</f>
        <v>5.2450685414129339E-3</v>
      </c>
    </row>
    <row r="2750" spans="2:17" x14ac:dyDescent="0.2">
      <c r="B2750" s="39" t="s">
        <v>42</v>
      </c>
      <c r="D2750" s="42">
        <f>_xll.qlCalendarAdvance(Calendar,$D2749,B2750,"f",FALSE)</f>
        <v>59020</v>
      </c>
      <c r="E2750" s="139">
        <f>_xll.qlInterestRateIndexValueDate(IndexON,D2750)</f>
        <v>59020</v>
      </c>
      <c r="F2750" s="155">
        <f>IFERROR(_xll.qlIndexFixing(IndexON,D2750,TRUE,_xll.ohTrigger(RecalcTrigger,TriggerON)),NA())</f>
        <v>5.2001970170767464E-3</v>
      </c>
      <c r="H2750" s="42">
        <f>_xll.qlCalendarAdvance(Calendar,$H2749,B2750,"f",FALSE)</f>
        <v>59020</v>
      </c>
      <c r="I2750" s="139">
        <f>_xll.qlInterestRateIndexValueDate(Index1M,$H2750)</f>
        <v>59022</v>
      </c>
      <c r="J2750" s="144">
        <f>IFERROR(_xll.qlIndexFixing(Index1M,$H2750,TRUE,_xll.ohTrigger(RecalcTrigger,Trigger1M)),NA())</f>
        <v>4.8141811148413871E-3</v>
      </c>
      <c r="K2750" s="44">
        <f>IFERROR(_xll.qlIndexFixing(Index3M,H2750,TRUE,_xll.ohTrigger(RecalcTrigger,Trigger3M)),NA())</f>
        <v>5.0580446365760855E-3</v>
      </c>
      <c r="L2750" s="44">
        <f>IFERROR(_xll.qlIndexFixing(Index6M,$H2750,TRUE,_xll.ohTrigger(RecalcTrigger,Trigger6M)),NA())</f>
        <v>4.8936130023843442E-3</v>
      </c>
      <c r="M2750" s="145">
        <f>IFERROR(_xll.qlIndexFixing(Index1Y,$H2750,TRUE,_xll.ohTrigger(RecalcTrigger,Trigger1Y)),NA())</f>
        <v>5.2013877256416987E-3</v>
      </c>
      <c r="N2750" s="144">
        <f>IFERROR(_xll.qlIndexFixing(ONIndex1M,I2750,TRUE,_xll.ohTrigger(RecalcTrigger,Trigger1M)),NA())</f>
        <v>4.8173580577426378E-3</v>
      </c>
      <c r="O2750" s="44">
        <f>IFERROR(_xll.qlIndexFixing(ONIndex3M,I2750,TRUE,_xll.ohTrigger(RecalcTrigger,Trigger3M)),NA())</f>
        <v>5.0692450068012818E-3</v>
      </c>
      <c r="P2750" s="44">
        <f>IFERROR(_xll.qlIndexFixing(ONIndex6M,I2750,TRUE,_xll.ohTrigger(RecalcTrigger,Trigger6M)),NA())</f>
        <v>5.0675754926743366E-3</v>
      </c>
      <c r="Q2750" s="145">
        <f>IFERROR(_xll.qlIndexFixing(ONIndex1Y,I2750,TRUE,_xll.ohTrigger(RecalcTrigger,Trigger1Y)),NA())</f>
        <v>5.2424959043495534E-3</v>
      </c>
    </row>
    <row r="2751" spans="2:17" x14ac:dyDescent="0.2">
      <c r="B2751" s="39" t="s">
        <v>42</v>
      </c>
      <c r="D2751" s="42">
        <f>_xll.qlCalendarAdvance(Calendar,$D2750,B2751,"f",FALSE)</f>
        <v>59027</v>
      </c>
      <c r="E2751" s="139">
        <f>_xll.qlInterestRateIndexValueDate(IndexON,D2751)</f>
        <v>59027</v>
      </c>
      <c r="F2751" s="155">
        <f>IFERROR(_xll.qlIndexFixing(IndexON,D2751,TRUE,_xll.ohTrigger(RecalcTrigger,TriggerON)),NA())</f>
        <v>5.2001970171566825E-3</v>
      </c>
      <c r="H2751" s="42">
        <f>_xll.qlCalendarAdvance(Calendar,$H2750,B2751,"f",FALSE)</f>
        <v>59027</v>
      </c>
      <c r="I2751" s="139">
        <f>_xll.qlInterestRateIndexValueDate(Index1M,$H2751)</f>
        <v>59029</v>
      </c>
      <c r="J2751" s="144">
        <f>IFERROR(_xll.qlIndexFixing(Index1M,$H2751,TRUE,_xll.ohTrigger(RecalcTrigger,Trigger1M)),NA())</f>
        <v>4.8116576386383891E-3</v>
      </c>
      <c r="K2751" s="44">
        <f>IFERROR(_xll.qlIndexFixing(Index3M,H2751,TRUE,_xll.ohTrigger(RecalcTrigger,Trigger3M)),NA())</f>
        <v>5.055660170592292E-3</v>
      </c>
      <c r="L2751" s="44">
        <f>IFERROR(_xll.qlIndexFixing(Index6M,$H2751,TRUE,_xll.ohTrigger(RecalcTrigger,Trigger6M)),NA())</f>
        <v>4.8796929427099489E-3</v>
      </c>
      <c r="M2751" s="145">
        <f>IFERROR(_xll.qlIndexFixing(Index1Y,$H2751,TRUE,_xll.ohTrigger(RecalcTrigger,Trigger1Y)),NA())</f>
        <v>5.1994377377079437E-3</v>
      </c>
      <c r="N2751" s="144">
        <f>IFERROR(_xll.qlIndexFixing(ONIndex1M,I2751,TRUE,_xll.ohTrigger(RecalcTrigger,Trigger1M)),NA())</f>
        <v>4.8147970990175537E-3</v>
      </c>
      <c r="O2751" s="44">
        <f>IFERROR(_xll.qlIndexFixing(ONIndex3M,I2751,TRUE,_xll.ohTrigger(RecalcTrigger,Trigger3M)),NA())</f>
        <v>5.0667250932434627E-3</v>
      </c>
      <c r="P2751" s="44">
        <f>IFERROR(_xll.qlIndexFixing(ONIndex6M,I2751,TRUE,_xll.ohTrigger(RecalcTrigger,Trigger6M)),NA())</f>
        <v>5.0531373822071401E-3</v>
      </c>
      <c r="Q2751" s="145">
        <f>IFERROR(_xll.qlIndexFixing(ONIndex1Y,I2751,TRUE,_xll.ohTrigger(RecalcTrigger,Trigger1Y)),NA())</f>
        <v>5.2399465546582036E-3</v>
      </c>
    </row>
    <row r="2752" spans="2:17" x14ac:dyDescent="0.2">
      <c r="B2752" s="39" t="s">
        <v>42</v>
      </c>
      <c r="D2752" s="42">
        <f>_xll.qlCalendarAdvance(Calendar,$D2751,B2752,"f",FALSE)</f>
        <v>59034</v>
      </c>
      <c r="E2752" s="139">
        <f>_xll.qlInterestRateIndexValueDate(IndexON,D2752)</f>
        <v>59034</v>
      </c>
      <c r="F2752" s="155">
        <f>IFERROR(_xll.qlIndexFixing(IndexON,D2752,TRUE,_xll.ohTrigger(RecalcTrigger,TriggerON)),NA())</f>
        <v>5.2001970170767464E-3</v>
      </c>
      <c r="H2752" s="42">
        <f>_xll.qlCalendarAdvance(Calendar,$H2751,B2752,"f",FALSE)</f>
        <v>59034</v>
      </c>
      <c r="I2752" s="139">
        <f>_xll.qlInterestRateIndexValueDate(Index1M,$H2752)</f>
        <v>59036</v>
      </c>
      <c r="J2752" s="144">
        <f>IFERROR(_xll.qlIndexFixing(Index1M,$H2752,TRUE,_xll.ohTrigger(RecalcTrigger,Trigger1M)),NA())</f>
        <v>4.8091576567343974E-3</v>
      </c>
      <c r="K2752" s="44">
        <f>IFERROR(_xll.qlIndexFixing(Index3M,H2752,TRUE,_xll.ohTrigger(RecalcTrigger,Trigger3M)),NA())</f>
        <v>5.0532991852911156E-3</v>
      </c>
      <c r="L2752" s="44">
        <f>IFERROR(_xll.qlIndexFixing(Index6M,$H2752,TRUE,_xll.ohTrigger(RecalcTrigger,Trigger6M)),NA())</f>
        <v>4.8658404155987513E-3</v>
      </c>
      <c r="M2752" s="145">
        <f>IFERROR(_xll.qlIndexFixing(Index1Y,$H2752,TRUE,_xll.ohTrigger(RecalcTrigger,Trigger1Y)),NA())</f>
        <v>5.1975121921175706E-3</v>
      </c>
      <c r="N2752" s="144">
        <f>IFERROR(_xll.qlIndexFixing(ONIndex1M,I2752,TRUE,_xll.ohTrigger(RecalcTrigger,Trigger1M)),NA())</f>
        <v>4.8122595574007221E-3</v>
      </c>
      <c r="O2752" s="44">
        <f>IFERROR(_xll.qlIndexFixing(ONIndex3M,I2752,TRUE,_xll.ohTrigger(RecalcTrigger,Trigger3M)),NA())</f>
        <v>5.0642283938362453E-3</v>
      </c>
      <c r="P2752" s="44">
        <f>IFERROR(_xll.qlIndexFixing(ONIndex6M,I2752,TRUE,_xll.ohTrigger(RecalcTrigger,Trigger6M)),NA())</f>
        <v>5.0386425274506763E-3</v>
      </c>
      <c r="Q2752" s="145">
        <f>IFERROR(_xll.qlIndexFixing(ONIndex1Y,I2752,TRUE,_xll.ohTrigger(RecalcTrigger,Trigger1Y)),NA())</f>
        <v>5.2374205307081922E-3</v>
      </c>
    </row>
    <row r="2753" spans="2:17" x14ac:dyDescent="0.2">
      <c r="B2753" s="39" t="s">
        <v>42</v>
      </c>
      <c r="D2753" s="42">
        <f>_xll.qlCalendarAdvance(Calendar,$D2752,B2753,"f",FALSE)</f>
        <v>59041</v>
      </c>
      <c r="E2753" s="139">
        <f>_xll.qlInterestRateIndexValueDate(IndexON,D2753)</f>
        <v>59041</v>
      </c>
      <c r="F2753" s="155">
        <f>IFERROR(_xll.qlIndexFixing(IndexON,D2753,TRUE,_xll.ohTrigger(RecalcTrigger,TriggerON)),NA())</f>
        <v>5.2001970170767464E-3</v>
      </c>
      <c r="H2753" s="42">
        <f>_xll.qlCalendarAdvance(Calendar,$H2752,B2753,"f",FALSE)</f>
        <v>59041</v>
      </c>
      <c r="I2753" s="139">
        <f>_xll.qlInterestRateIndexValueDate(Index1M,$H2753)</f>
        <v>59043</v>
      </c>
      <c r="J2753" s="144">
        <f>IFERROR(_xll.qlIndexFixing(Index1M,$H2753,TRUE,_xll.ohTrigger(RecalcTrigger,Trigger1M)),NA())</f>
        <v>4.8066812098243594E-3</v>
      </c>
      <c r="K2753" s="44">
        <f>IFERROR(_xll.qlIndexFixing(Index3M,H2753,TRUE,_xll.ohTrigger(RecalcTrigger,Trigger3M)),NA())</f>
        <v>5.0509617203503797E-3</v>
      </c>
      <c r="L2753" s="44">
        <f>IFERROR(_xll.qlIndexFixing(Index6M,$H2753,TRUE,_xll.ohTrigger(RecalcTrigger,Trigger6M)),NA())</f>
        <v>4.8520612625947744E-3</v>
      </c>
      <c r="M2753" s="145">
        <f>IFERROR(_xll.qlIndexFixing(Index1Y,$H2753,TRUE,_xll.ohTrigger(RecalcTrigger,Trigger1Y)),NA())</f>
        <v>5.1956111276621258E-3</v>
      </c>
      <c r="N2753" s="144">
        <f>IFERROR(_xll.qlIndexFixing(ONIndex1M,I2753,TRUE,_xll.ohTrigger(RecalcTrigger,Trigger1M)),NA())</f>
        <v>4.8097454737394685E-3</v>
      </c>
      <c r="O2753" s="44">
        <f>IFERROR(_xll.qlIndexFixing(ONIndex3M,I2753,TRUE,_xll.ohTrigger(RecalcTrigger,Trigger3M)),NA())</f>
        <v>5.0617549482279145E-3</v>
      </c>
      <c r="P2753" s="44">
        <f>IFERROR(_xll.qlIndexFixing(ONIndex6M,I2753,TRUE,_xll.ohTrigger(RecalcTrigger,Trigger6M)),NA())</f>
        <v>5.0240908570220455E-3</v>
      </c>
      <c r="Q2753" s="145">
        <f>IFERROR(_xll.qlIndexFixing(ONIndex1Y,I2753,TRUE,_xll.ohTrigger(RecalcTrigger,Trigger1Y)),NA())</f>
        <v>5.2349178715083156E-3</v>
      </c>
    </row>
    <row r="2754" spans="2:17" x14ac:dyDescent="0.2">
      <c r="B2754" s="39" t="s">
        <v>42</v>
      </c>
      <c r="D2754" s="42">
        <f>_xll.qlCalendarAdvance(Calendar,$D2753,B2754,"f",FALSE)</f>
        <v>59048</v>
      </c>
      <c r="E2754" s="139">
        <f>_xll.qlInterestRateIndexValueDate(IndexON,D2754)</f>
        <v>59048</v>
      </c>
      <c r="F2754" s="155">
        <f>IFERROR(_xll.qlIndexFixing(IndexON,D2754,TRUE,_xll.ohTrigger(RecalcTrigger,TriggerON)),NA())</f>
        <v>5.2001970170767464E-3</v>
      </c>
      <c r="H2754" s="42">
        <f>_xll.qlCalendarAdvance(Calendar,$H2753,B2754,"f",FALSE)</f>
        <v>59048</v>
      </c>
      <c r="I2754" s="139">
        <f>_xll.qlInterestRateIndexValueDate(Index1M,$H2754)</f>
        <v>59050</v>
      </c>
      <c r="J2754" s="144">
        <f>IFERROR(_xll.qlIndexFixing(Index1M,$H2754,TRUE,_xll.ohTrigger(RecalcTrigger,Trigger1M)),NA())</f>
        <v>4.8042283386182105E-3</v>
      </c>
      <c r="K2754" s="44">
        <f>IFERROR(_xll.qlIndexFixing(Index3M,H2754,TRUE,_xll.ohTrigger(RecalcTrigger,Trigger3M)),NA())</f>
        <v>5.0487732523926904E-3</v>
      </c>
      <c r="L2754" s="44">
        <f>IFERROR(_xll.qlIndexFixing(Index6M,$H2754,TRUE,_xll.ohTrigger(RecalcTrigger,Trigger6M)),NA())</f>
        <v>4.8429363126278263E-3</v>
      </c>
      <c r="M2754" s="145">
        <f>IFERROR(_xll.qlIndexFixing(Index1Y,$H2754,TRUE,_xll.ohTrigger(RecalcTrigger,Trigger1Y)),NA())</f>
        <v>5.1937345831340291E-3</v>
      </c>
      <c r="N2754" s="144">
        <f>IFERROR(_xll.qlIndexFixing(ONIndex1M,I2754,TRUE,_xll.ohTrigger(RecalcTrigger,Trigger1M)),NA())</f>
        <v>4.8072548885613742E-3</v>
      </c>
      <c r="O2754" s="44">
        <f>IFERROR(_xll.qlIndexFixing(ONIndex3M,I2754,TRUE,_xll.ohTrigger(RecalcTrigger,Trigger3M)),NA())</f>
        <v>5.0593047960667548E-3</v>
      </c>
      <c r="P2754" s="44">
        <f>IFERROR(_xll.qlIndexFixing(ONIndex6M,I2754,TRUE,_xll.ohTrigger(RecalcTrigger,Trigger6M)),NA())</f>
        <v>5.0094822994584121E-3</v>
      </c>
      <c r="Q2754" s="145">
        <f>IFERROR(_xll.qlIndexFixing(ONIndex1Y,I2754,TRUE,_xll.ohTrigger(RecalcTrigger,Trigger1Y)),NA())</f>
        <v>5.2324386157476255E-3</v>
      </c>
    </row>
    <row r="2755" spans="2:17" x14ac:dyDescent="0.2">
      <c r="B2755" s="39" t="s">
        <v>42</v>
      </c>
      <c r="D2755" s="42">
        <f>_xll.qlCalendarAdvance(Calendar,$D2754,B2755,"f",FALSE)</f>
        <v>59055</v>
      </c>
      <c r="E2755" s="139">
        <f>_xll.qlInterestRateIndexValueDate(IndexON,D2755)</f>
        <v>59055</v>
      </c>
      <c r="F2755" s="155">
        <f>IFERROR(_xll.qlIndexFixing(IndexON,D2755,TRUE,_xll.ohTrigger(RecalcTrigger,TriggerON)),NA())</f>
        <v>5.2001970170767464E-3</v>
      </c>
      <c r="H2755" s="42">
        <f>_xll.qlCalendarAdvance(Calendar,$H2754,B2755,"f",FALSE)</f>
        <v>59055</v>
      </c>
      <c r="I2755" s="139">
        <f>_xll.qlInterestRateIndexValueDate(Index1M,$H2755)</f>
        <v>59057</v>
      </c>
      <c r="J2755" s="144">
        <f>IFERROR(_xll.qlIndexFixing(Index1M,$H2755,TRUE,_xll.ohTrigger(RecalcTrigger,Trigger1M)),NA())</f>
        <v>4.8017990838208902E-3</v>
      </c>
      <c r="K2755" s="44">
        <f>IFERROR(_xll.qlIndexFixing(Index3M,H2755,TRUE,_xll.ohTrigger(RecalcTrigger,Trigger3M)),NA())</f>
        <v>5.0464812861231688E-3</v>
      </c>
      <c r="L2755" s="44">
        <f>IFERROR(_xll.qlIndexFixing(Index6M,$H2755,TRUE,_xll.ohTrigger(RecalcTrigger,Trigger6M)),NA())</f>
        <v>4.8292878067664182E-3</v>
      </c>
      <c r="M2755" s="145">
        <f>IFERROR(_xll.qlIndexFixing(Index1Y,$H2755,TRUE,_xll.ohTrigger(RecalcTrigger,Trigger1Y)),NA())</f>
        <v>5.1918825973265789E-3</v>
      </c>
      <c r="N2755" s="144">
        <f>IFERROR(_xll.qlIndexFixing(ONIndex1M,I2755,TRUE,_xll.ohTrigger(RecalcTrigger,Trigger1M)),NA())</f>
        <v>4.8047878426338286E-3</v>
      </c>
      <c r="O2755" s="44">
        <f>IFERROR(_xll.qlIndexFixing(ONIndex3M,I2755,TRUE,_xll.ohTrigger(RecalcTrigger,Trigger3M)),NA())</f>
        <v>5.0568779770809869E-3</v>
      </c>
      <c r="P2755" s="44">
        <f>IFERROR(_xll.qlIndexFixing(ONIndex6M,I2755,TRUE,_xll.ohTrigger(RecalcTrigger,Trigger6M)),NA())</f>
        <v>4.9948167831370682E-3</v>
      </c>
      <c r="Q2755" s="145">
        <f>IFERROR(_xll.qlIndexFixing(ONIndex1Y,I2755,TRUE,_xll.ohTrigger(RecalcTrigger,Trigger1Y)),NA())</f>
        <v>5.2299828020352379E-3</v>
      </c>
    </row>
    <row r="2756" spans="2:17" x14ac:dyDescent="0.2">
      <c r="B2756" s="39" t="s">
        <v>42</v>
      </c>
      <c r="D2756" s="42">
        <f>_xll.qlCalendarAdvance(Calendar,$D2755,B2756,"f",FALSE)</f>
        <v>59062</v>
      </c>
      <c r="E2756" s="139">
        <f>_xll.qlInterestRateIndexValueDate(IndexON,D2756)</f>
        <v>59062</v>
      </c>
      <c r="F2756" s="155">
        <f>IFERROR(_xll.qlIndexFixing(IndexON,D2756,TRUE,_xll.ohTrigger(RecalcTrigger,TriggerON)),NA())</f>
        <v>5.2001970170767464E-3</v>
      </c>
      <c r="H2756" s="42">
        <f>_xll.qlCalendarAdvance(Calendar,$H2755,B2756,"f",FALSE)</f>
        <v>59062</v>
      </c>
      <c r="I2756" s="139">
        <f>_xll.qlInterestRateIndexValueDate(Index1M,$H2756)</f>
        <v>59064</v>
      </c>
      <c r="J2756" s="144">
        <f>IFERROR(_xll.qlIndexFixing(Index1M,$H2756,TRUE,_xll.ohTrigger(RecalcTrigger,Trigger1M)),NA())</f>
        <v>4.7993934861323417E-3</v>
      </c>
      <c r="K2756" s="44">
        <f>IFERROR(_xll.qlIndexFixing(Index3M,H2756,TRUE,_xll.ohTrigger(RecalcTrigger,Trigger3M)),NA())</f>
        <v>5.044212956056093E-3</v>
      </c>
      <c r="L2756" s="44">
        <f>IFERROR(_xll.qlIndexFixing(Index6M,$H2756,TRUE,_xll.ohTrigger(RecalcTrigger,Trigger6M)),NA())</f>
        <v>4.8157300251737709E-3</v>
      </c>
      <c r="M2756" s="145">
        <f>IFERROR(_xll.qlIndexFixing(Index1Y,$H2756,TRUE,_xll.ohTrigger(RecalcTrigger,Trigger1Y)),NA())</f>
        <v>5.1900552090359195E-3</v>
      </c>
      <c r="N2756" s="144">
        <f>IFERROR(_xll.qlIndexFixing(ONIndex1M,I2756,TRUE,_xll.ohTrigger(RecalcTrigger,Trigger1M)),NA())</f>
        <v>4.8023443766442853E-3</v>
      </c>
      <c r="O2756" s="44">
        <f>IFERROR(_xll.qlIndexFixing(ONIndex3M,I2756,TRUE,_xll.ohTrigger(RecalcTrigger,Trigger3M)),NA())</f>
        <v>5.0544745307590233E-3</v>
      </c>
      <c r="P2756" s="44">
        <f>IFERROR(_xll.qlIndexFixing(ONIndex6M,I2756,TRUE,_xll.ohTrigger(RecalcTrigger,Trigger6M)),NA())</f>
        <v>4.9801255966297475E-3</v>
      </c>
      <c r="Q2756" s="145">
        <f>IFERROR(_xll.qlIndexFixing(ONIndex1Y,I2756,TRUE,_xll.ohTrigger(RecalcTrigger,Trigger1Y)),NA())</f>
        <v>5.2275504691401409E-3</v>
      </c>
    </row>
    <row r="2757" spans="2:17" x14ac:dyDescent="0.2">
      <c r="B2757" s="39" t="s">
        <v>42</v>
      </c>
      <c r="D2757" s="42">
        <f>_xll.qlCalendarAdvance(Calendar,$D2756,B2757,"f",FALSE)</f>
        <v>59069</v>
      </c>
      <c r="E2757" s="139">
        <f>_xll.qlInterestRateIndexValueDate(IndexON,D2757)</f>
        <v>59069</v>
      </c>
      <c r="F2757" s="155">
        <f>IFERROR(_xll.qlIndexFixing(IndexON,D2757,TRUE,_xll.ohTrigger(RecalcTrigger,TriggerON)),NA())</f>
        <v>5.2001970170767464E-3</v>
      </c>
      <c r="H2757" s="42">
        <f>_xll.qlCalendarAdvance(Calendar,$H2756,B2757,"f",FALSE)</f>
        <v>59069</v>
      </c>
      <c r="I2757" s="139">
        <f>_xll.qlInterestRateIndexValueDate(Index1M,$H2757)</f>
        <v>59071</v>
      </c>
      <c r="J2757" s="144">
        <f>IFERROR(_xll.qlIndexFixing(Index1M,$H2757,TRUE,_xll.ohTrigger(RecalcTrigger,Trigger1M)),NA())</f>
        <v>4.7970115862600027E-3</v>
      </c>
      <c r="K2757" s="44">
        <f>IFERROR(_xll.qlIndexFixing(Index3M,H2757,TRUE,_xll.ohTrigger(RecalcTrigger,Trigger3M)),NA())</f>
        <v>5.0419683018722494E-3</v>
      </c>
      <c r="L2757" s="44">
        <f>IFERROR(_xll.qlIndexFixing(Index6M,$H2757,TRUE,_xll.ohTrigger(RecalcTrigger,Trigger6M)),NA())</f>
        <v>4.8022680279803196E-3</v>
      </c>
      <c r="M2757" s="145">
        <f>IFERROR(_xll.qlIndexFixing(Index1Y,$H2757,TRUE,_xll.ohTrigger(RecalcTrigger,Trigger1Y)),NA())</f>
        <v>5.1882524570586322E-3</v>
      </c>
      <c r="N2757" s="144">
        <f>IFERROR(_xll.qlIndexFixing(ONIndex1M,I2757,TRUE,_xll.ohTrigger(RecalcTrigger,Trigger1M)),NA())</f>
        <v>4.7999245314400696E-3</v>
      </c>
      <c r="O2757" s="44">
        <f>IFERROR(_xll.qlIndexFixing(ONIndex3M,I2757,TRUE,_xll.ohTrigger(RecalcTrigger,Trigger3M)),NA())</f>
        <v>5.052094497068893E-3</v>
      </c>
      <c r="P2757" s="44">
        <f>IFERROR(_xll.qlIndexFixing(ONIndex6M,I2757,TRUE,_xll.ohTrigger(RecalcTrigger,Trigger6M)),NA())</f>
        <v>4.9655188015762519E-3</v>
      </c>
      <c r="Q2757" s="145">
        <f>IFERROR(_xll.qlIndexFixing(ONIndex1Y,I2757,TRUE,_xll.ohTrigger(RecalcTrigger,Trigger1Y)),NA())</f>
        <v>5.2251416558313224E-3</v>
      </c>
    </row>
    <row r="2758" spans="2:17" x14ac:dyDescent="0.2">
      <c r="B2758" s="39" t="s">
        <v>42</v>
      </c>
      <c r="D2758" s="42">
        <f>_xll.qlCalendarAdvance(Calendar,$D2757,B2758,"f",FALSE)</f>
        <v>59076</v>
      </c>
      <c r="E2758" s="139">
        <f>_xll.qlInterestRateIndexValueDate(IndexON,D2758)</f>
        <v>59076</v>
      </c>
      <c r="F2758" s="155">
        <f>IFERROR(_xll.qlIndexFixing(IndexON,D2758,TRUE,_xll.ohTrigger(RecalcTrigger,TriggerON)),NA())</f>
        <v>5.2001970170767464E-3</v>
      </c>
      <c r="H2758" s="42">
        <f>_xll.qlCalendarAdvance(Calendar,$H2757,B2758,"f",FALSE)</f>
        <v>59076</v>
      </c>
      <c r="I2758" s="139">
        <f>_xll.qlInterestRateIndexValueDate(Index1M,$H2758)</f>
        <v>59078</v>
      </c>
      <c r="J2758" s="144">
        <f>IFERROR(_xll.qlIndexFixing(Index1M,$H2758,TRUE,_xll.ohTrigger(RecalcTrigger,Trigger1M)),NA())</f>
        <v>4.7946534249088124E-3</v>
      </c>
      <c r="K2758" s="44">
        <f>IFERROR(_xll.qlIndexFixing(Index3M,H2758,TRUE,_xll.ohTrigger(RecalcTrigger,Trigger3M)),NA())</f>
        <v>5.0397473632427612E-3</v>
      </c>
      <c r="L2758" s="44">
        <f>IFERROR(_xll.qlIndexFixing(Index6M,$H2758,TRUE,_xll.ohTrigger(RecalcTrigger,Trigger6M)),NA())</f>
        <v>4.788902975357251E-3</v>
      </c>
      <c r="M2758" s="145">
        <f>IFERROR(_xll.qlIndexFixing(Index1Y,$H2758,TRUE,_xll.ohTrigger(RecalcTrigger,Trigger1Y)),NA())</f>
        <v>5.1864743801928338E-3</v>
      </c>
      <c r="N2758" s="144">
        <f>IFERROR(_xll.qlIndexFixing(ONIndex1M,I2758,TRUE,_xll.ohTrigger(RecalcTrigger,Trigger1M)),NA())</f>
        <v>4.7975283474688268E-3</v>
      </c>
      <c r="O2758" s="44">
        <f>IFERROR(_xll.qlIndexFixing(ONIndex3M,I2758,TRUE,_xll.ohTrigger(RecalcTrigger,Trigger3M)),NA())</f>
        <v>5.0497379154990085E-3</v>
      </c>
      <c r="P2758" s="44">
        <f>IFERROR(_xll.qlIndexFixing(ONIndex6M,I2758,TRUE,_xll.ohTrigger(RecalcTrigger,Trigger6M)),NA())</f>
        <v>4.951006345699227E-3</v>
      </c>
      <c r="Q2758" s="145">
        <f>IFERROR(_xll.qlIndexFixing(ONIndex1Y,I2758,TRUE,_xll.ohTrigger(RecalcTrigger,Trigger1Y)),NA())</f>
        <v>5.2227564008777705E-3</v>
      </c>
    </row>
    <row r="2759" spans="2:17" x14ac:dyDescent="0.2">
      <c r="B2759" s="39" t="s">
        <v>42</v>
      </c>
      <c r="D2759" s="42">
        <f>_xll.qlCalendarAdvance(Calendar,$D2758,B2759,"f",FALSE)</f>
        <v>59083</v>
      </c>
      <c r="E2759" s="139">
        <f>_xll.qlInterestRateIndexValueDate(IndexON,D2759)</f>
        <v>59083</v>
      </c>
      <c r="F2759" s="155">
        <f>IFERROR(_xll.qlIndexFixing(IndexON,D2759,TRUE,_xll.ohTrigger(RecalcTrigger,TriggerON)),NA())</f>
        <v>5.2001970170767464E-3</v>
      </c>
      <c r="H2759" s="42">
        <f>_xll.qlCalendarAdvance(Calendar,$H2758,B2759,"f",FALSE)</f>
        <v>59083</v>
      </c>
      <c r="I2759" s="139">
        <f>_xll.qlInterestRateIndexValueDate(Index1M,$H2759)</f>
        <v>59085</v>
      </c>
      <c r="J2759" s="144">
        <f>IFERROR(_xll.qlIndexFixing(Index1M,$H2759,TRUE,_xll.ohTrigger(RecalcTrigger,Trigger1M)),NA())</f>
        <v>4.7923190427812123E-3</v>
      </c>
      <c r="K2759" s="44">
        <f>IFERROR(_xll.qlIndexFixing(Index3M,H2759,TRUE,_xll.ohTrigger(RecalcTrigger,Trigger3M)),NA())</f>
        <v>5.0374330800510552E-3</v>
      </c>
      <c r="L2759" s="44">
        <f>IFERROR(_xll.qlIndexFixing(Index6M,$H2759,TRUE,_xll.ohTrigger(RecalcTrigger,Trigger6M)),NA())</f>
        <v>4.7747527181236944E-3</v>
      </c>
      <c r="M2759" s="145">
        <f>IFERROR(_xll.qlIndexFixing(Index1Y,$H2759,TRUE,_xll.ohTrigger(RecalcTrigger,Trigger1Y)),NA())</f>
        <v>5.1847210172397051E-3</v>
      </c>
      <c r="N2759" s="144">
        <f>IFERROR(_xll.qlIndexFixing(ONIndex1M,I2759,TRUE,_xll.ohTrigger(RecalcTrigger,Trigger1M)),NA())</f>
        <v>4.7951558656578186E-3</v>
      </c>
      <c r="O2759" s="44">
        <f>IFERROR(_xll.qlIndexFixing(ONIndex3M,I2759,TRUE,_xll.ohTrigger(RecalcTrigger,Trigger3M)),NA())</f>
        <v>5.0474048256976545E-3</v>
      </c>
      <c r="P2759" s="44">
        <f>IFERROR(_xll.qlIndexFixing(ONIndex6M,I2759,TRUE,_xll.ohTrigger(RecalcTrigger,Trigger6M)),NA())</f>
        <v>4.9365884150898154E-3</v>
      </c>
      <c r="Q2759" s="145">
        <f>IFERROR(_xll.qlIndexFixing(ONIndex1Y,I2759,TRUE,_xll.ohTrigger(RecalcTrigger,Trigger1Y)),NA())</f>
        <v>5.2203947428886011E-3</v>
      </c>
    </row>
    <row r="2760" spans="2:17" x14ac:dyDescent="0.2">
      <c r="B2760" s="39" t="s">
        <v>42</v>
      </c>
      <c r="D2760" s="42">
        <f>_xll.qlCalendarAdvance(Calendar,$D2759,B2760,"f",FALSE)</f>
        <v>59090</v>
      </c>
      <c r="E2760" s="139">
        <f>_xll.qlInterestRateIndexValueDate(IndexON,D2760)</f>
        <v>59090</v>
      </c>
      <c r="F2760" s="155">
        <f>IFERROR(_xll.qlIndexFixing(IndexON,D2760,TRUE,_xll.ohTrigger(RecalcTrigger,TriggerON)),NA())</f>
        <v>5.2001970171566825E-3</v>
      </c>
      <c r="H2760" s="42">
        <f>_xll.qlCalendarAdvance(Calendar,$H2759,B2760,"f",FALSE)</f>
        <v>59090</v>
      </c>
      <c r="I2760" s="139">
        <f>_xll.qlInterestRateIndexValueDate(Index1M,$H2760)</f>
        <v>59092</v>
      </c>
      <c r="J2760" s="144">
        <f>IFERROR(_xll.qlIndexFixing(Index1M,$H2760,TRUE,_xll.ohTrigger(RecalcTrigger,Trigger1M)),NA())</f>
        <v>4.7900084805846399E-3</v>
      </c>
      <c r="K2760" s="44">
        <f>IFERROR(_xll.qlIndexFixing(Index3M,H2760,TRUE,_xll.ohTrigger(RecalcTrigger,Trigger3M)),NA())</f>
        <v>5.0352613685360871E-3</v>
      </c>
      <c r="L2760" s="44">
        <f>IFERROR(_xll.qlIndexFixing(Index6M,$H2760,TRUE,_xll.ohTrigger(RecalcTrigger,Trigger6M)),NA())</f>
        <v>4.761588948933396E-3</v>
      </c>
      <c r="M2760" s="145">
        <f>IFERROR(_xll.qlIndexFixing(Index1Y,$H2760,TRUE,_xll.ohTrigger(RecalcTrigger,Trigger1Y)),NA())</f>
        <v>5.1829924070002078E-3</v>
      </c>
      <c r="N2760" s="144">
        <f>IFERROR(_xll.qlIndexFixing(ONIndex1M,I2760,TRUE,_xll.ohTrigger(RecalcTrigger,Trigger1M)),NA())</f>
        <v>4.7928071265346261E-3</v>
      </c>
      <c r="O2760" s="44">
        <f>IFERROR(_xll.qlIndexFixing(ONIndex3M,I2760,TRUE,_xll.ohTrigger(RecalcTrigger,Trigger3M)),NA())</f>
        <v>5.0450952672331795E-3</v>
      </c>
      <c r="P2760" s="44">
        <f>IFERROR(_xll.qlIndexFixing(ONIndex6M,I2760,TRUE,_xll.ohTrigger(RecalcTrigger,Trigger6M)),NA())</f>
        <v>4.9222651955194152E-3</v>
      </c>
      <c r="Q2760" s="145">
        <f>IFERROR(_xll.qlIndexFixing(ONIndex1Y,I2760,TRUE,_xll.ohTrigger(RecalcTrigger,Trigger1Y)),NA())</f>
        <v>5.2180567206328021E-3</v>
      </c>
    </row>
    <row r="2761" spans="2:17" x14ac:dyDescent="0.2">
      <c r="B2761" s="39" t="s">
        <v>42</v>
      </c>
      <c r="D2761" s="42">
        <f>_xll.qlCalendarAdvance(Calendar,$D2760,B2761,"f",FALSE)</f>
        <v>59097</v>
      </c>
      <c r="E2761" s="139">
        <f>_xll.qlInterestRateIndexValueDate(IndexON,D2761)</f>
        <v>59097</v>
      </c>
      <c r="F2761" s="155">
        <f>IFERROR(_xll.qlIndexFixing(IndexON,D2761,TRUE,_xll.ohTrigger(RecalcTrigger,TriggerON)),NA())</f>
        <v>5.2001970170767464E-3</v>
      </c>
      <c r="H2761" s="42">
        <f>_xll.qlCalendarAdvance(Calendar,$H2760,B2761,"f",FALSE)</f>
        <v>59097</v>
      </c>
      <c r="I2761" s="139">
        <f>_xll.qlInterestRateIndexValueDate(Index1M,$H2761)</f>
        <v>59099</v>
      </c>
      <c r="J2761" s="144">
        <f>IFERROR(_xll.qlIndexFixing(Index1M,$H2761,TRUE,_xll.ohTrigger(RecalcTrigger,Trigger1M)),NA())</f>
        <v>4.7877217790215365E-3</v>
      </c>
      <c r="K2761" s="44">
        <f>IFERROR(_xll.qlIndexFixing(Index3M,H2761,TRUE,_xll.ohTrigger(RecalcTrigger,Trigger3M)),NA())</f>
        <v>5.0331134947867937E-3</v>
      </c>
      <c r="L2761" s="44">
        <f>IFERROR(_xll.qlIndexFixing(Index6M,$H2761,TRUE,_xll.ohTrigger(RecalcTrigger,Trigger6M)),NA())</f>
        <v>4.7485226923841359E-3</v>
      </c>
      <c r="M2761" s="145">
        <f>IFERROR(_xll.qlIndexFixing(Index1Y,$H2761,TRUE,_xll.ohTrigger(RecalcTrigger,Trigger1Y)),NA())</f>
        <v>5.1812885882774962E-3</v>
      </c>
      <c r="N2761" s="144">
        <f>IFERROR(_xll.qlIndexFixing(ONIndex1M,I2761,TRUE,_xll.ohTrigger(RecalcTrigger,Trigger1M)),NA())</f>
        <v>4.790482170946575E-3</v>
      </c>
      <c r="O2761" s="44">
        <f>IFERROR(_xll.qlIndexFixing(ONIndex3M,I2761,TRUE,_xll.ohTrigger(RecalcTrigger,Trigger3M)),NA())</f>
        <v>5.0428092799936763E-3</v>
      </c>
      <c r="P2761" s="44">
        <f>IFERROR(_xll.qlIndexFixing(ONIndex6M,I2761,TRUE,_xll.ohTrigger(RecalcTrigger,Trigger6M)),NA())</f>
        <v>4.908036872999233E-3</v>
      </c>
      <c r="Q2761" s="145">
        <f>IFERROR(_xll.qlIndexFixing(ONIndex1Y,I2761,TRUE,_xll.ohTrigger(RecalcTrigger,Trigger1Y)),NA())</f>
        <v>5.2157423730392338E-3</v>
      </c>
    </row>
    <row r="2762" spans="2:17" x14ac:dyDescent="0.2">
      <c r="B2762" s="39" t="s">
        <v>42</v>
      </c>
      <c r="D2762" s="42">
        <f>_xll.qlCalendarAdvance(Calendar,$D2761,B2762,"f",FALSE)</f>
        <v>59104</v>
      </c>
      <c r="E2762" s="139">
        <f>_xll.qlInterestRateIndexValueDate(IndexON,D2762)</f>
        <v>59104</v>
      </c>
      <c r="F2762" s="155">
        <f>IFERROR(_xll.qlIndexFixing(IndexON,D2762,TRUE,_xll.ohTrigger(RecalcTrigger,TriggerON)),NA())</f>
        <v>5.2001970170767464E-3</v>
      </c>
      <c r="H2762" s="42">
        <f>_xll.qlCalendarAdvance(Calendar,$H2761,B2762,"f",FALSE)</f>
        <v>59104</v>
      </c>
      <c r="I2762" s="139">
        <f>_xll.qlInterestRateIndexValueDate(Index1M,$H2762)</f>
        <v>59106</v>
      </c>
      <c r="J2762" s="144">
        <f>IFERROR(_xll.qlIndexFixing(Index1M,$H2762,TRUE,_xll.ohTrigger(RecalcTrigger,Trigger1M)),NA())</f>
        <v>4.7854589787993396E-3</v>
      </c>
      <c r="K2762" s="44">
        <f>IFERROR(_xll.qlIndexFixing(Index3M,H2762,TRUE,_xll.ohTrigger(RecalcTrigger,Trigger3M)),NA())</f>
        <v>5.0309894984810009E-3</v>
      </c>
      <c r="L2762" s="44">
        <f>IFERROR(_xll.qlIndexFixing(Index6M,$H2762,TRUE,_xll.ohTrigger(RecalcTrigger,Trigger6M)),NA())</f>
        <v>4.7355541328655618E-3</v>
      </c>
      <c r="M2762" s="145">
        <f>IFERROR(_xll.qlIndexFixing(Index1Y,$H2762,TRUE,_xll.ohTrigger(RecalcTrigger,Trigger1Y)),NA())</f>
        <v>5.1796095998766925E-3</v>
      </c>
      <c r="N2762" s="144">
        <f>IFERROR(_xll.qlIndexFixing(ONIndex1M,I2762,TRUE,_xll.ohTrigger(RecalcTrigger,Trigger1M)),NA())</f>
        <v>4.7881810395811186E-3</v>
      </c>
      <c r="O2762" s="44">
        <f>IFERROR(_xll.qlIndexFixing(ONIndex3M,I2762,TRUE,_xll.ohTrigger(RecalcTrigger,Trigger3M)),NA())</f>
        <v>5.0405469035474937E-3</v>
      </c>
      <c r="P2762" s="44">
        <f>IFERROR(_xll.qlIndexFixing(ONIndex6M,I2762,TRUE,_xll.ohTrigger(RecalcTrigger,Trigger6M)),NA())</f>
        <v>4.8939036333006669E-3</v>
      </c>
      <c r="Q2762" s="145">
        <f>IFERROR(_xll.qlIndexFixing(ONIndex1Y,I2762,TRUE,_xll.ohTrigger(RecalcTrigger,Trigger1Y)),NA())</f>
        <v>5.2134517385571399E-3</v>
      </c>
    </row>
    <row r="2763" spans="2:17" x14ac:dyDescent="0.2">
      <c r="B2763" s="39" t="s">
        <v>42</v>
      </c>
      <c r="D2763" s="42">
        <f>_xll.qlCalendarAdvance(Calendar,$D2762,B2763,"f",FALSE)</f>
        <v>59111</v>
      </c>
      <c r="E2763" s="139">
        <f>_xll.qlInterestRateIndexValueDate(IndexON,D2763)</f>
        <v>59111</v>
      </c>
      <c r="F2763" s="155">
        <f>IFERROR(_xll.qlIndexFixing(IndexON,D2763,TRUE,_xll.ohTrigger(RecalcTrigger,TriggerON)),NA())</f>
        <v>5.2001970170767464E-3</v>
      </c>
      <c r="H2763" s="42">
        <f>_xll.qlCalendarAdvance(Calendar,$H2762,B2763,"f",FALSE)</f>
        <v>59111</v>
      </c>
      <c r="I2763" s="139">
        <f>_xll.qlInterestRateIndexValueDate(Index1M,$H2763)</f>
        <v>59113</v>
      </c>
      <c r="J2763" s="144">
        <f>IFERROR(_xll.qlIndexFixing(Index1M,$H2763,TRUE,_xll.ohTrigger(RecalcTrigger,Trigger1M)),NA())</f>
        <v>4.7832201206254865E-3</v>
      </c>
      <c r="K2763" s="44">
        <f>IFERROR(_xll.qlIndexFixing(Index3M,H2763,TRUE,_xll.ohTrigger(RecalcTrigger,Trigger3M)),NA())</f>
        <v>5.0288894192991422E-3</v>
      </c>
      <c r="L2763" s="44">
        <f>IFERROR(_xll.qlIndexFixing(Index6M,$H2763,TRUE,_xll.ohTrigger(RecalcTrigger,Trigger6M)),NA())</f>
        <v>4.7235383340276391E-3</v>
      </c>
      <c r="M2763" s="145">
        <f>IFERROR(_xll.qlIndexFixing(Index1Y,$H2763,TRUE,_xll.ohTrigger(RecalcTrigger,Trigger1Y)),NA())</f>
        <v>5.1779554806044535E-3</v>
      </c>
      <c r="N2763" s="144">
        <f>IFERROR(_xll.qlIndexFixing(ONIndex1M,I2763,TRUE,_xll.ohTrigger(RecalcTrigger,Trigger1M)),NA())</f>
        <v>4.7859037729658382E-3</v>
      </c>
      <c r="O2763" s="44">
        <f>IFERROR(_xll.qlIndexFixing(ONIndex3M,I2763,TRUE,_xll.ohTrigger(RecalcTrigger,Trigger3M)),NA())</f>
        <v>5.0383081775429162E-3</v>
      </c>
      <c r="P2763" s="44">
        <f>IFERROR(_xll.qlIndexFixing(ONIndex6M,I2763,TRUE,_xll.ohTrigger(RecalcTrigger,Trigger6M)),NA())</f>
        <v>4.8798656621951153E-3</v>
      </c>
      <c r="Q2763" s="145">
        <f>IFERROR(_xll.qlIndexFixing(ONIndex1Y,I2763,TRUE,_xll.ohTrigger(RecalcTrigger,Trigger1Y)),NA())</f>
        <v>5.2111848560354446E-3</v>
      </c>
    </row>
    <row r="2764" spans="2:17" x14ac:dyDescent="0.2">
      <c r="B2764" s="39" t="s">
        <v>42</v>
      </c>
      <c r="D2764" s="42">
        <f>_xll.qlCalendarAdvance(Calendar,$D2763,B2764,"f",FALSE)</f>
        <v>59118</v>
      </c>
      <c r="E2764" s="139">
        <f>_xll.qlInterestRateIndexValueDate(IndexON,D2764)</f>
        <v>59118</v>
      </c>
      <c r="F2764" s="155">
        <f>IFERROR(_xll.qlIndexFixing(IndexON,D2764,TRUE,_xll.ohTrigger(RecalcTrigger,TriggerON)),NA())</f>
        <v>5.2001970170767464E-3</v>
      </c>
      <c r="H2764" s="42">
        <f>_xll.qlCalendarAdvance(Calendar,$H2763,B2764,"f",FALSE)</f>
        <v>59118</v>
      </c>
      <c r="I2764" s="139">
        <f>_xll.qlInterestRateIndexValueDate(Index1M,$H2764)</f>
        <v>59120</v>
      </c>
      <c r="J2764" s="144">
        <f>IFERROR(_xll.qlIndexFixing(Index1M,$H2764,TRUE,_xll.ohTrigger(RecalcTrigger,Trigger1M)),NA())</f>
        <v>4.7810052452024188E-3</v>
      </c>
      <c r="K2764" s="44">
        <f>IFERROR(_xll.qlIndexFixing(Index3M,H2764,TRUE,_xll.ohTrigger(RecalcTrigger,Trigger3M)),NA())</f>
        <v>5.0268132969164356E-3</v>
      </c>
      <c r="L2764" s="44">
        <f>IFERROR(_xll.qlIndexFixing(Index6M,$H2764,TRUE,_xll.ohTrigger(RecalcTrigger,Trigger6M)),NA())</f>
        <v>4.710758820898147E-3</v>
      </c>
      <c r="M2764" s="145">
        <f>IFERROR(_xll.qlIndexFixing(Index1Y,$H2764,TRUE,_xll.ohTrigger(RecalcTrigger,Trigger1Y)),NA())</f>
        <v>5.1763262692683118E-3</v>
      </c>
      <c r="N2764" s="144">
        <f>IFERROR(_xll.qlIndexFixing(ONIndex1M,I2764,TRUE,_xll.ohTrigger(RecalcTrigger,Trigger1M)),NA())</f>
        <v>4.7836504120279955E-3</v>
      </c>
      <c r="O2764" s="44">
        <f>IFERROR(_xll.qlIndexFixing(ONIndex3M,I2764,TRUE,_xll.ohTrigger(RecalcTrigger,Trigger3M)),NA())</f>
        <v>5.0360931417081645E-3</v>
      </c>
      <c r="P2764" s="44">
        <f>IFERROR(_xll.qlIndexFixing(ONIndex6M,I2764,TRUE,_xll.ohTrigger(RecalcTrigger,Trigger6M)),NA())</f>
        <v>4.8659231456937846E-3</v>
      </c>
      <c r="Q2764" s="145">
        <f>IFERROR(_xll.qlIndexFixing(ONIndex1Y,I2764,TRUE,_xll.ohTrigger(RecalcTrigger,Trigger1Y)),NA())</f>
        <v>5.2089417642431357E-3</v>
      </c>
    </row>
    <row r="2765" spans="2:17" x14ac:dyDescent="0.2">
      <c r="B2765" s="39" t="s">
        <v>42</v>
      </c>
      <c r="D2765" s="42">
        <f>_xll.qlCalendarAdvance(Calendar,$D2764,B2765,"f",FALSE)</f>
        <v>59125</v>
      </c>
      <c r="E2765" s="139">
        <f>_xll.qlInterestRateIndexValueDate(IndexON,D2765)</f>
        <v>59125</v>
      </c>
      <c r="F2765" s="155">
        <f>IFERROR(_xll.qlIndexFixing(IndexON,D2765,TRUE,_xll.ohTrigger(RecalcTrigger,TriggerON)),NA())</f>
        <v>5.2001970170767464E-3</v>
      </c>
      <c r="H2765" s="42">
        <f>_xll.qlCalendarAdvance(Calendar,$H2764,B2765,"f",FALSE)</f>
        <v>59125</v>
      </c>
      <c r="I2765" s="139">
        <f>_xll.qlInterestRateIndexValueDate(Index1M,$H2765)</f>
        <v>59127</v>
      </c>
      <c r="J2765" s="144">
        <f>IFERROR(_xll.qlIndexFixing(Index1M,$H2765,TRUE,_xll.ohTrigger(RecalcTrigger,Trigger1M)),NA())</f>
        <v>4.7788143932350757E-3</v>
      </c>
      <c r="K2765" s="44">
        <f>IFERROR(_xll.qlIndexFixing(Index3M,H2765,TRUE,_xll.ohTrigger(RecalcTrigger,Trigger3M)),NA())</f>
        <v>5.0247611710141846E-3</v>
      </c>
      <c r="L2765" s="44">
        <f>IFERROR(_xll.qlIndexFixing(Index6M,$H2765,TRUE,_xll.ohTrigger(RecalcTrigger,Trigger6M)),NA())</f>
        <v>4.6980775431186752E-3</v>
      </c>
      <c r="M2765" s="145">
        <f>IFERROR(_xll.qlIndexFixing(Index1Y,$H2765,TRUE,_xll.ohTrigger(RecalcTrigger,Trigger1Y)),NA())</f>
        <v>5.1747220046782089E-3</v>
      </c>
      <c r="N2765" s="144">
        <f>IFERROR(_xll.qlIndexFixing(ONIndex1M,I2765,TRUE,_xll.ohTrigger(RecalcTrigger,Trigger1M)),NA())</f>
        <v>4.7814209973751076E-3</v>
      </c>
      <c r="O2765" s="44">
        <f>IFERROR(_xll.qlIndexFixing(ONIndex3M,I2765,TRUE,_xll.ohTrigger(RecalcTrigger,Trigger3M)),NA())</f>
        <v>5.0339018356115872E-3</v>
      </c>
      <c r="P2765" s="44">
        <f>IFERROR(_xll.qlIndexFixing(ONIndex6M,I2765,TRUE,_xll.ohTrigger(RecalcTrigger,Trigger6M)),NA())</f>
        <v>4.852076269568073E-3</v>
      </c>
      <c r="Q2765" s="145">
        <f>IFERROR(_xll.qlIndexFixing(ONIndex1Y,I2765,TRUE,_xll.ohTrigger(RecalcTrigger,Trigger1Y)),NA())</f>
        <v>5.2067225017093932E-3</v>
      </c>
    </row>
    <row r="2766" spans="2:17" x14ac:dyDescent="0.2">
      <c r="B2766" s="39" t="s">
        <v>42</v>
      </c>
      <c r="D2766" s="42">
        <f>_xll.qlCalendarAdvance(Calendar,$D2765,B2766,"f",FALSE)</f>
        <v>59132</v>
      </c>
      <c r="E2766" s="139">
        <f>_xll.qlInterestRateIndexValueDate(IndexON,D2766)</f>
        <v>59132</v>
      </c>
      <c r="F2766" s="155">
        <f>IFERROR(_xll.qlIndexFixing(IndexON,D2766,TRUE,_xll.ohTrigger(RecalcTrigger,TriggerON)),NA())</f>
        <v>5.2001970171566825E-3</v>
      </c>
      <c r="H2766" s="42">
        <f>_xll.qlCalendarAdvance(Calendar,$H2765,B2766,"f",FALSE)</f>
        <v>59132</v>
      </c>
      <c r="I2766" s="139">
        <f>_xll.qlInterestRateIndexValueDate(Index1M,$H2766)</f>
        <v>59134</v>
      </c>
      <c r="J2766" s="144">
        <f>IFERROR(_xll.qlIndexFixing(Index1M,$H2766,TRUE,_xll.ohTrigger(RecalcTrigger,Trigger1M)),NA())</f>
        <v>4.7765267722626511E-3</v>
      </c>
      <c r="K2766" s="44">
        <f>IFERROR(_xll.qlIndexFixing(Index3M,H2766,TRUE,_xll.ohTrigger(RecalcTrigger,Trigger3M)),NA())</f>
        <v>5.0227330812702142E-3</v>
      </c>
      <c r="L2766" s="44">
        <f>IFERROR(_xll.qlIndexFixing(Index6M,$H2766,TRUE,_xll.ohTrigger(RecalcTrigger,Trigger6M)),NA())</f>
        <v>4.6854946851242326E-3</v>
      </c>
      <c r="M2766" s="145">
        <f>IFERROR(_xll.qlIndexFixing(Index1Y,$H2766,TRUE,_xll.ohTrigger(RecalcTrigger,Trigger1Y)),NA())</f>
        <v>5.1731427256454E-3</v>
      </c>
      <c r="N2766" s="144">
        <f>IFERROR(_xll.qlIndexFixing(ONIndex1M,I2766,TRUE,_xll.ohTrigger(RecalcTrigger,Trigger1M)),NA())</f>
        <v>4.7792155696946281E-3</v>
      </c>
      <c r="O2766" s="44">
        <f>IFERROR(_xll.qlIndexFixing(ONIndex3M,I2766,TRUE,_xll.ohTrigger(RecalcTrigger,Trigger3M)),NA())</f>
        <v>5.0317342989814051E-3</v>
      </c>
      <c r="P2766" s="44">
        <f>IFERROR(_xll.qlIndexFixing(ONIndex6M,I2766,TRUE,_xll.ohTrigger(RecalcTrigger,Trigger6M)),NA())</f>
        <v>4.8383252196693149E-3</v>
      </c>
      <c r="Q2766" s="145">
        <f>IFERROR(_xll.qlIndexFixing(ONIndex1Y,I2766,TRUE,_xll.ohTrigger(RecalcTrigger,Trigger1Y)),NA())</f>
        <v>5.2045271074430133E-3</v>
      </c>
    </row>
    <row r="2767" spans="2:17" x14ac:dyDescent="0.2">
      <c r="B2767" s="39" t="s">
        <v>42</v>
      </c>
      <c r="D2767" s="42">
        <f>_xll.qlCalendarAdvance(Calendar,$D2766,B2767,"f",FALSE)</f>
        <v>59139</v>
      </c>
      <c r="E2767" s="139">
        <f>_xll.qlInterestRateIndexValueDate(IndexON,D2767)</f>
        <v>59139</v>
      </c>
      <c r="F2767" s="155">
        <f>IFERROR(_xll.qlIndexFixing(IndexON,D2767,TRUE,_xll.ohTrigger(RecalcTrigger,TriggerON)),NA())</f>
        <v>5.2001970171566825E-3</v>
      </c>
      <c r="H2767" s="42">
        <f>_xll.qlCalendarAdvance(Calendar,$H2766,B2767,"f",FALSE)</f>
        <v>59139</v>
      </c>
      <c r="I2767" s="139">
        <f>_xll.qlInterestRateIndexValueDate(Index1M,$H2767)</f>
        <v>59141</v>
      </c>
      <c r="J2767" s="144">
        <f>IFERROR(_xll.qlIndexFixing(Index1M,$H2767,TRUE,_xll.ohTrigger(RecalcTrigger,Trigger1M)),NA())</f>
        <v>4.7745049224948155E-3</v>
      </c>
      <c r="K2767" s="44">
        <f>IFERROR(_xll.qlIndexFixing(Index3M,H2767,TRUE,_xll.ohTrigger(RecalcTrigger,Trigger3M)),NA())</f>
        <v>5.0209364186724059E-3</v>
      </c>
      <c r="L2767" s="44">
        <f>IFERROR(_xll.qlIndexFixing(Index6M,$H2767,TRUE,_xll.ohTrigger(RecalcTrigger,Trigger6M)),NA())</f>
        <v>4.672183245036432E-3</v>
      </c>
      <c r="M2767" s="145">
        <f>IFERROR(_xll.qlIndexFixing(Index1Y,$H2767,TRUE,_xll.ohTrigger(RecalcTrigger,Trigger1Y)),NA())</f>
        <v>5.1715884709828928E-3</v>
      </c>
      <c r="N2767" s="144">
        <f>IFERROR(_xll.qlIndexFixing(ONIndex1M,I2767,TRUE,_xll.ohTrigger(RecalcTrigger,Trigger1M)),NA())</f>
        <v>4.7770341696740104E-3</v>
      </c>
      <c r="O2767" s="44">
        <f>IFERROR(_xll.qlIndexFixing(ONIndex3M,I2767,TRUE,_xll.ohTrigger(RecalcTrigger,Trigger3M)),NA())</f>
        <v>5.0295905713859668E-3</v>
      </c>
      <c r="P2767" s="44">
        <f>IFERROR(_xll.qlIndexFixing(ONIndex6M,I2767,TRUE,_xll.ohTrigger(RecalcTrigger,Trigger6M)),NA())</f>
        <v>4.8246701819287807E-3</v>
      </c>
      <c r="Q2767" s="145">
        <f>IFERROR(_xll.qlIndexFixing(ONIndex1Y,I2767,TRUE,_xll.ohTrigger(RecalcTrigger,Trigger1Y)),NA())</f>
        <v>5.2023556199731757E-3</v>
      </c>
    </row>
    <row r="2768" spans="2:17" x14ac:dyDescent="0.2">
      <c r="B2768" s="39" t="s">
        <v>42</v>
      </c>
      <c r="D2768" s="42">
        <f>_xll.qlCalendarAdvance(Calendar,$D2767,B2768,"f",FALSE)</f>
        <v>59146</v>
      </c>
      <c r="E2768" s="139">
        <f>_xll.qlInterestRateIndexValueDate(IndexON,D2768)</f>
        <v>59146</v>
      </c>
      <c r="F2768" s="155">
        <f>IFERROR(_xll.qlIndexFixing(IndexON,D2768,TRUE,_xll.ohTrigger(RecalcTrigger,TriggerON)),NA())</f>
        <v>5.2001970170767464E-3</v>
      </c>
      <c r="H2768" s="42">
        <f>_xll.qlCalendarAdvance(Calendar,$H2767,B2768,"f",FALSE)</f>
        <v>59146</v>
      </c>
      <c r="I2768" s="139">
        <f>_xll.qlInterestRateIndexValueDate(Index1M,$H2768)</f>
        <v>59148</v>
      </c>
      <c r="J2768" s="144">
        <f>IFERROR(_xll.qlIndexFixing(Index1M,$H2768,TRUE,_xll.ohTrigger(RecalcTrigger,Trigger1M)),NA())</f>
        <v>4.7723863851317772E-3</v>
      </c>
      <c r="K2768" s="44">
        <f>IFERROR(_xll.qlIndexFixing(Index3M,H2768,TRUE,_xll.ohTrigger(RecalcTrigger,Trigger3M)),NA())</f>
        <v>5.0189531157665002E-3</v>
      </c>
      <c r="L2768" s="44">
        <f>IFERROR(_xll.qlIndexFixing(Index6M,$H2768,TRUE,_xll.ohTrigger(RecalcTrigger,Trigger6M)),NA())</f>
        <v>4.6598047404212565E-3</v>
      </c>
      <c r="M2768" s="145">
        <f>IFERROR(_xll.qlIndexFixing(Index1Y,$H2768,TRUE,_xll.ohTrigger(RecalcTrigger,Trigger1Y)),NA())</f>
        <v>5.1700592795052291E-3</v>
      </c>
      <c r="N2768" s="144">
        <f>IFERROR(_xll.qlIndexFixing(ONIndex1M,I2768,TRUE,_xll.ohTrigger(RecalcTrigger,Trigger1M)),NA())</f>
        <v>4.7748768380007078E-3</v>
      </c>
      <c r="O2768" s="44">
        <f>IFERROR(_xll.qlIndexFixing(ONIndex3M,I2768,TRUE,_xll.ohTrigger(RecalcTrigger,Trigger3M)),NA())</f>
        <v>5.0274706928732371E-3</v>
      </c>
      <c r="P2768" s="44">
        <f>IFERROR(_xll.qlIndexFixing(ONIndex6M,I2768,TRUE,_xll.ohTrigger(RecalcTrigger,Trigger6M)),NA())</f>
        <v>4.8111113421978047E-3</v>
      </c>
      <c r="Q2768" s="145">
        <f>IFERROR(_xll.qlIndexFixing(ONIndex1Y,I2768,TRUE,_xll.ohTrigger(RecalcTrigger,Trigger1Y)),NA())</f>
        <v>5.2002080782287408E-3</v>
      </c>
    </row>
    <row r="2769" spans="2:17" x14ac:dyDescent="0.2">
      <c r="B2769" s="39" t="s">
        <v>42</v>
      </c>
      <c r="D2769" s="42">
        <f>_xll.qlCalendarAdvance(Calendar,$D2768,B2769,"f",FALSE)</f>
        <v>59153</v>
      </c>
      <c r="E2769" s="139">
        <f>_xll.qlInterestRateIndexValueDate(IndexON,D2769)</f>
        <v>59153</v>
      </c>
      <c r="F2769" s="155">
        <f>IFERROR(_xll.qlIndexFixing(IndexON,D2769,TRUE,_xll.ohTrigger(RecalcTrigger,TriggerON)),NA())</f>
        <v>5.2001970171566825E-3</v>
      </c>
      <c r="H2769" s="42">
        <f>_xll.qlCalendarAdvance(Calendar,$H2768,B2769,"f",FALSE)</f>
        <v>59153</v>
      </c>
      <c r="I2769" s="139">
        <f>_xll.qlInterestRateIndexValueDate(Index1M,$H2769)</f>
        <v>59155</v>
      </c>
      <c r="J2769" s="144">
        <f>IFERROR(_xll.qlIndexFixing(Index1M,$H2769,TRUE,_xll.ohTrigger(RecalcTrigger,Trigger1M)),NA())</f>
        <v>4.7702920340517152E-3</v>
      </c>
      <c r="K2769" s="44">
        <f>IFERROR(_xll.qlIndexFixing(Index3M,H2769,TRUE,_xll.ohTrigger(RecalcTrigger,Trigger3M)),NA())</f>
        <v>5.0169939616955261E-3</v>
      </c>
      <c r="L2769" s="44">
        <f>IFERROR(_xll.qlIndexFixing(Index6M,$H2769,TRUE,_xll.ohTrigger(RecalcTrigger,Trigger6M)),NA())</f>
        <v>4.6475252238352832E-3</v>
      </c>
      <c r="M2769" s="145">
        <f>IFERROR(_xll.qlIndexFixing(Index1Y,$H2769,TRUE,_xll.ohTrigger(RecalcTrigger,Trigger1Y)),NA())</f>
        <v>5.1685551900289188E-3</v>
      </c>
      <c r="N2769" s="144">
        <f>IFERROR(_xll.qlIndexFixing(ONIndex1M,I2769,TRUE,_xll.ohTrigger(RecalcTrigger,Trigger1M)),NA())</f>
        <v>4.772743615601982E-3</v>
      </c>
      <c r="O2769" s="44">
        <f>IFERROR(_xll.qlIndexFixing(ONIndex3M,I2769,TRUE,_xll.ohTrigger(RecalcTrigger,Trigger3M)),NA())</f>
        <v>5.0253747025319484E-3</v>
      </c>
      <c r="P2769" s="44">
        <f>IFERROR(_xll.qlIndexFixing(ONIndex6M,I2769,TRUE,_xll.ohTrigger(RecalcTrigger,Trigger6M)),NA())</f>
        <v>4.7976488864076572E-3</v>
      </c>
      <c r="Q2769" s="145">
        <f>IFERROR(_xll.qlIndexFixing(ONIndex1Y,I2769,TRUE,_xll.ohTrigger(RecalcTrigger,Trigger1Y)),NA())</f>
        <v>5.1980845207388882E-3</v>
      </c>
    </row>
    <row r="2770" spans="2:17" x14ac:dyDescent="0.2">
      <c r="B2770" s="39" t="s">
        <v>42</v>
      </c>
      <c r="D2770" s="42">
        <f>_xll.qlCalendarAdvance(Calendar,$D2769,B2770,"f",FALSE)</f>
        <v>59160</v>
      </c>
      <c r="E2770" s="139">
        <f>_xll.qlInterestRateIndexValueDate(IndexON,D2770)</f>
        <v>59160</v>
      </c>
      <c r="F2770" s="155">
        <f>IFERROR(_xll.qlIndexFixing(IndexON,D2770,TRUE,_xll.ohTrigger(RecalcTrigger,TriggerON)),NA())</f>
        <v>5.2001970170767464E-3</v>
      </c>
      <c r="H2770" s="42">
        <f>_xll.qlCalendarAdvance(Calendar,$H2769,B2770,"f",FALSE)</f>
        <v>59160</v>
      </c>
      <c r="I2770" s="139">
        <f>_xll.qlInterestRateIndexValueDate(Index1M,$H2770)</f>
        <v>59162</v>
      </c>
      <c r="J2770" s="144">
        <f>IFERROR(_xll.qlIndexFixing(Index1M,$H2770,TRUE,_xll.ohTrigger(RecalcTrigger,Trigger1M)),NA())</f>
        <v>4.7682219099570711E-3</v>
      </c>
      <c r="K2770" s="44">
        <f>IFERROR(_xll.qlIndexFixing(Index3M,H2770,TRUE,_xll.ohTrigger(RecalcTrigger,Trigger3M)),NA())</f>
        <v>5.0150589961370784E-3</v>
      </c>
      <c r="L2770" s="44">
        <f>IFERROR(_xll.qlIndexFixing(Index6M,$H2770,TRUE,_xll.ohTrigger(RecalcTrigger,Trigger6M)),NA())</f>
        <v>4.6353448797476554E-3</v>
      </c>
      <c r="M2770" s="145">
        <f>IFERROR(_xll.qlIndexFixing(Index1Y,$H2770,TRUE,_xll.ohTrigger(RecalcTrigger,Trigger1Y)),NA())</f>
        <v>5.1670762413711319E-3</v>
      </c>
      <c r="N2770" s="144">
        <f>IFERROR(_xll.qlIndexFixing(ONIndex1M,I2770,TRUE,_xll.ohTrigger(RecalcTrigger,Trigger1M)),NA())</f>
        <v>4.7703352205186178E-3</v>
      </c>
      <c r="O2770" s="44">
        <f>IFERROR(_xll.qlIndexFixing(ONIndex3M,I2770,TRUE,_xll.ohTrigger(RecalcTrigger,Trigger3M)),NA())</f>
        <v>5.0230085871483254E-3</v>
      </c>
      <c r="P2770" s="44">
        <f>IFERROR(_xll.qlIndexFixing(ONIndex6M,I2770,TRUE,_xll.ohTrigger(RecalcTrigger,Trigger6M)),NA())</f>
        <v>4.7823814819469845E-3</v>
      </c>
      <c r="Q2770" s="145">
        <f>IFERROR(_xll.qlIndexFixing(ONIndex1Y,I2770,TRUE,_xll.ohTrigger(RecalcTrigger,Trigger1Y)),NA())</f>
        <v>5.1956870161440349E-3</v>
      </c>
    </row>
    <row r="2771" spans="2:17" x14ac:dyDescent="0.2">
      <c r="B2771" s="39" t="s">
        <v>42</v>
      </c>
      <c r="D2771" s="42">
        <f>_xll.qlCalendarAdvance(Calendar,$D2770,B2771,"f",FALSE)</f>
        <v>59167</v>
      </c>
      <c r="E2771" s="139">
        <f>_xll.qlInterestRateIndexValueDate(IndexON,D2771)</f>
        <v>59167</v>
      </c>
      <c r="F2771" s="155">
        <f>IFERROR(_xll.qlIndexFixing(IndexON,D2771,TRUE,_xll.ohTrigger(RecalcTrigger,TriggerON)),NA())</f>
        <v>5.2001970170767464E-3</v>
      </c>
      <c r="H2771" s="42">
        <f>_xll.qlCalendarAdvance(Calendar,$H2770,B2771,"f",FALSE)</f>
        <v>59167</v>
      </c>
      <c r="I2771" s="139">
        <f>_xll.qlInterestRateIndexValueDate(Index1M,$H2771)</f>
        <v>59169</v>
      </c>
      <c r="J2771" s="144">
        <f>IFERROR(_xll.qlIndexFixing(Index1M,$H2771,TRUE,_xll.ohTrigger(RecalcTrigger,Trigger1M)),NA())</f>
        <v>4.7661760535527842E-3</v>
      </c>
      <c r="K2771" s="44">
        <f>IFERROR(_xll.qlIndexFixing(Index3M,H2771,TRUE,_xll.ohTrigger(RecalcTrigger,Trigger3M)),NA())</f>
        <v>5.0131482587740805E-3</v>
      </c>
      <c r="L2771" s="44">
        <f>IFERROR(_xll.qlIndexFixing(Index6M,$H2771,TRUE,_xll.ohTrigger(RecalcTrigger,Trigger6M)),NA())</f>
        <v>4.6232638926362998E-3</v>
      </c>
      <c r="M2771" s="145">
        <f>IFERROR(_xll.qlIndexFixing(Index1Y,$H2771,TRUE,_xll.ohTrigger(RecalcTrigger,Trigger1Y)),NA())</f>
        <v>5.1656224723521027E-3</v>
      </c>
      <c r="N2771" s="144">
        <f>IFERROR(_xll.qlIndexFixing(ONIndex1M,I2771,TRUE,_xll.ohTrigger(RecalcTrigger,Trigger1M)),NA())</f>
        <v>4.7685496605787137E-3</v>
      </c>
      <c r="O2771" s="44">
        <f>IFERROR(_xll.qlIndexFixing(ONIndex3M,I2771,TRUE,_xll.ohTrigger(RecalcTrigger,Trigger3M)),NA())</f>
        <v>5.0212545460759372E-3</v>
      </c>
      <c r="P2771" s="44">
        <f>IFERROR(_xll.qlIndexFixing(ONIndex6M,I2771,TRUE,_xll.ohTrigger(RecalcTrigger,Trigger6M)),NA())</f>
        <v>4.7710138696555049E-3</v>
      </c>
      <c r="Q2771" s="145">
        <f>IFERROR(_xll.qlIndexFixing(ONIndex1Y,I2771,TRUE,_xll.ohTrigger(RecalcTrigger,Trigger1Y)),NA())</f>
        <v>5.1939095135988822E-3</v>
      </c>
    </row>
    <row r="2772" spans="2:17" x14ac:dyDescent="0.2">
      <c r="B2772" s="39" t="s">
        <v>42</v>
      </c>
      <c r="D2772" s="42">
        <f>_xll.qlCalendarAdvance(Calendar,$D2771,B2772,"f",FALSE)</f>
        <v>59174</v>
      </c>
      <c r="E2772" s="139">
        <f>_xll.qlInterestRateIndexValueDate(IndexON,D2772)</f>
        <v>59174</v>
      </c>
      <c r="F2772" s="155">
        <f>IFERROR(_xll.qlIndexFixing(IndexON,D2772,TRUE,_xll.ohTrigger(RecalcTrigger,TriggerON)),NA())</f>
        <v>5.2001970171566825E-3</v>
      </c>
      <c r="H2772" s="42">
        <f>_xll.qlCalendarAdvance(Calendar,$H2771,B2772,"f",FALSE)</f>
        <v>59174</v>
      </c>
      <c r="I2772" s="139">
        <f>_xll.qlInterestRateIndexValueDate(Index1M,$H2772)</f>
        <v>59176</v>
      </c>
      <c r="J2772" s="144">
        <f>IFERROR(_xll.qlIndexFixing(Index1M,$H2772,TRUE,_xll.ohTrigger(RecalcTrigger,Trigger1M)),NA())</f>
        <v>4.7641545055512879E-3</v>
      </c>
      <c r="K2772" s="44">
        <f>IFERROR(_xll.qlIndexFixing(Index3M,H2772,TRUE,_xll.ohTrigger(RecalcTrigger,Trigger3M)),NA())</f>
        <v>5.0112617892867917E-3</v>
      </c>
      <c r="L2772" s="44">
        <f>IFERROR(_xll.qlIndexFixing(Index6M,$H2772,TRUE,_xll.ohTrigger(RecalcTrigger,Trigger6M)),NA())</f>
        <v>4.6120746822866246E-3</v>
      </c>
      <c r="M2772" s="145">
        <f>IFERROR(_xll.qlIndexFixing(Index1Y,$H2772,TRUE,_xll.ohTrigger(RecalcTrigger,Trigger1Y)),NA())</f>
        <v>5.164193921793161E-3</v>
      </c>
      <c r="N2772" s="144">
        <f>IFERROR(_xll.qlIndexFixing(ONIndex1M,I2772,TRUE,_xll.ohTrigger(RecalcTrigger,Trigger1M)),NA())</f>
        <v>4.7664890095688861E-3</v>
      </c>
      <c r="O2772" s="44">
        <f>IFERROR(_xll.qlIndexFixing(ONIndex3M,I2772,TRUE,_xll.ohTrigger(RecalcTrigger,Trigger3M)),NA())</f>
        <v>5.0192304592577841E-3</v>
      </c>
      <c r="P2772" s="44">
        <f>IFERROR(_xll.qlIndexFixing(ONIndex6M,I2772,TRUE,_xll.ohTrigger(RecalcTrigger,Trigger6M)),NA())</f>
        <v>4.7578416804761048E-3</v>
      </c>
      <c r="Q2772" s="145">
        <f>IFERROR(_xll.qlIndexFixing(ONIndex1Y,I2772,TRUE,_xll.ohTrigger(RecalcTrigger,Trigger1Y)),NA())</f>
        <v>5.1918581414867049E-3</v>
      </c>
    </row>
    <row r="2773" spans="2:17" x14ac:dyDescent="0.2">
      <c r="B2773" s="39" t="s">
        <v>42</v>
      </c>
      <c r="D2773" s="42">
        <f>_xll.qlCalendarAdvance(Calendar,$D2772,B2773,"f",FALSE)</f>
        <v>59181</v>
      </c>
      <c r="E2773" s="139">
        <f>_xll.qlInterestRateIndexValueDate(IndexON,D2773)</f>
        <v>59181</v>
      </c>
      <c r="F2773" s="155">
        <f>IFERROR(_xll.qlIndexFixing(IndexON,D2773,TRUE,_xll.ohTrigger(RecalcTrigger,TriggerON)),NA())</f>
        <v>5.2001970171566825E-3</v>
      </c>
      <c r="H2773" s="42">
        <f>_xll.qlCalendarAdvance(Calendar,$H2772,B2773,"f",FALSE)</f>
        <v>59181</v>
      </c>
      <c r="I2773" s="139">
        <f>_xll.qlInterestRateIndexValueDate(Index1M,$H2773)</f>
        <v>59183</v>
      </c>
      <c r="J2773" s="144">
        <f>IFERROR(_xll.qlIndexFixing(Index1M,$H2773,TRUE,_xll.ohTrigger(RecalcTrigger,Trigger1M)),NA())</f>
        <v>4.7621573066525258E-3</v>
      </c>
      <c r="K2773" s="44">
        <f>IFERROR(_xll.qlIndexFixing(Index3M,H2773,TRUE,_xll.ohTrigger(RecalcTrigger,Trigger3M)),NA())</f>
        <v>5.0093996273545827E-3</v>
      </c>
      <c r="L2773" s="44">
        <f>IFERROR(_xll.qlIndexFixing(Index6M,$H2773,TRUE,_xll.ohTrigger(RecalcTrigger,Trigger6M)),NA())</f>
        <v>4.6001859278217514E-3</v>
      </c>
      <c r="M2773" s="145">
        <f>IFERROR(_xll.qlIndexFixing(Index1Y,$H2773,TRUE,_xll.ohTrigger(RecalcTrigger,Trigger1Y)),NA())</f>
        <v>5.1627906285167304E-3</v>
      </c>
      <c r="N2773" s="144">
        <f>IFERROR(_xll.qlIndexFixing(ONIndex1M,I2773,TRUE,_xll.ohTrigger(RecalcTrigger,Trigger1M)),NA())</f>
        <v>4.7644526305035129E-3</v>
      </c>
      <c r="O2773" s="44">
        <f>IFERROR(_xll.qlIndexFixing(ONIndex3M,I2773,TRUE,_xll.ohTrigger(RecalcTrigger,Trigger3M)),NA())</f>
        <v>5.0172304194440187E-3</v>
      </c>
      <c r="P2773" s="44">
        <f>IFERROR(_xll.qlIndexFixing(ONIndex6M,I2773,TRUE,_xll.ohTrigger(RecalcTrigger,Trigger6M)),NA())</f>
        <v>4.7447666186428705E-3</v>
      </c>
      <c r="Q2773" s="145">
        <f>IFERROR(_xll.qlIndexFixing(ONIndex1Y,I2773,TRUE,_xll.ohTrigger(RecalcTrigger,Trigger1Y)),NA())</f>
        <v>5.189830908625126E-3</v>
      </c>
    </row>
    <row r="2774" spans="2:17" x14ac:dyDescent="0.2">
      <c r="B2774" s="39" t="s">
        <v>42</v>
      </c>
      <c r="D2774" s="42">
        <f>_xll.qlCalendarAdvance(Calendar,$D2773,B2774,"f",FALSE)</f>
        <v>59188</v>
      </c>
      <c r="E2774" s="139">
        <f>_xll.qlInterestRateIndexValueDate(IndexON,D2774)</f>
        <v>59188</v>
      </c>
      <c r="F2774" s="155">
        <f>IFERROR(_xll.qlIndexFixing(IndexON,D2774,TRUE,_xll.ohTrigger(RecalcTrigger,TriggerON)),NA())</f>
        <v>5.2001970171566825E-3</v>
      </c>
      <c r="H2774" s="42">
        <f>_xll.qlCalendarAdvance(Calendar,$H2773,B2774,"f",FALSE)</f>
        <v>59188</v>
      </c>
      <c r="I2774" s="139">
        <f>_xll.qlInterestRateIndexValueDate(Index1M,$H2774)</f>
        <v>59190</v>
      </c>
      <c r="J2774" s="144">
        <f>IFERROR(_xll.qlIndexFixing(Index1M,$H2774,TRUE,_xll.ohTrigger(RecalcTrigger,Trigger1M)),NA())</f>
        <v>4.7601844975689311E-3</v>
      </c>
      <c r="K2774" s="44">
        <f>IFERROR(_xll.qlIndexFixing(Index3M,H2774,TRUE,_xll.ohTrigger(RecalcTrigger,Trigger3M)),NA())</f>
        <v>5.0075618126612653E-3</v>
      </c>
      <c r="L2774" s="44">
        <f>IFERROR(_xll.qlIndexFixing(Index6M,$H2774,TRUE,_xll.ohTrigger(RecalcTrigger,Trigger6M)),NA())</f>
        <v>4.5883970689876517E-3</v>
      </c>
      <c r="M2774" s="145">
        <f>IFERROR(_xll.qlIndexFixing(Index1Y,$H2774,TRUE,_xll.ohTrigger(RecalcTrigger,Trigger1Y)),NA())</f>
        <v>5.1614126313480847E-3</v>
      </c>
      <c r="N2774" s="144">
        <f>IFERROR(_xll.qlIndexFixing(ONIndex1M,I2774,TRUE,_xll.ohTrigger(RecalcTrigger,Trigger1M)),NA())</f>
        <v>4.7624405639901113E-3</v>
      </c>
      <c r="O2774" s="44">
        <f>IFERROR(_xll.qlIndexFixing(ONIndex3M,I2774,TRUE,_xll.ohTrigger(RecalcTrigger,Trigger3M)),NA())</f>
        <v>5.0152544664427978E-3</v>
      </c>
      <c r="P2774" s="44">
        <f>IFERROR(_xll.qlIndexFixing(ONIndex6M,I2774,TRUE,_xll.ohTrigger(RecalcTrigger,Trigger6M)),NA())</f>
        <v>4.7317888700071364E-3</v>
      </c>
      <c r="Q2774" s="145">
        <f>IFERROR(_xll.qlIndexFixing(ONIndex1Y,I2774,TRUE,_xll.ohTrigger(RecalcTrigger,Trigger1Y)),NA())</f>
        <v>5.1878278537031974E-3</v>
      </c>
    </row>
    <row r="2775" spans="2:17" x14ac:dyDescent="0.2">
      <c r="B2775" s="39" t="s">
        <v>42</v>
      </c>
      <c r="D2775" s="42">
        <f>_xll.qlCalendarAdvance(Calendar,$D2774,B2775,"f",FALSE)</f>
        <v>59195</v>
      </c>
      <c r="E2775" s="139">
        <f>_xll.qlInterestRateIndexValueDate(IndexON,D2775)</f>
        <v>59195</v>
      </c>
      <c r="F2775" s="155">
        <f>IFERROR(_xll.qlIndexFixing(IndexON,D2775,TRUE,_xll.ohTrigger(RecalcTrigger,TriggerON)),NA())</f>
        <v>5.2001970171566825E-3</v>
      </c>
      <c r="H2775" s="42">
        <f>_xll.qlCalendarAdvance(Calendar,$H2774,B2775,"f",FALSE)</f>
        <v>59195</v>
      </c>
      <c r="I2775" s="139">
        <f>_xll.qlInterestRateIndexValueDate(Index1M,$H2775)</f>
        <v>59197</v>
      </c>
      <c r="J2775" s="144">
        <f>IFERROR(_xll.qlIndexFixing(Index1M,$H2775,TRUE,_xll.ohTrigger(RecalcTrigger,Trigger1M)),NA())</f>
        <v>4.7582361190054434E-3</v>
      </c>
      <c r="K2775" s="44">
        <f>IFERROR(_xll.qlIndexFixing(Index3M,H2775,TRUE,_xll.ohTrigger(RecalcTrigger,Trigger3M)),NA())</f>
        <v>5.0057483848870987E-3</v>
      </c>
      <c r="L2775" s="44">
        <f>IFERROR(_xll.qlIndexFixing(Index6M,$H2775,TRUE,_xll.ohTrigger(RecalcTrigger,Trigger6M)),NA())</f>
        <v>4.5767082903125185E-3</v>
      </c>
      <c r="M2775" s="145">
        <f>IFERROR(_xll.qlIndexFixing(Index1Y,$H2775,TRUE,_xll.ohTrigger(RecalcTrigger,Trigger1Y)),NA())</f>
        <v>5.1600599691133692E-3</v>
      </c>
      <c r="N2775" s="144">
        <f>IFERROR(_xll.qlIndexFixing(ONIndex1M,I2775,TRUE,_xll.ohTrigger(RecalcTrigger,Trigger1M)),NA())</f>
        <v>4.7604528507960708E-3</v>
      </c>
      <c r="O2775" s="44">
        <f>IFERROR(_xll.qlIndexFixing(ONIndex3M,I2775,TRUE,_xll.ohTrigger(RecalcTrigger,Trigger3M)),NA())</f>
        <v>5.0133026399024061E-3</v>
      </c>
      <c r="P2775" s="44">
        <f>IFERROR(_xll.qlIndexFixing(ONIndex6M,I2775,TRUE,_xll.ohTrigger(RecalcTrigger,Trigger6M)),NA())</f>
        <v>4.7189086204202368E-3</v>
      </c>
      <c r="Q2775" s="145">
        <f>IFERROR(_xll.qlIndexFixing(ONIndex1Y,I2775,TRUE,_xll.ohTrigger(RecalcTrigger,Trigger1Y)),NA())</f>
        <v>5.1858490154899073E-3</v>
      </c>
    </row>
    <row r="2776" spans="2:17" x14ac:dyDescent="0.2">
      <c r="B2776" s="39" t="s">
        <v>42</v>
      </c>
      <c r="D2776" s="42">
        <f>_xll.qlCalendarAdvance(Calendar,$D2775,B2776,"f",FALSE)</f>
        <v>59202</v>
      </c>
      <c r="E2776" s="139">
        <f>_xll.qlInterestRateIndexValueDate(IndexON,D2776)</f>
        <v>59202</v>
      </c>
      <c r="F2776" s="155">
        <f>IFERROR(_xll.qlIndexFixing(IndexON,D2776,TRUE,_xll.ohTrigger(RecalcTrigger,TriggerON)),NA())</f>
        <v>5.2001970170767464E-3</v>
      </c>
      <c r="H2776" s="42">
        <f>_xll.qlCalendarAdvance(Calendar,$H2775,B2776,"f",FALSE)</f>
        <v>59202</v>
      </c>
      <c r="I2776" s="139">
        <f>_xll.qlInterestRateIndexValueDate(Index1M,$H2776)</f>
        <v>59204</v>
      </c>
      <c r="J2776" s="144">
        <f>IFERROR(_xll.qlIndexFixing(Index1M,$H2776,TRUE,_xll.ohTrigger(RecalcTrigger,Trigger1M)),NA())</f>
        <v>4.7567287107311684E-3</v>
      </c>
      <c r="K2776" s="44">
        <f>IFERROR(_xll.qlIndexFixing(Index3M,H2776,TRUE,_xll.ohTrigger(RecalcTrigger,Trigger3M)),NA())</f>
        <v>5.0040478708245706E-3</v>
      </c>
      <c r="L2776" s="44">
        <f>IFERROR(_xll.qlIndexFixing(Index6M,$H2776,TRUE,_xll.ohTrigger(RecalcTrigger,Trigger6M)),NA())</f>
        <v>4.5651197763338204E-3</v>
      </c>
      <c r="M2776" s="145">
        <f>IFERROR(_xll.qlIndexFixing(Index1Y,$H2776,TRUE,_xll.ohTrigger(RecalcTrigger,Trigger1Y)),NA())</f>
        <v>5.1587326806409248E-3</v>
      </c>
      <c r="N2776" s="144">
        <f>IFERROR(_xll.qlIndexFixing(ONIndex1M,I2776,TRUE,_xll.ohTrigger(RecalcTrigger,Trigger1M)),NA())</f>
        <v>4.7584895316088449E-3</v>
      </c>
      <c r="O2776" s="44">
        <f>IFERROR(_xll.qlIndexFixing(ONIndex3M,I2776,TRUE,_xll.ohTrigger(RecalcTrigger,Trigger3M)),NA())</f>
        <v>5.0113749794711282E-3</v>
      </c>
      <c r="P2776" s="44">
        <f>IFERROR(_xll.qlIndexFixing(ONIndex6M,I2776,TRUE,_xll.ohTrigger(RecalcTrigger,Trigger6M)),NA())</f>
        <v>4.70612605565357E-3</v>
      </c>
      <c r="Q2776" s="145">
        <f>IFERROR(_xll.qlIndexFixing(ONIndex1Y,I2776,TRUE,_xll.ohTrigger(RecalcTrigger,Trigger1Y)),NA())</f>
        <v>5.1838944326743075E-3</v>
      </c>
    </row>
    <row r="2777" spans="2:17" x14ac:dyDescent="0.2">
      <c r="B2777" s="39" t="s">
        <v>42</v>
      </c>
      <c r="D2777" s="42">
        <f>_xll.qlCalendarAdvance(Calendar,$D2776,B2777,"f",FALSE)</f>
        <v>59209</v>
      </c>
      <c r="E2777" s="139">
        <f>_xll.qlInterestRateIndexValueDate(IndexON,D2777)</f>
        <v>59209</v>
      </c>
      <c r="F2777" s="155">
        <f>IFERROR(_xll.qlIndexFixing(IndexON,D2777,TRUE,_xll.ohTrigger(RecalcTrigger,TriggerON)),NA())</f>
        <v>5.2001970170767464E-3</v>
      </c>
      <c r="H2777" s="42">
        <f>_xll.qlCalendarAdvance(Calendar,$H2776,B2777,"f",FALSE)</f>
        <v>59209</v>
      </c>
      <c r="I2777" s="139">
        <f>_xll.qlInterestRateIndexValueDate(Index1M,$H2777)</f>
        <v>59211</v>
      </c>
      <c r="J2777" s="144">
        <f>IFERROR(_xll.qlIndexFixing(Index1M,$H2777,TRUE,_xll.ohTrigger(RecalcTrigger,Trigger1M)),NA())</f>
        <v>4.7548224001703332E-3</v>
      </c>
      <c r="K2777" s="44">
        <f>IFERROR(_xll.qlIndexFixing(Index3M,H2777,TRUE,_xll.ohTrigger(RecalcTrigger,Trigger3M)),NA())</f>
        <v>5.0022816055179734E-3</v>
      </c>
      <c r="L2777" s="44">
        <f>IFERROR(_xll.qlIndexFixing(Index6M,$H2777,TRUE,_xll.ohTrigger(RecalcTrigger,Trigger6M)),NA())</f>
        <v>4.5536317116013905E-3</v>
      </c>
      <c r="M2777" s="145">
        <f>IFERROR(_xll.qlIndexFixing(Index1Y,$H2777,TRUE,_xll.ohTrigger(RecalcTrigger,Trigger1Y)),NA())</f>
        <v>5.157430804759962E-3</v>
      </c>
      <c r="N2777" s="144">
        <f>IFERROR(_xll.qlIndexFixing(ONIndex1M,I2777,TRUE,_xll.ohTrigger(RecalcTrigger,Trigger1M)),NA())</f>
        <v>4.7565506471158869E-3</v>
      </c>
      <c r="O2777" s="44">
        <f>IFERROR(_xll.qlIndexFixing(ONIndex3M,I2777,TRUE,_xll.ohTrigger(RecalcTrigger,Trigger3M)),NA())</f>
        <v>5.0094715247972488E-3</v>
      </c>
      <c r="P2777" s="44">
        <f>IFERROR(_xll.qlIndexFixing(ONIndex6M,I2777,TRUE,_xll.ohTrigger(RecalcTrigger,Trigger6M)),NA())</f>
        <v>4.6934413616384063E-3</v>
      </c>
      <c r="Q2777" s="145">
        <f>IFERROR(_xll.qlIndexFixing(ONIndex1Y,I2777,TRUE,_xll.ohTrigger(RecalcTrigger,Trigger1Y)),NA())</f>
        <v>5.1819641440253861E-3</v>
      </c>
    </row>
    <row r="2778" spans="2:17" x14ac:dyDescent="0.2">
      <c r="B2778" s="39" t="s">
        <v>42</v>
      </c>
      <c r="D2778" s="42">
        <f>_xll.qlCalendarAdvance(Calendar,$D2777,B2778,"f",FALSE)</f>
        <v>59216</v>
      </c>
      <c r="E2778" s="139">
        <f>_xll.qlInterestRateIndexValueDate(IndexON,D2778)</f>
        <v>59216</v>
      </c>
      <c r="F2778" s="155">
        <f>IFERROR(_xll.qlIndexFixing(IndexON,D2778,TRUE,_xll.ohTrigger(RecalcTrigger,TriggerON)),NA())</f>
        <v>5.2001970171566825E-3</v>
      </c>
      <c r="H2778" s="42">
        <f>_xll.qlCalendarAdvance(Calendar,$H2777,B2778,"f",FALSE)</f>
        <v>59216</v>
      </c>
      <c r="I2778" s="139">
        <f>_xll.qlInterestRateIndexValueDate(Index1M,$H2778)</f>
        <v>59218</v>
      </c>
      <c r="J2778" s="144">
        <f>IFERROR(_xll.qlIndexFixing(Index1M,$H2778,TRUE,_xll.ohTrigger(RecalcTrigger,Trigger1M)),NA())</f>
        <v>4.7529406292826492E-3</v>
      </c>
      <c r="K2778" s="44">
        <f>IFERROR(_xll.qlIndexFixing(Index3M,H2778,TRUE,_xll.ohTrigger(RecalcTrigger,Trigger3M)),NA())</f>
        <v>5.0005398429949985E-3</v>
      </c>
      <c r="L2778" s="44">
        <f>IFERROR(_xll.qlIndexFixing(Index6M,$H2778,TRUE,_xll.ohTrigger(RecalcTrigger,Trigger6M)),NA())</f>
        <v>4.5422442806743388E-3</v>
      </c>
      <c r="M2778" s="145">
        <f>IFERROR(_xll.qlIndexFixing(Index1Y,$H2778,TRUE,_xll.ohTrigger(RecalcTrigger,Trigger1Y)),NA())</f>
        <v>5.1561543803027628E-3</v>
      </c>
      <c r="N2778" s="144">
        <f>IFERROR(_xll.qlIndexFixing(ONIndex1M,I2778,TRUE,_xll.ohTrigger(RecalcTrigger,Trigger1M)),NA())</f>
        <v>4.7546362380845864E-3</v>
      </c>
      <c r="O2778" s="44">
        <f>IFERROR(_xll.qlIndexFixing(ONIndex3M,I2778,TRUE,_xll.ohTrigger(RecalcTrigger,Trigger3M)),NA())</f>
        <v>5.0075923156089885E-3</v>
      </c>
      <c r="P2778" s="44">
        <f>IFERROR(_xll.qlIndexFixing(ONIndex6M,I2778,TRUE,_xll.ohTrigger(RecalcTrigger,Trigger6M)),NA())</f>
        <v>4.6808547243060161E-3</v>
      </c>
      <c r="Q2778" s="145">
        <f>IFERROR(_xll.qlIndexFixing(ONIndex1Y,I2778,TRUE,_xll.ohTrigger(RecalcTrigger,Trigger1Y)),NA())</f>
        <v>5.1800581883121311E-3</v>
      </c>
    </row>
    <row r="2779" spans="2:17" x14ac:dyDescent="0.2">
      <c r="B2779" s="39" t="s">
        <v>42</v>
      </c>
      <c r="D2779" s="42">
        <f>_xll.qlCalendarAdvance(Calendar,$D2778,B2779,"f",FALSE)</f>
        <v>59223</v>
      </c>
      <c r="E2779" s="139">
        <f>_xll.qlInterestRateIndexValueDate(IndexON,D2779)</f>
        <v>59223</v>
      </c>
      <c r="F2779" s="155">
        <f>IFERROR(_xll.qlIndexFixing(IndexON,D2779,TRUE,_xll.ohTrigger(RecalcTrigger,TriggerON)),NA())</f>
        <v>5.2001970171566825E-3</v>
      </c>
      <c r="H2779" s="42">
        <f>_xll.qlCalendarAdvance(Calendar,$H2778,B2779,"f",FALSE)</f>
        <v>59223</v>
      </c>
      <c r="I2779" s="139">
        <f>_xll.qlInterestRateIndexValueDate(Index1M,$H2779)</f>
        <v>59225</v>
      </c>
      <c r="J2779" s="144">
        <f>IFERROR(_xll.qlIndexFixing(Index1M,$H2779,TRUE,_xll.ohTrigger(RecalcTrigger,Trigger1M)),NA())</f>
        <v>4.7510834387784074E-3</v>
      </c>
      <c r="K2779" s="44">
        <f>IFERROR(_xll.qlIndexFixing(Index3M,H2779,TRUE,_xll.ohTrigger(RecalcTrigger,Trigger3M)),NA())</f>
        <v>4.9988226229398568E-3</v>
      </c>
      <c r="L2779" s="44">
        <f>IFERROR(_xll.qlIndexFixing(Index6M,$H2779,TRUE,_xll.ohTrigger(RecalcTrigger,Trigger6M)),NA())</f>
        <v>4.5309576681245795E-3</v>
      </c>
      <c r="M2779" s="145">
        <f>IFERROR(_xll.qlIndexFixing(Index1Y,$H2779,TRUE,_xll.ohTrigger(RecalcTrigger,Trigger1Y)),NA())</f>
        <v>5.1549034461027023E-3</v>
      </c>
      <c r="N2779" s="144">
        <f>IFERROR(_xll.qlIndexFixing(ONIndex1M,I2779,TRUE,_xll.ohTrigger(RecalcTrigger,Trigger1M)),NA())</f>
        <v>4.7527463451224605E-3</v>
      </c>
      <c r="O2779" s="44">
        <f>IFERROR(_xll.qlIndexFixing(ONIndex3M,I2779,TRUE,_xll.ohTrigger(RecalcTrigger,Trigger3M)),NA())</f>
        <v>5.0057373914746961E-3</v>
      </c>
      <c r="P2779" s="44">
        <f>IFERROR(_xll.qlIndexFixing(ONIndex6M,I2779,TRUE,_xll.ohTrigger(RecalcTrigger,Trigger6M)),NA())</f>
        <v>4.6683663294277977E-3</v>
      </c>
      <c r="Q2779" s="145">
        <f>IFERROR(_xll.qlIndexFixing(ONIndex1Y,I2779,TRUE,_xll.ohTrigger(RecalcTrigger,Trigger1Y)),NA())</f>
        <v>5.1781766042235944E-3</v>
      </c>
    </row>
    <row r="2780" spans="2:17" x14ac:dyDescent="0.2">
      <c r="B2780" s="39" t="s">
        <v>42</v>
      </c>
      <c r="D2780" s="42">
        <f>_xll.qlCalendarAdvance(Calendar,$D2779,B2780,"f",FALSE)</f>
        <v>59230</v>
      </c>
      <c r="E2780" s="139">
        <f>_xll.qlInterestRateIndexValueDate(IndexON,D2780)</f>
        <v>59230</v>
      </c>
      <c r="F2780" s="155">
        <f>IFERROR(_xll.qlIndexFixing(IndexON,D2780,TRUE,_xll.ohTrigger(RecalcTrigger,TriggerON)),NA())</f>
        <v>5.2001970171566825E-3</v>
      </c>
      <c r="H2780" s="42">
        <f>_xll.qlCalendarAdvance(Calendar,$H2779,B2780,"f",FALSE)</f>
        <v>59230</v>
      </c>
      <c r="I2780" s="139">
        <f>_xll.qlInterestRateIndexValueDate(Index1M,$H2780)</f>
        <v>59232</v>
      </c>
      <c r="J2780" s="144">
        <f>IFERROR(_xll.qlIndexFixing(Index1M,$H2780,TRUE,_xll.ohTrigger(RecalcTrigger,Trigger1M)),NA())</f>
        <v>4.7488621087199423E-3</v>
      </c>
      <c r="K2780" s="44">
        <f>IFERROR(_xll.qlIndexFixing(Index3M,H2780,TRUE,_xll.ohTrigger(RecalcTrigger,Trigger3M)),NA())</f>
        <v>4.9968858425243684E-3</v>
      </c>
      <c r="L2780" s="44">
        <f>IFERROR(_xll.qlIndexFixing(Index6M,$H2780,TRUE,_xll.ohTrigger(RecalcTrigger,Trigger6M)),NA())</f>
        <v>4.5161011279000324E-3</v>
      </c>
      <c r="M2780" s="145">
        <f>IFERROR(_xll.qlIndexFixing(Index1Y,$H2780,TRUE,_xll.ohTrigger(RecalcTrigger,Trigger1Y)),NA())</f>
        <v>5.1536780409946869E-3</v>
      </c>
      <c r="N2780" s="144">
        <f>IFERROR(_xll.qlIndexFixing(ONIndex1M,I2780,TRUE,_xll.ohTrigger(RecalcTrigger,Trigger1M)),NA())</f>
        <v>4.750881009076835E-3</v>
      </c>
      <c r="O2780" s="44">
        <f>IFERROR(_xll.qlIndexFixing(ONIndex3M,I2780,TRUE,_xll.ohTrigger(RecalcTrigger,Trigger3M)),NA())</f>
        <v>5.0039067922025282E-3</v>
      </c>
      <c r="P2780" s="44">
        <f>IFERROR(_xll.qlIndexFixing(ONIndex6M,I2780,TRUE,_xll.ohTrigger(RecalcTrigger,Trigger6M)),NA())</f>
        <v>4.6559763628550854E-3</v>
      </c>
      <c r="Q2780" s="145">
        <f>IFERROR(_xll.qlIndexFixing(ONIndex1Y,I2780,TRUE,_xll.ohTrigger(RecalcTrigger,Trigger1Y)),NA())</f>
        <v>5.1763194305287641E-3</v>
      </c>
    </row>
    <row r="2781" spans="2:17" x14ac:dyDescent="0.2">
      <c r="B2781" s="39" t="s">
        <v>42</v>
      </c>
      <c r="D2781" s="42">
        <f>_xll.qlCalendarAdvance(Calendar,$D2780,B2781,"f",FALSE)</f>
        <v>59237</v>
      </c>
      <c r="E2781" s="139">
        <f>_xll.qlInterestRateIndexValueDate(IndexON,D2781)</f>
        <v>59237</v>
      </c>
      <c r="F2781" s="155">
        <f>IFERROR(_xll.qlIndexFixing(IndexON,D2781,TRUE,_xll.ohTrigger(RecalcTrigger,TriggerON)),NA())</f>
        <v>5.2001970171566825E-3</v>
      </c>
      <c r="H2781" s="42">
        <f>_xll.qlCalendarAdvance(Calendar,$H2780,B2781,"f",FALSE)</f>
        <v>59237</v>
      </c>
      <c r="I2781" s="139">
        <f>_xll.qlInterestRateIndexValueDate(Index1M,$H2781)</f>
        <v>59239</v>
      </c>
      <c r="J2781" s="144">
        <f>IFERROR(_xll.qlIndexFixing(Index1M,$H2781,TRUE,_xll.ohTrigger(RecalcTrigger,Trigger1M)),NA())</f>
        <v>4.7470611681232899E-3</v>
      </c>
      <c r="K2781" s="44">
        <f>IFERROR(_xll.qlIndexFixing(Index3M,H2781,TRUE,_xll.ohTrigger(RecalcTrigger,Trigger3M)),NA())</f>
        <v>4.9952230568769363E-3</v>
      </c>
      <c r="L2781" s="44">
        <f>IFERROR(_xll.qlIndexFixing(Index6M,$H2781,TRUE,_xll.ohTrigger(RecalcTrigger,Trigger6M)),NA())</f>
        <v>4.505052487482843E-3</v>
      </c>
      <c r="M2781" s="145">
        <f>IFERROR(_xll.qlIndexFixing(Index1Y,$H2781,TRUE,_xll.ohTrigger(RecalcTrigger,Trigger1Y)),NA())</f>
        <v>5.1524782038153772E-3</v>
      </c>
      <c r="N2781" s="144">
        <f>IFERROR(_xll.qlIndexFixing(ONIndex1M,I2781,TRUE,_xll.ohTrigger(RecalcTrigger,Trigger1M)),NA())</f>
        <v>4.749040270475291E-3</v>
      </c>
      <c r="O2781" s="44">
        <f>IFERROR(_xll.qlIndexFixing(ONIndex3M,I2781,TRUE,_xll.ohTrigger(RecalcTrigger,Trigger3M)),NA())</f>
        <v>5.0021005572808974E-3</v>
      </c>
      <c r="P2781" s="44">
        <f>IFERROR(_xll.qlIndexFixing(ONIndex6M,I2781,TRUE,_xll.ohTrigger(RecalcTrigger,Trigger6M)),NA())</f>
        <v>4.6436850105990857E-3</v>
      </c>
      <c r="Q2781" s="145">
        <f>IFERROR(_xll.qlIndexFixing(ONIndex1Y,I2781,TRUE,_xll.ohTrigger(RecalcTrigger,Trigger1Y)),NA())</f>
        <v>5.17448670575682E-3</v>
      </c>
    </row>
    <row r="2782" spans="2:17" x14ac:dyDescent="0.2">
      <c r="B2782" s="39" t="s">
        <v>42</v>
      </c>
      <c r="D2782" s="42">
        <f>_xll.qlCalendarAdvance(Calendar,$D2781,B2782,"f",FALSE)</f>
        <v>59244</v>
      </c>
      <c r="E2782" s="139">
        <f>_xll.qlInterestRateIndexValueDate(IndexON,D2782)</f>
        <v>59244</v>
      </c>
      <c r="F2782" s="155">
        <f>IFERROR(_xll.qlIndexFixing(IndexON,D2782,TRUE,_xll.ohTrigger(RecalcTrigger,TriggerON)),NA())</f>
        <v>5.2001970171566825E-3</v>
      </c>
      <c r="H2782" s="42">
        <f>_xll.qlCalendarAdvance(Calendar,$H2781,B2782,"f",FALSE)</f>
        <v>59244</v>
      </c>
      <c r="I2782" s="139">
        <f>_xll.qlInterestRateIndexValueDate(Index1M,$H2782)</f>
        <v>59246</v>
      </c>
      <c r="J2782" s="144">
        <f>IFERROR(_xll.qlIndexFixing(Index1M,$H2782,TRUE,_xll.ohTrigger(RecalcTrigger,Trigger1M)),NA())</f>
        <v>4.7452849429963084E-3</v>
      </c>
      <c r="K2782" s="44">
        <f>IFERROR(_xll.qlIndexFixing(Index3M,H2782,TRUE,_xll.ohTrigger(RecalcTrigger,Trigger3M)),NA())</f>
        <v>4.9935849422999079E-3</v>
      </c>
      <c r="L2782" s="44">
        <f>IFERROR(_xll.qlIndexFixing(Index6M,$H2782,TRUE,_xll.ohTrigger(RecalcTrigger,Trigger6M)),NA())</f>
        <v>4.4941052931739408E-3</v>
      </c>
      <c r="M2782" s="145">
        <f>IFERROR(_xll.qlIndexFixing(Index1Y,$H2782,TRUE,_xll.ohTrigger(RecalcTrigger,Trigger1Y)),NA())</f>
        <v>5.1513039734040617E-3</v>
      </c>
      <c r="N2782" s="144">
        <f>IFERROR(_xll.qlIndexFixing(ONIndex1M,I2782,TRUE,_xll.ohTrigger(RecalcTrigger,Trigger1M)),NA())</f>
        <v>4.7472241701651541E-3</v>
      </c>
      <c r="O2782" s="44">
        <f>IFERROR(_xll.qlIndexFixing(ONIndex3M,I2782,TRUE,_xll.ohTrigger(RecalcTrigger,Trigger3M)),NA())</f>
        <v>5.0003187265978966E-3</v>
      </c>
      <c r="P2782" s="44">
        <f>IFERROR(_xll.qlIndexFixing(ONIndex6M,I2782,TRUE,_xll.ohTrigger(RecalcTrigger,Trigger6M)),NA())</f>
        <v>4.6314924583512607E-3</v>
      </c>
      <c r="Q2782" s="145">
        <f>IFERROR(_xll.qlIndexFixing(ONIndex1Y,I2782,TRUE,_xll.ohTrigger(RecalcTrigger,Trigger1Y)),NA())</f>
        <v>5.1726784689165584E-3</v>
      </c>
    </row>
    <row r="2783" spans="2:17" x14ac:dyDescent="0.2">
      <c r="B2783" s="39" t="s">
        <v>42</v>
      </c>
      <c r="D2783" s="42">
        <f>_xll.qlCalendarAdvance(Calendar,$D2782,B2783,"f",FALSE)</f>
        <v>59251</v>
      </c>
      <c r="E2783" s="139">
        <f>_xll.qlInterestRateIndexValueDate(IndexON,D2783)</f>
        <v>59251</v>
      </c>
      <c r="F2783" s="155">
        <f>IFERROR(_xll.qlIndexFixing(IndexON,D2783,TRUE,_xll.ohTrigger(RecalcTrigger,TriggerON)),NA())</f>
        <v>5.2001970171566825E-3</v>
      </c>
      <c r="H2783" s="42">
        <f>_xll.qlCalendarAdvance(Calendar,$H2782,B2783,"f",FALSE)</f>
        <v>59251</v>
      </c>
      <c r="I2783" s="139">
        <f>_xll.qlInterestRateIndexValueDate(Index1M,$H2783)</f>
        <v>59253</v>
      </c>
      <c r="J2783" s="144">
        <f>IFERROR(_xll.qlIndexFixing(Index1M,$H2783,TRUE,_xll.ohTrigger(RecalcTrigger,Trigger1M)),NA())</f>
        <v>4.7435334740464352E-3</v>
      </c>
      <c r="K2783" s="44">
        <f>IFERROR(_xll.qlIndexFixing(Index3M,H2783,TRUE,_xll.ohTrigger(RecalcTrigger,Trigger3M)),NA())</f>
        <v>4.9919715384815358E-3</v>
      </c>
      <c r="L2783" s="44">
        <f>IFERROR(_xll.qlIndexFixing(Index6M,$H2783,TRUE,_xll.ohTrigger(RecalcTrigger,Trigger6M)),NA())</f>
        <v>4.4832597295590068E-3</v>
      </c>
      <c r="M2783" s="145">
        <f>IFERROR(_xll.qlIndexFixing(Index1Y,$H2783,TRUE,_xll.ohTrigger(RecalcTrigger,Trigger1Y)),NA())</f>
        <v>5.1501553886009032E-3</v>
      </c>
      <c r="N2783" s="144">
        <f>IFERROR(_xll.qlIndexFixing(ONIndex1M,I2783,TRUE,_xll.ohTrigger(RecalcTrigger,Trigger1M)),NA())</f>
        <v>4.7449254526288343E-3</v>
      </c>
      <c r="O2783" s="44">
        <f>IFERROR(_xll.qlIndexFixing(ONIndex3M,I2783,TRUE,_xll.ohTrigger(RecalcTrigger,Trigger3M)),NA())</f>
        <v>4.9980637242530435E-3</v>
      </c>
      <c r="P2783" s="44">
        <f>IFERROR(_xll.qlIndexFixing(ONIndex6M,I2783,TRUE,_xll.ohTrigger(RecalcTrigger,Trigger6M)),NA())</f>
        <v>4.6159617945562559E-3</v>
      </c>
      <c r="Q2783" s="145">
        <f>IFERROR(_xll.qlIndexFixing(ONIndex1Y,I2783,TRUE,_xll.ohTrigger(RecalcTrigger,Trigger1Y)),NA())</f>
        <v>5.1703896373922476E-3</v>
      </c>
    </row>
    <row r="2784" spans="2:17" x14ac:dyDescent="0.2">
      <c r="B2784" s="39" t="s">
        <v>42</v>
      </c>
      <c r="D2784" s="42">
        <f>_xll.qlCalendarAdvance(Calendar,$D2783,B2784,"f",FALSE)</f>
        <v>59258</v>
      </c>
      <c r="E2784" s="139">
        <f>_xll.qlInterestRateIndexValueDate(IndexON,D2784)</f>
        <v>59258</v>
      </c>
      <c r="F2784" s="155">
        <f>IFERROR(_xll.qlIndexFixing(IndexON,D2784,TRUE,_xll.ohTrigger(RecalcTrigger,TriggerON)),NA())</f>
        <v>5.2001970171566825E-3</v>
      </c>
      <c r="H2784" s="42">
        <f>_xll.qlCalendarAdvance(Calendar,$H2783,B2784,"f",FALSE)</f>
        <v>59258</v>
      </c>
      <c r="I2784" s="139">
        <f>_xll.qlInterestRateIndexValueDate(Index1M,$H2784)</f>
        <v>59260</v>
      </c>
      <c r="J2784" s="144">
        <f>IFERROR(_xll.qlIndexFixing(Index1M,$H2784,TRUE,_xll.ohTrigger(RecalcTrigger,Trigger1M)),NA())</f>
        <v>4.7420771636035074E-3</v>
      </c>
      <c r="K2784" s="44">
        <f>IFERROR(_xll.qlIndexFixing(Index3M,H2784,TRUE,_xll.ohTrigger(RecalcTrigger,Trigger3M)),NA())</f>
        <v>4.990382885105729E-3</v>
      </c>
      <c r="L2784" s="44">
        <f>IFERROR(_xll.qlIndexFixing(Index6M,$H2784,TRUE,_xll.ohTrigger(RecalcTrigger,Trigger6M)),NA())</f>
        <v>4.4746303461473316E-3</v>
      </c>
      <c r="M2784" s="145">
        <f>IFERROR(_xll.qlIndexFixing(Index1Y,$H2784,TRUE,_xll.ohTrigger(RecalcTrigger,Trigger1Y)),NA())</f>
        <v>5.1490324882480379E-3</v>
      </c>
      <c r="N2784" s="144">
        <f>IFERROR(_xll.qlIndexFixing(ONIndex1M,I2784,TRUE,_xll.ohTrigger(RecalcTrigger,Trigger1M)),NA())</f>
        <v>4.743666046929107E-3</v>
      </c>
      <c r="O2784" s="44">
        <f>IFERROR(_xll.qlIndexFixing(ONIndex3M,I2784,TRUE,_xll.ohTrigger(RecalcTrigger,Trigger3M)),NA())</f>
        <v>4.9968284360613069E-3</v>
      </c>
      <c r="P2784" s="44">
        <f>IFERROR(_xll.qlIndexFixing(ONIndex6M,I2784,TRUE,_xll.ohTrigger(RecalcTrigger,Trigger6M)),NA())</f>
        <v>4.6074044976052164E-3</v>
      </c>
      <c r="Q2784" s="145">
        <f>IFERROR(_xll.qlIndexFixing(ONIndex1Y,I2784,TRUE,_xll.ohTrigger(RecalcTrigger,Trigger1Y)),NA())</f>
        <v>5.169135613547482E-3</v>
      </c>
    </row>
    <row r="2785" spans="2:17" x14ac:dyDescent="0.2">
      <c r="B2785" s="39" t="s">
        <v>42</v>
      </c>
      <c r="D2785" s="42">
        <f>_xll.qlCalendarAdvance(Calendar,$D2784,B2785,"f",FALSE)</f>
        <v>59265</v>
      </c>
      <c r="E2785" s="139">
        <f>_xll.qlInterestRateIndexValueDate(IndexON,D2785)</f>
        <v>59265</v>
      </c>
      <c r="F2785" s="155">
        <f>IFERROR(_xll.qlIndexFixing(IndexON,D2785,TRUE,_xll.ohTrigger(RecalcTrigger,TriggerON)),NA())</f>
        <v>5.2001970171566825E-3</v>
      </c>
      <c r="H2785" s="42">
        <f>_xll.qlCalendarAdvance(Calendar,$H2784,B2785,"f",FALSE)</f>
        <v>59265</v>
      </c>
      <c r="I2785" s="139">
        <f>_xll.qlInterestRateIndexValueDate(Index1M,$H2785)</f>
        <v>59267</v>
      </c>
      <c r="J2785" s="144">
        <f>IFERROR(_xll.qlIndexFixing(Index1M,$H2785,TRUE,_xll.ohTrigger(RecalcTrigger,Trigger1M)),NA())</f>
        <v>4.7401049675227513E-3</v>
      </c>
      <c r="K2785" s="44">
        <f>IFERROR(_xll.qlIndexFixing(Index3M,H2785,TRUE,_xll.ohTrigger(RecalcTrigger,Trigger3M)),NA())</f>
        <v>4.9888914863765706E-3</v>
      </c>
      <c r="L2785" s="44">
        <f>IFERROR(_xll.qlIndexFixing(Index6M,$H2785,TRUE,_xll.ohTrigger(RecalcTrigger,Trigger6M)),NA())</f>
        <v>4.4639669469244761E-3</v>
      </c>
      <c r="M2785" s="145">
        <f>IFERROR(_xll.qlIndexFixing(Index1Y,$H2785,TRUE,_xll.ohTrigger(RecalcTrigger,Trigger1Y)),NA())</f>
        <v>5.1479353111902274E-3</v>
      </c>
      <c r="N2785" s="144">
        <f>IFERROR(_xll.qlIndexFixing(ONIndex1M,I2785,TRUE,_xll.ohTrigger(RecalcTrigger,Trigger1M)),NA())</f>
        <v>4.7419241054580397E-3</v>
      </c>
      <c r="O2785" s="44">
        <f>IFERROR(_xll.qlIndexFixing(ONIndex3M,I2785,TRUE,_xll.ohTrigger(RecalcTrigger,Trigger3M)),NA())</f>
        <v>4.9951200555842235E-3</v>
      </c>
      <c r="P2785" s="44">
        <f>IFERROR(_xll.qlIndexFixing(ONIndex6M,I2785,TRUE,_xll.ohTrigger(RecalcTrigger,Trigger6M)),NA())</f>
        <v>4.5955094607297298E-3</v>
      </c>
      <c r="Q2785" s="145">
        <f>IFERROR(_xll.qlIndexFixing(ONIndex1Y,I2785,TRUE,_xll.ohTrigger(RecalcTrigger,Trigger1Y)),NA())</f>
        <v>5.1674010724767072E-3</v>
      </c>
    </row>
    <row r="2786" spans="2:17" x14ac:dyDescent="0.2">
      <c r="B2786" s="39" t="s">
        <v>42</v>
      </c>
      <c r="D2786" s="42">
        <f>_xll.qlCalendarAdvance(Calendar,$D2785,B2786,"f",FALSE)</f>
        <v>59272</v>
      </c>
      <c r="E2786" s="139">
        <f>_xll.qlInterestRateIndexValueDate(IndexON,D2786)</f>
        <v>59272</v>
      </c>
      <c r="F2786" s="155">
        <f>IFERROR(_xll.qlIndexFixing(IndexON,D2786,TRUE,_xll.ohTrigger(RecalcTrigger,TriggerON)),NA())</f>
        <v>5.2001970171566825E-3</v>
      </c>
      <c r="H2786" s="42">
        <f>_xll.qlCalendarAdvance(Calendar,$H2785,B2786,"f",FALSE)</f>
        <v>59272</v>
      </c>
      <c r="I2786" s="139">
        <f>_xll.qlInterestRateIndexValueDate(Index1M,$H2786)</f>
        <v>59274</v>
      </c>
      <c r="J2786" s="144">
        <f>IFERROR(_xll.qlIndexFixing(Index1M,$H2786,TRUE,_xll.ohTrigger(RecalcTrigger,Trigger1M)),NA())</f>
        <v>4.7384280113588195E-3</v>
      </c>
      <c r="K2786" s="44">
        <f>IFERROR(_xll.qlIndexFixing(Index3M,H2786,TRUE,_xll.ohTrigger(RecalcTrigger,Trigger3M)),NA())</f>
        <v>4.9873506932289957E-3</v>
      </c>
      <c r="L2786" s="44">
        <f>IFERROR(_xll.qlIndexFixing(Index6M,$H2786,TRUE,_xll.ohTrigger(RecalcTrigger,Trigger6M)),NA())</f>
        <v>4.4534056879244567E-3</v>
      </c>
      <c r="M2786" s="145">
        <f>IFERROR(_xll.qlIndexFixing(Index1Y,$H2786,TRUE,_xll.ohTrigger(RecalcTrigger,Trigger1Y)),NA())</f>
        <v>5.1467738564031779E-3</v>
      </c>
      <c r="N2786" s="144">
        <f>IFERROR(_xll.qlIndexFixing(ONIndex1M,I2786,TRUE,_xll.ohTrigger(RecalcTrigger,Trigger1M)),NA())</f>
        <v>4.7402069651081291E-3</v>
      </c>
      <c r="O2786" s="44">
        <f>IFERROR(_xll.qlIndexFixing(ONIndex3M,I2786,TRUE,_xll.ohTrigger(RecalcTrigger,Trigger3M)),NA())</f>
        <v>4.9934362379389086E-3</v>
      </c>
      <c r="P2786" s="44">
        <f>IFERROR(_xll.qlIndexFixing(ONIndex6M,I2786,TRUE,_xll.ohTrigger(RecalcTrigger,Trigger6M)),NA())</f>
        <v>4.5837139674276273E-3</v>
      </c>
      <c r="Q2786" s="145">
        <f>IFERROR(_xll.qlIndexFixing(ONIndex1Y,I2786,TRUE,_xll.ohTrigger(RecalcTrigger,Trigger1Y)),NA())</f>
        <v>5.1656911740938227E-3</v>
      </c>
    </row>
    <row r="2787" spans="2:17" x14ac:dyDescent="0.2">
      <c r="B2787" s="39" t="s">
        <v>42</v>
      </c>
      <c r="D2787" s="42">
        <f>_xll.qlCalendarAdvance(Calendar,$D2786,B2787,"f",FALSE)</f>
        <v>59279</v>
      </c>
      <c r="E2787" s="139">
        <f>_xll.qlInterestRateIndexValueDate(IndexON,D2787)</f>
        <v>59279</v>
      </c>
      <c r="F2787" s="155">
        <f>IFERROR(_xll.qlIndexFixing(IndexON,D2787,TRUE,_xll.ohTrigger(RecalcTrigger,TriggerON)),NA())</f>
        <v>5.2001970171566825E-3</v>
      </c>
      <c r="H2787" s="42">
        <f>_xll.qlCalendarAdvance(Calendar,$H2786,B2787,"f",FALSE)</f>
        <v>59279</v>
      </c>
      <c r="I2787" s="139">
        <f>_xll.qlInterestRateIndexValueDate(Index1M,$H2787)</f>
        <v>59281</v>
      </c>
      <c r="J2787" s="144">
        <f>IFERROR(_xll.qlIndexFixing(Index1M,$H2787,TRUE,_xll.ohTrigger(RecalcTrigger,Trigger1M)),NA())</f>
        <v>4.7367759742067417E-3</v>
      </c>
      <c r="K2787" s="44">
        <f>IFERROR(_xll.qlIndexFixing(Index3M,H2787,TRUE,_xll.ohTrigger(RecalcTrigger,Trigger3M)),NA())</f>
        <v>4.9858347663978989E-3</v>
      </c>
      <c r="L2787" s="44">
        <f>IFERROR(_xll.qlIndexFixing(Index6M,$H2787,TRUE,_xll.ohTrigger(RecalcTrigger,Trigger6M)),NA())</f>
        <v>4.4429467537978207E-3</v>
      </c>
      <c r="M2787" s="145">
        <f>IFERROR(_xll.qlIndexFixing(Index1Y,$H2787,TRUE,_xll.ohTrigger(RecalcTrigger,Trigger1Y)),NA())</f>
        <v>5.1458182823440829E-3</v>
      </c>
      <c r="N2787" s="144">
        <f>IFERROR(_xll.qlIndexFixing(ONIndex1M,I2787,TRUE,_xll.ohTrigger(RecalcTrigger,Trigger1M)),NA())</f>
        <v>4.7385146664868927E-3</v>
      </c>
      <c r="O2787" s="44">
        <f>IFERROR(_xll.qlIndexFixing(ONIndex3M,I2787,TRUE,_xll.ohTrigger(RecalcTrigger,Trigger3M)),NA())</f>
        <v>4.9917770226937108E-3</v>
      </c>
      <c r="P2787" s="44">
        <f>IFERROR(_xll.qlIndexFixing(ONIndex6M,I2787,TRUE,_xll.ohTrigger(RecalcTrigger,Trigger6M)),NA())</f>
        <v>4.5720182035502432E-3</v>
      </c>
      <c r="Q2787" s="145">
        <f>IFERROR(_xll.qlIndexFixing(ONIndex1Y,I2787,TRUE,_xll.ohTrigger(RecalcTrigger,Trigger1Y)),NA())</f>
        <v>5.1640059572477526E-3</v>
      </c>
    </row>
    <row r="2788" spans="2:17" x14ac:dyDescent="0.2">
      <c r="B2788" s="39" t="s">
        <v>42</v>
      </c>
      <c r="D2788" s="42">
        <f>_xll.qlCalendarAdvance(Calendar,$D2787,B2788,"f",FALSE)</f>
        <v>59286</v>
      </c>
      <c r="E2788" s="139">
        <f>_xll.qlInterestRateIndexValueDate(IndexON,D2788)</f>
        <v>59286</v>
      </c>
      <c r="F2788" s="155">
        <f>IFERROR(_xll.qlIndexFixing(IndexON,D2788,TRUE,_xll.ohTrigger(RecalcTrigger,TriggerON)),NA())</f>
        <v>5.2001970170767464E-3</v>
      </c>
      <c r="H2788" s="42">
        <f>_xll.qlCalendarAdvance(Calendar,$H2787,B2788,"f",FALSE)</f>
        <v>59286</v>
      </c>
      <c r="I2788" s="139">
        <f>_xll.qlInterestRateIndexValueDate(Index1M,$H2788)</f>
        <v>59288</v>
      </c>
      <c r="J2788" s="144">
        <f>IFERROR(_xll.qlIndexFixing(Index1M,$H2788,TRUE,_xll.ohTrigger(RecalcTrigger,Trigger1M)),NA())</f>
        <v>4.7351488967789512E-3</v>
      </c>
      <c r="K2788" s="44">
        <f>IFERROR(_xll.qlIndexFixing(Index3M,H2788,TRUE,_xll.ohTrigger(RecalcTrigger,Trigger3M)),NA())</f>
        <v>4.9843437455728504E-3</v>
      </c>
      <c r="L2788" s="44">
        <f>IFERROR(_xll.qlIndexFixing(Index6M,$H2788,TRUE,_xll.ohTrigger(RecalcTrigger,Trigger6M)),NA())</f>
        <v>4.4325903292055978E-3</v>
      </c>
      <c r="M2788" s="145">
        <f>IFERROR(_xll.qlIndexFixing(Index1Y,$H2788,TRUE,_xll.ohTrigger(RecalcTrigger,Trigger1Y)),NA())</f>
        <v>5.1447985082531582E-3</v>
      </c>
      <c r="N2788" s="144">
        <f>IFERROR(_xll.qlIndexFixing(ONIndex1M,I2788,TRUE,_xll.ohTrigger(RecalcTrigger,Trigger1M)),NA())</f>
        <v>4.7366110815172391E-3</v>
      </c>
      <c r="O2788" s="44">
        <f>IFERROR(_xll.qlIndexFixing(ONIndex3M,I2788,TRUE,_xll.ohTrigger(RecalcTrigger,Trigger3M)),NA())</f>
        <v>4.9899109530748831E-3</v>
      </c>
      <c r="P2788" s="44">
        <f>IFERROR(_xll.qlIndexFixing(ONIndex6M,I2788,TRUE,_xll.ohTrigger(RecalcTrigger,Trigger6M)),NA())</f>
        <v>4.5587739723185194E-3</v>
      </c>
      <c r="Q2788" s="145">
        <f>IFERROR(_xll.qlIndexFixing(ONIndex1Y,I2788,TRUE,_xll.ohTrigger(RecalcTrigger,Trigger1Y)),NA())</f>
        <v>5.1621102669230368E-3</v>
      </c>
    </row>
    <row r="2789" spans="2:17" x14ac:dyDescent="0.2">
      <c r="B2789" s="39" t="s">
        <v>42</v>
      </c>
      <c r="D2789" s="42">
        <f>_xll.qlCalendarAdvance(Calendar,$D2788,B2789,"f",FALSE)</f>
        <v>59293</v>
      </c>
      <c r="E2789" s="139">
        <f>_xll.qlInterestRateIndexValueDate(IndexON,D2789)</f>
        <v>59293</v>
      </c>
      <c r="F2789" s="155">
        <f>IFERROR(_xll.qlIndexFixing(IndexON,D2789,TRUE,_xll.ohTrigger(RecalcTrigger,TriggerON)),NA())</f>
        <v>5.2001970170767464E-3</v>
      </c>
      <c r="H2789" s="42">
        <f>_xll.qlCalendarAdvance(Calendar,$H2788,B2789,"f",FALSE)</f>
        <v>59293</v>
      </c>
      <c r="I2789" s="139">
        <f>_xll.qlInterestRateIndexValueDate(Index1M,$H2789)</f>
        <v>59295</v>
      </c>
      <c r="J2789" s="144">
        <f>IFERROR(_xll.qlIndexFixing(Index1M,$H2789,TRUE,_xll.ohTrigger(RecalcTrigger,Trigger1M)),NA())</f>
        <v>4.7335468197753916E-3</v>
      </c>
      <c r="K2789" s="44">
        <f>IFERROR(_xll.qlIndexFixing(Index3M,H2789,TRUE,_xll.ohTrigger(RecalcTrigger,Trigger3M)),NA())</f>
        <v>4.9828122639070955E-3</v>
      </c>
      <c r="L2789" s="44">
        <f>IFERROR(_xll.qlIndexFixing(Index6M,$H2789,TRUE,_xll.ohTrigger(RecalcTrigger,Trigger6M)),NA())</f>
        <v>4.4203309307050227E-3</v>
      </c>
      <c r="M2789" s="145">
        <f>IFERROR(_xll.qlIndexFixing(Index1Y,$H2789,TRUE,_xll.ohTrigger(RecalcTrigger,Trigger1Y)),NA())</f>
        <v>5.1438046128516714E-3</v>
      </c>
      <c r="N2789" s="144">
        <f>IFERROR(_xll.qlIndexFixing(ONIndex1M,I2789,TRUE,_xll.ohTrigger(RecalcTrigger,Trigger1M)),NA())</f>
        <v>4.7352047571802558E-3</v>
      </c>
      <c r="O2789" s="44">
        <f>IFERROR(_xll.qlIndexFixing(ONIndex3M,I2789,TRUE,_xll.ohTrigger(RecalcTrigger,Trigger3M)),NA())</f>
        <v>4.9885325583165496E-3</v>
      </c>
      <c r="P2789" s="44">
        <f>IFERROR(_xll.qlIndexFixing(ONIndex6M,I2789,TRUE,_xll.ohTrigger(RecalcTrigger,Trigger6M)),NA())</f>
        <v>4.5489266072351597E-3</v>
      </c>
      <c r="Q2789" s="145">
        <f>IFERROR(_xll.qlIndexFixing(ONIndex1Y,I2789,TRUE,_xll.ohTrigger(RecalcTrigger,Trigger1Y)),NA())</f>
        <v>5.1607097228423271E-3</v>
      </c>
    </row>
    <row r="2790" spans="2:17" x14ac:dyDescent="0.2">
      <c r="B2790" s="39" t="s">
        <v>42</v>
      </c>
      <c r="D2790" s="42">
        <f>_xll.qlCalendarAdvance(Calendar,$D2789,B2790,"f",FALSE)</f>
        <v>59300</v>
      </c>
      <c r="E2790" s="139">
        <f>_xll.qlInterestRateIndexValueDate(IndexON,D2790)</f>
        <v>59300</v>
      </c>
      <c r="F2790" s="155">
        <f>IFERROR(_xll.qlIndexFixing(IndexON,D2790,TRUE,_xll.ohTrigger(RecalcTrigger,TriggerON)),NA())</f>
        <v>5.2001970170767464E-3</v>
      </c>
      <c r="H2790" s="42">
        <f>_xll.qlCalendarAdvance(Calendar,$H2789,B2790,"f",FALSE)</f>
        <v>59300</v>
      </c>
      <c r="I2790" s="139">
        <f>_xll.qlInterestRateIndexValueDate(Index1M,$H2790)</f>
        <v>59302</v>
      </c>
      <c r="J2790" s="144">
        <f>IFERROR(_xll.qlIndexFixing(Index1M,$H2790,TRUE,_xll.ohTrigger(RecalcTrigger,Trigger1M)),NA())</f>
        <v>4.7319697839109942E-3</v>
      </c>
      <c r="K2790" s="44">
        <f>IFERROR(_xll.qlIndexFixing(Index3M,H2790,TRUE,_xll.ohTrigger(RecalcTrigger,Trigger3M)),NA())</f>
        <v>4.9813729466147878E-3</v>
      </c>
      <c r="L2790" s="44">
        <f>IFERROR(_xll.qlIndexFixing(Index6M,$H2790,TRUE,_xll.ohTrigger(RecalcTrigger,Trigger6M)),NA())</f>
        <v>4.4102019513310659E-3</v>
      </c>
      <c r="M2790" s="145">
        <f>IFERROR(_xll.qlIndexFixing(Index1Y,$H2790,TRUE,_xll.ohTrigger(RecalcTrigger,Trigger1Y)),NA())</f>
        <v>5.1428366349935842E-3</v>
      </c>
      <c r="N2790" s="144">
        <f>IFERROR(_xll.qlIndexFixing(ONIndex1M,I2790,TRUE,_xll.ohTrigger(RecalcTrigger,Trigger1M)),NA())</f>
        <v>4.7335872278697622E-3</v>
      </c>
      <c r="O2790" s="44">
        <f>IFERROR(_xll.qlIndexFixing(ONIndex3M,I2790,TRUE,_xll.ohTrigger(RecalcTrigger,Trigger3M)),NA())</f>
        <v>4.9869473884012194E-3</v>
      </c>
      <c r="P2790" s="44">
        <f>IFERROR(_xll.qlIndexFixing(ONIndex6M,I2790,TRUE,_xll.ohTrigger(RecalcTrigger,Trigger6M)),NA())</f>
        <v>4.5375311467399371E-3</v>
      </c>
      <c r="Q2790" s="145">
        <f>IFERROR(_xll.qlIndexFixing(ONIndex1Y,I2790,TRUE,_xll.ohTrigger(RecalcTrigger,Trigger1Y)),NA())</f>
        <v>5.1590987826610757E-3</v>
      </c>
    </row>
    <row r="2791" spans="2:17" x14ac:dyDescent="0.2">
      <c r="B2791" s="39" t="s">
        <v>42</v>
      </c>
      <c r="D2791" s="42">
        <f>_xll.qlCalendarAdvance(Calendar,$D2790,B2791,"f",FALSE)</f>
        <v>59307</v>
      </c>
      <c r="E2791" s="139">
        <f>_xll.qlInterestRateIndexValueDate(IndexON,D2791)</f>
        <v>59307</v>
      </c>
      <c r="F2791" s="155">
        <f>IFERROR(_xll.qlIndexFixing(IndexON,D2791,TRUE,_xll.ohTrigger(RecalcTrigger,TriggerON)),NA())</f>
        <v>5.2001970170767464E-3</v>
      </c>
      <c r="H2791" s="42">
        <f>_xll.qlCalendarAdvance(Calendar,$H2790,B2791,"f",FALSE)</f>
        <v>59307</v>
      </c>
      <c r="I2791" s="139">
        <f>_xll.qlInterestRateIndexValueDate(Index1M,$H2791)</f>
        <v>59309</v>
      </c>
      <c r="J2791" s="144">
        <f>IFERROR(_xll.qlIndexFixing(Index1M,$H2791,TRUE,_xll.ohTrigger(RecalcTrigger,Trigger1M)),NA())</f>
        <v>4.7304178298956945E-3</v>
      </c>
      <c r="K2791" s="44">
        <f>IFERROR(_xll.qlIndexFixing(Index3M,H2791,TRUE,_xll.ohTrigger(RecalcTrigger,Trigger3M)),NA())</f>
        <v>4.9799586575784696E-3</v>
      </c>
      <c r="L2791" s="44">
        <f>IFERROR(_xll.qlIndexFixing(Index6M,$H2791,TRUE,_xll.ohTrigger(RecalcTrigger,Trigger6M)),NA())</f>
        <v>4.4001760797641332E-3</v>
      </c>
      <c r="M2791" s="145">
        <f>IFERROR(_xll.qlIndexFixing(Index1Y,$H2791,TRUE,_xll.ohTrigger(RecalcTrigger,Trigger1Y)),NA())</f>
        <v>5.1418946135335132E-3</v>
      </c>
      <c r="N2791" s="144">
        <f>IFERROR(_xll.qlIndexFixing(ONIndex1M,I2791,TRUE,_xll.ohTrigger(RecalcTrigger,Trigger1M)),NA())</f>
        <v>4.7319947032775644E-3</v>
      </c>
      <c r="O2791" s="44">
        <f>IFERROR(_xll.qlIndexFixing(ONIndex3M,I2791,TRUE,_xll.ohTrigger(RecalcTrigger,Trigger3M)),NA())</f>
        <v>4.9853869796390171E-3</v>
      </c>
      <c r="P2791" s="44">
        <f>IFERROR(_xll.qlIndexFixing(ONIndex6M,I2791,TRUE,_xll.ohTrigger(RecalcTrigger,Trigger6M)),NA())</f>
        <v>4.5262361590747702E-3</v>
      </c>
      <c r="Q2791" s="145">
        <f>IFERROR(_xll.qlIndexFixing(ONIndex1Y,I2791,TRUE,_xll.ohTrigger(RecalcTrigger,Trigger1Y)),NA())</f>
        <v>5.1575126789327186E-3</v>
      </c>
    </row>
    <row r="2792" spans="2:17" x14ac:dyDescent="0.2">
      <c r="B2792" s="39" t="s">
        <v>42</v>
      </c>
      <c r="D2792" s="42">
        <f>_xll.qlCalendarAdvance(Calendar,$D2791,B2792,"f",FALSE)</f>
        <v>59314</v>
      </c>
      <c r="E2792" s="139">
        <f>_xll.qlInterestRateIndexValueDate(IndexON,D2792)</f>
        <v>59314</v>
      </c>
      <c r="F2792" s="155">
        <f>IFERROR(_xll.qlIndexFixing(IndexON,D2792,TRUE,_xll.ohTrigger(RecalcTrigger,TriggerON)),NA())</f>
        <v>5.2001970171566825E-3</v>
      </c>
      <c r="H2792" s="42">
        <f>_xll.qlCalendarAdvance(Calendar,$H2791,B2792,"f",FALSE)</f>
        <v>59314</v>
      </c>
      <c r="I2792" s="139">
        <f>_xll.qlInterestRateIndexValueDate(Index1M,$H2792)</f>
        <v>59316</v>
      </c>
      <c r="J2792" s="144">
        <f>IFERROR(_xll.qlIndexFixing(Index1M,$H2792,TRUE,_xll.ohTrigger(RecalcTrigger,Trigger1M)),NA())</f>
        <v>4.7288909984344318E-3</v>
      </c>
      <c r="K2792" s="44">
        <f>IFERROR(_xll.qlIndexFixing(Index3M,H2792,TRUE,_xll.ohTrigger(RecalcTrigger,Trigger3M)),NA())</f>
        <v>4.9785694364863934E-3</v>
      </c>
      <c r="L2792" s="44">
        <f>IFERROR(_xll.qlIndexFixing(Index6M,$H2792,TRUE,_xll.ohTrigger(RecalcTrigger,Trigger6M)),NA())</f>
        <v>4.3902535006994942E-3</v>
      </c>
      <c r="M2792" s="145">
        <f>IFERROR(_xll.qlIndexFixing(Index1Y,$H2792,TRUE,_xll.ohTrigger(RecalcTrigger,Trigger1Y)),NA())</f>
        <v>5.1409785873284871E-3</v>
      </c>
      <c r="N2792" s="144">
        <f>IFERROR(_xll.qlIndexFixing(ONIndex1M,I2792,TRUE,_xll.ohTrigger(RecalcTrigger,Trigger1M)),NA())</f>
        <v>4.7304272237713718E-3</v>
      </c>
      <c r="O2792" s="44">
        <f>IFERROR(_xll.qlIndexFixing(ONIndex3M,I2792,TRUE,_xll.ohTrigger(RecalcTrigger,Trigger3M)),NA())</f>
        <v>4.9838513715982913E-3</v>
      </c>
      <c r="P2792" s="44">
        <f>IFERROR(_xll.qlIndexFixing(ONIndex6M,I2792,TRUE,_xll.ohTrigger(RecalcTrigger,Trigger6M)),NA())</f>
        <v>4.5150418300909934E-3</v>
      </c>
      <c r="Q2792" s="145">
        <f>IFERROR(_xll.qlIndexFixing(ONIndex1Y,I2792,TRUE,_xll.ohTrigger(RecalcTrigger,Trigger1Y)),NA())</f>
        <v>5.1559514501864356E-3</v>
      </c>
    </row>
    <row r="2793" spans="2:17" x14ac:dyDescent="0.2">
      <c r="B2793" s="39" t="s">
        <v>42</v>
      </c>
      <c r="D2793" s="42">
        <f>_xll.qlCalendarAdvance(Calendar,$D2792,B2793,"f",FALSE)</f>
        <v>59321</v>
      </c>
      <c r="E2793" s="139">
        <f>_xll.qlInterestRateIndexValueDate(IndexON,D2793)</f>
        <v>59321</v>
      </c>
      <c r="F2793" s="155">
        <f>IFERROR(_xll.qlIndexFixing(IndexON,D2793,TRUE,_xll.ohTrigger(RecalcTrigger,TriggerON)),NA())</f>
        <v>5.2001970170767464E-3</v>
      </c>
      <c r="H2793" s="42">
        <f>_xll.qlCalendarAdvance(Calendar,$H2792,B2793,"f",FALSE)</f>
        <v>59321</v>
      </c>
      <c r="I2793" s="139">
        <f>_xll.qlInterestRateIndexValueDate(Index1M,$H2793)</f>
        <v>59323</v>
      </c>
      <c r="J2793" s="144">
        <f>IFERROR(_xll.qlIndexFixing(Index1M,$H2793,TRUE,_xll.ohTrigger(RecalcTrigger,Trigger1M)),NA())</f>
        <v>4.7273893302421377E-3</v>
      </c>
      <c r="K2793" s="44">
        <f>IFERROR(_xll.qlIndexFixing(Index3M,H2793,TRUE,_xll.ohTrigger(RecalcTrigger,Trigger3M)),NA())</f>
        <v>4.9772053230294194E-3</v>
      </c>
      <c r="L2793" s="44">
        <f>IFERROR(_xll.qlIndexFixing(Index6M,$H2793,TRUE,_xll.ohTrigger(RecalcTrigger,Trigger6M)),NA())</f>
        <v>4.3823523132943557E-3</v>
      </c>
      <c r="M2793" s="145">
        <f>IFERROR(_xll.qlIndexFixing(Index1Y,$H2793,TRUE,_xll.ohTrigger(RecalcTrigger,Trigger1Y)),NA())</f>
        <v>5.140088595238161E-3</v>
      </c>
      <c r="N2793" s="144">
        <f>IFERROR(_xll.qlIndexFixing(ONIndex1M,I2793,TRUE,_xll.ohTrigger(RecalcTrigger,Trigger1M)),NA())</f>
        <v>4.7288848303583819E-3</v>
      </c>
      <c r="O2793" s="44">
        <f>IFERROR(_xll.qlIndexFixing(ONIndex3M,I2793,TRUE,_xll.ohTrigger(RecalcTrigger,Trigger3M)),NA())</f>
        <v>4.9823406040871987E-3</v>
      </c>
      <c r="P2793" s="44">
        <f>IFERROR(_xll.qlIndexFixing(ONIndex6M,I2793,TRUE,_xll.ohTrigger(RecalcTrigger,Trigger6M)),NA())</f>
        <v>4.503948345639941E-3</v>
      </c>
      <c r="Q2793" s="145">
        <f>IFERROR(_xll.qlIndexFixing(ONIndex1Y,I2793,TRUE,_xll.ohTrigger(RecalcTrigger,Trigger1Y)),NA())</f>
        <v>5.154415135431023E-3</v>
      </c>
    </row>
    <row r="2794" spans="2:17" x14ac:dyDescent="0.2">
      <c r="B2794" s="39" t="s">
        <v>42</v>
      </c>
      <c r="D2794" s="42">
        <f>_xll.qlCalendarAdvance(Calendar,$D2793,B2794,"f",FALSE)</f>
        <v>59328</v>
      </c>
      <c r="E2794" s="139">
        <f>_xll.qlInterestRateIndexValueDate(IndexON,D2794)</f>
        <v>59328</v>
      </c>
      <c r="F2794" s="155">
        <f>IFERROR(_xll.qlIndexFixing(IndexON,D2794,TRUE,_xll.ohTrigger(RecalcTrigger,TriggerON)),NA())</f>
        <v>5.2001970171566825E-3</v>
      </c>
      <c r="H2794" s="42">
        <f>_xll.qlCalendarAdvance(Calendar,$H2793,B2794,"f",FALSE)</f>
        <v>59328</v>
      </c>
      <c r="I2794" s="139">
        <f>_xll.qlInterestRateIndexValueDate(Index1M,$H2794)</f>
        <v>59330</v>
      </c>
      <c r="J2794" s="144">
        <f>IFERROR(_xll.qlIndexFixing(Index1M,$H2794,TRUE,_xll.ohTrigger(RecalcTrigger,Trigger1M)),NA())</f>
        <v>4.7259128660212535E-3</v>
      </c>
      <c r="K2794" s="44">
        <f>IFERROR(_xll.qlIndexFixing(Index3M,H2794,TRUE,_xll.ohTrigger(RecalcTrigger,Trigger3M)),NA())</f>
        <v>4.9758663568949301E-3</v>
      </c>
      <c r="L2794" s="44">
        <f>IFERROR(_xll.qlIndexFixing(Index6M,$H2794,TRUE,_xll.ohTrigger(RecalcTrigger,Trigger6M)),NA())</f>
        <v>4.3726148244996096E-3</v>
      </c>
      <c r="M2794" s="145">
        <f>IFERROR(_xll.qlIndexFixing(Index1Y,$H2794,TRUE,_xll.ohTrigger(RecalcTrigger,Trigger1Y)),NA())</f>
        <v>5.1392246761230659E-3</v>
      </c>
      <c r="N2794" s="144">
        <f>IFERROR(_xll.qlIndexFixing(ONIndex1M,I2794,TRUE,_xll.ohTrigger(RecalcTrigger,Trigger1M)),NA())</f>
        <v>4.727367563566176E-3</v>
      </c>
      <c r="O2794" s="44">
        <f>IFERROR(_xll.qlIndexFixing(ONIndex3M,I2794,TRUE,_xll.ohTrigger(RecalcTrigger,Trigger3M)),NA())</f>
        <v>4.9808547165142159E-3</v>
      </c>
      <c r="P2794" s="44">
        <f>IFERROR(_xll.qlIndexFixing(ONIndex6M,I2794,TRUE,_xll.ohTrigger(RecalcTrigger,Trigger6M)),NA())</f>
        <v>4.4929558915729473E-3</v>
      </c>
      <c r="Q2794" s="145">
        <f>IFERROR(_xll.qlIndexFixing(ONIndex1Y,I2794,TRUE,_xll.ohTrigger(RecalcTrigger,Trigger1Y)),NA())</f>
        <v>5.1529037731956606E-3</v>
      </c>
    </row>
    <row r="2795" spans="2:17" x14ac:dyDescent="0.2">
      <c r="B2795" s="39" t="s">
        <v>42</v>
      </c>
      <c r="D2795" s="42">
        <f>_xll.qlCalendarAdvance(Calendar,$D2794,B2795,"f",FALSE)</f>
        <v>59335</v>
      </c>
      <c r="E2795" s="139">
        <f>_xll.qlInterestRateIndexValueDate(IndexON,D2795)</f>
        <v>59335</v>
      </c>
      <c r="F2795" s="155">
        <f>IFERROR(_xll.qlIndexFixing(IndexON,D2795,TRUE,_xll.ohTrigger(RecalcTrigger,TriggerON)),NA())</f>
        <v>5.2001970170767464E-3</v>
      </c>
      <c r="H2795" s="42">
        <f>_xll.qlCalendarAdvance(Calendar,$H2794,B2795,"f",FALSE)</f>
        <v>59335</v>
      </c>
      <c r="I2795" s="139">
        <f>_xll.qlInterestRateIndexValueDate(Index1M,$H2795)</f>
        <v>59337</v>
      </c>
      <c r="J2795" s="144">
        <f>IFERROR(_xll.qlIndexFixing(Index1M,$H2795,TRUE,_xll.ohTrigger(RecalcTrigger,Trigger1M)),NA())</f>
        <v>4.7244616464867106E-3</v>
      </c>
      <c r="K2795" s="44">
        <f>IFERROR(_xll.qlIndexFixing(Index3M,H2795,TRUE,_xll.ohTrigger(RecalcTrigger,Trigger3M)),NA())</f>
        <v>4.9745525777772602E-3</v>
      </c>
      <c r="L2795" s="44">
        <f>IFERROR(_xll.qlIndexFixing(Index6M,$H2795,TRUE,_xll.ohTrigger(RecalcTrigger,Trigger6M)),NA())</f>
        <v>4.3629811382181159E-3</v>
      </c>
      <c r="M2795" s="145">
        <f>IFERROR(_xll.qlIndexFixing(Index1Y,$H2795,TRUE,_xll.ohTrigger(RecalcTrigger,Trigger1Y)),NA())</f>
        <v>5.1383868688461417E-3</v>
      </c>
      <c r="N2795" s="144">
        <f>IFERROR(_xll.qlIndexFixing(ONIndex1M,I2795,TRUE,_xll.ohTrigger(RecalcTrigger,Trigger1M)),NA())</f>
        <v>4.7258754641621437E-3</v>
      </c>
      <c r="O2795" s="44">
        <f>IFERROR(_xll.qlIndexFixing(ONIndex3M,I2795,TRUE,_xll.ohTrigger(RecalcTrigger,Trigger3M)),NA())</f>
        <v>4.9793937487674356E-3</v>
      </c>
      <c r="P2795" s="44">
        <f>IFERROR(_xll.qlIndexFixing(ONIndex6M,I2795,TRUE,_xll.ohTrigger(RecalcTrigger,Trigger6M)),NA())</f>
        <v>4.4820646539811548E-3</v>
      </c>
      <c r="Q2795" s="145">
        <f>IFERROR(_xll.qlIndexFixing(ONIndex1Y,I2795,TRUE,_xll.ohTrigger(RecalcTrigger,Trigger1Y)),NA())</f>
        <v>5.1514174022493364E-3</v>
      </c>
    </row>
    <row r="2796" spans="2:17" x14ac:dyDescent="0.2">
      <c r="B2796" s="39" t="s">
        <v>42</v>
      </c>
      <c r="D2796" s="42">
        <f>_xll.qlCalendarAdvance(Calendar,$D2795,B2796,"f",FALSE)</f>
        <v>59342</v>
      </c>
      <c r="E2796" s="139">
        <f>_xll.qlInterestRateIndexValueDate(IndexON,D2796)</f>
        <v>59342</v>
      </c>
      <c r="F2796" s="155">
        <f>IFERROR(_xll.qlIndexFixing(IndexON,D2796,TRUE,_xll.ohTrigger(RecalcTrigger,TriggerON)),NA())</f>
        <v>5.2001970170767464E-3</v>
      </c>
      <c r="H2796" s="42">
        <f>_xll.qlCalendarAdvance(Calendar,$H2795,B2796,"f",FALSE)</f>
        <v>59342</v>
      </c>
      <c r="I2796" s="139">
        <f>_xll.qlInterestRateIndexValueDate(Index1M,$H2796)</f>
        <v>59344</v>
      </c>
      <c r="J2796" s="144">
        <f>IFERROR(_xll.qlIndexFixing(Index1M,$H2796,TRUE,_xll.ohTrigger(RecalcTrigger,Trigger1M)),NA())</f>
        <v>4.7230357123459465E-3</v>
      </c>
      <c r="K2796" s="44">
        <f>IFERROR(_xll.qlIndexFixing(Index3M,H2796,TRUE,_xll.ohTrigger(RecalcTrigger,Trigger3M)),NA())</f>
        <v>4.973264025362926E-3</v>
      </c>
      <c r="L2796" s="44">
        <f>IFERROR(_xll.qlIndexFixing(Index6M,$H2796,TRUE,_xll.ohTrigger(RecalcTrigger,Trigger6M)),NA())</f>
        <v>4.3534514392096213E-3</v>
      </c>
      <c r="M2796" s="145">
        <f>IFERROR(_xll.qlIndexFixing(Index1Y,$H2796,TRUE,_xll.ohTrigger(RecalcTrigger,Trigger1Y)),NA())</f>
        <v>5.1375752122720811E-3</v>
      </c>
      <c r="N2796" s="144">
        <f>IFERROR(_xll.qlIndexFixing(ONIndex1M,I2796,TRUE,_xll.ohTrigger(RecalcTrigger,Trigger1M)),NA())</f>
        <v>4.7244085727538021E-3</v>
      </c>
      <c r="O2796" s="44">
        <f>IFERROR(_xll.qlIndexFixing(ONIndex3M,I2796,TRUE,_xll.ohTrigger(RecalcTrigger,Trigger3M)),NA())</f>
        <v>4.9779577404951425E-3</v>
      </c>
      <c r="P2796" s="44">
        <f>IFERROR(_xll.qlIndexFixing(ONIndex6M,I2796,TRUE,_xll.ohTrigger(RecalcTrigger,Trigger6M)),NA())</f>
        <v>4.4712748183961537E-3</v>
      </c>
      <c r="Q2796" s="145">
        <f>IFERROR(_xll.qlIndexFixing(ONIndex1Y,I2796,TRUE,_xll.ohTrigger(RecalcTrigger,Trigger1Y)),NA())</f>
        <v>5.1499560612811024E-3</v>
      </c>
    </row>
    <row r="2797" spans="2:17" x14ac:dyDescent="0.2">
      <c r="B2797" s="39" t="s">
        <v>42</v>
      </c>
      <c r="D2797" s="42">
        <f>_xll.qlCalendarAdvance(Calendar,$D2796,B2797,"f",FALSE)</f>
        <v>59349</v>
      </c>
      <c r="E2797" s="139">
        <f>_xll.qlInterestRateIndexValueDate(IndexON,D2797)</f>
        <v>59349</v>
      </c>
      <c r="F2797" s="155">
        <f>IFERROR(_xll.qlIndexFixing(IndexON,D2797,TRUE,_xll.ohTrigger(RecalcTrigger,TriggerON)),NA())</f>
        <v>5.2001970170767464E-3</v>
      </c>
      <c r="H2797" s="42">
        <f>_xll.qlCalendarAdvance(Calendar,$H2796,B2797,"f",FALSE)</f>
        <v>59349</v>
      </c>
      <c r="I2797" s="139">
        <f>_xll.qlInterestRateIndexValueDate(Index1M,$H2797)</f>
        <v>59351</v>
      </c>
      <c r="J2797" s="144">
        <f>IFERROR(_xll.qlIndexFixing(Index1M,$H2797,TRUE,_xll.ohTrigger(RecalcTrigger,Trigger1M)),NA())</f>
        <v>4.7216351043113947E-3</v>
      </c>
      <c r="K2797" s="44">
        <f>IFERROR(_xll.qlIndexFixing(Index3M,H2797,TRUE,_xll.ohTrigger(RecalcTrigger,Trigger3M)),NA())</f>
        <v>4.9720007393445238E-3</v>
      </c>
      <c r="L2797" s="44">
        <f>IFERROR(_xll.qlIndexFixing(Index6M,$H2797,TRUE,_xll.ohTrigger(RecalcTrigger,Trigger6M)),NA())</f>
        <v>4.3440259122504744E-3</v>
      </c>
      <c r="M2797" s="145">
        <f>IFERROR(_xll.qlIndexFixing(Index1Y,$H2797,TRUE,_xll.ohTrigger(RecalcTrigger,Trigger1Y)),NA())</f>
        <v>5.136789745267766E-3</v>
      </c>
      <c r="N2797" s="144">
        <f>IFERROR(_xll.qlIndexFixing(ONIndex1M,I2797,TRUE,_xll.ohTrigger(RecalcTrigger,Trigger1M)),NA())</f>
        <v>4.7229669301085409E-3</v>
      </c>
      <c r="O2797" s="44">
        <f>IFERROR(_xll.qlIndexFixing(ONIndex3M,I2797,TRUE,_xll.ohTrigger(RecalcTrigger,Trigger3M)),NA())</f>
        <v>4.9765467312656853E-3</v>
      </c>
      <c r="P2797" s="44">
        <f>IFERROR(_xll.qlIndexFixing(ONIndex6M,I2797,TRUE,_xll.ohTrigger(RecalcTrigger,Trigger6M)),NA())</f>
        <v>4.4605865709890224E-3</v>
      </c>
      <c r="Q2797" s="145">
        <f>IFERROR(_xll.qlIndexFixing(ONIndex1Y,I2797,TRUE,_xll.ohTrigger(RecalcTrigger,Trigger1Y)),NA())</f>
        <v>5.1485197891398826E-3</v>
      </c>
    </row>
    <row r="2798" spans="2:17" x14ac:dyDescent="0.2">
      <c r="B2798" s="39" t="s">
        <v>42</v>
      </c>
      <c r="D2798" s="42">
        <f>_xll.qlCalendarAdvance(Calendar,$D2797,B2798,"f",FALSE)</f>
        <v>59356</v>
      </c>
      <c r="E2798" s="139">
        <f>_xll.qlInterestRateIndexValueDate(IndexON,D2798)</f>
        <v>59356</v>
      </c>
      <c r="F2798" s="155">
        <f>IFERROR(_xll.qlIndexFixing(IndexON,D2798,TRUE,_xll.ohTrigger(RecalcTrigger,TriggerON)),NA())</f>
        <v>5.2001970170767464E-3</v>
      </c>
      <c r="H2798" s="42">
        <f>_xll.qlCalendarAdvance(Calendar,$H2797,B2798,"f",FALSE)</f>
        <v>59356</v>
      </c>
      <c r="I2798" s="139">
        <f>_xll.qlInterestRateIndexValueDate(Index1M,$H2798)</f>
        <v>59358</v>
      </c>
      <c r="J2798" s="144">
        <f>IFERROR(_xll.qlIndexFixing(Index1M,$H2798,TRUE,_xll.ohTrigger(RecalcTrigger,Trigger1M)),NA())</f>
        <v>4.7202598630879944E-3</v>
      </c>
      <c r="K2798" s="44">
        <f>IFERROR(_xll.qlIndexFixing(Index3M,H2798,TRUE,_xll.ohTrigger(RecalcTrigger,Trigger3M)),NA())</f>
        <v>4.9707627594155193E-3</v>
      </c>
      <c r="L2798" s="44">
        <f>IFERROR(_xll.qlIndexFixing(Index6M,$H2798,TRUE,_xll.ohTrigger(RecalcTrigger,Trigger6M)),NA())</f>
        <v>4.3328975133403594E-3</v>
      </c>
      <c r="M2798" s="145">
        <f>IFERROR(_xll.qlIndexFixing(Index1Y,$H2798,TRUE,_xll.ohTrigger(RecalcTrigger,Trigger1Y)),NA())</f>
        <v>5.1360305067020499E-3</v>
      </c>
      <c r="N2798" s="144">
        <f>IFERROR(_xll.qlIndexFixing(ONIndex1M,I2798,TRUE,_xll.ohTrigger(RecalcTrigger,Trigger1M)),NA())</f>
        <v>4.7215505769937494E-3</v>
      </c>
      <c r="O2798" s="44">
        <f>IFERROR(_xll.qlIndexFixing(ONIndex3M,I2798,TRUE,_xll.ohTrigger(RecalcTrigger,Trigger3M)),NA())</f>
        <v>4.9751607609671566E-3</v>
      </c>
      <c r="P2798" s="44">
        <f>IFERROR(_xll.qlIndexFixing(ONIndex6M,I2798,TRUE,_xll.ohTrigger(RecalcTrigger,Trigger6M)),NA())</f>
        <v>4.4500000973712872E-3</v>
      </c>
      <c r="Q2798" s="145">
        <f>IFERROR(_xll.qlIndexFixing(ONIndex1Y,I2798,TRUE,_xll.ohTrigger(RecalcTrigger,Trigger1Y)),NA())</f>
        <v>5.147108624434793E-3</v>
      </c>
    </row>
    <row r="2799" spans="2:17" x14ac:dyDescent="0.2">
      <c r="B2799" s="39" t="s">
        <v>42</v>
      </c>
      <c r="D2799" s="42">
        <f>_xll.qlCalendarAdvance(Calendar,$D2798,B2799,"f",FALSE)</f>
        <v>59363</v>
      </c>
      <c r="E2799" s="139">
        <f>_xll.qlInterestRateIndexValueDate(IndexON,D2799)</f>
        <v>59363</v>
      </c>
      <c r="F2799" s="155">
        <f>IFERROR(_xll.qlIndexFixing(IndexON,D2799,TRUE,_xll.ohTrigger(RecalcTrigger,TriggerON)),NA())</f>
        <v>5.2001970170767464E-3</v>
      </c>
      <c r="H2799" s="42">
        <f>_xll.qlCalendarAdvance(Calendar,$H2798,B2799,"f",FALSE)</f>
        <v>59363</v>
      </c>
      <c r="I2799" s="139">
        <f>_xll.qlInterestRateIndexValueDate(Index1M,$H2799)</f>
        <v>59365</v>
      </c>
      <c r="J2799" s="144">
        <f>IFERROR(_xll.qlIndexFixing(Index1M,$H2799,TRUE,_xll.ohTrigger(RecalcTrigger,Trigger1M)),NA())</f>
        <v>4.7189100293906772E-3</v>
      </c>
      <c r="K2799" s="44">
        <f>IFERROR(_xll.qlIndexFixing(Index3M,H2799,TRUE,_xll.ohTrigger(RecalcTrigger,Trigger3M)),NA())</f>
        <v>4.9695501252659032E-3</v>
      </c>
      <c r="L2799" s="44">
        <f>IFERROR(_xll.qlIndexFixing(Index6M,$H2799,TRUE,_xll.ohTrigger(RecalcTrigger,Trigger6M)),NA())</f>
        <v>4.3237031543101011E-3</v>
      </c>
      <c r="M2799" s="145">
        <f>IFERROR(_xll.qlIndexFixing(Index1Y,$H2799,TRUE,_xll.ohTrigger(RecalcTrigger,Trigger1Y)),NA())</f>
        <v>5.1352975354451002E-3</v>
      </c>
      <c r="N2799" s="144">
        <f>IFERROR(_xll.qlIndexFixing(ONIndex1M,I2799,TRUE,_xll.ohTrigger(RecalcTrigger,Trigger1M)),NA())</f>
        <v>4.720159554096881E-3</v>
      </c>
      <c r="O2799" s="44">
        <f>IFERROR(_xll.qlIndexFixing(ONIndex3M,I2799,TRUE,_xll.ohTrigger(RecalcTrigger,Trigger3M)),NA())</f>
        <v>4.9737998688481611E-3</v>
      </c>
      <c r="P2799" s="44">
        <f>IFERROR(_xll.qlIndexFixing(ONIndex6M,I2799,TRUE,_xll.ohTrigger(RecalcTrigger,Trigger6M)),NA())</f>
        <v>4.4395155836340905E-3</v>
      </c>
      <c r="Q2799" s="145">
        <f>IFERROR(_xll.qlIndexFixing(ONIndex1Y,I2799,TRUE,_xll.ohTrigger(RecalcTrigger,Trigger1Y)),NA())</f>
        <v>5.1457226058548855E-3</v>
      </c>
    </row>
    <row r="2800" spans="2:17" x14ac:dyDescent="0.2">
      <c r="B2800" s="39" t="s">
        <v>42</v>
      </c>
      <c r="D2800" s="42">
        <f>_xll.qlCalendarAdvance(Calendar,$D2799,B2800,"f",FALSE)</f>
        <v>59370</v>
      </c>
      <c r="E2800" s="139">
        <f>_xll.qlInterestRateIndexValueDate(IndexON,D2800)</f>
        <v>59370</v>
      </c>
      <c r="F2800" s="155">
        <f>IFERROR(_xll.qlIndexFixing(IndexON,D2800,TRUE,_xll.ohTrigger(RecalcTrigger,TriggerON)),NA())</f>
        <v>5.2001970170767464E-3</v>
      </c>
      <c r="H2800" s="42">
        <f>_xll.qlCalendarAdvance(Calendar,$H2799,B2800,"f",FALSE)</f>
        <v>59370</v>
      </c>
      <c r="I2800" s="139">
        <f>_xll.qlInterestRateIndexValueDate(Index1M,$H2800)</f>
        <v>59372</v>
      </c>
      <c r="J2800" s="144">
        <f>IFERROR(_xll.qlIndexFixing(Index1M,$H2800,TRUE,_xll.ohTrigger(RecalcTrigger,Trigger1M)),NA())</f>
        <v>4.7175856439268804E-3</v>
      </c>
      <c r="K2800" s="44">
        <f>IFERROR(_xll.qlIndexFixing(Index3M,H2800,TRUE,_xll.ohTrigger(RecalcTrigger,Trigger3M)),NA())</f>
        <v>4.9683628765900103E-3</v>
      </c>
      <c r="L2800" s="44">
        <f>IFERROR(_xll.qlIndexFixing(Index6M,$H2800,TRUE,_xll.ohTrigger(RecalcTrigger,Trigger6M)),NA())</f>
        <v>4.3146135658024233E-3</v>
      </c>
      <c r="M2800" s="145">
        <f>IFERROR(_xll.qlIndexFixing(Index1Y,$H2800,TRUE,_xll.ohTrigger(RecalcTrigger,Trigger1Y)),NA())</f>
        <v>5.1345908703697126E-3</v>
      </c>
      <c r="N2800" s="144">
        <f>IFERROR(_xll.qlIndexFixing(ONIndex1M,I2800,TRUE,_xll.ohTrigger(RecalcTrigger,Trigger1M)),NA())</f>
        <v>4.7187939019455172E-3</v>
      </c>
      <c r="O2800" s="44">
        <f>IFERROR(_xll.qlIndexFixing(ONIndex3M,I2800,TRUE,_xll.ohTrigger(RecalcTrigger,Trigger3M)),NA())</f>
        <v>4.9724640950365995E-3</v>
      </c>
      <c r="P2800" s="44">
        <f>IFERROR(_xll.qlIndexFixing(ONIndex6M,I2800,TRUE,_xll.ohTrigger(RecalcTrigger,Trigger6M)),NA())</f>
        <v>4.4291332155488305E-3</v>
      </c>
      <c r="Q2800" s="145">
        <f>IFERROR(_xll.qlIndexFixing(ONIndex1Y,I2800,TRUE,_xll.ohTrigger(RecalcTrigger,Trigger1Y)),NA())</f>
        <v>5.1443617724089563E-3</v>
      </c>
    </row>
    <row r="2801" spans="2:17" x14ac:dyDescent="0.2">
      <c r="B2801" s="39" t="s">
        <v>42</v>
      </c>
      <c r="D2801" s="42">
        <f>_xll.qlCalendarAdvance(Calendar,$D2800,B2801,"f",FALSE)</f>
        <v>59377</v>
      </c>
      <c r="E2801" s="139">
        <f>_xll.qlInterestRateIndexValueDate(IndexON,D2801)</f>
        <v>59377</v>
      </c>
      <c r="F2801" s="155">
        <f>IFERROR(_xll.qlIndexFixing(IndexON,D2801,TRUE,_xll.ohTrigger(RecalcTrigger,TriggerON)),NA())</f>
        <v>5.2001970171566825E-3</v>
      </c>
      <c r="H2801" s="42">
        <f>_xll.qlCalendarAdvance(Calendar,$H2800,B2801,"f",FALSE)</f>
        <v>59377</v>
      </c>
      <c r="I2801" s="139">
        <f>_xll.qlInterestRateIndexValueDate(Index1M,$H2801)</f>
        <v>59379</v>
      </c>
      <c r="J2801" s="144">
        <f>IFERROR(_xll.qlIndexFixing(Index1M,$H2801,TRUE,_xll.ohTrigger(RecalcTrigger,Trigger1M)),NA())</f>
        <v>4.7162867474140335E-3</v>
      </c>
      <c r="K2801" s="44">
        <f>IFERROR(_xll.qlIndexFixing(Index3M,H2801,TRUE,_xll.ohTrigger(RecalcTrigger,Trigger3M)),NA())</f>
        <v>4.9672010530778304E-3</v>
      </c>
      <c r="L2801" s="44">
        <f>IFERROR(_xll.qlIndexFixing(Index6M,$H2801,TRUE,_xll.ohTrigger(RecalcTrigger,Trigger6M)),NA())</f>
        <v>4.3056289326299209E-3</v>
      </c>
      <c r="M2801" s="145">
        <f>IFERROR(_xll.qlIndexFixing(Index1Y,$H2801,TRUE,_xll.ohTrigger(RecalcTrigger,Trigger1Y)),NA())</f>
        <v>5.1339105503510913E-3</v>
      </c>
      <c r="N2801" s="144">
        <f>IFERROR(_xll.qlIndexFixing(ONIndex1M,I2801,TRUE,_xll.ohTrigger(RecalcTrigger,Trigger1M)),NA())</f>
        <v>4.7174536614669194E-3</v>
      </c>
      <c r="O2801" s="44">
        <f>IFERROR(_xll.qlIndexFixing(ONIndex3M,I2801,TRUE,_xll.ohTrigger(RecalcTrigger,Trigger3M)),NA())</f>
        <v>4.9711534788610123E-3</v>
      </c>
      <c r="P2801" s="44">
        <f>IFERROR(_xll.qlIndexFixing(ONIndex6M,I2801,TRUE,_xll.ohTrigger(RecalcTrigger,Trigger6M)),NA())</f>
        <v>4.4188531786470975E-3</v>
      </c>
      <c r="Q2801" s="145">
        <f>IFERROR(_xll.qlIndexFixing(ONIndex1Y,I2801,TRUE,_xll.ohTrigger(RecalcTrigger,Trigger1Y)),NA())</f>
        <v>5.1430261624663132E-3</v>
      </c>
    </row>
    <row r="2802" spans="2:17" x14ac:dyDescent="0.2">
      <c r="B2802" s="39" t="s">
        <v>42</v>
      </c>
      <c r="D2802" s="42">
        <f>_xll.qlCalendarAdvance(Calendar,$D2801,B2802,"f",FALSE)</f>
        <v>59384</v>
      </c>
      <c r="E2802" s="139">
        <f>_xll.qlInterestRateIndexValueDate(IndexON,D2802)</f>
        <v>59384</v>
      </c>
      <c r="F2802" s="155">
        <f>IFERROR(_xll.qlIndexFixing(IndexON,D2802,TRUE,_xll.ohTrigger(RecalcTrigger,TriggerON)),NA())</f>
        <v>5.2001970170767464E-3</v>
      </c>
      <c r="H2802" s="42">
        <f>_xll.qlCalendarAdvance(Calendar,$H2801,B2802,"f",FALSE)</f>
        <v>59384</v>
      </c>
      <c r="I2802" s="139">
        <f>_xll.qlInterestRateIndexValueDate(Index1M,$H2802)</f>
        <v>59386</v>
      </c>
      <c r="J2802" s="144">
        <f>IFERROR(_xll.qlIndexFixing(Index1M,$H2802,TRUE,_xll.ohTrigger(RecalcTrigger,Trigger1M)),NA())</f>
        <v>4.71501338055208E-3</v>
      </c>
      <c r="K2802" s="44">
        <f>IFERROR(_xll.qlIndexFixing(Index3M,H2802,TRUE,_xll.ohTrigger(RecalcTrigger,Trigger3M)),NA())</f>
        <v>4.9660646944280438E-3</v>
      </c>
      <c r="L2802" s="44">
        <f>IFERROR(_xll.qlIndexFixing(Index6M,$H2802,TRUE,_xll.ohTrigger(RecalcTrigger,Trigger6M)),NA())</f>
        <v>4.2967494396172236E-3</v>
      </c>
      <c r="M2802" s="145">
        <f>IFERROR(_xll.qlIndexFixing(Index1Y,$H2802,TRUE,_xll.ohTrigger(RecalcTrigger,Trigger1Y)),NA())</f>
        <v>5.1332566142648786E-3</v>
      </c>
      <c r="N2802" s="144">
        <f>IFERROR(_xll.qlIndexFixing(ONIndex1M,I2802,TRUE,_xll.ohTrigger(RecalcTrigger,Trigger1M)),NA())</f>
        <v>4.7161388732686049E-3</v>
      </c>
      <c r="O2802" s="44">
        <f>IFERROR(_xll.qlIndexFixing(ONIndex3M,I2802,TRUE,_xll.ohTrigger(RecalcTrigger,Trigger3M)),NA())</f>
        <v>4.9698680602094925E-3</v>
      </c>
      <c r="P2802" s="44">
        <f>IFERROR(_xll.qlIndexFixing(ONIndex6M,I2802,TRUE,_xll.ohTrigger(RecalcTrigger,Trigger6M)),NA())</f>
        <v>4.408675659339778E-3</v>
      </c>
      <c r="Q2802" s="145">
        <f>IFERROR(_xll.qlIndexFixing(ONIndex1Y,I2802,TRUE,_xll.ohTrigger(RecalcTrigger,Trigger1Y)),NA())</f>
        <v>5.1417158150357523E-3</v>
      </c>
    </row>
    <row r="2803" spans="2:17" x14ac:dyDescent="0.2">
      <c r="B2803" s="39" t="s">
        <v>42</v>
      </c>
      <c r="D2803" s="42">
        <f>_xll.qlCalendarAdvance(Calendar,$D2802,B2803,"f",FALSE)</f>
        <v>59391</v>
      </c>
      <c r="E2803" s="139">
        <f>_xll.qlInterestRateIndexValueDate(IndexON,D2803)</f>
        <v>59391</v>
      </c>
      <c r="F2803" s="155">
        <f>IFERROR(_xll.qlIndexFixing(IndexON,D2803,TRUE,_xll.ohTrigger(RecalcTrigger,TriggerON)),NA())</f>
        <v>5.2001970170767464E-3</v>
      </c>
      <c r="H2803" s="42">
        <f>_xll.qlCalendarAdvance(Calendar,$H2802,B2803,"f",FALSE)</f>
        <v>59391</v>
      </c>
      <c r="I2803" s="139">
        <f>_xll.qlInterestRateIndexValueDate(Index1M,$H2803)</f>
        <v>59393</v>
      </c>
      <c r="J2803" s="144">
        <f>IFERROR(_xll.qlIndexFixing(Index1M,$H2803,TRUE,_xll.ohTrigger(RecalcTrigger,Trigger1M)),NA())</f>
        <v>4.7137655840584491E-3</v>
      </c>
      <c r="K2803" s="44">
        <f>IFERROR(_xll.qlIndexFixing(Index3M,H2803,TRUE,_xll.ohTrigger(RecalcTrigger,Trigger3M)),NA())</f>
        <v>4.9649538403297713E-3</v>
      </c>
      <c r="L2803" s="44">
        <f>IFERROR(_xll.qlIndexFixing(Index6M,$H2803,TRUE,_xll.ohTrigger(RecalcTrigger,Trigger6M)),NA())</f>
        <v>4.2879752716052889E-3</v>
      </c>
      <c r="M2803" s="145">
        <f>IFERROR(_xll.qlIndexFixing(Index1Y,$H2803,TRUE,_xll.ohTrigger(RecalcTrigger,Trigger1Y)),NA())</f>
        <v>5.1326291009902211E-3</v>
      </c>
      <c r="N2803" s="144">
        <f>IFERROR(_xll.qlIndexFixing(ONIndex1M,I2803,TRUE,_xll.ohTrigger(RecalcTrigger,Trigger1M)),NA())</f>
        <v>4.7148495779580912E-3</v>
      </c>
      <c r="O2803" s="44">
        <f>IFERROR(_xll.qlIndexFixing(ONIndex3M,I2803,TRUE,_xll.ohTrigger(RecalcTrigger,Trigger3M)),NA())</f>
        <v>4.9686078785704524E-3</v>
      </c>
      <c r="P2803" s="44">
        <f>IFERROR(_xll.qlIndexFixing(ONIndex6M,I2803,TRUE,_xll.ohTrigger(RecalcTrigger,Trigger6M)),NA())</f>
        <v>4.3986008433183343E-3</v>
      </c>
      <c r="Q2803" s="145">
        <f>IFERROR(_xll.qlIndexFixing(ONIndex1Y,I2803,TRUE,_xll.ohTrigger(RecalcTrigger,Trigger1Y)),NA())</f>
        <v>5.1404307685665174E-3</v>
      </c>
    </row>
    <row r="2804" spans="2:17" x14ac:dyDescent="0.2">
      <c r="B2804" s="39" t="s">
        <v>42</v>
      </c>
      <c r="D2804" s="42">
        <f>_xll.qlCalendarAdvance(Calendar,$D2803,B2804,"f",FALSE)</f>
        <v>59398</v>
      </c>
      <c r="E2804" s="139">
        <f>_xll.qlInterestRateIndexValueDate(IndexON,D2804)</f>
        <v>59398</v>
      </c>
      <c r="F2804" s="155">
        <f>IFERROR(_xll.qlIndexFixing(IndexON,D2804,TRUE,_xll.ohTrigger(RecalcTrigger,TriggerON)),NA())</f>
        <v>5.2001970171566825E-3</v>
      </c>
      <c r="H2804" s="42">
        <f>_xll.qlCalendarAdvance(Calendar,$H2803,B2804,"f",FALSE)</f>
        <v>59398</v>
      </c>
      <c r="I2804" s="139">
        <f>_xll.qlInterestRateIndexValueDate(Index1M,$H2804)</f>
        <v>59400</v>
      </c>
      <c r="J2804" s="144">
        <f>IFERROR(_xll.qlIndexFixing(Index1M,$H2804,TRUE,_xll.ohTrigger(RecalcTrigger,Trigger1M)),NA())</f>
        <v>4.7125433986430765E-3</v>
      </c>
      <c r="K2804" s="44">
        <f>IFERROR(_xll.qlIndexFixing(Index3M,H2804,TRUE,_xll.ohTrigger(RecalcTrigger,Trigger3M)),NA())</f>
        <v>4.9638685304790858E-3</v>
      </c>
      <c r="L2804" s="44">
        <f>IFERROR(_xll.qlIndexFixing(Index6M,$H2804,TRUE,_xll.ohTrigger(RecalcTrigger,Trigger6M)),NA())</f>
        <v>4.2793066134462531E-3</v>
      </c>
      <c r="M2804" s="145">
        <f>IFERROR(_xll.qlIndexFixing(Index1Y,$H2804,TRUE,_xll.ohTrigger(RecalcTrigger,Trigger1Y)),NA())</f>
        <v>5.1320280494073596E-3</v>
      </c>
      <c r="N2804" s="144">
        <f>IFERROR(_xll.qlIndexFixing(ONIndex1M,I2804,TRUE,_xll.ohTrigger(RecalcTrigger,Trigger1M)),NA())</f>
        <v>4.7135858164626399E-3</v>
      </c>
      <c r="O2804" s="44">
        <f>IFERROR(_xll.qlIndexFixing(ONIndex3M,I2804,TRUE,_xll.ohTrigger(RecalcTrigger,Trigger3M)),NA())</f>
        <v>4.9673729737520489E-3</v>
      </c>
      <c r="P2804" s="44">
        <f>IFERROR(_xll.qlIndexFixing(ONIndex6M,I2804,TRUE,_xll.ohTrigger(RecalcTrigger,Trigger6M)),NA())</f>
        <v>4.3886289161942926E-3</v>
      </c>
      <c r="Q2804" s="145">
        <f>IFERROR(_xll.qlIndexFixing(ONIndex1Y,I2804,TRUE,_xll.ohTrigger(RecalcTrigger,Trigger1Y)),NA())</f>
        <v>5.1391710621473408E-3</v>
      </c>
    </row>
    <row r="2805" spans="2:17" x14ac:dyDescent="0.2">
      <c r="B2805" s="39" t="s">
        <v>42</v>
      </c>
      <c r="D2805" s="42">
        <f>_xll.qlCalendarAdvance(Calendar,$D2804,B2805,"f",FALSE)</f>
        <v>59405</v>
      </c>
      <c r="E2805" s="139">
        <f>_xll.qlInterestRateIndexValueDate(IndexON,D2805)</f>
        <v>59405</v>
      </c>
      <c r="F2805" s="155">
        <f>IFERROR(_xll.qlIndexFixing(IndexON,D2805,TRUE,_xll.ohTrigger(RecalcTrigger,TriggerON)),NA())</f>
        <v>5.2001970171566825E-3</v>
      </c>
      <c r="H2805" s="42">
        <f>_xll.qlCalendarAdvance(Calendar,$H2804,B2805,"f",FALSE)</f>
        <v>59405</v>
      </c>
      <c r="I2805" s="139">
        <f>_xll.qlInterestRateIndexValueDate(Index1M,$H2805)</f>
        <v>59407</v>
      </c>
      <c r="J2805" s="144">
        <f>IFERROR(_xll.qlIndexFixing(Index1M,$H2805,TRUE,_xll.ohTrigger(RecalcTrigger,Trigger1M)),NA())</f>
        <v>4.7113468650158974E-3</v>
      </c>
      <c r="K2805" s="44">
        <f>IFERROR(_xll.qlIndexFixing(Index3M,H2805,TRUE,_xll.ohTrigger(RecalcTrigger,Trigger3M)),NA())</f>
        <v>4.9628088045720591E-3</v>
      </c>
      <c r="L2805" s="44">
        <f>IFERROR(_xll.qlIndexFixing(Index6M,$H2805,TRUE,_xll.ohTrigger(RecalcTrigger,Trigger6M)),NA())</f>
        <v>4.2707436500077191E-3</v>
      </c>
      <c r="M2805" s="145">
        <f>IFERROR(_xll.qlIndexFixing(Index1Y,$H2805,TRUE,_xll.ohTrigger(RecalcTrigger,Trigger1Y)),NA())</f>
        <v>5.1314534983993845E-3</v>
      </c>
      <c r="N2805" s="144">
        <f>IFERROR(_xll.qlIndexFixing(ONIndex1M,I2805,TRUE,_xll.ohTrigger(RecalcTrigger,Trigger1M)),NA())</f>
        <v>4.712347629229896E-3</v>
      </c>
      <c r="O2805" s="44">
        <f>IFERROR(_xll.qlIndexFixing(ONIndex3M,I2805,TRUE,_xll.ohTrigger(RecalcTrigger,Trigger3M)),NA())</f>
        <v>4.9661633853226306E-3</v>
      </c>
      <c r="P2805" s="44">
        <f>IFERROR(_xll.qlIndexFixing(ONIndex6M,I2805,TRUE,_xll.ohTrigger(RecalcTrigger,Trigger6M)),NA())</f>
        <v>4.3787600641387314E-3</v>
      </c>
      <c r="Q2805" s="145">
        <f>IFERROR(_xll.qlIndexFixing(ONIndex1Y,I2805,TRUE,_xll.ohTrigger(RecalcTrigger,Trigger1Y)),NA())</f>
        <v>5.1379367342274662E-3</v>
      </c>
    </row>
    <row r="2806" spans="2:17" x14ac:dyDescent="0.2">
      <c r="B2806" s="39" t="s">
        <v>42</v>
      </c>
      <c r="D2806" s="42">
        <f>_xll.qlCalendarAdvance(Calendar,$D2805,B2806,"f",FALSE)</f>
        <v>59412</v>
      </c>
      <c r="E2806" s="139">
        <f>_xll.qlInterestRateIndexValueDate(IndexON,D2806)</f>
        <v>59412</v>
      </c>
      <c r="F2806" s="155">
        <f>IFERROR(_xll.qlIndexFixing(IndexON,D2806,TRUE,_xll.ohTrigger(RecalcTrigger,TriggerON)),NA())</f>
        <v>5.2001970170767464E-3</v>
      </c>
      <c r="H2806" s="42">
        <f>_xll.qlCalendarAdvance(Calendar,$H2805,B2806,"f",FALSE)</f>
        <v>59412</v>
      </c>
      <c r="I2806" s="139">
        <f>_xll.qlInterestRateIndexValueDate(Index1M,$H2806)</f>
        <v>59414</v>
      </c>
      <c r="J2806" s="144">
        <f>IFERROR(_xll.qlIndexFixing(Index1M,$H2806,TRUE,_xll.ohTrigger(RecalcTrigger,Trigger1M)),NA())</f>
        <v>4.7103283143049681E-3</v>
      </c>
      <c r="K2806" s="44">
        <f>IFERROR(_xll.qlIndexFixing(Index3M,H2806,TRUE,_xll.ohTrigger(RecalcTrigger,Trigger3M)),NA())</f>
        <v>4.9618095433991592E-3</v>
      </c>
      <c r="L2806" s="44">
        <f>IFERROR(_xll.qlIndexFixing(Index6M,$H2806,TRUE,_xll.ohTrigger(RecalcTrigger,Trigger6M)),NA())</f>
        <v>4.2650032136724407E-3</v>
      </c>
      <c r="M2806" s="145">
        <f>IFERROR(_xll.qlIndexFixing(Index1Y,$H2806,TRUE,_xll.ohTrigger(RecalcTrigger,Trigger1Y)),NA())</f>
        <v>5.1309054868506959E-3</v>
      </c>
      <c r="N2806" s="144">
        <f>IFERROR(_xll.qlIndexFixing(ONIndex1M,I2806,TRUE,_xll.ohTrigger(RecalcTrigger,Trigger1M)),NA())</f>
        <v>4.7111350571871213E-3</v>
      </c>
      <c r="O2806" s="44">
        <f>IFERROR(_xll.qlIndexFixing(ONIndex3M,I2806,TRUE,_xll.ohTrigger(RecalcTrigger,Trigger3M)),NA())</f>
        <v>4.9649791530104181E-3</v>
      </c>
      <c r="P2806" s="44">
        <f>IFERROR(_xll.qlIndexFixing(ONIndex6M,I2806,TRUE,_xll.ohTrigger(RecalcTrigger,Trigger6M)),NA())</f>
        <v>4.368994472923049E-3</v>
      </c>
      <c r="Q2806" s="145">
        <f>IFERROR(_xll.qlIndexFixing(ONIndex1Y,I2806,TRUE,_xll.ohTrigger(RecalcTrigger,Trigger1Y)),NA())</f>
        <v>5.1367278235758818E-3</v>
      </c>
    </row>
    <row r="2807" spans="2:17" x14ac:dyDescent="0.2">
      <c r="B2807" s="39" t="s">
        <v>42</v>
      </c>
      <c r="D2807" s="42">
        <f>_xll.qlCalendarAdvance(Calendar,$D2806,B2807,"f",FALSE)</f>
        <v>59419</v>
      </c>
      <c r="E2807" s="139">
        <f>_xll.qlInterestRateIndexValueDate(IndexON,D2807)</f>
        <v>59419</v>
      </c>
      <c r="F2807" s="155">
        <f>IFERROR(_xll.qlIndexFixing(IndexON,D2807,TRUE,_xll.ohTrigger(RecalcTrigger,TriggerON)),NA())</f>
        <v>5.2001970171566825E-3</v>
      </c>
      <c r="H2807" s="42">
        <f>_xll.qlCalendarAdvance(Calendar,$H2806,B2807,"f",FALSE)</f>
        <v>59419</v>
      </c>
      <c r="I2807" s="139">
        <f>_xll.qlInterestRateIndexValueDate(Index1M,$H2807)</f>
        <v>59421</v>
      </c>
      <c r="J2807" s="144">
        <f>IFERROR(_xll.qlIndexFixing(Index1M,$H2807,TRUE,_xll.ohTrigger(RecalcTrigger,Trigger1M)),NA())</f>
        <v>4.7090309159733557E-3</v>
      </c>
      <c r="K2807" s="44">
        <f>IFERROR(_xll.qlIndexFixing(Index3M,H2807,TRUE,_xll.ohTrigger(RecalcTrigger,Trigger3M)),NA())</f>
        <v>4.9607992777864545E-3</v>
      </c>
      <c r="L2807" s="44">
        <f>IFERROR(_xll.qlIndexFixing(Index6M,$H2807,TRUE,_xll.ohTrigger(RecalcTrigger,Trigger6M)),NA())</f>
        <v>4.2566144988870867E-3</v>
      </c>
      <c r="M2807" s="145">
        <f>IFERROR(_xll.qlIndexFixing(Index1Y,$H2807,TRUE,_xll.ohTrigger(RecalcTrigger,Trigger1Y)),NA())</f>
        <v>5.1303840536481076E-3</v>
      </c>
      <c r="N2807" s="144">
        <f>IFERROR(_xll.qlIndexFixing(ONIndex1M,I2807,TRUE,_xll.ohTrigger(RecalcTrigger,Trigger1M)),NA())</f>
        <v>4.7099481408618971E-3</v>
      </c>
      <c r="O2807" s="44">
        <f>IFERROR(_xll.qlIndexFixing(ONIndex3M,I2807,TRUE,_xll.ohTrigger(RecalcTrigger,Trigger3M)),NA())</f>
        <v>4.9638203164636963E-3</v>
      </c>
      <c r="P2807" s="44">
        <f>IFERROR(_xll.qlIndexFixing(ONIndex6M,I2807,TRUE,_xll.ohTrigger(RecalcTrigger,Trigger6M)),NA())</f>
        <v>4.3593323282387075E-3</v>
      </c>
      <c r="Q2807" s="145">
        <f>IFERROR(_xll.qlIndexFixing(ONIndex1Y,I2807,TRUE,_xll.ohTrigger(RecalcTrigger,Trigger1Y)),NA())</f>
        <v>5.1355443691214475E-3</v>
      </c>
    </row>
    <row r="2808" spans="2:17" x14ac:dyDescent="0.2">
      <c r="B2808" s="39" t="s">
        <v>42</v>
      </c>
      <c r="D2808" s="42">
        <f>_xll.qlCalendarAdvance(Calendar,$D2807,B2808,"f",FALSE)</f>
        <v>59426</v>
      </c>
      <c r="E2808" s="139">
        <f>_xll.qlInterestRateIndexValueDate(IndexON,D2808)</f>
        <v>59426</v>
      </c>
      <c r="F2808" s="155">
        <f>IFERROR(_xll.qlIndexFixing(IndexON,D2808,TRUE,_xll.ohTrigger(RecalcTrigger,TriggerON)),NA())</f>
        <v>5.2001970171566825E-3</v>
      </c>
      <c r="H2808" s="42">
        <f>_xll.qlCalendarAdvance(Calendar,$H2807,B2808,"f",FALSE)</f>
        <v>59426</v>
      </c>
      <c r="I2808" s="139">
        <f>_xll.qlInterestRateIndexValueDate(Index1M,$H2808)</f>
        <v>59428</v>
      </c>
      <c r="J2808" s="144">
        <f>IFERROR(_xll.qlIndexFixing(Index1M,$H2808,TRUE,_xll.ohTrigger(RecalcTrigger,Trigger1M)),NA())</f>
        <v>4.7079115819853579E-3</v>
      </c>
      <c r="K2808" s="44">
        <f>IFERROR(_xll.qlIndexFixing(Index3M,H2808,TRUE,_xll.ohTrigger(RecalcTrigger,Trigger3M)),NA())</f>
        <v>4.9598147120107332E-3</v>
      </c>
      <c r="L2808" s="44">
        <f>IFERROR(_xll.qlIndexFixing(Index6M,$H2808,TRUE,_xll.ohTrigger(RecalcTrigger,Trigger6M)),NA())</f>
        <v>4.2483319602268626E-3</v>
      </c>
      <c r="M2808" s="145">
        <f>IFERROR(_xll.qlIndexFixing(Index1Y,$H2808,TRUE,_xll.ohTrigger(RecalcTrigger,Trigger1Y)),NA())</f>
        <v>5.1298892376801814E-3</v>
      </c>
      <c r="N2808" s="144">
        <f>IFERROR(_xll.qlIndexFixing(ONIndex1M,I2808,TRUE,_xll.ohTrigger(RecalcTrigger,Trigger1M)),NA())</f>
        <v>4.7087869211015487E-3</v>
      </c>
      <c r="O2808" s="44">
        <f>IFERROR(_xll.qlIndexFixing(ONIndex3M,I2808,TRUE,_xll.ohTrigger(RecalcTrigger,Trigger3M)),NA())</f>
        <v>4.9626869152508135E-3</v>
      </c>
      <c r="P2808" s="44">
        <f>IFERROR(_xll.qlIndexFixing(ONIndex6M,I2808,TRUE,_xll.ohTrigger(RecalcTrigger,Trigger6M)),NA())</f>
        <v>4.3497738162567856E-3</v>
      </c>
      <c r="Q2808" s="145">
        <f>IFERROR(_xll.qlIndexFixing(ONIndex1Y,I2808,TRUE,_xll.ohTrigger(RecalcTrigger,Trigger1Y)),NA())</f>
        <v>5.1343864093134073E-3</v>
      </c>
    </row>
    <row r="2809" spans="2:17" x14ac:dyDescent="0.2">
      <c r="B2809" s="39" t="s">
        <v>42</v>
      </c>
      <c r="D2809" s="42">
        <f>_xll.qlCalendarAdvance(Calendar,$D2808,B2809,"f",FALSE)</f>
        <v>59433</v>
      </c>
      <c r="E2809" s="139">
        <f>_xll.qlInterestRateIndexValueDate(IndexON,D2809)</f>
        <v>59433</v>
      </c>
      <c r="F2809" s="155">
        <f>IFERROR(_xll.qlIndexFixing(IndexON,D2809,TRUE,_xll.ohTrigger(RecalcTrigger,TriggerON)),NA())</f>
        <v>5.2001970170767464E-3</v>
      </c>
      <c r="H2809" s="42">
        <f>_xll.qlCalendarAdvance(Calendar,$H2808,B2809,"f",FALSE)</f>
        <v>59433</v>
      </c>
      <c r="I2809" s="139">
        <f>_xll.qlInterestRateIndexValueDate(Index1M,$H2809)</f>
        <v>59435</v>
      </c>
      <c r="J2809" s="144">
        <f>IFERROR(_xll.qlIndexFixing(Index1M,$H2809,TRUE,_xll.ohTrigger(RecalcTrigger,Trigger1M)),NA())</f>
        <v>4.7068180626302913E-3</v>
      </c>
      <c r="K2809" s="44">
        <f>IFERROR(_xll.qlIndexFixing(Index3M,H2809,TRUE,_xll.ohTrigger(RecalcTrigger,Trigger3M)),NA())</f>
        <v>4.9588558857694724E-3</v>
      </c>
      <c r="L2809" s="44">
        <f>IFERROR(_xll.qlIndexFixing(Index6M,$H2809,TRUE,_xll.ohTrigger(RecalcTrigger,Trigger6M)),NA())</f>
        <v>4.2401557826350997E-3</v>
      </c>
      <c r="M2809" s="145">
        <f>IFERROR(_xll.qlIndexFixing(Index1Y,$H2809,TRUE,_xll.ohTrigger(RecalcTrigger,Trigger1Y)),NA())</f>
        <v>5.1294210778378918E-3</v>
      </c>
      <c r="N2809" s="144">
        <f>IFERROR(_xll.qlIndexFixing(ONIndex1M,I2809,TRUE,_xll.ohTrigger(RecalcTrigger,Trigger1M)),NA())</f>
        <v>4.7076514385135937E-3</v>
      </c>
      <c r="O2809" s="44">
        <f>IFERROR(_xll.qlIndexFixing(ONIndex3M,I2809,TRUE,_xll.ohTrigger(RecalcTrigger,Trigger3M)),NA())</f>
        <v>4.9615789893397988E-3</v>
      </c>
      <c r="P2809" s="44">
        <f>IFERROR(_xll.qlIndexFixing(ONIndex6M,I2809,TRUE,_xll.ohTrigger(RecalcTrigger,Trigger6M)),NA())</f>
        <v>4.3403191226687454E-3</v>
      </c>
      <c r="Q2809" s="145">
        <f>IFERROR(_xll.qlIndexFixing(ONIndex1Y,I2809,TRUE,_xll.ohTrigger(RecalcTrigger,Trigger1Y)),NA())</f>
        <v>5.1332539831605573E-3</v>
      </c>
    </row>
    <row r="2810" spans="2:17" x14ac:dyDescent="0.2">
      <c r="B2810" s="39" t="s">
        <v>42</v>
      </c>
      <c r="D2810" s="42">
        <f>_xll.qlCalendarAdvance(Calendar,$D2809,B2810,"f",FALSE)</f>
        <v>59440</v>
      </c>
      <c r="E2810" s="139">
        <f>_xll.qlInterestRateIndexValueDate(IndexON,D2810)</f>
        <v>59440</v>
      </c>
      <c r="F2810" s="155">
        <f>IFERROR(_xll.qlIndexFixing(IndexON,D2810,TRUE,_xll.ohTrigger(RecalcTrigger,TriggerON)),NA())</f>
        <v>5.2001970171566825E-3</v>
      </c>
      <c r="H2810" s="42">
        <f>_xll.qlCalendarAdvance(Calendar,$H2809,B2810,"f",FALSE)</f>
        <v>59440</v>
      </c>
      <c r="I2810" s="139">
        <f>_xll.qlInterestRateIndexValueDate(Index1M,$H2810)</f>
        <v>59442</v>
      </c>
      <c r="J2810" s="144">
        <f>IFERROR(_xll.qlIndexFixing(Index1M,$H2810,TRUE,_xll.ohTrigger(RecalcTrigger,Trigger1M)),NA())</f>
        <v>4.7057503986205895E-3</v>
      </c>
      <c r="K2810" s="44">
        <f>IFERROR(_xll.qlIndexFixing(Index3M,H2810,TRUE,_xll.ohTrigger(RecalcTrigger,Trigger3M)),NA())</f>
        <v>4.9579228387575114E-3</v>
      </c>
      <c r="L2810" s="44">
        <f>IFERROR(_xll.qlIndexFixing(Index6M,$H2810,TRUE,_xll.ohTrigger(RecalcTrigger,Trigger6M)),NA())</f>
        <v>4.2320861510701437E-3</v>
      </c>
      <c r="M2810" s="145">
        <f>IFERROR(_xll.qlIndexFixing(Index1Y,$H2810,TRUE,_xll.ohTrigger(RecalcTrigger,Trigger1Y)),NA())</f>
        <v>5.1289796130141807E-3</v>
      </c>
      <c r="N2810" s="144">
        <f>IFERROR(_xll.qlIndexFixing(ONIndex1M,I2810,TRUE,_xll.ohTrigger(RecalcTrigger,Trigger1M)),NA())</f>
        <v>4.7065417338654214E-3</v>
      </c>
      <c r="O2810" s="44">
        <f>IFERROR(_xll.qlIndexFixing(ONIndex3M,I2810,TRUE,_xll.ohTrigger(RecalcTrigger,Trigger3M)),NA())</f>
        <v>4.9604965779792565E-3</v>
      </c>
      <c r="P2810" s="44">
        <f>IFERROR(_xll.qlIndexFixing(ONIndex6M,I2810,TRUE,_xll.ohTrigger(RecalcTrigger,Trigger6M)),NA())</f>
        <v>4.3309684331660492E-3</v>
      </c>
      <c r="Q2810" s="145">
        <f>IFERROR(_xll.qlIndexFixing(ONIndex1Y,I2810,TRUE,_xll.ohTrigger(RecalcTrigger,Trigger1Y)),NA())</f>
        <v>5.1321471291121412E-3</v>
      </c>
    </row>
    <row r="2811" spans="2:17" x14ac:dyDescent="0.2">
      <c r="B2811" s="39" t="s">
        <v>42</v>
      </c>
      <c r="D2811" s="42">
        <f>_xll.qlCalendarAdvance(Calendar,$D2810,B2811,"f",FALSE)</f>
        <v>59447</v>
      </c>
      <c r="E2811" s="139">
        <f>_xll.qlInterestRateIndexValueDate(IndexON,D2811)</f>
        <v>59447</v>
      </c>
      <c r="F2811" s="155">
        <f>IFERROR(_xll.qlIndexFixing(IndexON,D2811,TRUE,_xll.ohTrigger(RecalcTrigger,TriggerON)),NA())</f>
        <v>5.2001970170767464E-3</v>
      </c>
      <c r="H2811" s="42">
        <f>_xll.qlCalendarAdvance(Calendar,$H2810,B2811,"f",FALSE)</f>
        <v>59447</v>
      </c>
      <c r="I2811" s="139">
        <f>_xll.qlInterestRateIndexValueDate(Index1M,$H2811)</f>
        <v>59449</v>
      </c>
      <c r="J2811" s="144">
        <f>IFERROR(_xll.qlIndexFixing(Index1M,$H2811,TRUE,_xll.ohTrigger(RecalcTrigger,Trigger1M)),NA())</f>
        <v>4.7047086306711838E-3</v>
      </c>
      <c r="K2811" s="44">
        <f>IFERROR(_xll.qlIndexFixing(Index3M,H2811,TRUE,_xll.ohTrigger(RecalcTrigger,Trigger3M)),NA())</f>
        <v>4.9569899348877048E-3</v>
      </c>
      <c r="L2811" s="44">
        <f>IFERROR(_xll.qlIndexFixing(Index6M,$H2811,TRUE,_xll.ohTrigger(RecalcTrigger,Trigger6M)),NA())</f>
        <v>4.2236163159975774E-3</v>
      </c>
      <c r="M2811" s="145">
        <f>IFERROR(_xll.qlIndexFixing(Index1Y,$H2811,TRUE,_xll.ohTrigger(RecalcTrigger,Trigger1Y)),NA())</f>
        <v>5.1285648821037446E-3</v>
      </c>
      <c r="N2811" s="144">
        <f>IFERROR(_xll.qlIndexFixing(ONIndex1M,I2811,TRUE,_xll.ohTrigger(RecalcTrigger,Trigger1M)),NA())</f>
        <v>4.7054578477645492E-3</v>
      </c>
      <c r="O2811" s="44">
        <f>IFERROR(_xll.qlIndexFixing(ONIndex3M,I2811,TRUE,_xll.ohTrigger(RecalcTrigger,Trigger3M)),NA())</f>
        <v>4.9594397211372154E-3</v>
      </c>
      <c r="P2811" s="44">
        <f>IFERROR(_xll.qlIndexFixing(ONIndex6M,I2811,TRUE,_xll.ohTrigger(RecalcTrigger,Trigger6M)),NA())</f>
        <v>4.3217219339997115E-3</v>
      </c>
      <c r="Q2811" s="145">
        <f>IFERROR(_xll.qlIndexFixing(ONIndex1Y,I2811,TRUE,_xll.ohTrigger(RecalcTrigger,Trigger1Y)),NA())</f>
        <v>5.1310658860170832E-3</v>
      </c>
    </row>
    <row r="2812" spans="2:17" x14ac:dyDescent="0.2">
      <c r="B2812" s="39" t="s">
        <v>42</v>
      </c>
      <c r="D2812" s="42">
        <f>_xll.qlCalendarAdvance(Calendar,$D2811,B2812,"f",FALSE)</f>
        <v>59454</v>
      </c>
      <c r="E2812" s="139">
        <f>_xll.qlInterestRateIndexValueDate(IndexON,D2812)</f>
        <v>59454</v>
      </c>
      <c r="F2812" s="155">
        <f>IFERROR(_xll.qlIndexFixing(IndexON,D2812,TRUE,_xll.ohTrigger(RecalcTrigger,TriggerON)),NA())</f>
        <v>5.2001970170767464E-3</v>
      </c>
      <c r="H2812" s="42">
        <f>_xll.qlCalendarAdvance(Calendar,$H2811,B2812,"f",FALSE)</f>
        <v>59454</v>
      </c>
      <c r="I2812" s="139">
        <f>_xll.qlInterestRateIndexValueDate(Index1M,$H2812)</f>
        <v>59456</v>
      </c>
      <c r="J2812" s="144">
        <f>IFERROR(_xll.qlIndexFixing(Index1M,$H2812,TRUE,_xll.ohTrigger(RecalcTrigger,Trigger1M)),NA())</f>
        <v>4.7036927994920097E-3</v>
      </c>
      <c r="K2812" s="44">
        <f>IFERROR(_xll.qlIndexFixing(Index3M,H2812,TRUE,_xll.ohTrigger(RecalcTrigger,Trigger3M)),NA())</f>
        <v>4.9561104080702413E-3</v>
      </c>
      <c r="L2812" s="44">
        <f>IFERROR(_xll.qlIndexFixing(Index6M,$H2812,TRUE,_xll.ohTrigger(RecalcTrigger,Trigger6M)),NA())</f>
        <v>4.2157679408214481E-3</v>
      </c>
      <c r="M2812" s="145">
        <f>IFERROR(_xll.qlIndexFixing(Index1Y,$H2812,TRUE,_xll.ohTrigger(RecalcTrigger,Trigger1Y)),NA())</f>
        <v>5.1281769240036886E-3</v>
      </c>
      <c r="N2812" s="144">
        <f>IFERROR(_xll.qlIndexFixing(ONIndex1M,I2812,TRUE,_xll.ohTrigger(RecalcTrigger,Trigger1M)),NA())</f>
        <v>4.7043998209783666E-3</v>
      </c>
      <c r="O2812" s="44">
        <f>IFERROR(_xll.qlIndexFixing(ONIndex3M,I2812,TRUE,_xll.ohTrigger(RecalcTrigger,Trigger3M)),NA())</f>
        <v>4.9584084584619603E-3</v>
      </c>
      <c r="P2812" s="44">
        <f>IFERROR(_xll.qlIndexFixing(ONIndex6M,I2812,TRUE,_xll.ohTrigger(RecalcTrigger,Trigger6M)),NA())</f>
        <v>4.3125798108611946E-3</v>
      </c>
      <c r="Q2812" s="145">
        <f>IFERROR(_xll.qlIndexFixing(ONIndex1Y,I2812,TRUE,_xll.ohTrigger(RecalcTrigger,Trigger1Y)),NA())</f>
        <v>5.1300102927243074E-3</v>
      </c>
    </row>
    <row r="2813" spans="2:17" x14ac:dyDescent="0.2">
      <c r="B2813" s="39" t="s">
        <v>42</v>
      </c>
      <c r="D2813" s="42">
        <f>_xll.qlCalendarAdvance(Calendar,$D2812,B2813,"f",FALSE)</f>
        <v>59461</v>
      </c>
      <c r="E2813" s="139">
        <f>_xll.qlInterestRateIndexValueDate(IndexON,D2813)</f>
        <v>59461</v>
      </c>
      <c r="F2813" s="155">
        <f>IFERROR(_xll.qlIndexFixing(IndexON,D2813,TRUE,_xll.ohTrigger(RecalcTrigger,TriggerON)),NA())</f>
        <v>5.2001970171566825E-3</v>
      </c>
      <c r="H2813" s="42">
        <f>_xll.qlCalendarAdvance(Calendar,$H2812,B2813,"f",FALSE)</f>
        <v>59461</v>
      </c>
      <c r="I2813" s="139">
        <f>_xll.qlInterestRateIndexValueDate(Index1M,$H2813)</f>
        <v>59463</v>
      </c>
      <c r="J2813" s="144">
        <f>IFERROR(_xll.qlIndexFixing(Index1M,$H2813,TRUE,_xll.ohTrigger(RecalcTrigger,Trigger1M)),NA())</f>
        <v>4.7027029457979985E-3</v>
      </c>
      <c r="K2813" s="44">
        <f>IFERROR(_xll.qlIndexFixing(Index3M,H2813,TRUE,_xll.ohTrigger(RecalcTrigger,Trigger3M)),NA())</f>
        <v>4.9552567827728369E-3</v>
      </c>
      <c r="L2813" s="44">
        <f>IFERROR(_xll.qlIndexFixing(Index6M,$H2813,TRUE,_xll.ohTrigger(RecalcTrigger,Trigger6M)),NA())</f>
        <v>4.2080266812698202E-3</v>
      </c>
      <c r="M2813" s="145">
        <f>IFERROR(_xll.qlIndexFixing(Index1Y,$H2813,TRUE,_xll.ohTrigger(RecalcTrigger,Trigger1Y)),NA())</f>
        <v>5.1278157776135256E-3</v>
      </c>
      <c r="N2813" s="144">
        <f>IFERROR(_xll.qlIndexFixing(ONIndex1M,I2813,TRUE,_xll.ohTrigger(RecalcTrigger,Trigger1M)),NA())</f>
        <v>4.703367694194327E-3</v>
      </c>
      <c r="O2813" s="44">
        <f>IFERROR(_xll.qlIndexFixing(ONIndex3M,I2813,TRUE,_xll.ohTrigger(RecalcTrigger,Trigger3M)),NA())</f>
        <v>4.9574028294419037E-3</v>
      </c>
      <c r="P2813" s="44">
        <f>IFERROR(_xll.qlIndexFixing(ONIndex6M,I2813,TRUE,_xll.ohTrigger(RecalcTrigger,Trigger6M)),NA())</f>
        <v>4.3035422495218967E-3</v>
      </c>
      <c r="Q2813" s="145">
        <f>IFERROR(_xll.qlIndexFixing(ONIndex1Y,I2813,TRUE,_xll.ohTrigger(RecalcTrigger,Trigger1Y)),NA())</f>
        <v>5.1289803876830575E-3</v>
      </c>
    </row>
    <row r="2814" spans="2:17" x14ac:dyDescent="0.2">
      <c r="B2814" s="39" t="s">
        <v>42</v>
      </c>
      <c r="D2814" s="42">
        <f>_xll.qlCalendarAdvance(Calendar,$D2813,B2814,"f",FALSE)</f>
        <v>59468</v>
      </c>
      <c r="E2814" s="139">
        <f>_xll.qlInterestRateIndexValueDate(IndexON,D2814)</f>
        <v>59468</v>
      </c>
      <c r="F2814" s="155">
        <f>IFERROR(_xll.qlIndexFixing(IndexON,D2814,TRUE,_xll.ohTrigger(RecalcTrigger,TriggerON)),NA())</f>
        <v>5.2001970170767464E-3</v>
      </c>
      <c r="H2814" s="42">
        <f>_xll.qlCalendarAdvance(Calendar,$H2813,B2814,"f",FALSE)</f>
        <v>59468</v>
      </c>
      <c r="I2814" s="139">
        <f>_xll.qlInterestRateIndexValueDate(Index1M,$H2814)</f>
        <v>59470</v>
      </c>
      <c r="J2814" s="144">
        <f>IFERROR(_xll.qlIndexFixing(Index1M,$H2814,TRUE,_xll.ohTrigger(RecalcTrigger,Trigger1M)),NA())</f>
        <v>4.7017391103015838E-3</v>
      </c>
      <c r="K2814" s="44">
        <f>IFERROR(_xll.qlIndexFixing(Index3M,H2814,TRUE,_xll.ohTrigger(RecalcTrigger,Trigger3M)),NA())</f>
        <v>4.9544290986924333E-3</v>
      </c>
      <c r="L2814" s="44">
        <f>IFERROR(_xll.qlIndexFixing(Index6M,$H2814,TRUE,_xll.ohTrigger(RecalcTrigger,Trigger6M)),NA())</f>
        <v>4.200392722352066E-3</v>
      </c>
      <c r="M2814" s="145">
        <f>IFERROR(_xll.qlIndexFixing(Index1Y,$H2814,TRUE,_xll.ohTrigger(RecalcTrigger,Trigger1Y)),NA())</f>
        <v>5.1274814818343022E-3</v>
      </c>
      <c r="N2814" s="144">
        <f>IFERROR(_xll.qlIndexFixing(ONIndex1M,I2814,TRUE,_xll.ohTrigger(RecalcTrigger,Trigger1M)),NA())</f>
        <v>4.7023615081798198E-3</v>
      </c>
      <c r="O2814" s="44">
        <f>IFERROR(_xll.qlIndexFixing(ONIndex3M,I2814,TRUE,_xll.ohTrigger(RecalcTrigger,Trigger3M)),NA())</f>
        <v>4.9564228738852023E-3</v>
      </c>
      <c r="P2814" s="44">
        <f>IFERROR(_xll.qlIndexFixing(ONIndex6M,I2814,TRUE,_xll.ohTrigger(RecalcTrigger,Trigger6M)),NA())</f>
        <v>4.2946094358331521E-3</v>
      </c>
      <c r="Q2814" s="145">
        <f>IFERROR(_xll.qlIndexFixing(ONIndex1Y,I2814,TRUE,_xll.ohTrigger(RecalcTrigger,Trigger1Y)),NA())</f>
        <v>5.1279762099820658E-3</v>
      </c>
    </row>
    <row r="2815" spans="2:17" x14ac:dyDescent="0.2">
      <c r="B2815" s="39" t="s">
        <v>42</v>
      </c>
      <c r="D2815" s="42">
        <f>_xll.qlCalendarAdvance(Calendar,$D2814,B2815,"f",FALSE)</f>
        <v>59475</v>
      </c>
      <c r="E2815" s="139">
        <f>_xll.qlInterestRateIndexValueDate(IndexON,D2815)</f>
        <v>59475</v>
      </c>
      <c r="F2815" s="155">
        <f>IFERROR(_xll.qlIndexFixing(IndexON,D2815,TRUE,_xll.ohTrigger(RecalcTrigger,TriggerON)),NA())</f>
        <v>5.2001970171566825E-3</v>
      </c>
      <c r="H2815" s="42">
        <f>_xll.qlCalendarAdvance(Calendar,$H2814,B2815,"f",FALSE)</f>
        <v>59475</v>
      </c>
      <c r="I2815" s="139">
        <f>_xll.qlInterestRateIndexValueDate(Index1M,$H2815)</f>
        <v>59477</v>
      </c>
      <c r="J2815" s="144">
        <f>IFERROR(_xll.qlIndexFixing(Index1M,$H2815,TRUE,_xll.ohTrigger(RecalcTrigger,Trigger1M)),NA())</f>
        <v>4.7008013337151988E-3</v>
      </c>
      <c r="K2815" s="44">
        <f>IFERROR(_xll.qlIndexFixing(Index3M,H2815,TRUE,_xll.ohTrigger(RecalcTrigger,Trigger3M)),NA())</f>
        <v>4.9536273955259717E-3</v>
      </c>
      <c r="L2815" s="44">
        <f>IFERROR(_xll.qlIndexFixing(Index6M,$H2815,TRUE,_xll.ohTrigger(RecalcTrigger,Trigger6M)),NA())</f>
        <v>4.1933426581700611E-3</v>
      </c>
      <c r="M2815" s="145">
        <f>IFERROR(_xll.qlIndexFixing(Index1Y,$H2815,TRUE,_xll.ohTrigger(RecalcTrigger,Trigger1Y)),NA())</f>
        <v>5.1271740755694751E-3</v>
      </c>
      <c r="N2815" s="144">
        <f>IFERROR(_xll.qlIndexFixing(ONIndex1M,I2815,TRUE,_xll.ohTrigger(RecalcTrigger,Trigger1M)),NA())</f>
        <v>4.7013813035423624E-3</v>
      </c>
      <c r="O2815" s="44">
        <f>IFERROR(_xll.qlIndexFixing(ONIndex3M,I2815,TRUE,_xll.ohTrigger(RecalcTrigger,Trigger3M)),NA())</f>
        <v>4.9554686313602048E-3</v>
      </c>
      <c r="P2815" s="44">
        <f>IFERROR(_xll.qlIndexFixing(ONIndex6M,I2815,TRUE,_xll.ohTrigger(RecalcTrigger,Trigger6M)),NA())</f>
        <v>4.2857815558861034E-3</v>
      </c>
      <c r="Q2815" s="145">
        <f>IFERROR(_xll.qlIndexFixing(ONIndex1Y,I2815,TRUE,_xll.ohTrigger(RecalcTrigger,Trigger1Y)),NA())</f>
        <v>5.1269977980705761E-3</v>
      </c>
    </row>
    <row r="2816" spans="2:17" x14ac:dyDescent="0.2">
      <c r="B2816" s="39" t="s">
        <v>42</v>
      </c>
      <c r="D2816" s="42">
        <f>_xll.qlCalendarAdvance(Calendar,$D2815,B2816,"f",FALSE)</f>
        <v>59482</v>
      </c>
      <c r="E2816" s="139">
        <f>_xll.qlInterestRateIndexValueDate(IndexON,D2816)</f>
        <v>59482</v>
      </c>
      <c r="F2816" s="155">
        <f>IFERROR(_xll.qlIndexFixing(IndexON,D2816,TRUE,_xll.ohTrigger(RecalcTrigger,TriggerON)),NA())</f>
        <v>5.2001970171566825E-3</v>
      </c>
      <c r="H2816" s="42">
        <f>_xll.qlCalendarAdvance(Calendar,$H2815,B2816,"f",FALSE)</f>
        <v>59482</v>
      </c>
      <c r="I2816" s="139">
        <f>_xll.qlInterestRateIndexValueDate(Index1M,$H2816)</f>
        <v>59484</v>
      </c>
      <c r="J2816" s="144">
        <f>IFERROR(_xll.qlIndexFixing(Index1M,$H2816,TRUE,_xll.ohTrigger(RecalcTrigger,Trigger1M)),NA())</f>
        <v>4.6998896567487791E-3</v>
      </c>
      <c r="K2816" s="44">
        <f>IFERROR(_xll.qlIndexFixing(Index3M,H2816,TRUE,_xll.ohTrigger(RecalcTrigger,Trigger3M)),NA())</f>
        <v>4.9528517129773441E-3</v>
      </c>
      <c r="L2816" s="44">
        <f>IFERROR(_xll.qlIndexFixing(Index6M,$H2816,TRUE,_xll.ohTrigger(RecalcTrigger,Trigger6M)),NA())</f>
        <v>4.1859161876791175E-3</v>
      </c>
      <c r="M2816" s="145">
        <f>IFERROR(_xll.qlIndexFixing(Index1Y,$H2816,TRUE,_xll.ohTrigger(RecalcTrigger,Trigger1Y)),NA())</f>
        <v>5.1268935977249091E-3</v>
      </c>
      <c r="N2816" s="144">
        <f>IFERROR(_xll.qlIndexFixing(ONIndex1M,I2816,TRUE,_xll.ohTrigger(RecalcTrigger,Trigger1M)),NA())</f>
        <v>4.7004271210493442E-3</v>
      </c>
      <c r="O2816" s="44">
        <f>IFERROR(_xll.qlIndexFixing(ONIndex3M,I2816,TRUE,_xll.ohTrigger(RecalcTrigger,Trigger3M)),NA())</f>
        <v>4.9545401415951318E-3</v>
      </c>
      <c r="P2816" s="44">
        <f>IFERROR(_xll.qlIndexFixing(ONIndex6M,I2816,TRUE,_xll.ohTrigger(RecalcTrigger,Trigger6M)),NA())</f>
        <v>4.2770587953722128E-3</v>
      </c>
      <c r="Q2816" s="145">
        <f>IFERROR(_xll.qlIndexFixing(ONIndex1Y,I2816,TRUE,_xll.ohTrigger(RecalcTrigger,Trigger1Y)),NA())</f>
        <v>5.1260451907975124E-3</v>
      </c>
    </row>
    <row r="2817" spans="2:17" x14ac:dyDescent="0.2">
      <c r="B2817" s="39" t="s">
        <v>42</v>
      </c>
      <c r="D2817" s="42">
        <f>_xll.qlCalendarAdvance(Calendar,$D2816,B2817,"f",FALSE)</f>
        <v>59489</v>
      </c>
      <c r="E2817" s="139">
        <f>_xll.qlInterestRateIndexValueDate(IndexON,D2817)</f>
        <v>59489</v>
      </c>
      <c r="F2817" s="155">
        <f>IFERROR(_xll.qlIndexFixing(IndexON,D2817,TRUE,_xll.ohTrigger(RecalcTrigger,TriggerON)),NA())</f>
        <v>5.2001970170767464E-3</v>
      </c>
      <c r="H2817" s="42">
        <f>_xll.qlCalendarAdvance(Calendar,$H2816,B2817,"f",FALSE)</f>
        <v>59489</v>
      </c>
      <c r="I2817" s="139">
        <f>_xll.qlInterestRateIndexValueDate(Index1M,$H2817)</f>
        <v>59491</v>
      </c>
      <c r="J2817" s="144">
        <f>IFERROR(_xll.qlIndexFixing(Index1M,$H2817,TRUE,_xll.ohTrigger(RecalcTrigger,Trigger1M)),NA())</f>
        <v>4.6990041201197541E-3</v>
      </c>
      <c r="K2817" s="44">
        <f>IFERROR(_xll.qlIndexFixing(Index3M,H2817,TRUE,_xll.ohTrigger(RecalcTrigger,Trigger3M)),NA())</f>
        <v>4.9521020907460989E-3</v>
      </c>
      <c r="L2817" s="44">
        <f>IFERROR(_xll.qlIndexFixing(Index6M,$H2817,TRUE,_xll.ohTrigger(RecalcTrigger,Trigger6M)),NA())</f>
        <v>4.1785975583195582E-3</v>
      </c>
      <c r="M2817" s="145">
        <f>IFERROR(_xll.qlIndexFixing(Index1Y,$H2817,TRUE,_xll.ohTrigger(RecalcTrigger,Trigger1Y)),NA())</f>
        <v>5.1266400872075641E-3</v>
      </c>
      <c r="N2817" s="144">
        <f>IFERROR(_xll.qlIndexFixing(ONIndex1M,I2817,TRUE,_xll.ohTrigger(RecalcTrigger,Trigger1M)),NA())</f>
        <v>4.6994990013882187E-3</v>
      </c>
      <c r="O2817" s="44">
        <f>IFERROR(_xll.qlIndexFixing(ONIndex3M,I2817,TRUE,_xll.ohTrigger(RecalcTrigger,Trigger3M)),NA())</f>
        <v>4.953637444158332E-3</v>
      </c>
      <c r="P2817" s="44">
        <f>IFERROR(_xll.qlIndexFixing(ONIndex6M,I2817,TRUE,_xll.ohTrigger(RecalcTrigger,Trigger6M)),NA())</f>
        <v>4.2684413401428145E-3</v>
      </c>
      <c r="Q2817" s="145">
        <f>IFERROR(_xll.qlIndexFixing(ONIndex1Y,I2817,TRUE,_xll.ohTrigger(RecalcTrigger,Trigger1Y)),NA())</f>
        <v>5.1251184267719907E-3</v>
      </c>
    </row>
    <row r="2818" spans="2:17" x14ac:dyDescent="0.2">
      <c r="B2818" s="39" t="s">
        <v>42</v>
      </c>
      <c r="D2818" s="42">
        <f>_xll.qlCalendarAdvance(Calendar,$D2817,B2818,"f",FALSE)</f>
        <v>59496</v>
      </c>
      <c r="E2818" s="139">
        <f>_xll.qlInterestRateIndexValueDate(IndexON,D2818)</f>
        <v>59496</v>
      </c>
      <c r="F2818" s="155">
        <f>IFERROR(_xll.qlIndexFixing(IndexON,D2818,TRUE,_xll.ohTrigger(RecalcTrigger,TriggerON)),NA())</f>
        <v>5.2001970171566825E-3</v>
      </c>
      <c r="H2818" s="42">
        <f>_xll.qlCalendarAdvance(Calendar,$H2817,B2818,"f",FALSE)</f>
        <v>59496</v>
      </c>
      <c r="I2818" s="139">
        <f>_xll.qlInterestRateIndexValueDate(Index1M,$H2818)</f>
        <v>59498</v>
      </c>
      <c r="J2818" s="144">
        <f>IFERROR(_xll.qlIndexFixing(Index1M,$H2818,TRUE,_xll.ohTrigger(RecalcTrigger,Trigger1M)),NA())</f>
        <v>4.6980883845672205E-3</v>
      </c>
      <c r="K2818" s="44">
        <f>IFERROR(_xll.qlIndexFixing(Index3M,H2818,TRUE,_xll.ohTrigger(RecalcTrigger,Trigger3M)),NA())</f>
        <v>4.9513785685317835E-3</v>
      </c>
      <c r="L2818" s="44">
        <f>IFERROR(_xll.qlIndexFixing(Index6M,$H2818,TRUE,_xll.ohTrigger(RecalcTrigger,Trigger6M)),NA())</f>
        <v>4.1713869551654381E-3</v>
      </c>
      <c r="M2818" s="145">
        <f>IFERROR(_xll.qlIndexFixing(Index1Y,$H2818,TRUE,_xll.ohTrigger(RecalcTrigger,Trigger1Y)),NA())</f>
        <v>5.1264135829281214E-3</v>
      </c>
      <c r="N2818" s="144">
        <f>IFERROR(_xll.qlIndexFixing(ONIndex1M,I2818,TRUE,_xll.ohTrigger(RecalcTrigger,Trigger1M)),NA())</f>
        <v>4.6985969851665033E-3</v>
      </c>
      <c r="O2818" s="44">
        <f>IFERROR(_xll.qlIndexFixing(ONIndex3M,I2818,TRUE,_xll.ohTrigger(RecalcTrigger,Trigger3M)),NA())</f>
        <v>4.9527605790977702E-3</v>
      </c>
      <c r="P2818" s="44">
        <f>IFERROR(_xll.qlIndexFixing(ONIndex6M,I2818,TRUE,_xll.ohTrigger(RecalcTrigger,Trigger6M)),NA())</f>
        <v>4.2599293760492429E-3</v>
      </c>
      <c r="Q2818" s="145">
        <f>IFERROR(_xll.qlIndexFixing(ONIndex1Y,I2818,TRUE,_xll.ohTrigger(RecalcTrigger,Trigger1Y)),NA())</f>
        <v>5.1242175449228711E-3</v>
      </c>
    </row>
    <row r="2819" spans="2:17" x14ac:dyDescent="0.2">
      <c r="B2819" s="39" t="s">
        <v>42</v>
      </c>
      <c r="D2819" s="42">
        <f>_xll.qlCalendarAdvance(Calendar,$D2818,B2819,"f",FALSE)</f>
        <v>59503</v>
      </c>
      <c r="E2819" s="139">
        <f>_xll.qlInterestRateIndexValueDate(IndexON,D2819)</f>
        <v>59503</v>
      </c>
      <c r="F2819" s="155">
        <f>IFERROR(_xll.qlIndexFixing(IndexON,D2819,TRUE,_xll.ohTrigger(RecalcTrigger,TriggerON)),NA())</f>
        <v>5.2001970170767464E-3</v>
      </c>
      <c r="H2819" s="42">
        <f>_xll.qlCalendarAdvance(Calendar,$H2818,B2819,"f",FALSE)</f>
        <v>59503</v>
      </c>
      <c r="I2819" s="139">
        <f>_xll.qlInterestRateIndexValueDate(Index1M,$H2819)</f>
        <v>59505</v>
      </c>
      <c r="J2819" s="144">
        <f>IFERROR(_xll.qlIndexFixing(Index1M,$H2819,TRUE,_xll.ohTrigger(RecalcTrigger,Trigger1M)),NA())</f>
        <v>4.6973919353603547E-3</v>
      </c>
      <c r="K2819" s="44">
        <f>IFERROR(_xll.qlIndexFixing(Index3M,H2819,TRUE,_xll.ohTrigger(RecalcTrigger,Trigger3M)),NA())</f>
        <v>4.9507030544626573E-3</v>
      </c>
      <c r="L2819" s="44">
        <f>IFERROR(_xll.qlIndexFixing(Index6M,$H2819,TRUE,_xll.ohTrigger(RecalcTrigger,Trigger6M)),NA())</f>
        <v>4.1638389136912203E-3</v>
      </c>
      <c r="M2819" s="145">
        <f>IFERROR(_xll.qlIndexFixing(Index1Y,$H2819,TRUE,_xll.ohTrigger(RecalcTrigger,Trigger1Y)),NA())</f>
        <v>5.1262141237981423E-3</v>
      </c>
      <c r="N2819" s="144">
        <f>IFERROR(_xll.qlIndexFixing(ONIndex1M,I2819,TRUE,_xll.ohTrigger(RecalcTrigger,Trigger1M)),NA())</f>
        <v>4.6977211132315233E-3</v>
      </c>
      <c r="O2819" s="44">
        <f>IFERROR(_xll.qlIndexFixing(ONIndex3M,I2819,TRUE,_xll.ohTrigger(RecalcTrigger,Trigger3M)),NA())</f>
        <v>4.9519095855821149E-3</v>
      </c>
      <c r="P2819" s="44">
        <f>IFERROR(_xll.qlIndexFixing(ONIndex6M,I2819,TRUE,_xll.ohTrigger(RecalcTrigger,Trigger6M)),NA())</f>
        <v>4.2515230891826405E-3</v>
      </c>
      <c r="Q2819" s="145">
        <f>IFERROR(_xll.qlIndexFixing(ONIndex1Y,I2819,TRUE,_xll.ohTrigger(RecalcTrigger,Trigger1Y)),NA())</f>
        <v>5.1233425837793334E-3</v>
      </c>
    </row>
    <row r="2820" spans="2:17" x14ac:dyDescent="0.2">
      <c r="B2820" s="39" t="s">
        <v>42</v>
      </c>
      <c r="D2820" s="42">
        <f>_xll.qlCalendarAdvance(Calendar,$D2819,B2820,"f",FALSE)</f>
        <v>59510</v>
      </c>
      <c r="E2820" s="139">
        <f>_xll.qlInterestRateIndexValueDate(IndexON,D2820)</f>
        <v>59510</v>
      </c>
      <c r="F2820" s="155">
        <f>IFERROR(_xll.qlIndexFixing(IndexON,D2820,TRUE,_xll.ohTrigger(RecalcTrigger,TriggerON)),NA())</f>
        <v>5.2001970170767464E-3</v>
      </c>
      <c r="H2820" s="42">
        <f>_xll.qlCalendarAdvance(Calendar,$H2819,B2820,"f",FALSE)</f>
        <v>59510</v>
      </c>
      <c r="I2820" s="139">
        <f>_xll.qlInterestRateIndexValueDate(Index1M,$H2820)</f>
        <v>59512</v>
      </c>
      <c r="J2820" s="144">
        <f>IFERROR(_xll.qlIndexFixing(Index1M,$H2820,TRUE,_xll.ohTrigger(RecalcTrigger,Trigger1M)),NA())</f>
        <v>4.6965047593738873E-3</v>
      </c>
      <c r="K2820" s="44">
        <f>IFERROR(_xll.qlIndexFixing(Index3M,H2820,TRUE,_xll.ohTrigger(RecalcTrigger,Trigger3M)),NA())</f>
        <v>4.9500281153012082E-3</v>
      </c>
      <c r="L2820" s="44">
        <f>IFERROR(_xll.qlIndexFixing(Index6M,$H2820,TRUE,_xll.ohTrigger(RecalcTrigger,Trigger6M)),NA())</f>
        <v>4.1568526446338913E-3</v>
      </c>
      <c r="M2820" s="145">
        <f>IFERROR(_xll.qlIndexFixing(Index1Y,$H2820,TRUE,_xll.ohTrigger(RecalcTrigger,Trigger1Y)),NA())</f>
        <v>5.1260417487320308E-3</v>
      </c>
      <c r="N2820" s="144">
        <f>IFERROR(_xll.qlIndexFixing(ONIndex1M,I2820,TRUE,_xll.ohTrigger(RecalcTrigger,Trigger1M)),NA())</f>
        <v>4.6968714262707323E-3</v>
      </c>
      <c r="O2820" s="44">
        <f>IFERROR(_xll.qlIndexFixing(ONIndex3M,I2820,TRUE,_xll.ohTrigger(RecalcTrigger,Trigger3M)),NA())</f>
        <v>4.9510845035793949E-3</v>
      </c>
      <c r="P2820" s="44">
        <f>IFERROR(_xll.qlIndexFixing(ONIndex6M,I2820,TRUE,_xll.ohTrigger(RecalcTrigger,Trigger6M)),NA())</f>
        <v>4.2432226652344696E-3</v>
      </c>
      <c r="Q2820" s="145">
        <f>IFERROR(_xll.qlIndexFixing(ONIndex1Y,I2820,TRUE,_xll.ohTrigger(RecalcTrigger,Trigger1Y)),NA())</f>
        <v>5.1224935823501738E-3</v>
      </c>
    </row>
    <row r="2821" spans="2:17" x14ac:dyDescent="0.2">
      <c r="B2821" s="39" t="s">
        <v>42</v>
      </c>
      <c r="D2821" s="42">
        <f>_xll.qlCalendarAdvance(Calendar,$D2820,B2821,"f",FALSE)</f>
        <v>59517</v>
      </c>
      <c r="E2821" s="139">
        <f>_xll.qlInterestRateIndexValueDate(IndexON,D2821)</f>
        <v>59517</v>
      </c>
      <c r="F2821" s="155">
        <f>IFERROR(_xll.qlIndexFixing(IndexON,D2821,TRUE,_xll.ohTrigger(RecalcTrigger,TriggerON)),NA())</f>
        <v>5.2001970171566825E-3</v>
      </c>
      <c r="H2821" s="42">
        <f>_xll.qlCalendarAdvance(Calendar,$H2820,B2821,"f",FALSE)</f>
        <v>59517</v>
      </c>
      <c r="I2821" s="139">
        <f>_xll.qlInterestRateIndexValueDate(Index1M,$H2821)</f>
        <v>59519</v>
      </c>
      <c r="J2821" s="144">
        <f>IFERROR(_xll.qlIndexFixing(Index1M,$H2821,TRUE,_xll.ohTrigger(RecalcTrigger,Trigger1M)),NA())</f>
        <v>4.6957241912187753E-3</v>
      </c>
      <c r="K2821" s="44">
        <f>IFERROR(_xll.qlIndexFixing(Index3M,H2821,TRUE,_xll.ohTrigger(RecalcTrigger,Trigger3M)),NA())</f>
        <v>4.9493793888686355E-3</v>
      </c>
      <c r="L2821" s="44">
        <f>IFERROR(_xll.qlIndexFixing(Index6M,$H2821,TRUE,_xll.ohTrigger(RecalcTrigger,Trigger6M)),NA())</f>
        <v>4.1499749717016218E-3</v>
      </c>
      <c r="M2821" s="145">
        <f>IFERROR(_xll.qlIndexFixing(Index1Y,$H2821,TRUE,_xll.ohTrigger(RecalcTrigger,Trigger1Y)),NA())</f>
        <v>5.1258964966457267E-3</v>
      </c>
      <c r="N2821" s="144">
        <f>IFERROR(_xll.qlIndexFixing(ONIndex1M,I2821,TRUE,_xll.ohTrigger(RecalcTrigger,Trigger1M)),NA())</f>
        <v>4.6960479648117115E-3</v>
      </c>
      <c r="O2821" s="44">
        <f>IFERROR(_xll.qlIndexFixing(ONIndex3M,I2821,TRUE,_xll.ohTrigger(RecalcTrigger,Trigger3M)),NA())</f>
        <v>4.9502853725780227E-3</v>
      </c>
      <c r="P2821" s="44">
        <f>IFERROR(_xll.qlIndexFixing(ONIndex6M,I2821,TRUE,_xll.ohTrigger(RecalcTrigger,Trigger6M)),NA())</f>
        <v>4.2350282898961922E-3</v>
      </c>
      <c r="Q2821" s="145">
        <f>IFERROR(_xll.qlIndexFixing(ONIndex1Y,I2821,TRUE,_xll.ohTrigger(RecalcTrigger,Trigger1Y)),NA())</f>
        <v>5.1216705789247641E-3</v>
      </c>
    </row>
    <row r="2822" spans="2:17" x14ac:dyDescent="0.2">
      <c r="B2822" s="39" t="s">
        <v>42</v>
      </c>
      <c r="D2822" s="42">
        <f>_xll.qlCalendarAdvance(Calendar,$D2821,B2822,"f",FALSE)</f>
        <v>59524</v>
      </c>
      <c r="E2822" s="139">
        <f>_xll.qlInterestRateIndexValueDate(IndexON,D2822)</f>
        <v>59524</v>
      </c>
      <c r="F2822" s="155">
        <f>IFERROR(_xll.qlIndexFixing(IndexON,D2822,TRUE,_xll.ohTrigger(RecalcTrigger,TriggerON)),NA())</f>
        <v>5.2001970170767464E-3</v>
      </c>
      <c r="H2822" s="42">
        <f>_xll.qlCalendarAdvance(Calendar,$H2821,B2822,"f",FALSE)</f>
        <v>59524</v>
      </c>
      <c r="I2822" s="139">
        <f>_xll.qlInterestRateIndexValueDate(Index1M,$H2822)</f>
        <v>59526</v>
      </c>
      <c r="J2822" s="144">
        <f>IFERROR(_xll.qlIndexFixing(Index1M,$H2822,TRUE,_xll.ohTrigger(RecalcTrigger,Trigger1M)),NA())</f>
        <v>4.694969966965723E-3</v>
      </c>
      <c r="K2822" s="44">
        <f>IFERROR(_xll.qlIndexFixing(Index3M,H2822,TRUE,_xll.ohTrigger(RecalcTrigger,Trigger3M)),NA())</f>
        <v>4.9487569148665145E-3</v>
      </c>
      <c r="L2822" s="44">
        <f>IFERROR(_xll.qlIndexFixing(Index6M,$H2822,TRUE,_xll.ohTrigger(RecalcTrigger,Trigger6M)),NA())</f>
        <v>4.1432060800245651E-3</v>
      </c>
      <c r="M2822" s="145">
        <f>IFERROR(_xll.qlIndexFixing(Index1Y,$H2822,TRUE,_xll.ohTrigger(RecalcTrigger,Trigger1Y)),NA())</f>
        <v>5.1257784064586732E-3</v>
      </c>
      <c r="N2822" s="144">
        <f>IFERROR(_xll.qlIndexFixing(ONIndex1M,I2822,TRUE,_xll.ohTrigger(RecalcTrigger,Trigger1M)),NA())</f>
        <v>4.6950278299551229E-3</v>
      </c>
      <c r="O2822" s="44">
        <f>IFERROR(_xll.qlIndexFixing(ONIndex3M,I2822,TRUE,_xll.ohTrigger(RecalcTrigger,Trigger3M)),NA())</f>
        <v>4.949296114542534E-3</v>
      </c>
      <c r="P2822" s="44">
        <f>IFERROR(_xll.qlIndexFixing(ONIndex6M,I2822,TRUE,_xll.ohTrigger(RecalcTrigger,Trigger6M)),NA())</f>
        <v>4.2246487905561736E-3</v>
      </c>
      <c r="Q2822" s="145">
        <f>IFERROR(_xll.qlIndexFixing(ONIndex1Y,I2822,TRUE,_xll.ohTrigger(RecalcTrigger,Trigger1Y)),NA())</f>
        <v>5.1206506957868214E-3</v>
      </c>
    </row>
    <row r="2823" spans="2:17" x14ac:dyDescent="0.2">
      <c r="B2823" s="39" t="s">
        <v>42</v>
      </c>
      <c r="D2823" s="42">
        <f>_xll.qlCalendarAdvance(Calendar,$D2822,B2823,"f",FALSE)</f>
        <v>59532</v>
      </c>
      <c r="E2823" s="139">
        <f>_xll.qlInterestRateIndexValueDate(IndexON,D2823)</f>
        <v>59532</v>
      </c>
      <c r="F2823" s="155">
        <f>IFERROR(_xll.qlIndexFixing(IndexON,D2823,TRUE,_xll.ohTrigger(RecalcTrigger,TriggerON)),NA())</f>
        <v>5.2001970171566825E-3</v>
      </c>
      <c r="H2823" s="42">
        <f>_xll.qlCalendarAdvance(Calendar,$H2822,B2823,"f",FALSE)</f>
        <v>59532</v>
      </c>
      <c r="I2823" s="139">
        <f>_xll.qlInterestRateIndexValueDate(Index1M,$H2823)</f>
        <v>59534</v>
      </c>
      <c r="J2823" s="144">
        <f>IFERROR(_xll.qlIndexFixing(Index1M,$H2823,TRUE,_xll.ohTrigger(RecalcTrigger,Trigger1M)),NA())</f>
        <v>4.6941216587007258E-3</v>
      </c>
      <c r="K2823" s="44">
        <f>IFERROR(_xll.qlIndexFixing(Index3M,H2823,TRUE,_xll.ohTrigger(RecalcTrigger,Trigger3M)),NA())</f>
        <v>4.9480744487392899E-3</v>
      </c>
      <c r="L2823" s="44">
        <f>IFERROR(_xll.qlIndexFixing(Index6M,$H2823,TRUE,_xll.ohTrigger(RecalcTrigger,Trigger6M)),NA())</f>
        <v>4.1356036428638826E-3</v>
      </c>
      <c r="M2823" s="145">
        <f>IFERROR(_xll.qlIndexFixing(Index1Y,$H2823,TRUE,_xll.ohTrigger(RecalcTrigger,Trigger1Y)),NA())</f>
        <v>5.1257733293649643E-3</v>
      </c>
      <c r="N2823" s="144">
        <f>IFERROR(_xll.qlIndexFixing(ONIndex1M,I2823,TRUE,_xll.ohTrigger(RecalcTrigger,Trigger1M)),NA())</f>
        <v>4.6942644657832489E-3</v>
      </c>
      <c r="O2823" s="44">
        <f>IFERROR(_xll.qlIndexFixing(ONIndex3M,I2823,TRUE,_xll.ohTrigger(RecalcTrigger,Trigger3M)),NA())</f>
        <v>4.9485564492535161E-3</v>
      </c>
      <c r="P2823" s="44">
        <f>IFERROR(_xll.qlIndexFixing(ONIndex6M,I2823,TRUE,_xll.ohTrigger(RecalcTrigger,Trigger6M)),NA())</f>
        <v>4.216697510521783E-3</v>
      </c>
      <c r="Q2823" s="145">
        <f>IFERROR(_xll.qlIndexFixing(ONIndex1Y,I2823,TRUE,_xll.ohTrigger(RecalcTrigger,Trigger1Y)),NA())</f>
        <v>5.1198872624702574E-3</v>
      </c>
    </row>
    <row r="2824" spans="2:17" x14ac:dyDescent="0.2">
      <c r="B2824" s="39" t="s">
        <v>42</v>
      </c>
      <c r="D2824" s="42">
        <f>_xll.qlCalendarAdvance(Calendar,$D2823,B2824,"f",FALSE)</f>
        <v>59539</v>
      </c>
      <c r="E2824" s="139">
        <f>_xll.qlInterestRateIndexValueDate(IndexON,D2824)</f>
        <v>59539</v>
      </c>
      <c r="F2824" s="155">
        <f>IFERROR(_xll.qlIndexFixing(IndexON,D2824,TRUE,_xll.ohTrigger(RecalcTrigger,TriggerON)),NA())</f>
        <v>5.2001970170767464E-3</v>
      </c>
      <c r="H2824" s="42">
        <f>_xll.qlCalendarAdvance(Calendar,$H2823,B2824,"f",FALSE)</f>
        <v>59539</v>
      </c>
      <c r="I2824" s="139">
        <f>_xll.qlInterestRateIndexValueDate(Index1M,$H2824)</f>
        <v>59541</v>
      </c>
      <c r="J2824" s="144">
        <f>IFERROR(_xll.qlIndexFixing(Index1M,$H2824,TRUE,_xll.ohTrigger(RecalcTrigger,Trigger1M)),NA())</f>
        <v>4.6934596150449348E-3</v>
      </c>
      <c r="K2824" s="44">
        <f>IFERROR(_xll.qlIndexFixing(Index3M,H2824,TRUE,_xll.ohTrigger(RecalcTrigger,Trigger3M)),NA())</f>
        <v>4.9475116276731512E-3</v>
      </c>
      <c r="L2824" s="44">
        <f>IFERROR(_xll.qlIndexFixing(Index6M,$H2824,TRUE,_xll.ohTrigger(RecalcTrigger,Trigger6M)),NA())</f>
        <v>4.1294742355345833E-3</v>
      </c>
      <c r="M2824" s="145">
        <f>IFERROR(_xll.qlIndexFixing(Index1Y,$H2824,TRUE,_xll.ohTrigger(RecalcTrigger,Trigger1Y)),NA())</f>
        <v>5.1257175165503217E-3</v>
      </c>
      <c r="N2824" s="144">
        <f>IFERROR(_xll.qlIndexFixing(ONIndex1M,I2824,TRUE,_xll.ohTrigger(RecalcTrigger,Trigger1M)),NA())</f>
        <v>4.6936311319178969E-3</v>
      </c>
      <c r="O2824" s="44">
        <f>IFERROR(_xll.qlIndexFixing(ONIndex3M,I2824,TRUE,_xll.ohTrigger(RecalcTrigger,Trigger3M)),NA())</f>
        <v>4.9479432076360297E-3</v>
      </c>
      <c r="P2824" s="44">
        <f>IFERROR(_xll.qlIndexFixing(ONIndex6M,I2824,TRUE,_xll.ohTrigger(RecalcTrigger,Trigger6M)),NA())</f>
        <v>4.2099670129225331E-3</v>
      </c>
      <c r="Q2824" s="145">
        <f>IFERROR(_xll.qlIndexFixing(ONIndex1Y,I2824,TRUE,_xll.ohTrigger(RecalcTrigger,Trigger1Y)),NA())</f>
        <v>5.1192536835209523E-3</v>
      </c>
    </row>
    <row r="2825" spans="2:17" x14ac:dyDescent="0.2">
      <c r="B2825" s="39" t="s">
        <v>42</v>
      </c>
      <c r="D2825" s="42">
        <f>_xll.qlCalendarAdvance(Calendar,$D2824,B2825,"f",FALSE)</f>
        <v>59546</v>
      </c>
      <c r="E2825" s="139">
        <f>_xll.qlInterestRateIndexValueDate(IndexON,D2825)</f>
        <v>59546</v>
      </c>
      <c r="F2825" s="155">
        <f>IFERROR(_xll.qlIndexFixing(IndexON,D2825,TRUE,_xll.ohTrigger(RecalcTrigger,TriggerON)),NA())</f>
        <v>5.2001970170767464E-3</v>
      </c>
      <c r="H2825" s="42">
        <f>_xll.qlCalendarAdvance(Calendar,$H2824,B2825,"f",FALSE)</f>
        <v>59546</v>
      </c>
      <c r="I2825" s="139">
        <f>_xll.qlInterestRateIndexValueDate(Index1M,$H2825)</f>
        <v>59548</v>
      </c>
      <c r="J2825" s="144">
        <f>IFERROR(_xll.qlIndexFixing(Index1M,$H2825,TRUE,_xll.ohTrigger(RecalcTrigger,Trigger1M)),NA())</f>
        <v>4.6927865653695871E-3</v>
      </c>
      <c r="K2825" s="44">
        <f>IFERROR(_xll.qlIndexFixing(Index3M,H2825,TRUE,_xll.ohTrigger(RecalcTrigger,Trigger3M)),NA())</f>
        <v>4.9469719197876572E-3</v>
      </c>
      <c r="L2825" s="44">
        <f>IFERROR(_xll.qlIndexFixing(Index6M,$H2825,TRUE,_xll.ohTrigger(RecalcTrigger,Trigger6M)),NA())</f>
        <v>4.1230406316917637E-3</v>
      </c>
      <c r="M2825" s="145">
        <f>IFERROR(_xll.qlIndexFixing(Index1Y,$H2825,TRUE,_xll.ohTrigger(RecalcTrigger,Trigger1Y)),NA())</f>
        <v>5.1256889943019981E-3</v>
      </c>
      <c r="N2825" s="144">
        <f>IFERROR(_xll.qlIndexFixing(ONIndex1M,I2825,TRUE,_xll.ohTrigger(RecalcTrigger,Trigger1M)),NA())</f>
        <v>4.6929167531217786E-3</v>
      </c>
      <c r="O2825" s="44">
        <f>IFERROR(_xll.qlIndexFixing(ONIndex3M,I2825,TRUE,_xll.ohTrigger(RecalcTrigger,Trigger3M)),NA())</f>
        <v>4.9472520108562179E-3</v>
      </c>
      <c r="P2825" s="44">
        <f>IFERROR(_xll.qlIndexFixing(ONIndex6M,I2825,TRUE,_xll.ohTrigger(RecalcTrigger,Trigger6M)),NA())</f>
        <v>4.2022139627206911E-3</v>
      </c>
      <c r="Q2825" s="145">
        <f>IFERROR(_xll.qlIndexFixing(ONIndex1Y,I2825,TRUE,_xll.ohTrigger(RecalcTrigger,Trigger1Y)),NA())</f>
        <v>5.1185387998486931E-3</v>
      </c>
    </row>
    <row r="2826" spans="2:17" x14ac:dyDescent="0.2">
      <c r="B2826" s="39" t="s">
        <v>42</v>
      </c>
      <c r="D2826" s="42">
        <f>_xll.qlCalendarAdvance(Calendar,$D2825,B2826,"f",FALSE)</f>
        <v>59553</v>
      </c>
      <c r="E2826" s="139">
        <f>_xll.qlInterestRateIndexValueDate(IndexON,D2826)</f>
        <v>59553</v>
      </c>
      <c r="F2826" s="155">
        <f>IFERROR(_xll.qlIndexFixing(IndexON,D2826,TRUE,_xll.ohTrigger(RecalcTrigger,TriggerON)),NA())</f>
        <v>5.2001970170767464E-3</v>
      </c>
      <c r="H2826" s="42">
        <f>_xll.qlCalendarAdvance(Calendar,$H2825,B2826,"f",FALSE)</f>
        <v>59553</v>
      </c>
      <c r="I2826" s="139">
        <f>_xll.qlInterestRateIndexValueDate(Index1M,$H2826)</f>
        <v>59555</v>
      </c>
      <c r="J2826" s="144">
        <f>IFERROR(_xll.qlIndexFixing(Index1M,$H2826,TRUE,_xll.ohTrigger(RecalcTrigger,Trigger1M)),NA())</f>
        <v>4.6921400250205863E-3</v>
      </c>
      <c r="K2826" s="44">
        <f>IFERROR(_xll.qlIndexFixing(Index3M,H2826,TRUE,_xll.ohTrigger(RecalcTrigger,Trigger3M)),NA())</f>
        <v>4.9464586288170409E-3</v>
      </c>
      <c r="L2826" s="44">
        <f>IFERROR(_xll.qlIndexFixing(Index6M,$H2826,TRUE,_xll.ohTrigger(RecalcTrigger,Trigger6M)),NA())</f>
        <v>4.1167165616413674E-3</v>
      </c>
      <c r="M2826" s="145">
        <f>IFERROR(_xll.qlIndexFixing(Index1Y,$H2826,TRUE,_xll.ohTrigger(RecalcTrigger,Trigger1Y)),NA())</f>
        <v>5.1256878015486368E-3</v>
      </c>
      <c r="N2826" s="144">
        <f>IFERROR(_xll.qlIndexFixing(ONIndex1M,I2826,TRUE,_xll.ohTrigger(RecalcTrigger,Trigger1M)),NA())</f>
        <v>4.6922288094197739E-3</v>
      </c>
      <c r="O2826" s="44">
        <f>IFERROR(_xll.qlIndexFixing(ONIndex3M,I2826,TRUE,_xll.ohTrigger(RecalcTrigger,Trigger3M)),NA())</f>
        <v>4.9465869692344455E-3</v>
      </c>
      <c r="P2826" s="44">
        <f>IFERROR(_xll.qlIndexFixing(ONIndex6M,I2826,TRUE,_xll.ohTrigger(RecalcTrigger,Trigger6M)),NA())</f>
        <v>4.1945679172439299E-3</v>
      </c>
      <c r="Q2826" s="145">
        <f>IFERROR(_xll.qlIndexFixing(ONIndex1Y,I2826,TRUE,_xll.ohTrigger(RecalcTrigger,Trigger1Y)),NA())</f>
        <v>5.1178501137805199E-3</v>
      </c>
    </row>
    <row r="2827" spans="2:17" x14ac:dyDescent="0.2">
      <c r="B2827" s="39" t="s">
        <v>42</v>
      </c>
      <c r="D2827" s="42">
        <f>_xll.qlCalendarAdvance(Calendar,$D2826,B2827,"f",FALSE)</f>
        <v>59560</v>
      </c>
      <c r="E2827" s="139">
        <f>_xll.qlInterestRateIndexValueDate(IndexON,D2827)</f>
        <v>59560</v>
      </c>
      <c r="F2827" s="155">
        <f>IFERROR(_xll.qlIndexFixing(IndexON,D2827,TRUE,_xll.ohTrigger(RecalcTrigger,TriggerON)),NA())</f>
        <v>5.2001970170767464E-3</v>
      </c>
      <c r="H2827" s="42">
        <f>_xll.qlCalendarAdvance(Calendar,$H2826,B2827,"f",FALSE)</f>
        <v>59560</v>
      </c>
      <c r="I2827" s="139">
        <f>_xll.qlInterestRateIndexValueDate(Index1M,$H2827)</f>
        <v>59562</v>
      </c>
      <c r="J2827" s="144">
        <f>IFERROR(_xll.qlIndexFixing(Index1M,$H2827,TRUE,_xll.ohTrigger(RecalcTrigger,Trigger1M)),NA())</f>
        <v>4.6915200347008579E-3</v>
      </c>
      <c r="K2827" s="44">
        <f>IFERROR(_xll.qlIndexFixing(Index3M,H2827,TRUE,_xll.ohTrigger(RecalcTrigger,Trigger3M)),NA())</f>
        <v>4.9459717944673187E-3</v>
      </c>
      <c r="L2827" s="44">
        <f>IFERROR(_xll.qlIndexFixing(Index6M,$H2827,TRUE,_xll.ohTrigger(RecalcTrigger,Trigger6M)),NA())</f>
        <v>4.1105022105943564E-3</v>
      </c>
      <c r="M2827" s="145">
        <f>IFERROR(_xll.qlIndexFixing(Index1Y,$H2827,TRUE,_xll.ohTrigger(RecalcTrigger,Trigger1Y)),NA())</f>
        <v>5.1257139772217094E-3</v>
      </c>
      <c r="N2827" s="144">
        <f>IFERROR(_xll.qlIndexFixing(ONIndex1M,I2827,TRUE,_xll.ohTrigger(RecalcTrigger,Trigger1M)),NA())</f>
        <v>4.6915673413394643E-3</v>
      </c>
      <c r="O2827" s="44">
        <f>IFERROR(_xll.qlIndexFixing(ONIndex3M,I2827,TRUE,_xll.ohTrigger(RecalcTrigger,Trigger3M)),NA())</f>
        <v>4.945948122179189E-3</v>
      </c>
      <c r="P2827" s="44">
        <f>IFERROR(_xll.qlIndexFixing(ONIndex6M,I2827,TRUE,_xll.ohTrigger(RecalcTrigger,Trigger6M)),NA())</f>
        <v>4.1870290623435835E-3</v>
      </c>
      <c r="Q2827" s="145">
        <f>IFERROR(_xll.qlIndexFixing(ONIndex1Y,I2827,TRUE,_xll.ohTrigger(RecalcTrigger,Trigger1Y)),NA())</f>
        <v>5.1171876637656766E-3</v>
      </c>
    </row>
    <row r="2828" spans="2:17" x14ac:dyDescent="0.2">
      <c r="B2828" s="39" t="s">
        <v>42</v>
      </c>
      <c r="D2828" s="42">
        <f>_xll.qlCalendarAdvance(Calendar,$D2827,B2828,"f",FALSE)</f>
        <v>59567</v>
      </c>
      <c r="E2828" s="139">
        <f>_xll.qlInterestRateIndexValueDate(IndexON,D2828)</f>
        <v>59567</v>
      </c>
      <c r="F2828" s="155">
        <f>IFERROR(_xll.qlIndexFixing(IndexON,D2828,TRUE,_xll.ohTrigger(RecalcTrigger,TriggerON)),NA())</f>
        <v>5.2001970170767464E-3</v>
      </c>
      <c r="H2828" s="42">
        <f>_xll.qlCalendarAdvance(Calendar,$H2827,B2828,"f",FALSE)</f>
        <v>59567</v>
      </c>
      <c r="I2828" s="139">
        <f>_xll.qlInterestRateIndexValueDate(Index1M,$H2828)</f>
        <v>59569</v>
      </c>
      <c r="J2828" s="144">
        <f>IFERROR(_xll.qlIndexFixing(Index1M,$H2828,TRUE,_xll.ohTrigger(RecalcTrigger,Trigger1M)),NA())</f>
        <v>4.6909558668255837E-3</v>
      </c>
      <c r="K2828" s="44">
        <f>IFERROR(_xll.qlIndexFixing(Index3M,H2828,TRUE,_xll.ohTrigger(RecalcTrigger,Trigger3M)),NA())</f>
        <v>4.9455054637506249E-3</v>
      </c>
      <c r="L2828" s="44">
        <f>IFERROR(_xll.qlIndexFixing(Index6M,$H2828,TRUE,_xll.ohTrigger(RecalcTrigger,Trigger6M)),NA())</f>
        <v>4.1043977637806837E-3</v>
      </c>
      <c r="M2828" s="145">
        <f>IFERROR(_xll.qlIndexFixing(Index1Y,$H2828,TRUE,_xll.ohTrigger(RecalcTrigger,Trigger1Y)),NA())</f>
        <v>5.1257675602555232E-3</v>
      </c>
      <c r="N2828" s="144">
        <f>IFERROR(_xll.qlIndexFixing(ONIndex1M,I2828,TRUE,_xll.ohTrigger(RecalcTrigger,Trigger1M)),NA())</f>
        <v>4.6909323896482391E-3</v>
      </c>
      <c r="O2828" s="44">
        <f>IFERROR(_xll.qlIndexFixing(ONIndex3M,I2828,TRUE,_xll.ohTrigger(RecalcTrigger,Trigger3M)),NA())</f>
        <v>4.9453355097384133E-3</v>
      </c>
      <c r="P2828" s="44">
        <f>IFERROR(_xll.qlIndexFixing(ONIndex6M,I2828,TRUE,_xll.ohTrigger(RecalcTrigger,Trigger6M)),NA())</f>
        <v>4.1795975837910504E-3</v>
      </c>
      <c r="Q2828" s="145">
        <f>IFERROR(_xll.qlIndexFixing(ONIndex1Y,I2828,TRUE,_xll.ohTrigger(RecalcTrigger,Trigger1Y)),NA())</f>
        <v>5.1165514886530872E-3</v>
      </c>
    </row>
    <row r="2829" spans="2:17" x14ac:dyDescent="0.2">
      <c r="B2829" s="39" t="s">
        <v>42</v>
      </c>
      <c r="D2829" s="42">
        <f>_xll.qlCalendarAdvance(Calendar,$D2828,B2829,"f",FALSE)</f>
        <v>59574</v>
      </c>
      <c r="E2829" s="139">
        <f>_xll.qlInterestRateIndexValueDate(IndexON,D2829)</f>
        <v>59574</v>
      </c>
      <c r="F2829" s="155">
        <f>IFERROR(_xll.qlIndexFixing(IndexON,D2829,TRUE,_xll.ohTrigger(RecalcTrigger,TriggerON)),NA())</f>
        <v>5.2001970171566825E-3</v>
      </c>
      <c r="H2829" s="42">
        <f>_xll.qlCalendarAdvance(Calendar,$H2828,B2829,"f",FALSE)</f>
        <v>59574</v>
      </c>
      <c r="I2829" s="139">
        <f>_xll.qlInterestRateIndexValueDate(Index1M,$H2829)</f>
        <v>59576</v>
      </c>
      <c r="J2829" s="144">
        <f>IFERROR(_xll.qlIndexFixing(Index1M,$H2829,TRUE,_xll.ohTrigger(RecalcTrigger,Trigger1M)),NA())</f>
        <v>4.6903834048020853E-3</v>
      </c>
      <c r="K2829" s="44">
        <f>IFERROR(_xll.qlIndexFixing(Index3M,H2829,TRUE,_xll.ohTrigger(RecalcTrigger,Trigger3M)),NA())</f>
        <v>4.9450697649495419E-3</v>
      </c>
      <c r="L2829" s="44">
        <f>IFERROR(_xll.qlIndexFixing(Index6M,$H2829,TRUE,_xll.ohTrigger(RecalcTrigger,Trigger6M)),NA())</f>
        <v>4.0984034064435512E-3</v>
      </c>
      <c r="M2829" s="145">
        <f>IFERROR(_xll.qlIndexFixing(Index1Y,$H2829,TRUE,_xll.ohTrigger(RecalcTrigger,Trigger1Y)),NA())</f>
        <v>5.1258485895861261E-3</v>
      </c>
      <c r="N2829" s="144">
        <f>IFERROR(_xll.qlIndexFixing(ONIndex1M,I2829,TRUE,_xll.ohTrigger(RecalcTrigger,Trigger1M)),NA())</f>
        <v>4.6903239950335518E-3</v>
      </c>
      <c r="O2829" s="44">
        <f>IFERROR(_xll.qlIndexFixing(ONIndex3M,I2829,TRUE,_xll.ohTrigger(RecalcTrigger,Trigger3M)),NA())</f>
        <v>4.9447491712406588E-3</v>
      </c>
      <c r="P2829" s="44">
        <f>IFERROR(_xll.qlIndexFixing(ONIndex6M,I2829,TRUE,_xll.ohTrigger(RecalcTrigger,Trigger6M)),NA())</f>
        <v>4.1722736675975369E-3</v>
      </c>
      <c r="Q2829" s="145">
        <f>IFERROR(_xll.qlIndexFixing(ONIndex1Y,I2829,TRUE,_xll.ohTrigger(RecalcTrigger,Trigger1Y)),NA())</f>
        <v>5.1159416271318037E-3</v>
      </c>
    </row>
    <row r="2830" spans="2:17" x14ac:dyDescent="0.2">
      <c r="B2830" s="39" t="s">
        <v>42</v>
      </c>
      <c r="D2830" s="42">
        <f>_xll.qlCalendarAdvance(Calendar,$D2829,B2830,"f",FALSE)</f>
        <v>59581</v>
      </c>
      <c r="E2830" s="139">
        <f>_xll.qlInterestRateIndexValueDate(IndexON,D2830)</f>
        <v>59581</v>
      </c>
      <c r="F2830" s="155">
        <f>IFERROR(_xll.qlIndexFixing(IndexON,D2830,TRUE,_xll.ohTrigger(RecalcTrigger,TriggerON)),NA())</f>
        <v>5.2001970170767464E-3</v>
      </c>
      <c r="H2830" s="42">
        <f>_xll.qlCalendarAdvance(Calendar,$H2829,B2830,"f",FALSE)</f>
        <v>59581</v>
      </c>
      <c r="I2830" s="139">
        <f>_xll.qlInterestRateIndexValueDate(Index1M,$H2830)</f>
        <v>59583</v>
      </c>
      <c r="J2830" s="144">
        <f>IFERROR(_xll.qlIndexFixing(Index1M,$H2830,TRUE,_xll.ohTrigger(RecalcTrigger,Trigger1M)),NA())</f>
        <v>4.6898376051965739E-3</v>
      </c>
      <c r="K2830" s="44">
        <f>IFERROR(_xll.qlIndexFixing(Index3M,H2830,TRUE,_xll.ohTrigger(RecalcTrigger,Trigger3M)),NA())</f>
        <v>4.9446606386849903E-3</v>
      </c>
      <c r="L2830" s="44">
        <f>IFERROR(_xll.qlIndexFixing(Index6M,$H2830,TRUE,_xll.ohTrigger(RecalcTrigger,Trigger6M)),NA())</f>
        <v>4.0925193238442684E-3</v>
      </c>
      <c r="M2830" s="145">
        <f>IFERROR(_xll.qlIndexFixing(Index1Y,$H2830,TRUE,_xll.ohTrigger(RecalcTrigger,Trigger1Y)),NA())</f>
        <v>5.1259571041515246E-3</v>
      </c>
      <c r="N2830" s="144">
        <f>IFERROR(_xll.qlIndexFixing(ONIndex1M,I2830,TRUE,_xll.ohTrigger(RecalcTrigger,Trigger1M)),NA())</f>
        <v>4.6897421981029197E-3</v>
      </c>
      <c r="O2830" s="44">
        <f>IFERROR(_xll.qlIndexFixing(ONIndex3M,I2830,TRUE,_xll.ohTrigger(RecalcTrigger,Trigger3M)),NA())</f>
        <v>4.9441891465740184E-3</v>
      </c>
      <c r="P2830" s="44">
        <f>IFERROR(_xll.qlIndexFixing(ONIndex6M,I2830,TRUE,_xll.ohTrigger(RecalcTrigger,Trigger6M)),NA())</f>
        <v>4.1650574994545053E-3</v>
      </c>
      <c r="Q2830" s="145">
        <f>IFERROR(_xll.qlIndexFixing(ONIndex1Y,I2830,TRUE,_xll.ohTrigger(RecalcTrigger,Trigger1Y)),NA())</f>
        <v>5.1153581181306862E-3</v>
      </c>
    </row>
    <row r="2831" spans="2:17" x14ac:dyDescent="0.2">
      <c r="B2831" s="39" t="s">
        <v>42</v>
      </c>
      <c r="D2831" s="42">
        <f>_xll.qlCalendarAdvance(Calendar,$D2830,B2831,"f",FALSE)</f>
        <v>59588</v>
      </c>
      <c r="E2831" s="139">
        <f>_xll.qlInterestRateIndexValueDate(IndexON,D2831)</f>
        <v>59588</v>
      </c>
      <c r="F2831" s="155">
        <f>IFERROR(_xll.qlIndexFixing(IndexON,D2831,TRUE,_xll.ohTrigger(RecalcTrigger,TriggerON)),NA())</f>
        <v>5.2001970170767464E-3</v>
      </c>
      <c r="H2831" s="42">
        <f>_xll.qlCalendarAdvance(Calendar,$H2830,B2831,"f",FALSE)</f>
        <v>59588</v>
      </c>
      <c r="I2831" s="139">
        <f>_xll.qlInterestRateIndexValueDate(Index1M,$H2831)</f>
        <v>59590</v>
      </c>
      <c r="J2831" s="144">
        <f>IFERROR(_xll.qlIndexFixing(Index1M,$H2831,TRUE,_xll.ohTrigger(RecalcTrigger,Trigger1M)),NA())</f>
        <v>4.6893185087079226E-3</v>
      </c>
      <c r="K2831" s="44">
        <f>IFERROR(_xll.qlIndexFixing(Index3M,H2831,TRUE,_xll.ohTrigger(RecalcTrigger,Trigger3M)),NA())</f>
        <v>4.9442781246627357E-3</v>
      </c>
      <c r="L2831" s="44">
        <f>IFERROR(_xll.qlIndexFixing(Index6M,$H2831,TRUE,_xll.ohTrigger(RecalcTrigger,Trigger6M)),NA())</f>
        <v>4.0867457012587188E-3</v>
      </c>
      <c r="M2831" s="145">
        <f>IFERROR(_xll.qlIndexFixing(Index1Y,$H2831,TRUE,_xll.ohTrigger(RecalcTrigger,Trigger1Y)),NA())</f>
        <v>5.1260931428925597E-3</v>
      </c>
      <c r="N2831" s="144">
        <f>IFERROR(_xll.qlIndexFixing(ONIndex1M,I2831,TRUE,_xll.ohTrigger(RecalcTrigger,Trigger1M)),NA())</f>
        <v>4.6891870397836044E-3</v>
      </c>
      <c r="O2831" s="44">
        <f>IFERROR(_xll.qlIndexFixing(ONIndex3M,I2831,TRUE,_xll.ohTrigger(RecalcTrigger,Trigger3M)),NA())</f>
        <v>4.9436554753068407E-3</v>
      </c>
      <c r="P2831" s="44">
        <f>IFERROR(_xll.qlIndexFixing(ONIndex6M,I2831,TRUE,_xll.ohTrigger(RecalcTrigger,Trigger6M)),NA())</f>
        <v>4.157949265373162E-3</v>
      </c>
      <c r="Q2831" s="145">
        <f>IFERROR(_xll.qlIndexFixing(ONIndex1Y,I2831,TRUE,_xll.ohTrigger(RecalcTrigger,Trigger1Y)),NA())</f>
        <v>5.1148010000989785E-3</v>
      </c>
    </row>
    <row r="2832" spans="2:17" x14ac:dyDescent="0.2">
      <c r="B2832" s="39" t="s">
        <v>42</v>
      </c>
      <c r="D2832" s="42">
        <f>_xll.qlCalendarAdvance(Calendar,$D2831,B2832,"f",FALSE)</f>
        <v>59595</v>
      </c>
      <c r="E2832" s="139">
        <f>_xll.qlInterestRateIndexValueDate(IndexON,D2832)</f>
        <v>59595</v>
      </c>
      <c r="F2832" s="155">
        <f>IFERROR(_xll.qlIndexFixing(IndexON,D2832,TRUE,_xll.ohTrigger(RecalcTrigger,TriggerON)),NA())</f>
        <v>5.2001970170767464E-3</v>
      </c>
      <c r="H2832" s="42">
        <f>_xll.qlCalendarAdvance(Calendar,$H2831,B2832,"f",FALSE)</f>
        <v>59595</v>
      </c>
      <c r="I2832" s="139">
        <f>_xll.qlInterestRateIndexValueDate(Index1M,$H2832)</f>
        <v>59597</v>
      </c>
      <c r="J2832" s="144">
        <f>IFERROR(_xll.qlIndexFixing(Index1M,$H2832,TRUE,_xll.ohTrigger(RecalcTrigger,Trigger1M)),NA())</f>
        <v>4.6888197586980596E-3</v>
      </c>
      <c r="K2832" s="44">
        <f>IFERROR(_xll.qlIndexFixing(Index3M,H2832,TRUE,_xll.ohTrigger(RecalcTrigger,Trigger3M)),NA())</f>
        <v>4.9439920809072543E-3</v>
      </c>
      <c r="L2832" s="44">
        <f>IFERROR(_xll.qlIndexFixing(Index6M,$H2832,TRUE,_xll.ohTrigger(RecalcTrigger,Trigger6M)),NA())</f>
        <v>4.0797154994721549E-3</v>
      </c>
      <c r="M2832" s="145">
        <f>IFERROR(_xll.qlIndexFixing(Index1Y,$H2832,TRUE,_xll.ohTrigger(RecalcTrigger,Trigger1Y)),NA())</f>
        <v>5.1262567447524663E-3</v>
      </c>
      <c r="N2832" s="144">
        <f>IFERROR(_xll.qlIndexFixing(ONIndex1M,I2832,TRUE,_xll.ohTrigger(RecalcTrigger,Trigger1M)),NA())</f>
        <v>4.6886585605232511E-3</v>
      </c>
      <c r="O2832" s="44">
        <f>IFERROR(_xll.qlIndexFixing(ONIndex3M,I2832,TRUE,_xll.ohTrigger(RecalcTrigger,Trigger3M)),NA())</f>
        <v>4.9431481970874103E-3</v>
      </c>
      <c r="P2832" s="44">
        <f>IFERROR(_xll.qlIndexFixing(ONIndex6M,I2832,TRUE,_xll.ohTrigger(RecalcTrigger,Trigger6M)),NA())</f>
        <v>4.1509491512048413E-3</v>
      </c>
      <c r="Q2832" s="145">
        <f>IFERROR(_xll.qlIndexFixing(ONIndex1Y,I2832,TRUE,_xll.ohTrigger(RecalcTrigger,Trigger1Y)),NA())</f>
        <v>5.1142703118856048E-3</v>
      </c>
    </row>
    <row r="2833" spans="2:17" x14ac:dyDescent="0.2">
      <c r="B2833" s="39" t="s">
        <v>42</v>
      </c>
      <c r="D2833" s="42">
        <f>_xll.qlCalendarAdvance(Calendar,$D2832,B2833,"f",FALSE)</f>
        <v>59602</v>
      </c>
      <c r="E2833" s="139">
        <f>_xll.qlInterestRateIndexValueDate(IndexON,D2833)</f>
        <v>59602</v>
      </c>
      <c r="F2833" s="155">
        <f>IFERROR(_xll.qlIndexFixing(IndexON,D2833,TRUE,_xll.ohTrigger(RecalcTrigger,TriggerON)),NA())</f>
        <v>5.2001970170767464E-3</v>
      </c>
      <c r="H2833" s="42">
        <f>_xll.qlCalendarAdvance(Calendar,$H2832,B2833,"f",FALSE)</f>
        <v>59602</v>
      </c>
      <c r="I2833" s="139">
        <f>_xll.qlInterestRateIndexValueDate(Index1M,$H2833)</f>
        <v>59604</v>
      </c>
      <c r="J2833" s="144">
        <f>IFERROR(_xll.qlIndexFixing(Index1M,$H2833,TRUE,_xll.ohTrigger(RecalcTrigger,Trigger1M)),NA())</f>
        <v>4.6883599236196578E-3</v>
      </c>
      <c r="K2833" s="44">
        <f>IFERROR(_xll.qlIndexFixing(Index3M,H2833,TRUE,_xll.ohTrigger(RecalcTrigger,Trigger3M)),NA())</f>
        <v>4.9436724618169116E-3</v>
      </c>
      <c r="L2833" s="44">
        <f>IFERROR(_xll.qlIndexFixing(Index6M,$H2833,TRUE,_xll.ohTrigger(RecalcTrigger,Trigger6M)),NA())</f>
        <v>4.0741950344128017E-3</v>
      </c>
      <c r="M2833" s="145">
        <f>IFERROR(_xll.qlIndexFixing(Index1Y,$H2833,TRUE,_xll.ohTrigger(RecalcTrigger,Trigger1Y)),NA())</f>
        <v>5.1264479486764405E-3</v>
      </c>
      <c r="N2833" s="144">
        <f>IFERROR(_xll.qlIndexFixing(ONIndex1M,I2833,TRUE,_xll.ohTrigger(RecalcTrigger,Trigger1M)),NA())</f>
        <v>4.6881568011691854E-3</v>
      </c>
      <c r="O2833" s="44">
        <f>IFERROR(_xll.qlIndexFixing(ONIndex3M,I2833,TRUE,_xll.ohTrigger(RecalcTrigger,Trigger3M)),NA())</f>
        <v>4.9426673516439479E-3</v>
      </c>
      <c r="P2833" s="44">
        <f>IFERROR(_xll.qlIndexFixing(ONIndex6M,I2833,TRUE,_xll.ohTrigger(RecalcTrigger,Trigger6M)),NA())</f>
        <v>4.1440573426410054E-3</v>
      </c>
      <c r="Q2833" s="145">
        <f>IFERROR(_xll.qlIndexFixing(ONIndex1Y,I2833,TRUE,_xll.ohTrigger(RecalcTrigger,Trigger1Y)),NA())</f>
        <v>5.1137660922595529E-3</v>
      </c>
    </row>
    <row r="2834" spans="2:17" x14ac:dyDescent="0.2">
      <c r="B2834" s="39" t="s">
        <v>42</v>
      </c>
      <c r="D2834" s="42">
        <f>_xll.qlCalendarAdvance(Calendar,$D2833,B2834,"f",FALSE)</f>
        <v>59609</v>
      </c>
      <c r="E2834" s="139">
        <f>_xll.qlInterestRateIndexValueDate(IndexON,D2834)</f>
        <v>59609</v>
      </c>
      <c r="F2834" s="155">
        <f>IFERROR(_xll.qlIndexFixing(IndexON,D2834,TRUE,_xll.ohTrigger(RecalcTrigger,TriggerON)),NA())</f>
        <v>5.2001970170767464E-3</v>
      </c>
      <c r="H2834" s="42">
        <f>_xll.qlCalendarAdvance(Calendar,$H2833,B2834,"f",FALSE)</f>
        <v>59609</v>
      </c>
      <c r="I2834" s="139">
        <f>_xll.qlInterestRateIndexValueDate(Index1M,$H2834)</f>
        <v>59611</v>
      </c>
      <c r="J2834" s="144">
        <f>IFERROR(_xll.qlIndexFixing(Index1M,$H2834,TRUE,_xll.ohTrigger(RecalcTrigger,Trigger1M)),NA())</f>
        <v>4.6879289816559311E-3</v>
      </c>
      <c r="K2834" s="44">
        <f>IFERROR(_xll.qlIndexFixing(Index3M,H2834,TRUE,_xll.ohTrigger(RecalcTrigger,Trigger3M)),NA())</f>
        <v>4.9433795901078995E-3</v>
      </c>
      <c r="L2834" s="44">
        <f>IFERROR(_xll.qlIndexFixing(Index6M,$H2834,TRUE,_xll.ohTrigger(RecalcTrigger,Trigger6M)),NA())</f>
        <v>4.068785643608107E-3</v>
      </c>
      <c r="M2834" s="145">
        <f>IFERROR(_xll.qlIndexFixing(Index1Y,$H2834,TRUE,_xll.ohTrigger(RecalcTrigger,Trigger1Y)),NA())</f>
        <v>5.1266667936122924E-3</v>
      </c>
      <c r="N2834" s="144">
        <f>IFERROR(_xll.qlIndexFixing(ONIndex1M,I2834,TRUE,_xll.ohTrigger(RecalcTrigger,Trigger1M)),NA())</f>
        <v>4.6876818024088607E-3</v>
      </c>
      <c r="O2834" s="44">
        <f>IFERROR(_xll.qlIndexFixing(ONIndex3M,I2834,TRUE,_xll.ohTrigger(RecalcTrigger,Trigger3M)),NA())</f>
        <v>4.9422129786247382E-3</v>
      </c>
      <c r="P2834" s="44">
        <f>IFERROR(_xll.qlIndexFixing(ONIndex6M,I2834,TRUE,_xll.ohTrigger(RecalcTrigger,Trigger6M)),NA())</f>
        <v>4.137274025852733E-3</v>
      </c>
      <c r="Q2834" s="145">
        <f>IFERROR(_xll.qlIndexFixing(ONIndex1Y,I2834,TRUE,_xll.ohTrigger(RecalcTrigger,Trigger1Y)),NA())</f>
        <v>5.1132883799098749E-3</v>
      </c>
    </row>
    <row r="2835" spans="2:17" x14ac:dyDescent="0.2">
      <c r="B2835" s="39" t="s">
        <v>42</v>
      </c>
      <c r="D2835" s="42">
        <f>_xll.qlCalendarAdvance(Calendar,$D2834,B2835,"f",FALSE)</f>
        <v>59616</v>
      </c>
      <c r="E2835" s="139">
        <f>_xll.qlInterestRateIndexValueDate(IndexON,D2835)</f>
        <v>59616</v>
      </c>
      <c r="F2835" s="155">
        <f>IFERROR(_xll.qlIndexFixing(IndexON,D2835,TRUE,_xll.ohTrigger(RecalcTrigger,TriggerON)),NA())</f>
        <v>5.2001970170767464E-3</v>
      </c>
      <c r="H2835" s="42">
        <f>_xll.qlCalendarAdvance(Calendar,$H2834,B2835,"f",FALSE)</f>
        <v>59616</v>
      </c>
      <c r="I2835" s="139">
        <f>_xll.qlInterestRateIndexValueDate(Index1M,$H2835)</f>
        <v>59618</v>
      </c>
      <c r="J2835" s="144">
        <f>IFERROR(_xll.qlIndexFixing(Index1M,$H2835,TRUE,_xll.ohTrigger(RecalcTrigger,Trigger1M)),NA())</f>
        <v>4.687520799303819E-3</v>
      </c>
      <c r="K2835" s="44">
        <f>IFERROR(_xll.qlIndexFixing(Index3M,H2835,TRUE,_xll.ohTrigger(RecalcTrigger,Trigger3M)),NA())</f>
        <v>4.9431135054931316E-3</v>
      </c>
      <c r="L2835" s="44">
        <f>IFERROR(_xll.qlIndexFixing(Index6M,$H2835,TRUE,_xll.ohTrigger(RecalcTrigger,Trigger6M)),NA())</f>
        <v>4.0634875123917655E-3</v>
      </c>
      <c r="M2835" s="145">
        <f>IFERROR(_xll.qlIndexFixing(Index1Y,$H2835,TRUE,_xll.ohTrigger(RecalcTrigger,Trigger1Y)),NA())</f>
        <v>5.1269133185100086E-3</v>
      </c>
      <c r="N2835" s="144">
        <f>IFERROR(_xll.qlIndexFixing(ONIndex1M,I2835,TRUE,_xll.ohTrigger(RecalcTrigger,Trigger1M)),NA())</f>
        <v>4.6872336049297303E-3</v>
      </c>
      <c r="O2835" s="44">
        <f>IFERROR(_xll.qlIndexFixing(ONIndex3M,I2835,TRUE,_xll.ohTrigger(RecalcTrigger,Trigger3M)),NA())</f>
        <v>4.9417851177580019E-3</v>
      </c>
      <c r="P2835" s="44">
        <f>IFERROR(_xll.qlIndexFixing(ONIndex6M,I2835,TRUE,_xll.ohTrigger(RecalcTrigger,Trigger6M)),NA())</f>
        <v>4.1305993865314861E-3</v>
      </c>
      <c r="Q2835" s="145">
        <f>IFERROR(_xll.qlIndexFixing(ONIndex1Y,I2835,TRUE,_xll.ohTrigger(RecalcTrigger,Trigger1Y)),NA())</f>
        <v>5.1128372136055589E-3</v>
      </c>
    </row>
    <row r="2836" spans="2:17" x14ac:dyDescent="0.2">
      <c r="B2836" s="39" t="s">
        <v>42</v>
      </c>
      <c r="D2836" s="42">
        <f>_xll.qlCalendarAdvance(Calendar,$D2835,B2836,"f",FALSE)</f>
        <v>59623</v>
      </c>
      <c r="E2836" s="139">
        <f>_xll.qlInterestRateIndexValueDate(IndexON,D2836)</f>
        <v>59623</v>
      </c>
      <c r="F2836" s="155">
        <f>IFERROR(_xll.qlIndexFixing(IndexON,D2836,TRUE,_xll.ohTrigger(RecalcTrigger,TriggerON)),NA())</f>
        <v>5.2001970171566825E-3</v>
      </c>
      <c r="H2836" s="42">
        <f>_xll.qlCalendarAdvance(Calendar,$H2835,B2836,"f",FALSE)</f>
        <v>59623</v>
      </c>
      <c r="I2836" s="139">
        <f>_xll.qlInterestRateIndexValueDate(Index1M,$H2836)</f>
        <v>59625</v>
      </c>
      <c r="J2836" s="144">
        <f>IFERROR(_xll.qlIndexFixing(Index1M,$H2836,TRUE,_xll.ohTrigger(RecalcTrigger,Trigger1M)),NA())</f>
        <v>4.6871415915005965E-3</v>
      </c>
      <c r="K2836" s="44">
        <f>IFERROR(_xll.qlIndexFixing(Index3M,H2836,TRUE,_xll.ohTrigger(RecalcTrigger,Trigger3M)),NA())</f>
        <v>4.9428088251599273E-3</v>
      </c>
      <c r="L2836" s="44">
        <f>IFERROR(_xll.qlIndexFixing(Index6M,$H2836,TRUE,_xll.ohTrigger(RecalcTrigger,Trigger6M)),NA())</f>
        <v>4.0592297972117533E-3</v>
      </c>
      <c r="M2836" s="145">
        <f>IFERROR(_xll.qlIndexFixing(Index1Y,$H2836,TRUE,_xll.ohTrigger(RecalcTrigger,Trigger1Y)),NA())</f>
        <v>5.1271875623221915E-3</v>
      </c>
      <c r="N2836" s="144">
        <f>IFERROR(_xll.qlIndexFixing(ONIndex1M,I2836,TRUE,_xll.ohTrigger(RecalcTrigger,Trigger1M)),NA())</f>
        <v>4.6868122494991837E-3</v>
      </c>
      <c r="O2836" s="44">
        <f>IFERROR(_xll.qlIndexFixing(ONIndex3M,I2836,TRUE,_xll.ohTrigger(RecalcTrigger,Trigger3M)),NA())</f>
        <v>4.9413838084522155E-3</v>
      </c>
      <c r="P2836" s="44">
        <f>IFERROR(_xll.qlIndexFixing(ONIndex6M,I2836,TRUE,_xll.ohTrigger(RecalcTrigger,Trigger6M)),NA())</f>
        <v>4.1240336105285991E-3</v>
      </c>
      <c r="Q2836" s="145">
        <f>IFERROR(_xll.qlIndexFixing(ONIndex1Y,I2836,TRUE,_xll.ohTrigger(RecalcTrigger,Trigger1Y)),NA())</f>
        <v>5.1124126318757845E-3</v>
      </c>
    </row>
    <row r="2837" spans="2:17" x14ac:dyDescent="0.2">
      <c r="B2837" s="39" t="s">
        <v>42</v>
      </c>
      <c r="D2837" s="42">
        <f>_xll.qlCalendarAdvance(Calendar,$D2836,B2837,"f",FALSE)</f>
        <v>59630</v>
      </c>
      <c r="E2837" s="139">
        <f>_xll.qlInterestRateIndexValueDate(IndexON,D2837)</f>
        <v>59630</v>
      </c>
      <c r="F2837" s="155">
        <f>IFERROR(_xll.qlIndexFixing(IndexON,D2837,TRUE,_xll.ohTrigger(RecalcTrigger,TriggerON)),NA())</f>
        <v>5.2001970170767464E-3</v>
      </c>
      <c r="H2837" s="42">
        <f>_xll.qlCalendarAdvance(Calendar,$H2836,B2837,"f",FALSE)</f>
        <v>59630</v>
      </c>
      <c r="I2837" s="139">
        <f>_xll.qlInterestRateIndexValueDate(Index1M,$H2837)</f>
        <v>59632</v>
      </c>
      <c r="J2837" s="144">
        <f>IFERROR(_xll.qlIndexFixing(Index1M,$H2837,TRUE,_xll.ohTrigger(RecalcTrigger,Trigger1M)),NA())</f>
        <v>4.6867893408848232E-3</v>
      </c>
      <c r="K2837" s="44">
        <f>IFERROR(_xll.qlIndexFixing(Index3M,H2837,TRUE,_xll.ohTrigger(RecalcTrigger,Trigger3M)),NA())</f>
        <v>4.9425906636499711E-3</v>
      </c>
      <c r="L2837" s="44">
        <f>IFERROR(_xll.qlIndexFixing(Index6M,$H2837,TRUE,_xll.ohTrigger(RecalcTrigger,Trigger6M)),NA())</f>
        <v>4.0532257701535457E-3</v>
      </c>
      <c r="M2837" s="145">
        <f>IFERROR(_xll.qlIndexFixing(Index1Y,$H2837,TRUE,_xll.ohTrigger(RecalcTrigger,Trigger1Y)),NA())</f>
        <v>5.1275660262042532E-3</v>
      </c>
      <c r="N2837" s="144">
        <f>IFERROR(_xll.qlIndexFixing(ONIndex1M,I2837,TRUE,_xll.ohTrigger(RecalcTrigger,Trigger1M)),NA())</f>
        <v>4.6864177767247384E-3</v>
      </c>
      <c r="O2837" s="44">
        <f>IFERROR(_xll.qlIndexFixing(ONIndex3M,I2837,TRUE,_xll.ohTrigger(RecalcTrigger,Trigger3M)),NA())</f>
        <v>4.9410090906754078E-3</v>
      </c>
      <c r="P2837" s="44">
        <f>IFERROR(_xll.qlIndexFixing(ONIndex6M,I2837,TRUE,_xll.ohTrigger(RecalcTrigger,Trigger6M)),NA())</f>
        <v>4.1175768837753424E-3</v>
      </c>
      <c r="Q2837" s="145">
        <f>IFERROR(_xll.qlIndexFixing(ONIndex1Y,I2837,TRUE,_xll.ohTrigger(RecalcTrigger,Trigger1Y)),NA())</f>
        <v>5.1120146738092842E-3</v>
      </c>
    </row>
    <row r="2838" spans="2:17" x14ac:dyDescent="0.2">
      <c r="B2838" s="39" t="s">
        <v>42</v>
      </c>
      <c r="D2838" s="42">
        <f>_xll.qlCalendarAdvance(Calendar,$D2837,B2838,"f",FALSE)</f>
        <v>59637</v>
      </c>
      <c r="E2838" s="139">
        <f>_xll.qlInterestRateIndexValueDate(IndexON,D2838)</f>
        <v>59637</v>
      </c>
      <c r="F2838" s="155">
        <f>IFERROR(_xll.qlIndexFixing(IndexON,D2838,TRUE,_xll.ohTrigger(RecalcTrigger,TriggerON)),NA())</f>
        <v>5.2001970170767464E-3</v>
      </c>
      <c r="H2838" s="42">
        <f>_xll.qlCalendarAdvance(Calendar,$H2837,B2838,"f",FALSE)</f>
        <v>59637</v>
      </c>
      <c r="I2838" s="139">
        <f>_xll.qlInterestRateIndexValueDate(Index1M,$H2838)</f>
        <v>59643</v>
      </c>
      <c r="J2838" s="144">
        <f>IFERROR(_xll.qlIndexFixing(Index1M,$H2838,TRUE,_xll.ohTrigger(RecalcTrigger,Trigger1M)),NA())</f>
        <v>4.686279697347473E-3</v>
      </c>
      <c r="K2838" s="44">
        <f>IFERROR(_xll.qlIndexFixing(Index3M,H2838,TRUE,_xll.ohTrigger(RecalcTrigger,Trigger3M)),NA())</f>
        <v>4.9423021958350608E-3</v>
      </c>
      <c r="L2838" s="44">
        <f>IFERROR(_xll.qlIndexFixing(Index6M,$H2838,TRUE,_xll.ohTrigger(RecalcTrigger,Trigger6M)),NA())</f>
        <v>4.0460541211182156E-3</v>
      </c>
      <c r="M2838" s="145">
        <f>IFERROR(_xll.qlIndexFixing(Index1Y,$H2838,TRUE,_xll.ohTrigger(RecalcTrigger,Trigger1Y)),NA())</f>
        <v>5.1279408768792837E-3</v>
      </c>
      <c r="N2838" s="144">
        <f>IFERROR(_xll.qlIndexFixing(ONIndex1M,I2838,TRUE,_xll.ohTrigger(RecalcTrigger,Trigger1M)),NA())</f>
        <v>4.6859501640561518E-3</v>
      </c>
      <c r="O2838" s="44">
        <f>IFERROR(_xll.qlIndexFixing(ONIndex3M,I2838,TRUE,_xll.ohTrigger(RecalcTrigger,Trigger3M)),NA())</f>
        <v>4.9405664476331879E-3</v>
      </c>
      <c r="P2838" s="44">
        <f>IFERROR(_xll.qlIndexFixing(ONIndex6M,I2838,TRUE,_xll.ohTrigger(RecalcTrigger,Trigger6M)),NA())</f>
        <v>4.1094359125182223E-3</v>
      </c>
      <c r="Q2838" s="145">
        <f>IFERROR(_xll.qlIndexFixing(ONIndex1Y,I2838,TRUE,_xll.ohTrigger(RecalcTrigger,Trigger1Y)),NA())</f>
        <v>5.1115421958325413E-3</v>
      </c>
    </row>
    <row r="2839" spans="2:17" x14ac:dyDescent="0.2">
      <c r="B2839" s="39" t="s">
        <v>42</v>
      </c>
      <c r="D2839" s="42">
        <f>_xll.qlCalendarAdvance(Calendar,$D2838,B2839,"f",FALSE)</f>
        <v>59644</v>
      </c>
      <c r="E2839" s="139">
        <f>_xll.qlInterestRateIndexValueDate(IndexON,D2839)</f>
        <v>59644</v>
      </c>
      <c r="F2839" s="155">
        <f>IFERROR(_xll.qlIndexFixing(IndexON,D2839,TRUE,_xll.ohTrigger(RecalcTrigger,TriggerON)),NA())</f>
        <v>5.2001970171566825E-3</v>
      </c>
      <c r="H2839" s="42">
        <f>_xll.qlCalendarAdvance(Calendar,$H2838,B2839,"f",FALSE)</f>
        <v>59644</v>
      </c>
      <c r="I2839" s="139">
        <f>_xll.qlInterestRateIndexValueDate(Index1M,$H2839)</f>
        <v>59646</v>
      </c>
      <c r="J2839" s="144">
        <f>IFERROR(_xll.qlIndexFixing(Index1M,$H2839,TRUE,_xll.ohTrigger(RecalcTrigger,Trigger1M)),NA())</f>
        <v>4.6861658741046853E-3</v>
      </c>
      <c r="K2839" s="44">
        <f>IFERROR(_xll.qlIndexFixing(Index3M,H2839,TRUE,_xll.ohTrigger(RecalcTrigger,Trigger3M)),NA())</f>
        <v>4.9422350701744267E-3</v>
      </c>
      <c r="L2839" s="44">
        <f>IFERROR(_xll.qlIndexFixing(Index6M,$H2839,TRUE,_xll.ohTrigger(RecalcTrigger,Trigger6M)),NA())</f>
        <v>4.0434112907189847E-3</v>
      </c>
      <c r="M2839" s="145">
        <f>IFERROR(_xll.qlIndexFixing(Index1Y,$H2839,TRUE,_xll.ohTrigger(RecalcTrigger,Trigger1Y)),NA())</f>
        <v>5.1281769968050924E-3</v>
      </c>
      <c r="N2839" s="144">
        <f>IFERROR(_xll.qlIndexFixing(ONIndex1M,I2839,TRUE,_xll.ohTrigger(RecalcTrigger,Trigger1M)),NA())</f>
        <v>4.6857096420538369E-3</v>
      </c>
      <c r="O2839" s="44">
        <f>IFERROR(_xll.qlIndexFixing(ONIndex3M,I2839,TRUE,_xll.ohTrigger(RecalcTrigger,Trigger3M)),NA())</f>
        <v>4.9403395879821232E-3</v>
      </c>
      <c r="P2839" s="44">
        <f>IFERROR(_xll.qlIndexFixing(ONIndex6M,I2839,TRUE,_xll.ohTrigger(RecalcTrigger,Trigger6M)),NA())</f>
        <v>4.104991321263185E-3</v>
      </c>
      <c r="Q2839" s="145">
        <f>IFERROR(_xll.qlIndexFixing(ONIndex1Y,I2839,TRUE,_xll.ohTrigger(RecalcTrigger,Trigger1Y)),NA())</f>
        <v>5.1112987827828249E-3</v>
      </c>
    </row>
    <row r="2840" spans="2:17" x14ac:dyDescent="0.2">
      <c r="B2840" s="39" t="s">
        <v>42</v>
      </c>
      <c r="D2840" s="42">
        <f>_xll.qlCalendarAdvance(Calendar,$D2839,B2840,"f",FALSE)</f>
        <v>59651</v>
      </c>
      <c r="E2840" s="139">
        <f>_xll.qlInterestRateIndexValueDate(IndexON,D2840)</f>
        <v>59651</v>
      </c>
      <c r="F2840" s="155">
        <f>IFERROR(_xll.qlIndexFixing(IndexON,D2840,TRUE,_xll.ohTrigger(RecalcTrigger,TriggerON)),NA())</f>
        <v>5.2001970171566825E-3</v>
      </c>
      <c r="H2840" s="42">
        <f>_xll.qlCalendarAdvance(Calendar,$H2839,B2840,"f",FALSE)</f>
        <v>59651</v>
      </c>
      <c r="I2840" s="139">
        <f>_xll.qlInterestRateIndexValueDate(Index1M,$H2840)</f>
        <v>59653</v>
      </c>
      <c r="J2840" s="144">
        <f>IFERROR(_xll.qlIndexFixing(Index1M,$H2840,TRUE,_xll.ohTrigger(RecalcTrigger,Trigger1M)),NA())</f>
        <v>4.6858947393642195E-3</v>
      </c>
      <c r="K2840" s="44">
        <f>IFERROR(_xll.qlIndexFixing(Index3M,H2840,TRUE,_xll.ohTrigger(RecalcTrigger,Trigger3M)),NA())</f>
        <v>4.9420977176354141E-3</v>
      </c>
      <c r="L2840" s="44">
        <f>IFERROR(_xll.qlIndexFixing(Index6M,$H2840,TRUE,_xll.ohTrigger(RecalcTrigger,Trigger6M)),NA())</f>
        <v>4.038672238072894E-3</v>
      </c>
      <c r="M2840" s="145">
        <f>IFERROR(_xll.qlIndexFixing(Index1Y,$H2840,TRUE,_xll.ohTrigger(RecalcTrigger,Trigger1Y)),NA())</f>
        <v>5.1285625058471113E-3</v>
      </c>
      <c r="N2840" s="144">
        <f>IFERROR(_xll.qlIndexFixing(ONIndex1M,I2840,TRUE,_xll.ohTrigger(RecalcTrigger,Trigger1M)),NA())</f>
        <v>4.6853534712010259E-3</v>
      </c>
      <c r="O2840" s="44">
        <f>IFERROR(_xll.qlIndexFixing(ONIndex3M,I2840,TRUE,_xll.ohTrigger(RecalcTrigger,Trigger3M)),NA())</f>
        <v>4.9400049643733013E-3</v>
      </c>
      <c r="P2840" s="44">
        <f>IFERROR(_xll.qlIndexFixing(ONIndex6M,I2840,TRUE,_xll.ohTrigger(RecalcTrigger,Trigger6M)),NA())</f>
        <v>4.0979963207643522E-3</v>
      </c>
      <c r="Q2840" s="145">
        <f>IFERROR(_xll.qlIndexFixing(ONIndex1Y,I2840,TRUE,_xll.ohTrigger(RecalcTrigger,Trigger1Y)),NA())</f>
        <v>5.1109377046554272E-3</v>
      </c>
    </row>
    <row r="2841" spans="2:17" x14ac:dyDescent="0.2">
      <c r="B2841" s="39" t="s">
        <v>42</v>
      </c>
      <c r="D2841" s="42">
        <f>_xll.qlCalendarAdvance(Calendar,$D2840,B2841,"f",FALSE)</f>
        <v>59658</v>
      </c>
      <c r="E2841" s="139">
        <f>_xll.qlInterestRateIndexValueDate(IndexON,D2841)</f>
        <v>59658</v>
      </c>
      <c r="F2841" s="155">
        <f>IFERROR(_xll.qlIndexFixing(IndexON,D2841,TRUE,_xll.ohTrigger(RecalcTrigger,TriggerON)),NA())</f>
        <v>5.2001970170767464E-3</v>
      </c>
      <c r="H2841" s="42">
        <f>_xll.qlCalendarAdvance(Calendar,$H2840,B2841,"f",FALSE)</f>
        <v>59658</v>
      </c>
      <c r="I2841" s="139">
        <f>_xll.qlInterestRateIndexValueDate(Index1M,$H2841)</f>
        <v>59660</v>
      </c>
      <c r="J2841" s="144">
        <f>IFERROR(_xll.qlIndexFixing(Index1M,$H2841,TRUE,_xll.ohTrigger(RecalcTrigger,Trigger1M)),NA())</f>
        <v>4.6856507246822105E-3</v>
      </c>
      <c r="K2841" s="44">
        <f>IFERROR(_xll.qlIndexFixing(Index3M,H2841,TRUE,_xll.ohTrigger(RecalcTrigger,Trigger3M)),NA())</f>
        <v>4.9420817506388133E-3</v>
      </c>
      <c r="L2841" s="44">
        <f>IFERROR(_xll.qlIndexFixing(Index6M,$H2841,TRUE,_xll.ohTrigger(RecalcTrigger,Trigger6M)),NA())</f>
        <v>4.0340455573871876E-3</v>
      </c>
      <c r="M2841" s="145">
        <f>IFERROR(_xll.qlIndexFixing(Index1Y,$H2841,TRUE,_xll.ohTrigger(RecalcTrigger,Trigger1Y)),NA())</f>
        <v>5.1289759286016704E-3</v>
      </c>
      <c r="N2841" s="144">
        <f>IFERROR(_xll.qlIndexFixing(ONIndex1M,I2841,TRUE,_xll.ohTrigger(RecalcTrigger,Trigger1M)),NA())</f>
        <v>4.6851095265765252E-3</v>
      </c>
      <c r="O2841" s="44">
        <f>IFERROR(_xll.qlIndexFixing(ONIndex3M,I2841,TRUE,_xll.ohTrigger(RecalcTrigger,Trigger3M)),NA())</f>
        <v>4.9397769268644254E-3</v>
      </c>
      <c r="P2841" s="44">
        <f>IFERROR(_xll.qlIndexFixing(ONIndex6M,I2841,TRUE,_xll.ohTrigger(RecalcTrigger,Trigger6M)),NA())</f>
        <v>4.0928441860454967E-3</v>
      </c>
      <c r="Q2841" s="145">
        <f>IFERROR(_xll.qlIndexFixing(ONIndex1Y,I2841,TRUE,_xll.ohTrigger(RecalcTrigger,Trigger1Y)),NA())</f>
        <v>5.110689850518213E-3</v>
      </c>
    </row>
    <row r="2842" spans="2:17" x14ac:dyDescent="0.2">
      <c r="B2842" s="39" t="s">
        <v>42</v>
      </c>
      <c r="D2842" s="42">
        <f>_xll.qlCalendarAdvance(Calendar,$D2841,B2842,"f",FALSE)</f>
        <v>59665</v>
      </c>
      <c r="E2842" s="139">
        <f>_xll.qlInterestRateIndexValueDate(IndexON,D2842)</f>
        <v>59665</v>
      </c>
      <c r="F2842" s="155">
        <f>IFERROR(_xll.qlIndexFixing(IndexON,D2842,TRUE,_xll.ohTrigger(RecalcTrigger,TriggerON)),NA())</f>
        <v>5.2001970170767464E-3</v>
      </c>
      <c r="H2842" s="42">
        <f>_xll.qlCalendarAdvance(Calendar,$H2841,B2842,"f",FALSE)</f>
        <v>59665</v>
      </c>
      <c r="I2842" s="139">
        <f>_xll.qlInterestRateIndexValueDate(Index1M,$H2842)</f>
        <v>59667</v>
      </c>
      <c r="J2842" s="144">
        <f>IFERROR(_xll.qlIndexFixing(Index1M,$H2842,TRUE,_xll.ohTrigger(RecalcTrigger,Trigger1M)),NA())</f>
        <v>4.6854338707744761E-3</v>
      </c>
      <c r="K2842" s="44">
        <f>IFERROR(_xll.qlIndexFixing(Index3M,H2842,TRUE,_xll.ohTrigger(RecalcTrigger,Trigger3M)),NA())</f>
        <v>4.9420042876274885E-3</v>
      </c>
      <c r="L2842" s="44">
        <f>IFERROR(_xll.qlIndexFixing(Index6M,$H2842,TRUE,_xll.ohTrigger(RecalcTrigger,Trigger6M)),NA())</f>
        <v>4.0295314341169779E-3</v>
      </c>
      <c r="M2842" s="145">
        <f>IFERROR(_xll.qlIndexFixing(Index1Y,$H2842,TRUE,_xll.ohTrigger(RecalcTrigger,Trigger1Y)),NA())</f>
        <v>5.1294173040353106E-3</v>
      </c>
      <c r="N2842" s="144">
        <f>IFERROR(_xll.qlIndexFixing(ONIndex1M,I2842,TRUE,_xll.ohTrigger(RecalcTrigger,Trigger1M)),NA())</f>
        <v>4.6848500778740032E-3</v>
      </c>
      <c r="O2842" s="44">
        <f>IFERROR(_xll.qlIndexFixing(ONIndex3M,I2842,TRUE,_xll.ohTrigger(RecalcTrigger,Trigger3M)),NA())</f>
        <v>4.9395357611370372E-3</v>
      </c>
      <c r="P2842" s="44">
        <f>IFERROR(_xll.qlIndexFixing(ONIndex6M,I2842,TRUE,_xll.ohTrigger(RecalcTrigger,Trigger6M)),NA())</f>
        <v>4.0869354932304702E-3</v>
      </c>
      <c r="Q2842" s="145">
        <f>IFERROR(_xll.qlIndexFixing(ONIndex1Y,I2842,TRUE,_xll.ohTrigger(RecalcTrigger,Trigger1Y)),NA())</f>
        <v>5.1104255906242457E-3</v>
      </c>
    </row>
    <row r="2843" spans="2:17" x14ac:dyDescent="0.2">
      <c r="B2843" s="39" t="s">
        <v>42</v>
      </c>
      <c r="D2843" s="42">
        <f>_xll.qlCalendarAdvance(Calendar,$D2842,B2843,"f",FALSE)</f>
        <v>59672</v>
      </c>
      <c r="E2843" s="139">
        <f>_xll.qlInterestRateIndexValueDate(IndexON,D2843)</f>
        <v>59672</v>
      </c>
      <c r="F2843" s="155">
        <f>IFERROR(_xll.qlIndexFixing(IndexON,D2843,TRUE,_xll.ohTrigger(RecalcTrigger,TriggerON)),NA())</f>
        <v>5.2001970171566825E-3</v>
      </c>
      <c r="H2843" s="42">
        <f>_xll.qlCalendarAdvance(Calendar,$H2842,B2843,"f",FALSE)</f>
        <v>59672</v>
      </c>
      <c r="I2843" s="139">
        <f>_xll.qlInterestRateIndexValueDate(Index1M,$H2843)</f>
        <v>59674</v>
      </c>
      <c r="J2843" s="144">
        <f>IFERROR(_xll.qlIndexFixing(Index1M,$H2843,TRUE,_xll.ohTrigger(RecalcTrigger,Trigger1M)),NA())</f>
        <v>4.6852442183594138E-3</v>
      </c>
      <c r="K2843" s="44">
        <f>IFERROR(_xll.qlIndexFixing(Index3M,H2843,TRUE,_xll.ohTrigger(RecalcTrigger,Trigger3M)),NA())</f>
        <v>4.9419539294154203E-3</v>
      </c>
      <c r="L2843" s="44">
        <f>IFERROR(_xll.qlIndexFixing(Index6M,$H2843,TRUE,_xll.ohTrigger(RecalcTrigger,Trigger6M)),NA())</f>
        <v>4.0251300537372508E-3</v>
      </c>
      <c r="M2843" s="145">
        <f>IFERROR(_xll.qlIndexFixing(Index1Y,$H2843,TRUE,_xll.ohTrigger(RecalcTrigger,Trigger1Y)),NA())</f>
        <v>5.1298866711178412E-3</v>
      </c>
      <c r="N2843" s="144">
        <f>IFERROR(_xll.qlIndexFixing(ONIndex1M,I2843,TRUE,_xll.ohTrigger(RecalcTrigger,Trigger1M)),NA())</f>
        <v>4.6846177560322388E-3</v>
      </c>
      <c r="O2843" s="44">
        <f>IFERROR(_xll.qlIndexFixing(ONIndex3M,I2843,TRUE,_xll.ohTrigger(RecalcTrigger,Trigger3M)),NA())</f>
        <v>4.9393214248283357E-3</v>
      </c>
      <c r="P2843" s="44">
        <f>IFERROR(_xll.qlIndexFixing(ONIndex6M,I2843,TRUE,_xll.ohTrigger(RecalcTrigger,Trigger6M)),NA())</f>
        <v>4.0811369650128881E-3</v>
      </c>
      <c r="Q2843" s="145">
        <f>IFERROR(_xll.qlIndexFixing(ONIndex1Y,I2843,TRUE,_xll.ohTrigger(RecalcTrigger,Trigger1Y)),NA())</f>
        <v>5.1101881866877363E-3</v>
      </c>
    </row>
    <row r="2844" spans="2:17" x14ac:dyDescent="0.2">
      <c r="B2844" s="39" t="s">
        <v>42</v>
      </c>
      <c r="D2844" s="42">
        <f>_xll.qlCalendarAdvance(Calendar,$D2843,B2844,"f",FALSE)</f>
        <v>59679</v>
      </c>
      <c r="E2844" s="139">
        <f>_xll.qlInterestRateIndexValueDate(IndexON,D2844)</f>
        <v>59679</v>
      </c>
      <c r="F2844" s="155">
        <f>IFERROR(_xll.qlIndexFixing(IndexON,D2844,TRUE,_xll.ohTrigger(RecalcTrigger,TriggerON)),NA())</f>
        <v>5.2001970170767464E-3</v>
      </c>
      <c r="H2844" s="42">
        <f>_xll.qlCalendarAdvance(Calendar,$H2843,B2844,"f",FALSE)</f>
        <v>59679</v>
      </c>
      <c r="I2844" s="139">
        <f>_xll.qlInterestRateIndexValueDate(Index1M,$H2844)</f>
        <v>59681</v>
      </c>
      <c r="J2844" s="144">
        <f>IFERROR(_xll.qlIndexFixing(Index1M,$H2844,TRUE,_xll.ohTrigger(RecalcTrigger,Trigger1M)),NA())</f>
        <v>4.6850818081554182E-3</v>
      </c>
      <c r="K2844" s="44">
        <f>IFERROR(_xll.qlIndexFixing(Index3M,H2844,TRUE,_xll.ohTrigger(RecalcTrigger,Trigger3M)),NA())</f>
        <v>4.941930715719774E-3</v>
      </c>
      <c r="L2844" s="44">
        <f>IFERROR(_xll.qlIndexFixing(Index6M,$H2844,TRUE,_xll.ohTrigger(RecalcTrigger,Trigger6M)),NA())</f>
        <v>4.0208416017389805E-3</v>
      </c>
      <c r="M2844" s="145">
        <f>IFERROR(_xll.qlIndexFixing(Index1Y,$H2844,TRUE,_xll.ohTrigger(RecalcTrigger,Trigger1Y)),NA())</f>
        <v>5.1303840688210296E-3</v>
      </c>
      <c r="N2844" s="144">
        <f>IFERROR(_xll.qlIndexFixing(ONIndex1M,I2844,TRUE,_xll.ohTrigger(RecalcTrigger,Trigger1M)),NA())</f>
        <v>4.6844126016587495E-3</v>
      </c>
      <c r="O2844" s="44">
        <f>IFERROR(_xll.qlIndexFixing(ONIndex3M,I2844,TRUE,_xll.ohTrigger(RecalcTrigger,Trigger3M)),NA())</f>
        <v>4.9391339574267334E-3</v>
      </c>
      <c r="P2844" s="44">
        <f>IFERROR(_xll.qlIndexFixing(ONIndex6M,I2844,TRUE,_xll.ohTrigger(RecalcTrigger,Trigger6M)),NA())</f>
        <v>4.0754487870842127E-3</v>
      </c>
      <c r="Q2844" s="145">
        <f>IFERROR(_xll.qlIndexFixing(ONIndex1Y,I2844,TRUE,_xll.ohTrigger(RecalcTrigger,Trigger1Y)),NA())</f>
        <v>5.1099776771579286E-3</v>
      </c>
    </row>
    <row r="2845" spans="2:17" x14ac:dyDescent="0.2">
      <c r="B2845" s="39" t="s">
        <v>42</v>
      </c>
      <c r="D2845" s="42">
        <f>_xll.qlCalendarAdvance(Calendar,$D2844,B2845,"f",FALSE)</f>
        <v>59686</v>
      </c>
      <c r="E2845" s="139">
        <f>_xll.qlInterestRateIndexValueDate(IndexON,D2845)</f>
        <v>59686</v>
      </c>
      <c r="F2845" s="155">
        <f>IFERROR(_xll.qlIndexFixing(IndexON,D2845,TRUE,_xll.ohTrigger(RecalcTrigger,TriggerON)),NA())</f>
        <v>5.2001970170767464E-3</v>
      </c>
      <c r="H2845" s="42">
        <f>_xll.qlCalendarAdvance(Calendar,$H2844,B2845,"f",FALSE)</f>
        <v>59686</v>
      </c>
      <c r="I2845" s="139">
        <f>_xll.qlInterestRateIndexValueDate(Index1M,$H2845)</f>
        <v>59688</v>
      </c>
      <c r="J2845" s="144">
        <f>IFERROR(_xll.qlIndexFixing(Index1M,$H2845,TRUE,_xll.ohTrigger(RecalcTrigger,Trigger1M)),NA())</f>
        <v>4.684946680880887E-3</v>
      </c>
      <c r="K2845" s="44">
        <f>IFERROR(_xll.qlIndexFixing(Index3M,H2845,TRUE,_xll.ohTrigger(RecalcTrigger,Trigger3M)),NA())</f>
        <v>4.9419346862551632E-3</v>
      </c>
      <c r="L2845" s="44">
        <f>IFERROR(_xll.qlIndexFixing(Index6M,$H2845,TRUE,_xll.ohTrigger(RecalcTrigger,Trigger6M)),NA())</f>
        <v>4.0166662636321529E-3</v>
      </c>
      <c r="M2845" s="145">
        <f>IFERROR(_xll.qlIndexFixing(Index1Y,$H2845,TRUE,_xll.ohTrigger(RecalcTrigger,Trigger1Y)),NA())</f>
        <v>5.1309095361188242E-3</v>
      </c>
      <c r="N2845" s="144">
        <f>IFERROR(_xll.qlIndexFixing(ONIndex1M,I2845,TRUE,_xll.ohTrigger(RecalcTrigger,Trigger1M)),NA())</f>
        <v>4.6842346557607328E-3</v>
      </c>
      <c r="O2845" s="44">
        <f>IFERROR(_xll.qlIndexFixing(ONIndex3M,I2845,TRUE,_xll.ohTrigger(RecalcTrigger,Trigger3M)),NA())</f>
        <v>4.9389733989801954E-3</v>
      </c>
      <c r="P2845" s="44">
        <f>IFERROR(_xll.qlIndexFixing(ONIndex6M,I2845,TRUE,_xll.ohTrigger(RecalcTrigger,Trigger6M)),NA())</f>
        <v>4.069871145215842E-3</v>
      </c>
      <c r="Q2845" s="145">
        <f>IFERROR(_xll.qlIndexFixing(ONIndex1Y,I2845,TRUE,_xll.ohTrigger(RecalcTrigger,Trigger1Y)),NA())</f>
        <v>5.1097941011235548E-3</v>
      </c>
    </row>
    <row r="2846" spans="2:17" x14ac:dyDescent="0.2">
      <c r="B2846" s="39" t="s">
        <v>42</v>
      </c>
      <c r="D2846" s="42">
        <f>_xll.qlCalendarAdvance(Calendar,$D2845,B2846,"f",FALSE)</f>
        <v>59693</v>
      </c>
      <c r="E2846" s="139">
        <f>_xll.qlInterestRateIndexValueDate(IndexON,D2846)</f>
        <v>59693</v>
      </c>
      <c r="F2846" s="155">
        <f>IFERROR(_xll.qlIndexFixing(IndexON,D2846,TRUE,_xll.ohTrigger(RecalcTrigger,TriggerON)),NA())</f>
        <v>5.2001970170767464E-3</v>
      </c>
      <c r="H2846" s="42">
        <f>_xll.qlCalendarAdvance(Calendar,$H2845,B2846,"f",FALSE)</f>
        <v>59693</v>
      </c>
      <c r="I2846" s="139">
        <f>_xll.qlInterestRateIndexValueDate(Index1M,$H2846)</f>
        <v>59695</v>
      </c>
      <c r="J2846" s="144">
        <f>IFERROR(_xll.qlIndexFixing(Index1M,$H2846,TRUE,_xll.ohTrigger(RecalcTrigger,Trigger1M)),NA())</f>
        <v>4.6848388772490592E-3</v>
      </c>
      <c r="K2846" s="44">
        <f>IFERROR(_xll.qlIndexFixing(Index3M,H2846,TRUE,_xll.ohTrigger(RecalcTrigger,Trigger3M)),NA())</f>
        <v>4.9419658807404567E-3</v>
      </c>
      <c r="L2846" s="44">
        <f>IFERROR(_xll.qlIndexFixing(Index6M,$H2846,TRUE,_xll.ohTrigger(RecalcTrigger,Trigger6M)),NA())</f>
        <v>4.0126042249449016E-3</v>
      </c>
      <c r="M2846" s="145">
        <f>IFERROR(_xll.qlIndexFixing(Index1Y,$H2846,TRUE,_xll.ohTrigger(RecalcTrigger,Trigger1Y)),NA())</f>
        <v>5.1314631119880006E-3</v>
      </c>
      <c r="N2846" s="144">
        <f>IFERROR(_xll.qlIndexFixing(ONIndex1M,I2846,TRUE,_xll.ohTrigger(RecalcTrigger,Trigger1M)),NA())</f>
        <v>4.6840839588657701E-3</v>
      </c>
      <c r="O2846" s="44">
        <f>IFERROR(_xll.qlIndexFixing(ONIndex3M,I2846,TRUE,_xll.ohTrigger(RecalcTrigger,Trigger3M)),NA())</f>
        <v>4.9388397888172619E-3</v>
      </c>
      <c r="P2846" s="44">
        <f>IFERROR(_xll.qlIndexFixing(ONIndex6M,I2846,TRUE,_xll.ohTrigger(RecalcTrigger,Trigger6M)),NA())</f>
        <v>4.0644042254189827E-3</v>
      </c>
      <c r="Q2846" s="145">
        <f>IFERROR(_xll.qlIndexFixing(ONIndex1Y,I2846,TRUE,_xll.ohTrigger(RecalcTrigger,Trigger1Y)),NA())</f>
        <v>5.1096374970338587E-3</v>
      </c>
    </row>
    <row r="2847" spans="2:17" x14ac:dyDescent="0.2">
      <c r="B2847" s="39" t="s">
        <v>42</v>
      </c>
      <c r="D2847" s="42">
        <f>_xll.qlCalendarAdvance(Calendar,$D2846,B2847,"f",FALSE)</f>
        <v>59700</v>
      </c>
      <c r="E2847" s="139">
        <f>_xll.qlInterestRateIndexValueDate(IndexON,D2847)</f>
        <v>59700</v>
      </c>
      <c r="F2847" s="155">
        <f>IFERROR(_xll.qlIndexFixing(IndexON,D2847,TRUE,_xll.ohTrigger(RecalcTrigger,TriggerON)),NA())</f>
        <v>5.2001970171566825E-3</v>
      </c>
      <c r="H2847" s="42">
        <f>_xll.qlCalendarAdvance(Calendar,$H2846,B2847,"f",FALSE)</f>
        <v>59700</v>
      </c>
      <c r="I2847" s="139">
        <f>_xll.qlInterestRateIndexValueDate(Index1M,$H2847)</f>
        <v>59702</v>
      </c>
      <c r="J2847" s="144">
        <f>IFERROR(_xll.qlIndexFixing(Index1M,$H2847,TRUE,_xll.ohTrigger(RecalcTrigger,Trigger1M)),NA())</f>
        <v>4.68475843798091E-3</v>
      </c>
      <c r="K2847" s="44">
        <f>IFERROR(_xll.qlIndexFixing(Index3M,H2847,TRUE,_xll.ohTrigger(RecalcTrigger,Trigger3M)),NA())</f>
        <v>4.9420243388936681E-3</v>
      </c>
      <c r="L2847" s="44">
        <f>IFERROR(_xll.qlIndexFixing(Index6M,$H2847,TRUE,_xll.ohTrigger(RecalcTrigger,Trigger6M)),NA())</f>
        <v>4.0086556712235072E-3</v>
      </c>
      <c r="M2847" s="145">
        <f>IFERROR(_xll.qlIndexFixing(Index1Y,$H2847,TRUE,_xll.ohTrigger(RecalcTrigger,Trigger1Y)),NA())</f>
        <v>5.1320448354079534E-3</v>
      </c>
      <c r="N2847" s="144">
        <f>IFERROR(_xll.qlIndexFixing(ONIndex1M,I2847,TRUE,_xll.ohTrigger(RecalcTrigger,Trigger1M)),NA())</f>
        <v>4.6839605517412508E-3</v>
      </c>
      <c r="O2847" s="44">
        <f>IFERROR(_xll.qlIndexFixing(ONIndex3M,I2847,TRUE,_xll.ohTrigger(RecalcTrigger,Trigger3M)),NA())</f>
        <v>4.938733166905962E-3</v>
      </c>
      <c r="P2847" s="44">
        <f>IFERROR(_xll.qlIndexFixing(ONIndex6M,I2847,TRUE,_xll.ohTrigger(RecalcTrigger,Trigger6M)),NA())</f>
        <v>4.059048213465033E-3</v>
      </c>
      <c r="Q2847" s="145">
        <f>IFERROR(_xll.qlIndexFixing(ONIndex1Y,I2847,TRUE,_xll.ohTrigger(RecalcTrigger,Trigger1Y)),NA())</f>
        <v>5.1095079036578284E-3</v>
      </c>
    </row>
    <row r="2848" spans="2:17" x14ac:dyDescent="0.2">
      <c r="B2848" s="39" t="s">
        <v>42</v>
      </c>
      <c r="D2848" s="42">
        <f>_xll.qlCalendarAdvance(Calendar,$D2847,B2848,"f",FALSE)</f>
        <v>59707</v>
      </c>
      <c r="E2848" s="139">
        <f>_xll.qlInterestRateIndexValueDate(IndexON,D2848)</f>
        <v>59707</v>
      </c>
      <c r="F2848" s="155">
        <f>IFERROR(_xll.qlIndexFixing(IndexON,D2848,TRUE,_xll.ohTrigger(RecalcTrigger,TriggerON)),NA())</f>
        <v>5.2001970170767464E-3</v>
      </c>
      <c r="H2848" s="42">
        <f>_xll.qlCalendarAdvance(Calendar,$H2847,B2848,"f",FALSE)</f>
        <v>59707</v>
      </c>
      <c r="I2848" s="139">
        <f>_xll.qlInterestRateIndexValueDate(Index1M,$H2848)</f>
        <v>59709</v>
      </c>
      <c r="J2848" s="144">
        <f>IFERROR(_xll.qlIndexFixing(Index1M,$H2848,TRUE,_xll.ohTrigger(RecalcTrigger,Trigger1M)),NA())</f>
        <v>4.6847054037974139E-3</v>
      </c>
      <c r="K2848" s="44">
        <f>IFERROR(_xll.qlIndexFixing(Index3M,H2848,TRUE,_xll.ohTrigger(RecalcTrigger,Trigger3M)),NA())</f>
        <v>4.9421101004311144E-3</v>
      </c>
      <c r="L2848" s="44">
        <f>IFERROR(_xll.qlIndexFixing(Index6M,$H2848,TRUE,_xll.ohTrigger(RecalcTrigger,Trigger6M)),NA())</f>
        <v>4.0048207880311023E-3</v>
      </c>
      <c r="M2848" s="145">
        <f>IFERROR(_xll.qlIndexFixing(Index1Y,$H2848,TRUE,_xll.ohTrigger(RecalcTrigger,Trigger1Y)),NA())</f>
        <v>5.1326547453604682E-3</v>
      </c>
      <c r="N2848" s="144">
        <f>IFERROR(_xll.qlIndexFixing(ONIndex1M,I2848,TRUE,_xll.ohTrigger(RecalcTrigger,Trigger1M)),NA())</f>
        <v>4.6838644749147562E-3</v>
      </c>
      <c r="O2848" s="44">
        <f>IFERROR(_xll.qlIndexFixing(ONIndex3M,I2848,TRUE,_xll.ohTrigger(RecalcTrigger,Trigger3M)),NA())</f>
        <v>4.9386535724149638E-3</v>
      </c>
      <c r="P2848" s="44">
        <f>IFERROR(_xll.qlIndexFixing(ONIndex6M,I2848,TRUE,_xll.ohTrigger(RecalcTrigger,Trigger6M)),NA())</f>
        <v>4.0538032953651992E-3</v>
      </c>
      <c r="Q2848" s="145">
        <f>IFERROR(_xll.qlIndexFixing(ONIndex1Y,I2848,TRUE,_xll.ohTrigger(RecalcTrigger,Trigger1Y)),NA())</f>
        <v>5.1094053598443878E-3</v>
      </c>
    </row>
    <row r="2849" spans="2:17" x14ac:dyDescent="0.2">
      <c r="B2849" s="39" t="s">
        <v>42</v>
      </c>
      <c r="D2849" s="42">
        <f>_xll.qlCalendarAdvance(Calendar,$D2848,B2849,"f",FALSE)</f>
        <v>59714</v>
      </c>
      <c r="E2849" s="139">
        <f>_xll.qlInterestRateIndexValueDate(IndexON,D2849)</f>
        <v>59714</v>
      </c>
      <c r="F2849" s="155">
        <f>IFERROR(_xll.qlIndexFixing(IndexON,D2849,TRUE,_xll.ohTrigger(RecalcTrigger,TriggerON)),NA())</f>
        <v>5.2001970170767464E-3</v>
      </c>
      <c r="H2849" s="42">
        <f>_xll.qlCalendarAdvance(Calendar,$H2848,B2849,"f",FALSE)</f>
        <v>59714</v>
      </c>
      <c r="I2849" s="139">
        <f>_xll.qlInterestRateIndexValueDate(Index1M,$H2849)</f>
        <v>59716</v>
      </c>
      <c r="J2849" s="144">
        <f>IFERROR(_xll.qlIndexFixing(Index1M,$H2849,TRUE,_xll.ohTrigger(RecalcTrigger,Trigger1M)),NA())</f>
        <v>4.6847109885264637E-3</v>
      </c>
      <c r="K2849" s="44">
        <f>IFERROR(_xll.qlIndexFixing(Index3M,H2849,TRUE,_xll.ohTrigger(RecalcTrigger,Trigger3M)),NA())</f>
        <v>4.9420820190940462E-3</v>
      </c>
      <c r="L2849" s="44">
        <f>IFERROR(_xll.qlIndexFixing(Index6M,$H2849,TRUE,_xll.ohTrigger(RecalcTrigger,Trigger6M)),NA())</f>
        <v>4.0010997609519917E-3</v>
      </c>
      <c r="M2849" s="145">
        <f>IFERROR(_xll.qlIndexFixing(Index1Y,$H2849,TRUE,_xll.ohTrigger(RecalcTrigger,Trigger1Y)),NA())</f>
        <v>5.1332928808295129E-3</v>
      </c>
      <c r="N2849" s="144">
        <f>IFERROR(_xll.qlIndexFixing(ONIndex1M,I2849,TRUE,_xll.ohTrigger(RecalcTrigger,Trigger1M)),NA())</f>
        <v>4.6837957693135479E-3</v>
      </c>
      <c r="O2849" s="44">
        <f>IFERROR(_xll.qlIndexFixing(ONIndex3M,I2849,TRUE,_xll.ohTrigger(RecalcTrigger,Trigger3M)),NA())</f>
        <v>4.9386010455521046E-3</v>
      </c>
      <c r="P2849" s="44">
        <f>IFERROR(_xll.qlIndexFixing(ONIndex6M,I2849,TRUE,_xll.ohTrigger(RecalcTrigger,Trigger6M)),NA())</f>
        <v>4.0486696567310076E-3</v>
      </c>
      <c r="Q2849" s="145">
        <f>IFERROR(_xll.qlIndexFixing(ONIndex1Y,I2849,TRUE,_xll.ohTrigger(RecalcTrigger,Trigger1Y)),NA())</f>
        <v>5.109329904282589E-3</v>
      </c>
    </row>
    <row r="2850" spans="2:17" x14ac:dyDescent="0.2">
      <c r="B2850" s="39" t="s">
        <v>42</v>
      </c>
      <c r="D2850" s="42">
        <f>_xll.qlCalendarAdvance(Calendar,$D2849,B2850,"f",FALSE)</f>
        <v>59721</v>
      </c>
      <c r="E2850" s="139">
        <f>_xll.qlInterestRateIndexValueDate(IndexON,D2850)</f>
        <v>59721</v>
      </c>
      <c r="F2850" s="155">
        <f>IFERROR(_xll.qlIndexFixing(IndexON,D2850,TRUE,_xll.ohTrigger(RecalcTrigger,TriggerON)),NA())</f>
        <v>5.2001970171566825E-3</v>
      </c>
      <c r="H2850" s="42">
        <f>_xll.qlCalendarAdvance(Calendar,$H2849,B2850,"f",FALSE)</f>
        <v>59721</v>
      </c>
      <c r="I2850" s="139">
        <f>_xll.qlInterestRateIndexValueDate(Index1M,$H2850)</f>
        <v>59723</v>
      </c>
      <c r="J2850" s="144">
        <f>IFERROR(_xll.qlIndexFixing(Index1M,$H2850,TRUE,_xll.ohTrigger(RecalcTrigger,Trigger1M)),NA())</f>
        <v>4.6846817135450733E-3</v>
      </c>
      <c r="K2850" s="44">
        <f>IFERROR(_xll.qlIndexFixing(Index3M,H2850,TRUE,_xll.ohTrigger(RecalcTrigger,Trigger3M)),NA())</f>
        <v>4.9423636925375767E-3</v>
      </c>
      <c r="L2850" s="44">
        <f>IFERROR(_xll.qlIndexFixing(Index6M,$H2850,TRUE,_xll.ohTrigger(RecalcTrigger,Trigger6M)),NA())</f>
        <v>3.9974927755856027E-3</v>
      </c>
      <c r="M2850" s="145">
        <f>IFERROR(_xll.qlIndexFixing(Index1Y,$H2850,TRUE,_xll.ohTrigger(RecalcTrigger,Trigger1Y)),NA())</f>
        <v>5.1339592808018831E-3</v>
      </c>
      <c r="N2850" s="144">
        <f>IFERROR(_xll.qlIndexFixing(ONIndex1M,I2850,TRUE,_xll.ohTrigger(RecalcTrigger,Trigger1M)),NA())</f>
        <v>4.6837544755451432E-3</v>
      </c>
      <c r="O2850" s="44">
        <f>IFERROR(_xll.qlIndexFixing(ONIndex3M,I2850,TRUE,_xll.ohTrigger(RecalcTrigger,Trigger3M)),NA())</f>
        <v>4.9385756256459246E-3</v>
      </c>
      <c r="P2850" s="44">
        <f>IFERROR(_xll.qlIndexFixing(ONIndex6M,I2850,TRUE,_xll.ohTrigger(RecalcTrigger,Trigger6M)),NA())</f>
        <v>4.0436474837335368E-3</v>
      </c>
      <c r="Q2850" s="145">
        <f>IFERROR(_xll.qlIndexFixing(ONIndex1Y,I2850,TRUE,_xll.ohTrigger(RecalcTrigger,Trigger1Y)),NA())</f>
        <v>5.109281575661484E-3</v>
      </c>
    </row>
    <row r="2851" spans="2:17" x14ac:dyDescent="0.2">
      <c r="B2851" s="39" t="s">
        <v>42</v>
      </c>
      <c r="D2851" s="42">
        <f>_xll.qlCalendarAdvance(Calendar,$D2850,B2851,"f",FALSE)</f>
        <v>59728</v>
      </c>
      <c r="E2851" s="139">
        <f>_xll.qlInterestRateIndexValueDate(IndexON,D2851)</f>
        <v>59728</v>
      </c>
      <c r="F2851" s="155">
        <f>IFERROR(_xll.qlIndexFixing(IndexON,D2851,TRUE,_xll.ohTrigger(RecalcTrigger,TriggerON)),NA())</f>
        <v>5.2001970170767464E-3</v>
      </c>
      <c r="H2851" s="42">
        <f>_xll.qlCalendarAdvance(Calendar,$H2850,B2851,"f",FALSE)</f>
        <v>59728</v>
      </c>
      <c r="I2851" s="139">
        <f>_xll.qlInterestRateIndexValueDate(Index1M,$H2851)</f>
        <v>59730</v>
      </c>
      <c r="J2851" s="144">
        <f>IFERROR(_xll.qlIndexFixing(Index1M,$H2851,TRUE,_xll.ohTrigger(RecalcTrigger,Trigger1M)),NA())</f>
        <v>4.6847111389156006E-3</v>
      </c>
      <c r="K2851" s="44">
        <f>IFERROR(_xll.qlIndexFixing(Index3M,H2851,TRUE,_xll.ohTrigger(RecalcTrigger,Trigger3M)),NA())</f>
        <v>4.942531602545177E-3</v>
      </c>
      <c r="L2851" s="44">
        <f>IFERROR(_xll.qlIndexFixing(Index6M,$H2851,TRUE,_xll.ohTrigger(RecalcTrigger,Trigger6M)),NA())</f>
        <v>3.9940000175521032E-3</v>
      </c>
      <c r="M2851" s="145">
        <f>IFERROR(_xll.qlIndexFixing(Index1Y,$H2851,TRUE,_xll.ohTrigger(RecalcTrigger,Trigger1Y)),NA())</f>
        <v>5.1346539842669911E-3</v>
      </c>
      <c r="N2851" s="144">
        <f>IFERROR(_xll.qlIndexFixing(ONIndex1M,I2851,TRUE,_xll.ohTrigger(RecalcTrigger,Trigger1M)),NA())</f>
        <v>4.6837406341371235E-3</v>
      </c>
      <c r="O2851" s="44">
        <f>IFERROR(_xll.qlIndexFixing(ONIndex3M,I2851,TRUE,_xll.ohTrigger(RecalcTrigger,Trigger3M)),NA())</f>
        <v>4.9385773525845167E-3</v>
      </c>
      <c r="P2851" s="44">
        <f>IFERROR(_xll.qlIndexFixing(ONIndex6M,I2851,TRUE,_xll.ohTrigger(RecalcTrigger,Trigger6M)),NA())</f>
        <v>4.0387369620642488E-3</v>
      </c>
      <c r="Q2851" s="145">
        <f>IFERROR(_xll.qlIndexFixing(ONIndex1Y,I2851,TRUE,_xll.ohTrigger(RecalcTrigger,Trigger1Y)),NA())</f>
        <v>5.1092604126701247E-3</v>
      </c>
    </row>
    <row r="2852" spans="2:17" x14ac:dyDescent="0.2">
      <c r="B2852" s="39" t="s">
        <v>42</v>
      </c>
      <c r="D2852" s="42">
        <f>_xll.qlCalendarAdvance(Calendar,$D2851,B2852,"f",FALSE)</f>
        <v>59735</v>
      </c>
      <c r="E2852" s="139">
        <f>_xll.qlInterestRateIndexValueDate(IndexON,D2852)</f>
        <v>59735</v>
      </c>
      <c r="F2852" s="155">
        <f>IFERROR(_xll.qlIndexFixing(IndexON,D2852,TRUE,_xll.ohTrigger(RecalcTrigger,TriggerON)),NA())</f>
        <v>5.2001970170767464E-3</v>
      </c>
      <c r="H2852" s="42">
        <f>_xll.qlCalendarAdvance(Calendar,$H2851,B2852,"f",FALSE)</f>
        <v>59735</v>
      </c>
      <c r="I2852" s="139">
        <f>_xll.qlInterestRateIndexValueDate(Index1M,$H2852)</f>
        <v>59737</v>
      </c>
      <c r="J2852" s="144">
        <f>IFERROR(_xll.qlIndexFixing(Index1M,$H2852,TRUE,_xll.ohTrigger(RecalcTrigger,Trigger1M)),NA())</f>
        <v>4.6847681322443662E-3</v>
      </c>
      <c r="K2852" s="44">
        <f>IFERROR(_xll.qlIndexFixing(Index3M,H2852,TRUE,_xll.ohTrigger(RecalcTrigger,Trigger3M)),NA())</f>
        <v>4.9427269748167297E-3</v>
      </c>
      <c r="L2852" s="44">
        <f>IFERROR(_xll.qlIndexFixing(Index6M,$H2852,TRUE,_xll.ohTrigger(RecalcTrigger,Trigger6M)),NA())</f>
        <v>3.990621672490674E-3</v>
      </c>
      <c r="M2852" s="145">
        <f>IFERROR(_xll.qlIndexFixing(Index1Y,$H2852,TRUE,_xll.ohTrigger(RecalcTrigger,Trigger1Y)),NA())</f>
        <v>5.135377030216862E-3</v>
      </c>
      <c r="N2852" s="144">
        <f>IFERROR(_xll.qlIndexFixing(ONIndex1M,I2852,TRUE,_xll.ohTrigger(RecalcTrigger,Trigger1M)),NA())</f>
        <v>4.6837542861766224E-3</v>
      </c>
      <c r="O2852" s="44">
        <f>IFERROR(_xll.qlIndexFixing(ONIndex3M,I2852,TRUE,_xll.ohTrigger(RecalcTrigger,Trigger3M)),NA())</f>
        <v>4.9386062658562935E-3</v>
      </c>
      <c r="P2852" s="44">
        <f>IFERROR(_xll.qlIndexFixing(ONIndex6M,I2852,TRUE,_xll.ohTrigger(RecalcTrigger,Trigger6M)),NA())</f>
        <v>4.0339382777343502E-3</v>
      </c>
      <c r="Q2852" s="145">
        <f>IFERROR(_xll.qlIndexFixing(ONIndex1Y,I2852,TRUE,_xll.ohTrigger(RecalcTrigger,Trigger1Y)),NA())</f>
        <v>5.1092664541574351E-3</v>
      </c>
    </row>
    <row r="2853" spans="2:17" x14ac:dyDescent="0.2">
      <c r="B2853" s="39" t="s">
        <v>42</v>
      </c>
      <c r="D2853" s="42">
        <f>_xll.qlCalendarAdvance(Calendar,$D2852,B2853,"f",FALSE)</f>
        <v>59742</v>
      </c>
      <c r="E2853" s="139">
        <f>_xll.qlInterestRateIndexValueDate(IndexON,D2853)</f>
        <v>59742</v>
      </c>
      <c r="F2853" s="155">
        <f>IFERROR(_xll.qlIndexFixing(IndexON,D2853,TRUE,_xll.ohTrigger(RecalcTrigger,TriggerON)),NA())</f>
        <v>5.2001970170767464E-3</v>
      </c>
      <c r="H2853" s="42">
        <f>_xll.qlCalendarAdvance(Calendar,$H2852,B2853,"f",FALSE)</f>
        <v>59742</v>
      </c>
      <c r="I2853" s="139">
        <f>_xll.qlInterestRateIndexValueDate(Index1M,$H2853)</f>
        <v>59744</v>
      </c>
      <c r="J2853" s="144">
        <f>IFERROR(_xll.qlIndexFixing(Index1M,$H2853,TRUE,_xll.ohTrigger(RecalcTrigger,Trigger1M)),NA())</f>
        <v>4.6848527342497675E-3</v>
      </c>
      <c r="K2853" s="44">
        <f>IFERROR(_xll.qlIndexFixing(Index3M,H2853,TRUE,_xll.ohTrigger(RecalcTrigger,Trigger3M)),NA())</f>
        <v>4.942949849073652E-3</v>
      </c>
      <c r="L2853" s="44">
        <f>IFERROR(_xll.qlIndexFixing(Index6M,$H2853,TRUE,_xll.ohTrigger(RecalcTrigger,Trigger6M)),NA())</f>
        <v>3.9873579260595047E-3</v>
      </c>
      <c r="M2853" s="145">
        <f>IFERROR(_xll.qlIndexFixing(Index1Y,$H2853,TRUE,_xll.ohTrigger(RecalcTrigger,Trigger1Y)),NA())</f>
        <v>5.1361284576452622E-3</v>
      </c>
      <c r="N2853" s="144">
        <f>IFERROR(_xll.qlIndexFixing(ONIndex1M,I2853,TRUE,_xll.ohTrigger(RecalcTrigger,Trigger1M)),NA())</f>
        <v>4.6837954721112851E-3</v>
      </c>
      <c r="O2853" s="44">
        <f>IFERROR(_xll.qlIndexFixing(ONIndex3M,I2853,TRUE,_xll.ohTrigger(RecalcTrigger,Trigger3M)),NA())</f>
        <v>4.9386624053493478E-3</v>
      </c>
      <c r="P2853" s="44">
        <f>IFERROR(_xll.qlIndexFixing(ONIndex6M,I2853,TRUE,_xll.ohTrigger(RecalcTrigger,Trigger6M)),NA())</f>
        <v>4.0292516163553671E-3</v>
      </c>
      <c r="Q2853" s="145">
        <f>IFERROR(_xll.qlIndexFixing(ONIndex1Y,I2853,TRUE,_xll.ohTrigger(RecalcTrigger,Trigger1Y)),NA())</f>
        <v>5.1092997388124672E-3</v>
      </c>
    </row>
    <row r="2854" spans="2:17" x14ac:dyDescent="0.2">
      <c r="B2854" s="39" t="s">
        <v>42</v>
      </c>
      <c r="D2854" s="42">
        <f>_xll.qlCalendarAdvance(Calendar,$D2853,B2854,"f",FALSE)</f>
        <v>59749</v>
      </c>
      <c r="E2854" s="139">
        <f>_xll.qlInterestRateIndexValueDate(IndexON,D2854)</f>
        <v>59749</v>
      </c>
      <c r="F2854" s="155">
        <f>IFERROR(_xll.qlIndexFixing(IndexON,D2854,TRUE,_xll.ohTrigger(RecalcTrigger,TriggerON)),NA())</f>
        <v>5.2001970170767464E-3</v>
      </c>
      <c r="H2854" s="42">
        <f>_xll.qlCalendarAdvance(Calendar,$H2853,B2854,"f",FALSE)</f>
        <v>59749</v>
      </c>
      <c r="I2854" s="139">
        <f>_xll.qlInterestRateIndexValueDate(Index1M,$H2854)</f>
        <v>59751</v>
      </c>
      <c r="J2854" s="144">
        <f>IFERROR(_xll.qlIndexFixing(Index1M,$H2854,TRUE,_xll.ohTrigger(RecalcTrigger,Trigger1M)),NA())</f>
        <v>4.6849649856527788E-3</v>
      </c>
      <c r="K2854" s="44">
        <f>IFERROR(_xll.qlIndexFixing(Index3M,H2854,TRUE,_xll.ohTrigger(RecalcTrigger,Trigger3M)),NA())</f>
        <v>4.943200265035661E-3</v>
      </c>
      <c r="L2854" s="44">
        <f>IFERROR(_xll.qlIndexFixing(Index6M,$H2854,TRUE,_xll.ohTrigger(RecalcTrigger,Trigger6M)),NA())</f>
        <v>3.984208963932776E-3</v>
      </c>
      <c r="M2854" s="145">
        <f>IFERROR(_xll.qlIndexFixing(Index1Y,$H2854,TRUE,_xll.ohTrigger(RecalcTrigger,Trigger1Y)),NA())</f>
        <v>5.1369083055498805E-3</v>
      </c>
      <c r="N2854" s="144">
        <f>IFERROR(_xll.qlIndexFixing(ONIndex1M,I2854,TRUE,_xll.ohTrigger(RecalcTrigger,Trigger1M)),NA())</f>
        <v>4.6838642326285651E-3</v>
      </c>
      <c r="O2854" s="44">
        <f>IFERROR(_xll.qlIndexFixing(ONIndex3M,I2854,TRUE,_xll.ohTrigger(RecalcTrigger,Trigger3M)),NA())</f>
        <v>4.9387458103922199E-3</v>
      </c>
      <c r="P2854" s="44">
        <f>IFERROR(_xll.qlIndexFixing(ONIndex6M,I2854,TRUE,_xll.ohTrigger(RecalcTrigger,Trigger6M)),NA())</f>
        <v>4.0246771639385059E-3</v>
      </c>
      <c r="Q2854" s="145">
        <f>IFERROR(_xll.qlIndexFixing(ONIndex1Y,I2854,TRUE,_xll.ohTrigger(RecalcTrigger,Trigger1Y)),NA())</f>
        <v>5.109360305244337E-3</v>
      </c>
    </row>
    <row r="2855" spans="2:17" x14ac:dyDescent="0.2">
      <c r="B2855" s="39" t="s">
        <v>42</v>
      </c>
      <c r="D2855" s="42">
        <f>_xll.qlCalendarAdvance(Calendar,$D2854,B2855,"f",FALSE)</f>
        <v>59756</v>
      </c>
      <c r="E2855" s="139">
        <f>_xll.qlInterestRateIndexValueDate(IndexON,D2855)</f>
        <v>59756</v>
      </c>
      <c r="F2855" s="155">
        <f>IFERROR(_xll.qlIndexFixing(IndexON,D2855,TRUE,_xll.ohTrigger(RecalcTrigger,TriggerON)),NA())</f>
        <v>5.2001970170767464E-3</v>
      </c>
      <c r="H2855" s="42">
        <f>_xll.qlCalendarAdvance(Calendar,$H2854,B2855,"f",FALSE)</f>
        <v>59756</v>
      </c>
      <c r="I2855" s="139">
        <f>_xll.qlInterestRateIndexValueDate(Index1M,$H2855)</f>
        <v>59758</v>
      </c>
      <c r="J2855" s="144">
        <f>IFERROR(_xll.qlIndexFixing(Index1M,$H2855,TRUE,_xll.ohTrigger(RecalcTrigger,Trigger1M)),NA())</f>
        <v>4.6851049271692188E-3</v>
      </c>
      <c r="K2855" s="44">
        <f>IFERROR(_xll.qlIndexFixing(Index3M,H2855,TRUE,_xll.ohTrigger(RecalcTrigger,Trigger3M)),NA())</f>
        <v>4.9434782624284265E-3</v>
      </c>
      <c r="L2855" s="44">
        <f>IFERROR(_xll.qlIndexFixing(Index6M,$H2855,TRUE,_xll.ohTrigger(RecalcTrigger,Trigger6M)),NA())</f>
        <v>3.9811749718071335E-3</v>
      </c>
      <c r="M2855" s="145">
        <f>IFERROR(_xll.qlIndexFixing(Index1Y,$H2855,TRUE,_xll.ohTrigger(RecalcTrigger,Trigger1Y)),NA())</f>
        <v>5.1377166129297101E-3</v>
      </c>
      <c r="N2855" s="144">
        <f>IFERROR(_xll.qlIndexFixing(ONIndex1M,I2855,TRUE,_xll.ohTrigger(RecalcTrigger,Trigger1M)),NA())</f>
        <v>4.6839606085757879E-3</v>
      </c>
      <c r="O2855" s="44">
        <f>IFERROR(_xll.qlIndexFixing(ONIndex3M,I2855,TRUE,_xll.ohTrigger(RecalcTrigger,Trigger3M)),NA())</f>
        <v>4.9388565209529389E-3</v>
      </c>
      <c r="P2855" s="44">
        <f>IFERROR(_xll.qlIndexFixing(ONIndex6M,I2855,TRUE,_xll.ohTrigger(RecalcTrigger,Trigger6M)),NA())</f>
        <v>4.0202151065749092E-3</v>
      </c>
      <c r="Q2855" s="145">
        <f>IFERROR(_xll.qlIndexFixing(ONIndex1Y,I2855,TRUE,_xll.ohTrigger(RecalcTrigger,Trigger1Y)),NA())</f>
        <v>5.1094481923019686E-3</v>
      </c>
    </row>
    <row r="2856" spans="2:17" x14ac:dyDescent="0.2">
      <c r="B2856" s="39" t="s">
        <v>42</v>
      </c>
      <c r="D2856" s="42">
        <f>_xll.qlCalendarAdvance(Calendar,$D2855,B2856,"f",FALSE)</f>
        <v>59763</v>
      </c>
      <c r="E2856" s="139">
        <f>_xll.qlInterestRateIndexValueDate(IndexON,D2856)</f>
        <v>59763</v>
      </c>
      <c r="F2856" s="155">
        <f>IFERROR(_xll.qlIndexFixing(IndexON,D2856,TRUE,_xll.ohTrigger(RecalcTrigger,TriggerON)),NA())</f>
        <v>5.2001970170767464E-3</v>
      </c>
      <c r="H2856" s="42">
        <f>_xll.qlCalendarAdvance(Calendar,$H2855,B2856,"f",FALSE)</f>
        <v>59763</v>
      </c>
      <c r="I2856" s="139">
        <f>_xll.qlInterestRateIndexValueDate(Index1M,$H2856)</f>
        <v>59765</v>
      </c>
      <c r="J2856" s="144">
        <f>IFERROR(_xll.qlIndexFixing(Index1M,$H2856,TRUE,_xll.ohTrigger(RecalcTrigger,Trigger1M)),NA())</f>
        <v>4.6852725995200611E-3</v>
      </c>
      <c r="K2856" s="44">
        <f>IFERROR(_xll.qlIndexFixing(Index3M,H2856,TRUE,_xll.ohTrigger(RecalcTrigger,Trigger3M)),NA())</f>
        <v>4.9437838809725148E-3</v>
      </c>
      <c r="L2856" s="44">
        <f>IFERROR(_xll.qlIndexFixing(Index6M,$H2856,TRUE,_xll.ohTrigger(RecalcTrigger,Trigger6M)),NA())</f>
        <v>3.9782561353965094E-3</v>
      </c>
      <c r="M2856" s="145">
        <f>IFERROR(_xll.qlIndexFixing(Index1Y,$H2856,TRUE,_xll.ohTrigger(RecalcTrigger,Trigger1Y)),NA())</f>
        <v>5.1385534187872329E-3</v>
      </c>
      <c r="N2856" s="144">
        <f>IFERROR(_xll.qlIndexFixing(ONIndex1M,I2856,TRUE,_xll.ohTrigger(RecalcTrigger,Trigger1M)),NA())</f>
        <v>4.6840846404805347E-3</v>
      </c>
      <c r="O2856" s="44">
        <f>IFERROR(_xll.qlIndexFixing(ONIndex3M,I2856,TRUE,_xll.ohTrigger(RecalcTrigger,Trigger3M)),NA())</f>
        <v>4.9389945765199172E-3</v>
      </c>
      <c r="P2856" s="44">
        <f>IFERROR(_xll.qlIndexFixing(ONIndex6M,I2856,TRUE,_xll.ohTrigger(RecalcTrigger,Trigger6M)),NA())</f>
        <v>4.015865629716231E-3</v>
      </c>
      <c r="Q2856" s="145">
        <f>IFERROR(_xll.qlIndexFixing(ONIndex1Y,I2856,TRUE,_xll.ohTrigger(RecalcTrigger,Trigger1Y)),NA())</f>
        <v>5.1095634387543498E-3</v>
      </c>
    </row>
    <row r="2857" spans="2:17" x14ac:dyDescent="0.2">
      <c r="B2857" s="39" t="s">
        <v>42</v>
      </c>
      <c r="D2857" s="42">
        <f>_xll.qlCalendarAdvance(Calendar,$D2856,B2857,"f",FALSE)</f>
        <v>59770</v>
      </c>
      <c r="E2857" s="139">
        <f>_xll.qlInterestRateIndexValueDate(IndexON,D2857)</f>
        <v>59770</v>
      </c>
      <c r="F2857" s="155">
        <f>IFERROR(_xll.qlIndexFixing(IndexON,D2857,TRUE,_xll.ohTrigger(RecalcTrigger,TriggerON)),NA())</f>
        <v>5.2001970171566825E-3</v>
      </c>
      <c r="H2857" s="42">
        <f>_xll.qlCalendarAdvance(Calendar,$H2856,B2857,"f",FALSE)</f>
        <v>59770</v>
      </c>
      <c r="I2857" s="139">
        <f>_xll.qlInterestRateIndexValueDate(Index1M,$H2857)</f>
        <v>59772</v>
      </c>
      <c r="J2857" s="144">
        <f>IFERROR(_xll.qlIndexFixing(Index1M,$H2857,TRUE,_xll.ohTrigger(RecalcTrigger,Trigger1M)),NA())</f>
        <v>4.6854680434288603E-3</v>
      </c>
      <c r="K2857" s="44">
        <f>IFERROR(_xll.qlIndexFixing(Index3M,H2857,TRUE,_xll.ohTrigger(RecalcTrigger,Trigger3M)),NA())</f>
        <v>4.9441171603918964E-3</v>
      </c>
      <c r="L2857" s="44">
        <f>IFERROR(_xll.qlIndexFixing(Index6M,$H2857,TRUE,_xll.ohTrigger(RecalcTrigger,Trigger6M)),NA())</f>
        <v>3.9754526404347096E-3</v>
      </c>
      <c r="M2857" s="145">
        <f>IFERROR(_xll.qlIndexFixing(Index1Y,$H2857,TRUE,_xll.ohTrigger(RecalcTrigger,Trigger1Y)),NA())</f>
        <v>5.1394187621266697E-3</v>
      </c>
      <c r="N2857" s="144">
        <f>IFERROR(_xll.qlIndexFixing(ONIndex1M,I2857,TRUE,_xll.ohTrigger(RecalcTrigger,Trigger1M)),NA())</f>
        <v>4.6842363691901312E-3</v>
      </c>
      <c r="O2857" s="44">
        <f>IFERROR(_xll.qlIndexFixing(ONIndex3M,I2857,TRUE,_xll.ohTrigger(RecalcTrigger,Trigger3M)),NA())</f>
        <v>4.9391600169013117E-3</v>
      </c>
      <c r="P2857" s="44">
        <f>IFERROR(_xll.qlIndexFixing(ONIndex6M,I2857,TRUE,_xll.ohTrigger(RecalcTrigger,Trigger6M)),NA())</f>
        <v>4.0116289195335497E-3</v>
      </c>
      <c r="Q2857" s="145">
        <f>IFERROR(_xll.qlIndexFixing(ONIndex1Y,I2857,TRUE,_xll.ohTrigger(RecalcTrigger,Trigger1Y)),NA())</f>
        <v>5.1097060832105967E-3</v>
      </c>
    </row>
    <row r="2858" spans="2:17" x14ac:dyDescent="0.2">
      <c r="B2858" s="39" t="s">
        <v>42</v>
      </c>
      <c r="D2858" s="42">
        <f>_xll.qlCalendarAdvance(Calendar,$D2857,B2858,"f",FALSE)</f>
        <v>59777</v>
      </c>
      <c r="E2858" s="139">
        <f>_xll.qlInterestRateIndexValueDate(IndexON,D2858)</f>
        <v>59777</v>
      </c>
      <c r="F2858" s="155">
        <f>IFERROR(_xll.qlIndexFixing(IndexON,D2858,TRUE,_xll.ohTrigger(RecalcTrigger,TriggerON)),NA())</f>
        <v>5.2001970171566825E-3</v>
      </c>
      <c r="H2858" s="42">
        <f>_xll.qlCalendarAdvance(Calendar,$H2857,B2858,"f",FALSE)</f>
        <v>59777</v>
      </c>
      <c r="I2858" s="139">
        <f>_xll.qlInterestRateIndexValueDate(Index1M,$H2858)</f>
        <v>59779</v>
      </c>
      <c r="J2858" s="144">
        <f>IFERROR(_xll.qlIndexFixing(Index1M,$H2858,TRUE,_xll.ohTrigger(RecalcTrigger,Trigger1M)),NA())</f>
        <v>4.6855454582901091E-3</v>
      </c>
      <c r="K2858" s="44">
        <f>IFERROR(_xll.qlIndexFixing(Index3M,H2858,TRUE,_xll.ohTrigger(RecalcTrigger,Trigger3M)),NA())</f>
        <v>4.9442835488490268E-3</v>
      </c>
      <c r="L2858" s="44">
        <f>IFERROR(_xll.qlIndexFixing(Index6M,$H2858,TRUE,_xll.ohTrigger(RecalcTrigger,Trigger6M)),NA())</f>
        <v>3.9731569066644842E-3</v>
      </c>
      <c r="M2858" s="145">
        <f>IFERROR(_xll.qlIndexFixing(Index1Y,$H2858,TRUE,_xll.ohTrigger(RecalcTrigger,Trigger1Y)),NA())</f>
        <v>5.1399554840187555E-3</v>
      </c>
      <c r="N2858" s="144">
        <f>IFERROR(_xll.qlIndexFixing(ONIndex1M,I2858,TRUE,_xll.ohTrigger(RecalcTrigger,Trigger1M)),NA())</f>
        <v>4.6844158353120946E-3</v>
      </c>
      <c r="O2858" s="44">
        <f>IFERROR(_xll.qlIndexFixing(ONIndex3M,I2858,TRUE,_xll.ohTrigger(RecalcTrigger,Trigger3M)),NA())</f>
        <v>4.9393528815855348E-3</v>
      </c>
      <c r="P2858" s="44">
        <f>IFERROR(_xll.qlIndexFixing(ONIndex6M,I2858,TRUE,_xll.ohTrigger(RecalcTrigger,Trigger6M)),NA())</f>
        <v>4.0075051617183277E-3</v>
      </c>
      <c r="Q2858" s="145">
        <f>IFERROR(_xll.qlIndexFixing(ONIndex1Y,I2858,TRUE,_xll.ohTrigger(RecalcTrigger,Trigger1Y)),NA())</f>
        <v>5.1098761645196333E-3</v>
      </c>
    </row>
    <row r="2859" spans="2:17" x14ac:dyDescent="0.2">
      <c r="B2859" s="39" t="s">
        <v>42</v>
      </c>
      <c r="D2859" s="42">
        <f>_xll.qlCalendarAdvance(Calendar,$D2858,B2859,"f",FALSE)</f>
        <v>59784</v>
      </c>
      <c r="E2859" s="139">
        <f>_xll.qlInterestRateIndexValueDate(IndexON,D2859)</f>
        <v>59784</v>
      </c>
      <c r="F2859" s="155">
        <f>IFERROR(_xll.qlIndexFixing(IndexON,D2859,TRUE,_xll.ohTrigger(RecalcTrigger,TriggerON)),NA())</f>
        <v>5.2001970170767464E-3</v>
      </c>
      <c r="H2859" s="42">
        <f>_xll.qlCalendarAdvance(Calendar,$H2858,B2859,"f",FALSE)</f>
        <v>59784</v>
      </c>
      <c r="I2859" s="139">
        <f>_xll.qlInterestRateIndexValueDate(Index1M,$H2859)</f>
        <v>59786</v>
      </c>
      <c r="J2859" s="144">
        <f>IFERROR(_xll.qlIndexFixing(Index1M,$H2859,TRUE,_xll.ohTrigger(RecalcTrigger,Trigger1M)),NA())</f>
        <v>4.6859424087887557E-3</v>
      </c>
      <c r="K2859" s="44">
        <f>IFERROR(_xll.qlIndexFixing(Index3M,H2859,TRUE,_xll.ohTrigger(RecalcTrigger,Trigger3M)),NA())</f>
        <v>4.944666286986474E-3</v>
      </c>
      <c r="L2859" s="44">
        <f>IFERROR(_xll.qlIndexFixing(Index6M,$H2859,TRUE,_xll.ohTrigger(RecalcTrigger,Trigger6M)),NA())</f>
        <v>3.9705597522520734E-3</v>
      </c>
      <c r="M2859" s="145">
        <f>IFERROR(_xll.qlIndexFixing(Index1Y,$H2859,TRUE,_xll.ohTrigger(RecalcTrigger,Trigger1Y)),NA())</f>
        <v>5.1412352172845108E-3</v>
      </c>
      <c r="N2859" s="144">
        <f>IFERROR(_xll.qlIndexFixing(ONIndex1M,I2859,TRUE,_xll.ohTrigger(RecalcTrigger,Trigger1M)),NA())</f>
        <v>4.6846230796138144E-3</v>
      </c>
      <c r="O2859" s="44">
        <f>IFERROR(_xll.qlIndexFixing(ONIndex3M,I2859,TRUE,_xll.ohTrigger(RecalcTrigger,Trigger3M)),NA())</f>
        <v>4.9395732103008072E-3</v>
      </c>
      <c r="P2859" s="44">
        <f>IFERROR(_xll.qlIndexFixing(ONIndex6M,I2859,TRUE,_xll.ohTrigger(RecalcTrigger,Trigger6M)),NA())</f>
        <v>4.0034945423617074E-3</v>
      </c>
      <c r="Q2859" s="145">
        <f>IFERROR(_xll.qlIndexFixing(ONIndex1Y,I2859,TRUE,_xll.ohTrigger(RecalcTrigger,Trigger1Y)),NA())</f>
        <v>5.1100737212905756E-3</v>
      </c>
    </row>
    <row r="2860" spans="2:17" x14ac:dyDescent="0.2">
      <c r="B2860" s="39" t="s">
        <v>42</v>
      </c>
      <c r="D2860" s="42">
        <f>_xll.qlCalendarAdvance(Calendar,$D2859,B2860,"f",FALSE)</f>
        <v>59791</v>
      </c>
      <c r="E2860" s="139">
        <f>_xll.qlInterestRateIndexValueDate(IndexON,D2860)</f>
        <v>59791</v>
      </c>
      <c r="F2860" s="155">
        <f>IFERROR(_xll.qlIndexFixing(IndexON,D2860,TRUE,_xll.ohTrigger(RecalcTrigger,TriggerON)),NA())</f>
        <v>5.2001970170767464E-3</v>
      </c>
      <c r="H2860" s="42">
        <f>_xll.qlCalendarAdvance(Calendar,$H2859,B2860,"f",FALSE)</f>
        <v>59791</v>
      </c>
      <c r="I2860" s="139">
        <f>_xll.qlInterestRateIndexValueDate(Index1M,$H2860)</f>
        <v>59793</v>
      </c>
      <c r="J2860" s="144">
        <f>IFERROR(_xll.qlIndexFixing(Index1M,$H2860,TRUE,_xll.ohTrigger(RecalcTrigger,Trigger1M)),NA())</f>
        <v>4.686221411684381E-3</v>
      </c>
      <c r="K2860" s="44">
        <f>IFERROR(_xll.qlIndexFixing(Index3M,H2860,TRUE,_xll.ohTrigger(RecalcTrigger,Trigger3M)),NA())</f>
        <v>4.9450767955164995E-3</v>
      </c>
      <c r="L2860" s="44">
        <f>IFERROR(_xll.qlIndexFixing(Index6M,$H2860,TRUE,_xll.ohTrigger(RecalcTrigger,Trigger6M)),NA())</f>
        <v>3.9680784529027881E-3</v>
      </c>
      <c r="M2860" s="145">
        <f>IFERROR(_xll.qlIndexFixing(Index1Y,$H2860,TRUE,_xll.ohTrigger(RecalcTrigger,Trigger1Y)),NA())</f>
        <v>5.1421864071252996E-3</v>
      </c>
      <c r="N2860" s="144">
        <f>IFERROR(_xll.qlIndexFixing(ONIndex1M,I2860,TRUE,_xll.ohTrigger(RecalcTrigger,Trigger1M)),NA())</f>
        <v>4.684858142782744E-3</v>
      </c>
      <c r="O2860" s="44">
        <f>IFERROR(_xll.qlIndexFixing(ONIndex3M,I2860,TRUE,_xll.ohTrigger(RecalcTrigger,Trigger3M)),NA())</f>
        <v>4.9398210428552858E-3</v>
      </c>
      <c r="P2860" s="44">
        <f>IFERROR(_xll.qlIndexFixing(ONIndex6M,I2860,TRUE,_xll.ohTrigger(RecalcTrigger,Trigger6M)),NA())</f>
        <v>3.9995972471551511E-3</v>
      </c>
      <c r="Q2860" s="145">
        <f>IFERROR(_xll.qlIndexFixing(ONIndex1Y,I2860,TRUE,_xll.ohTrigger(RecalcTrigger,Trigger1Y)),NA())</f>
        <v>5.1102987923723475E-3</v>
      </c>
    </row>
    <row r="2861" spans="2:17" x14ac:dyDescent="0.2">
      <c r="B2861" s="39" t="s">
        <v>42</v>
      </c>
      <c r="D2861" s="42">
        <f>_xll.qlCalendarAdvance(Calendar,$D2860,B2861,"f",FALSE)</f>
        <v>59798</v>
      </c>
      <c r="E2861" s="139">
        <f>_xll.qlInterestRateIndexValueDate(IndexON,D2861)</f>
        <v>59798</v>
      </c>
      <c r="F2861" s="155">
        <f>IFERROR(_xll.qlIndexFixing(IndexON,D2861,TRUE,_xll.ohTrigger(RecalcTrigger,TriggerON)),NA())</f>
        <v>5.2001970170767464E-3</v>
      </c>
      <c r="H2861" s="42">
        <f>_xll.qlCalendarAdvance(Calendar,$H2860,B2861,"f",FALSE)</f>
        <v>59798</v>
      </c>
      <c r="I2861" s="139">
        <f>_xll.qlInterestRateIndexValueDate(Index1M,$H2861)</f>
        <v>59800</v>
      </c>
      <c r="J2861" s="144">
        <f>IFERROR(_xll.qlIndexFixing(Index1M,$H2861,TRUE,_xll.ohTrigger(RecalcTrigger,Trigger1M)),NA())</f>
        <v>4.6865283490192845E-3</v>
      </c>
      <c r="K2861" s="44">
        <f>IFERROR(_xll.qlIndexFixing(Index3M,H2861,TRUE,_xll.ohTrigger(RecalcTrigger,Trigger3M)),NA())</f>
        <v>4.9455151141629327E-3</v>
      </c>
      <c r="L2861" s="44">
        <f>IFERROR(_xll.qlIndexFixing(Index6M,$H2861,TRUE,_xll.ohTrigger(RecalcTrigger,Trigger6M)),NA())</f>
        <v>3.9657131944253595E-3</v>
      </c>
      <c r="M2861" s="145">
        <f>IFERROR(_xll.qlIndexFixing(Index1Y,$H2861,TRUE,_xll.ohTrigger(RecalcTrigger,Trigger1Y)),NA())</f>
        <v>5.1431662904934247E-3</v>
      </c>
      <c r="N2861" s="144">
        <f>IFERROR(_xll.qlIndexFixing(ONIndex1M,I2861,TRUE,_xll.ohTrigger(RecalcTrigger,Trigger1M)),NA())</f>
        <v>4.6851210655063369E-3</v>
      </c>
      <c r="O2861" s="44">
        <f>IFERROR(_xll.qlIndexFixing(ONIndex3M,I2861,TRUE,_xll.ohTrigger(RecalcTrigger,Trigger3M)),NA())</f>
        <v>4.9400964188173191E-3</v>
      </c>
      <c r="P2861" s="44">
        <f>IFERROR(_xll.qlIndexFixing(ONIndex6M,I2861,TRUE,_xll.ohTrigger(RecalcTrigger,Trigger6M)),NA())</f>
        <v>3.9958134618700569E-3</v>
      </c>
      <c r="Q2861" s="145">
        <f>IFERROR(_xll.qlIndexFixing(ONIndex1Y,I2861,TRUE,_xll.ohTrigger(RecalcTrigger,Trigger1Y)),NA())</f>
        <v>5.1105514163740651E-3</v>
      </c>
    </row>
    <row r="2862" spans="2:17" x14ac:dyDescent="0.2">
      <c r="B2862" s="39" t="s">
        <v>42</v>
      </c>
      <c r="D2862" s="42">
        <f>_xll.qlCalendarAdvance(Calendar,$D2861,B2862,"f",FALSE)</f>
        <v>59805</v>
      </c>
      <c r="E2862" s="139">
        <f>_xll.qlInterestRateIndexValueDate(IndexON,D2862)</f>
        <v>59805</v>
      </c>
      <c r="F2862" s="155">
        <f>IFERROR(_xll.qlIndexFixing(IndexON,D2862,TRUE,_xll.ohTrigger(RecalcTrigger,TriggerON)),NA())</f>
        <v>5.2001970170767464E-3</v>
      </c>
      <c r="H2862" s="42">
        <f>_xll.qlCalendarAdvance(Calendar,$H2861,B2862,"f",FALSE)</f>
        <v>59805</v>
      </c>
      <c r="I2862" s="139">
        <f>_xll.qlInterestRateIndexValueDate(Index1M,$H2862)</f>
        <v>59807</v>
      </c>
      <c r="J2862" s="144">
        <f>IFERROR(_xll.qlIndexFixing(Index1M,$H2862,TRUE,_xll.ohTrigger(RecalcTrigger,Trigger1M)),NA())</f>
        <v>4.6869774544761557E-3</v>
      </c>
      <c r="K2862" s="44">
        <f>IFERROR(_xll.qlIndexFixing(Index3M,H2862,TRUE,_xll.ohTrigger(RecalcTrigger,Trigger3M)),NA())</f>
        <v>4.9461998609885609E-3</v>
      </c>
      <c r="L2862" s="44">
        <f>IFERROR(_xll.qlIndexFixing(Index6M,$H2862,TRUE,_xll.ohTrigger(RecalcTrigger,Trigger6M)),NA())</f>
        <v>3.9631717894036802E-3</v>
      </c>
      <c r="M2862" s="145">
        <f>IFERROR(_xll.qlIndexFixing(Index1Y,$H2862,TRUE,_xll.ohTrigger(RecalcTrigger,Trigger1Y)),NA())</f>
        <v>5.1443027251110362E-3</v>
      </c>
      <c r="N2862" s="144">
        <f>IFERROR(_xll.qlIndexFixing(ONIndex1M,I2862,TRUE,_xll.ohTrigger(RecalcTrigger,Trigger1M)),NA())</f>
        <v>4.6854118884720464E-3</v>
      </c>
      <c r="O2862" s="44">
        <f>IFERROR(_xll.qlIndexFixing(ONIndex3M,I2862,TRUE,_xll.ohTrigger(RecalcTrigger,Trigger3M)),NA())</f>
        <v>4.9403993777552557E-3</v>
      </c>
      <c r="P2862" s="44">
        <f>IFERROR(_xll.qlIndexFixing(ONIndex6M,I2862,TRUE,_xll.ohTrigger(RecalcTrigger,Trigger6M)),NA())</f>
        <v>3.9921433725176314E-3</v>
      </c>
      <c r="Q2862" s="145">
        <f>IFERROR(_xll.qlIndexFixing(ONIndex1Y,I2862,TRUE,_xll.ohTrigger(RecalcTrigger,Trigger1Y)),NA())</f>
        <v>5.1108316321446523E-3</v>
      </c>
    </row>
    <row r="2863" spans="2:17" x14ac:dyDescent="0.2">
      <c r="B2863" s="39" t="s">
        <v>42</v>
      </c>
      <c r="D2863" s="42">
        <f>_xll.qlCalendarAdvance(Calendar,$D2862,B2863,"f",FALSE)</f>
        <v>59812</v>
      </c>
      <c r="E2863" s="139">
        <f>_xll.qlInterestRateIndexValueDate(IndexON,D2863)</f>
        <v>59812</v>
      </c>
      <c r="F2863" s="155">
        <f>IFERROR(_xll.qlIndexFixing(IndexON,D2863,TRUE,_xll.ohTrigger(RecalcTrigger,TriggerON)),NA())</f>
        <v>5.2001970170767464E-3</v>
      </c>
      <c r="H2863" s="42">
        <f>_xll.qlCalendarAdvance(Calendar,$H2862,B2863,"f",FALSE)</f>
        <v>59812</v>
      </c>
      <c r="I2863" s="139">
        <f>_xll.qlInterestRateIndexValueDate(Index1M,$H2863)</f>
        <v>59814</v>
      </c>
      <c r="J2863" s="144">
        <f>IFERROR(_xll.qlIndexFixing(Index1M,$H2863,TRUE,_xll.ohTrigger(RecalcTrigger,Trigger1M)),NA())</f>
        <v>4.6872261898830894E-3</v>
      </c>
      <c r="K2863" s="44">
        <f>IFERROR(_xll.qlIndexFixing(Index3M,H2863,TRUE,_xll.ohTrigger(RecalcTrigger,Trigger3M)),NA())</f>
        <v>4.9466999398911048E-3</v>
      </c>
      <c r="L2863" s="44">
        <f>IFERROR(_xll.qlIndexFixing(Index6M,$H2863,TRUE,_xll.ohTrigger(RecalcTrigger,Trigger6M)),NA())</f>
        <v>3.9609767440168349E-3</v>
      </c>
      <c r="M2863" s="145">
        <f>IFERROR(_xll.qlIndexFixing(Index1Y,$H2863,TRUE,_xll.ohTrigger(RecalcTrigger,Trigger1Y)),NA())</f>
        <v>5.1452122938860732E-3</v>
      </c>
      <c r="N2863" s="144">
        <f>IFERROR(_xll.qlIndexFixing(ONIndex1M,I2863,TRUE,_xll.ohTrigger(RecalcTrigger,Trigger1M)),NA())</f>
        <v>4.6857306524472619E-3</v>
      </c>
      <c r="O2863" s="44">
        <f>IFERROR(_xll.qlIndexFixing(ONIndex3M,I2863,TRUE,_xll.ohTrigger(RecalcTrigger,Trigger3M)),NA())</f>
        <v>4.9407299595571885E-3</v>
      </c>
      <c r="P2863" s="44">
        <f>IFERROR(_xll.qlIndexFixing(ONIndex6M,I2863,TRUE,_xll.ohTrigger(RecalcTrigger,Trigger6M)),NA())</f>
        <v>3.988587165109081E-3</v>
      </c>
      <c r="Q2863" s="145">
        <f>IFERROR(_xll.qlIndexFixing(ONIndex1Y,I2863,TRUE,_xll.ohTrigger(RecalcTrigger,Trigger1Y)),NA())</f>
        <v>5.1111394783731612E-3</v>
      </c>
    </row>
    <row r="2864" spans="2:17" x14ac:dyDescent="0.2">
      <c r="B2864" s="39" t="s">
        <v>42</v>
      </c>
      <c r="D2864" s="42">
        <f>_xll.qlCalendarAdvance(Calendar,$D2863,B2864,"f",FALSE)</f>
        <v>59819</v>
      </c>
      <c r="E2864" s="139">
        <f>_xll.qlInterestRateIndexValueDate(IndexON,D2864)</f>
        <v>59819</v>
      </c>
      <c r="F2864" s="155">
        <f>IFERROR(_xll.qlIndexFixing(IndexON,D2864,TRUE,_xll.ohTrigger(RecalcTrigger,TriggerON)),NA())</f>
        <v>5.2001970170767464E-3</v>
      </c>
      <c r="H2864" s="42">
        <f>_xll.qlCalendarAdvance(Calendar,$H2863,B2864,"f",FALSE)</f>
        <v>59819</v>
      </c>
      <c r="I2864" s="139">
        <f>_xll.qlInterestRateIndexValueDate(Index1M,$H2864)</f>
        <v>59821</v>
      </c>
      <c r="J2864" s="144">
        <f>IFERROR(_xll.qlIndexFixing(Index1M,$H2864,TRUE,_xll.ohTrigger(RecalcTrigger,Trigger1M)),NA())</f>
        <v>4.6876171748565188E-3</v>
      </c>
      <c r="K2864" s="44">
        <f>IFERROR(_xll.qlIndexFixing(Index3M,H2864,TRUE,_xll.ohTrigger(RecalcTrigger,Trigger3M)),NA())</f>
        <v>4.9472279577494772E-3</v>
      </c>
      <c r="L2864" s="44">
        <f>IFERROR(_xll.qlIndexFixing(Index6M,$H2864,TRUE,_xll.ohTrigger(RecalcTrigger,Trigger6M)),NA())</f>
        <v>3.9590733420034113E-3</v>
      </c>
      <c r="M2864" s="145">
        <f>IFERROR(_xll.qlIndexFixing(Index1Y,$H2864,TRUE,_xll.ohTrigger(RecalcTrigger,Trigger1Y)),NA())</f>
        <v>5.1462784919545437E-3</v>
      </c>
      <c r="N2864" s="144">
        <f>IFERROR(_xll.qlIndexFixing(ONIndex1M,I2864,TRUE,_xll.ohTrigger(RecalcTrigger,Trigger1M)),NA())</f>
        <v>4.6860773981993731E-3</v>
      </c>
      <c r="O2864" s="44">
        <f>IFERROR(_xll.qlIndexFixing(ONIndex3M,I2864,TRUE,_xll.ohTrigger(RecalcTrigger,Trigger3M)),NA())</f>
        <v>4.94108820371153E-3</v>
      </c>
      <c r="P2864" s="44">
        <f>IFERROR(_xll.qlIndexFixing(ONIndex6M,I2864,TRUE,_xll.ohTrigger(RecalcTrigger,Trigger6M)),NA())</f>
        <v>3.9851450253358678E-3</v>
      </c>
      <c r="Q2864" s="145">
        <f>IFERROR(_xll.qlIndexFixing(ONIndex1Y,I2864,TRUE,_xll.ohTrigger(RecalcTrigger,Trigger1Y)),NA())</f>
        <v>5.1114749937486437E-3</v>
      </c>
    </row>
    <row r="2865" spans="2:17" x14ac:dyDescent="0.2">
      <c r="B2865" s="39" t="s">
        <v>42</v>
      </c>
      <c r="D2865" s="42">
        <f>_xll.qlCalendarAdvance(Calendar,$D2864,B2865,"f",FALSE)</f>
        <v>59826</v>
      </c>
      <c r="E2865" s="139">
        <f>_xll.qlInterestRateIndexValueDate(IndexON,D2865)</f>
        <v>59826</v>
      </c>
      <c r="F2865" s="155">
        <f>IFERROR(_xll.qlIndexFixing(IndexON,D2865,TRUE,_xll.ohTrigger(RecalcTrigger,TriggerON)),NA())</f>
        <v>5.2001970171566825E-3</v>
      </c>
      <c r="H2865" s="42">
        <f>_xll.qlCalendarAdvance(Calendar,$H2864,B2865,"f",FALSE)</f>
        <v>59826</v>
      </c>
      <c r="I2865" s="139">
        <f>_xll.qlInterestRateIndexValueDate(Index1M,$H2865)</f>
        <v>59828</v>
      </c>
      <c r="J2865" s="144">
        <f>IFERROR(_xll.qlIndexFixing(Index1M,$H2865,TRUE,_xll.ohTrigger(RecalcTrigger,Trigger1M)),NA())</f>
        <v>4.6880362571557043E-3</v>
      </c>
      <c r="K2865" s="44">
        <f>IFERROR(_xll.qlIndexFixing(Index3M,H2865,TRUE,_xll.ohTrigger(RecalcTrigger,Trigger3M)),NA())</f>
        <v>4.9477839542961524E-3</v>
      </c>
      <c r="L2865" s="44">
        <f>IFERROR(_xll.qlIndexFixing(Index6M,$H2865,TRUE,_xll.ohTrigger(RecalcTrigger,Trigger6M)),NA())</f>
        <v>3.9571992673954797E-3</v>
      </c>
      <c r="M2865" s="145">
        <f>IFERROR(_xll.qlIndexFixing(Index1Y,$H2865,TRUE,_xll.ohTrigger(RecalcTrigger,Trigger1Y)),NA())</f>
        <v>5.1473735396378104E-3</v>
      </c>
      <c r="N2865" s="144">
        <f>IFERROR(_xll.qlIndexFixing(ONIndex1M,I2865,TRUE,_xll.ohTrigger(RecalcTrigger,Trigger1M)),NA())</f>
        <v>4.686452166176025E-3</v>
      </c>
      <c r="O2865" s="44">
        <f>IFERROR(_xll.qlIndexFixing(ONIndex3M,I2865,TRUE,_xll.ohTrigger(RecalcTrigger,Trigger3M)),NA())</f>
        <v>4.9414741498665649E-3</v>
      </c>
      <c r="P2865" s="44">
        <f>IFERROR(_xll.qlIndexFixing(ONIndex6M,I2865,TRUE,_xll.ohTrigger(RecalcTrigger,Trigger6M)),NA())</f>
        <v>3.9818171389693902E-3</v>
      </c>
      <c r="Q2865" s="145">
        <f>IFERROR(_xll.qlIndexFixing(ONIndex1Y,I2865,TRUE,_xll.ohTrigger(RecalcTrigger,Trigger1Y)),NA())</f>
        <v>5.1118382169601517E-3</v>
      </c>
    </row>
    <row r="2866" spans="2:17" x14ac:dyDescent="0.2">
      <c r="B2866" s="39" t="s">
        <v>42</v>
      </c>
      <c r="D2866" s="42">
        <f>_xll.qlCalendarAdvance(Calendar,$D2865,B2866,"f",FALSE)</f>
        <v>59833</v>
      </c>
      <c r="E2866" s="139">
        <f>_xll.qlInterestRateIndexValueDate(IndexON,D2866)</f>
        <v>59833</v>
      </c>
      <c r="F2866" s="155">
        <f>IFERROR(_xll.qlIndexFixing(IndexON,D2866,TRUE,_xll.ohTrigger(RecalcTrigger,TriggerON)),NA())</f>
        <v>5.2001970171566825E-3</v>
      </c>
      <c r="H2866" s="42">
        <f>_xll.qlCalendarAdvance(Calendar,$H2865,B2866,"f",FALSE)</f>
        <v>59833</v>
      </c>
      <c r="I2866" s="139">
        <f>_xll.qlInterestRateIndexValueDate(Index1M,$H2866)</f>
        <v>59835</v>
      </c>
      <c r="J2866" s="144">
        <f>IFERROR(_xll.qlIndexFixing(Index1M,$H2866,TRUE,_xll.ohTrigger(RecalcTrigger,Trigger1M)),NA())</f>
        <v>4.6884834774938867E-3</v>
      </c>
      <c r="K2866" s="44">
        <f>IFERROR(_xll.qlIndexFixing(Index3M,H2866,TRUE,_xll.ohTrigger(RecalcTrigger,Trigger3M)),NA())</f>
        <v>4.9483679692559493E-3</v>
      </c>
      <c r="L2866" s="44">
        <f>IFERROR(_xll.qlIndexFixing(Index6M,$H2866,TRUE,_xll.ohTrigger(RecalcTrigger,Trigger6M)),NA())</f>
        <v>3.9554422067255464E-3</v>
      </c>
      <c r="M2866" s="145">
        <f>IFERROR(_xll.qlIndexFixing(Index1Y,$H2866,TRUE,_xll.ohTrigger(RecalcTrigger,Trigger1Y)),NA())</f>
        <v>5.1484974759647062E-3</v>
      </c>
      <c r="N2866" s="144">
        <f>IFERROR(_xll.qlIndexFixing(ONIndex1M,I2866,TRUE,_xll.ohTrigger(RecalcTrigger,Trigger1M)),NA())</f>
        <v>4.6868549973044793E-3</v>
      </c>
      <c r="O2866" s="44">
        <f>IFERROR(_xll.qlIndexFixing(ONIndex3M,I2866,TRUE,_xll.ohTrigger(RecalcTrigger,Trigger3M)),NA())</f>
        <v>4.9418878377505138E-3</v>
      </c>
      <c r="P2866" s="44">
        <f>IFERROR(_xll.qlIndexFixing(ONIndex6M,I2866,TRUE,_xll.ohTrigger(RecalcTrigger,Trigger6M)),NA())</f>
        <v>3.9786036921807266E-3</v>
      </c>
      <c r="Q2866" s="145">
        <f>IFERROR(_xll.qlIndexFixing(ONIndex1Y,I2866,TRUE,_xll.ohTrigger(RecalcTrigger,Trigger1Y)),NA())</f>
        <v>5.1122291868566094E-3</v>
      </c>
    </row>
    <row r="2867" spans="2:17" x14ac:dyDescent="0.2">
      <c r="B2867" s="39" t="s">
        <v>42</v>
      </c>
      <c r="D2867" s="42">
        <f>_xll.qlCalendarAdvance(Calendar,$D2866,B2867,"f",FALSE)</f>
        <v>59840</v>
      </c>
      <c r="E2867" s="139">
        <f>_xll.qlInterestRateIndexValueDate(IndexON,D2867)</f>
        <v>59840</v>
      </c>
      <c r="F2867" s="155">
        <f>IFERROR(_xll.qlIndexFixing(IndexON,D2867,TRUE,_xll.ohTrigger(RecalcTrigger,TriggerON)),NA())</f>
        <v>5.2001970170767464E-3</v>
      </c>
      <c r="H2867" s="42">
        <f>_xll.qlCalendarAdvance(Calendar,$H2866,B2867,"f",FALSE)</f>
        <v>59840</v>
      </c>
      <c r="I2867" s="139">
        <f>_xll.qlInterestRateIndexValueDate(Index1M,$H2867)</f>
        <v>59842</v>
      </c>
      <c r="J2867" s="144">
        <f>IFERROR(_xll.qlIndexFixing(Index1M,$H2867,TRUE,_xll.ohTrigger(RecalcTrigger,Trigger1M)),NA())</f>
        <v>4.688958876604931E-3</v>
      </c>
      <c r="K2867" s="44">
        <f>IFERROR(_xll.qlIndexFixing(Index3M,H2867,TRUE,_xll.ohTrigger(RecalcTrigger,Trigger3M)),NA())</f>
        <v>4.9489800423621905E-3</v>
      </c>
      <c r="L2867" s="44">
        <f>IFERROR(_xll.qlIndexFixing(Index6M,$H2867,TRUE,_xll.ohTrigger(RecalcTrigger,Trigger6M)),NA())</f>
        <v>3.9539689096253113E-3</v>
      </c>
      <c r="M2867" s="145">
        <f>IFERROR(_xll.qlIndexFixing(Index1Y,$H2867,TRUE,_xll.ohTrigger(RecalcTrigger,Trigger1Y)),NA())</f>
        <v>5.1496503399666802E-3</v>
      </c>
      <c r="N2867" s="144">
        <f>IFERROR(_xll.qlIndexFixing(ONIndex1M,I2867,TRUE,_xll.ohTrigger(RecalcTrigger,Trigger1M)),NA())</f>
        <v>4.6872859321123173E-3</v>
      </c>
      <c r="O2867" s="44">
        <f>IFERROR(_xll.qlIndexFixing(ONIndex3M,I2867,TRUE,_xll.ohTrigger(RecalcTrigger,Trigger3M)),NA())</f>
        <v>4.9423293071715335E-3</v>
      </c>
      <c r="P2867" s="44">
        <f>IFERROR(_xll.qlIndexFixing(ONIndex6M,I2867,TRUE,_xll.ohTrigger(RecalcTrigger,Trigger6M)),NA())</f>
        <v>3.9755048705014673E-3</v>
      </c>
      <c r="Q2867" s="145">
        <f>IFERROR(_xll.qlIndexFixing(ONIndex1Y,I2867,TRUE,_xll.ohTrigger(RecalcTrigger,Trigger1Y)),NA())</f>
        <v>5.1126479421270687E-3</v>
      </c>
    </row>
    <row r="2868" spans="2:17" x14ac:dyDescent="0.2">
      <c r="B2868" s="39" t="s">
        <v>42</v>
      </c>
      <c r="D2868" s="42">
        <f>_xll.qlCalendarAdvance(Calendar,$D2867,B2868,"f",FALSE)</f>
        <v>59847</v>
      </c>
      <c r="E2868" s="139">
        <f>_xll.qlInterestRateIndexValueDate(IndexON,D2868)</f>
        <v>59847</v>
      </c>
      <c r="F2868" s="155">
        <f>IFERROR(_xll.qlIndexFixing(IndexON,D2868,TRUE,_xll.ohTrigger(RecalcTrigger,TriggerON)),NA())</f>
        <v>5.2001970170767464E-3</v>
      </c>
      <c r="H2868" s="42">
        <f>_xll.qlCalendarAdvance(Calendar,$H2867,B2868,"f",FALSE)</f>
        <v>59847</v>
      </c>
      <c r="I2868" s="139">
        <f>_xll.qlInterestRateIndexValueDate(Index1M,$H2868)</f>
        <v>59849</v>
      </c>
      <c r="J2868" s="144">
        <f>IFERROR(_xll.qlIndexFixing(Index1M,$H2868,TRUE,_xll.ohTrigger(RecalcTrigger,Trigger1M)),NA())</f>
        <v>4.6894624952020791E-3</v>
      </c>
      <c r="K2868" s="44">
        <f>IFERROR(_xll.qlIndexFixing(Index3M,H2868,TRUE,_xll.ohTrigger(RecalcTrigger,Trigger3M)),NA())</f>
        <v>4.9496202133439467E-3</v>
      </c>
      <c r="L2868" s="44">
        <f>IFERROR(_xll.qlIndexFixing(Index6M,$H2868,TRUE,_xll.ohTrigger(RecalcTrigger,Trigger6M)),NA())</f>
        <v>3.9524211415436989E-3</v>
      </c>
      <c r="M2868" s="145">
        <f>IFERROR(_xll.qlIndexFixing(Index1Y,$H2868,TRUE,_xll.ohTrigger(RecalcTrigger,Trigger1Y)),NA())</f>
        <v>5.150832170677795E-3</v>
      </c>
      <c r="N2868" s="144">
        <f>IFERROR(_xll.qlIndexFixing(ONIndex1M,I2868,TRUE,_xll.ohTrigger(RecalcTrigger,Trigger1M)),NA())</f>
        <v>4.6877450114468644E-3</v>
      </c>
      <c r="O2868" s="44">
        <f>IFERROR(_xll.qlIndexFixing(ONIndex3M,I2868,TRUE,_xll.ohTrigger(RecalcTrigger,Trigger3M)),NA())</f>
        <v>4.9427985975381006E-3</v>
      </c>
      <c r="P2868" s="44">
        <f>IFERROR(_xll.qlIndexFixing(ONIndex6M,I2868,TRUE,_xll.ohTrigger(RecalcTrigger,Trigger6M)),NA())</f>
        <v>3.9725208601026907E-3</v>
      </c>
      <c r="Q2868" s="145">
        <f>IFERROR(_xll.qlIndexFixing(ONIndex1Y,I2868,TRUE,_xll.ohTrigger(RecalcTrigger,Trigger1Y)),NA())</f>
        <v>5.1130945214605816E-3</v>
      </c>
    </row>
    <row r="2869" spans="2:17" x14ac:dyDescent="0.2">
      <c r="B2869" s="39" t="s">
        <v>42</v>
      </c>
      <c r="D2869" s="42">
        <f>_xll.qlCalendarAdvance(Calendar,$D2868,B2869,"f",FALSE)</f>
        <v>59854</v>
      </c>
      <c r="E2869" s="139">
        <f>_xll.qlInterestRateIndexValueDate(IndexON,D2869)</f>
        <v>59854</v>
      </c>
      <c r="F2869" s="155">
        <f>IFERROR(_xll.qlIndexFixing(IndexON,D2869,TRUE,_xll.ohTrigger(RecalcTrigger,TriggerON)),NA())</f>
        <v>5.2001970170767464E-3</v>
      </c>
      <c r="H2869" s="42">
        <f>_xll.qlCalendarAdvance(Calendar,$H2868,B2869,"f",FALSE)</f>
        <v>59854</v>
      </c>
      <c r="I2869" s="139">
        <f>_xll.qlInterestRateIndexValueDate(Index1M,$H2869)</f>
        <v>59856</v>
      </c>
      <c r="J2869" s="144">
        <f>IFERROR(_xll.qlIndexFixing(Index1M,$H2869,TRUE,_xll.ohTrigger(RecalcTrigger,Trigger1M)),NA())</f>
        <v>4.6899943740140405E-3</v>
      </c>
      <c r="K2869" s="44">
        <f>IFERROR(_xll.qlIndexFixing(Index3M,H2869,TRUE,_xll.ohTrigger(RecalcTrigger,Trigger3M)),NA())</f>
        <v>4.9502885219319913E-3</v>
      </c>
      <c r="L2869" s="44">
        <f>IFERROR(_xll.qlIndexFixing(Index6M,$H2869,TRUE,_xll.ohTrigger(RecalcTrigger,Trigger6M)),NA())</f>
        <v>3.950990901512675E-3</v>
      </c>
      <c r="M2869" s="145">
        <f>IFERROR(_xll.qlIndexFixing(Index1Y,$H2869,TRUE,_xll.ohTrigger(RecalcTrigger,Trigger1Y)),NA())</f>
        <v>5.1520430071345076E-3</v>
      </c>
      <c r="N2869" s="144">
        <f>IFERROR(_xll.qlIndexFixing(ONIndex1M,I2869,TRUE,_xll.ohTrigger(RecalcTrigger,Trigger1M)),NA())</f>
        <v>4.6882322760755102E-3</v>
      </c>
      <c r="O2869" s="44">
        <f>IFERROR(_xll.qlIndexFixing(ONIndex3M,I2869,TRUE,_xll.ohTrigger(RecalcTrigger,Trigger3M)),NA())</f>
        <v>4.9432957486583717E-3</v>
      </c>
      <c r="P2869" s="44">
        <f>IFERROR(_xll.qlIndexFixing(ONIndex6M,I2869,TRUE,_xll.ohTrigger(RecalcTrigger,Trigger6M)),NA())</f>
        <v>3.969651846595923E-3</v>
      </c>
      <c r="Q2869" s="145">
        <f>IFERROR(_xll.qlIndexFixing(ONIndex1Y,I2869,TRUE,_xll.ohTrigger(RecalcTrigger,Trigger1Y)),NA())</f>
        <v>5.1135689636261361E-3</v>
      </c>
    </row>
    <row r="2870" spans="2:17" x14ac:dyDescent="0.2">
      <c r="B2870" s="39" t="s">
        <v>42</v>
      </c>
      <c r="D2870" s="42">
        <f>_xll.qlCalendarAdvance(Calendar,$D2869,B2870,"f",FALSE)</f>
        <v>59861</v>
      </c>
      <c r="E2870" s="139">
        <f>_xll.qlInterestRateIndexValueDate(IndexON,D2870)</f>
        <v>59861</v>
      </c>
      <c r="F2870" s="155">
        <f>IFERROR(_xll.qlIndexFixing(IndexON,D2870,TRUE,_xll.ohTrigger(RecalcTrigger,TriggerON)),NA())</f>
        <v>5.2001970170767464E-3</v>
      </c>
      <c r="H2870" s="42">
        <f>_xll.qlCalendarAdvance(Calendar,$H2869,B2870,"f",FALSE)</f>
        <v>59861</v>
      </c>
      <c r="I2870" s="139">
        <f>_xll.qlInterestRateIndexValueDate(Index1M,$H2870)</f>
        <v>59863</v>
      </c>
      <c r="J2870" s="144">
        <f>IFERROR(_xll.qlIndexFixing(Index1M,$H2870,TRUE,_xll.ohTrigger(RecalcTrigger,Trigger1M)),NA())</f>
        <v>4.690554553756633E-3</v>
      </c>
      <c r="K2870" s="44">
        <f>IFERROR(_xll.qlIndexFixing(Index3M,H2870,TRUE,_xll.ohTrigger(RecalcTrigger,Trigger3M)),NA())</f>
        <v>4.9509850078596467E-3</v>
      </c>
      <c r="L2870" s="44">
        <f>IFERROR(_xll.qlIndexFixing(Index6M,$H2870,TRUE,_xll.ohTrigger(RecalcTrigger,Trigger6M)),NA())</f>
        <v>3.9496783755219251E-3</v>
      </c>
      <c r="M2870" s="145">
        <f>IFERROR(_xll.qlIndexFixing(Index1Y,$H2870,TRUE,_xll.ohTrigger(RecalcTrigger,Trigger1Y)),NA())</f>
        <v>5.15328288837698E-3</v>
      </c>
      <c r="N2870" s="144">
        <f>IFERROR(_xll.qlIndexFixing(ONIndex1M,I2870,TRUE,_xll.ohTrigger(RecalcTrigger,Trigger1M)),NA())</f>
        <v>4.6887477665258359E-3</v>
      </c>
      <c r="O2870" s="44">
        <f>IFERROR(_xll.qlIndexFixing(ONIndex3M,I2870,TRUE,_xll.ohTrigger(RecalcTrigger,Trigger3M)),NA())</f>
        <v>4.9438208001806316E-3</v>
      </c>
      <c r="P2870" s="44">
        <f>IFERROR(_xll.qlIndexFixing(ONIndex6M,I2870,TRUE,_xll.ohTrigger(RecalcTrigger,Trigger6M)),NA())</f>
        <v>3.9668980161522427E-3</v>
      </c>
      <c r="Q2870" s="145">
        <f>IFERROR(_xll.qlIndexFixing(ONIndex1Y,I2870,TRUE,_xll.ohTrigger(RecalcTrigger,Trigger1Y)),NA())</f>
        <v>5.1140713073927202E-3</v>
      </c>
    </row>
    <row r="2871" spans="2:17" x14ac:dyDescent="0.2">
      <c r="B2871" s="39" t="s">
        <v>42</v>
      </c>
      <c r="D2871" s="42">
        <f>_xll.qlCalendarAdvance(Calendar,$D2870,B2871,"f",FALSE)</f>
        <v>59868</v>
      </c>
      <c r="E2871" s="139">
        <f>_xll.qlInterestRateIndexValueDate(IndexON,D2871)</f>
        <v>59868</v>
      </c>
      <c r="F2871" s="155">
        <f>IFERROR(_xll.qlIndexFixing(IndexON,D2871,TRUE,_xll.ohTrigger(RecalcTrigger,TriggerON)),NA())</f>
        <v>5.2001970171566825E-3</v>
      </c>
      <c r="H2871" s="42">
        <f>_xll.qlCalendarAdvance(Calendar,$H2870,B2871,"f",FALSE)</f>
        <v>59868</v>
      </c>
      <c r="I2871" s="139">
        <f>_xll.qlInterestRateIndexValueDate(Index1M,$H2871)</f>
        <v>59870</v>
      </c>
      <c r="J2871" s="144">
        <f>IFERROR(_xll.qlIndexFixing(Index1M,$H2871,TRUE,_xll.ohTrigger(RecalcTrigger,Trigger1M)),NA())</f>
        <v>4.6911430751611456E-3</v>
      </c>
      <c r="K2871" s="44">
        <f>IFERROR(_xll.qlIndexFixing(Index3M,H2871,TRUE,_xll.ohTrigger(RecalcTrigger,Trigger3M)),NA())</f>
        <v>4.9514365967234858E-3</v>
      </c>
      <c r="L2871" s="44">
        <f>IFERROR(_xll.qlIndexFixing(Index6M,$H2871,TRUE,_xll.ohTrigger(RecalcTrigger,Trigger6M)),NA())</f>
        <v>3.9484837495778234E-3</v>
      </c>
      <c r="M2871" s="145">
        <f>IFERROR(_xll.qlIndexFixing(Index1Y,$H2871,TRUE,_xll.ohTrigger(RecalcTrigger,Trigger1Y)),NA())</f>
        <v>5.1541126957050125E-3</v>
      </c>
      <c r="N2871" s="144">
        <f>IFERROR(_xll.qlIndexFixing(ONIndex1M,I2871,TRUE,_xll.ohTrigger(RecalcTrigger,Trigger1M)),NA())</f>
        <v>4.689291523485295E-3</v>
      </c>
      <c r="O2871" s="44">
        <f>IFERROR(_xll.qlIndexFixing(ONIndex3M,I2871,TRUE,_xll.ohTrigger(RecalcTrigger,Trigger3M)),NA())</f>
        <v>4.9443737917531649E-3</v>
      </c>
      <c r="P2871" s="44">
        <f>IFERROR(_xll.qlIndexFixing(ONIndex6M,I2871,TRUE,_xll.ohTrigger(RecalcTrigger,Trigger6M)),NA())</f>
        <v>3.964259554383176E-3</v>
      </c>
      <c r="Q2871" s="145">
        <f>IFERROR(_xll.qlIndexFixing(ONIndex1Y,I2871,TRUE,_xll.ohTrigger(RecalcTrigger,Trigger1Y)),NA())</f>
        <v>5.1146015914493859E-3</v>
      </c>
    </row>
    <row r="2872" spans="2:17" x14ac:dyDescent="0.2">
      <c r="B2872" s="39" t="s">
        <v>42</v>
      </c>
      <c r="D2872" s="42">
        <f>_xll.qlCalendarAdvance(Calendar,$D2871,B2872,"f",FALSE)</f>
        <v>59875</v>
      </c>
      <c r="E2872" s="139">
        <f>_xll.qlInterestRateIndexValueDate(IndexON,D2872)</f>
        <v>59875</v>
      </c>
      <c r="F2872" s="155">
        <f>IFERROR(_xll.qlIndexFixing(IndexON,D2872,TRUE,_xll.ohTrigger(RecalcTrigger,TriggerON)),NA())</f>
        <v>5.2001970171566825E-3</v>
      </c>
      <c r="H2872" s="42">
        <f>_xll.qlCalendarAdvance(Calendar,$H2871,B2872,"f",FALSE)</f>
        <v>59875</v>
      </c>
      <c r="I2872" s="139">
        <f>_xll.qlInterestRateIndexValueDate(Index1M,$H2872)</f>
        <v>59877</v>
      </c>
      <c r="J2872" s="144">
        <f>IFERROR(_xll.qlIndexFixing(Index1M,$H2872,TRUE,_xll.ohTrigger(RecalcTrigger,Trigger1M)),NA())</f>
        <v>4.6917599789459757E-3</v>
      </c>
      <c r="K2872" s="44">
        <f>IFERROR(_xll.qlIndexFixing(Index3M,H2872,TRUE,_xll.ohTrigger(RecalcTrigger,Trigger3M)),NA())</f>
        <v>4.9521834486040452E-3</v>
      </c>
      <c r="L2872" s="44">
        <f>IFERROR(_xll.qlIndexFixing(Index6M,$H2872,TRUE,_xll.ohTrigger(RecalcTrigger,Trigger6M)),NA())</f>
        <v>3.9473675490544003E-3</v>
      </c>
      <c r="M2872" s="145">
        <f>IFERROR(_xll.qlIndexFixing(Index1Y,$H2872,TRUE,_xll.ohTrigger(RecalcTrigger,Trigger1Y)),NA())</f>
        <v>5.1558499413896456E-3</v>
      </c>
      <c r="N2872" s="144">
        <f>IFERROR(_xll.qlIndexFixing(ONIndex1M,I2872,TRUE,_xll.ohTrigger(RecalcTrigger,Trigger1M)),NA())</f>
        <v>4.689863587961085E-3</v>
      </c>
      <c r="O2872" s="44">
        <f>IFERROR(_xll.qlIndexFixing(ONIndex3M,I2872,TRUE,_xll.ohTrigger(RecalcTrigger,Trigger3M)),NA())</f>
        <v>4.9449547631041924E-3</v>
      </c>
      <c r="P2872" s="44">
        <f>IFERROR(_xll.qlIndexFixing(ONIndex6M,I2872,TRUE,_xll.ohTrigger(RecalcTrigger,Trigger6M)),NA())</f>
        <v>3.9617366472999294E-3</v>
      </c>
      <c r="Q2872" s="145">
        <f>IFERROR(_xll.qlIndexFixing(ONIndex1Y,I2872,TRUE,_xll.ohTrigger(RecalcTrigger,Trigger1Y)),NA())</f>
        <v>5.1151598544851851E-3</v>
      </c>
    </row>
    <row r="2873" spans="2:17" x14ac:dyDescent="0.2">
      <c r="B2873" s="39" t="s">
        <v>42</v>
      </c>
      <c r="D2873" s="42">
        <f>_xll.qlCalendarAdvance(Calendar,$D2872,B2873,"f",FALSE)</f>
        <v>59882</v>
      </c>
      <c r="E2873" s="139">
        <f>_xll.qlInterestRateIndexValueDate(IndexON,D2873)</f>
        <v>59882</v>
      </c>
      <c r="F2873" s="155">
        <f>IFERROR(_xll.qlIndexFixing(IndexON,D2873,TRUE,_xll.ohTrigger(RecalcTrigger,TriggerON)),NA())</f>
        <v>5.2001970171566825E-3</v>
      </c>
      <c r="H2873" s="42">
        <f>_xll.qlCalendarAdvance(Calendar,$H2872,B2873,"f",FALSE)</f>
        <v>59882</v>
      </c>
      <c r="I2873" s="139">
        <f>_xll.qlInterestRateIndexValueDate(Index1M,$H2873)</f>
        <v>59884</v>
      </c>
      <c r="J2873" s="144">
        <f>IFERROR(_xll.qlIndexFixing(Index1M,$H2873,TRUE,_xll.ohTrigger(RecalcTrigger,Trigger1M)),NA())</f>
        <v>4.6924053058346763E-3</v>
      </c>
      <c r="K2873" s="44">
        <f>IFERROR(_xll.qlIndexFixing(Index3M,H2873,TRUE,_xll.ohTrigger(RecalcTrigger,Trigger3M)),NA())</f>
        <v>4.9529585873370257E-3</v>
      </c>
      <c r="L2873" s="44">
        <f>IFERROR(_xll.qlIndexFixing(Index6M,$H2873,TRUE,_xll.ohTrigger(RecalcTrigger,Trigger6M)),NA())</f>
        <v>3.9464347932112419E-3</v>
      </c>
      <c r="M2873" s="145">
        <f>IFERROR(_xll.qlIndexFixing(Index1Y,$H2873,TRUE,_xll.ohTrigger(RecalcTrigger,Trigger1Y)),NA())</f>
        <v>5.1571771912536646E-3</v>
      </c>
      <c r="N2873" s="144">
        <f>IFERROR(_xll.qlIndexFixing(ONIndex1M,I2873,TRUE,_xll.ohTrigger(RecalcTrigger,Trigger1M)),NA())</f>
        <v>4.6904640001610431E-3</v>
      </c>
      <c r="O2873" s="44">
        <f>IFERROR(_xll.qlIndexFixing(ONIndex3M,I2873,TRUE,_xll.ohTrigger(RecalcTrigger,Trigger3M)),NA())</f>
        <v>4.9455637538020625E-3</v>
      </c>
      <c r="P2873" s="44">
        <f>IFERROR(_xll.qlIndexFixing(ONIndex6M,I2873,TRUE,_xll.ohTrigger(RecalcTrigger,Trigger6M)),NA())</f>
        <v>3.9593294805140289E-3</v>
      </c>
      <c r="Q2873" s="145">
        <f>IFERROR(_xll.qlIndexFixing(ONIndex1Y,I2873,TRUE,_xll.ohTrigger(RecalcTrigger,Trigger1Y)),NA())</f>
        <v>5.1157461352691058E-3</v>
      </c>
    </row>
    <row r="2874" spans="2:17" x14ac:dyDescent="0.2">
      <c r="B2874" s="39" t="s">
        <v>42</v>
      </c>
      <c r="D2874" s="42">
        <f>_xll.qlCalendarAdvance(Calendar,$D2873,B2874,"f",FALSE)</f>
        <v>59889</v>
      </c>
      <c r="E2874" s="139">
        <f>_xll.qlInterestRateIndexValueDate(IndexON,D2874)</f>
        <v>59889</v>
      </c>
      <c r="F2874" s="155">
        <f>IFERROR(_xll.qlIndexFixing(IndexON,D2874,TRUE,_xll.ohTrigger(RecalcTrigger,TriggerON)),NA())</f>
        <v>5.2001970170767464E-3</v>
      </c>
      <c r="H2874" s="42">
        <f>_xll.qlCalendarAdvance(Calendar,$H2873,B2874,"f",FALSE)</f>
        <v>59889</v>
      </c>
      <c r="I2874" s="139">
        <f>_xll.qlInterestRateIndexValueDate(Index1M,$H2874)</f>
        <v>59891</v>
      </c>
      <c r="J2874" s="144">
        <f>IFERROR(_xll.qlIndexFixing(Index1M,$H2874,TRUE,_xll.ohTrigger(RecalcTrigger,Trigger1M)),NA())</f>
        <v>4.69307909655338E-3</v>
      </c>
      <c r="K2874" s="44">
        <f>IFERROR(_xll.qlIndexFixing(Index3M,H2874,TRUE,_xll.ohTrigger(RecalcTrigger,Trigger3M)),NA())</f>
        <v>4.9537620526532832E-3</v>
      </c>
      <c r="L2874" s="44">
        <f>IFERROR(_xll.qlIndexFixing(Index6M,$H2874,TRUE,_xll.ohTrigger(RecalcTrigger,Trigger6M)),NA())</f>
        <v>3.9456205393460439E-3</v>
      </c>
      <c r="M2874" s="145">
        <f>IFERROR(_xll.qlIndexFixing(Index1Y,$H2874,TRUE,_xll.ohTrigger(RecalcTrigger,Trigger1Y)),NA())</f>
        <v>5.1585336420886981E-3</v>
      </c>
      <c r="N2874" s="144">
        <f>IFERROR(_xll.qlIndexFixing(ONIndex1M,I2874,TRUE,_xll.ohTrigger(RecalcTrigger,Trigger1M)),NA())</f>
        <v>4.6912776787255694E-3</v>
      </c>
      <c r="O2874" s="44">
        <f>IFERROR(_xll.qlIndexFixing(ONIndex3M,I2874,TRUE,_xll.ohTrigger(RecalcTrigger,Trigger3M)),NA())</f>
        <v>4.9463879771316499E-3</v>
      </c>
      <c r="P2874" s="44">
        <f>IFERROR(_xll.qlIndexFixing(ONIndex6M,I2874,TRUE,_xll.ohTrigger(RecalcTrigger,Trigger6M)),NA())</f>
        <v>3.9564049188811623E-3</v>
      </c>
      <c r="Q2874" s="145">
        <f>IFERROR(_xll.qlIndexFixing(ONIndex1Y,I2874,TRUE,_xll.ohTrigger(RecalcTrigger,Trigger1Y)),NA())</f>
        <v>5.1165411560383234E-3</v>
      </c>
    </row>
    <row r="2875" spans="2:17" x14ac:dyDescent="0.2">
      <c r="B2875" s="39" t="s">
        <v>42</v>
      </c>
      <c r="D2875" s="42">
        <f>_xll.qlCalendarAdvance(Calendar,$D2874,B2875,"f",FALSE)</f>
        <v>59897</v>
      </c>
      <c r="E2875" s="139">
        <f>_xll.qlInterestRateIndexValueDate(IndexON,D2875)</f>
        <v>59897</v>
      </c>
      <c r="F2875" s="155">
        <f>IFERROR(_xll.qlIndexFixing(IndexON,D2875,TRUE,_xll.ohTrigger(RecalcTrigger,TriggerON)),NA())</f>
        <v>5.2001970170767464E-3</v>
      </c>
      <c r="H2875" s="42">
        <f>_xll.qlCalendarAdvance(Calendar,$H2874,B2875,"f",FALSE)</f>
        <v>59897</v>
      </c>
      <c r="I2875" s="139">
        <f>_xll.qlInterestRateIndexValueDate(Index1M,$H2875)</f>
        <v>59901</v>
      </c>
      <c r="J2875" s="144">
        <f>IFERROR(_xll.qlIndexFixing(Index1M,$H2875,TRUE,_xll.ohTrigger(RecalcTrigger,Trigger1M)),NA())</f>
        <v>4.6940911114845907E-3</v>
      </c>
      <c r="K2875" s="44">
        <f>IFERROR(_xll.qlIndexFixing(Index3M,H2875,TRUE,_xll.ohTrigger(RecalcTrigger,Trigger3M)),NA())</f>
        <v>4.9549590769685566E-3</v>
      </c>
      <c r="L2875" s="44">
        <f>IFERROR(_xll.qlIndexFixing(Index6M,$H2875,TRUE,_xll.ohTrigger(RecalcTrigger,Trigger6M)),NA())</f>
        <v>3.9446152621401848E-3</v>
      </c>
      <c r="M2875" s="145">
        <f>IFERROR(_xll.qlIndexFixing(Index1Y,$H2875,TRUE,_xll.ohTrigger(RecalcTrigger,Trigger1Y)),NA())</f>
        <v>5.1603661382273605E-3</v>
      </c>
      <c r="N2875" s="144">
        <f>IFERROR(_xll.qlIndexFixing(ONIndex1M,I2875,TRUE,_xll.ohTrigger(RecalcTrigger,Trigger1M)),NA())</f>
        <v>4.6919430392922123E-3</v>
      </c>
      <c r="O2875" s="44">
        <f>IFERROR(_xll.qlIndexFixing(ONIndex3M,I2875,TRUE,_xll.ohTrigger(RecalcTrigger,Trigger3M)),NA())</f>
        <v>4.9470611610402671E-3</v>
      </c>
      <c r="P2875" s="44">
        <f>IFERROR(_xll.qlIndexFixing(ONIndex6M,I2875,TRUE,_xll.ohTrigger(RecalcTrigger,Trigger6M)),NA())</f>
        <v>3.9542629998390311E-3</v>
      </c>
      <c r="Q2875" s="145">
        <f>IFERROR(_xll.qlIndexFixing(ONIndex1Y,I2875,TRUE,_xll.ohTrigger(RecalcTrigger,Trigger1Y)),NA())</f>
        <v>5.1171916227588099E-3</v>
      </c>
    </row>
    <row r="2876" spans="2:17" x14ac:dyDescent="0.2">
      <c r="B2876" s="39" t="s">
        <v>42</v>
      </c>
      <c r="D2876" s="42">
        <f>_xll.qlCalendarAdvance(Calendar,$D2875,B2876,"f",FALSE)</f>
        <v>59904</v>
      </c>
      <c r="E2876" s="139">
        <f>_xll.qlInterestRateIndexValueDate(IndexON,D2876)</f>
        <v>59904</v>
      </c>
      <c r="F2876" s="155">
        <f>IFERROR(_xll.qlIndexFixing(IndexON,D2876,TRUE,_xll.ohTrigger(RecalcTrigger,TriggerON)),NA())</f>
        <v>5.2001970171566825E-3</v>
      </c>
      <c r="H2876" s="42">
        <f>_xll.qlCalendarAdvance(Calendar,$H2875,B2876,"f",FALSE)</f>
        <v>59904</v>
      </c>
      <c r="I2876" s="139">
        <f>_xll.qlInterestRateIndexValueDate(Index1M,$H2876)</f>
        <v>59908</v>
      </c>
      <c r="J2876" s="144">
        <f>IFERROR(_xll.qlIndexFixing(Index1M,$H2876,TRUE,_xll.ohTrigger(RecalcTrigger,Trigger1M)),NA())</f>
        <v>4.694834198183861E-3</v>
      </c>
      <c r="K2876" s="44">
        <f>IFERROR(_xll.qlIndexFixing(Index3M,H2876,TRUE,_xll.ohTrigger(RecalcTrigger,Trigger3M)),NA())</f>
        <v>4.9559334334005395E-3</v>
      </c>
      <c r="L2876" s="44">
        <f>IFERROR(_xll.qlIndexFixing(Index6M,$H2876,TRUE,_xll.ohTrigger(RecalcTrigger,Trigger6M)),NA())</f>
        <v>3.9440639115745418E-3</v>
      </c>
      <c r="M2876" s="145">
        <f>IFERROR(_xll.qlIndexFixing(Index1Y,$H2876,TRUE,_xll.ohTrigger(RecalcTrigger,Trigger1Y)),NA())</f>
        <v>5.1617915297740126E-3</v>
      </c>
      <c r="N2876" s="144">
        <f>IFERROR(_xll.qlIndexFixing(ONIndex1M,I2876,TRUE,_xll.ohTrigger(RecalcTrigger,Trigger1M)),NA())</f>
        <v>4.6925360159999485E-3</v>
      </c>
      <c r="O2876" s="44">
        <f>IFERROR(_xll.qlIndexFixing(ONIndex3M,I2876,TRUE,_xll.ohTrigger(RecalcTrigger,Trigger3M)),NA())</f>
        <v>4.9476605793952189E-3</v>
      </c>
      <c r="P2876" s="44">
        <f>IFERROR(_xll.qlIndexFixing(ONIndex6M,I2876,TRUE,_xll.ohTrigger(RecalcTrigger,Trigger6M)),NA())</f>
        <v>3.9525196683598551E-3</v>
      </c>
      <c r="Q2876" s="145">
        <f>IFERROR(_xll.qlIndexFixing(ONIndex1Y,I2876,TRUE,_xll.ohTrigger(RecalcTrigger,Trigger1Y)),NA())</f>
        <v>5.1177715654127098E-3</v>
      </c>
    </row>
    <row r="2877" spans="2:17" x14ac:dyDescent="0.2">
      <c r="B2877" s="39" t="s">
        <v>42</v>
      </c>
      <c r="D2877" s="42">
        <f>_xll.qlCalendarAdvance(Calendar,$D2876,B2877,"f",FALSE)</f>
        <v>59911</v>
      </c>
      <c r="E2877" s="139">
        <f>_xll.qlInterestRateIndexValueDate(IndexON,D2877)</f>
        <v>59911</v>
      </c>
      <c r="F2877" s="155">
        <f>IFERROR(_xll.qlIndexFixing(IndexON,D2877,TRUE,_xll.ohTrigger(RecalcTrigger,TriggerON)),NA())</f>
        <v>5.2001970170767464E-3</v>
      </c>
      <c r="H2877" s="42">
        <f>_xll.qlCalendarAdvance(Calendar,$H2876,B2877,"f",FALSE)</f>
        <v>59911</v>
      </c>
      <c r="I2877" s="139">
        <f>_xll.qlInterestRateIndexValueDate(Index1M,$H2877)</f>
        <v>59915</v>
      </c>
      <c r="J2877" s="144">
        <f>IFERROR(_xll.qlIndexFixing(Index1M,$H2877,TRUE,_xll.ohTrigger(RecalcTrigger,Trigger1M)),NA())</f>
        <v>4.6956058883407979E-3</v>
      </c>
      <c r="K2877" s="44">
        <f>IFERROR(_xll.qlIndexFixing(Index3M,H2877,TRUE,_xll.ohTrigger(RecalcTrigger,Trigger3M)),NA())</f>
        <v>4.956732387513995E-3</v>
      </c>
      <c r="L2877" s="44">
        <f>IFERROR(_xll.qlIndexFixing(Index6M,$H2877,TRUE,_xll.ohTrigger(RecalcTrigger,Trigger6M)),NA())</f>
        <v>3.9436316573197346E-3</v>
      </c>
      <c r="M2877" s="145">
        <f>IFERROR(_xll.qlIndexFixing(Index1Y,$H2877,TRUE,_xll.ohTrigger(RecalcTrigger,Trigger1Y)),NA())</f>
        <v>5.1632462529856314E-3</v>
      </c>
      <c r="N2877" s="144">
        <f>IFERROR(_xll.qlIndexFixing(ONIndex1M,I2877,TRUE,_xll.ohTrigger(RecalcTrigger,Trigger1M)),NA())</f>
        <v>4.693254303669292E-3</v>
      </c>
      <c r="O2877" s="44">
        <f>IFERROR(_xll.qlIndexFixing(ONIndex3M,I2877,TRUE,_xll.ohTrigger(RecalcTrigger,Trigger3M)),NA())</f>
        <v>4.9483860729804263E-3</v>
      </c>
      <c r="P2877" s="44">
        <f>IFERROR(_xll.qlIndexFixing(ONIndex6M,I2877,TRUE,_xll.ohTrigger(RecalcTrigger,Trigger6M)),NA())</f>
        <v>3.9505939781925292E-3</v>
      </c>
      <c r="Q2877" s="145">
        <f>IFERROR(_xll.qlIndexFixing(ONIndex1Y,I2877,TRUE,_xll.ohTrigger(RecalcTrigger,Trigger1Y)),NA())</f>
        <v>5.1184743322973958E-3</v>
      </c>
    </row>
    <row r="2878" spans="2:17" x14ac:dyDescent="0.2">
      <c r="B2878" s="39" t="s">
        <v>42</v>
      </c>
      <c r="D2878" s="42">
        <f>_xll.qlCalendarAdvance(Calendar,$D2877,B2878,"f",FALSE)</f>
        <v>59918</v>
      </c>
      <c r="E2878" s="139">
        <f>_xll.qlInterestRateIndexValueDate(IndexON,D2878)</f>
        <v>59918</v>
      </c>
      <c r="F2878" s="155">
        <f>IFERROR(_xll.qlIndexFixing(IndexON,D2878,TRUE,_xll.ohTrigger(RecalcTrigger,TriggerON)),NA())</f>
        <v>5.2001970171566825E-3</v>
      </c>
      <c r="H2878" s="42">
        <f>_xll.qlCalendarAdvance(Calendar,$H2877,B2878,"f",FALSE)</f>
        <v>59918</v>
      </c>
      <c r="I2878" s="139">
        <f>_xll.qlInterestRateIndexValueDate(Index1M,$H2878)</f>
        <v>59922</v>
      </c>
      <c r="J2878" s="144">
        <f>IFERROR(_xll.qlIndexFixing(Index1M,$H2878,TRUE,_xll.ohTrigger(RecalcTrigger,Trigger1M)),NA())</f>
        <v>4.6964062226712193E-3</v>
      </c>
      <c r="K2878" s="44">
        <f>IFERROR(_xll.qlIndexFixing(Index3M,H2878,TRUE,_xll.ohTrigger(RecalcTrigger,Trigger3M)),NA())</f>
        <v>4.9576617767406721E-3</v>
      </c>
      <c r="L2878" s="44">
        <f>IFERROR(_xll.qlIndexFixing(Index6M,$H2878,TRUE,_xll.ohTrigger(RecalcTrigger,Trigger6M)),NA())</f>
        <v>3.9433186855402534E-3</v>
      </c>
      <c r="M2878" s="145">
        <f>IFERROR(_xll.qlIndexFixing(Index1Y,$H2878,TRUE,_xll.ohTrigger(RecalcTrigger,Trigger1Y)),NA())</f>
        <v>5.1647303469240834E-3</v>
      </c>
      <c r="N2878" s="144">
        <f>IFERROR(_xll.qlIndexFixing(ONIndex1M,I2878,TRUE,_xll.ohTrigger(RecalcTrigger,Trigger1M)),NA())</f>
        <v>4.6940011485752109E-3</v>
      </c>
      <c r="O2878" s="44">
        <f>IFERROR(_xll.qlIndexFixing(ONIndex3M,I2878,TRUE,_xll.ohTrigger(RecalcTrigger,Trigger3M)),NA())</f>
        <v>4.949139790069168E-3</v>
      </c>
      <c r="P2878" s="44">
        <f>IFERROR(_xll.qlIndexFixing(ONIndex6M,I2878,TRUE,_xll.ohTrigger(RecalcTrigger,Trigger6M)),NA())</f>
        <v>3.9487849843578005E-3</v>
      </c>
      <c r="Q2878" s="145">
        <f>IFERROR(_xll.qlIndexFixing(ONIndex1Y,I2878,TRUE,_xll.ohTrigger(RecalcTrigger,Trigger1Y)),NA())</f>
        <v>5.1192053160509232E-3</v>
      </c>
    </row>
    <row r="2879" spans="2:17" x14ac:dyDescent="0.2">
      <c r="B2879" s="39" t="s">
        <v>42</v>
      </c>
      <c r="D2879" s="42">
        <f>_xll.qlCalendarAdvance(Calendar,$D2878,B2879,"f",FALSE)</f>
        <v>59925</v>
      </c>
      <c r="E2879" s="139">
        <f>_xll.qlInterestRateIndexValueDate(IndexON,D2879)</f>
        <v>59925</v>
      </c>
      <c r="F2879" s="155">
        <f>IFERROR(_xll.qlIndexFixing(IndexON,D2879,TRUE,_xll.ohTrigger(RecalcTrigger,TriggerON)),NA())</f>
        <v>5.2001970170767464E-3</v>
      </c>
      <c r="H2879" s="42">
        <f>_xll.qlCalendarAdvance(Calendar,$H2878,B2879,"f",FALSE)</f>
        <v>59925</v>
      </c>
      <c r="I2879" s="139">
        <f>_xll.qlInterestRateIndexValueDate(Index1M,$H2879)</f>
        <v>59929</v>
      </c>
      <c r="J2879" s="144">
        <f>IFERROR(_xll.qlIndexFixing(Index1M,$H2879,TRUE,_xll.ohTrigger(RecalcTrigger,Trigger1M)),NA())</f>
        <v>4.697235241908993E-3</v>
      </c>
      <c r="K2879" s="44">
        <f>IFERROR(_xll.qlIndexFixing(Index3M,H2879,TRUE,_xll.ohTrigger(RecalcTrigger,Trigger3M)),NA())</f>
        <v>4.9586197082506119E-3</v>
      </c>
      <c r="L2879" s="44">
        <f>IFERROR(_xll.qlIndexFixing(Index6M,$H2879,TRUE,_xll.ohTrigger(RecalcTrigger,Trigger6M)),NA())</f>
        <v>3.943125182419913E-3</v>
      </c>
      <c r="M2879" s="145">
        <f>IFERROR(_xll.qlIndexFixing(Index1Y,$H2879,TRUE,_xll.ohTrigger(RecalcTrigger,Trigger1Y)),NA())</f>
        <v>5.1662438506542962E-3</v>
      </c>
      <c r="N2879" s="144">
        <f>IFERROR(_xll.qlIndexFixing(ONIndex1M,I2879,TRUE,_xll.ohTrigger(RecalcTrigger,Trigger1M)),NA())</f>
        <v>4.6947765916449669E-3</v>
      </c>
      <c r="O2879" s="44">
        <f>IFERROR(_xll.qlIndexFixing(ONIndex3M,I2879,TRUE,_xll.ohTrigger(RecalcTrigger,Trigger3M)),NA())</f>
        <v>4.9499217701498566E-3</v>
      </c>
      <c r="P2879" s="44">
        <f>IFERROR(_xll.qlIndexFixing(ONIndex6M,I2879,TRUE,_xll.ohTrigger(RecalcTrigger,Trigger6M)),NA())</f>
        <v>3.9470928729468113E-3</v>
      </c>
      <c r="Q2879" s="145">
        <f>IFERROR(_xll.qlIndexFixing(ONIndex1Y,I2879,TRUE,_xll.ohTrigger(RecalcTrigger,Trigger1Y)),NA())</f>
        <v>5.1199645555222162E-3</v>
      </c>
    </row>
    <row r="2880" spans="2:17" x14ac:dyDescent="0.2">
      <c r="B2880" s="39" t="s">
        <v>42</v>
      </c>
      <c r="D2880" s="42">
        <f>_xll.qlCalendarAdvance(Calendar,$D2879,B2880,"f",FALSE)</f>
        <v>59932</v>
      </c>
      <c r="E2880" s="139">
        <f>_xll.qlInterestRateIndexValueDate(IndexON,D2880)</f>
        <v>59932</v>
      </c>
      <c r="F2880" s="155">
        <f>IFERROR(_xll.qlIndexFixing(IndexON,D2880,TRUE,_xll.ohTrigger(RecalcTrigger,TriggerON)),NA())</f>
        <v>5.2001970170767464E-3</v>
      </c>
      <c r="H2880" s="42">
        <f>_xll.qlCalendarAdvance(Calendar,$H2879,B2880,"f",FALSE)</f>
        <v>59932</v>
      </c>
      <c r="I2880" s="139">
        <f>_xll.qlInterestRateIndexValueDate(Index1M,$H2880)</f>
        <v>59936</v>
      </c>
      <c r="J2880" s="144">
        <f>IFERROR(_xll.qlIndexFixing(Index1M,$H2880,TRUE,_xll.ohTrigger(RecalcTrigger,Trigger1M)),NA())</f>
        <v>4.6979044575891499E-3</v>
      </c>
      <c r="K2880" s="44">
        <f>IFERROR(_xll.qlIndexFixing(Index3M,H2880,TRUE,_xll.ohTrigger(RecalcTrigger,Trigger3M)),NA())</f>
        <v>4.9596062217799391E-3</v>
      </c>
      <c r="L2880" s="44">
        <f>IFERROR(_xll.qlIndexFixing(Index6M,$H2880,TRUE,_xll.ohTrigger(RecalcTrigger,Trigger6M)),NA())</f>
        <v>3.943051334166686E-3</v>
      </c>
      <c r="M2880" s="145">
        <f>IFERROR(_xll.qlIndexFixing(Index1Y,$H2880,TRUE,_xll.ohTrigger(RecalcTrigger,Trigger1Y)),NA())</f>
        <v>5.1677868032444715E-3</v>
      </c>
      <c r="N2880" s="144">
        <f>IFERROR(_xll.qlIndexFixing(ONIndex1M,I2880,TRUE,_xll.ohTrigger(RecalcTrigger,Trigger1M)),NA())</f>
        <v>4.6955806734860772E-3</v>
      </c>
      <c r="O2880" s="44">
        <f>IFERROR(_xll.qlIndexFixing(ONIndex3M,I2880,TRUE,_xll.ohTrigger(RecalcTrigger,Trigger3M)),NA())</f>
        <v>4.9507320530306487E-3</v>
      </c>
      <c r="P2880" s="44">
        <f>IFERROR(_xll.qlIndexFixing(ONIndex6M,I2880,TRUE,_xll.ohTrigger(RecalcTrigger,Trigger6M)),NA())</f>
        <v>3.9455178294911519E-3</v>
      </c>
      <c r="Q2880" s="145">
        <f>IFERROR(_xll.qlIndexFixing(ONIndex1Y,I2880,TRUE,_xll.ohTrigger(RecalcTrigger,Trigger1Y)),NA())</f>
        <v>5.1207520893203906E-3</v>
      </c>
    </row>
    <row r="2881" spans="2:17" x14ac:dyDescent="0.2">
      <c r="B2881" s="39" t="s">
        <v>42</v>
      </c>
      <c r="D2881" s="42">
        <f>_xll.qlCalendarAdvance(Calendar,$D2880,B2881,"f",FALSE)</f>
        <v>59939</v>
      </c>
      <c r="E2881" s="139">
        <f>_xll.qlInterestRateIndexValueDate(IndexON,D2881)</f>
        <v>59939</v>
      </c>
      <c r="F2881" s="155">
        <f>IFERROR(_xll.qlIndexFixing(IndexON,D2881,TRUE,_xll.ohTrigger(RecalcTrigger,TriggerON)),NA())</f>
        <v>5.2001970170767464E-3</v>
      </c>
      <c r="H2881" s="42">
        <f>_xll.qlCalendarAdvance(Calendar,$H2880,B2881,"f",FALSE)</f>
        <v>59939</v>
      </c>
      <c r="I2881" s="139">
        <f>_xll.qlInterestRateIndexValueDate(Index1M,$H2881)</f>
        <v>59943</v>
      </c>
      <c r="J2881" s="144">
        <f>IFERROR(_xll.qlIndexFixing(Index1M,$H2881,TRUE,_xll.ohTrigger(RecalcTrigger,Trigger1M)),NA())</f>
        <v>4.6987868296514629E-3</v>
      </c>
      <c r="K2881" s="44">
        <f>IFERROR(_xll.qlIndexFixing(Index3M,H2881,TRUE,_xll.ohTrigger(RecalcTrigger,Trigger3M)),NA())</f>
        <v>4.9606213570647824E-3</v>
      </c>
      <c r="L2881" s="44">
        <f>IFERROR(_xll.qlIndexFixing(Index6M,$H2881,TRUE,_xll.ohTrigger(RecalcTrigger,Trigger6M)),NA())</f>
        <v>3.9430973270074311E-3</v>
      </c>
      <c r="M2881" s="145">
        <f>IFERROR(_xll.qlIndexFixing(Index1Y,$H2881,TRUE,_xll.ohTrigger(RecalcTrigger,Trigger1Y)),NA())</f>
        <v>5.169359243764559E-3</v>
      </c>
      <c r="N2881" s="144">
        <f>IFERROR(_xll.qlIndexFixing(ONIndex1M,I2881,TRUE,_xll.ohTrigger(RecalcTrigger,Trigger1M)),NA())</f>
        <v>4.6964134346261233E-3</v>
      </c>
      <c r="O2881" s="44">
        <f>IFERROR(_xll.qlIndexFixing(ONIndex3M,I2881,TRUE,_xll.ohTrigger(RecalcTrigger,Trigger3M)),NA())</f>
        <v>4.951570678359829E-3</v>
      </c>
      <c r="P2881" s="44">
        <f>IFERROR(_xll.qlIndexFixing(ONIndex6M,I2881,TRUE,_xll.ohTrigger(RecalcTrigger,Trigger6M)),NA())</f>
        <v>3.9440600400819648E-3</v>
      </c>
      <c r="Q2881" s="145">
        <f>IFERROR(_xll.qlIndexFixing(ONIndex1Y,I2881,TRUE,_xll.ohTrigger(RecalcTrigger,Trigger1Y)),NA())</f>
        <v>5.1215679562144345E-3</v>
      </c>
    </row>
    <row r="2882" spans="2:17" x14ac:dyDescent="0.2">
      <c r="B2882" s="39" t="s">
        <v>42</v>
      </c>
      <c r="D2882" s="42">
        <f>_xll.qlCalendarAdvance(Calendar,$D2881,B2882,"f",FALSE)</f>
        <v>59946</v>
      </c>
      <c r="E2882" s="139">
        <f>_xll.qlInterestRateIndexValueDate(IndexON,D2882)</f>
        <v>59946</v>
      </c>
      <c r="F2882" s="155">
        <f>IFERROR(_xll.qlIndexFixing(IndexON,D2882,TRUE,_xll.ohTrigger(RecalcTrigger,TriggerON)),NA())</f>
        <v>5.2001970170767464E-3</v>
      </c>
      <c r="H2882" s="42">
        <f>_xll.qlCalendarAdvance(Calendar,$H2881,B2882,"f",FALSE)</f>
        <v>59946</v>
      </c>
      <c r="I2882" s="139">
        <f>_xll.qlInterestRateIndexValueDate(Index1M,$H2882)</f>
        <v>59950</v>
      </c>
      <c r="J2882" s="144">
        <f>IFERROR(_xll.qlIndexFixing(Index1M,$H2882,TRUE,_xll.ohTrigger(RecalcTrigger,Trigger1M)),NA())</f>
        <v>4.6996980022178262E-3</v>
      </c>
      <c r="K2882" s="44">
        <f>IFERROR(_xll.qlIndexFixing(Index3M,H2882,TRUE,_xll.ohTrigger(RecalcTrigger,Trigger3M)),NA())</f>
        <v>4.9616651538430239E-3</v>
      </c>
      <c r="L2882" s="44">
        <f>IFERROR(_xll.qlIndexFixing(Index6M,$H2882,TRUE,_xll.ohTrigger(RecalcTrigger,Trigger6M)),NA())</f>
        <v>3.9432633471936009E-3</v>
      </c>
      <c r="M2882" s="145">
        <f>IFERROR(_xll.qlIndexFixing(Index1Y,$H2882,TRUE,_xll.ohTrigger(RecalcTrigger,Trigger1Y)),NA())</f>
        <v>5.1709612112886575E-3</v>
      </c>
      <c r="N2882" s="144">
        <f>IFERROR(_xll.qlIndexFixing(ONIndex1M,I2882,TRUE,_xll.ohTrigger(RecalcTrigger,Trigger1M)),NA())</f>
        <v>4.6972749159923666E-3</v>
      </c>
      <c r="O2882" s="44">
        <f>IFERROR(_xll.qlIndexFixing(ONIndex3M,I2882,TRUE,_xll.ohTrigger(RecalcTrigger,Trigger3M)),NA())</f>
        <v>4.9524376856258101E-3</v>
      </c>
      <c r="P2882" s="44">
        <f>IFERROR(_xll.qlIndexFixing(ONIndex6M,I2882,TRUE,_xll.ohTrigger(RecalcTrigger,Trigger6M)),NA())</f>
        <v>3.9427196906505202E-3</v>
      </c>
      <c r="Q2882" s="145">
        <f>IFERROR(_xll.qlIndexFixing(ONIndex1Y,I2882,TRUE,_xll.ohTrigger(RecalcTrigger,Trigger1Y)),NA())</f>
        <v>5.1224121950532719E-3</v>
      </c>
    </row>
    <row r="2883" spans="2:17" x14ac:dyDescent="0.2">
      <c r="B2883" s="39" t="s">
        <v>42</v>
      </c>
      <c r="D2883" s="42">
        <f>_xll.qlCalendarAdvance(Calendar,$D2882,B2883,"f",FALSE)</f>
        <v>59953</v>
      </c>
      <c r="E2883" s="139">
        <f>_xll.qlInterestRateIndexValueDate(IndexON,D2883)</f>
        <v>59953</v>
      </c>
      <c r="F2883" s="155">
        <f>IFERROR(_xll.qlIndexFixing(IndexON,D2883,TRUE,_xll.ohTrigger(RecalcTrigger,TriggerON)),NA())</f>
        <v>5.2001970170767464E-3</v>
      </c>
      <c r="H2883" s="42">
        <f>_xll.qlCalendarAdvance(Calendar,$H2882,B2883,"f",FALSE)</f>
        <v>59953</v>
      </c>
      <c r="I2883" s="139">
        <f>_xll.qlInterestRateIndexValueDate(Index1M,$H2883)</f>
        <v>59957</v>
      </c>
      <c r="J2883" s="144">
        <f>IFERROR(_xll.qlIndexFixing(Index1M,$H2883,TRUE,_xll.ohTrigger(RecalcTrigger,Trigger1M)),NA())</f>
        <v>4.7006380160115272E-3</v>
      </c>
      <c r="K2883" s="44">
        <f>IFERROR(_xll.qlIndexFixing(Index3M,H2883,TRUE,_xll.ohTrigger(RecalcTrigger,Trigger3M)),NA())</f>
        <v>4.9627376518534255E-3</v>
      </c>
      <c r="L2883" s="44">
        <f>IFERROR(_xll.qlIndexFixing(Index6M,$H2883,TRUE,_xll.ohTrigger(RecalcTrigger,Trigger6M)),NA())</f>
        <v>3.9435495809964144E-3</v>
      </c>
      <c r="M2883" s="145">
        <f>IFERROR(_xll.qlIndexFixing(Index1Y,$H2883,TRUE,_xll.ohTrigger(RecalcTrigger,Trigger1Y)),NA())</f>
        <v>5.1725927448930502E-3</v>
      </c>
      <c r="N2883" s="144">
        <f>IFERROR(_xll.qlIndexFixing(ONIndex1M,I2883,TRUE,_xll.ohTrigger(RecalcTrigger,Trigger1M)),NA())</f>
        <v>4.6981651581923245E-3</v>
      </c>
      <c r="O2883" s="44">
        <f>IFERROR(_xll.qlIndexFixing(ONIndex3M,I2883,TRUE,_xll.ohTrigger(RecalcTrigger,Trigger3M)),NA())</f>
        <v>4.9533331146367487E-3</v>
      </c>
      <c r="P2883" s="44">
        <f>IFERROR(_xll.qlIndexFixing(ONIndex6M,I2883,TRUE,_xll.ohTrigger(RecalcTrigger,Trigger6M)),NA())</f>
        <v>3.9414969670481526E-3</v>
      </c>
      <c r="Q2883" s="145">
        <f>IFERROR(_xll.qlIndexFixing(ONIndex1Y,I2883,TRUE,_xll.ohTrigger(RecalcTrigger,Trigger1Y)),NA())</f>
        <v>5.1232848444460188E-3</v>
      </c>
    </row>
    <row r="2884" spans="2:17" x14ac:dyDescent="0.2">
      <c r="B2884" s="39" t="s">
        <v>42</v>
      </c>
      <c r="D2884" s="42">
        <f>_xll.qlCalendarAdvance(Calendar,$D2883,B2884,"f",FALSE)</f>
        <v>59960</v>
      </c>
      <c r="E2884" s="139">
        <f>_xll.qlInterestRateIndexValueDate(IndexON,D2884)</f>
        <v>59960</v>
      </c>
      <c r="F2884" s="155">
        <f>IFERROR(_xll.qlIndexFixing(IndexON,D2884,TRUE,_xll.ohTrigger(RecalcTrigger,TriggerON)),NA())</f>
        <v>5.2001970170767464E-3</v>
      </c>
      <c r="H2884" s="42">
        <f>_xll.qlCalendarAdvance(Calendar,$H2883,B2884,"f",FALSE)</f>
        <v>59960</v>
      </c>
      <c r="I2884" s="139">
        <f>_xll.qlInterestRateIndexValueDate(Index1M,$H2884)</f>
        <v>59964</v>
      </c>
      <c r="J2884" s="144">
        <f>IFERROR(_xll.qlIndexFixing(Index1M,$H2884,TRUE,_xll.ohTrigger(RecalcTrigger,Trigger1M)),NA())</f>
        <v>4.7018120370170566E-3</v>
      </c>
      <c r="K2884" s="44">
        <f>IFERROR(_xll.qlIndexFixing(Index3M,H2884,TRUE,_xll.ohTrigger(RecalcTrigger,Trigger3M)),NA())</f>
        <v>4.9639573394314514E-3</v>
      </c>
      <c r="L2884" s="44">
        <f>IFERROR(_xll.qlIndexFixing(Index6M,$H2884,TRUE,_xll.ohTrigger(RecalcTrigger,Trigger6M)),NA())</f>
        <v>3.9441424024458504E-3</v>
      </c>
      <c r="M2884" s="145">
        <f>IFERROR(_xll.qlIndexFixing(Index1Y,$H2884,TRUE,_xll.ohTrigger(RecalcTrigger,Trigger1Y)),NA())</f>
        <v>5.1740787075283028E-3</v>
      </c>
      <c r="N2884" s="144">
        <f>IFERROR(_xll.qlIndexFixing(ONIndex1M,I2884,TRUE,_xll.ohTrigger(RecalcTrigger,Trigger1M)),NA())</f>
        <v>4.6990842019933865E-3</v>
      </c>
      <c r="O2884" s="44">
        <f>IFERROR(_xll.qlIndexFixing(ONIndex3M,I2884,TRUE,_xll.ohTrigger(RecalcTrigger,Trigger3M)),NA())</f>
        <v>4.9542570050409296E-3</v>
      </c>
      <c r="P2884" s="44">
        <f>IFERROR(_xll.qlIndexFixing(ONIndex6M,I2884,TRUE,_xll.ohTrigger(RecalcTrigger,Trigger6M)),NA())</f>
        <v>3.9403920550462601E-3</v>
      </c>
      <c r="Q2884" s="145">
        <f>IFERROR(_xll.qlIndexFixing(ONIndex1Y,I2884,TRUE,_xll.ohTrigger(RecalcTrigger,Trigger1Y)),NA())</f>
        <v>5.1241859430817271E-3</v>
      </c>
    </row>
    <row r="2885" spans="2:17" x14ac:dyDescent="0.2">
      <c r="B2885" s="39" t="s">
        <v>42</v>
      </c>
      <c r="D2885" s="42">
        <f>_xll.qlCalendarAdvance(Calendar,$D2884,B2885,"f",FALSE)</f>
        <v>59967</v>
      </c>
      <c r="E2885" s="139">
        <f>_xll.qlInterestRateIndexValueDate(IndexON,D2885)</f>
        <v>59967</v>
      </c>
      <c r="F2885" s="155">
        <f>IFERROR(_xll.qlIndexFixing(IndexON,D2885,TRUE,_xll.ohTrigger(RecalcTrigger,TriggerON)),NA())</f>
        <v>5.2001970171566825E-3</v>
      </c>
      <c r="H2885" s="42">
        <f>_xll.qlCalendarAdvance(Calendar,$H2884,B2885,"f",FALSE)</f>
        <v>59967</v>
      </c>
      <c r="I2885" s="139">
        <f>_xll.qlInterestRateIndexValueDate(Index1M,$H2885)</f>
        <v>59971</v>
      </c>
      <c r="J2885" s="144">
        <f>IFERROR(_xll.qlIndexFixing(Index1M,$H2885,TRUE,_xll.ohTrigger(RecalcTrigger,Trigger1M)),NA())</f>
        <v>4.7028140209064645E-3</v>
      </c>
      <c r="K2885" s="44">
        <f>IFERROR(_xll.qlIndexFixing(Index3M,H2885,TRUE,_xll.ohTrigger(RecalcTrigger,Trigger3M)),NA())</f>
        <v>4.9650894381914057E-3</v>
      </c>
      <c r="L2885" s="44">
        <f>IFERROR(_xll.qlIndexFixing(Index6M,$H2885,TRUE,_xll.ohTrigger(RecalcTrigger,Trigger6M)),NA())</f>
        <v>3.9446869920679445E-3</v>
      </c>
      <c r="M2885" s="145">
        <f>IFERROR(_xll.qlIndexFixing(Index1Y,$H2885,TRUE,_xll.ohTrigger(RecalcTrigger,Trigger1Y)),NA())</f>
        <v>5.1757673233499401E-3</v>
      </c>
      <c r="N2885" s="144">
        <f>IFERROR(_xll.qlIndexFixing(ONIndex1M,I2885,TRUE,_xll.ohTrigger(RecalcTrigger,Trigger1M)),NA())</f>
        <v>4.7000320880030699E-3</v>
      </c>
      <c r="O2885" s="44">
        <f>IFERROR(_xll.qlIndexFixing(ONIndex3M,I2885,TRUE,_xll.ohTrigger(RecalcTrigger,Trigger3M)),NA())</f>
        <v>4.9552093964866373E-3</v>
      </c>
      <c r="P2885" s="44">
        <f>IFERROR(_xll.qlIndexFixing(ONIndex6M,I2885,TRUE,_xll.ohTrigger(RecalcTrigger,Trigger6M)),NA())</f>
        <v>3.9394051404961772E-3</v>
      </c>
      <c r="Q2885" s="145">
        <f>IFERROR(_xll.qlIndexFixing(ONIndex1Y,I2885,TRUE,_xll.ohTrigger(RecalcTrigger,Trigger1Y)),NA())</f>
        <v>5.1251155298093209E-3</v>
      </c>
    </row>
    <row r="2886" spans="2:17" x14ac:dyDescent="0.2">
      <c r="B2886" s="39" t="s">
        <v>42</v>
      </c>
      <c r="D2886" s="42">
        <f>_xll.qlCalendarAdvance(Calendar,$D2885,B2886,"f",FALSE)</f>
        <v>59974</v>
      </c>
      <c r="E2886" s="139">
        <f>_xll.qlInterestRateIndexValueDate(IndexON,D2886)</f>
        <v>59974</v>
      </c>
      <c r="F2886" s="155">
        <f>IFERROR(_xll.qlIndexFixing(IndexON,D2886,TRUE,_xll.ohTrigger(RecalcTrigger,TriggerON)),NA())</f>
        <v>5.2001970170767464E-3</v>
      </c>
      <c r="H2886" s="42">
        <f>_xll.qlCalendarAdvance(Calendar,$H2885,B2886,"f",FALSE)</f>
        <v>59974</v>
      </c>
      <c r="I2886" s="139">
        <f>_xll.qlInterestRateIndexValueDate(Index1M,$H2886)</f>
        <v>59978</v>
      </c>
      <c r="J2886" s="144">
        <f>IFERROR(_xll.qlIndexFixing(Index1M,$H2886,TRUE,_xll.ohTrigger(RecalcTrigger,Trigger1M)),NA())</f>
        <v>4.7038449747784138E-3</v>
      </c>
      <c r="K2886" s="44">
        <f>IFERROR(_xll.qlIndexFixing(Index3M,H2886,TRUE,_xll.ohTrigger(RecalcTrigger,Trigger3M)),NA())</f>
        <v>4.9662503606417519E-3</v>
      </c>
      <c r="L2886" s="44">
        <f>IFERROR(_xll.qlIndexFixing(Index6M,$H2886,TRUE,_xll.ohTrigger(RecalcTrigger,Trigger6M)),NA())</f>
        <v>3.945352383527701E-3</v>
      </c>
      <c r="M2886" s="145">
        <f>IFERROR(_xll.qlIndexFixing(Index1Y,$H2886,TRUE,_xll.ohTrigger(RecalcTrigger,Trigger1Y)),NA())</f>
        <v>5.1774856192721456E-3</v>
      </c>
      <c r="N2886" s="144">
        <f>IFERROR(_xll.qlIndexFixing(ONIndex1M,I2886,TRUE,_xll.ohTrigger(RecalcTrigger,Trigger1M)),NA())</f>
        <v>4.7010088569887643E-3</v>
      </c>
      <c r="O2886" s="44">
        <f>IFERROR(_xll.qlIndexFixing(ONIndex3M,I2886,TRUE,_xll.ohTrigger(RecalcTrigger,Trigger3M)),NA())</f>
        <v>4.9561903288619646E-3</v>
      </c>
      <c r="P2886" s="44">
        <f>IFERROR(_xll.qlIndexFixing(ONIndex6M,I2886,TRUE,_xll.ohTrigger(RecalcTrigger,Trigger6M)),NA())</f>
        <v>3.9385364093291741E-3</v>
      </c>
      <c r="Q2886" s="145">
        <f>IFERROR(_xll.qlIndexFixing(ONIndex1Y,I2886,TRUE,_xll.ohTrigger(RecalcTrigger,Trigger1Y)),NA())</f>
        <v>5.1260736432379161E-3</v>
      </c>
    </row>
    <row r="2887" spans="2:17" x14ac:dyDescent="0.2">
      <c r="B2887" s="39" t="s">
        <v>42</v>
      </c>
      <c r="D2887" s="42">
        <f>_xll.qlCalendarAdvance(Calendar,$D2886,B2887,"f",FALSE)</f>
        <v>59981</v>
      </c>
      <c r="E2887" s="139">
        <f>_xll.qlInterestRateIndexValueDate(IndexON,D2887)</f>
        <v>59981</v>
      </c>
      <c r="F2887" s="155">
        <f>IFERROR(_xll.qlIndexFixing(IndexON,D2887,TRUE,_xll.ohTrigger(RecalcTrigger,TriggerON)),NA())</f>
        <v>5.2001970171566825E-3</v>
      </c>
      <c r="H2887" s="42">
        <f>_xll.qlCalendarAdvance(Calendar,$H2886,B2887,"f",FALSE)</f>
        <v>59981</v>
      </c>
      <c r="I2887" s="139">
        <f>_xll.qlInterestRateIndexValueDate(Index1M,$H2887)</f>
        <v>59985</v>
      </c>
      <c r="J2887" s="144">
        <f>IFERROR(_xll.qlIndexFixing(Index1M,$H2887,TRUE,_xll.ohTrigger(RecalcTrigger,Trigger1M)),NA())</f>
        <v>4.7049049393590378E-3</v>
      </c>
      <c r="K2887" s="44">
        <f>IFERROR(_xll.qlIndexFixing(Index3M,H2887,TRUE,_xll.ohTrigger(RecalcTrigger,Trigger3M)),NA())</f>
        <v>4.967440146523742E-3</v>
      </c>
      <c r="L2887" s="44">
        <f>IFERROR(_xll.qlIndexFixing(Index6M,$H2887,TRUE,_xll.ohTrigger(RecalcTrigger,Trigger6M)),NA())</f>
        <v>3.9461387631938684E-3</v>
      </c>
      <c r="M2887" s="145">
        <f>IFERROR(_xll.qlIndexFixing(Index1Y,$H2887,TRUE,_xll.ohTrigger(RecalcTrigger,Trigger1Y)),NA())</f>
        <v>5.1792336343821199E-3</v>
      </c>
      <c r="N2887" s="144">
        <f>IFERROR(_xll.qlIndexFixing(ONIndex1M,I2887,TRUE,_xll.ohTrigger(RecalcTrigger,Trigger1M)),NA())</f>
        <v>4.7020145496379229E-3</v>
      </c>
      <c r="O2887" s="44">
        <f>IFERROR(_xll.qlIndexFixing(ONIndex3M,I2887,TRUE,_xll.ohTrigger(RecalcTrigger,Trigger3M)),NA())</f>
        <v>4.9571998414954521E-3</v>
      </c>
      <c r="P2887" s="44">
        <f>IFERROR(_xll.qlIndexFixing(ONIndex6M,I2887,TRUE,_xll.ohTrigger(RecalcTrigger,Trigger6M)),NA())</f>
        <v>3.9377860473965853E-3</v>
      </c>
      <c r="Q2887" s="145">
        <f>IFERROR(_xll.qlIndexFixing(ONIndex1Y,I2887,TRUE,_xll.ohTrigger(RecalcTrigger,Trigger1Y)),NA())</f>
        <v>5.1270603222164368E-3</v>
      </c>
    </row>
    <row r="2888" spans="2:17" x14ac:dyDescent="0.2">
      <c r="B2888" s="39" t="s">
        <v>42</v>
      </c>
      <c r="D2888" s="42">
        <f>_xll.qlCalendarAdvance(Calendar,$D2887,B2888,"f",FALSE)</f>
        <v>59988</v>
      </c>
      <c r="E2888" s="139">
        <f>_xll.qlInterestRateIndexValueDate(IndexON,D2888)</f>
        <v>59988</v>
      </c>
      <c r="F2888" s="155">
        <f>IFERROR(_xll.qlIndexFixing(IndexON,D2888,TRUE,_xll.ohTrigger(RecalcTrigger,TriggerON)),NA())</f>
        <v>5.2001970171566825E-3</v>
      </c>
      <c r="H2888" s="42">
        <f>_xll.qlCalendarAdvance(Calendar,$H2887,B2888,"f",FALSE)</f>
        <v>59988</v>
      </c>
      <c r="I2888" s="139">
        <f>_xll.qlInterestRateIndexValueDate(Index1M,$H2888)</f>
        <v>59992</v>
      </c>
      <c r="J2888" s="144">
        <f>IFERROR(_xll.qlIndexFixing(Index1M,$H2888,TRUE,_xll.ohTrigger(RecalcTrigger,Trigger1M)),NA())</f>
        <v>4.7058829418098469E-3</v>
      </c>
      <c r="K2888" s="44">
        <f>IFERROR(_xll.qlIndexFixing(Index3M,H2888,TRUE,_xll.ohTrigger(RecalcTrigger,Trigger3M)),NA())</f>
        <v>4.9685320512638208E-3</v>
      </c>
      <c r="L2888" s="44">
        <f>IFERROR(_xll.qlIndexFixing(Index6M,$H2888,TRUE,_xll.ohTrigger(RecalcTrigger,Trigger6M)),NA())</f>
        <v>3.9469179782614106E-3</v>
      </c>
      <c r="M2888" s="145">
        <f>IFERROR(_xll.qlIndexFixing(Index1Y,$H2888,TRUE,_xll.ohTrigger(RecalcTrigger,Trigger1Y)),NA())</f>
        <v>5.1810114077701277E-3</v>
      </c>
      <c r="N2888" s="144">
        <f>IFERROR(_xll.qlIndexFixing(ONIndex1M,I2888,TRUE,_xll.ohTrigger(RecalcTrigger,Trigger1M)),NA())</f>
        <v>4.7030492064781271E-3</v>
      </c>
      <c r="O2888" s="44">
        <f>IFERROR(_xll.qlIndexFixing(ONIndex3M,I2888,TRUE,_xll.ohTrigger(RecalcTrigger,Trigger3M)),NA())</f>
        <v>4.9582379740353844E-3</v>
      </c>
      <c r="P2888" s="44">
        <f>IFERROR(_xll.qlIndexFixing(ONIndex6M,I2888,TRUE,_xll.ohTrigger(RecalcTrigger,Trigger6M)),NA())</f>
        <v>3.9371542406296811E-3</v>
      </c>
      <c r="Q2888" s="145">
        <f>IFERROR(_xll.qlIndexFixing(ONIndex1Y,I2888,TRUE,_xll.ohTrigger(RecalcTrigger,Trigger1Y)),NA())</f>
        <v>5.1280756054339349E-3</v>
      </c>
    </row>
    <row r="2889" spans="2:17" x14ac:dyDescent="0.2">
      <c r="B2889" s="39" t="s">
        <v>42</v>
      </c>
      <c r="D2889" s="42">
        <f>_xll.qlCalendarAdvance(Calendar,$D2888,B2889,"f",FALSE)</f>
        <v>59995</v>
      </c>
      <c r="E2889" s="139">
        <f>_xll.qlInterestRateIndexValueDate(IndexON,D2889)</f>
        <v>59995</v>
      </c>
      <c r="F2889" s="155">
        <f>IFERROR(_xll.qlIndexFixing(IndexON,D2889,TRUE,_xll.ohTrigger(RecalcTrigger,TriggerON)),NA())</f>
        <v>5.2003472528845407E-3</v>
      </c>
      <c r="H2889" s="42">
        <f>_xll.qlCalendarAdvance(Calendar,$H2888,B2889,"f",FALSE)</f>
        <v>59995</v>
      </c>
      <c r="I2889" s="139">
        <f>_xll.qlInterestRateIndexValueDate(Index1M,$H2889)</f>
        <v>60001</v>
      </c>
      <c r="J2889" s="144">
        <f>IFERROR(_xll.qlIndexFixing(Index1M,$H2889,TRUE,_xll.ohTrigger(RecalcTrigger,Trigger1M)),NA())</f>
        <v>4.7073231630880841E-3</v>
      </c>
      <c r="K2889" s="44">
        <f>IFERROR(_xll.qlIndexFixing(Index3M,H2889,TRUE,_xll.ohTrigger(RecalcTrigger,Trigger3M)),NA())</f>
        <v>4.9701387807693084E-3</v>
      </c>
      <c r="L2889" s="44">
        <f>IFERROR(_xll.qlIndexFixing(Index6M,$H2889,TRUE,_xll.ohTrigger(RecalcTrigger,Trigger6M)),NA())</f>
        <v>3.9482519410569353E-3</v>
      </c>
      <c r="M2889" s="145">
        <f>IFERROR(_xll.qlIndexFixing(Index1Y,$H2889,TRUE,_xll.ohTrigger(RecalcTrigger,Trigger1Y)),NA())</f>
        <v>5.1833409057737189E-3</v>
      </c>
      <c r="N2889" s="144">
        <f>IFERROR(_xll.qlIndexFixing(ONIndex1M,I2889,TRUE,_xll.ohTrigger(RecalcTrigger,Trigger1M)),NA())</f>
        <v>4.7046392916350044E-3</v>
      </c>
      <c r="O2889" s="44">
        <f>IFERROR(_xll.qlIndexFixing(ONIndex3M,I2889,TRUE,_xll.ohTrigger(RecalcTrigger,Trigger3M)),NA())</f>
        <v>4.9598392735816788E-3</v>
      </c>
      <c r="P2889" s="44">
        <f>IFERROR(_xll.qlIndexFixing(ONIndex6M,I2889,TRUE,_xll.ohTrigger(RecalcTrigger,Trigger6M)),NA())</f>
        <v>3.9365015382575308E-3</v>
      </c>
      <c r="Q2889" s="145">
        <f>IFERROR(_xll.qlIndexFixing(ONIndex1Y,I2889,TRUE,_xll.ohTrigger(RecalcTrigger,Trigger1Y)),NA())</f>
        <v>5.1296489923480237E-3</v>
      </c>
    </row>
    <row r="2890" spans="2:17" x14ac:dyDescent="0.2">
      <c r="B2890" s="39" t="s">
        <v>42</v>
      </c>
      <c r="D2890" s="42">
        <f>_xll.qlCalendarAdvance(Calendar,$D2889,B2890,"f",FALSE)</f>
        <v>60002</v>
      </c>
      <c r="E2890" s="139">
        <f>_xll.qlInterestRateIndexValueDate(IndexON,D2890)</f>
        <v>60002</v>
      </c>
      <c r="F2890" s="155">
        <f>IFERROR(_xll.qlIndexFixing(IndexON,D2890,TRUE,_xll.ohTrigger(RecalcTrigger,TriggerON)),NA())</f>
        <v>5.2001970170767464E-3</v>
      </c>
      <c r="H2890" s="42">
        <f>_xll.qlCalendarAdvance(Calendar,$H2889,B2890,"f",FALSE)</f>
        <v>60002</v>
      </c>
      <c r="I2890" s="139">
        <f>_xll.qlInterestRateIndexValueDate(Index1M,$H2890)</f>
        <v>60006</v>
      </c>
      <c r="J2890" s="144">
        <f>IFERROR(_xll.qlIndexFixing(Index1M,$H2890,TRUE,_xll.ohTrigger(RecalcTrigger,Trigger1M)),NA())</f>
        <v>4.7081440956446841E-3</v>
      </c>
      <c r="K2890" s="44">
        <f>IFERROR(_xll.qlIndexFixing(Index3M,H2890,TRUE,_xll.ohTrigger(RecalcTrigger,Trigger3M)),NA())</f>
        <v>4.9710521105608852E-3</v>
      </c>
      <c r="L2890" s="44">
        <f>IFERROR(_xll.qlIndexFixing(Index6M,$H2890,TRUE,_xll.ohTrigger(RecalcTrigger,Trigger6M)),NA())</f>
        <v>3.9490798533224555E-3</v>
      </c>
      <c r="M2890" s="145">
        <f>IFERROR(_xll.qlIndexFixing(Index1Y,$H2890,TRUE,_xll.ohTrigger(RecalcTrigger,Trigger1Y)),NA())</f>
        <v>5.184656385752693E-3</v>
      </c>
      <c r="N2890" s="144">
        <f>IFERROR(_xll.qlIndexFixing(ONIndex1M,I2890,TRUE,_xll.ohTrigger(RecalcTrigger,Trigger1M)),NA())</f>
        <v>4.7052055764407186E-3</v>
      </c>
      <c r="O2890" s="44">
        <f>IFERROR(_xll.qlIndexFixing(ONIndex3M,I2890,TRUE,_xll.ohTrigger(RecalcTrigger,Trigger3M)),NA())</f>
        <v>4.9604002583070184E-3</v>
      </c>
      <c r="P2890" s="44">
        <f>IFERROR(_xll.qlIndexFixing(ONIndex6M,I2890,TRUE,_xll.ohTrigger(RecalcTrigger,Trigger6M)),NA())</f>
        <v>3.9362470359982638E-3</v>
      </c>
      <c r="Q2890" s="145">
        <f>IFERROR(_xll.qlIndexFixing(ONIndex1Y,I2890,TRUE,_xll.ohTrigger(RecalcTrigger,Trigger1Y)),NA())</f>
        <v>5.1301921395019434E-3</v>
      </c>
    </row>
    <row r="2891" spans="2:17" x14ac:dyDescent="0.2">
      <c r="B2891" s="39" t="s">
        <v>42</v>
      </c>
      <c r="D2891" s="42">
        <f>_xll.qlCalendarAdvance(Calendar,$D2890,B2891,"f",FALSE)</f>
        <v>60009</v>
      </c>
      <c r="E2891" s="139">
        <f>_xll.qlInterestRateIndexValueDate(IndexON,D2891)</f>
        <v>60009</v>
      </c>
      <c r="F2891" s="155">
        <f>IFERROR(_xll.qlIndexFixing(IndexON,D2891,TRUE,_xll.ohTrigger(RecalcTrigger,TriggerON)),NA())</f>
        <v>5.2001970170767464E-3</v>
      </c>
      <c r="H2891" s="42">
        <f>_xll.qlCalendarAdvance(Calendar,$H2890,B2891,"f",FALSE)</f>
        <v>60009</v>
      </c>
      <c r="I2891" s="139">
        <f>_xll.qlInterestRateIndexValueDate(Index1M,$H2891)</f>
        <v>60013</v>
      </c>
      <c r="J2891" s="144">
        <f>IFERROR(_xll.qlIndexFixing(Index1M,$H2891,TRUE,_xll.ohTrigger(RecalcTrigger,Trigger1M)),NA())</f>
        <v>4.7093184076869576E-3</v>
      </c>
      <c r="K2891" s="44">
        <f>IFERROR(_xll.qlIndexFixing(Index3M,H2891,TRUE,_xll.ohTrigger(RecalcTrigger,Trigger3M)),NA())</f>
        <v>4.9723556490802092E-3</v>
      </c>
      <c r="L2891" s="44">
        <f>IFERROR(_xll.qlIndexFixing(Index6M,$H2891,TRUE,_xll.ohTrigger(RecalcTrigger,Trigger6M)),NA())</f>
        <v>3.9503432765014288E-3</v>
      </c>
      <c r="M2891" s="145">
        <f>IFERROR(_xll.qlIndexFixing(Index1Y,$H2891,TRUE,_xll.ohTrigger(RecalcTrigger,Trigger1Y)),NA())</f>
        <v>5.1865236685426737E-3</v>
      </c>
      <c r="N2891" s="144">
        <f>IFERROR(_xll.qlIndexFixing(ONIndex1M,I2891,TRUE,_xll.ohTrigger(RecalcTrigger,Trigger1M)),NA())</f>
        <v>4.7063273707781406E-3</v>
      </c>
      <c r="O2891" s="44">
        <f>IFERROR(_xll.qlIndexFixing(ONIndex3M,I2891,TRUE,_xll.ohTrigger(RecalcTrigger,Trigger3M)),NA())</f>
        <v>4.9615244892553534E-3</v>
      </c>
      <c r="P2891" s="44">
        <f>IFERROR(_xll.qlIndexFixing(ONIndex6M,I2891,TRUE,_xll.ohTrigger(RecalcTrigger,Trigger6M)),NA())</f>
        <v>3.9359720099163553E-3</v>
      </c>
      <c r="Q2891" s="145">
        <f>IFERROR(_xll.qlIndexFixing(ONIndex1Y,I2891,TRUE,_xll.ohTrigger(RecalcTrigger,Trigger1Y)),NA())</f>
        <v>5.1312934677305577E-3</v>
      </c>
    </row>
    <row r="2892" spans="2:17" x14ac:dyDescent="0.2">
      <c r="B2892" s="39" t="s">
        <v>42</v>
      </c>
      <c r="D2892" s="42">
        <f>_xll.qlCalendarAdvance(Calendar,$D2891,B2892,"f",FALSE)</f>
        <v>60016</v>
      </c>
      <c r="E2892" s="139">
        <f>_xll.qlInterestRateIndexValueDate(IndexON,D2892)</f>
        <v>60016</v>
      </c>
      <c r="F2892" s="155">
        <f>IFERROR(_xll.qlIndexFixing(IndexON,D2892,TRUE,_xll.ohTrigger(RecalcTrigger,TriggerON)),NA())</f>
        <v>5.2001970170767464E-3</v>
      </c>
      <c r="H2892" s="42">
        <f>_xll.qlCalendarAdvance(Calendar,$H2891,B2892,"f",FALSE)</f>
        <v>60016</v>
      </c>
      <c r="I2892" s="139">
        <f>_xll.qlInterestRateIndexValueDate(Index1M,$H2892)</f>
        <v>60020</v>
      </c>
      <c r="J2892" s="144">
        <f>IFERROR(_xll.qlIndexFixing(Index1M,$H2892,TRUE,_xll.ohTrigger(RecalcTrigger,Trigger1M)),NA())</f>
        <v>4.7105219307788104E-3</v>
      </c>
      <c r="K2892" s="44">
        <f>IFERROR(_xll.qlIndexFixing(Index3M,H2892,TRUE,_xll.ohTrigger(RecalcTrigger,Trigger3M)),NA())</f>
        <v>4.9736882465042662E-3</v>
      </c>
      <c r="L2892" s="44">
        <f>IFERROR(_xll.qlIndexFixing(Index6M,$H2892,TRUE,_xll.ohTrigger(RecalcTrigger,Trigger6M)),NA())</f>
        <v>3.9517286054091914E-3</v>
      </c>
      <c r="M2892" s="145">
        <f>IFERROR(_xll.qlIndexFixing(Index1Y,$H2892,TRUE,_xll.ohTrigger(RecalcTrigger,Trigger1Y)),NA())</f>
        <v>5.1884208659989045E-3</v>
      </c>
      <c r="N2892" s="144">
        <f>IFERROR(_xll.qlIndexFixing(ONIndex1M,I2892,TRUE,_xll.ohTrigger(RecalcTrigger,Trigger1M)),NA())</f>
        <v>4.7075924702433269E-3</v>
      </c>
      <c r="O2892" s="44">
        <f>IFERROR(_xll.qlIndexFixing(ONIndex3M,I2892,TRUE,_xll.ohTrigger(RecalcTrigger,Trigger3M)),NA())</f>
        <v>4.9627952393205277E-3</v>
      </c>
      <c r="P2892" s="44">
        <f>IFERROR(_xll.qlIndexFixing(ONIndex6M,I2892,TRUE,_xll.ohTrigger(RecalcTrigger,Trigger6M)),NA())</f>
        <v>3.9358315484339101E-3</v>
      </c>
      <c r="Q2892" s="145">
        <f>IFERROR(_xll.qlIndexFixing(ONIndex1Y,I2892,TRUE,_xll.ohTrigger(RecalcTrigger,Trigger1Y)),NA())</f>
        <v>5.1325420375381015E-3</v>
      </c>
    </row>
    <row r="2893" spans="2:17" x14ac:dyDescent="0.2">
      <c r="B2893" s="39" t="s">
        <v>42</v>
      </c>
      <c r="D2893" s="42">
        <f>_xll.qlCalendarAdvance(Calendar,$D2892,B2893,"f",FALSE)</f>
        <v>60024</v>
      </c>
      <c r="E2893" s="139">
        <f>_xll.qlInterestRateIndexValueDate(IndexON,D2893)</f>
        <v>60024</v>
      </c>
      <c r="F2893" s="155">
        <f>IFERROR(_xll.qlIndexFixing(IndexON,D2893,TRUE,_xll.ohTrigger(RecalcTrigger,TriggerON)),NA())</f>
        <v>5.2002721342692126E-3</v>
      </c>
      <c r="H2893" s="42">
        <f>_xll.qlCalendarAdvance(Calendar,$H2892,B2893,"f",FALSE)</f>
        <v>60024</v>
      </c>
      <c r="I2893" s="139">
        <f>_xll.qlInterestRateIndexValueDate(Index1M,$H2893)</f>
        <v>60028</v>
      </c>
      <c r="J2893" s="144">
        <f>IFERROR(_xll.qlIndexFixing(Index1M,$H2893,TRUE,_xll.ohTrigger(RecalcTrigger,Trigger1M)),NA())</f>
        <v>4.7120550350281259E-3</v>
      </c>
      <c r="K2893" s="44">
        <f>IFERROR(_xll.qlIndexFixing(Index3M,H2893,TRUE,_xll.ohTrigger(RecalcTrigger,Trigger3M)),NA())</f>
        <v>4.9753844262073986E-3</v>
      </c>
      <c r="L2893" s="44">
        <f>IFERROR(_xll.qlIndexFixing(Index6M,$H2893,TRUE,_xll.ohTrigger(RecalcTrigger,Trigger6M)),NA())</f>
        <v>3.9536348152677137E-3</v>
      </c>
      <c r="M2893" s="145">
        <f>IFERROR(_xll.qlIndexFixing(Index1Y,$H2893,TRUE,_xll.ohTrigger(RecalcTrigger,Trigger1Y)),NA())</f>
        <v>5.1906257720315636E-3</v>
      </c>
      <c r="N2893" s="144">
        <f>IFERROR(_xll.qlIndexFixing(ONIndex1M,I2893,TRUE,_xll.ohTrigger(RecalcTrigger,Trigger1M)),NA())</f>
        <v>4.7088293492425493E-3</v>
      </c>
      <c r="O2893" s="44">
        <f>IFERROR(_xll.qlIndexFixing(ONIndex3M,I2893,TRUE,_xll.ohTrigger(RecalcTrigger,Trigger3M)),NA())</f>
        <v>4.9640305141629426E-3</v>
      </c>
      <c r="P2893" s="44">
        <f>IFERROR(_xll.qlIndexFixing(ONIndex6M,I2893,TRUE,_xll.ohTrigger(RecalcTrigger,Trigger6M)),NA())</f>
        <v>3.9357846263676777E-3</v>
      </c>
      <c r="Q2893" s="145">
        <f>IFERROR(_xll.qlIndexFixing(ONIndex1Y,I2893,TRUE,_xll.ohTrigger(RecalcTrigger,Trigger1Y)),NA())</f>
        <v>5.1337503485093805E-3</v>
      </c>
    </row>
    <row r="2894" spans="2:17" x14ac:dyDescent="0.2">
      <c r="B2894" s="39" t="s">
        <v>42</v>
      </c>
      <c r="D2894" s="42">
        <f>_xll.qlCalendarAdvance(Calendar,$D2893,B2894,"f",FALSE)</f>
        <v>60031</v>
      </c>
      <c r="E2894" s="139">
        <f>_xll.qlInterestRateIndexValueDate(IndexON,D2894)</f>
        <v>60031</v>
      </c>
      <c r="F2894" s="155">
        <f>IFERROR(_xll.qlIndexFixing(IndexON,D2894,TRUE,_xll.ohTrigger(RecalcTrigger,TriggerON)),NA())</f>
        <v>5.2002721342692126E-3</v>
      </c>
      <c r="H2894" s="42">
        <f>_xll.qlCalendarAdvance(Calendar,$H2893,B2894,"f",FALSE)</f>
        <v>60031</v>
      </c>
      <c r="I2894" s="139">
        <f>_xll.qlInterestRateIndexValueDate(Index1M,$H2894)</f>
        <v>60035</v>
      </c>
      <c r="J2894" s="144">
        <f>IFERROR(_xll.qlIndexFixing(Index1M,$H2894,TRUE,_xll.ohTrigger(RecalcTrigger,Trigger1M)),NA())</f>
        <v>4.7133234033829869E-3</v>
      </c>
      <c r="K2894" s="44">
        <f>IFERROR(_xll.qlIndexFixing(Index3M,H2894,TRUE,_xll.ohTrigger(RecalcTrigger,Trigger3M)),NA())</f>
        <v>4.9767815352723581E-3</v>
      </c>
      <c r="L2894" s="44">
        <f>IFERROR(_xll.qlIndexFixing(Index6M,$H2894,TRUE,_xll.ohTrigger(RecalcTrigger,Trigger6M)),NA())</f>
        <v>3.9552908183484647E-3</v>
      </c>
      <c r="M2894" s="145">
        <f>IFERROR(_xll.qlIndexFixing(Index1Y,$H2894,TRUE,_xll.ohTrigger(RecalcTrigger,Trigger1Y)),NA())</f>
        <v>5.192587204028769E-3</v>
      </c>
      <c r="N2894" s="144">
        <f>IFERROR(_xll.qlIndexFixing(ONIndex1M,I2894,TRUE,_xll.ohTrigger(RecalcTrigger,Trigger1M)),NA())</f>
        <v>4.7100428230439917E-3</v>
      </c>
      <c r="O2894" s="44">
        <f>IFERROR(_xll.qlIndexFixing(ONIndex3M,I2894,TRUE,_xll.ohTrigger(RecalcTrigger,Trigger3M)),NA())</f>
        <v>4.9652453260140561E-3</v>
      </c>
      <c r="P2894" s="44">
        <f>IFERROR(_xll.qlIndexFixing(ONIndex6M,I2894,TRUE,_xll.ohTrigger(RecalcTrigger,Trigger6M)),NA())</f>
        <v>3.9358851645854287E-3</v>
      </c>
      <c r="Q2894" s="145">
        <f>IFERROR(_xll.qlIndexFixing(ONIndex1Y,I2894,TRUE,_xll.ohTrigger(RecalcTrigger,Trigger1Y)),NA())</f>
        <v>5.1349421929725025E-3</v>
      </c>
    </row>
    <row r="2895" spans="2:17" x14ac:dyDescent="0.2">
      <c r="B2895" s="39" t="s">
        <v>42</v>
      </c>
      <c r="D2895" s="42">
        <f>_xll.qlCalendarAdvance(Calendar,$D2894,B2895,"f",FALSE)</f>
        <v>60038</v>
      </c>
      <c r="E2895" s="139">
        <f>_xll.qlInterestRateIndexValueDate(IndexON,D2895)</f>
        <v>60038</v>
      </c>
      <c r="F2895" s="155">
        <f>IFERROR(_xll.qlIndexFixing(IndexON,D2895,TRUE,_xll.ohTrigger(RecalcTrigger,TriggerON)),NA())</f>
        <v>5.2002721342692126E-3</v>
      </c>
      <c r="H2895" s="42">
        <f>_xll.qlCalendarAdvance(Calendar,$H2894,B2895,"f",FALSE)</f>
        <v>60038</v>
      </c>
      <c r="I2895" s="139">
        <f>_xll.qlInterestRateIndexValueDate(Index1M,$H2895)</f>
        <v>60042</v>
      </c>
      <c r="J2895" s="144">
        <f>IFERROR(_xll.qlIndexFixing(Index1M,$H2895,TRUE,_xll.ohTrigger(RecalcTrigger,Trigger1M)),NA())</f>
        <v>4.7146211140857543E-3</v>
      </c>
      <c r="K2895" s="44">
        <f>IFERROR(_xll.qlIndexFixing(Index3M,H2895,TRUE,_xll.ohTrigger(RecalcTrigger,Trigger3M)),NA())</f>
        <v>4.9782078314066008E-3</v>
      </c>
      <c r="L2895" s="44">
        <f>IFERROR(_xll.qlIndexFixing(Index6M,$H2895,TRUE,_xll.ohTrigger(RecalcTrigger,Trigger6M)),NA())</f>
        <v>3.9570693280666577E-3</v>
      </c>
      <c r="M2895" s="145">
        <f>IFERROR(_xll.qlIndexFixing(Index1Y,$H2895,TRUE,_xll.ohTrigger(RecalcTrigger,Trigger1Y)),NA())</f>
        <v>5.194578673603659E-3</v>
      </c>
      <c r="N2895" s="144">
        <f>IFERROR(_xll.qlIndexFixing(ONIndex1M,I2895,TRUE,_xll.ohTrigger(RecalcTrigger,Trigger1M)),NA())</f>
        <v>4.7112855520836661E-3</v>
      </c>
      <c r="O2895" s="44">
        <f>IFERROR(_xll.qlIndexFixing(ONIndex3M,I2895,TRUE,_xll.ohTrigger(RecalcTrigger,Trigger3M)),NA())</f>
        <v>4.9664890413847473E-3</v>
      </c>
      <c r="P2895" s="44">
        <f>IFERROR(_xll.qlIndexFixing(ONIndex6M,I2895,TRUE,_xll.ohTrigger(RecalcTrigger,Trigger6M)),NA())</f>
        <v>3.9361055857067839E-3</v>
      </c>
      <c r="Q2895" s="145">
        <f>IFERROR(_xll.qlIndexFixing(ONIndex1Y,I2895,TRUE,_xll.ohTrigger(RecalcTrigger,Trigger1Y)),NA())</f>
        <v>5.136162918413234E-3</v>
      </c>
    </row>
    <row r="2896" spans="2:17" x14ac:dyDescent="0.2">
      <c r="B2896" s="39" t="s">
        <v>42</v>
      </c>
      <c r="D2896" s="42">
        <f>_xll.qlCalendarAdvance(Calendar,$D2895,B2896,"f",FALSE)</f>
        <v>60045</v>
      </c>
      <c r="E2896" s="139">
        <f>_xll.qlInterestRateIndexValueDate(IndexON,D2896)</f>
        <v>60045</v>
      </c>
      <c r="F2896" s="155">
        <f>IFERROR(_xll.qlIndexFixing(IndexON,D2896,TRUE,_xll.ohTrigger(RecalcTrigger,TriggerON)),NA())</f>
        <v>5.2002721342425673E-3</v>
      </c>
      <c r="H2896" s="42">
        <f>_xll.qlCalendarAdvance(Calendar,$H2895,B2896,"f",FALSE)</f>
        <v>60045</v>
      </c>
      <c r="I2896" s="139">
        <f>_xll.qlInterestRateIndexValueDate(Index1M,$H2896)</f>
        <v>60049</v>
      </c>
      <c r="J2896" s="144">
        <f>IFERROR(_xll.qlIndexFixing(Index1M,$H2896,TRUE,_xll.ohTrigger(RecalcTrigger,Trigger1M)),NA())</f>
        <v>4.715948207867718E-3</v>
      </c>
      <c r="K2896" s="44">
        <f>IFERROR(_xll.qlIndexFixing(Index3M,H2896,TRUE,_xll.ohTrigger(RecalcTrigger,Trigger3M)),NA())</f>
        <v>4.979663354356594E-3</v>
      </c>
      <c r="L2896" s="44">
        <f>IFERROR(_xll.qlIndexFixing(Index6M,$H2896,TRUE,_xll.ohTrigger(RecalcTrigger,Trigger6M)),NA())</f>
        <v>3.9589705310021763E-3</v>
      </c>
      <c r="M2896" s="145">
        <f>IFERROR(_xll.qlIndexFixing(Index1Y,$H2896,TRUE,_xll.ohTrigger(RecalcTrigger,Trigger1Y)),NA())</f>
        <v>5.1966002198705914E-3</v>
      </c>
      <c r="N2896" s="144">
        <f>IFERROR(_xll.qlIndexFixing(ONIndex1M,I2896,TRUE,_xll.ohTrigger(RecalcTrigger,Trigger1M)),NA())</f>
        <v>4.7125575768891537E-3</v>
      </c>
      <c r="O2896" s="44">
        <f>IFERROR(_xll.qlIndexFixing(ONIndex3M,I2896,TRUE,_xll.ohTrigger(RecalcTrigger,Trigger3M)),NA())</f>
        <v>4.9677616996035567E-3</v>
      </c>
      <c r="P2896" s="44">
        <f>IFERROR(_xll.qlIndexFixing(ONIndex6M,I2896,TRUE,_xll.ohTrigger(RecalcTrigger,Trigger6M)),NA())</f>
        <v>3.9364460754232056E-3</v>
      </c>
      <c r="Q2896" s="145">
        <f>IFERROR(_xll.qlIndexFixing(ONIndex1Y,I2896,TRUE,_xll.ohTrigger(RecalcTrigger,Trigger1Y)),NA())</f>
        <v>5.1374125634406909E-3</v>
      </c>
    </row>
    <row r="2897" spans="2:17" x14ac:dyDescent="0.2">
      <c r="B2897" s="39" t="s">
        <v>42</v>
      </c>
      <c r="D2897" s="42">
        <f>_xll.qlCalendarAdvance(Calendar,$D2896,B2897,"f",FALSE)</f>
        <v>60052</v>
      </c>
      <c r="E2897" s="139">
        <f>_xll.qlInterestRateIndexValueDate(IndexON,D2897)</f>
        <v>60052</v>
      </c>
      <c r="F2897" s="155">
        <f>IFERROR(_xll.qlIndexFixing(IndexON,D2897,TRUE,_xll.ohTrigger(RecalcTrigger,TriggerON)),NA())</f>
        <v>5.2002721342692126E-3</v>
      </c>
      <c r="H2897" s="42">
        <f>_xll.qlCalendarAdvance(Calendar,$H2896,B2897,"f",FALSE)</f>
        <v>60052</v>
      </c>
      <c r="I2897" s="139">
        <f>_xll.qlInterestRateIndexValueDate(Index1M,$H2897)</f>
        <v>60056</v>
      </c>
      <c r="J2897" s="144">
        <f>IFERROR(_xll.qlIndexFixing(Index1M,$H2897,TRUE,_xll.ohTrigger(RecalcTrigger,Trigger1M)),NA())</f>
        <v>4.7171744252247905E-3</v>
      </c>
      <c r="K2897" s="44">
        <f>IFERROR(_xll.qlIndexFixing(Index3M,H2897,TRUE,_xll.ohTrigger(RecalcTrigger,Trigger3M)),NA())</f>
        <v>4.9811481438722799E-3</v>
      </c>
      <c r="L2897" s="44">
        <f>IFERROR(_xll.qlIndexFixing(Index6M,$H2897,TRUE,_xll.ohTrigger(RecalcTrigger,Trigger6M)),NA())</f>
        <v>3.9607857821353995E-3</v>
      </c>
      <c r="M2897" s="145">
        <f>IFERROR(_xll.qlIndexFixing(Index1Y,$H2897,TRUE,_xll.ohTrigger(RecalcTrigger,Trigger1Y)),NA())</f>
        <v>5.1986518819469854E-3</v>
      </c>
      <c r="N2897" s="144">
        <f>IFERROR(_xll.qlIndexFixing(ONIndex1M,I2897,TRUE,_xll.ohTrigger(RecalcTrigger,Trigger1M)),NA())</f>
        <v>4.713858938227844E-3</v>
      </c>
      <c r="O2897" s="44">
        <f>IFERROR(_xll.qlIndexFixing(ONIndex3M,I2897,TRUE,_xll.ohTrigger(RecalcTrigger,Trigger3M)),NA())</f>
        <v>4.9690633406385132E-3</v>
      </c>
      <c r="P2897" s="44">
        <f>IFERROR(_xll.qlIndexFixing(ONIndex6M,I2897,TRUE,_xll.ohTrigger(RecalcTrigger,Trigger6M)),NA())</f>
        <v>3.936906819665964E-3</v>
      </c>
      <c r="Q2897" s="145">
        <f>IFERROR(_xll.qlIndexFixing(ONIndex1Y,I2897,TRUE,_xll.ohTrigger(RecalcTrigger,Trigger1Y)),NA())</f>
        <v>5.138691166743925E-3</v>
      </c>
    </row>
    <row r="2898" spans="2:17" x14ac:dyDescent="0.2">
      <c r="B2898" s="39" t="s">
        <v>42</v>
      </c>
      <c r="D2898" s="42">
        <f>_xll.qlCalendarAdvance(Calendar,$D2897,B2898,"f",FALSE)</f>
        <v>60059</v>
      </c>
      <c r="E2898" s="139">
        <f>_xll.qlInterestRateIndexValueDate(IndexON,D2898)</f>
        <v>60059</v>
      </c>
      <c r="F2898" s="155">
        <f>IFERROR(_xll.qlIndexFixing(IndexON,D2898,TRUE,_xll.ohTrigger(RecalcTrigger,TriggerON)),NA())</f>
        <v>5.2002721342692126E-3</v>
      </c>
      <c r="H2898" s="42">
        <f>_xll.qlCalendarAdvance(Calendar,$H2897,B2898,"f",FALSE)</f>
        <v>60059</v>
      </c>
      <c r="I2898" s="139">
        <f>_xll.qlInterestRateIndexValueDate(Index1M,$H2898)</f>
        <v>60063</v>
      </c>
      <c r="J2898" s="144">
        <f>IFERROR(_xll.qlIndexFixing(Index1M,$H2898,TRUE,_xll.ohTrigger(RecalcTrigger,Trigger1M)),NA())</f>
        <v>4.7185582811479776E-3</v>
      </c>
      <c r="K2898" s="44">
        <f>IFERROR(_xll.qlIndexFixing(Index3M,H2898,TRUE,_xll.ohTrigger(RecalcTrigger,Trigger3M)),NA())</f>
        <v>4.9826622397027313E-3</v>
      </c>
      <c r="L2898" s="44">
        <f>IFERROR(_xll.qlIndexFixing(Index6M,$H2898,TRUE,_xll.ohTrigger(RecalcTrigger,Trigger6M)),NA())</f>
        <v>3.9629240530199084E-3</v>
      </c>
      <c r="M2898" s="145">
        <f>IFERROR(_xll.qlIndexFixing(Index1Y,$H2898,TRUE,_xll.ohTrigger(RecalcTrigger,Trigger1Y)),NA())</f>
        <v>5.2007336989531106E-3</v>
      </c>
      <c r="N2898" s="144">
        <f>IFERROR(_xll.qlIndexFixing(ONIndex1M,I2898,TRUE,_xll.ohTrigger(RecalcTrigger,Trigger1M)),NA())</f>
        <v>4.7151896767871904E-3</v>
      </c>
      <c r="O2898" s="44">
        <f>IFERROR(_xll.qlIndexFixing(ONIndex3M,I2898,TRUE,_xll.ohTrigger(RecalcTrigger,Trigger3M)),NA())</f>
        <v>4.9703940042178374E-3</v>
      </c>
      <c r="P2898" s="44">
        <f>IFERROR(_xll.qlIndexFixing(ONIndex6M,I2898,TRUE,_xll.ohTrigger(RecalcTrigger,Trigger6M)),NA())</f>
        <v>3.9374880043663296E-3</v>
      </c>
      <c r="Q2898" s="145">
        <f>IFERROR(_xll.qlIndexFixing(ONIndex1Y,I2898,TRUE,_xll.ohTrigger(RecalcTrigger,Trigger1Y)),NA())</f>
        <v>5.1399987672517966E-3</v>
      </c>
    </row>
    <row r="2899" spans="2:17" x14ac:dyDescent="0.2">
      <c r="B2899" s="39" t="s">
        <v>42</v>
      </c>
      <c r="D2899" s="42">
        <f>_xll.qlCalendarAdvance(Calendar,$D2898,B2899,"f",FALSE)</f>
        <v>60066</v>
      </c>
      <c r="E2899" s="139">
        <f>_xll.qlInterestRateIndexValueDate(IndexON,D2899)</f>
        <v>60066</v>
      </c>
      <c r="F2899" s="155">
        <f>IFERROR(_xll.qlIndexFixing(IndexON,D2899,TRUE,_xll.ohTrigger(RecalcTrigger,TriggerON)),NA())</f>
        <v>5.2002721342692126E-3</v>
      </c>
      <c r="H2899" s="42">
        <f>_xll.qlCalendarAdvance(Calendar,$H2898,B2899,"f",FALSE)</f>
        <v>60066</v>
      </c>
      <c r="I2899" s="139">
        <f>_xll.qlInterestRateIndexValueDate(Index1M,$H2899)</f>
        <v>60070</v>
      </c>
      <c r="J2899" s="144">
        <f>IFERROR(_xll.qlIndexFixing(Index1M,$H2899,TRUE,_xll.ohTrigger(RecalcTrigger,Trigger1M)),NA())</f>
        <v>4.719971639032039E-3</v>
      </c>
      <c r="K2899" s="44">
        <f>IFERROR(_xll.qlIndexFixing(Index3M,H2899,TRUE,_xll.ohTrigger(RecalcTrigger,Trigger3M)),NA())</f>
        <v>4.9842056815987612E-3</v>
      </c>
      <c r="L2899" s="44">
        <f>IFERROR(_xll.qlIndexFixing(Index6M,$H2899,TRUE,_xll.ohTrigger(RecalcTrigger,Trigger6M)),NA())</f>
        <v>3.9651855623009536E-3</v>
      </c>
      <c r="M2899" s="145">
        <f>IFERROR(_xll.qlIndexFixing(Index1Y,$H2899,TRUE,_xll.ohTrigger(RecalcTrigger,Trigger1Y)),NA())</f>
        <v>5.2028457100127407E-3</v>
      </c>
      <c r="N2899" s="144">
        <f>IFERROR(_xll.qlIndexFixing(ONIndex1M,I2899,TRUE,_xll.ohTrigger(RecalcTrigger,Trigger1M)),NA())</f>
        <v>4.7165498332546463E-3</v>
      </c>
      <c r="O2899" s="44">
        <f>IFERROR(_xll.qlIndexFixing(ONIndex3M,I2899,TRUE,_xll.ohTrigger(RecalcTrigger,Trigger3M)),NA())</f>
        <v>4.9717537296700698E-3</v>
      </c>
      <c r="P2899" s="44">
        <f>IFERROR(_xll.qlIndexFixing(ONIndex6M,I2899,TRUE,_xll.ohTrigger(RecalcTrigger,Trigger6M)),NA())</f>
        <v>3.9381898152957007E-3</v>
      </c>
      <c r="Q2899" s="145">
        <f>IFERROR(_xll.qlIndexFixing(ONIndex1Y,I2899,TRUE,_xll.ohTrigger(RecalcTrigger,Trigger1Y)),NA())</f>
        <v>5.1413354033336134E-3</v>
      </c>
    </row>
    <row r="2900" spans="2:17" x14ac:dyDescent="0.2">
      <c r="B2900" s="39" t="s">
        <v>42</v>
      </c>
      <c r="D2900" s="42">
        <f>_xll.qlCalendarAdvance(Calendar,$D2899,B2900,"f",FALSE)</f>
        <v>60073</v>
      </c>
      <c r="E2900" s="139">
        <f>_xll.qlInterestRateIndexValueDate(IndexON,D2900)</f>
        <v>60073</v>
      </c>
      <c r="F2900" s="155">
        <f>IFERROR(_xll.qlIndexFixing(IndexON,D2900,TRUE,_xll.ohTrigger(RecalcTrigger,TriggerON)),NA())</f>
        <v>5.200272134295858E-3</v>
      </c>
      <c r="H2900" s="42">
        <f>_xll.qlCalendarAdvance(Calendar,$H2899,B2900,"f",FALSE)</f>
        <v>60073</v>
      </c>
      <c r="I2900" s="139">
        <f>_xll.qlInterestRateIndexValueDate(Index1M,$H2900)</f>
        <v>60077</v>
      </c>
      <c r="J2900" s="144">
        <f>IFERROR(_xll.qlIndexFixing(Index1M,$H2900,TRUE,_xll.ohTrigger(RecalcTrigger,Trigger1M)),NA())</f>
        <v>4.7214145396150542E-3</v>
      </c>
      <c r="K2900" s="44">
        <f>IFERROR(_xll.qlIndexFixing(Index3M,H2900,TRUE,_xll.ohTrigger(RecalcTrigger,Trigger3M)),NA())</f>
        <v>4.9857785093111789E-3</v>
      </c>
      <c r="L2900" s="44">
        <f>IFERROR(_xll.qlIndexFixing(Index6M,$H2900,TRUE,_xll.ohTrigger(RecalcTrigger,Trigger6M)),NA())</f>
        <v>3.9675704966515074E-3</v>
      </c>
      <c r="M2900" s="145">
        <f>IFERROR(_xll.qlIndexFixing(Index1Y,$H2900,TRUE,_xll.ohTrigger(RecalcTrigger,Trigger1Y)),NA())</f>
        <v>5.2049879542516182E-3</v>
      </c>
      <c r="N2900" s="144">
        <f>IFERROR(_xll.qlIndexFixing(ONIndex1M,I2900,TRUE,_xll.ohTrigger(RecalcTrigger,Trigger1M)),NA())</f>
        <v>4.717939448237729E-3</v>
      </c>
      <c r="O2900" s="44">
        <f>IFERROR(_xll.qlIndexFixing(ONIndex3M,I2900,TRUE,_xll.ohTrigger(RecalcTrigger,Trigger3M)),NA())</f>
        <v>4.9731425568833032E-3</v>
      </c>
      <c r="P2900" s="44">
        <f>IFERROR(_xll.qlIndexFixing(ONIndex6M,I2900,TRUE,_xll.ohTrigger(RecalcTrigger,Trigger6M)),NA())</f>
        <v>3.9390124383853475E-3</v>
      </c>
      <c r="Q2900" s="145">
        <f>IFERROR(_xll.qlIndexFixing(ONIndex1Y,I2900,TRUE,_xll.ohTrigger(RecalcTrigger,Trigger1Y)),NA())</f>
        <v>5.1427011141580437E-3</v>
      </c>
    </row>
    <row r="2901" spans="2:17" x14ac:dyDescent="0.2">
      <c r="B2901" s="39" t="s">
        <v>42</v>
      </c>
      <c r="D2901" s="42">
        <f>_xll.qlCalendarAdvance(Calendar,$D2900,B2901,"f",FALSE)</f>
        <v>60080</v>
      </c>
      <c r="E2901" s="139">
        <f>_xll.qlInterestRateIndexValueDate(IndexON,D2901)</f>
        <v>60080</v>
      </c>
      <c r="F2901" s="155">
        <f>IFERROR(_xll.qlIndexFixing(IndexON,D2901,TRUE,_xll.ohTrigger(RecalcTrigger,TriggerON)),NA())</f>
        <v>5.2002721342692126E-3</v>
      </c>
      <c r="H2901" s="42">
        <f>_xll.qlCalendarAdvance(Calendar,$H2900,B2901,"f",FALSE)</f>
        <v>60080</v>
      </c>
      <c r="I2901" s="139">
        <f>_xll.qlInterestRateIndexValueDate(Index1M,$H2901)</f>
        <v>60084</v>
      </c>
      <c r="J2901" s="144">
        <f>IFERROR(_xll.qlIndexFixing(Index1M,$H2901,TRUE,_xll.ohTrigger(RecalcTrigger,Trigger1M)),NA())</f>
        <v>4.7230258484832364E-3</v>
      </c>
      <c r="K2901" s="44">
        <f>IFERROR(_xll.qlIndexFixing(Index3M,H2901,TRUE,_xll.ohTrigger(RecalcTrigger,Trigger3M)),NA())</f>
        <v>4.9873807625925356E-3</v>
      </c>
      <c r="L2901" s="44">
        <f>IFERROR(_xll.qlIndexFixing(Index6M,$H2901,TRUE,_xll.ohTrigger(RecalcTrigger,Trigger6M)),NA())</f>
        <v>3.9705687647736323E-3</v>
      </c>
      <c r="M2901" s="145">
        <f>IFERROR(_xll.qlIndexFixing(Index1Y,$H2901,TRUE,_xll.ohTrigger(RecalcTrigger,Trigger1Y)),NA())</f>
        <v>5.2071604708005242E-3</v>
      </c>
      <c r="N2901" s="144">
        <f>IFERROR(_xll.qlIndexFixing(ONIndex1M,I2901,TRUE,_xll.ohTrigger(RecalcTrigger,Trigger1M)),NA())</f>
        <v>4.7193585626637002E-3</v>
      </c>
      <c r="O2901" s="44">
        <f>IFERROR(_xll.qlIndexFixing(ONIndex3M,I2901,TRUE,_xll.ohTrigger(RecalcTrigger,Trigger3M)),NA())</f>
        <v>4.9745605255857583E-3</v>
      </c>
      <c r="P2901" s="44">
        <f>IFERROR(_xll.qlIndexFixing(ONIndex6M,I2901,TRUE,_xll.ohTrigger(RecalcTrigger,Trigger6M)),NA())</f>
        <v>3.9399560594866045E-3</v>
      </c>
      <c r="Q2901" s="145">
        <f>IFERROR(_xll.qlIndexFixing(ONIndex1Y,I2901,TRUE,_xll.ohTrigger(RecalcTrigger,Trigger1Y)),NA())</f>
        <v>5.1440959380943951E-3</v>
      </c>
    </row>
    <row r="2902" spans="2:17" x14ac:dyDescent="0.2">
      <c r="B2902" s="39" t="s">
        <v>42</v>
      </c>
      <c r="D2902" s="42">
        <f>_xll.qlCalendarAdvance(Calendar,$D2901,B2902,"f",FALSE)</f>
        <v>60087</v>
      </c>
      <c r="E2902" s="139">
        <f>_xll.qlInterestRateIndexValueDate(IndexON,D2902)</f>
        <v>60087</v>
      </c>
      <c r="F2902" s="155">
        <f>IFERROR(_xll.qlIndexFixing(IndexON,D2902,TRUE,_xll.ohTrigger(RecalcTrigger,TriggerON)),NA())</f>
        <v>5.2002721342692126E-3</v>
      </c>
      <c r="H2902" s="42">
        <f>_xll.qlCalendarAdvance(Calendar,$H2901,B2902,"f",FALSE)</f>
        <v>60087</v>
      </c>
      <c r="I2902" s="139">
        <f>_xll.qlInterestRateIndexValueDate(Index1M,$H2902)</f>
        <v>60091</v>
      </c>
      <c r="J2902" s="144">
        <f>IFERROR(_xll.qlIndexFixing(Index1M,$H2902,TRUE,_xll.ohTrigger(RecalcTrigger,Trigger1M)),NA())</f>
        <v>4.7245300960536123E-3</v>
      </c>
      <c r="K2902" s="44">
        <f>IFERROR(_xll.qlIndexFixing(Index3M,H2902,TRUE,_xll.ohTrigger(RecalcTrigger,Trigger3M)),NA())</f>
        <v>4.9890124811919033E-3</v>
      </c>
      <c r="L2902" s="44">
        <f>IFERROR(_xll.qlIndexFixing(Index6M,$H2902,TRUE,_xll.ohTrigger(RecalcTrigger,Trigger6M)),NA())</f>
        <v>3.972964757705714E-3</v>
      </c>
      <c r="M2902" s="145">
        <f>IFERROR(_xll.qlIndexFixing(Index1Y,$H2902,TRUE,_xll.ohTrigger(RecalcTrigger,Trigger1Y)),NA())</f>
        <v>5.2093632987913344E-3</v>
      </c>
      <c r="N2902" s="144">
        <f>IFERROR(_xll.qlIndexFixing(ONIndex1M,I2902,TRUE,_xll.ohTrigger(RecalcTrigger,Trigger1M)),NA())</f>
        <v>4.7208072170601412E-3</v>
      </c>
      <c r="O2902" s="44">
        <f>IFERROR(_xll.qlIndexFixing(ONIndex3M,I2902,TRUE,_xll.ohTrigger(RecalcTrigger,Trigger3M)),NA())</f>
        <v>4.9760076752658478E-3</v>
      </c>
      <c r="P2902" s="44">
        <f>IFERROR(_xll.qlIndexFixing(ONIndex6M,I2902,TRUE,_xll.ohTrigger(RecalcTrigger,Trigger6M)),NA())</f>
        <v>3.9410208646906142E-3</v>
      </c>
      <c r="Q2902" s="145">
        <f>IFERROR(_xll.qlIndexFixing(ONIndex1Y,I2902,TRUE,_xll.ohTrigger(RecalcTrigger,Trigger1Y)),NA())</f>
        <v>5.145519914071528E-3</v>
      </c>
    </row>
    <row r="2903" spans="2:17" x14ac:dyDescent="0.2">
      <c r="B2903" s="39" t="s">
        <v>42</v>
      </c>
      <c r="D2903" s="42">
        <f>_xll.qlCalendarAdvance(Calendar,$D2902,B2903,"f",FALSE)</f>
        <v>60094</v>
      </c>
      <c r="E2903" s="139">
        <f>_xll.qlInterestRateIndexValueDate(IndexON,D2903)</f>
        <v>60094</v>
      </c>
      <c r="F2903" s="155">
        <f>IFERROR(_xll.qlIndexFixing(IndexON,D2903,TRUE,_xll.ohTrigger(RecalcTrigger,TriggerON)),NA())</f>
        <v>5.2002721342692126E-3</v>
      </c>
      <c r="H2903" s="42">
        <f>_xll.qlCalendarAdvance(Calendar,$H2902,B2903,"f",FALSE)</f>
        <v>60094</v>
      </c>
      <c r="I2903" s="139">
        <f>_xll.qlInterestRateIndexValueDate(Index1M,$H2903)</f>
        <v>60098</v>
      </c>
      <c r="J2903" s="144">
        <f>IFERROR(_xll.qlIndexFixing(Index1M,$H2903,TRUE,_xll.ohTrigger(RecalcTrigger,Trigger1M)),NA())</f>
        <v>4.7260640118118947E-3</v>
      </c>
      <c r="K2903" s="44">
        <f>IFERROR(_xll.qlIndexFixing(Index3M,H2903,TRUE,_xll.ohTrigger(RecalcTrigger,Trigger3M)),NA())</f>
        <v>4.9906737048653078E-3</v>
      </c>
      <c r="L2903" s="44">
        <f>IFERROR(_xll.qlIndexFixing(Index6M,$H2903,TRUE,_xll.ohTrigger(RecalcTrigger,Trigger6M)),NA())</f>
        <v>3.9757300394310567E-3</v>
      </c>
      <c r="M2903" s="145">
        <f>IFERROR(_xll.qlIndexFixing(Index1Y,$H2903,TRUE,_xll.ohTrigger(RecalcTrigger,Trigger1Y)),NA())</f>
        <v>5.2115964773605241E-3</v>
      </c>
      <c r="N2903" s="144">
        <f>IFERROR(_xll.qlIndexFixing(ONIndex1M,I2903,TRUE,_xll.ohTrigger(RecalcTrigger,Trigger1M)),NA())</f>
        <v>4.7222854521944413E-3</v>
      </c>
      <c r="O2903" s="44">
        <f>IFERROR(_xll.qlIndexFixing(ONIndex3M,I2903,TRUE,_xll.ohTrigger(RecalcTrigger,Trigger3M)),NA())</f>
        <v>4.9774840456517921E-3</v>
      </c>
      <c r="P2903" s="44">
        <f>IFERROR(_xll.qlIndexFixing(ONIndex6M,I2903,TRUE,_xll.ohTrigger(RecalcTrigger,Trigger6M)),NA())</f>
        <v>3.9422070393690944E-3</v>
      </c>
      <c r="Q2903" s="145">
        <f>IFERROR(_xll.qlIndexFixing(ONIndex1Y,I2903,TRUE,_xll.ohTrigger(RecalcTrigger,Trigger1Y)),NA())</f>
        <v>5.1469730806985581E-3</v>
      </c>
    </row>
    <row r="2904" spans="2:17" x14ac:dyDescent="0.2">
      <c r="B2904" s="39" t="s">
        <v>42</v>
      </c>
      <c r="D2904" s="42">
        <f>_xll.qlCalendarAdvance(Calendar,$D2903,B2904,"f",FALSE)</f>
        <v>60101</v>
      </c>
      <c r="E2904" s="139">
        <f>_xll.qlInterestRateIndexValueDate(IndexON,D2904)</f>
        <v>60101</v>
      </c>
      <c r="F2904" s="155">
        <f>IFERROR(_xll.qlIndexFixing(IndexON,D2904,TRUE,_xll.ohTrigger(RecalcTrigger,TriggerON)),NA())</f>
        <v>5.2002721342692126E-3</v>
      </c>
      <c r="H2904" s="42">
        <f>_xll.qlCalendarAdvance(Calendar,$H2903,B2904,"f",FALSE)</f>
        <v>60101</v>
      </c>
      <c r="I2904" s="139">
        <f>_xll.qlInterestRateIndexValueDate(Index1M,$H2904)</f>
        <v>60105</v>
      </c>
      <c r="J2904" s="144">
        <f>IFERROR(_xll.qlIndexFixing(Index1M,$H2904,TRUE,_xll.ohTrigger(RecalcTrigger,Trigger1M)),NA())</f>
        <v>4.7276276364867946E-3</v>
      </c>
      <c r="K2904" s="44">
        <f>IFERROR(_xll.qlIndexFixing(Index3M,H2904,TRUE,_xll.ohTrigger(RecalcTrigger,Trigger3M)),NA())</f>
        <v>4.9923644733679039E-3</v>
      </c>
      <c r="L2904" s="44">
        <f>IFERROR(_xll.qlIndexFixing(Index6M,$H2904,TRUE,_xll.ohTrigger(RecalcTrigger,Trigger6M)),NA())</f>
        <v>3.9786195078829528E-3</v>
      </c>
      <c r="M2904" s="145">
        <f>IFERROR(_xll.qlIndexFixing(Index1Y,$H2904,TRUE,_xll.ohTrigger(RecalcTrigger,Trigger1Y)),NA())</f>
        <v>5.2138600456469774E-3</v>
      </c>
      <c r="N2904" s="144">
        <f>IFERROR(_xll.qlIndexFixing(ONIndex1M,I2904,TRUE,_xll.ohTrigger(RecalcTrigger,Trigger1M)),NA())</f>
        <v>4.723793308674118E-3</v>
      </c>
      <c r="O2904" s="44">
        <f>IFERROR(_xll.qlIndexFixing(ONIndex3M,I2904,TRUE,_xll.ohTrigger(RecalcTrigger,Trigger3M)),NA())</f>
        <v>4.9789896763918762E-3</v>
      </c>
      <c r="P2904" s="44">
        <f>IFERROR(_xll.qlIndexFixing(ONIndex6M,I2904,TRUE,_xll.ohTrigger(RecalcTrigger,Trigger6M)),NA())</f>
        <v>3.943514769932932E-3</v>
      </c>
      <c r="Q2904" s="145">
        <f>IFERROR(_xll.qlIndexFixing(ONIndex1Y,I2904,TRUE,_xll.ohTrigger(RecalcTrigger,Trigger1Y)),NA())</f>
        <v>5.1484554767444735E-3</v>
      </c>
    </row>
    <row r="2905" spans="2:17" x14ac:dyDescent="0.2">
      <c r="B2905" s="39" t="s">
        <v>42</v>
      </c>
      <c r="D2905" s="42">
        <f>_xll.qlCalendarAdvance(Calendar,$D2904,B2905,"f",FALSE)</f>
        <v>60108</v>
      </c>
      <c r="E2905" s="139">
        <f>_xll.qlInterestRateIndexValueDate(IndexON,D2905)</f>
        <v>60108</v>
      </c>
      <c r="F2905" s="155">
        <f>IFERROR(_xll.qlIndexFixing(IndexON,D2905,TRUE,_xll.ohTrigger(RecalcTrigger,TriggerON)),NA())</f>
        <v>5.2002721342692126E-3</v>
      </c>
      <c r="H2905" s="42">
        <f>_xll.qlCalendarAdvance(Calendar,$H2904,B2905,"f",FALSE)</f>
        <v>60108</v>
      </c>
      <c r="I2905" s="139">
        <f>_xll.qlInterestRateIndexValueDate(Index1M,$H2905)</f>
        <v>60112</v>
      </c>
      <c r="J2905" s="144">
        <f>IFERROR(_xll.qlIndexFixing(Index1M,$H2905,TRUE,_xll.ohTrigger(RecalcTrigger,Trigger1M)),NA())</f>
        <v>4.7292210108147584E-3</v>
      </c>
      <c r="K2905" s="44">
        <f>IFERROR(_xll.qlIndexFixing(Index3M,H2905,TRUE,_xll.ohTrigger(RecalcTrigger,Trigger3M)),NA())</f>
        <v>4.9940848264496338E-3</v>
      </c>
      <c r="L2905" s="44">
        <f>IFERROR(_xll.qlIndexFixing(Index6M,$H2905,TRUE,_xll.ohTrigger(RecalcTrigger,Trigger6M)),NA())</f>
        <v>3.9816333498593724E-3</v>
      </c>
      <c r="M2905" s="145">
        <f>IFERROR(_xll.qlIndexFixing(Index1Y,$H2905,TRUE,_xll.ohTrigger(RecalcTrigger,Trigger1Y)),NA())</f>
        <v>5.2161540427926433E-3</v>
      </c>
      <c r="N2905" s="144">
        <f>IFERROR(_xll.qlIndexFixing(ONIndex1M,I2905,TRUE,_xll.ohTrigger(RecalcTrigger,Trigger1M)),NA())</f>
        <v>4.7253308275063688E-3</v>
      </c>
      <c r="O2905" s="44">
        <f>IFERROR(_xll.qlIndexFixing(ONIndex3M,I2905,TRUE,_xll.ohTrigger(RecalcTrigger,Trigger3M)),NA())</f>
        <v>4.9805246072942566E-3</v>
      </c>
      <c r="P2905" s="44">
        <f>IFERROR(_xll.qlIndexFixing(ONIndex6M,I2905,TRUE,_xll.ohTrigger(RecalcTrigger,Trigger6M)),NA())</f>
        <v>3.9449442419936531E-3</v>
      </c>
      <c r="Q2905" s="145">
        <f>IFERROR(_xll.qlIndexFixing(ONIndex1Y,I2905,TRUE,_xll.ohTrigger(RecalcTrigger,Trigger1Y)),NA())</f>
        <v>5.1499671409782621E-3</v>
      </c>
    </row>
    <row r="2906" spans="2:17" x14ac:dyDescent="0.2">
      <c r="B2906" s="39" t="s">
        <v>42</v>
      </c>
      <c r="D2906" s="42">
        <f>_xll.qlCalendarAdvance(Calendar,$D2905,B2906,"f",FALSE)</f>
        <v>60115</v>
      </c>
      <c r="E2906" s="139">
        <f>_xll.qlInterestRateIndexValueDate(IndexON,D2906)</f>
        <v>60115</v>
      </c>
      <c r="F2906" s="155">
        <f>IFERROR(_xll.qlIndexFixing(IndexON,D2906,TRUE,_xll.ohTrigger(RecalcTrigger,TriggerON)),NA())</f>
        <v>5.2002721342692126E-3</v>
      </c>
      <c r="H2906" s="42">
        <f>_xll.qlCalendarAdvance(Calendar,$H2905,B2906,"f",FALSE)</f>
        <v>60115</v>
      </c>
      <c r="I2906" s="139">
        <f>_xll.qlInterestRateIndexValueDate(Index1M,$H2906)</f>
        <v>60119</v>
      </c>
      <c r="J2906" s="144">
        <f>IFERROR(_xll.qlIndexFixing(Index1M,$H2906,TRUE,_xll.ohTrigger(RecalcTrigger,Trigger1M)),NA())</f>
        <v>4.7308441755167597E-3</v>
      </c>
      <c r="K2906" s="44">
        <f>IFERROR(_xll.qlIndexFixing(Index3M,H2906,TRUE,_xll.ohTrigger(RecalcTrigger,Trigger3M)),NA())</f>
        <v>4.9958348038708677E-3</v>
      </c>
      <c r="L2906" s="44">
        <f>IFERROR(_xll.qlIndexFixing(Index6M,$H2906,TRUE,_xll.ohTrigger(RecalcTrigger,Trigger6M)),NA())</f>
        <v>3.984771752185653E-3</v>
      </c>
      <c r="M2906" s="145">
        <f>IFERROR(_xll.qlIndexFixing(Index1Y,$H2906,TRUE,_xll.ohTrigger(RecalcTrigger,Trigger1Y)),NA())</f>
        <v>5.2184785079431957E-3</v>
      </c>
      <c r="N2906" s="144">
        <f>IFERROR(_xll.qlIndexFixing(ONIndex1M,I2906,TRUE,_xll.ohTrigger(RecalcTrigger,Trigger1M)),NA())</f>
        <v>4.7268980489789669E-3</v>
      </c>
      <c r="O2906" s="44">
        <f>IFERROR(_xll.qlIndexFixing(ONIndex3M,I2906,TRUE,_xll.ohTrigger(RecalcTrigger,Trigger3M)),NA())</f>
        <v>4.9820888779272821E-3</v>
      </c>
      <c r="P2906" s="44">
        <f>IFERROR(_xll.qlIndexFixing(ONIndex6M,I2906,TRUE,_xll.ohTrigger(RecalcTrigger,Trigger6M)),NA())</f>
        <v>3.946495641402592E-3</v>
      </c>
      <c r="Q2906" s="145">
        <f>IFERROR(_xll.qlIndexFixing(ONIndex1Y,I2906,TRUE,_xll.ohTrigger(RecalcTrigger,Trigger1Y)),NA())</f>
        <v>5.1515081122488482E-3</v>
      </c>
    </row>
    <row r="2907" spans="2:17" x14ac:dyDescent="0.2">
      <c r="B2907" s="39" t="s">
        <v>42</v>
      </c>
      <c r="D2907" s="42">
        <f>_xll.qlCalendarAdvance(Calendar,$D2906,B2907,"f",FALSE)</f>
        <v>60122</v>
      </c>
      <c r="E2907" s="139">
        <f>_xll.qlInterestRateIndexValueDate(IndexON,D2907)</f>
        <v>60122</v>
      </c>
      <c r="F2907" s="155">
        <f>IFERROR(_xll.qlIndexFixing(IndexON,D2907,TRUE,_xll.ohTrigger(RecalcTrigger,TriggerON)),NA())</f>
        <v>5.2002721342692126E-3</v>
      </c>
      <c r="H2907" s="42">
        <f>_xll.qlCalendarAdvance(Calendar,$H2906,B2907,"f",FALSE)</f>
        <v>60122</v>
      </c>
      <c r="I2907" s="139">
        <f>_xll.qlInterestRateIndexValueDate(Index1M,$H2907)</f>
        <v>60126</v>
      </c>
      <c r="J2907" s="144">
        <f>IFERROR(_xll.qlIndexFixing(Index1M,$H2907,TRUE,_xll.ohTrigger(RecalcTrigger,Trigger1M)),NA())</f>
        <v>4.7324971713369824E-3</v>
      </c>
      <c r="K2907" s="44">
        <f>IFERROR(_xll.qlIndexFixing(Index3M,H2907,TRUE,_xll.ohTrigger(RecalcTrigger,Trigger3M)),NA())</f>
        <v>4.9976144453850223E-3</v>
      </c>
      <c r="L2907" s="44">
        <f>IFERROR(_xll.qlIndexFixing(Index6M,$H2907,TRUE,_xll.ohTrigger(RecalcTrigger,Trigger6M)),NA())</f>
        <v>3.9880349017084185E-3</v>
      </c>
      <c r="M2907" s="145">
        <f>IFERROR(_xll.qlIndexFixing(Index1Y,$H2907,TRUE,_xll.ohTrigger(RecalcTrigger,Trigger1Y)),NA())</f>
        <v>5.2208334802469353E-3</v>
      </c>
      <c r="N2907" s="144">
        <f>IFERROR(_xll.qlIndexFixing(ONIndex1M,I2907,TRUE,_xll.ohTrigger(RecalcTrigger,Trigger1M)),NA())</f>
        <v>4.72849501409911E-3</v>
      </c>
      <c r="O2907" s="44">
        <f>IFERROR(_xll.qlIndexFixing(ONIndex3M,I2907,TRUE,_xll.ohTrigger(RecalcTrigger,Trigger3M)),NA())</f>
        <v>4.9836825280191732E-3</v>
      </c>
      <c r="P2907" s="44">
        <f>IFERROR(_xll.qlIndexFixing(ONIndex6M,I2907,TRUE,_xll.ohTrigger(RecalcTrigger,Trigger6M)),NA())</f>
        <v>3.9481691540910191E-3</v>
      </c>
      <c r="Q2907" s="145">
        <f>IFERROR(_xll.qlIndexFixing(ONIndex1Y,I2907,TRUE,_xll.ohTrigger(RecalcTrigger,Trigger1Y)),NA())</f>
        <v>5.1530784289255394E-3</v>
      </c>
    </row>
    <row r="2908" spans="2:17" x14ac:dyDescent="0.2">
      <c r="B2908" s="39" t="s">
        <v>42</v>
      </c>
      <c r="D2908" s="42">
        <f>_xll.qlCalendarAdvance(Calendar,$D2907,B2908,"f",FALSE)</f>
        <v>60129</v>
      </c>
      <c r="E2908" s="139">
        <f>_xll.qlInterestRateIndexValueDate(IndexON,D2908)</f>
        <v>60129</v>
      </c>
      <c r="F2908" s="155">
        <f>IFERROR(_xll.qlIndexFixing(IndexON,D2908,TRUE,_xll.ohTrigger(RecalcTrigger,TriggerON)),NA())</f>
        <v>5.2002721342692126E-3</v>
      </c>
      <c r="H2908" s="42">
        <f>_xll.qlCalendarAdvance(Calendar,$H2907,B2908,"f",FALSE)</f>
        <v>60129</v>
      </c>
      <c r="I2908" s="139">
        <f>_xll.qlInterestRateIndexValueDate(Index1M,$H2908)</f>
        <v>60133</v>
      </c>
      <c r="J2908" s="144">
        <f>IFERROR(_xll.qlIndexFixing(Index1M,$H2908,TRUE,_xll.ohTrigger(RecalcTrigger,Trigger1M)),NA())</f>
        <v>4.7341800389938222E-3</v>
      </c>
      <c r="K2908" s="44">
        <f>IFERROR(_xll.qlIndexFixing(Index3M,H2908,TRUE,_xll.ohTrigger(RecalcTrigger,Trigger3M)),NA())</f>
        <v>4.999423790750729E-3</v>
      </c>
      <c r="L2908" s="44">
        <f>IFERROR(_xll.qlIndexFixing(Index6M,$H2908,TRUE,_xll.ohTrigger(RecalcTrigger,Trigger6M)),NA())</f>
        <v>3.99142298530123E-3</v>
      </c>
      <c r="M2908" s="145">
        <f>IFERROR(_xll.qlIndexFixing(Index1Y,$H2908,TRUE,_xll.ohTrigger(RecalcTrigger,Trigger1Y)),NA())</f>
        <v>5.2232189988556674E-3</v>
      </c>
      <c r="N2908" s="144">
        <f>IFERROR(_xll.qlIndexFixing(ONIndex1M,I2908,TRUE,_xll.ohTrigger(RecalcTrigger,Trigger1M)),NA())</f>
        <v>4.7301217633144432E-3</v>
      </c>
      <c r="O2908" s="44">
        <f>IFERROR(_xll.qlIndexFixing(ONIndex3M,I2908,TRUE,_xll.ohTrigger(RecalcTrigger,Trigger3M)),NA())</f>
        <v>4.9853055969784066E-3</v>
      </c>
      <c r="P2908" s="44">
        <f>IFERROR(_xll.qlIndexFixing(ONIndex6M,I2908,TRUE,_xll.ohTrigger(RecalcTrigger,Trigger6M)),NA())</f>
        <v>3.9499649659102687E-3</v>
      </c>
      <c r="Q2908" s="145">
        <f>IFERROR(_xll.qlIndexFixing(ONIndex1Y,I2908,TRUE,_xll.ohTrigger(RecalcTrigger,Trigger1Y)),NA())</f>
        <v>5.1546781300970679E-3</v>
      </c>
    </row>
    <row r="2909" spans="2:17" x14ac:dyDescent="0.2">
      <c r="B2909" s="39" t="s">
        <v>42</v>
      </c>
      <c r="D2909" s="42">
        <f>_xll.qlCalendarAdvance(Calendar,$D2908,B2909,"f",FALSE)</f>
        <v>60136</v>
      </c>
      <c r="E2909" s="139">
        <f>_xll.qlInterestRateIndexValueDate(IndexON,D2909)</f>
        <v>60136</v>
      </c>
      <c r="F2909" s="155">
        <f>IFERROR(_xll.qlIndexFixing(IndexON,D2909,TRUE,_xll.ohTrigger(RecalcTrigger,TriggerON)),NA())</f>
        <v>5.2002721342692126E-3</v>
      </c>
      <c r="H2909" s="42">
        <f>_xll.qlCalendarAdvance(Calendar,$H2908,B2909,"f",FALSE)</f>
        <v>60136</v>
      </c>
      <c r="I2909" s="139">
        <f>_xll.qlInterestRateIndexValueDate(Index1M,$H2909)</f>
        <v>60140</v>
      </c>
      <c r="J2909" s="144">
        <f>IFERROR(_xll.qlIndexFixing(Index1M,$H2909,TRUE,_xll.ohTrigger(RecalcTrigger,Trigger1M)),NA())</f>
        <v>4.7358928192288829E-3</v>
      </c>
      <c r="K2909" s="44">
        <f>IFERROR(_xll.qlIndexFixing(Index3M,H2909,TRUE,_xll.ohTrigger(RecalcTrigger,Trigger3M)),NA())</f>
        <v>5.0012628797214062E-3</v>
      </c>
      <c r="L2909" s="44">
        <f>IFERROR(_xll.qlIndexFixing(Index6M,$H2909,TRUE,_xll.ohTrigger(RecalcTrigger,Trigger6M)),NA())</f>
        <v>3.9949361898624107E-3</v>
      </c>
      <c r="M2909" s="145">
        <f>IFERROR(_xll.qlIndexFixing(Index1Y,$H2909,TRUE,_xll.ohTrigger(RecalcTrigger,Trigger1Y)),NA())</f>
        <v>5.2256351029242622E-3</v>
      </c>
      <c r="N2909" s="144">
        <f>IFERROR(_xll.qlIndexFixing(ONIndex1M,I2909,TRUE,_xll.ohTrigger(RecalcTrigger,Trigger1M)),NA())</f>
        <v>4.7317783376321643E-3</v>
      </c>
      <c r="O2909" s="44">
        <f>IFERROR(_xll.qlIndexFixing(ONIndex3M,I2909,TRUE,_xll.ohTrigger(RecalcTrigger,Trigger3M)),NA())</f>
        <v>4.9869581248529471E-3</v>
      </c>
      <c r="P2909" s="44">
        <f>IFERROR(_xll.qlIndexFixing(ONIndex6M,I2909,TRUE,_xll.ohTrigger(RecalcTrigger,Trigger6M)),NA())</f>
        <v>3.9518832627916112E-3</v>
      </c>
      <c r="Q2909" s="145">
        <f>IFERROR(_xll.qlIndexFixing(ONIndex1Y,I2909,TRUE,_xll.ohTrigger(RecalcTrigger,Trigger1Y)),NA())</f>
        <v>5.1563072542926136E-3</v>
      </c>
    </row>
    <row r="2910" spans="2:17" x14ac:dyDescent="0.2">
      <c r="B2910" s="39" t="s">
        <v>42</v>
      </c>
      <c r="D2910" s="42">
        <f>_xll.qlCalendarAdvance(Calendar,$D2909,B2910,"f",FALSE)</f>
        <v>60143</v>
      </c>
      <c r="E2910" s="139">
        <f>_xll.qlInterestRateIndexValueDate(IndexON,D2910)</f>
        <v>60143</v>
      </c>
      <c r="F2910" s="155">
        <f>IFERROR(_xll.qlIndexFixing(IndexON,D2910,TRUE,_xll.ohTrigger(RecalcTrigger,TriggerON)),NA())</f>
        <v>5.2002721342692126E-3</v>
      </c>
      <c r="H2910" s="42">
        <f>_xll.qlCalendarAdvance(Calendar,$H2909,B2910,"f",FALSE)</f>
        <v>60143</v>
      </c>
      <c r="I2910" s="139">
        <f>_xll.qlInterestRateIndexValueDate(Index1M,$H2910)</f>
        <v>60147</v>
      </c>
      <c r="J2910" s="144">
        <f>IFERROR(_xll.qlIndexFixing(Index1M,$H2910,TRUE,_xll.ohTrigger(RecalcTrigger,Trigger1M)),NA())</f>
        <v>4.7374773541095649E-3</v>
      </c>
      <c r="K2910" s="44">
        <f>IFERROR(_xll.qlIndexFixing(Index3M,H2910,TRUE,_xll.ohTrigger(RecalcTrigger,Trigger3M)),NA())</f>
        <v>5.0029578835251798E-3</v>
      </c>
      <c r="L2910" s="44">
        <f>IFERROR(_xll.qlIndexFixing(Index6M,$H2910,TRUE,_xll.ohTrigger(RecalcTrigger,Trigger6M)),NA())</f>
        <v>3.9976011125870152E-3</v>
      </c>
      <c r="M2910" s="145">
        <f>IFERROR(_xll.qlIndexFixing(Index1Y,$H2910,TRUE,_xll.ohTrigger(RecalcTrigger,Trigger1Y)),NA())</f>
        <v>5.2280818316106578E-3</v>
      </c>
      <c r="N2910" s="144">
        <f>IFERROR(_xll.qlIndexFixing(ONIndex1M,I2910,TRUE,_xll.ohTrigger(RecalcTrigger,Trigger1M)),NA())</f>
        <v>4.7334647775798544E-3</v>
      </c>
      <c r="O2910" s="44">
        <f>IFERROR(_xll.qlIndexFixing(ONIndex3M,I2910,TRUE,_xll.ohTrigger(RecalcTrigger,Trigger3M)),NA())</f>
        <v>4.9886401509713352E-3</v>
      </c>
      <c r="P2910" s="44">
        <f>IFERROR(_xll.qlIndexFixing(ONIndex6M,I2910,TRUE,_xll.ohTrigger(RecalcTrigger,Trigger6M)),NA())</f>
        <v>3.9539242305863809E-3</v>
      </c>
      <c r="Q2910" s="145">
        <f>IFERROR(_xll.qlIndexFixing(ONIndex1Y,I2910,TRUE,_xll.ohTrigger(RecalcTrigger,Trigger1Y)),NA())</f>
        <v>5.1579658403611006E-3</v>
      </c>
    </row>
    <row r="2911" spans="2:17" x14ac:dyDescent="0.2">
      <c r="B2911" s="39" t="s">
        <v>42</v>
      </c>
      <c r="D2911" s="42">
        <f>_xll.qlCalendarAdvance(Calendar,$D2910,B2911,"f",FALSE)</f>
        <v>60150</v>
      </c>
      <c r="E2911" s="139">
        <f>_xll.qlInterestRateIndexValueDate(IndexON,D2911)</f>
        <v>60150</v>
      </c>
      <c r="F2911" s="155">
        <f>IFERROR(_xll.qlIndexFixing(IndexON,D2911,TRUE,_xll.ohTrigger(RecalcTrigger,TriggerON)),NA())</f>
        <v>5.200272134295858E-3</v>
      </c>
      <c r="H2911" s="42">
        <f>_xll.qlCalendarAdvance(Calendar,$H2910,B2911,"f",FALSE)</f>
        <v>60150</v>
      </c>
      <c r="I2911" s="139">
        <f>_xll.qlInterestRateIndexValueDate(Index1M,$H2911)</f>
        <v>60154</v>
      </c>
      <c r="J2911" s="144">
        <f>IFERROR(_xll.qlIndexFixing(Index1M,$H2911,TRUE,_xll.ohTrigger(RecalcTrigger,Trigger1M)),NA())</f>
        <v>4.7392479124948039E-3</v>
      </c>
      <c r="K2911" s="44">
        <f>IFERROR(_xll.qlIndexFixing(Index3M,H2911,TRUE,_xll.ohTrigger(RecalcTrigger,Trigger3M)),NA())</f>
        <v>5.0048544149195271E-3</v>
      </c>
      <c r="L2911" s="44">
        <f>IFERROR(_xll.qlIndexFixing(Index6M,$H2911,TRUE,_xll.ohTrigger(RecalcTrigger,Trigger6M)),NA())</f>
        <v>4.0013379143240078E-3</v>
      </c>
      <c r="M2911" s="145">
        <f>IFERROR(_xll.qlIndexFixing(Index1Y,$H2911,TRUE,_xll.ohTrigger(RecalcTrigger,Trigger1Y)),NA())</f>
        <v>5.2305592240765144E-3</v>
      </c>
      <c r="N2911" s="144">
        <f>IFERROR(_xll.qlIndexFixing(ONIndex1M,I2911,TRUE,_xll.ohTrigger(RecalcTrigger,Trigger1M)),NA())</f>
        <v>4.735181123844967E-3</v>
      </c>
      <c r="O2911" s="44">
        <f>IFERROR(_xll.qlIndexFixing(ONIndex3M,I2911,TRUE,_xll.ohTrigger(RecalcTrigger,Trigger3M)),NA())</f>
        <v>4.9903517152216637E-3</v>
      </c>
      <c r="P2911" s="44">
        <f>IFERROR(_xll.qlIndexFixing(ONIndex6M,I2911,TRUE,_xll.ohTrigger(RecalcTrigger,Trigger6M)),NA())</f>
        <v>3.9560880551459121E-3</v>
      </c>
      <c r="Q2911" s="145">
        <f>IFERROR(_xll.qlIndexFixing(ONIndex1Y,I2911,TRUE,_xll.ohTrigger(RecalcTrigger,Trigger1Y)),NA())</f>
        <v>5.1596539269915809E-3</v>
      </c>
    </row>
    <row r="2912" spans="2:17" x14ac:dyDescent="0.2">
      <c r="B2912" s="39" t="s">
        <v>42</v>
      </c>
      <c r="D2912" s="42">
        <f>_xll.qlCalendarAdvance(Calendar,$D2911,B2912,"f",FALSE)</f>
        <v>60157</v>
      </c>
      <c r="E2912" s="139">
        <f>_xll.qlInterestRateIndexValueDate(IndexON,D2912)</f>
        <v>60157</v>
      </c>
      <c r="F2912" s="155">
        <f>IFERROR(_xll.qlIndexFixing(IndexON,D2912,TRUE,_xll.ohTrigger(RecalcTrigger,TriggerON)),NA())</f>
        <v>5.2002721342692126E-3</v>
      </c>
      <c r="H2912" s="42">
        <f>_xll.qlCalendarAdvance(Calendar,$H2911,B2912,"f",FALSE)</f>
        <v>60157</v>
      </c>
      <c r="I2912" s="139">
        <f>_xll.qlInterestRateIndexValueDate(Index1M,$H2912)</f>
        <v>60161</v>
      </c>
      <c r="J2912" s="144">
        <f>IFERROR(_xll.qlIndexFixing(Index1M,$H2912,TRUE,_xll.ohTrigger(RecalcTrigger,Trigger1M)),NA())</f>
        <v>4.7410485023426929E-3</v>
      </c>
      <c r="K2912" s="44">
        <f>IFERROR(_xll.qlIndexFixing(Index3M,H2912,TRUE,_xll.ohTrigger(RecalcTrigger,Trigger3M)),NA())</f>
        <v>5.0067808059345853E-3</v>
      </c>
      <c r="L2912" s="44">
        <f>IFERROR(_xll.qlIndexFixing(Index6M,$H2912,TRUE,_xll.ohTrigger(RecalcTrigger,Trigger6M)),NA())</f>
        <v>4.0052003534947166E-3</v>
      </c>
      <c r="M2912" s="145">
        <f>IFERROR(_xll.qlIndexFixing(Index1Y,$H2912,TRUE,_xll.ohTrigger(RecalcTrigger,Trigger1Y)),NA())</f>
        <v>5.23306731948612E-3</v>
      </c>
      <c r="N2912" s="144">
        <f>IFERROR(_xll.qlIndexFixing(ONIndex1M,I2912,TRUE,_xll.ohTrigger(RecalcTrigger,Trigger1M)),NA())</f>
        <v>4.7369274171149556E-3</v>
      </c>
      <c r="O2912" s="44">
        <f>IFERROR(_xll.qlIndexFixing(ONIndex3M,I2912,TRUE,_xll.ohTrigger(RecalcTrigger,Trigger3M)),NA())</f>
        <v>4.9920928572522172E-3</v>
      </c>
      <c r="P2912" s="44">
        <f>IFERROR(_xll.qlIndexFixing(ONIndex6M,I2912,TRUE,_xll.ohTrigger(RecalcTrigger,Trigger6M)),NA())</f>
        <v>3.9583749224014753E-3</v>
      </c>
      <c r="Q2912" s="145">
        <f>IFERROR(_xll.qlIndexFixing(ONIndex1Y,I2912,TRUE,_xll.ohTrigger(RecalcTrigger,Trigger1Y)),NA())</f>
        <v>5.1613715528731063E-3</v>
      </c>
    </row>
    <row r="2913" spans="2:17" x14ac:dyDescent="0.2">
      <c r="B2913" s="39" t="s">
        <v>42</v>
      </c>
      <c r="D2913" s="42">
        <f>_xll.qlCalendarAdvance(Calendar,$D2912,B2913,"f",FALSE)</f>
        <v>60164</v>
      </c>
      <c r="E2913" s="139">
        <f>_xll.qlInterestRateIndexValueDate(IndexON,D2913)</f>
        <v>60164</v>
      </c>
      <c r="F2913" s="155">
        <f>IFERROR(_xll.qlIndexFixing(IndexON,D2913,TRUE,_xll.ohTrigger(RecalcTrigger,TriggerON)),NA())</f>
        <v>5.2002721342692126E-3</v>
      </c>
      <c r="H2913" s="42">
        <f>_xll.qlCalendarAdvance(Calendar,$H2912,B2913,"f",FALSE)</f>
        <v>60164</v>
      </c>
      <c r="I2913" s="139">
        <f>_xll.qlInterestRateIndexValueDate(Index1M,$H2913)</f>
        <v>60168</v>
      </c>
      <c r="J2913" s="144">
        <f>IFERROR(_xll.qlIndexFixing(Index1M,$H2913,TRUE,_xll.ohTrigger(RecalcTrigger,Trigger1M)),NA())</f>
        <v>4.7428791643806534E-3</v>
      </c>
      <c r="K2913" s="44">
        <f>IFERROR(_xll.qlIndexFixing(Index3M,H2913,TRUE,_xll.ohTrigger(RecalcTrigger,Trigger3M)),NA())</f>
        <v>5.0087370963293179E-3</v>
      </c>
      <c r="L2913" s="44">
        <f>IFERROR(_xll.qlIndexFixing(Index6M,$H2913,TRUE,_xll.ohTrigger(RecalcTrigger,Trigger6M)),NA())</f>
        <v>4.0091886170762047E-3</v>
      </c>
      <c r="M2913" s="145">
        <f>IFERROR(_xll.qlIndexFixing(Index1Y,$H2913,TRUE,_xll.ohTrigger(RecalcTrigger,Trigger1Y)),NA())</f>
        <v>5.2356061570077057E-3</v>
      </c>
      <c r="N2913" s="144">
        <f>IFERROR(_xll.qlIndexFixing(ONIndex1M,I2913,TRUE,_xll.ohTrigger(RecalcTrigger,Trigger1M)),NA())</f>
        <v>4.7387036982371455E-3</v>
      </c>
      <c r="O2913" s="44">
        <f>IFERROR(_xll.qlIndexFixing(ONIndex3M,I2913,TRUE,_xll.ohTrigger(RecalcTrigger,Trigger3M)),NA())</f>
        <v>4.9938636166313444E-3</v>
      </c>
      <c r="P2913" s="44">
        <f>IFERROR(_xll.qlIndexFixing(ONIndex6M,I2913,TRUE,_xll.ohTrigger(RecalcTrigger,Trigger6M)),NA())</f>
        <v>3.9607850182044047E-3</v>
      </c>
      <c r="Q2913" s="145">
        <f>IFERROR(_xll.qlIndexFixing(ONIndex1Y,I2913,TRUE,_xll.ohTrigger(RecalcTrigger,Trigger1Y)),NA())</f>
        <v>5.163118756774665E-3</v>
      </c>
    </row>
    <row r="2914" spans="2:17" x14ac:dyDescent="0.2">
      <c r="B2914" s="39" t="s">
        <v>42</v>
      </c>
      <c r="D2914" s="42">
        <f>_xll.qlCalendarAdvance(Calendar,$D2913,B2914,"f",FALSE)</f>
        <v>60171</v>
      </c>
      <c r="E2914" s="139">
        <f>_xll.qlInterestRateIndexValueDate(IndexON,D2914)</f>
        <v>60171</v>
      </c>
      <c r="F2914" s="155">
        <f>IFERROR(_xll.qlIndexFixing(IndexON,D2914,TRUE,_xll.ohTrigger(RecalcTrigger,TriggerON)),NA())</f>
        <v>5.2002721342692126E-3</v>
      </c>
      <c r="H2914" s="42">
        <f>_xll.qlCalendarAdvance(Calendar,$H2913,B2914,"f",FALSE)</f>
        <v>60171</v>
      </c>
      <c r="I2914" s="139">
        <f>_xll.qlInterestRateIndexValueDate(Index1M,$H2914)</f>
        <v>60175</v>
      </c>
      <c r="J2914" s="144">
        <f>IFERROR(_xll.qlIndexFixing(Index1M,$H2914,TRUE,_xll.ohTrigger(RecalcTrigger,Trigger1M)),NA())</f>
        <v>4.7449068346700467E-3</v>
      </c>
      <c r="K2914" s="44">
        <f>IFERROR(_xll.qlIndexFixing(Index3M,H2914,TRUE,_xll.ohTrigger(RecalcTrigger,Trigger3M)),NA())</f>
        <v>5.0109058702709477E-3</v>
      </c>
      <c r="L2914" s="44">
        <f>IFERROR(_xll.qlIndexFixing(Index6M,$H2914,TRUE,_xll.ohTrigger(RecalcTrigger,Trigger6M)),NA())</f>
        <v>4.0136629102702675E-3</v>
      </c>
      <c r="M2914" s="145">
        <f>IFERROR(_xll.qlIndexFixing(Index1Y,$H2914,TRUE,_xll.ohTrigger(RecalcTrigger,Trigger1Y)),NA())</f>
        <v>5.2381757758116904E-3</v>
      </c>
      <c r="N2914" s="144">
        <f>IFERROR(_xll.qlIndexFixing(ONIndex1M,I2914,TRUE,_xll.ohTrigger(RecalcTrigger,Trigger1M)),NA())</f>
        <v>4.7405100077391182E-3</v>
      </c>
      <c r="O2914" s="44">
        <f>IFERROR(_xll.qlIndexFixing(ONIndex3M,I2914,TRUE,_xll.ohTrigger(RecalcTrigger,Trigger3M)),NA())</f>
        <v>4.9956640330073299E-3</v>
      </c>
      <c r="P2914" s="44">
        <f>IFERROR(_xll.qlIndexFixing(ONIndex6M,I2914,TRUE,_xll.ohTrigger(RecalcTrigger,Trigger6M)),NA())</f>
        <v>3.9633185283260985E-3</v>
      </c>
      <c r="Q2914" s="145">
        <f>IFERROR(_xll.qlIndexFixing(ONIndex1Y,I2914,TRUE,_xll.ohTrigger(RecalcTrigger,Trigger1Y)),NA())</f>
        <v>5.164895577465245E-3</v>
      </c>
    </row>
    <row r="2915" spans="2:17" x14ac:dyDescent="0.2">
      <c r="B2915" s="39" t="s">
        <v>42</v>
      </c>
      <c r="D2915" s="42">
        <f>_xll.qlCalendarAdvance(Calendar,$D2914,B2915,"f",FALSE)</f>
        <v>60178</v>
      </c>
      <c r="E2915" s="139">
        <f>_xll.qlInterestRateIndexValueDate(IndexON,D2915)</f>
        <v>60178</v>
      </c>
      <c r="F2915" s="155">
        <f>IFERROR(_xll.qlIndexFixing(IndexON,D2915,TRUE,_xll.ohTrigger(RecalcTrigger,TriggerON)),NA())</f>
        <v>5.2002721342692126E-3</v>
      </c>
      <c r="H2915" s="42">
        <f>_xll.qlCalendarAdvance(Calendar,$H2914,B2915,"f",FALSE)</f>
        <v>60178</v>
      </c>
      <c r="I2915" s="139">
        <f>_xll.qlInterestRateIndexValueDate(Index1M,$H2915)</f>
        <v>60182</v>
      </c>
      <c r="J2915" s="144">
        <f>IFERROR(_xll.qlIndexFixing(Index1M,$H2915,TRUE,_xll.ohTrigger(RecalcTrigger,Trigger1M)),NA())</f>
        <v>4.7467999457444007E-3</v>
      </c>
      <c r="K2915" s="44">
        <f>IFERROR(_xll.qlIndexFixing(Index3M,H2915,TRUE,_xll.ohTrigger(RecalcTrigger,Trigger3M)),NA())</f>
        <v>5.0129242558418002E-3</v>
      </c>
      <c r="L2915" s="44">
        <f>IFERROR(_xll.qlIndexFixing(Index6M,$H2915,TRUE,_xll.ohTrigger(RecalcTrigger,Trigger6M)),NA())</f>
        <v>4.017912509962189E-3</v>
      </c>
      <c r="M2915" s="145">
        <f>IFERROR(_xll.qlIndexFixing(Index1Y,$H2915,TRUE,_xll.ohTrigger(RecalcTrigger,Trigger1Y)),NA())</f>
        <v>5.2407762150728744E-3</v>
      </c>
      <c r="N2915" s="144">
        <f>IFERROR(_xll.qlIndexFixing(ONIndex1M,I2915,TRUE,_xll.ohTrigger(RecalcTrigger,Trigger1M)),NA())</f>
        <v>4.7423463864681992E-3</v>
      </c>
      <c r="O2915" s="44">
        <f>IFERROR(_xll.qlIndexFixing(ONIndex3M,I2915,TRUE,_xll.ohTrigger(RecalcTrigger,Trigger3M)),NA())</f>
        <v>4.9974941461883304E-3</v>
      </c>
      <c r="P2915" s="44">
        <f>IFERROR(_xll.qlIndexFixing(ONIndex6M,I2915,TRUE,_xll.ohTrigger(RecalcTrigger,Trigger6M)),NA())</f>
        <v>3.9659756387777634E-3</v>
      </c>
      <c r="Q2915" s="145">
        <f>IFERROR(_xll.qlIndexFixing(ONIndex1Y,I2915,TRUE,_xll.ohTrigger(RecalcTrigger,Trigger1Y)),NA())</f>
        <v>5.1667020535539621E-3</v>
      </c>
    </row>
    <row r="2916" spans="2:17" x14ac:dyDescent="0.2">
      <c r="B2916" s="39" t="s">
        <v>42</v>
      </c>
      <c r="D2916" s="42">
        <f>_xll.qlCalendarAdvance(Calendar,$D2915,B2916,"f",FALSE)</f>
        <v>60185</v>
      </c>
      <c r="E2916" s="139">
        <f>_xll.qlInterestRateIndexValueDate(IndexON,D2916)</f>
        <v>60185</v>
      </c>
      <c r="F2916" s="155">
        <f>IFERROR(_xll.qlIndexFixing(IndexON,D2916,TRUE,_xll.ohTrigger(RecalcTrigger,TriggerON)),NA())</f>
        <v>5.2002721342692126E-3</v>
      </c>
      <c r="H2916" s="42">
        <f>_xll.qlCalendarAdvance(Calendar,$H2915,B2916,"f",FALSE)</f>
        <v>60185</v>
      </c>
      <c r="I2916" s="139">
        <f>_xll.qlInterestRateIndexValueDate(Index1M,$H2916)</f>
        <v>60189</v>
      </c>
      <c r="J2916" s="144">
        <f>IFERROR(_xll.qlIndexFixing(Index1M,$H2916,TRUE,_xll.ohTrigger(RecalcTrigger,Trigger1M)),NA())</f>
        <v>4.7487232545211583E-3</v>
      </c>
      <c r="K2916" s="44">
        <f>IFERROR(_xll.qlIndexFixing(Index3M,H2916,TRUE,_xll.ohTrigger(RecalcTrigger,Trigger3M)),NA())</f>
        <v>5.0149726633454189E-3</v>
      </c>
      <c r="L2916" s="44">
        <f>IFERROR(_xll.qlIndexFixing(Index6M,$H2916,TRUE,_xll.ohTrigger(RecalcTrigger,Trigger6M)),NA())</f>
        <v>4.0222885099698187E-3</v>
      </c>
      <c r="M2916" s="145">
        <f>IFERROR(_xll.qlIndexFixing(Index1Y,$H2916,TRUE,_xll.ohTrigger(RecalcTrigger,Trigger1Y)),NA())</f>
        <v>5.2434075139682502E-3</v>
      </c>
      <c r="N2916" s="144">
        <f>IFERROR(_xll.qlIndexFixing(ONIndex1M,I2916,TRUE,_xll.ohTrigger(RecalcTrigger,Trigger1M)),NA())</f>
        <v>4.7442128751118418E-3</v>
      </c>
      <c r="O2916" s="44">
        <f>IFERROR(_xll.qlIndexFixing(ONIndex3M,I2916,TRUE,_xll.ohTrigger(RecalcTrigger,Trigger3M)),NA())</f>
        <v>4.9993539957426947E-3</v>
      </c>
      <c r="P2916" s="44">
        <f>IFERROR(_xll.qlIndexFixing(ONIndex6M,I2916,TRUE,_xll.ohTrigger(RecalcTrigger,Trigger6M)),NA())</f>
        <v>3.9687565353307974E-3</v>
      </c>
      <c r="Q2916" s="145">
        <f>IFERROR(_xll.qlIndexFixing(ONIndex1Y,I2916,TRUE,_xll.ohTrigger(RecalcTrigger,Trigger1Y)),NA())</f>
        <v>5.1685382238897404E-3</v>
      </c>
    </row>
    <row r="2917" spans="2:17" x14ac:dyDescent="0.2">
      <c r="B2917" s="39" t="s">
        <v>42</v>
      </c>
      <c r="D2917" s="42">
        <f>_xll.qlCalendarAdvance(Calendar,$D2916,B2917,"f",FALSE)</f>
        <v>60192</v>
      </c>
      <c r="E2917" s="139">
        <f>_xll.qlInterestRateIndexValueDate(IndexON,D2917)</f>
        <v>60192</v>
      </c>
      <c r="F2917" s="155">
        <f>IFERROR(_xll.qlIndexFixing(IndexON,D2917,TRUE,_xll.ohTrigger(RecalcTrigger,TriggerON)),NA())</f>
        <v>5.2002721342692126E-3</v>
      </c>
      <c r="H2917" s="42">
        <f>_xll.qlCalendarAdvance(Calendar,$H2916,B2917,"f",FALSE)</f>
        <v>60192</v>
      </c>
      <c r="I2917" s="139">
        <f>_xll.qlInterestRateIndexValueDate(Index1M,$H2917)</f>
        <v>60196</v>
      </c>
      <c r="J2917" s="144">
        <f>IFERROR(_xll.qlIndexFixing(Index1M,$H2917,TRUE,_xll.ohTrigger(RecalcTrigger,Trigger1M)),NA())</f>
        <v>4.7506768017419225E-3</v>
      </c>
      <c r="K2917" s="44">
        <f>IFERROR(_xll.qlIndexFixing(Index3M,H2917,TRUE,_xll.ohTrigger(RecalcTrigger,Trigger3M)),NA())</f>
        <v>5.0170511325456479E-3</v>
      </c>
      <c r="L2917" s="44">
        <f>IFERROR(_xll.qlIndexFixing(Index6M,$H2917,TRUE,_xll.ohTrigger(RecalcTrigger,Trigger6M)),NA())</f>
        <v>4.0267910973813053E-3</v>
      </c>
      <c r="M2917" s="145">
        <f>IFERROR(_xll.qlIndexFixing(Index1Y,$H2917,TRUE,_xll.ohTrigger(RecalcTrigger,Trigger1Y)),NA())</f>
        <v>5.2460697116798434E-3</v>
      </c>
      <c r="N2917" s="144">
        <f>IFERROR(_xll.qlIndexFixing(ONIndex1M,I2917,TRUE,_xll.ohTrigger(RecalcTrigger,Trigger1M)),NA())</f>
        <v>4.7461095142775633E-3</v>
      </c>
      <c r="O2917" s="44">
        <f>IFERROR(_xll.qlIndexFixing(ONIndex3M,I2917,TRUE,_xll.ohTrigger(RecalcTrigger,Trigger3M)),NA())</f>
        <v>5.0012436213187073E-3</v>
      </c>
      <c r="P2917" s="44">
        <f>IFERROR(_xll.qlIndexFixing(ONIndex6M,I2917,TRUE,_xll.ohTrigger(RecalcTrigger,Trigger6M)),NA())</f>
        <v>3.9716614040763432E-3</v>
      </c>
      <c r="Q2917" s="145">
        <f>IFERROR(_xll.qlIndexFixing(ONIndex1Y,I2917,TRUE,_xll.ohTrigger(RecalcTrigger,Trigger1Y)),NA())</f>
        <v>5.1704041270816958E-3</v>
      </c>
    </row>
    <row r="2918" spans="2:17" x14ac:dyDescent="0.2">
      <c r="B2918" s="39" t="s">
        <v>42</v>
      </c>
      <c r="D2918" s="42">
        <f>_xll.qlCalendarAdvance(Calendar,$D2917,B2918,"f",FALSE)</f>
        <v>60199</v>
      </c>
      <c r="E2918" s="139">
        <f>_xll.qlInterestRateIndexValueDate(IndexON,D2918)</f>
        <v>60199</v>
      </c>
      <c r="F2918" s="155">
        <f>IFERROR(_xll.qlIndexFixing(IndexON,D2918,TRUE,_xll.ohTrigger(RecalcTrigger,TriggerON)),NA())</f>
        <v>5.200272134295858E-3</v>
      </c>
      <c r="H2918" s="42">
        <f>_xll.qlCalendarAdvance(Calendar,$H2917,B2918,"f",FALSE)</f>
        <v>60199</v>
      </c>
      <c r="I2918" s="139">
        <f>_xll.qlInterestRateIndexValueDate(Index1M,$H2918)</f>
        <v>60203</v>
      </c>
      <c r="J2918" s="144">
        <f>IFERROR(_xll.qlIndexFixing(Index1M,$H2918,TRUE,_xll.ohTrigger(RecalcTrigger,Trigger1M)),NA())</f>
        <v>4.7526606281379823E-3</v>
      </c>
      <c r="K2918" s="44">
        <f>IFERROR(_xll.qlIndexFixing(Index3M,H2918,TRUE,_xll.ohTrigger(RecalcTrigger,Trigger3M)),NA())</f>
        <v>5.019159703204594E-3</v>
      </c>
      <c r="L2918" s="44">
        <f>IFERROR(_xll.qlIndexFixing(Index6M,$H2918,TRUE,_xll.ohTrigger(RecalcTrigger,Trigger6M)),NA())</f>
        <v>4.0314204593085113E-3</v>
      </c>
      <c r="M2918" s="145">
        <f>IFERROR(_xll.qlIndexFixing(Index1Y,$H2918,TRUE,_xll.ohTrigger(RecalcTrigger,Trigger1Y)),NA())</f>
        <v>5.2487628473905576E-3</v>
      </c>
      <c r="N2918" s="144">
        <f>IFERROR(_xll.qlIndexFixing(ONIndex1M,I2918,TRUE,_xll.ohTrigger(RecalcTrigger,Trigger1M)),NA())</f>
        <v>4.7480363447327534E-3</v>
      </c>
      <c r="O2918" s="44">
        <f>IFERROR(_xll.qlIndexFixing(ONIndex3M,I2918,TRUE,_xll.ohTrigger(RecalcTrigger,Trigger3M)),NA())</f>
        <v>5.0031630627245249E-3</v>
      </c>
      <c r="P2918" s="44">
        <f>IFERROR(_xll.qlIndexFixing(ONIndex6M,I2918,TRUE,_xll.ohTrigger(RecalcTrigger,Trigger6M)),NA())</f>
        <v>3.9746904305459907E-3</v>
      </c>
      <c r="Q2918" s="145">
        <f>IFERROR(_xll.qlIndexFixing(ONIndex1Y,I2918,TRUE,_xll.ohTrigger(RecalcTrigger,Trigger1Y)),NA())</f>
        <v>5.1722998019787525E-3</v>
      </c>
    </row>
    <row r="2919" spans="2:17" x14ac:dyDescent="0.2">
      <c r="B2919" s="39" t="s">
        <v>42</v>
      </c>
      <c r="D2919" s="42">
        <f>_xll.qlCalendarAdvance(Calendar,$D2918,B2919,"f",FALSE)</f>
        <v>60206</v>
      </c>
      <c r="E2919" s="139">
        <f>_xll.qlInterestRateIndexValueDate(IndexON,D2919)</f>
        <v>60206</v>
      </c>
      <c r="F2919" s="155">
        <f>IFERROR(_xll.qlIndexFixing(IndexON,D2919,TRUE,_xll.ohTrigger(RecalcTrigger,TriggerON)),NA())</f>
        <v>5.200272134295858E-3</v>
      </c>
      <c r="H2919" s="42">
        <f>_xll.qlCalendarAdvance(Calendar,$H2918,B2919,"f",FALSE)</f>
        <v>60206</v>
      </c>
      <c r="I2919" s="139">
        <f>_xll.qlInterestRateIndexValueDate(Index1M,$H2919)</f>
        <v>60210</v>
      </c>
      <c r="J2919" s="144">
        <f>IFERROR(_xll.qlIndexFixing(Index1M,$H2919,TRUE,_xll.ohTrigger(RecalcTrigger,Trigger1M)),NA())</f>
        <v>4.7544969336499321E-3</v>
      </c>
      <c r="K2919" s="44">
        <f>IFERROR(_xll.qlIndexFixing(Index3M,H2919,TRUE,_xll.ohTrigger(RecalcTrigger,Trigger3M)),NA())</f>
        <v>5.0212984150913142E-3</v>
      </c>
      <c r="L2919" s="44">
        <f>IFERROR(_xll.qlIndexFixing(Index6M,$H2919,TRUE,_xll.ohTrigger(RecalcTrigger,Trigger6M)),NA())</f>
        <v>4.0357709850488777E-3</v>
      </c>
      <c r="M2919" s="145">
        <f>IFERROR(_xll.qlIndexFixing(Index1Y,$H2919,TRUE,_xll.ohTrigger(RecalcTrigger,Trigger1Y)),NA())</f>
        <v>5.2514869602887726E-3</v>
      </c>
      <c r="N2919" s="144">
        <f>IFERROR(_xll.qlIndexFixing(ONIndex1M,I2919,TRUE,_xll.ohTrigger(RecalcTrigger,Trigger1M)),NA())</f>
        <v>4.7499934070849292E-3</v>
      </c>
      <c r="O2919" s="44">
        <f>IFERROR(_xll.qlIndexFixing(ONIndex3M,I2919,TRUE,_xll.ohTrigger(RecalcTrigger,Trigger3M)),NA())</f>
        <v>5.0051123594485603E-3</v>
      </c>
      <c r="P2919" s="44">
        <f>IFERROR(_xll.qlIndexFixing(ONIndex6M,I2919,TRUE,_xll.ohTrigger(RecalcTrigger,Trigger6M)),NA())</f>
        <v>3.9778438008308825E-3</v>
      </c>
      <c r="Q2919" s="145">
        <f>IFERROR(_xll.qlIndexFixing(ONIndex1Y,I2919,TRUE,_xll.ohTrigger(RecalcTrigger,Trigger1Y)),NA())</f>
        <v>5.1742252873498984E-3</v>
      </c>
    </row>
    <row r="2920" spans="2:17" x14ac:dyDescent="0.2">
      <c r="B2920" s="39" t="s">
        <v>42</v>
      </c>
      <c r="D2920" s="42">
        <f>_xll.qlCalendarAdvance(Calendar,$D2919,B2920,"f",FALSE)</f>
        <v>60213</v>
      </c>
      <c r="E2920" s="139">
        <f>_xll.qlInterestRateIndexValueDate(IndexON,D2920)</f>
        <v>60213</v>
      </c>
      <c r="F2920" s="155">
        <f>IFERROR(_xll.qlIndexFixing(IndexON,D2920,TRUE,_xll.ohTrigger(RecalcTrigger,TriggerON)),NA())</f>
        <v>5.2002721342692126E-3</v>
      </c>
      <c r="H2920" s="42">
        <f>_xll.qlCalendarAdvance(Calendar,$H2919,B2920,"f",FALSE)</f>
        <v>60213</v>
      </c>
      <c r="I2920" s="139">
        <f>_xll.qlInterestRateIndexValueDate(Index1M,$H2920)</f>
        <v>60217</v>
      </c>
      <c r="J2920" s="144">
        <f>IFERROR(_xll.qlIndexFixing(Index1M,$H2920,TRUE,_xll.ohTrigger(RecalcTrigger,Trigger1M)),NA())</f>
        <v>4.7565392415487295E-3</v>
      </c>
      <c r="K2920" s="44">
        <f>IFERROR(_xll.qlIndexFixing(Index3M,H2920,TRUE,_xll.ohTrigger(RecalcTrigger,Trigger3M)),NA())</f>
        <v>5.0234673079687852E-3</v>
      </c>
      <c r="L2920" s="44">
        <f>IFERROR(_xll.qlIndexFixing(Index6M,$H2920,TRUE,_xll.ohTrigger(RecalcTrigger,Trigger6M)),NA())</f>
        <v>4.0406452569759525E-3</v>
      </c>
      <c r="M2920" s="145">
        <f>IFERROR(_xll.qlIndexFixing(Index1Y,$H2920,TRUE,_xll.ohTrigger(RecalcTrigger,Trigger1Y)),NA())</f>
        <v>5.254242089565056E-3</v>
      </c>
      <c r="N2920" s="144">
        <f>IFERROR(_xll.qlIndexFixing(ONIndex1M,I2920,TRUE,_xll.ohTrigger(RecalcTrigger,Trigger1M)),NA())</f>
        <v>4.7519807421814164E-3</v>
      </c>
      <c r="O2920" s="44">
        <f>IFERROR(_xll.qlIndexFixing(ONIndex3M,I2920,TRUE,_xll.ohTrigger(RecalcTrigger,Trigger3M)),NA())</f>
        <v>5.0070915511390979E-3</v>
      </c>
      <c r="P2920" s="44">
        <f>IFERROR(_xll.qlIndexFixing(ONIndex6M,I2920,TRUE,_xll.ohTrigger(RecalcTrigger,Trigger6M)),NA())</f>
        <v>3.981121700862289E-3</v>
      </c>
      <c r="Q2920" s="145">
        <f>IFERROR(_xll.qlIndexFixing(ONIndex1Y,I2920,TRUE,_xll.ohTrigger(RecalcTrigger,Trigger1Y)),NA())</f>
        <v>5.1761806218042494E-3</v>
      </c>
    </row>
    <row r="2921" spans="2:17" x14ac:dyDescent="0.2">
      <c r="B2921" s="39" t="s">
        <v>42</v>
      </c>
      <c r="D2921" s="42">
        <f>_xll.qlCalendarAdvance(Calendar,$D2920,B2921,"f",FALSE)</f>
        <v>60220</v>
      </c>
      <c r="E2921" s="139">
        <f>_xll.qlInterestRateIndexValueDate(IndexON,D2921)</f>
        <v>60220</v>
      </c>
      <c r="F2921" s="155">
        <f>IFERROR(_xll.qlIndexFixing(IndexON,D2921,TRUE,_xll.ohTrigger(RecalcTrigger,TriggerON)),NA())</f>
        <v>5.2002721342692126E-3</v>
      </c>
      <c r="H2921" s="42">
        <f>_xll.qlCalendarAdvance(Calendar,$H2920,B2921,"f",FALSE)</f>
        <v>60220</v>
      </c>
      <c r="I2921" s="139">
        <f>_xll.qlInterestRateIndexValueDate(Index1M,$H2921)</f>
        <v>60224</v>
      </c>
      <c r="J2921" s="144">
        <f>IFERROR(_xll.qlIndexFixing(Index1M,$H2921,TRUE,_xll.ohTrigger(RecalcTrigger,Trigger1M)),NA())</f>
        <v>4.7586119474996025E-3</v>
      </c>
      <c r="K2921" s="44">
        <f>IFERROR(_xll.qlIndexFixing(Index3M,H2921,TRUE,_xll.ohTrigger(RecalcTrigger,Trigger3M)),NA())</f>
        <v>5.0256664216051941E-3</v>
      </c>
      <c r="L2921" s="44">
        <f>IFERROR(_xll.qlIndexFixing(Index6M,$H2921,TRUE,_xll.ohTrigger(RecalcTrigger,Trigger6M)),NA())</f>
        <v>4.0456468500436188E-3</v>
      </c>
      <c r="M2921" s="145">
        <f>IFERROR(_xll.qlIndexFixing(Index1Y,$H2921,TRUE,_xll.ohTrigger(RecalcTrigger,Trigger1Y)),NA())</f>
        <v>5.257028274413481E-3</v>
      </c>
      <c r="N2921" s="144">
        <f>IFERROR(_xll.qlIndexFixing(ONIndex1M,I2921,TRUE,_xll.ohTrigger(RecalcTrigger,Trigger1M)),NA())</f>
        <v>4.7539983907096683E-3</v>
      </c>
      <c r="O2921" s="44">
        <f>IFERROR(_xll.qlIndexFixing(ONIndex3M,I2921,TRUE,_xll.ohTrigger(RecalcTrigger,Trigger3M)),NA())</f>
        <v>5.0091006776842306E-3</v>
      </c>
      <c r="P2921" s="44">
        <f>IFERROR(_xll.qlIndexFixing(ONIndex6M,I2921,TRUE,_xll.ohTrigger(RecalcTrigger,Trigger6M)),NA())</f>
        <v>3.9845243163316724E-3</v>
      </c>
      <c r="Q2921" s="145">
        <f>IFERROR(_xll.qlIndexFixing(ONIndex1Y,I2921,TRUE,_xll.ohTrigger(RecalcTrigger,Trigger1Y)),NA())</f>
        <v>5.1781658440308576E-3</v>
      </c>
    </row>
    <row r="2922" spans="2:17" x14ac:dyDescent="0.2">
      <c r="B2922" s="39" t="s">
        <v>42</v>
      </c>
      <c r="D2922" s="42">
        <f>_xll.qlCalendarAdvance(Calendar,$D2921,B2922,"f",FALSE)</f>
        <v>60227</v>
      </c>
      <c r="E2922" s="139">
        <f>_xll.qlInterestRateIndexValueDate(IndexON,D2922)</f>
        <v>60227</v>
      </c>
      <c r="F2922" s="155">
        <f>IFERROR(_xll.qlIndexFixing(IndexON,D2922,TRUE,_xll.ohTrigger(RecalcTrigger,TriggerON)),NA())</f>
        <v>5.200272134295858E-3</v>
      </c>
      <c r="H2922" s="42">
        <f>_xll.qlCalendarAdvance(Calendar,$H2921,B2922,"f",FALSE)</f>
        <v>60227</v>
      </c>
      <c r="I2922" s="139">
        <f>_xll.qlInterestRateIndexValueDate(Index1M,$H2922)</f>
        <v>60231</v>
      </c>
      <c r="J2922" s="144">
        <f>IFERROR(_xll.qlIndexFixing(Index1M,$H2922,TRUE,_xll.ohTrigger(RecalcTrigger,Trigger1M)),NA())</f>
        <v>4.7614541560700606E-3</v>
      </c>
      <c r="K2922" s="44">
        <f>IFERROR(_xll.qlIndexFixing(Index3M,H2922,TRUE,_xll.ohTrigger(RecalcTrigger,Trigger3M)),NA())</f>
        <v>5.0278957957669932E-3</v>
      </c>
      <c r="L2922" s="44">
        <f>IFERROR(_xll.qlIndexFixing(Index6M,$H2922,TRUE,_xll.ohTrigger(RecalcTrigger,Trigger6M)),NA())</f>
        <v>4.0507759514603571E-3</v>
      </c>
      <c r="M2922" s="145">
        <f>IFERROR(_xll.qlIndexFixing(Index1Y,$H2922,TRUE,_xll.ohTrigger(RecalcTrigger,Trigger1Y)),NA())</f>
        <v>5.2598455540320615E-3</v>
      </c>
      <c r="N2922" s="144">
        <f>IFERROR(_xll.qlIndexFixing(ONIndex1M,I2922,TRUE,_xll.ohTrigger(RecalcTrigger,Trigger1M)),NA())</f>
        <v>4.7560463932772024E-3</v>
      </c>
      <c r="O2922" s="44">
        <f>IFERROR(_xll.qlIndexFixing(ONIndex3M,I2922,TRUE,_xll.ohTrigger(RecalcTrigger,Trigger3M)),NA())</f>
        <v>5.0111397786523071E-3</v>
      </c>
      <c r="P2922" s="44">
        <f>IFERROR(_xll.qlIndexFixing(ONIndex6M,I2922,TRUE,_xll.ohTrigger(RecalcTrigger,Trigger6M)),NA())</f>
        <v>3.9880518334101112E-3</v>
      </c>
      <c r="Q2922" s="145">
        <f>IFERROR(_xll.qlIndexFixing(ONIndex1Y,I2922,TRUE,_xll.ohTrigger(RecalcTrigger,Trigger1Y)),NA())</f>
        <v>5.1801809929585829E-3</v>
      </c>
    </row>
    <row r="2923" spans="2:17" x14ac:dyDescent="0.2">
      <c r="B2923" s="39" t="s">
        <v>42</v>
      </c>
      <c r="D2923" s="42">
        <f>_xll.qlCalendarAdvance(Calendar,$D2922,B2923,"f",FALSE)</f>
        <v>60234</v>
      </c>
      <c r="E2923" s="139">
        <f>_xll.qlInterestRateIndexValueDate(IndexON,D2923)</f>
        <v>60234</v>
      </c>
      <c r="F2923" s="155">
        <f>IFERROR(_xll.qlIndexFixing(IndexON,D2923,TRUE,_xll.ohTrigger(RecalcTrigger,TriggerON)),NA())</f>
        <v>5.2002721342692126E-3</v>
      </c>
      <c r="H2923" s="42">
        <f>_xll.qlCalendarAdvance(Calendar,$H2922,B2923,"f",FALSE)</f>
        <v>60234</v>
      </c>
      <c r="I2923" s="139">
        <f>_xll.qlInterestRateIndexValueDate(Index1M,$H2923)</f>
        <v>60238</v>
      </c>
      <c r="J2923" s="144">
        <f>IFERROR(_xll.qlIndexFixing(Index1M,$H2923,TRUE,_xll.ohTrigger(RecalcTrigger,Trigger1M)),NA())</f>
        <v>4.7630353734588876E-3</v>
      </c>
      <c r="K2923" s="44">
        <f>IFERROR(_xll.qlIndexFixing(Index3M,H2923,TRUE,_xll.ohTrigger(RecalcTrigger,Trigger3M)),NA())</f>
        <v>5.0297511696113517E-3</v>
      </c>
      <c r="L2923" s="44">
        <f>IFERROR(_xll.qlIndexFixing(Index6M,$H2923,TRUE,_xll.ohTrigger(RecalcTrigger,Trigger6M)),NA())</f>
        <v>4.0564754374534592E-3</v>
      </c>
      <c r="M2923" s="145">
        <f>IFERROR(_xll.qlIndexFixing(Index1Y,$H2923,TRUE,_xll.ohTrigger(RecalcTrigger,Trigger1Y)),NA())</f>
        <v>5.262693967621003E-3</v>
      </c>
      <c r="N2923" s="144">
        <f>IFERROR(_xll.qlIndexFixing(ONIndex1M,I2923,TRUE,_xll.ohTrigger(RecalcTrigger,Trigger1M)),NA())</f>
        <v>4.7581247906514079E-3</v>
      </c>
      <c r="O2923" s="44">
        <f>IFERROR(_xll.qlIndexFixing(ONIndex3M,I2923,TRUE,_xll.ohTrigger(RecalcTrigger,Trigger3M)),NA())</f>
        <v>5.0132088936116759E-3</v>
      </c>
      <c r="P2923" s="44">
        <f>IFERROR(_xll.qlIndexFixing(ONIndex6M,I2923,TRUE,_xll.ohTrigger(RecalcTrigger,Trigger6M)),NA())</f>
        <v>3.9917044376291955E-3</v>
      </c>
      <c r="Q2923" s="145">
        <f>IFERROR(_xll.qlIndexFixing(ONIndex1Y,I2923,TRUE,_xll.ohTrigger(RecalcTrigger,Trigger1Y)),NA())</f>
        <v>5.1822261071166054E-3</v>
      </c>
    </row>
    <row r="2924" spans="2:17" x14ac:dyDescent="0.2">
      <c r="B2924" s="39" t="s">
        <v>42</v>
      </c>
      <c r="D2924" s="42">
        <f>_xll.qlCalendarAdvance(Calendar,$D2923,B2924,"f",FALSE)</f>
        <v>60241</v>
      </c>
      <c r="E2924" s="139">
        <f>_xll.qlInterestRateIndexValueDate(IndexON,D2924)</f>
        <v>60241</v>
      </c>
      <c r="F2924" s="155">
        <f>IFERROR(_xll.qlIndexFixing(IndexON,D2924,TRUE,_xll.ohTrigger(RecalcTrigger,TriggerON)),NA())</f>
        <v>5.2002721342692126E-3</v>
      </c>
      <c r="H2924" s="42">
        <f>_xll.qlCalendarAdvance(Calendar,$H2923,B2924,"f",FALSE)</f>
        <v>60241</v>
      </c>
      <c r="I2924" s="139">
        <f>_xll.qlInterestRateIndexValueDate(Index1M,$H2924)</f>
        <v>60245</v>
      </c>
      <c r="J2924" s="144">
        <f>IFERROR(_xll.qlIndexFixing(Index1M,$H2924,TRUE,_xll.ohTrigger(RecalcTrigger,Trigger1M)),NA())</f>
        <v>4.7652017303411566E-3</v>
      </c>
      <c r="K2924" s="44">
        <f>IFERROR(_xll.qlIndexFixing(Index3M,H2924,TRUE,_xll.ohTrigger(RecalcTrigger,Trigger3M)),NA())</f>
        <v>5.0320367712615166E-3</v>
      </c>
      <c r="L2924" s="44">
        <f>IFERROR(_xll.qlIndexFixing(Index6M,$H2924,TRUE,_xll.ohTrigger(RecalcTrigger,Trigger6M)),NA())</f>
        <v>4.0618693773077892E-3</v>
      </c>
      <c r="M2924" s="145">
        <f>IFERROR(_xll.qlIndexFixing(Index1Y,$H2924,TRUE,_xll.ohTrigger(RecalcTrigger,Trigger1Y)),NA())</f>
        <v>5.265573554385109E-3</v>
      </c>
      <c r="N2924" s="144">
        <f>IFERROR(_xll.qlIndexFixing(ONIndex1M,I2924,TRUE,_xll.ohTrigger(RecalcTrigger,Trigger1M)),NA())</f>
        <v>4.7602336235197384E-3</v>
      </c>
      <c r="O2924" s="44">
        <f>IFERROR(_xll.qlIndexFixing(ONIndex3M,I2924,TRUE,_xll.ohTrigger(RecalcTrigger,Trigger3M)),NA())</f>
        <v>5.0153080623704938E-3</v>
      </c>
      <c r="P2924" s="44">
        <f>IFERROR(_xll.qlIndexFixing(ONIndex6M,I2924,TRUE,_xll.ohTrigger(RecalcTrigger,Trigger6M)),NA())</f>
        <v>3.9954823150001317E-3</v>
      </c>
      <c r="Q2924" s="145">
        <f>IFERROR(_xll.qlIndexFixing(ONIndex1Y,I2924,TRUE,_xll.ohTrigger(RecalcTrigger,Trigger1Y)),NA())</f>
        <v>5.1843012252739129E-3</v>
      </c>
    </row>
    <row r="2925" spans="2:17" x14ac:dyDescent="0.2">
      <c r="B2925" s="39" t="s">
        <v>42</v>
      </c>
      <c r="D2925" s="42">
        <f>_xll.qlCalendarAdvance(Calendar,$D2924,B2925,"f",FALSE)</f>
        <v>60248</v>
      </c>
      <c r="E2925" s="139">
        <f>_xll.qlInterestRateIndexValueDate(IndexON,D2925)</f>
        <v>60248</v>
      </c>
      <c r="F2925" s="155">
        <f>IFERROR(_xll.qlIndexFixing(IndexON,D2925,TRUE,_xll.ohTrigger(RecalcTrigger,TriggerON)),NA())</f>
        <v>5.2002721342692126E-3</v>
      </c>
      <c r="H2925" s="42">
        <f>_xll.qlCalendarAdvance(Calendar,$H2924,B2925,"f",FALSE)</f>
        <v>60248</v>
      </c>
      <c r="I2925" s="139">
        <f>_xll.qlInterestRateIndexValueDate(Index1M,$H2925)</f>
        <v>60252</v>
      </c>
      <c r="J2925" s="144">
        <f>IFERROR(_xll.qlIndexFixing(Index1M,$H2925,TRUE,_xll.ohTrigger(RecalcTrigger,Trigger1M)),NA())</f>
        <v>4.7673986515461121E-3</v>
      </c>
      <c r="K2925" s="44">
        <f>IFERROR(_xll.qlIndexFixing(Index3M,H2925,TRUE,_xll.ohTrigger(RecalcTrigger,Trigger3M)),NA())</f>
        <v>5.0343527461862436E-3</v>
      </c>
      <c r="L2925" s="44">
        <f>IFERROR(_xll.qlIndexFixing(Index6M,$H2925,TRUE,_xll.ohTrigger(RecalcTrigger,Trigger6M)),NA())</f>
        <v>4.0673914022009592E-3</v>
      </c>
      <c r="M2925" s="145">
        <f>IFERROR(_xll.qlIndexFixing(Index1Y,$H2925,TRUE,_xll.ohTrigger(RecalcTrigger,Trigger1Y)),NA())</f>
        <v>5.268484353531811E-3</v>
      </c>
      <c r="N2925" s="144">
        <f>IFERROR(_xll.qlIndexFixing(ONIndex1M,I2925,TRUE,_xll.ohTrigger(RecalcTrigger,Trigger1M)),NA())</f>
        <v>4.7623729326495834E-3</v>
      </c>
      <c r="O2925" s="44">
        <f>IFERROR(_xll.qlIndexFixing(ONIndex3M,I2925,TRUE,_xll.ohTrigger(RecalcTrigger,Trigger3M)),NA())</f>
        <v>5.0174373245770454E-3</v>
      </c>
      <c r="P2925" s="44">
        <f>IFERROR(_xll.qlIndexFixing(ONIndex6M,I2925,TRUE,_xll.ohTrigger(RecalcTrigger,Trigger6M)),NA())</f>
        <v>3.9993856513742543E-3</v>
      </c>
      <c r="Q2925" s="145">
        <f>IFERROR(_xll.qlIndexFixing(ONIndex1Y,I2925,TRUE,_xll.ohTrigger(RecalcTrigger,Trigger1Y)),NA())</f>
        <v>5.1864063863593657E-3</v>
      </c>
    </row>
    <row r="2926" spans="2:17" x14ac:dyDescent="0.2">
      <c r="B2926" s="39" t="s">
        <v>42</v>
      </c>
      <c r="D2926" s="42">
        <f>_xll.qlCalendarAdvance(Calendar,$D2925,B2926,"f",FALSE)</f>
        <v>60255</v>
      </c>
      <c r="E2926" s="139">
        <f>_xll.qlInterestRateIndexValueDate(IndexON,D2926)</f>
        <v>60255</v>
      </c>
      <c r="F2926" s="155">
        <f>IFERROR(_xll.qlIndexFixing(IndexON,D2926,TRUE,_xll.ohTrigger(RecalcTrigger,TriggerON)),NA())</f>
        <v>5.2002721342692126E-3</v>
      </c>
      <c r="H2926" s="42">
        <f>_xll.qlCalendarAdvance(Calendar,$H2925,B2926,"f",FALSE)</f>
        <v>60255</v>
      </c>
      <c r="I2926" s="139">
        <f>_xll.qlInterestRateIndexValueDate(Index1M,$H2926)</f>
        <v>60259</v>
      </c>
      <c r="J2926" s="144">
        <f>IFERROR(_xll.qlIndexFixing(Index1M,$H2926,TRUE,_xll.ohTrigger(RecalcTrigger,Trigger1M)),NA())</f>
        <v>4.7696261778076218E-3</v>
      </c>
      <c r="K2926" s="44">
        <f>IFERROR(_xll.qlIndexFixing(Index3M,H2926,TRUE,_xll.ohTrigger(RecalcTrigger,Trigger3M)),NA())</f>
        <v>5.0366991341528333E-3</v>
      </c>
      <c r="L2926" s="44">
        <f>IFERROR(_xll.qlIndexFixing(Index6M,$H2926,TRUE,_xll.ohTrigger(RecalcTrigger,Trigger6M)),NA())</f>
        <v>4.0730416994591663E-3</v>
      </c>
      <c r="M2926" s="145">
        <f>IFERROR(_xll.qlIndexFixing(Index1Y,$H2926,TRUE,_xll.ohTrigger(RecalcTrigger,Trigger1Y)),NA())</f>
        <v>5.2714264042722642E-3</v>
      </c>
      <c r="N2926" s="144">
        <f>IFERROR(_xll.qlIndexFixing(ONIndex1M,I2926,TRUE,_xll.ohTrigger(RecalcTrigger,Trigger1M)),NA())</f>
        <v>4.7657963763381161E-3</v>
      </c>
      <c r="O2926" s="44">
        <f>IFERROR(_xll.qlIndexFixing(ONIndex3M,I2926,TRUE,_xll.ohTrigger(RecalcTrigger,Trigger3M)),NA())</f>
        <v>5.0208442041554946E-3</v>
      </c>
      <c r="P2926" s="44">
        <f>IFERROR(_xll.qlIndexFixing(ONIndex6M,I2926,TRUE,_xll.ohTrigger(RecalcTrigger,Trigger6M)),NA())</f>
        <v>4.0057733914711235E-3</v>
      </c>
      <c r="Q2926" s="145">
        <f>IFERROR(_xll.qlIndexFixing(ONIndex1Y,I2926,TRUE,_xll.ohTrigger(RecalcTrigger,Trigger1Y)),NA())</f>
        <v>5.1897752883167669E-3</v>
      </c>
    </row>
    <row r="2927" spans="2:17" x14ac:dyDescent="0.2">
      <c r="B2927" s="39" t="s">
        <v>42</v>
      </c>
      <c r="D2927" s="42">
        <f>_xll.qlCalendarAdvance(Calendar,$D2926,B2927,"f",FALSE)</f>
        <v>60265</v>
      </c>
      <c r="E2927" s="139">
        <f>_xll.qlInterestRateIndexValueDate(IndexON,D2927)</f>
        <v>60265</v>
      </c>
      <c r="F2927" s="155">
        <f>IFERROR(_xll.qlIndexFixing(IndexON,D2927,TRUE,_xll.ohTrigger(RecalcTrigger,TriggerON)),NA())</f>
        <v>5.2001970170767464E-3</v>
      </c>
      <c r="H2927" s="42">
        <f>_xll.qlCalendarAdvance(Calendar,$H2926,B2927,"f",FALSE)</f>
        <v>60265</v>
      </c>
      <c r="I2927" s="139">
        <f>_xll.qlInterestRateIndexValueDate(Index1M,$H2927)</f>
        <v>60267</v>
      </c>
      <c r="J2927" s="144">
        <f>IFERROR(_xll.qlIndexFixing(Index1M,$H2927,TRUE,_xll.ohTrigger(RecalcTrigger,Trigger1M)),NA())</f>
        <v>4.7720136058746476E-3</v>
      </c>
      <c r="K2927" s="44">
        <f>IFERROR(_xll.qlIndexFixing(Index3M,H2927,TRUE,_xll.ohTrigger(RecalcTrigger,Trigger3M)),NA())</f>
        <v>5.039418011876684E-3</v>
      </c>
      <c r="L2927" s="44">
        <f>IFERROR(_xll.qlIndexFixing(Index6M,$H2927,TRUE,_xll.ohTrigger(RecalcTrigger,Trigger6M)),NA())</f>
        <v>4.0791753415896333E-3</v>
      </c>
      <c r="M2927" s="145">
        <f>IFERROR(_xll.qlIndexFixing(Index1Y,$H2927,TRUE,_xll.ohTrigger(RecalcTrigger,Trigger1Y)),NA())</f>
        <v>5.2748270655376163E-3</v>
      </c>
      <c r="N2927" s="144">
        <f>IFERROR(_xll.qlIndexFixing(ONIndex1M,I2927,TRUE,_xll.ohTrigger(RecalcTrigger,Trigger1M)),NA())</f>
        <v>4.7680142395911673E-3</v>
      </c>
      <c r="O2927" s="44">
        <f>IFERROR(_xll.qlIndexFixing(ONIndex3M,I2927,TRUE,_xll.ohTrigger(RecalcTrigger,Trigger3M)),NA())</f>
        <v>5.0230510314364096E-3</v>
      </c>
      <c r="P2927" s="44">
        <f>IFERROR(_xll.qlIndexFixing(ONIndex6M,I2927,TRUE,_xll.ohTrigger(RecalcTrigger,Trigger6M)),NA())</f>
        <v>4.0100001903820015E-3</v>
      </c>
      <c r="Q2927" s="145">
        <f>IFERROR(_xll.qlIndexFixing(ONIndex1Y,I2927,TRUE,_xll.ohTrigger(RecalcTrigger,Trigger1Y)),NA())</f>
        <v>5.1919578800241339E-3</v>
      </c>
    </row>
    <row r="2928" spans="2:17" x14ac:dyDescent="0.2">
      <c r="B2928" s="39" t="s">
        <v>42</v>
      </c>
      <c r="D2928" s="42">
        <f>_xll.qlCalendarAdvance(Calendar,$D2927,B2928,"f",FALSE)</f>
        <v>60272</v>
      </c>
      <c r="E2928" s="139">
        <f>_xll.qlInterestRateIndexValueDate(IndexON,D2928)</f>
        <v>60272</v>
      </c>
      <c r="F2928" s="155">
        <f>IFERROR(_xll.qlIndexFixing(IndexON,D2928,TRUE,_xll.ohTrigger(RecalcTrigger,TriggerON)),NA())</f>
        <v>5.2001970171566825E-3</v>
      </c>
      <c r="H2928" s="42">
        <f>_xll.qlCalendarAdvance(Calendar,$H2927,B2928,"f",FALSE)</f>
        <v>60272</v>
      </c>
      <c r="I2928" s="139">
        <f>_xll.qlInterestRateIndexValueDate(Index1M,$H2928)</f>
        <v>60274</v>
      </c>
      <c r="J2928" s="144">
        <f>IFERROR(_xll.qlIndexFixing(Index1M,$H2928,TRUE,_xll.ohTrigger(RecalcTrigger,Trigger1M)),NA())</f>
        <v>4.7748994783509092E-3</v>
      </c>
      <c r="K2928" s="44">
        <f>IFERROR(_xll.qlIndexFixing(Index3M,H2928,TRUE,_xll.ohTrigger(RecalcTrigger,Trigger3M)),NA())</f>
        <v>5.0418297045675686E-3</v>
      </c>
      <c r="L2928" s="44">
        <f>IFERROR(_xll.qlIndexFixing(Index6M,$H2928,TRUE,_xll.ohTrigger(RecalcTrigger,Trigger6M)),NA())</f>
        <v>4.0850918172755822E-3</v>
      </c>
      <c r="M2928" s="145">
        <f>IFERROR(_xll.qlIndexFixing(Index1Y,$H2928,TRUE,_xll.ohTrigger(RecalcTrigger,Trigger1Y)),NA())</f>
        <v>5.2778362160322062E-3</v>
      </c>
      <c r="N2928" s="144">
        <f>IFERROR(_xll.qlIndexFixing(ONIndex1M,I2928,TRUE,_xll.ohTrigger(RecalcTrigger,Trigger1M)),NA())</f>
        <v>4.769680574447932E-3</v>
      </c>
      <c r="O2928" s="44">
        <f>IFERROR(_xll.qlIndexFixing(ONIndex3M,I2928,TRUE,_xll.ohTrigger(RecalcTrigger,Trigger3M)),NA())</f>
        <v>5.0247161824934494E-3</v>
      </c>
      <c r="P2928" s="44">
        <f>IFERROR(_xll.qlIndexFixing(ONIndex6M,I2928,TRUE,_xll.ohTrigger(RecalcTrigger,Trigger6M)),NA())</f>
        <v>4.0131421347666674E-3</v>
      </c>
      <c r="Q2928" s="145">
        <f>IFERROR(_xll.qlIndexFixing(ONIndex1Y,I2928,TRUE,_xll.ohTrigger(RecalcTrigger,Trigger1Y)),NA())</f>
        <v>5.1936104803473881E-3</v>
      </c>
    </row>
    <row r="2929" spans="2:17" x14ac:dyDescent="0.2">
      <c r="B2929" s="39" t="s">
        <v>42</v>
      </c>
      <c r="D2929" s="42">
        <f>_xll.qlCalendarAdvance(Calendar,$D2928,B2929,"f",FALSE)</f>
        <v>60279</v>
      </c>
      <c r="E2929" s="139">
        <f>_xll.qlInterestRateIndexValueDate(IndexON,D2929)</f>
        <v>60279</v>
      </c>
      <c r="F2929" s="155">
        <f>IFERROR(_xll.qlIndexFixing(IndexON,D2929,TRUE,_xll.ohTrigger(RecalcTrigger,TriggerON)),NA())</f>
        <v>5.2001970170767464E-3</v>
      </c>
      <c r="H2929" s="42">
        <f>_xll.qlCalendarAdvance(Calendar,$H2928,B2929,"f",FALSE)</f>
        <v>60279</v>
      </c>
      <c r="I2929" s="139">
        <f>_xll.qlInterestRateIndexValueDate(Index1M,$H2929)</f>
        <v>60281</v>
      </c>
      <c r="J2929" s="144">
        <f>IFERROR(_xll.qlIndexFixing(Index1M,$H2929,TRUE,_xll.ohTrigger(RecalcTrigger,Trigger1M)),NA())</f>
        <v>4.7772279171187648E-3</v>
      </c>
      <c r="K2929" s="44">
        <f>IFERROR(_xll.qlIndexFixing(Index3M,H2929,TRUE,_xll.ohTrigger(RecalcTrigger,Trigger3M)),NA())</f>
        <v>5.0442719352910004E-3</v>
      </c>
      <c r="L2929" s="44">
        <f>IFERROR(_xll.qlIndexFixing(Index6M,$H2929,TRUE,_xll.ohTrigger(RecalcTrigger,Trigger6M)),NA())</f>
        <v>4.09113713928608E-3</v>
      </c>
      <c r="M2929" s="145">
        <f>IFERROR(_xll.qlIndexFixing(Index1Y,$H2929,TRUE,_xll.ohTrigger(RecalcTrigger,Trigger1Y)),NA())</f>
        <v>5.2808767413773496E-3</v>
      </c>
      <c r="N2929" s="144">
        <f>IFERROR(_xll.qlIndexFixing(ONIndex1M,I2929,TRUE,_xll.ohTrigger(RecalcTrigger,Trigger1M)),NA())</f>
        <v>4.7719510173216406E-3</v>
      </c>
      <c r="O2929" s="44">
        <f>IFERROR(_xll.qlIndexFixing(ONIndex3M,I2929,TRUE,_xll.ohTrigger(RecalcTrigger,Trigger3M)),NA())</f>
        <v>5.0269749289366672E-3</v>
      </c>
      <c r="P2929" s="44">
        <f>IFERROR(_xll.qlIndexFixing(ONIndex6M,I2929,TRUE,_xll.ohTrigger(RecalcTrigger,Trigger6M)),NA())</f>
        <v>4.0175853585822097E-3</v>
      </c>
      <c r="Q2929" s="145">
        <f>IFERROR(_xll.qlIndexFixing(ONIndex1Y,I2929,TRUE,_xll.ohTrigger(RecalcTrigger,Trigger1Y)),NA())</f>
        <v>5.1958448995303996E-3</v>
      </c>
    </row>
    <row r="2930" spans="2:17" x14ac:dyDescent="0.2">
      <c r="B2930" s="39" t="s">
        <v>42</v>
      </c>
      <c r="D2930" s="42">
        <f>_xll.qlCalendarAdvance(Calendar,$D2929,B2930,"f",FALSE)</f>
        <v>60286</v>
      </c>
      <c r="E2930" s="139">
        <f>_xll.qlInterestRateIndexValueDate(IndexON,D2930)</f>
        <v>60286</v>
      </c>
      <c r="F2930" s="155">
        <f>IFERROR(_xll.qlIndexFixing(IndexON,D2930,TRUE,_xll.ohTrigger(RecalcTrigger,TriggerON)),NA())</f>
        <v>5.2001970170767464E-3</v>
      </c>
      <c r="H2930" s="42">
        <f>_xll.qlCalendarAdvance(Calendar,$H2929,B2930,"f",FALSE)</f>
        <v>60286</v>
      </c>
      <c r="I2930" s="139">
        <f>_xll.qlInterestRateIndexValueDate(Index1M,$H2930)</f>
        <v>60288</v>
      </c>
      <c r="J2930" s="144">
        <f>IFERROR(_xll.qlIndexFixing(Index1M,$H2930,TRUE,_xll.ohTrigger(RecalcTrigger,Trigger1M)),NA())</f>
        <v>4.7795871363775048E-3</v>
      </c>
      <c r="K2930" s="44">
        <f>IFERROR(_xll.qlIndexFixing(Index3M,H2930,TRUE,_xll.ohTrigger(RecalcTrigger,Trigger3M)),NA())</f>
        <v>5.0467447438213853E-3</v>
      </c>
      <c r="L2930" s="44">
        <f>IFERROR(_xll.qlIndexFixing(Index6M,$H2930,TRUE,_xll.ohTrigger(RecalcTrigger,Trigger6M)),NA())</f>
        <v>4.097311495047334E-3</v>
      </c>
      <c r="M2930" s="145">
        <f>IFERROR(_xll.qlIndexFixing(Index1Y,$H2930,TRUE,_xll.ohTrigger(RecalcTrigger,Trigger1Y)),NA())</f>
        <v>5.2839486807990926E-3</v>
      </c>
      <c r="N2930" s="144">
        <f>IFERROR(_xll.qlIndexFixing(ONIndex1M,I2930,TRUE,_xll.ohTrigger(RecalcTrigger,Trigger1M)),NA())</f>
        <v>4.7742521523641557E-3</v>
      </c>
      <c r="O2930" s="44">
        <f>IFERROR(_xll.qlIndexFixing(ONIndex3M,I2930,TRUE,_xll.ohTrigger(RecalcTrigger,Trigger3M)),NA())</f>
        <v>5.0292639792992588E-3</v>
      </c>
      <c r="P2930" s="44">
        <f>IFERROR(_xll.qlIndexFixing(ONIndex6M,I2930,TRUE,_xll.ohTrigger(RecalcTrigger,Trigger6M)),NA())</f>
        <v>4.0221550268526585E-3</v>
      </c>
      <c r="Q2930" s="145">
        <f>IFERROR(_xll.qlIndexFixing(ONIndex1Y,I2930,TRUE,_xll.ohTrigger(RecalcTrigger,Trigger1Y)),NA())</f>
        <v>5.1981095670772248E-3</v>
      </c>
    </row>
    <row r="2931" spans="2:17" x14ac:dyDescent="0.2">
      <c r="B2931" s="39" t="s">
        <v>42</v>
      </c>
      <c r="D2931" s="42">
        <f>_xll.qlCalendarAdvance(Calendar,$D2930,B2931,"f",FALSE)</f>
        <v>60293</v>
      </c>
      <c r="E2931" s="139">
        <f>_xll.qlInterestRateIndexValueDate(IndexON,D2931)</f>
        <v>60293</v>
      </c>
      <c r="F2931" s="155">
        <f>IFERROR(_xll.qlIndexFixing(IndexON,D2931,TRUE,_xll.ohTrigger(RecalcTrigger,TriggerON)),NA())</f>
        <v>5.2001970170767464E-3</v>
      </c>
      <c r="H2931" s="42">
        <f>_xll.qlCalendarAdvance(Calendar,$H2930,B2931,"f",FALSE)</f>
        <v>60293</v>
      </c>
      <c r="I2931" s="139">
        <f>_xll.qlInterestRateIndexValueDate(Index1M,$H2931)</f>
        <v>60295</v>
      </c>
      <c r="J2931" s="144">
        <f>IFERROR(_xll.qlIndexFixing(Index1M,$H2931,TRUE,_xll.ohTrigger(RecalcTrigger,Trigger1M)),NA())</f>
        <v>4.7813622256303034E-3</v>
      </c>
      <c r="K2931" s="44">
        <f>IFERROR(_xll.qlIndexFixing(Index3M,H2931,TRUE,_xll.ohTrigger(RecalcTrigger,Trigger3M)),NA())</f>
        <v>5.0492481699295766E-3</v>
      </c>
      <c r="L2931" s="44">
        <f>IFERROR(_xll.qlIndexFixing(Index6M,$H2931,TRUE,_xll.ohTrigger(RecalcTrigger,Trigger6M)),NA())</f>
        <v>4.1036150720129326E-3</v>
      </c>
      <c r="M2931" s="145">
        <f>IFERROR(_xll.qlIndexFixing(Index1Y,$H2931,TRUE,_xll.ohTrigger(RecalcTrigger,Trigger1Y)),NA())</f>
        <v>5.2870520735256738E-3</v>
      </c>
      <c r="N2931" s="144">
        <f>IFERROR(_xll.qlIndexFixing(ONIndex1M,I2931,TRUE,_xll.ohTrigger(RecalcTrigger,Trigger1M)),NA())</f>
        <v>4.776584020289576E-3</v>
      </c>
      <c r="O2931" s="44">
        <f>IFERROR(_xll.qlIndexFixing(ONIndex3M,I2931,TRUE,_xll.ohTrigger(RecalcTrigger,Trigger3M)),NA())</f>
        <v>5.0315833732561543E-3</v>
      </c>
      <c r="P2931" s="44">
        <f>IFERROR(_xll.qlIndexFixing(ONIndex6M,I2931,TRUE,_xll.ohTrigger(RecalcTrigger,Trigger6M)),NA())</f>
        <v>4.0268513255359295E-3</v>
      </c>
      <c r="Q2931" s="145">
        <f>IFERROR(_xll.qlIndexFixing(ONIndex1Y,I2931,TRUE,_xll.ohTrigger(RecalcTrigger,Trigger1Y)),NA())</f>
        <v>5.2004045217834971E-3</v>
      </c>
    </row>
    <row r="2932" spans="2:17" x14ac:dyDescent="0.2">
      <c r="B2932" s="39" t="s">
        <v>42</v>
      </c>
      <c r="D2932" s="42">
        <f>_xll.qlCalendarAdvance(Calendar,$D2931,B2932,"f",FALSE)</f>
        <v>60300</v>
      </c>
      <c r="E2932" s="139">
        <f>_xll.qlInterestRateIndexValueDate(IndexON,D2932)</f>
        <v>60300</v>
      </c>
      <c r="F2932" s="155">
        <f>IFERROR(_xll.qlIndexFixing(IndexON,D2932,TRUE,_xll.ohTrigger(RecalcTrigger,TriggerON)),NA())</f>
        <v>5.2001970170767464E-3</v>
      </c>
      <c r="H2932" s="42">
        <f>_xll.qlCalendarAdvance(Calendar,$H2931,B2932,"f",FALSE)</f>
        <v>60300</v>
      </c>
      <c r="I2932" s="139">
        <f>_xll.qlInterestRateIndexValueDate(Index1M,$H2932)</f>
        <v>60302</v>
      </c>
      <c r="J2932" s="144">
        <f>IFERROR(_xll.qlIndexFixing(Index1M,$H2932,TRUE,_xll.ohTrigger(RecalcTrigger,Trigger1M)),NA())</f>
        <v>4.7833630385001637E-3</v>
      </c>
      <c r="K2932" s="44">
        <f>IFERROR(_xll.qlIndexFixing(Index3M,H2932,TRUE,_xll.ohTrigger(RecalcTrigger,Trigger3M)),NA())</f>
        <v>5.0515601306759606E-3</v>
      </c>
      <c r="L2932" s="44">
        <f>IFERROR(_xll.qlIndexFixing(Index6M,$H2932,TRUE,_xll.ohTrigger(RecalcTrigger,Trigger6M)),NA())</f>
        <v>4.1100480576638449E-3</v>
      </c>
      <c r="M2932" s="145">
        <f>IFERROR(_xll.qlIndexFixing(Index1Y,$H2932,TRUE,_xll.ohTrigger(RecalcTrigger,Trigger1Y)),NA())</f>
        <v>5.2901869587890522E-3</v>
      </c>
      <c r="N2932" s="144">
        <f>IFERROR(_xll.qlIndexFixing(ONIndex1M,I2932,TRUE,_xll.ohTrigger(RecalcTrigger,Trigger1M)),NA())</f>
        <v>4.7789466618652909E-3</v>
      </c>
      <c r="O2932" s="44">
        <f>IFERROR(_xll.qlIndexFixing(ONIndex3M,I2932,TRUE,_xll.ohTrigger(RecalcTrigger,Trigger3M)),NA())</f>
        <v>5.0339331505089291E-3</v>
      </c>
      <c r="P2932" s="44">
        <f>IFERROR(_xll.qlIndexFixing(ONIndex6M,I2932,TRUE,_xll.ohTrigger(RecalcTrigger,Trigger6M)),NA())</f>
        <v>4.0316744404567117E-3</v>
      </c>
      <c r="Q2932" s="145">
        <f>IFERROR(_xll.qlIndexFixing(ONIndex1Y,I2932,TRUE,_xll.ohTrigger(RecalcTrigger,Trigger1Y)),NA())</f>
        <v>5.2027298023382684E-3</v>
      </c>
    </row>
    <row r="2933" spans="2:17" x14ac:dyDescent="0.2">
      <c r="B2933" s="39" t="s">
        <v>42</v>
      </c>
      <c r="D2933" s="42">
        <f>_xll.qlCalendarAdvance(Calendar,$D2932,B2933,"f",FALSE)</f>
        <v>60307</v>
      </c>
      <c r="E2933" s="139">
        <f>_xll.qlInterestRateIndexValueDate(IndexON,D2933)</f>
        <v>60307</v>
      </c>
      <c r="F2933" s="155">
        <f>IFERROR(_xll.qlIndexFixing(IndexON,D2933,TRUE,_xll.ohTrigger(RecalcTrigger,TriggerON)),NA())</f>
        <v>5.2001970170767464E-3</v>
      </c>
      <c r="H2933" s="42">
        <f>_xll.qlCalendarAdvance(Calendar,$H2932,B2933,"f",FALSE)</f>
        <v>60307</v>
      </c>
      <c r="I2933" s="139">
        <f>_xll.qlInterestRateIndexValueDate(Index1M,$H2933)</f>
        <v>60309</v>
      </c>
      <c r="J2933" s="144">
        <f>IFERROR(_xll.qlIndexFixing(Index1M,$H2933,TRUE,_xll.ohTrigger(RecalcTrigger,Trigger1M)),NA())</f>
        <v>4.7858036296093732E-3</v>
      </c>
      <c r="K2933" s="44">
        <f>IFERROR(_xll.qlIndexFixing(Index3M,H2933,TRUE,_xll.ohTrigger(RecalcTrigger,Trigger3M)),NA())</f>
        <v>5.0541226752965048E-3</v>
      </c>
      <c r="L2933" s="44">
        <f>IFERROR(_xll.qlIndexFixing(Index6M,$H2933,TRUE,_xll.ohTrigger(RecalcTrigger,Trigger6M)),NA())</f>
        <v>4.1166106395084242E-3</v>
      </c>
      <c r="M2933" s="145">
        <f>IFERROR(_xll.qlIndexFixing(Index1Y,$H2933,TRUE,_xll.ohTrigger(RecalcTrigger,Trigger1Y)),NA())</f>
        <v>5.2933533758253489E-3</v>
      </c>
      <c r="N2933" s="144">
        <f>IFERROR(_xll.qlIndexFixing(ONIndex1M,I2933,TRUE,_xll.ohTrigger(RecalcTrigger,Trigger1M)),NA())</f>
        <v>4.7813401177254633E-3</v>
      </c>
      <c r="O2933" s="44">
        <f>IFERROR(_xll.qlIndexFixing(ONIndex3M,I2933,TRUE,_xll.ohTrigger(RecalcTrigger,Trigger3M)),NA())</f>
        <v>5.0363133507325131E-3</v>
      </c>
      <c r="P2933" s="44">
        <f>IFERROR(_xll.qlIndexFixing(ONIndex6M,I2933,TRUE,_xll.ohTrigger(RecalcTrigger,Trigger6M)),NA())</f>
        <v>4.0366245575462756E-3</v>
      </c>
      <c r="Q2933" s="145">
        <f>IFERROR(_xll.qlIndexFixing(ONIndex1Y,I2933,TRUE,_xll.ohTrigger(RecalcTrigger,Trigger1Y)),NA())</f>
        <v>5.2050854474838815E-3</v>
      </c>
    </row>
    <row r="2934" spans="2:17" x14ac:dyDescent="0.2">
      <c r="B2934" s="39" t="s">
        <v>42</v>
      </c>
      <c r="D2934" s="42">
        <f>_xll.qlCalendarAdvance(Calendar,$D2933,B2934,"f",FALSE)</f>
        <v>60314</v>
      </c>
      <c r="E2934" s="139">
        <f>_xll.qlInterestRateIndexValueDate(IndexON,D2934)</f>
        <v>60314</v>
      </c>
      <c r="F2934" s="155">
        <f>IFERROR(_xll.qlIndexFixing(IndexON,D2934,TRUE,_xll.ohTrigger(RecalcTrigger,TriggerON)),NA())</f>
        <v>5.2001970170767464E-3</v>
      </c>
      <c r="H2934" s="42">
        <f>_xll.qlCalendarAdvance(Calendar,$H2933,B2934,"f",FALSE)</f>
        <v>60314</v>
      </c>
      <c r="I2934" s="139">
        <f>_xll.qlInterestRateIndexValueDate(Index1M,$H2934)</f>
        <v>60316</v>
      </c>
      <c r="J2934" s="144">
        <f>IFERROR(_xll.qlIndexFixing(Index1M,$H2934,TRUE,_xll.ohTrigger(RecalcTrigger,Trigger1M)),NA())</f>
        <v>4.7882751474797348E-3</v>
      </c>
      <c r="K2934" s="44">
        <f>IFERROR(_xll.qlIndexFixing(Index3M,H2934,TRUE,_xll.ohTrigger(RecalcTrigger,Trigger3M)),NA())</f>
        <v>5.0567159535268632E-3</v>
      </c>
      <c r="L2934" s="44">
        <f>IFERROR(_xll.qlIndexFixing(Index6M,$H2934,TRUE,_xll.ohTrigger(RecalcTrigger,Trigger6M)),NA())</f>
        <v>4.1233030050846099E-3</v>
      </c>
      <c r="M2934" s="145">
        <f>IFERROR(_xll.qlIndexFixing(Index1Y,$H2934,TRUE,_xll.ohTrigger(RecalcTrigger,Trigger1Y)),NA())</f>
        <v>5.2965513638739709E-3</v>
      </c>
      <c r="N2934" s="144">
        <f>IFERROR(_xll.qlIndexFixing(ONIndex1M,I2934,TRUE,_xll.ohTrigger(RecalcTrigger,Trigger1M)),NA())</f>
        <v>4.7837644285841918E-3</v>
      </c>
      <c r="O2934" s="44">
        <f>IFERROR(_xll.qlIndexFixing(ONIndex3M,I2934,TRUE,_xll.ohTrigger(RecalcTrigger,Trigger3M)),NA())</f>
        <v>5.0387240135485456E-3</v>
      </c>
      <c r="P2934" s="44">
        <f>IFERROR(_xll.qlIndexFixing(ONIndex6M,I2934,TRUE,_xll.ohTrigger(RecalcTrigger,Trigger6M)),NA())</f>
        <v>4.0417018626559553E-3</v>
      </c>
      <c r="Q2934" s="145">
        <f>IFERROR(_xll.qlIndexFixing(ONIndex1Y,I2934,TRUE,_xll.ohTrigger(RecalcTrigger,Trigger1Y)),NA())</f>
        <v>5.2074714959626789E-3</v>
      </c>
    </row>
    <row r="2935" spans="2:17" x14ac:dyDescent="0.2">
      <c r="B2935" s="39" t="s">
        <v>42</v>
      </c>
      <c r="D2935" s="42">
        <f>_xll.qlCalendarAdvance(Calendar,$D2934,B2935,"f",FALSE)</f>
        <v>60321</v>
      </c>
      <c r="E2935" s="139">
        <f>_xll.qlInterestRateIndexValueDate(IndexON,D2935)</f>
        <v>60321</v>
      </c>
      <c r="F2935" s="155">
        <f>IFERROR(_xll.qlIndexFixing(IndexON,D2935,TRUE,_xll.ohTrigger(RecalcTrigger,TriggerON)),NA())</f>
        <v>5.2001970171566825E-3</v>
      </c>
      <c r="H2935" s="42">
        <f>_xll.qlCalendarAdvance(Calendar,$H2934,B2935,"f",FALSE)</f>
        <v>60321</v>
      </c>
      <c r="I2935" s="139">
        <f>_xll.qlInterestRateIndexValueDate(Index1M,$H2935)</f>
        <v>60323</v>
      </c>
      <c r="J2935" s="144">
        <f>IFERROR(_xll.qlIndexFixing(Index1M,$H2935,TRUE,_xll.ohTrigger(RecalcTrigger,Trigger1M)),NA())</f>
        <v>4.7907776328615093E-3</v>
      </c>
      <c r="K2935" s="44">
        <f>IFERROR(_xll.qlIndexFixing(Index3M,H2935,TRUE,_xll.ohTrigger(RecalcTrigger,Trigger3M)),NA())</f>
        <v>5.0593400051410628E-3</v>
      </c>
      <c r="L2935" s="44">
        <f>IFERROR(_xll.qlIndexFixing(Index6M,$H2935,TRUE,_xll.ohTrigger(RecalcTrigger,Trigger6M)),NA())</f>
        <v>4.1301253419559585E-3</v>
      </c>
      <c r="M2935" s="145">
        <f>IFERROR(_xll.qlIndexFixing(Index1Y,$H2935,TRUE,_xll.ohTrigger(RecalcTrigger,Trigger1Y)),NA())</f>
        <v>5.2997809621771709E-3</v>
      </c>
      <c r="N2935" s="144">
        <f>IFERROR(_xll.qlIndexFixing(ONIndex1M,I2935,TRUE,_xll.ohTrigger(RecalcTrigger,Trigger1M)),NA())</f>
        <v>4.7862196351822206E-3</v>
      </c>
      <c r="O2935" s="44">
        <f>IFERROR(_xll.qlIndexFixing(ONIndex3M,I2935,TRUE,_xll.ohTrigger(RecalcTrigger,Trigger3M)),NA())</f>
        <v>5.041165178658602E-3</v>
      </c>
      <c r="P2935" s="44">
        <f>IFERROR(_xll.qlIndexFixing(ONIndex6M,I2935,TRUE,_xll.ohTrigger(RecalcTrigger,Trigger6M)),NA())</f>
        <v>4.0469065417436667E-3</v>
      </c>
      <c r="Q2935" s="145">
        <f>IFERROR(_xll.qlIndexFixing(ONIndex1Y,I2935,TRUE,_xll.ohTrigger(RecalcTrigger,Trigger1Y)),NA())</f>
        <v>5.209887986490358E-3</v>
      </c>
    </row>
    <row r="2936" spans="2:17" x14ac:dyDescent="0.2">
      <c r="B2936" s="39" t="s">
        <v>42</v>
      </c>
      <c r="D2936" s="42">
        <f>_xll.qlCalendarAdvance(Calendar,$D2935,B2936,"f",FALSE)</f>
        <v>60328</v>
      </c>
      <c r="E2936" s="139">
        <f>_xll.qlInterestRateIndexValueDate(IndexON,D2936)</f>
        <v>60328</v>
      </c>
      <c r="F2936" s="155">
        <f>IFERROR(_xll.qlIndexFixing(IndexON,D2936,TRUE,_xll.ohTrigger(RecalcTrigger,TriggerON)),NA())</f>
        <v>5.2001970170767464E-3</v>
      </c>
      <c r="H2936" s="42">
        <f>_xll.qlCalendarAdvance(Calendar,$H2935,B2936,"f",FALSE)</f>
        <v>60328</v>
      </c>
      <c r="I2936" s="139">
        <f>_xll.qlInterestRateIndexValueDate(Index1M,$H2936)</f>
        <v>60330</v>
      </c>
      <c r="J2936" s="144">
        <f>IFERROR(_xll.qlIndexFixing(Index1M,$H2936,TRUE,_xll.ohTrigger(RecalcTrigger,Trigger1M)),NA())</f>
        <v>4.7943911238122125E-3</v>
      </c>
      <c r="K2936" s="44">
        <f>IFERROR(_xll.qlIndexFixing(Index3M,H2936,TRUE,_xll.ohTrigger(RecalcTrigger,Trigger3M)),NA())</f>
        <v>5.0626887787191101E-3</v>
      </c>
      <c r="L2936" s="44">
        <f>IFERROR(_xll.qlIndexFixing(Index6M,$H2936,TRUE,_xll.ohTrigger(RecalcTrigger,Trigger6M)),NA())</f>
        <v>4.1387773147261164E-3</v>
      </c>
      <c r="M2936" s="145">
        <f>IFERROR(_xll.qlIndexFixing(Index1Y,$H2936,TRUE,_xll.ohTrigger(RecalcTrigger,Trigger1Y)),NA())</f>
        <v>5.3030422099815833E-3</v>
      </c>
      <c r="N2936" s="144">
        <f>IFERROR(_xll.qlIndexFixing(ONIndex1M,I2936,TRUE,_xll.ohTrigger(RecalcTrigger,Trigger1M)),NA())</f>
        <v>4.788705778207003E-3</v>
      </c>
      <c r="O2936" s="44">
        <f>IFERROR(_xll.qlIndexFixing(ONIndex3M,I2936,TRUE,_xll.ohTrigger(RecalcTrigger,Trigger3M)),NA())</f>
        <v>5.043636885710967E-3</v>
      </c>
      <c r="P2936" s="44">
        <f>IFERROR(_xll.qlIndexFixing(ONIndex6M,I2936,TRUE,_xll.ohTrigger(RecalcTrigger,Trigger6M)),NA())</f>
        <v>4.0522387806074534E-3</v>
      </c>
      <c r="Q2936" s="145">
        <f>IFERROR(_xll.qlIndexFixing(ONIndex1Y,I2936,TRUE,_xll.ohTrigger(RecalcTrigger,Trigger1Y)),NA())</f>
        <v>5.2123349578092615E-3</v>
      </c>
    </row>
    <row r="2937" spans="2:17" x14ac:dyDescent="0.2">
      <c r="B2937" s="39" t="s">
        <v>42</v>
      </c>
      <c r="D2937" s="42">
        <f>_xll.qlCalendarAdvance(Calendar,$D2936,B2937,"f",FALSE)</f>
        <v>60335</v>
      </c>
      <c r="E2937" s="139">
        <f>_xll.qlInterestRateIndexValueDate(IndexON,D2937)</f>
        <v>60335</v>
      </c>
      <c r="F2937" s="155">
        <f>IFERROR(_xll.qlIndexFixing(IndexON,D2937,TRUE,_xll.ohTrigger(RecalcTrigger,TriggerON)),NA())</f>
        <v>5.2001970171566825E-3</v>
      </c>
      <c r="H2937" s="42">
        <f>_xll.qlCalendarAdvance(Calendar,$H2936,B2937,"f",FALSE)</f>
        <v>60335</v>
      </c>
      <c r="I2937" s="139">
        <f>_xll.qlInterestRateIndexValueDate(Index1M,$H2937)</f>
        <v>60337</v>
      </c>
      <c r="J2937" s="144">
        <f>IFERROR(_xll.qlIndexFixing(Index1M,$H2937,TRUE,_xll.ohTrigger(RecalcTrigger,Trigger1M)),NA())</f>
        <v>4.7969669472794603E-3</v>
      </c>
      <c r="K2937" s="44">
        <f>IFERROR(_xll.qlIndexFixing(Index3M,H2937,TRUE,_xll.ohTrigger(RecalcTrigger,Trigger3M)),NA())</f>
        <v>5.0653812448404716E-3</v>
      </c>
      <c r="L2937" s="44">
        <f>IFERROR(_xll.qlIndexFixing(Index6M,$H2937,TRUE,_xll.ohTrigger(RecalcTrigger,Trigger6M)),NA())</f>
        <v>4.1458885318729939E-3</v>
      </c>
      <c r="M2937" s="145">
        <f>IFERROR(_xll.qlIndexFixing(Index1Y,$H2937,TRUE,_xll.ohTrigger(RecalcTrigger,Trigger1Y)),NA())</f>
        <v>5.3063351465373445E-3</v>
      </c>
      <c r="N2937" s="144">
        <f>IFERROR(_xll.qlIndexFixing(ONIndex1M,I2937,TRUE,_xll.ohTrigger(RecalcTrigger,Trigger1M)),NA())</f>
        <v>4.7912228983726379E-3</v>
      </c>
      <c r="O2937" s="44">
        <f>IFERROR(_xll.qlIndexFixing(ONIndex3M,I2937,TRUE,_xll.ohTrigger(RecalcTrigger,Trigger3M)),NA())</f>
        <v>5.0461391743805706E-3</v>
      </c>
      <c r="P2937" s="44">
        <f>IFERROR(_xll.qlIndexFixing(ONIndex6M,I2937,TRUE,_xll.ohTrigger(RecalcTrigger,Trigger6M)),NA())</f>
        <v>4.0576987652585217E-3</v>
      </c>
      <c r="Q2937" s="145">
        <f>IFERROR(_xll.qlIndexFixing(ONIndex1Y,I2937,TRUE,_xll.ohTrigger(RecalcTrigger,Trigger1Y)),NA())</f>
        <v>5.2148124486350866E-3</v>
      </c>
    </row>
    <row r="2938" spans="2:17" x14ac:dyDescent="0.2">
      <c r="B2938" s="39" t="s">
        <v>42</v>
      </c>
      <c r="D2938" s="42">
        <f>_xll.qlCalendarAdvance(Calendar,$D2937,B2938,"f",FALSE)</f>
        <v>60342</v>
      </c>
      <c r="E2938" s="139">
        <f>_xll.qlInterestRateIndexValueDate(IndexON,D2938)</f>
        <v>60342</v>
      </c>
      <c r="F2938" s="155">
        <f>IFERROR(_xll.qlIndexFixing(IndexON,D2938,TRUE,_xll.ohTrigger(RecalcTrigger,TriggerON)),NA())</f>
        <v>5.2001970170767464E-3</v>
      </c>
      <c r="H2938" s="42">
        <f>_xll.qlCalendarAdvance(Calendar,$H2937,B2938,"f",FALSE)</f>
        <v>60342</v>
      </c>
      <c r="I2938" s="139">
        <f>_xll.qlInterestRateIndexValueDate(Index1M,$H2938)</f>
        <v>60344</v>
      </c>
      <c r="J2938" s="144">
        <f>IFERROR(_xll.qlIndexFixing(Index1M,$H2938,TRUE,_xll.ohTrigger(RecalcTrigger,Trigger1M)),NA())</f>
        <v>4.7995738771756573E-3</v>
      </c>
      <c r="K2938" s="44">
        <f>IFERROR(_xll.qlIndexFixing(Index3M,H2938,TRUE,_xll.ohTrigger(RecalcTrigger,Trigger3M)),NA())</f>
        <v>5.0681046135631798E-3</v>
      </c>
      <c r="L2938" s="44">
        <f>IFERROR(_xll.qlIndexFixing(Index6M,$H2938,TRUE,_xll.ohTrigger(RecalcTrigger,Trigger6M)),NA())</f>
        <v>4.153130328334623E-3</v>
      </c>
      <c r="M2938" s="145">
        <f>IFERROR(_xll.qlIndexFixing(Index1Y,$H2938,TRUE,_xll.ohTrigger(RecalcTrigger,Trigger1Y)),NA())</f>
        <v>5.3096598110970008E-3</v>
      </c>
      <c r="N2938" s="144">
        <f>IFERROR(_xll.qlIndexFixing(ONIndex1M,I2938,TRUE,_xll.ohTrigger(RecalcTrigger,Trigger1M)),NA())</f>
        <v>4.7937710363665786E-3</v>
      </c>
      <c r="O2938" s="44">
        <f>IFERROR(_xll.qlIndexFixing(ONIndex3M,I2938,TRUE,_xll.ohTrigger(RecalcTrigger,Trigger3M)),NA())</f>
        <v>5.0486720843689881E-3</v>
      </c>
      <c r="P2938" s="44">
        <f>IFERROR(_xll.qlIndexFixing(ONIndex6M,I2938,TRUE,_xll.ohTrigger(RecalcTrigger,Trigger6M)),NA())</f>
        <v>4.0632866814949153E-3</v>
      </c>
      <c r="Q2938" s="145">
        <f>IFERROR(_xll.qlIndexFixing(ONIndex1Y,I2938,TRUE,_xll.ohTrigger(RecalcTrigger,Trigger1Y)),NA())</f>
        <v>5.2173204977368215E-3</v>
      </c>
    </row>
    <row r="2939" spans="2:17" x14ac:dyDescent="0.2">
      <c r="B2939" s="39" t="s">
        <v>42</v>
      </c>
      <c r="D2939" s="42">
        <f>_xll.qlCalendarAdvance(Calendar,$D2938,B2939,"f",FALSE)</f>
        <v>60349</v>
      </c>
      <c r="E2939" s="139">
        <f>_xll.qlInterestRateIndexValueDate(IndexON,D2939)</f>
        <v>60349</v>
      </c>
      <c r="F2939" s="155">
        <f>IFERROR(_xll.qlIndexFixing(IndexON,D2939,TRUE,_xll.ohTrigger(RecalcTrigger,TriggerON)),NA())</f>
        <v>5.2001970170767464E-3</v>
      </c>
      <c r="H2939" s="42">
        <f>_xll.qlCalendarAdvance(Calendar,$H2938,B2939,"f",FALSE)</f>
        <v>60349</v>
      </c>
      <c r="I2939" s="139">
        <f>_xll.qlInterestRateIndexValueDate(Index1M,$H2939)</f>
        <v>60351</v>
      </c>
      <c r="J2939" s="144">
        <f>IFERROR(_xll.qlIndexFixing(Index1M,$H2939,TRUE,_xll.ohTrigger(RecalcTrigger,Trigger1M)),NA())</f>
        <v>4.8022119542342782E-3</v>
      </c>
      <c r="K2939" s="44">
        <f>IFERROR(_xll.qlIndexFixing(Index3M,H2939,TRUE,_xll.ohTrigger(RecalcTrigger,Trigger3M)),NA())</f>
        <v>5.0708589246675883E-3</v>
      </c>
      <c r="L2939" s="44">
        <f>IFERROR(_xll.qlIndexFixing(Index6M,$H2939,TRUE,_xll.ohTrigger(RecalcTrigger,Trigger6M)),NA())</f>
        <v>4.1605028918238933E-3</v>
      </c>
      <c r="M2939" s="145">
        <f>IFERROR(_xll.qlIndexFixing(Index1Y,$H2939,TRUE,_xll.ohTrigger(RecalcTrigger,Trigger1Y)),NA())</f>
        <v>5.3130162429181355E-3</v>
      </c>
      <c r="N2939" s="144">
        <f>IFERROR(_xll.qlIndexFixing(ONIndex1M,I2939,TRUE,_xll.ohTrigger(RecalcTrigger,Trigger1M)),NA())</f>
        <v>4.7974009779938598E-3</v>
      </c>
      <c r="O2939" s="44">
        <f>IFERROR(_xll.qlIndexFixing(ONIndex3M,I2939,TRUE,_xll.ohTrigger(RecalcTrigger,Trigger3M)),NA())</f>
        <v>5.0522726110724392E-3</v>
      </c>
      <c r="P2939" s="44">
        <f>IFERROR(_xll.qlIndexFixing(ONIndex6M,I2939,TRUE,_xll.ohTrigger(RecalcTrigger,Trigger6M)),NA())</f>
        <v>4.0714447899503625E-3</v>
      </c>
      <c r="Q2939" s="145">
        <f>IFERROR(_xll.qlIndexFixing(ONIndex1Y,I2939,TRUE,_xll.ohTrigger(RecalcTrigger,Trigger1Y)),NA())</f>
        <v>5.2208805865738839E-3</v>
      </c>
    </row>
    <row r="2940" spans="2:17" x14ac:dyDescent="0.2">
      <c r="B2940" s="39" t="s">
        <v>42</v>
      </c>
      <c r="D2940" s="42">
        <f>_xll.qlCalendarAdvance(Calendar,$D2939,B2940,"f",FALSE)</f>
        <v>60357</v>
      </c>
      <c r="E2940" s="139">
        <f>_xll.qlInterestRateIndexValueDate(IndexON,D2940)</f>
        <v>60357</v>
      </c>
      <c r="F2940" s="155">
        <f>IFERROR(_xll.qlIndexFixing(IndexON,D2940,TRUE,_xll.ohTrigger(RecalcTrigger,TriggerON)),NA())</f>
        <v>5.2001970170767464E-3</v>
      </c>
      <c r="H2940" s="42">
        <f>_xll.qlCalendarAdvance(Calendar,$H2939,B2940,"f",FALSE)</f>
        <v>60357</v>
      </c>
      <c r="I2940" s="139">
        <f>_xll.qlInterestRateIndexValueDate(Index1M,$H2940)</f>
        <v>60359</v>
      </c>
      <c r="J2940" s="144">
        <f>IFERROR(_xll.qlIndexFixing(Index1M,$H2940,TRUE,_xll.ohTrigger(RecalcTrigger,Trigger1M)),NA())</f>
        <v>4.8050392864795732E-3</v>
      </c>
      <c r="K2940" s="44">
        <f>IFERROR(_xll.qlIndexFixing(Index3M,H2940,TRUE,_xll.ohTrigger(RecalcTrigger,Trigger3M)),NA())</f>
        <v>5.0738037867912701E-3</v>
      </c>
      <c r="L2940" s="44">
        <f>IFERROR(_xll.qlIndexFixing(Index6M,$H2940,TRUE,_xll.ohTrigger(RecalcTrigger,Trigger6M)),NA())</f>
        <v>4.1684823535894427E-3</v>
      </c>
      <c r="M2940" s="145">
        <f>IFERROR(_xll.qlIndexFixing(Index1Y,$H2940,TRUE,_xll.ohTrigger(RecalcTrigger,Trigger1Y)),NA())</f>
        <v>5.3168911140502586E-3</v>
      </c>
      <c r="N2940" s="144">
        <f>IFERROR(_xll.qlIndexFixing(ONIndex1M,I2940,TRUE,_xll.ohTrigger(RecalcTrigger,Trigger1M)),NA())</f>
        <v>4.7996478425282874E-3</v>
      </c>
      <c r="O2940" s="44">
        <f>IFERROR(_xll.qlIndexFixing(ONIndex3M,I2940,TRUE,_xll.ohTrigger(RecalcTrigger,Trigger3M)),NA())</f>
        <v>5.0545056154938095E-3</v>
      </c>
      <c r="P2940" s="44">
        <f>IFERROR(_xll.qlIndexFixing(ONIndex6M,I2940,TRUE,_xll.ohTrigger(RecalcTrigger,Trigger6M)),NA())</f>
        <v>4.0764934198644909E-3</v>
      </c>
      <c r="Q2940" s="145">
        <f>IFERROR(_xll.qlIndexFixing(ONIndex1Y,I2940,TRUE,_xll.ohTrigger(RecalcTrigger,Trigger1Y)),NA())</f>
        <v>5.2230921496665417E-3</v>
      </c>
    </row>
    <row r="2941" spans="2:17" x14ac:dyDescent="0.2">
      <c r="B2941" s="39" t="s">
        <v>42</v>
      </c>
      <c r="D2941" s="42">
        <f>_xll.qlCalendarAdvance(Calendar,$D2940,B2941,"f",FALSE)</f>
        <v>60364</v>
      </c>
      <c r="E2941" s="139">
        <f>_xll.qlInterestRateIndexValueDate(IndexON,D2941)</f>
        <v>60364</v>
      </c>
      <c r="F2941" s="155">
        <f>IFERROR(_xll.qlIndexFixing(IndexON,D2941,TRUE,_xll.ohTrigger(RecalcTrigger,TriggerON)),NA())</f>
        <v>5.2001970171566825E-3</v>
      </c>
      <c r="H2941" s="42">
        <f>_xll.qlCalendarAdvance(Calendar,$H2940,B2941,"f",FALSE)</f>
        <v>60364</v>
      </c>
      <c r="I2941" s="139">
        <f>_xll.qlInterestRateIndexValueDate(Index1M,$H2941)</f>
        <v>60366</v>
      </c>
      <c r="J2941" s="144">
        <f>IFERROR(_xll.qlIndexFixing(Index1M,$H2941,TRUE,_xll.ohTrigger(RecalcTrigger,Trigger1M)),NA())</f>
        <v>4.8077419739558924E-3</v>
      </c>
      <c r="K2941" s="44">
        <f>IFERROR(_xll.qlIndexFixing(Index3M,H2941,TRUE,_xll.ohTrigger(RecalcTrigger,Trigger3M)),NA())</f>
        <v>5.0766222734906843E-3</v>
      </c>
      <c r="L2941" s="44">
        <f>IFERROR(_xll.qlIndexFixing(Index6M,$H2941,TRUE,_xll.ohTrigger(RecalcTrigger,Trigger6M)),NA())</f>
        <v>4.1761262421122448E-3</v>
      </c>
      <c r="M2941" s="145">
        <f>IFERROR(_xll.qlIndexFixing(Index1Y,$H2941,TRUE,_xll.ohTrigger(RecalcTrigger,Trigger1Y)),NA())</f>
        <v>5.321536728458671E-3</v>
      </c>
      <c r="N2941" s="144">
        <f>IFERROR(_xll.qlIndexFixing(ONIndex1M,I2941,TRUE,_xll.ohTrigger(RecalcTrigger,Trigger1M)),NA())</f>
        <v>4.8022981118922559E-3</v>
      </c>
      <c r="O2941" s="44">
        <f>IFERROR(_xll.qlIndexFixing(ONIndex3M,I2941,TRUE,_xll.ohTrigger(RecalcTrigger,Trigger3M)),NA())</f>
        <v>5.0571393432896627E-3</v>
      </c>
      <c r="P2941" s="44">
        <f>IFERROR(_xll.qlIndexFixing(ONIndex6M,I2941,TRUE,_xll.ohTrigger(RecalcTrigger,Trigger6M)),NA())</f>
        <v>4.0825028542545994E-3</v>
      </c>
      <c r="Q2941" s="145">
        <f>IFERROR(_xll.qlIndexFixing(ONIndex1Y,I2941,TRUE,_xll.ohTrigger(RecalcTrigger,Trigger1Y)),NA())</f>
        <v>5.2257008012013273E-3</v>
      </c>
    </row>
    <row r="2942" spans="2:17" x14ac:dyDescent="0.2">
      <c r="B2942" s="39" t="s">
        <v>42</v>
      </c>
      <c r="D2942" s="42">
        <f>_xll.qlCalendarAdvance(Calendar,$D2941,B2942,"f",FALSE)</f>
        <v>60371</v>
      </c>
      <c r="E2942" s="139">
        <f>_xll.qlInterestRateIndexValueDate(IndexON,D2942)</f>
        <v>60371</v>
      </c>
      <c r="F2942" s="155">
        <f>IFERROR(_xll.qlIndexFixing(IndexON,D2942,TRUE,_xll.ohTrigger(RecalcTrigger,TriggerON)),NA())</f>
        <v>5.2001970171566825E-3</v>
      </c>
      <c r="H2942" s="42">
        <f>_xll.qlCalendarAdvance(Calendar,$H2941,B2942,"f",FALSE)</f>
        <v>60371</v>
      </c>
      <c r="I2942" s="139">
        <f>_xll.qlInterestRateIndexValueDate(Index1M,$H2942)</f>
        <v>60373</v>
      </c>
      <c r="J2942" s="144">
        <f>IFERROR(_xll.qlIndexFixing(Index1M,$H2942,TRUE,_xll.ohTrigger(RecalcTrigger,Trigger1M)),NA())</f>
        <v>4.8104759333023051E-3</v>
      </c>
      <c r="K2942" s="44">
        <f>IFERROR(_xll.qlIndexFixing(Index3M,H2942,TRUE,_xll.ohTrigger(RecalcTrigger,Trigger3M)),NA())</f>
        <v>5.0794718243040177E-3</v>
      </c>
      <c r="L2942" s="44">
        <f>IFERROR(_xll.qlIndexFixing(Index6M,$H2942,TRUE,_xll.ohTrigger(RecalcTrigger,Trigger6M)),NA())</f>
        <v>4.1839014727005751E-3</v>
      </c>
      <c r="M2942" s="145">
        <f>IFERROR(_xll.qlIndexFixing(Index1Y,$H2942,TRUE,_xll.ohTrigger(RecalcTrigger,Trigger1Y)),NA())</f>
        <v>5.3237722781784057E-3</v>
      </c>
      <c r="N2942" s="144">
        <f>IFERROR(_xll.qlIndexFixing(ONIndex1M,I2942,TRUE,_xll.ohTrigger(RecalcTrigger,Trigger1M)),NA())</f>
        <v>4.8049795727056477E-3</v>
      </c>
      <c r="O2942" s="44">
        <f>IFERROR(_xll.qlIndexFixing(ONIndex3M,I2942,TRUE,_xll.ohTrigger(RecalcTrigger,Trigger3M)),NA())</f>
        <v>5.0598038615756735E-3</v>
      </c>
      <c r="P2942" s="44">
        <f>IFERROR(_xll.qlIndexFixing(ONIndex6M,I2942,TRUE,_xll.ohTrigger(RecalcTrigger,Trigger6M)),NA())</f>
        <v>4.0886410139151508E-3</v>
      </c>
      <c r="Q2942" s="145">
        <f>IFERROR(_xll.qlIndexFixing(ONIndex1Y,I2942,TRUE,_xll.ohTrigger(RecalcTrigger,Trigger1Y)),NA())</f>
        <v>5.228340176159918E-3</v>
      </c>
    </row>
    <row r="2943" spans="2:17" x14ac:dyDescent="0.2">
      <c r="B2943" s="39" t="s">
        <v>42</v>
      </c>
      <c r="D2943" s="42">
        <f>_xll.qlCalendarAdvance(Calendar,$D2942,B2943,"f",FALSE)</f>
        <v>60378</v>
      </c>
      <c r="E2943" s="139">
        <f>_xll.qlInterestRateIndexValueDate(IndexON,D2943)</f>
        <v>60378</v>
      </c>
      <c r="F2943" s="155">
        <f>IFERROR(_xll.qlIndexFixing(IndexON,D2943,TRUE,_xll.ohTrigger(RecalcTrigger,TriggerON)),NA())</f>
        <v>5.2001970171566825E-3</v>
      </c>
      <c r="H2943" s="42">
        <f>_xll.qlCalendarAdvance(Calendar,$H2942,B2943,"f",FALSE)</f>
        <v>60378</v>
      </c>
      <c r="I2943" s="139">
        <f>_xll.qlInterestRateIndexValueDate(Index1M,$H2943)</f>
        <v>60380</v>
      </c>
      <c r="J2943" s="144">
        <f>IFERROR(_xll.qlIndexFixing(Index1M,$H2943,TRUE,_xll.ohTrigger(RecalcTrigger,Trigger1M)),NA())</f>
        <v>4.8132412052587226E-3</v>
      </c>
      <c r="K2943" s="44">
        <f>IFERROR(_xll.qlIndexFixing(Index3M,H2943,TRUE,_xll.ohTrigger(RecalcTrigger,Trigger3M)),NA())</f>
        <v>5.0823524790130732E-3</v>
      </c>
      <c r="L2943" s="44">
        <f>IFERROR(_xll.qlIndexFixing(Index6M,$H2943,TRUE,_xll.ohTrigger(RecalcTrigger,Trigger6M)),NA())</f>
        <v>4.1918082331766533E-3</v>
      </c>
      <c r="M2943" s="145">
        <f>IFERROR(_xll.qlIndexFixing(Index1Y,$H2943,TRUE,_xll.ohTrigger(RecalcTrigger,Trigger1Y)),NA())</f>
        <v>5.327260735509408E-3</v>
      </c>
      <c r="N2943" s="144">
        <f>IFERROR(_xll.qlIndexFixing(ONIndex1M,I2943,TRUE,_xll.ohTrigger(RecalcTrigger,Trigger1M)),NA())</f>
        <v>4.8076922655759802E-3</v>
      </c>
      <c r="O2943" s="44">
        <f>IFERROR(_xll.qlIndexFixing(ONIndex3M,I2943,TRUE,_xll.ohTrigger(RecalcTrigger,Trigger3M)),NA())</f>
        <v>5.0624992099201904E-3</v>
      </c>
      <c r="P2943" s="44">
        <f>IFERROR(_xll.qlIndexFixing(ONIndex6M,I2943,TRUE,_xll.ohTrigger(RecalcTrigger,Trigger6M)),NA())</f>
        <v>4.0949080845376074E-3</v>
      </c>
      <c r="Q2943" s="145">
        <f>IFERROR(_xll.qlIndexFixing(ONIndex1Y,I2943,TRUE,_xll.ohTrigger(RecalcTrigger,Trigger1Y)),NA())</f>
        <v>5.2310103129116214E-3</v>
      </c>
    </row>
    <row r="2944" spans="2:17" x14ac:dyDescent="0.2">
      <c r="B2944" s="39" t="s">
        <v>42</v>
      </c>
      <c r="D2944" s="42">
        <f>_xll.qlCalendarAdvance(Calendar,$D2943,B2944,"f",FALSE)</f>
        <v>60385</v>
      </c>
      <c r="E2944" s="139">
        <f>_xll.qlInterestRateIndexValueDate(IndexON,D2944)</f>
        <v>60385</v>
      </c>
      <c r="F2944" s="155">
        <f>IFERROR(_xll.qlIndexFixing(IndexON,D2944,TRUE,_xll.ohTrigger(RecalcTrigger,TriggerON)),NA())</f>
        <v>5.2001970170767464E-3</v>
      </c>
      <c r="H2944" s="42">
        <f>_xll.qlCalendarAdvance(Calendar,$H2943,B2944,"f",FALSE)</f>
        <v>60385</v>
      </c>
      <c r="I2944" s="139">
        <f>_xll.qlInterestRateIndexValueDate(Index1M,$H2944)</f>
        <v>60387</v>
      </c>
      <c r="J2944" s="144">
        <f>IFERROR(_xll.qlIndexFixing(Index1M,$H2944,TRUE,_xll.ohTrigger(RecalcTrigger,Trigger1M)),NA())</f>
        <v>4.8153344252369343E-3</v>
      </c>
      <c r="K2944" s="44">
        <f>IFERROR(_xll.qlIndexFixing(Index3M,H2944,TRUE,_xll.ohTrigger(RecalcTrigger,Trigger3M)),NA())</f>
        <v>5.0855142127689225E-3</v>
      </c>
      <c r="L2944" s="44">
        <f>IFERROR(_xll.qlIndexFixing(Index6M,$H2944,TRUE,_xll.ohTrigger(RecalcTrigger,Trigger6M)),NA())</f>
        <v>4.1998467113910859E-3</v>
      </c>
      <c r="M2944" s="145">
        <f>IFERROR(_xll.qlIndexFixing(Index1Y,$H2944,TRUE,_xll.ohTrigger(RecalcTrigger,Trigger1Y)),NA())</f>
        <v>5.3307811620516886E-3</v>
      </c>
      <c r="N2944" s="144">
        <f>IFERROR(_xll.qlIndexFixing(ONIndex1M,I2944,TRUE,_xll.ohTrigger(RecalcTrigger,Trigger1M)),NA())</f>
        <v>4.8108307818228724E-3</v>
      </c>
      <c r="O2944" s="44">
        <f>IFERROR(_xll.qlIndexFixing(ONIndex3M,I2944,TRUE,_xll.ohTrigger(RecalcTrigger,Trigger3M)),NA())</f>
        <v>5.0656174099383833E-3</v>
      </c>
      <c r="P2944" s="44">
        <f>IFERROR(_xll.qlIndexFixing(ONIndex6M,I2944,TRUE,_xll.ohTrigger(RecalcTrigger,Trigger6M)),NA())</f>
        <v>4.1022285398195635E-3</v>
      </c>
      <c r="Q2944" s="145">
        <f>IFERROR(_xll.qlIndexFixing(ONIndex1Y,I2944,TRUE,_xll.ohTrigger(RecalcTrigger,Trigger1Y)),NA())</f>
        <v>5.2340996154853769E-3</v>
      </c>
    </row>
    <row r="2945" spans="2:17" x14ac:dyDescent="0.2">
      <c r="B2945" s="39" t="s">
        <v>42</v>
      </c>
      <c r="D2945" s="42">
        <f>_xll.qlCalendarAdvance(Calendar,$D2944,B2945,"f",FALSE)</f>
        <v>60392</v>
      </c>
      <c r="E2945" s="139">
        <f>_xll.qlInterestRateIndexValueDate(IndexON,D2945)</f>
        <v>60392</v>
      </c>
      <c r="F2945" s="155">
        <f>IFERROR(_xll.qlIndexFixing(IndexON,D2945,TRUE,_xll.ohTrigger(RecalcTrigger,TriggerON)),NA())</f>
        <v>5.2001970170767464E-3</v>
      </c>
      <c r="H2945" s="42">
        <f>_xll.qlCalendarAdvance(Calendar,$H2944,B2945,"f",FALSE)</f>
        <v>60392</v>
      </c>
      <c r="I2945" s="139">
        <f>_xll.qlInterestRateIndexValueDate(Index1M,$H2945)</f>
        <v>60394</v>
      </c>
      <c r="J2945" s="144">
        <f>IFERROR(_xll.qlIndexFixing(Index1M,$H2945,TRUE,_xll.ohTrigger(RecalcTrigger,Trigger1M)),NA())</f>
        <v>4.818865849981202E-3</v>
      </c>
      <c r="K2945" s="44">
        <f>IFERROR(_xll.qlIndexFixing(Index3M,H2945,TRUE,_xll.ohTrigger(RecalcTrigger,Trigger3M)),NA())</f>
        <v>5.0884594713146679E-3</v>
      </c>
      <c r="L2945" s="44">
        <f>IFERROR(_xll.qlIndexFixing(Index6M,$H2945,TRUE,_xll.ohTrigger(RecalcTrigger,Trigger6M)),NA())</f>
        <v>4.2099832149050838E-3</v>
      </c>
      <c r="M2945" s="145">
        <f>IFERROR(_xll.qlIndexFixing(Index1Y,$H2945,TRUE,_xll.ohTrigger(RecalcTrigger,Trigger1Y)),NA())</f>
        <v>5.3343335970838556E-3</v>
      </c>
      <c r="N2945" s="144">
        <f>IFERROR(_xll.qlIndexFixing(ONIndex1M,I2945,TRUE,_xll.ohTrigger(RecalcTrigger,Trigger1M)),NA())</f>
        <v>4.8132115107968332E-3</v>
      </c>
      <c r="O2945" s="44">
        <f>IFERROR(_xll.qlIndexFixing(ONIndex3M,I2945,TRUE,_xll.ohTrigger(RecalcTrigger,Trigger3M)),NA())</f>
        <v>5.0679825554578173E-3</v>
      </c>
      <c r="P2945" s="44">
        <f>IFERROR(_xll.qlIndexFixing(ONIndex6M,I2945,TRUE,_xll.ohTrigger(RecalcTrigger,Trigger6M)),NA())</f>
        <v>4.1078297027130617E-3</v>
      </c>
      <c r="Q2945" s="145">
        <f>IFERROR(_xll.qlIndexFixing(ONIndex1Y,I2945,TRUE,_xll.ohTrigger(RecalcTrigger,Trigger1Y)),NA())</f>
        <v>5.2364430279094876E-3</v>
      </c>
    </row>
    <row r="2946" spans="2:17" x14ac:dyDescent="0.2">
      <c r="B2946" s="39" t="s">
        <v>42</v>
      </c>
      <c r="D2946" s="42">
        <f>_xll.qlCalendarAdvance(Calendar,$D2945,B2946,"f",FALSE)</f>
        <v>60399</v>
      </c>
      <c r="E2946" s="139">
        <f>_xll.qlInterestRateIndexValueDate(IndexON,D2946)</f>
        <v>60399</v>
      </c>
      <c r="F2946" s="155">
        <f>IFERROR(_xll.qlIndexFixing(IndexON,D2946,TRUE,_xll.ohTrigger(RecalcTrigger,TriggerON)),NA())</f>
        <v>5.2001970170767464E-3</v>
      </c>
      <c r="H2946" s="42">
        <f>_xll.qlCalendarAdvance(Calendar,$H2945,B2946,"f",FALSE)</f>
        <v>60399</v>
      </c>
      <c r="I2946" s="139">
        <f>_xll.qlInterestRateIndexValueDate(Index1M,$H2946)</f>
        <v>60401</v>
      </c>
      <c r="J2946" s="144">
        <f>IFERROR(_xll.qlIndexFixing(Index1M,$H2946,TRUE,_xll.ohTrigger(RecalcTrigger,Trigger1M)),NA())</f>
        <v>4.8217253042370789E-3</v>
      </c>
      <c r="K2946" s="44">
        <f>IFERROR(_xll.qlIndexFixing(Index3M,H2946,TRUE,_xll.ohTrigger(RecalcTrigger,Trigger3M)),NA())</f>
        <v>5.0914359564226191E-3</v>
      </c>
      <c r="L2946" s="44">
        <f>IFERROR(_xll.qlIndexFixing(Index6M,$H2946,TRUE,_xll.ohTrigger(RecalcTrigger,Trigger6M)),NA())</f>
        <v>4.2183144905886148E-3</v>
      </c>
      <c r="M2946" s="145">
        <f>IFERROR(_xll.qlIndexFixing(Index1Y,$H2946,TRUE,_xll.ohTrigger(RecalcTrigger,Trigger1Y)),NA())</f>
        <v>5.3379180798888955E-3</v>
      </c>
      <c r="N2946" s="144">
        <f>IFERROR(_xll.qlIndexFixing(ONIndex1M,I2946,TRUE,_xll.ohTrigger(RecalcTrigger,Trigger1M)),NA())</f>
        <v>4.8160181442824523E-3</v>
      </c>
      <c r="O2946" s="44">
        <f>IFERROR(_xll.qlIndexFixing(ONIndex3M,I2946,TRUE,_xll.ohTrigger(RecalcTrigger,Trigger3M)),NA())</f>
        <v>5.0707706319474966E-3</v>
      </c>
      <c r="P2946" s="44">
        <f>IFERROR(_xll.qlIndexFixing(ONIndex6M,I2946,TRUE,_xll.ohTrigger(RecalcTrigger,Trigger6M)),NA())</f>
        <v>4.114484621888792E-3</v>
      </c>
      <c r="Q2946" s="145">
        <f>IFERROR(_xll.qlIndexFixing(ONIndex1Y,I2946,TRUE,_xll.ohTrigger(RecalcTrigger,Trigger1Y)),NA())</f>
        <v>5.239205683373882E-3</v>
      </c>
    </row>
    <row r="2947" spans="2:17" x14ac:dyDescent="0.2">
      <c r="B2947" s="39" t="s">
        <v>42</v>
      </c>
      <c r="D2947" s="42">
        <f>_xll.qlCalendarAdvance(Calendar,$D2946,B2947,"f",FALSE)</f>
        <v>60406</v>
      </c>
      <c r="E2947" s="139">
        <f>_xll.qlInterestRateIndexValueDate(IndexON,D2947)</f>
        <v>60406</v>
      </c>
      <c r="F2947" s="155">
        <f>IFERROR(_xll.qlIndexFixing(IndexON,D2947,TRUE,_xll.ohTrigger(RecalcTrigger,TriggerON)),NA())</f>
        <v>5.2001970170767464E-3</v>
      </c>
      <c r="H2947" s="42">
        <f>_xll.qlCalendarAdvance(Calendar,$H2946,B2947,"f",FALSE)</f>
        <v>60406</v>
      </c>
      <c r="I2947" s="139">
        <f>_xll.qlInterestRateIndexValueDate(Index1M,$H2947)</f>
        <v>60408</v>
      </c>
      <c r="J2947" s="144">
        <f>IFERROR(_xll.qlIndexFixing(Index1M,$H2947,TRUE,_xll.ohTrigger(RecalcTrigger,Trigger1M)),NA())</f>
        <v>4.8246162340775944E-3</v>
      </c>
      <c r="K2947" s="44">
        <f>IFERROR(_xll.qlIndexFixing(Index3M,H2947,TRUE,_xll.ohTrigger(RecalcTrigger,Trigger3M)),NA())</f>
        <v>5.0944437078800807E-3</v>
      </c>
      <c r="L2947" s="44">
        <f>IFERROR(_xll.qlIndexFixing(Index6M,$H2947,TRUE,_xll.ohTrigger(RecalcTrigger,Trigger6M)),NA())</f>
        <v>4.2267780932563545E-3</v>
      </c>
      <c r="M2947" s="145">
        <f>IFERROR(_xll.qlIndexFixing(Index1Y,$H2947,TRUE,_xll.ohTrigger(RecalcTrigger,Trigger1Y)),NA())</f>
        <v>5.3415346497530831E-3</v>
      </c>
      <c r="N2947" s="144">
        <f>IFERROR(_xll.qlIndexFixing(ONIndex1M,I2947,TRUE,_xll.ohTrigger(RecalcTrigger,Trigger1M)),NA())</f>
        <v>4.818856172814634E-3</v>
      </c>
      <c r="O2947" s="44">
        <f>IFERROR(_xll.qlIndexFixing(ONIndex3M,I2947,TRUE,_xll.ohTrigger(RecalcTrigger,Trigger3M)),NA())</f>
        <v>5.0735896972486927E-3</v>
      </c>
      <c r="P2947" s="44">
        <f>IFERROR(_xll.qlIndexFixing(ONIndex6M,I2947,TRUE,_xll.ohTrigger(RecalcTrigger,Trigger6M)),NA())</f>
        <v>4.121269195671573E-3</v>
      </c>
      <c r="Q2947" s="145">
        <f>IFERROR(_xll.qlIndexFixing(ONIndex1Y,I2947,TRUE,_xll.ohTrigger(RecalcTrigger,Trigger1Y)),NA())</f>
        <v>5.2419992557872774E-3</v>
      </c>
    </row>
    <row r="2948" spans="2:17" x14ac:dyDescent="0.2">
      <c r="B2948" s="39" t="s">
        <v>42</v>
      </c>
      <c r="D2948" s="42">
        <f>_xll.qlCalendarAdvance(Calendar,$D2947,B2948,"f",FALSE)</f>
        <v>60413</v>
      </c>
      <c r="E2948" s="139">
        <f>_xll.qlInterestRateIndexValueDate(IndexON,D2948)</f>
        <v>60413</v>
      </c>
      <c r="F2948" s="155">
        <f>IFERROR(_xll.qlIndexFixing(IndexON,D2948,TRUE,_xll.ohTrigger(RecalcTrigger,TriggerON)),NA())</f>
        <v>5.2001970170767464E-3</v>
      </c>
      <c r="H2948" s="42">
        <f>_xll.qlCalendarAdvance(Calendar,$H2947,B2948,"f",FALSE)</f>
        <v>60413</v>
      </c>
      <c r="I2948" s="139">
        <f>_xll.qlInterestRateIndexValueDate(Index1M,$H2948)</f>
        <v>60415</v>
      </c>
      <c r="J2948" s="144">
        <f>IFERROR(_xll.qlIndexFixing(Index1M,$H2948,TRUE,_xll.ohTrigger(RecalcTrigger,Trigger1M)),NA())</f>
        <v>4.8275386802451581E-3</v>
      </c>
      <c r="K2948" s="44">
        <f>IFERROR(_xll.qlIndexFixing(Index3M,H2948,TRUE,_xll.ohTrigger(RecalcTrigger,Trigger3M)),NA())</f>
        <v>5.0974827654760918E-3</v>
      </c>
      <c r="L2948" s="44">
        <f>IFERROR(_xll.qlIndexFixing(Index6M,$H2948,TRUE,_xll.ohTrigger(RecalcTrigger,Trigger6M)),NA())</f>
        <v>4.235374210918341E-3</v>
      </c>
      <c r="M2948" s="145">
        <f>IFERROR(_xll.qlIndexFixing(Index1Y,$H2948,TRUE,_xll.ohTrigger(RecalcTrigger,Trigger1Y)),NA())</f>
        <v>5.3451833459664125E-3</v>
      </c>
      <c r="N2948" s="144">
        <f>IFERROR(_xll.qlIndexFixing(ONIndex1M,I2948,TRUE,_xll.ohTrigger(RecalcTrigger,Trigger1M)),NA())</f>
        <v>4.8217256369209593E-3</v>
      </c>
      <c r="O2948" s="44">
        <f>IFERROR(_xll.qlIndexFixing(ONIndex3M,I2948,TRUE,_xll.ohTrigger(RecalcTrigger,Trigger3M)),NA())</f>
        <v>5.0764397908498182E-3</v>
      </c>
      <c r="P2948" s="44">
        <f>IFERROR(_xll.qlIndexFixing(ONIndex6M,I2948,TRUE,_xll.ohTrigger(RecalcTrigger,Trigger6M)),NA())</f>
        <v>4.1281836099127389E-3</v>
      </c>
      <c r="Q2948" s="145">
        <f>IFERROR(_xll.qlIndexFixing(ONIndex1Y,I2948,TRUE,_xll.ohTrigger(RecalcTrigger,Trigger1Y)),NA())</f>
        <v>5.2448237839186618E-3</v>
      </c>
    </row>
    <row r="2949" spans="2:17" x14ac:dyDescent="0.2">
      <c r="B2949" s="39" t="s">
        <v>42</v>
      </c>
      <c r="D2949" s="42">
        <f>_xll.qlCalendarAdvance(Calendar,$D2948,B2949,"f",FALSE)</f>
        <v>60420</v>
      </c>
      <c r="E2949" s="139">
        <f>_xll.qlInterestRateIndexValueDate(IndexON,D2949)</f>
        <v>60420</v>
      </c>
      <c r="F2949" s="155">
        <f>IFERROR(_xll.qlIndexFixing(IndexON,D2949,TRUE,_xll.ohTrigger(RecalcTrigger,TriggerON)),NA())</f>
        <v>5.2001970170767464E-3</v>
      </c>
      <c r="H2949" s="42">
        <f>_xll.qlCalendarAdvance(Calendar,$H2948,B2949,"f",FALSE)</f>
        <v>60420</v>
      </c>
      <c r="I2949" s="139">
        <f>_xll.qlInterestRateIndexValueDate(Index1M,$H2949)</f>
        <v>60422</v>
      </c>
      <c r="J2949" s="144">
        <f>IFERROR(_xll.qlIndexFixing(Index1M,$H2949,TRUE,_xll.ohTrigger(RecalcTrigger,Trigger1M)),NA())</f>
        <v>4.8304926834896733E-3</v>
      </c>
      <c r="K2949" s="44">
        <f>IFERROR(_xll.qlIndexFixing(Index3M,H2949,TRUE,_xll.ohTrigger(RecalcTrigger,Trigger3M)),NA())</f>
        <v>5.1005531690014342E-3</v>
      </c>
      <c r="L2949" s="44">
        <f>IFERROR(_xll.qlIndexFixing(Index6M,$H2949,TRUE,_xll.ohTrigger(RecalcTrigger,Trigger6M)),NA())</f>
        <v>4.2420214453493792E-3</v>
      </c>
      <c r="M2949" s="145">
        <f>IFERROR(_xll.qlIndexFixing(Index1Y,$H2949,TRUE,_xll.ohTrigger(RecalcTrigger,Trigger1Y)),NA())</f>
        <v>5.3488642078234798E-3</v>
      </c>
      <c r="N2949" s="144">
        <f>IFERROR(_xll.qlIndexFixing(ONIndex1M,I2949,TRUE,_xll.ohTrigger(RecalcTrigger,Trigger1M)),NA())</f>
        <v>4.8246265773688179E-3</v>
      </c>
      <c r="O2949" s="44">
        <f>IFERROR(_xll.qlIndexFixing(ONIndex3M,I2949,TRUE,_xll.ohTrigger(RecalcTrigger,Trigger3M)),NA())</f>
        <v>5.0793209525590299E-3</v>
      </c>
      <c r="P2949" s="44">
        <f>IFERROR(_xll.qlIndexFixing(ONIndex6M,I2949,TRUE,_xll.ohTrigger(RecalcTrigger,Trigger6M)),NA())</f>
        <v>4.1352280506234962E-3</v>
      </c>
      <c r="Q2949" s="145">
        <f>IFERROR(_xll.qlIndexFixing(ONIndex1Y,I2949,TRUE,_xll.ohTrigger(RecalcTrigger,Trigger1Y)),NA())</f>
        <v>5.247679306457087E-3</v>
      </c>
    </row>
    <row r="2950" spans="2:17" x14ac:dyDescent="0.2">
      <c r="B2950" s="39" t="s">
        <v>42</v>
      </c>
      <c r="D2950" s="42">
        <f>_xll.qlCalendarAdvance(Calendar,$D2949,B2950,"f",FALSE)</f>
        <v>60427</v>
      </c>
      <c r="E2950" s="139">
        <f>_xll.qlInterestRateIndexValueDate(IndexON,D2950)</f>
        <v>60427</v>
      </c>
      <c r="F2950" s="155">
        <f>IFERROR(_xll.qlIndexFixing(IndexON,D2950,TRUE,_xll.ohTrigger(RecalcTrigger,TriggerON)),NA())</f>
        <v>5.2001970170767464E-3</v>
      </c>
      <c r="H2950" s="42">
        <f>_xll.qlCalendarAdvance(Calendar,$H2949,B2950,"f",FALSE)</f>
        <v>60427</v>
      </c>
      <c r="I2950" s="139">
        <f>_xll.qlInterestRateIndexValueDate(Index1M,$H2950)</f>
        <v>60429</v>
      </c>
      <c r="J2950" s="144">
        <f>IFERROR(_xll.qlIndexFixing(Index1M,$H2950,TRUE,_xll.ohTrigger(RecalcTrigger,Trigger1M)),NA())</f>
        <v>4.8334782845510516E-3</v>
      </c>
      <c r="K2950" s="44">
        <f>IFERROR(_xll.qlIndexFixing(Index3M,H2950,TRUE,_xll.ohTrigger(RecalcTrigger,Trigger3M)),NA())</f>
        <v>5.1036549582477555E-3</v>
      </c>
      <c r="L2950" s="44">
        <f>IFERROR(_xll.qlIndexFixing(Index6M,$H2950,TRUE,_xll.ohTrigger(RecalcTrigger,Trigger6M)),NA())</f>
        <v>4.250854176500893E-3</v>
      </c>
      <c r="M2950" s="145">
        <f>IFERROR(_xll.qlIndexFixing(Index1Y,$H2950,TRUE,_xll.ohTrigger(RecalcTrigger,Trigger1Y)),NA())</f>
        <v>5.3525772746206316E-3</v>
      </c>
      <c r="N2950" s="144">
        <f>IFERROR(_xll.qlIndexFixing(ONIndex1M,I2950,TRUE,_xll.ohTrigger(RecalcTrigger,Trigger1M)),NA())</f>
        <v>4.8275590348456632E-3</v>
      </c>
      <c r="O2950" s="44">
        <f>IFERROR(_xll.qlIndexFixing(ONIndex3M,I2950,TRUE,_xll.ohTrigger(RecalcTrigger,Trigger3M)),NA())</f>
        <v>5.0822332219446764E-3</v>
      </c>
      <c r="P2950" s="44">
        <f>IFERROR(_xll.qlIndexFixing(ONIndex6M,I2950,TRUE,_xll.ohTrigger(RecalcTrigger,Trigger6M)),NA())</f>
        <v>4.142402703415371E-3</v>
      </c>
      <c r="Q2950" s="145">
        <f>IFERROR(_xll.qlIndexFixing(ONIndex1Y,I2950,TRUE,_xll.ohTrigger(RecalcTrigger,Trigger1Y)),NA())</f>
        <v>5.2505658620916051E-3</v>
      </c>
    </row>
    <row r="2951" spans="2:17" x14ac:dyDescent="0.2">
      <c r="B2951" s="39" t="s">
        <v>42</v>
      </c>
      <c r="D2951" s="42">
        <f>_xll.qlCalendarAdvance(Calendar,$D2950,B2951,"f",FALSE)</f>
        <v>60434</v>
      </c>
      <c r="E2951" s="139">
        <f>_xll.qlInterestRateIndexValueDate(IndexON,D2951)</f>
        <v>60434</v>
      </c>
      <c r="F2951" s="155">
        <f>IFERROR(_xll.qlIndexFixing(IndexON,D2951,TRUE,_xll.ohTrigger(RecalcTrigger,TriggerON)),NA())</f>
        <v>5.2001970170767464E-3</v>
      </c>
      <c r="H2951" s="42">
        <f>_xll.qlCalendarAdvance(Calendar,$H2950,B2951,"f",FALSE)</f>
        <v>60434</v>
      </c>
      <c r="I2951" s="139">
        <f>_xll.qlInterestRateIndexValueDate(Index1M,$H2951)</f>
        <v>60436</v>
      </c>
      <c r="J2951" s="144">
        <f>IFERROR(_xll.qlIndexFixing(Index1M,$H2951,TRUE,_xll.ohTrigger(RecalcTrigger,Trigger1M)),NA())</f>
        <v>4.8364955241791963E-3</v>
      </c>
      <c r="K2951" s="44">
        <f>IFERROR(_xll.qlIndexFixing(Index3M,H2951,TRUE,_xll.ohTrigger(RecalcTrigger,Trigger3M)),NA())</f>
        <v>5.1067881730067037E-3</v>
      </c>
      <c r="L2951" s="44">
        <f>IFERROR(_xll.qlIndexFixing(Index6M,$H2951,TRUE,_xll.ohTrigger(RecalcTrigger,Trigger6M)),NA())</f>
        <v>4.2598199411723447E-3</v>
      </c>
      <c r="M2951" s="145">
        <f>IFERROR(_xll.qlIndexFixing(Index1Y,$H2951,TRUE,_xll.ohTrigger(RecalcTrigger,Trigger1Y)),NA())</f>
        <v>5.3563225856599088E-3</v>
      </c>
      <c r="N2951" s="144">
        <f>IFERROR(_xll.qlIndexFixing(ONIndex1M,I2951,TRUE,_xll.ohTrigger(RecalcTrigger,Trigger1M)),NA())</f>
        <v>4.8305230501988206E-3</v>
      </c>
      <c r="O2951" s="44">
        <f>IFERROR(_xll.qlIndexFixing(ONIndex3M,I2951,TRUE,_xll.ohTrigger(RecalcTrigger,Trigger3M)),NA())</f>
        <v>5.0851766388948505E-3</v>
      </c>
      <c r="P2951" s="44">
        <f>IFERROR(_xll.qlIndexFixing(ONIndex6M,I2951,TRUE,_xll.ohTrigger(RecalcTrigger,Trigger6M)),NA())</f>
        <v>4.1497077544594418E-3</v>
      </c>
      <c r="Q2951" s="145">
        <f>IFERROR(_xll.qlIndexFixing(ONIndex1Y,I2951,TRUE,_xll.ohTrigger(RecalcTrigger,Trigger1Y)),NA())</f>
        <v>5.2534834897510763E-3</v>
      </c>
    </row>
    <row r="2952" spans="2:17" x14ac:dyDescent="0.2">
      <c r="B2952" s="39" t="s">
        <v>42</v>
      </c>
      <c r="D2952" s="42">
        <f>_xll.qlCalendarAdvance(Calendar,$D2951,B2952,"f",FALSE)</f>
        <v>60441</v>
      </c>
      <c r="E2952" s="139">
        <f>_xll.qlInterestRateIndexValueDate(IndexON,D2952)</f>
        <v>60441</v>
      </c>
      <c r="F2952" s="155">
        <f>IFERROR(_xll.qlIndexFixing(IndexON,D2952,TRUE,_xll.ohTrigger(RecalcTrigger,TriggerON)),NA())</f>
        <v>5.2001970170767464E-3</v>
      </c>
      <c r="H2952" s="42">
        <f>_xll.qlCalendarAdvance(Calendar,$H2951,B2952,"f",FALSE)</f>
        <v>60441</v>
      </c>
      <c r="I2952" s="139">
        <f>_xll.qlInterestRateIndexValueDate(Index1M,$H2952)</f>
        <v>60443</v>
      </c>
      <c r="J2952" s="144">
        <f>IFERROR(_xll.qlIndexFixing(Index1M,$H2952,TRUE,_xll.ohTrigger(RecalcTrigger,Trigger1M)),NA())</f>
        <v>4.8395444431140189E-3</v>
      </c>
      <c r="K2952" s="44">
        <f>IFERROR(_xll.qlIndexFixing(Index3M,H2952,TRUE,_xll.ohTrigger(RecalcTrigger,Trigger3M)),NA())</f>
        <v>5.1099528530707955E-3</v>
      </c>
      <c r="L2952" s="44">
        <f>IFERROR(_xll.qlIndexFixing(Index6M,$H2952,TRUE,_xll.ohTrigger(RecalcTrigger,Trigger6M)),NA())</f>
        <v>4.2710875927744595E-3</v>
      </c>
      <c r="M2952" s="145">
        <f>IFERROR(_xll.qlIndexFixing(Index1Y,$H2952,TRUE,_xll.ohTrigger(RecalcTrigger,Trigger1Y)),NA())</f>
        <v>5.3601001802457623E-3</v>
      </c>
      <c r="N2952" s="144">
        <f>IFERROR(_xll.qlIndexFixing(ONIndex1M,I2952,TRUE,_xll.ohTrigger(RecalcTrigger,Trigger1M)),NA())</f>
        <v>4.8335186638759353E-3</v>
      </c>
      <c r="O2952" s="44">
        <f>IFERROR(_xll.qlIndexFixing(ONIndex3M,I2952,TRUE,_xll.ohTrigger(RecalcTrigger,Trigger3M)),NA())</f>
        <v>5.0881512428180287E-3</v>
      </c>
      <c r="P2952" s="44">
        <f>IFERROR(_xll.qlIndexFixing(ONIndex6M,I2952,TRUE,_xll.ohTrigger(RecalcTrigger,Trigger6M)),NA())</f>
        <v>4.157143389447171E-3</v>
      </c>
      <c r="Q2952" s="145">
        <f>IFERROR(_xll.qlIndexFixing(ONIndex1Y,I2952,TRUE,_xll.ohTrigger(RecalcTrigger,Trigger1Y)),NA())</f>
        <v>5.2564322280446163E-3</v>
      </c>
    </row>
    <row r="2953" spans="2:17" x14ac:dyDescent="0.2">
      <c r="B2953" s="39" t="s">
        <v>42</v>
      </c>
      <c r="D2953" s="42">
        <f>_xll.qlCalendarAdvance(Calendar,$D2952,B2953,"f",FALSE)</f>
        <v>60448</v>
      </c>
      <c r="E2953" s="139">
        <f>_xll.qlInterestRateIndexValueDate(IndexON,D2953)</f>
        <v>60448</v>
      </c>
      <c r="F2953" s="155">
        <f>IFERROR(_xll.qlIndexFixing(IndexON,D2953,TRUE,_xll.ohTrigger(RecalcTrigger,TriggerON)),NA())</f>
        <v>5.2001970170767464E-3</v>
      </c>
      <c r="H2953" s="42">
        <f>_xll.qlCalendarAdvance(Calendar,$H2952,B2953,"f",FALSE)</f>
        <v>60448</v>
      </c>
      <c r="I2953" s="139">
        <f>_xll.qlInterestRateIndexValueDate(Index1M,$H2953)</f>
        <v>60450</v>
      </c>
      <c r="J2953" s="144">
        <f>IFERROR(_xll.qlIndexFixing(Index1M,$H2953,TRUE,_xll.ohTrigger(RecalcTrigger,Trigger1M)),NA())</f>
        <v>4.8426250821104189E-3</v>
      </c>
      <c r="K2953" s="44">
        <f>IFERROR(_xll.qlIndexFixing(Index3M,H2953,TRUE,_xll.ohTrigger(RecalcTrigger,Trigger3M)),NA())</f>
        <v>5.1131490382334173E-3</v>
      </c>
      <c r="L2953" s="44">
        <f>IFERROR(_xll.qlIndexFixing(Index6M,$H2953,TRUE,_xll.ohTrigger(RecalcTrigger,Trigger6M)),NA())</f>
        <v>4.2803491066240569E-3</v>
      </c>
      <c r="M2953" s="145">
        <f>IFERROR(_xll.qlIndexFixing(Index1Y,$H2953,TRUE,_xll.ohTrigger(RecalcTrigger,Trigger1Y)),NA())</f>
        <v>5.3639100976876786E-3</v>
      </c>
      <c r="N2953" s="144">
        <f>IFERROR(_xll.qlIndexFixing(ONIndex1M,I2953,TRUE,_xll.ohTrigger(RecalcTrigger,Trigger1M)),NA())</f>
        <v>4.8365459168842051E-3</v>
      </c>
      <c r="O2953" s="44">
        <f>IFERROR(_xll.qlIndexFixing(ONIndex3M,I2953,TRUE,_xll.ohTrigger(RecalcTrigger,Trigger3M)),NA())</f>
        <v>5.0911570735223677E-3</v>
      </c>
      <c r="P2953" s="44">
        <f>IFERROR(_xll.qlIndexFixing(ONIndex6M,I2953,TRUE,_xll.ohTrigger(RecalcTrigger,Trigger6M)),NA())</f>
        <v>4.1647097943897649E-3</v>
      </c>
      <c r="Q2953" s="145">
        <f>IFERROR(_xll.qlIndexFixing(ONIndex1Y,I2953,TRUE,_xll.ohTrigger(RecalcTrigger,Trigger1Y)),NA())</f>
        <v>5.2594121155813411E-3</v>
      </c>
    </row>
    <row r="2954" spans="2:17" x14ac:dyDescent="0.2">
      <c r="B2954" s="39" t="s">
        <v>42</v>
      </c>
      <c r="D2954" s="42">
        <f>_xll.qlCalendarAdvance(Calendar,$D2953,B2954,"f",FALSE)</f>
        <v>60455</v>
      </c>
      <c r="E2954" s="139">
        <f>_xll.qlInterestRateIndexValueDate(IndexON,D2954)</f>
        <v>60455</v>
      </c>
      <c r="F2954" s="155">
        <f>IFERROR(_xll.qlIndexFixing(IndexON,D2954,TRUE,_xll.ohTrigger(RecalcTrigger,TriggerON)),NA())</f>
        <v>5.2001970171566825E-3</v>
      </c>
      <c r="H2954" s="42">
        <f>_xll.qlCalendarAdvance(Calendar,$H2953,B2954,"f",FALSE)</f>
        <v>60455</v>
      </c>
      <c r="I2954" s="139">
        <f>_xll.qlInterestRateIndexValueDate(Index1M,$H2954)</f>
        <v>60457</v>
      </c>
      <c r="J2954" s="144">
        <f>IFERROR(_xll.qlIndexFixing(Index1M,$H2954,TRUE,_xll.ohTrigger(RecalcTrigger,Trigger1M)),NA())</f>
        <v>4.8457374819033117E-3</v>
      </c>
      <c r="K2954" s="44">
        <f>IFERROR(_xll.qlIndexFixing(Index3M,H2954,TRUE,_xll.ohTrigger(RecalcTrigger,Trigger3M)),NA())</f>
        <v>5.1163767682896929E-3</v>
      </c>
      <c r="L2954" s="44">
        <f>IFERROR(_xll.qlIndexFixing(Index6M,$H2954,TRUE,_xll.ohTrigger(RecalcTrigger,Trigger6M)),NA())</f>
        <v>4.2897442641701942E-3</v>
      </c>
      <c r="M2954" s="145">
        <f>IFERROR(_xll.qlIndexFixing(Index1Y,$H2954,TRUE,_xll.ohTrigger(RecalcTrigger,Trigger1Y)),NA())</f>
        <v>5.3677523772971154E-3</v>
      </c>
      <c r="N2954" s="144">
        <f>IFERROR(_xll.qlIndexFixing(ONIndex1M,I2954,TRUE,_xll.ohTrigger(RecalcTrigger,Trigger1M)),NA())</f>
        <v>4.8396048495913391E-3</v>
      </c>
      <c r="O2954" s="44">
        <f>IFERROR(_xll.qlIndexFixing(ONIndex3M,I2954,TRUE,_xll.ohTrigger(RecalcTrigger,Trigger3M)),NA())</f>
        <v>5.0941941705762162E-3</v>
      </c>
      <c r="P2954" s="44">
        <f>IFERROR(_xll.qlIndexFixing(ONIndex6M,I2954,TRUE,_xll.ohTrigger(RecalcTrigger,Trigger6M)),NA())</f>
        <v>4.1724071549786856E-3</v>
      </c>
      <c r="Q2954" s="145">
        <f>IFERROR(_xll.qlIndexFixing(ONIndex1Y,I2954,TRUE,_xll.ohTrigger(RecalcTrigger,Trigger1Y)),NA())</f>
        <v>5.262423191370047E-3</v>
      </c>
    </row>
    <row r="2955" spans="2:17" x14ac:dyDescent="0.2">
      <c r="B2955" s="39" t="s">
        <v>42</v>
      </c>
      <c r="D2955" s="42">
        <f>_xll.qlCalendarAdvance(Calendar,$D2954,B2955,"f",FALSE)</f>
        <v>60462</v>
      </c>
      <c r="E2955" s="139">
        <f>_xll.qlInterestRateIndexValueDate(IndexON,D2955)</f>
        <v>60462</v>
      </c>
      <c r="F2955" s="155">
        <f>IFERROR(_xll.qlIndexFixing(IndexON,D2955,TRUE,_xll.ohTrigger(RecalcTrigger,TriggerON)),NA())</f>
        <v>5.2001970170767464E-3</v>
      </c>
      <c r="H2955" s="42">
        <f>_xll.qlCalendarAdvance(Calendar,$H2954,B2955,"f",FALSE)</f>
        <v>60462</v>
      </c>
      <c r="I2955" s="139">
        <f>_xll.qlInterestRateIndexValueDate(Index1M,$H2955)</f>
        <v>60464</v>
      </c>
      <c r="J2955" s="144">
        <f>IFERROR(_xll.qlIndexFixing(Index1M,$H2955,TRUE,_xll.ohTrigger(RecalcTrigger,Trigger1M)),NA())</f>
        <v>4.8488816832450987E-3</v>
      </c>
      <c r="K2955" s="44">
        <f>IFERROR(_xll.qlIndexFixing(Index3M,H2955,TRUE,_xll.ohTrigger(RecalcTrigger,Trigger3M)),NA())</f>
        <v>5.1196360830364834E-3</v>
      </c>
      <c r="L2955" s="44">
        <f>IFERROR(_xll.qlIndexFixing(Index6M,$H2955,TRUE,_xll.ohTrigger(RecalcTrigger,Trigger6M)),NA())</f>
        <v>4.2992732536373613E-3</v>
      </c>
      <c r="M2955" s="145">
        <f>IFERROR(_xll.qlIndexFixing(Index1Y,$H2955,TRUE,_xll.ohTrigger(RecalcTrigger,Trigger1Y)),NA())</f>
        <v>5.3716270583912262E-3</v>
      </c>
      <c r="N2955" s="144">
        <f>IFERROR(_xll.qlIndexFixing(ONIndex1M,I2955,TRUE,_xll.ohTrigger(RecalcTrigger,Trigger1M)),NA())</f>
        <v>4.8426955030045349E-3</v>
      </c>
      <c r="O2955" s="44">
        <f>IFERROR(_xll.qlIndexFixing(ONIndex3M,I2955,TRUE,_xll.ohTrigger(RecalcTrigger,Trigger3M)),NA())</f>
        <v>5.0972625737077948E-3</v>
      </c>
      <c r="P2955" s="44">
        <f>IFERROR(_xll.qlIndexFixing(ONIndex6M,I2955,TRUE,_xll.ohTrigger(RecalcTrigger,Trigger6M)),NA())</f>
        <v>4.1802356572251398E-3</v>
      </c>
      <c r="Q2955" s="145">
        <f>IFERROR(_xll.qlIndexFixing(ONIndex1Y,I2955,TRUE,_xll.ohTrigger(RecalcTrigger,Trigger1Y)),NA())</f>
        <v>5.2654654938599776E-3</v>
      </c>
    </row>
    <row r="2956" spans="2:17" x14ac:dyDescent="0.2">
      <c r="B2956" s="39" t="s">
        <v>42</v>
      </c>
      <c r="D2956" s="42">
        <f>_xll.qlCalendarAdvance(Calendar,$D2955,B2956,"f",FALSE)</f>
        <v>60469</v>
      </c>
      <c r="E2956" s="139">
        <f>_xll.qlInterestRateIndexValueDate(IndexON,D2956)</f>
        <v>60469</v>
      </c>
      <c r="F2956" s="155">
        <f>IFERROR(_xll.qlIndexFixing(IndexON,D2956,TRUE,_xll.ohTrigger(RecalcTrigger,TriggerON)),NA())</f>
        <v>5.2001970170767464E-3</v>
      </c>
      <c r="H2956" s="42">
        <f>_xll.qlCalendarAdvance(Calendar,$H2955,B2956,"f",FALSE)</f>
        <v>60469</v>
      </c>
      <c r="I2956" s="139">
        <f>_xll.qlInterestRateIndexValueDate(Index1M,$H2956)</f>
        <v>60471</v>
      </c>
      <c r="J2956" s="144">
        <f>IFERROR(_xll.qlIndexFixing(Index1M,$H2956,TRUE,_xll.ohTrigger(RecalcTrigger,Trigger1M)),NA())</f>
        <v>4.8520577268806875E-3</v>
      </c>
      <c r="K2956" s="44">
        <f>IFERROR(_xll.qlIndexFixing(Index3M,H2956,TRUE,_xll.ohTrigger(RecalcTrigger,Trigger3M)),NA())</f>
        <v>5.1229270222697826E-3</v>
      </c>
      <c r="L2956" s="44">
        <f>IFERROR(_xll.qlIndexFixing(Index6M,$H2956,TRUE,_xll.ohTrigger(RecalcTrigger,Trigger6M)),NA())</f>
        <v>4.3089362632844274E-3</v>
      </c>
      <c r="M2956" s="145">
        <f>IFERROR(_xll.qlIndexFixing(Index1Y,$H2956,TRUE,_xll.ohTrigger(RecalcTrigger,Trigger1Y)),NA())</f>
        <v>5.3755341802895719E-3</v>
      </c>
      <c r="N2956" s="144">
        <f>IFERROR(_xll.qlIndexFixing(ONIndex1M,I2956,TRUE,_xll.ohTrigger(RecalcTrigger,Trigger1M)),NA())</f>
        <v>4.8458179176513738E-3</v>
      </c>
      <c r="O2956" s="44">
        <f>IFERROR(_xll.qlIndexFixing(ONIndex3M,I2956,TRUE,_xll.ohTrigger(RecalcTrigger,Trigger3M)),NA())</f>
        <v>5.1003623226453243E-3</v>
      </c>
      <c r="P2956" s="44">
        <f>IFERROR(_xll.qlIndexFixing(ONIndex6M,I2956,TRUE,_xll.ohTrigger(RecalcTrigger,Trigger6M)),NA())</f>
        <v>4.1881954871403337E-3</v>
      </c>
      <c r="Q2956" s="145">
        <f>IFERROR(_xll.qlIndexFixing(ONIndex1Y,I2956,TRUE,_xll.ohTrigger(RecalcTrigger,Trigger1Y)),NA())</f>
        <v>5.2685390619799932E-3</v>
      </c>
    </row>
    <row r="2957" spans="2:17" x14ac:dyDescent="0.2">
      <c r="B2957" s="39" t="s">
        <v>42</v>
      </c>
      <c r="D2957" s="42">
        <f>_xll.qlCalendarAdvance(Calendar,$D2956,B2957,"f",FALSE)</f>
        <v>60476</v>
      </c>
      <c r="E2957" s="139">
        <f>_xll.qlInterestRateIndexValueDate(IndexON,D2957)</f>
        <v>60476</v>
      </c>
      <c r="F2957" s="155">
        <f>IFERROR(_xll.qlIndexFixing(IndexON,D2957,TRUE,_xll.ohTrigger(RecalcTrigger,TriggerON)),NA())</f>
        <v>5.2001970170767464E-3</v>
      </c>
      <c r="H2957" s="42">
        <f>_xll.qlCalendarAdvance(Calendar,$H2956,B2957,"f",FALSE)</f>
        <v>60476</v>
      </c>
      <c r="I2957" s="139">
        <f>_xll.qlInterestRateIndexValueDate(Index1M,$H2957)</f>
        <v>60478</v>
      </c>
      <c r="J2957" s="144">
        <f>IFERROR(_xll.qlIndexFixing(Index1M,$H2957,TRUE,_xll.ohTrigger(RecalcTrigger,Trigger1M)),NA())</f>
        <v>4.8552656535599814E-3</v>
      </c>
      <c r="K2957" s="44">
        <f>IFERROR(_xll.qlIndexFixing(Index3M,H2957,TRUE,_xll.ohTrigger(RecalcTrigger,Trigger3M)),NA())</f>
        <v>5.1262496257855816E-3</v>
      </c>
      <c r="L2957" s="44">
        <f>IFERROR(_xll.qlIndexFixing(Index6M,$H2957,TRUE,_xll.ohTrigger(RecalcTrigger,Trigger6M)),NA())</f>
        <v>4.3164187682553559E-3</v>
      </c>
      <c r="M2957" s="145">
        <f>IFERROR(_xll.qlIndexFixing(Index1Y,$H2957,TRUE,_xll.ohTrigger(RecalcTrigger,Trigger1Y)),NA())</f>
        <v>5.3794737823158745E-3</v>
      </c>
      <c r="N2957" s="144">
        <f>IFERROR(_xll.qlIndexFixing(ONIndex1M,I2957,TRUE,_xll.ohTrigger(RecalcTrigger,Trigger1M)),NA())</f>
        <v>4.8489721341393732E-3</v>
      </c>
      <c r="O2957" s="44">
        <f>IFERROR(_xll.qlIndexFixing(ONIndex3M,I2957,TRUE,_xll.ohTrigger(RecalcTrigger,Trigger3M)),NA())</f>
        <v>5.1034934568772172E-3</v>
      </c>
      <c r="P2957" s="44">
        <f>IFERROR(_xll.qlIndexFixing(ONIndex6M,I2957,TRUE,_xll.ohTrigger(RecalcTrigger,Trigger6M)),NA())</f>
        <v>4.1962868303357936E-3</v>
      </c>
      <c r="Q2957" s="145">
        <f>IFERROR(_xll.qlIndexFixing(ONIndex1Y,I2957,TRUE,_xll.ohTrigger(RecalcTrigger,Trigger1Y)),NA())</f>
        <v>5.2716439342592736E-3</v>
      </c>
    </row>
    <row r="2958" spans="2:17" x14ac:dyDescent="0.2">
      <c r="B2958" s="39" t="s">
        <v>42</v>
      </c>
      <c r="D2958" s="42">
        <f>_xll.qlCalendarAdvance(Calendar,$D2957,B2958,"f",FALSE)</f>
        <v>60483</v>
      </c>
      <c r="E2958" s="139">
        <f>_xll.qlInterestRateIndexValueDate(IndexON,D2958)</f>
        <v>60483</v>
      </c>
      <c r="F2958" s="155">
        <f>IFERROR(_xll.qlIndexFixing(IndexON,D2958,TRUE,_xll.ohTrigger(RecalcTrigger,TriggerON)),NA())</f>
        <v>5.2001970170767464E-3</v>
      </c>
      <c r="H2958" s="42">
        <f>_xll.qlCalendarAdvance(Calendar,$H2957,B2958,"f",FALSE)</f>
        <v>60483</v>
      </c>
      <c r="I2958" s="139">
        <f>_xll.qlInterestRateIndexValueDate(Index1M,$H2958)</f>
        <v>60485</v>
      </c>
      <c r="J2958" s="144">
        <f>IFERROR(_xll.qlIndexFixing(Index1M,$H2958,TRUE,_xll.ohTrigger(RecalcTrigger,Trigger1M)),NA())</f>
        <v>4.8585055040278879E-3</v>
      </c>
      <c r="K2958" s="44">
        <f>IFERROR(_xll.qlIndexFixing(Index3M,H2958,TRUE,_xll.ohTrigger(RecalcTrigger,Trigger3M)),NA())</f>
        <v>5.1296039333833489E-3</v>
      </c>
      <c r="L2958" s="44">
        <f>IFERROR(_xll.qlIndexFixing(Index6M,$H2958,TRUE,_xll.ohTrigger(RecalcTrigger,Trigger6M)),NA())</f>
        <v>4.3286650962968557E-3</v>
      </c>
      <c r="M2958" s="145">
        <f>IFERROR(_xll.qlIndexFixing(Index1Y,$H2958,TRUE,_xll.ohTrigger(RecalcTrigger,Trigger1Y)),NA())</f>
        <v>5.3834459037982365E-3</v>
      </c>
      <c r="N2958" s="144">
        <f>IFERROR(_xll.qlIndexFixing(ONIndex1M,I2958,TRUE,_xll.ohTrigger(RecalcTrigger,Trigger1M)),NA())</f>
        <v>4.8521581935556668E-3</v>
      </c>
      <c r="O2958" s="44">
        <f>IFERROR(_xll.qlIndexFixing(ONIndex3M,I2958,TRUE,_xll.ohTrigger(RecalcTrigger,Trigger3M)),NA())</f>
        <v>5.1066560163715025E-3</v>
      </c>
      <c r="P2958" s="44">
        <f>IFERROR(_xll.qlIndexFixing(ONIndex6M,I2958,TRUE,_xll.ohTrigger(RecalcTrigger,Trigger6M)),NA())</f>
        <v>4.2045098728227259E-3</v>
      </c>
      <c r="Q2958" s="145">
        <f>IFERROR(_xll.qlIndexFixing(ONIndex1Y,I2958,TRUE,_xll.ohTrigger(RecalcTrigger,Trigger1Y)),NA())</f>
        <v>5.2747801497066149E-3</v>
      </c>
    </row>
    <row r="2959" spans="2:17" x14ac:dyDescent="0.2">
      <c r="B2959" s="39" t="s">
        <v>42</v>
      </c>
      <c r="D2959" s="42">
        <f>_xll.qlCalendarAdvance(Calendar,$D2958,B2959,"f",FALSE)</f>
        <v>60490</v>
      </c>
      <c r="E2959" s="139">
        <f>_xll.qlInterestRateIndexValueDate(IndexON,D2959)</f>
        <v>60490</v>
      </c>
      <c r="F2959" s="155">
        <f>IFERROR(_xll.qlIndexFixing(IndexON,D2959,TRUE,_xll.ohTrigger(RecalcTrigger,TriggerON)),NA())</f>
        <v>5.2001970170767464E-3</v>
      </c>
      <c r="H2959" s="42">
        <f>_xll.qlCalendarAdvance(Calendar,$H2958,B2959,"f",FALSE)</f>
        <v>60490</v>
      </c>
      <c r="I2959" s="139">
        <f>_xll.qlInterestRateIndexValueDate(Index1M,$H2959)</f>
        <v>60492</v>
      </c>
      <c r="J2959" s="144">
        <f>IFERROR(_xll.qlIndexFixing(Index1M,$H2959,TRUE,_xll.ohTrigger(RecalcTrigger,Trigger1M)),NA())</f>
        <v>4.8617773190293145E-3</v>
      </c>
      <c r="K2959" s="44">
        <f>IFERROR(_xll.qlIndexFixing(Index3M,H2959,TRUE,_xll.ohTrigger(RecalcTrigger,Trigger3M)),NA())</f>
        <v>5.1329899848634218E-3</v>
      </c>
      <c r="L2959" s="44">
        <f>IFERROR(_xll.qlIndexFixing(Index6M,$H2959,TRUE,_xll.ohTrigger(RecalcTrigger,Trigger6M)),NA())</f>
        <v>4.3387312963342438E-3</v>
      </c>
      <c r="M2959" s="145">
        <f>IFERROR(_xll.qlIndexFixing(Index1Y,$H2959,TRUE,_xll.ohTrigger(RecalcTrigger,Trigger1Y)),NA())</f>
        <v>5.387450584067607E-3</v>
      </c>
      <c r="N2959" s="144">
        <f>IFERROR(_xll.qlIndexFixing(ONIndex1M,I2959,TRUE,_xll.ohTrigger(RecalcTrigger,Trigger1M)),NA())</f>
        <v>4.8553761361880277E-3</v>
      </c>
      <c r="O2959" s="44">
        <f>IFERROR(_xll.qlIndexFixing(ONIndex3M,I2959,TRUE,_xll.ohTrigger(RecalcTrigger,Trigger3M)),NA())</f>
        <v>5.1098500404567204E-3</v>
      </c>
      <c r="P2959" s="44">
        <f>IFERROR(_xll.qlIndexFixing(ONIndex6M,I2959,TRUE,_xll.ohTrigger(RecalcTrigger,Trigger6M)),NA())</f>
        <v>4.212864800532401E-3</v>
      </c>
      <c r="Q2959" s="145">
        <f>IFERROR(_xll.qlIndexFixing(ONIndex1Y,I2959,TRUE,_xll.ohTrigger(RecalcTrigger,Trigger1Y)),NA())</f>
        <v>5.2779477468511971E-3</v>
      </c>
    </row>
    <row r="2960" spans="2:17" x14ac:dyDescent="0.2">
      <c r="B2960" s="39" t="s">
        <v>42</v>
      </c>
      <c r="D2960" s="42">
        <f>_xll.qlCalendarAdvance(Calendar,$D2959,B2960,"f",FALSE)</f>
        <v>60497</v>
      </c>
      <c r="E2960" s="139">
        <f>_xll.qlInterestRateIndexValueDate(IndexON,D2960)</f>
        <v>60497</v>
      </c>
      <c r="F2960" s="155">
        <f>IFERROR(_xll.qlIndexFixing(IndexON,D2960,TRUE,_xll.ohTrigger(RecalcTrigger,TriggerON)),NA())</f>
        <v>5.2001970171566825E-3</v>
      </c>
      <c r="H2960" s="42">
        <f>_xll.qlCalendarAdvance(Calendar,$H2959,B2960,"f",FALSE)</f>
        <v>60497</v>
      </c>
      <c r="I2960" s="139">
        <f>_xll.qlInterestRateIndexValueDate(Index1M,$H2960)</f>
        <v>60499</v>
      </c>
      <c r="J2960" s="144">
        <f>IFERROR(_xll.qlIndexFixing(Index1M,$H2960,TRUE,_xll.ohTrigger(RecalcTrigger,Trigger1M)),NA())</f>
        <v>4.8650811393166626E-3</v>
      </c>
      <c r="K2960" s="44">
        <f>IFERROR(_xll.qlIndexFixing(Index3M,H2960,TRUE,_xll.ohTrigger(RecalcTrigger,Trigger3M)),NA())</f>
        <v>5.1364078200226608E-3</v>
      </c>
      <c r="L2960" s="44">
        <f>IFERROR(_xll.qlIndexFixing(Index6M,$H2960,TRUE,_xll.ohTrigger(RecalcTrigger,Trigger6M)),NA())</f>
        <v>4.3489322698938675E-3</v>
      </c>
      <c r="M2960" s="145">
        <f>IFERROR(_xll.qlIndexFixing(Index1Y,$H2960,TRUE,_xll.ohTrigger(RecalcTrigger,Trigger1Y)),NA())</f>
        <v>5.3914878624593161E-3</v>
      </c>
      <c r="N2960" s="144">
        <f>IFERROR(_xll.qlIndexFixing(ONIndex1M,I2960,TRUE,_xll.ohTrigger(RecalcTrigger,Trigger1M)),NA())</f>
        <v>4.8586260028837813E-3</v>
      </c>
      <c r="O2960" s="44">
        <f>IFERROR(_xll.qlIndexFixing(ONIndex3M,I2960,TRUE,_xll.ohTrigger(RecalcTrigger,Trigger3M)),NA())</f>
        <v>5.1130755690209639E-3</v>
      </c>
      <c r="P2960" s="44">
        <f>IFERROR(_xll.qlIndexFixing(ONIndex6M,I2960,TRUE,_xll.ohTrigger(RecalcTrigger,Trigger6M)),NA())</f>
        <v>4.2213517993161531E-3</v>
      </c>
      <c r="Q2960" s="145">
        <f>IFERROR(_xll.qlIndexFixing(ONIndex1Y,I2960,TRUE,_xll.ohTrigger(RecalcTrigger,Trigger1Y)),NA())</f>
        <v>5.281146764382072E-3</v>
      </c>
    </row>
    <row r="2961" spans="2:17" x14ac:dyDescent="0.2">
      <c r="B2961" s="39" t="s">
        <v>42</v>
      </c>
      <c r="D2961" s="42">
        <f>_xll.qlCalendarAdvance(Calendar,$D2960,B2961,"f",FALSE)</f>
        <v>60504</v>
      </c>
      <c r="E2961" s="139">
        <f>_xll.qlInterestRateIndexValueDate(IndexON,D2961)</f>
        <v>60504</v>
      </c>
      <c r="F2961" s="155">
        <f>IFERROR(_xll.qlIndexFixing(IndexON,D2961,TRUE,_xll.ohTrigger(RecalcTrigger,TriggerON)),NA())</f>
        <v>5.2001970170767464E-3</v>
      </c>
      <c r="H2961" s="42">
        <f>_xll.qlCalendarAdvance(Calendar,$H2960,B2961,"f",FALSE)</f>
        <v>60504</v>
      </c>
      <c r="I2961" s="139">
        <f>_xll.qlInterestRateIndexValueDate(Index1M,$H2961)</f>
        <v>60506</v>
      </c>
      <c r="J2961" s="144">
        <f>IFERROR(_xll.qlIndexFixing(Index1M,$H2961,TRUE,_xll.ohTrigger(RecalcTrigger,Trigger1M)),NA())</f>
        <v>4.8684170056398357E-3</v>
      </c>
      <c r="K2961" s="44">
        <f>IFERROR(_xll.qlIndexFixing(Index3M,H2961,TRUE,_xll.ohTrigger(RecalcTrigger,Trigger3M)),NA())</f>
        <v>5.1398574786657488E-3</v>
      </c>
      <c r="L2961" s="44">
        <f>IFERROR(_xll.qlIndexFixing(Index6M,$H2961,TRUE,_xll.ohTrigger(RecalcTrigger,Trigger6M)),NA())</f>
        <v>4.3568358262687486E-3</v>
      </c>
      <c r="M2961" s="145">
        <f>IFERROR(_xll.qlIndexFixing(Index1Y,$H2961,TRUE,_xll.ohTrigger(RecalcTrigger,Trigger1Y)),NA())</f>
        <v>5.3955577783128547E-3</v>
      </c>
      <c r="N2961" s="144">
        <f>IFERROR(_xll.qlIndexFixing(ONIndex1M,I2961,TRUE,_xll.ohTrigger(RecalcTrigger,Trigger1M)),NA())</f>
        <v>4.8619078344902533E-3</v>
      </c>
      <c r="O2961" s="44">
        <f>IFERROR(_xll.qlIndexFixing(ONIndex3M,I2961,TRUE,_xll.ohTrigger(RecalcTrigger,Trigger3M)),NA())</f>
        <v>5.1163326415526456E-3</v>
      </c>
      <c r="P2961" s="44">
        <f>IFERROR(_xll.qlIndexFixing(ONIndex6M,I2961,TRUE,_xll.ohTrigger(RecalcTrigger,Trigger6M)),NA())</f>
        <v>4.2299710549453806E-3</v>
      </c>
      <c r="Q2961" s="145">
        <f>IFERROR(_xll.qlIndexFixing(ONIndex1Y,I2961,TRUE,_xll.ohTrigger(RecalcTrigger,Trigger1Y)),NA())</f>
        <v>5.2843772412280998E-3</v>
      </c>
    </row>
    <row r="2962" spans="2:17" x14ac:dyDescent="0.2">
      <c r="B2962" s="39" t="s">
        <v>42</v>
      </c>
      <c r="D2962" s="42">
        <f>_xll.qlCalendarAdvance(Calendar,$D2961,B2962,"f",FALSE)</f>
        <v>60511</v>
      </c>
      <c r="E2962" s="139">
        <f>_xll.qlInterestRateIndexValueDate(IndexON,D2962)</f>
        <v>60511</v>
      </c>
      <c r="F2962" s="155">
        <f>IFERROR(_xll.qlIndexFixing(IndexON,D2962,TRUE,_xll.ohTrigger(RecalcTrigger,TriggerON)),NA())</f>
        <v>5.2001970171566825E-3</v>
      </c>
      <c r="H2962" s="42">
        <f>_xll.qlCalendarAdvance(Calendar,$H2961,B2962,"f",FALSE)</f>
        <v>60511</v>
      </c>
      <c r="I2962" s="139">
        <f>_xll.qlInterestRateIndexValueDate(Index1M,$H2962)</f>
        <v>60513</v>
      </c>
      <c r="J2962" s="144">
        <f>IFERROR(_xll.qlIndexFixing(Index1M,$H2962,TRUE,_xll.ohTrigger(RecalcTrigger,Trigger1M)),NA())</f>
        <v>4.8717849587387452E-3</v>
      </c>
      <c r="K2962" s="44">
        <f>IFERROR(_xll.qlIndexFixing(Index3M,H2962,TRUE,_xll.ohTrigger(RecalcTrigger,Trigger3M)),NA())</f>
        <v>5.1430475776506647E-3</v>
      </c>
      <c r="L2962" s="44">
        <f>IFERROR(_xll.qlIndexFixing(Index6M,$H2962,TRUE,_xll.ohTrigger(RecalcTrigger,Trigger6M)),NA())</f>
        <v>4.3656408466367629E-3</v>
      </c>
      <c r="M2962" s="145">
        <f>IFERROR(_xll.qlIndexFixing(Index1Y,$H2962,TRUE,_xll.ohTrigger(RecalcTrigger,Trigger1Y)),NA())</f>
        <v>5.399660370970779E-3</v>
      </c>
      <c r="N2962" s="144">
        <f>IFERROR(_xll.qlIndexFixing(ONIndex1M,I2962,TRUE,_xll.ohTrigger(RecalcTrigger,Trigger1M)),NA())</f>
        <v>4.8652216714550889E-3</v>
      </c>
      <c r="O2962" s="44">
        <f>IFERROR(_xll.qlIndexFixing(ONIndex3M,I2962,TRUE,_xll.ohTrigger(RecalcTrigger,Trigger3M)),NA())</f>
        <v>5.119621297859922E-3</v>
      </c>
      <c r="P2962" s="44">
        <f>IFERROR(_xll.qlIndexFixing(ONIndex6M,I2962,TRUE,_xll.ohTrigger(RecalcTrigger,Trigger6M)),NA())</f>
        <v>4.238722753511226E-3</v>
      </c>
      <c r="Q2962" s="145">
        <f>IFERROR(_xll.qlIndexFixing(ONIndex1Y,I2962,TRUE,_xll.ohTrigger(RecalcTrigger,Trigger1Y)),NA())</f>
        <v>5.2876392159184604E-3</v>
      </c>
    </row>
    <row r="2963" spans="2:17" x14ac:dyDescent="0.2">
      <c r="B2963" s="39" t="s">
        <v>42</v>
      </c>
      <c r="D2963" s="42">
        <f>_xll.qlCalendarAdvance(Calendar,$D2962,B2963,"f",FALSE)</f>
        <v>60518</v>
      </c>
      <c r="E2963" s="139">
        <f>_xll.qlInterestRateIndexValueDate(IndexON,D2963)</f>
        <v>60518</v>
      </c>
      <c r="F2963" s="155">
        <f>IFERROR(_xll.qlIndexFixing(IndexON,D2963,TRUE,_xll.ohTrigger(RecalcTrigger,TriggerON)),NA())</f>
        <v>5.2001970170767464E-3</v>
      </c>
      <c r="H2963" s="42">
        <f>_xll.qlCalendarAdvance(Calendar,$H2962,B2963,"f",FALSE)</f>
        <v>60518</v>
      </c>
      <c r="I2963" s="139">
        <f>_xll.qlInterestRateIndexValueDate(Index1M,$H2963)</f>
        <v>60520</v>
      </c>
      <c r="J2963" s="144">
        <f>IFERROR(_xll.qlIndexFixing(Index1M,$H2963,TRUE,_xll.ohTrigger(RecalcTrigger,Trigger1M)),NA())</f>
        <v>4.8751850393707885E-3</v>
      </c>
      <c r="K2963" s="44">
        <f>IFERROR(_xll.qlIndexFixing(Index3M,H2963,TRUE,_xll.ohTrigger(RecalcTrigger,Trigger3M)),NA())</f>
        <v>5.1465586662221971E-3</v>
      </c>
      <c r="L2963" s="44">
        <f>IFERROR(_xll.qlIndexFixing(Index6M,$H2963,TRUE,_xll.ohTrigger(RecalcTrigger,Trigger6M)),NA())</f>
        <v>4.3761979823919717E-3</v>
      </c>
      <c r="M2963" s="145">
        <f>IFERROR(_xll.qlIndexFixing(Index1Y,$H2963,TRUE,_xll.ohTrigger(RecalcTrigger,Trigger1Y)),NA())</f>
        <v>5.4037956797802445E-3</v>
      </c>
      <c r="N2963" s="144">
        <f>IFERROR(_xll.qlIndexFixing(ONIndex1M,I2963,TRUE,_xll.ohTrigger(RecalcTrigger,Trigger1M)),NA())</f>
        <v>4.8685675547854856E-3</v>
      </c>
      <c r="O2963" s="44">
        <f>IFERROR(_xll.qlIndexFixing(ONIndex3M,I2963,TRUE,_xll.ohTrigger(RecalcTrigger,Trigger3M)),NA())</f>
        <v>5.122941577591078E-3</v>
      </c>
      <c r="P2963" s="44">
        <f>IFERROR(_xll.qlIndexFixing(ONIndex6M,I2963,TRUE,_xll.ohTrigger(RecalcTrigger,Trigger6M)),NA())</f>
        <v>4.2476070807850874E-3</v>
      </c>
      <c r="Q2963" s="145">
        <f>IFERROR(_xll.qlIndexFixing(ONIndex1Y,I2963,TRUE,_xll.ohTrigger(RecalcTrigger,Trigger1Y)),NA())</f>
        <v>5.2909327273020779E-3</v>
      </c>
    </row>
    <row r="2964" spans="2:17" x14ac:dyDescent="0.2">
      <c r="B2964" s="39" t="s">
        <v>42</v>
      </c>
      <c r="D2964" s="42">
        <f>_xll.qlCalendarAdvance(Calendar,$D2963,B2964,"f",FALSE)</f>
        <v>60525</v>
      </c>
      <c r="E2964" s="139">
        <f>_xll.qlInterestRateIndexValueDate(IndexON,D2964)</f>
        <v>60525</v>
      </c>
      <c r="F2964" s="155">
        <f>IFERROR(_xll.qlIndexFixing(IndexON,D2964,TRUE,_xll.ohTrigger(RecalcTrigger,TriggerON)),NA())</f>
        <v>5.2001970171566825E-3</v>
      </c>
      <c r="H2964" s="42">
        <f>_xll.qlCalendarAdvance(Calendar,$H2963,B2964,"f",FALSE)</f>
        <v>60525</v>
      </c>
      <c r="I2964" s="139">
        <f>_xll.qlInterestRateIndexValueDate(Index1M,$H2964)</f>
        <v>60527</v>
      </c>
      <c r="J2964" s="144">
        <f>IFERROR(_xll.qlIndexFixing(Index1M,$H2964,TRUE,_xll.ohTrigger(RecalcTrigger,Trigger1M)),NA())</f>
        <v>4.8786172882808732E-3</v>
      </c>
      <c r="K2964" s="44">
        <f>IFERROR(_xll.qlIndexFixing(Index3M,H2964,TRUE,_xll.ohTrigger(RecalcTrigger,Trigger3M)),NA())</f>
        <v>5.1501016943497841E-3</v>
      </c>
      <c r="L2964" s="44">
        <f>IFERROR(_xll.qlIndexFixing(Index6M,$H2964,TRUE,_xll.ohTrigger(RecalcTrigger,Trigger6M)),NA())</f>
        <v>4.3868905683873763E-3</v>
      </c>
      <c r="M2964" s="145">
        <f>IFERROR(_xll.qlIndexFixing(Index1Y,$H2964,TRUE,_xll.ohTrigger(RecalcTrigger,Trigger1Y)),NA())</f>
        <v>5.4079637341868476E-3</v>
      </c>
      <c r="N2964" s="144">
        <f>IFERROR(_xll.qlIndexFixing(ONIndex1M,I2964,TRUE,_xll.ohTrigger(RecalcTrigger,Trigger1M)),NA())</f>
        <v>4.8719455249290888E-3</v>
      </c>
      <c r="O2964" s="44">
        <f>IFERROR(_xll.qlIndexFixing(ONIndex3M,I2964,TRUE,_xll.ohTrigger(RecalcTrigger,Trigger3M)),NA())</f>
        <v>5.1262935203943982E-3</v>
      </c>
      <c r="P2964" s="44">
        <f>IFERROR(_xll.qlIndexFixing(ONIndex6M,I2964,TRUE,_xll.ohTrigger(RecalcTrigger,Trigger6M)),NA())</f>
        <v>4.2566242224584272E-3</v>
      </c>
      <c r="Q2964" s="145">
        <f>IFERROR(_xll.qlIndexFixing(ONIndex1Y,I2964,TRUE,_xll.ohTrigger(RecalcTrigger,Trigger1Y)),NA())</f>
        <v>5.2942578140680041E-3</v>
      </c>
    </row>
    <row r="2965" spans="2:17" x14ac:dyDescent="0.2">
      <c r="B2965" s="39" t="s">
        <v>42</v>
      </c>
      <c r="D2965" s="42">
        <f>_xll.qlCalendarAdvance(Calendar,$D2964,B2965,"f",FALSE)</f>
        <v>60532</v>
      </c>
      <c r="E2965" s="139">
        <f>_xll.qlInterestRateIndexValueDate(IndexON,D2965)</f>
        <v>60532</v>
      </c>
      <c r="F2965" s="155">
        <f>IFERROR(_xll.qlIndexFixing(IndexON,D2965,TRUE,_xll.ohTrigger(RecalcTrigger,TriggerON)),NA())</f>
        <v>5.2001970171566825E-3</v>
      </c>
      <c r="H2965" s="42">
        <f>_xll.qlCalendarAdvance(Calendar,$H2964,B2965,"f",FALSE)</f>
        <v>60532</v>
      </c>
      <c r="I2965" s="139">
        <f>_xll.qlInterestRateIndexValueDate(Index1M,$H2965)</f>
        <v>60534</v>
      </c>
      <c r="J2965" s="144">
        <f>IFERROR(_xll.qlIndexFixing(Index1M,$H2965,TRUE,_xll.ohTrigger(RecalcTrigger,Trigger1M)),NA())</f>
        <v>4.8820817462189026E-3</v>
      </c>
      <c r="K2965" s="44">
        <f>IFERROR(_xll.qlIndexFixing(Index3M,H2965,TRUE,_xll.ohTrigger(RecalcTrigger,Trigger3M)),NA())</f>
        <v>5.1536767018380688E-3</v>
      </c>
      <c r="L2965" s="44">
        <f>IFERROR(_xll.qlIndexFixing(Index6M,$H2965,TRUE,_xll.ohTrigger(RecalcTrigger,Trigger6M)),NA())</f>
        <v>4.3977187930848184E-3</v>
      </c>
      <c r="M2965" s="145">
        <f>IFERROR(_xll.qlIndexFixing(Index1Y,$H2965,TRUE,_xll.ohTrigger(RecalcTrigger,Trigger1Y)),NA())</f>
        <v>5.4121642362837934E-3</v>
      </c>
      <c r="N2965" s="144">
        <f>IFERROR(_xll.qlIndexFixing(ONIndex1M,I2965,TRUE,_xll.ohTrigger(RecalcTrigger,Trigger1M)),NA())</f>
        <v>4.8753556226532879E-3</v>
      </c>
      <c r="O2965" s="44">
        <f>IFERROR(_xll.qlIndexFixing(ONIndex3M,I2965,TRUE,_xll.ohTrigger(RecalcTrigger,Trigger3M)),NA())</f>
        <v>5.1296771660780394E-3</v>
      </c>
      <c r="P2965" s="44">
        <f>IFERROR(_xll.qlIndexFixing(ONIndex6M,I2965,TRUE,_xll.ohTrigger(RecalcTrigger,Trigger6M)),NA())</f>
        <v>4.2657743647822599E-3</v>
      </c>
      <c r="Q2965" s="145">
        <f>IFERROR(_xll.qlIndexFixing(ONIndex1Y,I2965,TRUE,_xll.ohTrigger(RecalcTrigger,Trigger1Y)),NA())</f>
        <v>5.2976145149852272E-3</v>
      </c>
    </row>
    <row r="2966" spans="2:17" x14ac:dyDescent="0.2">
      <c r="B2966" s="39" t="s">
        <v>42</v>
      </c>
      <c r="D2966" s="42">
        <f>_xll.qlCalendarAdvance(Calendar,$D2965,B2966,"f",FALSE)</f>
        <v>60539</v>
      </c>
      <c r="E2966" s="139">
        <f>_xll.qlInterestRateIndexValueDate(IndexON,D2966)</f>
        <v>60539</v>
      </c>
      <c r="F2966" s="155">
        <f>IFERROR(_xll.qlIndexFixing(IndexON,D2966,TRUE,_xll.ohTrigger(RecalcTrigger,TriggerON)),NA())</f>
        <v>5.2001970170767464E-3</v>
      </c>
      <c r="H2966" s="42">
        <f>_xll.qlCalendarAdvance(Calendar,$H2965,B2966,"f",FALSE)</f>
        <v>60539</v>
      </c>
      <c r="I2966" s="139">
        <f>_xll.qlInterestRateIndexValueDate(Index1M,$H2966)</f>
        <v>60541</v>
      </c>
      <c r="J2966" s="144">
        <f>IFERROR(_xll.qlIndexFixing(Index1M,$H2966,TRUE,_xll.ohTrigger(RecalcTrigger,Trigger1M)),NA())</f>
        <v>4.8855784539347802E-3</v>
      </c>
      <c r="K2966" s="44">
        <f>IFERROR(_xll.qlIndexFixing(Index3M,H2966,TRUE,_xll.ohTrigger(RecalcTrigger,Trigger3M)),NA())</f>
        <v>5.1584882449472163E-3</v>
      </c>
      <c r="L2966" s="44">
        <f>IFERROR(_xll.qlIndexFixing(Index6M,$H2966,TRUE,_xll.ohTrigger(RecalcTrigger,Trigger6M)),NA())</f>
        <v>4.4095401491733429E-3</v>
      </c>
      <c r="M2966" s="145">
        <f>IFERROR(_xll.qlIndexFixing(Index1Y,$H2966,TRUE,_xll.ohTrigger(RecalcTrigger,Trigger1Y)),NA())</f>
        <v>5.4163964929915161E-3</v>
      </c>
      <c r="N2966" s="144">
        <f>IFERROR(_xll.qlIndexFixing(ONIndex1M,I2966,TRUE,_xll.ohTrigger(RecalcTrigger,Trigger1M)),NA())</f>
        <v>4.8787978888054084E-3</v>
      </c>
      <c r="O2966" s="44">
        <f>IFERROR(_xll.qlIndexFixing(ONIndex3M,I2966,TRUE,_xll.ohTrigger(RecalcTrigger,Trigger3M)),NA())</f>
        <v>5.1330925540504779E-3</v>
      </c>
      <c r="P2966" s="44">
        <f>IFERROR(_xll.qlIndexFixing(ONIndex6M,I2966,TRUE,_xll.ohTrigger(RecalcTrigger,Trigger6M)),NA())</f>
        <v>4.2750576934480478E-3</v>
      </c>
      <c r="Q2966" s="145">
        <f>IFERROR(_xll.qlIndexFixing(ONIndex1Y,I2966,TRUE,_xll.ohTrigger(RecalcTrigger,Trigger1Y)),NA())</f>
        <v>5.301002868742799E-3</v>
      </c>
    </row>
    <row r="2967" spans="2:17" x14ac:dyDescent="0.2">
      <c r="B2967" s="39" t="s">
        <v>42</v>
      </c>
      <c r="D2967" s="42">
        <f>_xll.qlCalendarAdvance(Calendar,$D2966,B2967,"f",FALSE)</f>
        <v>60546</v>
      </c>
      <c r="E2967" s="139">
        <f>_xll.qlInterestRateIndexValueDate(IndexON,D2967)</f>
        <v>60546</v>
      </c>
      <c r="F2967" s="155">
        <f>IFERROR(_xll.qlIndexFixing(IndexON,D2967,TRUE,_xll.ohTrigger(RecalcTrigger,TriggerON)),NA())</f>
        <v>5.2001970170767464E-3</v>
      </c>
      <c r="H2967" s="42">
        <f>_xll.qlCalendarAdvance(Calendar,$H2966,B2967,"f",FALSE)</f>
        <v>60546</v>
      </c>
      <c r="I2967" s="139">
        <f>_xll.qlInterestRateIndexValueDate(Index1M,$H2967)</f>
        <v>60548</v>
      </c>
      <c r="J2967" s="144">
        <f>IFERROR(_xll.qlIndexFixing(Index1M,$H2967,TRUE,_xll.ohTrigger(RecalcTrigger,Trigger1M)),NA())</f>
        <v>4.8891074521834055E-3</v>
      </c>
      <c r="K2967" s="44">
        <f>IFERROR(_xll.qlIndexFixing(Index3M,H2967,TRUE,_xll.ohTrigger(RecalcTrigger,Trigger3M)),NA())</f>
        <v>5.161225952614301E-3</v>
      </c>
      <c r="L2967" s="44">
        <f>IFERROR(_xll.qlIndexFixing(Index6M,$H2967,TRUE,_xll.ohTrigger(RecalcTrigger,Trigger6M)),NA())</f>
        <v>4.4206501332454051E-3</v>
      </c>
      <c r="M2967" s="145">
        <f>IFERROR(_xll.qlIndexFixing(Index1Y,$H2967,TRUE,_xll.ohTrigger(RecalcTrigger,Trigger1Y)),NA())</f>
        <v>5.4206597865970032E-3</v>
      </c>
      <c r="N2967" s="144">
        <f>IFERROR(_xll.qlIndexFixing(ONIndex1M,I2967,TRUE,_xll.ohTrigger(RecalcTrigger,Trigger1M)),NA())</f>
        <v>4.8822723639130317E-3</v>
      </c>
      <c r="O2967" s="44">
        <f>IFERROR(_xll.qlIndexFixing(ONIndex3M,I2967,TRUE,_xll.ohTrigger(RecalcTrigger,Trigger3M)),NA())</f>
        <v>5.1365397240399346E-3</v>
      </c>
      <c r="P2967" s="44">
        <f>IFERROR(_xll.qlIndexFixing(ONIndex6M,I2967,TRUE,_xll.ohTrigger(RecalcTrigger,Trigger6M)),NA())</f>
        <v>4.2844743943071251E-3</v>
      </c>
      <c r="Q2967" s="145">
        <f>IFERROR(_xll.qlIndexFixing(ONIndex1Y,I2967,TRUE,_xll.ohTrigger(RecalcTrigger,Trigger1Y)),NA())</f>
        <v>5.3044229141896437E-3</v>
      </c>
    </row>
    <row r="2968" spans="2:17" x14ac:dyDescent="0.2">
      <c r="B2968" s="39" t="s">
        <v>42</v>
      </c>
      <c r="D2968" s="42">
        <f>_xll.qlCalendarAdvance(Calendar,$D2967,B2968,"f",FALSE)</f>
        <v>60553</v>
      </c>
      <c r="E2968" s="139">
        <f>_xll.qlInterestRateIndexValueDate(IndexON,D2968)</f>
        <v>60553</v>
      </c>
      <c r="F2968" s="155">
        <f>IFERROR(_xll.qlIndexFixing(IndexON,D2968,TRUE,_xll.ohTrigger(RecalcTrigger,TriggerON)),NA())</f>
        <v>5.2001970171566825E-3</v>
      </c>
      <c r="H2968" s="42">
        <f>_xll.qlCalendarAdvance(Calendar,$H2967,B2968,"f",FALSE)</f>
        <v>60553</v>
      </c>
      <c r="I2968" s="139">
        <f>_xll.qlInterestRateIndexValueDate(Index1M,$H2968)</f>
        <v>60555</v>
      </c>
      <c r="J2968" s="144">
        <f>IFERROR(_xll.qlIndexFixing(Index1M,$H2968,TRUE,_xll.ohTrigger(RecalcTrigger,Trigger1M)),NA())</f>
        <v>4.8926687817096859E-3</v>
      </c>
      <c r="K2968" s="44">
        <f>IFERROR(_xll.qlIndexFixing(Index3M,H2968,TRUE,_xll.ohTrigger(RecalcTrigger,Trigger3M)),NA())</f>
        <v>5.1648994901354328E-3</v>
      </c>
      <c r="L2968" s="44">
        <f>IFERROR(_xll.qlIndexFixing(Index6M,$H2968,TRUE,_xll.ohTrigger(RecalcTrigger,Trigger6M)),NA())</f>
        <v>4.4318963370830449E-3</v>
      </c>
      <c r="M2968" s="145">
        <f>IFERROR(_xll.qlIndexFixing(Index1Y,$H2968,TRUE,_xll.ohTrigger(RecalcTrigger,Trigger1Y)),NA())</f>
        <v>5.4249533982203939E-3</v>
      </c>
      <c r="N2968" s="144">
        <f>IFERROR(_xll.qlIndexFixing(ONIndex1M,I2968,TRUE,_xll.ohTrigger(RecalcTrigger,Trigger1M)),NA())</f>
        <v>4.885779088663611E-3</v>
      </c>
      <c r="O2968" s="44">
        <f>IFERROR(_xll.qlIndexFixing(ONIndex3M,I2968,TRUE,_xll.ohTrigger(RecalcTrigger,Trigger3M)),NA())</f>
        <v>5.1400187158545663E-3</v>
      </c>
      <c r="P2968" s="44">
        <f>IFERROR(_xll.qlIndexFixing(ONIndex6M,I2968,TRUE,_xll.ohTrigger(RecalcTrigger,Trigger6M)),NA())</f>
        <v>4.2940246532907622E-3</v>
      </c>
      <c r="Q2968" s="145">
        <f>IFERROR(_xll.qlIndexFixing(ONIndex1Y,I2968,TRUE,_xll.ohTrigger(RecalcTrigger,Trigger1Y)),NA())</f>
        <v>5.3078746898549412E-3</v>
      </c>
    </row>
    <row r="2969" spans="2:17" x14ac:dyDescent="0.2">
      <c r="B2969" s="39" t="s">
        <v>42</v>
      </c>
      <c r="D2969" s="42">
        <f>_xll.qlCalendarAdvance(Calendar,$D2968,B2969,"f",FALSE)</f>
        <v>60560</v>
      </c>
      <c r="E2969" s="139">
        <f>_xll.qlInterestRateIndexValueDate(IndexON,D2969)</f>
        <v>60560</v>
      </c>
      <c r="F2969" s="155">
        <f>IFERROR(_xll.qlIndexFixing(IndexON,D2969,TRUE,_xll.ohTrigger(RecalcTrigger,TriggerON)),NA())</f>
        <v>5.2001970170767464E-3</v>
      </c>
      <c r="H2969" s="42">
        <f>_xll.qlCalendarAdvance(Calendar,$H2968,B2969,"f",FALSE)</f>
        <v>60560</v>
      </c>
      <c r="I2969" s="139">
        <f>_xll.qlInterestRateIndexValueDate(Index1M,$H2969)</f>
        <v>60562</v>
      </c>
      <c r="J2969" s="144">
        <f>IFERROR(_xll.qlIndexFixing(Index1M,$H2969,TRUE,_xll.ohTrigger(RecalcTrigger,Trigger1M)),NA())</f>
        <v>4.8962624832635249E-3</v>
      </c>
      <c r="K2969" s="44">
        <f>IFERROR(_xll.qlIndexFixing(Index3M,H2969,TRUE,_xll.ohTrigger(RecalcTrigger,Trigger3M)),NA())</f>
        <v>5.16860516958134E-3</v>
      </c>
      <c r="L2969" s="44">
        <f>IFERROR(_xll.qlIndexFixing(Index6M,$H2969,TRUE,_xll.ohTrigger(RecalcTrigger,Trigger6M)),NA())</f>
        <v>4.4432789492940732E-3</v>
      </c>
      <c r="M2969" s="145">
        <f>IFERROR(_xll.qlIndexFixing(Index1Y,$H2969,TRUE,_xll.ohTrigger(RecalcTrigger,Trigger1Y)),NA())</f>
        <v>5.4292766078143252E-3</v>
      </c>
      <c r="N2969" s="144">
        <f>IFERROR(_xll.qlIndexFixing(ONIndex1M,I2969,TRUE,_xll.ohTrigger(RecalcTrigger,Trigger1M)),NA())</f>
        <v>4.889318103984408E-3</v>
      </c>
      <c r="O2969" s="44">
        <f>IFERROR(_xll.qlIndexFixing(ONIndex3M,I2969,TRUE,_xll.ohTrigger(RecalcTrigger,Trigger3M)),NA())</f>
        <v>5.1435295691426575E-3</v>
      </c>
      <c r="P2969" s="44">
        <f>IFERROR(_xll.qlIndexFixing(ONIndex6M,I2969,TRUE,_xll.ohTrigger(RecalcTrigger,Trigger6M)),NA())</f>
        <v>4.3037086563302296E-3</v>
      </c>
      <c r="Q2969" s="145">
        <f>IFERROR(_xll.qlIndexFixing(ONIndex1Y,I2969,TRUE,_xll.ohTrigger(RecalcTrigger,Trigger1Y)),NA())</f>
        <v>5.3113582345076793E-3</v>
      </c>
    </row>
    <row r="2970" spans="2:17" x14ac:dyDescent="0.2">
      <c r="B2970" s="39" t="s">
        <v>42</v>
      </c>
      <c r="D2970" s="42">
        <f>_xll.qlCalendarAdvance(Calendar,$D2969,B2970,"f",FALSE)</f>
        <v>60567</v>
      </c>
      <c r="E2970" s="139">
        <f>_xll.qlInterestRateIndexValueDate(IndexON,D2970)</f>
        <v>60567</v>
      </c>
      <c r="F2970" s="155">
        <f>IFERROR(_xll.qlIndexFixing(IndexON,D2970,TRUE,_xll.ohTrigger(RecalcTrigger,TriggerON)),NA())</f>
        <v>5.2001970171566825E-3</v>
      </c>
      <c r="H2970" s="42">
        <f>_xll.qlCalendarAdvance(Calendar,$H2969,B2970,"f",FALSE)</f>
        <v>60567</v>
      </c>
      <c r="I2970" s="139">
        <f>_xll.qlInterestRateIndexValueDate(Index1M,$H2970)</f>
        <v>60569</v>
      </c>
      <c r="J2970" s="144">
        <f>IFERROR(_xll.qlIndexFixing(Index1M,$H2970,TRUE,_xll.ohTrigger(RecalcTrigger,Trigger1M)),NA())</f>
        <v>4.8998885975998219E-3</v>
      </c>
      <c r="K2970" s="44">
        <f>IFERROR(_xll.qlIndexFixing(Index3M,H2970,TRUE,_xll.ohTrigger(RecalcTrigger,Trigger3M)),NA())</f>
        <v>5.1723430307601768E-3</v>
      </c>
      <c r="L2970" s="44">
        <f>IFERROR(_xll.qlIndexFixing(Index6M,$H2970,TRUE,_xll.ohTrigger(RecalcTrigger,Trigger6M)),NA())</f>
        <v>4.4547981585161657E-3</v>
      </c>
      <c r="M2970" s="145">
        <f>IFERROR(_xll.qlIndexFixing(Index1Y,$H2970,TRUE,_xll.ohTrigger(RecalcTrigger,Trigger1Y)),NA())</f>
        <v>5.433628694164366E-3</v>
      </c>
      <c r="N2970" s="144">
        <f>IFERROR(_xll.qlIndexFixing(ONIndex1M,I2970,TRUE,_xll.ohTrigger(RecalcTrigger,Trigger1M)),NA())</f>
        <v>4.892889450323068E-3</v>
      </c>
      <c r="O2970" s="44">
        <f>IFERROR(_xll.qlIndexFixing(ONIndex3M,I2970,TRUE,_xll.ohTrigger(RecalcTrigger,Trigger3M)),NA())</f>
        <v>5.1470723233126847E-3</v>
      </c>
      <c r="P2970" s="44">
        <f>IFERROR(_xll.qlIndexFixing(ONIndex6M,I2970,TRUE,_xll.ohTrigger(RecalcTrigger,Trigger6M)),NA())</f>
        <v>4.3135265891969254E-3</v>
      </c>
      <c r="Q2970" s="145">
        <f>IFERROR(_xll.qlIndexFixing(ONIndex1Y,I2970,TRUE,_xll.ohTrigger(RecalcTrigger,Trigger1Y)),NA())</f>
        <v>5.3148735870767183E-3</v>
      </c>
    </row>
    <row r="2971" spans="2:17" x14ac:dyDescent="0.2">
      <c r="B2971" s="39" t="s">
        <v>42</v>
      </c>
      <c r="D2971" s="42">
        <f>_xll.qlCalendarAdvance(Calendar,$D2970,B2971,"f",FALSE)</f>
        <v>60574</v>
      </c>
      <c r="E2971" s="139">
        <f>_xll.qlInterestRateIndexValueDate(IndexON,D2971)</f>
        <v>60574</v>
      </c>
      <c r="F2971" s="155">
        <f>IFERROR(_xll.qlIndexFixing(IndexON,D2971,TRUE,_xll.ohTrigger(RecalcTrigger,TriggerON)),NA())</f>
        <v>5.2001970170767464E-3</v>
      </c>
      <c r="H2971" s="42">
        <f>_xll.qlCalendarAdvance(Calendar,$H2970,B2971,"f",FALSE)</f>
        <v>60574</v>
      </c>
      <c r="I2971" s="139">
        <f>_xll.qlInterestRateIndexValueDate(Index1M,$H2971)</f>
        <v>60576</v>
      </c>
      <c r="J2971" s="144">
        <f>IFERROR(_xll.qlIndexFixing(Index1M,$H2971,TRUE,_xll.ohTrigger(RecalcTrigger,Trigger1M)),NA())</f>
        <v>4.9035471654684804E-3</v>
      </c>
      <c r="K2971" s="44">
        <f>IFERROR(_xll.qlIndexFixing(Index3M,H2971,TRUE,_xll.ohTrigger(RecalcTrigger,Trigger3M)),NA())</f>
        <v>5.176113113482708E-3</v>
      </c>
      <c r="L2971" s="44">
        <f>IFERROR(_xll.qlIndexFixing(Index6M,$H2971,TRUE,_xll.ohTrigger(RecalcTrigger,Trigger6M)),NA())</f>
        <v>4.4655471118471013E-3</v>
      </c>
      <c r="M2971" s="145">
        <f>IFERROR(_xll.qlIndexFixing(Index1Y,$H2971,TRUE,_xll.ohTrigger(RecalcTrigger,Trigger1Y)),NA())</f>
        <v>5.4380089348892392E-3</v>
      </c>
      <c r="N2971" s="144">
        <f>IFERROR(_xll.qlIndexFixing(ONIndex1M,I2971,TRUE,_xll.ohTrigger(RecalcTrigger,Trigger1M)),NA())</f>
        <v>4.8964931685269164E-3</v>
      </c>
      <c r="O2971" s="44">
        <f>IFERROR(_xll.qlIndexFixing(ONIndex3M,I2971,TRUE,_xll.ohTrigger(RecalcTrigger,Trigger3M)),NA())</f>
        <v>5.150647018412613E-3</v>
      </c>
      <c r="P2971" s="44">
        <f>IFERROR(_xll.qlIndexFixing(ONIndex6M,I2971,TRUE,_xll.ohTrigger(RecalcTrigger,Trigger6M)),NA())</f>
        <v>4.3234786379020562E-3</v>
      </c>
      <c r="Q2971" s="145">
        <f>IFERROR(_xll.qlIndexFixing(ONIndex1Y,I2971,TRUE,_xll.ohTrigger(RecalcTrigger,Trigger1Y)),NA())</f>
        <v>5.318420786091238E-3</v>
      </c>
    </row>
    <row r="2972" spans="2:17" x14ac:dyDescent="0.2">
      <c r="B2972" s="39" t="s">
        <v>42</v>
      </c>
      <c r="D2972" s="42">
        <f>_xll.qlCalendarAdvance(Calendar,$D2971,B2972,"f",FALSE)</f>
        <v>60581</v>
      </c>
      <c r="E2972" s="139">
        <f>_xll.qlInterestRateIndexValueDate(IndexON,D2972)</f>
        <v>60581</v>
      </c>
      <c r="F2972" s="155">
        <f>IFERROR(_xll.qlIndexFixing(IndexON,D2972,TRUE,_xll.ohTrigger(RecalcTrigger,TriggerON)),NA())</f>
        <v>5.2001970171566825E-3</v>
      </c>
      <c r="H2972" s="42">
        <f>_xll.qlCalendarAdvance(Calendar,$H2971,B2972,"f",FALSE)</f>
        <v>60581</v>
      </c>
      <c r="I2972" s="139">
        <f>_xll.qlInterestRateIndexValueDate(Index1M,$H2972)</f>
        <v>60583</v>
      </c>
      <c r="J2972" s="144">
        <f>IFERROR(_xll.qlIndexFixing(Index1M,$H2972,TRUE,_xll.ohTrigger(RecalcTrigger,Trigger1M)),NA())</f>
        <v>4.9072382276243998E-3</v>
      </c>
      <c r="K2972" s="44">
        <f>IFERROR(_xll.qlIndexFixing(Index3M,H2972,TRUE,_xll.ohTrigger(RecalcTrigger,Trigger3M)),NA())</f>
        <v>5.1799154575588278E-3</v>
      </c>
      <c r="L2972" s="44">
        <f>IFERROR(_xll.qlIndexFixing(Index6M,$H2972,TRUE,_xll.ohTrigger(RecalcTrigger,Trigger6M)),NA())</f>
        <v>4.4773300870512645E-3</v>
      </c>
      <c r="M2972" s="145">
        <f>IFERROR(_xll.qlIndexFixing(Index1Y,$H2972,TRUE,_xll.ohTrigger(RecalcTrigger,Trigger1Y)),NA())</f>
        <v>5.4424166064388465E-3</v>
      </c>
      <c r="N2972" s="144">
        <f>IFERROR(_xll.qlIndexFixing(ONIndex1M,I2972,TRUE,_xll.ohTrigger(RecalcTrigger,Trigger1M)),NA())</f>
        <v>4.9001292992034706E-3</v>
      </c>
      <c r="O2972" s="44">
        <f>IFERROR(_xll.qlIndexFixing(ONIndex3M,I2972,TRUE,_xll.ohTrigger(RecalcTrigger,Trigger3M)),NA())</f>
        <v>5.1542536938509187E-3</v>
      </c>
      <c r="P2972" s="44">
        <f>IFERROR(_xll.qlIndexFixing(ONIndex6M,I2972,TRUE,_xll.ohTrigger(RecalcTrigger,Trigger6M)),NA())</f>
        <v>4.3335649882170202E-3</v>
      </c>
      <c r="Q2972" s="145">
        <f>IFERROR(_xll.qlIndexFixing(ONIndex1Y,I2972,TRUE,_xll.ohTrigger(RecalcTrigger,Trigger1Y)),NA())</f>
        <v>5.3219998703202265E-3</v>
      </c>
    </row>
    <row r="2973" spans="2:17" x14ac:dyDescent="0.2">
      <c r="B2973" s="39" t="s">
        <v>42</v>
      </c>
      <c r="D2973" s="42">
        <f>_xll.qlCalendarAdvance(Calendar,$D2972,B2973,"f",FALSE)</f>
        <v>60588</v>
      </c>
      <c r="E2973" s="139">
        <f>_xll.qlInterestRateIndexValueDate(IndexON,D2973)</f>
        <v>60588</v>
      </c>
      <c r="F2973" s="155">
        <f>IFERROR(_xll.qlIndexFixing(IndexON,D2973,TRUE,_xll.ohTrigger(RecalcTrigger,TriggerON)),NA())</f>
        <v>5.2001970170767464E-3</v>
      </c>
      <c r="H2973" s="42">
        <f>_xll.qlCalendarAdvance(Calendar,$H2972,B2973,"f",FALSE)</f>
        <v>60588</v>
      </c>
      <c r="I2973" s="139">
        <f>_xll.qlInterestRateIndexValueDate(Index1M,$H2973)</f>
        <v>60590</v>
      </c>
      <c r="J2973" s="144">
        <f>IFERROR(_xll.qlIndexFixing(Index1M,$H2973,TRUE,_xll.ohTrigger(RecalcTrigger,Trigger1M)),NA())</f>
        <v>4.9109618248124876E-3</v>
      </c>
      <c r="K2973" s="44">
        <f>IFERROR(_xll.qlIndexFixing(Index3M,H2973,TRUE,_xll.ohTrigger(RecalcTrigger,Trigger3M)),NA())</f>
        <v>5.1837501028027758E-3</v>
      </c>
      <c r="L2973" s="44">
        <f>IFERROR(_xll.qlIndexFixing(Index6M,$H2973,TRUE,_xll.ohTrigger(RecalcTrigger,Trigger6M)),NA())</f>
        <v>4.4892502097991357E-3</v>
      </c>
      <c r="M2973" s="145">
        <f>IFERROR(_xll.qlIndexFixing(Index1Y,$H2973,TRUE,_xll.ohTrigger(RecalcTrigger,Trigger1Y)),NA())</f>
        <v>5.4468509840966831E-3</v>
      </c>
      <c r="N2973" s="144">
        <f>IFERROR(_xll.qlIndexFixing(ONIndex1M,I2973,TRUE,_xll.ohTrigger(RecalcTrigger,Trigger1M)),NA())</f>
        <v>4.9037978832799922E-3</v>
      </c>
      <c r="O2973" s="44">
        <f>IFERROR(_xll.qlIndexFixing(ONIndex3M,I2973,TRUE,_xll.ohTrigger(RecalcTrigger,Trigger3M)),NA())</f>
        <v>5.1578923892758866E-3</v>
      </c>
      <c r="P2973" s="44">
        <f>IFERROR(_xll.qlIndexFixing(ONIndex6M,I2973,TRUE,_xll.ohTrigger(RecalcTrigger,Trigger6M)),NA())</f>
        <v>4.3437858261530238E-3</v>
      </c>
      <c r="Q2973" s="145">
        <f>IFERROR(_xll.qlIndexFixing(ONIndex1Y,I2973,TRUE,_xll.ohTrigger(RecalcTrigger,Trigger1Y)),NA())</f>
        <v>5.3256108786126077E-3</v>
      </c>
    </row>
    <row r="2974" spans="2:17" x14ac:dyDescent="0.2">
      <c r="B2974" s="39" t="s">
        <v>42</v>
      </c>
      <c r="D2974" s="42">
        <f>_xll.qlCalendarAdvance(Calendar,$D2973,B2974,"f",FALSE)</f>
        <v>60595</v>
      </c>
      <c r="E2974" s="139">
        <f>_xll.qlInterestRateIndexValueDate(IndexON,D2974)</f>
        <v>60595</v>
      </c>
      <c r="F2974" s="155">
        <f>IFERROR(_xll.qlIndexFixing(IndexON,D2974,TRUE,_xll.ohTrigger(RecalcTrigger,TriggerON)),NA())</f>
        <v>5.2001970170767464E-3</v>
      </c>
      <c r="H2974" s="42">
        <f>_xll.qlCalendarAdvance(Calendar,$H2973,B2974,"f",FALSE)</f>
        <v>60595</v>
      </c>
      <c r="I2974" s="139">
        <f>_xll.qlInterestRateIndexValueDate(Index1M,$H2974)</f>
        <v>60597</v>
      </c>
      <c r="J2974" s="144">
        <f>IFERROR(_xll.qlIndexFixing(Index1M,$H2974,TRUE,_xll.ohTrigger(RecalcTrigger,Trigger1M)),NA())</f>
        <v>4.9147179977951372E-3</v>
      </c>
      <c r="K2974" s="44">
        <f>IFERROR(_xll.qlIndexFixing(Index3M,H2974,TRUE,_xll.ohTrigger(RecalcTrigger,Trigger3M)),NA())</f>
        <v>5.1876170890244443E-3</v>
      </c>
      <c r="L2974" s="44">
        <f>IFERROR(_xll.qlIndexFixing(Index6M,$H2974,TRUE,_xll.ohTrigger(RecalcTrigger,Trigger6M)),NA())</f>
        <v>4.5013076688427134E-3</v>
      </c>
      <c r="M2974" s="145">
        <f>IFERROR(_xll.qlIndexFixing(Index1Y,$H2974,TRUE,_xll.ohTrigger(RecalcTrigger,Trigger1Y)),NA())</f>
        <v>5.4513113419763287E-3</v>
      </c>
      <c r="N2974" s="144">
        <f>IFERROR(_xll.qlIndexFixing(ONIndex1M,I2974,TRUE,_xll.ohTrigger(RecalcTrigger,Trigger1M)),NA())</f>
        <v>4.9074989612041264E-3</v>
      </c>
      <c r="O2974" s="44">
        <f>IFERROR(_xll.qlIndexFixing(ONIndex3M,I2974,TRUE,_xll.ohTrigger(RecalcTrigger,Trigger3M)),NA())</f>
        <v>5.1615631445756094E-3</v>
      </c>
      <c r="P2974" s="44">
        <f>IFERROR(_xll.qlIndexFixing(ONIndex6M,I2974,TRUE,_xll.ohTrigger(RecalcTrigger,Trigger6M)),NA())</f>
        <v>4.3541413374814653E-3</v>
      </c>
      <c r="Q2974" s="145">
        <f>IFERROR(_xll.qlIndexFixing(ONIndex1Y,I2974,TRUE,_xll.ohTrigger(RecalcTrigger,Trigger1Y)),NA())</f>
        <v>5.3292538494975616E-3</v>
      </c>
    </row>
    <row r="2975" spans="2:17" x14ac:dyDescent="0.2">
      <c r="B2975" s="39" t="s">
        <v>42</v>
      </c>
      <c r="D2975" s="42">
        <f>_xll.qlCalendarAdvance(Calendar,$D2974,B2975,"f",FALSE)</f>
        <v>60602</v>
      </c>
      <c r="E2975" s="139">
        <f>_xll.qlInterestRateIndexValueDate(IndexON,D2975)</f>
        <v>60602</v>
      </c>
      <c r="F2975" s="155">
        <f>IFERROR(_xll.qlIndexFixing(IndexON,D2975,TRUE,_xll.ohTrigger(RecalcTrigger,TriggerON)),NA())</f>
        <v>5.2001970170767464E-3</v>
      </c>
      <c r="H2975" s="42">
        <f>_xll.qlCalendarAdvance(Calendar,$H2974,B2975,"f",FALSE)</f>
        <v>60602</v>
      </c>
      <c r="I2975" s="139">
        <f>_xll.qlInterestRateIndexValueDate(Index1M,$H2975)</f>
        <v>60604</v>
      </c>
      <c r="J2975" s="144">
        <f>IFERROR(_xll.qlIndexFixing(Index1M,$H2975,TRUE,_xll.ohTrigger(RecalcTrigger,Trigger1M)),NA())</f>
        <v>4.9185067873172561E-3</v>
      </c>
      <c r="K2975" s="44">
        <f>IFERROR(_xll.qlIndexFixing(Index3M,H2975,TRUE,_xll.ohTrigger(RecalcTrigger,Trigger3M)),NA())</f>
        <v>5.1908725715978932E-3</v>
      </c>
      <c r="L2975" s="44">
        <f>IFERROR(_xll.qlIndexFixing(Index6M,$H2975,TRUE,_xll.ohTrigger(RecalcTrigger,Trigger6M)),NA())</f>
        <v>4.5144497644360295E-3</v>
      </c>
      <c r="M2975" s="145">
        <f>IFERROR(_xll.qlIndexFixing(Index1Y,$H2975,TRUE,_xll.ohTrigger(RecalcTrigger,Trigger1Y)),NA())</f>
        <v>5.4557969530249547E-3</v>
      </c>
      <c r="N2975" s="144">
        <f>IFERROR(_xll.qlIndexFixing(ONIndex1M,I2975,TRUE,_xll.ohTrigger(RecalcTrigger,Trigger1M)),NA())</f>
        <v>4.9112325737432627E-3</v>
      </c>
      <c r="O2975" s="44">
        <f>IFERROR(_xll.qlIndexFixing(ONIndex3M,I2975,TRUE,_xll.ohTrigger(RecalcTrigger,Trigger3M)),NA())</f>
        <v>5.1652659993983718E-3</v>
      </c>
      <c r="P2975" s="44">
        <f>IFERROR(_xll.qlIndexFixing(ONIndex6M,I2975,TRUE,_xll.ohTrigger(RecalcTrigger,Trigger6M)),NA())</f>
        <v>4.3646317079737429E-3</v>
      </c>
      <c r="Q2975" s="145">
        <f>IFERROR(_xll.qlIndexFixing(ONIndex1Y,I2975,TRUE,_xll.ohTrigger(RecalcTrigger,Trigger1Y)),NA())</f>
        <v>5.3329288219039483E-3</v>
      </c>
    </row>
    <row r="2976" spans="2:17" x14ac:dyDescent="0.2">
      <c r="B2976" s="39" t="s">
        <v>42</v>
      </c>
      <c r="D2976" s="42">
        <f>_xll.qlCalendarAdvance(Calendar,$D2975,B2976,"f",FALSE)</f>
        <v>60609</v>
      </c>
      <c r="E2976" s="139">
        <f>_xll.qlInterestRateIndexValueDate(IndexON,D2976)</f>
        <v>60609</v>
      </c>
      <c r="F2976" s="155">
        <f>IFERROR(_xll.qlIndexFixing(IndexON,D2976,TRUE,_xll.ohTrigger(RecalcTrigger,TriggerON)),NA())</f>
        <v>5.2001970170767464E-3</v>
      </c>
      <c r="H2976" s="42">
        <f>_xll.qlCalendarAdvance(Calendar,$H2975,B2976,"f",FALSE)</f>
        <v>60609</v>
      </c>
      <c r="I2976" s="139">
        <f>_xll.qlInterestRateIndexValueDate(Index1M,$H2976)</f>
        <v>60611</v>
      </c>
      <c r="J2976" s="144">
        <f>IFERROR(_xll.qlIndexFixing(Index1M,$H2976,TRUE,_xll.ohTrigger(RecalcTrigger,Trigger1M)),NA())</f>
        <v>4.9223282341337438E-3</v>
      </c>
      <c r="K2976" s="44">
        <f>IFERROR(_xll.qlIndexFixing(Index3M,H2976,TRUE,_xll.ohTrigger(RecalcTrigger,Trigger3M)),NA())</f>
        <v>5.1947995997476681E-3</v>
      </c>
      <c r="L2976" s="44">
        <f>IFERROR(_xll.qlIndexFixing(Index6M,$H2976,TRUE,_xll.ohTrigger(RecalcTrigger,Trigger6M)),NA())</f>
        <v>4.5267925189687499E-3</v>
      </c>
      <c r="M2976" s="145">
        <f>IFERROR(_xll.qlIndexFixing(Index1Y,$H2976,TRUE,_xll.ohTrigger(RecalcTrigger,Trigger1Y)),NA())</f>
        <v>5.4603070890191629E-3</v>
      </c>
      <c r="N2976" s="144">
        <f>IFERROR(_xll.qlIndexFixing(ONIndex1M,I2976,TRUE,_xll.ohTrigger(RecalcTrigger,Trigger1M)),NA())</f>
        <v>4.9149987616647905E-3</v>
      </c>
      <c r="O2976" s="44">
        <f>IFERROR(_xll.qlIndexFixing(ONIndex3M,I2976,TRUE,_xll.ohTrigger(RecalcTrigger,Trigger3M)),NA())</f>
        <v>5.1690009931526504E-3</v>
      </c>
      <c r="P2976" s="44">
        <f>IFERROR(_xll.qlIndexFixing(ONIndex6M,I2976,TRUE,_xll.ohTrigger(RecalcTrigger,Trigger6M)),NA())</f>
        <v>4.3752571238808713E-3</v>
      </c>
      <c r="Q2976" s="145">
        <f>IFERROR(_xll.qlIndexFixing(ONIndex1Y,I2976,TRUE,_xll.ohTrigger(RecalcTrigger,Trigger1Y)),NA())</f>
        <v>5.3366358344408837E-3</v>
      </c>
    </row>
    <row r="2977" spans="2:17" x14ac:dyDescent="0.2">
      <c r="B2977" s="39" t="s">
        <v>42</v>
      </c>
      <c r="D2977" s="42">
        <f>_xll.qlCalendarAdvance(Calendar,$D2976,B2977,"f",FALSE)</f>
        <v>60616</v>
      </c>
      <c r="E2977" s="139">
        <f>_xll.qlInterestRateIndexValueDate(IndexON,D2977)</f>
        <v>60616</v>
      </c>
      <c r="F2977" s="155">
        <f>IFERROR(_xll.qlIndexFixing(IndexON,D2977,TRUE,_xll.ohTrigger(RecalcTrigger,TriggerON)),NA())</f>
        <v>5.2001970171566825E-3</v>
      </c>
      <c r="H2977" s="42">
        <f>_xll.qlCalendarAdvance(Calendar,$H2976,B2977,"f",FALSE)</f>
        <v>60616</v>
      </c>
      <c r="I2977" s="139">
        <f>_xll.qlInterestRateIndexValueDate(Index1M,$H2977)</f>
        <v>60618</v>
      </c>
      <c r="J2977" s="144">
        <f>IFERROR(_xll.qlIndexFixing(Index1M,$H2977,TRUE,_xll.ohTrigger(RecalcTrigger,Trigger1M)),NA())</f>
        <v>4.9261823789994996E-3</v>
      </c>
      <c r="K2977" s="44">
        <f>IFERROR(_xll.qlIndexFixing(Index3M,H2977,TRUE,_xll.ohTrigger(RecalcTrigger,Trigger3M)),NA())</f>
        <v>5.1987590816109375E-3</v>
      </c>
      <c r="L2977" s="44">
        <f>IFERROR(_xll.qlIndexFixing(Index6M,$H2977,TRUE,_xll.ohTrigger(RecalcTrigger,Trigger6M)),NA())</f>
        <v>4.5392731919025658E-3</v>
      </c>
      <c r="M2977" s="145">
        <f>IFERROR(_xll.qlIndexFixing(Index1Y,$H2977,TRUE,_xll.ohTrigger(RecalcTrigger,Trigger1Y)),NA())</f>
        <v>5.4648410205682665E-3</v>
      </c>
      <c r="N2977" s="144">
        <f>IFERROR(_xll.qlIndexFixing(ONIndex1M,I2977,TRUE,_xll.ohTrigger(RecalcTrigger,Trigger1M)),NA())</f>
        <v>4.9187975656561633E-3</v>
      </c>
      <c r="O2977" s="44">
        <f>IFERROR(_xll.qlIndexFixing(ONIndex3M,I2977,TRUE,_xll.ohTrigger(RecalcTrigger,Trigger3M)),NA())</f>
        <v>5.1727681656466018E-3</v>
      </c>
      <c r="P2977" s="44">
        <f>IFERROR(_xll.qlIndexFixing(ONIndex6M,I2977,TRUE,_xll.ohTrigger(RecalcTrigger,Trigger6M)),NA())</f>
        <v>4.3860177708143766E-3</v>
      </c>
      <c r="Q2977" s="145">
        <f>IFERROR(_xll.qlIndexFixing(ONIndex1Y,I2977,TRUE,_xll.ohTrigger(RecalcTrigger,Trigger1Y)),NA())</f>
        <v>5.3403749258773558E-3</v>
      </c>
    </row>
    <row r="2978" spans="2:17" x14ac:dyDescent="0.2">
      <c r="B2978" s="39" t="s">
        <v>42</v>
      </c>
      <c r="D2978" s="42">
        <f>_xll.qlCalendarAdvance(Calendar,$D2977,B2978,"f",FALSE)</f>
        <v>60623</v>
      </c>
      <c r="E2978" s="139">
        <f>_xll.qlInterestRateIndexValueDate(IndexON,D2978)</f>
        <v>60623</v>
      </c>
      <c r="F2978" s="155">
        <f>IFERROR(_xll.qlIndexFixing(IndexON,D2978,TRUE,_xll.ohTrigger(RecalcTrigger,TriggerON)),NA())</f>
        <v>5.2001970170767464E-3</v>
      </c>
      <c r="H2978" s="42">
        <f>_xll.qlCalendarAdvance(Calendar,$H2977,B2978,"f",FALSE)</f>
        <v>60623</v>
      </c>
      <c r="I2978" s="139">
        <f>_xll.qlInterestRateIndexValueDate(Index1M,$H2978)</f>
        <v>60625</v>
      </c>
      <c r="J2978" s="144">
        <f>IFERROR(_xll.qlIndexFixing(Index1M,$H2978,TRUE,_xll.ohTrigger(RecalcTrigger,Trigger1M)),NA())</f>
        <v>4.9300692626694231E-3</v>
      </c>
      <c r="K2978" s="44">
        <f>IFERROR(_xll.qlIndexFixing(Index3M,H2978,TRUE,_xll.ohTrigger(RecalcTrigger,Trigger3M)),NA())</f>
        <v>5.2027510570020752E-3</v>
      </c>
      <c r="L2978" s="44">
        <f>IFERROR(_xll.qlIndexFixing(Index6M,$H2978,TRUE,_xll.ohTrigger(RecalcTrigger,Trigger6M)),NA())</f>
        <v>4.5518919721378006E-3</v>
      </c>
      <c r="M2978" s="145">
        <f>IFERROR(_xll.qlIndexFixing(Index1Y,$H2978,TRUE,_xll.ohTrigger(RecalcTrigger,Trigger1Y)),NA())</f>
        <v>5.4693980171121072E-3</v>
      </c>
      <c r="N2978" s="144">
        <f>IFERROR(_xll.qlIndexFixing(ONIndex1M,I2978,TRUE,_xll.ohTrigger(RecalcTrigger,Trigger1M)),NA())</f>
        <v>4.9231790461945479E-3</v>
      </c>
      <c r="O2978" s="44">
        <f>IFERROR(_xll.qlIndexFixing(ONIndex3M,I2978,TRUE,_xll.ohTrigger(RecalcTrigger,Trigger3M)),NA())</f>
        <v>5.1771129591315912E-3</v>
      </c>
      <c r="P2978" s="44">
        <f>IFERROR(_xll.qlIndexFixing(ONIndex6M,I2978,TRUE,_xll.ohTrigger(RecalcTrigger,Trigger6M)),NA())</f>
        <v>4.398481480478722E-3</v>
      </c>
      <c r="Q2978" s="145">
        <f>IFERROR(_xll.qlIndexFixing(ONIndex1Y,I2978,TRUE,_xll.ohTrigger(RecalcTrigger,Trigger1Y)),NA())</f>
        <v>5.3446875032125973E-3</v>
      </c>
    </row>
    <row r="2979" spans="2:17" x14ac:dyDescent="0.2">
      <c r="B2979" s="39" t="s">
        <v>42</v>
      </c>
      <c r="D2979" s="42">
        <f>_xll.qlCalendarAdvance(Calendar,$D2978,B2979,"f",FALSE)</f>
        <v>60630</v>
      </c>
      <c r="E2979" s="139">
        <f>_xll.qlInterestRateIndexValueDate(IndexON,D2979)</f>
        <v>60630</v>
      </c>
      <c r="F2979" s="155">
        <f>IFERROR(_xll.qlIndexFixing(IndexON,D2979,TRUE,_xll.ohTrigger(RecalcTrigger,TriggerON)),NA())</f>
        <v>5.2001970171566825E-3</v>
      </c>
      <c r="H2979" s="42">
        <f>_xll.qlCalendarAdvance(Calendar,$H2978,B2979,"f",FALSE)</f>
        <v>60630</v>
      </c>
      <c r="I2979" s="139">
        <f>_xll.qlInterestRateIndexValueDate(Index1M,$H2979)</f>
        <v>60632</v>
      </c>
      <c r="J2979" s="144">
        <f>IFERROR(_xll.qlIndexFixing(Index1M,$H2979,TRUE,_xll.ohTrigger(RecalcTrigger,Trigger1M)),NA())</f>
        <v>4.93303974754517E-3</v>
      </c>
      <c r="K2979" s="44">
        <f>IFERROR(_xll.qlIndexFixing(Index3M,H2979,TRUE,_xll.ohTrigger(RecalcTrigger,Trigger3M)),NA())</f>
        <v>5.2067755657381198E-3</v>
      </c>
      <c r="L2979" s="44">
        <f>IFERROR(_xll.qlIndexFixing(Index6M,$H2979,TRUE,_xll.ohTrigger(RecalcTrigger,Trigger6M)),NA())</f>
        <v>4.5636616170909661E-3</v>
      </c>
      <c r="M2979" s="145">
        <f>IFERROR(_xll.qlIndexFixing(Index1Y,$H2979,TRUE,_xll.ohTrigger(RecalcTrigger,Trigger1Y)),NA())</f>
        <v>5.4739773469210471E-3</v>
      </c>
      <c r="N2979" s="144">
        <f>IFERROR(_xll.qlIndexFixing(ONIndex1M,I2979,TRUE,_xll.ohTrigger(RecalcTrigger,Trigger1M)),NA())</f>
        <v>4.9270478788088212E-3</v>
      </c>
      <c r="O2979" s="44">
        <f>IFERROR(_xll.qlIndexFixing(ONIndex3M,I2979,TRUE,_xll.ohTrigger(RecalcTrigger,Trigger3M)),NA())</f>
        <v>5.1809492197207874E-3</v>
      </c>
      <c r="P2979" s="44">
        <f>IFERROR(_xll.qlIndexFixing(ONIndex6M,I2979,TRUE,_xll.ohTrigger(RecalcTrigger,Trigger6M)),NA())</f>
        <v>4.4095325343107561E-3</v>
      </c>
      <c r="Q2979" s="145">
        <f>IFERROR(_xll.qlIndexFixing(ONIndex1Y,I2979,TRUE,_xll.ohTrigger(RecalcTrigger,Trigger1Y)),NA())</f>
        <v>5.3484954656379813E-3</v>
      </c>
    </row>
    <row r="2980" spans="2:17" x14ac:dyDescent="0.2">
      <c r="B2980" s="39" t="s">
        <v>42</v>
      </c>
      <c r="D2980" s="42">
        <f>_xll.qlCalendarAdvance(Calendar,$D2979,B2980,"f",FALSE)</f>
        <v>60637</v>
      </c>
      <c r="E2980" s="139">
        <f>_xll.qlInterestRateIndexValueDate(IndexON,D2980)</f>
        <v>60637</v>
      </c>
      <c r="F2980" s="155">
        <f>IFERROR(_xll.qlIndexFixing(IndexON,D2980,TRUE,_xll.ohTrigger(RecalcTrigger,TriggerON)),NA())</f>
        <v>5.2001970171566825E-3</v>
      </c>
      <c r="H2980" s="42">
        <f>_xll.qlCalendarAdvance(Calendar,$H2979,B2980,"f",FALSE)</f>
        <v>60637</v>
      </c>
      <c r="I2980" s="139">
        <f>_xll.qlInterestRateIndexValueDate(Index1M,$H2980)</f>
        <v>60639</v>
      </c>
      <c r="J2980" s="144">
        <f>IFERROR(_xll.qlIndexFixing(Index1M,$H2980,TRUE,_xll.ohTrigger(RecalcTrigger,Trigger1M)),NA())</f>
        <v>4.9379414094338769E-3</v>
      </c>
      <c r="K2980" s="44">
        <f>IFERROR(_xll.qlIndexFixing(Index3M,H2980,TRUE,_xll.ohTrigger(RecalcTrigger,Trigger3M)),NA())</f>
        <v>5.2108326476307809E-3</v>
      </c>
      <c r="L2980" s="44">
        <f>IFERROR(_xll.qlIndexFixing(Index6M,$H2980,TRUE,_xll.ohTrigger(RecalcTrigger,Trigger6M)),NA())</f>
        <v>4.5765470595321893E-3</v>
      </c>
      <c r="M2980" s="145">
        <f>IFERROR(_xll.qlIndexFixing(Index1Y,$H2980,TRUE,_xll.ohTrigger(RecalcTrigger,Trigger1Y)),NA())</f>
        <v>5.4785782770966343E-3</v>
      </c>
      <c r="N2980" s="144">
        <f>IFERROR(_xll.qlIndexFixing(ONIndex1M,I2980,TRUE,_xll.ohTrigger(RecalcTrigger,Trigger1M)),NA())</f>
        <v>4.9303900810837575E-3</v>
      </c>
      <c r="O2980" s="44">
        <f>IFERROR(_xll.qlIndexFixing(ONIndex3M,I2980,TRUE,_xll.ohTrigger(RecalcTrigger,Trigger3M)),NA())</f>
        <v>5.1842631523690841E-3</v>
      </c>
      <c r="P2980" s="44">
        <f>IFERROR(_xll.qlIndexFixing(ONIndex6M,I2980,TRUE,_xll.ohTrigger(RecalcTrigger,Trigger6M)),NA())</f>
        <v>4.4191129569259857E-3</v>
      </c>
      <c r="Q2980" s="145">
        <f>IFERROR(_xll.qlIndexFixing(ONIndex1Y,I2980,TRUE,_xll.ohTrigger(RecalcTrigger,Trigger1Y)),NA())</f>
        <v>5.3517850608741924E-3</v>
      </c>
    </row>
    <row r="2981" spans="2:17" x14ac:dyDescent="0.2">
      <c r="B2981" s="39" t="s">
        <v>42</v>
      </c>
      <c r="D2981" s="42">
        <f>_xll.qlCalendarAdvance(Calendar,$D2980,B2981,"f",FALSE)</f>
        <v>60644</v>
      </c>
      <c r="E2981" s="139">
        <f>_xll.qlInterestRateIndexValueDate(IndexON,D2981)</f>
        <v>60644</v>
      </c>
      <c r="F2981" s="155">
        <f>IFERROR(_xll.qlIndexFixing(IndexON,D2981,TRUE,_xll.ohTrigger(RecalcTrigger,TriggerON)),NA())</f>
        <v>5.2001970170767464E-3</v>
      </c>
      <c r="H2981" s="42">
        <f>_xll.qlCalendarAdvance(Calendar,$H2980,B2981,"f",FALSE)</f>
        <v>60644</v>
      </c>
      <c r="I2981" s="139">
        <f>_xll.qlInterestRateIndexValueDate(Index1M,$H2981)</f>
        <v>60646</v>
      </c>
      <c r="J2981" s="144">
        <f>IFERROR(_xll.qlIndexFixing(Index1M,$H2981,TRUE,_xll.ohTrigger(RecalcTrigger,Trigger1M)),NA())</f>
        <v>4.9419267540357081E-3</v>
      </c>
      <c r="K2981" s="44">
        <f>IFERROR(_xll.qlIndexFixing(Index3M,H2981,TRUE,_xll.ohTrigger(RecalcTrigger,Trigger3M)),NA())</f>
        <v>5.2149223424979851E-3</v>
      </c>
      <c r="L2981" s="44">
        <f>IFERROR(_xll.qlIndexFixing(Index6M,$H2981,TRUE,_xll.ohTrigger(RecalcTrigger,Trigger6M)),NA())</f>
        <v>4.5895711604547942E-3</v>
      </c>
      <c r="M2981" s="145">
        <f>IFERROR(_xll.qlIndexFixing(Index1Y,$H2981,TRUE,_xll.ohTrigger(RecalcTrigger,Trigger1Y)),NA())</f>
        <v>5.4832000735700603E-3</v>
      </c>
      <c r="N2981" s="144">
        <f>IFERROR(_xll.qlIndexFixing(ONIndex1M,I2981,TRUE,_xll.ohTrigger(RecalcTrigger,Trigger1M)),NA())</f>
        <v>4.9343197562290442E-3</v>
      </c>
      <c r="O2981" s="44">
        <f>IFERROR(_xll.qlIndexFixing(ONIndex3M,I2981,TRUE,_xll.ohTrigger(RecalcTrigger,Trigger3M)),NA())</f>
        <v>5.1881594366243178E-3</v>
      </c>
      <c r="P2981" s="44">
        <f>IFERROR(_xll.qlIndexFixing(ONIndex6M,I2981,TRUE,_xll.ohTrigger(RecalcTrigger,Trigger6M)),NA())</f>
        <v>4.4304163869579583E-3</v>
      </c>
      <c r="Q2981" s="145">
        <f>IFERROR(_xll.qlIndexFixing(ONIndex1Y,I2981,TRUE,_xll.ohTrigger(RecalcTrigger,Trigger1Y)),NA())</f>
        <v>5.3556528551990112E-3</v>
      </c>
    </row>
    <row r="2982" spans="2:17" x14ac:dyDescent="0.2">
      <c r="B2982" s="39" t="s">
        <v>42</v>
      </c>
      <c r="D2982" s="42">
        <f>_xll.qlCalendarAdvance(Calendar,$D2981,B2982,"f",FALSE)</f>
        <v>60651</v>
      </c>
      <c r="E2982" s="139">
        <f>_xll.qlInterestRateIndexValueDate(IndexON,D2982)</f>
        <v>60651</v>
      </c>
      <c r="F2982" s="155">
        <f>IFERROR(_xll.qlIndexFixing(IndexON,D2982,TRUE,_xll.ohTrigger(RecalcTrigger,TriggerON)),NA())</f>
        <v>5.2001970170767464E-3</v>
      </c>
      <c r="H2982" s="42">
        <f>_xll.qlCalendarAdvance(Calendar,$H2981,B2982,"f",FALSE)</f>
        <v>60651</v>
      </c>
      <c r="I2982" s="139">
        <f>_xll.qlInterestRateIndexValueDate(Index1M,$H2982)</f>
        <v>60653</v>
      </c>
      <c r="J2982" s="144">
        <f>IFERROR(_xll.qlIndexFixing(Index1M,$H2982,TRUE,_xll.ohTrigger(RecalcTrigger,Trigger1M)),NA())</f>
        <v>4.9459450004613048E-3</v>
      </c>
      <c r="K2982" s="44">
        <f>IFERROR(_xll.qlIndexFixing(Index3M,H2982,TRUE,_xll.ohTrigger(RecalcTrigger,Trigger3M)),NA())</f>
        <v>5.2190446901576593E-3</v>
      </c>
      <c r="L2982" s="44">
        <f>IFERROR(_xll.qlIndexFixing(Index6M,$H2982,TRUE,_xll.ohTrigger(RecalcTrigger,Trigger6M)),NA())</f>
        <v>4.6027341088766428E-3</v>
      </c>
      <c r="M2982" s="145">
        <f>IFERROR(_xll.qlIndexFixing(Index1Y,$H2982,TRUE,_xll.ohTrigger(RecalcTrigger,Trigger1Y)),NA())</f>
        <v>5.4878420011037037E-3</v>
      </c>
      <c r="N2982" s="144">
        <f>IFERROR(_xll.qlIndexFixing(ONIndex1M,I2982,TRUE,_xll.ohTrigger(RecalcTrigger,Trigger1M)),NA())</f>
        <v>4.938282251121251E-3</v>
      </c>
      <c r="O2982" s="44">
        <f>IFERROR(_xll.qlIndexFixing(ONIndex3M,I2982,TRUE,_xll.ohTrigger(RecalcTrigger,Trigger3M)),NA())</f>
        <v>5.1920880979405837E-3</v>
      </c>
      <c r="P2982" s="44">
        <f>IFERROR(_xll.qlIndexFixing(ONIndex6M,I2982,TRUE,_xll.ohTrigger(RecalcTrigger,Trigger6M)),NA())</f>
        <v>4.4418559775927235E-3</v>
      </c>
      <c r="Q2982" s="145">
        <f>IFERROR(_xll.qlIndexFixing(ONIndex1Y,I2982,TRUE,_xll.ohTrigger(RecalcTrigger,Trigger1Y)),NA())</f>
        <v>5.3595529221084348E-3</v>
      </c>
    </row>
    <row r="2983" spans="2:17" x14ac:dyDescent="0.2">
      <c r="B2983" s="39" t="s">
        <v>42</v>
      </c>
      <c r="D2983" s="42">
        <f>_xll.qlCalendarAdvance(Calendar,$D2982,B2983,"f",FALSE)</f>
        <v>60658</v>
      </c>
      <c r="E2983" s="139">
        <f>_xll.qlInterestRateIndexValueDate(IndexON,D2983)</f>
        <v>60658</v>
      </c>
      <c r="F2983" s="155">
        <f>IFERROR(_xll.qlIndexFixing(IndexON,D2983,TRUE,_xll.ohTrigger(RecalcTrigger,TriggerON)),NA())</f>
        <v>5.2001970171566825E-3</v>
      </c>
      <c r="H2983" s="42">
        <f>_xll.qlCalendarAdvance(Calendar,$H2982,B2983,"f",FALSE)</f>
        <v>60658</v>
      </c>
      <c r="I2983" s="139">
        <f>_xll.qlInterestRateIndexValueDate(Index1M,$H2983)</f>
        <v>60660</v>
      </c>
      <c r="J2983" s="144">
        <f>IFERROR(_xll.qlIndexFixing(Index1M,$H2983,TRUE,_xll.ohTrigger(RecalcTrigger,Trigger1M)),NA())</f>
        <v>4.9490181301484098E-3</v>
      </c>
      <c r="K2983" s="44">
        <f>IFERROR(_xll.qlIndexFixing(Index3M,H2983,TRUE,_xll.ohTrigger(RecalcTrigger,Trigger3M)),NA())</f>
        <v>5.2231997304268418E-3</v>
      </c>
      <c r="L2983" s="44">
        <f>IFERROR(_xll.qlIndexFixing(Index6M,$H2983,TRUE,_xll.ohTrigger(RecalcTrigger,Trigger6M)),NA())</f>
        <v>4.6160360938496039E-3</v>
      </c>
      <c r="M2983" s="145">
        <f>IFERROR(_xll.qlIndexFixing(Index1Y,$H2983,TRUE,_xll.ohTrigger(RecalcTrigger,Trigger1Y)),NA())</f>
        <v>5.4925033232891482E-3</v>
      </c>
      <c r="N2983" s="144">
        <f>IFERROR(_xll.qlIndexFixing(ONIndex1M,I2983,TRUE,_xll.ohTrigger(RecalcTrigger,Trigger1M)),NA())</f>
        <v>4.9422776062080231E-3</v>
      </c>
      <c r="O2983" s="44">
        <f>IFERROR(_xll.qlIndexFixing(ONIndex3M,I2983,TRUE,_xll.ohTrigger(RecalcTrigger,Trigger3M)),NA())</f>
        <v>5.1960491759661664E-3</v>
      </c>
      <c r="P2983" s="44">
        <f>IFERROR(_xll.qlIndexFixing(ONIndex6M,I2983,TRUE,_xll.ohTrigger(RecalcTrigger,Trigger6M)),NA())</f>
        <v>4.4534319146816159E-3</v>
      </c>
      <c r="Q2983" s="145">
        <f>IFERROR(_xll.qlIndexFixing(ONIndex1Y,I2983,TRUE,_xll.ohTrigger(RecalcTrigger,Trigger1Y)),NA())</f>
        <v>5.363485300291515E-3</v>
      </c>
    </row>
    <row r="2984" spans="2:17" x14ac:dyDescent="0.2">
      <c r="B2984" s="39" t="s">
        <v>42</v>
      </c>
      <c r="D2984" s="42">
        <f>_xll.qlCalendarAdvance(Calendar,$D2983,B2984,"f",FALSE)</f>
        <v>60665</v>
      </c>
      <c r="E2984" s="139">
        <f>_xll.qlInterestRateIndexValueDate(IndexON,D2984)</f>
        <v>60665</v>
      </c>
      <c r="F2984" s="155">
        <f>IFERROR(_xll.qlIndexFixing(IndexON,D2984,TRUE,_xll.ohTrigger(RecalcTrigger,TriggerON)),NA())</f>
        <v>5.2001970170767464E-3</v>
      </c>
      <c r="H2984" s="42">
        <f>_xll.qlCalendarAdvance(Calendar,$H2983,B2984,"f",FALSE)</f>
        <v>60665</v>
      </c>
      <c r="I2984" s="139">
        <f>_xll.qlInterestRateIndexValueDate(Index1M,$H2984)</f>
        <v>60667</v>
      </c>
      <c r="J2984" s="144">
        <f>IFERROR(_xll.qlIndexFixing(Index1M,$H2984,TRUE,_xll.ohTrigger(RecalcTrigger,Trigger1M)),NA())</f>
        <v>4.9527670882310026E-3</v>
      </c>
      <c r="K2984" s="44">
        <f>IFERROR(_xll.qlIndexFixing(Index3M,H2984,TRUE,_xll.ohTrigger(RecalcTrigger,Trigger3M)),NA())</f>
        <v>5.2270443718924354E-3</v>
      </c>
      <c r="L2984" s="44">
        <f>IFERROR(_xll.qlIndexFixing(Index6M,$H2984,TRUE,_xll.ohTrigger(RecalcTrigger,Trigger6M)),NA())</f>
        <v>4.6294773044591089E-3</v>
      </c>
      <c r="M2984" s="145">
        <f>IFERROR(_xll.qlIndexFixing(Index1Y,$H2984,TRUE,_xll.ohTrigger(RecalcTrigger,Trigger1Y)),NA())</f>
        <v>5.4971833025489452E-3</v>
      </c>
      <c r="N2984" s="144">
        <f>IFERROR(_xll.qlIndexFixing(ONIndex1M,I2984,TRUE,_xll.ohTrigger(RecalcTrigger,Trigger1M)),NA())</f>
        <v>4.9463058623366862E-3</v>
      </c>
      <c r="O2984" s="44">
        <f>IFERROR(_xll.qlIndexFixing(ONIndex3M,I2984,TRUE,_xll.ohTrigger(RecalcTrigger,Trigger3M)),NA())</f>
        <v>5.2000427105092228E-3</v>
      </c>
      <c r="P2984" s="44">
        <f>IFERROR(_xll.qlIndexFixing(ONIndex6M,I2984,TRUE,_xll.ohTrigger(RecalcTrigger,Trigger6M)),NA())</f>
        <v>4.4651443839960336E-3</v>
      </c>
      <c r="Q2984" s="145">
        <f>IFERROR(_xll.qlIndexFixing(ONIndex1Y,I2984,TRUE,_xll.ohTrigger(RecalcTrigger,Trigger1Y)),NA())</f>
        <v>5.3674500284373039E-3</v>
      </c>
    </row>
    <row r="2985" spans="2:17" x14ac:dyDescent="0.2">
      <c r="B2985" s="39" t="s">
        <v>42</v>
      </c>
      <c r="D2985" s="42">
        <f>_xll.qlCalendarAdvance(Calendar,$D2984,B2985,"f",FALSE)</f>
        <v>60672</v>
      </c>
      <c r="E2985" s="139">
        <f>_xll.qlInterestRateIndexValueDate(IndexON,D2985)</f>
        <v>60672</v>
      </c>
      <c r="F2985" s="155">
        <f>IFERROR(_xll.qlIndexFixing(IndexON,D2985,TRUE,_xll.ohTrigger(RecalcTrigger,TriggerON)),NA())</f>
        <v>5.2001970171566825E-3</v>
      </c>
      <c r="H2985" s="42">
        <f>_xll.qlCalendarAdvance(Calendar,$H2984,B2985,"f",FALSE)</f>
        <v>60672</v>
      </c>
      <c r="I2985" s="139">
        <f>_xll.qlInterestRateIndexValueDate(Index1M,$H2985)</f>
        <v>60674</v>
      </c>
      <c r="J2985" s="144">
        <f>IFERROR(_xll.qlIndexFixing(Index1M,$H2985,TRUE,_xll.ohTrigger(RecalcTrigger,Trigger1M)),NA())</f>
        <v>4.9568746106303553E-3</v>
      </c>
      <c r="K2985" s="44">
        <f>IFERROR(_xll.qlIndexFixing(Index3M,H2985,TRUE,_xll.ohTrigger(RecalcTrigger,Trigger3M)),NA())</f>
        <v>5.2312625073630105E-3</v>
      </c>
      <c r="L2985" s="44">
        <f>IFERROR(_xll.qlIndexFixing(Index6M,$H2985,TRUE,_xll.ohTrigger(RecalcTrigger,Trigger6M)),NA())</f>
        <v>4.6430579298259219E-3</v>
      </c>
      <c r="M2985" s="145">
        <f>IFERROR(_xll.qlIndexFixing(Index1Y,$H2985,TRUE,_xll.ohTrigger(RecalcTrigger,Trigger1Y)),NA())</f>
        <v>5.5018812001339755E-3</v>
      </c>
      <c r="N2985" s="144">
        <f>IFERROR(_xll.qlIndexFixing(ONIndex1M,I2985,TRUE,_xll.ohTrigger(RecalcTrigger,Trigger1M)),NA())</f>
        <v>4.9503670601147576E-3</v>
      </c>
      <c r="O2985" s="44">
        <f>IFERROR(_xll.qlIndexFixing(ONIndex3M,I2985,TRUE,_xll.ohTrigger(RecalcTrigger,Trigger3M)),NA())</f>
        <v>5.2040687410581654E-3</v>
      </c>
      <c r="P2985" s="44">
        <f>IFERROR(_xll.qlIndexFixing(ONIndex6M,I2985,TRUE,_xll.ohTrigger(RecalcTrigger,Trigger6M)),NA())</f>
        <v>4.4769935714672471E-3</v>
      </c>
      <c r="Q2985" s="145">
        <f>IFERROR(_xll.qlIndexFixing(ONIndex1Y,I2985,TRUE,_xll.ohTrigger(RecalcTrigger,Trigger1Y)),NA())</f>
        <v>5.3714471453147894E-3</v>
      </c>
    </row>
    <row r="2986" spans="2:17" x14ac:dyDescent="0.2">
      <c r="B2986" s="39" t="s">
        <v>42</v>
      </c>
      <c r="D2986" s="42">
        <f>_xll.qlCalendarAdvance(Calendar,$D2985,B2986,"f",FALSE)</f>
        <v>60679</v>
      </c>
      <c r="E2986" s="139">
        <f>_xll.qlInterestRateIndexValueDate(IndexON,D2986)</f>
        <v>60679</v>
      </c>
      <c r="F2986" s="155">
        <f>IFERROR(_xll.qlIndexFixing(IndexON,D2986,TRUE,_xll.ohTrigger(RecalcTrigger,TriggerON)),NA())</f>
        <v>5.2001970170767464E-3</v>
      </c>
      <c r="H2986" s="42">
        <f>_xll.qlCalendarAdvance(Calendar,$H2985,B2986,"f",FALSE)</f>
        <v>60679</v>
      </c>
      <c r="I2986" s="139">
        <f>_xll.qlInterestRateIndexValueDate(Index1M,$H2986)</f>
        <v>60681</v>
      </c>
      <c r="J2986" s="144">
        <f>IFERROR(_xll.qlIndexFixing(Index1M,$H2986,TRUE,_xll.ohTrigger(RecalcTrigger,Trigger1M)),NA())</f>
        <v>4.9610151842257744E-3</v>
      </c>
      <c r="K2986" s="44">
        <f>IFERROR(_xll.qlIndexFixing(Index3M,H2986,TRUE,_xll.ohTrigger(RecalcTrigger,Trigger3M)),NA())</f>
        <v>5.2355134515358588E-3</v>
      </c>
      <c r="L2986" s="44">
        <f>IFERROR(_xll.qlIndexFixing(Index6M,$H2986,TRUE,_xll.ohTrigger(RecalcTrigger,Trigger6M)),NA())</f>
        <v>4.6567781591034859E-3</v>
      </c>
      <c r="M2986" s="145">
        <f>IFERROR(_xll.qlIndexFixing(Index1Y,$H2986,TRUE,_xll.ohTrigger(RecalcTrigger,Trigger1Y)),NA())</f>
        <v>5.5065962761256491E-3</v>
      </c>
      <c r="N2986" s="144">
        <f>IFERROR(_xll.qlIndexFixing(ONIndex1M,I2986,TRUE,_xll.ohTrigger(RecalcTrigger,Trigger1M)),NA())</f>
        <v>4.9544612403096266E-3</v>
      </c>
      <c r="O2986" s="44">
        <f>IFERROR(_xll.qlIndexFixing(ONIndex3M,I2986,TRUE,_xll.ohTrigger(RecalcTrigger,Trigger3M)),NA())</f>
        <v>5.2081273073412149E-3</v>
      </c>
      <c r="P2986" s="44">
        <f>IFERROR(_xll.qlIndexFixing(ONIndex6M,I2986,TRUE,_xll.ohTrigger(RecalcTrigger,Trigger6M)),NA())</f>
        <v>4.4889796630265266E-3</v>
      </c>
      <c r="Q2986" s="145">
        <f>IFERROR(_xll.qlIndexFixing(ONIndex1Y,I2986,TRUE,_xll.ohTrigger(RecalcTrigger,Trigger1Y)),NA())</f>
        <v>5.3754766896929596E-3</v>
      </c>
    </row>
    <row r="2987" spans="2:17" x14ac:dyDescent="0.2">
      <c r="B2987" s="39" t="s">
        <v>42</v>
      </c>
      <c r="D2987" s="42">
        <f>_xll.qlCalendarAdvance(Calendar,$D2986,B2987,"f",FALSE)</f>
        <v>60686</v>
      </c>
      <c r="E2987" s="139">
        <f>_xll.qlInterestRateIndexValueDate(IndexON,D2987)</f>
        <v>60686</v>
      </c>
      <c r="F2987" s="155">
        <f>IFERROR(_xll.qlIndexFixing(IndexON,D2987,TRUE,_xll.ohTrigger(RecalcTrigger,TriggerON)),NA())</f>
        <v>5.2001970170767464E-3</v>
      </c>
      <c r="H2987" s="42">
        <f>_xll.qlCalendarAdvance(Calendar,$H2986,B2987,"f",FALSE)</f>
        <v>60686</v>
      </c>
      <c r="I2987" s="139">
        <f>_xll.qlInterestRateIndexValueDate(Index1M,$H2987)</f>
        <v>60688</v>
      </c>
      <c r="J2987" s="144">
        <f>IFERROR(_xll.qlIndexFixing(Index1M,$H2987,TRUE,_xll.ohTrigger(RecalcTrigger,Trigger1M)),NA())</f>
        <v>4.9651888497646646E-3</v>
      </c>
      <c r="K2987" s="44">
        <f>IFERROR(_xll.qlIndexFixing(Index3M,H2987,TRUE,_xll.ohTrigger(RecalcTrigger,Trigger3M)),NA())</f>
        <v>5.239797244230811E-3</v>
      </c>
      <c r="L2987" s="44">
        <f>IFERROR(_xll.qlIndexFixing(Index6M,$H2987,TRUE,_xll.ohTrigger(RecalcTrigger,Trigger6M)),NA())</f>
        <v>4.6706381814801369E-3</v>
      </c>
      <c r="M2987" s="145">
        <f>IFERROR(_xll.qlIndexFixing(Index1Y,$H2987,TRUE,_xll.ohTrigger(RecalcTrigger,Trigger1Y)),NA())</f>
        <v>5.5113277894348021E-3</v>
      </c>
      <c r="N2987" s="144">
        <f>IFERROR(_xll.qlIndexFixing(ONIndex1M,I2987,TRUE,_xll.ohTrigger(RecalcTrigger,Trigger1M)),NA())</f>
        <v>4.9585884436087468E-3</v>
      </c>
      <c r="O2987" s="44">
        <f>IFERROR(_xll.qlIndexFixing(ONIndex3M,I2987,TRUE,_xll.ohTrigger(RecalcTrigger,Trigger3M)),NA())</f>
        <v>5.212218449166528E-3</v>
      </c>
      <c r="P2987" s="44">
        <f>IFERROR(_xll.qlIndexFixing(ONIndex6M,I2987,TRUE,_xll.ohTrigger(RecalcTrigger,Trigger6M)),NA())</f>
        <v>4.5011028445252066E-3</v>
      </c>
      <c r="Q2987" s="145">
        <f>IFERROR(_xll.qlIndexFixing(ONIndex1Y,I2987,TRUE,_xll.ohTrigger(RecalcTrigger,Trigger1Y)),NA())</f>
        <v>5.3795387003408024E-3</v>
      </c>
    </row>
    <row r="2988" spans="2:17" x14ac:dyDescent="0.2">
      <c r="B2988" s="39" t="s">
        <v>42</v>
      </c>
      <c r="D2988" s="42">
        <f>_xll.qlCalendarAdvance(Calendar,$D2987,B2988,"f",FALSE)</f>
        <v>60693</v>
      </c>
      <c r="E2988" s="139">
        <f>_xll.qlInterestRateIndexValueDate(IndexON,D2988)</f>
        <v>60693</v>
      </c>
      <c r="F2988" s="155">
        <f>IFERROR(_xll.qlIndexFixing(IndexON,D2988,TRUE,_xll.ohTrigger(RecalcTrigger,TriggerON)),NA())</f>
        <v>5.2001970170767464E-3</v>
      </c>
      <c r="H2988" s="42">
        <f>_xll.qlCalendarAdvance(Calendar,$H2987,B2988,"f",FALSE)</f>
        <v>60693</v>
      </c>
      <c r="I2988" s="139">
        <f>_xll.qlInterestRateIndexValueDate(Index1M,$H2988)</f>
        <v>60695</v>
      </c>
      <c r="J2988" s="144">
        <f>IFERROR(_xll.qlIndexFixing(Index1M,$H2988,TRUE,_xll.ohTrigger(RecalcTrigger,Trigger1M)),NA())</f>
        <v>4.9707476996058153E-3</v>
      </c>
      <c r="K2988" s="44">
        <f>IFERROR(_xll.qlIndexFixing(Index3M,H2988,TRUE,_xll.ohTrigger(RecalcTrigger,Trigger3M)),NA())</f>
        <v>5.2451729966904058E-3</v>
      </c>
      <c r="L2988" s="44">
        <f>IFERROR(_xll.qlIndexFixing(Index6M,$H2988,TRUE,_xll.ohTrigger(RecalcTrigger,Trigger6M)),NA())</f>
        <v>4.6900434447146614E-3</v>
      </c>
      <c r="M2988" s="145">
        <f>IFERROR(_xll.qlIndexFixing(Index1Y,$H2988,TRUE,_xll.ohTrigger(RecalcTrigger,Trigger1Y)),NA())</f>
        <v>5.5160749978010451E-3</v>
      </c>
      <c r="N2988" s="144">
        <f>IFERROR(_xll.qlIndexFixing(ONIndex1M,I2988,TRUE,_xll.ohTrigger(RecalcTrigger,Trigger1M)),NA())</f>
        <v>4.9627487106995716E-3</v>
      </c>
      <c r="O2988" s="44">
        <f>IFERROR(_xll.qlIndexFixing(ONIndex3M,I2988,TRUE,_xll.ohTrigger(RecalcTrigger,Trigger3M)),NA())</f>
        <v>5.2163422060225173E-3</v>
      </c>
      <c r="P2988" s="44">
        <f>IFERROR(_xll.qlIndexFixing(ONIndex6M,I2988,TRUE,_xll.ohTrigger(RecalcTrigger,Trigger6M)),NA())</f>
        <v>4.5133633018146213E-3</v>
      </c>
      <c r="Q2988" s="145">
        <f>IFERROR(_xll.qlIndexFixing(ONIndex1Y,I2988,TRUE,_xll.ohTrigger(RecalcTrigger,Trigger1Y)),NA())</f>
        <v>5.3836332158674338E-3</v>
      </c>
    </row>
    <row r="2989" spans="2:17" x14ac:dyDescent="0.2">
      <c r="B2989" s="39" t="s">
        <v>42</v>
      </c>
      <c r="D2989" s="42">
        <f>_xll.qlCalendarAdvance(Calendar,$D2988,B2989,"f",FALSE)</f>
        <v>60700</v>
      </c>
      <c r="E2989" s="139">
        <f>_xll.qlInterestRateIndexValueDate(IndexON,D2989)</f>
        <v>60700</v>
      </c>
      <c r="F2989" s="155">
        <f>IFERROR(_xll.qlIndexFixing(IndexON,D2989,TRUE,_xll.ohTrigger(RecalcTrigger,TriggerON)),NA())</f>
        <v>5.2001970170767464E-3</v>
      </c>
      <c r="H2989" s="42">
        <f>_xll.qlCalendarAdvance(Calendar,$H2988,B2989,"f",FALSE)</f>
        <v>60700</v>
      </c>
      <c r="I2989" s="139">
        <f>_xll.qlInterestRateIndexValueDate(Index1M,$H2989)</f>
        <v>60702</v>
      </c>
      <c r="J2989" s="144">
        <f>IFERROR(_xll.qlIndexFixing(Index1M,$H2989,TRUE,_xll.ohTrigger(RecalcTrigger,Trigger1M)),NA())</f>
        <v>4.9753384327838098E-3</v>
      </c>
      <c r="K2989" s="44">
        <f>IFERROR(_xll.qlIndexFixing(Index3M,H2989,TRUE,_xll.ohTrigger(RecalcTrigger,Trigger3M)),NA())</f>
        <v>5.2495298758487262E-3</v>
      </c>
      <c r="L2989" s="44">
        <f>IFERROR(_xll.qlIndexFixing(Index6M,$H2989,TRUE,_xll.ohTrigger(RecalcTrigger,Trigger6M)),NA())</f>
        <v>4.7042349450916593E-3</v>
      </c>
      <c r="M2989" s="145">
        <f>IFERROR(_xll.qlIndexFixing(Index1Y,$H2989,TRUE,_xll.ohTrigger(RecalcTrigger,Trigger1Y)),NA())</f>
        <v>5.5208371577929781E-3</v>
      </c>
      <c r="N2989" s="144">
        <f>IFERROR(_xll.qlIndexFixing(ONIndex1M,I2989,TRUE,_xll.ohTrigger(RecalcTrigger,Trigger1M)),NA())</f>
        <v>4.9669420822695542E-3</v>
      </c>
      <c r="O2989" s="44">
        <f>IFERROR(_xll.qlIndexFixing(ONIndex3M,I2989,TRUE,_xll.ohTrigger(RecalcTrigger,Trigger3M)),NA())</f>
        <v>5.2204986175574675E-3</v>
      </c>
      <c r="P2989" s="44">
        <f>IFERROR(_xll.qlIndexFixing(ONIndex6M,I2989,TRUE,_xll.ohTrigger(RecalcTrigger,Trigger6M)),NA())</f>
        <v>4.5257612208260412E-3</v>
      </c>
      <c r="Q2989" s="145">
        <f>IFERROR(_xll.qlIndexFixing(ONIndex1Y,I2989,TRUE,_xll.ohTrigger(RecalcTrigger,Trigger1Y)),NA())</f>
        <v>5.3877602750418419E-3</v>
      </c>
    </row>
    <row r="2990" spans="2:17" x14ac:dyDescent="0.2">
      <c r="B2990" s="39" t="s">
        <v>42</v>
      </c>
      <c r="D2990" s="42">
        <f>_xll.qlCalendarAdvance(Calendar,$D2989,B2990,"f",FALSE)</f>
        <v>60707</v>
      </c>
      <c r="E2990" s="139">
        <f>_xll.qlInterestRateIndexValueDate(IndexON,D2990)</f>
        <v>60707</v>
      </c>
      <c r="F2990" s="155">
        <f>IFERROR(_xll.qlIndexFixing(IndexON,D2990,TRUE,_xll.ohTrigger(RecalcTrigger,TriggerON)),NA())</f>
        <v>5.2001970170767464E-3</v>
      </c>
      <c r="H2990" s="42">
        <f>_xll.qlCalendarAdvance(Calendar,$H2989,B2990,"f",FALSE)</f>
        <v>60707</v>
      </c>
      <c r="I2990" s="139">
        <f>_xll.qlInterestRateIndexValueDate(Index1M,$H2990)</f>
        <v>60709</v>
      </c>
      <c r="J2990" s="144">
        <f>IFERROR(_xll.qlIndexFixing(Index1M,$H2990,TRUE,_xll.ohTrigger(RecalcTrigger,Trigger1M)),NA())</f>
        <v>4.9792803281870079E-3</v>
      </c>
      <c r="K2990" s="44">
        <f>IFERROR(_xll.qlIndexFixing(Index3M,H2990,TRUE,_xll.ohTrigger(RecalcTrigger,Trigger3M)),NA())</f>
        <v>5.2539197331298885E-3</v>
      </c>
      <c r="L2990" s="44">
        <f>IFERROR(_xll.qlIndexFixing(Index6M,$H2990,TRUE,_xll.ohTrigger(RecalcTrigger,Trigger6M)),NA())</f>
        <v>4.7185660810096369E-3</v>
      </c>
      <c r="M2990" s="145">
        <f>IFERROR(_xll.qlIndexFixing(Index1Y,$H2990,TRUE,_xll.ohTrigger(RecalcTrigger,Trigger1Y)),NA())</f>
        <v>5.5256135248090716E-3</v>
      </c>
      <c r="N2990" s="144">
        <f>IFERROR(_xll.qlIndexFixing(ONIndex1M,I2990,TRUE,_xll.ohTrigger(RecalcTrigger,Trigger1M)),NA())</f>
        <v>4.9711685991660204E-3</v>
      </c>
      <c r="O2990" s="44">
        <f>IFERROR(_xll.qlIndexFixing(ONIndex3M,I2990,TRUE,_xll.ohTrigger(RecalcTrigger,Trigger3M)),NA())</f>
        <v>5.2246877235795353E-3</v>
      </c>
      <c r="P2990" s="44">
        <f>IFERROR(_xll.qlIndexFixing(ONIndex6M,I2990,TRUE,_xll.ohTrigger(RecalcTrigger,Trigger6M)),NA())</f>
        <v>4.5382967875706726E-3</v>
      </c>
      <c r="Q2990" s="145">
        <f>IFERROR(_xll.qlIndexFixing(ONIndex1Y,I2990,TRUE,_xll.ohTrigger(RecalcTrigger,Trigger1Y)),NA())</f>
        <v>5.3919199167129506E-3</v>
      </c>
    </row>
    <row r="2991" spans="2:17" x14ac:dyDescent="0.2">
      <c r="B2991" s="39" t="s">
        <v>42</v>
      </c>
      <c r="D2991" s="42">
        <f>_xll.qlCalendarAdvance(Calendar,$D2990,B2991,"f",FALSE)</f>
        <v>60714</v>
      </c>
      <c r="E2991" s="139">
        <f>_xll.qlInterestRateIndexValueDate(IndexON,D2991)</f>
        <v>60714</v>
      </c>
      <c r="F2991" s="155">
        <f>IFERROR(_xll.qlIndexFixing(IndexON,D2991,TRUE,_xll.ohTrigger(RecalcTrigger,TriggerON)),NA())</f>
        <v>5.2001970170767464E-3</v>
      </c>
      <c r="H2991" s="42">
        <f>_xll.qlCalendarAdvance(Calendar,$H2990,B2991,"f",FALSE)</f>
        <v>60714</v>
      </c>
      <c r="I2991" s="139">
        <f>_xll.qlInterestRateIndexValueDate(Index1M,$H2991)</f>
        <v>60716</v>
      </c>
      <c r="J2991" s="144">
        <f>IFERROR(_xll.qlIndexFixing(Index1M,$H2991,TRUE,_xll.ohTrigger(RecalcTrigger,Trigger1M)),NA())</f>
        <v>4.9835965250494274E-3</v>
      </c>
      <c r="K2991" s="44">
        <f>IFERROR(_xll.qlIndexFixing(Index3M,H2991,TRUE,_xll.ohTrigger(RecalcTrigger,Trigger3M)),NA())</f>
        <v>5.2583426083629018E-3</v>
      </c>
      <c r="L2991" s="44">
        <f>IFERROR(_xll.qlIndexFixing(Index6M,$H2991,TRUE,_xll.ohTrigger(RecalcTrigger,Trigger6M)),NA())</f>
        <v>4.7330312661900574E-3</v>
      </c>
      <c r="M2991" s="145">
        <f>IFERROR(_xll.qlIndexFixing(Index1Y,$H2991,TRUE,_xll.ohTrigger(RecalcTrigger,Trigger1Y)),NA())</f>
        <v>5.5304033530756899E-3</v>
      </c>
      <c r="N2991" s="144">
        <f>IFERROR(_xll.qlIndexFixing(ONIndex1M,I2991,TRUE,_xll.ohTrigger(RecalcTrigger,Trigger1M)),NA())</f>
        <v>4.9754283018366152E-3</v>
      </c>
      <c r="O2991" s="44">
        <f>IFERROR(_xll.qlIndexFixing(ONIndex3M,I2991,TRUE,_xll.ohTrigger(RecalcTrigger,Trigger3M)),NA())</f>
        <v>5.2289095637370053E-3</v>
      </c>
      <c r="P2991" s="44">
        <f>IFERROR(_xll.qlIndexFixing(ONIndex6M,I2991,TRUE,_xll.ohTrigger(RecalcTrigger,Trigger6M)),NA())</f>
        <v>4.5509701878199138E-3</v>
      </c>
      <c r="Q2991" s="145">
        <f>IFERROR(_xll.qlIndexFixing(ONIndex1Y,I2991,TRUE,_xll.ohTrigger(RecalcTrigger,Trigger1Y)),NA())</f>
        <v>5.3961121794099398E-3</v>
      </c>
    </row>
    <row r="2992" spans="2:17" x14ac:dyDescent="0.2">
      <c r="B2992" s="39" t="s">
        <v>42</v>
      </c>
      <c r="D2992" s="42">
        <f>_xll.qlCalendarAdvance(Calendar,$D2991,B2992,"f",FALSE)</f>
        <v>60721</v>
      </c>
      <c r="E2992" s="139">
        <f>_xll.qlInterestRateIndexValueDate(IndexON,D2992)</f>
        <v>60721</v>
      </c>
      <c r="F2992" s="155">
        <f>IFERROR(_xll.qlIndexFixing(IndexON,D2992,TRUE,_xll.ohTrigger(RecalcTrigger,TriggerON)),NA())</f>
        <v>5.2001970171566825E-3</v>
      </c>
      <c r="H2992" s="42">
        <f>_xll.qlCalendarAdvance(Calendar,$H2991,B2992,"f",FALSE)</f>
        <v>60721</v>
      </c>
      <c r="I2992" s="139">
        <f>_xll.qlInterestRateIndexValueDate(Index1M,$H2992)</f>
        <v>60723</v>
      </c>
      <c r="J2992" s="144">
        <f>IFERROR(_xll.qlIndexFixing(Index1M,$H2992,TRUE,_xll.ohTrigger(RecalcTrigger,Trigger1M)),NA())</f>
        <v>4.9879460313045909E-3</v>
      </c>
      <c r="K2992" s="44">
        <f>IFERROR(_xll.qlIndexFixing(Index3M,H2992,TRUE,_xll.ohTrigger(RecalcTrigger,Trigger3M)),NA())</f>
        <v>5.2624355681781974E-3</v>
      </c>
      <c r="L2992" s="44">
        <f>IFERROR(_xll.qlIndexFixing(Index6M,$H2992,TRUE,_xll.ohTrigger(RecalcTrigger,Trigger6M)),NA())</f>
        <v>4.7442646190940562E-3</v>
      </c>
      <c r="M2992" s="145">
        <f>IFERROR(_xll.qlIndexFixing(Index1Y,$H2992,TRUE,_xll.ohTrigger(RecalcTrigger,Trigger1Y)),NA())</f>
        <v>5.5367773615719387E-3</v>
      </c>
      <c r="N2992" s="144">
        <f>IFERROR(_xll.qlIndexFixing(ONIndex1M,I2992,TRUE,_xll.ohTrigger(RecalcTrigger,Trigger1M)),NA())</f>
        <v>4.9797212311286643E-3</v>
      </c>
      <c r="O2992" s="44">
        <f>IFERROR(_xll.qlIndexFixing(ONIndex3M,I2992,TRUE,_xll.ohTrigger(RecalcTrigger,Trigger3M)),NA())</f>
        <v>5.2331641775982263E-3</v>
      </c>
      <c r="P2992" s="44">
        <f>IFERROR(_xll.qlIndexFixing(ONIndex6M,I2992,TRUE,_xll.ohTrigger(RecalcTrigger,Trigger6M)),NA())</f>
        <v>4.5637816072652271E-3</v>
      </c>
      <c r="Q2992" s="145">
        <f>IFERROR(_xll.qlIndexFixing(ONIndex1Y,I2992,TRUE,_xll.ohTrigger(RecalcTrigger,Trigger1Y)),NA())</f>
        <v>5.4003371019817337E-3</v>
      </c>
    </row>
    <row r="2993" spans="2:17" x14ac:dyDescent="0.2">
      <c r="B2993" s="39" t="s">
        <v>42</v>
      </c>
      <c r="D2993" s="42">
        <f>_xll.qlCalendarAdvance(Calendar,$D2992,B2993,"f",FALSE)</f>
        <v>60728</v>
      </c>
      <c r="E2993" s="139">
        <f>_xll.qlInterestRateIndexValueDate(IndexON,D2993)</f>
        <v>60728</v>
      </c>
      <c r="F2993" s="155">
        <f>IFERROR(_xll.qlIndexFixing(IndexON,D2993,TRUE,_xll.ohTrigger(RecalcTrigger,TriggerON)),NA())</f>
        <v>5.2001970170767464E-3</v>
      </c>
      <c r="H2993" s="42">
        <f>_xll.qlCalendarAdvance(Calendar,$H2992,B2993,"f",FALSE)</f>
        <v>60728</v>
      </c>
      <c r="I2993" s="139">
        <f>_xll.qlInterestRateIndexValueDate(Index1M,$H2993)</f>
        <v>60730</v>
      </c>
      <c r="J2993" s="144">
        <f>IFERROR(_xll.qlIndexFixing(Index1M,$H2993,TRUE,_xll.ohTrigger(RecalcTrigger,Trigger1M)),NA())</f>
        <v>4.9923288877148919E-3</v>
      </c>
      <c r="K2993" s="44">
        <f>IFERROR(_xll.qlIndexFixing(Index3M,H2993,TRUE,_xll.ohTrigger(RecalcTrigger,Trigger3M)),NA())</f>
        <v>5.2669221616204569E-3</v>
      </c>
      <c r="L2993" s="44">
        <f>IFERROR(_xll.qlIndexFixing(Index6M,$H2993,TRUE,_xll.ohTrigger(RecalcTrigger,Trigger6M)),NA())</f>
        <v>4.758954235227382E-3</v>
      </c>
      <c r="M2993" s="145">
        <f>IFERROR(_xll.qlIndexFixing(Index1Y,$H2993,TRUE,_xll.ohTrigger(RecalcTrigger,Trigger1Y)),NA())</f>
        <v>5.540020404410922E-3</v>
      </c>
      <c r="N2993" s="144">
        <f>IFERROR(_xll.qlIndexFixing(ONIndex1M,I2993,TRUE,_xll.ohTrigger(RecalcTrigger,Trigger1M)),NA())</f>
        <v>4.9852896000146529E-3</v>
      </c>
      <c r="O2993" s="44">
        <f>IFERROR(_xll.qlIndexFixing(ONIndex3M,I2993,TRUE,_xll.ohTrigger(RecalcTrigger,Trigger3M)),NA())</f>
        <v>5.2386826165040645E-3</v>
      </c>
      <c r="P2993" s="44">
        <f>IFERROR(_xll.qlIndexFixing(ONIndex6M,I2993,TRUE,_xll.ohTrigger(RecalcTrigger,Trigger6M)),NA())</f>
        <v>4.5804565355034299E-3</v>
      </c>
      <c r="Q2993" s="145">
        <f>IFERROR(_xll.qlIndexFixing(ONIndex1Y,I2993,TRUE,_xll.ohTrigger(RecalcTrigger,Trigger1Y)),NA())</f>
        <v>5.4058171976389957E-3</v>
      </c>
    </row>
    <row r="2994" spans="2:17" x14ac:dyDescent="0.2">
      <c r="B2994" s="39" t="s">
        <v>42</v>
      </c>
      <c r="D2994" s="42">
        <f>_xll.qlCalendarAdvance(Calendar,$D2993,B2994,"f",FALSE)</f>
        <v>60735</v>
      </c>
      <c r="E2994" s="139">
        <f>_xll.qlInterestRateIndexValueDate(IndexON,D2994)</f>
        <v>60735</v>
      </c>
      <c r="F2994" s="155">
        <f>IFERROR(_xll.qlIndexFixing(IndexON,D2994,TRUE,_xll.ohTrigger(RecalcTrigger,TriggerON)),NA())</f>
        <v>5.2001970171566825E-3</v>
      </c>
      <c r="H2994" s="42">
        <f>_xll.qlCalendarAdvance(Calendar,$H2993,B2994,"f",FALSE)</f>
        <v>60735</v>
      </c>
      <c r="I2994" s="139">
        <f>_xll.qlInterestRateIndexValueDate(Index1M,$H2994)</f>
        <v>60737</v>
      </c>
      <c r="J2994" s="144">
        <f>IFERROR(_xll.qlIndexFixing(Index1M,$H2994,TRUE,_xll.ohTrigger(RecalcTrigger,Trigger1M)),NA())</f>
        <v>4.9967451350352299E-3</v>
      </c>
      <c r="K2994" s="44">
        <f>IFERROR(_xll.qlIndexFixing(Index3M,H2994,TRUE,_xll.ohTrigger(RecalcTrigger,Trigger3M)),NA())</f>
        <v>5.2714418891234866E-3</v>
      </c>
      <c r="L2994" s="44">
        <f>IFERROR(_xll.qlIndexFixing(Index6M,$H2994,TRUE,_xll.ohTrigger(RecalcTrigger,Trigger6M)),NA())</f>
        <v>4.7737582131008949E-3</v>
      </c>
      <c r="M2994" s="145">
        <f>IFERROR(_xll.qlIndexFixing(Index1Y,$H2994,TRUE,_xll.ohTrigger(RecalcTrigger,Trigger1Y)),NA())</f>
        <v>5.5448461300756906E-3</v>
      </c>
      <c r="N2994" s="144">
        <f>IFERROR(_xll.qlIndexFixing(ONIndex1M,I2994,TRUE,_xll.ohTrigger(RecalcTrigger,Trigger1M)),NA())</f>
        <v>4.9884069324868108E-3</v>
      </c>
      <c r="O2994" s="44">
        <f>IFERROR(_xll.qlIndexFixing(ONIndex3M,I2994,TRUE,_xll.ohTrigger(RecalcTrigger,Trigger3M)),NA())</f>
        <v>5.2417718853448036E-3</v>
      </c>
      <c r="P2994" s="44">
        <f>IFERROR(_xll.qlIndexFixing(ONIndex6M,I2994,TRUE,_xll.ohTrigger(RecalcTrigger,Trigger6M)),NA())</f>
        <v>4.5898192480287037E-3</v>
      </c>
      <c r="Q2994" s="145">
        <f>IFERROR(_xll.qlIndexFixing(ONIndex1Y,I2994,TRUE,_xll.ohTrigger(RecalcTrigger,Trigger1Y)),NA())</f>
        <v>5.4088850816658152E-3</v>
      </c>
    </row>
    <row r="2995" spans="2:17" x14ac:dyDescent="0.2">
      <c r="B2995" s="39" t="s">
        <v>42</v>
      </c>
      <c r="D2995" s="42">
        <f>_xll.qlCalendarAdvance(Calendar,$D2994,B2995,"f",FALSE)</f>
        <v>60742</v>
      </c>
      <c r="E2995" s="139">
        <f>_xll.qlInterestRateIndexValueDate(IndexON,D2995)</f>
        <v>60742</v>
      </c>
      <c r="F2995" s="155">
        <f>IFERROR(_xll.qlIndexFixing(IndexON,D2995,TRUE,_xll.ohTrigger(RecalcTrigger,TriggerON)),NA())</f>
        <v>5.2001970170767464E-3</v>
      </c>
      <c r="H2995" s="42">
        <f>_xll.qlCalendarAdvance(Calendar,$H2994,B2995,"f",FALSE)</f>
        <v>60742</v>
      </c>
      <c r="I2995" s="139">
        <f>_xll.qlInterestRateIndexValueDate(Index1M,$H2995)</f>
        <v>60744</v>
      </c>
      <c r="J2995" s="144">
        <f>IFERROR(_xll.qlIndexFixing(Index1M,$H2995,TRUE,_xll.ohTrigger(RecalcTrigger,Trigger1M)),NA())</f>
        <v>5.0011948140279983E-3</v>
      </c>
      <c r="K2995" s="44">
        <f>IFERROR(_xll.qlIndexFixing(Index3M,H2995,TRUE,_xll.ohTrigger(RecalcTrigger,Trigger3M)),NA())</f>
        <v>5.2759947905191605E-3</v>
      </c>
      <c r="L2995" s="44">
        <f>IFERROR(_xll.qlIndexFixing(Index6M,$H2995,TRUE,_xll.ohTrigger(RecalcTrigger,Trigger6M)),NA())</f>
        <v>4.7886689021729737E-3</v>
      </c>
      <c r="M2995" s="145">
        <f>IFERROR(_xll.qlIndexFixing(Index1Y,$H2995,TRUE,_xll.ohTrigger(RecalcTrigger,Trigger1Y)),NA())</f>
        <v>5.549682322183733E-3</v>
      </c>
      <c r="N2995" s="144">
        <f>IFERROR(_xll.qlIndexFixing(ONIndex1M,I2995,TRUE,_xll.ohTrigger(RecalcTrigger,Trigger1M)),NA())</f>
        <v>4.992799785927815E-3</v>
      </c>
      <c r="O2995" s="44">
        <f>IFERROR(_xll.qlIndexFixing(ONIndex3M,I2995,TRUE,_xll.ohTrigger(RecalcTrigger,Trigger3M)),NA())</f>
        <v>5.2461250584467933E-3</v>
      </c>
      <c r="P2995" s="44">
        <f>IFERROR(_xll.qlIndexFixing(ONIndex6M,I2995,TRUE,_xll.ohTrigger(RecalcTrigger,Trigger6M)),NA())</f>
        <v>4.6030458411294717E-3</v>
      </c>
      <c r="Q2995" s="145">
        <f>IFERROR(_xll.qlIndexFixing(ONIndex1Y,I2995,TRUE,_xll.ohTrigger(RecalcTrigger,Trigger1Y)),NA())</f>
        <v>5.4132082162361428E-3</v>
      </c>
    </row>
    <row r="2996" spans="2:17" x14ac:dyDescent="0.2">
      <c r="B2996" s="39" t="s">
        <v>42</v>
      </c>
      <c r="D2996" s="42">
        <f>_xll.qlCalendarAdvance(Calendar,$D2995,B2996,"f",FALSE)</f>
        <v>60749</v>
      </c>
      <c r="E2996" s="139">
        <f>_xll.qlInterestRateIndexValueDate(IndexON,D2996)</f>
        <v>60749</v>
      </c>
      <c r="F2996" s="155">
        <f>IFERROR(_xll.qlIndexFixing(IndexON,D2996,TRUE,_xll.ohTrigger(RecalcTrigger,TriggerON)),NA())</f>
        <v>5.2001970170767464E-3</v>
      </c>
      <c r="H2996" s="42">
        <f>_xll.qlCalendarAdvance(Calendar,$H2995,B2996,"f",FALSE)</f>
        <v>60749</v>
      </c>
      <c r="I2996" s="139">
        <f>_xll.qlInterestRateIndexValueDate(Index1M,$H2996)</f>
        <v>60751</v>
      </c>
      <c r="J2996" s="144">
        <f>IFERROR(_xll.qlIndexFixing(Index1M,$H2996,TRUE,_xll.ohTrigger(RecalcTrigger,Trigger1M)),NA())</f>
        <v>5.0056779654530925E-3</v>
      </c>
      <c r="K2996" s="44">
        <f>IFERROR(_xll.qlIndexFixing(Index3M,H2996,TRUE,_xll.ohTrigger(RecalcTrigger,Trigger3M)),NA())</f>
        <v>5.2805809056446227E-3</v>
      </c>
      <c r="L2996" s="44">
        <f>IFERROR(_xll.qlIndexFixing(Index6M,$H2996,TRUE,_xll.ohTrigger(RecalcTrigger,Trigger6M)),NA())</f>
        <v>4.8036786397447281E-3</v>
      </c>
      <c r="M2996" s="145">
        <f>IFERROR(_xll.qlIndexFixing(Index1Y,$H2996,TRUE,_xll.ohTrigger(RecalcTrigger,Trigger1Y)),NA())</f>
        <v>5.5545282291039628E-3</v>
      </c>
      <c r="N2996" s="144">
        <f>IFERROR(_xll.qlIndexFixing(ONIndex1M,I2996,TRUE,_xll.ohTrigger(RecalcTrigger,Trigger1M)),NA())</f>
        <v>4.9972260287400871E-3</v>
      </c>
      <c r="O2996" s="44">
        <f>IFERROR(_xll.qlIndexFixing(ONIndex3M,I2996,TRUE,_xll.ohTrigger(RecalcTrigger,Trigger3M)),NA())</f>
        <v>5.2505111640854807E-3</v>
      </c>
      <c r="P2996" s="44">
        <f>IFERROR(_xll.qlIndexFixing(ONIndex6M,I2996,TRUE,_xll.ohTrigger(RecalcTrigger,Trigger6M)),NA())</f>
        <v>4.6164111970714572E-3</v>
      </c>
      <c r="Q2996" s="145">
        <f>IFERROR(_xll.qlIndexFixing(ONIndex1Y,I2996,TRUE,_xll.ohTrigger(RecalcTrigger,Trigger1Y)),NA())</f>
        <v>5.417564165597355E-3</v>
      </c>
    </row>
    <row r="2997" spans="2:17" x14ac:dyDescent="0.2">
      <c r="B2997" s="39" t="s">
        <v>42</v>
      </c>
      <c r="D2997" s="42">
        <f>_xll.qlCalendarAdvance(Calendar,$D2996,B2997,"f",FALSE)</f>
        <v>60756</v>
      </c>
      <c r="E2997" s="139">
        <f>_xll.qlInterestRateIndexValueDate(IndexON,D2997)</f>
        <v>60756</v>
      </c>
      <c r="F2997" s="155">
        <f>IFERROR(_xll.qlIndexFixing(IndexON,D2997,TRUE,_xll.ohTrigger(RecalcTrigger,TriggerON)),NA())</f>
        <v>5.2001970170767464E-3</v>
      </c>
      <c r="H2997" s="42">
        <f>_xll.qlCalendarAdvance(Calendar,$H2996,B2997,"f",FALSE)</f>
        <v>60756</v>
      </c>
      <c r="I2997" s="139">
        <f>_xll.qlInterestRateIndexValueDate(Index1M,$H2997)</f>
        <v>60758</v>
      </c>
      <c r="J2997" s="144">
        <f>IFERROR(_xll.qlIndexFixing(Index1M,$H2997,TRUE,_xll.ohTrigger(RecalcTrigger,Trigger1M)),NA())</f>
        <v>5.0101946300704081E-3</v>
      </c>
      <c r="K2997" s="44">
        <f>IFERROR(_xll.qlIndexFixing(Index3M,H2997,TRUE,_xll.ohTrigger(RecalcTrigger,Trigger3M)),NA())</f>
        <v>5.2855754673742303E-3</v>
      </c>
      <c r="L2997" s="44">
        <f>IFERROR(_xll.qlIndexFixing(Index6M,$H2997,TRUE,_xll.ohTrigger(RecalcTrigger,Trigger6M)),NA())</f>
        <v>4.8222170119738639E-3</v>
      </c>
      <c r="M2997" s="145">
        <f>IFERROR(_xll.qlIndexFixing(Index1Y,$H2997,TRUE,_xll.ohTrigger(RecalcTrigger,Trigger1Y)),NA())</f>
        <v>5.5593830980329717E-3</v>
      </c>
      <c r="N2997" s="144">
        <f>IFERROR(_xll.qlIndexFixing(ONIndex1M,I2997,TRUE,_xll.ohTrigger(RecalcTrigger,Trigger1M)),NA())</f>
        <v>5.0016857016910166E-3</v>
      </c>
      <c r="O2997" s="44">
        <f>IFERROR(_xll.qlIndexFixing(ONIndex3M,I2997,TRUE,_xll.ohTrigger(RecalcTrigger,Trigger3M)),NA())</f>
        <v>5.2549302417492783E-3</v>
      </c>
      <c r="P2997" s="44">
        <f>IFERROR(_xll.qlIndexFixing(ONIndex6M,I2997,TRUE,_xll.ohTrigger(RecalcTrigger,Trigger6M)),NA())</f>
        <v>4.6299155019458027E-3</v>
      </c>
      <c r="Q2997" s="145">
        <f>IFERROR(_xll.qlIndexFixing(ONIndex1Y,I2997,TRUE,_xll.ohTrigger(RecalcTrigger,Trigger1Y)),NA())</f>
        <v>5.4219529683585677E-3</v>
      </c>
    </row>
    <row r="2998" spans="2:17" x14ac:dyDescent="0.2">
      <c r="B2998" s="39" t="s">
        <v>42</v>
      </c>
      <c r="D2998" s="42">
        <f>_xll.qlCalendarAdvance(Calendar,$D2997,B2998,"f",FALSE)</f>
        <v>60763</v>
      </c>
      <c r="E2998" s="139">
        <f>_xll.qlInterestRateIndexValueDate(IndexON,D2998)</f>
        <v>60763</v>
      </c>
      <c r="F2998" s="155">
        <f>IFERROR(_xll.qlIndexFixing(IndexON,D2998,TRUE,_xll.ohTrigger(RecalcTrigger,TriggerON)),NA())</f>
        <v>5.2001970170767464E-3</v>
      </c>
      <c r="H2998" s="42">
        <f>_xll.qlCalendarAdvance(Calendar,$H2997,B2998,"f",FALSE)</f>
        <v>60763</v>
      </c>
      <c r="I2998" s="139">
        <f>_xll.qlInterestRateIndexValueDate(Index1M,$H2998)</f>
        <v>60765</v>
      </c>
      <c r="J2998" s="144">
        <f>IFERROR(_xll.qlIndexFixing(Index1M,$H2998,TRUE,_xll.ohTrigger(RecalcTrigger,Trigger1M)),NA())</f>
        <v>5.0147448486373425E-3</v>
      </c>
      <c r="K2998" s="44">
        <f>IFERROR(_xll.qlIndexFixing(Index3M,H2998,TRUE,_xll.ohTrigger(RecalcTrigger,Trigger3M)),NA())</f>
        <v>5.290230583597161E-3</v>
      </c>
      <c r="L2998" s="44">
        <f>IFERROR(_xll.qlIndexFixing(Index6M,$H2998,TRUE,_xll.ohTrigger(RecalcTrigger,Trigger6M)),NA())</f>
        <v>4.8374100777887593E-3</v>
      </c>
      <c r="M2998" s="145">
        <f>IFERROR(_xll.qlIndexFixing(Index1Y,$H2998,TRUE,_xll.ohTrigger(RecalcTrigger,Trigger1Y)),NA())</f>
        <v>5.5642461749961227E-3</v>
      </c>
      <c r="N2998" s="144">
        <f>IFERROR(_xll.qlIndexFixing(ONIndex1M,I2998,TRUE,_xll.ohTrigger(RecalcTrigger,Trigger1M)),NA())</f>
        <v>5.0061788455479928E-3</v>
      </c>
      <c r="O2998" s="44">
        <f>IFERROR(_xll.qlIndexFixing(ONIndex3M,I2998,TRUE,_xll.ohTrigger(RecalcTrigger,Trigger3M)),NA())</f>
        <v>5.2593823312463428E-3</v>
      </c>
      <c r="P2998" s="44">
        <f>IFERROR(_xll.qlIndexFixing(ONIndex6M,I2998,TRUE,_xll.ohTrigger(RecalcTrigger,Trigger6M)),NA())</f>
        <v>4.6435589414439704E-3</v>
      </c>
      <c r="Q2998" s="145">
        <f>IFERROR(_xll.qlIndexFixing(ONIndex1Y,I2998,TRUE,_xll.ohTrigger(RecalcTrigger,Trigger1Y)),NA())</f>
        <v>5.4263746634486409E-3</v>
      </c>
    </row>
    <row r="2999" spans="2:17" x14ac:dyDescent="0.2">
      <c r="B2999" s="39" t="s">
        <v>42</v>
      </c>
      <c r="D2999" s="42">
        <f>_xll.qlCalendarAdvance(Calendar,$D2998,B2999,"f",FALSE)</f>
        <v>60770</v>
      </c>
      <c r="E2999" s="139">
        <f>_xll.qlInterestRateIndexValueDate(IndexON,D2999)</f>
        <v>60770</v>
      </c>
      <c r="F2999" s="155">
        <f>IFERROR(_xll.qlIndexFixing(IndexON,D2999,TRUE,_xll.ohTrigger(RecalcTrigger,TriggerON)),NA())</f>
        <v>5.2001970170767464E-3</v>
      </c>
      <c r="H2999" s="42">
        <f>_xll.qlCalendarAdvance(Calendar,$H2998,B2999,"f",FALSE)</f>
        <v>60770</v>
      </c>
      <c r="I2999" s="139">
        <f>_xll.qlInterestRateIndexValueDate(Index1M,$H2999)</f>
        <v>60772</v>
      </c>
      <c r="J2999" s="144">
        <f>IFERROR(_xll.qlIndexFixing(Index1M,$H2999,TRUE,_xll.ohTrigger(RecalcTrigger,Trigger1M)),NA())</f>
        <v>5.0193286619237831E-3</v>
      </c>
      <c r="K2999" s="44">
        <f>IFERROR(_xll.qlIndexFixing(Index3M,H2999,TRUE,_xll.ohTrigger(RecalcTrigger,Trigger3M)),NA())</f>
        <v>5.294919036450939E-3</v>
      </c>
      <c r="L2999" s="44">
        <f>IFERROR(_xll.qlIndexFixing(Index6M,$H2999,TRUE,_xll.ohTrigger(RecalcTrigger,Trigger6M)),NA())</f>
        <v>4.8526769128807937E-3</v>
      </c>
      <c r="M2999" s="145">
        <f>IFERROR(_xll.qlIndexFixing(Index1Y,$H2999,TRUE,_xll.ohTrigger(RecalcTrigger,Trigger1Y)),NA())</f>
        <v>5.5691167048468968E-3</v>
      </c>
      <c r="N2999" s="144">
        <f>IFERROR(_xll.qlIndexFixing(ONIndex1M,I2999,TRUE,_xll.ohTrigger(RecalcTrigger,Trigger1M)),NA())</f>
        <v>5.0107055009984691E-3</v>
      </c>
      <c r="O2999" s="44">
        <f>IFERROR(_xll.qlIndexFixing(ONIndex3M,I2999,TRUE,_xll.ohTrigger(RecalcTrigger,Trigger3M)),NA())</f>
        <v>5.263867472224959E-3</v>
      </c>
      <c r="P2999" s="44">
        <f>IFERROR(_xll.qlIndexFixing(ONIndex6M,I2999,TRUE,_xll.ohTrigger(RecalcTrigger,Trigger6M)),NA())</f>
        <v>4.6573417015771668E-3</v>
      </c>
      <c r="Q2999" s="145">
        <f>IFERROR(_xll.qlIndexFixing(ONIndex1Y,I2999,TRUE,_xll.ohTrigger(RecalcTrigger,Trigger1Y)),NA())</f>
        <v>5.4308292895566268E-3</v>
      </c>
    </row>
    <row r="3000" spans="2:17" x14ac:dyDescent="0.2">
      <c r="B3000" s="39" t="s">
        <v>42</v>
      </c>
      <c r="D3000" s="42">
        <f>_xll.qlCalendarAdvance(Calendar,$D2999,B3000,"f",FALSE)</f>
        <v>60777</v>
      </c>
      <c r="E3000" s="139">
        <f>_xll.qlInterestRateIndexValueDate(IndexON,D3000)</f>
        <v>60777</v>
      </c>
      <c r="F3000" s="155">
        <f>IFERROR(_xll.qlIndexFixing(IndexON,D3000,TRUE,_xll.ohTrigger(RecalcTrigger,TriggerON)),NA())</f>
        <v>5.2001970171566825E-3</v>
      </c>
      <c r="H3000" s="42">
        <f>_xll.qlCalendarAdvance(Calendar,$H2999,B3000,"f",FALSE)</f>
        <v>60777</v>
      </c>
      <c r="I3000" s="139">
        <f>_xll.qlInterestRateIndexValueDate(Index1M,$H3000)</f>
        <v>60779</v>
      </c>
      <c r="J3000" s="144">
        <f>IFERROR(_xll.qlIndexFixing(Index1M,$H3000,TRUE,_xll.ohTrigger(RecalcTrigger,Trigger1M)),NA())</f>
        <v>5.0239461106846295E-3</v>
      </c>
      <c r="K3000" s="44">
        <f>IFERROR(_xll.qlIndexFixing(Index3M,H3000,TRUE,_xll.ohTrigger(RecalcTrigger,Trigger3M)),NA())</f>
        <v>5.2996408657723926E-3</v>
      </c>
      <c r="L3000" s="44">
        <f>IFERROR(_xll.qlIndexFixing(Index6M,$H3000,TRUE,_xll.ohTrigger(RecalcTrigger,Trigger6M)),NA())</f>
        <v>4.8680099278907187E-3</v>
      </c>
      <c r="M3000" s="145">
        <f>IFERROR(_xll.qlIndexFixing(Index1Y,$H3000,TRUE,_xll.ohTrigger(RecalcTrigger,Trigger1Y)),NA())</f>
        <v>5.5739939312653541E-3</v>
      </c>
      <c r="N3000" s="144">
        <f>IFERROR(_xll.qlIndexFixing(ONIndex1M,I3000,TRUE,_xll.ohTrigger(RecalcTrigger,Trigger1M)),NA())</f>
        <v>5.015265708570027E-3</v>
      </c>
      <c r="O3000" s="44">
        <f>IFERROR(_xll.qlIndexFixing(ONIndex3M,I3000,TRUE,_xll.ohTrigger(RecalcTrigger,Trigger3M)),NA())</f>
        <v>5.2683857040936033E-3</v>
      </c>
      <c r="P3000" s="44">
        <f>IFERROR(_xll.qlIndexFixing(ONIndex6M,I3000,TRUE,_xll.ohTrigger(RecalcTrigger,Trigger6M)),NA())</f>
        <v>4.6712639681967261E-3</v>
      </c>
      <c r="Q3000" s="145">
        <f>IFERROR(_xll.qlIndexFixing(ONIndex1Y,I3000,TRUE,_xll.ohTrigger(RecalcTrigger,Trigger1Y)),NA())</f>
        <v>5.4353168852916411E-3</v>
      </c>
    </row>
    <row r="3001" spans="2:17" x14ac:dyDescent="0.2">
      <c r="B3001" s="39" t="s">
        <v>42</v>
      </c>
      <c r="D3001" s="42">
        <f>_xll.qlCalendarAdvance(Calendar,$D3000,B3001,"f",FALSE)</f>
        <v>60784</v>
      </c>
      <c r="E3001" s="139">
        <f>_xll.qlInterestRateIndexValueDate(IndexON,D3001)</f>
        <v>60784</v>
      </c>
      <c r="F3001" s="155">
        <f>IFERROR(_xll.qlIndexFixing(IndexON,D3001,TRUE,_xll.ohTrigger(RecalcTrigger,TriggerON)),NA())</f>
        <v>5.2001970170767464E-3</v>
      </c>
      <c r="H3001" s="42">
        <f>_xll.qlCalendarAdvance(Calendar,$H3000,B3001,"f",FALSE)</f>
        <v>60784</v>
      </c>
      <c r="I3001" s="139">
        <f>_xll.qlInterestRateIndexValueDate(Index1M,$H3001)</f>
        <v>60786</v>
      </c>
      <c r="J3001" s="144">
        <f>IFERROR(_xll.qlIndexFixing(Index1M,$H3001,TRUE,_xll.ohTrigger(RecalcTrigger,Trigger1M)),NA())</f>
        <v>5.028597235684773E-3</v>
      </c>
      <c r="K3001" s="44">
        <f>IFERROR(_xll.qlIndexFixing(Index3M,H3001,TRUE,_xll.ohTrigger(RecalcTrigger,Trigger3M)),NA())</f>
        <v>5.304396111401829E-3</v>
      </c>
      <c r="L3001" s="44">
        <f>IFERROR(_xll.qlIndexFixing(Index6M,$H3001,TRUE,_xll.ohTrigger(RecalcTrigger,Trigger6M)),NA())</f>
        <v>4.8799440087304953E-3</v>
      </c>
      <c r="M3001" s="145">
        <f>IFERROR(_xll.qlIndexFixing(Index1Y,$H3001,TRUE,_xll.ohTrigger(RecalcTrigger,Trigger1Y)),NA())</f>
        <v>5.5788770967605495E-3</v>
      </c>
      <c r="N3001" s="144">
        <f>IFERROR(_xll.qlIndexFixing(ONIndex1M,I3001,TRUE,_xll.ohTrigger(RecalcTrigger,Trigger1M)),NA())</f>
        <v>5.0198595091899278E-3</v>
      </c>
      <c r="O3001" s="44">
        <f>IFERROR(_xll.qlIndexFixing(ONIndex3M,I3001,TRUE,_xll.ohTrigger(RecalcTrigger,Trigger3M)),NA())</f>
        <v>5.2729370669002407E-3</v>
      </c>
      <c r="P3001" s="44">
        <f>IFERROR(_xll.qlIndexFixing(ONIndex6M,I3001,TRUE,_xll.ohTrigger(RecalcTrigger,Trigger6M)),NA())</f>
        <v>4.6853259272339187E-3</v>
      </c>
      <c r="Q3001" s="145">
        <f>IFERROR(_xll.qlIndexFixing(ONIndex1Y,I3001,TRUE,_xll.ohTrigger(RecalcTrigger,Trigger1Y)),NA())</f>
        <v>5.4398374895825441E-3</v>
      </c>
    </row>
    <row r="3002" spans="2:17" x14ac:dyDescent="0.2">
      <c r="B3002" s="39" t="s">
        <v>42</v>
      </c>
      <c r="D3002" s="42">
        <f>_xll.qlCalendarAdvance(Calendar,$D3001,B3002,"f",FALSE)</f>
        <v>60791</v>
      </c>
      <c r="E3002" s="139">
        <f>_xll.qlInterestRateIndexValueDate(IndexON,D3002)</f>
        <v>60791</v>
      </c>
      <c r="F3002" s="155">
        <f>IFERROR(_xll.qlIndexFixing(IndexON,D3002,TRUE,_xll.ohTrigger(RecalcTrigger,TriggerON)),NA())</f>
        <v>5.2001970170767464E-3</v>
      </c>
      <c r="H3002" s="42">
        <f>_xll.qlCalendarAdvance(Calendar,$H3001,B3002,"f",FALSE)</f>
        <v>60791</v>
      </c>
      <c r="I3002" s="139">
        <f>_xll.qlInterestRateIndexValueDate(Index1M,$H3002)</f>
        <v>60793</v>
      </c>
      <c r="J3002" s="144">
        <f>IFERROR(_xll.qlIndexFixing(Index1M,$H3002,TRUE,_xll.ohTrigger(RecalcTrigger,Trigger1M)),NA())</f>
        <v>5.0332820776841092E-3</v>
      </c>
      <c r="K3002" s="44">
        <f>IFERROR(_xll.qlIndexFixing(Index3M,H3002,TRUE,_xll.ohTrigger(RecalcTrigger,Trigger3M)),NA())</f>
        <v>5.3091848131786822E-3</v>
      </c>
      <c r="L3002" s="44">
        <f>IFERROR(_xll.qlIndexFixing(Index6M,$H3002,TRUE,_xll.ohTrigger(RecalcTrigger,Trigger6M)),NA())</f>
        <v>4.8953864390263047E-3</v>
      </c>
      <c r="M3002" s="145">
        <f>IFERROR(_xll.qlIndexFixing(Index1Y,$H3002,TRUE,_xll.ohTrigger(RecalcTrigger,Trigger1Y)),NA())</f>
        <v>5.5837654426685547E-3</v>
      </c>
      <c r="N3002" s="144">
        <f>IFERROR(_xll.qlIndexFixing(ONIndex1M,I3002,TRUE,_xll.ohTrigger(RecalcTrigger,Trigger1M)),NA())</f>
        <v>5.0244869434656891E-3</v>
      </c>
      <c r="O3002" s="44">
        <f>IFERROR(_xll.qlIndexFixing(ONIndex3M,I3002,TRUE,_xll.ohTrigger(RecalcTrigger,Trigger3M)),NA())</f>
        <v>5.2775216002132197E-3</v>
      </c>
      <c r="P3002" s="44">
        <f>IFERROR(_xll.qlIndexFixing(ONIndex6M,I3002,TRUE,_xll.ohTrigger(RecalcTrigger,Trigger6M)),NA())</f>
        <v>4.6995277646200151E-3</v>
      </c>
      <c r="Q3002" s="145">
        <f>IFERROR(_xll.qlIndexFixing(ONIndex1Y,I3002,TRUE,_xll.ohTrigger(RecalcTrigger,Trigger1Y)),NA())</f>
        <v>5.4443911408785794E-3</v>
      </c>
    </row>
    <row r="3003" spans="2:17" x14ac:dyDescent="0.2">
      <c r="B3003" s="39" t="s">
        <v>42</v>
      </c>
      <c r="D3003" s="42">
        <f>_xll.qlCalendarAdvance(Calendar,$D3002,B3003,"f",FALSE)</f>
        <v>60798</v>
      </c>
      <c r="E3003" s="139">
        <f>_xll.qlInterestRateIndexValueDate(IndexON,D3003)</f>
        <v>60798</v>
      </c>
      <c r="F3003" s="155">
        <f>IFERROR(_xll.qlIndexFixing(IndexON,D3003,TRUE,_xll.ohTrigger(RecalcTrigger,TriggerON)),NA())</f>
        <v>5.2001970170767464E-3</v>
      </c>
      <c r="H3003" s="42">
        <f>_xll.qlCalendarAdvance(Calendar,$H3002,B3003,"f",FALSE)</f>
        <v>60798</v>
      </c>
      <c r="I3003" s="139">
        <f>_xll.qlInterestRateIndexValueDate(Index1M,$H3003)</f>
        <v>60800</v>
      </c>
      <c r="J3003" s="144">
        <f>IFERROR(_xll.qlIndexFixing(Index1M,$H3003,TRUE,_xll.ohTrigger(RecalcTrigger,Trigger1M)),NA())</f>
        <v>5.0380006774500274E-3</v>
      </c>
      <c r="K3003" s="44">
        <f>IFERROR(_xll.qlIndexFixing(Index3M,H3003,TRUE,_xll.ohTrigger(RecalcTrigger,Trigger3M)),NA())</f>
        <v>5.314006971993546E-3</v>
      </c>
      <c r="L3003" s="44">
        <f>IFERROR(_xll.qlIndexFixing(Index6M,$H3003,TRUE,_xll.ohTrigger(RecalcTrigger,Trigger6M)),NA())</f>
        <v>4.9108739380634208E-3</v>
      </c>
      <c r="M3003" s="145">
        <f>IFERROR(_xll.qlIndexFixing(Index1Y,$H3003,TRUE,_xll.ohTrigger(RecalcTrigger,Trigger1Y)),NA())</f>
        <v>5.5886582091531235E-3</v>
      </c>
      <c r="N3003" s="144">
        <f>IFERROR(_xll.qlIndexFixing(ONIndex1M,I3003,TRUE,_xll.ohTrigger(RecalcTrigger,Trigger1M)),NA())</f>
        <v>5.0291480520847642E-3</v>
      </c>
      <c r="O3003" s="44">
        <f>IFERROR(_xll.qlIndexFixing(ONIndex3M,I3003,TRUE,_xll.ohTrigger(RecalcTrigger,Trigger3M)),NA())</f>
        <v>5.2821393434410169E-3</v>
      </c>
      <c r="P3003" s="44">
        <f>IFERROR(_xll.qlIndexFixing(ONIndex6M,I3003,TRUE,_xll.ohTrigger(RecalcTrigger,Trigger6M)),NA())</f>
        <v>4.7138696659665413E-3</v>
      </c>
      <c r="Q3003" s="145">
        <f>IFERROR(_xll.qlIndexFixing(ONIndex1Y,I3003,TRUE,_xll.ohTrigger(RecalcTrigger,Trigger1Y)),NA())</f>
        <v>5.4489778781885434E-3</v>
      </c>
    </row>
    <row r="3004" spans="2:17" x14ac:dyDescent="0.2">
      <c r="B3004" s="39" t="s">
        <v>42</v>
      </c>
      <c r="D3004" s="42">
        <f>_xll.qlCalendarAdvance(Calendar,$D3003,B3004,"f",FALSE)</f>
        <v>60805</v>
      </c>
      <c r="E3004" s="139">
        <f>_xll.qlInterestRateIndexValueDate(IndexON,D3004)</f>
        <v>60805</v>
      </c>
      <c r="F3004" s="155">
        <f>IFERROR(_xll.qlIndexFixing(IndexON,D3004,TRUE,_xll.ohTrigger(RecalcTrigger,TriggerON)),NA())</f>
        <v>5.2001970171566825E-3</v>
      </c>
      <c r="H3004" s="42">
        <f>_xll.qlCalendarAdvance(Calendar,$H3003,B3004,"f",FALSE)</f>
        <v>60805</v>
      </c>
      <c r="I3004" s="139">
        <f>_xll.qlInterestRateIndexValueDate(Index1M,$H3004)</f>
        <v>60807</v>
      </c>
      <c r="J3004" s="144">
        <f>IFERROR(_xll.qlIndexFixing(Index1M,$H3004,TRUE,_xll.ohTrigger(RecalcTrigger,Trigger1M)),NA())</f>
        <v>5.0427530757399253E-3</v>
      </c>
      <c r="K3004" s="44">
        <f>IFERROR(_xll.qlIndexFixing(Index3M,H3004,TRUE,_xll.ohTrigger(RecalcTrigger,Trigger3M)),NA())</f>
        <v>5.3188613012460266E-3</v>
      </c>
      <c r="L3004" s="44">
        <f>IFERROR(_xll.qlIndexFixing(Index6M,$H3004,TRUE,_xll.ohTrigger(RecalcTrigger,Trigger6M)),NA())</f>
        <v>4.9263987457192453E-3</v>
      </c>
      <c r="M3004" s="145">
        <f>IFERROR(_xll.qlIndexFixing(Index1Y,$H3004,TRUE,_xll.ohTrigger(RecalcTrigger,Trigger1Y)),NA())</f>
        <v>5.5935546352061209E-3</v>
      </c>
      <c r="N3004" s="144">
        <f>IFERROR(_xll.qlIndexFixing(ONIndex1M,I3004,TRUE,_xll.ohTrigger(RecalcTrigger,Trigger1M)),NA())</f>
        <v>5.0338428757346065E-3</v>
      </c>
      <c r="O3004" s="44">
        <f>IFERROR(_xll.qlIndexFixing(ONIndex3M,I3004,TRUE,_xll.ohTrigger(RecalcTrigger,Trigger3M)),NA())</f>
        <v>5.286790336471725E-3</v>
      </c>
      <c r="P3004" s="44">
        <f>IFERROR(_xll.qlIndexFixing(ONIndex6M,I3004,TRUE,_xll.ohTrigger(RecalcTrigger,Trigger6M)),NA())</f>
        <v>4.7283518175245121E-3</v>
      </c>
      <c r="Q3004" s="145">
        <f>IFERROR(_xll.qlIndexFixing(ONIndex1Y,I3004,TRUE,_xll.ohTrigger(RecalcTrigger,Trigger1Y)),NA())</f>
        <v>5.4535977401215519E-3</v>
      </c>
    </row>
    <row r="3005" spans="2:17" x14ac:dyDescent="0.2">
      <c r="B3005" s="39" t="s">
        <v>42</v>
      </c>
      <c r="D3005" s="42">
        <f>_xll.qlCalendarAdvance(Calendar,$D3004,B3005,"f",FALSE)</f>
        <v>60812</v>
      </c>
      <c r="E3005" s="139">
        <f>_xll.qlInterestRateIndexValueDate(IndexON,D3005)</f>
        <v>60812</v>
      </c>
      <c r="F3005" s="155">
        <f>IFERROR(_xll.qlIndexFixing(IndexON,D3005,TRUE,_xll.ohTrigger(RecalcTrigger,TriggerON)),NA())</f>
        <v>5.2001970170767464E-3</v>
      </c>
      <c r="H3005" s="42">
        <f>_xll.qlCalendarAdvance(Calendar,$H3004,B3005,"f",FALSE)</f>
        <v>60812</v>
      </c>
      <c r="I3005" s="139">
        <f>_xll.qlInterestRateIndexValueDate(Index1M,$H3005)</f>
        <v>60814</v>
      </c>
      <c r="J3005" s="144">
        <f>IFERROR(_xll.qlIndexFixing(Index1M,$H3005,TRUE,_xll.ohTrigger(RecalcTrigger,Trigger1M)),NA())</f>
        <v>5.0475393133211921E-3</v>
      </c>
      <c r="K3005" s="44">
        <f>IFERROR(_xll.qlIndexFixing(Index3M,H3005,TRUE,_xll.ohTrigger(RecalcTrigger,Trigger3M)),NA())</f>
        <v>5.3237449601467833E-3</v>
      </c>
      <c r="L3005" s="44">
        <f>IFERROR(_xll.qlIndexFixing(Index6M,$H3005,TRUE,_xll.ohTrigger(RecalcTrigger,Trigger6M)),NA())</f>
        <v>4.9454012348394737E-3</v>
      </c>
      <c r="M3005" s="145">
        <f>IFERROR(_xll.qlIndexFixing(Index1Y,$H3005,TRUE,_xll.ohTrigger(RecalcTrigger,Trigger1Y)),NA())</f>
        <v>5.5984539586457771E-3</v>
      </c>
      <c r="N3005" s="144">
        <f>IFERROR(_xll.qlIndexFixing(ONIndex1M,I3005,TRUE,_xll.ohTrigger(RecalcTrigger,Trigger1M)),NA())</f>
        <v>5.0385714551826055E-3</v>
      </c>
      <c r="O3005" s="44">
        <f>IFERROR(_xll.qlIndexFixing(ONIndex3M,I3005,TRUE,_xll.ohTrigger(RecalcTrigger,Trigger3M)),NA())</f>
        <v>5.2914746190335649E-3</v>
      </c>
      <c r="P3005" s="44">
        <f>IFERROR(_xll.qlIndexFixing(ONIndex6M,I3005,TRUE,_xll.ohTrigger(RecalcTrigger,Trigger6M)),NA())</f>
        <v>4.7429744049853895E-3</v>
      </c>
      <c r="Q3005" s="145">
        <f>IFERROR(_xll.qlIndexFixing(ONIndex1Y,I3005,TRUE,_xll.ohTrigger(RecalcTrigger,Trigger1Y)),NA())</f>
        <v>5.4582507653666568E-3</v>
      </c>
    </row>
    <row r="3006" spans="2:17" x14ac:dyDescent="0.2">
      <c r="B3006" s="39" t="s">
        <v>42</v>
      </c>
      <c r="D3006" s="42">
        <f>_xll.qlCalendarAdvance(Calendar,$D3005,B3006,"f",FALSE)</f>
        <v>60819</v>
      </c>
      <c r="E3006" s="139">
        <f>_xll.qlInterestRateIndexValueDate(IndexON,D3006)</f>
        <v>60819</v>
      </c>
      <c r="F3006" s="155">
        <f>IFERROR(_xll.qlIndexFixing(IndexON,D3006,TRUE,_xll.ohTrigger(RecalcTrigger,TriggerON)),NA())</f>
        <v>5.2001970170767464E-3</v>
      </c>
      <c r="H3006" s="42">
        <f>_xll.qlCalendarAdvance(Calendar,$H3005,B3006,"f",FALSE)</f>
        <v>60819</v>
      </c>
      <c r="I3006" s="139">
        <f>_xll.qlInterestRateIndexValueDate(Index1M,$H3006)</f>
        <v>60821</v>
      </c>
      <c r="J3006" s="144">
        <f>IFERROR(_xll.qlIndexFixing(Index1M,$H3006,TRUE,_xll.ohTrigger(RecalcTrigger,Trigger1M)),NA())</f>
        <v>5.0523594309562214E-3</v>
      </c>
      <c r="K3006" s="44">
        <f>IFERROR(_xll.qlIndexFixing(Index3M,H3006,TRUE,_xll.ohTrigger(RecalcTrigger,Trigger3M)),NA())</f>
        <v>5.3286550110413482E-3</v>
      </c>
      <c r="L3006" s="44">
        <f>IFERROR(_xll.qlIndexFixing(Index6M,$H3006,TRUE,_xll.ohTrigger(RecalcTrigger,Trigger6M)),NA())</f>
        <v>4.9609712812967704E-3</v>
      </c>
      <c r="M3006" s="145">
        <f>IFERROR(_xll.qlIndexFixing(Index1Y,$H3006,TRUE,_xll.ohTrigger(RecalcTrigger,Trigger1Y)),NA())</f>
        <v>5.6033554161186586E-3</v>
      </c>
      <c r="N3006" s="144">
        <f>IFERROR(_xll.qlIndexFixing(ONIndex1M,I3006,TRUE,_xll.ohTrigger(RecalcTrigger,Trigger1M)),NA())</f>
        <v>5.0433338311961506E-3</v>
      </c>
      <c r="O3006" s="44">
        <f>IFERROR(_xll.qlIndexFixing(ONIndex3M,I3006,TRUE,_xll.ohTrigger(RecalcTrigger,Trigger3M)),NA())</f>
        <v>5.296192230694885E-3</v>
      </c>
      <c r="P3006" s="44">
        <f>IFERROR(_xll.qlIndexFixing(ONIndex6M,I3006,TRUE,_xll.ohTrigger(RecalcTrigger,Trigger6M)),NA())</f>
        <v>4.75773761436038E-3</v>
      </c>
      <c r="Q3006" s="145">
        <f>IFERROR(_xll.qlIndexFixing(ONIndex1Y,I3006,TRUE,_xll.ohTrigger(RecalcTrigger,Trigger1Y)),NA())</f>
        <v>5.4629369927727822E-3</v>
      </c>
    </row>
    <row r="3007" spans="2:17" x14ac:dyDescent="0.2">
      <c r="B3007" s="39" t="s">
        <v>42</v>
      </c>
      <c r="D3007" s="42">
        <f>_xll.qlCalendarAdvance(Calendar,$D3006,B3007,"f",FALSE)</f>
        <v>60826</v>
      </c>
      <c r="E3007" s="139">
        <f>_xll.qlInterestRateIndexValueDate(IndexON,D3007)</f>
        <v>60826</v>
      </c>
      <c r="F3007" s="155">
        <f>IFERROR(_xll.qlIndexFixing(IndexON,D3007,TRUE,_xll.ohTrigger(RecalcTrigger,TriggerON)),NA())</f>
        <v>5.2001970170767464E-3</v>
      </c>
      <c r="H3007" s="42">
        <f>_xll.qlCalendarAdvance(Calendar,$H3006,B3007,"f",FALSE)</f>
        <v>60826</v>
      </c>
      <c r="I3007" s="139">
        <f>_xll.qlInterestRateIndexValueDate(Index1M,$H3007)</f>
        <v>60828</v>
      </c>
      <c r="J3007" s="144">
        <f>IFERROR(_xll.qlIndexFixing(Index1M,$H3007,TRUE,_xll.ohTrigger(RecalcTrigger,Trigger1M)),NA())</f>
        <v>5.0572134694074067E-3</v>
      </c>
      <c r="K3007" s="44">
        <f>IFERROR(_xll.qlIndexFixing(Index3M,H3007,TRUE,_xll.ohTrigger(RecalcTrigger,Trigger3M)),NA())</f>
        <v>5.33358851170934E-3</v>
      </c>
      <c r="L3007" s="44">
        <f>IFERROR(_xll.qlIndexFixing(Index6M,$H3007,TRUE,_xll.ohTrigger(RecalcTrigger,Trigger6M)),NA())</f>
        <v>4.9765540463436904E-3</v>
      </c>
      <c r="M3007" s="145">
        <f>IFERROR(_xll.qlIndexFixing(Index1Y,$H3007,TRUE,_xll.ohTrigger(RecalcTrigger,Trigger1Y)),NA())</f>
        <v>5.608258243098567E-3</v>
      </c>
      <c r="N3007" s="144">
        <f>IFERROR(_xll.qlIndexFixing(ONIndex1M,I3007,TRUE,_xll.ohTrigger(RecalcTrigger,Trigger1M)),NA())</f>
        <v>5.0481300442228871E-3</v>
      </c>
      <c r="O3007" s="44">
        <f>IFERROR(_xll.qlIndexFixing(ONIndex3M,I3007,TRUE,_xll.ohTrigger(RecalcTrigger,Trigger3M)),NA())</f>
        <v>5.30094321110397E-3</v>
      </c>
      <c r="P3007" s="44">
        <f>IFERROR(_xll.qlIndexFixing(ONIndex6M,I3007,TRUE,_xll.ohTrigger(RecalcTrigger,Trigger6M)),NA())</f>
        <v>4.7726416314208819E-3</v>
      </c>
      <c r="Q3007" s="145">
        <f>IFERROR(_xll.qlIndexFixing(ONIndex1Y,I3007,TRUE,_xll.ohTrigger(RecalcTrigger,Trigger1Y)),NA())</f>
        <v>5.4676564610289802E-3</v>
      </c>
    </row>
    <row r="3008" spans="2:17" x14ac:dyDescent="0.2">
      <c r="B3008" s="39" t="s">
        <v>42</v>
      </c>
      <c r="D3008" s="42">
        <f>_xll.qlCalendarAdvance(Calendar,$D3007,B3008,"f",FALSE)</f>
        <v>60833</v>
      </c>
      <c r="E3008" s="139">
        <f>_xll.qlInterestRateIndexValueDate(IndexON,D3008)</f>
        <v>60833</v>
      </c>
      <c r="F3008" s="155">
        <f>IFERROR(_xll.qlIndexFixing(IndexON,D3008,TRUE,_xll.ohTrigger(RecalcTrigger,TriggerON)),NA())</f>
        <v>5.2001970170767464E-3</v>
      </c>
      <c r="H3008" s="42">
        <f>_xll.qlCalendarAdvance(Calendar,$H3007,B3008,"f",FALSE)</f>
        <v>60833</v>
      </c>
      <c r="I3008" s="139">
        <f>_xll.qlInterestRateIndexValueDate(Index1M,$H3008)</f>
        <v>60835</v>
      </c>
      <c r="J3008" s="144">
        <f>IFERROR(_xll.qlIndexFixing(Index1M,$H3008,TRUE,_xll.ohTrigger(RecalcTrigger,Trigger1M)),NA())</f>
        <v>5.0621014694471334E-3</v>
      </c>
      <c r="K3008" s="44">
        <f>IFERROR(_xll.qlIndexFixing(Index3M,H3008,TRUE,_xll.ohTrigger(RecalcTrigger,Trigger3M)),NA())</f>
        <v>5.3385425153653345E-3</v>
      </c>
      <c r="L3008" s="44">
        <f>IFERROR(_xll.qlIndexFixing(Index6M,$H3008,TRUE,_xll.ohTrigger(RecalcTrigger,Trigger6M)),NA())</f>
        <v>4.9921418446470028E-3</v>
      </c>
      <c r="M3008" s="145">
        <f>IFERROR(_xll.qlIndexFixing(Index1Y,$H3008,TRUE,_xll.ohTrigger(RecalcTrigger,Trigger1Y)),NA())</f>
        <v>5.6131616738863297E-3</v>
      </c>
      <c r="N3008" s="144">
        <f>IFERROR(_xll.qlIndexFixing(ONIndex1M,I3008,TRUE,_xll.ohTrigger(RecalcTrigger,Trigger1M)),NA())</f>
        <v>5.0529601352700126E-3</v>
      </c>
      <c r="O3008" s="44">
        <f>IFERROR(_xll.qlIndexFixing(ONIndex3M,I3008,TRUE,_xll.ohTrigger(RecalcTrigger,Trigger3M)),NA())</f>
        <v>5.3057275999890408E-3</v>
      </c>
      <c r="P3008" s="44">
        <f>IFERROR(_xll.qlIndexFixing(ONIndex6M,I3008,TRUE,_xll.ohTrigger(RecalcTrigger,Trigger6M)),NA())</f>
        <v>4.7876866420981656E-3</v>
      </c>
      <c r="Q3008" s="145">
        <f>IFERROR(_xll.qlIndexFixing(ONIndex1Y,I3008,TRUE,_xll.ohTrigger(RecalcTrigger,Trigger1Y)),NA())</f>
        <v>5.4724092088243026E-3</v>
      </c>
    </row>
    <row r="3009" spans="2:17" x14ac:dyDescent="0.2">
      <c r="B3009" s="39" t="s">
        <v>42</v>
      </c>
      <c r="D3009" s="42">
        <f>_xll.qlCalendarAdvance(Calendar,$D3008,B3009,"f",FALSE)</f>
        <v>60840</v>
      </c>
      <c r="E3009" s="139">
        <f>_xll.qlInterestRateIndexValueDate(IndexON,D3009)</f>
        <v>60840</v>
      </c>
      <c r="F3009" s="155">
        <f>IFERROR(_xll.qlIndexFixing(IndexON,D3009,TRUE,_xll.ohTrigger(RecalcTrigger,TriggerON)),NA())</f>
        <v>5.2001970171566825E-3</v>
      </c>
      <c r="H3009" s="42">
        <f>_xll.qlCalendarAdvance(Calendar,$H3008,B3009,"f",FALSE)</f>
        <v>60840</v>
      </c>
      <c r="I3009" s="139">
        <f>_xll.qlInterestRateIndexValueDate(Index1M,$H3009)</f>
        <v>60842</v>
      </c>
      <c r="J3009" s="144">
        <f>IFERROR(_xll.qlIndexFixing(Index1M,$H3009,TRUE,_xll.ohTrigger(RecalcTrigger,Trigger1M)),NA())</f>
        <v>5.0670234718303009E-3</v>
      </c>
      <c r="K3009" s="44">
        <f>IFERROR(_xll.qlIndexFixing(Index3M,H3009,TRUE,_xll.ohTrigger(RecalcTrigger,Trigger3M)),NA())</f>
        <v>5.3435140706545202E-3</v>
      </c>
      <c r="L3009" s="44">
        <f>IFERROR(_xll.qlIndexFixing(Index6M,$H3009,TRUE,_xll.ohTrigger(RecalcTrigger,Trigger6M)),NA())</f>
        <v>5.0077269788718947E-3</v>
      </c>
      <c r="M3009" s="145">
        <f>IFERROR(_xll.qlIndexFixing(Index1Y,$H3009,TRUE,_xll.ohTrigger(RecalcTrigger,Trigger1Y)),NA())</f>
        <v>5.6180649416104466E-3</v>
      </c>
      <c r="N3009" s="144">
        <f>IFERROR(_xll.qlIndexFixing(ONIndex1M,I3009,TRUE,_xll.ohTrigger(RecalcTrigger,Trigger1M)),NA())</f>
        <v>5.0578241449450445E-3</v>
      </c>
      <c r="O3009" s="44">
        <f>IFERROR(_xll.qlIndexFixing(ONIndex3M,I3009,TRUE,_xll.ohTrigger(RecalcTrigger,Trigger3M)),NA())</f>
        <v>5.3105454369983818E-3</v>
      </c>
      <c r="P3009" s="44">
        <f>IFERROR(_xll.qlIndexFixing(ONIndex6M,I3009,TRUE,_xll.ohTrigger(RecalcTrigger,Trigger6M)),NA())</f>
        <v>4.8028728322435654E-3</v>
      </c>
      <c r="Q3009" s="145">
        <f>IFERROR(_xll.qlIndexFixing(ONIndex1Y,I3009,TRUE,_xll.ohTrigger(RecalcTrigger,Trigger1Y)),NA())</f>
        <v>5.4771952748478014E-3</v>
      </c>
    </row>
    <row r="3010" spans="2:17" x14ac:dyDescent="0.2">
      <c r="B3010" s="39" t="s">
        <v>42</v>
      </c>
      <c r="D3010" s="42">
        <f>_xll.qlCalendarAdvance(Calendar,$D3009,B3010,"f",FALSE)</f>
        <v>60847</v>
      </c>
      <c r="E3010" s="139">
        <f>_xll.qlInterestRateIndexValueDate(IndexON,D3010)</f>
        <v>60847</v>
      </c>
      <c r="F3010" s="155">
        <f>IFERROR(_xll.qlIndexFixing(IndexON,D3010,TRUE,_xll.ohTrigger(RecalcTrigger,TriggerON)),NA())</f>
        <v>5.2001970171566825E-3</v>
      </c>
      <c r="H3010" s="42">
        <f>_xll.qlCalendarAdvance(Calendar,$H3009,B3010,"f",FALSE)</f>
        <v>60847</v>
      </c>
      <c r="I3010" s="139">
        <f>_xll.qlInterestRateIndexValueDate(Index1M,$H3010)</f>
        <v>60849</v>
      </c>
      <c r="J3010" s="144">
        <f>IFERROR(_xll.qlIndexFixing(Index1M,$H3010,TRUE,_xll.ohTrigger(RecalcTrigger,Trigger1M)),NA())</f>
        <v>5.0719795173267967E-3</v>
      </c>
      <c r="K3010" s="44">
        <f>IFERROR(_xll.qlIndexFixing(Index3M,H3010,TRUE,_xll.ohTrigger(RecalcTrigger,Trigger3M)),NA())</f>
        <v>5.3485002216579073E-3</v>
      </c>
      <c r="L3010" s="44">
        <f>IFERROR(_xll.qlIndexFixing(Index6M,$H3010,TRUE,_xll.ohTrigger(RecalcTrigger,Trigger6M)),NA())</f>
        <v>5.0233017396781026E-3</v>
      </c>
      <c r="M3010" s="145">
        <f>IFERROR(_xll.qlIndexFixing(Index1Y,$H3010,TRUE,_xll.ohTrigger(RecalcTrigger,Trigger1Y)),NA())</f>
        <v>5.6229672782262229E-3</v>
      </c>
      <c r="N3010" s="144">
        <f>IFERROR(_xll.qlIndexFixing(ONIndex1M,I3010,TRUE,_xll.ohTrigger(RecalcTrigger,Trigger1M)),NA())</f>
        <v>5.0627221138555001E-3</v>
      </c>
      <c r="O3010" s="44">
        <f>IFERROR(_xll.qlIndexFixing(ONIndex3M,I3010,TRUE,_xll.ohTrigger(RecalcTrigger,Trigger3M)),NA())</f>
        <v>5.3153967617802778E-3</v>
      </c>
      <c r="P3010" s="44">
        <f>IFERROR(_xll.qlIndexFixing(ONIndex6M,I3010,TRUE,_xll.ohTrigger(RecalcTrigger,Trigger6M)),NA())</f>
        <v>4.8182003878682877E-3</v>
      </c>
      <c r="Q3010" s="145">
        <f>IFERROR(_xll.qlIndexFixing(ONIndex1Y,I3010,TRUE,_xll.ohTrigger(RecalcTrigger,Trigger1Y)),NA())</f>
        <v>5.4820146979484008E-3</v>
      </c>
    </row>
    <row r="3011" spans="2:17" x14ac:dyDescent="0.2">
      <c r="B3011" s="39" t="s">
        <v>42</v>
      </c>
      <c r="D3011" s="42">
        <f>_xll.qlCalendarAdvance(Calendar,$D3010,B3011,"f",FALSE)</f>
        <v>60854</v>
      </c>
      <c r="E3011" s="139">
        <f>_xll.qlInterestRateIndexValueDate(IndexON,D3011)</f>
        <v>60854</v>
      </c>
      <c r="F3011" s="155">
        <f>IFERROR(_xll.qlIndexFixing(IndexON,D3011,TRUE,_xll.ohTrigger(RecalcTrigger,TriggerON)),NA())</f>
        <v>5.2001970170767464E-3</v>
      </c>
      <c r="H3011" s="42">
        <f>_xll.qlCalendarAdvance(Calendar,$H3010,B3011,"f",FALSE)</f>
        <v>60854</v>
      </c>
      <c r="I3011" s="139">
        <f>_xll.qlInterestRateIndexValueDate(Index1M,$H3011)</f>
        <v>60856</v>
      </c>
      <c r="J3011" s="144">
        <f>IFERROR(_xll.qlIndexFixing(Index1M,$H3011,TRUE,_xll.ohTrigger(RecalcTrigger,Trigger1M)),NA())</f>
        <v>5.0769696467040104E-3</v>
      </c>
      <c r="K3011" s="44">
        <f>IFERROR(_xll.qlIndexFixing(Index3M,H3011,TRUE,_xll.ohTrigger(RecalcTrigger,Trigger3M)),NA())</f>
        <v>5.3534980078914661E-3</v>
      </c>
      <c r="L3011" s="44">
        <f>IFERROR(_xll.qlIndexFixing(Index6M,$H3011,TRUE,_xll.ohTrigger(RecalcTrigger,Trigger6M)),NA())</f>
        <v>5.0388584057194851E-3</v>
      </c>
      <c r="M3011" s="145">
        <f>IFERROR(_xll.qlIndexFixing(Index1Y,$H3011,TRUE,_xll.ohTrigger(RecalcTrigger,Trigger1Y)),NA())</f>
        <v>5.6278679145164209E-3</v>
      </c>
      <c r="N3011" s="144">
        <f>IFERROR(_xll.qlIndexFixing(ONIndex1M,I3011,TRUE,_xll.ohTrigger(RecalcTrigger,Trigger1M)),NA())</f>
        <v>5.0676540826088967E-3</v>
      </c>
      <c r="O3011" s="44">
        <f>IFERROR(_xll.qlIndexFixing(ONIndex3M,I3011,TRUE,_xll.ohTrigger(RecalcTrigger,Trigger3M)),NA())</f>
        <v>5.3202816138231412E-3</v>
      </c>
      <c r="P3011" s="44">
        <f>IFERROR(_xll.qlIndexFixing(ONIndex6M,I3011,TRUE,_xll.ohTrigger(RecalcTrigger,Trigger6M)),NA())</f>
        <v>4.8336694946637948E-3</v>
      </c>
      <c r="Q3011" s="145">
        <f>IFERROR(_xll.qlIndexFixing(ONIndex1Y,I3011,TRUE,_xll.ohTrigger(RecalcTrigger,Trigger1Y)),NA())</f>
        <v>5.4868675166552805E-3</v>
      </c>
    </row>
    <row r="3012" spans="2:17" x14ac:dyDescent="0.2">
      <c r="B3012" s="39" t="s">
        <v>42</v>
      </c>
      <c r="D3012" s="42">
        <f>_xll.qlCalendarAdvance(Calendar,$D3011,B3012,"f",FALSE)</f>
        <v>60861</v>
      </c>
      <c r="E3012" s="139">
        <f>_xll.qlInterestRateIndexValueDate(IndexON,D3012)</f>
        <v>60861</v>
      </c>
      <c r="F3012" s="155">
        <f>IFERROR(_xll.qlIndexFixing(IndexON,D3012,TRUE,_xll.ohTrigger(RecalcTrigger,TriggerON)),NA())</f>
        <v>5.2001970171566825E-3</v>
      </c>
      <c r="H3012" s="42">
        <f>_xll.qlCalendarAdvance(Calendar,$H3011,B3012,"f",FALSE)</f>
        <v>60861</v>
      </c>
      <c r="I3012" s="139">
        <f>_xll.qlInterestRateIndexValueDate(Index1M,$H3012)</f>
        <v>60863</v>
      </c>
      <c r="J3012" s="144">
        <f>IFERROR(_xll.qlIndexFixing(Index1M,$H3012,TRUE,_xll.ohTrigger(RecalcTrigger,Trigger1M)),NA())</f>
        <v>5.0819929974993405E-3</v>
      </c>
      <c r="K3012" s="44">
        <f>IFERROR(_xll.qlIndexFixing(Index3M,H3012,TRUE,_xll.ohTrigger(RecalcTrigger,Trigger3M)),NA())</f>
        <v>5.3585044642991677E-3</v>
      </c>
      <c r="L3012" s="44">
        <f>IFERROR(_xll.qlIndexFixing(Index6M,$H3012,TRUE,_xll.ohTrigger(RecalcTrigger,Trigger6M)),NA())</f>
        <v>5.0543892436496051E-3</v>
      </c>
      <c r="M3012" s="145">
        <f>IFERROR(_xll.qlIndexFixing(Index1Y,$H3012,TRUE,_xll.ohTrigger(RecalcTrigger,Trigger1Y)),NA())</f>
        <v>5.6327660800916972E-3</v>
      </c>
      <c r="N3012" s="144">
        <f>IFERROR(_xll.qlIndexFixing(ONIndex1M,I3012,TRUE,_xll.ohTrigger(RecalcTrigger,Trigger1M)),NA())</f>
        <v>5.0726200922923681E-3</v>
      </c>
      <c r="O3012" s="44">
        <f>IFERROR(_xll.qlIndexFixing(ONIndex3M,I3012,TRUE,_xll.ohTrigger(RecalcTrigger,Trigger3M)),NA())</f>
        <v>5.3252000331749372E-3</v>
      </c>
      <c r="P3012" s="44">
        <f>IFERROR(_xll.qlIndexFixing(ONIndex6M,I3012,TRUE,_xll.ohTrigger(RecalcTrigger,Trigger6M)),NA())</f>
        <v>4.8492803387212291E-3</v>
      </c>
      <c r="Q3012" s="145">
        <f>IFERROR(_xll.qlIndexFixing(ONIndex1Y,I3012,TRUE,_xll.ohTrigger(RecalcTrigger,Trigger1Y)),NA())</f>
        <v>5.4917537700571728E-3</v>
      </c>
    </row>
    <row r="3013" spans="2:17" x14ac:dyDescent="0.2">
      <c r="B3013" s="39" t="s">
        <v>42</v>
      </c>
      <c r="D3013" s="42">
        <f>_xll.qlCalendarAdvance(Calendar,$D3012,B3013,"f",FALSE)</f>
        <v>60868</v>
      </c>
      <c r="E3013" s="139">
        <f>_xll.qlInterestRateIndexValueDate(IndexON,D3013)</f>
        <v>60868</v>
      </c>
      <c r="F3013" s="155">
        <f>IFERROR(_xll.qlIndexFixing(IndexON,D3013,TRUE,_xll.ohTrigger(RecalcTrigger,TriggerON)),NA())</f>
        <v>5.2001970170767464E-3</v>
      </c>
      <c r="H3013" s="42">
        <f>_xll.qlCalendarAdvance(Calendar,$H3012,B3013,"f",FALSE)</f>
        <v>60868</v>
      </c>
      <c r="I3013" s="139">
        <f>_xll.qlInterestRateIndexValueDate(Index1M,$H3013)</f>
        <v>60870</v>
      </c>
      <c r="J3013" s="144">
        <f>IFERROR(_xll.qlIndexFixing(Index1M,$H3013,TRUE,_xll.ohTrigger(RecalcTrigger,Trigger1M)),NA())</f>
        <v>5.0870431296418106E-3</v>
      </c>
      <c r="K3013" s="44">
        <f>IFERROR(_xll.qlIndexFixing(Index3M,H3013,TRUE,_xll.ohTrigger(RecalcTrigger,Trigger3M)),NA())</f>
        <v>5.3635166212634188E-3</v>
      </c>
      <c r="L3013" s="44">
        <f>IFERROR(_xll.qlIndexFixing(Index6M,$H3013,TRUE,_xll.ohTrigger(RecalcTrigger,Trigger6M)),NA())</f>
        <v>5.0698865081139971E-3</v>
      </c>
      <c r="M3013" s="145">
        <f>IFERROR(_xll.qlIndexFixing(Index1Y,$H3013,TRUE,_xll.ohTrigger(RecalcTrigger,Trigger1Y)),NA())</f>
        <v>5.6376610033884193E-3</v>
      </c>
      <c r="N3013" s="144">
        <f>IFERROR(_xll.qlIndexFixing(ONIndex1M,I3013,TRUE,_xll.ohTrigger(RecalcTrigger,Trigger1M)),NA())</f>
        <v>5.0776201832736234E-3</v>
      </c>
      <c r="O3013" s="44">
        <f>IFERROR(_xll.qlIndexFixing(ONIndex3M,I3013,TRUE,_xll.ohTrigger(RecalcTrigger,Trigger3M)),NA())</f>
        <v>5.3301520593240781E-3</v>
      </c>
      <c r="P3013" s="44">
        <f>IFERROR(_xll.qlIndexFixing(ONIndex6M,I3013,TRUE,_xll.ohTrigger(RecalcTrigger,Trigger6M)),NA())</f>
        <v>4.8650331058119889E-3</v>
      </c>
      <c r="Q3013" s="145">
        <f>IFERROR(_xll.qlIndexFixing(ONIndex1Y,I3013,TRUE,_xll.ohTrigger(RecalcTrigger,Trigger1Y)),NA())</f>
        <v>5.4966734965233854E-3</v>
      </c>
    </row>
    <row r="3014" spans="2:17" x14ac:dyDescent="0.2">
      <c r="B3014" s="39" t="s">
        <v>42</v>
      </c>
      <c r="D3014" s="42">
        <f>_xll.qlCalendarAdvance(Calendar,$D3013,B3014,"f",FALSE)</f>
        <v>60875</v>
      </c>
      <c r="E3014" s="139">
        <f>_xll.qlInterestRateIndexValueDate(IndexON,D3014)</f>
        <v>60875</v>
      </c>
      <c r="F3014" s="155">
        <f>IFERROR(_xll.qlIndexFixing(IndexON,D3014,TRUE,_xll.ohTrigger(RecalcTrigger,TriggerON)),NA())</f>
        <v>5.2001970170767464E-3</v>
      </c>
      <c r="H3014" s="42">
        <f>_xll.qlCalendarAdvance(Calendar,$H3013,B3014,"f",FALSE)</f>
        <v>60875</v>
      </c>
      <c r="I3014" s="139">
        <f>_xll.qlInterestRateIndexValueDate(Index1M,$H3014)</f>
        <v>60877</v>
      </c>
      <c r="J3014" s="144">
        <f>IFERROR(_xll.qlIndexFixing(Index1M,$H3014,TRUE,_xll.ohTrigger(RecalcTrigger,Trigger1M)),NA())</f>
        <v>5.0921114672439205E-3</v>
      </c>
      <c r="K3014" s="44">
        <f>IFERROR(_xll.qlIndexFixing(Index3M,H3014,TRUE,_xll.ohTrigger(RecalcTrigger,Trigger3M)),NA())</f>
        <v>5.3681337999979947E-3</v>
      </c>
      <c r="L3014" s="44">
        <f>IFERROR(_xll.qlIndexFixing(Index6M,$H3014,TRUE,_xll.ohTrigger(RecalcTrigger,Trigger6M)),NA())</f>
        <v>5.0797411345547463E-3</v>
      </c>
      <c r="M3014" s="145">
        <f>IFERROR(_xll.qlIndexFixing(Index1Y,$H3014,TRUE,_xll.ohTrigger(RecalcTrigger,Trigger1Y)),NA())</f>
        <v>5.6425519116715048E-3</v>
      </c>
      <c r="N3014" s="144">
        <f>IFERROR(_xll.qlIndexFixing(ONIndex1M,I3014,TRUE,_xll.ohTrigger(RecalcTrigger,Trigger1M)),NA())</f>
        <v>5.0826543964799242E-3</v>
      </c>
      <c r="O3014" s="44">
        <f>IFERROR(_xll.qlIndexFixing(ONIndex3M,I3014,TRUE,_xll.ohTrigger(RecalcTrigger,Trigger3M)),NA())</f>
        <v>5.3351377317589765E-3</v>
      </c>
      <c r="P3014" s="44">
        <f>IFERROR(_xll.qlIndexFixing(ONIndex6M,I3014,TRUE,_xll.ohTrigger(RecalcTrigger,Trigger6M)),NA())</f>
        <v>4.8809279820272167E-3</v>
      </c>
      <c r="Q3014" s="145">
        <f>IFERROR(_xll.qlIndexFixing(ONIndex1Y,I3014,TRUE,_xll.ohTrigger(RecalcTrigger,Trigger1Y)),NA())</f>
        <v>5.5016267349827785E-3</v>
      </c>
    </row>
    <row r="3015" spans="2:17" x14ac:dyDescent="0.2">
      <c r="B3015" s="39" t="s">
        <v>42</v>
      </c>
      <c r="D3015" s="42">
        <f>_xll.qlCalendarAdvance(Calendar,$D3014,B3015,"f",FALSE)</f>
        <v>60882</v>
      </c>
      <c r="E3015" s="139">
        <f>_xll.qlInterestRateIndexValueDate(IndexON,D3015)</f>
        <v>60882</v>
      </c>
      <c r="F3015" s="155">
        <f>IFERROR(_xll.qlIndexFixing(IndexON,D3015,TRUE,_xll.ohTrigger(RecalcTrigger,TriggerON)),NA())</f>
        <v>5.2001970171566825E-3</v>
      </c>
      <c r="H3015" s="42">
        <f>_xll.qlCalendarAdvance(Calendar,$H3014,B3015,"f",FALSE)</f>
        <v>60882</v>
      </c>
      <c r="I3015" s="139">
        <f>_xll.qlInterestRateIndexValueDate(Index1M,$H3015)</f>
        <v>60884</v>
      </c>
      <c r="J3015" s="144">
        <f>IFERROR(_xll.qlIndexFixing(Index1M,$H3015,TRUE,_xll.ohTrigger(RecalcTrigger,Trigger1M)),NA())</f>
        <v>5.0971894170195875E-3</v>
      </c>
      <c r="K3015" s="44">
        <f>IFERROR(_xll.qlIndexFixing(Index3M,H3015,TRUE,_xll.ohTrigger(RecalcTrigger,Trigger3M)),NA())</f>
        <v>5.373148715628012E-3</v>
      </c>
      <c r="L3015" s="44">
        <f>IFERROR(_xll.qlIndexFixing(Index6M,$H3015,TRUE,_xll.ohTrigger(RecalcTrigger,Trigger6M)),NA())</f>
        <v>5.0951691505333168E-3</v>
      </c>
      <c r="M3015" s="145">
        <f>IFERROR(_xll.qlIndexFixing(Index1Y,$H3015,TRUE,_xll.ohTrigger(RecalcTrigger,Trigger1Y)),NA())</f>
        <v>5.6474380310324538E-3</v>
      </c>
      <c r="N3015" s="144">
        <f>IFERROR(_xll.qlIndexFixing(ONIndex1M,I3015,TRUE,_xll.ohTrigger(RecalcTrigger,Trigger1M)),NA())</f>
        <v>5.0877227723589158E-3</v>
      </c>
      <c r="O3015" s="44">
        <f>IFERROR(_xll.qlIndexFixing(ONIndex3M,I3015,TRUE,_xll.ohTrigger(RecalcTrigger,Trigger3M)),NA())</f>
        <v>5.3401570904476614E-3</v>
      </c>
      <c r="P3015" s="44">
        <f>IFERROR(_xll.qlIndexFixing(ONIndex6M,I3015,TRUE,_xll.ohTrigger(RecalcTrigger,Trigger6M)),NA())</f>
        <v>4.8969651529784386E-3</v>
      </c>
      <c r="Q3015" s="145">
        <f>IFERROR(_xll.qlIndexFixing(ONIndex1Y,I3015,TRUE,_xll.ohTrigger(RecalcTrigger,Trigger1Y)),NA())</f>
        <v>5.5066135241244041E-3</v>
      </c>
    </row>
    <row r="3016" spans="2:17" x14ac:dyDescent="0.2">
      <c r="B3016" s="39" t="s">
        <v>42</v>
      </c>
      <c r="D3016" s="42">
        <f>_xll.qlCalendarAdvance(Calendar,$D3015,B3016,"f",FALSE)</f>
        <v>60889</v>
      </c>
      <c r="E3016" s="139">
        <f>_xll.qlInterestRateIndexValueDate(IndexON,D3016)</f>
        <v>60889</v>
      </c>
      <c r="F3016" s="155">
        <f>IFERROR(_xll.qlIndexFixing(IndexON,D3016,TRUE,_xll.ohTrigger(RecalcTrigger,TriggerON)),NA())</f>
        <v>6.1005300443284227E-3</v>
      </c>
      <c r="H3016" s="42">
        <f>_xll.qlCalendarAdvance(Calendar,$H3015,B3016,"f",FALSE)</f>
        <v>60889</v>
      </c>
      <c r="I3016" s="139">
        <f>_xll.qlInterestRateIndexValueDate(Index1M,$H3016)</f>
        <v>60891</v>
      </c>
      <c r="J3016" s="144">
        <f>IFERROR(_xll.qlIndexFixing(Index1M,$H3016,TRUE,_xll.ohTrigger(RecalcTrigger,Trigger1M)),NA())</f>
        <v>5.1022684059340295E-3</v>
      </c>
      <c r="K3016" s="44">
        <f>IFERROR(_xll.qlIndexFixing(Index3M,H3016,TRUE,_xll.ohTrigger(RecalcTrigger,Trigger3M)),NA())</f>
        <v>5.3781604319227258E-3</v>
      </c>
      <c r="L3016" s="44">
        <f>IFERROR(_xll.qlIndexFixing(Index6M,$H3016,TRUE,_xll.ohTrigger(RecalcTrigger,Trigger6M)),NA())</f>
        <v>5.1105405130586878E-3</v>
      </c>
      <c r="M3016" s="145">
        <f>IFERROR(_xll.qlIndexFixing(Index1Y,$H3016,TRUE,_xll.ohTrigger(RecalcTrigger,Trigger1Y)),NA())</f>
        <v>5.6523185893257426E-3</v>
      </c>
      <c r="N3016" s="144">
        <f>IFERROR(_xll.qlIndexFixing(ONIndex1M,I3016,TRUE,_xll.ohTrigger(RecalcTrigger,Trigger1M)),NA())</f>
        <v>5.0928083627077569E-3</v>
      </c>
      <c r="O3016" s="44">
        <f>IFERROR(_xll.qlIndexFixing(ONIndex3M,I3016,TRUE,_xll.ohTrigger(RecalcTrigger,Trigger3M)),NA())</f>
        <v>5.3451933351489345E-3</v>
      </c>
      <c r="P3016" s="44">
        <f>IFERROR(_xll.qlIndexFixing(ONIndex6M,I3016,TRUE,_xll.ohTrigger(RecalcTrigger,Trigger6M)),NA())</f>
        <v>4.9130569746935748E-3</v>
      </c>
      <c r="Q3016" s="145">
        <f>IFERROR(_xll.qlIndexFixing(ONIndex1Y,I3016,TRUE,_xll.ohTrigger(RecalcTrigger,Trigger1Y)),NA())</f>
        <v>5.5116169852897912E-3</v>
      </c>
    </row>
    <row r="3017" spans="2:17" x14ac:dyDescent="0.2">
      <c r="B3017" s="39" t="s">
        <v>42</v>
      </c>
      <c r="D3017" s="42">
        <f>_xll.qlCalendarAdvance(Calendar,$D3016,B3017,"f",FALSE)</f>
        <v>60896</v>
      </c>
      <c r="E3017" s="139">
        <f>_xll.qlInterestRateIndexValueDate(IndexON,D3017)</f>
        <v>60896</v>
      </c>
      <c r="F3017" s="155">
        <f>IFERROR(_xll.qlIndexFixing(IndexON,D3017,TRUE,_xll.ohTrigger(RecalcTrigger,TriggerON)),NA())</f>
        <v>6.1005300442484867E-3</v>
      </c>
      <c r="H3017" s="42">
        <f>_xll.qlCalendarAdvance(Calendar,$H3016,B3017,"f",FALSE)</f>
        <v>60896</v>
      </c>
      <c r="I3017" s="139">
        <f>_xll.qlInterestRateIndexValueDate(Index1M,$H3017)</f>
        <v>60898</v>
      </c>
      <c r="J3017" s="144">
        <f>IFERROR(_xll.qlIndexFixing(Index1M,$H3017,TRUE,_xll.ohTrigger(RecalcTrigger,Trigger1M)),NA())</f>
        <v>5.1073427628561818E-3</v>
      </c>
      <c r="K3017" s="44">
        <f>IFERROR(_xll.qlIndexFixing(Index3M,H3017,TRUE,_xll.ohTrigger(RecalcTrigger,Trigger3M)),NA())</f>
        <v>5.3831669570969399E-3</v>
      </c>
      <c r="L3017" s="44">
        <f>IFERROR(_xll.qlIndexFixing(Index6M,$H3017,TRUE,_xll.ohTrigger(RecalcTrigger,Trigger6M)),NA())</f>
        <v>5.1258499183257289E-3</v>
      </c>
      <c r="M3017" s="145">
        <f>IFERROR(_xll.qlIndexFixing(Index1Y,$H3017,TRUE,_xll.ohTrigger(RecalcTrigger,Trigger1Y)),NA())</f>
        <v>5.657193069068327E-3</v>
      </c>
      <c r="N3017" s="144">
        <f>IFERROR(_xll.qlIndexFixing(ONIndex1M,I3017,TRUE,_xll.ohTrigger(RecalcTrigger,Trigger1M)),NA())</f>
        <v>5.0978889644870407E-3</v>
      </c>
      <c r="O3017" s="44">
        <f>IFERROR(_xll.qlIndexFixing(ONIndex3M,I3017,TRUE,_xll.ohTrigger(RecalcTrigger,Trigger3M)),NA())</f>
        <v>5.3502244574676894E-3</v>
      </c>
      <c r="P3017" s="44">
        <f>IFERROR(_xll.qlIndexFixing(ONIndex6M,I3017,TRUE,_xll.ohTrigger(RecalcTrigger,Trigger6M)),NA())</f>
        <v>4.9290886386099686E-3</v>
      </c>
      <c r="Q3017" s="145">
        <f>IFERROR(_xll.qlIndexFixing(ONIndex1Y,I3017,TRUE,_xll.ohTrigger(RecalcTrigger,Trigger1Y)),NA())</f>
        <v>5.5166150074459352E-3</v>
      </c>
    </row>
    <row r="3018" spans="2:17" x14ac:dyDescent="0.2">
      <c r="B3018" s="39" t="s">
        <v>42</v>
      </c>
      <c r="D3018" s="42">
        <f>_xll.qlCalendarAdvance(Calendar,$D3017,B3018,"f",FALSE)</f>
        <v>60903</v>
      </c>
      <c r="E3018" s="139">
        <f>_xll.qlInterestRateIndexValueDate(IndexON,D3018)</f>
        <v>60903</v>
      </c>
      <c r="F3018" s="155">
        <f>IFERROR(_xll.qlIndexFixing(IndexON,D3018,TRUE,_xll.ohTrigger(RecalcTrigger,TriggerON)),NA())</f>
        <v>6.1005300443284227E-3</v>
      </c>
      <c r="H3018" s="42">
        <f>_xll.qlCalendarAdvance(Calendar,$H3017,B3018,"f",FALSE)</f>
        <v>60903</v>
      </c>
      <c r="I3018" s="139">
        <f>_xll.qlInterestRateIndexValueDate(Index1M,$H3018)</f>
        <v>60905</v>
      </c>
      <c r="J3018" s="144">
        <f>IFERROR(_xll.qlIndexFixing(Index1M,$H3018,TRUE,_xll.ohTrigger(RecalcTrigger,Trigger1M)),NA())</f>
        <v>5.1112180978454729E-3</v>
      </c>
      <c r="K3018" s="44">
        <f>IFERROR(_xll.qlIndexFixing(Index3M,H3018,TRUE,_xll.ohTrigger(RecalcTrigger,Trigger3M)),NA())</f>
        <v>5.3885645718814061E-3</v>
      </c>
      <c r="L3018" s="44">
        <f>IFERROR(_xll.qlIndexFixing(Index6M,$H3018,TRUE,_xll.ohTrigger(RecalcTrigger,Trigger6M)),NA())</f>
        <v>5.1422007269446212E-3</v>
      </c>
      <c r="M3018" s="145">
        <f>IFERROR(_xll.qlIndexFixing(Index1Y,$H3018,TRUE,_xll.ohTrigger(RecalcTrigger,Trigger1Y)),NA())</f>
        <v>5.6620614029144071E-3</v>
      </c>
      <c r="N3018" s="144">
        <f>IFERROR(_xll.qlIndexFixing(ONIndex1M,I3018,TRUE,_xll.ohTrigger(RecalcTrigger,Trigger1M)),NA())</f>
        <v>5.1029644246192163E-3</v>
      </c>
      <c r="O3018" s="44">
        <f>IFERROR(_xll.qlIndexFixing(ONIndex3M,I3018,TRUE,_xll.ohTrigger(RecalcTrigger,Trigger3M)),NA())</f>
        <v>5.3552503050458E-3</v>
      </c>
      <c r="P3018" s="44">
        <f>IFERROR(_xll.qlIndexFixing(ONIndex6M,I3018,TRUE,_xll.ohTrigger(RecalcTrigger,Trigger6M)),NA())</f>
        <v>4.9450593277811095E-3</v>
      </c>
      <c r="Q3018" s="145">
        <f>IFERROR(_xll.qlIndexFixing(ONIndex1Y,I3018,TRUE,_xll.ohTrigger(RecalcTrigger,Trigger1Y)),NA())</f>
        <v>5.5216074363162448E-3</v>
      </c>
    </row>
    <row r="3019" spans="2:17" x14ac:dyDescent="0.2">
      <c r="B3019" s="39" t="s">
        <v>42</v>
      </c>
      <c r="D3019" s="42">
        <f>_xll.qlCalendarAdvance(Calendar,$D3018,B3019,"f",FALSE)</f>
        <v>60910</v>
      </c>
      <c r="E3019" s="139">
        <f>_xll.qlInterestRateIndexValueDate(IndexON,D3019)</f>
        <v>60910</v>
      </c>
      <c r="F3019" s="155">
        <f>IFERROR(_xll.qlIndexFixing(IndexON,D3019,TRUE,_xll.ohTrigger(RecalcTrigger,TriggerON)),NA())</f>
        <v>6.1005300442484867E-3</v>
      </c>
      <c r="H3019" s="42">
        <f>_xll.qlCalendarAdvance(Calendar,$H3018,B3019,"f",FALSE)</f>
        <v>60910</v>
      </c>
      <c r="I3019" s="139">
        <f>_xll.qlInterestRateIndexValueDate(Index1M,$H3019)</f>
        <v>60912</v>
      </c>
      <c r="J3019" s="144">
        <f>IFERROR(_xll.qlIndexFixing(Index1M,$H3019,TRUE,_xll.ohTrigger(RecalcTrigger,Trigger1M)),NA())</f>
        <v>5.117475935222382E-3</v>
      </c>
      <c r="K3019" s="44">
        <f>IFERROR(_xll.qlIndexFixing(Index3M,H3019,TRUE,_xll.ohTrigger(RecalcTrigger,Trigger3M)),NA())</f>
        <v>5.3935599741254375E-3</v>
      </c>
      <c r="L3019" s="44">
        <f>IFERROR(_xll.qlIndexFixing(Index6M,$H3019,TRUE,_xll.ohTrigger(RecalcTrigger,Trigger6M)),NA())</f>
        <v>5.1573805733394406E-3</v>
      </c>
      <c r="M3019" s="145">
        <f>IFERROR(_xll.qlIndexFixing(Index1Y,$H3019,TRUE,_xll.ohTrigger(RecalcTrigger,Trigger1Y)),NA())</f>
        <v>5.6669235693642501E-3</v>
      </c>
      <c r="N3019" s="144">
        <f>IFERROR(_xll.qlIndexFixing(ONIndex1M,I3019,TRUE,_xll.ohTrigger(RecalcTrigger,Trigger1M)),NA())</f>
        <v>5.1080347234400136E-3</v>
      </c>
      <c r="O3019" s="44">
        <f>IFERROR(_xll.qlIndexFixing(ONIndex3M,I3019,TRUE,_xll.ohTrigger(RecalcTrigger,Trigger3M)),NA())</f>
        <v>5.3602708574995717E-3</v>
      </c>
      <c r="P3019" s="44">
        <f>IFERROR(_xll.qlIndexFixing(ONIndex6M,I3019,TRUE,_xll.ohTrigger(RecalcTrigger,Trigger6M)),NA())</f>
        <v>4.9609689165475146E-3</v>
      </c>
      <c r="Q3019" s="145">
        <f>IFERROR(_xll.qlIndexFixing(ONIndex1Y,I3019,TRUE,_xll.ohTrigger(RecalcTrigger,Trigger1Y)),NA())</f>
        <v>5.5265942506377286E-3</v>
      </c>
    </row>
    <row r="3020" spans="2:17" x14ac:dyDescent="0.2">
      <c r="B3020" s="39" t="s">
        <v>42</v>
      </c>
      <c r="D3020" s="42">
        <f>_xll.qlCalendarAdvance(Calendar,$D3019,B3020,"f",FALSE)</f>
        <v>60917</v>
      </c>
      <c r="E3020" s="139">
        <f>_xll.qlInterestRateIndexValueDate(IndexON,D3020)</f>
        <v>60917</v>
      </c>
      <c r="F3020" s="155">
        <f>IFERROR(_xll.qlIndexFixing(IndexON,D3020,TRUE,_xll.ohTrigger(RecalcTrigger,TriggerON)),NA())</f>
        <v>6.1005300443284227E-3</v>
      </c>
      <c r="H3020" s="42">
        <f>_xll.qlCalendarAdvance(Calendar,$H3019,B3020,"f",FALSE)</f>
        <v>60917</v>
      </c>
      <c r="I3020" s="139">
        <f>_xll.qlInterestRateIndexValueDate(Index1M,$H3020)</f>
        <v>60919</v>
      </c>
      <c r="J3020" s="144">
        <f>IFERROR(_xll.qlIndexFixing(Index1M,$H3020,TRUE,_xll.ohTrigger(RecalcTrigger,Trigger1M)),NA())</f>
        <v>5.1225347114952635E-3</v>
      </c>
      <c r="K3020" s="44">
        <f>IFERROR(_xll.qlIndexFixing(Index3M,H3020,TRUE,_xll.ohTrigger(RecalcTrigger,Trigger3M)),NA())</f>
        <v>5.3985499411841227E-3</v>
      </c>
      <c r="L3020" s="44">
        <f>IFERROR(_xll.qlIndexFixing(Index6M,$H3020,TRUE,_xll.ohTrigger(RecalcTrigger,Trigger6M)),NA())</f>
        <v>5.1724975921972416E-3</v>
      </c>
      <c r="M3020" s="145">
        <f>IFERROR(_xll.qlIndexFixing(Index1Y,$H3020,TRUE,_xll.ohTrigger(RecalcTrigger,Trigger1Y)),NA())</f>
        <v>5.6717795469161513E-3</v>
      </c>
      <c r="N3020" s="144">
        <f>IFERROR(_xll.qlIndexFixing(ONIndex1M,I3020,TRUE,_xll.ohTrigger(RecalcTrigger,Trigger1M)),NA())</f>
        <v>5.1130998412851625E-3</v>
      </c>
      <c r="O3020" s="44">
        <f>IFERROR(_xll.qlIndexFixing(ONIndex3M,I3020,TRUE,_xll.ohTrigger(RecalcTrigger,Trigger3M)),NA())</f>
        <v>5.3652860951647341E-3</v>
      </c>
      <c r="P3020" s="44">
        <f>IFERROR(_xll.qlIndexFixing(ONIndex6M,I3020,TRUE,_xll.ohTrigger(RecalcTrigger,Trigger6M)),NA())</f>
        <v>4.9768172790898291E-3</v>
      </c>
      <c r="Q3020" s="145">
        <f>IFERROR(_xll.qlIndexFixing(ONIndex1Y,I3020,TRUE,_xll.ohTrigger(RecalcTrigger,Trigger1Y)),NA())</f>
        <v>5.531575428987523E-3</v>
      </c>
    </row>
    <row r="3021" spans="2:17" x14ac:dyDescent="0.2">
      <c r="B3021" s="39" t="s">
        <v>42</v>
      </c>
      <c r="D3021" s="42">
        <f>_xll.qlCalendarAdvance(Calendar,$D3020,B3021,"f",FALSE)</f>
        <v>60924</v>
      </c>
      <c r="E3021" s="139">
        <f>_xll.qlInterestRateIndexValueDate(IndexON,D3021)</f>
        <v>60924</v>
      </c>
      <c r="F3021" s="155">
        <f>IFERROR(_xll.qlIndexFixing(IndexON,D3021,TRUE,_xll.ohTrigger(RecalcTrigger,TriggerON)),NA())</f>
        <v>6.1005300443284227E-3</v>
      </c>
      <c r="H3021" s="42">
        <f>_xll.qlCalendarAdvance(Calendar,$H3020,B3021,"f",FALSE)</f>
        <v>60924</v>
      </c>
      <c r="I3021" s="139">
        <f>_xll.qlInterestRateIndexValueDate(Index1M,$H3021)</f>
        <v>60926</v>
      </c>
      <c r="J3021" s="144">
        <f>IFERROR(_xll.qlIndexFixing(Index1M,$H3021,TRUE,_xll.ohTrigger(RecalcTrigger,Trigger1M)),NA())</f>
        <v>5.1275882550488872E-3</v>
      </c>
      <c r="K3021" s="44">
        <f>IFERROR(_xll.qlIndexFixing(Index3M,H3021,TRUE,_xll.ohTrigger(RecalcTrigger,Trigger3M)),NA())</f>
        <v>5.4035344529335602E-3</v>
      </c>
      <c r="L3021" s="44">
        <f>IFERROR(_xll.qlIndexFixing(Index6M,$H3021,TRUE,_xll.ohTrigger(RecalcTrigger,Trigger6M)),NA())</f>
        <v>5.1875516560301134E-3</v>
      </c>
      <c r="M3021" s="145">
        <f>IFERROR(_xll.qlIndexFixing(Index1Y,$H3021,TRUE,_xll.ohTrigger(RecalcTrigger,Trigger1Y)),NA())</f>
        <v>5.6766293140692817E-3</v>
      </c>
      <c r="N3021" s="144">
        <f>IFERROR(_xll.qlIndexFixing(ONIndex1M,I3021,TRUE,_xll.ohTrigger(RecalcTrigger,Trigger1M)),NA())</f>
        <v>5.1181597587302008E-3</v>
      </c>
      <c r="O3021" s="44">
        <f>IFERROR(_xll.qlIndexFixing(ONIndex3M,I3021,TRUE,_xll.ohTrigger(RecalcTrigger,Trigger3M)),NA())</f>
        <v>5.3702959974177844E-3</v>
      </c>
      <c r="P3021" s="44">
        <f>IFERROR(_xll.qlIndexFixing(ONIndex6M,I3021,TRUE,_xll.ohTrigger(RecalcTrigger,Trigger6M)),NA())</f>
        <v>4.992604289668634E-3</v>
      </c>
      <c r="Q3021" s="145">
        <f>IFERROR(_xll.qlIndexFixing(ONIndex1Y,I3021,TRUE,_xll.ohTrigger(RecalcTrigger,Trigger1Y)),NA())</f>
        <v>5.5365509501026366E-3</v>
      </c>
    </row>
    <row r="3022" spans="2:17" x14ac:dyDescent="0.2">
      <c r="B3022" s="39" t="s">
        <v>42</v>
      </c>
      <c r="D3022" s="42">
        <f>_xll.qlCalendarAdvance(Calendar,$D3021,B3022,"f",FALSE)</f>
        <v>60931</v>
      </c>
      <c r="E3022" s="139">
        <f>_xll.qlInterestRateIndexValueDate(IndexON,D3022)</f>
        <v>60931</v>
      </c>
      <c r="F3022" s="155">
        <f>IFERROR(_xll.qlIndexFixing(IndexON,D3022,TRUE,_xll.ohTrigger(RecalcTrigger,TriggerON)),NA())</f>
        <v>6.1005300443284227E-3</v>
      </c>
      <c r="H3022" s="42">
        <f>_xll.qlCalendarAdvance(Calendar,$H3021,B3022,"f",FALSE)</f>
        <v>60931</v>
      </c>
      <c r="I3022" s="139">
        <f>_xll.qlInterestRateIndexValueDate(Index1M,$H3022)</f>
        <v>60933</v>
      </c>
      <c r="J3022" s="144">
        <f>IFERROR(_xll.qlIndexFixing(Index1M,$H3022,TRUE,_xll.ohTrigger(RecalcTrigger,Trigger1M)),NA())</f>
        <v>5.1326365463014167E-3</v>
      </c>
      <c r="K3022" s="44">
        <f>IFERROR(_xll.qlIndexFixing(Index3M,H3022,TRUE,_xll.ohTrigger(RecalcTrigger,Trigger3M)),NA())</f>
        <v>5.4085134892489783E-3</v>
      </c>
      <c r="L3022" s="44">
        <f>IFERROR(_xll.qlIndexFixing(Index6M,$H3022,TRUE,_xll.ohTrigger(RecalcTrigger,Trigger6M)),NA())</f>
        <v>5.2025426373540984E-3</v>
      </c>
      <c r="M3022" s="145">
        <f>IFERROR(_xll.qlIndexFixing(Index1Y,$H3022,TRUE,_xll.ohTrigger(RecalcTrigger,Trigger1Y)),NA())</f>
        <v>5.6814728493217179E-3</v>
      </c>
      <c r="N3022" s="144">
        <f>IFERROR(_xll.qlIndexFixing(ONIndex1M,I3022,TRUE,_xll.ohTrigger(RecalcTrigger,Trigger1M)),NA())</f>
        <v>5.1232144561108584E-3</v>
      </c>
      <c r="O3022" s="44">
        <f>IFERROR(_xll.qlIndexFixing(ONIndex3M,I3022,TRUE,_xll.ohTrigger(RecalcTrigger,Trigger3M)),NA())</f>
        <v>5.3753005445944524E-3</v>
      </c>
      <c r="P3022" s="44">
        <f>IFERROR(_xll.qlIndexFixing(ONIndex6M,I3022,TRUE,_xll.ohTrigger(RecalcTrigger,Trigger6M)),NA())</f>
        <v>5.0083298227043827E-3</v>
      </c>
      <c r="Q3022" s="145">
        <f>IFERROR(_xll.qlIndexFixing(ONIndex1Y,I3022,TRUE,_xll.ohTrigger(RecalcTrigger,Trigger1Y)),NA())</f>
        <v>5.5415207928000143E-3</v>
      </c>
    </row>
    <row r="3023" spans="2:17" x14ac:dyDescent="0.2">
      <c r="B3023" s="39" t="s">
        <v>42</v>
      </c>
      <c r="D3023" s="42">
        <f>_xll.qlCalendarAdvance(Calendar,$D3022,B3023,"f",FALSE)</f>
        <v>60938</v>
      </c>
      <c r="E3023" s="139">
        <f>_xll.qlInterestRateIndexValueDate(IndexON,D3023)</f>
        <v>60938</v>
      </c>
      <c r="F3023" s="155">
        <f>IFERROR(_xll.qlIndexFixing(IndexON,D3023,TRUE,_xll.ohTrigger(RecalcTrigger,TriggerON)),NA())</f>
        <v>6.1005300443284227E-3</v>
      </c>
      <c r="H3023" s="42">
        <f>_xll.qlCalendarAdvance(Calendar,$H3022,B3023,"f",FALSE)</f>
        <v>60938</v>
      </c>
      <c r="I3023" s="139">
        <f>_xll.qlInterestRateIndexValueDate(Index1M,$H3023)</f>
        <v>60940</v>
      </c>
      <c r="J3023" s="144">
        <f>IFERROR(_xll.qlIndexFixing(Index1M,$H3023,TRUE,_xll.ohTrigger(RecalcTrigger,Trigger1M)),NA())</f>
        <v>5.1376795656660201E-3</v>
      </c>
      <c r="K3023" s="44">
        <f>IFERROR(_xll.qlIndexFixing(Index3M,H3023,TRUE,_xll.ohTrigger(RecalcTrigger,Trigger3M)),NA())</f>
        <v>5.4134870300056063E-3</v>
      </c>
      <c r="L3023" s="44">
        <f>IFERROR(_xll.qlIndexFixing(Index6M,$H3023,TRUE,_xll.ohTrigger(RecalcTrigger,Trigger6M)),NA())</f>
        <v>5.2163880607847147E-3</v>
      </c>
      <c r="M3023" s="145">
        <f>IFERROR(_xll.qlIndexFixing(Index1Y,$H3023,TRUE,_xll.ohTrigger(RecalcTrigger,Trigger1Y)),NA())</f>
        <v>5.6863101311717549E-3</v>
      </c>
      <c r="N3023" s="144">
        <f>IFERROR(_xll.qlIndexFixing(ONIndex1M,I3023,TRUE,_xll.ohTrigger(RecalcTrigger,Trigger1M)),NA())</f>
        <v>5.1282639139227371E-3</v>
      </c>
      <c r="O3023" s="44">
        <f>IFERROR(_xll.qlIndexFixing(ONIndex3M,I3023,TRUE,_xll.ohTrigger(RecalcTrigger,Trigger3M)),NA())</f>
        <v>5.3802997164709154E-3</v>
      </c>
      <c r="P3023" s="44">
        <f>IFERROR(_xll.qlIndexFixing(ONIndex6M,I3023,TRUE,_xll.ohTrigger(RecalcTrigger,Trigger6M)),NA())</f>
        <v>5.0239937523777201E-3</v>
      </c>
      <c r="Q3023" s="145">
        <f>IFERROR(_xll.qlIndexFixing(ONIndex1Y,I3023,TRUE,_xll.ohTrigger(RecalcTrigger,Trigger1Y)),NA())</f>
        <v>5.5464849357367285E-3</v>
      </c>
    </row>
    <row r="3024" spans="2:17" x14ac:dyDescent="0.2">
      <c r="B3024" s="39" t="s">
        <v>42</v>
      </c>
      <c r="D3024" s="42">
        <f>_xll.qlCalendarAdvance(Calendar,$D3023,B3024,"f",FALSE)</f>
        <v>60945</v>
      </c>
      <c r="E3024" s="139">
        <f>_xll.qlInterestRateIndexValueDate(IndexON,D3024)</f>
        <v>60945</v>
      </c>
      <c r="F3024" s="155">
        <f>IFERROR(_xll.qlIndexFixing(IndexON,D3024,TRUE,_xll.ohTrigger(RecalcTrigger,TriggerON)),NA())</f>
        <v>6.1005300443284227E-3</v>
      </c>
      <c r="H3024" s="42">
        <f>_xll.qlCalendarAdvance(Calendar,$H3023,B3024,"f",FALSE)</f>
        <v>60945</v>
      </c>
      <c r="I3024" s="139">
        <f>_xll.qlInterestRateIndexValueDate(Index1M,$H3024)</f>
        <v>60947</v>
      </c>
      <c r="J3024" s="144">
        <f>IFERROR(_xll.qlIndexFixing(Index1M,$H3024,TRUE,_xll.ohTrigger(RecalcTrigger,Trigger1M)),NA())</f>
        <v>5.1427172935533672E-3</v>
      </c>
      <c r="K3024" s="44">
        <f>IFERROR(_xll.qlIndexFixing(Index3M,H3024,TRUE,_xll.ohTrigger(RecalcTrigger,Trigger3M)),NA())</f>
        <v>5.4184550550812789E-3</v>
      </c>
      <c r="L3024" s="44">
        <f>IFERROR(_xll.qlIndexFixing(Index6M,$H3024,TRUE,_xll.ohTrigger(RecalcTrigger,Trigger6M)),NA())</f>
        <v>5.2312568465559496E-3</v>
      </c>
      <c r="M3024" s="145">
        <f>IFERROR(_xll.qlIndexFixing(Index1Y,$H3024,TRUE,_xll.ohTrigger(RecalcTrigger,Trigger1Y)),NA())</f>
        <v>5.6911411381170328E-3</v>
      </c>
      <c r="N3024" s="144">
        <f>IFERROR(_xll.qlIndexFixing(ONIndex1M,I3024,TRUE,_xll.ohTrigger(RecalcTrigger,Trigger1M)),NA())</f>
        <v>5.1333081125015667E-3</v>
      </c>
      <c r="O3024" s="44">
        <f>IFERROR(_xll.qlIndexFixing(ONIndex3M,I3024,TRUE,_xll.ohTrigger(RecalcTrigger,Trigger3M)),NA())</f>
        <v>5.385293492983223E-3</v>
      </c>
      <c r="P3024" s="44">
        <f>IFERROR(_xll.qlIndexFixing(ONIndex6M,I3024,TRUE,_xll.ohTrigger(RecalcTrigger,Trigger6M)),NA())</f>
        <v>5.0395959529492274E-3</v>
      </c>
      <c r="Q3024" s="145">
        <f>IFERROR(_xll.qlIndexFixing(ONIndex1Y,I3024,TRUE,_xll.ohTrigger(RecalcTrigger,Trigger1Y)),NA())</f>
        <v>5.5514433575698519E-3</v>
      </c>
    </row>
    <row r="3025" spans="2:17" x14ac:dyDescent="0.2">
      <c r="B3025" s="39" t="s">
        <v>42</v>
      </c>
      <c r="D3025" s="42">
        <f>_xll.qlCalendarAdvance(Calendar,$D3024,B3025,"f",FALSE)</f>
        <v>60952</v>
      </c>
      <c r="E3025" s="139">
        <f>_xll.qlInterestRateIndexValueDate(IndexON,D3025)</f>
        <v>60952</v>
      </c>
      <c r="F3025" s="155">
        <f>IFERROR(_xll.qlIndexFixing(IndexON,D3025,TRUE,_xll.ohTrigger(RecalcTrigger,TriggerON)),NA())</f>
        <v>6.1005300443284227E-3</v>
      </c>
      <c r="H3025" s="42">
        <f>_xll.qlCalendarAdvance(Calendar,$H3024,B3025,"f",FALSE)</f>
        <v>60952</v>
      </c>
      <c r="I3025" s="139">
        <f>_xll.qlInterestRateIndexValueDate(Index1M,$H3025)</f>
        <v>60954</v>
      </c>
      <c r="J3025" s="144">
        <f>IFERROR(_xll.qlIndexFixing(Index1M,$H3025,TRUE,_xll.ohTrigger(RecalcTrigger,Trigger1M)),NA())</f>
        <v>5.1477497103816217E-3</v>
      </c>
      <c r="K3025" s="44">
        <f>IFERROR(_xll.qlIndexFixing(Index3M,H3025,TRUE,_xll.ohTrigger(RecalcTrigger,Trigger3M)),NA())</f>
        <v>5.4234175443494863E-3</v>
      </c>
      <c r="L3025" s="44">
        <f>IFERROR(_xll.qlIndexFixing(Index6M,$H3025,TRUE,_xll.ohTrigger(RecalcTrigger,Trigger6M)),NA())</f>
        <v>5.2460621767937594E-3</v>
      </c>
      <c r="M3025" s="145">
        <f>IFERROR(_xll.qlIndexFixing(Index1Y,$H3025,TRUE,_xll.ohTrigger(RecalcTrigger,Trigger1Y)),NA())</f>
        <v>5.6959658486558451E-3</v>
      </c>
      <c r="N3025" s="144">
        <f>IFERROR(_xll.qlIndexFixing(ONIndex1M,I3025,TRUE,_xll.ohTrigger(RecalcTrigger,Trigger1M)),NA())</f>
        <v>5.1383470324228853E-3</v>
      </c>
      <c r="O3025" s="44">
        <f>IFERROR(_xll.qlIndexFixing(ONIndex3M,I3025,TRUE,_xll.ohTrigger(RecalcTrigger,Trigger3M)),NA())</f>
        <v>5.3902818540674247E-3</v>
      </c>
      <c r="P3025" s="44">
        <f>IFERROR(_xll.qlIndexFixing(ONIndex6M,I3025,TRUE,_xll.ohTrigger(RecalcTrigger,Trigger6M)),NA())</f>
        <v>5.0551362986794857E-3</v>
      </c>
      <c r="Q3025" s="145">
        <f>IFERROR(_xll.qlIndexFixing(ONIndex1Y,I3025,TRUE,_xll.ohTrigger(RecalcTrigger,Trigger1Y)),NA())</f>
        <v>5.556396037036393E-3</v>
      </c>
    </row>
    <row r="3026" spans="2:17" x14ac:dyDescent="0.2">
      <c r="B3026" s="39" t="s">
        <v>42</v>
      </c>
      <c r="D3026" s="42">
        <f>_xll.qlCalendarAdvance(Calendar,$D3025,B3026,"f",FALSE)</f>
        <v>60959</v>
      </c>
      <c r="E3026" s="139">
        <f>_xll.qlInterestRateIndexValueDate(IndexON,D3026)</f>
        <v>60959</v>
      </c>
      <c r="F3026" s="155">
        <f>IFERROR(_xll.qlIndexFixing(IndexON,D3026,TRUE,_xll.ohTrigger(RecalcTrigger,TriggerON)),NA())</f>
        <v>6.1005300443284227E-3</v>
      </c>
      <c r="H3026" s="42">
        <f>_xll.qlCalendarAdvance(Calendar,$H3025,B3026,"f",FALSE)</f>
        <v>60959</v>
      </c>
      <c r="I3026" s="139">
        <f>_xll.qlInterestRateIndexValueDate(Index1M,$H3026)</f>
        <v>60961</v>
      </c>
      <c r="J3026" s="144">
        <f>IFERROR(_xll.qlIndexFixing(Index1M,$H3026,TRUE,_xll.ohTrigger(RecalcTrigger,Trigger1M)),NA())</f>
        <v>5.1527767965689475E-3</v>
      </c>
      <c r="K3026" s="44">
        <f>IFERROR(_xll.qlIndexFixing(Index3M,H3026,TRUE,_xll.ohTrigger(RecalcTrigger,Trigger3M)),NA())</f>
        <v>5.4283744776863268E-3</v>
      </c>
      <c r="L3026" s="44">
        <f>IFERROR(_xll.qlIndexFixing(Index6M,$H3026,TRUE,_xll.ohTrigger(RecalcTrigger,Trigger6M)),NA())</f>
        <v>5.2608039240297231E-3</v>
      </c>
      <c r="M3026" s="145">
        <f>IFERROR(_xll.qlIndexFixing(Index1Y,$H3026,TRUE,_xll.ohTrigger(RecalcTrigger,Trigger1Y)),NA())</f>
        <v>5.7007842412845179E-3</v>
      </c>
      <c r="N3026" s="144">
        <f>IFERROR(_xll.qlIndexFixing(ONIndex1M,I3026,TRUE,_xll.ohTrigger(RecalcTrigger,Trigger1M)),NA())</f>
        <v>5.1433806539424864E-3</v>
      </c>
      <c r="O3026" s="44">
        <f>IFERROR(_xll.qlIndexFixing(ONIndex3M,I3026,TRUE,_xll.ohTrigger(RecalcTrigger,Trigger3M)),NA())</f>
        <v>5.3952647796595699E-3</v>
      </c>
      <c r="P3026" s="44">
        <f>IFERROR(_xll.qlIndexFixing(ONIndex6M,I3026,TRUE,_xll.ohTrigger(RecalcTrigger,Trigger6M)),NA())</f>
        <v>5.0706146639090122E-3</v>
      </c>
      <c r="Q3026" s="145">
        <f>IFERROR(_xll.qlIndexFixing(ONIndex1Y,I3026,TRUE,_xll.ohTrigger(RecalcTrigger,Trigger1Y)),NA())</f>
        <v>5.5613429528733604E-3</v>
      </c>
    </row>
    <row r="3027" spans="2:17" x14ac:dyDescent="0.2">
      <c r="B3027" s="39" t="s">
        <v>42</v>
      </c>
      <c r="D3027" s="42">
        <f>_xll.qlCalendarAdvance(Calendar,$D3026,B3027,"f",FALSE)</f>
        <v>60966</v>
      </c>
      <c r="E3027" s="139">
        <f>_xll.qlInterestRateIndexValueDate(IndexON,D3027)</f>
        <v>60966</v>
      </c>
      <c r="F3027" s="155">
        <f>IFERROR(_xll.qlIndexFixing(IndexON,D3027,TRUE,_xll.ohTrigger(RecalcTrigger,TriggerON)),NA())</f>
        <v>6.1005300443284227E-3</v>
      </c>
      <c r="H3027" s="42">
        <f>_xll.qlCalendarAdvance(Calendar,$H3026,B3027,"f",FALSE)</f>
        <v>60966</v>
      </c>
      <c r="I3027" s="139">
        <f>_xll.qlInterestRateIndexValueDate(Index1M,$H3027)</f>
        <v>60968</v>
      </c>
      <c r="J3027" s="144">
        <f>IFERROR(_xll.qlIndexFixing(Index1M,$H3027,TRUE,_xll.ohTrigger(RecalcTrigger,Trigger1M)),NA())</f>
        <v>5.1577985325260145E-3</v>
      </c>
      <c r="K3027" s="44">
        <f>IFERROR(_xll.qlIndexFixing(Index3M,H3027,TRUE,_xll.ohTrigger(RecalcTrigger,Trigger3M)),NA())</f>
        <v>5.4325386307256807E-3</v>
      </c>
      <c r="L3027" s="44">
        <f>IFERROR(_xll.qlIndexFixing(Index6M,$H3027,TRUE,_xll.ohTrigger(RecalcTrigger,Trigger6M)),NA())</f>
        <v>5.2765468445058611E-3</v>
      </c>
      <c r="M3027" s="145">
        <f>IFERROR(_xll.qlIndexFixing(Index1Y,$H3027,TRUE,_xll.ohTrigger(RecalcTrigger,Trigger1Y)),NA())</f>
        <v>5.705596294500688E-3</v>
      </c>
      <c r="N3027" s="144">
        <f>IFERROR(_xll.qlIndexFixing(ONIndex1M,I3027,TRUE,_xll.ohTrigger(RecalcTrigger,Trigger1M)),NA())</f>
        <v>5.1484089576359082E-3</v>
      </c>
      <c r="O3027" s="44">
        <f>IFERROR(_xll.qlIndexFixing(ONIndex3M,I3027,TRUE,_xll.ohTrigger(RecalcTrigger,Trigger3M)),NA())</f>
        <v>5.4002422497756442E-3</v>
      </c>
      <c r="P3027" s="44">
        <f>IFERROR(_xll.qlIndexFixing(ONIndex6M,I3027,TRUE,_xll.ohTrigger(RecalcTrigger,Trigger6M)),NA())</f>
        <v>5.0860309228184519E-3</v>
      </c>
      <c r="Q3027" s="145">
        <f>IFERROR(_xll.qlIndexFixing(ONIndex1Y,I3027,TRUE,_xll.ohTrigger(RecalcTrigger,Trigger1Y)),NA())</f>
        <v>5.566284083817763E-3</v>
      </c>
    </row>
    <row r="3028" spans="2:17" x14ac:dyDescent="0.2">
      <c r="B3028" s="39" t="s">
        <v>42</v>
      </c>
      <c r="D3028" s="42">
        <f>_xll.qlCalendarAdvance(Calendar,$D3027,B3028,"f",FALSE)</f>
        <v>60973</v>
      </c>
      <c r="E3028" s="139">
        <f>_xll.qlInterestRateIndexValueDate(IndexON,D3028)</f>
        <v>60973</v>
      </c>
      <c r="F3028" s="155">
        <f>IFERROR(_xll.qlIndexFixing(IndexON,D3028,TRUE,_xll.ohTrigger(RecalcTrigger,TriggerON)),NA())</f>
        <v>6.1005300443284227E-3</v>
      </c>
      <c r="H3028" s="42">
        <f>_xll.qlCalendarAdvance(Calendar,$H3027,B3028,"f",FALSE)</f>
        <v>60973</v>
      </c>
      <c r="I3028" s="139">
        <f>_xll.qlInterestRateIndexValueDate(Index1M,$H3028)</f>
        <v>60975</v>
      </c>
      <c r="J3028" s="144">
        <f>IFERROR(_xll.qlIndexFixing(Index1M,$H3028,TRUE,_xll.ohTrigger(RecalcTrigger,Trigger1M)),NA())</f>
        <v>5.1628148986659905E-3</v>
      </c>
      <c r="K3028" s="44">
        <f>IFERROR(_xll.qlIndexFixing(Index3M,H3028,TRUE,_xll.ohTrigger(RecalcTrigger,Trigger3M)),NA())</f>
        <v>5.4374850494820492E-3</v>
      </c>
      <c r="L3028" s="44">
        <f>IFERROR(_xll.qlIndexFixing(Index6M,$H3028,TRUE,_xll.ohTrigger(RecalcTrigger,Trigger6M)),NA())</f>
        <v>5.2911566537118008E-3</v>
      </c>
      <c r="M3028" s="145">
        <f>IFERROR(_xll.qlIndexFixing(Index1Y,$H3028,TRUE,_xll.ohTrigger(RecalcTrigger,Trigger1Y)),NA())</f>
        <v>5.7104019868006815E-3</v>
      </c>
      <c r="N3028" s="144">
        <f>IFERROR(_xll.qlIndexFixing(ONIndex1M,I3028,TRUE,_xll.ohTrigger(RecalcTrigger,Trigger1M)),NA())</f>
        <v>5.1534319239188164E-3</v>
      </c>
      <c r="O3028" s="44">
        <f>IFERROR(_xll.qlIndexFixing(ONIndex3M,I3028,TRUE,_xll.ohTrigger(RecalcTrigger,Trigger3M)),NA())</f>
        <v>5.4052142441918249E-3</v>
      </c>
      <c r="P3028" s="44">
        <f>IFERROR(_xll.qlIndexFixing(ONIndex6M,I3028,TRUE,_xll.ohTrigger(RecalcTrigger,Trigger6M)),NA())</f>
        <v>5.1013849496683861E-3</v>
      </c>
      <c r="Q3028" s="145">
        <f>IFERROR(_xll.qlIndexFixing(ONIndex1Y,I3028,TRUE,_xll.ohTrigger(RecalcTrigger,Trigger1Y)),NA())</f>
        <v>5.5712194085266731E-3</v>
      </c>
    </row>
    <row r="3029" spans="2:17" x14ac:dyDescent="0.2">
      <c r="B3029" s="39" t="s">
        <v>42</v>
      </c>
      <c r="D3029" s="42">
        <f>_xll.qlCalendarAdvance(Calendar,$D3028,B3029,"f",FALSE)</f>
        <v>60980</v>
      </c>
      <c r="E3029" s="139">
        <f>_xll.qlInterestRateIndexValueDate(IndexON,D3029)</f>
        <v>60980</v>
      </c>
      <c r="F3029" s="155">
        <f>IFERROR(_xll.qlIndexFixing(IndexON,D3029,TRUE,_xll.ohTrigger(RecalcTrigger,TriggerON)),NA())</f>
        <v>6.1005300443284227E-3</v>
      </c>
      <c r="H3029" s="42">
        <f>_xll.qlCalendarAdvance(Calendar,$H3028,B3029,"f",FALSE)</f>
        <v>60980</v>
      </c>
      <c r="I3029" s="139">
        <f>_xll.qlInterestRateIndexValueDate(Index1M,$H3029)</f>
        <v>60982</v>
      </c>
      <c r="J3029" s="144">
        <f>IFERROR(_xll.qlIndexFixing(Index1M,$H3029,TRUE,_xll.ohTrigger(RecalcTrigger,Trigger1M)),NA())</f>
        <v>5.1678258754120354E-3</v>
      </c>
      <c r="K3029" s="44">
        <f>IFERROR(_xll.qlIndexFixing(Index3M,H3029,TRUE,_xll.ohTrigger(RecalcTrigger,Trigger3M)),NA())</f>
        <v>5.442425854839783E-3</v>
      </c>
      <c r="L3029" s="44">
        <f>IFERROR(_xll.qlIndexFixing(Index6M,$H3029,TRUE,_xll.ohTrigger(RecalcTrigger,Trigger6M)),NA())</f>
        <v>5.3057024880769311E-3</v>
      </c>
      <c r="M3029" s="145">
        <f>IFERROR(_xll.qlIndexFixing(Index1Y,$H3029,TRUE,_xll.ohTrigger(RecalcTrigger,Trigger1Y)),NA())</f>
        <v>5.7152012966808219E-3</v>
      </c>
      <c r="N3029" s="144">
        <f>IFERROR(_xll.qlIndexFixing(ONIndex1M,I3029,TRUE,_xll.ohTrigger(RecalcTrigger,Trigger1M)),NA())</f>
        <v>5.1584495331269409E-3</v>
      </c>
      <c r="O3029" s="44">
        <f>IFERROR(_xll.qlIndexFixing(ONIndex3M,I3029,TRUE,_xll.ohTrigger(RecalcTrigger,Trigger3M)),NA())</f>
        <v>5.4101807427642257E-3</v>
      </c>
      <c r="P3029" s="44">
        <f>IFERROR(_xll.qlIndexFixing(ONIndex6M,I3029,TRUE,_xll.ohTrigger(RecalcTrigger,Trigger6M)),NA())</f>
        <v>5.1166766187993318E-3</v>
      </c>
      <c r="Q3029" s="145">
        <f>IFERROR(_xll.qlIndexFixing(ONIndex1Y,I3029,TRUE,_xll.ohTrigger(RecalcTrigger,Trigger1Y)),NA())</f>
        <v>5.5761489056571634E-3</v>
      </c>
    </row>
    <row r="3030" spans="2:17" x14ac:dyDescent="0.2">
      <c r="B3030" s="39" t="s">
        <v>42</v>
      </c>
      <c r="D3030" s="42">
        <f>_xll.qlCalendarAdvance(Calendar,$D3029,B3030,"f",FALSE)</f>
        <v>60987</v>
      </c>
      <c r="E3030" s="139">
        <f>_xll.qlInterestRateIndexValueDate(IndexON,D3030)</f>
        <v>60987</v>
      </c>
      <c r="F3030" s="155">
        <f>IFERROR(_xll.qlIndexFixing(IndexON,D3030,TRUE,_xll.ohTrigger(RecalcTrigger,TriggerON)),NA())</f>
        <v>6.1005300443284227E-3</v>
      </c>
      <c r="H3030" s="42">
        <f>_xll.qlCalendarAdvance(Calendar,$H3029,B3030,"f",FALSE)</f>
        <v>60987</v>
      </c>
      <c r="I3030" s="139">
        <f>_xll.qlInterestRateIndexValueDate(Index1M,$H3030)</f>
        <v>60989</v>
      </c>
      <c r="J3030" s="144">
        <f>IFERROR(_xll.qlIndexFixing(Index1M,$H3030,TRUE,_xll.ohTrigger(RecalcTrigger,Trigger1M)),NA())</f>
        <v>5.172831443169823E-3</v>
      </c>
      <c r="K3030" s="44">
        <f>IFERROR(_xll.qlIndexFixing(Index3M,H3030,TRUE,_xll.ohTrigger(RecalcTrigger,Trigger3M)),NA())</f>
        <v>5.4473610266780881E-3</v>
      </c>
      <c r="L3030" s="44">
        <f>IFERROR(_xll.qlIndexFixing(Index6M,$H3030,TRUE,_xll.ohTrigger(RecalcTrigger,Trigger6M)),NA())</f>
        <v>5.3201842201348621E-3</v>
      </c>
      <c r="M3030" s="145">
        <f>IFERROR(_xll.qlIndexFixing(Index1Y,$H3030,TRUE,_xll.ohTrigger(RecalcTrigger,Trigger1Y)),NA())</f>
        <v>5.7199942026374337E-3</v>
      </c>
      <c r="N3030" s="144">
        <f>IFERROR(_xll.qlIndexFixing(ONIndex1M,I3030,TRUE,_xll.ohTrigger(RecalcTrigger,Trigger1M)),NA())</f>
        <v>5.1634617658358195E-3</v>
      </c>
      <c r="O3030" s="44">
        <f>IFERROR(_xll.qlIndexFixing(ONIndex3M,I3030,TRUE,_xll.ohTrigger(RecalcTrigger,Trigger3M)),NA())</f>
        <v>5.415141725668704E-3</v>
      </c>
      <c r="P3030" s="44">
        <f>IFERROR(_xll.qlIndexFixing(ONIndex6M,I3030,TRUE,_xll.ohTrigger(RecalcTrigger,Trigger6M)),NA())</f>
        <v>5.1319058046317423E-3</v>
      </c>
      <c r="Q3030" s="145">
        <f>IFERROR(_xll.qlIndexFixing(ONIndex1Y,I3030,TRUE,_xll.ohTrigger(RecalcTrigger,Trigger1Y)),NA())</f>
        <v>5.5810725540261785E-3</v>
      </c>
    </row>
    <row r="3031" spans="2:17" x14ac:dyDescent="0.2">
      <c r="B3031" s="39" t="s">
        <v>42</v>
      </c>
      <c r="D3031" s="42">
        <f>_xll.qlCalendarAdvance(Calendar,$D3030,B3031,"f",FALSE)</f>
        <v>60994</v>
      </c>
      <c r="E3031" s="139">
        <f>_xll.qlInterestRateIndexValueDate(IndexON,D3031)</f>
        <v>60994</v>
      </c>
      <c r="F3031" s="155">
        <f>IFERROR(_xll.qlIndexFixing(IndexON,D3031,TRUE,_xll.ohTrigger(RecalcTrigger,TriggerON)),NA())</f>
        <v>6.1005300443284227E-3</v>
      </c>
      <c r="H3031" s="42">
        <f>_xll.qlCalendarAdvance(Calendar,$H3030,B3031,"f",FALSE)</f>
        <v>60994</v>
      </c>
      <c r="I3031" s="139">
        <f>_xll.qlInterestRateIndexValueDate(Index1M,$H3031)</f>
        <v>60996</v>
      </c>
      <c r="J3031" s="144">
        <f>IFERROR(_xll.qlIndexFixing(Index1M,$H3031,TRUE,_xll.ohTrigger(RecalcTrigger,Trigger1M)),NA())</f>
        <v>5.1778315823575172E-3</v>
      </c>
      <c r="K3031" s="44">
        <f>IFERROR(_xll.qlIndexFixing(Index3M,H3031,TRUE,_xll.ohTrigger(RecalcTrigger,Trigger3M)),NA())</f>
        <v>5.4522905448726178E-3</v>
      </c>
      <c r="L3031" s="44">
        <f>IFERROR(_xll.qlIndexFixing(Index6M,$H3031,TRUE,_xll.ohTrigger(RecalcTrigger,Trigger6M)),NA())</f>
        <v>5.334601722420524E-3</v>
      </c>
      <c r="M3031" s="145">
        <f>IFERROR(_xll.qlIndexFixing(Index1Y,$H3031,TRUE,_xll.ohTrigger(RecalcTrigger,Trigger1Y)),NA())</f>
        <v>5.7247806831661847E-3</v>
      </c>
      <c r="N3031" s="144">
        <f>IFERROR(_xll.qlIndexFixing(ONIndex1M,I3031,TRUE,_xll.ohTrigger(RecalcTrigger,Trigger1M)),NA())</f>
        <v>5.1684686023012461E-3</v>
      </c>
      <c r="O3031" s="44">
        <f>IFERROR(_xll.qlIndexFixing(ONIndex3M,I3031,TRUE,_xll.ohTrigger(RecalcTrigger,Trigger3M)),NA())</f>
        <v>5.4200971725215652E-3</v>
      </c>
      <c r="P3031" s="44">
        <f>IFERROR(_xll.qlIndexFixing(ONIndex6M,I3031,TRUE,_xll.ohTrigger(RecalcTrigger,Trigger6M)),NA())</f>
        <v>5.1470723811064545E-3</v>
      </c>
      <c r="Q3031" s="145">
        <f>IFERROR(_xll.qlIndexFixing(ONIndex1Y,I3031,TRUE,_xll.ohTrigger(RecalcTrigger,Trigger1Y)),NA())</f>
        <v>5.5859903323707272E-3</v>
      </c>
    </row>
    <row r="3032" spans="2:17" x14ac:dyDescent="0.2">
      <c r="B3032" s="39" t="s">
        <v>42</v>
      </c>
      <c r="D3032" s="42">
        <f>_xll.qlCalendarAdvance(Calendar,$D3031,B3032,"f",FALSE)</f>
        <v>61001</v>
      </c>
      <c r="E3032" s="139">
        <f>_xll.qlInterestRateIndexValueDate(IndexON,D3032)</f>
        <v>61001</v>
      </c>
      <c r="F3032" s="155">
        <f>IFERROR(_xll.qlIndexFixing(IndexON,D3032,TRUE,_xll.ohTrigger(RecalcTrigger,TriggerON)),NA())</f>
        <v>6.1005300443284227E-3</v>
      </c>
      <c r="H3032" s="42">
        <f>_xll.qlCalendarAdvance(Calendar,$H3031,B3032,"f",FALSE)</f>
        <v>61001</v>
      </c>
      <c r="I3032" s="139">
        <f>_xll.qlInterestRateIndexValueDate(Index1M,$H3032)</f>
        <v>61003</v>
      </c>
      <c r="J3032" s="144">
        <f>IFERROR(_xll.qlIndexFixing(Index1M,$H3032,TRUE,_xll.ohTrigger(RecalcTrigger,Trigger1M)),NA())</f>
        <v>5.1828262733907837E-3</v>
      </c>
      <c r="K3032" s="44">
        <f>IFERROR(_xll.qlIndexFixing(Index3M,H3032,TRUE,_xll.ohTrigger(RecalcTrigger,Trigger3M)),NA())</f>
        <v>5.4572143892972491E-3</v>
      </c>
      <c r="L3032" s="44">
        <f>IFERROR(_xll.qlIndexFixing(Index6M,$H3032,TRUE,_xll.ohTrigger(RecalcTrigger,Trigger6M)),NA())</f>
        <v>5.3479120265928388E-3</v>
      </c>
      <c r="M3032" s="145">
        <f>IFERROR(_xll.qlIndexFixing(Index1Y,$H3032,TRUE,_xll.ohTrigger(RecalcTrigger,Trigger1Y)),NA())</f>
        <v>5.7295607167623039E-3</v>
      </c>
      <c r="N3032" s="144">
        <f>IFERROR(_xll.qlIndexFixing(ONIndex1M,I3032,TRUE,_xll.ohTrigger(RecalcTrigger,Trigger1M)),NA())</f>
        <v>5.1734700230987585E-3</v>
      </c>
      <c r="O3032" s="44">
        <f>IFERROR(_xll.qlIndexFixing(ONIndex3M,I3032,TRUE,_xll.ohTrigger(RecalcTrigger,Trigger3M)),NA())</f>
        <v>5.425047063578603E-3</v>
      </c>
      <c r="P3032" s="44">
        <f>IFERROR(_xll.qlIndexFixing(ONIndex6M,I3032,TRUE,_xll.ohTrigger(RecalcTrigger,Trigger6M)),NA())</f>
        <v>5.1621762227238577E-3</v>
      </c>
      <c r="Q3032" s="145">
        <f>IFERROR(_xll.qlIndexFixing(ONIndex1Y,I3032,TRUE,_xll.ohTrigger(RecalcTrigger,Trigger1Y)),NA())</f>
        <v>5.5909022193478819E-3</v>
      </c>
    </row>
    <row r="3033" spans="2:17" x14ac:dyDescent="0.2">
      <c r="B3033" s="39" t="s">
        <v>42</v>
      </c>
      <c r="D3033" s="42">
        <f>_xll.qlCalendarAdvance(Calendar,$D3032,B3033,"f",FALSE)</f>
        <v>61008</v>
      </c>
      <c r="E3033" s="139">
        <f>_xll.qlInterestRateIndexValueDate(IndexON,D3033)</f>
        <v>61008</v>
      </c>
      <c r="F3033" s="155">
        <f>IFERROR(_xll.qlIndexFixing(IndexON,D3033,TRUE,_xll.ohTrigger(RecalcTrigger,TriggerON)),NA())</f>
        <v>6.1005300443284227E-3</v>
      </c>
      <c r="H3033" s="42">
        <f>_xll.qlCalendarAdvance(Calendar,$H3032,B3033,"f",FALSE)</f>
        <v>61008</v>
      </c>
      <c r="I3033" s="139">
        <f>_xll.qlInterestRateIndexValueDate(Index1M,$H3033)</f>
        <v>61010</v>
      </c>
      <c r="J3033" s="144">
        <f>IFERROR(_xll.qlIndexFixing(Index1M,$H3033,TRUE,_xll.ohTrigger(RecalcTrigger,Trigger1M)),NA())</f>
        <v>5.1878154966877865E-3</v>
      </c>
      <c r="K3033" s="44">
        <f>IFERROR(_xll.qlIndexFixing(Index3M,H3033,TRUE,_xll.ohTrigger(RecalcTrigger,Trigger3M)),NA())</f>
        <v>5.4621325398294118E-3</v>
      </c>
      <c r="L3033" s="44">
        <f>IFERROR(_xll.qlIndexFixing(Index6M,$H3033,TRUE,_xll.ohTrigger(RecalcTrigger,Trigger6M)),NA())</f>
        <v>5.3622051239597228E-3</v>
      </c>
      <c r="M3033" s="145">
        <f>IFERROR(_xll.qlIndexFixing(Index1Y,$H3033,TRUE,_xll.ohTrigger(RecalcTrigger,Trigger1Y)),NA())</f>
        <v>5.7343342819214591E-3</v>
      </c>
      <c r="N3033" s="144">
        <f>IFERROR(_xll.qlIndexFixing(ONIndex1M,I3033,TRUE,_xll.ohTrigger(RecalcTrigger,Trigger1M)),NA())</f>
        <v>5.1784660085640866E-3</v>
      </c>
      <c r="O3033" s="44">
        <f>IFERROR(_xll.qlIndexFixing(ONIndex3M,I3033,TRUE,_xll.ohTrigger(RecalcTrigger,Trigger3M)),NA())</f>
        <v>5.4299913785360587E-3</v>
      </c>
      <c r="P3033" s="44">
        <f>IFERROR(_xll.qlIndexFixing(ONIndex6M,I3033,TRUE,_xll.ohTrigger(RecalcTrigger,Trigger6M)),NA())</f>
        <v>5.1772172035846609E-3</v>
      </c>
      <c r="Q3033" s="145">
        <f>IFERROR(_xll.qlIndexFixing(ONIndex1Y,I3033,TRUE,_xll.ohTrigger(RecalcTrigger,Trigger1Y)),NA())</f>
        <v>5.5958081936147153E-3</v>
      </c>
    </row>
    <row r="3034" spans="2:17" x14ac:dyDescent="0.2">
      <c r="B3034" s="39" t="s">
        <v>42</v>
      </c>
      <c r="D3034" s="42">
        <f>_xll.qlCalendarAdvance(Calendar,$D3033,B3034,"f",FALSE)</f>
        <v>61015</v>
      </c>
      <c r="E3034" s="139">
        <f>_xll.qlInterestRateIndexValueDate(IndexON,D3034)</f>
        <v>61015</v>
      </c>
      <c r="F3034" s="155">
        <f>IFERROR(_xll.qlIndexFixing(IndexON,D3034,TRUE,_xll.ohTrigger(RecalcTrigger,TriggerON)),NA())</f>
        <v>6.1005300443284227E-3</v>
      </c>
      <c r="H3034" s="42">
        <f>_xll.qlCalendarAdvance(Calendar,$H3033,B3034,"f",FALSE)</f>
        <v>61015</v>
      </c>
      <c r="I3034" s="139">
        <f>_xll.qlInterestRateIndexValueDate(Index1M,$H3034)</f>
        <v>61017</v>
      </c>
      <c r="J3034" s="144">
        <f>IFERROR(_xll.qlIndexFixing(Index1M,$H3034,TRUE,_xll.ohTrigger(RecalcTrigger,Trigger1M)),NA())</f>
        <v>5.1927992326517014E-3</v>
      </c>
      <c r="K3034" s="44">
        <f>IFERROR(_xll.qlIndexFixing(Index3M,H3034,TRUE,_xll.ohTrigger(RecalcTrigger,Trigger3M)),NA())</f>
        <v>5.4670449763447593E-3</v>
      </c>
      <c r="L3034" s="44">
        <f>IFERROR(_xll.qlIndexFixing(Index6M,$H3034,TRUE,_xll.ohTrigger(RecalcTrigger,Trigger6M)),NA())</f>
        <v>5.376433618680722E-3</v>
      </c>
      <c r="M3034" s="145">
        <f>IFERROR(_xll.qlIndexFixing(Index1Y,$H3034,TRUE,_xll.ohTrigger(RecalcTrigger,Trigger1Y)),NA())</f>
        <v>5.7391013571384411E-3</v>
      </c>
      <c r="N3034" s="144">
        <f>IFERROR(_xll.qlIndexFixing(ONIndex1M,I3034,TRUE,_xll.ohTrigger(RecalcTrigger,Trigger1M)),NA())</f>
        <v>5.1834565391128962E-3</v>
      </c>
      <c r="O3034" s="44">
        <f>IFERROR(_xll.qlIndexFixing(ONIndex3M,I3034,TRUE,_xll.ohTrigger(RecalcTrigger,Trigger3M)),NA())</f>
        <v>5.4349300974099179E-3</v>
      </c>
      <c r="P3034" s="44">
        <f>IFERROR(_xll.qlIndexFixing(ONIndex6M,I3034,TRUE,_xll.ohTrigger(RecalcTrigger,Trigger6M)),NA())</f>
        <v>5.1921951982691894E-3</v>
      </c>
      <c r="Q3034" s="145">
        <f>IFERROR(_xll.qlIndexFixing(ONIndex1Y,I3034,TRUE,_xll.ohTrigger(RecalcTrigger,Trigger1Y)),NA())</f>
        <v>5.6007082339082359E-3</v>
      </c>
    </row>
    <row r="3035" spans="2:17" x14ac:dyDescent="0.2">
      <c r="B3035" s="39" t="s">
        <v>42</v>
      </c>
      <c r="D3035" s="42">
        <f>_xll.qlCalendarAdvance(Calendar,$D3034,B3035,"f",FALSE)</f>
        <v>61022</v>
      </c>
      <c r="E3035" s="139">
        <f>_xll.qlInterestRateIndexValueDate(IndexON,D3035)</f>
        <v>61022</v>
      </c>
      <c r="F3035" s="155">
        <f>IFERROR(_xll.qlIndexFixing(IndexON,D3035,TRUE,_xll.ohTrigger(RecalcTrigger,TriggerON)),NA())</f>
        <v>6.1005300442484867E-3</v>
      </c>
      <c r="H3035" s="42">
        <f>_xll.qlCalendarAdvance(Calendar,$H3034,B3035,"f",FALSE)</f>
        <v>61022</v>
      </c>
      <c r="I3035" s="139">
        <f>_xll.qlInterestRateIndexValueDate(Index1M,$H3035)</f>
        <v>61024</v>
      </c>
      <c r="J3035" s="144">
        <f>IFERROR(_xll.qlIndexFixing(Index1M,$H3035,TRUE,_xll.ohTrigger(RecalcTrigger,Trigger1M)),NA())</f>
        <v>5.1977774617106842E-3</v>
      </c>
      <c r="K3035" s="44">
        <f>IFERROR(_xll.qlIndexFixing(Index3M,H3035,TRUE,_xll.ohTrigger(RecalcTrigger,Trigger3M)),NA())</f>
        <v>5.4719516787207212E-3</v>
      </c>
      <c r="L3035" s="44">
        <f>IFERROR(_xll.qlIndexFixing(Index6M,$H3035,TRUE,_xll.ohTrigger(RecalcTrigger,Trigger6M)),NA())</f>
        <v>5.3905973833134708E-3</v>
      </c>
      <c r="M3035" s="145">
        <f>IFERROR(_xll.qlIndexFixing(Index1Y,$H3035,TRUE,_xll.ohTrigger(RecalcTrigger,Trigger1Y)),NA())</f>
        <v>5.7438619209078234E-3</v>
      </c>
      <c r="N3035" s="144">
        <f>IFERROR(_xll.qlIndexFixing(ONIndex1M,I3035,TRUE,_xll.ohTrigger(RecalcTrigger,Trigger1M)),NA())</f>
        <v>5.1884415953207252E-3</v>
      </c>
      <c r="O3035" s="44">
        <f>IFERROR(_xll.qlIndexFixing(ONIndex3M,I3035,TRUE,_xll.ohTrigger(RecalcTrigger,Trigger3M)),NA())</f>
        <v>5.439863199976358E-3</v>
      </c>
      <c r="P3035" s="44">
        <f>IFERROR(_xll.qlIndexFixing(ONIndex6M,I3035,TRUE,_xll.ohTrigger(RecalcTrigger,Trigger6M)),NA())</f>
        <v>5.2071100806383441E-3</v>
      </c>
      <c r="Q3035" s="145">
        <f>IFERROR(_xll.qlIndexFixing(ONIndex1Y,I3035,TRUE,_xll.ohTrigger(RecalcTrigger,Trigger1Y)),NA())</f>
        <v>5.6056023190453885E-3</v>
      </c>
    </row>
    <row r="3036" spans="2:17" x14ac:dyDescent="0.2">
      <c r="B3036" s="39" t="s">
        <v>42</v>
      </c>
      <c r="D3036" s="42">
        <f>_xll.qlCalendarAdvance(Calendar,$D3035,B3036,"f",FALSE)</f>
        <v>61029</v>
      </c>
      <c r="E3036" s="139">
        <f>_xll.qlInterestRateIndexValueDate(IndexON,D3036)</f>
        <v>61029</v>
      </c>
      <c r="F3036" s="155">
        <f>IFERROR(_xll.qlIndexFixing(IndexON,D3036,TRUE,_xll.ohTrigger(RecalcTrigger,TriggerON)),NA())</f>
        <v>6.1005300443284227E-3</v>
      </c>
      <c r="H3036" s="42">
        <f>_xll.qlCalendarAdvance(Calendar,$H3035,B3036,"f",FALSE)</f>
        <v>61029</v>
      </c>
      <c r="I3036" s="139">
        <f>_xll.qlInterestRateIndexValueDate(Index1M,$H3036)</f>
        <v>61031</v>
      </c>
      <c r="J3036" s="144">
        <f>IFERROR(_xll.qlIndexFixing(Index1M,$H3036,TRUE,_xll.ohTrigger(RecalcTrigger,Trigger1M)),NA())</f>
        <v>5.2011808152539552E-3</v>
      </c>
      <c r="K3036" s="44">
        <f>IFERROR(_xll.qlIndexFixing(Index3M,H3036,TRUE,_xll.ohTrigger(RecalcTrigger,Trigger3M)),NA())</f>
        <v>5.4764619935101285E-3</v>
      </c>
      <c r="L3036" s="44">
        <f>IFERROR(_xll.qlIndexFixing(Index6M,$H3036,TRUE,_xll.ohTrigger(RecalcTrigger,Trigger6M)),NA())</f>
        <v>5.4046962904151612E-3</v>
      </c>
      <c r="M3036" s="145">
        <f>IFERROR(_xll.qlIndexFixing(Index1Y,$H3036,TRUE,_xll.ohTrigger(RecalcTrigger,Trigger1Y)),NA())</f>
        <v>5.7486159517239586E-3</v>
      </c>
      <c r="N3036" s="144">
        <f>IFERROR(_xll.qlIndexFixing(ONIndex1M,I3036,TRUE,_xll.ohTrigger(RecalcTrigger,Trigger1M)),NA())</f>
        <v>5.1934211575233036E-3</v>
      </c>
      <c r="O3036" s="44">
        <f>IFERROR(_xll.qlIndexFixing(ONIndex3M,I3036,TRUE,_xll.ohTrigger(RecalcTrigger,Trigger3M)),NA())</f>
        <v>5.4447906664112367E-3</v>
      </c>
      <c r="P3036" s="44">
        <f>IFERROR(_xll.qlIndexFixing(ONIndex6M,I3036,TRUE,_xll.ohTrigger(RecalcTrigger,Trigger6M)),NA())</f>
        <v>5.2219617251925143E-3</v>
      </c>
      <c r="Q3036" s="145">
        <f>IFERROR(_xll.qlIndexFixing(ONIndex1Y,I3036,TRUE,_xll.ohTrigger(RecalcTrigger,Trigger1Y)),NA())</f>
        <v>5.6104904276832457E-3</v>
      </c>
    </row>
    <row r="3037" spans="2:17" x14ac:dyDescent="0.2">
      <c r="B3037" s="39" t="s">
        <v>42</v>
      </c>
      <c r="D3037" s="42">
        <f>_xll.qlCalendarAdvance(Calendar,$D3036,B3037,"f",FALSE)</f>
        <v>61036</v>
      </c>
      <c r="E3037" s="139">
        <f>_xll.qlInterestRateIndexValueDate(IndexON,D3037)</f>
        <v>61036</v>
      </c>
      <c r="F3037" s="155">
        <f>IFERROR(_xll.qlIndexFixing(IndexON,D3037,TRUE,_xll.ohTrigger(RecalcTrigger,TriggerON)),NA())</f>
        <v>6.1005300443284227E-3</v>
      </c>
      <c r="H3037" s="42">
        <f>_xll.qlCalendarAdvance(Calendar,$H3036,B3037,"f",FALSE)</f>
        <v>61036</v>
      </c>
      <c r="I3037" s="139">
        <f>_xll.qlInterestRateIndexValueDate(Index1M,$H3037)</f>
        <v>61038</v>
      </c>
      <c r="J3037" s="144">
        <f>IFERROR(_xll.qlIndexFixing(Index1M,$H3037,TRUE,_xll.ohTrigger(RecalcTrigger,Trigger1M)),NA())</f>
        <v>5.2061492751032112E-3</v>
      </c>
      <c r="K3037" s="44">
        <f>IFERROR(_xll.qlIndexFixing(Index3M,H3037,TRUE,_xll.ohTrigger(RecalcTrigger,Trigger3M)),NA())</f>
        <v>5.4813575089611259E-3</v>
      </c>
      <c r="L3037" s="44">
        <f>IFERROR(_xll.qlIndexFixing(Index6M,$H3037,TRUE,_xll.ohTrigger(RecalcTrigger,Trigger6M)),NA())</f>
        <v>5.4187302125474008E-3</v>
      </c>
      <c r="M3037" s="145">
        <f>IFERROR(_xll.qlIndexFixing(Index1Y,$H3037,TRUE,_xll.ohTrigger(RecalcTrigger,Trigger1Y)),NA())</f>
        <v>5.7533634280807627E-3</v>
      </c>
      <c r="N3037" s="144">
        <f>IFERROR(_xll.qlIndexFixing(ONIndex1M,I3037,TRUE,_xll.ohTrigger(RecalcTrigger,Trigger1M)),NA())</f>
        <v>5.1983952059764249E-3</v>
      </c>
      <c r="O3037" s="44">
        <f>IFERROR(_xll.qlIndexFixing(ONIndex3M,I3037,TRUE,_xll.ohTrigger(RecalcTrigger,Trigger3M)),NA())</f>
        <v>5.4497124764907312E-3</v>
      </c>
      <c r="P3037" s="44">
        <f>IFERROR(_xll.qlIndexFixing(ONIndex6M,I3037,TRUE,_xll.ohTrigger(RecalcTrigger,Trigger6M)),NA())</f>
        <v>5.2367500063521533E-3</v>
      </c>
      <c r="Q3037" s="145">
        <f>IFERROR(_xll.qlIndexFixing(ONIndex1Y,I3037,TRUE,_xll.ohTrigger(RecalcTrigger,Trigger1Y)),NA())</f>
        <v>5.6153725383989439E-3</v>
      </c>
    </row>
    <row r="3038" spans="2:17" x14ac:dyDescent="0.2">
      <c r="B3038" s="39" t="s">
        <v>42</v>
      </c>
      <c r="D3038" s="42">
        <f>_xll.qlCalendarAdvance(Calendar,$D3037,B3038,"f",FALSE)</f>
        <v>61043</v>
      </c>
      <c r="E3038" s="139">
        <f>_xll.qlInterestRateIndexValueDate(IndexON,D3038)</f>
        <v>61043</v>
      </c>
      <c r="F3038" s="155">
        <f>IFERROR(_xll.qlIndexFixing(IndexON,D3038,TRUE,_xll.ohTrigger(RecalcTrigger,TriggerON)),NA())</f>
        <v>6.1005300443284227E-3</v>
      </c>
      <c r="H3038" s="42">
        <f>_xll.qlCalendarAdvance(Calendar,$H3037,B3038,"f",FALSE)</f>
        <v>61043</v>
      </c>
      <c r="I3038" s="139">
        <f>_xll.qlInterestRateIndexValueDate(Index1M,$H3038)</f>
        <v>61045</v>
      </c>
      <c r="J3038" s="144">
        <f>IFERROR(_xll.qlIndexFixing(Index1M,$H3038,TRUE,_xll.ohTrigger(RecalcTrigger,Trigger1M)),NA())</f>
        <v>5.2111121749314517E-3</v>
      </c>
      <c r="K3038" s="44">
        <f>IFERROR(_xll.qlIndexFixing(Index3M,H3038,TRUE,_xll.ohTrigger(RecalcTrigger,Trigger3M)),NA())</f>
        <v>5.4862472313553026E-3</v>
      </c>
      <c r="L3038" s="44">
        <f>IFERROR(_xll.qlIndexFixing(Index6M,$H3038,TRUE,_xll.ohTrigger(RecalcTrigger,Trigger6M)),NA())</f>
        <v>5.4326990222762165E-3</v>
      </c>
      <c r="M3038" s="145">
        <f>IFERROR(_xll.qlIndexFixing(Index1Y,$H3038,TRUE,_xll.ohTrigger(RecalcTrigger,Trigger1Y)),NA())</f>
        <v>5.7581043284721505E-3</v>
      </c>
      <c r="N3038" s="144">
        <f>IFERROR(_xll.qlIndexFixing(ONIndex1M,I3038,TRUE,_xll.ohTrigger(RecalcTrigger,Trigger1M)),NA())</f>
        <v>5.2033637215753714E-3</v>
      </c>
      <c r="O3038" s="44">
        <f>IFERROR(_xll.qlIndexFixing(ONIndex3M,I3038,TRUE,_xll.ohTrigger(RecalcTrigger,Trigger3M)),NA())</f>
        <v>5.4546286101508912E-3</v>
      </c>
      <c r="P3038" s="44">
        <f>IFERROR(_xll.qlIndexFixing(ONIndex6M,I3038,TRUE,_xll.ohTrigger(RecalcTrigger,Trigger6M)),NA())</f>
        <v>5.2514747980580978E-3</v>
      </c>
      <c r="Q3038" s="145">
        <f>IFERROR(_xll.qlIndexFixing(ONIndex1Y,I3038,TRUE,_xll.ohTrigger(RecalcTrigger,Trigger1Y)),NA())</f>
        <v>5.6202486300893639E-3</v>
      </c>
    </row>
    <row r="3039" spans="2:17" x14ac:dyDescent="0.2">
      <c r="B3039" s="39" t="s">
        <v>42</v>
      </c>
      <c r="D3039" s="42">
        <f>_xll.qlCalendarAdvance(Calendar,$D3038,B3039,"f",FALSE)</f>
        <v>61050</v>
      </c>
      <c r="E3039" s="139">
        <f>_xll.qlInterestRateIndexValueDate(IndexON,D3039)</f>
        <v>61050</v>
      </c>
      <c r="F3039" s="155">
        <f>IFERROR(_xll.qlIndexFixing(IndexON,D3039,TRUE,_xll.ohTrigger(RecalcTrigger,TriggerON)),NA())</f>
        <v>6.1005300443284227E-3</v>
      </c>
      <c r="H3039" s="42">
        <f>_xll.qlCalendarAdvance(Calendar,$H3038,B3039,"f",FALSE)</f>
        <v>61050</v>
      </c>
      <c r="I3039" s="139">
        <f>_xll.qlInterestRateIndexValueDate(Index1M,$H3039)</f>
        <v>61052</v>
      </c>
      <c r="J3039" s="144">
        <f>IFERROR(_xll.qlIndexFixing(Index1M,$H3039,TRUE,_xll.ohTrigger(RecalcTrigger,Trigger1M)),NA())</f>
        <v>5.2160694951486342E-3</v>
      </c>
      <c r="K3039" s="44">
        <f>IFERROR(_xll.qlIndexFixing(Index3M,H3039,TRUE,_xll.ohTrigger(RecalcTrigger,Trigger3M)),NA())</f>
        <v>5.491131140572124E-3</v>
      </c>
      <c r="L3039" s="44">
        <f>IFERROR(_xll.qlIndexFixing(Index6M,$H3039,TRUE,_xll.ohTrigger(RecalcTrigger,Trigger6M)),NA())</f>
        <v>5.4466025921676327E-3</v>
      </c>
      <c r="M3039" s="145">
        <f>IFERROR(_xll.qlIndexFixing(Index1Y,$H3039,TRUE,_xll.ohTrigger(RecalcTrigger,Trigger1Y)),NA())</f>
        <v>5.7628386313920378E-3</v>
      </c>
      <c r="N3039" s="144">
        <f>IFERROR(_xll.qlIndexFixing(ONIndex1M,I3039,TRUE,_xll.ohTrigger(RecalcTrigger,Trigger1M)),NA())</f>
        <v>5.2083266842561926E-3</v>
      </c>
      <c r="O3039" s="44">
        <f>IFERROR(_xll.qlIndexFixing(ONIndex3M,I3039,TRUE,_xll.ohTrigger(RecalcTrigger,Trigger3M)),NA())</f>
        <v>5.45953904724783E-3</v>
      </c>
      <c r="P3039" s="44">
        <f>IFERROR(_xll.qlIndexFixing(ONIndex6M,I3039,TRUE,_xll.ohTrigger(RecalcTrigger,Trigger6M)),NA())</f>
        <v>5.2661359747308012E-3</v>
      </c>
      <c r="Q3039" s="145">
        <f>IFERROR(_xll.qlIndexFixing(ONIndex1Y,I3039,TRUE,_xll.ohTrigger(RecalcTrigger,Trigger1Y)),NA())</f>
        <v>5.6251186813316423E-3</v>
      </c>
    </row>
    <row r="3040" spans="2:17" x14ac:dyDescent="0.2">
      <c r="B3040" s="39" t="s">
        <v>42</v>
      </c>
      <c r="D3040" s="42">
        <f>_xll.qlCalendarAdvance(Calendar,$D3039,B3040,"f",FALSE)</f>
        <v>61057</v>
      </c>
      <c r="E3040" s="139">
        <f>_xll.qlInterestRateIndexValueDate(IndexON,D3040)</f>
        <v>61057</v>
      </c>
      <c r="F3040" s="155">
        <f>IFERROR(_xll.qlIndexFixing(IndexON,D3040,TRUE,_xll.ohTrigger(RecalcTrigger,TriggerON)),NA())</f>
        <v>6.1005300443284227E-3</v>
      </c>
      <c r="H3040" s="42">
        <f>_xll.qlCalendarAdvance(Calendar,$H3039,B3040,"f",FALSE)</f>
        <v>61057</v>
      </c>
      <c r="I3040" s="139">
        <f>_xll.qlInterestRateIndexValueDate(Index1M,$H3040)</f>
        <v>61059</v>
      </c>
      <c r="J3040" s="144">
        <f>IFERROR(_xll.qlIndexFixing(Index1M,$H3040,TRUE,_xll.ohTrigger(RecalcTrigger,Trigger1M)),NA())</f>
        <v>5.2229762737782638E-3</v>
      </c>
      <c r="K3040" s="44">
        <f>IFERROR(_xll.qlIndexFixing(Index3M,H3040,TRUE,_xll.ohTrigger(RecalcTrigger,Trigger3M)),NA())</f>
        <v>5.4971769016479276E-3</v>
      </c>
      <c r="L3040" s="44">
        <f>IFERROR(_xll.qlIndexFixing(Index6M,$H3040,TRUE,_xll.ohTrigger(RecalcTrigger,Trigger6M)),NA())</f>
        <v>5.4654719682938899E-3</v>
      </c>
      <c r="M3040" s="145">
        <f>IFERROR(_xll.qlIndexFixing(Index1Y,$H3040,TRUE,_xll.ohTrigger(RecalcTrigger,Trigger1Y)),NA())</f>
        <v>5.7687044437302621E-3</v>
      </c>
      <c r="N3040" s="144">
        <f>IFERROR(_xll.qlIndexFixing(ONIndex1M,I3040,TRUE,_xll.ohTrigger(RecalcTrigger,Trigger1M)),NA())</f>
        <v>5.2132840746743625E-3</v>
      </c>
      <c r="O3040" s="44">
        <f>IFERROR(_xll.qlIndexFixing(ONIndex3M,I3040,TRUE,_xll.ohTrigger(RecalcTrigger,Trigger3M)),NA())</f>
        <v>5.4644437678774693E-3</v>
      </c>
      <c r="P3040" s="44">
        <f>IFERROR(_xll.qlIndexFixing(ONIndex6M,I3040,TRUE,_xll.ohTrigger(RecalcTrigger,Trigger6M)),NA())</f>
        <v>5.2807334107907167E-3</v>
      </c>
      <c r="Q3040" s="145">
        <f>IFERROR(_xll.qlIndexFixing(ONIndex1Y,I3040,TRUE,_xll.ohTrigger(RecalcTrigger,Trigger1Y)),NA())</f>
        <v>5.6299826710226597E-3</v>
      </c>
    </row>
    <row r="3041" spans="2:17" x14ac:dyDescent="0.2">
      <c r="B3041" s="39" t="s">
        <v>42</v>
      </c>
      <c r="D3041" s="42">
        <f>_xll.qlCalendarAdvance(Calendar,$D3040,B3041,"f",FALSE)</f>
        <v>61064</v>
      </c>
      <c r="E3041" s="139">
        <f>_xll.qlInterestRateIndexValueDate(IndexON,D3041)</f>
        <v>61064</v>
      </c>
      <c r="F3041" s="155">
        <f>IFERROR(_xll.qlIndexFixing(IndexON,D3041,TRUE,_xll.ohTrigger(RecalcTrigger,TriggerON)),NA())</f>
        <v>6.1005300443284227E-3</v>
      </c>
      <c r="H3041" s="42">
        <f>_xll.qlCalendarAdvance(Calendar,$H3040,B3041,"f",FALSE)</f>
        <v>61064</v>
      </c>
      <c r="I3041" s="139">
        <f>_xll.qlInterestRateIndexValueDate(Index1M,$H3041)</f>
        <v>61066</v>
      </c>
      <c r="J3041" s="144">
        <f>IFERROR(_xll.qlIndexFixing(Index1M,$H3041,TRUE,_xll.ohTrigger(RecalcTrigger,Trigger1M)),NA())</f>
        <v>5.227530094143451E-3</v>
      </c>
      <c r="K3041" s="44">
        <f>IFERROR(_xll.qlIndexFixing(Index3M,H3041,TRUE,_xll.ohTrigger(RecalcTrigger,Trigger3M)),NA())</f>
        <v>5.5020480810121499E-3</v>
      </c>
      <c r="L3041" s="44">
        <f>IFERROR(_xll.qlIndexFixing(Index6M,$H3041,TRUE,_xll.ohTrigger(RecalcTrigger,Trigger6M)),NA())</f>
        <v>5.4792221005267048E-3</v>
      </c>
      <c r="M3041" s="145">
        <f>IFERROR(_xll.qlIndexFixing(Index1Y,$H3041,TRUE,_xll.ohTrigger(RecalcTrigger,Trigger1Y)),NA())</f>
        <v>5.7734242476418767E-3</v>
      </c>
      <c r="N3041" s="144">
        <f>IFERROR(_xll.qlIndexFixing(ONIndex1M,I3041,TRUE,_xll.ohTrigger(RecalcTrigger,Trigger1M)),NA())</f>
        <v>5.218235873325483E-3</v>
      </c>
      <c r="O3041" s="44">
        <f>IFERROR(_xll.qlIndexFixing(ONIndex3M,I3041,TRUE,_xll.ohTrigger(RecalcTrigger,Trigger3M)),NA())</f>
        <v>5.4693427517360504E-3</v>
      </c>
      <c r="P3041" s="44">
        <f>IFERROR(_xll.qlIndexFixing(ONIndex6M,I3041,TRUE,_xll.ohTrigger(RecalcTrigger,Trigger6M)),NA())</f>
        <v>5.2952669803385533E-3</v>
      </c>
      <c r="Q3041" s="145">
        <f>IFERROR(_xll.qlIndexFixing(ONIndex1Y,I3041,TRUE,_xll.ohTrigger(RecalcTrigger,Trigger1Y)),NA())</f>
        <v>5.6348405776596167E-3</v>
      </c>
    </row>
    <row r="3042" spans="2:17" x14ac:dyDescent="0.2">
      <c r="B3042" s="39" t="s">
        <v>42</v>
      </c>
      <c r="D3042" s="42">
        <f>_xll.qlCalendarAdvance(Calendar,$D3041,B3042,"f",FALSE)</f>
        <v>61071</v>
      </c>
      <c r="E3042" s="139">
        <f>_xll.qlInterestRateIndexValueDate(IndexON,D3042)</f>
        <v>61071</v>
      </c>
      <c r="F3042" s="155">
        <f>IFERROR(_xll.qlIndexFixing(IndexON,D3042,TRUE,_xll.ohTrigger(RecalcTrigger,TriggerON)),NA())</f>
        <v>6.1005300443284227E-3</v>
      </c>
      <c r="H3042" s="42">
        <f>_xll.qlCalendarAdvance(Calendar,$H3041,B3042,"f",FALSE)</f>
        <v>61071</v>
      </c>
      <c r="I3042" s="139">
        <f>_xll.qlInterestRateIndexValueDate(Index1M,$H3042)</f>
        <v>61073</v>
      </c>
      <c r="J3042" s="144">
        <f>IFERROR(_xll.qlIndexFixing(Index1M,$H3042,TRUE,_xll.ohTrigger(RecalcTrigger,Trigger1M)),NA())</f>
        <v>5.2324692264341111E-3</v>
      </c>
      <c r="K3042" s="44">
        <f>IFERROR(_xll.qlIndexFixing(Index3M,H3042,TRUE,_xll.ohTrigger(RecalcTrigger,Trigger3M)),NA())</f>
        <v>5.506913382438236E-3</v>
      </c>
      <c r="L3042" s="44">
        <f>IFERROR(_xll.qlIndexFixing(Index6M,$H3042,TRUE,_xll.ohTrigger(RecalcTrigger,Trigger6M)),NA())</f>
        <v>5.4929065627511639E-3</v>
      </c>
      <c r="M3042" s="145">
        <f>IFERROR(_xll.qlIndexFixing(Index1Y,$H3042,TRUE,_xll.ohTrigger(RecalcTrigger,Trigger1Y)),NA())</f>
        <v>5.7781373848161113E-3</v>
      </c>
      <c r="N3042" s="144">
        <f>IFERROR(_xll.qlIndexFixing(ONIndex1M,I3042,TRUE,_xll.ohTrigger(RecalcTrigger,Trigger1M)),NA())</f>
        <v>5.2231820604653478E-3</v>
      </c>
      <c r="O3042" s="44">
        <f>IFERROR(_xll.qlIndexFixing(ONIndex3M,I3042,TRUE,_xll.ohTrigger(RecalcTrigger,Trigger3M)),NA())</f>
        <v>5.474235978999431E-3</v>
      </c>
      <c r="P3042" s="44">
        <f>IFERROR(_xll.qlIndexFixing(ONIndex6M,I3042,TRUE,_xll.ohTrigger(RecalcTrigger,Trigger6M)),NA())</f>
        <v>5.309736557554956E-3</v>
      </c>
      <c r="Q3042" s="145">
        <f>IFERROR(_xll.qlIndexFixing(ONIndex1Y,I3042,TRUE,_xll.ohTrigger(RecalcTrigger,Trigger1Y)),NA())</f>
        <v>5.6396923799795218E-3</v>
      </c>
    </row>
    <row r="3043" spans="2:17" x14ac:dyDescent="0.2">
      <c r="B3043" s="39" t="s">
        <v>42</v>
      </c>
      <c r="D3043" s="42">
        <f>_xll.qlCalendarAdvance(Calendar,$D3042,B3043,"f",FALSE)</f>
        <v>61078</v>
      </c>
      <c r="E3043" s="139">
        <f>_xll.qlInterestRateIndexValueDate(IndexON,D3043)</f>
        <v>61078</v>
      </c>
      <c r="F3043" s="155">
        <f>IFERROR(_xll.qlIndexFixing(IndexON,D3043,TRUE,_xll.ohTrigger(RecalcTrigger,TriggerON)),NA())</f>
        <v>6.1005300443284227E-3</v>
      </c>
      <c r="H3043" s="42">
        <f>_xll.qlCalendarAdvance(Calendar,$H3042,B3043,"f",FALSE)</f>
        <v>61078</v>
      </c>
      <c r="I3043" s="139">
        <f>_xll.qlInterestRateIndexValueDate(Index1M,$H3043)</f>
        <v>61080</v>
      </c>
      <c r="J3043" s="144">
        <f>IFERROR(_xll.qlIndexFixing(Index1M,$H3043,TRUE,_xll.ohTrigger(RecalcTrigger,Trigger1M)),NA())</f>
        <v>5.2374026951276798E-3</v>
      </c>
      <c r="K3043" s="44">
        <f>IFERROR(_xll.qlIndexFixing(Index3M,H3043,TRUE,_xll.ohTrigger(RecalcTrigger,Trigger3M)),NA())</f>
        <v>5.5117727858048898E-3</v>
      </c>
      <c r="L3043" s="44">
        <f>IFERROR(_xll.qlIndexFixing(Index6M,$H3043,TRUE,_xll.ohTrigger(RecalcTrigger,Trigger6M)),NA())</f>
        <v>5.506525227498049E-3</v>
      </c>
      <c r="M3043" s="145">
        <f>IFERROR(_xll.qlIndexFixing(Index1Y,$H3043,TRUE,_xll.ohTrigger(RecalcTrigger,Trigger1Y)),NA())</f>
        <v>5.7828438337427816E-3</v>
      </c>
      <c r="N3043" s="144">
        <f>IFERROR(_xll.qlIndexFixing(ONIndex1M,I3043,TRUE,_xll.ohTrigger(RecalcTrigger,Trigger1M)),NA())</f>
        <v>5.228122616669495E-3</v>
      </c>
      <c r="O3043" s="44">
        <f>IFERROR(_xll.qlIndexFixing(ONIndex3M,I3043,TRUE,_xll.ohTrigger(RecalcTrigger,Trigger3M)),NA())</f>
        <v>5.4791234293638524E-3</v>
      </c>
      <c r="P3043" s="44">
        <f>IFERROR(_xll.qlIndexFixing(ONIndex6M,I3043,TRUE,_xll.ohTrigger(RecalcTrigger,Trigger6M)),NA())</f>
        <v>5.3241420169403142E-3</v>
      </c>
      <c r="Q3043" s="145">
        <f>IFERROR(_xll.qlIndexFixing(ONIndex1Y,I3043,TRUE,_xll.ohTrigger(RecalcTrigger,Trigger1Y)),NA())</f>
        <v>5.6445380569591919E-3</v>
      </c>
    </row>
    <row r="3044" spans="2:17" x14ac:dyDescent="0.2">
      <c r="B3044" s="39" t="s">
        <v>42</v>
      </c>
      <c r="D3044" s="42">
        <f>_xll.qlCalendarAdvance(Calendar,$D3043,B3044,"f",FALSE)</f>
        <v>61085</v>
      </c>
      <c r="E3044" s="139">
        <f>_xll.qlInterestRateIndexValueDate(IndexON,D3044)</f>
        <v>61085</v>
      </c>
      <c r="F3044" s="155">
        <f>IFERROR(_xll.qlIndexFixing(IndexON,D3044,TRUE,_xll.ohTrigger(RecalcTrigger,TriggerON)),NA())</f>
        <v>6.1005300443284227E-3</v>
      </c>
      <c r="H3044" s="42">
        <f>_xll.qlCalendarAdvance(Calendar,$H3043,B3044,"f",FALSE)</f>
        <v>61085</v>
      </c>
      <c r="I3044" s="139">
        <f>_xll.qlInterestRateIndexValueDate(Index1M,$H3044)</f>
        <v>61087</v>
      </c>
      <c r="J3044" s="144">
        <f>IFERROR(_xll.qlIndexFixing(Index1M,$H3044,TRUE,_xll.ohTrigger(RecalcTrigger,Trigger1M)),NA())</f>
        <v>5.2411614501720483E-3</v>
      </c>
      <c r="K3044" s="44">
        <f>IFERROR(_xll.qlIndexFixing(Index3M,H3044,TRUE,_xll.ohTrigger(RecalcTrigger,Trigger3M)),NA())</f>
        <v>5.5162384720233134E-3</v>
      </c>
      <c r="L3044" s="44">
        <f>IFERROR(_xll.qlIndexFixing(Index6M,$H3044,TRUE,_xll.ohTrigger(RecalcTrigger,Trigger6M)),NA())</f>
        <v>5.5171148941025941E-3</v>
      </c>
      <c r="M3044" s="145">
        <f>IFERROR(_xll.qlIndexFixing(Index1Y,$H3044,TRUE,_xll.ohTrigger(RecalcTrigger,Trigger1Y)),NA())</f>
        <v>5.7864104311665839E-3</v>
      </c>
      <c r="N3044" s="144">
        <f>IFERROR(_xll.qlIndexFixing(ONIndex1M,I3044,TRUE,_xll.ohTrigger(RecalcTrigger,Trigger1M)),NA())</f>
        <v>5.2344664547643305E-3</v>
      </c>
      <c r="O3044" s="44">
        <f>IFERROR(_xll.qlIndexFixing(ONIndex3M,I3044,TRUE,_xll.ohTrigger(RecalcTrigger,Trigger3M)),NA())</f>
        <v>5.4853987734482246E-3</v>
      </c>
      <c r="P3044" s="44">
        <f>IFERROR(_xll.qlIndexFixing(ONIndex6M,I3044,TRUE,_xll.ohTrigger(RecalcTrigger,Trigger6M)),NA())</f>
        <v>5.3425689053554493E-3</v>
      </c>
      <c r="Q3044" s="145">
        <f>IFERROR(_xll.qlIndexFixing(ONIndex1Y,I3044,TRUE,_xll.ohTrigger(RecalcTrigger,Trigger1Y)),NA())</f>
        <v>5.6507591777776867E-3</v>
      </c>
    </row>
    <row r="3045" spans="2:17" x14ac:dyDescent="0.2">
      <c r="B3045" s="39" t="s">
        <v>42</v>
      </c>
      <c r="D3045" s="42">
        <f>_xll.qlCalendarAdvance(Calendar,$D3044,B3045,"f",FALSE)</f>
        <v>61092</v>
      </c>
      <c r="E3045" s="139">
        <f>_xll.qlInterestRateIndexValueDate(IndexON,D3045)</f>
        <v>61092</v>
      </c>
      <c r="F3045" s="155">
        <f>IFERROR(_xll.qlIndexFixing(IndexON,D3045,TRUE,_xll.ohTrigger(RecalcTrigger,TriggerON)),NA())</f>
        <v>6.1005300443284227E-3</v>
      </c>
      <c r="H3045" s="42">
        <f>_xll.qlCalendarAdvance(Calendar,$H3044,B3045,"f",FALSE)</f>
        <v>61092</v>
      </c>
      <c r="I3045" s="139">
        <f>_xll.qlInterestRateIndexValueDate(Index1M,$H3045)</f>
        <v>61094</v>
      </c>
      <c r="J3045" s="144">
        <f>IFERROR(_xll.qlIndexFixing(Index1M,$H3045,TRUE,_xll.ohTrigger(RecalcTrigger,Trigger1M)),NA())</f>
        <v>5.2472525633937006E-3</v>
      </c>
      <c r="K3045" s="44">
        <f>IFERROR(_xll.qlIndexFixing(Index3M,H3045,TRUE,_xll.ohTrigger(RecalcTrigger,Trigger3M)),NA())</f>
        <v>5.5210863725869384E-3</v>
      </c>
      <c r="L3045" s="44">
        <f>IFERROR(_xll.qlIndexFixing(Index6M,$H3045,TRUE,_xll.ohTrigger(RecalcTrigger,Trigger6M)),NA())</f>
        <v>5.5306152448428708E-3</v>
      </c>
      <c r="M3045" s="145">
        <f>IFERROR(_xll.qlIndexFixing(Index1Y,$H3045,TRUE,_xll.ohTrigger(RecalcTrigger,Trigger1Y)),NA())</f>
        <v>5.7922365808170343E-3</v>
      </c>
      <c r="N3045" s="144">
        <f>IFERROR(_xll.qlIndexFixing(ONIndex1M,I3045,TRUE,_xll.ohTrigger(RecalcTrigger,Trigger1M)),NA())</f>
        <v>5.2379867578533634E-3</v>
      </c>
      <c r="O3045" s="44">
        <f>IFERROR(_xll.qlIndexFixing(ONIndex3M,I3045,TRUE,_xll.ohTrigger(RecalcTrigger,Trigger3M)),NA())</f>
        <v>5.4888809193798238E-3</v>
      </c>
      <c r="P3045" s="44">
        <f>IFERROR(_xll.qlIndexFixing(ONIndex6M,I3045,TRUE,_xll.ohTrigger(RecalcTrigger,Trigger6M)),NA())</f>
        <v>5.3527600789404772E-3</v>
      </c>
      <c r="Q3045" s="145">
        <f>IFERROR(_xll.qlIndexFixing(ONIndex1Y,I3045,TRUE,_xll.ohTrigger(RecalcTrigger,Trigger1Y)),NA())</f>
        <v>5.6542109488066927E-3</v>
      </c>
    </row>
    <row r="3046" spans="2:17" x14ac:dyDescent="0.2">
      <c r="B3046" s="39" t="s">
        <v>42</v>
      </c>
      <c r="D3046" s="42">
        <f>_xll.qlCalendarAdvance(Calendar,$D3045,B3046,"f",FALSE)</f>
        <v>61099</v>
      </c>
      <c r="E3046" s="139">
        <f>_xll.qlInterestRateIndexValueDate(IndexON,D3046)</f>
        <v>61099</v>
      </c>
      <c r="F3046" s="155">
        <f>IFERROR(_xll.qlIndexFixing(IndexON,D3046,TRUE,_xll.ohTrigger(RecalcTrigger,TriggerON)),NA())</f>
        <v>6.1005300443284227E-3</v>
      </c>
      <c r="H3046" s="42">
        <f>_xll.qlCalendarAdvance(Calendar,$H3045,B3046,"f",FALSE)</f>
        <v>61099</v>
      </c>
      <c r="I3046" s="139">
        <f>_xll.qlInterestRateIndexValueDate(Index1M,$H3046)</f>
        <v>61101</v>
      </c>
      <c r="J3046" s="144">
        <f>IFERROR(_xll.qlIndexFixing(Index1M,$H3046,TRUE,_xll.ohTrigger(RecalcTrigger,Trigger1M)),NA())</f>
        <v>5.2521689237924885E-3</v>
      </c>
      <c r="K3046" s="44">
        <f>IFERROR(_xll.qlIndexFixing(Index3M,H3046,TRUE,_xll.ohTrigger(RecalcTrigger,Trigger3M)),NA())</f>
        <v>5.5259283161758687E-3</v>
      </c>
      <c r="L3046" s="44">
        <f>IFERROR(_xll.qlIndexFixing(Index6M,$H3046,TRUE,_xll.ohTrigger(RecalcTrigger,Trigger6M)),NA())</f>
        <v>5.5440494445732312E-3</v>
      </c>
      <c r="M3046" s="145">
        <f>IFERROR(_xll.qlIndexFixing(Index1Y,$H3046,TRUE,_xll.ohTrigger(RecalcTrigger,Trigger1Y)),NA())</f>
        <v>5.7969228359438111E-3</v>
      </c>
      <c r="N3046" s="144">
        <f>IFERROR(_xll.qlIndexFixing(ONIndex1M,I3046,TRUE,_xll.ohTrigger(RecalcTrigger,Trigger1M)),NA())</f>
        <v>5.2429103035844804E-3</v>
      </c>
      <c r="O3046" s="44">
        <f>IFERROR(_xll.qlIndexFixing(ONIndex3M,I3046,TRUE,_xll.ohTrigger(RecalcTrigger,Trigger3M)),NA())</f>
        <v>5.4937509189834088E-3</v>
      </c>
      <c r="P3046" s="44">
        <f>IFERROR(_xll.qlIndexFixing(ONIndex6M,I3046,TRUE,_xll.ohTrigger(RecalcTrigger,Trigger6M)),NA())</f>
        <v>5.3669724301563804E-3</v>
      </c>
      <c r="Q3046" s="145">
        <f>IFERROR(_xll.qlIndexFixing(ONIndex1Y,I3046,TRUE,_xll.ohTrigger(RecalcTrigger,Trigger1Y)),NA())</f>
        <v>5.6590381213084129E-3</v>
      </c>
    </row>
    <row r="3047" spans="2:17" x14ac:dyDescent="0.2">
      <c r="B3047" s="39" t="s">
        <v>42</v>
      </c>
      <c r="D3047" s="42">
        <f>_xll.qlCalendarAdvance(Calendar,$D3046,B3047,"f",FALSE)</f>
        <v>61106</v>
      </c>
      <c r="E3047" s="139">
        <f>_xll.qlInterestRateIndexValueDate(IndexON,D3047)</f>
        <v>61106</v>
      </c>
      <c r="F3047" s="155">
        <f>IFERROR(_xll.qlIndexFixing(IndexON,D3047,TRUE,_xll.ohTrigger(RecalcTrigger,TriggerON)),NA())</f>
        <v>6.1005300442484867E-3</v>
      </c>
      <c r="H3047" s="42">
        <f>_xll.qlCalendarAdvance(Calendar,$H3046,B3047,"f",FALSE)</f>
        <v>61106</v>
      </c>
      <c r="I3047" s="139">
        <f>_xll.qlInterestRateIndexValueDate(Index1M,$H3047)</f>
        <v>61108</v>
      </c>
      <c r="J3047" s="144">
        <f>IFERROR(_xll.qlIndexFixing(Index1M,$H3047,TRUE,_xll.ohTrigger(RecalcTrigger,Trigger1M)),NA())</f>
        <v>5.2570795422543504E-3</v>
      </c>
      <c r="K3047" s="44">
        <f>IFERROR(_xll.qlIndexFixing(Index3M,H3047,TRUE,_xll.ohTrigger(RecalcTrigger,Trigger3M)),NA())</f>
        <v>5.5307642826637879E-3</v>
      </c>
      <c r="L3047" s="44">
        <f>IFERROR(_xll.qlIndexFixing(Index6M,$H3047,TRUE,_xll.ohTrigger(RecalcTrigger,Trigger6M)),NA())</f>
        <v>5.5574173658673003E-3</v>
      </c>
      <c r="M3047" s="145">
        <f>IFERROR(_xll.qlIndexFixing(Index1Y,$H3047,TRUE,_xll.ohTrigger(RecalcTrigger,Trigger1Y)),NA())</f>
        <v>5.8019786932576771E-3</v>
      </c>
      <c r="N3047" s="144">
        <f>IFERROR(_xll.qlIndexFixing(ONIndex1M,I3047,TRUE,_xll.ohTrigger(RecalcTrigger,Trigger1M)),NA())</f>
        <v>5.2478281402024152E-3</v>
      </c>
      <c r="O3047" s="44">
        <f>IFERROR(_xll.qlIndexFixing(ONIndex3M,I3047,TRUE,_xll.ohTrigger(RecalcTrigger,Trigger3M)),NA())</f>
        <v>5.4986150615121687E-3</v>
      </c>
      <c r="P3047" s="44">
        <f>IFERROR(_xll.qlIndexFixing(ONIndex6M,I3047,TRUE,_xll.ohTrigger(RecalcTrigger,Trigger6M)),NA())</f>
        <v>5.3811201605036274E-3</v>
      </c>
      <c r="Q3047" s="145">
        <f>IFERROR(_xll.qlIndexFixing(ONIndex1Y,I3047,TRUE,_xll.ohTrigger(RecalcTrigger,Trigger1Y)),NA())</f>
        <v>5.6638590831781244E-3</v>
      </c>
    </row>
    <row r="3048" spans="2:17" x14ac:dyDescent="0.2">
      <c r="B3048" s="39" t="s">
        <v>42</v>
      </c>
      <c r="D3048" s="42">
        <f>_xll.qlCalendarAdvance(Calendar,$D3047,B3048,"f",FALSE)</f>
        <v>61113</v>
      </c>
      <c r="E3048" s="139">
        <f>_xll.qlInterestRateIndexValueDate(IndexON,D3048)</f>
        <v>61113</v>
      </c>
      <c r="F3048" s="155">
        <f>IFERROR(_xll.qlIndexFixing(IndexON,D3048,TRUE,_xll.ohTrigger(RecalcTrigger,TriggerON)),NA())</f>
        <v>6.1005300442484867E-3</v>
      </c>
      <c r="H3048" s="42">
        <f>_xll.qlCalendarAdvance(Calendar,$H3047,B3048,"f",FALSE)</f>
        <v>61113</v>
      </c>
      <c r="I3048" s="139">
        <f>_xll.qlInterestRateIndexValueDate(Index1M,$H3048)</f>
        <v>61115</v>
      </c>
      <c r="J3048" s="144">
        <f>IFERROR(_xll.qlIndexFixing(Index1M,$H3048,TRUE,_xll.ohTrigger(RecalcTrigger,Trigger1M)),NA())</f>
        <v>5.2619843991949522E-3</v>
      </c>
      <c r="K3048" s="44">
        <f>IFERROR(_xll.qlIndexFixing(Index3M,H3048,TRUE,_xll.ohTrigger(RecalcTrigger,Trigger3M)),NA())</f>
        <v>5.5355942519243759E-3</v>
      </c>
      <c r="L3048" s="44">
        <f>IFERROR(_xll.qlIndexFixing(Index6M,$H3048,TRUE,_xll.ohTrigger(RecalcTrigger,Trigger6M)),NA())</f>
        <v>5.570718881300887E-3</v>
      </c>
      <c r="M3048" s="145">
        <f>IFERROR(_xll.qlIndexFixing(Index1Y,$H3048,TRUE,_xll.ohTrigger(RecalcTrigger,Trigger1Y)),NA())</f>
        <v>5.806275001823789E-3</v>
      </c>
      <c r="N3048" s="144">
        <f>IFERROR(_xll.qlIndexFixing(ONIndex1M,I3048,TRUE,_xll.ohTrigger(RecalcTrigger,Trigger1M)),NA())</f>
        <v>5.2527402478830254E-3</v>
      </c>
      <c r="O3048" s="44">
        <f>IFERROR(_xll.qlIndexFixing(ONIndex3M,I3048,TRUE,_xll.ohTrigger(RecalcTrigger,Trigger3M)),NA())</f>
        <v>5.5034733266623448E-3</v>
      </c>
      <c r="P3048" s="44">
        <f>IFERROR(_xll.qlIndexFixing(ONIndex6M,I3048,TRUE,_xll.ohTrigger(RecalcTrigger,Trigger6M)),NA())</f>
        <v>5.3952031441628634E-3</v>
      </c>
      <c r="Q3048" s="145">
        <f>IFERROR(_xll.qlIndexFixing(ONIndex1Y,I3048,TRUE,_xll.ohTrigger(RecalcTrigger,Trigger1Y)),NA())</f>
        <v>5.6686738129929637E-3</v>
      </c>
    </row>
    <row r="3049" spans="2:17" x14ac:dyDescent="0.2">
      <c r="B3049" s="39" t="s">
        <v>42</v>
      </c>
      <c r="D3049" s="42">
        <f>_xll.qlCalendarAdvance(Calendar,$D3048,B3049,"f",FALSE)</f>
        <v>61120</v>
      </c>
      <c r="E3049" s="139">
        <f>_xll.qlInterestRateIndexValueDate(IndexON,D3049)</f>
        <v>61120</v>
      </c>
      <c r="F3049" s="155">
        <f>IFERROR(_xll.qlIndexFixing(IndexON,D3049,TRUE,_xll.ohTrigger(RecalcTrigger,TriggerON)),NA())</f>
        <v>6.1005300443284227E-3</v>
      </c>
      <c r="H3049" s="42">
        <f>_xll.qlCalendarAdvance(Calendar,$H3048,B3049,"f",FALSE)</f>
        <v>61120</v>
      </c>
      <c r="I3049" s="139">
        <f>_xll.qlInterestRateIndexValueDate(Index1M,$H3049)</f>
        <v>61122</v>
      </c>
      <c r="J3049" s="144">
        <f>IFERROR(_xll.qlIndexFixing(Index1M,$H3049,TRUE,_xll.ohTrigger(RecalcTrigger,Trigger1M)),NA())</f>
        <v>5.2668834750249638E-3</v>
      </c>
      <c r="K3049" s="44">
        <f>IFERROR(_xll.qlIndexFixing(Index3M,H3049,TRUE,_xll.ohTrigger(RecalcTrigger,Trigger3M)),NA())</f>
        <v>5.5408042196652728E-3</v>
      </c>
      <c r="L3049" s="44">
        <f>IFERROR(_xll.qlIndexFixing(Index6M,$H3049,TRUE,_xll.ohTrigger(RecalcTrigger,Trigger6M)),NA())</f>
        <v>5.5868483312168909E-3</v>
      </c>
      <c r="M3049" s="145">
        <f>IFERROR(_xll.qlIndexFixing(Index1Y,$H3049,TRUE,_xll.ohTrigger(RecalcTrigger,Trigger1Y)),NA())</f>
        <v>5.8109408695550986E-3</v>
      </c>
      <c r="N3049" s="144">
        <f>IFERROR(_xll.qlIndexFixing(ONIndex1M,I3049,TRUE,_xll.ohTrigger(RecalcTrigger,Trigger1M)),NA())</f>
        <v>5.2576466072018491E-3</v>
      </c>
      <c r="O3049" s="44">
        <f>IFERROR(_xll.qlIndexFixing(ONIndex3M,I3049,TRUE,_xll.ohTrigger(RecalcTrigger,Trigger3M)),NA())</f>
        <v>5.5083256947696668E-3</v>
      </c>
      <c r="P3049" s="44">
        <f>IFERROR(_xll.qlIndexFixing(ONIndex6M,I3049,TRUE,_xll.ohTrigger(RecalcTrigger,Trigger6M)),NA())</f>
        <v>5.4092212557144137E-3</v>
      </c>
      <c r="Q3049" s="145">
        <f>IFERROR(_xll.qlIndexFixing(ONIndex1Y,I3049,TRUE,_xll.ohTrigger(RecalcTrigger,Trigger1Y)),NA())</f>
        <v>5.6734822895698755E-3</v>
      </c>
    </row>
    <row r="3050" spans="2:17" x14ac:dyDescent="0.2">
      <c r="B3050" s="39" t="s">
        <v>42</v>
      </c>
      <c r="D3050" s="42">
        <f>_xll.qlCalendarAdvance(Calendar,$D3049,B3050,"f",FALSE)</f>
        <v>61127</v>
      </c>
      <c r="E3050" s="139">
        <f>_xll.qlInterestRateIndexValueDate(IndexON,D3050)</f>
        <v>61127</v>
      </c>
      <c r="F3050" s="155">
        <f>IFERROR(_xll.qlIndexFixing(IndexON,D3050,TRUE,_xll.ohTrigger(RecalcTrigger,TriggerON)),NA())</f>
        <v>6.1005300443284227E-3</v>
      </c>
      <c r="H3050" s="42">
        <f>_xll.qlCalendarAdvance(Calendar,$H3049,B3050,"f",FALSE)</f>
        <v>61127</v>
      </c>
      <c r="I3050" s="139">
        <f>_xll.qlInterestRateIndexValueDate(Index1M,$H3050)</f>
        <v>61129</v>
      </c>
      <c r="J3050" s="144">
        <f>IFERROR(_xll.qlIndexFixing(Index1M,$H3050,TRUE,_xll.ohTrigger(RecalcTrigger,Trigger1M)),NA())</f>
        <v>5.271776750162549E-3</v>
      </c>
      <c r="K3050" s="44">
        <f>IFERROR(_xll.qlIndexFixing(Index3M,H3050,TRUE,_xll.ohTrigger(RecalcTrigger,Trigger3M)),NA())</f>
        <v>5.5456217730745138E-3</v>
      </c>
      <c r="L3050" s="44">
        <f>IFERROR(_xll.qlIndexFixing(Index6M,$H3050,TRUE,_xll.ohTrigger(RecalcTrigger,Trigger6M)),NA())</f>
        <v>5.6000028448195899E-3</v>
      </c>
      <c r="M3050" s="145">
        <f>IFERROR(_xll.qlIndexFixing(Index1Y,$H3050,TRUE,_xll.ohTrigger(RecalcTrigger,Trigger1Y)),NA())</f>
        <v>5.8155998984660293E-3</v>
      </c>
      <c r="N3050" s="144">
        <f>IFERROR(_xll.qlIndexFixing(ONIndex1M,I3050,TRUE,_xll.ohTrigger(RecalcTrigger,Trigger1M)),NA())</f>
        <v>5.2625471984946159E-3</v>
      </c>
      <c r="O3050" s="44">
        <f>IFERROR(_xll.qlIndexFixing(ONIndex3M,I3050,TRUE,_xll.ohTrigger(RecalcTrigger,Trigger3M)),NA())</f>
        <v>5.513172145370504E-3</v>
      </c>
      <c r="P3050" s="44">
        <f>IFERROR(_xll.qlIndexFixing(ONIndex6M,I3050,TRUE,_xll.ohTrigger(RecalcTrigger,Trigger6M)),NA())</f>
        <v>5.4231743690191792E-3</v>
      </c>
      <c r="Q3050" s="145">
        <f>IFERROR(_xll.qlIndexFixing(ONIndex1Y,I3050,TRUE,_xll.ohTrigger(RecalcTrigger,Trigger1Y)),NA())</f>
        <v>5.6782844916458686E-3</v>
      </c>
    </row>
    <row r="3051" spans="2:17" x14ac:dyDescent="0.2">
      <c r="B3051" s="39" t="s">
        <v>42</v>
      </c>
      <c r="D3051" s="42">
        <f>_xll.qlCalendarAdvance(Calendar,$D3050,B3051,"f",FALSE)</f>
        <v>61134</v>
      </c>
      <c r="E3051" s="139">
        <f>_xll.qlInterestRateIndexValueDate(IndexON,D3051)</f>
        <v>61134</v>
      </c>
      <c r="F3051" s="155">
        <f>IFERROR(_xll.qlIndexFixing(IndexON,D3051,TRUE,_xll.ohTrigger(RecalcTrigger,TriggerON)),NA())</f>
        <v>6.1005300443284227E-3</v>
      </c>
      <c r="H3051" s="42">
        <f>_xll.qlCalendarAdvance(Calendar,$H3050,B3051,"f",FALSE)</f>
        <v>61134</v>
      </c>
      <c r="I3051" s="139">
        <f>_xll.qlInterestRateIndexValueDate(Index1M,$H3051)</f>
        <v>61136</v>
      </c>
      <c r="J3051" s="144">
        <f>IFERROR(_xll.qlIndexFixing(Index1M,$H3051,TRUE,_xll.ohTrigger(RecalcTrigger,Trigger1M)),NA())</f>
        <v>5.2766642050208756E-3</v>
      </c>
      <c r="K3051" s="44">
        <f>IFERROR(_xll.qlIndexFixing(Index3M,H3051,TRUE,_xll.ohTrigger(RecalcTrigger,Trigger3M)),NA())</f>
        <v>5.5504332674131181E-3</v>
      </c>
      <c r="L3051" s="44">
        <f>IFERROR(_xll.qlIndexFixing(Index6M,$H3051,TRUE,_xll.ohTrigger(RecalcTrigger,Trigger6M)),NA())</f>
        <v>5.6130905413263469E-3</v>
      </c>
      <c r="M3051" s="145">
        <f>IFERROR(_xll.qlIndexFixing(Index1Y,$H3051,TRUE,_xll.ohTrigger(RecalcTrigger,Trigger1Y)),NA())</f>
        <v>5.8202520670442223E-3</v>
      </c>
      <c r="N3051" s="144">
        <f>IFERROR(_xll.qlIndexFixing(ONIndex1M,I3051,TRUE,_xll.ohTrigger(RecalcTrigger,Trigger1M)),NA())</f>
        <v>5.2674420022569279E-3</v>
      </c>
      <c r="O3051" s="44">
        <f>IFERROR(_xll.qlIndexFixing(ONIndex3M,I3051,TRUE,_xll.ohTrigger(RecalcTrigger,Trigger3M)),NA())</f>
        <v>5.518012658560778E-3</v>
      </c>
      <c r="P3051" s="44">
        <f>IFERROR(_xll.qlIndexFixing(ONIndex6M,I3051,TRUE,_xll.ohTrigger(RecalcTrigger,Trigger6M)),NA())</f>
        <v>5.4370623587374212E-3</v>
      </c>
      <c r="Q3051" s="145">
        <f>IFERROR(_xll.qlIndexFixing(ONIndex1Y,I3051,TRUE,_xll.ohTrigger(RecalcTrigger,Trigger1Y)),NA())</f>
        <v>5.6830803977980793E-3</v>
      </c>
    </row>
    <row r="3052" spans="2:17" x14ac:dyDescent="0.2">
      <c r="B3052" s="39" t="s">
        <v>42</v>
      </c>
      <c r="D3052" s="42">
        <f>_xll.qlCalendarAdvance(Calendar,$D3051,B3052,"f",FALSE)</f>
        <v>61141</v>
      </c>
      <c r="E3052" s="139">
        <f>_xll.qlInterestRateIndexValueDate(IndexON,D3052)</f>
        <v>61141</v>
      </c>
      <c r="F3052" s="155">
        <f>IFERROR(_xll.qlIndexFixing(IndexON,D3052,TRUE,_xll.ohTrigger(RecalcTrigger,TriggerON)),NA())</f>
        <v>6.1005300442484867E-3</v>
      </c>
      <c r="H3052" s="42">
        <f>_xll.qlCalendarAdvance(Calendar,$H3051,B3052,"f",FALSE)</f>
        <v>61141</v>
      </c>
      <c r="I3052" s="139">
        <f>_xll.qlInterestRateIndexValueDate(Index1M,$H3052)</f>
        <v>61143</v>
      </c>
      <c r="J3052" s="144">
        <f>IFERROR(_xll.qlIndexFixing(Index1M,$H3052,TRUE,_xll.ohTrigger(RecalcTrigger,Trigger1M)),NA())</f>
        <v>5.2815458200156096E-3</v>
      </c>
      <c r="K3052" s="44">
        <f>IFERROR(_xll.qlIndexFixing(Index3M,H3052,TRUE,_xll.ohTrigger(RecalcTrigger,Trigger3M)),NA())</f>
        <v>5.5552386825545768E-3</v>
      </c>
      <c r="L3052" s="44">
        <f>IFERROR(_xll.qlIndexFixing(Index6M,$H3052,TRUE,_xll.ohTrigger(RecalcTrigger,Trigger6M)),NA())</f>
        <v>5.6261112932997461E-3</v>
      </c>
      <c r="M3052" s="145">
        <f>IFERROR(_xll.qlIndexFixing(Index1Y,$H3052,TRUE,_xll.ohTrigger(RecalcTrigger,Trigger1Y)),NA())</f>
        <v>5.8248973537786252E-3</v>
      </c>
      <c r="N3052" s="144">
        <f>IFERROR(_xll.qlIndexFixing(ONIndex1M,I3052,TRUE,_xll.ohTrigger(RecalcTrigger,Trigger1M)),NA())</f>
        <v>5.2723309989044509E-3</v>
      </c>
      <c r="O3052" s="44">
        <f>IFERROR(_xll.qlIndexFixing(ONIndex3M,I3052,TRUE,_xll.ohTrigger(RecalcTrigger,Trigger3M)),NA())</f>
        <v>5.5228472143564744E-3</v>
      </c>
      <c r="P3052" s="44">
        <f>IFERROR(_xll.qlIndexFixing(ONIndex6M,I3052,TRUE,_xll.ohTrigger(RecalcTrigger,Trigger6M)),NA())</f>
        <v>5.4508850988899127E-3</v>
      </c>
      <c r="Q3052" s="145">
        <f>IFERROR(_xll.qlIndexFixing(ONIndex1Y,I3052,TRUE,_xll.ohTrigger(RecalcTrigger,Trigger1Y)),NA())</f>
        <v>5.6878699867635163E-3</v>
      </c>
    </row>
    <row r="3053" spans="2:17" x14ac:dyDescent="0.2">
      <c r="B3053" s="39" t="s">
        <v>42</v>
      </c>
      <c r="D3053" s="42">
        <f>_xll.qlCalendarAdvance(Calendar,$D3052,B3053,"f",FALSE)</f>
        <v>61148</v>
      </c>
      <c r="E3053" s="139">
        <f>_xll.qlInterestRateIndexValueDate(IndexON,D3053)</f>
        <v>61148</v>
      </c>
      <c r="F3053" s="155">
        <f>IFERROR(_xll.qlIndexFixing(IndexON,D3053,TRUE,_xll.ohTrigger(RecalcTrigger,TriggerON)),NA())</f>
        <v>6.1005300443284227E-3</v>
      </c>
      <c r="H3053" s="42">
        <f>_xll.qlCalendarAdvance(Calendar,$H3052,B3053,"f",FALSE)</f>
        <v>61148</v>
      </c>
      <c r="I3053" s="139">
        <f>_xll.qlInterestRateIndexValueDate(Index1M,$H3053)</f>
        <v>61150</v>
      </c>
      <c r="J3053" s="144">
        <f>IFERROR(_xll.qlIndexFixing(Index1M,$H3053,TRUE,_xll.ohTrigger(RecalcTrigger,Trigger1M)),NA())</f>
        <v>5.2864215755549226E-3</v>
      </c>
      <c r="K3053" s="44">
        <f>IFERROR(_xll.qlIndexFixing(Index3M,H3053,TRUE,_xll.ohTrigger(RecalcTrigger,Trigger3M)),NA())</f>
        <v>5.5600379983715125E-3</v>
      </c>
      <c r="L3053" s="44">
        <f>IFERROR(_xll.qlIndexFixing(Index6M,$H3053,TRUE,_xll.ohTrigger(RecalcTrigger,Trigger6M)),NA())</f>
        <v>5.6362259109712888E-3</v>
      </c>
      <c r="M3053" s="145">
        <f>IFERROR(_xll.qlIndexFixing(Index1Y,$H3053,TRUE,_xll.ohTrigger(RecalcTrigger,Trigger1Y)),NA())</f>
        <v>5.8295357371562296E-3</v>
      </c>
      <c r="N3053" s="144">
        <f>IFERROR(_xll.qlIndexFixing(ONIndex1M,I3053,TRUE,_xll.ohTrigger(RecalcTrigger,Trigger1M)),NA())</f>
        <v>5.2772141688528507E-3</v>
      </c>
      <c r="O3053" s="44">
        <f>IFERROR(_xll.qlIndexFixing(ONIndex3M,I3053,TRUE,_xll.ohTrigger(RecalcTrigger,Trigger3M)),NA())</f>
        <v>5.5276757926137066E-3</v>
      </c>
      <c r="P3053" s="44">
        <f>IFERROR(_xll.qlIndexFixing(ONIndex6M,I3053,TRUE,_xll.ohTrigger(RecalcTrigger,Trigger6M)),NA())</f>
        <v>5.4646424638171709E-3</v>
      </c>
      <c r="Q3053" s="145">
        <f>IFERROR(_xll.qlIndexFixing(ONIndex1Y,I3053,TRUE,_xll.ohTrigger(RecalcTrigger,Trigger1Y)),NA())</f>
        <v>5.6926532373591243E-3</v>
      </c>
    </row>
    <row r="3054" spans="2:17" x14ac:dyDescent="0.2">
      <c r="B3054" s="39" t="s">
        <v>42</v>
      </c>
      <c r="D3054" s="42">
        <f>_xll.qlCalendarAdvance(Calendar,$D3053,B3054,"f",FALSE)</f>
        <v>61155</v>
      </c>
      <c r="E3054" s="139">
        <f>_xll.qlInterestRateIndexValueDate(IndexON,D3054)</f>
        <v>61155</v>
      </c>
      <c r="F3054" s="155">
        <f>IFERROR(_xll.qlIndexFixing(IndexON,D3054,TRUE,_xll.ohTrigger(RecalcTrigger,TriggerON)),NA())</f>
        <v>6.1005300443284227E-3</v>
      </c>
      <c r="H3054" s="42">
        <f>_xll.qlCalendarAdvance(Calendar,$H3053,B3054,"f",FALSE)</f>
        <v>61155</v>
      </c>
      <c r="I3054" s="139">
        <f>_xll.qlInterestRateIndexValueDate(Index1M,$H3054)</f>
        <v>61157</v>
      </c>
      <c r="J3054" s="144">
        <f>IFERROR(_xll.qlIndexFixing(Index1M,$H3054,TRUE,_xll.ohTrigger(RecalcTrigger,Trigger1M)),NA())</f>
        <v>5.2912914520619747E-3</v>
      </c>
      <c r="K3054" s="44">
        <f>IFERROR(_xll.qlIndexFixing(Index3M,H3054,TRUE,_xll.ohTrigger(RecalcTrigger,Trigger3M)),NA())</f>
        <v>5.5648311947400211E-3</v>
      </c>
      <c r="L3054" s="44">
        <f>IFERROR(_xll.qlIndexFixing(Index6M,$H3054,TRUE,_xll.ohTrigger(RecalcTrigger,Trigger6M)),NA())</f>
        <v>5.6491263155353296E-3</v>
      </c>
      <c r="M3054" s="145">
        <f>IFERROR(_xll.qlIndexFixing(Index1Y,$H3054,TRUE,_xll.ohTrigger(RecalcTrigger,Trigger1Y)),NA())</f>
        <v>5.8341671956653289E-3</v>
      </c>
      <c r="N3054" s="144">
        <f>IFERROR(_xll.qlIndexFixing(ONIndex1M,I3054,TRUE,_xll.ohTrigger(RecalcTrigger,Trigger1M)),NA())</f>
        <v>5.2820914925977291E-3</v>
      </c>
      <c r="O3054" s="44">
        <f>IFERROR(_xll.qlIndexFixing(ONIndex3M,I3054,TRUE,_xll.ohTrigger(RecalcTrigger,Trigger3M)),NA())</f>
        <v>5.532498373268524E-3</v>
      </c>
      <c r="P3054" s="44">
        <f>IFERROR(_xll.qlIndexFixing(ONIndex6M,I3054,TRUE,_xll.ohTrigger(RecalcTrigger,Trigger6M)),NA())</f>
        <v>5.4783343276998409E-3</v>
      </c>
      <c r="Q3054" s="145">
        <f>IFERROR(_xll.qlIndexFixing(ONIndex1Y,I3054,TRUE,_xll.ohTrigger(RecalcTrigger,Trigger1Y)),NA())</f>
        <v>5.6974301282419759E-3</v>
      </c>
    </row>
    <row r="3055" spans="2:17" x14ac:dyDescent="0.2">
      <c r="B3055" s="39" t="s">
        <v>42</v>
      </c>
      <c r="D3055" s="42">
        <f>_xll.qlCalendarAdvance(Calendar,$D3054,B3055,"f",FALSE)</f>
        <v>61162</v>
      </c>
      <c r="E3055" s="139">
        <f>_xll.qlInterestRateIndexValueDate(IndexON,D3055)</f>
        <v>61162</v>
      </c>
      <c r="F3055" s="155">
        <f>IFERROR(_xll.qlIndexFixing(IndexON,D3055,TRUE,_xll.ohTrigger(RecalcTrigger,TriggerON)),NA())</f>
        <v>6.1005300443284227E-3</v>
      </c>
      <c r="H3055" s="42">
        <f>_xll.qlCalendarAdvance(Calendar,$H3054,B3055,"f",FALSE)</f>
        <v>61162</v>
      </c>
      <c r="I3055" s="139">
        <f>_xll.qlInterestRateIndexValueDate(Index1M,$H3055)</f>
        <v>61164</v>
      </c>
      <c r="J3055" s="144">
        <f>IFERROR(_xll.qlIndexFixing(Index1M,$H3055,TRUE,_xll.ohTrigger(RecalcTrigger,Trigger1M)),NA())</f>
        <v>5.2961554299424396E-3</v>
      </c>
      <c r="K3055" s="44">
        <f>IFERROR(_xll.qlIndexFixing(Index3M,H3055,TRUE,_xll.ohTrigger(RecalcTrigger,Trigger3M)),NA())</f>
        <v>5.5696182515292507E-3</v>
      </c>
      <c r="L3055" s="44">
        <f>IFERROR(_xll.qlIndexFixing(Index6M,$H3055,TRUE,_xll.ohTrigger(RecalcTrigger,Trigger6M)),NA())</f>
        <v>5.6619594223687028E-3</v>
      </c>
      <c r="M3055" s="145">
        <f>IFERROR(_xll.qlIndexFixing(Index1Y,$H3055,TRUE,_xll.ohTrigger(RecalcTrigger,Trigger1Y)),NA())</f>
        <v>5.8387917077933485E-3</v>
      </c>
      <c r="N3055" s="144">
        <f>IFERROR(_xll.qlIndexFixing(ONIndex1M,I3055,TRUE,_xll.ohTrigger(RecalcTrigger,Trigger1M)),NA())</f>
        <v>5.2869629504748161E-3</v>
      </c>
      <c r="O3055" s="44">
        <f>IFERROR(_xll.qlIndexFixing(ONIndex3M,I3055,TRUE,_xll.ohTrigger(RecalcTrigger,Trigger3M)),NA())</f>
        <v>5.5373149361770402E-3</v>
      </c>
      <c r="P3055" s="44">
        <f>IFERROR(_xll.qlIndexFixing(ONIndex6M,I3055,TRUE,_xll.ohTrigger(RecalcTrigger,Trigger6M)),NA())</f>
        <v>5.4919605650383119E-3</v>
      </c>
      <c r="Q3055" s="145">
        <f>IFERROR(_xll.qlIndexFixing(ONIndex1Y,I3055,TRUE,_xll.ohTrigger(RecalcTrigger,Trigger1Y)),NA())</f>
        <v>5.7022006382290158E-3</v>
      </c>
    </row>
    <row r="3056" spans="2:17" x14ac:dyDescent="0.2">
      <c r="B3056" s="39" t="s">
        <v>42</v>
      </c>
      <c r="D3056" s="42">
        <f>_xll.qlCalendarAdvance(Calendar,$D3055,B3056,"f",FALSE)</f>
        <v>61169</v>
      </c>
      <c r="E3056" s="139">
        <f>_xll.qlInterestRateIndexValueDate(IndexON,D3056)</f>
        <v>61169</v>
      </c>
      <c r="F3056" s="155">
        <f>IFERROR(_xll.qlIndexFixing(IndexON,D3056,TRUE,_xll.ohTrigger(RecalcTrigger,TriggerON)),NA())</f>
        <v>6.1005300442484867E-3</v>
      </c>
      <c r="H3056" s="42">
        <f>_xll.qlCalendarAdvance(Calendar,$H3055,B3056,"f",FALSE)</f>
        <v>61169</v>
      </c>
      <c r="I3056" s="139">
        <f>_xll.qlInterestRateIndexValueDate(Index1M,$H3056)</f>
        <v>61171</v>
      </c>
      <c r="J3056" s="144">
        <f>IFERROR(_xll.qlIndexFixing(Index1M,$H3056,TRUE,_xll.ohTrigger(RecalcTrigger,Trigger1M)),NA())</f>
        <v>5.3010134896169792E-3</v>
      </c>
      <c r="K3056" s="44">
        <f>IFERROR(_xll.qlIndexFixing(Index3M,H3056,TRUE,_xll.ohTrigger(RecalcTrigger,Trigger3M)),NA())</f>
        <v>5.5743991486170352E-3</v>
      </c>
      <c r="L3056" s="44">
        <f>IFERROR(_xll.qlIndexFixing(Index6M,$H3056,TRUE,_xll.ohTrigger(RecalcTrigger,Trigger6M)),NA())</f>
        <v>5.6747251040751741E-3</v>
      </c>
      <c r="M3056" s="145">
        <f>IFERROR(_xll.qlIndexFixing(Index1Y,$H3056,TRUE,_xll.ohTrigger(RecalcTrigger,Trigger1Y)),NA())</f>
        <v>5.8434092520268464E-3</v>
      </c>
      <c r="N3056" s="144">
        <f>IFERROR(_xll.qlIndexFixing(ONIndex1M,I3056,TRUE,_xll.ohTrigger(RecalcTrigger,Trigger1M)),NA())</f>
        <v>5.2918285229797135E-3</v>
      </c>
      <c r="O3056" s="44">
        <f>IFERROR(_xll.qlIndexFixing(ONIndex3M,I3056,TRUE,_xll.ohTrigger(RecalcTrigger,Trigger3M)),NA())</f>
        <v>5.5421254612753046E-3</v>
      </c>
      <c r="P3056" s="44">
        <f>IFERROR(_xll.qlIndexFixing(ONIndex6M,I3056,TRUE,_xll.ohTrigger(RecalcTrigger,Trigger6M)),NA())</f>
        <v>5.505521050013229E-3</v>
      </c>
      <c r="Q3056" s="145">
        <f>IFERROR(_xll.qlIndexFixing(ONIndex1Y,I3056,TRUE,_xll.ohTrigger(RecalcTrigger,Trigger1Y)),NA())</f>
        <v>5.7069647458174444E-3</v>
      </c>
    </row>
    <row r="3057" spans="2:17" x14ac:dyDescent="0.2">
      <c r="B3057" s="39" t="s">
        <v>42</v>
      </c>
      <c r="D3057" s="42">
        <f>_xll.qlCalendarAdvance(Calendar,$D3056,B3057,"f",FALSE)</f>
        <v>61176</v>
      </c>
      <c r="E3057" s="139">
        <f>_xll.qlInterestRateIndexValueDate(IndexON,D3057)</f>
        <v>61176</v>
      </c>
      <c r="F3057" s="155">
        <f>IFERROR(_xll.qlIndexFixing(IndexON,D3057,TRUE,_xll.ohTrigger(RecalcTrigger,TriggerON)),NA())</f>
        <v>6.1005300443284227E-3</v>
      </c>
      <c r="H3057" s="42">
        <f>_xll.qlCalendarAdvance(Calendar,$H3056,B3057,"f",FALSE)</f>
        <v>61176</v>
      </c>
      <c r="I3057" s="139">
        <f>_xll.qlInterestRateIndexValueDate(Index1M,$H3057)</f>
        <v>61178</v>
      </c>
      <c r="J3057" s="144">
        <f>IFERROR(_xll.qlIndexFixing(Index1M,$H3057,TRUE,_xll.ohTrigger(RecalcTrigger,Trigger1M)),NA())</f>
        <v>5.304710063834395E-3</v>
      </c>
      <c r="K3057" s="44">
        <f>IFERROR(_xll.qlIndexFixing(Index3M,H3057,TRUE,_xll.ohTrigger(RecalcTrigger,Trigger3M)),NA())</f>
        <v>5.5791738658716528E-3</v>
      </c>
      <c r="L3057" s="44">
        <f>IFERROR(_xll.qlIndexFixing(Index6M,$H3057,TRUE,_xll.ohTrigger(RecalcTrigger,Trigger6M)),NA())</f>
        <v>5.6874232332637482E-3</v>
      </c>
      <c r="M3057" s="145">
        <f>IFERROR(_xll.qlIndexFixing(Index1Y,$H3057,TRUE,_xll.ohTrigger(RecalcTrigger,Trigger1Y)),NA())</f>
        <v>5.8469033972398709E-3</v>
      </c>
      <c r="N3057" s="144">
        <f>IFERROR(_xll.qlIndexFixing(ONIndex1M,I3057,TRUE,_xll.ohTrigger(RecalcTrigger,Trigger1M)),NA())</f>
        <v>5.2966881905280871E-3</v>
      </c>
      <c r="O3057" s="44">
        <f>IFERROR(_xll.qlIndexFixing(ONIndex3M,I3057,TRUE,_xll.ohTrigger(RecalcTrigger,Trigger3M)),NA())</f>
        <v>5.5469299284194307E-3</v>
      </c>
      <c r="P3057" s="44">
        <f>IFERROR(_xll.qlIndexFixing(ONIndex6M,I3057,TRUE,_xll.ohTrigger(RecalcTrigger,Trigger6M)),NA())</f>
        <v>5.5190156567253013E-3</v>
      </c>
      <c r="Q3057" s="145">
        <f>IFERROR(_xll.qlIndexFixing(ONIndex1Y,I3057,TRUE,_xll.ohTrigger(RecalcTrigger,Trigger1Y)),NA())</f>
        <v>5.7117224299041425E-3</v>
      </c>
    </row>
    <row r="3058" spans="2:17" x14ac:dyDescent="0.2">
      <c r="B3058" s="39" t="s">
        <v>42</v>
      </c>
      <c r="D3058" s="42">
        <f>_xll.qlCalendarAdvance(Calendar,$D3057,B3058,"f",FALSE)</f>
        <v>61183</v>
      </c>
      <c r="E3058" s="139">
        <f>_xll.qlInterestRateIndexValueDate(IndexON,D3058)</f>
        <v>61183</v>
      </c>
      <c r="F3058" s="155">
        <f>IFERROR(_xll.qlIndexFixing(IndexON,D3058,TRUE,_xll.ohTrigger(RecalcTrigger,TriggerON)),NA())</f>
        <v>6.1005300442484867E-3</v>
      </c>
      <c r="H3058" s="42">
        <f>_xll.qlCalendarAdvance(Calendar,$H3057,B3058,"f",FALSE)</f>
        <v>61183</v>
      </c>
      <c r="I3058" s="139">
        <f>_xll.qlInterestRateIndexValueDate(Index1M,$H3058)</f>
        <v>61185</v>
      </c>
      <c r="J3058" s="144">
        <f>IFERROR(_xll.qlIndexFixing(Index1M,$H3058,TRUE,_xll.ohTrigger(RecalcTrigger,Trigger1M)),NA())</f>
        <v>5.3107117759909617E-3</v>
      </c>
      <c r="K3058" s="44">
        <f>IFERROR(_xll.qlIndexFixing(Index3M,H3058,TRUE,_xll.ohTrigger(RecalcTrigger,Trigger3M)),NA())</f>
        <v>5.5839423831700701E-3</v>
      </c>
      <c r="L3058" s="44">
        <f>IFERROR(_xll.qlIndexFixing(Index6M,$H3058,TRUE,_xll.ohTrigger(RecalcTrigger,Trigger6M)),NA())</f>
        <v>5.7028228339140964E-3</v>
      </c>
      <c r="M3058" s="145">
        <f>IFERROR(_xll.qlIndexFixing(Index1Y,$H3058,TRUE,_xll.ohTrigger(RecalcTrigger,Trigger1Y)),NA())</f>
        <v>5.8526233507582405E-3</v>
      </c>
      <c r="N3058" s="144">
        <f>IFERROR(_xll.qlIndexFixing(ONIndex1M,I3058,TRUE,_xll.ohTrigger(RecalcTrigger,Trigger1M)),NA())</f>
        <v>5.3015419334556668E-3</v>
      </c>
      <c r="O3058" s="44">
        <f>IFERROR(_xll.qlIndexFixing(ONIndex3M,I3058,TRUE,_xll.ohTrigger(RecalcTrigger,Trigger3M)),NA())</f>
        <v>5.55172831770534E-3</v>
      </c>
      <c r="P3058" s="44">
        <f>IFERROR(_xll.qlIndexFixing(ONIndex6M,I3058,TRUE,_xll.ohTrigger(RecalcTrigger,Trigger6M)),NA())</f>
        <v>5.5324442595949819E-3</v>
      </c>
      <c r="Q3058" s="145">
        <f>IFERROR(_xll.qlIndexFixing(ONIndex1Y,I3058,TRUE,_xll.ohTrigger(RecalcTrigger,Trigger1Y)),NA())</f>
        <v>5.7164736690662465E-3</v>
      </c>
    </row>
    <row r="3059" spans="2:17" x14ac:dyDescent="0.2">
      <c r="B3059" s="39" t="s">
        <v>42</v>
      </c>
      <c r="D3059" s="42">
        <f>_xll.qlCalendarAdvance(Calendar,$D3058,B3059,"f",FALSE)</f>
        <v>61190</v>
      </c>
      <c r="E3059" s="139">
        <f>_xll.qlInterestRateIndexValueDate(IndexON,D3059)</f>
        <v>61190</v>
      </c>
      <c r="F3059" s="155">
        <f>IFERROR(_xll.qlIndexFixing(IndexON,D3059,TRUE,_xll.ohTrigger(RecalcTrigger,TriggerON)),NA())</f>
        <v>6.1005300443284227E-3</v>
      </c>
      <c r="H3059" s="42">
        <f>_xll.qlCalendarAdvance(Calendar,$H3058,B3059,"f",FALSE)</f>
        <v>61190</v>
      </c>
      <c r="I3059" s="139">
        <f>_xll.qlInterestRateIndexValueDate(Index1M,$H3059)</f>
        <v>61192</v>
      </c>
      <c r="J3059" s="144">
        <f>IFERROR(_xll.qlIndexFixing(Index1M,$H3059,TRUE,_xll.ohTrigger(RecalcTrigger,Trigger1M)),NA())</f>
        <v>5.3155519635267323E-3</v>
      </c>
      <c r="K3059" s="44">
        <f>IFERROR(_xll.qlIndexFixing(Index3M,H3059,TRUE,_xll.ohTrigger(RecalcTrigger,Trigger3M)),NA())</f>
        <v>5.5887046803831707E-3</v>
      </c>
      <c r="L3059" s="44">
        <f>IFERROR(_xll.qlIndexFixing(Index6M,$H3059,TRUE,_xll.ohTrigger(RecalcTrigger,Trigger6M)),NA())</f>
        <v>5.7153714062175088E-3</v>
      </c>
      <c r="M3059" s="145">
        <f>IFERROR(_xll.qlIndexFixing(Index1Y,$H3059,TRUE,_xll.ohTrigger(RecalcTrigger,Trigger1Y)),NA())</f>
        <v>5.8572198622290333E-3</v>
      </c>
      <c r="N3059" s="144">
        <f>IFERROR(_xll.qlIndexFixing(ONIndex1M,I3059,TRUE,_xll.ohTrigger(RecalcTrigger,Trigger1M)),NA())</f>
        <v>5.3063897324179266E-3</v>
      </c>
      <c r="O3059" s="44">
        <f>IFERROR(_xll.qlIndexFixing(ONIndex3M,I3059,TRUE,_xll.ohTrigger(RecalcTrigger,Trigger3M)),NA())</f>
        <v>5.5565206089891461E-3</v>
      </c>
      <c r="P3059" s="44">
        <f>IFERROR(_xll.qlIndexFixing(ONIndex6M,I3059,TRUE,_xll.ohTrigger(RecalcTrigger,Trigger6M)),NA())</f>
        <v>5.545806732882852E-3</v>
      </c>
      <c r="Q3059" s="145">
        <f>IFERROR(_xll.qlIndexFixing(ONIndex1Y,I3059,TRUE,_xll.ohTrigger(RecalcTrigger,Trigger1Y)),NA())</f>
        <v>5.7212184421207013E-3</v>
      </c>
    </row>
    <row r="3060" spans="2:17" x14ac:dyDescent="0.2">
      <c r="B3060" s="39" t="s">
        <v>42</v>
      </c>
      <c r="D3060" s="42">
        <f>_xll.qlCalendarAdvance(Calendar,$D3059,B3060,"f",FALSE)</f>
        <v>61197</v>
      </c>
      <c r="E3060" s="139">
        <f>_xll.qlInterestRateIndexValueDate(IndexON,D3060)</f>
        <v>61197</v>
      </c>
      <c r="F3060" s="155">
        <f>IFERROR(_xll.qlIndexFixing(IndexON,D3060,TRUE,_xll.ohTrigger(RecalcTrigger,TriggerON)),NA())</f>
        <v>6.1005300442484867E-3</v>
      </c>
      <c r="H3060" s="42">
        <f>_xll.qlCalendarAdvance(Calendar,$H3059,B3060,"f",FALSE)</f>
        <v>61197</v>
      </c>
      <c r="I3060" s="139">
        <f>_xll.qlInterestRateIndexValueDate(Index1M,$H3060)</f>
        <v>61199</v>
      </c>
      <c r="J3060" s="144">
        <f>IFERROR(_xll.qlIndexFixing(Index1M,$H3060,TRUE,_xll.ohTrigger(RecalcTrigger,Trigger1M)),NA())</f>
        <v>5.320386154501755E-3</v>
      </c>
      <c r="K3060" s="44">
        <f>IFERROR(_xll.qlIndexFixing(Index3M,H3060,TRUE,_xll.ohTrigger(RecalcTrigger,Trigger3M)),NA())</f>
        <v>5.593460737385314E-3</v>
      </c>
      <c r="L3060" s="44">
        <f>IFERROR(_xll.qlIndexFixing(Index6M,$H3060,TRUE,_xll.ohTrigger(RecalcTrigger,Trigger6M)),NA())</f>
        <v>5.7278520146210356E-3</v>
      </c>
      <c r="M3060" s="145">
        <f>IFERROR(_xll.qlIndexFixing(Index1Y,$H3060,TRUE,_xll.ohTrigger(RecalcTrigger,Trigger1Y)),NA())</f>
        <v>5.8618093197515308E-3</v>
      </c>
      <c r="N3060" s="144">
        <f>IFERROR(_xll.qlIndexFixing(ONIndex1M,I3060,TRUE,_xll.ohTrigger(RecalcTrigger,Trigger1M)),NA())</f>
        <v>5.311231567590724E-3</v>
      </c>
      <c r="O3060" s="44">
        <f>IFERROR(_xll.qlIndexFixing(ONIndex3M,I3060,TRUE,_xll.ohTrigger(RecalcTrigger,Trigger3M)),NA())</f>
        <v>5.5613067821269624E-3</v>
      </c>
      <c r="P3060" s="44">
        <f>IFERROR(_xll.qlIndexFixing(ONIndex6M,I3060,TRUE,_xll.ohTrigger(RecalcTrigger,Trigger6M)),NA())</f>
        <v>5.5591029508494927E-3</v>
      </c>
      <c r="Q3060" s="145">
        <f>IFERROR(_xll.qlIndexFixing(ONIndex1Y,I3060,TRUE,_xll.ohTrigger(RecalcTrigger,Trigger1Y)),NA())</f>
        <v>5.7259567277245793E-3</v>
      </c>
    </row>
    <row r="3061" spans="2:17" x14ac:dyDescent="0.2">
      <c r="B3061" s="39" t="s">
        <v>42</v>
      </c>
      <c r="D3061" s="42">
        <f>_xll.qlCalendarAdvance(Calendar,$D3060,B3061,"f",FALSE)</f>
        <v>61204</v>
      </c>
      <c r="E3061" s="139">
        <f>_xll.qlInterestRateIndexValueDate(IndexON,D3061)</f>
        <v>61204</v>
      </c>
      <c r="F3061" s="155">
        <f>IFERROR(_xll.qlIndexFixing(IndexON,D3061,TRUE,_xll.ohTrigger(RecalcTrigger,TriggerON)),NA())</f>
        <v>6.1005300442484867E-3</v>
      </c>
      <c r="H3061" s="42">
        <f>_xll.qlCalendarAdvance(Calendar,$H3060,B3061,"f",FALSE)</f>
        <v>61204</v>
      </c>
      <c r="I3061" s="139">
        <f>_xll.qlInterestRateIndexValueDate(Index1M,$H3061)</f>
        <v>61206</v>
      </c>
      <c r="J3061" s="144">
        <f>IFERROR(_xll.qlIndexFixing(Index1M,$H3061,TRUE,_xll.ohTrigger(RecalcTrigger,Trigger1M)),NA())</f>
        <v>5.3252143293466836E-3</v>
      </c>
      <c r="K3061" s="44">
        <f>IFERROR(_xll.qlIndexFixing(Index3M,H3061,TRUE,_xll.ohTrigger(RecalcTrigger,Trigger3M)),NA())</f>
        <v>5.5982105340473863E-3</v>
      </c>
      <c r="L3061" s="44">
        <f>IFERROR(_xll.qlIndexFixing(Index6M,$H3061,TRUE,_xll.ohTrigger(RecalcTrigger,Trigger6M)),NA())</f>
        <v>5.7402645317216451E-3</v>
      </c>
      <c r="M3061" s="145">
        <f>IFERROR(_xll.qlIndexFixing(Index1Y,$H3061,TRUE,_xll.ohTrigger(RecalcTrigger,Trigger1Y)),NA())</f>
        <v>5.8663917018114209E-3</v>
      </c>
      <c r="N3061" s="144">
        <f>IFERROR(_xll.qlIndexFixing(ONIndex1M,I3061,TRUE,_xll.ohTrigger(RecalcTrigger,Trigger1M)),NA())</f>
        <v>5.3160674195495972E-3</v>
      </c>
      <c r="O3061" s="44">
        <f>IFERROR(_xll.qlIndexFixing(ONIndex3M,I3061,TRUE,_xll.ohTrigger(RecalcTrigger,Trigger3M)),NA())</f>
        <v>5.5660868171347744E-3</v>
      </c>
      <c r="P3061" s="44">
        <f>IFERROR(_xll.qlIndexFixing(ONIndex6M,I3061,TRUE,_xll.ohTrigger(RecalcTrigger,Trigger6M)),NA())</f>
        <v>5.5723327878354212E-3</v>
      </c>
      <c r="Q3061" s="145">
        <f>IFERROR(_xll.qlIndexFixing(ONIndex1Y,I3061,TRUE,_xll.ohTrigger(RecalcTrigger,Trigger1Y)),NA())</f>
        <v>5.7306885044550171E-3</v>
      </c>
    </row>
    <row r="3062" spans="2:17" x14ac:dyDescent="0.2">
      <c r="B3062" s="39" t="s">
        <v>42</v>
      </c>
      <c r="D3062" s="42">
        <f>_xll.qlCalendarAdvance(Calendar,$D3061,B3062,"f",FALSE)</f>
        <v>61211</v>
      </c>
      <c r="E3062" s="139">
        <f>_xll.qlInterestRateIndexValueDate(IndexON,D3062)</f>
        <v>61211</v>
      </c>
      <c r="F3062" s="155">
        <f>IFERROR(_xll.qlIndexFixing(IndexON,D3062,TRUE,_xll.ohTrigger(RecalcTrigger,TriggerON)),NA())</f>
        <v>6.1005300443284227E-3</v>
      </c>
      <c r="H3062" s="42">
        <f>_xll.qlCalendarAdvance(Calendar,$H3061,B3062,"f",FALSE)</f>
        <v>61211</v>
      </c>
      <c r="I3062" s="139">
        <f>_xll.qlInterestRateIndexValueDate(Index1M,$H3062)</f>
        <v>61213</v>
      </c>
      <c r="J3062" s="144">
        <f>IFERROR(_xll.qlIndexFixing(Index1M,$H3062,TRUE,_xll.ohTrigger(RecalcTrigger,Trigger1M)),NA())</f>
        <v>5.3300364684646939E-3</v>
      </c>
      <c r="K3062" s="44">
        <f>IFERROR(_xll.qlIndexFixing(Index3M,H3062,TRUE,_xll.ohTrigger(RecalcTrigger,Trigger3M)),NA())</f>
        <v>5.6029540502437452E-3</v>
      </c>
      <c r="L3062" s="44">
        <f>IFERROR(_xll.qlIndexFixing(Index6M,$H3062,TRUE,_xll.ohTrigger(RecalcTrigger,Trigger6M)),NA())</f>
        <v>5.7526088301193094E-3</v>
      </c>
      <c r="M3062" s="145">
        <f>IFERROR(_xll.qlIndexFixing(Index1Y,$H3062,TRUE,_xll.ohTrigger(RecalcTrigger,Trigger1Y)),NA())</f>
        <v>5.8709669868943918E-3</v>
      </c>
      <c r="N3062" s="144">
        <f>IFERROR(_xll.qlIndexFixing(ONIndex1M,I3062,TRUE,_xll.ohTrigger(RecalcTrigger,Trigger1M)),NA())</f>
        <v>5.3208972687901479E-3</v>
      </c>
      <c r="O3062" s="44">
        <f>IFERROR(_xll.qlIndexFixing(ONIndex3M,I3062,TRUE,_xll.ohTrigger(RecalcTrigger,Trigger3M)),NA())</f>
        <v>5.5708606937887595E-3</v>
      </c>
      <c r="P3062" s="44">
        <f>IFERROR(_xll.qlIndexFixing(ONIndex6M,I3062,TRUE,_xll.ohTrigger(RecalcTrigger,Trigger6M)),NA())</f>
        <v>5.5854961179413465E-3</v>
      </c>
      <c r="Q3062" s="145">
        <f>IFERROR(_xll.qlIndexFixing(ONIndex1Y,I3062,TRUE,_xll.ohTrigger(RecalcTrigger,Trigger1Y)),NA())</f>
        <v>5.7354137512888315E-3</v>
      </c>
    </row>
    <row r="3063" spans="2:17" x14ac:dyDescent="0.2">
      <c r="B3063" s="39" t="s">
        <v>42</v>
      </c>
      <c r="D3063" s="42">
        <f>_xll.qlCalendarAdvance(Calendar,$D3062,B3063,"f",FALSE)</f>
        <v>61218</v>
      </c>
      <c r="E3063" s="139">
        <f>_xll.qlInterestRateIndexValueDate(IndexON,D3063)</f>
        <v>61218</v>
      </c>
      <c r="F3063" s="155">
        <f>IFERROR(_xll.qlIndexFixing(IndexON,D3063,TRUE,_xll.ohTrigger(RecalcTrigger,TriggerON)),NA())</f>
        <v>6.1005300443284227E-3</v>
      </c>
      <c r="H3063" s="42">
        <f>_xll.qlCalendarAdvance(Calendar,$H3062,B3063,"f",FALSE)</f>
        <v>61218</v>
      </c>
      <c r="I3063" s="139">
        <f>_xll.qlInterestRateIndexValueDate(Index1M,$H3063)</f>
        <v>61220</v>
      </c>
      <c r="J3063" s="144">
        <f>IFERROR(_xll.qlIndexFixing(Index1M,$H3063,TRUE,_xll.ohTrigger(RecalcTrigger,Trigger1M)),NA())</f>
        <v>5.3348525522714518E-3</v>
      </c>
      <c r="K3063" s="44">
        <f>IFERROR(_xll.qlIndexFixing(Index3M,H3063,TRUE,_xll.ohTrigger(RecalcTrigger,Trigger3M)),NA())</f>
        <v>5.6076912658478816E-3</v>
      </c>
      <c r="L3063" s="44">
        <f>IFERROR(_xll.qlIndexFixing(Index6M,$H3063,TRUE,_xll.ohTrigger(RecalcTrigger,Trigger6M)),NA())</f>
        <v>5.7648847824178706E-3</v>
      </c>
      <c r="M3063" s="145">
        <f>IFERROR(_xll.qlIndexFixing(Index1Y,$H3063,TRUE,_xll.ohTrigger(RecalcTrigger,Trigger1Y)),NA())</f>
        <v>5.8755351534859144E-3</v>
      </c>
      <c r="N3063" s="144">
        <f>IFERROR(_xll.qlIndexFixing(ONIndex1M,I3063,TRUE,_xll.ohTrigger(RecalcTrigger,Trigger1M)),NA())</f>
        <v>5.32572109556817E-3</v>
      </c>
      <c r="O3063" s="44">
        <f>IFERROR(_xll.qlIndexFixing(ONIndex3M,I3063,TRUE,_xll.ohTrigger(RecalcTrigger,Trigger3M)),NA())</f>
        <v>5.5756283923447114E-3</v>
      </c>
      <c r="P3063" s="44">
        <f>IFERROR(_xll.qlIndexFixing(ONIndex6M,I3063,TRUE,_xll.ohTrigger(RecalcTrigger,Trigger6M)),NA())</f>
        <v>5.5985928156676579E-3</v>
      </c>
      <c r="Q3063" s="145">
        <f>IFERROR(_xll.qlIndexFixing(ONIndex1Y,I3063,TRUE,_xll.ohTrigger(RecalcTrigger,Trigger1Y)),NA())</f>
        <v>5.740132446883095E-3</v>
      </c>
    </row>
    <row r="3064" spans="2:17" x14ac:dyDescent="0.2">
      <c r="B3064" s="39" t="s">
        <v>42</v>
      </c>
      <c r="D3064" s="42">
        <f>_xll.qlCalendarAdvance(Calendar,$D3063,B3064,"f",FALSE)</f>
        <v>61225</v>
      </c>
      <c r="E3064" s="139">
        <f>_xll.qlInterestRateIndexValueDate(IndexON,D3064)</f>
        <v>61225</v>
      </c>
      <c r="F3064" s="155">
        <f>IFERROR(_xll.qlIndexFixing(IndexON,D3064,TRUE,_xll.ohTrigger(RecalcTrigger,TriggerON)),NA())</f>
        <v>6.1005300443284227E-3</v>
      </c>
      <c r="H3064" s="42">
        <f>_xll.qlCalendarAdvance(Calendar,$H3063,B3064,"f",FALSE)</f>
        <v>61225</v>
      </c>
      <c r="I3064" s="139">
        <f>_xll.qlInterestRateIndexValueDate(Index1M,$H3064)</f>
        <v>61227</v>
      </c>
      <c r="J3064" s="144">
        <f>IFERROR(_xll.qlIndexFixing(Index1M,$H3064,TRUE,_xll.ohTrigger(RecalcTrigger,Trigger1M)),NA())</f>
        <v>5.3396625611826232E-3</v>
      </c>
      <c r="K3064" s="44">
        <f>IFERROR(_xll.qlIndexFixing(Index3M,H3064,TRUE,_xll.ohTrigger(RecalcTrigger,Trigger3M)),NA())</f>
        <v>5.6124221607315502E-3</v>
      </c>
      <c r="L3064" s="44">
        <f>IFERROR(_xll.qlIndexFixing(Index6M,$H3064,TRUE,_xll.ohTrigger(RecalcTrigger,Trigger6M)),NA())</f>
        <v>5.7770922612258987E-3</v>
      </c>
      <c r="M3064" s="145">
        <f>IFERROR(_xll.qlIndexFixing(Index1Y,$H3064,TRUE,_xll.ohTrigger(RecalcTrigger,Trigger1Y)),NA())</f>
        <v>5.8800961800710254E-3</v>
      </c>
      <c r="N3064" s="144">
        <f>IFERROR(_xll.qlIndexFixing(ONIndex1M,I3064,TRUE,_xll.ohTrigger(RecalcTrigger,Trigger1M)),NA())</f>
        <v>5.3305388804592013E-3</v>
      </c>
      <c r="O3064" s="44">
        <f>IFERROR(_xll.qlIndexFixing(ONIndex3M,I3064,TRUE,_xll.ohTrigger(RecalcTrigger,Trigger3M)),NA())</f>
        <v>5.5803898923389994E-3</v>
      </c>
      <c r="P3064" s="44">
        <f>IFERROR(_xll.qlIndexFixing(ONIndex6M,I3064,TRUE,_xll.ohTrigger(RecalcTrigger,Trigger6M)),NA())</f>
        <v>5.6116227551150644E-3</v>
      </c>
      <c r="Q3064" s="145">
        <f>IFERROR(_xll.qlIndexFixing(ONIndex1Y,I3064,TRUE,_xll.ohTrigger(RecalcTrigger,Trigger1Y)),NA())</f>
        <v>5.7448445698948802E-3</v>
      </c>
    </row>
    <row r="3065" spans="2:17" x14ac:dyDescent="0.2">
      <c r="B3065" s="39" t="s">
        <v>42</v>
      </c>
      <c r="D3065" s="42">
        <f>_xll.qlCalendarAdvance(Calendar,$D3064,B3065,"f",FALSE)</f>
        <v>61232</v>
      </c>
      <c r="E3065" s="139">
        <f>_xll.qlInterestRateIndexValueDate(IndexON,D3065)</f>
        <v>61232</v>
      </c>
      <c r="F3065" s="155">
        <f>IFERROR(_xll.qlIndexFixing(IndexON,D3065,TRUE,_xll.ohTrigger(RecalcTrigger,TriggerON)),NA())</f>
        <v>6.1005300443284227E-3</v>
      </c>
      <c r="H3065" s="42">
        <f>_xll.qlCalendarAdvance(Calendar,$H3064,B3065,"f",FALSE)</f>
        <v>61232</v>
      </c>
      <c r="I3065" s="139">
        <f>_xll.qlInterestRateIndexValueDate(Index1M,$H3065)</f>
        <v>61234</v>
      </c>
      <c r="J3065" s="144">
        <f>IFERROR(_xll.qlIndexFixing(Index1M,$H3065,TRUE,_xll.ohTrigger(RecalcTrigger,Trigger1M)),NA())</f>
        <v>5.3444664756113758E-3</v>
      </c>
      <c r="K3065" s="44">
        <f>IFERROR(_xll.qlIndexFixing(Index3M,H3065,TRUE,_xll.ohTrigger(RecalcTrigger,Trigger3M)),NA())</f>
        <v>5.6171467147656338E-3</v>
      </c>
      <c r="L3065" s="44">
        <f>IFERROR(_xll.qlIndexFixing(Index6M,$H3065,TRUE,_xll.ohTrigger(RecalcTrigger,Trigger6M)),NA())</f>
        <v>5.7892311391554005E-3</v>
      </c>
      <c r="M3065" s="145">
        <f>IFERROR(_xll.qlIndexFixing(Index1Y,$H3065,TRUE,_xll.ohTrigger(RecalcTrigger,Trigger1Y)),NA())</f>
        <v>5.884650045134325E-3</v>
      </c>
      <c r="N3065" s="144">
        <f>IFERROR(_xll.qlIndexFixing(ONIndex1M,I3065,TRUE,_xll.ohTrigger(RecalcTrigger,Trigger1M)),NA())</f>
        <v>5.3353506037190357E-3</v>
      </c>
      <c r="O3065" s="44">
        <f>IFERROR(_xll.qlIndexFixing(ONIndex3M,I3065,TRUE,_xll.ohTrigger(RecalcTrigger,Trigger3M)),NA())</f>
        <v>5.585145173787609E-3</v>
      </c>
      <c r="P3065" s="44">
        <f>IFERROR(_xll.qlIndexFixing(ONIndex6M,I3065,TRUE,_xll.ohTrigger(RecalcTrigger,Trigger6M)),NA())</f>
        <v>5.6245858106240831E-3</v>
      </c>
      <c r="Q3065" s="145">
        <f>IFERROR(_xll.qlIndexFixing(ONIndex1Y,I3065,TRUE,_xll.ohTrigger(RecalcTrigger,Trigger1Y)),NA())</f>
        <v>5.7495500989013237E-3</v>
      </c>
    </row>
    <row r="3066" spans="2:17" x14ac:dyDescent="0.2">
      <c r="B3066" s="39" t="s">
        <v>42</v>
      </c>
      <c r="D3066" s="42">
        <f>_xll.qlCalendarAdvance(Calendar,$D3065,B3066,"f",FALSE)</f>
        <v>61239</v>
      </c>
      <c r="E3066" s="139">
        <f>_xll.qlInterestRateIndexValueDate(IndexON,D3066)</f>
        <v>61239</v>
      </c>
      <c r="F3066" s="155">
        <f>IFERROR(_xll.qlIndexFixing(IndexON,D3066,TRUE,_xll.ohTrigger(RecalcTrigger,TriggerON)),NA())</f>
        <v>6.1005300443284227E-3</v>
      </c>
      <c r="H3066" s="42">
        <f>_xll.qlCalendarAdvance(Calendar,$H3065,B3066,"f",FALSE)</f>
        <v>61239</v>
      </c>
      <c r="I3066" s="139">
        <f>_xll.qlInterestRateIndexValueDate(Index1M,$H3066)</f>
        <v>61241</v>
      </c>
      <c r="J3066" s="144">
        <f>IFERROR(_xll.qlIndexFixing(Index1M,$H3066,TRUE,_xll.ohTrigger(RecalcTrigger,Trigger1M)),NA())</f>
        <v>5.3492642759683795E-3</v>
      </c>
      <c r="K3066" s="44">
        <f>IFERROR(_xll.qlIndexFixing(Index3M,H3066,TRUE,_xll.ohTrigger(RecalcTrigger,Trigger3M)),NA())</f>
        <v>5.6214852291858923E-3</v>
      </c>
      <c r="L3066" s="44">
        <f>IFERROR(_xll.qlIndexFixing(Index6M,$H3066,TRUE,_xll.ohTrigger(RecalcTrigger,Trigger6M)),NA())</f>
        <v>5.7977593636240063E-3</v>
      </c>
      <c r="M3066" s="145">
        <f>IFERROR(_xll.qlIndexFixing(Index1Y,$H3066,TRUE,_xll.ohTrigger(RecalcTrigger,Trigger1Y)),NA())</f>
        <v>5.8891967271608508E-3</v>
      </c>
      <c r="N3066" s="144">
        <f>IFERROR(_xll.qlIndexFixing(ONIndex1M,I3066,TRUE,_xll.ohTrigger(RecalcTrigger,Trigger1M)),NA())</f>
        <v>5.3401562460031471E-3</v>
      </c>
      <c r="O3066" s="44">
        <f>IFERROR(_xll.qlIndexFixing(ONIndex3M,I3066,TRUE,_xll.ohTrigger(RecalcTrigger,Trigger3M)),NA())</f>
        <v>5.5898942168663979E-3</v>
      </c>
      <c r="P3066" s="44">
        <f>IFERROR(_xll.qlIndexFixing(ONIndex6M,I3066,TRUE,_xll.ohTrigger(RecalcTrigger,Trigger6M)),NA())</f>
        <v>5.6374818562954232E-3</v>
      </c>
      <c r="Q3066" s="145">
        <f>IFERROR(_xll.qlIndexFixing(ONIndex1Y,I3066,TRUE,_xll.ohTrigger(RecalcTrigger,Trigger1Y)),NA())</f>
        <v>5.7542490127993062E-3</v>
      </c>
    </row>
    <row r="3067" spans="2:17" x14ac:dyDescent="0.2">
      <c r="B3067" s="39" t="s">
        <v>42</v>
      </c>
      <c r="D3067" s="42">
        <f>_xll.qlCalendarAdvance(Calendar,$D3066,B3067,"f",FALSE)</f>
        <v>61246</v>
      </c>
      <c r="E3067" s="139">
        <f>_xll.qlInterestRateIndexValueDate(IndexON,D3067)</f>
        <v>61246</v>
      </c>
      <c r="F3067" s="155">
        <f>IFERROR(_xll.qlIndexFixing(IndexON,D3067,TRUE,_xll.ohTrigger(RecalcTrigger,TriggerON)),NA())</f>
        <v>6.1005300442484867E-3</v>
      </c>
      <c r="H3067" s="42">
        <f>_xll.qlCalendarAdvance(Calendar,$H3066,B3067,"f",FALSE)</f>
        <v>61246</v>
      </c>
      <c r="I3067" s="139">
        <f>_xll.qlInterestRateIndexValueDate(Index1M,$H3067)</f>
        <v>61248</v>
      </c>
      <c r="J3067" s="144">
        <f>IFERROR(_xll.qlIndexFixing(Index1M,$H3067,TRUE,_xll.ohTrigger(RecalcTrigger,Trigger1M)),NA())</f>
        <v>5.3540559426742962E-3</v>
      </c>
      <c r="K3067" s="44">
        <f>IFERROR(_xll.qlIndexFixing(Index3M,H3067,TRUE,_xll.ohTrigger(RecalcTrigger,Trigger3M)),NA())</f>
        <v>5.6261974271715502E-3</v>
      </c>
      <c r="L3067" s="44">
        <f>IFERROR(_xll.qlIndexFixing(Index6M,$H3067,TRUE,_xll.ohTrigger(RecalcTrigger,Trigger6M)),NA())</f>
        <v>5.8097797280166489E-3</v>
      </c>
      <c r="M3067" s="145">
        <f>IFERROR(_xll.qlIndexFixing(Index1Y,$H3067,TRUE,_xll.ohTrigger(RecalcTrigger,Trigger1Y)),NA())</f>
        <v>5.8937362046347702E-3</v>
      </c>
      <c r="N3067" s="144">
        <f>IFERROR(_xll.qlIndexFixing(ONIndex1M,I3067,TRUE,_xll.ohTrigger(RecalcTrigger,Trigger1M)),NA())</f>
        <v>5.3449557875673293E-3</v>
      </c>
      <c r="O3067" s="44">
        <f>IFERROR(_xll.qlIndexFixing(ONIndex3M,I3067,TRUE,_xll.ohTrigger(RecalcTrigger,Trigger3M)),NA())</f>
        <v>5.5946370012716073E-3</v>
      </c>
      <c r="P3067" s="44">
        <f>IFERROR(_xll.qlIndexFixing(ONIndex6M,I3067,TRUE,_xll.ohTrigger(RecalcTrigger,Trigger6M)),NA())</f>
        <v>5.6503107667094099E-3</v>
      </c>
      <c r="Q3067" s="145">
        <f>IFERROR(_xll.qlIndexFixing(ONIndex1Y,I3067,TRUE,_xll.ohTrigger(RecalcTrigger,Trigger1Y)),NA())</f>
        <v>5.7589412902459003E-3</v>
      </c>
    </row>
    <row r="3068" spans="2:17" x14ac:dyDescent="0.2">
      <c r="B3068" s="39" t="s">
        <v>42</v>
      </c>
      <c r="D3068" s="42">
        <f>_xll.qlCalendarAdvance(Calendar,$D3067,B3068,"f",FALSE)</f>
        <v>61253</v>
      </c>
      <c r="E3068" s="139">
        <f>_xll.qlInterestRateIndexValueDate(IndexON,D3068)</f>
        <v>61253</v>
      </c>
      <c r="F3068" s="155">
        <f>IFERROR(_xll.qlIndexFixing(IndexON,D3068,TRUE,_xll.ohTrigger(RecalcTrigger,TriggerON)),NA())</f>
        <v>6.1005300443284227E-3</v>
      </c>
      <c r="H3068" s="42">
        <f>_xll.qlCalendarAdvance(Calendar,$H3067,B3068,"f",FALSE)</f>
        <v>61253</v>
      </c>
      <c r="I3068" s="139">
        <f>_xll.qlInterestRateIndexValueDate(Index1M,$H3068)</f>
        <v>61255</v>
      </c>
      <c r="J3068" s="144">
        <f>IFERROR(_xll.qlIndexFixing(Index1M,$H3068,TRUE,_xll.ohTrigger(RecalcTrigger,Trigger1M)),NA())</f>
        <v>5.3588414561372977E-3</v>
      </c>
      <c r="K3068" s="44">
        <f>IFERROR(_xll.qlIndexFixing(Index3M,H3068,TRUE,_xll.ohTrigger(RecalcTrigger,Trigger3M)),NA())</f>
        <v>5.6309032254017585E-3</v>
      </c>
      <c r="L3068" s="44">
        <f>IFERROR(_xll.qlIndexFixing(Index6M,$H3068,TRUE,_xll.ohTrigger(RecalcTrigger,Trigger6M)),NA())</f>
        <v>5.8217311486377203E-3</v>
      </c>
      <c r="M3068" s="145">
        <f>IFERROR(_xll.qlIndexFixing(Index1Y,$H3068,TRUE,_xll.ohTrigger(RecalcTrigger,Trigger1Y)),NA())</f>
        <v>5.8982684560402506E-3</v>
      </c>
      <c r="N3068" s="144">
        <f>IFERROR(_xll.qlIndexFixing(ONIndex1M,I3068,TRUE,_xll.ohTrigger(RecalcTrigger,Trigger1M)),NA())</f>
        <v>5.3497492089071841E-3</v>
      </c>
      <c r="O3068" s="44">
        <f>IFERROR(_xll.qlIndexFixing(ONIndex3M,I3068,TRUE,_xll.ohTrigger(RecalcTrigger,Trigger3M)),NA())</f>
        <v>5.5993735068593509E-3</v>
      </c>
      <c r="P3068" s="44">
        <f>IFERROR(_xll.qlIndexFixing(ONIndex6M,I3068,TRUE,_xll.ohTrigger(RecalcTrigger,Trigger6M)),NA())</f>
        <v>5.6630724158068801E-3</v>
      </c>
      <c r="Q3068" s="145">
        <f>IFERROR(_xll.qlIndexFixing(ONIndex1Y,I3068,TRUE,_xll.ohTrigger(RecalcTrigger,Trigger1Y)),NA())</f>
        <v>5.7636269099781146E-3</v>
      </c>
    </row>
    <row r="3069" spans="2:17" x14ac:dyDescent="0.2">
      <c r="B3069" s="39" t="s">
        <v>42</v>
      </c>
      <c r="D3069" s="42">
        <f>_xll.qlCalendarAdvance(Calendar,$D3068,B3069,"f",FALSE)</f>
        <v>61260</v>
      </c>
      <c r="E3069" s="139">
        <f>_xll.qlInterestRateIndexValueDate(IndexON,D3069)</f>
        <v>61260</v>
      </c>
      <c r="F3069" s="155">
        <f>IFERROR(_xll.qlIndexFixing(IndexON,D3069,TRUE,_xll.ohTrigger(RecalcTrigger,TriggerON)),NA())</f>
        <v>6.1005300442484867E-3</v>
      </c>
      <c r="H3069" s="42">
        <f>_xll.qlCalendarAdvance(Calendar,$H3068,B3069,"f",FALSE)</f>
        <v>61260</v>
      </c>
      <c r="I3069" s="139">
        <f>_xll.qlInterestRateIndexValueDate(Index1M,$H3069)</f>
        <v>61262</v>
      </c>
      <c r="J3069" s="144">
        <f>IFERROR(_xll.qlIndexFixing(Index1M,$H3069,TRUE,_xll.ohTrigger(RecalcTrigger,Trigger1M)),NA())</f>
        <v>5.3636207967755478E-3</v>
      </c>
      <c r="K3069" s="44">
        <f>IFERROR(_xll.qlIndexFixing(Index3M,H3069,TRUE,_xll.ohTrigger(RecalcTrigger,Trigger3M)),NA())</f>
        <v>5.6356026037501965E-3</v>
      </c>
      <c r="L3069" s="44">
        <f>IFERROR(_xll.qlIndexFixing(Index6M,$H3069,TRUE,_xll.ohTrigger(RecalcTrigger,Trigger6M)),NA())</f>
        <v>5.8336134981486409E-3</v>
      </c>
      <c r="M3069" s="145">
        <f>IFERROR(_xll.qlIndexFixing(Index1Y,$H3069,TRUE,_xll.ohTrigger(RecalcTrigger,Trigger1Y)),NA())</f>
        <v>5.9027934598610242E-3</v>
      </c>
      <c r="N3069" s="144">
        <f>IFERROR(_xll.qlIndexFixing(ONIndex1M,I3069,TRUE,_xll.ohTrigger(RecalcTrigger,Trigger1M)),NA())</f>
        <v>5.3545364904383774E-3</v>
      </c>
      <c r="O3069" s="44">
        <f>IFERROR(_xll.qlIndexFixing(ONIndex3M,I3069,TRUE,_xll.ohTrigger(RecalcTrigger,Trigger3M)),NA())</f>
        <v>5.6041037138054861E-3</v>
      </c>
      <c r="P3069" s="44">
        <f>IFERROR(_xll.qlIndexFixing(ONIndex6M,I3069,TRUE,_xll.ohTrigger(RecalcTrigger,Trigger6M)),NA())</f>
        <v>5.6757666782480953E-3</v>
      </c>
      <c r="Q3069" s="145">
        <f>IFERROR(_xll.qlIndexFixing(ONIndex1Y,I3069,TRUE,_xll.ohTrigger(RecalcTrigger,Trigger1Y)),NA())</f>
        <v>5.7683058505730855E-3</v>
      </c>
    </row>
    <row r="3070" spans="2:17" x14ac:dyDescent="0.2">
      <c r="B3070" s="39" t="s">
        <v>42</v>
      </c>
      <c r="D3070" s="42">
        <f>_xll.qlCalendarAdvance(Calendar,$D3069,B3070,"f",FALSE)</f>
        <v>61267</v>
      </c>
      <c r="E3070" s="139">
        <f>_xll.qlInterestRateIndexValueDate(IndexON,D3070)</f>
        <v>61267</v>
      </c>
      <c r="F3070" s="155">
        <f>IFERROR(_xll.qlIndexFixing(IndexON,D3070,TRUE,_xll.ohTrigger(RecalcTrigger,TriggerON)),NA())</f>
        <v>6.1005300443284227E-3</v>
      </c>
      <c r="H3070" s="42">
        <f>_xll.qlCalendarAdvance(Calendar,$H3069,B3070,"f",FALSE)</f>
        <v>61267</v>
      </c>
      <c r="I3070" s="139">
        <f>_xll.qlInterestRateIndexValueDate(Index1M,$H3070)</f>
        <v>61269</v>
      </c>
      <c r="J3070" s="144">
        <f>IFERROR(_xll.qlIndexFixing(Index1M,$H3070,TRUE,_xll.ohTrigger(RecalcTrigger,Trigger1M)),NA())</f>
        <v>5.3683939449997164E-3</v>
      </c>
      <c r="K3070" s="44">
        <f>IFERROR(_xll.qlIndexFixing(Index3M,H3070,TRUE,_xll.ohTrigger(RecalcTrigger,Trigger3M)),NA())</f>
        <v>5.6402955420914265E-3</v>
      </c>
      <c r="L3070" s="44">
        <f>IFERROR(_xll.qlIndexFixing(Index6M,$H3070,TRUE,_xll.ohTrigger(RecalcTrigger,Trigger6M)),NA())</f>
        <v>5.8454266492161035E-3</v>
      </c>
      <c r="M3070" s="145">
        <f>IFERROR(_xll.qlIndexFixing(Index1Y,$H3070,TRUE,_xll.ohTrigger(RecalcTrigger,Trigger1Y)),NA())</f>
        <v>5.906212324037984E-3</v>
      </c>
      <c r="N3070" s="144">
        <f>IFERROR(_xll.qlIndexFixing(ONIndex1M,I3070,TRUE,_xll.ohTrigger(RecalcTrigger,Trigger1M)),NA())</f>
        <v>5.3593176127364472E-3</v>
      </c>
      <c r="O3070" s="44">
        <f>IFERROR(_xll.qlIndexFixing(ONIndex3M,I3070,TRUE,_xll.ohTrigger(RecalcTrigger,Trigger3M)),NA())</f>
        <v>5.6088276018062544E-3</v>
      </c>
      <c r="P3070" s="44">
        <f>IFERROR(_xll.qlIndexFixing(ONIndex6M,I3070,TRUE,_xll.ohTrigger(RecalcTrigger,Trigger6M)),NA())</f>
        <v>5.6883934278939563E-3</v>
      </c>
      <c r="Q3070" s="145">
        <f>IFERROR(_xll.qlIndexFixing(ONIndex1Y,I3070,TRUE,_xll.ohTrigger(RecalcTrigger,Trigger1Y)),NA())</f>
        <v>5.77297809100763E-3</v>
      </c>
    </row>
    <row r="3071" spans="2:17" x14ac:dyDescent="0.2">
      <c r="B3071" s="39" t="s">
        <v>42</v>
      </c>
      <c r="D3071" s="42">
        <f>_xll.qlCalendarAdvance(Calendar,$D3070,B3071,"f",FALSE)</f>
        <v>61274</v>
      </c>
      <c r="E3071" s="139">
        <f>_xll.qlInterestRateIndexValueDate(IndexON,D3071)</f>
        <v>61274</v>
      </c>
      <c r="F3071" s="155">
        <f>IFERROR(_xll.qlIndexFixing(IndexON,D3071,TRUE,_xll.ohTrigger(RecalcTrigger,TriggerON)),NA())</f>
        <v>6.1005300442484867E-3</v>
      </c>
      <c r="H3071" s="42">
        <f>_xll.qlCalendarAdvance(Calendar,$H3070,B3071,"f",FALSE)</f>
        <v>61274</v>
      </c>
      <c r="I3071" s="139">
        <f>_xll.qlInterestRateIndexValueDate(Index1M,$H3071)</f>
        <v>61276</v>
      </c>
      <c r="J3071" s="144">
        <f>IFERROR(_xll.qlIndexFixing(Index1M,$H3071,TRUE,_xll.ohTrigger(RecalcTrigger,Trigger1M)),NA())</f>
        <v>5.3731608812229714E-3</v>
      </c>
      <c r="K3071" s="44">
        <f>IFERROR(_xll.qlIndexFixing(Index3M,H3071,TRUE,_xll.ohTrigger(RecalcTrigger,Trigger3M)),NA())</f>
        <v>5.6453597540208891E-3</v>
      </c>
      <c r="L3071" s="44">
        <f>IFERROR(_xll.qlIndexFixing(Index6M,$H3071,TRUE,_xll.ohTrigger(RecalcTrigger,Trigger6M)),NA())</f>
        <v>5.8580326967171796E-3</v>
      </c>
      <c r="M3071" s="145">
        <f>IFERROR(_xll.qlIndexFixing(Index1Y,$H3071,TRUE,_xll.ohTrigger(RecalcTrigger,Trigger1Y)),NA())</f>
        <v>5.9118216386840365E-3</v>
      </c>
      <c r="N3071" s="144">
        <f>IFERROR(_xll.qlIndexFixing(ONIndex1M,I3071,TRUE,_xll.ohTrigger(RecalcTrigger,Trigger1M)),NA())</f>
        <v>5.3640925558973152E-3</v>
      </c>
      <c r="O3071" s="44">
        <f>IFERROR(_xll.qlIndexFixing(ONIndex3M,I3071,TRUE,_xll.ohTrigger(RecalcTrigger,Trigger3M)),NA())</f>
        <v>5.6135451509575773E-3</v>
      </c>
      <c r="P3071" s="44">
        <f>IFERROR(_xll.qlIndexFixing(ONIndex6M,I3071,TRUE,_xll.ohTrigger(RecalcTrigger,Trigger6M)),NA())</f>
        <v>5.7009525393247884E-3</v>
      </c>
      <c r="Q3071" s="145">
        <f>IFERROR(_xll.qlIndexFixing(ONIndex1Y,I3071,TRUE,_xll.ohTrigger(RecalcTrigger,Trigger1Y)),NA())</f>
        <v>5.7776436097789485E-3</v>
      </c>
    </row>
    <row r="3072" spans="2:17" x14ac:dyDescent="0.2">
      <c r="B3072" s="39" t="s">
        <v>42</v>
      </c>
      <c r="D3072" s="42">
        <f>_xll.qlCalendarAdvance(Calendar,$D3071,B3072,"f",FALSE)</f>
        <v>61281</v>
      </c>
      <c r="E3072" s="139">
        <f>_xll.qlInterestRateIndexValueDate(IndexON,D3072)</f>
        <v>61281</v>
      </c>
      <c r="F3072" s="155">
        <f>IFERROR(_xll.qlIndexFixing(IndexON,D3072,TRUE,_xll.ohTrigger(RecalcTrigger,TriggerON)),NA())</f>
        <v>6.1005300443284227E-3</v>
      </c>
      <c r="H3072" s="42">
        <f>_xll.qlCalendarAdvance(Calendar,$H3071,B3072,"f",FALSE)</f>
        <v>61281</v>
      </c>
      <c r="I3072" s="139">
        <f>_xll.qlInterestRateIndexValueDate(Index1M,$H3072)</f>
        <v>61283</v>
      </c>
      <c r="J3072" s="144">
        <f>IFERROR(_xll.qlIndexFixing(Index1M,$H3072,TRUE,_xll.ohTrigger(RecalcTrigger,Trigger1M)),NA())</f>
        <v>5.3779215858634766E-3</v>
      </c>
      <c r="K3072" s="44">
        <f>IFERROR(_xll.qlIndexFixing(Index3M,H3072,TRUE,_xll.ohTrigger(RecalcTrigger,Trigger3M)),NA())</f>
        <v>5.650039358545641E-3</v>
      </c>
      <c r="L3072" s="44">
        <f>IFERROR(_xll.qlIndexFixing(Index6M,$H3072,TRUE,_xll.ohTrigger(RecalcTrigger,Trigger6M)),NA())</f>
        <v>5.8697022536466957E-3</v>
      </c>
      <c r="M3072" s="145">
        <f>IFERROR(_xll.qlIndexFixing(Index1Y,$H3072,TRUE,_xll.ohTrigger(RecalcTrigger,Trigger1Y)),NA())</f>
        <v>5.916324770652872E-3</v>
      </c>
      <c r="N3072" s="144">
        <f>IFERROR(_xll.qlIndexFixing(ONIndex1M,I3072,TRUE,_xll.ohTrigger(RecalcTrigger,Trigger1M)),NA())</f>
        <v>5.3688613005764552E-3</v>
      </c>
      <c r="O3072" s="44">
        <f>IFERROR(_xll.qlIndexFixing(ONIndex3M,I3072,TRUE,_xll.ohTrigger(RecalcTrigger,Trigger3M)),NA())</f>
        <v>5.6182563409556963E-3</v>
      </c>
      <c r="P3072" s="44">
        <f>IFERROR(_xll.qlIndexFixing(ONIndex6M,I3072,TRUE,_xll.ohTrigger(RecalcTrigger,Trigger6M)),NA())</f>
        <v>5.7134438867212367E-3</v>
      </c>
      <c r="Q3072" s="145">
        <f>IFERROR(_xll.qlIndexFixing(ONIndex1Y,I3072,TRUE,_xll.ohTrigger(RecalcTrigger,Trigger1Y)),NA())</f>
        <v>5.7823023856240496E-3</v>
      </c>
    </row>
    <row r="3073" spans="2:17" x14ac:dyDescent="0.2">
      <c r="B3073" s="39" t="s">
        <v>42</v>
      </c>
      <c r="D3073" s="42">
        <f>_xll.qlCalendarAdvance(Calendar,$D3072,B3073,"f",FALSE)</f>
        <v>61288</v>
      </c>
      <c r="E3073" s="139">
        <f>_xll.qlInterestRateIndexValueDate(IndexON,D3073)</f>
        <v>61288</v>
      </c>
      <c r="F3073" s="155">
        <f>IFERROR(_xll.qlIndexFixing(IndexON,D3073,TRUE,_xll.ohTrigger(RecalcTrigger,TriggerON)),NA())</f>
        <v>6.1005300443284227E-3</v>
      </c>
      <c r="H3073" s="42">
        <f>_xll.qlCalendarAdvance(Calendar,$H3072,B3073,"f",FALSE)</f>
        <v>61288</v>
      </c>
      <c r="I3073" s="139">
        <f>_xll.qlInterestRateIndexValueDate(Index1M,$H3073)</f>
        <v>61290</v>
      </c>
      <c r="J3073" s="144">
        <f>IFERROR(_xll.qlIndexFixing(Index1M,$H3073,TRUE,_xll.ohTrigger(RecalcTrigger,Trigger1M)),NA())</f>
        <v>5.3826760393319018E-3</v>
      </c>
      <c r="K3073" s="44">
        <f>IFERROR(_xll.qlIndexFixing(Index3M,H3073,TRUE,_xll.ohTrigger(RecalcTrigger,Trigger3M)),NA())</f>
        <v>5.6547124612026526E-3</v>
      </c>
      <c r="L3073" s="44">
        <f>IFERROR(_xll.qlIndexFixing(Index6M,$H3073,TRUE,_xll.ohTrigger(RecalcTrigger,Trigger6M)),NA())</f>
        <v>5.8847080139751299E-3</v>
      </c>
      <c r="M3073" s="145">
        <f>IFERROR(_xll.qlIndexFixing(Index1Y,$H3073,TRUE,_xll.ohTrigger(RecalcTrigger,Trigger1Y)),NA())</f>
        <v>5.9208205689704127E-3</v>
      </c>
      <c r="N3073" s="144">
        <f>IFERROR(_xll.qlIndexFixing(ONIndex1M,I3073,TRUE,_xll.ohTrigger(RecalcTrigger,Trigger1M)),NA())</f>
        <v>5.3736238272694692E-3</v>
      </c>
      <c r="O3073" s="44">
        <f>IFERROR(_xll.qlIndexFixing(ONIndex3M,I3073,TRUE,_xll.ohTrigger(RecalcTrigger,Trigger3M)),NA())</f>
        <v>5.6229611519764688E-3</v>
      </c>
      <c r="P3073" s="44">
        <f>IFERROR(_xll.qlIndexFixing(ONIndex6M,I3073,TRUE,_xll.ohTrigger(RecalcTrigger,Trigger6M)),NA())</f>
        <v>5.7258673442639463E-3</v>
      </c>
      <c r="Q3073" s="145">
        <f>IFERROR(_xll.qlIndexFixing(ONIndex1Y,I3073,TRUE,_xll.ohTrigger(RecalcTrigger,Trigger1Y)),NA())</f>
        <v>5.7869543972000059E-3</v>
      </c>
    </row>
    <row r="3074" spans="2:17" x14ac:dyDescent="0.2">
      <c r="B3074" s="39" t="s">
        <v>42</v>
      </c>
      <c r="D3074" s="42">
        <f>_xll.qlCalendarAdvance(Calendar,$D3073,B3074,"f",FALSE)</f>
        <v>61295</v>
      </c>
      <c r="E3074" s="139">
        <f>_xll.qlInterestRateIndexValueDate(IndexON,D3074)</f>
        <v>61295</v>
      </c>
      <c r="F3074" s="155">
        <f>IFERROR(_xll.qlIndexFixing(IndexON,D3074,TRUE,_xll.ohTrigger(RecalcTrigger,TriggerON)),NA())</f>
        <v>6.1005300443284227E-3</v>
      </c>
      <c r="H3074" s="42">
        <f>_xll.qlCalendarAdvance(Calendar,$H3073,B3074,"f",FALSE)</f>
        <v>61295</v>
      </c>
      <c r="I3074" s="139">
        <f>_xll.qlInterestRateIndexValueDate(Index1M,$H3074)</f>
        <v>61297</v>
      </c>
      <c r="J3074" s="144">
        <f>IFERROR(_xll.qlIndexFixing(Index1M,$H3074,TRUE,_xll.ohTrigger(RecalcTrigger,Trigger1M)),NA())</f>
        <v>5.3874242220414148E-3</v>
      </c>
      <c r="K3074" s="44">
        <f>IFERROR(_xll.qlIndexFixing(Index3M,H3074,TRUE,_xll.ohTrigger(RecalcTrigger,Trigger3M)),NA())</f>
        <v>5.6593790418593337E-3</v>
      </c>
      <c r="L3074" s="44">
        <f>IFERROR(_xll.qlIndexFixing(Index6M,$H3074,TRUE,_xll.ohTrigger(RecalcTrigger,Trigger6M)),NA())</f>
        <v>5.8928324693833193E-3</v>
      </c>
      <c r="M3074" s="145">
        <f>IFERROR(_xll.qlIndexFixing(Index1Y,$H3074,TRUE,_xll.ohTrigger(RecalcTrigger,Trigger1Y)),NA())</f>
        <v>5.9253090121197402E-3</v>
      </c>
      <c r="N3074" s="144">
        <f>IFERROR(_xll.qlIndexFixing(ONIndex1M,I3074,TRUE,_xll.ohTrigger(RecalcTrigger,Trigger1M)),NA())</f>
        <v>5.3783801163920231E-3</v>
      </c>
      <c r="O3074" s="44">
        <f>IFERROR(_xll.qlIndexFixing(ONIndex3M,I3074,TRUE,_xll.ohTrigger(RecalcTrigger,Trigger3M)),NA())</f>
        <v>5.6276595638760085E-3</v>
      </c>
      <c r="P3074" s="44">
        <f>IFERROR(_xll.qlIndexFixing(ONIndex6M,I3074,TRUE,_xll.ohTrigger(RecalcTrigger,Trigger6M)),NA())</f>
        <v>5.7382227863733704E-3</v>
      </c>
      <c r="Q3074" s="145">
        <f>IFERROR(_xll.qlIndexFixing(ONIndex1Y,I3074,TRUE,_xll.ohTrigger(RecalcTrigger,Trigger1Y)),NA())</f>
        <v>5.7915996234036982E-3</v>
      </c>
    </row>
    <row r="3075" spans="2:17" x14ac:dyDescent="0.2">
      <c r="B3075" s="39" t="s">
        <v>42</v>
      </c>
      <c r="D3075" s="42">
        <f>_xll.qlCalendarAdvance(Calendar,$D3074,B3075,"f",FALSE)</f>
        <v>61302</v>
      </c>
      <c r="E3075" s="139">
        <f>_xll.qlInterestRateIndexValueDate(IndexON,D3075)</f>
        <v>61302</v>
      </c>
      <c r="F3075" s="155">
        <f>IFERROR(_xll.qlIndexFixing(IndexON,D3075,TRUE,_xll.ohTrigger(RecalcTrigger,TriggerON)),NA())</f>
        <v>6.1005300442484867E-3</v>
      </c>
      <c r="H3075" s="42">
        <f>_xll.qlCalendarAdvance(Calendar,$H3074,B3075,"f",FALSE)</f>
        <v>61302</v>
      </c>
      <c r="I3075" s="139">
        <f>_xll.qlInterestRateIndexValueDate(Index1M,$H3075)</f>
        <v>61304</v>
      </c>
      <c r="J3075" s="144">
        <f>IFERROR(_xll.qlIndexFixing(Index1M,$H3075,TRUE,_xll.ohTrigger(RecalcTrigger,Trigger1M)),NA())</f>
        <v>5.3921661144051836E-3</v>
      </c>
      <c r="K3075" s="44">
        <f>IFERROR(_xll.qlIndexFixing(Index3M,H3075,TRUE,_xll.ohTrigger(RecalcTrigger,Trigger3M)),NA())</f>
        <v>5.6640390803909119E-3</v>
      </c>
      <c r="L3075" s="44">
        <f>IFERROR(_xll.qlIndexFixing(Index6M,$H3075,TRUE,_xll.ohTrigger(RecalcTrigger,Trigger6M)),NA())</f>
        <v>5.9034499715875334E-3</v>
      </c>
      <c r="M3075" s="145">
        <f>IFERROR(_xll.qlIndexFixing(Index1Y,$H3075,TRUE,_xll.ohTrigger(RecalcTrigger,Trigger1Y)),NA())</f>
        <v>5.9297900785828484E-3</v>
      </c>
      <c r="N3075" s="144">
        <f>IFERROR(_xll.qlIndexFixing(ONIndex1M,I3075,TRUE,_xll.ohTrigger(RecalcTrigger,Trigger1M)),NA())</f>
        <v>5.3831301481199745E-3</v>
      </c>
      <c r="O3075" s="44">
        <f>IFERROR(_xll.qlIndexFixing(ONIndex3M,I3075,TRUE,_xll.ohTrigger(RecalcTrigger,Trigger3M)),NA())</f>
        <v>5.6323515564304927E-3</v>
      </c>
      <c r="P3075" s="44">
        <f>IFERROR(_xll.qlIndexFixing(ONIndex6M,I3075,TRUE,_xll.ohTrigger(RecalcTrigger,Trigger6M)),NA())</f>
        <v>5.7505100871502179E-3</v>
      </c>
      <c r="Q3075" s="145">
        <f>IFERROR(_xll.qlIndexFixing(ONIndex1Y,I3075,TRUE,_xll.ohTrigger(RecalcTrigger,Trigger1Y)),NA())</f>
        <v>5.7962380428122628E-3</v>
      </c>
    </row>
    <row r="3076" spans="2:17" x14ac:dyDescent="0.2">
      <c r="B3076" s="39" t="s">
        <v>42</v>
      </c>
      <c r="D3076" s="42">
        <f>_xll.qlCalendarAdvance(Calendar,$D3075,B3076,"f",FALSE)</f>
        <v>61309</v>
      </c>
      <c r="E3076" s="139">
        <f>_xll.qlInterestRateIndexValueDate(IndexON,D3076)</f>
        <v>61309</v>
      </c>
      <c r="F3076" s="155">
        <f>IFERROR(_xll.qlIndexFixing(IndexON,D3076,TRUE,_xll.ohTrigger(RecalcTrigger,TriggerON)),NA())</f>
        <v>6.1005300442484867E-3</v>
      </c>
      <c r="H3076" s="42">
        <f>_xll.qlCalendarAdvance(Calendar,$H3075,B3076,"f",FALSE)</f>
        <v>61309</v>
      </c>
      <c r="I3076" s="139">
        <f>_xll.qlInterestRateIndexValueDate(Index1M,$H3076)</f>
        <v>61311</v>
      </c>
      <c r="J3076" s="144">
        <f>IFERROR(_xll.qlIndexFixing(Index1M,$H3076,TRUE,_xll.ohTrigger(RecalcTrigger,Trigger1M)),NA())</f>
        <v>5.3969016968363759E-3</v>
      </c>
      <c r="K3076" s="44">
        <f>IFERROR(_xll.qlIndexFixing(Index3M,H3076,TRUE,_xll.ohTrigger(RecalcTrigger,Trigger3M)),NA())</f>
        <v>5.6686925566691408E-3</v>
      </c>
      <c r="L3076" s="44">
        <f>IFERROR(_xll.qlIndexFixing(Index6M,$H3076,TRUE,_xll.ohTrigger(RecalcTrigger,Trigger6M)),NA())</f>
        <v>5.9148452582604809E-3</v>
      </c>
      <c r="M3076" s="145">
        <f>IFERROR(_xll.qlIndexFixing(Index1Y,$H3076,TRUE,_xll.ohTrigger(RecalcTrigger,Trigger1Y)),NA())</f>
        <v>5.9342637468426029E-3</v>
      </c>
      <c r="N3076" s="144">
        <f>IFERROR(_xll.qlIndexFixing(ONIndex1M,I3076,TRUE,_xll.ohTrigger(RecalcTrigger,Trigger1M)),NA())</f>
        <v>5.3878739031887335E-3</v>
      </c>
      <c r="O3076" s="44">
        <f>IFERROR(_xll.qlIndexFixing(ONIndex3M,I3076,TRUE,_xll.ohTrigger(RecalcTrigger,Trigger3M)),NA())</f>
        <v>5.6370371097358429E-3</v>
      </c>
      <c r="P3076" s="44">
        <f>IFERROR(_xll.qlIndexFixing(ONIndex6M,I3076,TRUE,_xll.ohTrigger(RecalcTrigger,Trigger6M)),NA())</f>
        <v>5.7627291210149423E-3</v>
      </c>
      <c r="Q3076" s="145">
        <f>IFERROR(_xll.qlIndexFixing(ONIndex1Y,I3076,TRUE,_xll.ohTrigger(RecalcTrigger,Trigger1Y)),NA())</f>
        <v>5.8008696341627086E-3</v>
      </c>
    </row>
    <row r="3077" spans="2:17" x14ac:dyDescent="0.2">
      <c r="B3077" s="39" t="s">
        <v>42</v>
      </c>
      <c r="D3077" s="42">
        <f>_xll.qlCalendarAdvance(Calendar,$D3076,B3077,"f",FALSE)</f>
        <v>61316</v>
      </c>
      <c r="E3077" s="139">
        <f>_xll.qlInterestRateIndexValueDate(IndexON,D3077)</f>
        <v>61316</v>
      </c>
      <c r="F3077" s="155">
        <f>IFERROR(_xll.qlIndexFixing(IndexON,D3077,TRUE,_xll.ohTrigger(RecalcTrigger,TriggerON)),NA())</f>
        <v>6.1005300443284227E-3</v>
      </c>
      <c r="H3077" s="42">
        <f>_xll.qlCalendarAdvance(Calendar,$H3076,B3077,"f",FALSE)</f>
        <v>61316</v>
      </c>
      <c r="I3077" s="139">
        <f>_xll.qlInterestRateIndexValueDate(Index1M,$H3077)</f>
        <v>61318</v>
      </c>
      <c r="J3077" s="144">
        <f>IFERROR(_xll.qlIndexFixing(Index1M,$H3077,TRUE,_xll.ohTrigger(RecalcTrigger,Trigger1M)),NA())</f>
        <v>5.4016309497556536E-3</v>
      </c>
      <c r="K3077" s="44">
        <f>IFERROR(_xll.qlIndexFixing(Index3M,H3077,TRUE,_xll.ohTrigger(RecalcTrigger,Trigger3M)),NA())</f>
        <v>5.6733394505657734E-3</v>
      </c>
      <c r="L3077" s="44">
        <f>IFERROR(_xll.qlIndexFixing(Index6M,$H3077,TRUE,_xll.ohTrigger(RecalcTrigger,Trigger6M)),NA())</f>
        <v>5.9261704552854965E-3</v>
      </c>
      <c r="M3077" s="145">
        <f>IFERROR(_xll.qlIndexFixing(Index1Y,$H3077,TRUE,_xll.ohTrigger(RecalcTrigger,Trigger1Y)),NA())</f>
        <v>5.9387299953809983E-3</v>
      </c>
      <c r="N3077" s="144">
        <f>IFERROR(_xll.qlIndexFixing(ONIndex1M,I3077,TRUE,_xll.ohTrigger(RecalcTrigger,Trigger1M)),NA())</f>
        <v>5.3926113618540938E-3</v>
      </c>
      <c r="O3077" s="44">
        <f>IFERROR(_xll.qlIndexFixing(ONIndex3M,I3077,TRUE,_xll.ohTrigger(RecalcTrigger,Trigger3M)),NA())</f>
        <v>5.6417162035682367E-3</v>
      </c>
      <c r="P3077" s="44">
        <f>IFERROR(_xll.qlIndexFixing(ONIndex6M,I3077,TRUE,_xll.ohTrigger(RecalcTrigger,Trigger6M)),NA())</f>
        <v>5.7748797620682524E-3</v>
      </c>
      <c r="Q3077" s="145">
        <f>IFERROR(_xll.qlIndexFixing(ONIndex1Y,I3077,TRUE,_xll.ohTrigger(RecalcTrigger,Trigger1Y)),NA())</f>
        <v>5.8054943761920441E-3</v>
      </c>
    </row>
    <row r="3078" spans="2:17" x14ac:dyDescent="0.2">
      <c r="B3078" s="39" t="s">
        <v>42</v>
      </c>
      <c r="D3078" s="42">
        <f>_xll.qlCalendarAdvance(Calendar,$D3077,B3078,"f",FALSE)</f>
        <v>61323</v>
      </c>
      <c r="E3078" s="139">
        <f>_xll.qlInterestRateIndexValueDate(IndexON,D3078)</f>
        <v>61323</v>
      </c>
      <c r="F3078" s="155">
        <f>IFERROR(_xll.qlIndexFixing(IndexON,D3078,TRUE,_xll.ohTrigger(RecalcTrigger,TriggerON)),NA())</f>
        <v>6.1005300443284227E-3</v>
      </c>
      <c r="H3078" s="42">
        <f>_xll.qlCalendarAdvance(Calendar,$H3077,B3078,"f",FALSE)</f>
        <v>61323</v>
      </c>
      <c r="I3078" s="139">
        <f>_xll.qlInterestRateIndexValueDate(Index1M,$H3078)</f>
        <v>61325</v>
      </c>
      <c r="J3078" s="144">
        <f>IFERROR(_xll.qlIndexFixing(Index1M,$H3078,TRUE,_xll.ohTrigger(RecalcTrigger,Trigger1M)),NA())</f>
        <v>5.4067312022976211E-3</v>
      </c>
      <c r="K3078" s="44">
        <f>IFERROR(_xll.qlIndexFixing(Index3M,H3078,TRUE,_xll.ohTrigger(RecalcTrigger,Trigger3M)),NA())</f>
        <v>5.6779797419525624E-3</v>
      </c>
      <c r="L3078" s="44">
        <f>IFERROR(_xll.qlIndexFixing(Index6M,$H3078,TRUE,_xll.ohTrigger(RecalcTrigger,Trigger6M)),NA())</f>
        <v>5.9374254353639693E-3</v>
      </c>
      <c r="M3078" s="145">
        <f>IFERROR(_xll.qlIndexFixing(Index1Y,$H3078,TRUE,_xll.ohTrigger(RecalcTrigger,Trigger1Y)),NA())</f>
        <v>5.9431888026798118E-3</v>
      </c>
      <c r="N3078" s="144">
        <f>IFERROR(_xll.qlIndexFixing(ONIndex1M,I3078,TRUE,_xll.ohTrigger(RecalcTrigger,Trigger1M)),NA())</f>
        <v>5.3973425045317214E-3</v>
      </c>
      <c r="O3078" s="44">
        <f>IFERROR(_xll.qlIndexFixing(ONIndex3M,I3078,TRUE,_xll.ohTrigger(RecalcTrigger,Trigger3M)),NA())</f>
        <v>5.6463888180235955E-3</v>
      </c>
      <c r="P3078" s="44">
        <f>IFERROR(_xll.qlIndexFixing(ONIndex6M,I3078,TRUE,_xll.ohTrigger(RecalcTrigger,Trigger6M)),NA())</f>
        <v>5.7869618848904736E-3</v>
      </c>
      <c r="Q3078" s="145">
        <f>IFERROR(_xll.qlIndexFixing(ONIndex1Y,I3078,TRUE,_xll.ohTrigger(RecalcTrigger,Trigger1Y)),NA())</f>
        <v>5.810112247637278E-3</v>
      </c>
    </row>
    <row r="3079" spans="2:17" x14ac:dyDescent="0.2">
      <c r="B3079" s="39" t="s">
        <v>42</v>
      </c>
      <c r="D3079" s="42">
        <f>_xll.qlCalendarAdvance(Calendar,$D3078,B3079,"f",FALSE)</f>
        <v>61330</v>
      </c>
      <c r="E3079" s="139">
        <f>_xll.qlInterestRateIndexValueDate(IndexON,D3079)</f>
        <v>61330</v>
      </c>
      <c r="F3079" s="155">
        <f>IFERROR(_xll.qlIndexFixing(IndexON,D3079,TRUE,_xll.ohTrigger(RecalcTrigger,TriggerON)),NA())</f>
        <v>6.1005300443284227E-3</v>
      </c>
      <c r="H3079" s="42">
        <f>_xll.qlCalendarAdvance(Calendar,$H3078,B3079,"f",FALSE)</f>
        <v>61330</v>
      </c>
      <c r="I3079" s="139">
        <f>_xll.qlInterestRateIndexValueDate(Index1M,$H3079)</f>
        <v>61332</v>
      </c>
      <c r="J3079" s="144">
        <f>IFERROR(_xll.qlIndexFixing(Index1M,$H3079,TRUE,_xll.ohTrigger(RecalcTrigger,Trigger1M)),NA())</f>
        <v>5.4110703886936506E-3</v>
      </c>
      <c r="K3079" s="44">
        <f>IFERROR(_xll.qlIndexFixing(Index3M,H3079,TRUE,_xll.ohTrigger(RecalcTrigger,Trigger3M)),NA())</f>
        <v>5.6822388657408541E-3</v>
      </c>
      <c r="L3079" s="44">
        <f>IFERROR(_xll.qlIndexFixing(Index6M,$H3079,TRUE,_xll.ohTrigger(RecalcTrigger,Trigger6M)),NA())</f>
        <v>5.9494334948870112E-3</v>
      </c>
      <c r="M3079" s="145">
        <f>IFERROR(_xll.qlIndexFixing(Index1Y,$H3079,TRUE,_xll.ohTrigger(RecalcTrigger,Trigger1Y)),NA())</f>
        <v>5.9476401472206061E-3</v>
      </c>
      <c r="N3079" s="144">
        <f>IFERROR(_xll.qlIndexFixing(ONIndex1M,I3079,TRUE,_xll.ohTrigger(RecalcTrigger,Trigger1M)),NA())</f>
        <v>5.402067311797154E-3</v>
      </c>
      <c r="O3079" s="44">
        <f>IFERROR(_xll.qlIndexFixing(ONIndex3M,I3079,TRUE,_xll.ohTrigger(RecalcTrigger,Trigger3M)),NA())</f>
        <v>5.6510549329580329E-3</v>
      </c>
      <c r="P3079" s="44">
        <f>IFERROR(_xll.qlIndexFixing(ONIndex6M,I3079,TRUE,_xll.ohTrigger(RecalcTrigger,Trigger6M)),NA())</f>
        <v>5.7989753633425067E-3</v>
      </c>
      <c r="Q3079" s="145">
        <f>IFERROR(_xll.qlIndexFixing(ONIndex1Y,I3079,TRUE,_xll.ohTrigger(RecalcTrigger,Trigger1Y)),NA())</f>
        <v>5.8147232271554827E-3</v>
      </c>
    </row>
    <row r="3080" spans="2:17" x14ac:dyDescent="0.2">
      <c r="B3080" s="39" t="s">
        <v>42</v>
      </c>
      <c r="D3080" s="42">
        <f>_xll.qlCalendarAdvance(Calendar,$D3079,B3080,"f",FALSE)</f>
        <v>61337</v>
      </c>
      <c r="E3080" s="139">
        <f>_xll.qlInterestRateIndexValueDate(IndexON,D3080)</f>
        <v>61337</v>
      </c>
      <c r="F3080" s="155">
        <f>IFERROR(_xll.qlIndexFixing(IndexON,D3080,TRUE,_xll.ohTrigger(RecalcTrigger,TriggerON)),NA())</f>
        <v>6.1005300443284227E-3</v>
      </c>
      <c r="H3080" s="42">
        <f>_xll.qlCalendarAdvance(Calendar,$H3079,B3080,"f",FALSE)</f>
        <v>61337</v>
      </c>
      <c r="I3080" s="139">
        <f>_xll.qlInterestRateIndexValueDate(Index1M,$H3080)</f>
        <v>61339</v>
      </c>
      <c r="J3080" s="144">
        <f>IFERROR(_xll.qlIndexFixing(Index1M,$H3080,TRUE,_xll.ohTrigger(RecalcTrigger,Trigger1M)),NA())</f>
        <v>5.4157805355387056E-3</v>
      </c>
      <c r="K3080" s="44">
        <f>IFERROR(_xll.qlIndexFixing(Index3M,H3080,TRUE,_xll.ohTrigger(RecalcTrigger,Trigger3M)),NA())</f>
        <v>5.6868662969843161E-3</v>
      </c>
      <c r="L3080" s="44">
        <f>IFERROR(_xll.qlIndexFixing(Index6M,$H3080,TRUE,_xll.ohTrigger(RecalcTrigger,Trigger6M)),NA())</f>
        <v>5.9605427648748753E-3</v>
      </c>
      <c r="M3080" s="145">
        <f>IFERROR(_xll.qlIndexFixing(Index1Y,$H3080,TRUE,_xll.ohTrigger(RecalcTrigger,Trigger1Y)),NA())</f>
        <v>5.9520840074849405E-3</v>
      </c>
      <c r="N3080" s="144">
        <f>IFERROR(_xll.qlIndexFixing(ONIndex1M,I3080,TRUE,_xll.ohTrigger(RecalcTrigger,Trigger1M)),NA())</f>
        <v>5.4067857639861217E-3</v>
      </c>
      <c r="O3080" s="44">
        <f>IFERROR(_xll.qlIndexFixing(ONIndex3M,I3080,TRUE,_xll.ohTrigger(RecalcTrigger,Trigger3M)),NA())</f>
        <v>5.6557145281477261E-3</v>
      </c>
      <c r="P3080" s="44">
        <f>IFERROR(_xll.qlIndexFixing(ONIndex6M,I3080,TRUE,_xll.ohTrigger(RecalcTrigger,Trigger6M)),NA())</f>
        <v>5.8109200720846133E-3</v>
      </c>
      <c r="Q3080" s="145">
        <f>IFERROR(_xll.qlIndexFixing(ONIndex1Y,I3080,TRUE,_xll.ohTrigger(RecalcTrigger,Trigger1Y)),NA())</f>
        <v>5.819327293403731E-3</v>
      </c>
    </row>
    <row r="3081" spans="2:17" x14ac:dyDescent="0.2">
      <c r="B3081" s="39" t="s">
        <v>42</v>
      </c>
      <c r="D3081" s="42">
        <f>_xll.qlCalendarAdvance(Calendar,$D3080,B3081,"f",FALSE)</f>
        <v>61344</v>
      </c>
      <c r="E3081" s="139">
        <f>_xll.qlInterestRateIndexValueDate(IndexON,D3081)</f>
        <v>61344</v>
      </c>
      <c r="F3081" s="155">
        <f>IFERROR(_xll.qlIndexFixing(IndexON,D3081,TRUE,_xll.ohTrigger(RecalcTrigger,TriggerON)),NA())</f>
        <v>6.1005300443284227E-3</v>
      </c>
      <c r="H3081" s="42">
        <f>_xll.qlCalendarAdvance(Calendar,$H3080,B3081,"f",FALSE)</f>
        <v>61344</v>
      </c>
      <c r="I3081" s="139">
        <f>_xll.qlInterestRateIndexValueDate(Index1M,$H3081)</f>
        <v>61346</v>
      </c>
      <c r="J3081" s="144">
        <f>IFERROR(_xll.qlIndexFixing(Index1M,$H3081,TRUE,_xll.ohTrigger(RecalcTrigger,Trigger1M)),NA())</f>
        <v>5.4204842745245174E-3</v>
      </c>
      <c r="K3081" s="44">
        <f>IFERROR(_xll.qlIndexFixing(Index3M,H3081,TRUE,_xll.ohTrigger(RecalcTrigger,Trigger3M)),NA())</f>
        <v>5.6914870668161354E-3</v>
      </c>
      <c r="L3081" s="44">
        <f>IFERROR(_xll.qlIndexFixing(Index6M,$H3081,TRUE,_xll.ohTrigger(RecalcTrigger,Trigger6M)),NA())</f>
        <v>5.9715814261333848E-3</v>
      </c>
      <c r="M3081" s="145">
        <f>IFERROR(_xll.qlIndexFixing(Index1Y,$H3081,TRUE,_xll.ohTrigger(RecalcTrigger,Trigger1Y)),NA())</f>
        <v>5.9565203619539424E-3</v>
      </c>
      <c r="N3081" s="144">
        <f>IFERROR(_xll.qlIndexFixing(ONIndex1M,I3081,TRUE,_xll.ohTrigger(RecalcTrigger,Trigger1M)),NA())</f>
        <v>5.4114978415942261E-3</v>
      </c>
      <c r="O3081" s="44">
        <f>IFERROR(_xll.qlIndexFixing(ONIndex3M,I3081,TRUE,_xll.ohTrigger(RecalcTrigger,Trigger3M)),NA())</f>
        <v>5.660367583768533E-3</v>
      </c>
      <c r="P3081" s="44">
        <f>IFERROR(_xll.qlIndexFixing(ONIndex6M,I3081,TRUE,_xll.ohTrigger(RecalcTrigger,Trigger6M)),NA())</f>
        <v>5.8227958852175021E-3</v>
      </c>
      <c r="Q3081" s="145">
        <f>IFERROR(_xll.qlIndexFixing(ONIndex1Y,I3081,TRUE,_xll.ohTrigger(RecalcTrigger,Trigger1Y)),NA())</f>
        <v>5.8239244251989675E-3</v>
      </c>
    </row>
    <row r="3082" spans="2:17" x14ac:dyDescent="0.2">
      <c r="B3082" s="39" t="s">
        <v>42</v>
      </c>
      <c r="D3082" s="42">
        <f>_xll.qlCalendarAdvance(Calendar,$D3081,B3082,"f",FALSE)</f>
        <v>61351</v>
      </c>
      <c r="E3082" s="139">
        <f>_xll.qlInterestRateIndexValueDate(IndexON,D3082)</f>
        <v>61351</v>
      </c>
      <c r="F3082" s="155">
        <f>IFERROR(_xll.qlIndexFixing(IndexON,D3082,TRUE,_xll.ohTrigger(RecalcTrigger,TriggerON)),NA())</f>
        <v>6.1005300442484867E-3</v>
      </c>
      <c r="H3082" s="42">
        <f>_xll.qlCalendarAdvance(Calendar,$H3081,B3082,"f",FALSE)</f>
        <v>61351</v>
      </c>
      <c r="I3082" s="139">
        <f>_xll.qlInterestRateIndexValueDate(Index1M,$H3082)</f>
        <v>61353</v>
      </c>
      <c r="J3082" s="144">
        <f>IFERROR(_xll.qlIndexFixing(Index1M,$H3082,TRUE,_xll.ohTrigger(RecalcTrigger,Trigger1M)),NA())</f>
        <v>5.4251815860592578E-3</v>
      </c>
      <c r="K3082" s="44">
        <f>IFERROR(_xll.qlIndexFixing(Index3M,H3082,TRUE,_xll.ohTrigger(RecalcTrigger,Trigger3M)),NA())</f>
        <v>5.6961011551091159E-3</v>
      </c>
      <c r="L3082" s="44">
        <f>IFERROR(_xll.qlIndexFixing(Index6M,$H3082,TRUE,_xll.ohTrigger(RecalcTrigger,Trigger6M)),NA())</f>
        <v>5.9825493513755053E-3</v>
      </c>
      <c r="M3082" s="145">
        <f>IFERROR(_xll.qlIndexFixing(Index1Y,$H3082,TRUE,_xll.ohTrigger(RecalcTrigger,Trigger1Y)),NA())</f>
        <v>5.9609491891089543E-3</v>
      </c>
      <c r="N3082" s="144">
        <f>IFERROR(_xll.qlIndexFixing(ONIndex1M,I3082,TRUE,_xll.ohTrigger(RecalcTrigger,Trigger1M)),NA())</f>
        <v>5.4168752422789623E-3</v>
      </c>
      <c r="O3082" s="44">
        <f>IFERROR(_xll.qlIndexFixing(ONIndex3M,I3082,TRUE,_xll.ohTrigger(RecalcTrigger,Trigger3M)),NA())</f>
        <v>5.6656773280128192E-3</v>
      </c>
      <c r="P3082" s="44">
        <f>IFERROR(_xll.qlIndexFixing(ONIndex6M,I3082,TRUE,_xll.ohTrigger(RecalcTrigger,Trigger6M)),NA())</f>
        <v>5.8362837196668238E-3</v>
      </c>
      <c r="Q3082" s="145">
        <f>IFERROR(_xll.qlIndexFixing(ONIndex1Y,I3082,TRUE,_xll.ohTrigger(RecalcTrigger,Trigger1Y)),NA())</f>
        <v>5.8291697715961988E-3</v>
      </c>
    </row>
    <row r="3083" spans="2:17" x14ac:dyDescent="0.2">
      <c r="B3083" s="39" t="s">
        <v>42</v>
      </c>
      <c r="D3083" s="42">
        <f>_xll.qlCalendarAdvance(Calendar,$D3082,B3083,"f",FALSE)</f>
        <v>61358</v>
      </c>
      <c r="E3083" s="139">
        <f>_xll.qlInterestRateIndexValueDate(IndexON,D3083)</f>
        <v>61358</v>
      </c>
      <c r="F3083" s="155">
        <f>IFERROR(_xll.qlIndexFixing(IndexON,D3083,TRUE,_xll.ohTrigger(RecalcTrigger,TriggerON)),NA())</f>
        <v>6.1005300443284227E-3</v>
      </c>
      <c r="H3083" s="42">
        <f>_xll.qlCalendarAdvance(Calendar,$H3082,B3083,"f",FALSE)</f>
        <v>61358</v>
      </c>
      <c r="I3083" s="139">
        <f>_xll.qlInterestRateIndexValueDate(Index1M,$H3083)</f>
        <v>61360</v>
      </c>
      <c r="J3083" s="144">
        <f>IFERROR(_xll.qlIndexFixing(Index1M,$H3083,TRUE,_xll.ohTrigger(RecalcTrigger,Trigger1M)),NA())</f>
        <v>5.4298724505560947E-3</v>
      </c>
      <c r="K3083" s="44">
        <f>IFERROR(_xll.qlIndexFixing(Index3M,H3083,TRUE,_xll.ohTrigger(RecalcTrigger,Trigger3M)),NA())</f>
        <v>5.7007085417343046E-3</v>
      </c>
      <c r="L3083" s="44">
        <f>IFERROR(_xll.qlIndexFixing(Index6M,$H3083,TRUE,_xll.ohTrigger(RecalcTrigger,Trigger6M)),NA())</f>
        <v>5.9934464133185724E-3</v>
      </c>
      <c r="M3083" s="145">
        <f>IFERROR(_xll.qlIndexFixing(Index1Y,$H3083,TRUE,_xll.ohTrigger(RecalcTrigger,Trigger1Y)),NA())</f>
        <v>5.9653704674302336E-3</v>
      </c>
      <c r="N3083" s="144">
        <f>IFERROR(_xll.qlIndexFixing(ONIndex1M,I3083,TRUE,_xll.ohTrigger(RecalcTrigger,Trigger1M)),NA())</f>
        <v>5.4209027944907007E-3</v>
      </c>
      <c r="O3083" s="44">
        <f>IFERROR(_xll.qlIndexFixing(ONIndex3M,I3083,TRUE,_xll.ohTrigger(RecalcTrigger,Trigger3M)),NA())</f>
        <v>5.6696539954881331E-3</v>
      </c>
      <c r="P3083" s="44">
        <f>IFERROR(_xll.qlIndexFixing(ONIndex6M,I3083,TRUE,_xll.ohTrigger(RecalcTrigger,Trigger6M)),NA())</f>
        <v>5.8463403215380794E-3</v>
      </c>
      <c r="Q3083" s="145">
        <f>IFERROR(_xll.qlIndexFixing(ONIndex1Y,I3083,TRUE,_xll.ohTrigger(RecalcTrigger,Trigger1Y)),NA())</f>
        <v>5.8330978001386313E-3</v>
      </c>
    </row>
    <row r="3084" spans="2:17" x14ac:dyDescent="0.2">
      <c r="B3084" s="39" t="s">
        <v>42</v>
      </c>
      <c r="D3084" s="42">
        <f>_xll.qlCalendarAdvance(Calendar,$D3083,B3084,"f",FALSE)</f>
        <v>61365</v>
      </c>
      <c r="E3084" s="139">
        <f>_xll.qlInterestRateIndexValueDate(IndexON,D3084)</f>
        <v>61365</v>
      </c>
      <c r="F3084" s="155">
        <f>IFERROR(_xll.qlIndexFixing(IndexON,D3084,TRUE,_xll.ohTrigger(RecalcTrigger,TriggerON)),NA())</f>
        <v>6.1005300443284227E-3</v>
      </c>
      <c r="H3084" s="42">
        <f>_xll.qlCalendarAdvance(Calendar,$H3083,B3084,"f",FALSE)</f>
        <v>61365</v>
      </c>
      <c r="I3084" s="139">
        <f>_xll.qlInterestRateIndexValueDate(Index1M,$H3084)</f>
        <v>61367</v>
      </c>
      <c r="J3084" s="144">
        <f>IFERROR(_xll.qlIndexFixing(Index1M,$H3084,TRUE,_xll.ohTrigger(RecalcTrigger,Trigger1M)),NA())</f>
        <v>5.4345568484356899E-3</v>
      </c>
      <c r="K3084" s="44">
        <f>IFERROR(_xll.qlIndexFixing(Index3M,H3084,TRUE,_xll.ohTrigger(RecalcTrigger,Trigger3M)),NA())</f>
        <v>5.7053092065645046E-3</v>
      </c>
      <c r="L3084" s="44">
        <f>IFERROR(_xll.qlIndexFixing(Index6M,$H3084,TRUE,_xll.ohTrigger(RecalcTrigger,Trigger6M)),NA())</f>
        <v>6.0034736318975044E-3</v>
      </c>
      <c r="M3084" s="145">
        <f>IFERROR(_xll.qlIndexFixing(Index1Y,$H3084,TRUE,_xll.ohTrigger(RecalcTrigger,Trigger1Y)),NA())</f>
        <v>5.9697841753989078E-3</v>
      </c>
      <c r="N3084" s="144">
        <f>IFERROR(_xll.qlIndexFixing(ONIndex1M,I3084,TRUE,_xll.ohTrigger(RecalcTrigger,Trigger1M)),NA())</f>
        <v>5.4255956307702746E-3</v>
      </c>
      <c r="O3084" s="44">
        <f>IFERROR(_xll.qlIndexFixing(ONIndex3M,I3084,TRUE,_xll.ohTrigger(RecalcTrigger,Trigger3M)),NA())</f>
        <v>5.6742873115389614E-3</v>
      </c>
      <c r="P3084" s="44">
        <f>IFERROR(_xll.qlIndexFixing(ONIndex6M,I3084,TRUE,_xll.ohTrigger(RecalcTrigger,Trigger6M)),NA())</f>
        <v>5.8580086934867381E-3</v>
      </c>
      <c r="Q3084" s="145">
        <f>IFERROR(_xll.qlIndexFixing(ONIndex1Y,I3084,TRUE,_xll.ohTrigger(RecalcTrigger,Trigger1Y)),NA())</f>
        <v>5.8376740006771399E-3</v>
      </c>
    </row>
    <row r="3085" spans="2:17" x14ac:dyDescent="0.2">
      <c r="B3085" s="39" t="s">
        <v>42</v>
      </c>
      <c r="D3085" s="42">
        <f>_xll.qlCalendarAdvance(Calendar,$D3084,B3085,"f",FALSE)</f>
        <v>61372</v>
      </c>
      <c r="E3085" s="139">
        <f>_xll.qlInterestRateIndexValueDate(IndexON,D3085)</f>
        <v>61372</v>
      </c>
      <c r="F3085" s="155">
        <f>IFERROR(_xll.qlIndexFixing(IndexON,D3085,TRUE,_xll.ohTrigger(RecalcTrigger,TriggerON)),NA())</f>
        <v>6.1005300442484867E-3</v>
      </c>
      <c r="H3085" s="42">
        <f>_xll.qlCalendarAdvance(Calendar,$H3084,B3085,"f",FALSE)</f>
        <v>61372</v>
      </c>
      <c r="I3085" s="139">
        <f>_xll.qlInterestRateIndexValueDate(Index1M,$H3085)</f>
        <v>61374</v>
      </c>
      <c r="J3085" s="144">
        <f>IFERROR(_xll.qlIndexFixing(Index1M,$H3085,TRUE,_xll.ohTrigger(RecalcTrigger,Trigger1M)),NA())</f>
        <v>5.4392347601062152E-3</v>
      </c>
      <c r="K3085" s="44">
        <f>IFERROR(_xll.qlIndexFixing(Index3M,H3085,TRUE,_xll.ohTrigger(RecalcTrigger,Trigger3M)),NA())</f>
        <v>5.7099031294681269E-3</v>
      </c>
      <c r="L3085" s="44">
        <f>IFERROR(_xll.qlIndexFixing(Index6M,$H3085,TRUE,_xll.ohTrigger(RecalcTrigger,Trigger6M)),NA())</f>
        <v>6.014233529417292E-3</v>
      </c>
      <c r="M3085" s="145">
        <f>IFERROR(_xll.qlIndexFixing(Index1Y,$H3085,TRUE,_xll.ohTrigger(RecalcTrigger,Trigger1Y)),NA())</f>
        <v>5.9741902914945827E-3</v>
      </c>
      <c r="N3085" s="144">
        <f>IFERROR(_xll.qlIndexFixing(ONIndex1M,I3085,TRUE,_xll.ohTrigger(RecalcTrigger,Trigger1M)),NA())</f>
        <v>5.4302820141316488E-3</v>
      </c>
      <c r="O3085" s="44">
        <f>IFERROR(_xll.qlIndexFixing(ONIndex3M,I3085,TRUE,_xll.ohTrigger(RecalcTrigger,Trigger3M)),NA())</f>
        <v>5.6789140076052291E-3</v>
      </c>
      <c r="P3085" s="44">
        <f>IFERROR(_xll.qlIndexFixing(ONIndex6M,I3085,TRUE,_xll.ohTrigger(RecalcTrigger,Trigger6M)),NA())</f>
        <v>5.8696076667885677E-3</v>
      </c>
      <c r="Q3085" s="145">
        <f>IFERROR(_xll.qlIndexFixing(ONIndex1Y,I3085,TRUE,_xll.ohTrigger(RecalcTrigger,Trigger1Y)),NA())</f>
        <v>5.8422431817106713E-3</v>
      </c>
    </row>
    <row r="3086" spans="2:17" x14ac:dyDescent="0.2">
      <c r="B3086" s="39" t="s">
        <v>42</v>
      </c>
      <c r="D3086" s="42">
        <f>_xll.qlCalendarAdvance(Calendar,$D3085,B3086,"f",FALSE)</f>
        <v>61379</v>
      </c>
      <c r="E3086" s="139">
        <f>_xll.qlInterestRateIndexValueDate(IndexON,D3086)</f>
        <v>61379</v>
      </c>
      <c r="F3086" s="155">
        <f>IFERROR(_xll.qlIndexFixing(IndexON,D3086,TRUE,_xll.ohTrigger(RecalcTrigger,TriggerON)),NA())</f>
        <v>6.1005300443284227E-3</v>
      </c>
      <c r="H3086" s="42">
        <f>_xll.qlCalendarAdvance(Calendar,$H3085,B3086,"f",FALSE)</f>
        <v>61379</v>
      </c>
      <c r="I3086" s="139">
        <f>_xll.qlInterestRateIndexValueDate(Index1M,$H3086)</f>
        <v>61381</v>
      </c>
      <c r="J3086" s="144">
        <f>IFERROR(_xll.qlIndexFixing(Index1M,$H3086,TRUE,_xll.ohTrigger(RecalcTrigger,Trigger1M)),NA())</f>
        <v>5.4439061659783405E-3</v>
      </c>
      <c r="K3086" s="44">
        <f>IFERROR(_xll.qlIndexFixing(Index3M,H3086,TRUE,_xll.ohTrigger(RecalcTrigger,Trigger3M)),NA())</f>
        <v>5.7144902903223677E-3</v>
      </c>
      <c r="L3086" s="44">
        <f>IFERROR(_xll.qlIndexFixing(Index6M,$H3086,TRUE,_xll.ohTrigger(RecalcTrigger,Trigger6M)),NA())</f>
        <v>6.024922191781283E-3</v>
      </c>
      <c r="M3086" s="145">
        <f>IFERROR(_xll.qlIndexFixing(Index1Y,$H3086,TRUE,_xll.ohTrigger(RecalcTrigger,Trigger1Y)),NA())</f>
        <v>5.9785887941981664E-3</v>
      </c>
      <c r="N3086" s="144">
        <f>IFERROR(_xll.qlIndexFixing(ONIndex1M,I3086,TRUE,_xll.ohTrigger(RecalcTrigger,Trigger1M)),NA())</f>
        <v>5.434961924910553E-3</v>
      </c>
      <c r="O3086" s="44">
        <f>IFERROR(_xll.qlIndexFixing(ONIndex3M,I3086,TRUE,_xll.ohTrigger(RecalcTrigger,Trigger3M)),NA())</f>
        <v>5.6835340634631137E-3</v>
      </c>
      <c r="P3086" s="44">
        <f>IFERROR(_xll.qlIndexFixing(ONIndex6M,I3086,TRUE,_xll.ohTrigger(RecalcTrigger,Trigger6M)),NA())</f>
        <v>5.8811371159439574E-3</v>
      </c>
      <c r="Q3086" s="145">
        <f>IFERROR(_xll.qlIndexFixing(ONIndex1Y,I3086,TRUE,_xll.ohTrigger(RecalcTrigger,Trigger1Y)),NA())</f>
        <v>5.8468053217364258E-3</v>
      </c>
    </row>
    <row r="3087" spans="2:17" x14ac:dyDescent="0.2">
      <c r="B3087" s="39" t="s">
        <v>42</v>
      </c>
      <c r="D3087" s="42">
        <f>_xll.qlCalendarAdvance(Calendar,$D3086,B3087,"f",FALSE)</f>
        <v>61386</v>
      </c>
      <c r="E3087" s="139">
        <f>_xll.qlInterestRateIndexValueDate(IndexON,D3087)</f>
        <v>61386</v>
      </c>
      <c r="F3087" s="155">
        <f>IFERROR(_xll.qlIndexFixing(IndexON,D3087,TRUE,_xll.ohTrigger(RecalcTrigger,TriggerON)),NA())</f>
        <v>6.1005300443284227E-3</v>
      </c>
      <c r="H3087" s="42">
        <f>_xll.qlCalendarAdvance(Calendar,$H3086,B3087,"f",FALSE)</f>
        <v>61386</v>
      </c>
      <c r="I3087" s="139">
        <f>_xll.qlInterestRateIndexValueDate(Index1M,$H3087)</f>
        <v>61388</v>
      </c>
      <c r="J3087" s="144">
        <f>IFERROR(_xll.qlIndexFixing(Index1M,$H3087,TRUE,_xll.ohTrigger(RecalcTrigger,Trigger1M)),NA())</f>
        <v>5.4485710464677317E-3</v>
      </c>
      <c r="K3087" s="44">
        <f>IFERROR(_xll.qlIndexFixing(Index3M,H3087,TRUE,_xll.ohTrigger(RecalcTrigger,Trigger3M)),NA())</f>
        <v>5.7190706689965159E-3</v>
      </c>
      <c r="L3087" s="44">
        <f>IFERROR(_xll.qlIndexFixing(Index6M,$H3087,TRUE,_xll.ohTrigger(RecalcTrigger,Trigger6M)),NA())</f>
        <v>6.0355394917334703E-3</v>
      </c>
      <c r="M3087" s="145">
        <f>IFERROR(_xll.qlIndexFixing(Index1Y,$H3087,TRUE,_xll.ohTrigger(RecalcTrigger,Trigger1Y)),NA())</f>
        <v>5.982979661989048E-3</v>
      </c>
      <c r="N3087" s="144">
        <f>IFERROR(_xll.qlIndexFixing(ONIndex1M,I3087,TRUE,_xll.ohTrigger(RecalcTrigger,Trigger1M)),NA())</f>
        <v>5.4396353437624612E-3</v>
      </c>
      <c r="O3087" s="44">
        <f>IFERROR(_xll.qlIndexFixing(ONIndex3M,I3087,TRUE,_xll.ohTrigger(RecalcTrigger,Trigger3M)),NA())</f>
        <v>5.6881474593684089E-3</v>
      </c>
      <c r="P3087" s="44">
        <f>IFERROR(_xll.qlIndexFixing(ONIndex6M,I3087,TRUE,_xll.ohTrigger(RecalcTrigger,Trigger6M)),NA())</f>
        <v>5.8925969149736801E-3</v>
      </c>
      <c r="Q3087" s="145">
        <f>IFERROR(_xll.qlIndexFixing(ONIndex1Y,I3087,TRUE,_xll.ohTrigger(RecalcTrigger,Trigger1Y)),NA())</f>
        <v>5.8513603994914121E-3</v>
      </c>
    </row>
    <row r="3088" spans="2:17" x14ac:dyDescent="0.2">
      <c r="B3088" s="39" t="s">
        <v>42</v>
      </c>
      <c r="D3088" s="42">
        <f>_xll.qlCalendarAdvance(Calendar,$D3087,B3088,"f",FALSE)</f>
        <v>61393</v>
      </c>
      <c r="E3088" s="139">
        <f>_xll.qlInterestRateIndexValueDate(IndexON,D3088)</f>
        <v>61393</v>
      </c>
      <c r="F3088" s="155">
        <f>IFERROR(_xll.qlIndexFixing(IndexON,D3088,TRUE,_xll.ohTrigger(RecalcTrigger,TriggerON)),NA())</f>
        <v>6.1005300443284227E-3</v>
      </c>
      <c r="H3088" s="42">
        <f>_xll.qlCalendarAdvance(Calendar,$H3087,B3088,"f",FALSE)</f>
        <v>61393</v>
      </c>
      <c r="I3088" s="139">
        <f>_xll.qlInterestRateIndexValueDate(Index1M,$H3088)</f>
        <v>61395</v>
      </c>
      <c r="J3088" s="144">
        <f>IFERROR(_xll.qlIndexFixing(Index1M,$H3088,TRUE,_xll.ohTrigger(RecalcTrigger,Trigger1M)),NA())</f>
        <v>5.4521089004079676E-3</v>
      </c>
      <c r="K3088" s="44">
        <f>IFERROR(_xll.qlIndexFixing(Index3M,H3088,TRUE,_xll.ohTrigger(RecalcTrigger,Trigger3M)),NA())</f>
        <v>5.723273365187076E-3</v>
      </c>
      <c r="L3088" s="44">
        <f>IFERROR(_xll.qlIndexFixing(Index6M,$H3088,TRUE,_xll.ohTrigger(RecalcTrigger,Trigger6M)),NA())</f>
        <v>6.046085302026191E-3</v>
      </c>
      <c r="M3088" s="145">
        <f>IFERROR(_xll.qlIndexFixing(Index1Y,$H3088,TRUE,_xll.ohTrigger(RecalcTrigger,Trigger1Y)),NA())</f>
        <v>5.987362873347485E-3</v>
      </c>
      <c r="N3088" s="144">
        <f>IFERROR(_xll.qlIndexFixing(ONIndex1M,I3088,TRUE,_xll.ohTrigger(RecalcTrigger,Trigger1M)),NA())</f>
        <v>5.4443022509431671E-3</v>
      </c>
      <c r="O3088" s="44">
        <f>IFERROR(_xll.qlIndexFixing(ONIndex3M,I3088,TRUE,_xll.ohTrigger(RecalcTrigger,Trigger3M)),NA())</f>
        <v>5.6927541748574839E-3</v>
      </c>
      <c r="P3088" s="44">
        <f>IFERROR(_xll.qlIndexFixing(ONIndex6M,I3088,TRUE,_xll.ohTrigger(RecalcTrigger,Trigger6M)),NA())</f>
        <v>5.9039869385379973E-3</v>
      </c>
      <c r="Q3088" s="145">
        <f>IFERROR(_xll.qlIndexFixing(ONIndex1Y,I3088,TRUE,_xll.ohTrigger(RecalcTrigger,Trigger1Y)),NA())</f>
        <v>5.8559083937126388E-3</v>
      </c>
    </row>
    <row r="3089" spans="2:17" x14ac:dyDescent="0.2">
      <c r="B3089" s="39" t="s">
        <v>42</v>
      </c>
      <c r="D3089" s="42">
        <f>_xll.qlCalendarAdvance(Calendar,$D3088,B3089,"f",FALSE)</f>
        <v>61400</v>
      </c>
      <c r="E3089" s="139">
        <f>_xll.qlInterestRateIndexValueDate(IndexON,D3089)</f>
        <v>61400</v>
      </c>
      <c r="F3089" s="155">
        <f>IFERROR(_xll.qlIndexFixing(IndexON,D3089,TRUE,_xll.ohTrigger(RecalcTrigger,TriggerON)),NA())</f>
        <v>6.1005300442484867E-3</v>
      </c>
      <c r="H3089" s="42">
        <f>_xll.qlCalendarAdvance(Calendar,$H3088,B3089,"f",FALSE)</f>
        <v>61400</v>
      </c>
      <c r="I3089" s="139">
        <f>_xll.qlInterestRateIndexValueDate(Index1M,$H3089)</f>
        <v>61402</v>
      </c>
      <c r="J3089" s="144">
        <f>IFERROR(_xll.qlIndexFixing(Index1M,$H3089,TRUE,_xll.ohTrigger(RecalcTrigger,Trigger1M)),NA())</f>
        <v>5.4567618713103356E-3</v>
      </c>
      <c r="K3089" s="44">
        <f>IFERROR(_xll.qlIndexFixing(Index3M,H3089,TRUE,_xll.ohTrigger(RecalcTrigger,Trigger3M)),NA())</f>
        <v>5.727840537609552E-3</v>
      </c>
      <c r="L3089" s="44">
        <f>IFERROR(_xll.qlIndexFixing(Index6M,$H3089,TRUE,_xll.ohTrigger(RecalcTrigger,Trigger6M)),NA())</f>
        <v>6.0565594954139776E-3</v>
      </c>
      <c r="M3089" s="145">
        <f>IFERROR(_xll.qlIndexFixing(Index1Y,$H3089,TRUE,_xll.ohTrigger(RecalcTrigger,Trigger1Y)),NA())</f>
        <v>5.9917384067526488E-3</v>
      </c>
      <c r="N3089" s="144">
        <f>IFERROR(_xll.qlIndexFixing(ONIndex1M,I3089,TRUE,_xll.ohTrigger(RecalcTrigger,Trigger1M)),NA())</f>
        <v>5.4489626269482727E-3</v>
      </c>
      <c r="O3089" s="44">
        <f>IFERROR(_xll.qlIndexFixing(ONIndex3M,I3089,TRUE,_xll.ohTrigger(RecalcTrigger,Trigger3M)),NA())</f>
        <v>5.6973541901061964E-3</v>
      </c>
      <c r="P3089" s="44">
        <f>IFERROR(_xll.qlIndexFixing(ONIndex6M,I3089,TRUE,_xll.ohTrigger(RecalcTrigger,Trigger6M)),NA())</f>
        <v>5.9153070604978097E-3</v>
      </c>
      <c r="Q3089" s="145">
        <f>IFERROR(_xll.qlIndexFixing(ONIndex1Y,I3089,TRUE,_xll.ohTrigger(RecalcTrigger,Trigger1Y)),NA())</f>
        <v>5.8604492833769228E-3</v>
      </c>
    </row>
    <row r="3090" spans="2:17" x14ac:dyDescent="0.2">
      <c r="B3090" s="39" t="s">
        <v>42</v>
      </c>
      <c r="D3090" s="42">
        <f>_xll.qlCalendarAdvance(Calendar,$D3089,B3090,"f",FALSE)</f>
        <v>61407</v>
      </c>
      <c r="E3090" s="139">
        <f>_xll.qlInterestRateIndexValueDate(IndexON,D3090)</f>
        <v>61407</v>
      </c>
      <c r="F3090" s="155">
        <f>IFERROR(_xll.qlIndexFixing(IndexON,D3090,TRUE,_xll.ohTrigger(RecalcTrigger,TriggerON)),NA())</f>
        <v>6.1005300443284227E-3</v>
      </c>
      <c r="H3090" s="42">
        <f>_xll.qlCalendarAdvance(Calendar,$H3089,B3090,"f",FALSE)</f>
        <v>61407</v>
      </c>
      <c r="I3090" s="139">
        <f>_xll.qlInterestRateIndexValueDate(Index1M,$H3090)</f>
        <v>61409</v>
      </c>
      <c r="J3090" s="144">
        <f>IFERROR(_xll.qlIndexFixing(Index1M,$H3090,TRUE,_xll.ohTrigger(RecalcTrigger,Trigger1M)),NA())</f>
        <v>5.4614082623891209E-3</v>
      </c>
      <c r="K3090" s="44">
        <f>IFERROR(_xll.qlIndexFixing(Index3M,H3090,TRUE,_xll.ohTrigger(RecalcTrigger,Trigger3M)),NA())</f>
        <v>5.7324008689549899E-3</v>
      </c>
      <c r="L3090" s="44">
        <f>IFERROR(_xll.qlIndexFixing(Index6M,$H3090,TRUE,_xll.ohTrigger(RecalcTrigger,Trigger6M)),NA())</f>
        <v>6.0669619446570731E-3</v>
      </c>
      <c r="M3090" s="145">
        <f>IFERROR(_xll.qlIndexFixing(Index1Y,$H3090,TRUE,_xll.ohTrigger(RecalcTrigger,Trigger1Y)),NA())</f>
        <v>5.9961062406839287E-3</v>
      </c>
      <c r="N3090" s="144">
        <f>IFERROR(_xll.qlIndexFixing(ONIndex1M,I3090,TRUE,_xll.ohTrigger(RecalcTrigger,Trigger1M)),NA())</f>
        <v>5.4536164521934438E-3</v>
      </c>
      <c r="O3090" s="44">
        <f>IFERROR(_xll.qlIndexFixing(ONIndex3M,I3090,TRUE,_xll.ohTrigger(RecalcTrigger,Trigger3M)),NA())</f>
        <v>5.7019474850505958E-3</v>
      </c>
      <c r="P3090" s="44">
        <f>IFERROR(_xll.qlIndexFixing(ONIndex6M,I3090,TRUE,_xll.ohTrigger(RecalcTrigger,Trigger6M)),NA())</f>
        <v>5.9265571553535068E-3</v>
      </c>
      <c r="Q3090" s="145">
        <f>IFERROR(_xll.qlIndexFixing(ONIndex1Y,I3090,TRUE,_xll.ohTrigger(RecalcTrigger,Trigger1Y)),NA())</f>
        <v>5.8649830466617203E-3</v>
      </c>
    </row>
    <row r="3091" spans="2:17" x14ac:dyDescent="0.2">
      <c r="B3091" s="39" t="s">
        <v>42</v>
      </c>
      <c r="D3091" s="42">
        <f>_xll.qlCalendarAdvance(Calendar,$D3090,B3091,"f",FALSE)</f>
        <v>61414</v>
      </c>
      <c r="E3091" s="139">
        <f>_xll.qlInterestRateIndexValueDate(IndexON,D3091)</f>
        <v>61414</v>
      </c>
      <c r="F3091" s="155">
        <f>IFERROR(_xll.qlIndexFixing(IndexON,D3091,TRUE,_xll.ohTrigger(RecalcTrigger,TriggerON)),NA())</f>
        <v>6.1005300443284227E-3</v>
      </c>
      <c r="H3091" s="42">
        <f>_xll.qlCalendarAdvance(Calendar,$H3090,B3091,"f",FALSE)</f>
        <v>61414</v>
      </c>
      <c r="I3091" s="139">
        <f>_xll.qlInterestRateIndexValueDate(Index1M,$H3091)</f>
        <v>61416</v>
      </c>
      <c r="J3091" s="144">
        <f>IFERROR(_xll.qlIndexFixing(Index1M,$H3091,TRUE,_xll.ohTrigger(RecalcTrigger,Trigger1M)),NA())</f>
        <v>5.46604805405172E-3</v>
      </c>
      <c r="K3091" s="44">
        <f>IFERROR(_xll.qlIndexFixing(Index3M,H3091,TRUE,_xll.ohTrigger(RecalcTrigger,Trigger3M)),NA())</f>
        <v>5.7369543390963784E-3</v>
      </c>
      <c r="L3091" s="44">
        <f>IFERROR(_xll.qlIndexFixing(Index6M,$H3091,TRUE,_xll.ohTrigger(RecalcTrigger,Trigger6M)),NA())</f>
        <v>6.0772925225223082E-3</v>
      </c>
      <c r="M3091" s="145">
        <f>IFERROR(_xll.qlIndexFixing(Index1Y,$H3091,TRUE,_xll.ohTrigger(RecalcTrigger,Trigger1Y)),NA())</f>
        <v>6.000466353620712E-3</v>
      </c>
      <c r="N3091" s="144">
        <f>IFERROR(_xll.qlIndexFixing(ONIndex1M,I3091,TRUE,_xll.ohTrigger(RecalcTrigger,Trigger1M)),NA())</f>
        <v>5.4582637070943463E-3</v>
      </c>
      <c r="O3091" s="44">
        <f>IFERROR(_xll.qlIndexFixing(ONIndex3M,I3091,TRUE,_xll.ohTrigger(RecalcTrigger,Trigger3M)),NA())</f>
        <v>5.7065340394668596E-3</v>
      </c>
      <c r="P3091" s="44">
        <f>IFERROR(_xll.qlIndexFixing(ONIndex6M,I3091,TRUE,_xll.ohTrigger(RecalcTrigger,Trigger6M)),NA())</f>
        <v>5.9377370972057975E-3</v>
      </c>
      <c r="Q3091" s="145">
        <f>IFERROR(_xll.qlIndexFixing(ONIndex1Y,I3091,TRUE,_xll.ohTrigger(RecalcTrigger,Trigger1Y)),NA())</f>
        <v>5.8695096627037202E-3</v>
      </c>
    </row>
    <row r="3092" spans="2:17" x14ac:dyDescent="0.2">
      <c r="B3092" s="39" t="s">
        <v>42</v>
      </c>
      <c r="D3092" s="42">
        <f>_xll.qlCalendarAdvance(Calendar,$D3091,B3092,"f",FALSE)</f>
        <v>61421</v>
      </c>
      <c r="E3092" s="139">
        <f>_xll.qlInterestRateIndexValueDate(IndexON,D3092)</f>
        <v>61421</v>
      </c>
      <c r="F3092" s="155">
        <f>IFERROR(_xll.qlIndexFixing(IndexON,D3092,TRUE,_xll.ohTrigger(RecalcTrigger,TriggerON)),NA())</f>
        <v>6.1005300443284227E-3</v>
      </c>
      <c r="H3092" s="42">
        <f>_xll.qlCalendarAdvance(Calendar,$H3091,B3092,"f",FALSE)</f>
        <v>61421</v>
      </c>
      <c r="I3092" s="139">
        <f>_xll.qlInterestRateIndexValueDate(Index1M,$H3092)</f>
        <v>61423</v>
      </c>
      <c r="J3092" s="144">
        <f>IFERROR(_xll.qlIndexFixing(Index1M,$H3092,TRUE,_xll.ohTrigger(RecalcTrigger,Trigger1M)),NA())</f>
        <v>5.4717968826670238E-3</v>
      </c>
      <c r="K3092" s="44">
        <f>IFERROR(_xll.qlIndexFixing(Index3M,H3092,TRUE,_xll.ohTrigger(RecalcTrigger,Trigger3M)),NA())</f>
        <v>5.7422392858185812E-3</v>
      </c>
      <c r="L3092" s="44">
        <f>IFERROR(_xll.qlIndexFixing(Index6M,$H3092,TRUE,_xll.ohTrigger(RecalcTrigger,Trigger6M)),NA())</f>
        <v>6.0905843553532386E-3</v>
      </c>
      <c r="M3092" s="145">
        <f>IFERROR(_xll.qlIndexFixing(Index1Y,$H3092,TRUE,_xll.ohTrigger(RecalcTrigger,Trigger1Y)),NA())</f>
        <v>6.0037513850862926E-3</v>
      </c>
      <c r="N3092" s="144">
        <f>IFERROR(_xll.qlIndexFixing(ONIndex1M,I3092,TRUE,_xll.ohTrigger(RecalcTrigger,Trigger1M)),NA())</f>
        <v>5.4629043720666459E-3</v>
      </c>
      <c r="O3092" s="44">
        <f>IFERROR(_xll.qlIndexFixing(ONIndex3M,I3092,TRUE,_xll.ohTrigger(RecalcTrigger,Trigger3M)),NA())</f>
        <v>5.7111138332910372E-3</v>
      </c>
      <c r="P3092" s="44">
        <f>IFERROR(_xll.qlIndexFixing(ONIndex6M,I3092,TRUE,_xll.ohTrigger(RecalcTrigger,Trigger6M)),NA())</f>
        <v>5.9488467606350071E-3</v>
      </c>
      <c r="Q3092" s="145">
        <f>IFERROR(_xll.qlIndexFixing(ONIndex1Y,I3092,TRUE,_xll.ohTrigger(RecalcTrigger,Trigger1Y)),NA())</f>
        <v>5.874029110080059E-3</v>
      </c>
    </row>
    <row r="3093" spans="2:17" x14ac:dyDescent="0.2">
      <c r="B3093" s="39" t="s">
        <v>42</v>
      </c>
      <c r="D3093" s="42">
        <f>_xll.qlCalendarAdvance(Calendar,$D3092,B3093,"f",FALSE)</f>
        <v>61428</v>
      </c>
      <c r="E3093" s="139">
        <f>_xll.qlInterestRateIndexValueDate(IndexON,D3093)</f>
        <v>61428</v>
      </c>
      <c r="F3093" s="155">
        <f>IFERROR(_xll.qlIndexFixing(IndexON,D3093,TRUE,_xll.ohTrigger(RecalcTrigger,TriggerON)),NA())</f>
        <v>6.1005300443284227E-3</v>
      </c>
      <c r="H3093" s="42">
        <f>_xll.qlCalendarAdvance(Calendar,$H3092,B3093,"f",FALSE)</f>
        <v>61428</v>
      </c>
      <c r="I3093" s="139">
        <f>_xll.qlInterestRateIndexValueDate(Index1M,$H3093)</f>
        <v>61430</v>
      </c>
      <c r="J3093" s="144">
        <f>IFERROR(_xll.qlIndexFixing(Index1M,$H3093,TRUE,_xll.ohTrigger(RecalcTrigger,Trigger1M)),NA())</f>
        <v>5.4764221995490248E-3</v>
      </c>
      <c r="K3093" s="44">
        <f>IFERROR(_xll.qlIndexFixing(Index3M,H3093,TRUE,_xll.ohTrigger(RecalcTrigger,Trigger3M)),NA())</f>
        <v>5.746778124120307E-3</v>
      </c>
      <c r="L3093" s="44">
        <f>IFERROR(_xll.qlIndexFixing(Index6M,$H3093,TRUE,_xll.ohTrigger(RecalcTrigger,Trigger6M)),NA())</f>
        <v>6.1007507071794247E-3</v>
      </c>
      <c r="M3093" s="145">
        <f>IFERROR(_xll.qlIndexFixing(Index1Y,$H3093,TRUE,_xll.ohTrigger(RecalcTrigger,Trigger1Y)),NA())</f>
        <v>6.0080974802535509E-3</v>
      </c>
      <c r="N3093" s="144">
        <f>IFERROR(_xll.qlIndexFixing(ONIndex1M,I3093,TRUE,_xll.ohTrigger(RecalcTrigger,Trigger1M)),NA())</f>
        <v>5.4675384276059447E-3</v>
      </c>
      <c r="O3093" s="44">
        <f>IFERROR(_xll.qlIndexFixing(ONIndex3M,I3093,TRUE,_xll.ohTrigger(RecalcTrigger,Trigger3M)),NA())</f>
        <v>5.7156868465391142E-3</v>
      </c>
      <c r="P3093" s="44">
        <f>IFERROR(_xll.qlIndexFixing(ONIndex6M,I3093,TRUE,_xll.ohTrigger(RecalcTrigger,Trigger6M)),NA())</f>
        <v>5.9598860196619086E-3</v>
      </c>
      <c r="Q3093" s="145">
        <f>IFERROR(_xll.qlIndexFixing(ONIndex1Y,I3093,TRUE,_xll.ohTrigger(RecalcTrigger,Trigger1Y)),NA())</f>
        <v>5.8785413674478093E-3</v>
      </c>
    </row>
    <row r="3094" spans="2:17" x14ac:dyDescent="0.2">
      <c r="B3094" s="39" t="s">
        <v>42</v>
      </c>
      <c r="D3094" s="42">
        <f>_xll.qlCalendarAdvance(Calendar,$D3093,B3094,"f",FALSE)</f>
        <v>61435</v>
      </c>
      <c r="E3094" s="139">
        <f>_xll.qlInterestRateIndexValueDate(IndexON,D3094)</f>
        <v>61435</v>
      </c>
      <c r="F3094" s="155">
        <f>IFERROR(_xll.qlIndexFixing(IndexON,D3094,TRUE,_xll.ohTrigger(RecalcTrigger,TriggerON)),NA())</f>
        <v>6.1005300443284227E-3</v>
      </c>
      <c r="H3094" s="42">
        <f>_xll.qlCalendarAdvance(Calendar,$H3093,B3094,"f",FALSE)</f>
        <v>61435</v>
      </c>
      <c r="I3094" s="139">
        <f>_xll.qlInterestRateIndexValueDate(Index1M,$H3094)</f>
        <v>61437</v>
      </c>
      <c r="J3094" s="144">
        <f>IFERROR(_xll.qlIndexFixing(Index1M,$H3094,TRUE,_xll.ohTrigger(RecalcTrigger,Trigger1M)),NA())</f>
        <v>5.4810408539404665E-3</v>
      </c>
      <c r="K3094" s="44">
        <f>IFERROR(_xll.qlIndexFixing(Index3M,H3094,TRUE,_xll.ohTrigger(RecalcTrigger,Trigger3M)),NA())</f>
        <v>5.7513100378524199E-3</v>
      </c>
      <c r="L3094" s="44">
        <f>IFERROR(_xll.qlIndexFixing(Index6M,$H3094,TRUE,_xll.ohTrigger(RecalcTrigger,Trigger6M)),NA())</f>
        <v>6.1108447658526415E-3</v>
      </c>
      <c r="M3094" s="145">
        <f>IFERROR(_xll.qlIndexFixing(Index1Y,$H3094,TRUE,_xll.ohTrigger(RecalcTrigger,Trigger1Y)),NA())</f>
        <v>6.0124357947064352E-3</v>
      </c>
      <c r="N3094" s="144">
        <f>IFERROR(_xll.qlIndexFixing(ONIndex1M,I3094,TRUE,_xll.ohTrigger(RecalcTrigger,Trigger1M)),NA())</f>
        <v>5.4721658542078444E-3</v>
      </c>
      <c r="O3094" s="44">
        <f>IFERROR(_xll.qlIndexFixing(ONIndex3M,I3094,TRUE,_xll.ohTrigger(RecalcTrigger,Trigger3M)),NA())</f>
        <v>5.7202530592270762E-3</v>
      </c>
      <c r="P3094" s="44">
        <f>IFERROR(_xll.qlIndexFixing(ONIndex6M,I3094,TRUE,_xll.ohTrigger(RecalcTrigger,Trigger6M)),NA())</f>
        <v>5.9708547486270191E-3</v>
      </c>
      <c r="Q3094" s="145">
        <f>IFERROR(_xll.qlIndexFixing(ONIndex1Y,I3094,TRUE,_xll.ohTrigger(RecalcTrigger,Trigger1Y)),NA())</f>
        <v>5.8830464136239158E-3</v>
      </c>
    </row>
    <row r="3095" spans="2:17" x14ac:dyDescent="0.2">
      <c r="B3095" s="39" t="s">
        <v>42</v>
      </c>
      <c r="D3095" s="42">
        <f>_xll.qlCalendarAdvance(Calendar,$D3094,B3095,"f",FALSE)</f>
        <v>61442</v>
      </c>
      <c r="E3095" s="139">
        <f>_xll.qlInterestRateIndexValueDate(IndexON,D3095)</f>
        <v>61442</v>
      </c>
      <c r="F3095" s="155">
        <f>IFERROR(_xll.qlIndexFixing(IndexON,D3095,TRUE,_xll.ohTrigger(RecalcTrigger,TriggerON)),NA())</f>
        <v>6.1005300443284227E-3</v>
      </c>
      <c r="H3095" s="42">
        <f>_xll.qlCalendarAdvance(Calendar,$H3094,B3095,"f",FALSE)</f>
        <v>61442</v>
      </c>
      <c r="I3095" s="139">
        <f>_xll.qlInterestRateIndexValueDate(Index1M,$H3095)</f>
        <v>61444</v>
      </c>
      <c r="J3095" s="144">
        <f>IFERROR(_xll.qlIndexFixing(Index1M,$H3095,TRUE,_xll.ohTrigger(RecalcTrigger,Trigger1M)),NA())</f>
        <v>5.4860234194607158E-3</v>
      </c>
      <c r="K3095" s="44">
        <f>IFERROR(_xll.qlIndexFixing(Index3M,H3095,TRUE,_xll.ohTrigger(RecalcTrigger,Trigger3M)),NA())</f>
        <v>5.7558350068840653E-3</v>
      </c>
      <c r="L3095" s="44">
        <f>IFERROR(_xll.qlIndexFixing(Index6M,$H3095,TRUE,_xll.ohTrigger(RecalcTrigger,Trigger6M)),NA())</f>
        <v>6.1208664041305857E-3</v>
      </c>
      <c r="M3095" s="145">
        <f>IFERROR(_xll.qlIndexFixing(Index1Y,$H3095,TRUE,_xll.ohTrigger(RecalcTrigger,Trigger1Y)),NA())</f>
        <v>6.0167663069252818E-3</v>
      </c>
      <c r="N3095" s="144">
        <f>IFERROR(_xll.qlIndexFixing(ONIndex1M,I3095,TRUE,_xll.ohTrigger(RecalcTrigger,Trigger1M)),NA())</f>
        <v>5.4767866320482028E-3</v>
      </c>
      <c r="O3095" s="44">
        <f>IFERROR(_xll.qlIndexFixing(ONIndex3M,I3095,TRUE,_xll.ohTrigger(RecalcTrigger,Trigger3M)),NA())</f>
        <v>5.7248124511311005E-3</v>
      </c>
      <c r="P3095" s="44">
        <f>IFERROR(_xll.qlIndexFixing(ONIndex6M,I3095,TRUE,_xll.ohTrigger(RecalcTrigger,Trigger6M)),NA())</f>
        <v>5.9817528217909199E-3</v>
      </c>
      <c r="Q3095" s="145">
        <f>IFERROR(_xll.qlIndexFixing(ONIndex1Y,I3095,TRUE,_xll.ohTrigger(RecalcTrigger,Trigger1Y)),NA())</f>
        <v>5.887544227265451E-3</v>
      </c>
    </row>
    <row r="3096" spans="2:17" x14ac:dyDescent="0.2">
      <c r="B3096" s="39" t="s">
        <v>42</v>
      </c>
      <c r="D3096" s="42">
        <f>_xll.qlCalendarAdvance(Calendar,$D3095,B3096,"f",FALSE)</f>
        <v>61449</v>
      </c>
      <c r="E3096" s="139">
        <f>_xll.qlInterestRateIndexValueDate(IndexON,D3096)</f>
        <v>61449</v>
      </c>
      <c r="F3096" s="155">
        <f>IFERROR(_xll.qlIndexFixing(IndexON,D3096,TRUE,_xll.ohTrigger(RecalcTrigger,TriggerON)),NA())</f>
        <v>6.1005300443284227E-3</v>
      </c>
      <c r="H3096" s="42">
        <f>_xll.qlCalendarAdvance(Calendar,$H3095,B3096,"f",FALSE)</f>
        <v>61449</v>
      </c>
      <c r="I3096" s="139">
        <f>_xll.qlInterestRateIndexValueDate(Index1M,$H3096)</f>
        <v>61451</v>
      </c>
      <c r="J3096" s="144">
        <f>IFERROR(_xll.qlIndexFixing(Index1M,$H3096,TRUE,_xll.ohTrigger(RecalcTrigger,Trigger1M)),NA())</f>
        <v>5.4902580969143355E-3</v>
      </c>
      <c r="K3096" s="44">
        <f>IFERROR(_xll.qlIndexFixing(Index3M,H3096,TRUE,_xll.ohTrigger(RecalcTrigger,Trigger3M)),NA())</f>
        <v>5.7603530110861287E-3</v>
      </c>
      <c r="L3096" s="44">
        <f>IFERROR(_xll.qlIndexFixing(Index6M,$H3096,TRUE,_xll.ohTrigger(RecalcTrigger,Trigger6M)),NA())</f>
        <v>6.1286017539986509E-3</v>
      </c>
      <c r="M3096" s="145">
        <f>IFERROR(_xll.qlIndexFixing(Index1Y,$H3096,TRUE,_xll.ohTrigger(RecalcTrigger,Trigger1Y)),NA())</f>
        <v>6.0210889953908678E-3</v>
      </c>
      <c r="N3096" s="144">
        <f>IFERROR(_xll.qlIndexFixing(ONIndex1M,I3096,TRUE,_xll.ohTrigger(RecalcTrigger,Trigger1M)),NA())</f>
        <v>5.4814007417824939E-3</v>
      </c>
      <c r="O3096" s="44">
        <f>IFERROR(_xll.qlIndexFixing(ONIndex3M,I3096,TRUE,_xll.ohTrigger(RecalcTrigger,Trigger3M)),NA())</f>
        <v>5.7293650020273645E-3</v>
      </c>
      <c r="P3096" s="44">
        <f>IFERROR(_xll.qlIndexFixing(ONIndex6M,I3096,TRUE,_xll.ohTrigger(RecalcTrigger,Trigger6M)),NA())</f>
        <v>5.992580113334256E-3</v>
      </c>
      <c r="Q3096" s="145">
        <f>IFERROR(_xll.qlIndexFixing(ONIndex1Y,I3096,TRUE,_xll.ohTrigger(RecalcTrigger,Trigger1Y)),NA())</f>
        <v>5.8920347871094236E-3</v>
      </c>
    </row>
    <row r="3097" spans="2:17" x14ac:dyDescent="0.2">
      <c r="B3097" s="39" t="s">
        <v>42</v>
      </c>
      <c r="D3097" s="42">
        <f>_xll.qlCalendarAdvance(Calendar,$D3096,B3097,"f",FALSE)</f>
        <v>61456</v>
      </c>
      <c r="E3097" s="139">
        <f>_xll.qlInterestRateIndexValueDate(IndexON,D3097)</f>
        <v>61456</v>
      </c>
      <c r="F3097" s="155">
        <f>IFERROR(_xll.qlIndexFixing(IndexON,D3097,TRUE,_xll.ohTrigger(RecalcTrigger,TriggerON)),NA())</f>
        <v>6.1005300443284227E-3</v>
      </c>
      <c r="H3097" s="42">
        <f>_xll.qlCalendarAdvance(Calendar,$H3096,B3097,"f",FALSE)</f>
        <v>61456</v>
      </c>
      <c r="I3097" s="139">
        <f>_xll.qlInterestRateIndexValueDate(Index1M,$H3097)</f>
        <v>61458</v>
      </c>
      <c r="J3097" s="144">
        <f>IFERROR(_xll.qlIndexFixing(Index1M,$H3097,TRUE,_xll.ohTrigger(RecalcTrigger,Trigger1M)),NA())</f>
        <v>5.4948566463230986E-3</v>
      </c>
      <c r="K3097" s="44">
        <f>IFERROR(_xll.qlIndexFixing(Index3M,H3097,TRUE,_xll.ohTrigger(RecalcTrigger,Trigger3M)),NA())</f>
        <v>5.7644970075791165E-3</v>
      </c>
      <c r="L3097" s="44">
        <f>IFERROR(_xll.qlIndexFixing(Index6M,$H3097,TRUE,_xll.ohTrigger(RecalcTrigger,Trigger6M)),NA())</f>
        <v>6.1384933679196107E-3</v>
      </c>
      <c r="M3097" s="145">
        <f>IFERROR(_xll.qlIndexFixing(Index1Y,$H3097,TRUE,_xll.ohTrigger(RecalcTrigger,Trigger1Y)),NA())</f>
        <v>6.0254038385822144E-3</v>
      </c>
      <c r="N3097" s="144">
        <f>IFERROR(_xll.qlIndexFixing(ONIndex1M,I3097,TRUE,_xll.ohTrigger(RecalcTrigger,Trigger1M)),NA())</f>
        <v>5.4860081638263836E-3</v>
      </c>
      <c r="O3097" s="44">
        <f>IFERROR(_xll.qlIndexFixing(ONIndex3M,I3097,TRUE,_xll.ohTrigger(RecalcTrigger,Trigger3M)),NA())</f>
        <v>5.733910692171662E-3</v>
      </c>
      <c r="P3097" s="44">
        <f>IFERROR(_xll.qlIndexFixing(ONIndex6M,I3097,TRUE,_xll.ohTrigger(RecalcTrigger,Trigger6M)),NA())</f>
        <v>6.0033364976774806E-3</v>
      </c>
      <c r="Q3097" s="145">
        <f>IFERROR(_xll.qlIndexFixing(ONIndex1Y,I3097,TRUE,_xll.ohTrigger(RecalcTrigger,Trigger1Y)),NA())</f>
        <v>5.8965180718129062E-3</v>
      </c>
    </row>
    <row r="3098" spans="2:17" x14ac:dyDescent="0.2">
      <c r="B3098" s="39" t="s">
        <v>42</v>
      </c>
      <c r="D3098" s="42">
        <f>_xll.qlCalendarAdvance(Calendar,$D3097,B3098,"f",FALSE)</f>
        <v>61463</v>
      </c>
      <c r="E3098" s="139">
        <f>_xll.qlInterestRateIndexValueDate(IndexON,D3098)</f>
        <v>61463</v>
      </c>
      <c r="F3098" s="155">
        <f>IFERROR(_xll.qlIndexFixing(IndexON,D3098,TRUE,_xll.ohTrigger(RecalcTrigger,TriggerON)),NA())</f>
        <v>6.1005300443284227E-3</v>
      </c>
      <c r="H3098" s="42">
        <f>_xll.qlCalendarAdvance(Calendar,$H3097,B3098,"f",FALSE)</f>
        <v>61463</v>
      </c>
      <c r="I3098" s="139">
        <f>_xll.qlInterestRateIndexValueDate(Index1M,$H3098)</f>
        <v>61465</v>
      </c>
      <c r="J3098" s="144">
        <f>IFERROR(_xll.qlIndexFixing(Index1M,$H3098,TRUE,_xll.ohTrigger(RecalcTrigger,Trigger1M)),NA())</f>
        <v>5.4994484548964717E-3</v>
      </c>
      <c r="K3098" s="44">
        <f>IFERROR(_xll.qlIndexFixing(Index3M,H3098,TRUE,_xll.ohTrigger(RecalcTrigger,Trigger3M)),NA())</f>
        <v>5.7690014537938239E-3</v>
      </c>
      <c r="L3098" s="44">
        <f>IFERROR(_xll.qlIndexFixing(Index6M,$H3098,TRUE,_xll.ohTrigger(RecalcTrigger,Trigger6M)),NA())</f>
        <v>6.1483122099152531E-3</v>
      </c>
      <c r="M3098" s="145">
        <f>IFERROR(_xll.qlIndexFixing(Index1Y,$H3098,TRUE,_xll.ohTrigger(RecalcTrigger,Trigger1Y)),NA())</f>
        <v>6.0311218364361716E-3</v>
      </c>
      <c r="N3098" s="144">
        <f>IFERROR(_xll.qlIndexFixing(ONIndex1M,I3098,TRUE,_xll.ohTrigger(RecalcTrigger,Trigger1M)),NA())</f>
        <v>5.4906088785156015E-3</v>
      </c>
      <c r="O3098" s="44">
        <f>IFERROR(_xll.qlIndexFixing(ONIndex3M,I3098,TRUE,_xll.ohTrigger(RecalcTrigger,Trigger3M)),NA())</f>
        <v>5.7384495011003622E-3</v>
      </c>
      <c r="P3098" s="44">
        <f>IFERROR(_xll.qlIndexFixing(ONIndex6M,I3098,TRUE,_xll.ohTrigger(RecalcTrigger,Trigger6M)),NA())</f>
        <v>6.0140218491611108E-3</v>
      </c>
      <c r="Q3098" s="145">
        <f>IFERROR(_xll.qlIndexFixing(ONIndex1Y,I3098,TRUE,_xll.ohTrigger(RecalcTrigger,Trigger1Y)),NA())</f>
        <v>5.9009940601129074E-3</v>
      </c>
    </row>
    <row r="3099" spans="2:17" x14ac:dyDescent="0.2">
      <c r="B3099" s="39" t="s">
        <v>42</v>
      </c>
      <c r="D3099" s="42">
        <f>_xll.qlCalendarAdvance(Calendar,$D3098,B3099,"f",FALSE)</f>
        <v>61470</v>
      </c>
      <c r="E3099" s="139">
        <f>_xll.qlInterestRateIndexValueDate(IndexON,D3099)</f>
        <v>61470</v>
      </c>
      <c r="F3099" s="155">
        <f>IFERROR(_xll.qlIndexFixing(IndexON,D3099,TRUE,_xll.ohTrigger(RecalcTrigger,TriggerON)),NA())</f>
        <v>6.1005300443284227E-3</v>
      </c>
      <c r="H3099" s="42">
        <f>_xll.qlCalendarAdvance(Calendar,$H3098,B3099,"f",FALSE)</f>
        <v>61470</v>
      </c>
      <c r="I3099" s="139">
        <f>_xll.qlInterestRateIndexValueDate(Index1M,$H3099)</f>
        <v>61472</v>
      </c>
      <c r="J3099" s="144">
        <f>IFERROR(_xll.qlIndexFixing(Index1M,$H3099,TRUE,_xll.ohTrigger(RecalcTrigger,Trigger1M)),NA())</f>
        <v>5.5040335030451248E-3</v>
      </c>
      <c r="K3099" s="44">
        <f>IFERROR(_xll.qlIndexFixing(Index3M,H3099,TRUE,_xll.ohTrigger(RecalcTrigger,Trigger3M)),NA())</f>
        <v>5.7734988762845113E-3</v>
      </c>
      <c r="L3099" s="44">
        <f>IFERROR(_xll.qlIndexFixing(Index6M,$H3099,TRUE,_xll.ohTrigger(RecalcTrigger,Trigger6M)),NA())</f>
        <v>6.1580581527859082E-3</v>
      </c>
      <c r="M3099" s="145">
        <f>IFERROR(_xll.qlIndexFixing(Index1Y,$H3099,TRUE,_xll.ohTrigger(RecalcTrigger,Trigger1Y)),NA())</f>
        <v>6.0340099030624468E-3</v>
      </c>
      <c r="N3099" s="144">
        <f>IFERROR(_xll.qlIndexFixing(ONIndex1M,I3099,TRUE,_xll.ohTrigger(RecalcTrigger,Trigger1M)),NA())</f>
        <v>5.4965141959506525E-3</v>
      </c>
      <c r="O3099" s="44">
        <f>IFERROR(_xll.qlIndexFixing(ONIndex3M,I3099,TRUE,_xll.ohTrigger(RecalcTrigger,Trigger3M)),NA())</f>
        <v>5.7442749697678153E-3</v>
      </c>
      <c r="P3099" s="44">
        <f>IFERROR(_xll.qlIndexFixing(ONIndex6M,I3099,TRUE,_xll.ohTrigger(RecalcTrigger,Trigger6M)),NA())</f>
        <v>6.0276555806648702E-3</v>
      </c>
      <c r="Q3099" s="145">
        <f>IFERROR(_xll.qlIndexFixing(ONIndex1Y,I3099,TRUE,_xll.ohTrigger(RecalcTrigger,Trigger1Y)),NA())</f>
        <v>5.9067381468391744E-3</v>
      </c>
    </row>
    <row r="3100" spans="2:17" x14ac:dyDescent="0.2">
      <c r="B3100" s="39" t="s">
        <v>42</v>
      </c>
      <c r="D3100" s="42">
        <f>_xll.qlCalendarAdvance(Calendar,$D3099,B3100,"f",FALSE)</f>
        <v>61477</v>
      </c>
      <c r="E3100" s="139">
        <f>_xll.qlInterestRateIndexValueDate(IndexON,D3100)</f>
        <v>61477</v>
      </c>
      <c r="F3100" s="155">
        <f>IFERROR(_xll.qlIndexFixing(IndexON,D3100,TRUE,_xll.ohTrigger(RecalcTrigger,TriggerON)),NA())</f>
        <v>6.1005300442484867E-3</v>
      </c>
      <c r="H3100" s="42">
        <f>_xll.qlCalendarAdvance(Calendar,$H3099,B3100,"f",FALSE)</f>
        <v>61477</v>
      </c>
      <c r="I3100" s="139">
        <f>_xll.qlInterestRateIndexValueDate(Index1M,$H3100)</f>
        <v>61479</v>
      </c>
      <c r="J3100" s="144">
        <f>IFERROR(_xll.qlIndexFixing(Index1M,$H3100,TRUE,_xll.ohTrigger(RecalcTrigger,Trigger1M)),NA())</f>
        <v>5.5086117711847238E-3</v>
      </c>
      <c r="K3100" s="44">
        <f>IFERROR(_xll.qlIndexFixing(Index3M,H3100,TRUE,_xll.ohTrigger(RecalcTrigger,Trigger3M)),NA())</f>
        <v>5.777989254923982E-3</v>
      </c>
      <c r="L3100" s="44">
        <f>IFERROR(_xll.qlIndexFixing(Index6M,$H3100,TRUE,_xll.ohTrigger(RecalcTrigger,Trigger6M)),NA())</f>
        <v>6.1677310693380189E-3</v>
      </c>
      <c r="M3100" s="145">
        <f>IFERROR(_xll.qlIndexFixing(Index1Y,$H3100,TRUE,_xll.ohTrigger(RecalcTrigger,Trigger1Y)),NA())</f>
        <v>6.0383010813100362E-3</v>
      </c>
      <c r="N3100" s="144">
        <f>IFERROR(_xll.qlIndexFixing(ONIndex1M,I3100,TRUE,_xll.ohTrigger(RecalcTrigger,Trigger1M)),NA())</f>
        <v>5.5001595074832821E-3</v>
      </c>
      <c r="O3100" s="44">
        <f>IFERROR(_xll.qlIndexFixing(ONIndex3M,I3100,TRUE,_xll.ohTrigger(RecalcTrigger,Trigger3M)),NA())</f>
        <v>5.7478752117523513E-3</v>
      </c>
      <c r="P3100" s="44">
        <f>IFERROR(_xll.qlIndexFixing(ONIndex6M,I3100,TRUE,_xll.ohTrigger(RecalcTrigger,Trigger6M)),NA())</f>
        <v>6.0359797022568884E-3</v>
      </c>
      <c r="Q3100" s="145">
        <f>IFERROR(_xll.qlIndexFixing(ONIndex1Y,I3100,TRUE,_xll.ohTrigger(RecalcTrigger,Trigger1Y)),NA())</f>
        <v>5.9102909441355322E-3</v>
      </c>
    </row>
    <row r="3101" spans="2:17" x14ac:dyDescent="0.2">
      <c r="B3101" s="39" t="s">
        <v>42</v>
      </c>
      <c r="D3101" s="42">
        <f>_xll.qlCalendarAdvance(Calendar,$D3100,B3101,"f",FALSE)</f>
        <v>61485</v>
      </c>
      <c r="E3101" s="139">
        <f>_xll.qlInterestRateIndexValueDate(IndexON,D3101)</f>
        <v>61485</v>
      </c>
      <c r="F3101" s="155">
        <f>IFERROR(_xll.qlIndexFixing(IndexON,D3101,TRUE,_xll.ohTrigger(RecalcTrigger,TriggerON)),NA())</f>
        <v>6.1005300443284227E-3</v>
      </c>
      <c r="H3101" s="42">
        <f>_xll.qlCalendarAdvance(Calendar,$H3100,B3101,"f",FALSE)</f>
        <v>61485</v>
      </c>
      <c r="I3101" s="139">
        <f>_xll.qlInterestRateIndexValueDate(Index1M,$H3101)</f>
        <v>61487</v>
      </c>
      <c r="J3101" s="144">
        <f>IFERROR(_xll.qlIndexFixing(Index1M,$H3101,TRUE,_xll.ohTrigger(RecalcTrigger,Trigger1M)),NA())</f>
        <v>5.5134676645460859E-3</v>
      </c>
      <c r="K3101" s="44">
        <f>IFERROR(_xll.qlIndexFixing(Index3M,H3101,TRUE,_xll.ohTrigger(RecalcTrigger,Trigger3M)),NA())</f>
        <v>5.7842080206363918E-3</v>
      </c>
      <c r="L3101" s="44">
        <f>IFERROR(_xll.qlIndexFixing(Index6M,$H3101,TRUE,_xll.ohTrigger(RecalcTrigger,Trigger6M)),NA())</f>
        <v>6.1801202340848295E-3</v>
      </c>
      <c r="M3101" s="145">
        <f>IFERROR(_xll.qlIndexFixing(Index1Y,$H3101,TRUE,_xll.ohTrigger(RecalcTrigger,Trigger1Y)),NA())</f>
        <v>6.0438979818445444E-3</v>
      </c>
      <c r="N3101" s="144">
        <f>IFERROR(_xll.qlIndexFixing(ONIndex1M,I3101,TRUE,_xll.ohTrigger(RecalcTrigger,Trigger1M)),NA())</f>
        <v>5.5050243830656598E-3</v>
      </c>
      <c r="O3101" s="44">
        <f>IFERROR(_xll.qlIndexFixing(ONIndex3M,I3101,TRUE,_xll.ohTrigger(RecalcTrigger,Trigger3M)),NA())</f>
        <v>5.7526693089915426E-3</v>
      </c>
      <c r="P3101" s="44">
        <f>IFERROR(_xll.qlIndexFixing(ONIndex6M,I3101,TRUE,_xll.ohTrigger(RecalcTrigger,Trigger6M)),NA())</f>
        <v>6.0471405396711475E-3</v>
      </c>
      <c r="Q3101" s="145">
        <f>IFERROR(_xll.qlIndexFixing(ONIndex1Y,I3101,TRUE,_xll.ohTrigger(RecalcTrigger,Trigger1Y)),NA())</f>
        <v>5.9150137135510761E-3</v>
      </c>
    </row>
    <row r="3102" spans="2:17" x14ac:dyDescent="0.2">
      <c r="B3102" s="39" t="s">
        <v>42</v>
      </c>
      <c r="D3102" s="42">
        <f>_xll.qlCalendarAdvance(Calendar,$D3101,B3102,"f",FALSE)</f>
        <v>61492</v>
      </c>
      <c r="E3102" s="139">
        <f>_xll.qlInterestRateIndexValueDate(IndexON,D3102)</f>
        <v>61492</v>
      </c>
      <c r="F3102" s="155">
        <f>IFERROR(_xll.qlIndexFixing(IndexON,D3102,TRUE,_xll.ohTrigger(RecalcTrigger,TriggerON)),NA())</f>
        <v>6.1005300443284227E-3</v>
      </c>
      <c r="H3102" s="42">
        <f>_xll.qlCalendarAdvance(Calendar,$H3101,B3102,"f",FALSE)</f>
        <v>61492</v>
      </c>
      <c r="I3102" s="139">
        <f>_xll.qlInterestRateIndexValueDate(Index1M,$H3102)</f>
        <v>61494</v>
      </c>
      <c r="J3102" s="144">
        <f>IFERROR(_xll.qlIndexFixing(Index1M,$H3102,TRUE,_xll.ohTrigger(RecalcTrigger,Trigger1M)),NA())</f>
        <v>5.5180317572111814E-3</v>
      </c>
      <c r="K3102" s="44">
        <f>IFERROR(_xll.qlIndexFixing(Index3M,H3102,TRUE,_xll.ohTrigger(RecalcTrigger,Trigger3M)),NA())</f>
        <v>5.7886819223408161E-3</v>
      </c>
      <c r="L3102" s="44">
        <f>IFERROR(_xll.qlIndexFixing(Index6M,$H3102,TRUE,_xll.ohTrigger(RecalcTrigger,Trigger6M)),NA())</f>
        <v>6.1896260026908139E-3</v>
      </c>
      <c r="M3102" s="145">
        <f>IFERROR(_xll.qlIndexFixing(Index1Y,$H3102,TRUE,_xll.ohTrigger(RecalcTrigger,Trigger1Y)),NA())</f>
        <v>6.0481711160378458E-3</v>
      </c>
      <c r="N3102" s="144">
        <f>IFERROR(_xll.qlIndexFixing(ONIndex1M,I3102,TRUE,_xll.ohTrigger(RecalcTrigger,Trigger1M)),NA())</f>
        <v>5.509597101909236E-3</v>
      </c>
      <c r="O3102" s="44">
        <f>IFERROR(_xll.qlIndexFixing(ONIndex3M,I3102,TRUE,_xll.ohTrigger(RecalcTrigger,Trigger3M)),NA())</f>
        <v>5.7571793972943652E-3</v>
      </c>
      <c r="P3102" s="44">
        <f>IFERROR(_xll.qlIndexFixing(ONIndex6M,I3102,TRUE,_xll.ohTrigger(RecalcTrigger,Trigger6M)),NA())</f>
        <v>6.057530272185474E-3</v>
      </c>
      <c r="Q3102" s="145">
        <f>IFERROR(_xll.qlIndexFixing(ONIndex1Y,I3102,TRUE,_xll.ohTrigger(RecalcTrigger,Trigger1Y)),NA())</f>
        <v>5.9194592472522345E-3</v>
      </c>
    </row>
    <row r="3103" spans="2:17" x14ac:dyDescent="0.2">
      <c r="B3103" s="39" t="s">
        <v>42</v>
      </c>
      <c r="D3103" s="42">
        <f>_xll.qlCalendarAdvance(Calendar,$D3102,B3103,"f",FALSE)</f>
        <v>61499</v>
      </c>
      <c r="E3103" s="139">
        <f>_xll.qlInterestRateIndexValueDate(IndexON,D3103)</f>
        <v>61499</v>
      </c>
      <c r="F3103" s="155">
        <f>IFERROR(_xll.qlIndexFixing(IndexON,D3103,TRUE,_xll.ohTrigger(RecalcTrigger,TriggerON)),NA())</f>
        <v>6.1005300443284227E-3</v>
      </c>
      <c r="H3103" s="42">
        <f>_xll.qlCalendarAdvance(Calendar,$H3102,B3103,"f",FALSE)</f>
        <v>61499</v>
      </c>
      <c r="I3103" s="139">
        <f>_xll.qlInterestRateIndexValueDate(Index1M,$H3103)</f>
        <v>61501</v>
      </c>
      <c r="J3103" s="144">
        <f>IFERROR(_xll.qlIndexFixing(Index1M,$H3103,TRUE,_xll.ohTrigger(RecalcTrigger,Trigger1M)),NA())</f>
        <v>5.5225890097529698E-3</v>
      </c>
      <c r="K3103" s="44">
        <f>IFERROR(_xll.qlIndexFixing(Index3M,H3103,TRUE,_xll.ohTrigger(RecalcTrigger,Trigger3M)),NA())</f>
        <v>5.7931487124411683E-3</v>
      </c>
      <c r="L3103" s="44">
        <f>IFERROR(_xll.qlIndexFixing(Index6M,$H3103,TRUE,_xll.ohTrigger(RecalcTrigger,Trigger6M)),NA())</f>
        <v>6.1990583250708334E-3</v>
      </c>
      <c r="M3103" s="145">
        <f>IFERROR(_xll.qlIndexFixing(Index1Y,$H3103,TRUE,_xll.ohTrigger(RecalcTrigger,Trigger1Y)),NA())</f>
        <v>6.0524362695166378E-3</v>
      </c>
      <c r="N3103" s="144">
        <f>IFERROR(_xll.qlIndexFixing(ONIndex1M,I3103,TRUE,_xll.ohTrigger(RecalcTrigger,Trigger1M)),NA())</f>
        <v>5.5141630126787078E-3</v>
      </c>
      <c r="O3103" s="44">
        <f>IFERROR(_xll.qlIndexFixing(ONIndex3M,I3103,TRUE,_xll.ohTrigger(RecalcTrigger,Trigger3M)),NA())</f>
        <v>5.7616825011841399E-3</v>
      </c>
      <c r="P3103" s="44">
        <f>IFERROR(_xll.qlIndexFixing(ONIndex6M,I3103,TRUE,_xll.ohTrigger(RecalcTrigger,Trigger6M)),NA())</f>
        <v>6.0678483251574988E-3</v>
      </c>
      <c r="Q3103" s="145">
        <f>IFERROR(_xll.qlIndexFixing(ONIndex1Y,I3103,TRUE,_xll.ohTrigger(RecalcTrigger,Trigger1Y)),NA())</f>
        <v>5.9238973749575763E-3</v>
      </c>
    </row>
    <row r="3104" spans="2:17" x14ac:dyDescent="0.2">
      <c r="B3104" s="39" t="s">
        <v>42</v>
      </c>
      <c r="D3104" s="42">
        <f>_xll.qlCalendarAdvance(Calendar,$D3103,B3104,"f",FALSE)</f>
        <v>61506</v>
      </c>
      <c r="E3104" s="139">
        <f>_xll.qlInterestRateIndexValueDate(IndexON,D3104)</f>
        <v>61506</v>
      </c>
      <c r="F3104" s="155">
        <f>IFERROR(_xll.qlIndexFixing(IndexON,D3104,TRUE,_xll.ohTrigger(RecalcTrigger,TriggerON)),NA())</f>
        <v>6.1005300443284227E-3</v>
      </c>
      <c r="H3104" s="42">
        <f>_xll.qlCalendarAdvance(Calendar,$H3103,B3104,"f",FALSE)</f>
        <v>61506</v>
      </c>
      <c r="I3104" s="139">
        <f>_xll.qlInterestRateIndexValueDate(Index1M,$H3104)</f>
        <v>61508</v>
      </c>
      <c r="J3104" s="144">
        <f>IFERROR(_xll.qlIndexFixing(Index1M,$H3104,TRUE,_xll.ohTrigger(RecalcTrigger,Trigger1M)),NA())</f>
        <v>5.527139402584539E-3</v>
      </c>
      <c r="K3104" s="44">
        <f>IFERROR(_xll.qlIndexFixing(Index3M,H3104,TRUE,_xll.ohTrigger(RecalcTrigger,Trigger3M)),NA())</f>
        <v>5.797608370805468E-3</v>
      </c>
      <c r="L3104" s="44">
        <f>IFERROR(_xll.qlIndexFixing(Index6M,$H3104,TRUE,_xll.ohTrigger(RecalcTrigger,Trigger6M)),NA())</f>
        <v>6.2084170740410016E-3</v>
      </c>
      <c r="M3104" s="145">
        <f>IFERROR(_xll.qlIndexFixing(Index1Y,$H3104,TRUE,_xll.ohTrigger(RecalcTrigger,Trigger1Y)),NA())</f>
        <v>6.0566934207593893E-3</v>
      </c>
      <c r="N3104" s="144">
        <f>IFERROR(_xll.qlIndexFixing(ONIndex1M,I3104,TRUE,_xll.ohTrigger(RecalcTrigger,Trigger1M)),NA())</f>
        <v>5.518722095869677E-3</v>
      </c>
      <c r="O3104" s="44">
        <f>IFERROR(_xll.qlIndexFixing(ONIndex3M,I3104,TRUE,_xll.ohTrigger(RecalcTrigger,Trigger3M)),NA())</f>
        <v>5.7661786009166605E-3</v>
      </c>
      <c r="P3104" s="44">
        <f>IFERROR(_xll.qlIndexFixing(ONIndex6M,I3104,TRUE,_xll.ohTrigger(RecalcTrigger,Trigger6M)),NA())</f>
        <v>6.078094572767867E-3</v>
      </c>
      <c r="Q3104" s="145">
        <f>IFERROR(_xll.qlIndexFixing(ONIndex1Y,I3104,TRUE,_xll.ohTrigger(RecalcTrigger,Trigger1Y)),NA())</f>
        <v>5.9283280756439183E-3</v>
      </c>
    </row>
    <row r="3105" spans="2:17" x14ac:dyDescent="0.2">
      <c r="B3105" s="39" t="s">
        <v>42</v>
      </c>
      <c r="D3105" s="42">
        <f>_xll.qlCalendarAdvance(Calendar,$D3104,B3105,"f",FALSE)</f>
        <v>61513</v>
      </c>
      <c r="E3105" s="139">
        <f>_xll.qlInterestRateIndexValueDate(IndexON,D3105)</f>
        <v>61513</v>
      </c>
      <c r="F3105" s="155">
        <f>IFERROR(_xll.qlIndexFixing(IndexON,D3105,TRUE,_xll.ohTrigger(RecalcTrigger,TriggerON)),NA())</f>
        <v>6.1005300442484867E-3</v>
      </c>
      <c r="H3105" s="42">
        <f>_xll.qlCalendarAdvance(Calendar,$H3104,B3105,"f",FALSE)</f>
        <v>61513</v>
      </c>
      <c r="I3105" s="139">
        <f>_xll.qlInterestRateIndexValueDate(Index1M,$H3105)</f>
        <v>61515</v>
      </c>
      <c r="J3105" s="144">
        <f>IFERROR(_xll.qlIndexFixing(Index1M,$H3105,TRUE,_xll.ohTrigger(RecalcTrigger,Trigger1M)),NA())</f>
        <v>5.5316829161267123E-3</v>
      </c>
      <c r="K3105" s="44">
        <f>IFERROR(_xll.qlIndexFixing(Index3M,H3105,TRUE,_xll.ohTrigger(RecalcTrigger,Trigger3M)),NA())</f>
        <v>5.8020608773034343E-3</v>
      </c>
      <c r="L3105" s="44">
        <f>IFERROR(_xll.qlIndexFixing(Index6M,$H3105,TRUE,_xll.ohTrigger(RecalcTrigger,Trigger6M)),NA())</f>
        <v>6.2177021224213216E-3</v>
      </c>
      <c r="M3105" s="145">
        <f>IFERROR(_xll.qlIndexFixing(Index1Y,$H3105,TRUE,_xll.ohTrigger(RecalcTrigger,Trigger1Y)),NA())</f>
        <v>6.0609425482421745E-3</v>
      </c>
      <c r="N3105" s="144">
        <f>IFERROR(_xll.qlIndexFixing(ONIndex1M,I3105,TRUE,_xll.ohTrigger(RecalcTrigger,Trigger1M)),NA())</f>
        <v>5.5232743321376176E-3</v>
      </c>
      <c r="O3105" s="44">
        <f>IFERROR(_xll.qlIndexFixing(ONIndex3M,I3105,TRUE,_xll.ohTrigger(RecalcTrigger,Trigger3M)),NA())</f>
        <v>5.7706676761881681E-3</v>
      </c>
      <c r="P3105" s="44">
        <f>IFERROR(_xll.qlIndexFixing(ONIndex6M,I3105,TRUE,_xll.ohTrigger(RecalcTrigger,Trigger6M)),NA())</f>
        <v>6.0882688893570958E-3</v>
      </c>
      <c r="Q3105" s="145">
        <f>IFERROR(_xll.qlIndexFixing(ONIndex1Y,I3105,TRUE,_xll.ohTrigger(RecalcTrigger,Trigger1Y)),NA())</f>
        <v>5.9327513277285249E-3</v>
      </c>
    </row>
    <row r="3106" spans="2:17" x14ac:dyDescent="0.2">
      <c r="B3106" s="39" t="s">
        <v>42</v>
      </c>
      <c r="D3106" s="42">
        <f>_xll.qlCalendarAdvance(Calendar,$D3105,B3106,"f",FALSE)</f>
        <v>61520</v>
      </c>
      <c r="E3106" s="139">
        <f>_xll.qlInterestRateIndexValueDate(IndexON,D3106)</f>
        <v>61520</v>
      </c>
      <c r="F3106" s="155">
        <f>IFERROR(_xll.qlIndexFixing(IndexON,D3106,TRUE,_xll.ohTrigger(RecalcTrigger,TriggerON)),NA())</f>
        <v>6.1005300443284227E-3</v>
      </c>
      <c r="H3106" s="42">
        <f>_xll.qlCalendarAdvance(Calendar,$H3105,B3106,"f",FALSE)</f>
        <v>61520</v>
      </c>
      <c r="I3106" s="139">
        <f>_xll.qlInterestRateIndexValueDate(Index1M,$H3106)</f>
        <v>61522</v>
      </c>
      <c r="J3106" s="144">
        <f>IFERROR(_xll.qlIndexFixing(Index1M,$H3106,TRUE,_xll.ohTrigger(RecalcTrigger,Trigger1M)),NA())</f>
        <v>5.5362195307874194E-3</v>
      </c>
      <c r="K3106" s="44">
        <f>IFERROR(_xll.qlIndexFixing(Index3M,H3106,TRUE,_xll.ohTrigger(RecalcTrigger,Trigger3M)),NA())</f>
        <v>5.8065062118030858E-3</v>
      </c>
      <c r="L3106" s="44">
        <f>IFERROR(_xll.qlIndexFixing(Index6M,$H3106,TRUE,_xll.ohTrigger(RecalcTrigger,Trigger6M)),NA())</f>
        <v>6.2269133430395765E-3</v>
      </c>
      <c r="M3106" s="145">
        <f>IFERROR(_xll.qlIndexFixing(Index1Y,$H3106,TRUE,_xll.ohTrigger(RecalcTrigger,Trigger1Y)),NA())</f>
        <v>6.0651836304430251E-3</v>
      </c>
      <c r="N3106" s="144">
        <f>IFERROR(_xll.qlIndexFixing(ONIndex1M,I3106,TRUE,_xll.ohTrigger(RecalcTrigger,Trigger1M)),NA())</f>
        <v>5.5278197015784514E-3</v>
      </c>
      <c r="O3106" s="44">
        <f>IFERROR(_xll.qlIndexFixing(ONIndex3M,I3106,TRUE,_xll.ohTrigger(RecalcTrigger,Trigger3M)),NA())</f>
        <v>5.7751497070146485E-3</v>
      </c>
      <c r="P3106" s="44">
        <f>IFERROR(_xll.qlIndexFixing(ONIndex6M,I3106,TRUE,_xll.ohTrigger(RecalcTrigger,Trigger6M)),NA())</f>
        <v>6.0983711493456383E-3</v>
      </c>
      <c r="Q3106" s="145">
        <f>IFERROR(_xll.qlIndexFixing(ONIndex1Y,I3106,TRUE,_xll.ohTrigger(RecalcTrigger,Trigger1Y)),NA())</f>
        <v>5.9371671102681489E-3</v>
      </c>
    </row>
    <row r="3107" spans="2:17" x14ac:dyDescent="0.2">
      <c r="B3107" s="39" t="s">
        <v>42</v>
      </c>
      <c r="D3107" s="42">
        <f>_xll.qlCalendarAdvance(Calendar,$D3106,B3107,"f",FALSE)</f>
        <v>61527</v>
      </c>
      <c r="E3107" s="139">
        <f>_xll.qlInterestRateIndexValueDate(IndexON,D3107)</f>
        <v>61527</v>
      </c>
      <c r="F3107" s="155">
        <f>IFERROR(_xll.qlIndexFixing(IndexON,D3107,TRUE,_xll.ohTrigger(RecalcTrigger,TriggerON)),NA())</f>
        <v>6.1005300443284227E-3</v>
      </c>
      <c r="H3107" s="42">
        <f>_xll.qlCalendarAdvance(Calendar,$H3106,B3107,"f",FALSE)</f>
        <v>61527</v>
      </c>
      <c r="I3107" s="139">
        <f>_xll.qlInterestRateIndexValueDate(Index1M,$H3107)</f>
        <v>61529</v>
      </c>
      <c r="J3107" s="144">
        <f>IFERROR(_xll.qlIndexFixing(Index1M,$H3107,TRUE,_xll.ohTrigger(RecalcTrigger,Trigger1M)),NA())</f>
        <v>5.540749226977169E-3</v>
      </c>
      <c r="K3107" s="44">
        <f>IFERROR(_xll.qlIndexFixing(Index3M,H3107,TRUE,_xll.ohTrigger(RecalcTrigger,Trigger3M)),NA())</f>
        <v>5.8109443541749942E-3</v>
      </c>
      <c r="L3107" s="44">
        <f>IFERROR(_xll.qlIndexFixing(Index6M,$H3107,TRUE,_xll.ohTrigger(RecalcTrigger,Trigger6M)),NA())</f>
        <v>6.2360506087265717E-3</v>
      </c>
      <c r="M3107" s="145">
        <f>IFERROR(_xll.qlIndexFixing(Index1Y,$H3107,TRUE,_xll.ohTrigger(RecalcTrigger,Trigger1Y)),NA())</f>
        <v>6.0694166458380152E-3</v>
      </c>
      <c r="N3107" s="144">
        <f>IFERROR(_xll.qlIndexFixing(ONIndex1M,I3107,TRUE,_xll.ohTrigger(RecalcTrigger,Trigger1M)),NA())</f>
        <v>5.5323581849275882E-3</v>
      </c>
      <c r="O3107" s="44">
        <f>IFERROR(_xll.qlIndexFixing(ONIndex3M,I3107,TRUE,_xll.ohTrigger(RecalcTrigger,Trigger3M)),NA())</f>
        <v>5.779624673252215E-3</v>
      </c>
      <c r="P3107" s="44">
        <f>IFERROR(_xll.qlIndexFixing(ONIndex6M,I3107,TRUE,_xll.ohTrigger(RecalcTrigger,Trigger6M)),NA())</f>
        <v>6.1084012265943954E-3</v>
      </c>
      <c r="Q3107" s="145">
        <f>IFERROR(_xll.qlIndexFixing(ONIndex1Y,I3107,TRUE,_xll.ohTrigger(RecalcTrigger,Trigger1Y)),NA())</f>
        <v>5.9415754015201827E-3</v>
      </c>
    </row>
    <row r="3108" spans="2:17" x14ac:dyDescent="0.2">
      <c r="B3108" s="39" t="s">
        <v>42</v>
      </c>
      <c r="D3108" s="42">
        <f>_xll.qlCalendarAdvance(Calendar,$D3107,B3108,"f",FALSE)</f>
        <v>61534</v>
      </c>
      <c r="E3108" s="139">
        <f>_xll.qlInterestRateIndexValueDate(IndexON,D3108)</f>
        <v>61534</v>
      </c>
      <c r="F3108" s="155">
        <f>IFERROR(_xll.qlIndexFixing(IndexON,D3108,TRUE,_xll.ohTrigger(RecalcTrigger,TriggerON)),NA())</f>
        <v>6.1005300443284227E-3</v>
      </c>
      <c r="H3108" s="42">
        <f>_xll.qlCalendarAdvance(Calendar,$H3107,B3108,"f",FALSE)</f>
        <v>61534</v>
      </c>
      <c r="I3108" s="139">
        <f>_xll.qlInterestRateIndexValueDate(Index1M,$H3108)</f>
        <v>61536</v>
      </c>
      <c r="J3108" s="144">
        <f>IFERROR(_xll.qlIndexFixing(Index1M,$H3108,TRUE,_xll.ohTrigger(RecalcTrigger,Trigger1M)),NA())</f>
        <v>5.5452719851167842E-3</v>
      </c>
      <c r="K3108" s="44">
        <f>IFERROR(_xll.qlIndexFixing(Index3M,H3108,TRUE,_xll.ohTrigger(RecalcTrigger,Trigger3M)),NA())</f>
        <v>5.8153752842871756E-3</v>
      </c>
      <c r="L3108" s="44">
        <f>IFERROR(_xll.qlIndexFixing(Index6M,$H3108,TRUE,_xll.ohTrigger(RecalcTrigger,Trigger6M)),NA())</f>
        <v>6.2451137923230501E-3</v>
      </c>
      <c r="M3108" s="145">
        <f>IFERROR(_xll.qlIndexFixing(Index1Y,$H3108,TRUE,_xll.ohTrigger(RecalcTrigger,Trigger1Y)),NA())</f>
        <v>6.0736415729043067E-3</v>
      </c>
      <c r="N3108" s="144">
        <f>IFERROR(_xll.qlIndexFixing(ONIndex1M,I3108,TRUE,_xll.ohTrigger(RecalcTrigger,Trigger1M)),NA())</f>
        <v>5.5368897623608859E-3</v>
      </c>
      <c r="O3108" s="44">
        <f>IFERROR(_xll.qlIndexFixing(ONIndex3M,I3108,TRUE,_xll.ohTrigger(RecalcTrigger,Trigger3M)),NA())</f>
        <v>5.7840925549967892E-3</v>
      </c>
      <c r="P3108" s="44">
        <f>IFERROR(_xll.qlIndexFixing(ONIndex6M,I3108,TRUE,_xll.ohTrigger(RecalcTrigger,Trigger6M)),NA())</f>
        <v>6.1183589956836926E-3</v>
      </c>
      <c r="Q3108" s="145">
        <f>IFERROR(_xll.qlIndexFixing(ONIndex1Y,I3108,TRUE,_xll.ohTrigger(RecalcTrigger,Trigger1Y)),NA())</f>
        <v>5.9459761807012512E-3</v>
      </c>
    </row>
    <row r="3109" spans="2:17" x14ac:dyDescent="0.2">
      <c r="B3109" s="39" t="s">
        <v>42</v>
      </c>
      <c r="D3109" s="42">
        <f>_xll.qlCalendarAdvance(Calendar,$D3108,B3109,"f",FALSE)</f>
        <v>61541</v>
      </c>
      <c r="E3109" s="139">
        <f>_xll.qlInterestRateIndexValueDate(IndexON,D3109)</f>
        <v>61541</v>
      </c>
      <c r="F3109" s="155">
        <f>IFERROR(_xll.qlIndexFixing(IndexON,D3109,TRUE,_xll.ohTrigger(RecalcTrigger,TriggerON)),NA())</f>
        <v>6.1005300443284227E-3</v>
      </c>
      <c r="H3109" s="42">
        <f>_xll.qlCalendarAdvance(Calendar,$H3108,B3109,"f",FALSE)</f>
        <v>61541</v>
      </c>
      <c r="I3109" s="139">
        <f>_xll.qlInterestRateIndexValueDate(Index1M,$H3109)</f>
        <v>61543</v>
      </c>
      <c r="J3109" s="144">
        <f>IFERROR(_xll.qlIndexFixing(Index1M,$H3109,TRUE,_xll.ohTrigger(RecalcTrigger,Trigger1M)),NA())</f>
        <v>5.5501524784362655E-3</v>
      </c>
      <c r="K3109" s="44">
        <f>IFERROR(_xll.qlIndexFixing(Index3M,H3109,TRUE,_xll.ohTrigger(RecalcTrigger,Trigger3M)),NA())</f>
        <v>5.818714073954007E-3</v>
      </c>
      <c r="L3109" s="44">
        <f>IFERROR(_xll.qlIndexFixing(Index6M,$H3109,TRUE,_xll.ohTrigger(RecalcTrigger,Trigger6M)),NA())</f>
        <v>6.2541027666727818E-3</v>
      </c>
      <c r="M3109" s="145">
        <f>IFERROR(_xll.qlIndexFixing(Index1Y,$H3109,TRUE,_xll.ohTrigger(RecalcTrigger,Trigger1Y)),NA())</f>
        <v>6.0768171046816088E-3</v>
      </c>
      <c r="N3109" s="144">
        <f>IFERROR(_xll.qlIndexFixing(ONIndex1M,I3109,TRUE,_xll.ohTrigger(RecalcTrigger,Trigger1M)),NA())</f>
        <v>5.5414144144538824E-3</v>
      </c>
      <c r="O3109" s="44">
        <f>IFERROR(_xll.qlIndexFixing(ONIndex3M,I3109,TRUE,_xll.ohTrigger(RecalcTrigger,Trigger3M)),NA())</f>
        <v>5.7885533318646765E-3</v>
      </c>
      <c r="P3109" s="44">
        <f>IFERROR(_xll.qlIndexFixing(ONIndex6M,I3109,TRUE,_xll.ohTrigger(RecalcTrigger,Trigger6M)),NA())</f>
        <v>6.1282443310339829E-3</v>
      </c>
      <c r="Q3109" s="145">
        <f>IFERROR(_xll.qlIndexFixing(ONIndex1Y,I3109,TRUE,_xll.ohTrigger(RecalcTrigger,Trigger1Y)),NA())</f>
        <v>5.9503694261486828E-3</v>
      </c>
    </row>
    <row r="3110" spans="2:17" x14ac:dyDescent="0.2">
      <c r="B3110" s="39" t="s">
        <v>42</v>
      </c>
      <c r="D3110" s="42">
        <f>_xll.qlCalendarAdvance(Calendar,$D3109,B3110,"f",FALSE)</f>
        <v>61548</v>
      </c>
      <c r="E3110" s="139">
        <f>_xll.qlInterestRateIndexValueDate(IndexON,D3110)</f>
        <v>61548</v>
      </c>
      <c r="F3110" s="155">
        <f>IFERROR(_xll.qlIndexFixing(IndexON,D3110,TRUE,_xll.ohTrigger(RecalcTrigger,TriggerON)),NA())</f>
        <v>6.1005300443284227E-3</v>
      </c>
      <c r="H3110" s="42">
        <f>_xll.qlCalendarAdvance(Calendar,$H3109,B3110,"f",FALSE)</f>
        <v>61548</v>
      </c>
      <c r="I3110" s="139">
        <f>_xll.qlInterestRateIndexValueDate(Index1M,$H3110)</f>
        <v>61550</v>
      </c>
      <c r="J3110" s="144">
        <f>IFERROR(_xll.qlIndexFixing(Index1M,$H3110,TRUE,_xll.ohTrigger(RecalcTrigger,Trigger1M)),NA())</f>
        <v>5.5542966088850676E-3</v>
      </c>
      <c r="K3110" s="44">
        <f>IFERROR(_xll.qlIndexFixing(Index3M,H3110,TRUE,_xll.ohTrigger(RecalcTrigger,Trigger3M)),NA())</f>
        <v>5.8242154272078401E-3</v>
      </c>
      <c r="L3110" s="44">
        <f>IFERROR(_xll.qlIndexFixing(Index6M,$H3110,TRUE,_xll.ohTrigger(RecalcTrigger,Trigger6M)),NA())</f>
        <v>6.263017404626447E-3</v>
      </c>
      <c r="M3110" s="145">
        <f>IFERROR(_xll.qlIndexFixing(Index1Y,$H3110,TRUE,_xll.ohTrigger(RecalcTrigger,Trigger1Y)),NA())</f>
        <v>6.0820670759548666E-3</v>
      </c>
      <c r="N3110" s="144">
        <f>IFERROR(_xll.qlIndexFixing(ONIndex1M,I3110,TRUE,_xll.ohTrigger(RecalcTrigger,Trigger1M)),NA())</f>
        <v>5.5459321216222435E-3</v>
      </c>
      <c r="O3110" s="44">
        <f>IFERROR(_xll.qlIndexFixing(ONIndex3M,I3110,TRUE,_xll.ohTrigger(RecalcTrigger,Trigger3M)),NA())</f>
        <v>5.7930069841116705E-3</v>
      </c>
      <c r="P3110" s="44">
        <f>IFERROR(_xll.qlIndexFixing(ONIndex6M,I3110,TRUE,_xll.ohTrigger(RecalcTrigger,Trigger6M)),NA())</f>
        <v>6.1380571065061673E-3</v>
      </c>
      <c r="Q3110" s="145">
        <f>IFERROR(_xll.qlIndexFixing(ONIndex1Y,I3110,TRUE,_xll.ohTrigger(RecalcTrigger,Trigger1Y)),NA())</f>
        <v>5.9547551167593582E-3</v>
      </c>
    </row>
    <row r="3111" spans="2:17" x14ac:dyDescent="0.2">
      <c r="B3111" s="39" t="s">
        <v>42</v>
      </c>
      <c r="D3111" s="42">
        <f>_xll.qlCalendarAdvance(Calendar,$D3110,B3111,"f",FALSE)</f>
        <v>61555</v>
      </c>
      <c r="E3111" s="139">
        <f>_xll.qlInterestRateIndexValueDate(IndexON,D3111)</f>
        <v>61555</v>
      </c>
      <c r="F3111" s="155">
        <f>IFERROR(_xll.qlIndexFixing(IndexON,D3111,TRUE,_xll.ohTrigger(RecalcTrigger,TriggerON)),NA())</f>
        <v>6.1005300443284227E-3</v>
      </c>
      <c r="H3111" s="42">
        <f>_xll.qlCalendarAdvance(Calendar,$H3110,B3111,"f",FALSE)</f>
        <v>61555</v>
      </c>
      <c r="I3111" s="139">
        <f>_xll.qlInterestRateIndexValueDate(Index1M,$H3111)</f>
        <v>61557</v>
      </c>
      <c r="J3111" s="144">
        <f>IFERROR(_xll.qlIndexFixing(Index1M,$H3111,TRUE,_xll.ohTrigger(RecalcTrigger,Trigger1M)),NA())</f>
        <v>5.5587984353450675E-3</v>
      </c>
      <c r="K3111" s="44">
        <f>IFERROR(_xll.qlIndexFixing(Index3M,H3111,TRUE,_xll.ohTrigger(RecalcTrigger,Trigger3M)),NA())</f>
        <v>5.8286245997523599E-3</v>
      </c>
      <c r="L3111" s="44">
        <f>IFERROR(_xll.qlIndexFixing(Index6M,$H3111,TRUE,_xll.ohTrigger(RecalcTrigger,Trigger6M)),NA())</f>
        <v>6.2718575790416415E-3</v>
      </c>
      <c r="M3111" s="145">
        <f>IFERROR(_xll.qlIndexFixing(Index1Y,$H3111,TRUE,_xll.ohTrigger(RecalcTrigger,Trigger1Y)),NA())</f>
        <v>6.0862676088925876E-3</v>
      </c>
      <c r="N3111" s="144">
        <f>IFERROR(_xll.qlIndexFixing(ONIndex1M,I3111,TRUE,_xll.ohTrigger(RecalcTrigger,Trigger1M)),NA())</f>
        <v>5.550442864281635E-3</v>
      </c>
      <c r="O3111" s="44">
        <f>IFERROR(_xll.qlIndexFixing(ONIndex3M,I3111,TRUE,_xll.ohTrigger(RecalcTrigger,Trigger3M)),NA())</f>
        <v>5.7974534912741404E-3</v>
      </c>
      <c r="P3111" s="44">
        <f>IFERROR(_xll.qlIndexFixing(ONIndex6M,I3111,TRUE,_xll.ohTrigger(RecalcTrigger,Trigger6M)),NA())</f>
        <v>6.1477971967605072E-3</v>
      </c>
      <c r="Q3111" s="145">
        <f>IFERROR(_xll.qlIndexFixing(ONIndex1Y,I3111,TRUE,_xll.ohTrigger(RecalcTrigger,Trigger1Y)),NA())</f>
        <v>5.95913323119035E-3</v>
      </c>
    </row>
    <row r="3112" spans="2:17" x14ac:dyDescent="0.2">
      <c r="B3112" s="39" t="s">
        <v>42</v>
      </c>
      <c r="D3112" s="42">
        <f>_xll.qlCalendarAdvance(Calendar,$D3111,B3112,"f",FALSE)</f>
        <v>61562</v>
      </c>
      <c r="E3112" s="139">
        <f>_xll.qlInterestRateIndexValueDate(IndexON,D3112)</f>
        <v>61562</v>
      </c>
      <c r="F3112" s="155">
        <f>IFERROR(_xll.qlIndexFixing(IndexON,D3112,TRUE,_xll.ohTrigger(RecalcTrigger,TriggerON)),NA())</f>
        <v>6.1005300443284227E-3</v>
      </c>
      <c r="H3112" s="42">
        <f>_xll.qlCalendarAdvance(Calendar,$H3111,B3112,"f",FALSE)</f>
        <v>61562</v>
      </c>
      <c r="I3112" s="139">
        <f>_xll.qlInterestRateIndexValueDate(Index1M,$H3112)</f>
        <v>61564</v>
      </c>
      <c r="J3112" s="144">
        <f>IFERROR(_xll.qlIndexFixing(Index1M,$H3112,TRUE,_xll.ohTrigger(RecalcTrigger,Trigger1M)),NA())</f>
        <v>5.5632932454021244E-3</v>
      </c>
      <c r="K3112" s="44">
        <f>IFERROR(_xll.qlIndexFixing(Index3M,H3112,TRUE,_xll.ohTrigger(RecalcTrigger,Trigger3M)),NA())</f>
        <v>5.8330264795134808E-3</v>
      </c>
      <c r="L3112" s="44">
        <f>IFERROR(_xll.qlIndexFixing(Index6M,$H3112,TRUE,_xll.ohTrigger(RecalcTrigger,Trigger6M)),NA())</f>
        <v>6.280623162781147E-3</v>
      </c>
      <c r="M3112" s="145">
        <f>IFERROR(_xll.qlIndexFixing(Index1Y,$H3112,TRUE,_xll.ohTrigger(RecalcTrigger,Trigger1Y)),NA())</f>
        <v>6.0904599674056845E-3</v>
      </c>
      <c r="N3112" s="144">
        <f>IFERROR(_xll.qlIndexFixing(ONIndex1M,I3112,TRUE,_xll.ohTrigger(RecalcTrigger,Trigger1M)),NA())</f>
        <v>5.5549466228477229E-3</v>
      </c>
      <c r="O3112" s="44">
        <f>IFERROR(_xll.qlIndexFixing(ONIndex3M,I3112,TRUE,_xll.ohTrigger(RecalcTrigger,Trigger3M)),NA())</f>
        <v>5.8018928338476883E-3</v>
      </c>
      <c r="P3112" s="44">
        <f>IFERROR(_xll.qlIndexFixing(ONIndex6M,I3112,TRUE,_xll.ohTrigger(RecalcTrigger,Trigger6M)),NA())</f>
        <v>6.1574644756579033E-3</v>
      </c>
      <c r="Q3112" s="145">
        <f>IFERROR(_xll.qlIndexFixing(ONIndex1Y,I3112,TRUE,_xll.ohTrigger(RecalcTrigger,Trigger1Y)),NA())</f>
        <v>5.9635037481786668E-3</v>
      </c>
    </row>
    <row r="3113" spans="2:17" x14ac:dyDescent="0.2">
      <c r="B3113" s="39" t="s">
        <v>42</v>
      </c>
      <c r="D3113" s="42">
        <f>_xll.qlCalendarAdvance(Calendar,$D3112,B3113,"f",FALSE)</f>
        <v>61569</v>
      </c>
      <c r="E3113" s="139">
        <f>_xll.qlInterestRateIndexValueDate(IndexON,D3113)</f>
        <v>61569</v>
      </c>
      <c r="F3113" s="155">
        <f>IFERROR(_xll.qlIndexFixing(IndexON,D3113,TRUE,_xll.ohTrigger(RecalcTrigger,TriggerON)),NA())</f>
        <v>6.1005300443284227E-3</v>
      </c>
      <c r="H3113" s="42">
        <f>_xll.qlCalendarAdvance(Calendar,$H3112,B3113,"f",FALSE)</f>
        <v>61569</v>
      </c>
      <c r="I3113" s="139">
        <f>_xll.qlInterestRateIndexValueDate(Index1M,$H3113)</f>
        <v>61571</v>
      </c>
      <c r="J3113" s="144">
        <f>IFERROR(_xll.qlIndexFixing(Index1M,$H3113,TRUE,_xll.ohTrigger(RecalcTrigger,Trigger1M)),NA())</f>
        <v>5.5677810194744836E-3</v>
      </c>
      <c r="K3113" s="44">
        <f>IFERROR(_xll.qlIndexFixing(Index3M,H3113,TRUE,_xll.ohTrigger(RecalcTrigger,Trigger3M)),NA())</f>
        <v>5.8374210463575217E-3</v>
      </c>
      <c r="L3113" s="44">
        <f>IFERROR(_xll.qlIndexFixing(Index6M,$H3113,TRUE,_xll.ohTrigger(RecalcTrigger,Trigger6M)),NA())</f>
        <v>6.2893140287150874E-3</v>
      </c>
      <c r="M3113" s="145">
        <f>IFERROR(_xll.qlIndexFixing(Index1Y,$H3113,TRUE,_xll.ohTrigger(RecalcTrigger,Trigger1Y)),NA())</f>
        <v>6.0946441299706642E-3</v>
      </c>
      <c r="N3113" s="144">
        <f>IFERROR(_xll.qlIndexFixing(ONIndex1M,I3113,TRUE,_xll.ohTrigger(RecalcTrigger,Trigger1M)),NA())</f>
        <v>5.5594433777361729E-3</v>
      </c>
      <c r="O3113" s="44">
        <f>IFERROR(_xll.qlIndexFixing(ONIndex3M,I3113,TRUE,_xll.ohTrigger(RecalcTrigger,Trigger3M)),NA())</f>
        <v>5.8063249912088111E-3</v>
      </c>
      <c r="P3113" s="44">
        <f>IFERROR(_xll.qlIndexFixing(ONIndex6M,I3113,TRUE,_xll.ohTrigger(RecalcTrigger,Trigger6M)),NA())</f>
        <v>6.1670588179385533E-3</v>
      </c>
      <c r="Q3113" s="145">
        <f>IFERROR(_xll.qlIndexFixing(ONIndex1Y,I3113,TRUE,_xll.ohTrigger(RecalcTrigger,Trigger1Y)),NA())</f>
        <v>5.9678666463014451E-3</v>
      </c>
    </row>
    <row r="3114" spans="2:17" x14ac:dyDescent="0.2">
      <c r="B3114" s="39" t="s">
        <v>42</v>
      </c>
      <c r="D3114" s="42">
        <f>_xll.qlCalendarAdvance(Calendar,$D3113,B3114,"f",FALSE)</f>
        <v>61576</v>
      </c>
      <c r="E3114" s="139">
        <f>_xll.qlInterestRateIndexValueDate(IndexON,D3114)</f>
        <v>61576</v>
      </c>
      <c r="F3114" s="155">
        <f>IFERROR(_xll.qlIndexFixing(IndexON,D3114,TRUE,_xll.ohTrigger(RecalcTrigger,TriggerON)),NA())</f>
        <v>6.1005300443284227E-3</v>
      </c>
      <c r="H3114" s="42">
        <f>_xll.qlCalendarAdvance(Calendar,$H3113,B3114,"f",FALSE)</f>
        <v>61576</v>
      </c>
      <c r="I3114" s="139">
        <f>_xll.qlInterestRateIndexValueDate(Index1M,$H3114)</f>
        <v>61578</v>
      </c>
      <c r="J3114" s="144">
        <f>IFERROR(_xll.qlIndexFixing(Index1M,$H3114,TRUE,_xll.ohTrigger(RecalcTrigger,Trigger1M)),NA())</f>
        <v>5.5722617379752324E-3</v>
      </c>
      <c r="K3114" s="44">
        <f>IFERROR(_xll.qlIndexFixing(Index3M,H3114,TRUE,_xll.ohTrigger(RecalcTrigger,Trigger3M)),NA())</f>
        <v>5.8418082801550515E-3</v>
      </c>
      <c r="L3114" s="44">
        <f>IFERROR(_xll.qlIndexFixing(Index6M,$H3114,TRUE,_xll.ohTrigger(RecalcTrigger,Trigger6M)),NA())</f>
        <v>6.2979300497196383E-3</v>
      </c>
      <c r="M3114" s="145">
        <f>IFERROR(_xll.qlIndexFixing(Index1Y,$H3114,TRUE,_xll.ohTrigger(RecalcTrigger,Trigger1Y)),NA())</f>
        <v>6.0988200750629476E-3</v>
      </c>
      <c r="N3114" s="144">
        <f>IFERROR(_xll.qlIndexFixing(ONIndex1M,I3114,TRUE,_xll.ohTrigger(RecalcTrigger,Trigger1M)),NA())</f>
        <v>5.563933109362651E-3</v>
      </c>
      <c r="O3114" s="44">
        <f>IFERROR(_xll.qlIndexFixing(ONIndex3M,I3114,TRUE,_xll.ohTrigger(RecalcTrigger,Trigger3M)),NA())</f>
        <v>5.8107499435333665E-3</v>
      </c>
      <c r="P3114" s="44">
        <f>IFERROR(_xll.qlIndexFixing(ONIndex6M,I3114,TRUE,_xll.ohTrigger(RecalcTrigger,Trigger6M)),NA())</f>
        <v>6.1765800974633578E-3</v>
      </c>
      <c r="Q3114" s="145">
        <f>IFERROR(_xll.qlIndexFixing(ONIndex1Y,I3114,TRUE,_xll.ohTrigger(RecalcTrigger,Trigger1Y)),NA())</f>
        <v>5.9722219043756297E-3</v>
      </c>
    </row>
    <row r="3115" spans="2:17" x14ac:dyDescent="0.2">
      <c r="B3115" s="39" t="s">
        <v>42</v>
      </c>
      <c r="D3115" s="42">
        <f>_xll.qlCalendarAdvance(Calendar,$D3114,B3115,"f",FALSE)</f>
        <v>61583</v>
      </c>
      <c r="E3115" s="139">
        <f>_xll.qlInterestRateIndexValueDate(IndexON,D3115)</f>
        <v>61583</v>
      </c>
      <c r="F3115" s="155">
        <f>IFERROR(_xll.qlIndexFixing(IndexON,D3115,TRUE,_xll.ohTrigger(RecalcTrigger,TriggerON)),NA())</f>
        <v>6.1005300442484867E-3</v>
      </c>
      <c r="H3115" s="42">
        <f>_xll.qlCalendarAdvance(Calendar,$H3114,B3115,"f",FALSE)</f>
        <v>61583</v>
      </c>
      <c r="I3115" s="139">
        <f>_xll.qlInterestRateIndexValueDate(Index1M,$H3115)</f>
        <v>61585</v>
      </c>
      <c r="J3115" s="144">
        <f>IFERROR(_xll.qlIndexFixing(Index1M,$H3115,TRUE,_xll.ohTrigger(RecalcTrigger,Trigger1M)),NA())</f>
        <v>5.5767353813148783E-3</v>
      </c>
      <c r="K3115" s="44">
        <f>IFERROR(_xll.qlIndexFixing(Index3M,H3115,TRUE,_xll.ohTrigger(RecalcTrigger,Trigger3M)),NA())</f>
        <v>5.8461881607732398E-3</v>
      </c>
      <c r="L3115" s="44">
        <f>IFERROR(_xll.qlIndexFixing(Index6M,$H3115,TRUE,_xll.ohTrigger(RecalcTrigger,Trigger6M)),NA())</f>
        <v>6.3064710986757283E-3</v>
      </c>
      <c r="M3115" s="145">
        <f>IFERROR(_xll.qlIndexFixing(Index1Y,$H3115,TRUE,_xll.ohTrigger(RecalcTrigger,Trigger1Y)),NA())</f>
        <v>6.1029877811583887E-3</v>
      </c>
      <c r="N3115" s="144">
        <f>IFERROR(_xll.qlIndexFixing(ONIndex1M,I3115,TRUE,_xll.ohTrigger(RecalcTrigger,Trigger1M)),NA())</f>
        <v>5.568415798302695E-3</v>
      </c>
      <c r="O3115" s="44">
        <f>IFERROR(_xll.qlIndexFixing(ONIndex3M,I3115,TRUE,_xll.ohTrigger(RecalcTrigger,Trigger3M)),NA())</f>
        <v>5.815167670677468E-3</v>
      </c>
      <c r="P3115" s="44">
        <f>IFERROR(_xll.qlIndexFixing(ONIndex6M,I3115,TRUE,_xll.ohTrigger(RecalcTrigger,Trigger6M)),NA())</f>
        <v>6.1860281888925783E-3</v>
      </c>
      <c r="Q3115" s="145">
        <f>IFERROR(_xll.qlIndexFixing(ONIndex1Y,I3115,TRUE,_xll.ohTrigger(RecalcTrigger,Trigger1Y)),NA())</f>
        <v>5.9765695012981013E-3</v>
      </c>
    </row>
    <row r="3116" spans="2:17" x14ac:dyDescent="0.2">
      <c r="B3116" s="39" t="s">
        <v>42</v>
      </c>
      <c r="D3116" s="42">
        <f>_xll.qlCalendarAdvance(Calendar,$D3115,B3116,"f",FALSE)</f>
        <v>61590</v>
      </c>
      <c r="E3116" s="139">
        <f>_xll.qlInterestRateIndexValueDate(IndexON,D3116)</f>
        <v>61590</v>
      </c>
      <c r="F3116" s="155">
        <f>IFERROR(_xll.qlIndexFixing(IndexON,D3116,TRUE,_xll.ohTrigger(RecalcTrigger,TriggerON)),NA())</f>
        <v>6.1005300442484867E-3</v>
      </c>
      <c r="H3116" s="42">
        <f>_xll.qlCalendarAdvance(Calendar,$H3115,B3116,"f",FALSE)</f>
        <v>61590</v>
      </c>
      <c r="I3116" s="139">
        <f>_xll.qlInterestRateIndexValueDate(Index1M,$H3116)</f>
        <v>61592</v>
      </c>
      <c r="J3116" s="144">
        <f>IFERROR(_xll.qlIndexFixing(Index1M,$H3116,TRUE,_xll.ohTrigger(RecalcTrigger,Trigger1M)),NA())</f>
        <v>5.5812019299116668E-3</v>
      </c>
      <c r="K3116" s="44">
        <f>IFERROR(_xll.qlIndexFixing(Index3M,H3116,TRUE,_xll.ohTrigger(RecalcTrigger,Trigger3M)),NA())</f>
        <v>5.8505606680792546E-3</v>
      </c>
      <c r="L3116" s="44">
        <f>IFERROR(_xll.qlIndexFixing(Index6M,$H3116,TRUE,_xll.ohTrigger(RecalcTrigger,Trigger6M)),NA())</f>
        <v>6.3149370484742234E-3</v>
      </c>
      <c r="M3116" s="145">
        <f>IFERROR(_xll.qlIndexFixing(Index1Y,$H3116,TRUE,_xll.ohTrigger(RecalcTrigger,Trigger1Y)),NA())</f>
        <v>6.1071472267317543E-3</v>
      </c>
      <c r="N3116" s="144">
        <f>IFERROR(_xll.qlIndexFixing(ONIndex1M,I3116,TRUE,_xll.ohTrigger(RecalcTrigger,Trigger1M)),NA())</f>
        <v>5.5728914248120986E-3</v>
      </c>
      <c r="O3116" s="44">
        <f>IFERROR(_xll.qlIndexFixing(ONIndex3M,I3116,TRUE,_xll.ohTrigger(RecalcTrigger,Trigger3M)),NA())</f>
        <v>5.819578152577165E-3</v>
      </c>
      <c r="P3116" s="44">
        <f>IFERROR(_xll.qlIndexFixing(ONIndex6M,I3116,TRUE,_xll.ohTrigger(RecalcTrigger,Trigger6M)),NA())</f>
        <v>6.1954029661670518E-3</v>
      </c>
      <c r="Q3116" s="145">
        <f>IFERROR(_xll.qlIndexFixing(ONIndex1Y,I3116,TRUE,_xll.ohTrigger(RecalcTrigger,Trigger1Y)),NA())</f>
        <v>5.9809094154061881E-3</v>
      </c>
    </row>
    <row r="3117" spans="2:17" x14ac:dyDescent="0.2">
      <c r="B3117" s="39" t="s">
        <v>42</v>
      </c>
      <c r="D3117" s="42">
        <f>_xll.qlCalendarAdvance(Calendar,$D3116,B3117,"f",FALSE)</f>
        <v>61597</v>
      </c>
      <c r="E3117" s="139">
        <f>_xll.qlInterestRateIndexValueDate(IndexON,D3117)</f>
        <v>61597</v>
      </c>
      <c r="F3117" s="155">
        <f>IFERROR(_xll.qlIndexFixing(IndexON,D3117,TRUE,_xll.ohTrigger(RecalcTrigger,TriggerON)),NA())</f>
        <v>6.1005300443284227E-3</v>
      </c>
      <c r="H3117" s="42">
        <f>_xll.qlCalendarAdvance(Calendar,$H3116,B3117,"f",FALSE)</f>
        <v>61597</v>
      </c>
      <c r="I3117" s="139">
        <f>_xll.qlInterestRateIndexValueDate(Index1M,$H3117)</f>
        <v>61599</v>
      </c>
      <c r="J3117" s="144">
        <f>IFERROR(_xll.qlIndexFixing(Index1M,$H3117,TRUE,_xll.ohTrigger(RecalcTrigger,Trigger1M)),NA())</f>
        <v>5.5856613641735277E-3</v>
      </c>
      <c r="K3117" s="44">
        <f>IFERROR(_xll.qlIndexFixing(Index3M,H3117,TRUE,_xll.ohTrigger(RecalcTrigger,Trigger3M)),NA())</f>
        <v>5.8549257819436656E-3</v>
      </c>
      <c r="L3117" s="44">
        <f>IFERROR(_xll.qlIndexFixing(Index6M,$H3117,TRUE,_xll.ohTrigger(RecalcTrigger,Trigger6M)),NA())</f>
        <v>6.3233277720081485E-3</v>
      </c>
      <c r="M3117" s="145">
        <f>IFERROR(_xll.qlIndexFixing(Index1Y,$H3117,TRUE,_xll.ohTrigger(RecalcTrigger,Trigger1Y)),NA())</f>
        <v>6.1112983902586815E-3</v>
      </c>
      <c r="N3117" s="144">
        <f>IFERROR(_xll.qlIndexFixing(ONIndex1M,I3117,TRUE,_xll.ohTrigger(RecalcTrigger,Trigger1M)),NA())</f>
        <v>5.5773599694664E-3</v>
      </c>
      <c r="O3117" s="44">
        <f>IFERROR(_xll.qlIndexFixing(ONIndex3M,I3117,TRUE,_xll.ohTrigger(RecalcTrigger,Trigger3M)),NA())</f>
        <v>5.8239813692484432E-3</v>
      </c>
      <c r="P3117" s="44">
        <f>IFERROR(_xll.qlIndexFixing(ONIndex6M,I3117,TRUE,_xll.ohTrigger(RecalcTrigger,Trigger6M)),NA())</f>
        <v>6.2047043037072314E-3</v>
      </c>
      <c r="Q3117" s="145">
        <f>IFERROR(_xll.qlIndexFixing(ONIndex1Y,I3117,TRUE,_xll.ohTrigger(RecalcTrigger,Trigger1Y)),NA())</f>
        <v>5.9852416256767071E-3</v>
      </c>
    </row>
    <row r="3118" spans="2:17" x14ac:dyDescent="0.2">
      <c r="B3118" s="39" t="s">
        <v>42</v>
      </c>
      <c r="D3118" s="42">
        <f>_xll.qlCalendarAdvance(Calendar,$D3117,B3118,"f",FALSE)</f>
        <v>61604</v>
      </c>
      <c r="E3118" s="139">
        <f>_xll.qlInterestRateIndexValueDate(IndexON,D3118)</f>
        <v>61604</v>
      </c>
      <c r="F3118" s="155">
        <f>IFERROR(_xll.qlIndexFixing(IndexON,D3118,TRUE,_xll.ohTrigger(RecalcTrigger,TriggerON)),NA())</f>
        <v>6.1005300442484867E-3</v>
      </c>
      <c r="H3118" s="42">
        <f>_xll.qlCalendarAdvance(Calendar,$H3117,B3118,"f",FALSE)</f>
        <v>61604</v>
      </c>
      <c r="I3118" s="139">
        <f>_xll.qlInterestRateIndexValueDate(Index1M,$H3118)</f>
        <v>61606</v>
      </c>
      <c r="J3118" s="144">
        <f>IFERROR(_xll.qlIndexFixing(Index1M,$H3118,TRUE,_xll.ohTrigger(RecalcTrigger,Trigger1M)),NA())</f>
        <v>5.5890311395482128E-3</v>
      </c>
      <c r="K3118" s="44">
        <f>IFERROR(_xll.qlIndexFixing(Index3M,H3118,TRUE,_xll.ohTrigger(RecalcTrigger,Trigger3M)),NA())</f>
        <v>5.8582108968713237E-3</v>
      </c>
      <c r="L3118" s="44">
        <f>IFERROR(_xll.qlIndexFixing(Index6M,$H3118,TRUE,_xll.ohTrigger(RecalcTrigger,Trigger6M)),NA())</f>
        <v>6.3291466683340963E-3</v>
      </c>
      <c r="M3118" s="145">
        <f>IFERROR(_xll.qlIndexFixing(Index1Y,$H3118,TRUE,_xll.ohTrigger(RecalcTrigger,Trigger1Y)),NA())</f>
        <v>6.1144142851454752E-3</v>
      </c>
      <c r="N3118" s="144">
        <f>IFERROR(_xll.qlIndexFixing(ONIndex1M,I3118,TRUE,_xll.ohTrigger(RecalcTrigger,Trigger1M)),NA())</f>
        <v>5.5818214124414567E-3</v>
      </c>
      <c r="O3118" s="44">
        <f>IFERROR(_xll.qlIndexFixing(ONIndex3M,I3118,TRUE,_xll.ohTrigger(RecalcTrigger,Trigger3M)),NA())</f>
        <v>5.8283773003875439E-3</v>
      </c>
      <c r="P3118" s="44">
        <f>IFERROR(_xll.qlIndexFixing(ONIndex6M,I3118,TRUE,_xll.ohTrigger(RecalcTrigger,Trigger6M)),NA())</f>
        <v>6.2139320756138261E-3</v>
      </c>
      <c r="Q3118" s="145">
        <f>IFERROR(_xll.qlIndexFixing(ONIndex1Y,I3118,TRUE,_xll.ohTrigger(RecalcTrigger,Trigger1Y)),NA())</f>
        <v>5.9895661107667308E-3</v>
      </c>
    </row>
    <row r="3119" spans="2:17" x14ac:dyDescent="0.2">
      <c r="B3119" s="39" t="s">
        <v>42</v>
      </c>
      <c r="D3119" s="42">
        <f>_xll.qlCalendarAdvance(Calendar,$D3118,B3119,"f",FALSE)</f>
        <v>61611</v>
      </c>
      <c r="E3119" s="139">
        <f>_xll.qlInterestRateIndexValueDate(IndexON,D3119)</f>
        <v>61611</v>
      </c>
      <c r="F3119" s="155">
        <f>IFERROR(_xll.qlIndexFixing(IndexON,D3119,TRUE,_xll.ohTrigger(RecalcTrigger,TriggerON)),NA())</f>
        <v>6.1005300442484867E-3</v>
      </c>
      <c r="H3119" s="42">
        <f>_xll.qlCalendarAdvance(Calendar,$H3118,B3119,"f",FALSE)</f>
        <v>61611</v>
      </c>
      <c r="I3119" s="139">
        <f>_xll.qlInterestRateIndexValueDate(Index1M,$H3119)</f>
        <v>61613</v>
      </c>
      <c r="J3119" s="144">
        <f>IFERROR(_xll.qlIndexFixing(Index1M,$H3119,TRUE,_xll.ohTrigger(RecalcTrigger,Trigger1M)),NA())</f>
        <v>5.5945588113577088E-3</v>
      </c>
      <c r="K3119" s="44">
        <f>IFERROR(_xll.qlIndexFixing(Index3M,H3119,TRUE,_xll.ohTrigger(RecalcTrigger,Trigger3M)),NA())</f>
        <v>5.8625625552131281E-3</v>
      </c>
      <c r="L3119" s="44">
        <f>IFERROR(_xll.qlIndexFixing(Index6M,$H3119,TRUE,_xll.ohTrigger(RecalcTrigger,Trigger6M)),NA())</f>
        <v>6.3374077138555604E-3</v>
      </c>
      <c r="M3119" s="145">
        <f>IFERROR(_xll.qlIndexFixing(Index1Y,$H3119,TRUE,_xll.ohTrigger(RecalcTrigger,Trigger1Y)),NA())</f>
        <v>6.1195757850725039E-3</v>
      </c>
      <c r="N3119" s="144">
        <f>IFERROR(_xll.qlIndexFixing(ONIndex1M,I3119,TRUE,_xll.ohTrigger(RecalcTrigger,Trigger1M)),NA())</f>
        <v>5.5862757344726788E-3</v>
      </c>
      <c r="O3119" s="44">
        <f>IFERROR(_xll.qlIndexFixing(ONIndex3M,I3119,TRUE,_xll.ohTrigger(RecalcTrigger,Trigger3M)),NA())</f>
        <v>5.8327659261703246E-3</v>
      </c>
      <c r="P3119" s="44">
        <f>IFERROR(_xll.qlIndexFixing(ONIndex6M,I3119,TRUE,_xll.ohTrigger(RecalcTrigger,Trigger6M)),NA())</f>
        <v>6.2230861564671613E-3</v>
      </c>
      <c r="Q3119" s="145">
        <f>IFERROR(_xll.qlIndexFixing(ONIndex1Y,I3119,TRUE,_xll.ohTrigger(RecalcTrigger,Trigger1Y)),NA())</f>
        <v>5.9938828494132679E-3</v>
      </c>
    </row>
    <row r="3120" spans="2:17" x14ac:dyDescent="0.2">
      <c r="B3120" s="39" t="s">
        <v>42</v>
      </c>
      <c r="D3120" s="42">
        <f>_xll.qlCalendarAdvance(Calendar,$D3119,B3120,"f",FALSE)</f>
        <v>61618</v>
      </c>
      <c r="E3120" s="139">
        <f>_xll.qlInterestRateIndexValueDate(IndexON,D3120)</f>
        <v>61618</v>
      </c>
      <c r="F3120" s="155">
        <f>IFERROR(_xll.qlIndexFixing(IndexON,D3120,TRUE,_xll.ohTrigger(RecalcTrigger,TriggerON)),NA())</f>
        <v>6.1005300443284227E-3</v>
      </c>
      <c r="H3120" s="42">
        <f>_xll.qlCalendarAdvance(Calendar,$H3119,B3120,"f",FALSE)</f>
        <v>61618</v>
      </c>
      <c r="I3120" s="139">
        <f>_xll.qlInterestRateIndexValueDate(Index1M,$H3120)</f>
        <v>61620</v>
      </c>
      <c r="J3120" s="144">
        <f>IFERROR(_xll.qlIndexFixing(Index1M,$H3120,TRUE,_xll.ohTrigger(RecalcTrigger,Trigger1M)),NA())</f>
        <v>5.5989967851036247E-3</v>
      </c>
      <c r="K3120" s="44">
        <f>IFERROR(_xll.qlIndexFixing(Index3M,H3120,TRUE,_xll.ohTrigger(RecalcTrigger,Trigger3M)),NA())</f>
        <v>5.8669067642372862E-3</v>
      </c>
      <c r="L3120" s="44">
        <f>IFERROR(_xll.qlIndexFixing(Index6M,$H3120,TRUE,_xll.ohTrigger(RecalcTrigger,Trigger6M)),NA())</f>
        <v>6.3455931927080796E-3</v>
      </c>
      <c r="M3120" s="145">
        <f>IFERROR(_xll.qlIndexFixing(Index1Y,$H3120,TRUE,_xll.ohTrigger(RecalcTrigger,Trigger1Y)),NA())</f>
        <v>6.1237019733093668E-3</v>
      </c>
      <c r="N3120" s="144">
        <f>IFERROR(_xll.qlIndexFixing(ONIndex1M,I3120,TRUE,_xll.ohTrigger(RecalcTrigger,Trigger1M)),NA())</f>
        <v>5.5907229158957961E-3</v>
      </c>
      <c r="O3120" s="44">
        <f>IFERROR(_xll.qlIndexFixing(ONIndex3M,I3120,TRUE,_xll.ohTrigger(RecalcTrigger,Trigger3M)),NA())</f>
        <v>5.837147226452899E-3</v>
      </c>
      <c r="P3120" s="44">
        <f>IFERROR(_xll.qlIndexFixing(ONIndex6M,I3120,TRUE,_xll.ohTrigger(RecalcTrigger,Trigger6M)),NA())</f>
        <v>6.2321664204478822E-3</v>
      </c>
      <c r="Q3120" s="145">
        <f>IFERROR(_xll.qlIndexFixing(ONIndex1Y,I3120,TRUE,_xll.ohTrigger(RecalcTrigger,Trigger1Y)),NA())</f>
        <v>5.9981918201934548E-3</v>
      </c>
    </row>
    <row r="3121" spans="2:17" x14ac:dyDescent="0.2">
      <c r="B3121" s="39" t="s">
        <v>42</v>
      </c>
      <c r="D3121" s="42">
        <f>_xll.qlCalendarAdvance(Calendar,$D3120,B3121,"f",FALSE)</f>
        <v>61625</v>
      </c>
      <c r="E3121" s="139">
        <f>_xll.qlInterestRateIndexValueDate(IndexON,D3121)</f>
        <v>61625</v>
      </c>
      <c r="F3121" s="155">
        <f>IFERROR(_xll.qlIndexFixing(IndexON,D3121,TRUE,_xll.ohTrigger(RecalcTrigger,TriggerON)),NA())</f>
        <v>6.1005300443284227E-3</v>
      </c>
      <c r="H3121" s="42">
        <f>_xll.qlCalendarAdvance(Calendar,$H3120,B3121,"f",FALSE)</f>
        <v>61625</v>
      </c>
      <c r="I3121" s="139">
        <f>_xll.qlInterestRateIndexValueDate(Index1M,$H3121)</f>
        <v>61627</v>
      </c>
      <c r="J3121" s="144">
        <f>IFERROR(_xll.qlIndexFixing(Index1M,$H3121,TRUE,_xll.ohTrigger(RecalcTrigger,Trigger1M)),NA())</f>
        <v>5.6034275661721198E-3</v>
      </c>
      <c r="K3121" s="44">
        <f>IFERROR(_xll.qlIndexFixing(Index3M,H3121,TRUE,_xll.ohTrigger(RecalcTrigger,Trigger3M)),NA())</f>
        <v>5.8712435038148448E-3</v>
      </c>
      <c r="L3121" s="44">
        <f>IFERROR(_xll.qlIndexFixing(Index6M,$H3121,TRUE,_xll.ohTrigger(RecalcTrigger,Trigger6M)),NA())</f>
        <v>6.3537029778419022E-3</v>
      </c>
      <c r="M3121" s="145">
        <f>IFERROR(_xll.qlIndexFixing(Index1Y,$H3121,TRUE,_xll.ohTrigger(RecalcTrigger,Trigger1Y)),NA())</f>
        <v>6.1278197933986372E-3</v>
      </c>
      <c r="N3121" s="144">
        <f>IFERROR(_xll.qlIndexFixing(ONIndex1M,I3121,TRUE,_xll.ohTrigger(RecalcTrigger,Trigger1M)),NA())</f>
        <v>5.5951629370465383E-3</v>
      </c>
      <c r="O3121" s="44">
        <f>IFERROR(_xll.qlIndexFixing(ONIndex3M,I3121,TRUE,_xll.ohTrigger(RecalcTrigger,Trigger3M)),NA())</f>
        <v>5.8415211810114442E-3</v>
      </c>
      <c r="P3121" s="44">
        <f>IFERROR(_xll.qlIndexFixing(ONIndex6M,I3121,TRUE,_xll.ohTrigger(RecalcTrigger,Trigger6M)),NA())</f>
        <v>6.2411727416566976E-3</v>
      </c>
      <c r="Q3121" s="145">
        <f>IFERROR(_xll.qlIndexFixing(ONIndex1Y,I3121,TRUE,_xll.ohTrigger(RecalcTrigger,Trigger1Y)),NA())</f>
        <v>6.0024930020041722E-3</v>
      </c>
    </row>
    <row r="3122" spans="2:17" x14ac:dyDescent="0.2">
      <c r="B3122" s="39" t="s">
        <v>42</v>
      </c>
      <c r="D3122" s="42">
        <f>_xll.qlCalendarAdvance(Calendar,$D3121,B3122,"f",FALSE)</f>
        <v>61632</v>
      </c>
      <c r="E3122" s="139">
        <f>_xll.qlInterestRateIndexValueDate(IndexON,D3122)</f>
        <v>61632</v>
      </c>
      <c r="F3122" s="155">
        <f>IFERROR(_xll.qlIndexFixing(IndexON,D3122,TRUE,_xll.ohTrigger(RecalcTrigger,TriggerON)),NA())</f>
        <v>6.1005300442484867E-3</v>
      </c>
      <c r="H3122" s="42">
        <f>_xll.qlCalendarAdvance(Calendar,$H3121,B3122,"f",FALSE)</f>
        <v>61632</v>
      </c>
      <c r="I3122" s="139">
        <f>_xll.qlInterestRateIndexValueDate(Index1M,$H3122)</f>
        <v>61634</v>
      </c>
      <c r="J3122" s="144">
        <f>IFERROR(_xll.qlIndexFixing(Index1M,$H3122,TRUE,_xll.ohTrigger(RecalcTrigger,Trigger1M)),NA())</f>
        <v>5.60856905787817E-3</v>
      </c>
      <c r="K3122" s="44">
        <f>IFERROR(_xll.qlIndexFixing(Index3M,H3122,TRUE,_xll.ohTrigger(RecalcTrigger,Trigger3M)),NA())</f>
        <v>5.8766397450223254E-3</v>
      </c>
      <c r="L3122" s="44">
        <f>IFERROR(_xll.qlIndexFixing(Index6M,$H3122,TRUE,_xll.ohTrigger(RecalcTrigger,Trigger6M)),NA())</f>
        <v>6.3623405972457192E-3</v>
      </c>
      <c r="M3122" s="145">
        <f>IFERROR(_xll.qlIndexFixing(Index1Y,$H3122,TRUE,_xll.ohTrigger(RecalcTrigger,Trigger1Y)),NA())</f>
        <v>6.1319292238155177E-3</v>
      </c>
      <c r="N3122" s="144">
        <f>IFERROR(_xll.qlIndexFixing(ONIndex1M,I3122,TRUE,_xll.ohTrigger(RecalcTrigger,Trigger1M)),NA())</f>
        <v>5.5995957785004435E-3</v>
      </c>
      <c r="O3122" s="44">
        <f>IFERROR(_xll.qlIndexFixing(ONIndex3M,I3122,TRUE,_xll.ohTrigger(RecalcTrigger,Trigger3M)),NA())</f>
        <v>5.8458877700218181E-3</v>
      </c>
      <c r="P3122" s="44">
        <f>IFERROR(_xll.qlIndexFixing(ONIndex6M,I3122,TRUE,_xll.ohTrigger(RecalcTrigger,Trigger6M)),NA())</f>
        <v>6.2501049945140608E-3</v>
      </c>
      <c r="Q3122" s="145">
        <f>IFERROR(_xll.qlIndexFixing(ONIndex1Y,I3122,TRUE,_xll.ohTrigger(RecalcTrigger,Trigger1Y)),NA())</f>
        <v>6.0067863734225568E-3</v>
      </c>
    </row>
    <row r="3123" spans="2:17" x14ac:dyDescent="0.2">
      <c r="B3123" s="39" t="s">
        <v>42</v>
      </c>
      <c r="D3123" s="42">
        <f>_xll.qlCalendarAdvance(Calendar,$D3122,B3123,"f",FALSE)</f>
        <v>61639</v>
      </c>
      <c r="E3123" s="139">
        <f>_xll.qlInterestRateIndexValueDate(IndexON,D3123)</f>
        <v>61639</v>
      </c>
      <c r="F3123" s="155">
        <f>IFERROR(_xll.qlIndexFixing(IndexON,D3123,TRUE,_xll.ohTrigger(RecalcTrigger,TriggerON)),NA())</f>
        <v>6.1005300443284227E-3</v>
      </c>
      <c r="H3123" s="42">
        <f>_xll.qlCalendarAdvance(Calendar,$H3122,B3123,"f",FALSE)</f>
        <v>61639</v>
      </c>
      <c r="I3123" s="139">
        <f>_xll.qlInterestRateIndexValueDate(Index1M,$H3123)</f>
        <v>61641</v>
      </c>
      <c r="J3123" s="144">
        <f>IFERROR(_xll.qlIndexFixing(Index1M,$H3123,TRUE,_xll.ohTrigger(RecalcTrigger,Trigger1M)),NA())</f>
        <v>5.6122674719240361E-3</v>
      </c>
      <c r="K3123" s="44">
        <f>IFERROR(_xll.qlIndexFixing(Index3M,H3123,TRUE,_xll.ohTrigger(RecalcTrigger,Trigger3M)),NA())</f>
        <v>5.8809600754663599E-3</v>
      </c>
      <c r="L3123" s="44">
        <f>IFERROR(_xll.qlIndexFixing(Index6M,$H3123,TRUE,_xll.ohTrigger(RecalcTrigger,Trigger6M)),NA())</f>
        <v>6.3702932854973887E-3</v>
      </c>
      <c r="M3123" s="145">
        <f>IFERROR(_xll.qlIndexFixing(Index1Y,$H3123,TRUE,_xll.ohTrigger(RecalcTrigger,Trigger1Y)),NA())</f>
        <v>6.1360302430332504E-3</v>
      </c>
      <c r="N3123" s="144">
        <f>IFERROR(_xll.qlIndexFixing(ONIndex1M,I3123,TRUE,_xll.ohTrigger(RecalcTrigger,Trigger1M)),NA())</f>
        <v>5.6040214205133054E-3</v>
      </c>
      <c r="O3123" s="44">
        <f>IFERROR(_xll.qlIndexFixing(ONIndex3M,I3123,TRUE,_xll.ohTrigger(RecalcTrigger,Trigger3M)),NA())</f>
        <v>5.850246973180262E-3</v>
      </c>
      <c r="P3123" s="44">
        <f>IFERROR(_xll.qlIndexFixing(ONIndex6M,I3123,TRUE,_xll.ohTrigger(RecalcTrigger,Trigger6M)),NA())</f>
        <v>6.2589630532006169E-3</v>
      </c>
      <c r="Q3123" s="145">
        <f>IFERROR(_xll.qlIndexFixing(ONIndex1Y,I3123,TRUE,_xll.ohTrigger(RecalcTrigger,Trigger1Y)),NA())</f>
        <v>6.0110719131856172E-3</v>
      </c>
    </row>
    <row r="3124" spans="2:17" x14ac:dyDescent="0.2">
      <c r="B3124" s="39" t="s">
        <v>42</v>
      </c>
      <c r="D3124" s="42">
        <f>_xll.qlCalendarAdvance(Calendar,$D3123,B3124,"f",FALSE)</f>
        <v>61646</v>
      </c>
      <c r="E3124" s="139">
        <f>_xll.qlInterestRateIndexValueDate(IndexON,D3124)</f>
        <v>61646</v>
      </c>
      <c r="F3124" s="155">
        <f>IFERROR(_xll.qlIndexFixing(IndexON,D3124,TRUE,_xll.ohTrigger(RecalcTrigger,TriggerON)),NA())</f>
        <v>6.1005300443284227E-3</v>
      </c>
      <c r="H3124" s="42">
        <f>_xll.qlCalendarAdvance(Calendar,$H3123,B3124,"f",FALSE)</f>
        <v>61646</v>
      </c>
      <c r="I3124" s="139">
        <f>_xll.qlInterestRateIndexValueDate(Index1M,$H3124)</f>
        <v>61648</v>
      </c>
      <c r="J3124" s="144">
        <f>IFERROR(_xll.qlIndexFixing(Index1M,$H3124,TRUE,_xll.ohTrigger(RecalcTrigger,Trigger1M)),NA())</f>
        <v>5.6166765574336332E-3</v>
      </c>
      <c r="K3124" s="44">
        <f>IFERROR(_xll.qlIndexFixing(Index3M,H3124,TRUE,_xll.ohTrigger(RecalcTrigger,Trigger3M)),NA())</f>
        <v>5.8852728715457726E-3</v>
      </c>
      <c r="L3124" s="44">
        <f>IFERROR(_xll.qlIndexFixing(Index6M,$H3124,TRUE,_xll.ohTrigger(RecalcTrigger,Trigger6M)),NA())</f>
        <v>6.3805367955761839E-3</v>
      </c>
      <c r="M3124" s="145">
        <f>IFERROR(_xll.qlIndexFixing(Index1Y,$H3124,TRUE,_xll.ohTrigger(RecalcTrigger,Trigger1Y)),NA())</f>
        <v>6.1401228295265998E-3</v>
      </c>
      <c r="N3124" s="144">
        <f>IFERROR(_xll.qlIndexFixing(ONIndex1M,I3124,TRUE,_xll.ohTrigger(RecalcTrigger,Trigger1M)),NA())</f>
        <v>5.608439843740598E-3</v>
      </c>
      <c r="O3124" s="44">
        <f>IFERROR(_xll.qlIndexFixing(ONIndex3M,I3124,TRUE,_xll.ohTrigger(RecalcTrigger,Trigger3M)),NA())</f>
        <v>5.8545987703428892E-3</v>
      </c>
      <c r="P3124" s="44">
        <f>IFERROR(_xll.qlIndexFixing(ONIndex6M,I3124,TRUE,_xll.ohTrigger(RecalcTrigger,Trigger6M)),NA())</f>
        <v>6.2677467921368191E-3</v>
      </c>
      <c r="Q3124" s="145">
        <f>IFERROR(_xll.qlIndexFixing(ONIndex1Y,I3124,TRUE,_xll.ohTrigger(RecalcTrigger,Trigger1Y)),NA())</f>
        <v>6.0153496000303619E-3</v>
      </c>
    </row>
    <row r="3125" spans="2:17" x14ac:dyDescent="0.2">
      <c r="B3125" s="39" t="s">
        <v>42</v>
      </c>
      <c r="D3125" s="42">
        <f>_xll.qlCalendarAdvance(Calendar,$D3124,B3125,"f",FALSE)</f>
        <v>61653</v>
      </c>
      <c r="E3125" s="139">
        <f>_xll.qlInterestRateIndexValueDate(IndexON,D3125)</f>
        <v>61653</v>
      </c>
      <c r="F3125" s="155">
        <f>IFERROR(_xll.qlIndexFixing(IndexON,D3125,TRUE,_xll.ohTrigger(RecalcTrigger,TriggerON)),NA())</f>
        <v>6.1005300442484867E-3</v>
      </c>
      <c r="H3125" s="42">
        <f>_xll.qlCalendarAdvance(Calendar,$H3124,B3125,"f",FALSE)</f>
        <v>61653</v>
      </c>
      <c r="I3125" s="139">
        <f>_xll.qlInterestRateIndexValueDate(Index1M,$H3125)</f>
        <v>61655</v>
      </c>
      <c r="J3125" s="144">
        <f>IFERROR(_xll.qlIndexFixing(Index1M,$H3125,TRUE,_xll.ohTrigger(RecalcTrigger,Trigger1M)),NA())</f>
        <v>5.6210783719233149E-3</v>
      </c>
      <c r="K3125" s="44">
        <f>IFERROR(_xll.qlIndexFixing(Index3M,H3125,TRUE,_xll.ohTrigger(RecalcTrigger,Trigger3M)),NA())</f>
        <v>5.8895781131285832E-3</v>
      </c>
      <c r="L3125" s="44">
        <f>IFERROR(_xll.qlIndexFixing(Index6M,$H3125,TRUE,_xll.ohTrigger(RecalcTrigger,Trigger6M)),NA())</f>
        <v>6.3859702797438864E-3</v>
      </c>
      <c r="M3125" s="145">
        <f>IFERROR(_xll.qlIndexFixing(Index1Y,$H3125,TRUE,_xll.ohTrigger(RecalcTrigger,Trigger1Y)),NA())</f>
        <v>6.1442069617696797E-3</v>
      </c>
      <c r="N3125" s="144">
        <f>IFERROR(_xll.qlIndexFixing(ONIndex1M,I3125,TRUE,_xll.ohTrigger(RecalcTrigger,Trigger1M)),NA())</f>
        <v>5.6128510282782429E-3</v>
      </c>
      <c r="O3125" s="44">
        <f>IFERROR(_xll.qlIndexFixing(ONIndex3M,I3125,TRUE,_xll.ohTrigger(RecalcTrigger,Trigger3M)),NA())</f>
        <v>5.8589431418454296E-3</v>
      </c>
      <c r="P3125" s="44">
        <f>IFERROR(_xll.qlIndexFixing(ONIndex6M,I3125,TRUE,_xll.ohTrigger(RecalcTrigger,Trigger6M)),NA())</f>
        <v>6.2764560853434403E-3</v>
      </c>
      <c r="Q3125" s="145">
        <f>IFERROR(_xll.qlIndexFixing(ONIndex1Y,I3125,TRUE,_xll.ohTrigger(RecalcTrigger,Trigger1Y)),NA())</f>
        <v>6.0196194126138636E-3</v>
      </c>
    </row>
    <row r="3126" spans="2:17" x14ac:dyDescent="0.2">
      <c r="B3126" s="39" t="s">
        <v>42</v>
      </c>
      <c r="D3126" s="42">
        <f>_xll.qlCalendarAdvance(Calendar,$D3125,B3126,"f",FALSE)</f>
        <v>61660</v>
      </c>
      <c r="E3126" s="139">
        <f>_xll.qlInterestRateIndexValueDate(IndexON,D3126)</f>
        <v>61660</v>
      </c>
      <c r="F3126" s="155">
        <f>IFERROR(_xll.qlIndexFixing(IndexON,D3126,TRUE,_xll.ohTrigger(RecalcTrigger,TriggerON)),NA())</f>
        <v>6.1005300442484867E-3</v>
      </c>
      <c r="H3126" s="42">
        <f>_xll.qlCalendarAdvance(Calendar,$H3125,B3126,"f",FALSE)</f>
        <v>61660</v>
      </c>
      <c r="I3126" s="139">
        <f>_xll.qlInterestRateIndexValueDate(Index1M,$H3126)</f>
        <v>61662</v>
      </c>
      <c r="J3126" s="144">
        <f>IFERROR(_xll.qlIndexFixing(Index1M,$H3126,TRUE,_xll.ohTrigger(RecalcTrigger,Trigger1M)),NA())</f>
        <v>5.6254728957932749E-3</v>
      </c>
      <c r="K3126" s="44">
        <f>IFERROR(_xll.qlIndexFixing(Index3M,H3126,TRUE,_xll.ohTrigger(RecalcTrigger,Trigger3M)),NA())</f>
        <v>5.8938757800811089E-3</v>
      </c>
      <c r="L3126" s="44">
        <f>IFERROR(_xll.qlIndexFixing(Index6M,$H3126,TRUE,_xll.ohTrigger(RecalcTrigger,Trigger6M)),NA())</f>
        <v>6.3936943316825964E-3</v>
      </c>
      <c r="M3126" s="145">
        <f>IFERROR(_xll.qlIndexFixing(Index1Y,$H3126,TRUE,_xll.ohTrigger(RecalcTrigger,Trigger1Y)),NA())</f>
        <v>6.148282618236166E-3</v>
      </c>
      <c r="N3126" s="144">
        <f>IFERROR(_xll.qlIndexFixing(ONIndex1M,I3126,TRUE,_xll.ohTrigger(RecalcTrigger,Trigger1M)),NA())</f>
        <v>5.6172549548616502E-3</v>
      </c>
      <c r="O3126" s="44">
        <f>IFERROR(_xll.qlIndexFixing(ONIndex3M,I3126,TRUE,_xll.ohTrigger(RecalcTrigger,Trigger3M)),NA())</f>
        <v>5.8632800673041885E-3</v>
      </c>
      <c r="P3126" s="44">
        <f>IFERROR(_xll.qlIndexFixing(ONIndex6M,I3126,TRUE,_xll.ohTrigger(RecalcTrigger,Trigger6M)),NA())</f>
        <v>6.2850908074008061E-3</v>
      </c>
      <c r="Q3126" s="145">
        <f>IFERROR(_xll.qlIndexFixing(ONIndex1Y,I3126,TRUE,_xll.ohTrigger(RecalcTrigger,Trigger1Y)),NA())</f>
        <v>6.0238813297530669E-3</v>
      </c>
    </row>
    <row r="3127" spans="2:17" x14ac:dyDescent="0.2">
      <c r="B3127" s="39" t="s">
        <v>42</v>
      </c>
      <c r="D3127" s="42">
        <f>_xll.qlCalendarAdvance(Calendar,$D3126,B3127,"f",FALSE)</f>
        <v>61667</v>
      </c>
      <c r="E3127" s="139">
        <f>_xll.qlInterestRateIndexValueDate(IndexON,D3127)</f>
        <v>61667</v>
      </c>
      <c r="F3127" s="155">
        <f>IFERROR(_xll.qlIndexFixing(IndexON,D3127,TRUE,_xll.ohTrigger(RecalcTrigger,TriggerON)),NA())</f>
        <v>6.1005300443284227E-3</v>
      </c>
      <c r="H3127" s="42">
        <f>_xll.qlCalendarAdvance(Calendar,$H3126,B3127,"f",FALSE)</f>
        <v>61667</v>
      </c>
      <c r="I3127" s="139">
        <f>_xll.qlInterestRateIndexValueDate(Index1M,$H3127)</f>
        <v>61669</v>
      </c>
      <c r="J3127" s="144">
        <f>IFERROR(_xll.qlIndexFixing(Index1M,$H3127,TRUE,_xll.ohTrigger(RecalcTrigger,Trigger1M)),NA())</f>
        <v>5.6298601094694955E-3</v>
      </c>
      <c r="K3127" s="44">
        <f>IFERROR(_xll.qlIndexFixing(Index3M,H3127,TRUE,_xll.ohTrigger(RecalcTrigger,Trigger3M)),NA())</f>
        <v>5.8981658522747702E-3</v>
      </c>
      <c r="L3127" s="44">
        <f>IFERROR(_xll.qlIndexFixing(Index6M,$H3127,TRUE,_xll.ohTrigger(RecalcTrigger,Trigger6M)),NA())</f>
        <v>6.4007650065319062E-3</v>
      </c>
      <c r="M3127" s="145">
        <f>IFERROR(_xll.qlIndexFixing(Index1Y,$H3127,TRUE,_xll.ohTrigger(RecalcTrigger,Trigger1Y)),NA())</f>
        <v>6.1523497773999548E-3</v>
      </c>
      <c r="N3127" s="144">
        <f>IFERROR(_xll.qlIndexFixing(ONIndex1M,I3127,TRUE,_xll.ohTrigger(RecalcTrigger,Trigger1M)),NA())</f>
        <v>5.6216516038265496E-3</v>
      </c>
      <c r="O3127" s="44">
        <f>IFERROR(_xll.qlIndexFixing(ONIndex3M,I3127,TRUE,_xll.ohTrigger(RecalcTrigger,Trigger3M)),NA())</f>
        <v>5.8676095265752792E-3</v>
      </c>
      <c r="P3127" s="44">
        <f>IFERROR(_xll.qlIndexFixing(ONIndex6M,I3127,TRUE,_xll.ohTrigger(RecalcTrigger,Trigger6M)),NA())</f>
        <v>6.2936508324895613E-3</v>
      </c>
      <c r="Q3127" s="145">
        <f>IFERROR(_xll.qlIndexFixing(ONIndex1Y,I3127,TRUE,_xll.ohTrigger(RecalcTrigger,Trigger1Y)),NA())</f>
        <v>6.0281353301050444E-3</v>
      </c>
    </row>
    <row r="3128" spans="2:17" x14ac:dyDescent="0.2">
      <c r="B3128" s="39" t="s">
        <v>42</v>
      </c>
      <c r="D3128" s="42">
        <f>_xll.qlCalendarAdvance(Calendar,$D3127,B3128,"f",FALSE)</f>
        <v>61674</v>
      </c>
      <c r="E3128" s="139">
        <f>_xll.qlInterestRateIndexValueDate(IndexON,D3128)</f>
        <v>61674</v>
      </c>
      <c r="F3128" s="155">
        <f>IFERROR(_xll.qlIndexFixing(IndexON,D3128,TRUE,_xll.ohTrigger(RecalcTrigger,TriggerON)),NA())</f>
        <v>6.1005300443284227E-3</v>
      </c>
      <c r="H3128" s="42">
        <f>_xll.qlCalendarAdvance(Calendar,$H3127,B3128,"f",FALSE)</f>
        <v>61674</v>
      </c>
      <c r="I3128" s="139">
        <f>_xll.qlInterestRateIndexValueDate(Index1M,$H3128)</f>
        <v>61676</v>
      </c>
      <c r="J3128" s="144">
        <f>IFERROR(_xll.qlIndexFixing(Index1M,$H3128,TRUE,_xll.ohTrigger(RecalcTrigger,Trigger1M)),NA())</f>
        <v>5.6342399933573262E-3</v>
      </c>
      <c r="K3128" s="44">
        <f>IFERROR(_xll.qlIndexFixing(Index3M,H3128,TRUE,_xll.ohTrigger(RecalcTrigger,Trigger3M)),NA())</f>
        <v>5.9024483095750351E-3</v>
      </c>
      <c r="L3128" s="44">
        <f>IFERROR(_xll.qlIndexFixing(Index6M,$H3128,TRUE,_xll.ohTrigger(RecalcTrigger,Trigger6M)),NA())</f>
        <v>6.4083413787655811E-3</v>
      </c>
      <c r="M3128" s="145">
        <f>IFERROR(_xll.qlIndexFixing(Index1Y,$H3128,TRUE,_xll.ohTrigger(RecalcTrigger,Trigger1Y)),NA())</f>
        <v>6.1564084177345053E-3</v>
      </c>
      <c r="N3128" s="144">
        <f>IFERROR(_xll.qlIndexFixing(ONIndex1M,I3128,TRUE,_xll.ohTrigger(RecalcTrigger,Trigger1M)),NA())</f>
        <v>5.6260409555886071E-3</v>
      </c>
      <c r="O3128" s="44">
        <f>IFERROR(_xll.qlIndexFixing(ONIndex3M,I3128,TRUE,_xll.ohTrigger(RecalcTrigger,Trigger3M)),NA())</f>
        <v>5.8719314997546235E-3</v>
      </c>
      <c r="P3128" s="44">
        <f>IFERROR(_xll.qlIndexFixing(ONIndex6M,I3128,TRUE,_xll.ohTrigger(RecalcTrigger,Trigger6M)),NA())</f>
        <v>6.302136034790351E-3</v>
      </c>
      <c r="Q3128" s="145">
        <f>IFERROR(_xll.qlIndexFixing(ONIndex1Y,I3128,TRUE,_xll.ohTrigger(RecalcTrigger,Trigger1Y)),NA())</f>
        <v>6.0323813924068048E-3</v>
      </c>
    </row>
    <row r="3129" spans="2:17" x14ac:dyDescent="0.2">
      <c r="B3129" s="39" t="s">
        <v>42</v>
      </c>
      <c r="D3129" s="42">
        <f>_xll.qlCalendarAdvance(Calendar,$D3128,B3129,"f",FALSE)</f>
        <v>61681</v>
      </c>
      <c r="E3129" s="139">
        <f>_xll.qlInterestRateIndexValueDate(IndexON,D3129)</f>
        <v>61681</v>
      </c>
      <c r="F3129" s="155">
        <f>IFERROR(_xll.qlIndexFixing(IndexON,D3129,TRUE,_xll.ohTrigger(RecalcTrigger,TriggerON)),NA())</f>
        <v>6.1005300443284227E-3</v>
      </c>
      <c r="H3129" s="42">
        <f>_xll.qlCalendarAdvance(Calendar,$H3128,B3129,"f",FALSE)</f>
        <v>61681</v>
      </c>
      <c r="I3129" s="139">
        <f>_xll.qlInterestRateIndexValueDate(Index1M,$H3129)</f>
        <v>61683</v>
      </c>
      <c r="J3129" s="144">
        <f>IFERROR(_xll.qlIndexFixing(Index1M,$H3129,TRUE,_xll.ohTrigger(RecalcTrigger,Trigger1M)),NA())</f>
        <v>5.6386125278724336E-3</v>
      </c>
      <c r="K3129" s="44">
        <f>IFERROR(_xll.qlIndexFixing(Index3M,H3129,TRUE,_xll.ohTrigger(RecalcTrigger,Trigger3M)),NA())</f>
        <v>5.9067231318490716E-3</v>
      </c>
      <c r="L3129" s="44">
        <f>IFERROR(_xll.qlIndexFixing(Index6M,$H3129,TRUE,_xll.ohTrigger(RecalcTrigger,Trigger6M)),NA())</f>
        <v>6.4158410411130785E-3</v>
      </c>
      <c r="M3129" s="145">
        <f>IFERROR(_xll.qlIndexFixing(Index1Y,$H3129,TRUE,_xll.ohTrigger(RecalcTrigger,Trigger1Y)),NA())</f>
        <v>6.1604585177132756E-3</v>
      </c>
      <c r="N3129" s="144">
        <f>IFERROR(_xll.qlIndexFixing(ONIndex1M,I3129,TRUE,_xll.ohTrigger(RecalcTrigger,Trigger1M)),NA())</f>
        <v>5.6304229905634884E-3</v>
      </c>
      <c r="O3129" s="44">
        <f>IFERROR(_xll.qlIndexFixing(ONIndex3M,I3129,TRUE,_xll.ohTrigger(RecalcTrigger,Trigger3M)),NA())</f>
        <v>5.8762459666983347E-3</v>
      </c>
      <c r="P3129" s="44">
        <f>IFERROR(_xll.qlIndexFixing(ONIndex6M,I3129,TRUE,_xll.ohTrigger(RecalcTrigger,Trigger6M)),NA())</f>
        <v>6.3105462884838204E-3</v>
      </c>
      <c r="Q3129" s="145">
        <f>IFERROR(_xll.qlIndexFixing(ONIndex1Y,I3129,TRUE,_xll.ohTrigger(RecalcTrigger,Trigger1Y)),NA())</f>
        <v>6.0366194953154206E-3</v>
      </c>
    </row>
    <row r="3130" spans="2:17" x14ac:dyDescent="0.2">
      <c r="B3130" s="39" t="s">
        <v>42</v>
      </c>
      <c r="D3130" s="42">
        <f>_xll.qlCalendarAdvance(Calendar,$D3129,B3130,"f",FALSE)</f>
        <v>61688</v>
      </c>
      <c r="E3130" s="139">
        <f>_xll.qlInterestRateIndexValueDate(IndexON,D3130)</f>
        <v>61688</v>
      </c>
      <c r="F3130" s="155">
        <f>IFERROR(_xll.qlIndexFixing(IndexON,D3130,TRUE,_xll.ohTrigger(RecalcTrigger,TriggerON)),NA())</f>
        <v>6.1005300442484867E-3</v>
      </c>
      <c r="H3130" s="42">
        <f>_xll.qlCalendarAdvance(Calendar,$H3129,B3130,"f",FALSE)</f>
        <v>61688</v>
      </c>
      <c r="I3130" s="139">
        <f>_xll.qlInterestRateIndexValueDate(Index1M,$H3130)</f>
        <v>61690</v>
      </c>
      <c r="J3130" s="144">
        <f>IFERROR(_xll.qlIndexFixing(Index1M,$H3130,TRUE,_xll.ohTrigger(RecalcTrigger,Trigger1M)),NA())</f>
        <v>5.6429776934304836E-3</v>
      </c>
      <c r="K3130" s="44">
        <f>IFERROR(_xll.qlIndexFixing(Index3M,H3130,TRUE,_xll.ohTrigger(RecalcTrigger,Trigger3M)),NA())</f>
        <v>5.9109902989665994E-3</v>
      </c>
      <c r="L3130" s="44">
        <f>IFERROR(_xll.qlIndexFixing(Index6M,$H3130,TRUE,_xll.ohTrigger(RecalcTrigger,Trigger6M)),NA())</f>
        <v>6.4232638665855908E-3</v>
      </c>
      <c r="M3130" s="145">
        <f>IFERROR(_xll.qlIndexFixing(Index1Y,$H3130,TRUE,_xll.ohTrigger(RecalcTrigger,Trigger1Y)),NA())</f>
        <v>6.1645000558099442E-3</v>
      </c>
      <c r="N3130" s="144">
        <f>IFERROR(_xll.qlIndexFixing(ONIndex1M,I3130,TRUE,_xll.ohTrigger(RecalcTrigger,Trigger1M)),NA())</f>
        <v>5.6347976892467955E-3</v>
      </c>
      <c r="O3130" s="44">
        <f>IFERROR(_xll.qlIndexFixing(ONIndex3M,I3130,TRUE,_xll.ohTrigger(RecalcTrigger,Trigger3M)),NA())</f>
        <v>5.8805529074223983E-3</v>
      </c>
      <c r="P3130" s="44">
        <f>IFERROR(_xll.qlIndexFixing(ONIndex6M,I3130,TRUE,_xll.ohTrigger(RecalcTrigger,Trigger6M)),NA())</f>
        <v>6.3188814680703587E-3</v>
      </c>
      <c r="Q3130" s="145">
        <f>IFERROR(_xll.qlIndexFixing(ONIndex1Y,I3130,TRUE,_xll.ohTrigger(RecalcTrigger,Trigger1Y)),NA())</f>
        <v>6.0408496174879645E-3</v>
      </c>
    </row>
    <row r="3131" spans="2:17" x14ac:dyDescent="0.2">
      <c r="B3131" s="39" t="s">
        <v>42</v>
      </c>
      <c r="D3131" s="42">
        <f>_xll.qlCalendarAdvance(Calendar,$D3130,B3131,"f",FALSE)</f>
        <v>61695</v>
      </c>
      <c r="E3131" s="139">
        <f>_xll.qlInterestRateIndexValueDate(IndexON,D3131)</f>
        <v>61695</v>
      </c>
      <c r="F3131" s="155">
        <f>IFERROR(_xll.qlIndexFixing(IndexON,D3131,TRUE,_xll.ohTrigger(RecalcTrigger,TriggerON)),NA())</f>
        <v>6.1005300443284227E-3</v>
      </c>
      <c r="H3131" s="42">
        <f>_xll.qlCalendarAdvance(Calendar,$H3130,B3131,"f",FALSE)</f>
        <v>61695</v>
      </c>
      <c r="I3131" s="139">
        <f>_xll.qlInterestRateIndexValueDate(Index1M,$H3131)</f>
        <v>61697</v>
      </c>
      <c r="J3131" s="144">
        <f>IFERROR(_xll.qlIndexFixing(Index1M,$H3131,TRUE,_xll.ohTrigger(RecalcTrigger,Trigger1M)),NA())</f>
        <v>5.6473354704394069E-3</v>
      </c>
      <c r="K3131" s="44">
        <f>IFERROR(_xll.qlIndexFixing(Index3M,H3131,TRUE,_xll.ohTrigger(RecalcTrigger,Trigger3M)),NA())</f>
        <v>5.9138441869510672E-3</v>
      </c>
      <c r="L3131" s="44">
        <f>IFERROR(_xll.qlIndexFixing(Index6M,$H3131,TRUE,_xll.ohTrigger(RecalcTrigger,Trigger6M)),NA())</f>
        <v>6.4311650590422121E-3</v>
      </c>
      <c r="M3131" s="145">
        <f>IFERROR(_xll.qlIndexFixing(Index1Y,$H3131,TRUE,_xll.ohTrigger(RecalcTrigger,Trigger1Y)),NA())</f>
        <v>6.1675274305406829E-3</v>
      </c>
      <c r="N3131" s="144">
        <f>IFERROR(_xll.qlIndexFixing(ONIndex1M,I3131,TRUE,_xll.ohTrigger(RecalcTrigger,Trigger1M)),NA())</f>
        <v>5.6391650320541942E-3</v>
      </c>
      <c r="O3131" s="44">
        <f>IFERROR(_xll.qlIndexFixing(ONIndex3M,I3131,TRUE,_xll.ohTrigger(RecalcTrigger,Trigger3M)),NA())</f>
        <v>5.8848523017029919E-3</v>
      </c>
      <c r="P3131" s="44">
        <f>IFERROR(_xll.qlIndexFixing(ONIndex6M,I3131,TRUE,_xll.ohTrigger(RecalcTrigger,Trigger6M)),NA())</f>
        <v>6.3271414477306109E-3</v>
      </c>
      <c r="Q3131" s="145">
        <f>IFERROR(_xll.qlIndexFixing(ONIndex1Y,I3131,TRUE,_xll.ohTrigger(RecalcTrigger,Trigger1Y)),NA())</f>
        <v>6.045071737821317E-3</v>
      </c>
    </row>
    <row r="3132" spans="2:17" x14ac:dyDescent="0.2">
      <c r="B3132" s="39" t="s">
        <v>42</v>
      </c>
      <c r="D3132" s="42">
        <f>_xll.qlCalendarAdvance(Calendar,$D3131,B3132,"f",FALSE)</f>
        <v>61702</v>
      </c>
      <c r="E3132" s="139">
        <f>_xll.qlInterestRateIndexValueDate(IndexON,D3132)</f>
        <v>61702</v>
      </c>
      <c r="F3132" s="155">
        <f>IFERROR(_xll.qlIndexFixing(IndexON,D3132,TRUE,_xll.ohTrigger(RecalcTrigger,TriggerON)),NA())</f>
        <v>6.1005300443284227E-3</v>
      </c>
      <c r="H3132" s="42">
        <f>_xll.qlCalendarAdvance(Calendar,$H3131,B3132,"f",FALSE)</f>
        <v>61702</v>
      </c>
      <c r="I3132" s="139">
        <f>_xll.qlInterestRateIndexValueDate(Index1M,$H3132)</f>
        <v>61704</v>
      </c>
      <c r="J3132" s="144">
        <f>IFERROR(_xll.qlIndexFixing(Index1M,$H3132,TRUE,_xll.ohTrigger(RecalcTrigger,Trigger1M)),NA())</f>
        <v>5.6516858393174463E-3</v>
      </c>
      <c r="K3132" s="44">
        <f>IFERROR(_xll.qlIndexFixing(Index3M,H3132,TRUE,_xll.ohTrigger(RecalcTrigger,Trigger3M)),NA())</f>
        <v>5.9180979172781534E-3</v>
      </c>
      <c r="L3132" s="44">
        <f>IFERROR(_xll.qlIndexFixing(Index6M,$H3132,TRUE,_xll.ohTrigger(RecalcTrigger,Trigger6M)),NA())</f>
        <v>6.4384284090708947E-3</v>
      </c>
      <c r="M3132" s="145">
        <f>IFERROR(_xll.qlIndexFixing(Index1Y,$H3132,TRUE,_xll.ohTrigger(RecalcTrigger,Trigger1Y)),NA())</f>
        <v>6.1725573602486317E-3</v>
      </c>
      <c r="N3132" s="144">
        <f>IFERROR(_xll.qlIndexFixing(ONIndex1M,I3132,TRUE,_xll.ohTrigger(RecalcTrigger,Trigger1M)),NA())</f>
        <v>5.6435249992414782E-3</v>
      </c>
      <c r="O3132" s="44">
        <f>IFERROR(_xll.qlIndexFixing(ONIndex3M,I3132,TRUE,_xll.ohTrigger(RecalcTrigger,Trigger3M)),NA())</f>
        <v>5.8891441295561009E-3</v>
      </c>
      <c r="P3132" s="44">
        <f>IFERROR(_xll.qlIndexFixing(ONIndex6M,I3132,TRUE,_xll.ohTrigger(RecalcTrigger,Trigger6M)),NA())</f>
        <v>6.3353261016452223E-3</v>
      </c>
      <c r="Q3132" s="145">
        <f>IFERROR(_xll.qlIndexFixing(ONIndex1Y,I3132,TRUE,_xll.ohTrigger(RecalcTrigger,Trigger1Y)),NA())</f>
        <v>6.0492858348126788E-3</v>
      </c>
    </row>
    <row r="3133" spans="2:17" x14ac:dyDescent="0.2">
      <c r="B3133" s="39" t="s">
        <v>42</v>
      </c>
      <c r="D3133" s="42">
        <f>_xll.qlCalendarAdvance(Calendar,$D3132,B3133,"f",FALSE)</f>
        <v>61709</v>
      </c>
      <c r="E3133" s="139">
        <f>_xll.qlInterestRateIndexValueDate(IndexON,D3133)</f>
        <v>61709</v>
      </c>
      <c r="F3133" s="155">
        <f>IFERROR(_xll.qlIndexFixing(IndexON,D3133,TRUE,_xll.ohTrigger(RecalcTrigger,TriggerON)),NA())</f>
        <v>6.1005300443284227E-3</v>
      </c>
      <c r="H3133" s="42">
        <f>_xll.qlCalendarAdvance(Calendar,$H3132,B3133,"f",FALSE)</f>
        <v>61709</v>
      </c>
      <c r="I3133" s="139">
        <f>_xll.qlInterestRateIndexValueDate(Index1M,$H3133)</f>
        <v>61711</v>
      </c>
      <c r="J3133" s="144">
        <f>IFERROR(_xll.qlIndexFixing(Index1M,$H3133,TRUE,_xll.ohTrigger(RecalcTrigger,Trigger1M)),NA())</f>
        <v>5.6560287804751121E-3</v>
      </c>
      <c r="K3133" s="44">
        <f>IFERROR(_xll.qlIndexFixing(Index3M,H3133,TRUE,_xll.ohTrigger(RecalcTrigger,Trigger3M)),NA())</f>
        <v>5.922343938109087E-3</v>
      </c>
      <c r="L3133" s="44">
        <f>IFERROR(_xll.qlIndexFixing(Index6M,$H3133,TRUE,_xll.ohTrigger(RecalcTrigger,Trigger6M)),NA())</f>
        <v>6.4456145309925916E-3</v>
      </c>
      <c r="M3133" s="145">
        <f>IFERROR(_xll.qlIndexFixing(Index1Y,$H3133,TRUE,_xll.ohTrigger(RecalcTrigger,Trigger1Y)),NA())</f>
        <v>6.1765730835369155E-3</v>
      </c>
      <c r="N3133" s="144">
        <f>IFERROR(_xll.qlIndexFixing(ONIndex1M,I3133,TRUE,_xll.ohTrigger(RecalcTrigger,Trigger1M)),NA())</f>
        <v>5.6478775715440577E-3</v>
      </c>
      <c r="O3133" s="44">
        <f>IFERROR(_xll.qlIndexFixing(ONIndex3M,I3133,TRUE,_xll.ohTrigger(RecalcTrigger,Trigger3M)),NA())</f>
        <v>5.8934283708378388E-3</v>
      </c>
      <c r="P3133" s="44">
        <f>IFERROR(_xll.qlIndexFixing(ONIndex6M,I3133,TRUE,_xll.ohTrigger(RecalcTrigger,Trigger6M)),NA())</f>
        <v>6.3434353043145819E-3</v>
      </c>
      <c r="Q3133" s="145">
        <f>IFERROR(_xll.qlIndexFixing(ONIndex1Y,I3133,TRUE,_xll.ohTrigger(RecalcTrigger,Trigger1Y)),NA())</f>
        <v>6.0534918874388666E-3</v>
      </c>
    </row>
    <row r="3134" spans="2:17" x14ac:dyDescent="0.2">
      <c r="B3134" s="39" t="s">
        <v>42</v>
      </c>
      <c r="D3134" s="42">
        <f>_xll.qlCalendarAdvance(Calendar,$D3133,B3134,"f",FALSE)</f>
        <v>61716</v>
      </c>
      <c r="E3134" s="139">
        <f>_xll.qlInterestRateIndexValueDate(IndexON,D3134)</f>
        <v>61716</v>
      </c>
      <c r="F3134" s="155">
        <f>IFERROR(_xll.qlIndexFixing(IndexON,D3134,TRUE,_xll.ohTrigger(RecalcTrigger,TriggerON)),NA())</f>
        <v>6.1005300442484867E-3</v>
      </c>
      <c r="H3134" s="42">
        <f>_xll.qlCalendarAdvance(Calendar,$H3133,B3134,"f",FALSE)</f>
        <v>61716</v>
      </c>
      <c r="I3134" s="139">
        <f>_xll.qlInterestRateIndexValueDate(Index1M,$H3134)</f>
        <v>61718</v>
      </c>
      <c r="J3134" s="144">
        <f>IFERROR(_xll.qlIndexFixing(Index1M,$H3134,TRUE,_xll.ohTrigger(RecalcTrigger,Trigger1M)),NA())</f>
        <v>5.6603642743254905E-3</v>
      </c>
      <c r="K3134" s="44">
        <f>IFERROR(_xll.qlIndexFixing(Index3M,H3134,TRUE,_xll.ohTrigger(RecalcTrigger,Trigger3M)),NA())</f>
        <v>5.9265822293159687E-3</v>
      </c>
      <c r="L3134" s="44">
        <f>IFERROR(_xll.qlIndexFixing(Index6M,$H3134,TRUE,_xll.ohTrigger(RecalcTrigger,Trigger6M)),NA())</f>
        <v>6.4527232978385364E-3</v>
      </c>
      <c r="M3134" s="145">
        <f>IFERROR(_xll.qlIndexFixing(Index1Y,$H3134,TRUE,_xll.ohTrigger(RecalcTrigger,Trigger1Y)),NA())</f>
        <v>6.1805801588354099E-3</v>
      </c>
      <c r="N3134" s="144">
        <f>IFERROR(_xll.qlIndexFixing(ONIndex1M,I3134,TRUE,_xll.ohTrigger(RecalcTrigger,Trigger1M)),NA())</f>
        <v>5.653462838113299E-3</v>
      </c>
      <c r="O3134" s="44">
        <f>IFERROR(_xll.qlIndexFixing(ONIndex3M,I3134,TRUE,_xll.ohTrigger(RecalcTrigger,Trigger3M)),NA())</f>
        <v>5.8989255011887565E-3</v>
      </c>
      <c r="P3134" s="44">
        <f>IFERROR(_xll.qlIndexFixing(ONIndex6M,I3134,TRUE,_xll.ohTrigger(RecalcTrigger,Trigger6M)),NA())</f>
        <v>6.3537503523303229E-3</v>
      </c>
      <c r="Q3134" s="145">
        <f>IFERROR(_xll.qlIndexFixing(ONIndex1Y,I3134,TRUE,_xll.ohTrigger(RecalcTrigger,Trigger1Y)),NA())</f>
        <v>6.0588878145040326E-3</v>
      </c>
    </row>
    <row r="3135" spans="2:17" x14ac:dyDescent="0.2">
      <c r="B3135" s="39" t="s">
        <v>42</v>
      </c>
      <c r="D3135" s="42">
        <f>_xll.qlCalendarAdvance(Calendar,$D3134,B3135,"f",FALSE)</f>
        <v>61724</v>
      </c>
      <c r="E3135" s="139">
        <f>_xll.qlInterestRateIndexValueDate(IndexON,D3135)</f>
        <v>61724</v>
      </c>
      <c r="F3135" s="155">
        <f>IFERROR(_xll.qlIndexFixing(IndexON,D3135,TRUE,_xll.ohTrigger(RecalcTrigger,TriggerON)),NA())</f>
        <v>6.1005300443284227E-3</v>
      </c>
      <c r="H3135" s="42">
        <f>_xll.qlCalendarAdvance(Calendar,$H3134,B3135,"f",FALSE)</f>
        <v>61724</v>
      </c>
      <c r="I3135" s="139">
        <f>_xll.qlInterestRateIndexValueDate(Index1M,$H3135)</f>
        <v>61728</v>
      </c>
      <c r="J3135" s="144">
        <f>IFERROR(_xll.qlIndexFixing(Index1M,$H3135,TRUE,_xll.ohTrigger(RecalcTrigger,Trigger1M)),NA())</f>
        <v>5.6665448793416593E-3</v>
      </c>
      <c r="K3135" s="44">
        <f>IFERROR(_xll.qlIndexFixing(Index3M,H3135,TRUE,_xll.ohTrigger(RecalcTrigger,Trigger3M)),NA())</f>
        <v>5.9319247282905363E-3</v>
      </c>
      <c r="L3135" s="44">
        <f>IFERROR(_xll.qlIndexFixing(Index6M,$H3135,TRUE,_xll.ohTrigger(RecalcTrigger,Trigger6M)),NA())</f>
        <v>6.4611489522895856E-3</v>
      </c>
      <c r="M3135" s="145">
        <f>IFERROR(_xll.qlIndexFixing(Index1Y,$H3135,TRUE,_xll.ohTrigger(RecalcTrigger,Trigger1Y)),NA())</f>
        <v>6.1856241552056329E-3</v>
      </c>
      <c r="N3135" s="144">
        <f>IFERROR(_xll.qlIndexFixing(ONIndex1M,I3135,TRUE,_xll.ohTrigger(RecalcTrigger,Trigger1M)),NA())</f>
        <v>5.6577984339156728E-3</v>
      </c>
      <c r="O3135" s="44">
        <f>IFERROR(_xll.qlIndexFixing(ONIndex3M,I3135,TRUE,_xll.ohTrigger(RecalcTrigger,Trigger3M)),NA())</f>
        <v>5.9031923264818431E-3</v>
      </c>
      <c r="P3135" s="44">
        <f>IFERROR(_xll.qlIndexFixing(ONIndex6M,I3135,TRUE,_xll.ohTrigger(RecalcTrigger,Trigger6M)),NA())</f>
        <v>6.3616866224514013E-3</v>
      </c>
      <c r="Q3135" s="145">
        <f>IFERROR(_xll.qlIndexFixing(ONIndex1Y,I3135,TRUE,_xll.ohTrigger(RecalcTrigger,Trigger1Y)),NA())</f>
        <v>6.0630753995827291E-3</v>
      </c>
    </row>
    <row r="3136" spans="2:17" x14ac:dyDescent="0.2">
      <c r="B3136" s="39" t="s">
        <v>42</v>
      </c>
      <c r="D3136" s="42">
        <f>_xll.qlCalendarAdvance(Calendar,$D3135,B3136,"f",FALSE)</f>
        <v>61731</v>
      </c>
      <c r="E3136" s="139">
        <f>_xll.qlInterestRateIndexValueDate(IndexON,D3136)</f>
        <v>61731</v>
      </c>
      <c r="F3136" s="155">
        <f>IFERROR(_xll.qlIndexFixing(IndexON,D3136,TRUE,_xll.ohTrigger(RecalcTrigger,TriggerON)),NA())</f>
        <v>6.1005300443284227E-3</v>
      </c>
      <c r="H3136" s="42">
        <f>_xll.qlCalendarAdvance(Calendar,$H3135,B3136,"f",FALSE)</f>
        <v>61731</v>
      </c>
      <c r="I3136" s="139">
        <f>_xll.qlInterestRateIndexValueDate(Index1M,$H3136)</f>
        <v>61735</v>
      </c>
      <c r="J3136" s="144">
        <f>IFERROR(_xll.qlIndexFixing(Index1M,$H3136,TRUE,_xll.ohTrigger(RecalcTrigger,Trigger1M)),NA())</f>
        <v>5.6708622053299844E-3</v>
      </c>
      <c r="K3136" s="44">
        <f>IFERROR(_xll.qlIndexFixing(Index3M,H3136,TRUE,_xll.ohTrigger(RecalcTrigger,Trigger3M)),NA())</f>
        <v>5.9371917408408952E-3</v>
      </c>
      <c r="L3136" s="44">
        <f>IFERROR(_xll.qlIndexFixing(Index6M,$H3136,TRUE,_xll.ohTrigger(RecalcTrigger,Trigger6M)),NA())</f>
        <v>6.4696646159346036E-3</v>
      </c>
      <c r="M3136" s="145">
        <f>IFERROR(_xll.qlIndexFixing(Index1Y,$H3136,TRUE,_xll.ohTrigger(RecalcTrigger,Trigger1Y)),NA())</f>
        <v>6.1896112729096838E-3</v>
      </c>
      <c r="N3136" s="144">
        <f>IFERROR(_xll.qlIndexFixing(ONIndex1M,I3136,TRUE,_xll.ohTrigger(RecalcTrigger,Trigger1M)),NA())</f>
        <v>5.6615087226319361E-3</v>
      </c>
      <c r="O3136" s="44">
        <f>IFERROR(_xll.qlIndexFixing(ONIndex3M,I3136,TRUE,_xll.ohTrigger(RecalcTrigger,Trigger3M)),NA())</f>
        <v>5.9068435152731524E-3</v>
      </c>
      <c r="P3136" s="44">
        <f>IFERROR(_xll.qlIndexFixing(ONIndex6M,I3136,TRUE,_xll.ohTrigger(RecalcTrigger,Trigger6M)),NA())</f>
        <v>6.3684287625775937E-3</v>
      </c>
      <c r="Q3136" s="145">
        <f>IFERROR(_xll.qlIndexFixing(ONIndex1Y,I3136,TRUE,_xll.ohTrigger(RecalcTrigger,Trigger1Y)),NA())</f>
        <v>6.0666583006785402E-3</v>
      </c>
    </row>
    <row r="3137" spans="2:17" x14ac:dyDescent="0.2">
      <c r="B3137" s="39" t="s">
        <v>42</v>
      </c>
      <c r="D3137" s="42">
        <f>_xll.qlCalendarAdvance(Calendar,$D3136,B3137,"f",FALSE)</f>
        <v>61738</v>
      </c>
      <c r="E3137" s="139">
        <f>_xll.qlInterestRateIndexValueDate(IndexON,D3137)</f>
        <v>61738</v>
      </c>
      <c r="F3137" s="155">
        <f>IFERROR(_xll.qlIndexFixing(IndexON,D3137,TRUE,_xll.ohTrigger(RecalcTrigger,TriggerON)),NA())</f>
        <v>6.1005300443284227E-3</v>
      </c>
      <c r="H3137" s="42">
        <f>_xll.qlCalendarAdvance(Calendar,$H3136,B3137,"f",FALSE)</f>
        <v>61738</v>
      </c>
      <c r="I3137" s="139">
        <f>_xll.qlInterestRateIndexValueDate(Index1M,$H3137)</f>
        <v>61742</v>
      </c>
      <c r="J3137" s="144">
        <f>IFERROR(_xll.qlIndexFixing(Index1M,$H3137,TRUE,_xll.ohTrigger(RecalcTrigger,Trigger1M)),NA())</f>
        <v>5.6751720168569985E-3</v>
      </c>
      <c r="K3137" s="44">
        <f>IFERROR(_xll.qlIndexFixing(Index3M,H3137,TRUE,_xll.ohTrigger(RecalcTrigger,Trigger3M)),NA())</f>
        <v>5.9417511742235318E-3</v>
      </c>
      <c r="L3137" s="44">
        <f>IFERROR(_xll.qlIndexFixing(Index6M,$H3137,TRUE,_xll.ohTrigger(RecalcTrigger,Trigger6M)),NA())</f>
        <v>6.4765072015575522E-3</v>
      </c>
      <c r="M3137" s="145">
        <f>IFERROR(_xll.qlIndexFixing(Index1Y,$H3137,TRUE,_xll.ohTrigger(RecalcTrigger,Trigger1Y)),NA())</f>
        <v>6.1935896721020149E-3</v>
      </c>
      <c r="N3137" s="144">
        <f>IFERROR(_xll.qlIndexFixing(ONIndex1M,I3137,TRUE,_xll.ohTrigger(RecalcTrigger,Trigger1M)),NA())</f>
        <v>5.6658304496881584E-3</v>
      </c>
      <c r="O3137" s="44">
        <f>IFERROR(_xll.qlIndexFixing(ONIndex3M,I3137,TRUE,_xll.ohTrigger(RecalcTrigger,Trigger3M)),NA())</f>
        <v>5.9110961127473161E-3</v>
      </c>
      <c r="P3137" s="44">
        <f>IFERROR(_xll.qlIndexFixing(ONIndex6M,I3137,TRUE,_xll.ohTrigger(RecalcTrigger,Trigger6M)),NA())</f>
        <v>6.3762240416398441E-3</v>
      </c>
      <c r="Q3137" s="145">
        <f>IFERROR(_xll.qlIndexFixing(ONIndex1Y,I3137,TRUE,_xll.ohTrigger(RecalcTrigger,Trigger1Y)),NA())</f>
        <v>6.070830799105309E-3</v>
      </c>
    </row>
    <row r="3138" spans="2:17" x14ac:dyDescent="0.2">
      <c r="B3138" s="39" t="s">
        <v>42</v>
      </c>
      <c r="D3138" s="42">
        <f>_xll.qlCalendarAdvance(Calendar,$D3137,B3138,"f",FALSE)</f>
        <v>61745</v>
      </c>
      <c r="E3138" s="139">
        <f>_xll.qlInterestRateIndexValueDate(IndexON,D3138)</f>
        <v>61745</v>
      </c>
      <c r="F3138" s="155">
        <f>IFERROR(_xll.qlIndexFixing(IndexON,D3138,TRUE,_xll.ohTrigger(RecalcTrigger,TriggerON)),NA())</f>
        <v>6.1005300443284227E-3</v>
      </c>
      <c r="H3138" s="42">
        <f>_xll.qlCalendarAdvance(Calendar,$H3137,B3138,"f",FALSE)</f>
        <v>61745</v>
      </c>
      <c r="I3138" s="139">
        <f>_xll.qlInterestRateIndexValueDate(Index1M,$H3138)</f>
        <v>61749</v>
      </c>
      <c r="J3138" s="144">
        <f>IFERROR(_xll.qlIndexFixing(Index1M,$H3138,TRUE,_xll.ohTrigger(RecalcTrigger,Trigger1M)),NA())</f>
        <v>5.6794742943357887E-3</v>
      </c>
      <c r="K3138" s="44">
        <f>IFERROR(_xll.qlIndexFixing(Index3M,H3138,TRUE,_xll.ohTrigger(RecalcTrigger,Trigger3M)),NA())</f>
        <v>5.9456062111860079E-3</v>
      </c>
      <c r="L3138" s="44">
        <f>IFERROR(_xll.qlIndexFixing(Index6M,$H3138,TRUE,_xll.ohTrigger(RecalcTrigger,Trigger6M)),NA())</f>
        <v>6.4832718699043522E-3</v>
      </c>
      <c r="M3138" s="145">
        <f>IFERROR(_xll.qlIndexFixing(Index1Y,$H3138,TRUE,_xll.ohTrigger(RecalcTrigger,Trigger1Y)),NA())</f>
        <v>6.1975593312563913E-3</v>
      </c>
      <c r="N3138" s="144">
        <f>IFERROR(_xll.qlIndexFixing(ONIndex1M,I3138,TRUE,_xll.ohTrigger(RecalcTrigger,Trigger1M)),NA())</f>
        <v>5.6701446812201795E-3</v>
      </c>
      <c r="O3138" s="44">
        <f>IFERROR(_xll.qlIndexFixing(ONIndex3M,I3138,TRUE,_xll.ohTrigger(RecalcTrigger,Trigger3M)),NA())</f>
        <v>5.915341020532594E-3</v>
      </c>
      <c r="P3138" s="44">
        <f>IFERROR(_xll.qlIndexFixing(ONIndex6M,I3138,TRUE,_xll.ohTrigger(RecalcTrigger,Trigger6M)),NA())</f>
        <v>6.3839432225343273E-3</v>
      </c>
      <c r="Q3138" s="145">
        <f>IFERROR(_xll.qlIndexFixing(ONIndex1Y,I3138,TRUE,_xll.ohTrigger(RecalcTrigger,Trigger1Y)),NA())</f>
        <v>6.0749951434946325E-3</v>
      </c>
    </row>
    <row r="3139" spans="2:17" x14ac:dyDescent="0.2">
      <c r="B3139" s="39" t="s">
        <v>42</v>
      </c>
      <c r="D3139" s="42">
        <f>_xll.qlCalendarAdvance(Calendar,$D3138,B3139,"f",FALSE)</f>
        <v>61752</v>
      </c>
      <c r="E3139" s="139">
        <f>_xll.qlInterestRateIndexValueDate(IndexON,D3139)</f>
        <v>61752</v>
      </c>
      <c r="F3139" s="155">
        <f>IFERROR(_xll.qlIndexFixing(IndexON,D3139,TRUE,_xll.ohTrigger(RecalcTrigger,TriggerON)),NA())</f>
        <v>6.1005300443284227E-3</v>
      </c>
      <c r="H3139" s="42">
        <f>_xll.qlCalendarAdvance(Calendar,$H3138,B3139,"f",FALSE)</f>
        <v>61752</v>
      </c>
      <c r="I3139" s="139">
        <f>_xll.qlInterestRateIndexValueDate(Index1M,$H3139)</f>
        <v>61756</v>
      </c>
      <c r="J3139" s="144">
        <f>IFERROR(_xll.qlIndexFixing(Index1M,$H3139,TRUE,_xll.ohTrigger(RecalcTrigger,Trigger1M)),NA())</f>
        <v>5.6837690181794414E-3</v>
      </c>
      <c r="K3139" s="44">
        <f>IFERROR(_xll.qlIndexFixing(Index3M,H3139,TRUE,_xll.ohTrigger(RecalcTrigger,Trigger3M)),NA())</f>
        <v>5.9498016957918905E-3</v>
      </c>
      <c r="L3139" s="44">
        <f>IFERROR(_xll.qlIndexFixing(Index6M,$H3139,TRUE,_xll.ohTrigger(RecalcTrigger,Trigger6M)),NA())</f>
        <v>6.4899584940470859E-3</v>
      </c>
      <c r="M3139" s="145">
        <f>IFERROR(_xll.qlIndexFixing(Index1Y,$H3139,TRUE,_xll.ohTrigger(RecalcTrigger,Trigger1Y)),NA())</f>
        <v>6.2015202288463623E-3</v>
      </c>
      <c r="N3139" s="144">
        <f>IFERROR(_xll.qlIndexFixing(ONIndex1M,I3139,TRUE,_xll.ohTrigger(RecalcTrigger,Trigger1M)),NA())</f>
        <v>5.6744513974837929E-3</v>
      </c>
      <c r="O3139" s="44">
        <f>IFERROR(_xll.qlIndexFixing(ONIndex3M,I3139,TRUE,_xll.ohTrigger(RecalcTrigger,Trigger3M)),NA())</f>
        <v>5.9195782183252277E-3</v>
      </c>
      <c r="P3139" s="44">
        <f>IFERROR(_xll.qlIndexFixing(ONIndex6M,I3139,TRUE,_xll.ohTrigger(RecalcTrigger,Trigger6M)),NA())</f>
        <v>6.3915861798413687E-3</v>
      </c>
      <c r="Q3139" s="145">
        <f>IFERROR(_xll.qlIndexFixing(ONIndex1Y,I3139,TRUE,_xll.ohTrigger(RecalcTrigger,Trigger1Y)),NA())</f>
        <v>6.0791513126634555E-3</v>
      </c>
    </row>
    <row r="3140" spans="2:17" x14ac:dyDescent="0.2">
      <c r="B3140" s="39" t="s">
        <v>42</v>
      </c>
      <c r="D3140" s="42">
        <f>_xll.qlCalendarAdvance(Calendar,$D3139,B3140,"f",FALSE)</f>
        <v>61759</v>
      </c>
      <c r="E3140" s="139">
        <f>_xll.qlInterestRateIndexValueDate(IndexON,D3140)</f>
        <v>61759</v>
      </c>
      <c r="F3140" s="155">
        <f>IFERROR(_xll.qlIndexFixing(IndexON,D3140,TRUE,_xll.ohTrigger(RecalcTrigger,TriggerON)),NA())</f>
        <v>6.1005300442484867E-3</v>
      </c>
      <c r="H3140" s="42">
        <f>_xll.qlCalendarAdvance(Calendar,$H3139,B3140,"f",FALSE)</f>
        <v>61759</v>
      </c>
      <c r="I3140" s="139">
        <f>_xll.qlInterestRateIndexValueDate(Index1M,$H3140)</f>
        <v>61763</v>
      </c>
      <c r="J3140" s="144">
        <f>IFERROR(_xll.qlIndexFixing(Index1M,$H3140,TRUE,_xll.ohTrigger(RecalcTrigger,Trigger1M)),NA())</f>
        <v>5.6870045339084208E-3</v>
      </c>
      <c r="K3140" s="44">
        <f>IFERROR(_xll.qlIndexFixing(Index3M,H3140,TRUE,_xll.ohTrigger(RecalcTrigger,Trigger3M)),NA())</f>
        <v>5.953989319845125E-3</v>
      </c>
      <c r="L3140" s="44">
        <f>IFERROR(_xll.qlIndexFixing(Index6M,$H3140,TRUE,_xll.ohTrigger(RecalcTrigger,Trigger6M)),NA())</f>
        <v>6.4965669470644222E-3</v>
      </c>
      <c r="M3140" s="145">
        <f>IFERROR(_xll.qlIndexFixing(Index1Y,$H3140,TRUE,_xll.ohTrigger(RecalcTrigger,Trigger1Y)),NA())</f>
        <v>6.2054723433450382E-3</v>
      </c>
      <c r="N3140" s="144">
        <f>IFERROR(_xll.qlIndexFixing(ONIndex1M,I3140,TRUE,_xll.ohTrigger(RecalcTrigger,Trigger1M)),NA())</f>
        <v>5.6787505788147286E-3</v>
      </c>
      <c r="O3140" s="44">
        <f>IFERROR(_xll.qlIndexFixing(ONIndex3M,I3140,TRUE,_xll.ohTrigger(RecalcTrigger,Trigger3M)),NA())</f>
        <v>5.9238076863010747E-3</v>
      </c>
      <c r="P3140" s="44">
        <f>IFERROR(_xll.qlIndexFixing(ONIndex6M,I3140,TRUE,_xll.ohTrigger(RecalcTrigger,Trigger6M)),NA())</f>
        <v>6.3991527877416132E-3</v>
      </c>
      <c r="Q3140" s="145">
        <f>IFERROR(_xll.qlIndexFixing(ONIndex1Y,I3140,TRUE,_xll.ohTrigger(RecalcTrigger,Trigger1Y)),NA())</f>
        <v>6.0832992853487866E-3</v>
      </c>
    </row>
    <row r="3141" spans="2:17" x14ac:dyDescent="0.2">
      <c r="B3141" s="39" t="s">
        <v>42</v>
      </c>
      <c r="D3141" s="42">
        <f>_xll.qlCalendarAdvance(Calendar,$D3140,B3141,"f",FALSE)</f>
        <v>61766</v>
      </c>
      <c r="E3141" s="139">
        <f>_xll.qlInterestRateIndexValueDate(IndexON,D3141)</f>
        <v>61766</v>
      </c>
      <c r="F3141" s="155">
        <f>IFERROR(_xll.qlIndexFixing(IndexON,D3141,TRUE,_xll.ohTrigger(RecalcTrigger,TriggerON)),NA())</f>
        <v>6.1005300442484867E-3</v>
      </c>
      <c r="H3141" s="42">
        <f>_xll.qlCalendarAdvance(Calendar,$H3140,B3141,"f",FALSE)</f>
        <v>61766</v>
      </c>
      <c r="I3141" s="139">
        <f>_xll.qlInterestRateIndexValueDate(Index1M,$H3141)</f>
        <v>61770</v>
      </c>
      <c r="J3141" s="144">
        <f>IFERROR(_xll.qlIndexFixing(Index1M,$H3141,TRUE,_xll.ohTrigger(RecalcTrigger,Trigger1M)),NA())</f>
        <v>5.6912855204279845E-3</v>
      </c>
      <c r="K3141" s="44">
        <f>IFERROR(_xll.qlIndexFixing(Index3M,H3141,TRUE,_xll.ohTrigger(RecalcTrigger,Trigger3M)),NA())</f>
        <v>5.9581690632132438E-3</v>
      </c>
      <c r="L3141" s="44">
        <f>IFERROR(_xll.qlIndexFixing(Index6M,$H3141,TRUE,_xll.ohTrigger(RecalcTrigger,Trigger6M)),NA())</f>
        <v>6.5030971020438163E-3</v>
      </c>
      <c r="M3141" s="145">
        <f>IFERROR(_xll.qlIndexFixing(Index1Y,$H3141,TRUE,_xll.ohTrigger(RecalcTrigger,Trigger1Y)),NA())</f>
        <v>6.2094156532259666E-3</v>
      </c>
      <c r="N3141" s="144">
        <f>IFERROR(_xll.qlIndexFixing(ONIndex1M,I3141,TRUE,_xll.ohTrigger(RecalcTrigger,Trigger1M)),NA())</f>
        <v>5.6830422057885244E-3</v>
      </c>
      <c r="O3141" s="44">
        <f>IFERROR(_xll.qlIndexFixing(ONIndex3M,I3141,TRUE,_xll.ohTrigger(RecalcTrigger,Trigger3M)),NA())</f>
        <v>5.9280294042363124E-3</v>
      </c>
      <c r="P3141" s="44">
        <f>IFERROR(_xll.qlIndexFixing(ONIndex6M,I3141,TRUE,_xll.ohTrigger(RecalcTrigger,Trigger6M)),NA())</f>
        <v>6.406642920415706E-3</v>
      </c>
      <c r="Q3141" s="145">
        <f>IFERROR(_xll.qlIndexFixing(ONIndex1Y,I3141,TRUE,_xll.ohTrigger(RecalcTrigger,Trigger1Y)),NA())</f>
        <v>6.0874390399678902E-3</v>
      </c>
    </row>
    <row r="3142" spans="2:17" x14ac:dyDescent="0.2">
      <c r="B3142" s="39" t="s">
        <v>42</v>
      </c>
      <c r="D3142" s="42">
        <f>_xll.qlCalendarAdvance(Calendar,$D3141,B3142,"f",FALSE)</f>
        <v>61773</v>
      </c>
      <c r="E3142" s="139">
        <f>_xll.qlInterestRateIndexValueDate(IndexON,D3142)</f>
        <v>61773</v>
      </c>
      <c r="F3142" s="155">
        <f>IFERROR(_xll.qlIndexFixing(IndexON,D3142,TRUE,_xll.ohTrigger(RecalcTrigger,TriggerON)),NA())</f>
        <v>6.1005300443284227E-3</v>
      </c>
      <c r="H3142" s="42">
        <f>_xll.qlCalendarAdvance(Calendar,$H3141,B3142,"f",FALSE)</f>
        <v>61773</v>
      </c>
      <c r="I3142" s="139">
        <f>_xll.qlInterestRateIndexValueDate(Index1M,$H3142)</f>
        <v>61777</v>
      </c>
      <c r="J3142" s="144">
        <f>IFERROR(_xll.qlIndexFixing(Index1M,$H3142,TRUE,_xll.ohTrigger(RecalcTrigger,Trigger1M)),NA())</f>
        <v>5.6955588989533136E-3</v>
      </c>
      <c r="K3142" s="44">
        <f>IFERROR(_xll.qlIndexFixing(Index3M,H3142,TRUE,_xll.ohTrigger(RecalcTrigger,Trigger3M)),NA())</f>
        <v>5.9623409057681723E-3</v>
      </c>
      <c r="L3142" s="44">
        <f>IFERROR(_xll.qlIndexFixing(Index6M,$H3142,TRUE,_xll.ohTrigger(RecalcTrigger,Trigger6M)),NA())</f>
        <v>6.5095488320784291E-3</v>
      </c>
      <c r="M3142" s="145">
        <f>IFERROR(_xll.qlIndexFixing(Index1Y,$H3142,TRUE,_xll.ohTrigger(RecalcTrigger,Trigger1Y)),NA())</f>
        <v>6.2133501369624772E-3</v>
      </c>
      <c r="N3142" s="144">
        <f>IFERROR(_xll.qlIndexFixing(ONIndex1M,I3142,TRUE,_xll.ohTrigger(RecalcTrigger,Trigger1M)),NA())</f>
        <v>5.6873262588208462E-3</v>
      </c>
      <c r="O3142" s="44">
        <f>IFERROR(_xll.qlIndexFixing(ONIndex3M,I3142,TRUE,_xll.ohTrigger(RecalcTrigger,Trigger3M)),NA())</f>
        <v>5.9322433521469264E-3</v>
      </c>
      <c r="P3142" s="44">
        <f>IFERROR(_xll.qlIndexFixing(ONIndex6M,I3142,TRUE,_xll.ohTrigger(RecalcTrigger,Trigger6M)),NA())</f>
        <v>6.4140564522841004E-3</v>
      </c>
      <c r="Q3142" s="145">
        <f>IFERROR(_xll.qlIndexFixing(ONIndex1Y,I3142,TRUE,_xll.ohTrigger(RecalcTrigger,Trigger1Y)),NA())</f>
        <v>6.091570555577519E-3</v>
      </c>
    </row>
    <row r="3143" spans="2:17" x14ac:dyDescent="0.2">
      <c r="B3143" s="39" t="s">
        <v>42</v>
      </c>
      <c r="D3143" s="42">
        <f>_xll.qlCalendarAdvance(Calendar,$D3142,B3143,"f",FALSE)</f>
        <v>61780</v>
      </c>
      <c r="E3143" s="139">
        <f>_xll.qlInterestRateIndexValueDate(IndexON,D3143)</f>
        <v>61780</v>
      </c>
      <c r="F3143" s="155">
        <f>IFERROR(_xll.qlIndexFixing(IndexON,D3143,TRUE,_xll.ohTrigger(RecalcTrigger,TriggerON)),NA())</f>
        <v>6.1005300443284227E-3</v>
      </c>
      <c r="H3143" s="42">
        <f>_xll.qlCalendarAdvance(Calendar,$H3142,B3143,"f",FALSE)</f>
        <v>61780</v>
      </c>
      <c r="I3143" s="139">
        <f>_xll.qlInterestRateIndexValueDate(Index1M,$H3143)</f>
        <v>61784</v>
      </c>
      <c r="J3143" s="144">
        <f>IFERROR(_xll.qlIndexFixing(Index1M,$H3143,TRUE,_xll.ohTrigger(RecalcTrigger,Trigger1M)),NA())</f>
        <v>5.6998246499029293E-3</v>
      </c>
      <c r="K3143" s="44">
        <f>IFERROR(_xll.qlIndexFixing(Index3M,H3143,TRUE,_xll.ohTrigger(RecalcTrigger,Trigger3M)),NA())</f>
        <v>5.9665048273783222E-3</v>
      </c>
      <c r="L3143" s="44">
        <f>IFERROR(_xll.qlIndexFixing(Index6M,$H3143,TRUE,_xll.ohTrigger(RecalcTrigger,Trigger6M)),NA())</f>
        <v>6.5159220102706493E-3</v>
      </c>
      <c r="M3143" s="145">
        <f>IFERROR(_xll.qlIndexFixing(Index1Y,$H3143,TRUE,_xll.ohTrigger(RecalcTrigger,Trigger1Y)),NA())</f>
        <v>6.2172757730274602E-3</v>
      </c>
      <c r="N3143" s="144">
        <f>IFERROR(_xll.qlIndexFixing(ONIndex1M,I3143,TRUE,_xll.ohTrigger(RecalcTrigger,Trigger1M)),NA())</f>
        <v>5.6916027182474238E-3</v>
      </c>
      <c r="O3143" s="44">
        <f>IFERROR(_xll.qlIndexFixing(ONIndex3M,I3143,TRUE,_xll.ohTrigger(RecalcTrigger,Trigger3M)),NA())</f>
        <v>5.9364495098090941E-3</v>
      </c>
      <c r="P3143" s="44">
        <f>IFERROR(_xll.qlIndexFixing(ONIndex6M,I3143,TRUE,_xll.ohTrigger(RecalcTrigger,Trigger6M)),NA())</f>
        <v>6.4213932573675692E-3</v>
      </c>
      <c r="Q3143" s="145">
        <f>IFERROR(_xll.qlIndexFixing(ONIndex1Y,I3143,TRUE,_xll.ohTrigger(RecalcTrigger,Trigger1Y)),NA())</f>
        <v>6.0956938106748737E-3</v>
      </c>
    </row>
    <row r="3144" spans="2:17" x14ac:dyDescent="0.2">
      <c r="B3144" s="39" t="s">
        <v>42</v>
      </c>
      <c r="D3144" s="42">
        <f>_xll.qlCalendarAdvance(Calendar,$D3143,B3144,"f",FALSE)</f>
        <v>61787</v>
      </c>
      <c r="E3144" s="139">
        <f>_xll.qlInterestRateIndexValueDate(IndexON,D3144)</f>
        <v>61787</v>
      </c>
      <c r="F3144" s="155">
        <f>IFERROR(_xll.qlIndexFixing(IndexON,D3144,TRUE,_xll.ohTrigger(RecalcTrigger,TriggerON)),NA())</f>
        <v>6.1005300443284227E-3</v>
      </c>
      <c r="H3144" s="42">
        <f>_xll.qlCalendarAdvance(Calendar,$H3143,B3144,"f",FALSE)</f>
        <v>61787</v>
      </c>
      <c r="I3144" s="139">
        <f>_xll.qlInterestRateIndexValueDate(Index1M,$H3144)</f>
        <v>61791</v>
      </c>
      <c r="J3144" s="144">
        <f>IFERROR(_xll.qlIndexFixing(Index1M,$H3144,TRUE,_xll.ohTrigger(RecalcTrigger,Trigger1M)),NA())</f>
        <v>5.7051286473158175E-3</v>
      </c>
      <c r="K3144" s="44">
        <f>IFERROR(_xll.qlIndexFixing(Index3M,H3144,TRUE,_xll.ohTrigger(RecalcTrigger,Trigger3M)),NA())</f>
        <v>5.971005611988823E-3</v>
      </c>
      <c r="L3144" s="44">
        <f>IFERROR(_xll.qlIndexFixing(Index6M,$H3144,TRUE,_xll.ohTrigger(RecalcTrigger,Trigger6M)),NA())</f>
        <v>6.5231782848314572E-3</v>
      </c>
      <c r="M3144" s="145">
        <f>IFERROR(_xll.qlIndexFixing(Index1Y,$H3144,TRUE,_xll.ohTrigger(RecalcTrigger,Trigger1Y)),NA())</f>
        <v>6.221192539893808E-3</v>
      </c>
      <c r="N3144" s="144">
        <f>IFERROR(_xll.qlIndexFixing(ONIndex1M,I3144,TRUE,_xll.ohTrigger(RecalcTrigger,Trigger1M)),NA())</f>
        <v>5.6958715647237312E-3</v>
      </c>
      <c r="O3144" s="44">
        <f>IFERROR(_xll.qlIndexFixing(ONIndex3M,I3144,TRUE,_xll.ohTrigger(RecalcTrigger,Trigger3M)),NA())</f>
        <v>5.9406478572388011E-3</v>
      </c>
      <c r="P3144" s="44">
        <f>IFERROR(_xll.qlIndexFixing(ONIndex6M,I3144,TRUE,_xll.ohTrigger(RecalcTrigger,Trigger6M)),NA())</f>
        <v>6.4286532103263738E-3</v>
      </c>
      <c r="Q3144" s="145">
        <f>IFERROR(_xll.qlIndexFixing(ONIndex1Y,I3144,TRUE,_xll.ohTrigger(RecalcTrigger,Trigger1Y)),NA())</f>
        <v>6.0998087839969628E-3</v>
      </c>
    </row>
    <row r="3145" spans="2:17" x14ac:dyDescent="0.2">
      <c r="B3145" s="39" t="s">
        <v>42</v>
      </c>
      <c r="D3145" s="42">
        <f>_xll.qlCalendarAdvance(Calendar,$D3144,B3145,"f",FALSE)</f>
        <v>61794</v>
      </c>
      <c r="E3145" s="139">
        <f>_xll.qlInterestRateIndexValueDate(IndexON,D3145)</f>
        <v>61794</v>
      </c>
      <c r="F3145" s="155">
        <f>IFERROR(_xll.qlIndexFixing(IndexON,D3145,TRUE,_xll.ohTrigger(RecalcTrigger,TriggerON)),NA())</f>
        <v>6.1005300442484867E-3</v>
      </c>
      <c r="H3145" s="42">
        <f>_xll.qlCalendarAdvance(Calendar,$H3144,B3145,"f",FALSE)</f>
        <v>61794</v>
      </c>
      <c r="I3145" s="139">
        <f>_xll.qlInterestRateIndexValueDate(Index1M,$H3145)</f>
        <v>61798</v>
      </c>
      <c r="J3145" s="144">
        <f>IFERROR(_xll.qlIndexFixing(Index1M,$H3145,TRUE,_xll.ohTrigger(RecalcTrigger,Trigger1M)),NA())</f>
        <v>5.7093776380183255E-3</v>
      </c>
      <c r="K3145" s="44">
        <f>IFERROR(_xll.qlIndexFixing(Index3M,H3145,TRUE,_xll.ohTrigger(RecalcTrigger,Trigger3M)),NA())</f>
        <v>5.9751531275189706E-3</v>
      </c>
      <c r="L3145" s="44">
        <f>IFERROR(_xll.qlIndexFixing(Index6M,$H3145,TRUE,_xll.ohTrigger(RecalcTrigger,Trigger6M)),NA())</f>
        <v>6.5293828562893747E-3</v>
      </c>
      <c r="M3145" s="145">
        <f>IFERROR(_xll.qlIndexFixing(Index1Y,$H3145,TRUE,_xll.ohTrigger(RecalcTrigger,Trigger1Y)),NA())</f>
        <v>6.2251004160352877E-3</v>
      </c>
      <c r="N3145" s="144">
        <f>IFERROR(_xll.qlIndexFixing(ONIndex1M,I3145,TRUE,_xll.ohTrigger(RecalcTrigger,Trigger1M)),NA())</f>
        <v>5.7001327783456901E-3</v>
      </c>
      <c r="O3145" s="44">
        <f>IFERROR(_xll.qlIndexFixing(ONIndex3M,I3145,TRUE,_xll.ohTrigger(RecalcTrigger,Trigger3M)),NA())</f>
        <v>5.9448383743720967E-3</v>
      </c>
      <c r="P3145" s="44">
        <f>IFERROR(_xll.qlIndexFixing(ONIndex6M,I3145,TRUE,_xll.ohTrigger(RecalcTrigger,Trigger6M)),NA())</f>
        <v>6.4358361851812873E-3</v>
      </c>
      <c r="Q3145" s="145">
        <f>IFERROR(_xll.qlIndexFixing(ONIndex1Y,I3145,TRUE,_xll.ohTrigger(RecalcTrigger,Trigger1Y)),NA())</f>
        <v>6.103915454360731E-3</v>
      </c>
    </row>
    <row r="3146" spans="2:17" x14ac:dyDescent="0.2">
      <c r="B3146" s="39" t="s">
        <v>42</v>
      </c>
      <c r="D3146" s="42">
        <f>_xll.qlCalendarAdvance(Calendar,$D3145,B3146,"f",FALSE)</f>
        <v>61801</v>
      </c>
      <c r="E3146" s="139">
        <f>_xll.qlInterestRateIndexValueDate(IndexON,D3146)</f>
        <v>61801</v>
      </c>
      <c r="F3146" s="155">
        <f>IFERROR(_xll.qlIndexFixing(IndexON,D3146,TRUE,_xll.ohTrigger(RecalcTrigger,TriggerON)),NA())</f>
        <v>6.1005300442484867E-3</v>
      </c>
      <c r="H3146" s="42">
        <f>_xll.qlCalendarAdvance(Calendar,$H3145,B3146,"f",FALSE)</f>
        <v>61801</v>
      </c>
      <c r="I3146" s="139">
        <f>_xll.qlInterestRateIndexValueDate(Index1M,$H3146)</f>
        <v>61805</v>
      </c>
      <c r="J3146" s="144">
        <f>IFERROR(_xll.qlIndexFixing(Index1M,$H3146,TRUE,_xll.ohTrigger(RecalcTrigger,Trigger1M)),NA())</f>
        <v>5.713618937977308E-3</v>
      </c>
      <c r="K3146" s="44">
        <f>IFERROR(_xll.qlIndexFixing(Index3M,H3146,TRUE,_xll.ohTrigger(RecalcTrigger,Trigger3M)),NA())</f>
        <v>5.9792926601877896E-3</v>
      </c>
      <c r="L3146" s="44">
        <f>IFERROR(_xll.qlIndexFixing(Index6M,$H3146,TRUE,_xll.ohTrigger(RecalcTrigger,Trigger6M)),NA())</f>
        <v>6.5355084744846683E-3</v>
      </c>
      <c r="M3146" s="145">
        <f>IFERROR(_xll.qlIndexFixing(Index1Y,$H3146,TRUE,_xll.ohTrigger(RecalcTrigger,Trigger1Y)),NA())</f>
        <v>6.2289993799236939E-3</v>
      </c>
      <c r="N3146" s="144">
        <f>IFERROR(_xll.qlIndexFixing(ONIndex1M,I3146,TRUE,_xll.ohTrigger(RecalcTrigger,Trigger1M)),NA())</f>
        <v>5.7043863398487105E-3</v>
      </c>
      <c r="O3146" s="44">
        <f>IFERROR(_xll.qlIndexFixing(ONIndex3M,I3146,TRUE,_xll.ohTrigger(RecalcTrigger,Trigger3M)),NA())</f>
        <v>5.9490210412249667E-3</v>
      </c>
      <c r="P3146" s="44">
        <f>IFERROR(_xll.qlIndexFixing(ONIndex6M,I3146,TRUE,_xll.ohTrigger(RecalcTrigger,Trigger6M)),NA())</f>
        <v>6.4429420562728268E-3</v>
      </c>
      <c r="Q3146" s="145">
        <f>IFERROR(_xll.qlIndexFixing(ONIndex1Y,I3146,TRUE,_xll.ohTrigger(RecalcTrigger,Trigger1Y)),NA())</f>
        <v>6.1080138004232509E-3</v>
      </c>
    </row>
    <row r="3147" spans="2:17" x14ac:dyDescent="0.2">
      <c r="B3147" s="39" t="s">
        <v>42</v>
      </c>
      <c r="D3147" s="42">
        <f>_xll.qlCalendarAdvance(Calendar,$D3146,B3147,"f",FALSE)</f>
        <v>61808</v>
      </c>
      <c r="E3147" s="139">
        <f>_xll.qlInterestRateIndexValueDate(IndexON,D3147)</f>
        <v>61808</v>
      </c>
      <c r="F3147" s="155">
        <f>IFERROR(_xll.qlIndexFixing(IndexON,D3147,TRUE,_xll.ohTrigger(RecalcTrigger,TriggerON)),NA())</f>
        <v>6.1005300443284227E-3</v>
      </c>
      <c r="H3147" s="42">
        <f>_xll.qlCalendarAdvance(Calendar,$H3146,B3147,"f",FALSE)</f>
        <v>61808</v>
      </c>
      <c r="I3147" s="139">
        <f>_xll.qlInterestRateIndexValueDate(Index1M,$H3147)</f>
        <v>61812</v>
      </c>
      <c r="J3147" s="144">
        <f>IFERROR(_xll.qlIndexFixing(Index1M,$H3147,TRUE,_xll.ohTrigger(RecalcTrigger,Trigger1M)),NA())</f>
        <v>5.7178525276032725E-3</v>
      </c>
      <c r="K3147" s="44">
        <f>IFERROR(_xll.qlIndexFixing(Index3M,H3147,TRUE,_xll.ohTrigger(RecalcTrigger,Trigger3M)),NA())</f>
        <v>5.9834241898652956E-3</v>
      </c>
      <c r="L3147" s="44">
        <f>IFERROR(_xll.qlIndexFixing(Index6M,$H3147,TRUE,_xll.ohTrigger(RecalcTrigger,Trigger6M)),NA())</f>
        <v>6.5415550125392657E-3</v>
      </c>
      <c r="M3147" s="145">
        <f>IFERROR(_xll.qlIndexFixing(Index1Y,$H3147,TRUE,_xll.ohTrigger(RecalcTrigger,Trigger1Y)),NA())</f>
        <v>6.2328894100323572E-3</v>
      </c>
      <c r="N3147" s="144">
        <f>IFERROR(_xll.qlIndexFixing(ONIndex1M,I3147,TRUE,_xll.ohTrigger(RecalcTrigger,Trigger1M)),NA())</f>
        <v>5.7086322294885861E-3</v>
      </c>
      <c r="O3147" s="44">
        <f>IFERROR(_xll.qlIndexFixing(ONIndex3M,I3147,TRUE,_xll.ohTrigger(RecalcTrigger,Trigger3M)),NA())</f>
        <v>5.9531958374936522E-3</v>
      </c>
      <c r="P3147" s="44">
        <f>IFERROR(_xll.qlIndexFixing(ONIndex6M,I3147,TRUE,_xll.ohTrigger(RecalcTrigger,Trigger6M)),NA())</f>
        <v>6.4499706977816373E-3</v>
      </c>
      <c r="Q3147" s="145">
        <f>IFERROR(_xll.qlIndexFixing(ONIndex1Y,I3147,TRUE,_xll.ohTrigger(RecalcTrigger,Trigger1Y)),NA())</f>
        <v>6.1121038009215312E-3</v>
      </c>
    </row>
    <row r="3148" spans="2:17" x14ac:dyDescent="0.2">
      <c r="B3148" s="39" t="s">
        <v>42</v>
      </c>
      <c r="D3148" s="42">
        <f>_xll.qlCalendarAdvance(Calendar,$D3147,B3148,"f",FALSE)</f>
        <v>61815</v>
      </c>
      <c r="E3148" s="139">
        <f>_xll.qlInterestRateIndexValueDate(IndexON,D3148)</f>
        <v>61815</v>
      </c>
      <c r="F3148" s="155">
        <f>IFERROR(_xll.qlIndexFixing(IndexON,D3148,TRUE,_xll.ohTrigger(RecalcTrigger,TriggerON)),NA())</f>
        <v>6.1005300443284227E-3</v>
      </c>
      <c r="H3148" s="42">
        <f>_xll.qlCalendarAdvance(Calendar,$H3147,B3148,"f",FALSE)</f>
        <v>61815</v>
      </c>
      <c r="I3148" s="139">
        <f>_xll.qlInterestRateIndexValueDate(Index1M,$H3148)</f>
        <v>61819</v>
      </c>
      <c r="J3148" s="144">
        <f>IFERROR(_xll.qlIndexFixing(Index1M,$H3148,TRUE,_xll.ohTrigger(RecalcTrigger,Trigger1M)),NA())</f>
        <v>5.7220783873093081E-3</v>
      </c>
      <c r="K3148" s="44">
        <f>IFERROR(_xll.qlIndexFixing(Index3M,H3148,TRUE,_xll.ohTrigger(RecalcTrigger,Trigger3M)),NA())</f>
        <v>5.987204916661438E-3</v>
      </c>
      <c r="L3148" s="44">
        <f>IFERROR(_xll.qlIndexFixing(Index6M,$H3148,TRUE,_xll.ohTrigger(RecalcTrigger,Trigger6M)),NA())</f>
        <v>6.5470640281697504E-3</v>
      </c>
      <c r="M3148" s="145">
        <f>IFERROR(_xll.qlIndexFixing(Index1Y,$H3148,TRUE,_xll.ohTrigger(RecalcTrigger,Trigger1Y)),NA())</f>
        <v>6.236770484833511E-3</v>
      </c>
      <c r="N3148" s="144">
        <f>IFERROR(_xll.qlIndexFixing(ONIndex1M,I3148,TRUE,_xll.ohTrigger(RecalcTrigger,Trigger1M)),NA())</f>
        <v>5.7128704276809827E-3</v>
      </c>
      <c r="O3148" s="44">
        <f>IFERROR(_xll.qlIndexFixing(ONIndex3M,I3148,TRUE,_xll.ohTrigger(RecalcTrigger,Trigger3M)),NA())</f>
        <v>5.9573627431941389E-3</v>
      </c>
      <c r="P3148" s="44">
        <f>IFERROR(_xll.qlIndexFixing(ONIndex6M,I3148,TRUE,_xll.ohTrigger(RecalcTrigger,Trigger6M)),NA())</f>
        <v>6.4569219840482361E-3</v>
      </c>
      <c r="Q3148" s="145">
        <f>IFERROR(_xll.qlIndexFixing(ONIndex1Y,I3148,TRUE,_xll.ohTrigger(RecalcTrigger,Trigger1Y)),NA())</f>
        <v>6.1161854344327082E-3</v>
      </c>
    </row>
    <row r="3149" spans="2:17" x14ac:dyDescent="0.2">
      <c r="B3149" s="39" t="s">
        <v>42</v>
      </c>
      <c r="D3149" s="42">
        <f>_xll.qlCalendarAdvance(Calendar,$D3148,B3149,"f",FALSE)</f>
        <v>61822</v>
      </c>
      <c r="E3149" s="139">
        <f>_xll.qlInterestRateIndexValueDate(IndexON,D3149)</f>
        <v>61822</v>
      </c>
      <c r="F3149" s="155">
        <f>IFERROR(_xll.qlIndexFixing(IndexON,D3149,TRUE,_xll.ohTrigger(RecalcTrigger,TriggerON)),NA())</f>
        <v>6.1005300443284227E-3</v>
      </c>
      <c r="H3149" s="42">
        <f>_xll.qlCalendarAdvance(Calendar,$H3148,B3149,"f",FALSE)</f>
        <v>61822</v>
      </c>
      <c r="I3149" s="139">
        <f>_xll.qlInterestRateIndexValueDate(Index1M,$H3149)</f>
        <v>61826</v>
      </c>
      <c r="J3149" s="144">
        <f>IFERROR(_xll.qlIndexFixing(Index1M,$H3149,TRUE,_xll.ohTrigger(RecalcTrigger,Trigger1M)),NA())</f>
        <v>5.7259503345239438E-3</v>
      </c>
      <c r="K3149" s="44">
        <f>IFERROR(_xll.qlIndexFixing(Index3M,H3149,TRUE,_xll.ohTrigger(RecalcTrigger,Trigger3M)),NA())</f>
        <v>5.9913208898483335E-3</v>
      </c>
      <c r="L3149" s="44">
        <f>IFERROR(_xll.qlIndexFixing(Index6M,$H3149,TRUE,_xll.ohTrigger(RecalcTrigger,Trigger6M)),NA())</f>
        <v>6.5529576286377329E-3</v>
      </c>
      <c r="M3149" s="145">
        <f>IFERROR(_xll.qlIndexFixing(Index1Y,$H3149,TRUE,_xll.ohTrigger(RecalcTrigger,Trigger1Y)),NA())</f>
        <v>6.2406425828000472E-3</v>
      </c>
      <c r="N3149" s="144">
        <f>IFERROR(_xll.qlIndexFixing(ONIndex1M,I3149,TRUE,_xll.ohTrigger(RecalcTrigger,Trigger1M)),NA())</f>
        <v>5.7171009150014385E-3</v>
      </c>
      <c r="O3149" s="44">
        <f>IFERROR(_xll.qlIndexFixing(ONIndex3M,I3149,TRUE,_xll.ohTrigger(RecalcTrigger,Trigger3M)),NA())</f>
        <v>5.9615217384223484E-3</v>
      </c>
      <c r="P3149" s="44">
        <f>IFERROR(_xll.qlIndexFixing(ONIndex6M,I3149,TRUE,_xll.ohTrigger(RecalcTrigger,Trigger6M)),NA())</f>
        <v>6.4637957894930764E-3</v>
      </c>
      <c r="Q3149" s="145">
        <f>IFERROR(_xll.qlIndexFixing(ONIndex1Y,I3149,TRUE,_xll.ohTrigger(RecalcTrigger,Trigger1Y)),NA())</f>
        <v>6.1202586798536629E-3</v>
      </c>
    </row>
    <row r="3150" spans="2:17" x14ac:dyDescent="0.2">
      <c r="B3150" s="39" t="s">
        <v>42</v>
      </c>
      <c r="D3150" s="42">
        <f>_xll.qlCalendarAdvance(Calendar,$D3149,B3150,"f",FALSE)</f>
        <v>61829</v>
      </c>
      <c r="E3150" s="139">
        <f>_xll.qlInterestRateIndexValueDate(IndexON,D3150)</f>
        <v>61829</v>
      </c>
      <c r="F3150" s="155">
        <f>IFERROR(_xll.qlIndexFixing(IndexON,D3150,TRUE,_xll.ohTrigger(RecalcTrigger,TriggerON)),NA())</f>
        <v>6.1007368059442513E-3</v>
      </c>
      <c r="H3150" s="42">
        <f>_xll.qlCalendarAdvance(Calendar,$H3149,B3150,"f",FALSE)</f>
        <v>61829</v>
      </c>
      <c r="I3150" s="139">
        <f>_xll.qlInterestRateIndexValueDate(Index1M,$H3150)</f>
        <v>61835</v>
      </c>
      <c r="J3150" s="144">
        <f>IFERROR(_xll.qlIndexFixing(Index1M,$H3150,TRUE,_xll.ohTrigger(RecalcTrigger,Trigger1M)),NA())</f>
        <v>5.7313628302981812E-3</v>
      </c>
      <c r="K3150" s="44">
        <f>IFERROR(_xll.qlIndexFixing(Index3M,H3150,TRUE,_xll.ohTrigger(RecalcTrigger,Trigger3M)),NA())</f>
        <v>5.9966010065535163E-3</v>
      </c>
      <c r="L3150" s="44">
        <f>IFERROR(_xll.qlIndexFixing(Index6M,$H3150,TRUE,_xll.ohTrigger(RecalcTrigger,Trigger6M)),NA())</f>
        <v>6.5604183538779609E-3</v>
      </c>
      <c r="M3150" s="145">
        <f>IFERROR(_xll.qlIndexFixing(Index1Y,$H3150,TRUE,_xll.ohTrigger(RecalcTrigger,Trigger1Y)),NA())</f>
        <v>6.2456077693749234E-3</v>
      </c>
      <c r="N3150" s="144">
        <f>IFERROR(_xll.qlIndexFixing(ONIndex1M,I3150,TRUE,_xll.ohTrigger(RecalcTrigger,Trigger1M)),NA())</f>
        <v>5.7232219850256172E-3</v>
      </c>
      <c r="O3150" s="44">
        <f>IFERROR(_xll.qlIndexFixing(ONIndex3M,I3150,TRUE,_xll.ohTrigger(RecalcTrigger,Trigger3M)),NA())</f>
        <v>5.967548262022504E-3</v>
      </c>
      <c r="P3150" s="44">
        <f>IFERROR(_xll.qlIndexFixing(ONIndex6M,I3150,TRUE,_xll.ohTrigger(RecalcTrigger,Trigger6M)),NA())</f>
        <v>6.4735967333895417E-3</v>
      </c>
      <c r="Q3150" s="145">
        <f>IFERROR(_xll.qlIndexFixing(ONIndex1Y,I3150,TRUE,_xll.ohTrigger(RecalcTrigger,Trigger1Y)),NA())</f>
        <v>6.1261671981682753E-3</v>
      </c>
    </row>
    <row r="3151" spans="2:17" x14ac:dyDescent="0.2">
      <c r="B3151" s="39" t="s">
        <v>42</v>
      </c>
      <c r="D3151" s="42">
        <f>_xll.qlCalendarAdvance(Calendar,$D3150,B3151,"f",FALSE)</f>
        <v>61836</v>
      </c>
      <c r="E3151" s="139">
        <f>_xll.qlInterestRateIndexValueDate(IndexON,D3151)</f>
        <v>61836</v>
      </c>
      <c r="F3151" s="155">
        <f>IFERROR(_xll.qlIndexFixing(IndexON,D3151,TRUE,_xll.ohTrigger(RecalcTrigger,TriggerON)),NA())</f>
        <v>6.1005300443284227E-3</v>
      </c>
      <c r="H3151" s="42">
        <f>_xll.qlCalendarAdvance(Calendar,$H3150,B3151,"f",FALSE)</f>
        <v>61836</v>
      </c>
      <c r="I3151" s="139">
        <f>_xll.qlInterestRateIndexValueDate(Index1M,$H3151)</f>
        <v>61840</v>
      </c>
      <c r="J3151" s="144">
        <f>IFERROR(_xll.qlIndexFixing(Index1M,$H3151,TRUE,_xll.ohTrigger(RecalcTrigger,Trigger1M)),NA())</f>
        <v>5.7343642087692714E-3</v>
      </c>
      <c r="K3151" s="44">
        <f>IFERROR(_xll.qlIndexFixing(Index3M,H3151,TRUE,_xll.ohTrigger(RecalcTrigger,Trigger3M)),NA())</f>
        <v>5.9995286304998629E-3</v>
      </c>
      <c r="L3151" s="44">
        <f>IFERROR(_xll.qlIndexFixing(Index6M,$H3151,TRUE,_xll.ohTrigger(RecalcTrigger,Trigger6M)),NA())</f>
        <v>6.5645063517770618E-3</v>
      </c>
      <c r="M3151" s="145">
        <f>IFERROR(_xll.qlIndexFixing(Index1Y,$H3151,TRUE,_xll.ohTrigger(RecalcTrigger,Trigger1Y)),NA())</f>
        <v>6.2483597621177632E-3</v>
      </c>
      <c r="N3151" s="144">
        <f>IFERROR(_xll.qlIndexFixing(ONIndex1M,I3151,TRUE,_xll.ohTrigger(RecalcTrigger,Trigger1M)),NA())</f>
        <v>5.7255386785293183E-3</v>
      </c>
      <c r="O3151" s="44">
        <f>IFERROR(_xll.qlIndexFixing(ONIndex3M,I3151,TRUE,_xll.ohTrigger(RecalcTrigger,Trigger3M)),NA())</f>
        <v>5.9698159165666453E-3</v>
      </c>
      <c r="P3151" s="44">
        <f>IFERROR(_xll.qlIndexFixing(ONIndex6M,I3151,TRUE,_xll.ohTrigger(RecalcTrigger,Trigger6M)),NA())</f>
        <v>6.4773104544801896E-3</v>
      </c>
      <c r="Q3151" s="145">
        <f>IFERROR(_xll.qlIndexFixing(ONIndex1Y,I3151,TRUE,_xll.ohTrigger(RecalcTrigger,Trigger1Y)),NA())</f>
        <v>6.1283799209732592E-3</v>
      </c>
    </row>
    <row r="3152" spans="2:17" x14ac:dyDescent="0.2">
      <c r="B3152" s="39" t="s">
        <v>42</v>
      </c>
      <c r="D3152" s="42">
        <f>_xll.qlCalendarAdvance(Calendar,$D3151,B3152,"f",FALSE)</f>
        <v>61843</v>
      </c>
      <c r="E3152" s="139">
        <f>_xll.qlInterestRateIndexValueDate(IndexON,D3152)</f>
        <v>61843</v>
      </c>
      <c r="F3152" s="155">
        <f>IFERROR(_xll.qlIndexFixing(IndexON,D3152,TRUE,_xll.ohTrigger(RecalcTrigger,TriggerON)),NA())</f>
        <v>6.1005300443284227E-3</v>
      </c>
      <c r="H3152" s="42">
        <f>_xll.qlCalendarAdvance(Calendar,$H3151,B3152,"f",FALSE)</f>
        <v>61843</v>
      </c>
      <c r="I3152" s="139">
        <f>_xll.qlInterestRateIndexValueDate(Index1M,$H3152)</f>
        <v>61847</v>
      </c>
      <c r="J3152" s="144">
        <f>IFERROR(_xll.qlIndexFixing(Index1M,$H3152,TRUE,_xll.ohTrigger(RecalcTrigger,Trigger1M)),NA())</f>
        <v>5.7385594454952837E-3</v>
      </c>
      <c r="K3152" s="44">
        <f>IFERROR(_xll.qlIndexFixing(Index3M,H3152,TRUE,_xll.ohTrigger(RecalcTrigger,Trigger3M)),NA())</f>
        <v>6.0036203577039544E-3</v>
      </c>
      <c r="L3152" s="44">
        <f>IFERROR(_xll.qlIndexFixing(Index6M,$H3152,TRUE,_xll.ohTrigger(RecalcTrigger,Trigger6M)),NA())</f>
        <v>6.5701612207741678E-3</v>
      </c>
      <c r="M3152" s="145">
        <f>IFERROR(_xll.qlIndexFixing(Index1Y,$H3152,TRUE,_xll.ohTrigger(RecalcTrigger,Trigger1Y)),NA())</f>
        <v>6.2522048004140683E-3</v>
      </c>
      <c r="N3152" s="144">
        <f>IFERROR(_xll.qlIndexFixing(ONIndex1M,I3152,TRUE,_xll.ohTrigger(RecalcTrigger,Trigger1M)),NA())</f>
        <v>5.7303463140190303E-3</v>
      </c>
      <c r="O3152" s="44">
        <f>IFERROR(_xll.qlIndexFixing(ONIndex3M,I3152,TRUE,_xll.ohTrigger(RecalcTrigger,Trigger3M)),NA())</f>
        <v>5.9745411422174044E-3</v>
      </c>
      <c r="P3152" s="44">
        <f>IFERROR(_xll.qlIndexFixing(ONIndex6M,I3152,TRUE,_xll.ohTrigger(RecalcTrigger,Trigger6M)),NA())</f>
        <v>6.4848933578254275E-3</v>
      </c>
      <c r="Q3152" s="145">
        <f>IFERROR(_xll.qlIndexFixing(ONIndex1Y,I3152,TRUE,_xll.ohTrigger(RecalcTrigger,Trigger1Y)),NA())</f>
        <v>6.1330054619634922E-3</v>
      </c>
    </row>
    <row r="3153" spans="2:17" x14ac:dyDescent="0.2">
      <c r="B3153" s="39" t="s">
        <v>42</v>
      </c>
      <c r="D3153" s="42">
        <f>_xll.qlCalendarAdvance(Calendar,$D3152,B3153,"f",FALSE)</f>
        <v>61850</v>
      </c>
      <c r="E3153" s="139">
        <f>_xll.qlInterestRateIndexValueDate(IndexON,D3153)</f>
        <v>61850</v>
      </c>
      <c r="F3153" s="155">
        <f>IFERROR(_xll.qlIndexFixing(IndexON,D3153,TRUE,_xll.ohTrigger(RecalcTrigger,TriggerON)),NA())</f>
        <v>6.1005300443284227E-3</v>
      </c>
      <c r="H3153" s="42">
        <f>_xll.qlCalendarAdvance(Calendar,$H3152,B3153,"f",FALSE)</f>
        <v>61850</v>
      </c>
      <c r="I3153" s="139">
        <f>_xll.qlInterestRateIndexValueDate(Index1M,$H3153)</f>
        <v>61854</v>
      </c>
      <c r="J3153" s="144">
        <f>IFERROR(_xll.qlIndexFixing(Index1M,$H3153,TRUE,_xll.ohTrigger(RecalcTrigger,Trigger1M)),NA())</f>
        <v>5.7430910515217952E-3</v>
      </c>
      <c r="K3153" s="44">
        <f>IFERROR(_xll.qlIndexFixing(Index3M,H3153,TRUE,_xll.ohTrigger(RecalcTrigger,Trigger3M)),NA())</f>
        <v>6.0080441776963365E-3</v>
      </c>
      <c r="L3153" s="44">
        <f>IFERROR(_xll.qlIndexFixing(Index6M,$H3153,TRUE,_xll.ohTrigger(RecalcTrigger,Trigger6M)),NA())</f>
        <v>6.5761664537341028E-3</v>
      </c>
      <c r="M3153" s="145">
        <f>IFERROR(_xll.qlIndexFixing(Index1Y,$H3153,TRUE,_xll.ohTrigger(RecalcTrigger,Trigger1Y)),NA())</f>
        <v>6.2560407757646921E-3</v>
      </c>
      <c r="N3153" s="144">
        <f>IFERROR(_xll.qlIndexFixing(ONIndex1M,I3153,TRUE,_xll.ohTrigger(RecalcTrigger,Trigger1M)),NA())</f>
        <v>5.7339453633975523E-3</v>
      </c>
      <c r="O3153" s="44">
        <f>IFERROR(_xll.qlIndexFixing(ONIndex3M,I3153,TRUE,_xll.ohTrigger(RecalcTrigger,Trigger3M)),NA())</f>
        <v>5.9780782112550668E-3</v>
      </c>
      <c r="P3153" s="44">
        <f>IFERROR(_xll.qlIndexFixing(ONIndex6M,I3153,TRUE,_xll.ohTrigger(RecalcTrigger,Trigger6M)),NA())</f>
        <v>6.4905136869075619E-3</v>
      </c>
      <c r="Q3153" s="145">
        <f>IFERROR(_xll.qlIndexFixing(ONIndex1Y,I3153,TRUE,_xll.ohTrigger(RecalcTrigger,Trigger1Y)),NA())</f>
        <v>6.136467353936581E-3</v>
      </c>
    </row>
    <row r="3154" spans="2:17" x14ac:dyDescent="0.2">
      <c r="B3154" s="39" t="s">
        <v>42</v>
      </c>
      <c r="D3154" s="42">
        <f>_xll.qlCalendarAdvance(Calendar,$D3153,B3154,"f",FALSE)</f>
        <v>61857</v>
      </c>
      <c r="E3154" s="139">
        <f>_xll.qlInterestRateIndexValueDate(IndexON,D3154)</f>
        <v>61857</v>
      </c>
      <c r="F3154" s="155">
        <f>IFERROR(_xll.qlIndexFixing(IndexON,D3154,TRUE,_xll.ohTrigger(RecalcTrigger,TriggerON)),NA())</f>
        <v>6.1005300442484867E-3</v>
      </c>
      <c r="H3154" s="42">
        <f>_xll.qlCalendarAdvance(Calendar,$H3153,B3154,"f",FALSE)</f>
        <v>61857</v>
      </c>
      <c r="I3154" s="139">
        <f>_xll.qlInterestRateIndexValueDate(Index1M,$H3154)</f>
        <v>61861</v>
      </c>
      <c r="J3154" s="144">
        <f>IFERROR(_xll.qlIndexFixing(Index1M,$H3154,TRUE,_xll.ohTrigger(RecalcTrigger,Trigger1M)),NA())</f>
        <v>5.7472701203908185E-3</v>
      </c>
      <c r="K3154" s="44">
        <f>IFERROR(_xll.qlIndexFixing(Index3M,H3154,TRUE,_xll.ohTrigger(RecalcTrigger,Trigger3M)),NA())</f>
        <v>6.0121191227342601E-3</v>
      </c>
      <c r="L3154" s="44">
        <f>IFERROR(_xll.qlIndexFixing(Index6M,$H3154,TRUE,_xll.ohTrigger(RecalcTrigger,Trigger6M)),NA())</f>
        <v>6.5816558788846305E-3</v>
      </c>
      <c r="M3154" s="145">
        <f>IFERROR(_xll.qlIndexFixing(Index1Y,$H3154,TRUE,_xll.ohTrigger(RecalcTrigger,Trigger1Y)),NA())</f>
        <v>6.2598676666418681E-3</v>
      </c>
      <c r="N3154" s="144">
        <f>IFERROR(_xll.qlIndexFixing(ONIndex1M,I3154,TRUE,_xll.ohTrigger(RecalcTrigger,Trigger1M)),NA())</f>
        <v>5.7381370022735467E-3</v>
      </c>
      <c r="O3154" s="44">
        <f>IFERROR(_xll.qlIndexFixing(ONIndex3M,I3154,TRUE,_xll.ohTrigger(RecalcTrigger,Trigger3M)),NA())</f>
        <v>5.9821973522034E-3</v>
      </c>
      <c r="P3154" s="44">
        <f>IFERROR(_xll.qlIndexFixing(ONIndex6M,I3154,TRUE,_xll.ohTrigger(RecalcTrigger,Trigger6M)),NA())</f>
        <v>6.4969982015927741E-3</v>
      </c>
      <c r="Q3154" s="145">
        <f>IFERROR(_xll.qlIndexFixing(ONIndex1Y,I3154,TRUE,_xll.ohTrigger(RecalcTrigger,Trigger1Y)),NA())</f>
        <v>6.1404983391621926E-3</v>
      </c>
    </row>
    <row r="3155" spans="2:17" x14ac:dyDescent="0.2">
      <c r="B3155" s="39" t="s">
        <v>42</v>
      </c>
      <c r="D3155" s="42">
        <f>_xll.qlCalendarAdvance(Calendar,$D3154,B3155,"f",FALSE)</f>
        <v>61864</v>
      </c>
      <c r="E3155" s="139">
        <f>_xll.qlInterestRateIndexValueDate(IndexON,D3155)</f>
        <v>61864</v>
      </c>
      <c r="F3155" s="155">
        <f>IFERROR(_xll.qlIndexFixing(IndexON,D3155,TRUE,_xll.ohTrigger(RecalcTrigger,TriggerON)),NA())</f>
        <v>6.1005300443284227E-3</v>
      </c>
      <c r="H3155" s="42">
        <f>_xll.qlCalendarAdvance(Calendar,$H3154,B3155,"f",FALSE)</f>
        <v>61864</v>
      </c>
      <c r="I3155" s="139">
        <f>_xll.qlInterestRateIndexValueDate(Index1M,$H3155)</f>
        <v>61868</v>
      </c>
      <c r="J3155" s="144">
        <f>IFERROR(_xll.qlIndexFixing(Index1M,$H3155,TRUE,_xll.ohTrigger(RecalcTrigger,Trigger1M)),NA())</f>
        <v>5.7514413222289444E-3</v>
      </c>
      <c r="K3155" s="44">
        <f>IFERROR(_xll.qlIndexFixing(Index3M,H3155,TRUE,_xll.ohTrigger(RecalcTrigger,Trigger3M)),NA())</f>
        <v>6.0161859037236153E-3</v>
      </c>
      <c r="L3155" s="44">
        <f>IFERROR(_xll.qlIndexFixing(Index6M,$H3155,TRUE,_xll.ohTrigger(RecalcTrigger,Trigger6M)),NA())</f>
        <v>6.587065209157905E-3</v>
      </c>
      <c r="M3155" s="145">
        <f>IFERROR(_xll.qlIndexFixing(Index1Y,$H3155,TRUE,_xll.ohTrigger(RecalcTrigger,Trigger1Y)),NA())</f>
        <v>6.2636854515173927E-3</v>
      </c>
      <c r="N3155" s="144">
        <f>IFERROR(_xll.qlIndexFixing(ONIndex1M,I3155,TRUE,_xll.ohTrigger(RecalcTrigger,Trigger1M)),NA())</f>
        <v>5.7423208130114034E-3</v>
      </c>
      <c r="O3155" s="44">
        <f>IFERROR(_xll.qlIndexFixing(ONIndex3M,I3155,TRUE,_xll.ohTrigger(RecalcTrigger,Trigger3M)),NA())</f>
        <v>5.9863084618960727E-3</v>
      </c>
      <c r="P3155" s="44">
        <f>IFERROR(_xll.qlIndexFixing(ONIndex6M,I3155,TRUE,_xll.ohTrigger(RecalcTrigger,Trigger6M)),NA())</f>
        <v>6.5034044809397784E-3</v>
      </c>
      <c r="Q3155" s="145">
        <f>IFERROR(_xll.qlIndexFixing(ONIndex1Y,I3155,TRUE,_xll.ohTrigger(RecalcTrigger,Trigger1Y)),NA())</f>
        <v>6.1445208083998892E-3</v>
      </c>
    </row>
    <row r="3156" spans="2:17" x14ac:dyDescent="0.2">
      <c r="B3156" s="39" t="s">
        <v>42</v>
      </c>
      <c r="D3156" s="42">
        <f>_xll.qlCalendarAdvance(Calendar,$D3155,B3156,"f",FALSE)</f>
        <v>61871</v>
      </c>
      <c r="E3156" s="139">
        <f>_xll.qlInterestRateIndexValueDate(IndexON,D3156)</f>
        <v>61871</v>
      </c>
      <c r="F3156" s="155">
        <f>IFERROR(_xll.qlIndexFixing(IndexON,D3156,TRUE,_xll.ohTrigger(RecalcTrigger,TriggerON)),NA())</f>
        <v>6.1005300442484867E-3</v>
      </c>
      <c r="H3156" s="42">
        <f>_xll.qlCalendarAdvance(Calendar,$H3155,B3156,"f",FALSE)</f>
        <v>61871</v>
      </c>
      <c r="I3156" s="139">
        <f>_xll.qlInterestRateIndexValueDate(Index1M,$H3156)</f>
        <v>61875</v>
      </c>
      <c r="J3156" s="144">
        <f>IFERROR(_xll.qlIndexFixing(Index1M,$H3156,TRUE,_xll.ohTrigger(RecalcTrigger,Trigger1M)),NA())</f>
        <v>5.7556046374492601E-3</v>
      </c>
      <c r="K3156" s="44">
        <f>IFERROR(_xll.qlIndexFixing(Index3M,H3156,TRUE,_xll.ohTrigger(RecalcTrigger,Trigger3M)),NA())</f>
        <v>6.0202445005335505E-3</v>
      </c>
      <c r="L3156" s="44">
        <f>IFERROR(_xll.qlIndexFixing(Index6M,$H3156,TRUE,_xll.ohTrigger(RecalcTrigger,Trigger6M)),NA())</f>
        <v>6.5923943177501419E-3</v>
      </c>
      <c r="M3156" s="145">
        <f>IFERROR(_xll.qlIndexFixing(Index1Y,$H3156,TRUE,_xll.ohTrigger(RecalcTrigger,Trigger1Y)),NA())</f>
        <v>6.2674941088632814E-3</v>
      </c>
      <c r="N3156" s="144">
        <f>IFERROR(_xll.qlIndexFixing(ONIndex1M,I3156,TRUE,_xll.ohTrigger(RecalcTrigger,Trigger1M)),NA())</f>
        <v>5.7464967756271079E-3</v>
      </c>
      <c r="O3156" s="44">
        <f>IFERROR(_xll.qlIndexFixing(ONIndex3M,I3156,TRUE,_xll.ohTrigger(RecalcTrigger,Trigger3M)),NA())</f>
        <v>5.9904115205888786E-3</v>
      </c>
      <c r="P3156" s="44">
        <f>IFERROR(_xll.qlIndexFixing(ONIndex6M,I3156,TRUE,_xll.ohTrigger(RecalcTrigger,Trigger6M)),NA())</f>
        <v>6.5097323992890921E-3</v>
      </c>
      <c r="Q3156" s="145">
        <f>IFERROR(_xll.qlIndexFixing(ONIndex1Y,I3156,TRUE,_xll.ohTrigger(RecalcTrigger,Trigger1Y)),NA())</f>
        <v>6.1485347405465518E-3</v>
      </c>
    </row>
    <row r="3157" spans="2:17" x14ac:dyDescent="0.2">
      <c r="B3157" s="39" t="s">
        <v>42</v>
      </c>
      <c r="D3157" s="42">
        <f>_xll.qlCalendarAdvance(Calendar,$D3156,B3157,"f",FALSE)</f>
        <v>61878</v>
      </c>
      <c r="E3157" s="139">
        <f>_xll.qlInterestRateIndexValueDate(IndexON,D3157)</f>
        <v>61878</v>
      </c>
      <c r="F3157" s="155">
        <f>IFERROR(_xll.qlIndexFixing(IndexON,D3157,TRUE,_xll.ohTrigger(RecalcTrigger,TriggerON)),NA())</f>
        <v>6.1005300443284227E-3</v>
      </c>
      <c r="H3157" s="42">
        <f>_xll.qlCalendarAdvance(Calendar,$H3156,B3157,"f",FALSE)</f>
        <v>61878</v>
      </c>
      <c r="I3157" s="139">
        <f>_xll.qlInterestRateIndexValueDate(Index1M,$H3157)</f>
        <v>61882</v>
      </c>
      <c r="J3157" s="144">
        <f>IFERROR(_xll.qlIndexFixing(Index1M,$H3157,TRUE,_xll.ohTrigger(RecalcTrigger,Trigger1M)),NA())</f>
        <v>5.7594178417108566E-3</v>
      </c>
      <c r="K3157" s="44">
        <f>IFERROR(_xll.qlIndexFixing(Index3M,H3157,TRUE,_xll.ohTrigger(RecalcTrigger,Trigger3M)),NA())</f>
        <v>6.024294893032342E-3</v>
      </c>
      <c r="L3157" s="44">
        <f>IFERROR(_xll.qlIndexFixing(Index6M,$H3157,TRUE,_xll.ohTrigger(RecalcTrigger,Trigger6M)),NA())</f>
        <v>6.5972355673119855E-3</v>
      </c>
      <c r="M3157" s="145">
        <f>IFERROR(_xll.qlIndexFixing(Index1Y,$H3157,TRUE,_xll.ohTrigger(RecalcTrigger,Trigger1Y)),NA())</f>
        <v>6.2712936171517679E-3</v>
      </c>
      <c r="N3157" s="144">
        <f>IFERROR(_xll.qlIndexFixing(ONIndex1M,I3157,TRUE,_xll.ohTrigger(RecalcTrigger,Trigger1M)),NA())</f>
        <v>5.7506648708560704E-3</v>
      </c>
      <c r="O3157" s="44">
        <f>IFERROR(_xll.qlIndexFixing(ONIndex3M,I3157,TRUE,_xll.ohTrigger(RecalcTrigger,Trigger3M)),NA())</f>
        <v>5.9945065081379312E-3</v>
      </c>
      <c r="P3157" s="44">
        <f>IFERROR(_xll.qlIndexFixing(ONIndex6M,I3157,TRUE,_xll.ohTrigger(RecalcTrigger,Trigger6M)),NA())</f>
        <v>6.5159818309012962E-3</v>
      </c>
      <c r="Q3157" s="145">
        <f>IFERROR(_xll.qlIndexFixing(ONIndex1Y,I3157,TRUE,_xll.ohTrigger(RecalcTrigger,Trigger1Y)),NA())</f>
        <v>6.1525401140993807E-3</v>
      </c>
    </row>
    <row r="3158" spans="2:17" x14ac:dyDescent="0.2">
      <c r="B3158" s="39" t="s">
        <v>42</v>
      </c>
      <c r="D3158" s="42">
        <f>_xll.qlCalendarAdvance(Calendar,$D3157,B3158,"f",FALSE)</f>
        <v>61885</v>
      </c>
      <c r="E3158" s="139">
        <f>_xll.qlInterestRateIndexValueDate(IndexON,D3158)</f>
        <v>61885</v>
      </c>
      <c r="F3158" s="155">
        <f>IFERROR(_xll.qlIndexFixing(IndexON,D3158,TRUE,_xll.ohTrigger(RecalcTrigger,TriggerON)),NA())</f>
        <v>6.1005300443284227E-3</v>
      </c>
      <c r="H3158" s="42">
        <f>_xll.qlCalendarAdvance(Calendar,$H3157,B3158,"f",FALSE)</f>
        <v>61885</v>
      </c>
      <c r="I3158" s="139">
        <f>_xll.qlInterestRateIndexValueDate(Index1M,$H3158)</f>
        <v>61889</v>
      </c>
      <c r="J3158" s="144">
        <f>IFERROR(_xll.qlIndexFixing(Index1M,$H3158,TRUE,_xll.ohTrigger(RecalcTrigger,Trigger1M)),NA())</f>
        <v>5.76356582636528E-3</v>
      </c>
      <c r="K3158" s="44">
        <f>IFERROR(_xll.qlIndexFixing(Index3M,H3158,TRUE,_xll.ohTrigger(RecalcTrigger,Trigger3M)),NA())</f>
        <v>6.0283370610873981E-3</v>
      </c>
      <c r="L3158" s="44">
        <f>IFERROR(_xll.qlIndexFixing(Index6M,$H3158,TRUE,_xll.ohTrigger(RecalcTrigger,Trigger6M)),NA())</f>
        <v>6.6024095493346976E-3</v>
      </c>
      <c r="M3158" s="145">
        <f>IFERROR(_xll.qlIndexFixing(Index1Y,$H3158,TRUE,_xll.ohTrigger(RecalcTrigger,Trigger1Y)),NA())</f>
        <v>6.2750839548542103E-3</v>
      </c>
      <c r="N3158" s="144">
        <f>IFERROR(_xll.qlIndexFixing(ONIndex1M,I3158,TRUE,_xll.ohTrigger(RecalcTrigger,Trigger1M)),NA())</f>
        <v>5.7548250789540845E-3</v>
      </c>
      <c r="O3158" s="44">
        <f>IFERROR(_xll.qlIndexFixing(ONIndex3M,I3158,TRUE,_xll.ohTrigger(RecalcTrigger,Trigger3M)),NA())</f>
        <v>5.9985934042394717E-3</v>
      </c>
      <c r="P3158" s="44">
        <f>IFERROR(_xll.qlIndexFixing(ONIndex6M,I3158,TRUE,_xll.ohTrigger(RecalcTrigger,Trigger6M)),NA())</f>
        <v>6.5221526499570359E-3</v>
      </c>
      <c r="Q3158" s="145">
        <f>IFERROR(_xll.qlIndexFixing(ONIndex1Y,I3158,TRUE,_xll.ohTrigger(RecalcTrigger,Trigger1Y)),NA())</f>
        <v>6.1565369080351928E-3</v>
      </c>
    </row>
    <row r="3159" spans="2:17" x14ac:dyDescent="0.2">
      <c r="B3159" s="39" t="s">
        <v>42</v>
      </c>
      <c r="D3159" s="42">
        <f>_xll.qlCalendarAdvance(Calendar,$D3158,B3159,"f",FALSE)</f>
        <v>61892</v>
      </c>
      <c r="E3159" s="139">
        <f>_xll.qlInterestRateIndexValueDate(IndexON,D3159)</f>
        <v>61892</v>
      </c>
      <c r="F3159" s="155">
        <f>IFERROR(_xll.qlIndexFixing(IndexON,D3159,TRUE,_xll.ohTrigger(RecalcTrigger,TriggerON)),NA())</f>
        <v>6.1005300443284227E-3</v>
      </c>
      <c r="H3159" s="42">
        <f>_xll.qlCalendarAdvance(Calendar,$H3158,B3159,"f",FALSE)</f>
        <v>61892</v>
      </c>
      <c r="I3159" s="139">
        <f>_xll.qlInterestRateIndexValueDate(Index1M,$H3159)</f>
        <v>61896</v>
      </c>
      <c r="J3159" s="144">
        <f>IFERROR(_xll.qlIndexFixing(Index1M,$H3159,TRUE,_xll.ohTrigger(RecalcTrigger,Trigger1M)),NA())</f>
        <v>5.7677058671208314E-3</v>
      </c>
      <c r="K3159" s="44">
        <f>IFERROR(_xll.qlIndexFixing(Index3M,H3159,TRUE,_xll.ohTrigger(RecalcTrigger,Trigger3M)),NA())</f>
        <v>6.0323709845669978E-3</v>
      </c>
      <c r="L3159" s="44">
        <f>IFERROR(_xll.qlIndexFixing(Index6M,$H3159,TRUE,_xll.ohTrigger(RecalcTrigger,Trigger6M)),NA())</f>
        <v>6.6075029397693616E-3</v>
      </c>
      <c r="M3159" s="145">
        <f>IFERROR(_xll.qlIndexFixing(Index1Y,$H3159,TRUE,_xll.ohTrigger(RecalcTrigger,Trigger1Y)),NA())</f>
        <v>6.2788651004424051E-3</v>
      </c>
      <c r="N3159" s="144">
        <f>IFERROR(_xll.qlIndexFixing(ONIndex1M,I3159,TRUE,_xll.ohTrigger(RecalcTrigger,Trigger1M)),NA())</f>
        <v>5.7589773804167521E-3</v>
      </c>
      <c r="O3159" s="44">
        <f>IFERROR(_xll.qlIndexFixing(ONIndex3M,I3159,TRUE,_xll.ohTrigger(RecalcTrigger,Trigger3M)),NA())</f>
        <v>6.0026721889094858E-3</v>
      </c>
      <c r="P3159" s="44">
        <f>IFERROR(_xll.qlIndexFixing(ONIndex6M,I3159,TRUE,_xll.ohTrigger(RecalcTrigger,Trigger6M)),NA())</f>
        <v>6.5282447308767644E-3</v>
      </c>
      <c r="Q3159" s="145">
        <f>IFERROR(_xll.qlIndexFixing(ONIndex1Y,I3159,TRUE,_xll.ohTrigger(RecalcTrigger,Trigger1Y)),NA())</f>
        <v>6.1605251008511885E-3</v>
      </c>
    </row>
    <row r="3160" spans="2:17" x14ac:dyDescent="0.2">
      <c r="B3160" s="39" t="s">
        <v>42</v>
      </c>
      <c r="D3160" s="42">
        <f>_xll.qlCalendarAdvance(Calendar,$D3159,B3160,"f",FALSE)</f>
        <v>61899</v>
      </c>
      <c r="E3160" s="139">
        <f>_xll.qlInterestRateIndexValueDate(IndexON,D3160)</f>
        <v>61899</v>
      </c>
      <c r="F3160" s="155">
        <f>IFERROR(_xll.qlIndexFixing(IndexON,D3160,TRUE,_xll.ohTrigger(RecalcTrigger,TriggerON)),NA())</f>
        <v>6.1005300443284227E-3</v>
      </c>
      <c r="H3160" s="42">
        <f>_xll.qlCalendarAdvance(Calendar,$H3159,B3160,"f",FALSE)</f>
        <v>61899</v>
      </c>
      <c r="I3160" s="139">
        <f>_xll.qlInterestRateIndexValueDate(Index1M,$H3160)</f>
        <v>61903</v>
      </c>
      <c r="J3160" s="144">
        <f>IFERROR(_xll.qlIndexFixing(Index1M,$H3160,TRUE,_xll.ohTrigger(RecalcTrigger,Trigger1M)),NA())</f>
        <v>5.7718379443878476E-3</v>
      </c>
      <c r="K3160" s="44">
        <f>IFERROR(_xll.qlIndexFixing(Index3M,H3160,TRUE,_xll.ohTrigger(RecalcTrigger,Trigger3M)),NA())</f>
        <v>6.0363966433385494E-3</v>
      </c>
      <c r="L3160" s="44">
        <f>IFERROR(_xll.qlIndexFixing(Index6M,$H3160,TRUE,_xll.ohTrigger(RecalcTrigger,Trigger6M)),NA())</f>
        <v>6.612515611850495E-3</v>
      </c>
      <c r="M3160" s="145">
        <f>IFERROR(_xll.qlIndexFixing(Index1Y,$H3160,TRUE,_xll.ohTrigger(RecalcTrigger,Trigger1Y)),NA())</f>
        <v>6.2826370323879298E-3</v>
      </c>
      <c r="N3160" s="144">
        <f>IFERROR(_xll.qlIndexFixing(ONIndex1M,I3160,TRUE,_xll.ohTrigger(RecalcTrigger,Trigger1M)),NA())</f>
        <v>5.7631217556597392E-3</v>
      </c>
      <c r="O3160" s="44">
        <f>IFERROR(_xll.qlIndexFixing(ONIndex3M,I3160,TRUE,_xll.ohTrigger(RecalcTrigger,Trigger3M)),NA())</f>
        <v>6.0067428423238312E-3</v>
      </c>
      <c r="P3160" s="44">
        <f>IFERROR(_xll.qlIndexFixing(ONIndex6M,I3160,TRUE,_xll.ohTrigger(RecalcTrigger,Trigger6M)),NA())</f>
        <v>6.5342579477611906E-3</v>
      </c>
      <c r="Q3160" s="145">
        <f>IFERROR(_xll.qlIndexFixing(ONIndex1Y,I3160,TRUE,_xll.ohTrigger(RecalcTrigger,Trigger1Y)),NA())</f>
        <v>6.1645046712044405E-3</v>
      </c>
    </row>
    <row r="3161" spans="2:17" x14ac:dyDescent="0.2">
      <c r="B3161" s="39" t="s">
        <v>42</v>
      </c>
      <c r="D3161" s="42">
        <f>_xll.qlCalendarAdvance(Calendar,$D3160,B3161,"f",FALSE)</f>
        <v>61906</v>
      </c>
      <c r="E3161" s="139">
        <f>_xll.qlInterestRateIndexValueDate(IndexON,D3161)</f>
        <v>61906</v>
      </c>
      <c r="F3161" s="155">
        <f>IFERROR(_xll.qlIndexFixing(IndexON,D3161,TRUE,_xll.ohTrigger(RecalcTrigger,TriggerON)),NA())</f>
        <v>6.1005300443284227E-3</v>
      </c>
      <c r="H3161" s="42">
        <f>_xll.qlCalendarAdvance(Calendar,$H3160,B3161,"f",FALSE)</f>
        <v>61906</v>
      </c>
      <c r="I3161" s="139">
        <f>_xll.qlInterestRateIndexValueDate(Index1M,$H3161)</f>
        <v>61910</v>
      </c>
      <c r="J3161" s="144">
        <f>IFERROR(_xll.qlIndexFixing(Index1M,$H3161,TRUE,_xll.ohTrigger(RecalcTrigger,Trigger1M)),NA())</f>
        <v>5.7763022287778357E-3</v>
      </c>
      <c r="K3161" s="44">
        <f>IFERROR(_xll.qlIndexFixing(Index3M,H3161,TRUE,_xll.ohTrigger(RecalcTrigger,Trigger3M)),NA())</f>
        <v>6.0404140172711984E-3</v>
      </c>
      <c r="L3161" s="44">
        <f>IFERROR(_xll.qlIndexFixing(Index6M,$H3161,TRUE,_xll.ohTrigger(RecalcTrigger,Trigger6M)),NA())</f>
        <v>6.6182162130560612E-3</v>
      </c>
      <c r="M3161" s="145">
        <f>IFERROR(_xll.qlIndexFixing(Index1Y,$H3161,TRUE,_xll.ohTrigger(RecalcTrigger,Trigger1Y)),NA())</f>
        <v>6.2863997291625791E-3</v>
      </c>
      <c r="N3161" s="144">
        <f>IFERROR(_xll.qlIndexFixing(ONIndex1M,I3161,TRUE,_xll.ohTrigger(RecalcTrigger,Trigger1M)),NA())</f>
        <v>5.7672581850987115E-3</v>
      </c>
      <c r="O3161" s="44">
        <f>IFERROR(_xll.qlIndexFixing(ONIndex3M,I3161,TRUE,_xll.ohTrigger(RecalcTrigger,Trigger3M)),NA())</f>
        <v>6.010805344098813E-3</v>
      </c>
      <c r="P3161" s="44">
        <f>IFERROR(_xll.qlIndexFixing(ONIndex6M,I3161,TRUE,_xll.ohTrigger(RecalcTrigger,Trigger6M)),NA())</f>
        <v>6.5401921750307679E-3</v>
      </c>
      <c r="Q3161" s="145">
        <f>IFERROR(_xll.qlIndexFixing(ONIndex1Y,I3161,TRUE,_xll.ohTrigger(RecalcTrigger,Trigger1Y)),NA())</f>
        <v>6.1684755980717654E-3</v>
      </c>
    </row>
    <row r="3162" spans="2:17" x14ac:dyDescent="0.2">
      <c r="B3162" s="39" t="s">
        <v>42</v>
      </c>
      <c r="D3162" s="42">
        <f>_xll.qlCalendarAdvance(Calendar,$D3161,B3162,"f",FALSE)</f>
        <v>61913</v>
      </c>
      <c r="E3162" s="139">
        <f>_xll.qlInterestRateIndexValueDate(IndexON,D3162)</f>
        <v>61913</v>
      </c>
      <c r="F3162" s="155">
        <f>IFERROR(_xll.qlIndexFixing(IndexON,D3162,TRUE,_xll.ohTrigger(RecalcTrigger,TriggerON)),NA())</f>
        <v>6.1005300443284227E-3</v>
      </c>
      <c r="H3162" s="42">
        <f>_xll.qlCalendarAdvance(Calendar,$H3161,B3162,"f",FALSE)</f>
        <v>61913</v>
      </c>
      <c r="I3162" s="139">
        <f>_xll.qlInterestRateIndexValueDate(Index1M,$H3162)</f>
        <v>61917</v>
      </c>
      <c r="J3162" s="144">
        <f>IFERROR(_xll.qlIndexFixing(Index1M,$H3162,TRUE,_xll.ohTrigger(RecalcTrigger,Trigger1M)),NA())</f>
        <v>5.780417812973857E-3</v>
      </c>
      <c r="K3162" s="44">
        <f>IFERROR(_xll.qlIndexFixing(Index3M,H3162,TRUE,_xll.ohTrigger(RecalcTrigger,Trigger3M)),NA())</f>
        <v>6.0444230862314857E-3</v>
      </c>
      <c r="L3162" s="44">
        <f>IFERROR(_xll.qlIndexFixing(Index6M,$H3162,TRUE,_xll.ohTrigger(RecalcTrigger,Trigger6M)),NA())</f>
        <v>6.6226772139916408E-3</v>
      </c>
      <c r="M3162" s="145">
        <f>IFERROR(_xll.qlIndexFixing(Index1Y,$H3162,TRUE,_xll.ohTrigger(RecalcTrigger,Trigger1Y)),NA())</f>
        <v>6.2901531692374927E-3</v>
      </c>
      <c r="N3162" s="144">
        <f>IFERROR(_xll.qlIndexFixing(ONIndex1M,I3162,TRUE,_xll.ohTrigger(RecalcTrigger,Trigger1M)),NA())</f>
        <v>5.7713866491493349E-3</v>
      </c>
      <c r="O3162" s="44">
        <f>IFERROR(_xll.qlIndexFixing(ONIndex3M,I3162,TRUE,_xll.ohTrigger(RecalcTrigger,Trigger3M)),NA())</f>
        <v>6.0148596740905447E-3</v>
      </c>
      <c r="P3162" s="44">
        <f>IFERROR(_xll.qlIndexFixing(ONIndex6M,I3162,TRUE,_xll.ohTrigger(RecalcTrigger,Trigger6M)),NA())</f>
        <v>6.5460472869460773E-3</v>
      </c>
      <c r="Q3162" s="145">
        <f>IFERROR(_xll.qlIndexFixing(ONIndex1Y,I3162,TRUE,_xll.ohTrigger(RecalcTrigger,Trigger1Y)),NA())</f>
        <v>6.1724378599503638E-3</v>
      </c>
    </row>
    <row r="3163" spans="2:17" x14ac:dyDescent="0.2">
      <c r="B3163" s="39" t="s">
        <v>42</v>
      </c>
      <c r="D3163" s="42">
        <f>_xll.qlCalendarAdvance(Calendar,$D3162,B3163,"f",FALSE)</f>
        <v>61920</v>
      </c>
      <c r="E3163" s="139">
        <f>_xll.qlInterestRateIndexValueDate(IndexON,D3163)</f>
        <v>61920</v>
      </c>
      <c r="F3163" s="155">
        <f>IFERROR(_xll.qlIndexFixing(IndexON,D3163,TRUE,_xll.ohTrigger(RecalcTrigger,TriggerON)),NA())</f>
        <v>6.1005300443284227E-3</v>
      </c>
      <c r="H3163" s="42">
        <f>_xll.qlCalendarAdvance(Calendar,$H3162,B3163,"f",FALSE)</f>
        <v>61920</v>
      </c>
      <c r="I3163" s="139">
        <f>_xll.qlInterestRateIndexValueDate(Index1M,$H3163)</f>
        <v>61924</v>
      </c>
      <c r="J3163" s="144">
        <f>IFERROR(_xll.qlIndexFixing(Index1M,$H3163,TRUE,_xll.ohTrigger(RecalcTrigger,Trigger1M)),NA())</f>
        <v>5.7845253734488357E-3</v>
      </c>
      <c r="K3163" s="44">
        <f>IFERROR(_xll.qlIndexFixing(Index3M,H3163,TRUE,_xll.ohTrigger(RecalcTrigger,Trigger3M)),NA())</f>
        <v>6.0484238300868194E-3</v>
      </c>
      <c r="L3163" s="44">
        <f>IFERROR(_xll.qlIndexFixing(Index6M,$H3163,TRUE,_xll.ohTrigger(RecalcTrigger,Trigger6M)),NA())</f>
        <v>6.6274412209948773E-3</v>
      </c>
      <c r="M3163" s="145">
        <f>IFERROR(_xll.qlIndexFixing(Index1Y,$H3163,TRUE,_xll.ohTrigger(RecalcTrigger,Trigger1Y)),NA())</f>
        <v>6.2938973310842482E-3</v>
      </c>
      <c r="N3163" s="144">
        <f>IFERROR(_xll.qlIndexFixing(ONIndex1M,I3163,TRUE,_xll.ohTrigger(RecalcTrigger,Trigger1M)),NA())</f>
        <v>5.7755071283072112E-3</v>
      </c>
      <c r="O3163" s="44">
        <f>IFERROR(_xll.qlIndexFixing(ONIndex3M,I3163,TRUE,_xll.ohTrigger(RecalcTrigger,Trigger3M)),NA())</f>
        <v>6.0189058127146922E-3</v>
      </c>
      <c r="P3163" s="44">
        <f>IFERROR(_xll.qlIndexFixing(ONIndex6M,I3163,TRUE,_xll.ohTrigger(RecalcTrigger,Trigger6M)),NA())</f>
        <v>6.5518231577677E-3</v>
      </c>
      <c r="Q3163" s="145">
        <f>IFERROR(_xll.qlIndexFixing(ONIndex1Y,I3163,TRUE,_xll.ohTrigger(RecalcTrigger,Trigger1Y)),NA())</f>
        <v>6.1763914356571803E-3</v>
      </c>
    </row>
    <row r="3164" spans="2:17" x14ac:dyDescent="0.2">
      <c r="B3164" s="39" t="s">
        <v>42</v>
      </c>
      <c r="D3164" s="42">
        <f>_xll.qlCalendarAdvance(Calendar,$D3163,B3164,"f",FALSE)</f>
        <v>61927</v>
      </c>
      <c r="E3164" s="139">
        <f>_xll.qlInterestRateIndexValueDate(IndexON,D3164)</f>
        <v>61927</v>
      </c>
      <c r="F3164" s="155">
        <f>IFERROR(_xll.qlIndexFixing(IndexON,D3164,TRUE,_xll.ohTrigger(RecalcTrigger,TriggerON)),NA())</f>
        <v>6.1005300443284227E-3</v>
      </c>
      <c r="H3164" s="42">
        <f>_xll.qlCalendarAdvance(Calendar,$H3163,B3164,"f",FALSE)</f>
        <v>61927</v>
      </c>
      <c r="I3164" s="139">
        <f>_xll.qlInterestRateIndexValueDate(Index1M,$H3164)</f>
        <v>61931</v>
      </c>
      <c r="J3164" s="144">
        <f>IFERROR(_xll.qlIndexFixing(Index1M,$H3164,TRUE,_xll.ohTrigger(RecalcTrigger,Trigger1M)),NA())</f>
        <v>5.7886248906081237E-3</v>
      </c>
      <c r="K3164" s="44">
        <f>IFERROR(_xll.qlIndexFixing(Index3M,H3164,TRUE,_xll.ohTrigger(RecalcTrigger,Trigger3M)),NA())</f>
        <v>6.0524162287072152E-3</v>
      </c>
      <c r="L3164" s="44">
        <f>IFERROR(_xll.qlIndexFixing(Index6M,$H3164,TRUE,_xll.ohTrigger(RecalcTrigger,Trigger6M)),NA())</f>
        <v>6.6321239921878607E-3</v>
      </c>
      <c r="M3164" s="145">
        <f>IFERROR(_xll.qlIndexFixing(Index1Y,$H3164,TRUE,_xll.ohTrigger(RecalcTrigger,Trigger1Y)),NA())</f>
        <v>6.2976321931746413E-3</v>
      </c>
      <c r="N3164" s="144">
        <f>IFERROR(_xll.qlIndexFixing(ONIndex1M,I3164,TRUE,_xll.ohTrigger(RecalcTrigger,Trigger1M)),NA())</f>
        <v>5.7796196030679425E-3</v>
      </c>
      <c r="O3164" s="44">
        <f>IFERROR(_xll.qlIndexFixing(ONIndex3M,I3164,TRUE,_xll.ohTrigger(RecalcTrigger,Trigger3M)),NA())</f>
        <v>6.0229437394276886E-3</v>
      </c>
      <c r="P3164" s="44">
        <f>IFERROR(_xll.qlIndexFixing(ONIndex6M,I3164,TRUE,_xll.ohTrigger(RecalcTrigger,Trigger6M)),NA())</f>
        <v>6.557519661676281E-3</v>
      </c>
      <c r="Q3164" s="145">
        <f>IFERROR(_xll.qlIndexFixing(ONIndex1Y,I3164,TRUE,_xll.ohTrigger(RecalcTrigger,Trigger1Y)),NA())</f>
        <v>6.1803363038492876E-3</v>
      </c>
    </row>
    <row r="3165" spans="2:17" x14ac:dyDescent="0.2">
      <c r="B3165" s="39" t="s">
        <v>42</v>
      </c>
      <c r="D3165" s="42">
        <f>_xll.qlCalendarAdvance(Calendar,$D3164,B3165,"f",FALSE)</f>
        <v>61934</v>
      </c>
      <c r="E3165" s="139">
        <f>_xll.qlInterestRateIndexValueDate(IndexON,D3165)</f>
        <v>61934</v>
      </c>
      <c r="F3165" s="155">
        <f>IFERROR(_xll.qlIndexFixing(IndexON,D3165,TRUE,_xll.ohTrigger(RecalcTrigger,TriggerON)),NA())</f>
        <v>6.1005300443284227E-3</v>
      </c>
      <c r="H3165" s="42">
        <f>_xll.qlCalendarAdvance(Calendar,$H3164,B3165,"f",FALSE)</f>
        <v>61934</v>
      </c>
      <c r="I3165" s="139">
        <f>_xll.qlInterestRateIndexValueDate(Index1M,$H3165)</f>
        <v>61938</v>
      </c>
      <c r="J3165" s="144">
        <f>IFERROR(_xll.qlIndexFixing(Index1M,$H3165,TRUE,_xll.ohTrigger(RecalcTrigger,Trigger1M)),NA())</f>
        <v>5.7927163448622289E-3</v>
      </c>
      <c r="K3165" s="44">
        <f>IFERROR(_xll.qlIndexFixing(Index3M,H3165,TRUE,_xll.ohTrigger(RecalcTrigger,Trigger3M)),NA())</f>
        <v>6.0564002619566074E-3</v>
      </c>
      <c r="L3165" s="44">
        <f>IFERROR(_xll.qlIndexFixing(Index6M,$H3165,TRUE,_xll.ohTrigger(RecalcTrigger,Trigger6M)),NA())</f>
        <v>6.6367254008432679E-3</v>
      </c>
      <c r="M3165" s="145">
        <f>IFERROR(_xll.qlIndexFixing(Index1Y,$H3165,TRUE,_xll.ohTrigger(RecalcTrigger,Trigger1Y)),NA())</f>
        <v>6.3013577339793734E-3</v>
      </c>
      <c r="N3165" s="144">
        <f>IFERROR(_xll.qlIndexFixing(ONIndex1M,I3165,TRUE,_xll.ohTrigger(RecalcTrigger,Trigger1M)),NA())</f>
        <v>5.7837240536873225E-3</v>
      </c>
      <c r="O3165" s="44">
        <f>IFERROR(_xll.qlIndexFixing(ONIndex3M,I3165,TRUE,_xll.ohTrigger(RecalcTrigger,Trigger3M)),NA())</f>
        <v>6.0269734343254555E-3</v>
      </c>
      <c r="P3165" s="44">
        <f>IFERROR(_xll.qlIndexFixing(ONIndex6M,I3165,TRUE,_xll.ohTrigger(RecalcTrigger,Trigger6M)),NA())</f>
        <v>6.5631366730922736E-3</v>
      </c>
      <c r="Q3165" s="145">
        <f>IFERROR(_xll.qlIndexFixing(ONIndex1Y,I3165,TRUE,_xll.ohTrigger(RecalcTrigger,Trigger1Y)),NA())</f>
        <v>6.1842724432636942E-3</v>
      </c>
    </row>
    <row r="3166" spans="2:17" x14ac:dyDescent="0.2">
      <c r="B3166" s="39" t="s">
        <v>42</v>
      </c>
      <c r="D3166" s="42">
        <f>_xll.qlCalendarAdvance(Calendar,$D3165,B3166,"f",FALSE)</f>
        <v>61941</v>
      </c>
      <c r="E3166" s="139">
        <f>_xll.qlInterestRateIndexValueDate(IndexON,D3166)</f>
        <v>61941</v>
      </c>
      <c r="F3166" s="155">
        <f>IFERROR(_xll.qlIndexFixing(IndexON,D3166,TRUE,_xll.ohTrigger(RecalcTrigger,TriggerON)),NA())</f>
        <v>6.1005300443284227E-3</v>
      </c>
      <c r="H3166" s="42">
        <f>_xll.qlCalendarAdvance(Calendar,$H3165,B3166,"f",FALSE)</f>
        <v>61941</v>
      </c>
      <c r="I3166" s="139">
        <f>_xll.qlInterestRateIndexValueDate(Index1M,$H3166)</f>
        <v>61945</v>
      </c>
      <c r="J3166" s="144">
        <f>IFERROR(_xll.qlIndexFixing(Index1M,$H3166,TRUE,_xll.ohTrigger(RecalcTrigger,Trigger1M)),NA())</f>
        <v>5.7967997166319752E-3</v>
      </c>
      <c r="K3166" s="44">
        <f>IFERROR(_xll.qlIndexFixing(Index3M,H3166,TRUE,_xll.ohTrigger(RecalcTrigger,Trigger3M)),NA())</f>
        <v>6.0603759097067472E-3</v>
      </c>
      <c r="L3166" s="44">
        <f>IFERROR(_xll.qlIndexFixing(Index6M,$H3166,TRUE,_xll.ohTrigger(RecalcTrigger,Trigger6M)),NA())</f>
        <v>6.6412453202428961E-3</v>
      </c>
      <c r="M3166" s="145">
        <f>IFERROR(_xll.qlIndexFixing(Index1Y,$H3166,TRUE,_xll.ohTrigger(RecalcTrigger,Trigger1Y)),NA())</f>
        <v>6.305073931969803E-3</v>
      </c>
      <c r="N3166" s="144">
        <f>IFERROR(_xll.qlIndexFixing(ONIndex1M,I3166,TRUE,_xll.ohTrigger(RecalcTrigger,Trigger1M)),NA())</f>
        <v>5.7878204605810168E-3</v>
      </c>
      <c r="O3166" s="44">
        <f>IFERROR(_xll.qlIndexFixing(ONIndex3M,I3166,TRUE,_xll.ohTrigger(RecalcTrigger,Trigger3M)),NA())</f>
        <v>6.0309948772641064E-3</v>
      </c>
      <c r="P3166" s="44">
        <f>IFERROR(_xll.qlIndexFixing(ONIndex6M,I3166,TRUE,_xll.ohTrigger(RecalcTrigger,Trigger6M)),NA())</f>
        <v>6.5686740661963228E-3</v>
      </c>
      <c r="Q3166" s="145">
        <f>IFERROR(_xll.qlIndexFixing(ONIndex1Y,I3166,TRUE,_xll.ohTrigger(RecalcTrigger,Trigger1Y)),NA())</f>
        <v>6.1881998326374088E-3</v>
      </c>
    </row>
    <row r="3167" spans="2:17" x14ac:dyDescent="0.2">
      <c r="B3167" s="39" t="s">
        <v>42</v>
      </c>
      <c r="D3167" s="42">
        <f>_xll.qlCalendarAdvance(Calendar,$D3166,B3167,"f",FALSE)</f>
        <v>61948</v>
      </c>
      <c r="E3167" s="139">
        <f>_xll.qlInterestRateIndexValueDate(IndexON,D3167)</f>
        <v>61948</v>
      </c>
      <c r="F3167" s="155">
        <f>IFERROR(_xll.qlIndexFixing(IndexON,D3167,TRUE,_xll.ohTrigger(RecalcTrigger,TriggerON)),NA())</f>
        <v>6.1005300442484867E-3</v>
      </c>
      <c r="H3167" s="42">
        <f>_xll.qlCalendarAdvance(Calendar,$H3166,B3167,"f",FALSE)</f>
        <v>61948</v>
      </c>
      <c r="I3167" s="139">
        <f>_xll.qlInterestRateIndexValueDate(Index1M,$H3167)</f>
        <v>61952</v>
      </c>
      <c r="J3167" s="144">
        <f>IFERROR(_xll.qlIndexFixing(Index1M,$H3167,TRUE,_xll.ohTrigger(RecalcTrigger,Trigger1M)),NA())</f>
        <v>5.8008749863304497E-3</v>
      </c>
      <c r="K3167" s="44">
        <f>IFERROR(_xll.qlIndexFixing(Index3M,H3167,TRUE,_xll.ohTrigger(RecalcTrigger,Trigger3M)),NA())</f>
        <v>6.0643431518224381E-3</v>
      </c>
      <c r="L3167" s="44">
        <f>IFERROR(_xll.qlIndexFixing(Index6M,$H3167,TRUE,_xll.ohTrigger(RecalcTrigger,Trigger6M)),NA())</f>
        <v>6.6456836236772352E-3</v>
      </c>
      <c r="M3167" s="145">
        <f>IFERROR(_xll.qlIndexFixing(Index1Y,$H3167,TRUE,_xll.ohTrigger(RecalcTrigger,Trigger1Y)),NA())</f>
        <v>6.3087807656172865E-3</v>
      </c>
      <c r="N3167" s="144">
        <f>IFERROR(_xll.qlIndexFixing(ONIndex1M,I3167,TRUE,_xll.ohTrigger(RecalcTrigger,Trigger1M)),NA())</f>
        <v>5.7919088043245637E-3</v>
      </c>
      <c r="O3167" s="44">
        <f>IFERROR(_xll.qlIndexFixing(ONIndex3M,I3167,TRUE,_xll.ohTrigger(RecalcTrigger,Trigger3M)),NA())</f>
        <v>6.0350080482596269E-3</v>
      </c>
      <c r="P3167" s="44">
        <f>IFERROR(_xll.qlIndexFixing(ONIndex6M,I3167,TRUE,_xll.ohTrigger(RecalcTrigger,Trigger6M)),NA())</f>
        <v>6.5741317153289458E-3</v>
      </c>
      <c r="Q3167" s="145">
        <f>IFERROR(_xll.qlIndexFixing(ONIndex1Y,I3167,TRUE,_xll.ohTrigger(RecalcTrigger,Trigger1Y)),NA())</f>
        <v>6.1921184505475679E-3</v>
      </c>
    </row>
    <row r="3168" spans="2:17" x14ac:dyDescent="0.2">
      <c r="B3168" s="39" t="s">
        <v>42</v>
      </c>
      <c r="D3168" s="42">
        <f>_xll.qlCalendarAdvance(Calendar,$D3167,B3168,"f",FALSE)</f>
        <v>61955</v>
      </c>
      <c r="E3168" s="139">
        <f>_xll.qlInterestRateIndexValueDate(IndexON,D3168)</f>
        <v>61955</v>
      </c>
      <c r="F3168" s="155">
        <f>IFERROR(_xll.qlIndexFixing(IndexON,D3168,TRUE,_xll.ohTrigger(RecalcTrigger,TriggerON)),NA())</f>
        <v>6.1005300442484867E-3</v>
      </c>
      <c r="H3168" s="42">
        <f>_xll.qlCalendarAdvance(Calendar,$H3167,B3168,"f",FALSE)</f>
        <v>61955</v>
      </c>
      <c r="I3168" s="139">
        <f>_xll.qlInterestRateIndexValueDate(Index1M,$H3168)</f>
        <v>61959</v>
      </c>
      <c r="J3168" s="144">
        <f>IFERROR(_xll.qlIndexFixing(Index1M,$H3168,TRUE,_xll.ohTrigger(RecalcTrigger,Trigger1M)),NA())</f>
        <v>5.8049421343604251E-3</v>
      </c>
      <c r="K3168" s="44">
        <f>IFERROR(_xll.qlIndexFixing(Index3M,H3168,TRUE,_xll.ohTrigger(RecalcTrigger,Trigger3M)),NA())</f>
        <v>6.0683019681728257E-3</v>
      </c>
      <c r="L3168" s="44">
        <f>IFERROR(_xll.qlIndexFixing(Index6M,$H3168,TRUE,_xll.ohTrigger(RecalcTrigger,Trigger6M)),NA())</f>
        <v>6.6500401844476311E-3</v>
      </c>
      <c r="M3168" s="145">
        <f>IFERROR(_xll.qlIndexFixing(Index1Y,$H3168,TRUE,_xll.ohTrigger(RecalcTrigger,Trigger1Y)),NA())</f>
        <v>6.3124782133929655E-3</v>
      </c>
      <c r="N3168" s="144">
        <f>IFERROR(_xll.qlIndexFixing(ONIndex1M,I3168,TRUE,_xll.ohTrigger(RecalcTrigger,Trigger1M)),NA())</f>
        <v>5.7959890653336288E-3</v>
      </c>
      <c r="O3168" s="44">
        <f>IFERROR(_xll.qlIndexFixing(ONIndex3M,I3168,TRUE,_xll.ohTrigger(RecalcTrigger,Trigger3M)),NA())</f>
        <v>6.0390129271681303E-3</v>
      </c>
      <c r="P3168" s="44">
        <f>IFERROR(_xll.qlIndexFixing(ONIndex6M,I3168,TRUE,_xll.ohTrigger(RecalcTrigger,Trigger6M)),NA())</f>
        <v>6.5795094946707877E-3</v>
      </c>
      <c r="Q3168" s="145">
        <f>IFERROR(_xll.qlIndexFixing(ONIndex1Y,I3168,TRUE,_xll.ohTrigger(RecalcTrigger,Trigger1Y)),NA())</f>
        <v>6.1960282758910523E-3</v>
      </c>
    </row>
    <row r="3169" spans="2:17" x14ac:dyDescent="0.2">
      <c r="B3169" s="39" t="s">
        <v>42</v>
      </c>
      <c r="D3169" s="42">
        <f>_xll.qlCalendarAdvance(Calendar,$D3168,B3169,"f",FALSE)</f>
        <v>61962</v>
      </c>
      <c r="E3169" s="139">
        <f>_xll.qlInterestRateIndexValueDate(IndexON,D3169)</f>
        <v>61962</v>
      </c>
      <c r="F3169" s="155">
        <f>IFERROR(_xll.qlIndexFixing(IndexON,D3169,TRUE,_xll.ohTrigger(RecalcTrigger,TriggerON)),NA())</f>
        <v>6.1005300443284227E-3</v>
      </c>
      <c r="H3169" s="42">
        <f>_xll.qlCalendarAdvance(Calendar,$H3168,B3169,"f",FALSE)</f>
        <v>61962</v>
      </c>
      <c r="I3169" s="139">
        <f>_xll.qlInterestRateIndexValueDate(Index1M,$H3169)</f>
        <v>61966</v>
      </c>
      <c r="J3169" s="144">
        <f>IFERROR(_xll.qlIndexFixing(Index1M,$H3169,TRUE,_xll.ohTrigger(RecalcTrigger,Trigger1M)),NA())</f>
        <v>5.8090011411427245E-3</v>
      </c>
      <c r="K3169" s="44">
        <f>IFERROR(_xll.qlIndexFixing(Index3M,H3169,TRUE,_xll.ohTrigger(RecalcTrigger,Trigger3M)),NA())</f>
        <v>6.072252338625319E-3</v>
      </c>
      <c r="L3169" s="44">
        <f>IFERROR(_xll.qlIndexFixing(Index6M,$H3169,TRUE,_xll.ohTrigger(RecalcTrigger,Trigger6M)),NA())</f>
        <v>6.6543148758628195E-3</v>
      </c>
      <c r="M3169" s="145">
        <f>IFERROR(_xll.qlIndexFixing(Index1Y,$H3169,TRUE,_xll.ohTrigger(RecalcTrigger,Trigger1Y)),NA())</f>
        <v>6.3161662537677583E-3</v>
      </c>
      <c r="N3169" s="144">
        <f>IFERROR(_xll.qlIndexFixing(ONIndex1M,I3169,TRUE,_xll.ohTrigger(RecalcTrigger,Trigger1M)),NA())</f>
        <v>5.800061223943942E-3</v>
      </c>
      <c r="O3169" s="44">
        <f>IFERROR(_xll.qlIndexFixing(ONIndex3M,I3169,TRUE,_xll.ohTrigger(RecalcTrigger,Trigger3M)),NA())</f>
        <v>6.0430094939256662E-3</v>
      </c>
      <c r="P3169" s="44">
        <f>IFERROR(_xll.qlIndexFixing(ONIndex6M,I3169,TRUE,_xll.ohTrigger(RecalcTrigger,Trigger6M)),NA())</f>
        <v>6.5848072784024936E-3</v>
      </c>
      <c r="Q3169" s="145">
        <f>IFERROR(_xll.qlIndexFixing(ONIndex1Y,I3169,TRUE,_xll.ohTrigger(RecalcTrigger,Trigger1Y)),NA())</f>
        <v>6.1999292873249345E-3</v>
      </c>
    </row>
    <row r="3170" spans="2:17" x14ac:dyDescent="0.2">
      <c r="B3170" s="39" t="s">
        <v>42</v>
      </c>
      <c r="D3170" s="42">
        <f>_xll.qlCalendarAdvance(Calendar,$D3169,B3170,"f",FALSE)</f>
        <v>61969</v>
      </c>
      <c r="E3170" s="139">
        <f>_xll.qlInterestRateIndexValueDate(IndexON,D3170)</f>
        <v>61969</v>
      </c>
      <c r="F3170" s="155">
        <f>IFERROR(_xll.qlIndexFixing(IndexON,D3170,TRUE,_xll.ohTrigger(RecalcTrigger,TriggerON)),NA())</f>
        <v>6.1005300443284227E-3</v>
      </c>
      <c r="H3170" s="42">
        <f>_xll.qlCalendarAdvance(Calendar,$H3169,B3170,"f",FALSE)</f>
        <v>61969</v>
      </c>
      <c r="I3170" s="139">
        <f>_xll.qlInterestRateIndexValueDate(Index1M,$H3170)</f>
        <v>61973</v>
      </c>
      <c r="J3170" s="144">
        <f>IFERROR(_xll.qlIndexFixing(Index1M,$H3170,TRUE,_xll.ohTrigger(RecalcTrigger,Trigger1M)),NA())</f>
        <v>5.8127164163339629E-3</v>
      </c>
      <c r="K3170" s="44">
        <f>IFERROR(_xll.qlIndexFixing(Index3M,H3170,TRUE,_xll.ohTrigger(RecalcTrigger,Trigger3M)),NA())</f>
        <v>6.0758630341418941E-3</v>
      </c>
      <c r="L3170" s="44">
        <f>IFERROR(_xll.qlIndexFixing(Index6M,$H3170,TRUE,_xll.ohTrigger(RecalcTrigger,Trigger6M)),NA())</f>
        <v>6.657841757399338E-3</v>
      </c>
      <c r="M3170" s="145">
        <f>IFERROR(_xll.qlIndexFixing(Index1Y,$H3170,TRUE,_xll.ohTrigger(RecalcTrigger,Trigger1Y)),NA())</f>
        <v>6.319844865212804E-3</v>
      </c>
      <c r="N3170" s="144">
        <f>IFERROR(_xll.qlIndexFixing(ONIndex1M,I3170,TRUE,_xll.ohTrigger(RecalcTrigger,Trigger1M)),NA())</f>
        <v>5.8041252606511051E-3</v>
      </c>
      <c r="O3170" s="44">
        <f>IFERROR(_xll.qlIndexFixing(ONIndex3M,I3170,TRUE,_xll.ohTrigger(RecalcTrigger,Trigger3M)),NA())</f>
        <v>6.0469977284682841E-3</v>
      </c>
      <c r="P3170" s="44">
        <f>IFERROR(_xll.qlIndexFixing(ONIndex6M,I3170,TRUE,_xll.ohTrigger(RecalcTrigger,Trigger6M)),NA())</f>
        <v>6.5900249411043887E-3</v>
      </c>
      <c r="Q3170" s="145">
        <f>IFERROR(_xll.qlIndexFixing(ONIndex1Y,I3170,TRUE,_xll.ohTrigger(RecalcTrigger,Trigger1Y)),NA())</f>
        <v>6.2038214634263511E-3</v>
      </c>
    </row>
    <row r="3171" spans="2:17" x14ac:dyDescent="0.2">
      <c r="B3171" s="39" t="s">
        <v>42</v>
      </c>
      <c r="D3171" s="42">
        <f>_xll.qlCalendarAdvance(Calendar,$D3170,B3171,"f",FALSE)</f>
        <v>61976</v>
      </c>
      <c r="E3171" s="139">
        <f>_xll.qlInterestRateIndexValueDate(IndexON,D3171)</f>
        <v>61976</v>
      </c>
      <c r="F3171" s="155">
        <f>IFERROR(_xll.qlIndexFixing(IndexON,D3171,TRUE,_xll.ohTrigger(RecalcTrigger,TriggerON)),NA())</f>
        <v>6.1005300442484867E-3</v>
      </c>
      <c r="H3171" s="42">
        <f>_xll.qlCalendarAdvance(Calendar,$H3170,B3171,"f",FALSE)</f>
        <v>61976</v>
      </c>
      <c r="I3171" s="139">
        <f>_xll.qlInterestRateIndexValueDate(Index1M,$H3171)</f>
        <v>61980</v>
      </c>
      <c r="J3171" s="144">
        <f>IFERROR(_xll.qlIndexFixing(Index1M,$H3171,TRUE,_xll.ohTrigger(RecalcTrigger,Trigger1M)),NA())</f>
        <v>5.8167596025437973E-3</v>
      </c>
      <c r="K3171" s="44">
        <f>IFERROR(_xll.qlIndexFixing(Index3M,H3171,TRUE,_xll.ohTrigger(RecalcTrigger,Trigger3M)),NA())</f>
        <v>6.0797969959874064E-3</v>
      </c>
      <c r="L3171" s="44">
        <f>IFERROR(_xll.qlIndexFixing(Index6M,$H3171,TRUE,_xll.ohTrigger(RecalcTrigger,Trigger6M)),NA())</f>
        <v>6.6619639959994764E-3</v>
      </c>
      <c r="M3171" s="145">
        <f>IFERROR(_xll.qlIndexFixing(Index1Y,$H3171,TRUE,_xll.ohTrigger(RecalcTrigger,Trigger1Y)),NA())</f>
        <v>6.323514026199243E-3</v>
      </c>
      <c r="N3171" s="144">
        <f>IFERROR(_xll.qlIndexFixing(ONIndex1M,I3171,TRUE,_xll.ohTrigger(RecalcTrigger,Trigger1M)),NA())</f>
        <v>5.8081811559507202E-3</v>
      </c>
      <c r="O3171" s="44">
        <f>IFERROR(_xll.qlIndexFixing(ONIndex3M,I3171,TRUE,_xll.ohTrigger(RecalcTrigger,Trigger3M)),NA())</f>
        <v>6.0509776106520974E-3</v>
      </c>
      <c r="P3171" s="44">
        <f>IFERROR(_xll.qlIndexFixing(ONIndex6M,I3171,TRUE,_xll.ohTrigger(RecalcTrigger,Trigger6M)),NA())</f>
        <v>6.5951623568771822E-3</v>
      </c>
      <c r="Q3171" s="145">
        <f>IFERROR(_xll.qlIndexFixing(ONIndex1Y,I3171,TRUE,_xll.ohTrigger(RecalcTrigger,Trigger1Y)),NA())</f>
        <v>6.2077047830921828E-3</v>
      </c>
    </row>
    <row r="3172" spans="2:17" x14ac:dyDescent="0.2">
      <c r="B3172" s="39" t="s">
        <v>42</v>
      </c>
      <c r="D3172" s="42">
        <f>_xll.qlCalendarAdvance(Calendar,$D3171,B3172,"f",FALSE)</f>
        <v>61983</v>
      </c>
      <c r="E3172" s="139">
        <f>_xll.qlInterestRateIndexValueDate(IndexON,D3172)</f>
        <v>61983</v>
      </c>
      <c r="F3172" s="155">
        <f>IFERROR(_xll.qlIndexFixing(IndexON,D3172,TRUE,_xll.ohTrigger(RecalcTrigger,TriggerON)),NA())</f>
        <v>6.1005300443284227E-3</v>
      </c>
      <c r="H3172" s="42">
        <f>_xll.qlCalendarAdvance(Calendar,$H3171,B3172,"f",FALSE)</f>
        <v>61983</v>
      </c>
      <c r="I3172" s="139">
        <f>_xll.qlInterestRateIndexValueDate(Index1M,$H3172)</f>
        <v>61987</v>
      </c>
      <c r="J3172" s="144">
        <f>IFERROR(_xll.qlIndexFixing(Index1M,$H3172,TRUE,_xll.ohTrigger(RecalcTrigger,Trigger1M)),NA())</f>
        <v>5.8207945902317704E-3</v>
      </c>
      <c r="K3172" s="44">
        <f>IFERROR(_xll.qlIndexFixing(Index3M,H3172,TRUE,_xll.ohTrigger(RecalcTrigger,Trigger3M)),NA())</f>
        <v>6.0837224530755803E-3</v>
      </c>
      <c r="L3172" s="44">
        <f>IFERROR(_xll.qlIndexFixing(Index6M,$H3172,TRUE,_xll.ohTrigger(RecalcTrigger,Trigger6M)),NA())</f>
        <v>6.6660040062651435E-3</v>
      </c>
      <c r="M3172" s="145">
        <f>IFERROR(_xll.qlIndexFixing(Index1Y,$H3172,TRUE,_xll.ohTrigger(RecalcTrigger,Trigger1Y)),NA())</f>
        <v>6.3271737151977753E-3</v>
      </c>
      <c r="N3172" s="144">
        <f>IFERROR(_xll.qlIndexFixing(ONIndex1M,I3172,TRUE,_xll.ohTrigger(RecalcTrigger,Trigger1M)),NA())</f>
        <v>5.8122288900985808E-3</v>
      </c>
      <c r="O3172" s="44">
        <f>IFERROR(_xll.qlIndexFixing(ONIndex3M,I3172,TRUE,_xll.ohTrigger(RecalcTrigger,Trigger3M)),NA())</f>
        <v>6.0549491204930916E-3</v>
      </c>
      <c r="P3172" s="44">
        <f>IFERROR(_xll.qlIndexFixing(ONIndex6M,I3172,TRUE,_xll.ohTrigger(RecalcTrigger,Trigger6M)),NA())</f>
        <v>6.6002194000613912E-3</v>
      </c>
      <c r="Q3172" s="145">
        <f>IFERROR(_xll.qlIndexFixing(ONIndex1Y,I3172,TRUE,_xll.ohTrigger(RecalcTrigger,Trigger1Y)),NA())</f>
        <v>6.211579224899566E-3</v>
      </c>
    </row>
    <row r="3173" spans="2:17" x14ac:dyDescent="0.2">
      <c r="B3173" s="39" t="s">
        <v>42</v>
      </c>
      <c r="D3173" s="42">
        <f>_xll.qlCalendarAdvance(Calendar,$D3172,B3173,"f",FALSE)</f>
        <v>61990</v>
      </c>
      <c r="E3173" s="139">
        <f>_xll.qlInterestRateIndexValueDate(IndexON,D3173)</f>
        <v>61990</v>
      </c>
      <c r="F3173" s="155">
        <f>IFERROR(_xll.qlIndexFixing(IndexON,D3173,TRUE,_xll.ohTrigger(RecalcTrigger,TriggerON)),NA())</f>
        <v>6.1005300443284227E-3</v>
      </c>
      <c r="H3173" s="42">
        <f>_xll.qlCalendarAdvance(Calendar,$H3172,B3173,"f",FALSE)</f>
        <v>61990</v>
      </c>
      <c r="I3173" s="139">
        <f>_xll.qlInterestRateIndexValueDate(Index1M,$H3173)</f>
        <v>61994</v>
      </c>
      <c r="J3173" s="144">
        <f>IFERROR(_xll.qlIndexFixing(Index1M,$H3173,TRUE,_xll.ohTrigger(RecalcTrigger,Trigger1M)),NA())</f>
        <v>5.8248213598055543E-3</v>
      </c>
      <c r="K3173" s="44">
        <f>IFERROR(_xll.qlIndexFixing(Index3M,H3173,TRUE,_xll.ohTrigger(RecalcTrigger,Trigger3M)),NA())</f>
        <v>6.0876393852748283E-3</v>
      </c>
      <c r="L3173" s="44">
        <f>IFERROR(_xll.qlIndexFixing(Index6M,$H3173,TRUE,_xll.ohTrigger(RecalcTrigger,Trigger6M)),NA())</f>
        <v>6.6699616615512724E-3</v>
      </c>
      <c r="M3173" s="145">
        <f>IFERROR(_xll.qlIndexFixing(Index1Y,$H3173,TRUE,_xll.ohTrigger(RecalcTrigger,Trigger1Y)),NA())</f>
        <v>6.3308239106793212E-3</v>
      </c>
      <c r="N3173" s="144">
        <f>IFERROR(_xll.qlIndexFixing(ONIndex1M,I3173,TRUE,_xll.ohTrigger(RecalcTrigger,Trigger1M)),NA())</f>
        <v>5.816268443670225E-3</v>
      </c>
      <c r="O3173" s="44">
        <f>IFERROR(_xll.qlIndexFixing(ONIndex3M,I3173,TRUE,_xll.ohTrigger(RecalcTrigger,Trigger3M)),NA())</f>
        <v>6.0589122379273164E-3</v>
      </c>
      <c r="P3173" s="44">
        <f>IFERROR(_xll.qlIndexFixing(ONIndex6M,I3173,TRUE,_xll.ohTrigger(RecalcTrigger,Trigger6M)),NA())</f>
        <v>6.6051959448376607E-3</v>
      </c>
      <c r="Q3173" s="145">
        <f>IFERROR(_xll.qlIndexFixing(ONIndex1Y,I3173,TRUE,_xll.ohTrigger(RecalcTrigger,Trigger1Y)),NA())</f>
        <v>6.2154447675855096E-3</v>
      </c>
    </row>
    <row r="3174" spans="2:17" x14ac:dyDescent="0.2">
      <c r="B3174" s="39" t="s">
        <v>42</v>
      </c>
      <c r="D3174" s="42">
        <f>_xll.qlCalendarAdvance(Calendar,$D3173,B3174,"f",FALSE)</f>
        <v>61997</v>
      </c>
      <c r="E3174" s="139">
        <f>_xll.qlInterestRateIndexValueDate(IndexON,D3174)</f>
        <v>61997</v>
      </c>
      <c r="F3174" s="155">
        <f>IFERROR(_xll.qlIndexFixing(IndexON,D3174,TRUE,_xll.ohTrigger(RecalcTrigger,TriggerON)),NA())</f>
        <v>6.1005300442484867E-3</v>
      </c>
      <c r="H3174" s="42">
        <f>_xll.qlCalendarAdvance(Calendar,$H3173,B3174,"f",FALSE)</f>
        <v>61997</v>
      </c>
      <c r="I3174" s="139">
        <f>_xll.qlInterestRateIndexValueDate(Index1M,$H3174)</f>
        <v>62001</v>
      </c>
      <c r="J3174" s="144">
        <f>IFERROR(_xll.qlIndexFixing(Index1M,$H3174,TRUE,_xll.ohTrigger(RecalcTrigger,Trigger1M)),NA())</f>
        <v>5.8291733707533004E-3</v>
      </c>
      <c r="K3174" s="44">
        <f>IFERROR(_xll.qlIndexFixing(Index3M,H3174,TRUE,_xll.ohTrigger(RecalcTrigger,Trigger3M)),NA())</f>
        <v>6.0918767977804203E-3</v>
      </c>
      <c r="L3174" s="44">
        <f>IFERROR(_xll.qlIndexFixing(Index6M,$H3174,TRUE,_xll.ohTrigger(RecalcTrigger,Trigger6M)),NA())</f>
        <v>6.6725920972359109E-3</v>
      </c>
      <c r="M3174" s="145">
        <f>IFERROR(_xll.qlIndexFixing(Index1Y,$H3174,TRUE,_xll.ohTrigger(RecalcTrigger,Trigger1Y)),NA())</f>
        <v>6.3344645911143629E-3</v>
      </c>
      <c r="N3174" s="144">
        <f>IFERROR(_xll.qlIndexFixing(ONIndex1M,I3174,TRUE,_xll.ohTrigger(RecalcTrigger,Trigger1M)),NA())</f>
        <v>5.8202997970813186E-3</v>
      </c>
      <c r="O3174" s="44">
        <f>IFERROR(_xll.qlIndexFixing(ONIndex3M,I3174,TRUE,_xll.ohTrigger(RecalcTrigger,Trigger3M)),NA())</f>
        <v>6.062866942810885E-3</v>
      </c>
      <c r="P3174" s="44">
        <f>IFERROR(_xll.qlIndexFixing(ONIndex6M,I3174,TRUE,_xll.ohTrigger(RecalcTrigger,Trigger6M)),NA())</f>
        <v>6.610091865626444E-3</v>
      </c>
      <c r="Q3174" s="145">
        <f>IFERROR(_xll.qlIndexFixing(ONIndex1Y,I3174,TRUE,_xll.ohTrigger(RecalcTrigger,Trigger1Y)),NA())</f>
        <v>6.219301389966958E-3</v>
      </c>
    </row>
    <row r="3175" spans="2:17" x14ac:dyDescent="0.2">
      <c r="B3175" s="39" t="s">
        <v>42</v>
      </c>
      <c r="D3175" s="42">
        <f>_xll.qlCalendarAdvance(Calendar,$D3174,B3175,"f",FALSE)</f>
        <v>62004</v>
      </c>
      <c r="E3175" s="139">
        <f>_xll.qlInterestRateIndexValueDate(IndexON,D3175)</f>
        <v>62004</v>
      </c>
      <c r="F3175" s="155">
        <f>IFERROR(_xll.qlIndexFixing(IndexON,D3175,TRUE,_xll.ohTrigger(RecalcTrigger,TriggerON)),NA())</f>
        <v>6.1005300442484867E-3</v>
      </c>
      <c r="H3175" s="42">
        <f>_xll.qlCalendarAdvance(Calendar,$H3174,B3175,"f",FALSE)</f>
        <v>62004</v>
      </c>
      <c r="I3175" s="139">
        <f>_xll.qlInterestRateIndexValueDate(Index1M,$H3175)</f>
        <v>62008</v>
      </c>
      <c r="J3175" s="144">
        <f>IFERROR(_xll.qlIndexFixing(Index1M,$H3175,TRUE,_xll.ohTrigger(RecalcTrigger,Trigger1M)),NA())</f>
        <v>5.8331831187037478E-3</v>
      </c>
      <c r="K3175" s="44">
        <f>IFERROR(_xll.qlIndexFixing(Index3M,H3175,TRUE,_xll.ohTrigger(RecalcTrigger,Trigger3M)),NA())</f>
        <v>6.095776070062002E-3</v>
      </c>
      <c r="L3175" s="44">
        <f>IFERROR(_xll.qlIndexFixing(Index6M,$H3175,TRUE,_xll.ohTrigger(RecalcTrigger,Trigger6M)),NA())</f>
        <v>6.6776294006516343E-3</v>
      </c>
      <c r="M3175" s="145">
        <f>IFERROR(_xll.qlIndexFixing(Index1Y,$H3175,TRUE,_xll.ohTrigger(RecalcTrigger,Trigger1Y)),NA())</f>
        <v>6.3380957349744782E-3</v>
      </c>
      <c r="N3175" s="144">
        <f>IFERROR(_xll.qlIndexFixing(ONIndex1M,I3175,TRUE,_xll.ohTrigger(RecalcTrigger,Trigger1M)),NA())</f>
        <v>5.8243229307475275E-3</v>
      </c>
      <c r="O3175" s="44">
        <f>IFERROR(_xll.qlIndexFixing(ONIndex3M,I3175,TRUE,_xll.ohTrigger(RecalcTrigger,Trigger3M)),NA())</f>
        <v>6.0668132150798471E-3</v>
      </c>
      <c r="P3175" s="44">
        <f>IFERROR(_xll.qlIndexFixing(ONIndex6M,I3175,TRUE,_xll.ohTrigger(RecalcTrigger,Trigger6M)),NA())</f>
        <v>6.6149070364485141E-3</v>
      </c>
      <c r="Q3175" s="145">
        <f>IFERROR(_xll.qlIndexFixing(ONIndex1Y,I3175,TRUE,_xll.ohTrigger(RecalcTrigger,Trigger1Y)),NA())</f>
        <v>6.223149070700984E-3</v>
      </c>
    </row>
    <row r="3176" spans="2:17" x14ac:dyDescent="0.2">
      <c r="B3176" s="39" t="s">
        <v>42</v>
      </c>
      <c r="D3176" s="42">
        <f>_xll.qlCalendarAdvance(Calendar,$D3175,B3176,"f",FALSE)</f>
        <v>62011</v>
      </c>
      <c r="E3176" s="139">
        <f>_xll.qlInterestRateIndexValueDate(IndexON,D3176)</f>
        <v>62011</v>
      </c>
      <c r="F3176" s="155">
        <f>IFERROR(_xll.qlIndexFixing(IndexON,D3176,TRUE,_xll.ohTrigger(RecalcTrigger,TriggerON)),NA())</f>
        <v>6.1005300443284227E-3</v>
      </c>
      <c r="H3176" s="42">
        <f>_xll.qlCalendarAdvance(Calendar,$H3175,B3176,"f",FALSE)</f>
        <v>62011</v>
      </c>
      <c r="I3176" s="139">
        <f>_xll.qlInterestRateIndexValueDate(Index1M,$H3176)</f>
        <v>62015</v>
      </c>
      <c r="J3176" s="144">
        <f>IFERROR(_xll.qlIndexFixing(Index1M,$H3176,TRUE,_xll.ohTrigger(RecalcTrigger,Trigger1M)),NA())</f>
        <v>5.8371845882903934E-3</v>
      </c>
      <c r="K3176" s="44">
        <f>IFERROR(_xll.qlIndexFixing(Index3M,H3176,TRUE,_xll.ohTrigger(RecalcTrigger,Trigger3M)),NA())</f>
        <v>6.0996667555192887E-3</v>
      </c>
      <c r="L3176" s="44">
        <f>IFERROR(_xll.qlIndexFixing(Index6M,$H3176,TRUE,_xll.ohTrigger(RecalcTrigger,Trigger6M)),NA())</f>
        <v>6.6813392312222884E-3</v>
      </c>
      <c r="M3176" s="145">
        <f>IFERROR(_xll.qlIndexFixing(Index1Y,$H3176,TRUE,_xll.ohTrigger(RecalcTrigger,Trigger1Y)),NA())</f>
        <v>6.3417173207299298E-3</v>
      </c>
      <c r="N3176" s="144">
        <f>IFERROR(_xll.qlIndexFixing(ONIndex1M,I3176,TRUE,_xll.ohTrigger(RecalcTrigger,Trigger1M)),NA())</f>
        <v>5.8283378250045814E-3</v>
      </c>
      <c r="O3176" s="44">
        <f>IFERROR(_xll.qlIndexFixing(ONIndex3M,I3176,TRUE,_xll.ohTrigger(RecalcTrigger,Trigger3M)),NA())</f>
        <v>6.0707510347501881E-3</v>
      </c>
      <c r="P3176" s="44">
        <f>IFERROR(_xll.qlIndexFixing(ONIndex6M,I3176,TRUE,_xll.ohTrigger(RecalcTrigger,Trigger6M)),NA())</f>
        <v>6.6196413318042602E-3</v>
      </c>
      <c r="Q3176" s="145">
        <f>IFERROR(_xll.qlIndexFixing(ONIndex1Y,I3176,TRUE,_xll.ohTrigger(RecalcTrigger,Trigger1Y)),NA())</f>
        <v>6.226987788364724E-3</v>
      </c>
    </row>
    <row r="3177" spans="2:17" x14ac:dyDescent="0.2">
      <c r="B3177" s="39" t="s">
        <v>42</v>
      </c>
      <c r="D3177" s="42">
        <f>_xll.qlCalendarAdvance(Calendar,$D3176,B3177,"f",FALSE)</f>
        <v>62018</v>
      </c>
      <c r="E3177" s="139">
        <f>_xll.qlInterestRateIndexValueDate(IndexON,D3177)</f>
        <v>62018</v>
      </c>
      <c r="F3177" s="155">
        <f>IFERROR(_xll.qlIndexFixing(IndexON,D3177,TRUE,_xll.ohTrigger(RecalcTrigger,TriggerON)),NA())</f>
        <v>6.1005300443284227E-3</v>
      </c>
      <c r="H3177" s="42">
        <f>_xll.qlCalendarAdvance(Calendar,$H3176,B3177,"f",FALSE)</f>
        <v>62018</v>
      </c>
      <c r="I3177" s="139">
        <f>_xll.qlInterestRateIndexValueDate(Index1M,$H3177)</f>
        <v>62022</v>
      </c>
      <c r="J3177" s="144">
        <f>IFERROR(_xll.qlIndexFixing(Index1M,$H3177,TRUE,_xll.ohTrigger(RecalcTrigger,Trigger1M)),NA())</f>
        <v>5.8411777599314835E-3</v>
      </c>
      <c r="K3177" s="44">
        <f>IFERROR(_xll.qlIndexFixing(Index3M,H3177,TRUE,_xll.ohTrigger(RecalcTrigger,Trigger3M)),NA())</f>
        <v>6.1035488340188205E-3</v>
      </c>
      <c r="L3177" s="44">
        <f>IFERROR(_xll.qlIndexFixing(Index6M,$H3177,TRUE,_xll.ohTrigger(RecalcTrigger,Trigger6M)),NA())</f>
        <v>6.6849662003258033E-3</v>
      </c>
      <c r="M3177" s="145">
        <f>IFERROR(_xll.qlIndexFixing(Index1Y,$H3177,TRUE,_xll.ohTrigger(RecalcTrigger,Trigger1Y)),NA())</f>
        <v>6.3453293268516363E-3</v>
      </c>
      <c r="N3177" s="144">
        <f>IFERROR(_xll.qlIndexFixing(ONIndex1M,I3177,TRUE,_xll.ohTrigger(RecalcTrigger,Trigger1M)),NA())</f>
        <v>5.8323444604280184E-3</v>
      </c>
      <c r="O3177" s="44">
        <f>IFERROR(_xll.qlIndexFixing(ONIndex3M,I3177,TRUE,_xll.ohTrigger(RecalcTrigger,Trigger3M)),NA())</f>
        <v>6.0746803815980854E-3</v>
      </c>
      <c r="P3177" s="44">
        <f>IFERROR(_xll.qlIndexFixing(ONIndex6M,I3177,TRUE,_xll.ohTrigger(RecalcTrigger,Trigger6M)),NA())</f>
        <v>6.6242946258743274E-3</v>
      </c>
      <c r="Q3177" s="145">
        <f>IFERROR(_xll.qlIndexFixing(ONIndex1Y,I3177,TRUE,_xll.ohTrigger(RecalcTrigger,Trigger1Y)),NA())</f>
        <v>6.2308175218550588E-3</v>
      </c>
    </row>
    <row r="3178" spans="2:17" x14ac:dyDescent="0.2">
      <c r="B3178" s="39" t="s">
        <v>42</v>
      </c>
      <c r="D3178" s="42">
        <f>_xll.qlCalendarAdvance(Calendar,$D3177,B3178,"f",FALSE)</f>
        <v>62025</v>
      </c>
      <c r="E3178" s="139">
        <f>_xll.qlInterestRateIndexValueDate(IndexON,D3178)</f>
        <v>62025</v>
      </c>
      <c r="F3178" s="155">
        <f>IFERROR(_xll.qlIndexFixing(IndexON,D3178,TRUE,_xll.ohTrigger(RecalcTrigger,TriggerON)),NA())</f>
        <v>6.1005300442484867E-3</v>
      </c>
      <c r="H3178" s="42">
        <f>_xll.qlCalendarAdvance(Calendar,$H3177,B3178,"f",FALSE)</f>
        <v>62025</v>
      </c>
      <c r="I3178" s="139">
        <f>_xll.qlInterestRateIndexValueDate(Index1M,$H3178)</f>
        <v>62029</v>
      </c>
      <c r="J3178" s="144">
        <f>IFERROR(_xll.qlIndexFixing(Index1M,$H3178,TRUE,_xll.ohTrigger(RecalcTrigger,Trigger1M)),NA())</f>
        <v>5.8451626140375258E-3</v>
      </c>
      <c r="K3178" s="44">
        <f>IFERROR(_xll.qlIndexFixing(Index3M,H3178,TRUE,_xll.ohTrigger(RecalcTrigger,Trigger3M)),NA())</f>
        <v>6.1074222854271363E-3</v>
      </c>
      <c r="L3178" s="44">
        <f>IFERROR(_xll.qlIndexFixing(Index6M,$H3178,TRUE,_xll.ohTrigger(RecalcTrigger,Trigger6M)),NA())</f>
        <v>6.6885101813645475E-3</v>
      </c>
      <c r="M3178" s="145">
        <f>IFERROR(_xll.qlIndexFixing(Index1Y,$H3178,TRUE,_xll.ohTrigger(RecalcTrigger,Trigger1Y)),NA())</f>
        <v>6.3489317318100825E-3</v>
      </c>
      <c r="N3178" s="144">
        <f>IFERROR(_xll.qlIndexFixing(ONIndex1M,I3178,TRUE,_xll.ohTrigger(RecalcTrigger,Trigger1M)),NA())</f>
        <v>5.836342817273632E-3</v>
      </c>
      <c r="O3178" s="44">
        <f>IFERROR(_xll.qlIndexFixing(ONIndex3M,I3178,TRUE,_xll.ohTrigger(RecalcTrigger,Trigger3M)),NA())</f>
        <v>6.0786012356395247E-3</v>
      </c>
      <c r="P3178" s="44">
        <f>IFERROR(_xll.qlIndexFixing(ONIndex6M,I3178,TRUE,_xll.ohTrigger(RecalcTrigger,Trigger6M)),NA())</f>
        <v>6.6288667929992329E-3</v>
      </c>
      <c r="Q3178" s="145">
        <f>IFERROR(_xll.qlIndexFixing(ONIndex1Y,I3178,TRUE,_xll.ohTrigger(RecalcTrigger,Trigger1Y)),NA())</f>
        <v>6.2346382498290609E-3</v>
      </c>
    </row>
    <row r="3179" spans="2:17" x14ac:dyDescent="0.2">
      <c r="B3179" s="39" t="s">
        <v>42</v>
      </c>
      <c r="D3179" s="42">
        <f>_xll.qlCalendarAdvance(Calendar,$D3178,B3179,"f",FALSE)</f>
        <v>62032</v>
      </c>
      <c r="E3179" s="139">
        <f>_xll.qlInterestRateIndexValueDate(IndexON,D3179)</f>
        <v>62032</v>
      </c>
      <c r="F3179" s="155">
        <f>IFERROR(_xll.qlIndexFixing(IndexON,D3179,TRUE,_xll.ohTrigger(RecalcTrigger,TriggerON)),NA())</f>
        <v>6.1005300442484867E-3</v>
      </c>
      <c r="H3179" s="42">
        <f>_xll.qlCalendarAdvance(Calendar,$H3178,B3179,"f",FALSE)</f>
        <v>62032</v>
      </c>
      <c r="I3179" s="139">
        <f>_xll.qlInterestRateIndexValueDate(Index1M,$H3179)</f>
        <v>62036</v>
      </c>
      <c r="J3179" s="144">
        <f>IFERROR(_xll.qlIndexFixing(Index1M,$H3179,TRUE,_xll.ohTrigger(RecalcTrigger,Trigger1M)),NA())</f>
        <v>5.8488083000343138E-3</v>
      </c>
      <c r="K3179" s="44">
        <f>IFERROR(_xll.qlIndexFixing(Index3M,H3179,TRUE,_xll.ohTrigger(RecalcTrigger,Trigger3M)),NA())</f>
        <v>6.1112870896116462E-3</v>
      </c>
      <c r="L3179" s="44">
        <f>IFERROR(_xll.qlIndexFixing(Index6M,$H3179,TRUE,_xll.ohTrigger(RecalcTrigger,Trigger6M)),NA())</f>
        <v>6.6919710477492305E-3</v>
      </c>
      <c r="M3179" s="145">
        <f>IFERROR(_xll.qlIndexFixing(Index1Y,$H3179,TRUE,_xll.ohTrigger(RecalcTrigger,Trigger1Y)),NA())</f>
        <v>6.3525245140761862E-3</v>
      </c>
      <c r="N3179" s="144">
        <f>IFERROR(_xll.qlIndexFixing(ONIndex1M,I3179,TRUE,_xll.ohTrigger(RecalcTrigger,Trigger1M)),NA())</f>
        <v>5.8403328761169604E-3</v>
      </c>
      <c r="O3179" s="44">
        <f>IFERROR(_xll.qlIndexFixing(ONIndex3M,I3179,TRUE,_xll.ohTrigger(RecalcTrigger,Trigger3M)),NA())</f>
        <v>6.0825135767306193E-3</v>
      </c>
      <c r="P3179" s="44">
        <f>IFERROR(_xll.qlIndexFixing(ONIndex6M,I3179,TRUE,_xll.ohTrigger(RecalcTrigger,Trigger6M)),NA())</f>
        <v>6.6333577073596217E-3</v>
      </c>
      <c r="Q3179" s="145">
        <f>IFERROR(_xll.qlIndexFixing(ONIndex1Y,I3179,TRUE,_xll.ohTrigger(RecalcTrigger,Trigger1Y)),NA())</f>
        <v>6.2384499509438029E-3</v>
      </c>
    </row>
    <row r="3180" spans="2:17" x14ac:dyDescent="0.2">
      <c r="B3180" s="39" t="s">
        <v>42</v>
      </c>
      <c r="D3180" s="42">
        <f>_xll.qlCalendarAdvance(Calendar,$D3179,B3180,"f",FALSE)</f>
        <v>62039</v>
      </c>
      <c r="E3180" s="139">
        <f>_xll.qlInterestRateIndexValueDate(IndexON,D3180)</f>
        <v>62039</v>
      </c>
      <c r="F3180" s="155">
        <f>IFERROR(_xll.qlIndexFixing(IndexON,D3180,TRUE,_xll.ohTrigger(RecalcTrigger,TriggerON)),NA())</f>
        <v>6.1005300443284227E-3</v>
      </c>
      <c r="H3180" s="42">
        <f>_xll.qlCalendarAdvance(Calendar,$H3179,B3180,"f",FALSE)</f>
        <v>62039</v>
      </c>
      <c r="I3180" s="139">
        <f>_xll.qlInterestRateIndexValueDate(Index1M,$H3180)</f>
        <v>62043</v>
      </c>
      <c r="J3180" s="144">
        <f>IFERROR(_xll.qlIndexFixing(Index1M,$H3180,TRUE,_xll.ohTrigger(RecalcTrigger,Trigger1M)),NA())</f>
        <v>5.8527769943941266E-3</v>
      </c>
      <c r="K3180" s="44">
        <f>IFERROR(_xll.qlIndexFixing(Index3M,H3180,TRUE,_xll.ohTrigger(RecalcTrigger,Trigger3M)),NA())</f>
        <v>6.1151432264406266E-3</v>
      </c>
      <c r="L3180" s="44">
        <f>IFERROR(_xll.qlIndexFixing(Index6M,$H3180,TRUE,_xll.ohTrigger(RecalcTrigger,Trigger6M)),NA())</f>
        <v>6.6953486729011066E-3</v>
      </c>
      <c r="M3180" s="145">
        <f>IFERROR(_xll.qlIndexFixing(Index1Y,$H3180,TRUE,_xll.ohTrigger(RecalcTrigger,Trigger1Y)),NA())</f>
        <v>6.3561076521204312E-3</v>
      </c>
      <c r="N3180" s="144">
        <f>IFERROR(_xll.qlIndexFixing(ONIndex1M,I3180,TRUE,_xll.ohTrigger(RecalcTrigger,Trigger1M)),NA())</f>
        <v>5.8443146173736693E-3</v>
      </c>
      <c r="O3180" s="44">
        <f>IFERROR(_xll.qlIndexFixing(ONIndex3M,I3180,TRUE,_xll.ohTrigger(RecalcTrigger,Trigger3M)),NA())</f>
        <v>6.0864173849672909E-3</v>
      </c>
      <c r="P3180" s="44">
        <f>IFERROR(_xll.qlIndexFixing(ONIndex6M,I3180,TRUE,_xll.ohTrigger(RecalcTrigger,Trigger6M)),NA())</f>
        <v>6.6377672432960111E-3</v>
      </c>
      <c r="Q3180" s="145">
        <f>IFERROR(_xll.qlIndexFixing(ONIndex1Y,I3180,TRUE,_xll.ohTrigger(RecalcTrigger,Trigger1Y)),NA())</f>
        <v>6.2422526040162296E-3</v>
      </c>
    </row>
    <row r="3181" spans="2:17" x14ac:dyDescent="0.2">
      <c r="B3181" s="39" t="s">
        <v>42</v>
      </c>
      <c r="D3181" s="42">
        <f>_xll.qlCalendarAdvance(Calendar,$D3180,B3181,"f",FALSE)</f>
        <v>62046</v>
      </c>
      <c r="E3181" s="139">
        <f>_xll.qlInterestRateIndexValueDate(IndexON,D3181)</f>
        <v>62046</v>
      </c>
      <c r="F3181" s="155">
        <f>IFERROR(_xll.qlIndexFixing(IndexON,D3181,TRUE,_xll.ohTrigger(RecalcTrigger,TriggerON)),NA())</f>
        <v>6.1005300443284227E-3</v>
      </c>
      <c r="H3181" s="42">
        <f>_xll.qlCalendarAdvance(Calendar,$H3180,B3181,"f",FALSE)</f>
        <v>62046</v>
      </c>
      <c r="I3181" s="139">
        <f>_xll.qlInterestRateIndexValueDate(Index1M,$H3181)</f>
        <v>62050</v>
      </c>
      <c r="J3181" s="144">
        <f>IFERROR(_xll.qlIndexFixing(Index1M,$H3181,TRUE,_xll.ohTrigger(RecalcTrigger,Trigger1M)),NA())</f>
        <v>5.8567373139437606E-3</v>
      </c>
      <c r="K3181" s="44">
        <f>IFERROR(_xll.qlIndexFixing(Index3M,H3181,TRUE,_xll.ohTrigger(RecalcTrigger,Trigger3M)),NA())</f>
        <v>6.1189906757814876E-3</v>
      </c>
      <c r="L3181" s="44">
        <f>IFERROR(_xll.qlIndexFixing(Index6M,$H3181,TRUE,_xll.ohTrigger(RecalcTrigger,Trigger6M)),NA())</f>
        <v>6.6986429302488939E-3</v>
      </c>
      <c r="M3181" s="145">
        <f>IFERROR(_xll.qlIndexFixing(Index1Y,$H3181,TRUE,_xll.ohTrigger(RecalcTrigger,Trigger1Y)),NA())</f>
        <v>6.3596811244132981E-3</v>
      </c>
      <c r="N3181" s="144">
        <f>IFERROR(_xll.qlIndexFixing(ONIndex1M,I3181,TRUE,_xll.ohTrigger(RecalcTrigger,Trigger1M)),NA())</f>
        <v>5.8482880215393607E-3</v>
      </c>
      <c r="O3181" s="44">
        <f>IFERROR(_xll.qlIndexFixing(ONIndex3M,I3181,TRUE,_xll.ohTrigger(RecalcTrigger,Trigger3M)),NA())</f>
        <v>6.0903126399658447E-3</v>
      </c>
      <c r="P3181" s="44">
        <f>IFERROR(_xll.qlIndexFixing(ONIndex6M,I3181,TRUE,_xll.ohTrigger(RecalcTrigger,Trigger6M)),NA())</f>
        <v>6.6420952750689821E-3</v>
      </c>
      <c r="Q3181" s="145">
        <f>IFERROR(_xll.qlIndexFixing(ONIndex1Y,I3181,TRUE,_xll.ohTrigger(RecalcTrigger,Trigger1Y)),NA())</f>
        <v>6.2460461876234774E-3</v>
      </c>
    </row>
    <row r="3182" spans="2:17" x14ac:dyDescent="0.2">
      <c r="B3182" s="39" t="s">
        <v>42</v>
      </c>
      <c r="D3182" s="42">
        <f>_xll.qlCalendarAdvance(Calendar,$D3181,B3182,"f",FALSE)</f>
        <v>62053</v>
      </c>
      <c r="E3182" s="139">
        <f>_xll.qlInterestRateIndexValueDate(IndexON,D3182)</f>
        <v>62053</v>
      </c>
      <c r="F3182" s="155">
        <f>IFERROR(_xll.qlIndexFixing(IndexON,D3182,TRUE,_xll.ohTrigger(RecalcTrigger,TriggerON)),NA())</f>
        <v>6.1005300442484867E-3</v>
      </c>
      <c r="H3182" s="42">
        <f>_xll.qlCalendarAdvance(Calendar,$H3181,B3182,"f",FALSE)</f>
        <v>62053</v>
      </c>
      <c r="I3182" s="139">
        <f>_xll.qlInterestRateIndexValueDate(Index1M,$H3182)</f>
        <v>62057</v>
      </c>
      <c r="J3182" s="144">
        <f>IFERROR(_xll.qlIndexFixing(Index1M,$H3182,TRUE,_xll.ohTrigger(RecalcTrigger,Trigger1M)),NA())</f>
        <v>5.8613476398736153E-3</v>
      </c>
      <c r="K3182" s="44">
        <f>IFERROR(_xll.qlIndexFixing(Index3M,H3182,TRUE,_xll.ohTrigger(RecalcTrigger,Trigger3M)),NA())</f>
        <v>6.1228294175007672E-3</v>
      </c>
      <c r="L3182" s="44">
        <f>IFERROR(_xll.qlIndexFixing(Index6M,$H3182,TRUE,_xll.ohTrigger(RecalcTrigger,Trigger6M)),NA())</f>
        <v>6.7018536932331695E-3</v>
      </c>
      <c r="M3182" s="145">
        <f>IFERROR(_xll.qlIndexFixing(Index1Y,$H3182,TRUE,_xll.ohTrigger(RecalcTrigger,Trigger1Y)),NA())</f>
        <v>6.3632449094254886E-3</v>
      </c>
      <c r="N3182" s="144">
        <f>IFERROR(_xll.qlIndexFixing(ONIndex1M,I3182,TRUE,_xll.ohTrigger(RecalcTrigger,Trigger1M)),NA())</f>
        <v>5.8522530687898922E-3</v>
      </c>
      <c r="O3182" s="44">
        <f>IFERROR(_xll.qlIndexFixing(ONIndex3M,I3182,TRUE,_xll.ohTrigger(RecalcTrigger,Trigger3M)),NA())</f>
        <v>6.0941993219021384E-3</v>
      </c>
      <c r="P3182" s="44">
        <f>IFERROR(_xll.qlIndexFixing(ONIndex6M,I3182,TRUE,_xll.ohTrigger(RecalcTrigger,Trigger6M)),NA())</f>
        <v>6.646341677019052E-3</v>
      </c>
      <c r="Q3182" s="145">
        <f>IFERROR(_xll.qlIndexFixing(ONIndex1Y,I3182,TRUE,_xll.ohTrigger(RecalcTrigger,Trigger1Y)),NA())</f>
        <v>6.249830680582491E-3</v>
      </c>
    </row>
    <row r="3183" spans="2:17" x14ac:dyDescent="0.2">
      <c r="B3183" s="39" t="s">
        <v>42</v>
      </c>
      <c r="D3183" s="42">
        <f>_xll.qlCalendarAdvance(Calendar,$D3182,B3183,"f",FALSE)</f>
        <v>62060</v>
      </c>
      <c r="E3183" s="139">
        <f>_xll.qlInterestRateIndexValueDate(IndexON,D3183)</f>
        <v>62060</v>
      </c>
      <c r="F3183" s="155">
        <f>IFERROR(_xll.qlIndexFixing(IndexON,D3183,TRUE,_xll.ohTrigger(RecalcTrigger,TriggerON)),NA())</f>
        <v>6.1005300442484867E-3</v>
      </c>
      <c r="H3183" s="42">
        <f>_xll.qlCalendarAdvance(Calendar,$H3182,B3183,"f",FALSE)</f>
        <v>62060</v>
      </c>
      <c r="I3183" s="139">
        <f>_xll.qlInterestRateIndexValueDate(Index1M,$H3183)</f>
        <v>62064</v>
      </c>
      <c r="J3183" s="144">
        <f>IFERROR(_xll.qlIndexFixing(Index1M,$H3183,TRUE,_xll.ohTrigger(RecalcTrigger,Trigger1M)),NA())</f>
        <v>5.8649614359588161E-3</v>
      </c>
      <c r="K3183" s="44">
        <f>IFERROR(_xll.qlIndexFixing(Index3M,H3183,TRUE,_xll.ohTrigger(RecalcTrigger,Trigger3M)),NA())</f>
        <v>6.1263354093811463E-3</v>
      </c>
      <c r="L3183" s="44">
        <f>IFERROR(_xll.qlIndexFixing(Index6M,$H3183,TRUE,_xll.ohTrigger(RecalcTrigger,Trigger6M)),NA())</f>
        <v>6.7049808353054925E-3</v>
      </c>
      <c r="M3183" s="145">
        <f>IFERROR(_xll.qlIndexFixing(Index1Y,$H3183,TRUE,_xll.ohTrigger(RecalcTrigger,Trigger1Y)),NA())</f>
        <v>6.3667989856274858E-3</v>
      </c>
      <c r="N3183" s="144">
        <f>IFERROR(_xll.qlIndexFixing(ONIndex1M,I3183,TRUE,_xll.ohTrigger(RecalcTrigger,Trigger1M)),NA())</f>
        <v>5.8562097397807378E-3</v>
      </c>
      <c r="O3183" s="44">
        <f>IFERROR(_xll.qlIndexFixing(ONIndex3M,I3183,TRUE,_xll.ohTrigger(RecalcTrigger,Trigger3M)),NA())</f>
        <v>6.0980774107122215E-3</v>
      </c>
      <c r="P3183" s="44">
        <f>IFERROR(_xll.qlIndexFixing(ONIndex6M,I3183,TRUE,_xll.ohTrigger(RecalcTrigger,Trigger6M)),NA())</f>
        <v>6.6505063233268658E-3</v>
      </c>
      <c r="Q3183" s="145">
        <f>IFERROR(_xll.qlIndexFixing(ONIndex1Y,I3183,TRUE,_xll.ohTrigger(RecalcTrigger,Trigger1Y)),NA())</f>
        <v>6.253606061550343E-3</v>
      </c>
    </row>
    <row r="3184" spans="2:17" x14ac:dyDescent="0.2">
      <c r="B3184" s="39" t="s">
        <v>42</v>
      </c>
      <c r="D3184" s="42">
        <f>_xll.qlCalendarAdvance(Calendar,$D3183,B3184,"f",FALSE)</f>
        <v>62067</v>
      </c>
      <c r="E3184" s="139">
        <f>_xll.qlInterestRateIndexValueDate(IndexON,D3184)</f>
        <v>62067</v>
      </c>
      <c r="F3184" s="155">
        <f>IFERROR(_xll.qlIndexFixing(IndexON,D3184,TRUE,_xll.ohTrigger(RecalcTrigger,TriggerON)),NA())</f>
        <v>6.1005300443284227E-3</v>
      </c>
      <c r="H3184" s="42">
        <f>_xll.qlCalendarAdvance(Calendar,$H3183,B3184,"f",FALSE)</f>
        <v>62067</v>
      </c>
      <c r="I3184" s="139">
        <f>_xll.qlInterestRateIndexValueDate(Index1M,$H3184)</f>
        <v>62071</v>
      </c>
      <c r="J3184" s="144">
        <f>IFERROR(_xll.qlIndexFixing(Index1M,$H3184,TRUE,_xll.ohTrigger(RecalcTrigger,Trigger1M)),NA())</f>
        <v>5.8688959735113538E-3</v>
      </c>
      <c r="K3184" s="44">
        <f>IFERROR(_xll.qlIndexFixing(Index3M,H3184,TRUE,_xll.ohTrigger(RecalcTrigger,Trigger3M)),NA())</f>
        <v>6.1301572390971429E-3</v>
      </c>
      <c r="L3184" s="44">
        <f>IFERROR(_xll.qlIndexFixing(Index6M,$H3184,TRUE,_xll.ohTrigger(RecalcTrigger,Trigger6M)),NA())</f>
        <v>6.7080242299222513E-3</v>
      </c>
      <c r="M3184" s="145">
        <f>IFERROR(_xll.qlIndexFixing(Index1Y,$H3184,TRUE,_xll.ohTrigger(RecalcTrigger,Trigger1Y)),NA())</f>
        <v>6.3703433314902082E-3</v>
      </c>
      <c r="N3184" s="144">
        <f>IFERROR(_xll.qlIndexFixing(ONIndex1M,I3184,TRUE,_xll.ohTrigger(RecalcTrigger,Trigger1M)),NA())</f>
        <v>5.8601580149275634E-3</v>
      </c>
      <c r="O3184" s="44">
        <f>IFERROR(_xll.qlIndexFixing(ONIndex3M,I3184,TRUE,_xll.ohTrigger(RecalcTrigger,Trigger3M)),NA())</f>
        <v>6.1019468860923354E-3</v>
      </c>
      <c r="P3184" s="44">
        <f>IFERROR(_xll.qlIndexFixing(ONIndex6M,I3184,TRUE,_xll.ohTrigger(RecalcTrigger,Trigger6M)),NA())</f>
        <v>6.6545890883329406E-3</v>
      </c>
      <c r="Q3184" s="145">
        <f>IFERROR(_xll.qlIndexFixing(ONIndex1Y,I3184,TRUE,_xll.ohTrigger(RecalcTrigger,Trigger1Y)),NA())</f>
        <v>6.257372309184106E-3</v>
      </c>
    </row>
    <row r="3185" spans="2:17" x14ac:dyDescent="0.2">
      <c r="B3185" s="39" t="s">
        <v>42</v>
      </c>
      <c r="D3185" s="42">
        <f>_xll.qlCalendarAdvance(Calendar,$D3184,B3185,"f",FALSE)</f>
        <v>62074</v>
      </c>
      <c r="E3185" s="139">
        <f>_xll.qlInterestRateIndexValueDate(IndexON,D3185)</f>
        <v>62074</v>
      </c>
      <c r="F3185" s="155">
        <f>IFERROR(_xll.qlIndexFixing(IndexON,D3185,TRUE,_xll.ohTrigger(RecalcTrigger,TriggerON)),NA())</f>
        <v>6.1005300442484867E-3</v>
      </c>
      <c r="H3185" s="42">
        <f>_xll.qlCalendarAdvance(Calendar,$H3184,B3185,"f",FALSE)</f>
        <v>62074</v>
      </c>
      <c r="I3185" s="139">
        <f>_xll.qlInterestRateIndexValueDate(Index1M,$H3185)</f>
        <v>62078</v>
      </c>
      <c r="J3185" s="144">
        <f>IFERROR(_xll.qlIndexFixing(Index1M,$H3185,TRUE,_xll.ohTrigger(RecalcTrigger,Trigger1M)),NA())</f>
        <v>5.8728220564178753E-3</v>
      </c>
      <c r="K3185" s="44">
        <f>IFERROR(_xll.qlIndexFixing(Index3M,H3185,TRUE,_xll.ohTrigger(RecalcTrigger,Trigger3M)),NA())</f>
        <v>6.1339703023407556E-3</v>
      </c>
      <c r="L3185" s="44">
        <f>IFERROR(_xll.qlIndexFixing(Index6M,$H3185,TRUE,_xll.ohTrigger(RecalcTrigger,Trigger6M)),NA())</f>
        <v>6.7109837505552085E-3</v>
      </c>
      <c r="M3185" s="145">
        <f>IFERROR(_xll.qlIndexFixing(Index1Y,$H3185,TRUE,_xll.ohTrigger(RecalcTrigger,Trigger1Y)),NA())</f>
        <v>6.373877925483701E-3</v>
      </c>
      <c r="N3185" s="144">
        <f>IFERROR(_xll.qlIndexFixing(ONIndex1M,I3185,TRUE,_xll.ohTrigger(RecalcTrigger,Trigger1M)),NA())</f>
        <v>5.8640978746460348E-3</v>
      </c>
      <c r="O3185" s="44">
        <f>IFERROR(_xll.qlIndexFixing(ONIndex3M,I3185,TRUE,_xll.ohTrigger(RecalcTrigger,Trigger3M)),NA())</f>
        <v>6.1058077281384016E-3</v>
      </c>
      <c r="P3185" s="44">
        <f>IFERROR(_xll.qlIndexFixing(ONIndex6M,I3185,TRUE,_xll.ohTrigger(RecalcTrigger,Trigger6M)),NA())</f>
        <v>6.6585898462179216E-3</v>
      </c>
      <c r="Q3185" s="145">
        <f>IFERROR(_xll.qlIndexFixing(ONIndex1Y,I3185,TRUE,_xll.ohTrigger(RecalcTrigger,Trigger1Y)),NA())</f>
        <v>6.2611294023806607E-3</v>
      </c>
    </row>
    <row r="3186" spans="2:17" x14ac:dyDescent="0.2">
      <c r="B3186" s="39" t="s">
        <v>42</v>
      </c>
      <c r="D3186" s="42">
        <f>_xll.qlCalendarAdvance(Calendar,$D3185,B3186,"f",FALSE)</f>
        <v>62081</v>
      </c>
      <c r="E3186" s="139">
        <f>_xll.qlInterestRateIndexValueDate(IndexON,D3186)</f>
        <v>62081</v>
      </c>
      <c r="F3186" s="155">
        <f>IFERROR(_xll.qlIndexFixing(IndexON,D3186,TRUE,_xll.ohTrigger(RecalcTrigger,TriggerON)),NA())</f>
        <v>6.1005300443284227E-3</v>
      </c>
      <c r="H3186" s="42">
        <f>_xll.qlCalendarAdvance(Calendar,$H3185,B3186,"f",FALSE)</f>
        <v>62081</v>
      </c>
      <c r="I3186" s="139">
        <f>_xll.qlInterestRateIndexValueDate(Index1M,$H3186)</f>
        <v>62085</v>
      </c>
      <c r="J3186" s="144">
        <f>IFERROR(_xll.qlIndexFixing(Index1M,$H3186,TRUE,_xll.ohTrigger(RecalcTrigger,Trigger1M)),NA())</f>
        <v>5.8767396650863122E-3</v>
      </c>
      <c r="K3186" s="44">
        <f>IFERROR(_xll.qlIndexFixing(Index3M,H3186,TRUE,_xll.ohTrigger(RecalcTrigger,Trigger3M)),NA())</f>
        <v>6.1377745789812756E-3</v>
      </c>
      <c r="L3186" s="44">
        <f>IFERROR(_xll.qlIndexFixing(Index6M,$H3186,TRUE,_xll.ohTrigger(RecalcTrigger,Trigger6M)),NA())</f>
        <v>6.7138592706818346E-3</v>
      </c>
      <c r="M3186" s="145">
        <f>IFERROR(_xll.qlIndexFixing(Index1Y,$H3186,TRUE,_xll.ohTrigger(RecalcTrigger,Trigger1Y)),NA())</f>
        <v>6.3774027460784463E-3</v>
      </c>
      <c r="N3186" s="144">
        <f>IFERROR(_xll.qlIndexFixing(ONIndex1M,I3186,TRUE,_xll.ohTrigger(RecalcTrigger,Trigger1M)),NA())</f>
        <v>5.8698072556939707E-3</v>
      </c>
      <c r="O3186" s="44">
        <f>IFERROR(_xll.qlIndexFixing(ONIndex3M,I3186,TRUE,_xll.ohTrigger(RecalcTrigger,Trigger3M)),NA())</f>
        <v>6.1114118870353451E-3</v>
      </c>
      <c r="P3186" s="44">
        <f>IFERROR(_xll.qlIndexFixing(ONIndex6M,I3186,TRUE,_xll.ohTrigger(RecalcTrigger,Trigger6M)),NA())</f>
        <v>6.6642855131693324E-3</v>
      </c>
      <c r="Q3186" s="145">
        <f>IFERROR(_xll.qlIndexFixing(ONIndex1Y,I3186,TRUE,_xll.ohTrigger(RecalcTrigger,Trigger1Y)),NA())</f>
        <v>6.2665897737623766E-3</v>
      </c>
    </row>
    <row r="3187" spans="2:17" x14ac:dyDescent="0.2">
      <c r="B3187" s="39" t="s">
        <v>42</v>
      </c>
      <c r="D3187" s="42">
        <f>_xll.qlCalendarAdvance(Calendar,$D3186,B3187,"f",FALSE)</f>
        <v>62089</v>
      </c>
      <c r="E3187" s="139">
        <f>_xll.qlInterestRateIndexValueDate(IndexON,D3187)</f>
        <v>62089</v>
      </c>
      <c r="F3187" s="155">
        <f>IFERROR(_xll.qlIndexFixing(IndexON,D3187,TRUE,_xll.ohTrigger(RecalcTrigger,TriggerON)),NA())</f>
        <v>6.1006334239532833E-3</v>
      </c>
      <c r="H3187" s="42">
        <f>_xll.qlCalendarAdvance(Calendar,$H3186,B3187,"f",FALSE)</f>
        <v>62089</v>
      </c>
      <c r="I3187" s="139">
        <f>_xll.qlInterestRateIndexValueDate(Index1M,$H3187)</f>
        <v>62093</v>
      </c>
      <c r="J3187" s="144">
        <f>IFERROR(_xll.qlIndexFixing(Index1M,$H3187,TRUE,_xll.ohTrigger(RecalcTrigger,Trigger1M)),NA())</f>
        <v>5.8812065303949189E-3</v>
      </c>
      <c r="K3187" s="44">
        <f>IFERROR(_xll.qlIndexFixing(Index3M,H3187,TRUE,_xll.ohTrigger(RecalcTrigger,Trigger3M)),NA())</f>
        <v>6.1405023933331446E-3</v>
      </c>
      <c r="L3187" s="44">
        <f>IFERROR(_xll.qlIndexFixing(Index6M,$H3187,TRUE,_xll.ohTrigger(RecalcTrigger,Trigger6M)),NA())</f>
        <v>6.7168102468673834E-3</v>
      </c>
      <c r="M3187" s="145">
        <f>IFERROR(_xll.qlIndexFixing(Index1Y,$H3187,TRUE,_xll.ohTrigger(RecalcTrigger,Trigger1Y)),NA())</f>
        <v>6.3814191174277023E-3</v>
      </c>
      <c r="N3187" s="144">
        <f>IFERROR(_xll.qlIndexFixing(ONIndex1M,I3187,TRUE,_xll.ohTrigger(RecalcTrigger,Trigger1M)),NA())</f>
        <v>5.8737267240704938E-3</v>
      </c>
      <c r="O3187" s="44">
        <f>IFERROR(_xll.qlIndexFixing(ONIndex3M,I3187,TRUE,_xll.ohTrigger(RecalcTrigger,Trigger3M)),NA())</f>
        <v>6.1152518090690222E-3</v>
      </c>
      <c r="P3187" s="44">
        <f>IFERROR(_xll.qlIndexFixing(ONIndex6M,I3187,TRUE,_xll.ohTrigger(RecalcTrigger,Trigger6M)),NA())</f>
        <v>6.6680867275792366E-3</v>
      </c>
      <c r="Q3187" s="145">
        <f>IFERROR(_xll.qlIndexFixing(ONIndex1Y,I3187,TRUE,_xll.ohTrigger(RecalcTrigger,Trigger1Y)),NA())</f>
        <v>6.2703246756967701E-3</v>
      </c>
    </row>
    <row r="3188" spans="2:17" x14ac:dyDescent="0.2">
      <c r="B3188" s="39" t="s">
        <v>42</v>
      </c>
      <c r="D3188" s="42">
        <f>_xll.qlCalendarAdvance(Calendar,$D3187,B3188,"f",FALSE)</f>
        <v>62096</v>
      </c>
      <c r="E3188" s="139">
        <f>_xll.qlInterestRateIndexValueDate(IndexON,D3188)</f>
        <v>62096</v>
      </c>
      <c r="F3188" s="155">
        <f>IFERROR(_xll.qlIndexFixing(IndexON,D3188,TRUE,_xll.ohTrigger(RecalcTrigger,TriggerON)),NA())</f>
        <v>6.1006334239799287E-3</v>
      </c>
      <c r="H3188" s="42">
        <f>_xll.qlCalendarAdvance(Calendar,$H3187,B3188,"f",FALSE)</f>
        <v>62096</v>
      </c>
      <c r="I3188" s="139">
        <f>_xll.qlInterestRateIndexValueDate(Index1M,$H3188)</f>
        <v>62100</v>
      </c>
      <c r="J3188" s="144">
        <f>IFERROR(_xll.qlIndexFixing(Index1M,$H3188,TRUE,_xll.ohTrigger(RecalcTrigger,Trigger1M)),NA())</f>
        <v>5.8851059140289704E-3</v>
      </c>
      <c r="K3188" s="44">
        <f>IFERROR(_xll.qlIndexFixing(Index3M,H3188,TRUE,_xll.ohTrigger(RecalcTrigger,Trigger3M)),NA())</f>
        <v>6.1455757614066187E-3</v>
      </c>
      <c r="L3188" s="44">
        <f>IFERROR(_xll.qlIndexFixing(Index6M,$H3188,TRUE,_xll.ohTrigger(RecalcTrigger,Trigger6M)),NA())</f>
        <v>6.7195113521608509E-3</v>
      </c>
      <c r="M3188" s="145">
        <f>IFERROR(_xll.qlIndexFixing(Index1Y,$H3188,TRUE,_xll.ohTrigger(RecalcTrigger,Trigger1Y)),NA())</f>
        <v>6.3849229225280066E-3</v>
      </c>
      <c r="N3188" s="144">
        <f>IFERROR(_xll.qlIndexFixing(ONIndex1M,I3188,TRUE,_xll.ohTrigger(RecalcTrigger,Trigger1M)),NA())</f>
        <v>5.8764252859777599E-3</v>
      </c>
      <c r="O3188" s="44">
        <f>IFERROR(_xll.qlIndexFixing(ONIndex3M,I3188,TRUE,_xll.ohTrigger(RecalcTrigger,Trigger3M)),NA())</f>
        <v>6.1178853743015793E-3</v>
      </c>
      <c r="P3188" s="44">
        <f>IFERROR(_xll.qlIndexFixing(ONIndex6M,I3188,TRUE,_xll.ohTrigger(RecalcTrigger,Trigger6M)),NA())</f>
        <v>6.6706283711148728E-3</v>
      </c>
      <c r="Q3188" s="145">
        <f>IFERROR(_xll.qlIndexFixing(ONIndex1Y,I3188,TRUE,_xll.ohTrigger(RecalcTrigger,Trigger1Y)),NA())</f>
        <v>6.2728775738563058E-3</v>
      </c>
    </row>
    <row r="3189" spans="2:17" x14ac:dyDescent="0.2">
      <c r="B3189" s="39" t="s">
        <v>42</v>
      </c>
      <c r="D3189" s="42">
        <f>_xll.qlCalendarAdvance(Calendar,$D3188,B3189,"f",FALSE)</f>
        <v>62103</v>
      </c>
      <c r="E3189" s="139">
        <f>_xll.qlInterestRateIndexValueDate(IndexON,D3189)</f>
        <v>62103</v>
      </c>
      <c r="F3189" s="155">
        <f>IFERROR(_xll.qlIndexFixing(IndexON,D3189,TRUE,_xll.ohTrigger(RecalcTrigger,TriggerON)),NA())</f>
        <v>6.1006334239532833E-3</v>
      </c>
      <c r="H3189" s="42">
        <f>_xll.qlCalendarAdvance(Calendar,$H3188,B3189,"f",FALSE)</f>
        <v>62103</v>
      </c>
      <c r="I3189" s="139">
        <f>_xll.qlInterestRateIndexValueDate(Index1M,$H3189)</f>
        <v>62107</v>
      </c>
      <c r="J3189" s="144">
        <f>IFERROR(_xll.qlIndexFixing(Index1M,$H3189,TRUE,_xll.ohTrigger(RecalcTrigger,Trigger1M)),NA())</f>
        <v>5.8889967618690154E-3</v>
      </c>
      <c r="K3189" s="44">
        <f>IFERROR(_xll.qlIndexFixing(Index3M,H3189,TRUE,_xll.ohTrigger(RecalcTrigger,Trigger3M)),NA())</f>
        <v>6.1493528633844718E-3</v>
      </c>
      <c r="L3189" s="44">
        <f>IFERROR(_xll.qlIndexFixing(Index6M,$H3189,TRUE,_xll.ohTrigger(RecalcTrigger,Trigger6M)),NA())</f>
        <v>6.7221280699641733E-3</v>
      </c>
      <c r="M3189" s="145">
        <f>IFERROR(_xll.qlIndexFixing(Index1Y,$H3189,TRUE,_xll.ohTrigger(RecalcTrigger,Trigger1Y)),NA())</f>
        <v>6.3884168865653325E-3</v>
      </c>
      <c r="N3189" s="144">
        <f>IFERROR(_xll.qlIndexFixing(ONIndex1M,I3189,TRUE,_xll.ohTrigger(RecalcTrigger,Trigger1M)),NA())</f>
        <v>5.880330073111395E-3</v>
      </c>
      <c r="O3189" s="44">
        <f>IFERROR(_xll.qlIndexFixing(ONIndex3M,I3189,TRUE,_xll.ohTrigger(RecalcTrigger,Trigger3M)),NA())</f>
        <v>6.1217102356891928E-3</v>
      </c>
      <c r="P3189" s="44">
        <f>IFERROR(_xll.qlIndexFixing(ONIndex6M,I3189,TRUE,_xll.ohTrigger(RecalcTrigger,Trigger6M)),NA())</f>
        <v>6.6742880460779475E-3</v>
      </c>
      <c r="Q3189" s="145">
        <f>IFERROR(_xll.qlIndexFixing(ONIndex1Y,I3189,TRUE,_xll.ohTrigger(RecalcTrigger,Trigger1Y)),NA())</f>
        <v>6.276596514211974E-3</v>
      </c>
    </row>
    <row r="3190" spans="2:17" x14ac:dyDescent="0.2">
      <c r="B3190" s="39" t="s">
        <v>42</v>
      </c>
      <c r="D3190" s="42">
        <f>_xll.qlCalendarAdvance(Calendar,$D3189,B3190,"f",FALSE)</f>
        <v>62110</v>
      </c>
      <c r="E3190" s="139">
        <f>_xll.qlInterestRateIndexValueDate(IndexON,D3190)</f>
        <v>62110</v>
      </c>
      <c r="F3190" s="155">
        <f>IFERROR(_xll.qlIndexFixing(IndexON,D3190,TRUE,_xll.ohTrigger(RecalcTrigger,TriggerON)),NA())</f>
        <v>6.1006334239532833E-3</v>
      </c>
      <c r="H3190" s="42">
        <f>_xll.qlCalendarAdvance(Calendar,$H3189,B3190,"f",FALSE)</f>
        <v>62110</v>
      </c>
      <c r="I3190" s="139">
        <f>_xll.qlInterestRateIndexValueDate(Index1M,$H3190)</f>
        <v>62114</v>
      </c>
      <c r="J3190" s="144">
        <f>IFERROR(_xll.qlIndexFixing(Index1M,$H3190,TRUE,_xll.ohTrigger(RecalcTrigger,Trigger1M)),NA())</f>
        <v>5.8928790543255616E-3</v>
      </c>
      <c r="K3190" s="44">
        <f>IFERROR(_xll.qlIndexFixing(Index3M,H3190,TRUE,_xll.ohTrigger(RecalcTrigger,Trigger3M)),NA())</f>
        <v>6.153121096904357E-3</v>
      </c>
      <c r="L3190" s="44">
        <f>IFERROR(_xll.qlIndexFixing(Index6M,$H3190,TRUE,_xll.ohTrigger(RecalcTrigger,Trigger6M)),NA())</f>
        <v>6.7246602737990758E-3</v>
      </c>
      <c r="M3190" s="145">
        <f>IFERROR(_xll.qlIndexFixing(Index1Y,$H3190,TRUE,_xll.ohTrigger(RecalcTrigger,Trigger1Y)),NA())</f>
        <v>6.3919009880103817E-3</v>
      </c>
      <c r="N3190" s="144">
        <f>IFERROR(_xll.qlIndexFixing(ONIndex1M,I3190,TRUE,_xll.ohTrigger(RecalcTrigger,Trigger1M)),NA())</f>
        <v>5.8842263441771792E-3</v>
      </c>
      <c r="O3190" s="44">
        <f>IFERROR(_xll.qlIndexFixing(ONIndex3M,I3190,TRUE,_xll.ohTrigger(RecalcTrigger,Trigger3M)),NA())</f>
        <v>6.125526360465372E-3</v>
      </c>
      <c r="P3190" s="44">
        <f>IFERROR(_xll.qlIndexFixing(ONIndex6M,I3190,TRUE,_xll.ohTrigger(RecalcTrigger,Trigger6M)),NA())</f>
        <v>6.6778650676369011E-3</v>
      </c>
      <c r="Q3190" s="145">
        <f>IFERROR(_xll.qlIndexFixing(ONIndex1Y,I3190,TRUE,_xll.ohTrigger(RecalcTrigger,Trigger1Y)),NA())</f>
        <v>6.2803061905380986E-3</v>
      </c>
    </row>
    <row r="3191" spans="2:17" x14ac:dyDescent="0.2">
      <c r="B3191" s="39" t="s">
        <v>42</v>
      </c>
      <c r="D3191" s="42">
        <f>_xll.qlCalendarAdvance(Calendar,$D3190,B3191,"f",FALSE)</f>
        <v>62117</v>
      </c>
      <c r="E3191" s="139">
        <f>_xll.qlInterestRateIndexValueDate(IndexON,D3191)</f>
        <v>62117</v>
      </c>
      <c r="F3191" s="155">
        <f>IFERROR(_xll.qlIndexFixing(IndexON,D3191,TRUE,_xll.ohTrigger(RecalcTrigger,TriggerON)),NA())</f>
        <v>6.1006334239799287E-3</v>
      </c>
      <c r="H3191" s="42">
        <f>_xll.qlCalendarAdvance(Calendar,$H3190,B3191,"f",FALSE)</f>
        <v>62117</v>
      </c>
      <c r="I3191" s="139">
        <f>_xll.qlInterestRateIndexValueDate(Index1M,$H3191)</f>
        <v>62121</v>
      </c>
      <c r="J3191" s="144">
        <f>IFERROR(_xll.qlIndexFixing(Index1M,$H3191,TRUE,_xll.ohTrigger(RecalcTrigger,Trigger1M)),NA())</f>
        <v>5.8967527718116969E-3</v>
      </c>
      <c r="K3191" s="44">
        <f>IFERROR(_xll.qlIndexFixing(Index3M,H3191,TRUE,_xll.ohTrigger(RecalcTrigger,Trigger3M)),NA())</f>
        <v>6.1568804418321577E-3</v>
      </c>
      <c r="L3191" s="44">
        <f>IFERROR(_xll.qlIndexFixing(Index6M,$H3191,TRUE,_xll.ohTrigger(RecalcTrigger,Trigger6M)),NA())</f>
        <v>6.7271078372005324E-3</v>
      </c>
      <c r="M3191" s="145">
        <f>IFERROR(_xll.qlIndexFixing(Index1Y,$H3191,TRUE,_xll.ohTrigger(RecalcTrigger,Trigger1Y)),NA())</f>
        <v>6.3953752053334161E-3</v>
      </c>
      <c r="N3191" s="144">
        <f>IFERROR(_xll.qlIndexFixing(ONIndex1M,I3191,TRUE,_xll.ohTrigger(RecalcTrigger,Trigger1M)),NA())</f>
        <v>5.8881140795907783E-3</v>
      </c>
      <c r="O3191" s="44">
        <f>IFERROR(_xll.qlIndexFixing(ONIndex3M,I3191,TRUE,_xll.ohTrigger(RecalcTrigger,Trigger3M)),NA())</f>
        <v>6.1293337285661664E-3</v>
      </c>
      <c r="P3191" s="44">
        <f>IFERROR(_xll.qlIndexFixing(ONIndex6M,I3191,TRUE,_xll.ohTrigger(RecalcTrigger,Trigger6M)),NA())</f>
        <v>6.6813593096526347E-3</v>
      </c>
      <c r="Q3191" s="145">
        <f>IFERROR(_xll.qlIndexFixing(ONIndex1Y,I3191,TRUE,_xll.ohTrigger(RecalcTrigger,Trigger1Y)),NA())</f>
        <v>6.2840065815716883E-3</v>
      </c>
    </row>
    <row r="3192" spans="2:17" x14ac:dyDescent="0.2">
      <c r="B3192" s="39" t="s">
        <v>42</v>
      </c>
      <c r="D3192" s="42">
        <f>_xll.qlCalendarAdvance(Calendar,$D3191,B3192,"f",FALSE)</f>
        <v>62124</v>
      </c>
      <c r="E3192" s="139">
        <f>_xll.qlInterestRateIndexValueDate(IndexON,D3192)</f>
        <v>62124</v>
      </c>
      <c r="F3192" s="155">
        <f>IFERROR(_xll.qlIndexFixing(IndexON,D3192,TRUE,_xll.ohTrigger(RecalcTrigger,TriggerON)),NA())</f>
        <v>6.1006334239532833E-3</v>
      </c>
      <c r="H3192" s="42">
        <f>_xll.qlCalendarAdvance(Calendar,$H3191,B3192,"f",FALSE)</f>
        <v>62124</v>
      </c>
      <c r="I3192" s="139">
        <f>_xll.qlInterestRateIndexValueDate(Index1M,$H3192)</f>
        <v>62128</v>
      </c>
      <c r="J3192" s="144">
        <f>IFERROR(_xll.qlIndexFixing(Index1M,$H3192,TRUE,_xll.ohTrigger(RecalcTrigger,Trigger1M)),NA())</f>
        <v>5.8996466701961249E-3</v>
      </c>
      <c r="K3192" s="44">
        <f>IFERROR(_xll.qlIndexFixing(Index3M,H3192,TRUE,_xll.ohTrigger(RecalcTrigger,Trigger3M)),NA())</f>
        <v>6.1606308780390862E-3</v>
      </c>
      <c r="L3192" s="44">
        <f>IFERROR(_xll.qlIndexFixing(Index6M,$H3192,TRUE,_xll.ohTrigger(RecalcTrigger,Trigger6M)),NA())</f>
        <v>6.7294706337132307E-3</v>
      </c>
      <c r="M3192" s="145">
        <f>IFERROR(_xll.qlIndexFixing(Index1Y,$H3192,TRUE,_xll.ohTrigger(RecalcTrigger,Trigger1Y)),NA())</f>
        <v>6.3988395170047003E-3</v>
      </c>
      <c r="N3192" s="144">
        <f>IFERROR(_xll.qlIndexFixing(ONIndex1M,I3192,TRUE,_xll.ohTrigger(RecalcTrigger,Trigger1M)),NA())</f>
        <v>5.8919932596879221E-3</v>
      </c>
      <c r="O3192" s="44">
        <f>IFERROR(_xll.qlIndexFixing(ONIndex3M,I3192,TRUE,_xll.ohTrigger(RecalcTrigger,Trigger3M)),NA())</f>
        <v>6.1331323200075616E-3</v>
      </c>
      <c r="P3192" s="44">
        <f>IFERROR(_xll.qlIndexFixing(ONIndex6M,I3192,TRUE,_xll.ohTrigger(RecalcTrigger,Trigger6M)),NA())</f>
        <v>6.6847706466255374E-3</v>
      </c>
      <c r="Q3192" s="145">
        <f>IFERROR(_xll.qlIndexFixing(ONIndex1Y,I3192,TRUE,_xll.ohTrigger(RecalcTrigger,Trigger1Y)),NA())</f>
        <v>6.2876976659698158E-3</v>
      </c>
    </row>
    <row r="3193" spans="2:17" x14ac:dyDescent="0.2">
      <c r="B3193" s="39" t="s">
        <v>42</v>
      </c>
      <c r="D3193" s="42">
        <f>_xll.qlCalendarAdvance(Calendar,$D3192,B3193,"f",FALSE)</f>
        <v>62131</v>
      </c>
      <c r="E3193" s="139">
        <f>_xll.qlInterestRateIndexValueDate(IndexON,D3193)</f>
        <v>62131</v>
      </c>
      <c r="F3193" s="155">
        <f>IFERROR(_xll.qlIndexFixing(IndexON,D3193,TRUE,_xll.ohTrigger(RecalcTrigger,TriggerON)),NA())</f>
        <v>6.1006334239532833E-3</v>
      </c>
      <c r="H3193" s="42">
        <f>_xll.qlCalendarAdvance(Calendar,$H3192,B3193,"f",FALSE)</f>
        <v>62131</v>
      </c>
      <c r="I3193" s="139">
        <f>_xll.qlInterestRateIndexValueDate(Index1M,$H3193)</f>
        <v>62135</v>
      </c>
      <c r="J3193" s="144">
        <f>IFERROR(_xll.qlIndexFixing(Index1M,$H3193,TRUE,_xll.ohTrigger(RecalcTrigger,Trigger1M)),NA())</f>
        <v>5.9035048397571011E-3</v>
      </c>
      <c r="K3193" s="44">
        <f>IFERROR(_xll.qlIndexFixing(Index3M,H3193,TRUE,_xll.ohTrigger(RecalcTrigger,Trigger3M)),NA())</f>
        <v>6.1643723853892496E-3</v>
      </c>
      <c r="L3193" s="44">
        <f>IFERROR(_xll.qlIndexFixing(Index6M,$H3193,TRUE,_xll.ohTrigger(RecalcTrigger,Trigger6M)),NA())</f>
        <v>6.7317485368906952E-3</v>
      </c>
      <c r="M3193" s="145">
        <f>IFERROR(_xll.qlIndexFixing(Index1Y,$H3193,TRUE,_xll.ohTrigger(RecalcTrigger,Trigger1Y)),NA())</f>
        <v>6.402293901494935E-3</v>
      </c>
      <c r="N3193" s="144">
        <f>IFERROR(_xll.qlIndexFixing(ONIndex1M,I3193,TRUE,_xll.ohTrigger(RecalcTrigger,Trigger1M)),NA())</f>
        <v>5.8958638651240847E-3</v>
      </c>
      <c r="O3193" s="44">
        <f>IFERROR(_xll.qlIndexFixing(ONIndex3M,I3193,TRUE,_xll.ohTrigger(RecalcTrigger,Trigger3M)),NA())</f>
        <v>6.1369221144857988E-3</v>
      </c>
      <c r="P3193" s="44">
        <f>IFERROR(_xll.qlIndexFixing(ONIndex6M,I3193,TRUE,_xll.ohTrigger(RecalcTrigger,Trigger6M)),NA())</f>
        <v>6.6880989528961265E-3</v>
      </c>
      <c r="Q3193" s="145">
        <f>IFERROR(_xll.qlIndexFixing(ONIndex1Y,I3193,TRUE,_xll.ohTrigger(RecalcTrigger,Trigger1Y)),NA())</f>
        <v>6.2913794224694897E-3</v>
      </c>
    </row>
    <row r="3194" spans="2:17" x14ac:dyDescent="0.2">
      <c r="B3194" s="39" t="s">
        <v>42</v>
      </c>
      <c r="D3194" s="42">
        <f>_xll.qlCalendarAdvance(Calendar,$D3193,B3194,"f",FALSE)</f>
        <v>62138</v>
      </c>
      <c r="E3194" s="139">
        <f>_xll.qlInterestRateIndexValueDate(IndexON,D3194)</f>
        <v>62138</v>
      </c>
      <c r="F3194" s="155">
        <f>IFERROR(_xll.qlIndexFixing(IndexON,D3194,TRUE,_xll.ohTrigger(RecalcTrigger,TriggerON)),NA())</f>
        <v>6.1006334239799287E-3</v>
      </c>
      <c r="H3194" s="42">
        <f>_xll.qlCalendarAdvance(Calendar,$H3193,B3194,"f",FALSE)</f>
        <v>62138</v>
      </c>
      <c r="I3194" s="139">
        <f>_xll.qlInterestRateIndexValueDate(Index1M,$H3194)</f>
        <v>62142</v>
      </c>
      <c r="J3194" s="144">
        <f>IFERROR(_xll.qlIndexFixing(Index1M,$H3194,TRUE,_xll.ohTrigger(RecalcTrigger,Trigger1M)),NA())</f>
        <v>5.9073543800807517E-3</v>
      </c>
      <c r="K3194" s="44">
        <f>IFERROR(_xll.qlIndexFixing(Index3M,H3194,TRUE,_xll.ohTrigger(RecalcTrigger,Trigger3M)),NA())</f>
        <v>6.1681049437538604E-3</v>
      </c>
      <c r="L3194" s="44">
        <f>IFERROR(_xll.qlIndexFixing(Index6M,$H3194,TRUE,_xll.ohTrigger(RecalcTrigger,Trigger6M)),NA())</f>
        <v>6.7339414202979304E-3</v>
      </c>
      <c r="M3194" s="145">
        <f>IFERROR(_xll.qlIndexFixing(Index1Y,$H3194,TRUE,_xll.ohTrigger(RecalcTrigger,Trigger1Y)),NA())</f>
        <v>6.4057383372743823E-3</v>
      </c>
      <c r="N3194" s="144">
        <f>IFERROR(_xll.qlIndexFixing(ONIndex1M,I3194,TRUE,_xll.ohTrigger(RecalcTrigger,Trigger1M)),NA())</f>
        <v>5.8997258760751237E-3</v>
      </c>
      <c r="O3194" s="44">
        <f>IFERROR(_xll.qlIndexFixing(ONIndex3M,I3194,TRUE,_xll.ohTrigger(RecalcTrigger,Trigger3M)),NA())</f>
        <v>6.1407030920967998E-3</v>
      </c>
      <c r="P3194" s="44">
        <f>IFERROR(_xll.qlIndexFixing(ONIndex6M,I3194,TRUE,_xll.ohTrigger(RecalcTrigger,Trigger6M)),NA())</f>
        <v>6.691344102485175E-3</v>
      </c>
      <c r="Q3194" s="145">
        <f>IFERROR(_xll.qlIndexFixing(ONIndex1Y,I3194,TRUE,_xll.ohTrigger(RecalcTrigger,Trigger1Y)),NA())</f>
        <v>6.2950518298077185E-3</v>
      </c>
    </row>
    <row r="3195" spans="2:17" x14ac:dyDescent="0.2">
      <c r="B3195" s="39" t="s">
        <v>42</v>
      </c>
      <c r="D3195" s="42">
        <f>_xll.qlCalendarAdvance(Calendar,$D3194,B3195,"f",FALSE)</f>
        <v>62145</v>
      </c>
      <c r="E3195" s="139">
        <f>_xll.qlInterestRateIndexValueDate(IndexON,D3195)</f>
        <v>62145</v>
      </c>
      <c r="F3195" s="155">
        <f>IFERROR(_xll.qlIndexFixing(IndexON,D3195,TRUE,_xll.ohTrigger(RecalcTrigger,TriggerON)),NA())</f>
        <v>6.1006334239532833E-3</v>
      </c>
      <c r="H3195" s="42">
        <f>_xll.qlCalendarAdvance(Calendar,$H3194,B3195,"f",FALSE)</f>
        <v>62145</v>
      </c>
      <c r="I3195" s="139">
        <f>_xll.qlInterestRateIndexValueDate(Index1M,$H3195)</f>
        <v>62149</v>
      </c>
      <c r="J3195" s="144">
        <f>IFERROR(_xll.qlIndexFixing(Index1M,$H3195,TRUE,_xll.ohTrigger(RecalcTrigger,Trigger1M)),NA())</f>
        <v>5.9111952715827443E-3</v>
      </c>
      <c r="K3195" s="44">
        <f>IFERROR(_xll.qlIndexFixing(Index3M,H3195,TRUE,_xll.ohTrigger(RecalcTrigger,Trigger3M)),NA())</f>
        <v>6.1718285330014666E-3</v>
      </c>
      <c r="L3195" s="44">
        <f>IFERROR(_xll.qlIndexFixing(Index6M,$H3195,TRUE,_xll.ohTrigger(RecalcTrigger,Trigger6M)),NA())</f>
        <v>6.7360491575109817E-3</v>
      </c>
      <c r="M3195" s="145">
        <f>IFERROR(_xll.qlIndexFixing(Index1Y,$H3195,TRUE,_xll.ohTrigger(RecalcTrigger,Trigger1Y)),NA())</f>
        <v>6.4091728028135252E-3</v>
      </c>
      <c r="N3195" s="144">
        <f>IFERROR(_xll.qlIndexFixing(ONIndex1M,I3195,TRUE,_xll.ohTrigger(RecalcTrigger,Trigger1M)),NA())</f>
        <v>5.903579273036641E-3</v>
      </c>
      <c r="O3195" s="44">
        <f>IFERROR(_xll.qlIndexFixing(ONIndex3M,I3195,TRUE,_xll.ohTrigger(RecalcTrigger,Trigger3M)),NA())</f>
        <v>6.1444752326167418E-3</v>
      </c>
      <c r="P3195" s="44">
        <f>IFERROR(_xll.qlIndexFixing(ONIndex6M,I3195,TRUE,_xll.ohTrigger(RecalcTrigger,Trigger6M)),NA())</f>
        <v>6.694505969893072E-3</v>
      </c>
      <c r="Q3195" s="145">
        <f>IFERROR(_xll.qlIndexFixing(ONIndex1Y,I3195,TRUE,_xll.ohTrigger(RecalcTrigger,Trigger1Y)),NA())</f>
        <v>6.2987148666415749E-3</v>
      </c>
    </row>
    <row r="3196" spans="2:17" x14ac:dyDescent="0.2">
      <c r="B3196" s="39" t="s">
        <v>42</v>
      </c>
      <c r="D3196" s="42">
        <f>_xll.qlCalendarAdvance(Calendar,$D3195,B3196,"f",FALSE)</f>
        <v>62152</v>
      </c>
      <c r="E3196" s="139">
        <f>_xll.qlInterestRateIndexValueDate(IndexON,D3196)</f>
        <v>62152</v>
      </c>
      <c r="F3196" s="155">
        <f>IFERROR(_xll.qlIndexFixing(IndexON,D3196,TRUE,_xll.ohTrigger(RecalcTrigger,TriggerON)),NA())</f>
        <v>6.1006334239532833E-3</v>
      </c>
      <c r="H3196" s="42">
        <f>_xll.qlCalendarAdvance(Calendar,$H3195,B3196,"f",FALSE)</f>
        <v>62152</v>
      </c>
      <c r="I3196" s="139">
        <f>_xll.qlInterestRateIndexValueDate(Index1M,$H3196)</f>
        <v>62156</v>
      </c>
      <c r="J3196" s="144">
        <f>IFERROR(_xll.qlIndexFixing(Index1M,$H3196,TRUE,_xll.ohTrigger(RecalcTrigger,Trigger1M)),NA())</f>
        <v>5.9159920491055808E-3</v>
      </c>
      <c r="K3196" s="44">
        <f>IFERROR(_xll.qlIndexFixing(Index3M,H3196,TRUE,_xll.ohTrigger(RecalcTrigger,Trigger3M)),NA())</f>
        <v>6.1761761664225687E-3</v>
      </c>
      <c r="L3196" s="44">
        <f>IFERROR(_xll.qlIndexFixing(Index6M,$H3196,TRUE,_xll.ohTrigger(RecalcTrigger,Trigger6M)),NA())</f>
        <v>6.7386033400067937E-3</v>
      </c>
      <c r="M3196" s="145">
        <f>IFERROR(_xll.qlIndexFixing(Index1Y,$H3196,TRUE,_xll.ohTrigger(RecalcTrigger,Trigger1Y)),NA())</f>
        <v>6.4125972765826274E-3</v>
      </c>
      <c r="N3196" s="144">
        <f>IFERROR(_xll.qlIndexFixing(ONIndex1M,I3196,TRUE,_xll.ohTrigger(RecalcTrigger,Trigger1M)),NA())</f>
        <v>5.9074240365042385E-3</v>
      </c>
      <c r="O3196" s="44">
        <f>IFERROR(_xll.qlIndexFixing(ONIndex3M,I3196,TRUE,_xll.ohTrigger(RecalcTrigger,Trigger3M)),NA())</f>
        <v>6.1482385160616104E-3</v>
      </c>
      <c r="P3196" s="44">
        <f>IFERROR(_xll.qlIndexFixing(ONIndex6M,I3196,TRUE,_xll.ohTrigger(RecalcTrigger,Trigger6M)),NA())</f>
        <v>6.6975844293004627E-3</v>
      </c>
      <c r="Q3196" s="145">
        <f>IFERROR(_xll.qlIndexFixing(ONIndex1Y,I3196,TRUE,_xll.ohTrigger(RecalcTrigger,Trigger1Y)),NA())</f>
        <v>6.3023685116281314E-3</v>
      </c>
    </row>
    <row r="3197" spans="2:17" x14ac:dyDescent="0.2">
      <c r="B3197" s="39" t="s">
        <v>42</v>
      </c>
      <c r="D3197" s="42">
        <f>_xll.qlCalendarAdvance(Calendar,$D3196,B3197,"f",FALSE)</f>
        <v>62159</v>
      </c>
      <c r="E3197" s="139">
        <f>_xll.qlInterestRateIndexValueDate(IndexON,D3197)</f>
        <v>62159</v>
      </c>
      <c r="F3197" s="155">
        <f>IFERROR(_xll.qlIndexFixing(IndexON,D3197,TRUE,_xll.ohTrigger(RecalcTrigger,TriggerON)),NA())</f>
        <v>6.1006334239799287E-3</v>
      </c>
      <c r="H3197" s="42">
        <f>_xll.qlCalendarAdvance(Calendar,$H3196,B3197,"f",FALSE)</f>
        <v>62159</v>
      </c>
      <c r="I3197" s="139">
        <f>_xll.qlInterestRateIndexValueDate(Index1M,$H3197)</f>
        <v>62163</v>
      </c>
      <c r="J3197" s="144">
        <f>IFERROR(_xll.qlIndexFixing(Index1M,$H3197,TRUE,_xll.ohTrigger(RecalcTrigger,Trigger1M)),NA())</f>
        <v>5.9198139054260314E-3</v>
      </c>
      <c r="K3197" s="44">
        <f>IFERROR(_xll.qlIndexFixing(Index3M,H3197,TRUE,_xll.ohTrigger(RecalcTrigger,Trigger3M)),NA())</f>
        <v>6.1798805891572182E-3</v>
      </c>
      <c r="L3197" s="44">
        <f>IFERROR(_xll.qlIndexFixing(Index6M,$H3197,TRUE,_xll.ohTrigger(RecalcTrigger,Trigger6M)),NA())</f>
        <v>6.7405220794037254E-3</v>
      </c>
      <c r="M3197" s="145">
        <f>IFERROR(_xll.qlIndexFixing(Index1Y,$H3197,TRUE,_xll.ohTrigger(RecalcTrigger,Trigger1Y)),NA())</f>
        <v>6.4160117370521694E-3</v>
      </c>
      <c r="N3197" s="144">
        <f>IFERROR(_xll.qlIndexFixing(ONIndex1M,I3197,TRUE,_xll.ohTrigger(RecalcTrigger,Trigger1M)),NA())</f>
        <v>5.9112601468935821E-3</v>
      </c>
      <c r="O3197" s="44">
        <f>IFERROR(_xll.qlIndexFixing(ONIndex3M,I3197,TRUE,_xll.ohTrigger(RecalcTrigger,Trigger3M)),NA())</f>
        <v>6.1519929225273273E-3</v>
      </c>
      <c r="P3197" s="44">
        <f>IFERROR(_xll.qlIndexFixing(ONIndex6M,I3197,TRUE,_xll.ohTrigger(RecalcTrigger,Trigger6M)),NA())</f>
        <v>6.7005793551278003E-3</v>
      </c>
      <c r="Q3197" s="145">
        <f>IFERROR(_xll.qlIndexFixing(ONIndex1Y,I3197,TRUE,_xll.ohTrigger(RecalcTrigger,Trigger1Y)),NA())</f>
        <v>6.3060127436642688E-3</v>
      </c>
    </row>
    <row r="3198" spans="2:17" x14ac:dyDescent="0.2">
      <c r="B3198" s="39" t="s">
        <v>42</v>
      </c>
      <c r="D3198" s="42">
        <f>_xll.qlCalendarAdvance(Calendar,$D3197,B3198,"f",FALSE)</f>
        <v>62166</v>
      </c>
      <c r="E3198" s="139">
        <f>_xll.qlInterestRateIndexValueDate(IndexON,D3198)</f>
        <v>62166</v>
      </c>
      <c r="F3198" s="155">
        <f>IFERROR(_xll.qlIndexFixing(IndexON,D3198,TRUE,_xll.ohTrigger(RecalcTrigger,TriggerON)),NA())</f>
        <v>6.1006334239799287E-3</v>
      </c>
      <c r="H3198" s="42">
        <f>_xll.qlCalendarAdvance(Calendar,$H3197,B3198,"f",FALSE)</f>
        <v>62166</v>
      </c>
      <c r="I3198" s="139">
        <f>_xll.qlInterestRateIndexValueDate(Index1M,$H3198)</f>
        <v>62170</v>
      </c>
      <c r="J3198" s="144">
        <f>IFERROR(_xll.qlIndexFixing(Index1M,$H3198,TRUE,_xll.ohTrigger(RecalcTrigger,Trigger1M)),NA())</f>
        <v>5.9236270496599462E-3</v>
      </c>
      <c r="K3198" s="44">
        <f>IFERROR(_xll.qlIndexFixing(Index3M,H3198,TRUE,_xll.ohTrigger(RecalcTrigger,Trigger3M)),NA())</f>
        <v>6.1835759792685232E-3</v>
      </c>
      <c r="L3198" s="44">
        <f>IFERROR(_xll.qlIndexFixing(Index6M,$H3198,TRUE,_xll.ohTrigger(RecalcTrigger,Trigger6M)),NA())</f>
        <v>6.7423552615437261E-3</v>
      </c>
      <c r="M3198" s="145">
        <f>IFERROR(_xll.qlIndexFixing(Index1Y,$H3198,TRUE,_xll.ohTrigger(RecalcTrigger,Trigger1Y)),NA())</f>
        <v>6.419416162692853E-3</v>
      </c>
      <c r="N3198" s="144">
        <f>IFERROR(_xll.qlIndexFixing(ONIndex1M,I3198,TRUE,_xll.ohTrigger(RecalcTrigger,Trigger1M)),NA())</f>
        <v>5.9150875847002737E-3</v>
      </c>
      <c r="O3198" s="44">
        <f>IFERROR(_xll.qlIndexFixing(ONIndex3M,I3198,TRUE,_xll.ohTrigger(RecalcTrigger,Trigger3M)),NA())</f>
        <v>6.1557384316301977E-3</v>
      </c>
      <c r="P3198" s="44">
        <f>IFERROR(_xll.qlIndexFixing(ONIndex6M,I3198,TRUE,_xll.ohTrigger(RecalcTrigger,Trigger6M)),NA())</f>
        <v>6.7034906213958578E-3</v>
      </c>
      <c r="Q3198" s="145">
        <f>IFERROR(_xll.qlIndexFixing(ONIndex1Y,I3198,TRUE,_xll.ohTrigger(RecalcTrigger,Trigger1Y)),NA())</f>
        <v>6.3096475414869957E-3</v>
      </c>
    </row>
    <row r="3199" spans="2:17" x14ac:dyDescent="0.2">
      <c r="B3199" s="39" t="s">
        <v>42</v>
      </c>
      <c r="D3199" s="42">
        <f>_xll.qlCalendarAdvance(Calendar,$D3198,B3199,"f",FALSE)</f>
        <v>62173</v>
      </c>
      <c r="E3199" s="139">
        <f>_xll.qlInterestRateIndexValueDate(IndexON,D3199)</f>
        <v>62173</v>
      </c>
      <c r="F3199" s="155">
        <f>IFERROR(_xll.qlIndexFixing(IndexON,D3199,TRUE,_xll.ohTrigger(RecalcTrigger,TriggerON)),NA())</f>
        <v>6.1006334239799287E-3</v>
      </c>
      <c r="H3199" s="42">
        <f>_xll.qlCalendarAdvance(Calendar,$H3198,B3199,"f",FALSE)</f>
        <v>62173</v>
      </c>
      <c r="I3199" s="139">
        <f>_xll.qlInterestRateIndexValueDate(Index1M,$H3199)</f>
        <v>62177</v>
      </c>
      <c r="J3199" s="144">
        <f>IFERROR(_xll.qlIndexFixing(Index1M,$H3199,TRUE,_xll.ohTrigger(RecalcTrigger,Trigger1M)),NA())</f>
        <v>5.927431462225569E-3</v>
      </c>
      <c r="K3199" s="44">
        <f>IFERROR(_xll.qlIndexFixing(Index3M,H3199,TRUE,_xll.ohTrigger(RecalcTrigger,Trigger3M)),NA())</f>
        <v>6.1872623166230227E-3</v>
      </c>
      <c r="L3199" s="44">
        <f>IFERROR(_xll.qlIndexFixing(Index6M,$H3199,TRUE,_xll.ohTrigger(RecalcTrigger,Trigger6M)),NA())</f>
        <v>6.7441027600370273E-3</v>
      </c>
      <c r="M3199" s="145">
        <f>IFERROR(_xll.qlIndexFixing(Index1Y,$H3199,TRUE,_xll.ohTrigger(RecalcTrigger,Trigger1Y)),NA())</f>
        <v>6.4228105319747231E-3</v>
      </c>
      <c r="N3199" s="144">
        <f>IFERROR(_xll.qlIndexFixing(ONIndex1M,I3199,TRUE,_xll.ohTrigger(RecalcTrigger,Trigger1M)),NA())</f>
        <v>5.9201903282879442E-3</v>
      </c>
      <c r="O3199" s="44">
        <f>IFERROR(_xll.qlIndexFixing(ONIndex3M,I3199,TRUE,_xll.ohTrigger(RecalcTrigger,Trigger3M)),NA())</f>
        <v>6.1607516474246893E-3</v>
      </c>
      <c r="P3199" s="44">
        <f>IFERROR(_xll.qlIndexFixing(ONIndex6M,I3199,TRUE,_xll.ohTrigger(RecalcTrigger,Trigger6M)),NA())</f>
        <v>6.7073587574473237E-3</v>
      </c>
      <c r="Q3199" s="145">
        <f>IFERROR(_xll.qlIndexFixing(ONIndex1Y,I3199,TRUE,_xll.ohTrigger(RecalcTrigger,Trigger1Y)),NA())</f>
        <v>6.3145282687333548E-3</v>
      </c>
    </row>
    <row r="3200" spans="2:17" x14ac:dyDescent="0.2">
      <c r="B3200" s="39" t="s">
        <v>42</v>
      </c>
      <c r="D3200" s="42">
        <f>_xll.qlCalendarAdvance(Calendar,$D3199,B3200,"f",FALSE)</f>
        <v>62184</v>
      </c>
      <c r="E3200" s="139">
        <f>_xll.qlInterestRateIndexValueDate(IndexON,D3200)</f>
        <v>62184</v>
      </c>
      <c r="F3200" s="155">
        <f>IFERROR(_xll.qlIndexFixing(IndexON,D3200,TRUE,_xll.ohTrigger(RecalcTrigger,TriggerON)),NA())</f>
        <v>6.1005300443284227E-3</v>
      </c>
      <c r="H3200" s="42">
        <f>_xll.qlCalendarAdvance(Calendar,$H3199,B3200,"f",FALSE)</f>
        <v>62184</v>
      </c>
      <c r="I3200" s="139">
        <f>_xll.qlInterestRateIndexValueDate(Index1M,$H3200)</f>
        <v>62186</v>
      </c>
      <c r="J3200" s="144">
        <f>IFERROR(_xll.qlIndexFixing(Index1M,$H3200,TRUE,_xll.ohTrigger(RecalcTrigger,Trigger1M)),NA())</f>
        <v>5.9326289965733192E-3</v>
      </c>
      <c r="K3200" s="44">
        <f>IFERROR(_xll.qlIndexFixing(Index3M,H3200,TRUE,_xll.ohTrigger(RecalcTrigger,Trigger3M)),NA())</f>
        <v>6.191674582038148E-3</v>
      </c>
      <c r="L3200" s="44">
        <f>IFERROR(_xll.qlIndexFixing(Index6M,$H3200,TRUE,_xll.ohTrigger(RecalcTrigger,Trigger6M)),NA())</f>
        <v>6.7460730399431894E-3</v>
      </c>
      <c r="M3200" s="145">
        <f>IFERROR(_xll.qlIndexFixing(Index1Y,$H3200,TRUE,_xll.ohTrigger(RecalcTrigger,Trigger1Y)),NA())</f>
        <v>6.4271599097131277E-3</v>
      </c>
      <c r="N3200" s="144">
        <f>IFERROR(_xll.qlIndexFixing(ONIndex1M,I3200,TRUE,_xll.ohTrigger(RecalcTrigger,Trigger1M)),NA())</f>
        <v>5.9248896070940305E-3</v>
      </c>
      <c r="O3200" s="44">
        <f>IFERROR(_xll.qlIndexFixing(ONIndex3M,I3200,TRUE,_xll.ohTrigger(RecalcTrigger,Trigger3M)),NA())</f>
        <v>6.1653287456930883E-3</v>
      </c>
      <c r="P3200" s="44">
        <f>IFERROR(_xll.qlIndexFixing(ONIndex6M,I3200,TRUE,_xll.ohTrigger(RecalcTrigger,Trigger6M)),NA())</f>
        <v>6.7105917046372809E-3</v>
      </c>
      <c r="Q3200" s="145">
        <f>IFERROR(_xll.qlIndexFixing(ONIndex1Y,I3200,TRUE,_xll.ohTrigger(RecalcTrigger,Trigger1Y)),NA())</f>
        <v>6.3189506941352391E-3</v>
      </c>
    </row>
    <row r="3201" spans="2:17" x14ac:dyDescent="0.2">
      <c r="B3201" s="39" t="s">
        <v>42</v>
      </c>
      <c r="D3201" s="42">
        <f>_xll.qlCalendarAdvance(Calendar,$D3200,B3201,"f",FALSE)</f>
        <v>62191</v>
      </c>
      <c r="E3201" s="139">
        <f>_xll.qlInterestRateIndexValueDate(IndexON,D3201)</f>
        <v>62191</v>
      </c>
      <c r="F3201" s="155">
        <f>IFERROR(_xll.qlIndexFixing(IndexON,D3201,TRUE,_xll.ohTrigger(RecalcTrigger,TriggerON)),NA())</f>
        <v>6.1005300443284227E-3</v>
      </c>
      <c r="H3201" s="42">
        <f>_xll.qlCalendarAdvance(Calendar,$H3200,B3201,"f",FALSE)</f>
        <v>62191</v>
      </c>
      <c r="I3201" s="139">
        <f>_xll.qlInterestRateIndexValueDate(Index1M,$H3201)</f>
        <v>62193</v>
      </c>
      <c r="J3201" s="144">
        <f>IFERROR(_xll.qlIndexFixing(Index1M,$H3201,TRUE,_xll.ohTrigger(RecalcTrigger,Trigger1M)),NA())</f>
        <v>5.9364128111499825E-3</v>
      </c>
      <c r="K3201" s="44">
        <f>IFERROR(_xll.qlIndexFixing(Index3M,H3201,TRUE,_xll.ohTrigger(RecalcTrigger,Trigger3M)),NA())</f>
        <v>6.1953407424648176E-3</v>
      </c>
      <c r="L3201" s="44">
        <f>IFERROR(_xll.qlIndexFixing(Index6M,$H3201,TRUE,_xll.ohTrigger(RecalcTrigger,Trigger6M)),NA())</f>
        <v>6.7476303708784366E-3</v>
      </c>
      <c r="M3201" s="145">
        <f>IFERROR(_xll.qlIndexFixing(Index1Y,$H3201,TRUE,_xll.ohTrigger(RecalcTrigger,Trigger1Y)),NA())</f>
        <v>6.4305312121869171E-3</v>
      </c>
      <c r="N3201" s="144">
        <f>IFERROR(_xll.qlIndexFixing(ONIndex1M,I3201,TRUE,_xll.ohTrigger(RecalcTrigger,Trigger1M)),NA())</f>
        <v>5.9286859112450685E-3</v>
      </c>
      <c r="O3201" s="44">
        <f>IFERROR(_xll.qlIndexFixing(ONIndex3M,I3201,TRUE,_xll.ohTrigger(RecalcTrigger,Trigger3M)),NA())</f>
        <v>6.1690423153049068E-3</v>
      </c>
      <c r="P3201" s="44">
        <f>IFERROR(_xll.qlIndexFixing(ONIndex6M,I3201,TRUE,_xll.ohTrigger(RecalcTrigger,Trigger6M)),NA())</f>
        <v>6.7132031610483978E-3</v>
      </c>
      <c r="Q3201" s="145">
        <f>IFERROR(_xll.qlIndexFixing(ONIndex1Y,I3201,TRUE,_xll.ohTrigger(RecalcTrigger,Trigger1Y)),NA())</f>
        <v>6.3225516239295843E-3</v>
      </c>
    </row>
    <row r="3202" spans="2:17" x14ac:dyDescent="0.2">
      <c r="B3202" s="39" t="s">
        <v>42</v>
      </c>
      <c r="D3202" s="42">
        <f>_xll.qlCalendarAdvance(Calendar,$D3201,B3202,"f",FALSE)</f>
        <v>62198</v>
      </c>
      <c r="E3202" s="139">
        <f>_xll.qlInterestRateIndexValueDate(IndexON,D3202)</f>
        <v>62198</v>
      </c>
      <c r="F3202" s="155">
        <f>IFERROR(_xll.qlIndexFixing(IndexON,D3202,TRUE,_xll.ohTrigger(RecalcTrigger,TriggerON)),NA())</f>
        <v>6.1005300443284227E-3</v>
      </c>
      <c r="H3202" s="42">
        <f>_xll.qlCalendarAdvance(Calendar,$H3201,B3202,"f",FALSE)</f>
        <v>62198</v>
      </c>
      <c r="I3202" s="139">
        <f>_xll.qlInterestRateIndexValueDate(Index1M,$H3202)</f>
        <v>62200</v>
      </c>
      <c r="J3202" s="144">
        <f>IFERROR(_xll.qlIndexFixing(Index1M,$H3202,TRUE,_xll.ohTrigger(RecalcTrigger,Trigger1M)),NA())</f>
        <v>5.9401878281914455E-3</v>
      </c>
      <c r="K3202" s="44">
        <f>IFERROR(_xll.qlIndexFixing(Index3M,H3202,TRUE,_xll.ohTrigger(RecalcTrigger,Trigger3M)),NA())</f>
        <v>6.1989977855419738E-3</v>
      </c>
      <c r="L3202" s="44">
        <f>IFERROR(_xll.qlIndexFixing(Index6M,$H3202,TRUE,_xll.ohTrigger(RecalcTrigger,Trigger6M)),NA())</f>
        <v>6.7491016135820588E-3</v>
      </c>
      <c r="M3202" s="145">
        <f>IFERROR(_xll.qlIndexFixing(Index1Y,$H3202,TRUE,_xll.ohTrigger(RecalcTrigger,Trigger1Y)),NA())</f>
        <v>6.435055025187362E-3</v>
      </c>
      <c r="N3202" s="144">
        <f>IFERROR(_xll.qlIndexFixing(ONIndex1M,I3202,TRUE,_xll.ohTrigger(RecalcTrigger,Trigger1M)),NA())</f>
        <v>5.9324734534449419E-3</v>
      </c>
      <c r="O3202" s="44">
        <f>IFERROR(_xll.qlIndexFixing(ONIndex3M,I3202,TRUE,_xll.ohTrigger(RecalcTrigger,Trigger3M)),NA())</f>
        <v>6.1727468956274123E-3</v>
      </c>
      <c r="P3202" s="44">
        <f>IFERROR(_xll.qlIndexFixing(ONIndex6M,I3202,TRUE,_xll.ohTrigger(RecalcTrigger,Trigger6M)),NA())</f>
        <v>6.7157303831599791E-3</v>
      </c>
      <c r="Q3202" s="145">
        <f>IFERROR(_xll.qlIndexFixing(ONIndex1Y,I3202,TRUE,_xll.ohTrigger(RecalcTrigger,Trigger1Y)),NA())</f>
        <v>6.3261430221484005E-3</v>
      </c>
    </row>
    <row r="3203" spans="2:17" x14ac:dyDescent="0.2">
      <c r="B3203" s="39" t="s">
        <v>42</v>
      </c>
      <c r="D3203" s="42">
        <f>_xll.qlCalendarAdvance(Calendar,$D3202,B3203,"f",FALSE)</f>
        <v>62205</v>
      </c>
      <c r="E3203" s="139">
        <f>_xll.qlInterestRateIndexValueDate(IndexON,D3203)</f>
        <v>62205</v>
      </c>
      <c r="F3203" s="155">
        <f>IFERROR(_xll.qlIndexFixing(IndexON,D3203,TRUE,_xll.ohTrigger(RecalcTrigger,TriggerON)),NA())</f>
        <v>6.1005300443284227E-3</v>
      </c>
      <c r="H3203" s="42">
        <f>_xll.qlCalendarAdvance(Calendar,$H3202,B3203,"f",FALSE)</f>
        <v>62205</v>
      </c>
      <c r="I3203" s="139">
        <f>_xll.qlInterestRateIndexValueDate(Index1M,$H3203)</f>
        <v>62207</v>
      </c>
      <c r="J3203" s="144">
        <f>IFERROR(_xll.qlIndexFixing(Index1M,$H3203,TRUE,_xll.ohTrigger(RecalcTrigger,Trigger1M)),NA())</f>
        <v>5.943954028108378E-3</v>
      </c>
      <c r="K3203" s="44">
        <f>IFERROR(_xll.qlIndexFixing(Index3M,H3203,TRUE,_xll.ohTrigger(RecalcTrigger,Trigger3M)),NA())</f>
        <v>6.202645691136272E-3</v>
      </c>
      <c r="L3203" s="44">
        <f>IFERROR(_xll.qlIndexFixing(Index6M,$H3203,TRUE,_xll.ohTrigger(RecalcTrigger,Trigger6M)),NA())</f>
        <v>6.7504866417114028E-3</v>
      </c>
      <c r="M3203" s="145">
        <f>IFERROR(_xll.qlIndexFixing(Index1Y,$H3203,TRUE,_xll.ohTrigger(RecalcTrigger,Trigger1Y)),NA())</f>
        <v>6.4372434143096912E-3</v>
      </c>
      <c r="N3203" s="144">
        <f>IFERROR(_xll.qlIndexFixing(ONIndex1M,I3203,TRUE,_xll.ohTrigger(RecalcTrigger,Trigger1M)),NA())</f>
        <v>5.9362522137895724E-3</v>
      </c>
      <c r="O3203" s="44">
        <f>IFERROR(_xll.qlIndexFixing(ONIndex3M,I3203,TRUE,_xll.ohTrigger(RecalcTrigger,Trigger3M)),NA())</f>
        <v>6.1764424670762708E-3</v>
      </c>
      <c r="P3203" s="44">
        <f>IFERROR(_xll.qlIndexFixing(ONIndex6M,I3203,TRUE,_xll.ohTrigger(RecalcTrigger,Trigger6M)),NA())</f>
        <v>6.7181732455523502E-3</v>
      </c>
      <c r="Q3203" s="145">
        <f>IFERROR(_xll.qlIndexFixing(ONIndex1Y,I3203,TRUE,_xll.ohTrigger(RecalcTrigger,Trigger1Y)),NA())</f>
        <v>6.3297248672888884E-3</v>
      </c>
    </row>
    <row r="3204" spans="2:17" x14ac:dyDescent="0.2">
      <c r="B3204" s="39" t="s">
        <v>42</v>
      </c>
      <c r="D3204" s="42">
        <f>_xll.qlCalendarAdvance(Calendar,$D3203,B3204,"f",FALSE)</f>
        <v>62212</v>
      </c>
      <c r="E3204" s="139">
        <f>_xll.qlInterestRateIndexValueDate(IndexON,D3204)</f>
        <v>62212</v>
      </c>
      <c r="F3204" s="155">
        <f>IFERROR(_xll.qlIndexFixing(IndexON,D3204,TRUE,_xll.ohTrigger(RecalcTrigger,TriggerON)),NA())</f>
        <v>6.1005300443284227E-3</v>
      </c>
      <c r="H3204" s="42">
        <f>_xll.qlCalendarAdvance(Calendar,$H3203,B3204,"f",FALSE)</f>
        <v>62212</v>
      </c>
      <c r="I3204" s="139">
        <f>_xll.qlInterestRateIndexValueDate(Index1M,$H3204)</f>
        <v>62215</v>
      </c>
      <c r="J3204" s="144">
        <f>IFERROR(_xll.qlIndexFixing(Index1M,$H3204,TRUE,_xll.ohTrigger(RecalcTrigger,Trigger1M)),NA())</f>
        <v>5.9479307825029545E-3</v>
      </c>
      <c r="K3204" s="44">
        <f>IFERROR(_xll.qlIndexFixing(Index3M,H3204,TRUE,_xll.ohTrigger(RecalcTrigger,Trigger3M)),NA())</f>
        <v>6.2077379097748558E-3</v>
      </c>
      <c r="L3204" s="44">
        <f>IFERROR(_xll.qlIndexFixing(Index6M,$H3204,TRUE,_xll.ohTrigger(RecalcTrigger,Trigger6M)),NA())</f>
        <v>6.7522128652940721E-3</v>
      </c>
      <c r="M3204" s="145">
        <f>IFERROR(_xll.qlIndexFixing(Index1Y,$H3204,TRUE,_xll.ohTrigger(RecalcTrigger,Trigger1Y)),NA())</f>
        <v>6.4416392314059828E-3</v>
      </c>
      <c r="N3204" s="144">
        <f>IFERROR(_xll.qlIndexFixing(ONIndex1M,I3204,TRUE,_xll.ohTrigger(RecalcTrigger,Trigger1M)),NA())</f>
        <v>5.9405600189421648E-3</v>
      </c>
      <c r="O3204" s="44">
        <f>IFERROR(_xll.qlIndexFixing(ONIndex3M,I3204,TRUE,_xll.ohTrigger(RecalcTrigger,Trigger3M)),NA())</f>
        <v>6.1806549198628602E-3</v>
      </c>
      <c r="P3204" s="44">
        <f>IFERROR(_xll.qlIndexFixing(ONIndex6M,I3204,TRUE,_xll.ohTrigger(RecalcTrigger,Trigger6M)),NA())</f>
        <v>6.7208616289882173E-3</v>
      </c>
      <c r="Q3204" s="145">
        <f>IFERROR(_xll.qlIndexFixing(ONIndex1Y,I3204,TRUE,_xll.ohTrigger(RecalcTrigger,Trigger1Y)),NA())</f>
        <v>6.333806680016707E-3</v>
      </c>
    </row>
    <row r="3205" spans="2:17" x14ac:dyDescent="0.2">
      <c r="B3205" s="39" t="s">
        <v>42</v>
      </c>
      <c r="D3205" s="42">
        <f>_xll.qlCalendarAdvance(Calendar,$D3204,B3205,"f",FALSE)</f>
        <v>62219</v>
      </c>
      <c r="E3205" s="139">
        <f>_xll.qlInterestRateIndexValueDate(IndexON,D3205)</f>
        <v>62219</v>
      </c>
      <c r="F3205" s="155">
        <f>IFERROR(_xll.qlIndexFixing(IndexON,D3205,TRUE,_xll.ohTrigger(RecalcTrigger,TriggerON)),NA())</f>
        <v>6.1005300443284227E-3</v>
      </c>
      <c r="H3205" s="42">
        <f>_xll.qlCalendarAdvance(Calendar,$H3204,B3205,"f",FALSE)</f>
        <v>62219</v>
      </c>
      <c r="I3205" s="139">
        <f>_xll.qlInterestRateIndexValueDate(Index1M,$H3205)</f>
        <v>62221</v>
      </c>
      <c r="J3205" s="144">
        <f>IFERROR(_xll.qlIndexFixing(Index1M,$H3205,TRUE,_xll.ohTrigger(RecalcTrigger,Trigger1M)),NA())</f>
        <v>5.9514598982263189E-3</v>
      </c>
      <c r="K3205" s="44">
        <f>IFERROR(_xll.qlIndexFixing(Index3M,H3205,TRUE,_xll.ohTrigger(RecalcTrigger,Trigger3M)),NA())</f>
        <v>6.2102250171145266E-3</v>
      </c>
      <c r="L3205" s="44">
        <f>IFERROR(_xll.qlIndexFixing(Index6M,$H3205,TRUE,_xll.ohTrigger(RecalcTrigger,Trigger6M)),NA())</f>
        <v>6.7533543180501553E-3</v>
      </c>
      <c r="M3205" s="145">
        <f>IFERROR(_xll.qlIndexFixing(Index1Y,$H3205,TRUE,_xll.ohTrigger(RecalcTrigger,Trigger1Y)),NA())</f>
        <v>6.4439149358027506E-3</v>
      </c>
      <c r="N3205" s="144">
        <f>IFERROR(_xll.qlIndexFixing(ONIndex1M,I3205,TRUE,_xll.ohTrigger(RecalcTrigger,Trigger1M)),NA())</f>
        <v>5.943783311215256E-3</v>
      </c>
      <c r="O3205" s="44">
        <f>IFERROR(_xll.qlIndexFixing(ONIndex3M,I3205,TRUE,_xll.ohTrigger(RecalcTrigger,Trigger3M)),NA())</f>
        <v>6.1838065022179478E-3</v>
      </c>
      <c r="P3205" s="44">
        <f>IFERROR(_xll.qlIndexFixing(ONIndex6M,I3205,TRUE,_xll.ohTrigger(RecalcTrigger,Trigger6M)),NA())</f>
        <v>6.7228053874224258E-3</v>
      </c>
      <c r="Q3205" s="145">
        <f>IFERROR(_xll.qlIndexFixing(ONIndex1Y,I3205,TRUE,_xll.ohTrigger(RecalcTrigger,Trigger1Y)),NA())</f>
        <v>6.3368598138424659E-3</v>
      </c>
    </row>
    <row r="3206" spans="2:17" x14ac:dyDescent="0.2">
      <c r="B3206" s="39" t="s">
        <v>42</v>
      </c>
      <c r="D3206" s="42">
        <f>_xll.qlCalendarAdvance(Calendar,$D3205,B3206,"f",FALSE)</f>
        <v>62226</v>
      </c>
      <c r="E3206" s="139">
        <f>_xll.qlInterestRateIndexValueDate(IndexON,D3206)</f>
        <v>62226</v>
      </c>
      <c r="F3206" s="155">
        <f>IFERROR(_xll.qlIndexFixing(IndexON,D3206,TRUE,_xll.ohTrigger(RecalcTrigger,TriggerON)),NA())</f>
        <v>6.1005300442484867E-3</v>
      </c>
      <c r="H3206" s="42">
        <f>_xll.qlCalendarAdvance(Calendar,$H3205,B3206,"f",FALSE)</f>
        <v>62226</v>
      </c>
      <c r="I3206" s="139">
        <f>_xll.qlInterestRateIndexValueDate(Index1M,$H3206)</f>
        <v>62228</v>
      </c>
      <c r="J3206" s="144">
        <f>IFERROR(_xll.qlIndexFixing(Index1M,$H3206,TRUE,_xll.ohTrigger(RecalcTrigger,Trigger1M)),NA())</f>
        <v>5.955199529243671E-3</v>
      </c>
      <c r="K3206" s="44">
        <f>IFERROR(_xll.qlIndexFixing(Index3M,H3206,TRUE,_xll.ohTrigger(RecalcTrigger,Trigger3M)),NA())</f>
        <v>6.2138447909873438E-3</v>
      </c>
      <c r="L3206" s="44">
        <f>IFERROR(_xll.qlIndexFixing(Index6M,$H3206,TRUE,_xll.ohTrigger(RecalcTrigger,Trigger6M)),NA())</f>
        <v>6.7544613157196004E-3</v>
      </c>
      <c r="M3206" s="145">
        <f>IFERROR(_xll.qlIndexFixing(Index1Y,$H3206,TRUE,_xll.ohTrigger(RecalcTrigger,Trigger1Y)),NA())</f>
        <v>6.4472353874895066E-3</v>
      </c>
      <c r="N3206" s="144">
        <f>IFERROR(_xll.qlIndexFixing(ONIndex1M,I3206,TRUE,_xll.ohTrigger(RecalcTrigger,Trigger1M)),NA())</f>
        <v>5.947535609127641E-3</v>
      </c>
      <c r="O3206" s="44">
        <f>IFERROR(_xll.qlIndexFixing(ONIndex3M,I3206,TRUE,_xll.ohTrigger(RecalcTrigger,Trigger3M)),NA())</f>
        <v>6.1874749258628015E-3</v>
      </c>
      <c r="P3206" s="44">
        <f>IFERROR(_xll.qlIndexFixing(ONIndex6M,I3206,TRUE,_xll.ohTrigger(RecalcTrigger,Trigger6M)),NA())</f>
        <v>6.7249944158209729E-3</v>
      </c>
      <c r="Q3206" s="145">
        <f>IFERROR(_xll.qlIndexFixing(ONIndex1Y,I3206,TRUE,_xll.ohTrigger(RecalcTrigger,Trigger1Y)),NA())</f>
        <v>6.3404128724098285E-3</v>
      </c>
    </row>
    <row r="3207" spans="2:17" x14ac:dyDescent="0.2">
      <c r="B3207" s="39" t="s">
        <v>42</v>
      </c>
      <c r="D3207" s="42">
        <f>_xll.qlCalendarAdvance(Calendar,$D3206,B3207,"f",FALSE)</f>
        <v>62233</v>
      </c>
      <c r="E3207" s="139">
        <f>_xll.qlInterestRateIndexValueDate(IndexON,D3207)</f>
        <v>62233</v>
      </c>
      <c r="F3207" s="155">
        <f>IFERROR(_xll.qlIndexFixing(IndexON,D3207,TRUE,_xll.ohTrigger(RecalcTrigger,TriggerON)),NA())</f>
        <v>6.1005300443284227E-3</v>
      </c>
      <c r="H3207" s="42">
        <f>_xll.qlCalendarAdvance(Calendar,$H3206,B3207,"f",FALSE)</f>
        <v>62233</v>
      </c>
      <c r="I3207" s="139">
        <f>_xll.qlInterestRateIndexValueDate(Index1M,$H3207)</f>
        <v>62235</v>
      </c>
      <c r="J3207" s="144">
        <f>IFERROR(_xll.qlIndexFixing(Index1M,$H3207,TRUE,_xll.ohTrigger(RecalcTrigger,Trigger1M)),NA())</f>
        <v>5.958930264791662E-3</v>
      </c>
      <c r="K3207" s="44">
        <f>IFERROR(_xll.qlIndexFixing(Index3M,H3207,TRUE,_xll.ohTrigger(RecalcTrigger,Trigger3M)),NA())</f>
        <v>6.217455345289836E-3</v>
      </c>
      <c r="L3207" s="44">
        <f>IFERROR(_xll.qlIndexFixing(Index6M,$H3207,TRUE,_xll.ohTrigger(RecalcTrigger,Trigger6M)),NA())</f>
        <v>6.7554815616288613E-3</v>
      </c>
      <c r="M3207" s="145">
        <f>IFERROR(_xll.qlIndexFixing(Index1Y,$H3207,TRUE,_xll.ohTrigger(RecalcTrigger,Trigger1Y)),NA())</f>
        <v>6.4505456044306091E-3</v>
      </c>
      <c r="N3207" s="144">
        <f>IFERROR(_xll.qlIndexFixing(ONIndex1M,I3207,TRUE,_xll.ohTrigger(RecalcTrigger,Trigger1M)),NA())</f>
        <v>5.9512790471671906E-3</v>
      </c>
      <c r="O3207" s="44">
        <f>IFERROR(_xll.qlIndexFixing(ONIndex3M,I3207,TRUE,_xll.ohTrigger(RecalcTrigger,Trigger3M)),NA())</f>
        <v>6.1911342601383978E-3</v>
      </c>
      <c r="P3207" s="44">
        <f>IFERROR(_xll.qlIndexFixing(ONIndex6M,I3207,TRUE,_xll.ohTrigger(RecalcTrigger,Trigger6M)),NA())</f>
        <v>6.7270985814626982E-3</v>
      </c>
      <c r="Q3207" s="145">
        <f>IFERROR(_xll.qlIndexFixing(ONIndex1Y,I3207,TRUE,_xll.ohTrigger(RecalcTrigger,Trigger1Y)),NA())</f>
        <v>6.3439562930067694E-3</v>
      </c>
    </row>
    <row r="3208" spans="2:17" x14ac:dyDescent="0.2">
      <c r="B3208" s="39" t="s">
        <v>42</v>
      </c>
      <c r="D3208" s="42">
        <f>_xll.qlCalendarAdvance(Calendar,$D3207,B3208,"f",FALSE)</f>
        <v>62240</v>
      </c>
      <c r="E3208" s="139">
        <f>_xll.qlInterestRateIndexValueDate(IndexON,D3208)</f>
        <v>62240</v>
      </c>
      <c r="F3208" s="155">
        <f>IFERROR(_xll.qlIndexFixing(IndexON,D3208,TRUE,_xll.ohTrigger(RecalcTrigger,TriggerON)),NA())</f>
        <v>6.1005300443284227E-3</v>
      </c>
      <c r="H3208" s="42">
        <f>_xll.qlCalendarAdvance(Calendar,$H3207,B3208,"f",FALSE)</f>
        <v>62240</v>
      </c>
      <c r="I3208" s="139">
        <f>_xll.qlInterestRateIndexValueDate(Index1M,$H3208)</f>
        <v>62242</v>
      </c>
      <c r="J3208" s="144">
        <f>IFERROR(_xll.qlIndexFixing(Index1M,$H3208,TRUE,_xll.ohTrigger(RecalcTrigger,Trigger1M)),NA())</f>
        <v>5.9626520852684717E-3</v>
      </c>
      <c r="K3208" s="44">
        <f>IFERROR(_xll.qlIndexFixing(Index3M,H3208,TRUE,_xll.ohTrigger(RecalcTrigger,Trigger3M)),NA())</f>
        <v>6.2210566598859367E-3</v>
      </c>
      <c r="L3208" s="44">
        <f>IFERROR(_xll.qlIndexFixing(Index6M,$H3208,TRUE,_xll.ohTrigger(RecalcTrigger,Trigger6M)),NA())</f>
        <v>6.7561141425146777E-3</v>
      </c>
      <c r="M3208" s="145">
        <f>IFERROR(_xll.qlIndexFixing(Index1Y,$H3208,TRUE,_xll.ohTrigger(RecalcTrigger,Trigger1Y)),NA())</f>
        <v>6.4538455650967599E-3</v>
      </c>
      <c r="N3208" s="144">
        <f>IFERROR(_xll.qlIndexFixing(ONIndex1M,I3208,TRUE,_xll.ohTrigger(RecalcTrigger,Trigger1M)),NA())</f>
        <v>5.9550136055896985E-3</v>
      </c>
      <c r="O3208" s="44">
        <f>IFERROR(_xll.qlIndexFixing(ONIndex3M,I3208,TRUE,_xll.ohTrigger(RecalcTrigger,Trigger3M)),NA())</f>
        <v>6.1947844850607225E-3</v>
      </c>
      <c r="P3208" s="44">
        <f>IFERROR(_xll.qlIndexFixing(ONIndex6M,I3208,TRUE,_xll.ohTrigger(RecalcTrigger,Trigger6M)),NA())</f>
        <v>6.7291177584483108E-3</v>
      </c>
      <c r="Q3208" s="145">
        <f>IFERROR(_xll.qlIndexFixing(ONIndex1Y,I3208,TRUE,_xll.ohTrigger(RecalcTrigger,Trigger1Y)),NA())</f>
        <v>6.3474900542104251E-3</v>
      </c>
    </row>
    <row r="3209" spans="2:17" x14ac:dyDescent="0.2">
      <c r="B3209" s="39" t="s">
        <v>42</v>
      </c>
      <c r="D3209" s="42">
        <f>_xll.qlCalendarAdvance(Calendar,$D3208,B3209,"f",FALSE)</f>
        <v>62247</v>
      </c>
      <c r="E3209" s="139">
        <f>_xll.qlInterestRateIndexValueDate(IndexON,D3209)</f>
        <v>62247</v>
      </c>
      <c r="F3209" s="155">
        <f>IFERROR(_xll.qlIndexFixing(IndexON,D3209,TRUE,_xll.ohTrigger(RecalcTrigger,TriggerON)),NA())</f>
        <v>6.1005300443284227E-3</v>
      </c>
      <c r="H3209" s="42">
        <f>_xll.qlCalendarAdvance(Calendar,$H3208,B3209,"f",FALSE)</f>
        <v>62247</v>
      </c>
      <c r="I3209" s="139">
        <f>_xll.qlInterestRateIndexValueDate(Index1M,$H3209)</f>
        <v>62249</v>
      </c>
      <c r="J3209" s="144">
        <f>IFERROR(_xll.qlIndexFixing(Index1M,$H3209,TRUE,_xll.ohTrigger(RecalcTrigger,Trigger1M)),NA())</f>
        <v>5.9663649710972599E-3</v>
      </c>
      <c r="K3209" s="44">
        <f>IFERROR(_xll.qlIndexFixing(Index3M,H3209,TRUE,_xll.ohTrigger(RecalcTrigger,Trigger3M)),NA())</f>
        <v>6.2246487146439232E-3</v>
      </c>
      <c r="L3209" s="44">
        <f>IFERROR(_xll.qlIndexFixing(Index6M,$H3209,TRUE,_xll.ohTrigger(RecalcTrigger,Trigger6M)),NA())</f>
        <v>6.7569792306150676E-3</v>
      </c>
      <c r="M3209" s="145">
        <f>IFERROR(_xll.qlIndexFixing(Index1Y,$H3209,TRUE,_xll.ohTrigger(RecalcTrigger,Trigger1Y)),NA())</f>
        <v>6.4571352479584395E-3</v>
      </c>
      <c r="N3209" s="144">
        <f>IFERROR(_xll.qlIndexFixing(ONIndex1M,I3209,TRUE,_xll.ohTrigger(RecalcTrigger,Trigger1M)),NA())</f>
        <v>5.9587392648108306E-3</v>
      </c>
      <c r="O3209" s="44">
        <f>IFERROR(_xll.qlIndexFixing(ONIndex3M,I3209,TRUE,_xll.ohTrigger(RecalcTrigger,Trigger3M)),NA())</f>
        <v>6.1984255803260169E-3</v>
      </c>
      <c r="P3209" s="44">
        <f>IFERROR(_xll.qlIndexFixing(ONIndex6M,I3209,TRUE,_xll.ohTrigger(RecalcTrigger,Trigger6M)),NA())</f>
        <v>6.7310518213581361E-3</v>
      </c>
      <c r="Q3209" s="145">
        <f>IFERROR(_xll.qlIndexFixing(ONIndex1Y,I3209,TRUE,_xll.ohTrigger(RecalcTrigger,Trigger1Y)),NA())</f>
        <v>6.3510141347578042E-3</v>
      </c>
    </row>
    <row r="3210" spans="2:17" x14ac:dyDescent="0.2">
      <c r="B3210" s="39" t="s">
        <v>42</v>
      </c>
      <c r="D3210" s="42">
        <f>_xll.qlCalendarAdvance(Calendar,$D3209,B3210,"f",FALSE)</f>
        <v>62254</v>
      </c>
      <c r="E3210" s="139">
        <f>_xll.qlInterestRateIndexValueDate(IndexON,D3210)</f>
        <v>62254</v>
      </c>
      <c r="F3210" s="155">
        <f>IFERROR(_xll.qlIndexFixing(IndexON,D3210,TRUE,_xll.ohTrigger(RecalcTrigger,TriggerON)),NA())</f>
        <v>6.1005300443284227E-3</v>
      </c>
      <c r="H3210" s="42">
        <f>_xll.qlCalendarAdvance(Calendar,$H3209,B3210,"f",FALSE)</f>
        <v>62254</v>
      </c>
      <c r="I3210" s="139">
        <f>_xll.qlInterestRateIndexValueDate(Index1M,$H3210)</f>
        <v>62256</v>
      </c>
      <c r="J3210" s="144">
        <f>IFERROR(_xll.qlIndexFixing(Index1M,$H3210,TRUE,_xll.ohTrigger(RecalcTrigger,Trigger1M)),NA())</f>
        <v>5.9700689026837006E-3</v>
      </c>
      <c r="K3210" s="44">
        <f>IFERROR(_xll.qlIndexFixing(Index3M,H3210,TRUE,_xll.ohTrigger(RecalcTrigger,Trigger3M)),NA())</f>
        <v>6.2282314894285991E-3</v>
      </c>
      <c r="L3210" s="44">
        <f>IFERROR(_xll.qlIndexFixing(Index6M,$H3210,TRUE,_xll.ohTrigger(RecalcTrigger,Trigger6M)),NA())</f>
        <v>6.7577572200501279E-3</v>
      </c>
      <c r="M3210" s="145">
        <f>IFERROR(_xll.qlIndexFixing(Index1Y,$H3210,TRUE,_xll.ohTrigger(RecalcTrigger,Trigger1Y)),NA())</f>
        <v>6.4604146314865682E-3</v>
      </c>
      <c r="N3210" s="144">
        <f>IFERROR(_xll.qlIndexFixing(ONIndex1M,I3210,TRUE,_xll.ohTrigger(RecalcTrigger,Trigger1M)),NA())</f>
        <v>5.9624560054860609E-3</v>
      </c>
      <c r="O3210" s="44">
        <f>IFERROR(_xll.qlIndexFixing(ONIndex3M,I3210,TRUE,_xll.ohTrigger(RecalcTrigger,Trigger3M)),NA())</f>
        <v>6.2020575259502664E-3</v>
      </c>
      <c r="P3210" s="44">
        <f>IFERROR(_xll.qlIndexFixing(ONIndex6M,I3210,TRUE,_xll.ohTrigger(RecalcTrigger,Trigger6M)),NA())</f>
        <v>6.7329006442129469E-3</v>
      </c>
      <c r="Q3210" s="145">
        <f>IFERROR(_xll.qlIndexFixing(ONIndex1Y,I3210,TRUE,_xll.ohTrigger(RecalcTrigger,Trigger1Y)),NA())</f>
        <v>6.3545285133059792E-3</v>
      </c>
    </row>
    <row r="3211" spans="2:17" x14ac:dyDescent="0.2">
      <c r="B3211" s="39" t="s">
        <v>42</v>
      </c>
      <c r="D3211" s="42">
        <f>_xll.qlCalendarAdvance(Calendar,$D3210,B3211,"f",FALSE)</f>
        <v>62261</v>
      </c>
      <c r="E3211" s="139">
        <f>_xll.qlInterestRateIndexValueDate(IndexON,D3211)</f>
        <v>62261</v>
      </c>
      <c r="F3211" s="155">
        <f>IFERROR(_xll.qlIndexFixing(IndexON,D3211,TRUE,_xll.ohTrigger(RecalcTrigger,TriggerON)),NA())</f>
        <v>6.1005300442484867E-3</v>
      </c>
      <c r="H3211" s="42">
        <f>_xll.qlCalendarAdvance(Calendar,$H3210,B3211,"f",FALSE)</f>
        <v>62261</v>
      </c>
      <c r="I3211" s="139">
        <f>_xll.qlInterestRateIndexValueDate(Index1M,$H3211)</f>
        <v>62263</v>
      </c>
      <c r="J3211" s="144">
        <f>IFERROR(_xll.qlIndexFixing(Index1M,$H3211,TRUE,_xll.ohTrigger(RecalcTrigger,Trigger1M)),NA())</f>
        <v>5.9737638604434595E-3</v>
      </c>
      <c r="K3211" s="44">
        <f>IFERROR(_xll.qlIndexFixing(Index3M,H3211,TRUE,_xll.ohTrigger(RecalcTrigger,Trigger3M)),NA())</f>
        <v>6.2318049641108472E-3</v>
      </c>
      <c r="L3211" s="44">
        <f>IFERROR(_xll.qlIndexFixing(Index6M,$H3211,TRUE,_xll.ohTrigger(RecalcTrigger,Trigger6M)),NA())</f>
        <v>6.7584479845667527E-3</v>
      </c>
      <c r="M3211" s="145">
        <f>IFERROR(_xll.qlIndexFixing(Index1Y,$H3211,TRUE,_xll.ohTrigger(RecalcTrigger,Trigger1Y)),NA())</f>
        <v>6.4636836941518484E-3</v>
      </c>
      <c r="N3211" s="144">
        <f>IFERROR(_xll.qlIndexFixing(ONIndex1M,I3211,TRUE,_xll.ohTrigger(RecalcTrigger,Trigger1M)),NA())</f>
        <v>5.9661638078711832E-3</v>
      </c>
      <c r="O3211" s="44">
        <f>IFERROR(_xll.qlIndexFixing(ONIndex3M,I3211,TRUE,_xll.ohTrigger(RecalcTrigger,Trigger3M)),NA())</f>
        <v>6.2056803020293927E-3</v>
      </c>
      <c r="P3211" s="44">
        <f>IFERROR(_xll.qlIndexFixing(ONIndex6M,I3211,TRUE,_xll.ohTrigger(RecalcTrigger,Trigger6M)),NA())</f>
        <v>6.7346641015131326E-3</v>
      </c>
      <c r="Q3211" s="145">
        <f>IFERROR(_xll.qlIndexFixing(ONIndex1Y,I3211,TRUE,_xll.ohTrigger(RecalcTrigger,Trigger1Y)),NA())</f>
        <v>6.3580331685120228E-3</v>
      </c>
    </row>
    <row r="3212" spans="2:17" x14ac:dyDescent="0.2">
      <c r="B3212" s="39" t="s">
        <v>42</v>
      </c>
      <c r="D3212" s="42">
        <f>_xll.qlCalendarAdvance(Calendar,$D3211,B3212,"f",FALSE)</f>
        <v>62268</v>
      </c>
      <c r="E3212" s="139">
        <f>_xll.qlInterestRateIndexValueDate(IndexON,D3212)</f>
        <v>62268</v>
      </c>
      <c r="F3212" s="155">
        <f>IFERROR(_xll.qlIndexFixing(IndexON,D3212,TRUE,_xll.ohTrigger(RecalcTrigger,TriggerON)),NA())</f>
        <v>6.1005300443284227E-3</v>
      </c>
      <c r="H3212" s="42">
        <f>_xll.qlCalendarAdvance(Calendar,$H3211,B3212,"f",FALSE)</f>
        <v>62268</v>
      </c>
      <c r="I3212" s="139">
        <f>_xll.qlInterestRateIndexValueDate(Index1M,$H3212)</f>
        <v>62270</v>
      </c>
      <c r="J3212" s="144">
        <f>IFERROR(_xll.qlIndexFixing(Index1M,$H3212,TRUE,_xll.ohTrigger(RecalcTrigger,Trigger1M)),NA())</f>
        <v>5.9774498247847085E-3</v>
      </c>
      <c r="K3212" s="44">
        <f>IFERROR(_xll.qlIndexFixing(Index3M,H3212,TRUE,_xll.ohTrigger(RecalcTrigger,Trigger3M)),NA())</f>
        <v>6.235369118553733E-3</v>
      </c>
      <c r="L3212" s="44">
        <f>IFERROR(_xll.qlIndexFixing(Index6M,$H3212,TRUE,_xll.ohTrigger(RecalcTrigger,Trigger6M)),NA())</f>
        <v>6.7592770948679635E-3</v>
      </c>
      <c r="M3212" s="145">
        <f>IFERROR(_xll.qlIndexFixing(Index1Y,$H3212,TRUE,_xll.ohTrigger(RecalcTrigger,Trigger1Y)),NA())</f>
        <v>6.4669424144245423E-3</v>
      </c>
      <c r="N3212" s="144">
        <f>IFERROR(_xll.qlIndexFixing(ONIndex1M,I3212,TRUE,_xll.ohTrigger(RecalcTrigger,Trigger1M)),NA())</f>
        <v>5.9698626524617993E-3</v>
      </c>
      <c r="O3212" s="44">
        <f>IFERROR(_xll.qlIndexFixing(ONIndex3M,I3212,TRUE,_xll.ohTrigger(RecalcTrigger,Trigger3M)),NA())</f>
        <v>6.2092938881797011E-3</v>
      </c>
      <c r="P3212" s="44">
        <f>IFERROR(_xll.qlIndexFixing(ONIndex6M,I3212,TRUE,_xll.ohTrigger(RecalcTrigger,Trigger6M)),NA())</f>
        <v>6.7363420672794661E-3</v>
      </c>
      <c r="Q3212" s="145">
        <f>IFERROR(_xll.qlIndexFixing(ONIndex1Y,I3212,TRUE,_xll.ohTrigger(RecalcTrigger,Trigger1Y)),NA())</f>
        <v>6.3615280793527518E-3</v>
      </c>
    </row>
    <row r="3213" spans="2:17" x14ac:dyDescent="0.2">
      <c r="B3213" s="39" t="s">
        <v>42</v>
      </c>
      <c r="D3213" s="42">
        <f>_xll.qlCalendarAdvance(Calendar,$D3212,B3213,"f",FALSE)</f>
        <v>62275</v>
      </c>
      <c r="E3213" s="139">
        <f>_xll.qlInterestRateIndexValueDate(IndexON,D3213)</f>
        <v>62275</v>
      </c>
      <c r="F3213" s="155">
        <f>IFERROR(_xll.qlIndexFixing(IndexON,D3213,TRUE,_xll.ohTrigger(RecalcTrigger,TriggerON)),NA())</f>
        <v>6.1005300443284227E-3</v>
      </c>
      <c r="H3213" s="42">
        <f>_xll.qlCalendarAdvance(Calendar,$H3212,B3213,"f",FALSE)</f>
        <v>62275</v>
      </c>
      <c r="I3213" s="139">
        <f>_xll.qlInterestRateIndexValueDate(Index1M,$H3213)</f>
        <v>62277</v>
      </c>
      <c r="J3213" s="144">
        <f>IFERROR(_xll.qlIndexFixing(Index1M,$H3213,TRUE,_xll.ohTrigger(RecalcTrigger,Trigger1M)),NA())</f>
        <v>5.9811267761206155E-3</v>
      </c>
      <c r="K3213" s="44">
        <f>IFERROR(_xll.qlIndexFixing(Index3M,H3213,TRUE,_xll.ohTrigger(RecalcTrigger,Trigger3M)),NA())</f>
        <v>6.2389239326255327E-3</v>
      </c>
      <c r="L3213" s="44">
        <f>IFERROR(_xll.qlIndexFixing(Index6M,$H3213,TRUE,_xll.ohTrigger(RecalcTrigger,Trigger6M)),NA())</f>
        <v>6.7597741784336703E-3</v>
      </c>
      <c r="M3213" s="145">
        <f>IFERROR(_xll.qlIndexFixing(Index1Y,$H3213,TRUE,_xll.ohTrigger(RecalcTrigger,Trigger1Y)),NA())</f>
        <v>6.4701907707766645E-3</v>
      </c>
      <c r="N3213" s="144">
        <f>IFERROR(_xll.qlIndexFixing(ONIndex1M,I3213,TRUE,_xll.ohTrigger(RecalcTrigger,Trigger1M)),NA())</f>
        <v>5.973552519593639E-3</v>
      </c>
      <c r="O3213" s="44">
        <f>IFERROR(_xll.qlIndexFixing(ONIndex3M,I3213,TRUE,_xll.ohTrigger(RecalcTrigger,Trigger3M)),NA())</f>
        <v>6.2128982645770492E-3</v>
      </c>
      <c r="P3213" s="44">
        <f>IFERROR(_xll.qlIndexFixing(ONIndex6M,I3213,TRUE,_xll.ohTrigger(RecalcTrigger,Trigger6M)),NA())</f>
        <v>6.7379344160922727E-3</v>
      </c>
      <c r="Q3213" s="145">
        <f>IFERROR(_xll.qlIndexFixing(ONIndex1Y,I3213,TRUE,_xll.ohTrigger(RecalcTrigger,Trigger1Y)),NA())</f>
        <v>6.3650132242454305E-3</v>
      </c>
    </row>
    <row r="3214" spans="2:17" x14ac:dyDescent="0.2">
      <c r="B3214" s="39" t="s">
        <v>42</v>
      </c>
      <c r="D3214" s="42">
        <f>_xll.qlCalendarAdvance(Calendar,$D3213,B3214,"f",FALSE)</f>
        <v>62282</v>
      </c>
      <c r="E3214" s="139">
        <f>_xll.qlInterestRateIndexValueDate(IndexON,D3214)</f>
        <v>62282</v>
      </c>
      <c r="F3214" s="155">
        <f>IFERROR(_xll.qlIndexFixing(IndexON,D3214,TRUE,_xll.ohTrigger(RecalcTrigger,TriggerON)),NA())</f>
        <v>6.1005300442484867E-3</v>
      </c>
      <c r="H3214" s="42">
        <f>_xll.qlCalendarAdvance(Calendar,$H3213,B3214,"f",FALSE)</f>
        <v>62282</v>
      </c>
      <c r="I3214" s="139">
        <f>_xll.qlInterestRateIndexValueDate(Index1M,$H3214)</f>
        <v>62284</v>
      </c>
      <c r="J3214" s="144">
        <f>IFERROR(_xll.qlIndexFixing(Index1M,$H3214,TRUE,_xll.ohTrigger(RecalcTrigger,Trigger1M)),NA())</f>
        <v>5.9847946948618502E-3</v>
      </c>
      <c r="K3214" s="44">
        <f>IFERROR(_xll.qlIndexFixing(Index3M,H3214,TRUE,_xll.ohTrigger(RecalcTrigger,Trigger3M)),NA())</f>
        <v>6.2424693861936565E-3</v>
      </c>
      <c r="L3214" s="44">
        <f>IFERROR(_xll.qlIndexFixing(Index6M,$H3214,TRUE,_xll.ohTrigger(RecalcTrigger,Trigger6M)),NA())</f>
        <v>6.7601836264192944E-3</v>
      </c>
      <c r="M3214" s="145">
        <f>IFERROR(_xll.qlIndexFixing(Index1Y,$H3214,TRUE,_xll.ohTrigger(RecalcTrigger,Trigger1Y)),NA())</f>
        <v>6.4734287416780417E-3</v>
      </c>
      <c r="N3214" s="144">
        <f>IFERROR(_xll.qlIndexFixing(ONIndex1M,I3214,TRUE,_xll.ohTrigger(RecalcTrigger,Trigger1M)),NA())</f>
        <v>5.9772333898422403E-3</v>
      </c>
      <c r="O3214" s="44">
        <f>IFERROR(_xll.qlIndexFixing(ONIndex3M,I3214,TRUE,_xll.ohTrigger(RecalcTrigger,Trigger3M)),NA())</f>
        <v>6.2164934110775505E-3</v>
      </c>
      <c r="P3214" s="44">
        <f>IFERROR(_xll.qlIndexFixing(ONIndex6M,I3214,TRUE,_xll.ohTrigger(RecalcTrigger,Trigger6M)),NA())</f>
        <v>6.7394410219723255E-3</v>
      </c>
      <c r="Q3214" s="145">
        <f>IFERROR(_xll.qlIndexFixing(ONIndex1Y,I3214,TRUE,_xll.ohTrigger(RecalcTrigger,Trigger1Y)),NA())</f>
        <v>6.3684885820070036E-3</v>
      </c>
    </row>
    <row r="3215" spans="2:17" x14ac:dyDescent="0.2">
      <c r="B3215" s="39" t="s">
        <v>42</v>
      </c>
      <c r="D3215" s="42">
        <f>_xll.qlCalendarAdvance(Calendar,$D3214,B3215,"f",FALSE)</f>
        <v>62289</v>
      </c>
      <c r="E3215" s="139">
        <f>_xll.qlInterestRateIndexValueDate(IndexON,D3215)</f>
        <v>62289</v>
      </c>
      <c r="F3215" s="155">
        <f>IFERROR(_xll.qlIndexFixing(IndexON,D3215,TRUE,_xll.ohTrigger(RecalcTrigger,TriggerON)),NA())</f>
        <v>6.1005300443284227E-3</v>
      </c>
      <c r="H3215" s="42">
        <f>_xll.qlCalendarAdvance(Calendar,$H3214,B3215,"f",FALSE)</f>
        <v>62289</v>
      </c>
      <c r="I3215" s="139">
        <f>_xll.qlInterestRateIndexValueDate(Index1M,$H3215)</f>
        <v>62291</v>
      </c>
      <c r="J3215" s="144">
        <f>IFERROR(_xll.qlIndexFixing(Index1M,$H3215,TRUE,_xll.ohTrigger(RecalcTrigger,Trigger1M)),NA())</f>
        <v>5.9884535614240786E-3</v>
      </c>
      <c r="K3215" s="44">
        <f>IFERROR(_xll.qlIndexFixing(Index3M,H3215,TRUE,_xll.ohTrigger(RecalcTrigger,Trigger3M)),NA())</f>
        <v>6.2460054591237744E-3</v>
      </c>
      <c r="L3215" s="44">
        <f>IFERROR(_xll.qlIndexFixing(Index6M,$H3215,TRUE,_xll.ohTrigger(RecalcTrigger,Trigger6M)),NA())</f>
        <v>6.7605053126109571E-3</v>
      </c>
      <c r="M3215" s="145">
        <f>IFERROR(_xll.qlIndexFixing(Index1Y,$H3215,TRUE,_xll.ohTrigger(RecalcTrigger,Trigger1Y)),NA())</f>
        <v>6.476656305599811E-3</v>
      </c>
      <c r="N3215" s="144">
        <f>IFERROR(_xll.qlIndexFixing(ONIndex1M,I3215,TRUE,_xll.ohTrigger(RecalcTrigger,Trigger1M)),NA())</f>
        <v>5.980905243623269E-3</v>
      </c>
      <c r="O3215" s="44">
        <f>IFERROR(_xll.qlIndexFixing(ONIndex3M,I3215,TRUE,_xll.ohTrigger(RecalcTrigger,Trigger3M)),NA())</f>
        <v>6.2200793075373184E-3</v>
      </c>
      <c r="P3215" s="44">
        <f>IFERROR(_xll.qlIndexFixing(ONIndex6M,I3215,TRUE,_xll.ohTrigger(RecalcTrigger,Trigger6M)),NA())</f>
        <v>6.7408617592601416E-3</v>
      </c>
      <c r="Q3215" s="145">
        <f>IFERROR(_xll.qlIndexFixing(ONIndex1Y,I3215,TRUE,_xll.ohTrigger(RecalcTrigger,Trigger1Y)),NA())</f>
        <v>6.3719541314544159E-3</v>
      </c>
    </row>
    <row r="3216" spans="2:17" x14ac:dyDescent="0.2">
      <c r="B3216" s="39" t="s">
        <v>42</v>
      </c>
      <c r="D3216" s="42">
        <f>_xll.qlCalendarAdvance(Calendar,$D3215,B3216,"f",FALSE)</f>
        <v>62296</v>
      </c>
      <c r="E3216" s="139">
        <f>_xll.qlInterestRateIndexValueDate(IndexON,D3216)</f>
        <v>62296</v>
      </c>
      <c r="F3216" s="155">
        <f>IFERROR(_xll.qlIndexFixing(IndexON,D3216,TRUE,_xll.ohTrigger(RecalcTrigger,TriggerON)),NA())</f>
        <v>6.1005300443284227E-3</v>
      </c>
      <c r="H3216" s="42">
        <f>_xll.qlCalendarAdvance(Calendar,$H3215,B3216,"f",FALSE)</f>
        <v>62296</v>
      </c>
      <c r="I3216" s="139">
        <f>_xll.qlInterestRateIndexValueDate(Index1M,$H3216)</f>
        <v>62298</v>
      </c>
      <c r="J3216" s="144">
        <f>IFERROR(_xll.qlIndexFixing(Index1M,$H3216,TRUE,_xll.ohTrigger(RecalcTrigger,Trigger1M)),NA())</f>
        <v>5.9921033562154724E-3</v>
      </c>
      <c r="K3216" s="44">
        <f>IFERROR(_xll.qlIndexFixing(Index3M,H3216,TRUE,_xll.ohTrigger(RecalcTrigger,Trigger3M)),NA())</f>
        <v>6.2495321312850335E-3</v>
      </c>
      <c r="L3216" s="44">
        <f>IFERROR(_xll.qlIndexFixing(Index6M,$H3216,TRUE,_xll.ohTrigger(RecalcTrigger,Trigger6M)),NA())</f>
        <v>6.7607391108072436E-3</v>
      </c>
      <c r="M3216" s="145">
        <f>IFERROR(_xll.qlIndexFixing(Index1Y,$H3216,TRUE,_xll.ohTrigger(RecalcTrigger,Trigger1Y)),NA())</f>
        <v>6.4798734410131138E-3</v>
      </c>
      <c r="N3216" s="144">
        <f>IFERROR(_xll.qlIndexFixing(ONIndex1M,I3216,TRUE,_xll.ohTrigger(RecalcTrigger,Trigger1M)),NA())</f>
        <v>5.9845680611925189E-3</v>
      </c>
      <c r="O3216" s="44">
        <f>IFERROR(_xll.qlIndexFixing(ONIndex3M,I3216,TRUE,_xll.ohTrigger(RecalcTrigger,Trigger3M)),NA())</f>
        <v>6.2236559339723385E-3</v>
      </c>
      <c r="P3216" s="44">
        <f>IFERROR(_xll.qlIndexFixing(ONIndex6M,I3216,TRUE,_xll.ohTrigger(RecalcTrigger,Trigger6M)),NA())</f>
        <v>6.7421965023761743E-3</v>
      </c>
      <c r="Q3216" s="145">
        <f>IFERROR(_xll.qlIndexFixing(ONIndex1Y,I3216,TRUE,_xll.ohTrigger(RecalcTrigger,Trigger1Y)),NA())</f>
        <v>6.3754098510848678E-3</v>
      </c>
    </row>
    <row r="3217" spans="2:17" x14ac:dyDescent="0.2">
      <c r="B3217" s="39" t="s">
        <v>42</v>
      </c>
      <c r="D3217" s="42">
        <f>_xll.qlCalendarAdvance(Calendar,$D3216,B3217,"f",FALSE)</f>
        <v>62303</v>
      </c>
      <c r="E3217" s="139">
        <f>_xll.qlInterestRateIndexValueDate(IndexON,D3217)</f>
        <v>62303</v>
      </c>
      <c r="F3217" s="155">
        <f>IFERROR(_xll.qlIndexFixing(IndexON,D3217,TRUE,_xll.ohTrigger(RecalcTrigger,TriggerON)),NA())</f>
        <v>6.1005300443284227E-3</v>
      </c>
      <c r="H3217" s="42">
        <f>_xll.qlCalendarAdvance(Calendar,$H3216,B3217,"f",FALSE)</f>
        <v>62303</v>
      </c>
      <c r="I3217" s="139">
        <f>_xll.qlInterestRateIndexValueDate(Index1M,$H3217)</f>
        <v>62305</v>
      </c>
      <c r="J3217" s="144">
        <f>IFERROR(_xll.qlIndexFixing(Index1M,$H3217,TRUE,_xll.ohTrigger(RecalcTrigger,Trigger1M)),NA())</f>
        <v>5.9948163732149763E-3</v>
      </c>
      <c r="K3217" s="44">
        <f>IFERROR(_xll.qlIndexFixing(Index3M,H3217,TRUE,_xll.ohTrigger(RecalcTrigger,Trigger3M)),NA())</f>
        <v>6.2530493825404985E-3</v>
      </c>
      <c r="L3217" s="44">
        <f>IFERROR(_xll.qlIndexFixing(Index6M,$H3217,TRUE,_xll.ohTrigger(RecalcTrigger,Trigger6M)),NA())</f>
        <v>6.7607537795887742E-3</v>
      </c>
      <c r="M3217" s="145">
        <f>IFERROR(_xll.qlIndexFixing(Index1Y,$H3217,TRUE,_xll.ohTrigger(RecalcTrigger,Trigger1Y)),NA())</f>
        <v>6.4830801263890871E-3</v>
      </c>
      <c r="N3217" s="144">
        <f>IFERROR(_xll.qlIndexFixing(ONIndex1M,I3217,TRUE,_xll.ohTrigger(RecalcTrigger,Trigger1M)),NA())</f>
        <v>5.988221823205464E-3</v>
      </c>
      <c r="O3217" s="44">
        <f>IFERROR(_xll.qlIndexFixing(ONIndex3M,I3217,TRUE,_xll.ohTrigger(RecalcTrigger,Trigger3M)),NA())</f>
        <v>6.2272232702387242E-3</v>
      </c>
      <c r="P3217" s="44">
        <f>IFERROR(_xll.qlIndexFixing(ONIndex6M,I3217,TRUE,_xll.ohTrigger(RecalcTrigger,Trigger6M)),NA())</f>
        <v>6.7434451254211325E-3</v>
      </c>
      <c r="Q3217" s="145">
        <f>IFERROR(_xll.qlIndexFixing(ONIndex1Y,I3217,TRUE,_xll.ohTrigger(RecalcTrigger,Trigger1Y)),NA())</f>
        <v>6.3788557198751761E-3</v>
      </c>
    </row>
    <row r="3218" spans="2:17" x14ac:dyDescent="0.2">
      <c r="B3218" s="39" t="s">
        <v>42</v>
      </c>
      <c r="D3218" s="42">
        <f>_xll.qlCalendarAdvance(Calendar,$D3217,B3218,"f",FALSE)</f>
        <v>62310</v>
      </c>
      <c r="E3218" s="139">
        <f>_xll.qlInterestRateIndexValueDate(IndexON,D3218)</f>
        <v>62310</v>
      </c>
      <c r="F3218" s="155">
        <f>IFERROR(_xll.qlIndexFixing(IndexON,D3218,TRUE,_xll.ohTrigger(RecalcTrigger,TriggerON)),NA())</f>
        <v>6.1005300442484867E-3</v>
      </c>
      <c r="H3218" s="42">
        <f>_xll.qlCalendarAdvance(Calendar,$H3217,B3218,"f",FALSE)</f>
        <v>62310</v>
      </c>
      <c r="I3218" s="139">
        <f>_xll.qlInterestRateIndexValueDate(Index1M,$H3218)</f>
        <v>62312</v>
      </c>
      <c r="J3218" s="144">
        <f>IFERROR(_xll.qlIndexFixing(Index1M,$H3218,TRUE,_xll.ohTrigger(RecalcTrigger,Trigger1M)),NA())</f>
        <v>5.9993756521334318E-3</v>
      </c>
      <c r="K3218" s="44">
        <f>IFERROR(_xll.qlIndexFixing(Index3M,H3218,TRUE,_xll.ohTrigger(RecalcTrigger,Trigger3M)),NA())</f>
        <v>6.2565571927601831E-3</v>
      </c>
      <c r="L3218" s="44">
        <f>IFERROR(_xll.qlIndexFixing(Index6M,$H3218,TRUE,_xll.ohTrigger(RecalcTrigger,Trigger6M)),NA())</f>
        <v>6.7609425384656183E-3</v>
      </c>
      <c r="M3218" s="145">
        <f>IFERROR(_xll.qlIndexFixing(Index1Y,$H3218,TRUE,_xll.ohTrigger(RecalcTrigger,Trigger1Y)),NA())</f>
        <v>6.4862763401984328E-3</v>
      </c>
      <c r="N3218" s="144">
        <f>IFERROR(_xll.qlIndexFixing(ONIndex1M,I3218,TRUE,_xll.ohTrigger(RecalcTrigger,Trigger1M)),NA())</f>
        <v>5.991866509917898E-3</v>
      </c>
      <c r="O3218" s="44">
        <f>IFERROR(_xll.qlIndexFixing(ONIndex3M,I3218,TRUE,_xll.ohTrigger(RecalcTrigger,Trigger3M)),NA())</f>
        <v>6.2307812962725251E-3</v>
      </c>
      <c r="P3218" s="44">
        <f>IFERROR(_xll.qlIndexFixing(ONIndex6M,I3218,TRUE,_xll.ohTrigger(RecalcTrigger,Trigger6M)),NA())</f>
        <v>6.7446075028154695E-3</v>
      </c>
      <c r="Q3218" s="145">
        <f>IFERROR(_xll.qlIndexFixing(ONIndex1Y,I3218,TRUE,_xll.ohTrigger(RecalcTrigger,Trigger1Y)),NA())</f>
        <v>6.3822917162426052E-3</v>
      </c>
    </row>
    <row r="3219" spans="2:17" x14ac:dyDescent="0.2">
      <c r="B3219" s="39" t="s">
        <v>42</v>
      </c>
      <c r="D3219" s="42">
        <f>_xll.qlCalendarAdvance(Calendar,$D3218,B3219,"f",FALSE)</f>
        <v>62317</v>
      </c>
      <c r="E3219" s="139">
        <f>_xll.qlInterestRateIndexValueDate(IndexON,D3219)</f>
        <v>62317</v>
      </c>
      <c r="F3219" s="155">
        <f>IFERROR(_xll.qlIndexFixing(IndexON,D3219,TRUE,_xll.ohTrigger(RecalcTrigger,TriggerON)),NA())</f>
        <v>6.1005300443284227E-3</v>
      </c>
      <c r="H3219" s="42">
        <f>_xll.qlCalendarAdvance(Calendar,$H3218,B3219,"f",FALSE)</f>
        <v>62317</v>
      </c>
      <c r="I3219" s="139">
        <f>_xll.qlInterestRateIndexValueDate(Index1M,$H3219)</f>
        <v>62319</v>
      </c>
      <c r="J3219" s="144">
        <f>IFERROR(_xll.qlIndexFixing(Index1M,$H3219,TRUE,_xll.ohTrigger(RecalcTrigger,Trigger1M)),NA())</f>
        <v>6.0029981140863331E-3</v>
      </c>
      <c r="K3219" s="44">
        <f>IFERROR(_xll.qlIndexFixing(Index3M,H3219,TRUE,_xll.ohTrigger(RecalcTrigger,Trigger3M)),NA())</f>
        <v>6.2600555418097607E-3</v>
      </c>
      <c r="L3219" s="44">
        <f>IFERROR(_xll.qlIndexFixing(Index6M,$H3219,TRUE,_xll.ohTrigger(RecalcTrigger,Trigger6M)),NA())</f>
        <v>6.7609119155841836E-3</v>
      </c>
      <c r="M3219" s="145">
        <f>IFERROR(_xll.qlIndexFixing(Index1Y,$H3219,TRUE,_xll.ohTrigger(RecalcTrigger,Trigger1Y)),NA())</f>
        <v>6.4894620609127285E-3</v>
      </c>
      <c r="N3219" s="144">
        <f>IFERROR(_xll.qlIndexFixing(ONIndex1M,I3219,TRUE,_xll.ohTrigger(RecalcTrigger,Trigger1M)),NA())</f>
        <v>5.9955021018254229E-3</v>
      </c>
      <c r="O3219" s="44">
        <f>IFERROR(_xll.qlIndexFixing(ONIndex3M,I3219,TRUE,_xll.ohTrigger(RecalcTrigger,Trigger3M)),NA())</f>
        <v>6.2343299919298545E-3</v>
      </c>
      <c r="P3219" s="44">
        <f>IFERROR(_xll.qlIndexFixing(ONIndex6M,I3219,TRUE,_xll.ohTrigger(RecalcTrigger,Trigger6M)),NA())</f>
        <v>6.7456835087398304E-3</v>
      </c>
      <c r="Q3219" s="145">
        <f>IFERROR(_xll.qlIndexFixing(ONIndex1Y,I3219,TRUE,_xll.ohTrigger(RecalcTrigger,Trigger1Y)),NA())</f>
        <v>6.3857178191639719E-3</v>
      </c>
    </row>
    <row r="3220" spans="2:17" x14ac:dyDescent="0.2">
      <c r="B3220" s="39" t="s">
        <v>42</v>
      </c>
      <c r="D3220" s="42">
        <f>_xll.qlCalendarAdvance(Calendar,$D3219,B3220,"f",FALSE)</f>
        <v>62324</v>
      </c>
      <c r="E3220" s="139">
        <f>_xll.qlInterestRateIndexValueDate(IndexON,D3220)</f>
        <v>62324</v>
      </c>
      <c r="F3220" s="155">
        <f>IFERROR(_xll.qlIndexFixing(IndexON,D3220,TRUE,_xll.ohTrigger(RecalcTrigger,TriggerON)),NA())</f>
        <v>6.1005300442484867E-3</v>
      </c>
      <c r="H3220" s="42">
        <f>_xll.qlCalendarAdvance(Calendar,$H3219,B3220,"f",FALSE)</f>
        <v>62324</v>
      </c>
      <c r="I3220" s="139">
        <f>_xll.qlInterestRateIndexValueDate(Index1M,$H3220)</f>
        <v>62326</v>
      </c>
      <c r="J3220" s="144">
        <f>IFERROR(_xll.qlIndexFixing(Index1M,$H3220,TRUE,_xll.ohTrigger(RecalcTrigger,Trigger1M)),NA())</f>
        <v>6.0066114259160752E-3</v>
      </c>
      <c r="K3220" s="44">
        <f>IFERROR(_xll.qlIndexFixing(Index3M,H3220,TRUE,_xll.ohTrigger(RecalcTrigger,Trigger3M)),NA())</f>
        <v>6.263544409556638E-3</v>
      </c>
      <c r="L3220" s="44">
        <f>IFERROR(_xll.qlIndexFixing(Index6M,$H3220,TRUE,_xll.ohTrigger(RecalcTrigger,Trigger6M)),NA())</f>
        <v>6.7607929000198979E-3</v>
      </c>
      <c r="M3220" s="145">
        <f>IFERROR(_xll.qlIndexFixing(Index1Y,$H3220,TRUE,_xll.ohTrigger(RecalcTrigger,Trigger1Y)),NA())</f>
        <v>6.4926372670024556E-3</v>
      </c>
      <c r="N3220" s="144">
        <f>IFERROR(_xll.qlIndexFixing(ONIndex1M,I3220,TRUE,_xll.ohTrigger(RecalcTrigger,Trigger1M)),NA())</f>
        <v>5.9991285793437044E-3</v>
      </c>
      <c r="O3220" s="44">
        <f>IFERROR(_xll.qlIndexFixing(ONIndex3M,I3220,TRUE,_xll.ohTrigger(RecalcTrigger,Trigger3M)),NA())</f>
        <v>6.2378693373066341E-3</v>
      </c>
      <c r="P3220" s="44">
        <f>IFERROR(_xll.qlIndexFixing(ONIndex6M,I3220,TRUE,_xll.ohTrigger(RecalcTrigger,Trigger6M)),NA())</f>
        <v>6.7466730173748601E-3</v>
      </c>
      <c r="Q3220" s="145">
        <f>IFERROR(_xll.qlIndexFixing(ONIndex1Y,I3220,TRUE,_xll.ohTrigger(RecalcTrigger,Trigger1Y)),NA())</f>
        <v>6.3891340072164127E-3</v>
      </c>
    </row>
    <row r="3221" spans="2:17" x14ac:dyDescent="0.2">
      <c r="B3221" s="39" t="s">
        <v>42</v>
      </c>
      <c r="D3221" s="42">
        <f>_xll.qlCalendarAdvance(Calendar,$D3220,B3221,"f",FALSE)</f>
        <v>62331</v>
      </c>
      <c r="E3221" s="139">
        <f>_xll.qlInterestRateIndexValueDate(IndexON,D3221)</f>
        <v>62331</v>
      </c>
      <c r="F3221" s="155">
        <f>IFERROR(_xll.qlIndexFixing(IndexON,D3221,TRUE,_xll.ohTrigger(RecalcTrigger,TriggerON)),NA())</f>
        <v>6.1005300442484867E-3</v>
      </c>
      <c r="H3221" s="42">
        <f>_xll.qlCalendarAdvance(Calendar,$H3220,B3221,"f",FALSE)</f>
        <v>62331</v>
      </c>
      <c r="I3221" s="139">
        <f>_xll.qlInterestRateIndexValueDate(Index1M,$H3221)</f>
        <v>62333</v>
      </c>
      <c r="J3221" s="144">
        <f>IFERROR(_xll.qlIndexFixing(Index1M,$H3221,TRUE,_xll.ohTrigger(RecalcTrigger,Trigger1M)),NA())</f>
        <v>6.010215568033328E-3</v>
      </c>
      <c r="K3221" s="44">
        <f>IFERROR(_xll.qlIndexFixing(Index3M,H3221,TRUE,_xll.ohTrigger(RecalcTrigger,Trigger3M)),NA())</f>
        <v>6.2670237758664874E-3</v>
      </c>
      <c r="L3221" s="44">
        <f>IFERROR(_xll.qlIndexFixing(Index6M,$H3221,TRUE,_xll.ohTrigger(RecalcTrigger,Trigger6M)),NA())</f>
        <v>6.7605304915384296E-3</v>
      </c>
      <c r="M3221" s="145">
        <f>IFERROR(_xll.qlIndexFixing(Index1Y,$H3221,TRUE,_xll.ohTrigger(RecalcTrigger,Trigger1Y)),NA())</f>
        <v>6.4958019369396299E-3</v>
      </c>
      <c r="N3221" s="144">
        <f>IFERROR(_xll.qlIndexFixing(ONIndex1M,I3221,TRUE,_xll.ohTrigger(RecalcTrigger,Trigger1M)),NA())</f>
        <v>6.0027459230482805E-3</v>
      </c>
      <c r="O3221" s="44">
        <f>IFERROR(_xll.qlIndexFixing(ONIndex3M,I3221,TRUE,_xll.ohTrigger(RecalcTrigger,Trigger3M)),NA())</f>
        <v>6.2413993122589773E-3</v>
      </c>
      <c r="P3221" s="44">
        <f>IFERROR(_xll.qlIndexFixing(ONIndex6M,I3221,TRUE,_xll.ohTrigger(RecalcTrigger,Trigger6M)),NA())</f>
        <v>6.7475759033808203E-3</v>
      </c>
      <c r="Q3221" s="145">
        <f>IFERROR(_xll.qlIndexFixing(ONIndex1Y,I3221,TRUE,_xll.ohTrigger(RecalcTrigger,Trigger1Y)),NA())</f>
        <v>6.3925402591369362E-3</v>
      </c>
    </row>
    <row r="3222" spans="2:17" x14ac:dyDescent="0.2">
      <c r="B3222" s="39" t="s">
        <v>42</v>
      </c>
      <c r="D3222" s="42">
        <f>_xll.qlCalendarAdvance(Calendar,$D3221,B3222,"f",FALSE)</f>
        <v>62338</v>
      </c>
      <c r="E3222" s="139">
        <f>_xll.qlInterestRateIndexValueDate(IndexON,D3222)</f>
        <v>62338</v>
      </c>
      <c r="F3222" s="155">
        <f>IFERROR(_xll.qlIndexFixing(IndexON,D3222,TRUE,_xll.ohTrigger(RecalcTrigger,TriggerON)),NA())</f>
        <v>6.1005300442484867E-3</v>
      </c>
      <c r="H3222" s="42">
        <f>_xll.qlCalendarAdvance(Calendar,$H3221,B3222,"f",FALSE)</f>
        <v>62338</v>
      </c>
      <c r="I3222" s="139">
        <f>_xll.qlInterestRateIndexValueDate(Index1M,$H3222)</f>
        <v>62340</v>
      </c>
      <c r="J3222" s="144">
        <f>IFERROR(_xll.qlIndexFixing(Index1M,$H3222,TRUE,_xll.ohTrigger(RecalcTrigger,Trigger1M)),NA())</f>
        <v>6.0138105208487613E-3</v>
      </c>
      <c r="K3222" s="44">
        <f>IFERROR(_xll.qlIndexFixing(Index3M,H3222,TRUE,_xll.ohTrigger(RecalcTrigger,Trigger3M)),NA())</f>
        <v>6.270192999706512E-3</v>
      </c>
      <c r="L3222" s="44">
        <f>IFERROR(_xll.qlIndexFixing(Index6M,$H3222,TRUE,_xll.ohTrigger(RecalcTrigger,Trigger6M)),NA())</f>
        <v>6.7602265778477005E-3</v>
      </c>
      <c r="M3222" s="145">
        <f>IFERROR(_xll.qlIndexFixing(Index1Y,$H3222,TRUE,_xll.ohTrigger(RecalcTrigger,Trigger1Y)),NA())</f>
        <v>6.4989560491949521E-3</v>
      </c>
      <c r="N3222" s="144">
        <f>IFERROR(_xll.qlIndexFixing(ONIndex1M,I3222,TRUE,_xll.ohTrigger(RecalcTrigger,Trigger1M)),NA())</f>
        <v>6.0063541131150089E-3</v>
      </c>
      <c r="O3222" s="44">
        <f>IFERROR(_xll.qlIndexFixing(ONIndex3M,I3222,TRUE,_xll.ohTrigger(RecalcTrigger,Trigger3M)),NA())</f>
        <v>6.2449198967229336E-3</v>
      </c>
      <c r="P3222" s="44">
        <f>IFERROR(_xll.qlIndexFixing(ONIndex6M,I3222,TRUE,_xll.ohTrigger(RecalcTrigger,Trigger6M)),NA())</f>
        <v>6.7483920405386755E-3</v>
      </c>
      <c r="Q3222" s="145">
        <f>IFERROR(_xll.qlIndexFixing(ONIndex1Y,I3222,TRUE,_xll.ohTrigger(RecalcTrigger,Trigger1Y)),NA())</f>
        <v>6.3959365535826151E-3</v>
      </c>
    </row>
    <row r="3223" spans="2:17" x14ac:dyDescent="0.2">
      <c r="B3223" s="39" t="s">
        <v>42</v>
      </c>
      <c r="D3223" s="42">
        <f>_xll.qlCalendarAdvance(Calendar,$D3222,B3223,"f",FALSE)</f>
        <v>62345</v>
      </c>
      <c r="E3223" s="139">
        <f>_xll.qlInterestRateIndexValueDate(IndexON,D3223)</f>
        <v>62345</v>
      </c>
      <c r="F3223" s="155">
        <f>IFERROR(_xll.qlIndexFixing(IndexON,D3223,TRUE,_xll.ohTrigger(RecalcTrigger,TriggerON)),NA())</f>
        <v>6.1005300443284227E-3</v>
      </c>
      <c r="H3223" s="42">
        <f>_xll.qlCalendarAdvance(Calendar,$H3222,B3223,"f",FALSE)</f>
        <v>62345</v>
      </c>
      <c r="I3223" s="139">
        <f>_xll.qlInterestRateIndexValueDate(Index1M,$H3223)</f>
        <v>62347</v>
      </c>
      <c r="J3223" s="144">
        <f>IFERROR(_xll.qlIndexFixing(Index1M,$H3223,TRUE,_xll.ohTrigger(RecalcTrigger,Trigger1M)),NA())</f>
        <v>6.017396264783037E-3</v>
      </c>
      <c r="K3223" s="44">
        <f>IFERROR(_xll.qlIndexFixing(Index3M,H3223,TRUE,_xll.ohTrigger(RecalcTrigger,Trigger3M)),NA())</f>
        <v>6.2736539278448753E-3</v>
      </c>
      <c r="L3223" s="44">
        <f>IFERROR(_xll.qlIndexFixing(Index6M,$H3223,TRUE,_xll.ohTrigger(RecalcTrigger,Trigger6M)),NA())</f>
        <v>6.759873575779461E-3</v>
      </c>
      <c r="M3223" s="145">
        <f>IFERROR(_xll.qlIndexFixing(Index1Y,$H3223,TRUE,_xll.ohTrigger(RecalcTrigger,Trigger1Y)),NA())</f>
        <v>6.5020995822402186E-3</v>
      </c>
      <c r="N3223" s="144">
        <f>IFERROR(_xll.qlIndexFixing(ONIndex1M,I3223,TRUE,_xll.ohTrigger(RecalcTrigger,Trigger1M)),NA())</f>
        <v>6.0099531301194276E-3</v>
      </c>
      <c r="O3223" s="44">
        <f>IFERROR(_xll.qlIndexFixing(ONIndex3M,I3223,TRUE,_xll.ohTrigger(RecalcTrigger,Trigger3M)),NA())</f>
        <v>6.2484310704746804E-3</v>
      </c>
      <c r="P3223" s="44">
        <f>IFERROR(_xll.qlIndexFixing(ONIndex6M,I3223,TRUE,_xll.ohTrigger(RecalcTrigger,Trigger6M)),NA())</f>
        <v>6.7491213035086872E-3</v>
      </c>
      <c r="Q3223" s="145">
        <f>IFERROR(_xll.qlIndexFixing(ONIndex1Y,I3223,TRUE,_xll.ohTrigger(RecalcTrigger,Trigger1Y)),NA())</f>
        <v>6.3993228693703941E-3</v>
      </c>
    </row>
    <row r="3224" spans="2:17" x14ac:dyDescent="0.2">
      <c r="B3224" s="39" t="s">
        <v>42</v>
      </c>
      <c r="D3224" s="42">
        <f>_xll.qlCalendarAdvance(Calendar,$D3223,B3224,"f",FALSE)</f>
        <v>62352</v>
      </c>
      <c r="E3224" s="139">
        <f>_xll.qlInterestRateIndexValueDate(IndexON,D3224)</f>
        <v>62352</v>
      </c>
      <c r="F3224" s="155">
        <f>IFERROR(_xll.qlIndexFixing(IndexON,D3224,TRUE,_xll.ohTrigger(RecalcTrigger,TriggerON)),NA())</f>
        <v>6.1005300443284227E-3</v>
      </c>
      <c r="H3224" s="42">
        <f>_xll.qlCalendarAdvance(Calendar,$H3223,B3224,"f",FALSE)</f>
        <v>62352</v>
      </c>
      <c r="I3224" s="139">
        <f>_xll.qlInterestRateIndexValueDate(Index1M,$H3224)</f>
        <v>62354</v>
      </c>
      <c r="J3224" s="144">
        <f>IFERROR(_xll.qlIndexFixing(Index1M,$H3224,TRUE,_xll.ohTrigger(RecalcTrigger,Trigger1M)),NA())</f>
        <v>6.0209727802368329E-3</v>
      </c>
      <c r="K3224" s="44">
        <f>IFERROR(_xll.qlIndexFixing(Index3M,H3224,TRUE,_xll.ohTrigger(RecalcTrigger,Trigger3M)),NA())</f>
        <v>6.2771052957185701E-3</v>
      </c>
      <c r="L3224" s="44">
        <f>IFERROR(_xll.qlIndexFixing(Index6M,$H3224,TRUE,_xll.ohTrigger(RecalcTrigger,Trigger6M)),NA())</f>
        <v>6.7594317298887577E-3</v>
      </c>
      <c r="M3224" s="145">
        <f>IFERROR(_xll.qlIndexFixing(Index1Y,$H3224,TRUE,_xll.ohTrigger(RecalcTrigger,Trigger1Y)),NA())</f>
        <v>6.5052325145467868E-3</v>
      </c>
      <c r="N3224" s="144">
        <f>IFERROR(_xll.qlIndexFixing(ONIndex1M,I3224,TRUE,_xll.ohTrigger(RecalcTrigger,Trigger1M)),NA())</f>
        <v>6.0135429544772023E-3</v>
      </c>
      <c r="O3224" s="44">
        <f>IFERROR(_xll.qlIndexFixing(ONIndex3M,I3224,TRUE,_xll.ohTrigger(RecalcTrigger,Trigger3M)),NA())</f>
        <v>6.2519328135302032E-3</v>
      </c>
      <c r="P3224" s="44">
        <f>IFERROR(_xll.qlIndexFixing(ONIndex6M,I3224,TRUE,_xll.ohTrigger(RecalcTrigger,Trigger6M)),NA())</f>
        <v>6.7497635663116284E-3</v>
      </c>
      <c r="Q3224" s="145">
        <f>IFERROR(_xll.qlIndexFixing(ONIndex1Y,I3224,TRUE,_xll.ohTrigger(RecalcTrigger,Trigger1Y)),NA())</f>
        <v>6.4026991851573456E-3</v>
      </c>
    </row>
    <row r="3225" spans="2:17" x14ac:dyDescent="0.2">
      <c r="B3225" s="39" t="s">
        <v>42</v>
      </c>
      <c r="D3225" s="42">
        <f>_xll.qlCalendarAdvance(Calendar,$D3224,B3225,"f",FALSE)</f>
        <v>62359</v>
      </c>
      <c r="E3225" s="139">
        <f>_xll.qlInterestRateIndexValueDate(IndexON,D3225)</f>
        <v>62359</v>
      </c>
      <c r="F3225" s="155">
        <f>IFERROR(_xll.qlIndexFixing(IndexON,D3225,TRUE,_xll.ohTrigger(RecalcTrigger,TriggerON)),NA())</f>
        <v>6.1005300443284227E-3</v>
      </c>
      <c r="H3225" s="42">
        <f>_xll.qlCalendarAdvance(Calendar,$H3224,B3225,"f",FALSE)</f>
        <v>62359</v>
      </c>
      <c r="I3225" s="139">
        <f>_xll.qlInterestRateIndexValueDate(Index1M,$H3225)</f>
        <v>62361</v>
      </c>
      <c r="J3225" s="144">
        <f>IFERROR(_xll.qlIndexFixing(Index1M,$H3225,TRUE,_xll.ohTrigger(RecalcTrigger,Trigger1M)),NA())</f>
        <v>6.0245400476258149E-3</v>
      </c>
      <c r="K3225" s="44">
        <f>IFERROR(_xll.qlIndexFixing(Index3M,H3225,TRUE,_xll.ohTrigger(RecalcTrigger,Trigger3M)),NA())</f>
        <v>6.2817417068788432E-3</v>
      </c>
      <c r="L3225" s="44">
        <f>IFERROR(_xll.qlIndexFixing(Index6M,$H3225,TRUE,_xll.ohTrigger(RecalcTrigger,Trigger6M)),NA())</f>
        <v>6.758900914088161E-3</v>
      </c>
      <c r="M3225" s="145">
        <f>IFERROR(_xll.qlIndexFixing(Index1Y,$H3225,TRUE,_xll.ohTrigger(RecalcTrigger,Trigger1Y)),NA())</f>
        <v>6.5083548245862344E-3</v>
      </c>
      <c r="N3225" s="144">
        <f>IFERROR(_xll.qlIndexFixing(ONIndex1M,I3225,TRUE,_xll.ohTrigger(RecalcTrigger,Trigger1M)),NA())</f>
        <v>6.0171235666039991E-3</v>
      </c>
      <c r="O3225" s="44">
        <f>IFERROR(_xll.qlIndexFixing(ONIndex3M,I3225,TRUE,_xll.ohTrigger(RecalcTrigger,Trigger3M)),NA())</f>
        <v>6.2554251058255517E-3</v>
      </c>
      <c r="P3225" s="44">
        <f>IFERROR(_xll.qlIndexFixing(ONIndex6M,I3225,TRUE,_xll.ohTrigger(RecalcTrigger,Trigger6M)),NA())</f>
        <v>6.7503187034478884E-3</v>
      </c>
      <c r="Q3225" s="145">
        <f>IFERROR(_xll.qlIndexFixing(ONIndex1Y,I3225,TRUE,_xll.ohTrigger(RecalcTrigger,Trigger1Y)),NA())</f>
        <v>6.4060654796005423E-3</v>
      </c>
    </row>
    <row r="3226" spans="2:17" x14ac:dyDescent="0.2">
      <c r="B3226" s="39" t="s">
        <v>42</v>
      </c>
      <c r="D3226" s="42">
        <f>_xll.qlCalendarAdvance(Calendar,$D3225,B3226,"f",FALSE)</f>
        <v>62366</v>
      </c>
      <c r="E3226" s="139">
        <f>_xll.qlInterestRateIndexValueDate(IndexON,D3226)</f>
        <v>62366</v>
      </c>
      <c r="F3226" s="155">
        <f>IFERROR(_xll.qlIndexFixing(IndexON,D3226,TRUE,_xll.ohTrigger(RecalcTrigger,TriggerON)),NA())</f>
        <v>6.1005300443284227E-3</v>
      </c>
      <c r="H3226" s="42">
        <f>_xll.qlCalendarAdvance(Calendar,$H3225,B3226,"f",FALSE)</f>
        <v>62366</v>
      </c>
      <c r="I3226" s="139">
        <f>_xll.qlInterestRateIndexValueDate(Index1M,$H3226)</f>
        <v>62368</v>
      </c>
      <c r="J3226" s="144">
        <f>IFERROR(_xll.qlIndexFixing(Index1M,$H3226,TRUE,_xll.ohTrigger(RecalcTrigger,Trigger1M)),NA())</f>
        <v>6.0280980473631507E-3</v>
      </c>
      <c r="K3226" s="44">
        <f>IFERROR(_xll.qlIndexFixing(Index3M,H3226,TRUE,_xll.ohTrigger(RecalcTrigger,Trigger3M)),NA())</f>
        <v>6.284277381214399E-3</v>
      </c>
      <c r="L3226" s="44">
        <f>IFERROR(_xll.qlIndexFixing(Index6M,$H3226,TRUE,_xll.ohTrigger(RecalcTrigger,Trigger6M)),NA())</f>
        <v>6.7582691308166491E-3</v>
      </c>
      <c r="M3226" s="145">
        <f>IFERROR(_xll.qlIndexFixing(Index1Y,$H3226,TRUE,_xll.ohTrigger(RecalcTrigger,Trigger1Y)),NA())</f>
        <v>6.5114664908297003E-3</v>
      </c>
      <c r="N3226" s="144">
        <f>IFERROR(_xll.qlIndexFixing(ONIndex1M,I3226,TRUE,_xll.ohTrigger(RecalcTrigger,Trigger1M)),NA())</f>
        <v>6.0206949470753557E-3</v>
      </c>
      <c r="O3226" s="44">
        <f>IFERROR(_xll.qlIndexFixing(ONIndex3M,I3226,TRUE,_xll.ohTrigger(RecalcTrigger,Trigger3M)),NA())</f>
        <v>6.2589079274566473E-3</v>
      </c>
      <c r="P3226" s="44">
        <f>IFERROR(_xll.qlIndexFixing(ONIndex6M,I3226,TRUE,_xll.ohTrigger(RecalcTrigger,Trigger6M)),NA())</f>
        <v>6.7507865890181762E-3</v>
      </c>
      <c r="Q3226" s="145">
        <f>IFERROR(_xll.qlIndexFixing(ONIndex1Y,I3226,TRUE,_xll.ohTrigger(RecalcTrigger,Trigger1Y)),NA())</f>
        <v>6.4094217315169288E-3</v>
      </c>
    </row>
    <row r="3227" spans="2:17" x14ac:dyDescent="0.2">
      <c r="B3227" s="39" t="s">
        <v>42</v>
      </c>
      <c r="D3227" s="42">
        <f>_xll.qlCalendarAdvance(Calendar,$D3226,B3227,"f",FALSE)</f>
        <v>62373</v>
      </c>
      <c r="E3227" s="139">
        <f>_xll.qlInterestRateIndexValueDate(IndexON,D3227)</f>
        <v>62373</v>
      </c>
      <c r="F3227" s="155">
        <f>IFERROR(_xll.qlIndexFixing(IndexON,D3227,TRUE,_xll.ohTrigger(RecalcTrigger,TriggerON)),NA())</f>
        <v>6.1005300443284227E-3</v>
      </c>
      <c r="H3227" s="42">
        <f>_xll.qlCalendarAdvance(Calendar,$H3226,B3227,"f",FALSE)</f>
        <v>62373</v>
      </c>
      <c r="I3227" s="139">
        <f>_xll.qlInterestRateIndexValueDate(Index1M,$H3227)</f>
        <v>62375</v>
      </c>
      <c r="J3227" s="144">
        <f>IFERROR(_xll.qlIndexFixing(Index1M,$H3227,TRUE,_xll.ohTrigger(RecalcTrigger,Trigger1M)),NA())</f>
        <v>6.0316467598595103E-3</v>
      </c>
      <c r="K3227" s="44">
        <f>IFERROR(_xll.qlIndexFixing(Index3M,H3227,TRUE,_xll.ohTrigger(RecalcTrigger,Trigger3M)),NA())</f>
        <v>6.2876993161107095E-3</v>
      </c>
      <c r="L3227" s="44">
        <f>IFERROR(_xll.qlIndexFixing(Index6M,$H3227,TRUE,_xll.ohTrigger(RecalcTrigger,Trigger6M)),NA())</f>
        <v>6.7575535668191432E-3</v>
      </c>
      <c r="M3227" s="145">
        <f>IFERROR(_xll.qlIndexFixing(Index1Y,$H3227,TRUE,_xll.ohTrigger(RecalcTrigger,Trigger1Y)),NA())</f>
        <v>6.5145674917489816E-3</v>
      </c>
      <c r="N3227" s="144">
        <f>IFERROR(_xll.qlIndexFixing(ONIndex1M,I3227,TRUE,_xll.ohTrigger(RecalcTrigger,Trigger1M)),NA())</f>
        <v>6.0242570760671299E-3</v>
      </c>
      <c r="O3227" s="44">
        <f>IFERROR(_xll.qlIndexFixing(ONIndex3M,I3227,TRUE,_xll.ohTrigger(RecalcTrigger,Trigger3M)),NA())</f>
        <v>6.2623812580397953E-3</v>
      </c>
      <c r="P3227" s="44">
        <f>IFERROR(_xll.qlIndexFixing(ONIndex6M,I3227,TRUE,_xll.ohTrigger(RecalcTrigger,Trigger6M)),NA())</f>
        <v>6.7511670973630089E-3</v>
      </c>
      <c r="Q3227" s="145">
        <f>IFERROR(_xll.qlIndexFixing(ONIndex1Y,I3227,TRUE,_xll.ohTrigger(RecalcTrigger,Trigger1Y)),NA())</f>
        <v>6.4127679195635778E-3</v>
      </c>
    </row>
    <row r="3228" spans="2:17" x14ac:dyDescent="0.2">
      <c r="B3228" s="39" t="s">
        <v>42</v>
      </c>
      <c r="D3228" s="42">
        <f>_xll.qlCalendarAdvance(Calendar,$D3227,B3228,"f",FALSE)</f>
        <v>62380</v>
      </c>
      <c r="E3228" s="139">
        <f>_xll.qlInterestRateIndexValueDate(IndexON,D3228)</f>
        <v>62380</v>
      </c>
      <c r="F3228" s="155">
        <f>IFERROR(_xll.qlIndexFixing(IndexON,D3228,TRUE,_xll.ohTrigger(RecalcTrigger,TriggerON)),NA())</f>
        <v>6.1005300443284227E-3</v>
      </c>
      <c r="H3228" s="42">
        <f>_xll.qlCalendarAdvance(Calendar,$H3227,B3228,"f",FALSE)</f>
        <v>62380</v>
      </c>
      <c r="I3228" s="139">
        <f>_xll.qlInterestRateIndexValueDate(Index1M,$H3228)</f>
        <v>62382</v>
      </c>
      <c r="J3228" s="144">
        <f>IFERROR(_xll.qlIndexFixing(Index1M,$H3228,TRUE,_xll.ohTrigger(RecalcTrigger,Trigger1M)),NA())</f>
        <v>6.0351861655280614E-3</v>
      </c>
      <c r="K3228" s="44">
        <f>IFERROR(_xll.qlIndexFixing(Index3M,H3228,TRUE,_xll.ohTrigger(RecalcTrigger,Trigger3M)),NA())</f>
        <v>6.2911116086392469E-3</v>
      </c>
      <c r="L3228" s="44">
        <f>IFERROR(_xll.qlIndexFixing(Index6M,$H3228,TRUE,_xll.ohTrigger(RecalcTrigger,Trigger6M)),NA())</f>
        <v>6.7567486440480691E-3</v>
      </c>
      <c r="M3228" s="145">
        <f>IFERROR(_xll.qlIndexFixing(Index1Y,$H3228,TRUE,_xll.ohTrigger(RecalcTrigger,Trigger1Y)),NA())</f>
        <v>6.5176578058160914E-3</v>
      </c>
      <c r="N3228" s="144">
        <f>IFERROR(_xll.qlIndexFixing(ONIndex1M,I3228,TRUE,_xll.ohTrigger(RecalcTrigger,Trigger1M)),NA())</f>
        <v>6.0278099340749236E-3</v>
      </c>
      <c r="O3228" s="44">
        <f>IFERROR(_xll.qlIndexFixing(ONIndex3M,I3228,TRUE,_xll.ohTrigger(RecalcTrigger,Trigger3M)),NA())</f>
        <v>6.2658450776709174E-3</v>
      </c>
      <c r="P3228" s="44">
        <f>IFERROR(_xll.qlIndexFixing(ONIndex6M,I3228,TRUE,_xll.ohTrigger(RecalcTrigger,Trigger6M)),NA())</f>
        <v>6.7514601029028398E-3</v>
      </c>
      <c r="Q3228" s="145">
        <f>IFERROR(_xll.qlIndexFixing(ONIndex1Y,I3228,TRUE,_xll.ohTrigger(RecalcTrigger,Trigger1Y)),NA())</f>
        <v>6.4161040224774979E-3</v>
      </c>
    </row>
    <row r="3229" spans="2:17" x14ac:dyDescent="0.2">
      <c r="B3229" s="39" t="s">
        <v>42</v>
      </c>
      <c r="D3229" s="42">
        <f>_xll.qlCalendarAdvance(Calendar,$D3228,B3229,"f",FALSE)</f>
        <v>62387</v>
      </c>
      <c r="E3229" s="139">
        <f>_xll.qlInterestRateIndexValueDate(IndexON,D3229)</f>
        <v>62387</v>
      </c>
      <c r="F3229" s="155">
        <f>IFERROR(_xll.qlIndexFixing(IndexON,D3229,TRUE,_xll.ohTrigger(RecalcTrigger,TriggerON)),NA())</f>
        <v>6.1005300443284227E-3</v>
      </c>
      <c r="H3229" s="42">
        <f>_xll.qlCalendarAdvance(Calendar,$H3228,B3229,"f",FALSE)</f>
        <v>62387</v>
      </c>
      <c r="I3229" s="139">
        <f>_xll.qlInterestRateIndexValueDate(Index1M,$H3229)</f>
        <v>62389</v>
      </c>
      <c r="J3229" s="144">
        <f>IFERROR(_xll.qlIndexFixing(Index1M,$H3229,TRUE,_xll.ohTrigger(RecalcTrigger,Trigger1M)),NA())</f>
        <v>6.038716244776976E-3</v>
      </c>
      <c r="K3229" s="44">
        <f>IFERROR(_xll.qlIndexFixing(Index3M,H3229,TRUE,_xll.ohTrigger(RecalcTrigger,Trigger3M)),NA())</f>
        <v>6.294514238665682E-3</v>
      </c>
      <c r="L3229" s="44">
        <f>IFERROR(_xll.qlIndexFixing(Index6M,$H3229,TRUE,_xll.ohTrigger(RecalcTrigger,Trigger6M)),NA())</f>
        <v>6.7558542364635904E-3</v>
      </c>
      <c r="M3229" s="145">
        <f>IFERROR(_xll.qlIndexFixing(Index1Y,$H3229,TRUE,_xll.ohTrigger(RecalcTrigger,Trigger1Y)),NA())</f>
        <v>6.5207374115026084E-3</v>
      </c>
      <c r="N3229" s="144">
        <f>IFERROR(_xll.qlIndexFixing(ONIndex1M,I3229,TRUE,_xll.ohTrigger(RecalcTrigger,Trigger1M)),NA())</f>
        <v>6.0313535016742748E-3</v>
      </c>
      <c r="O3229" s="44">
        <f>IFERROR(_xll.qlIndexFixing(ONIndex3M,I3229,TRUE,_xll.ohTrigger(RecalcTrigger,Trigger3M)),NA())</f>
        <v>6.2692993661261909E-3</v>
      </c>
      <c r="P3229" s="44">
        <f>IFERROR(_xll.qlIndexFixing(ONIndex6M,I3229,TRUE,_xll.ohTrigger(RecalcTrigger,Trigger6M)),NA())</f>
        <v>6.7516654796584419E-3</v>
      </c>
      <c r="Q3229" s="145">
        <f>IFERROR(_xll.qlIndexFixing(ONIndex1Y,I3229,TRUE,_xll.ohTrigger(RecalcTrigger,Trigger1Y)),NA())</f>
        <v>6.4194300189157616E-3</v>
      </c>
    </row>
    <row r="3230" spans="2:17" x14ac:dyDescent="0.2">
      <c r="B3230" s="39" t="s">
        <v>42</v>
      </c>
      <c r="D3230" s="42">
        <f>_xll.qlCalendarAdvance(Calendar,$D3229,B3230,"f",FALSE)</f>
        <v>62394</v>
      </c>
      <c r="E3230" s="139">
        <f>_xll.qlInterestRateIndexValueDate(IndexON,D3230)</f>
        <v>62394</v>
      </c>
      <c r="F3230" s="155">
        <f>IFERROR(_xll.qlIndexFixing(IndexON,D3230,TRUE,_xll.ohTrigger(RecalcTrigger,TriggerON)),NA())</f>
        <v>6.1005300442484867E-3</v>
      </c>
      <c r="H3230" s="42">
        <f>_xll.qlCalendarAdvance(Calendar,$H3229,B3230,"f",FALSE)</f>
        <v>62394</v>
      </c>
      <c r="I3230" s="139">
        <f>_xll.qlInterestRateIndexValueDate(Index1M,$H3230)</f>
        <v>62396</v>
      </c>
      <c r="J3230" s="144">
        <f>IFERROR(_xll.qlIndexFixing(Index1M,$H3230,TRUE,_xll.ohTrigger(RecalcTrigger,Trigger1M)),NA())</f>
        <v>6.0413327282255857E-3</v>
      </c>
      <c r="K3230" s="44">
        <f>IFERROR(_xll.qlIndexFixing(Index3M,H3230,TRUE,_xll.ohTrigger(RecalcTrigger,Trigger3M)),NA())</f>
        <v>6.2979071860565531E-3</v>
      </c>
      <c r="L3230" s="44">
        <f>IFERROR(_xll.qlIndexFixing(Index6M,$H3230,TRUE,_xll.ohTrigger(RecalcTrigger,Trigger6M)),NA())</f>
        <v>6.754870218038167E-3</v>
      </c>
      <c r="M3230" s="145">
        <f>IFERROR(_xll.qlIndexFixing(Index1Y,$H3230,TRUE,_xll.ohTrigger(RecalcTrigger,Trigger1Y)),NA())</f>
        <v>6.5238062872803289E-3</v>
      </c>
      <c r="N3230" s="144">
        <f>IFERROR(_xll.qlIndexFixing(ONIndex1M,I3230,TRUE,_xll.ohTrigger(RecalcTrigger,Trigger1M)),NA())</f>
        <v>6.0348877592009131E-3</v>
      </c>
      <c r="O3230" s="44">
        <f>IFERROR(_xll.qlIndexFixing(ONIndex3M,I3230,TRUE,_xll.ohTrigger(RecalcTrigger,Trigger3M)),NA())</f>
        <v>6.2727441035814735E-3</v>
      </c>
      <c r="P3230" s="44">
        <f>IFERROR(_xll.qlIndexFixing(ONIndex6M,I3230,TRUE,_xll.ohTrigger(RecalcTrigger,Trigger6M)),NA())</f>
        <v>6.7517831020502683E-3</v>
      </c>
      <c r="Q3230" s="145">
        <f>IFERROR(_xll.qlIndexFixing(ONIndex1Y,I3230,TRUE,_xll.ohTrigger(RecalcTrigger,Trigger1Y)),NA())</f>
        <v>6.4227458876153776E-3</v>
      </c>
    </row>
    <row r="3231" spans="2:17" x14ac:dyDescent="0.2">
      <c r="B3231" s="39" t="s">
        <v>42</v>
      </c>
      <c r="D3231" s="42">
        <f>_xll.qlCalendarAdvance(Calendar,$D3230,B3231,"f",FALSE)</f>
        <v>62401</v>
      </c>
      <c r="E3231" s="139">
        <f>_xll.qlInterestRateIndexValueDate(IndexON,D3231)</f>
        <v>62401</v>
      </c>
      <c r="F3231" s="155">
        <f>IFERROR(_xll.qlIndexFixing(IndexON,D3231,TRUE,_xll.ohTrigger(RecalcTrigger,TriggerON)),NA())</f>
        <v>6.1005300443284227E-3</v>
      </c>
      <c r="H3231" s="42">
        <f>_xll.qlCalendarAdvance(Calendar,$H3230,B3231,"f",FALSE)</f>
        <v>62401</v>
      </c>
      <c r="I3231" s="139">
        <f>_xll.qlInterestRateIndexValueDate(Index1M,$H3231)</f>
        <v>62403</v>
      </c>
      <c r="J3231" s="144">
        <f>IFERROR(_xll.qlIndexFixing(Index1M,$H3231,TRUE,_xll.ohTrigger(RecalcTrigger,Trigger1M)),NA())</f>
        <v>6.0457483456760608E-3</v>
      </c>
      <c r="K3231" s="44">
        <f>IFERROR(_xll.qlIndexFixing(Index3M,H3231,TRUE,_xll.ohTrigger(RecalcTrigger,Trigger3M)),NA())</f>
        <v>6.3012904306810084E-3</v>
      </c>
      <c r="L3231" s="44">
        <f>IFERROR(_xll.qlIndexFixing(Index6M,$H3231,TRUE,_xll.ohTrigger(RecalcTrigger,Trigger6M)),NA())</f>
        <v>6.7538405918230781E-3</v>
      </c>
      <c r="M3231" s="145">
        <f>IFERROR(_xll.qlIndexFixing(Index1Y,$H3231,TRUE,_xll.ohTrigger(RecalcTrigger,Trigger1Y)),NA())</f>
        <v>6.5268644116217049E-3</v>
      </c>
      <c r="N3231" s="144">
        <f>IFERROR(_xll.qlIndexFixing(ONIndex1M,I3231,TRUE,_xll.ohTrigger(RecalcTrigger,Trigger1M)),NA())</f>
        <v>6.0384126870705046E-3</v>
      </c>
      <c r="O3231" s="44">
        <f>IFERROR(_xll.qlIndexFixing(ONIndex3M,I3231,TRUE,_xll.ohTrigger(RecalcTrigger,Trigger3M)),NA())</f>
        <v>6.2761792697330065E-3</v>
      </c>
      <c r="P3231" s="44">
        <f>IFERROR(_xll.qlIndexFixing(ONIndex6M,I3231,TRUE,_xll.ohTrigger(RecalcTrigger,Trigger6M)),NA())</f>
        <v>6.7518128443389003E-3</v>
      </c>
      <c r="Q3231" s="145">
        <f>IFERROR(_xll.qlIndexFixing(ONIndex1Y,I3231,TRUE,_xll.ohTrigger(RecalcTrigger,Trigger1Y)),NA())</f>
        <v>6.4260516073133545E-3</v>
      </c>
    </row>
    <row r="3232" spans="2:17" x14ac:dyDescent="0.2">
      <c r="B3232" s="39" t="s">
        <v>42</v>
      </c>
      <c r="D3232" s="42">
        <f>_xll.qlCalendarAdvance(Calendar,$D3231,B3232,"f",FALSE)</f>
        <v>62408</v>
      </c>
      <c r="E3232" s="139">
        <f>_xll.qlInterestRateIndexValueDate(IndexON,D3232)</f>
        <v>62408</v>
      </c>
      <c r="F3232" s="155">
        <f>IFERROR(_xll.qlIndexFixing(IndexON,D3232,TRUE,_xll.ohTrigger(RecalcTrigger,TriggerON)),NA())</f>
        <v>6.1005300443284227E-3</v>
      </c>
      <c r="H3232" s="42">
        <f>_xll.qlCalendarAdvance(Calendar,$H3231,B3232,"f",FALSE)</f>
        <v>62408</v>
      </c>
      <c r="I3232" s="139">
        <f>_xll.qlInterestRateIndexValueDate(Index1M,$H3232)</f>
        <v>62410</v>
      </c>
      <c r="J3232" s="144">
        <f>IFERROR(_xll.qlIndexFixing(Index1M,$H3232,TRUE,_xll.ohTrigger(RecalcTrigger,Trigger1M)),NA())</f>
        <v>6.0492503281425747E-3</v>
      </c>
      <c r="K3232" s="44">
        <f>IFERROR(_xll.qlIndexFixing(Index3M,H3232,TRUE,_xll.ohTrigger(RecalcTrigger,Trigger3M)),NA())</f>
        <v>6.3046639524047187E-3</v>
      </c>
      <c r="L3232" s="44">
        <f>IFERROR(_xll.qlIndexFixing(Index6M,$H3232,TRUE,_xll.ohTrigger(RecalcTrigger,Trigger6M)),NA())</f>
        <v>6.7526834572311763E-3</v>
      </c>
      <c r="M3232" s="145">
        <f>IFERROR(_xll.qlIndexFixing(Index1Y,$H3232,TRUE,_xll.ohTrigger(RecalcTrigger,Trigger1Y)),NA())</f>
        <v>6.5299117629980955E-3</v>
      </c>
      <c r="N3232" s="144">
        <f>IFERROR(_xll.qlIndexFixing(ONIndex1M,I3232,TRUE,_xll.ohTrigger(RecalcTrigger,Trigger1M)),NA())</f>
        <v>6.041928265698715E-3</v>
      </c>
      <c r="O3232" s="44">
        <f>IFERROR(_xll.qlIndexFixing(ONIndex3M,I3232,TRUE,_xll.ohTrigger(RecalcTrigger,Trigger3M)),NA())</f>
        <v>6.2796048446767117E-3</v>
      </c>
      <c r="P3232" s="44">
        <f>IFERROR(_xll.qlIndexFixing(ONIndex6M,I3232,TRUE,_xll.ohTrigger(RecalcTrigger,Trigger6M)),NA())</f>
        <v>6.7517545808648549E-3</v>
      </c>
      <c r="Q3232" s="145">
        <f>IFERROR(_xll.qlIndexFixing(ONIndex1Y,I3232,TRUE,_xll.ohTrigger(RecalcTrigger,Trigger1Y)),NA())</f>
        <v>6.4293471568266369E-3</v>
      </c>
    </row>
    <row r="3233" spans="2:17" x14ac:dyDescent="0.2">
      <c r="B3233" s="39" t="s">
        <v>42</v>
      </c>
      <c r="D3233" s="42">
        <f>_xll.qlCalendarAdvance(Calendar,$D3232,B3233,"f",FALSE)</f>
        <v>62415</v>
      </c>
      <c r="E3233" s="139">
        <f>_xll.qlInterestRateIndexValueDate(IndexON,D3233)</f>
        <v>62415</v>
      </c>
      <c r="F3233" s="155">
        <f>IFERROR(_xll.qlIndexFixing(IndexON,D3233,TRUE,_xll.ohTrigger(RecalcTrigger,TriggerON)),NA())</f>
        <v>6.1005300442484867E-3</v>
      </c>
      <c r="H3233" s="42">
        <f>_xll.qlCalendarAdvance(Calendar,$H3232,B3233,"f",FALSE)</f>
        <v>62415</v>
      </c>
      <c r="I3233" s="139">
        <f>_xll.qlInterestRateIndexValueDate(Index1M,$H3233)</f>
        <v>62417</v>
      </c>
      <c r="J3233" s="144">
        <f>IFERROR(_xll.qlIndexFixing(Index1M,$H3233,TRUE,_xll.ohTrigger(RecalcTrigger,Trigger1M)),NA())</f>
        <v>6.0527429058421234E-3</v>
      </c>
      <c r="K3233" s="44">
        <f>IFERROR(_xll.qlIndexFixing(Index3M,H3233,TRUE,_xll.ohTrigger(RecalcTrigger,Trigger3M)),NA())</f>
        <v>6.3080277310924851E-3</v>
      </c>
      <c r="L3233" s="44">
        <f>IFERROR(_xll.qlIndexFixing(Index6M,$H3233,TRUE,_xll.ohTrigger(RecalcTrigger,Trigger6M)),NA())</f>
        <v>6.7514363444698289E-3</v>
      </c>
      <c r="M3233" s="145">
        <f>IFERROR(_xll.qlIndexFixing(Index1Y,$H3233,TRUE,_xll.ohTrigger(RecalcTrigger,Trigger1Y)),NA())</f>
        <v>6.5329483198821713E-3</v>
      </c>
      <c r="N3233" s="144">
        <f>IFERROR(_xll.qlIndexFixing(ONIndex1M,I3233,TRUE,_xll.ohTrigger(RecalcTrigger,Trigger1M)),NA())</f>
        <v>6.0454344756610823E-3</v>
      </c>
      <c r="O3233" s="44">
        <f>IFERROR(_xll.qlIndexFixing(ONIndex3M,I3233,TRUE,_xll.ohTrigger(RecalcTrigger,Trigger3M)),NA())</f>
        <v>6.2830208082687022E-3</v>
      </c>
      <c r="P3233" s="44">
        <f>IFERROR(_xll.qlIndexFixing(ONIndex6M,I3233,TRUE,_xll.ohTrigger(RecalcTrigger,Trigger6M)),NA())</f>
        <v>6.7516081857288412E-3</v>
      </c>
      <c r="Q3233" s="145">
        <f>IFERROR(_xll.qlIndexFixing(ONIndex1Y,I3233,TRUE,_xll.ohTrigger(RecalcTrigger,Trigger1Y)),NA())</f>
        <v>6.4326325145724894E-3</v>
      </c>
    </row>
    <row r="3234" spans="2:17" x14ac:dyDescent="0.2">
      <c r="B3234" s="39" t="s">
        <v>42</v>
      </c>
      <c r="D3234" s="42">
        <f>_xll.qlCalendarAdvance(Calendar,$D3233,B3234,"f",FALSE)</f>
        <v>62422</v>
      </c>
      <c r="E3234" s="139">
        <f>_xll.qlInterestRateIndexValueDate(IndexON,D3234)</f>
        <v>62422</v>
      </c>
      <c r="F3234" s="155">
        <f>IFERROR(_xll.qlIndexFixing(IndexON,D3234,TRUE,_xll.ohTrigger(RecalcTrigger,TriggerON)),NA())</f>
        <v>6.1005300443284227E-3</v>
      </c>
      <c r="H3234" s="42">
        <f>_xll.qlCalendarAdvance(Calendar,$H3233,B3234,"f",FALSE)</f>
        <v>62422</v>
      </c>
      <c r="I3234" s="139">
        <f>_xll.qlInterestRateIndexValueDate(Index1M,$H3234)</f>
        <v>62424</v>
      </c>
      <c r="J3234" s="144">
        <f>IFERROR(_xll.qlIndexFixing(Index1M,$H3234,TRUE,_xll.ohTrigger(RecalcTrigger,Trigger1M)),NA())</f>
        <v>6.0562260591828787E-3</v>
      </c>
      <c r="K3234" s="44">
        <f>IFERROR(_xll.qlIndexFixing(Index3M,H3234,TRUE,_xll.ohTrigger(RecalcTrigger,Trigger3M)),NA())</f>
        <v>6.3113817466143238E-3</v>
      </c>
      <c r="L3234" s="44">
        <f>IFERROR(_xll.qlIndexFixing(Index6M,$H3234,TRUE,_xll.ohTrigger(RecalcTrigger,Trigger6M)),NA())</f>
        <v>6.7500991275620172E-3</v>
      </c>
      <c r="M3234" s="145">
        <f>IFERROR(_xll.qlIndexFixing(Index1Y,$H3234,TRUE,_xll.ohTrigger(RecalcTrigger,Trigger1Y)),NA())</f>
        <v>6.5359740607455119E-3</v>
      </c>
      <c r="N3234" s="144">
        <f>IFERROR(_xll.qlIndexFixing(ONIndex1M,I3234,TRUE,_xll.ohTrigger(RecalcTrigger,Trigger1M)),NA())</f>
        <v>6.0489312972134002E-3</v>
      </c>
      <c r="O3234" s="44">
        <f>IFERROR(_xll.qlIndexFixing(ONIndex3M,I3234,TRUE,_xll.ohTrigger(RecalcTrigger,Trigger3M)),NA())</f>
        <v>6.2864271403650918E-3</v>
      </c>
      <c r="P3234" s="44">
        <f>IFERROR(_xll.qlIndexFixing(ONIndex6M,I3234,TRUE,_xll.ohTrigger(RecalcTrigger,Trigger6M)),NA())</f>
        <v>6.7513735334312486E-3</v>
      </c>
      <c r="Q3234" s="145">
        <f>IFERROR(_xll.qlIndexFixing(ONIndex1Y,I3234,TRUE,_xll.ohTrigger(RecalcTrigger,Trigger1Y)),NA())</f>
        <v>6.4359076594477926E-3</v>
      </c>
    </row>
    <row r="3235" spans="2:17" x14ac:dyDescent="0.2">
      <c r="B3235" s="39" t="s">
        <v>42</v>
      </c>
      <c r="D3235" s="42">
        <f>_xll.qlCalendarAdvance(Calendar,$D3234,B3235,"f",FALSE)</f>
        <v>62429</v>
      </c>
      <c r="E3235" s="139">
        <f>_xll.qlInterestRateIndexValueDate(IndexON,D3235)</f>
        <v>62429</v>
      </c>
      <c r="F3235" s="155">
        <f>IFERROR(_xll.qlIndexFixing(IndexON,D3235,TRUE,_xll.ohTrigger(RecalcTrigger,TriggerON)),NA())</f>
        <v>6.1005300443284227E-3</v>
      </c>
      <c r="H3235" s="42">
        <f>_xll.qlCalendarAdvance(Calendar,$H3234,B3235,"f",FALSE)</f>
        <v>62429</v>
      </c>
      <c r="I3235" s="139">
        <f>_xll.qlInterestRateIndexValueDate(Index1M,$H3235)</f>
        <v>62431</v>
      </c>
      <c r="J3235" s="144">
        <f>IFERROR(_xll.qlIndexFixing(Index1M,$H3235,TRUE,_xll.ohTrigger(RecalcTrigger,Trigger1M)),NA())</f>
        <v>6.0596997685730125E-3</v>
      </c>
      <c r="K3235" s="44">
        <f>IFERROR(_xll.qlIndexFixing(Index3M,H3235,TRUE,_xll.ohTrigger(RecalcTrigger,Trigger3M)),NA())</f>
        <v>6.3141411769382927E-3</v>
      </c>
      <c r="L3235" s="44">
        <f>IFERROR(_xll.qlIndexFixing(Index6M,$H3235,TRUE,_xll.ohTrigger(RecalcTrigger,Trigger6M)),NA())</f>
        <v>6.7486015532184085E-3</v>
      </c>
      <c r="M3235" s="145">
        <f>IFERROR(_xll.qlIndexFixing(Index1Y,$H3235,TRUE,_xll.ohTrigger(RecalcTrigger,Trigger1Y)),NA())</f>
        <v>6.5389889640614443E-3</v>
      </c>
      <c r="N3235" s="144">
        <f>IFERROR(_xll.qlIndexFixing(ONIndex1M,I3235,TRUE,_xll.ohTrigger(RecalcTrigger,Trigger1M)),NA())</f>
        <v>6.0524187107713345E-3</v>
      </c>
      <c r="O3235" s="44">
        <f>IFERROR(_xll.qlIndexFixing(ONIndex3M,I3235,TRUE,_xll.ohTrigger(RecalcTrigger,Trigger3M)),NA())</f>
        <v>6.2898238209019297E-3</v>
      </c>
      <c r="P3235" s="44">
        <f>IFERROR(_xll.qlIndexFixing(ONIndex6M,I3235,TRUE,_xll.ohTrigger(RecalcTrigger,Trigger6M)),NA())</f>
        <v>6.7510504980727859E-3</v>
      </c>
      <c r="Q3235" s="145">
        <f>IFERROR(_xll.qlIndexFixing(ONIndex1Y,I3235,TRUE,_xll.ohTrigger(RecalcTrigger,Trigger1Y)),NA())</f>
        <v>6.4391725701895552E-3</v>
      </c>
    </row>
    <row r="3236" spans="2:17" x14ac:dyDescent="0.2">
      <c r="B3236" s="39" t="s">
        <v>42</v>
      </c>
      <c r="D3236" s="42">
        <f>_xll.qlCalendarAdvance(Calendar,$D3235,B3236,"f",FALSE)</f>
        <v>62436</v>
      </c>
      <c r="E3236" s="139">
        <f>_xll.qlInterestRateIndexValueDate(IndexON,D3236)</f>
        <v>62436</v>
      </c>
      <c r="F3236" s="155">
        <f>IFERROR(_xll.qlIndexFixing(IndexON,D3236,TRUE,_xll.ohTrigger(RecalcTrigger,TriggerON)),NA())</f>
        <v>6.1005300442484867E-3</v>
      </c>
      <c r="H3236" s="42">
        <f>_xll.qlCalendarAdvance(Calendar,$H3235,B3236,"f",FALSE)</f>
        <v>62436</v>
      </c>
      <c r="I3236" s="139">
        <f>_xll.qlInterestRateIndexValueDate(Index1M,$H3236)</f>
        <v>62438</v>
      </c>
      <c r="J3236" s="144">
        <f>IFERROR(_xll.qlIndexFixing(Index1M,$H3236,TRUE,_xll.ohTrigger(RecalcTrigger,Trigger1M)),NA())</f>
        <v>6.0631640144306886E-3</v>
      </c>
      <c r="K3236" s="44">
        <f>IFERROR(_xll.qlIndexFixing(Index3M,H3236,TRUE,_xll.ohTrigger(RecalcTrigger,Trigger3M)),NA())</f>
        <v>6.3174768967222406E-3</v>
      </c>
      <c r="L3236" s="44">
        <f>IFERROR(_xll.qlIndexFixing(Index6M,$H3236,TRUE,_xll.ohTrigger(RecalcTrigger,Trigger6M)),NA())</f>
        <v>6.7470772238734621E-3</v>
      </c>
      <c r="M3236" s="145">
        <f>IFERROR(_xll.qlIndexFixing(Index1Y,$H3236,TRUE,_xll.ohTrigger(RecalcTrigger,Trigger1Y)),NA())</f>
        <v>6.5419930083015464E-3</v>
      </c>
      <c r="N3236" s="144">
        <f>IFERROR(_xll.qlIndexFixing(ONIndex1M,I3236,TRUE,_xll.ohTrigger(RecalcTrigger,Trigger1M)),NA())</f>
        <v>6.0558966969903594E-3</v>
      </c>
      <c r="O3236" s="44">
        <f>IFERROR(_xll.qlIndexFixing(ONIndex3M,I3236,TRUE,_xll.ohTrigger(RecalcTrigger,Trigger3M)),NA())</f>
        <v>6.2932108299751377E-3</v>
      </c>
      <c r="P3236" s="44">
        <f>IFERROR(_xll.qlIndexFixing(ONIndex6M,I3236,TRUE,_xll.ohTrigger(RecalcTrigger,Trigger6M)),NA())</f>
        <v>6.7506389539939704E-3</v>
      </c>
      <c r="Q3236" s="145">
        <f>IFERROR(_xll.qlIndexFixing(ONIndex1Y,I3236,TRUE,_xll.ohTrigger(RecalcTrigger,Trigger1Y)),NA())</f>
        <v>6.4424272255347859E-3</v>
      </c>
    </row>
    <row r="3237" spans="2:17" x14ac:dyDescent="0.2">
      <c r="B3237" s="39" t="s">
        <v>42</v>
      </c>
      <c r="D3237" s="42">
        <f>_xll.qlCalendarAdvance(Calendar,$D3236,B3237,"f",FALSE)</f>
        <v>62443</v>
      </c>
      <c r="E3237" s="139">
        <f>_xll.qlInterestRateIndexValueDate(IndexON,D3237)</f>
        <v>62443</v>
      </c>
      <c r="F3237" s="155">
        <f>IFERROR(_xll.qlIndexFixing(IndexON,D3237,TRUE,_xll.ohTrigger(RecalcTrigger,TriggerON)),NA())</f>
        <v>6.1005300443284227E-3</v>
      </c>
      <c r="H3237" s="42">
        <f>_xll.qlCalendarAdvance(Calendar,$H3236,B3237,"f",FALSE)</f>
        <v>62443</v>
      </c>
      <c r="I3237" s="139">
        <f>_xll.qlInterestRateIndexValueDate(Index1M,$H3237)</f>
        <v>62445</v>
      </c>
      <c r="J3237" s="144">
        <f>IFERROR(_xll.qlIndexFixing(Index1M,$H3237,TRUE,_xll.ohTrigger(RecalcTrigger,Trigger1M)),NA())</f>
        <v>6.0666187771665769E-3</v>
      </c>
      <c r="K3237" s="44">
        <f>IFERROR(_xll.qlIndexFixing(Index3M,H3237,TRUE,_xll.ohTrigger(RecalcTrigger,Trigger3M)),NA())</f>
        <v>6.3208027960994784E-3</v>
      </c>
      <c r="L3237" s="44">
        <f>IFERROR(_xll.qlIndexFixing(Index6M,$H3237,TRUE,_xll.ohTrigger(RecalcTrigger,Trigger6M)),NA())</f>
        <v>6.745462401845718E-3</v>
      </c>
      <c r="M3237" s="145">
        <f>IFERROR(_xll.qlIndexFixing(Index1Y,$H3237,TRUE,_xll.ohTrigger(RecalcTrigger,Trigger1Y)),NA())</f>
        <v>6.544986171938709E-3</v>
      </c>
      <c r="N3237" s="144">
        <f>IFERROR(_xll.qlIndexFixing(ONIndex1M,I3237,TRUE,_xll.ohTrigger(RecalcTrigger,Trigger1M)),NA())</f>
        <v>6.0593652360463324E-3</v>
      </c>
      <c r="O3237" s="44">
        <f>IFERROR(_xll.qlIndexFixing(ONIndex3M,I3237,TRUE,_xll.ohTrigger(RecalcTrigger,Trigger3M)),NA())</f>
        <v>6.296588147201021E-3</v>
      </c>
      <c r="P3237" s="44">
        <f>IFERROR(_xll.qlIndexFixing(ONIndex6M,I3237,TRUE,_xll.ohTrigger(RecalcTrigger,Trigger6M)),NA())</f>
        <v>6.7501387755353193E-3</v>
      </c>
      <c r="Q3237" s="145">
        <f>IFERROR(_xll.qlIndexFixing(ONIndex1Y,I3237,TRUE,_xll.ohTrigger(RecalcTrigger,Trigger1Y)),NA())</f>
        <v>6.445671604060621E-3</v>
      </c>
    </row>
    <row r="3238" spans="2:17" x14ac:dyDescent="0.2">
      <c r="B3238" s="39" t="s">
        <v>42</v>
      </c>
      <c r="D3238" s="42">
        <f>_xll.qlCalendarAdvance(Calendar,$D3237,B3238,"f",FALSE)</f>
        <v>62450</v>
      </c>
      <c r="E3238" s="139">
        <f>_xll.qlInterestRateIndexValueDate(IndexON,D3238)</f>
        <v>62450</v>
      </c>
      <c r="F3238" s="155">
        <f>IFERROR(_xll.qlIndexFixing(IndexON,D3238,TRUE,_xll.ohTrigger(RecalcTrigger,TriggerON)),NA())</f>
        <v>6.1005300443284227E-3</v>
      </c>
      <c r="H3238" s="42">
        <f>_xll.qlCalendarAdvance(Calendar,$H3237,B3238,"f",FALSE)</f>
        <v>62450</v>
      </c>
      <c r="I3238" s="139">
        <f>_xll.qlInterestRateIndexValueDate(Index1M,$H3238)</f>
        <v>62456</v>
      </c>
      <c r="J3238" s="144">
        <f>IFERROR(_xll.qlIndexFixing(Index1M,$H3238,TRUE,_xll.ohTrigger(RecalcTrigger,Trigger1M)),NA())</f>
        <v>6.0717324142104652E-3</v>
      </c>
      <c r="K3238" s="44">
        <f>IFERROR(_xll.qlIndexFixing(Index3M,H3238,TRUE,_xll.ohTrigger(RecalcTrigger,Trigger3M)),NA())</f>
        <v>6.3262994374589949E-3</v>
      </c>
      <c r="L3238" s="44">
        <f>IFERROR(_xll.qlIndexFixing(Index6M,$H3238,TRUE,_xll.ohTrigger(RecalcTrigger,Trigger6M)),NA())</f>
        <v>6.7427416893403201E-3</v>
      </c>
      <c r="M3238" s="145">
        <f>IFERROR(_xll.qlIndexFixing(Index1Y,$H3238,TRUE,_xll.ohTrigger(RecalcTrigger,Trigger1Y)),NA())</f>
        <v>6.5496676797587982E-3</v>
      </c>
      <c r="N3238" s="144">
        <f>IFERROR(_xll.qlIndexFixing(ONIndex1M,I3238,TRUE,_xll.ohTrigger(RecalcTrigger,Trigger1M)),NA())</f>
        <v>6.0641084427537351E-3</v>
      </c>
      <c r="O3238" s="44">
        <f>IFERROR(_xll.qlIndexFixing(ONIndex3M,I3238,TRUE,_xll.ohTrigger(RecalcTrigger,Trigger3M)),NA())</f>
        <v>6.3012112319960067E-3</v>
      </c>
      <c r="P3238" s="44">
        <f>IFERROR(_xll.qlIndexFixing(ONIndex6M,I3238,TRUE,_xll.ohTrigger(RecalcTrigger,Trigger6M)),NA())</f>
        <v>6.7493810085661465E-3</v>
      </c>
      <c r="Q3238" s="145">
        <f>IFERROR(_xll.qlIndexFixing(ONIndex1Y,I3238,TRUE,_xll.ohTrigger(RecalcTrigger,Trigger1Y)),NA())</f>
        <v>6.4501159694962951E-3</v>
      </c>
    </row>
    <row r="3239" spans="2:17" x14ac:dyDescent="0.2">
      <c r="B3239" s="39" t="s">
        <v>42</v>
      </c>
      <c r="D3239" s="42">
        <f>_xll.qlCalendarAdvance(Calendar,$D3238,B3239,"f",FALSE)</f>
        <v>62457</v>
      </c>
      <c r="E3239" s="139">
        <f>_xll.qlInterestRateIndexValueDate(IndexON,D3239)</f>
        <v>62457</v>
      </c>
      <c r="F3239" s="155">
        <f>IFERROR(_xll.qlIndexFixing(IndexON,D3239,TRUE,_xll.ohTrigger(RecalcTrigger,TriggerON)),NA())</f>
        <v>6.1005300443284227E-3</v>
      </c>
      <c r="H3239" s="42">
        <f>_xll.qlCalendarAdvance(Calendar,$H3238,B3239,"f",FALSE)</f>
        <v>62457</v>
      </c>
      <c r="I3239" s="139">
        <f>_xll.qlInterestRateIndexValueDate(Index1M,$H3239)</f>
        <v>62460</v>
      </c>
      <c r="J3239" s="144">
        <f>IFERROR(_xll.qlIndexFixing(Index1M,$H3239,TRUE,_xll.ohTrigger(RecalcTrigger,Trigger1M)),NA())</f>
        <v>6.0736941040249251E-3</v>
      </c>
      <c r="K3239" s="44">
        <f>IFERROR(_xll.qlIndexFixing(Index3M,H3239,TRUE,_xll.ohTrigger(RecalcTrigger,Trigger3M)),NA())</f>
        <v>6.3278965609976368E-3</v>
      </c>
      <c r="L3239" s="44">
        <f>IFERROR(_xll.qlIndexFixing(Index6M,$H3239,TRUE,_xll.ohTrigger(RecalcTrigger,Trigger6M)),NA())</f>
        <v>6.741793997345322E-3</v>
      </c>
      <c r="M3239" s="145">
        <f>IFERROR(_xll.qlIndexFixing(Index1Y,$H3239,TRUE,_xll.ohTrigger(RecalcTrigger,Trigger1Y)),NA())</f>
        <v>6.5518920476942705E-3</v>
      </c>
      <c r="N3239" s="144">
        <f>IFERROR(_xll.qlIndexFixing(ONIndex1M,I3239,TRUE,_xll.ohTrigger(RecalcTrigger,Trigger1M)),NA())</f>
        <v>6.0667659173141431E-3</v>
      </c>
      <c r="O3239" s="44">
        <f>IFERROR(_xll.qlIndexFixing(ONIndex3M,I3239,TRUE,_xll.ohTrigger(RecalcTrigger,Trigger3M)),NA())</f>
        <v>6.3037925271736128E-3</v>
      </c>
      <c r="P3239" s="44">
        <f>IFERROR(_xll.qlIndexFixing(ONIndex6M,I3239,TRUE,_xll.ohTrigger(RecalcTrigger,Trigger6M)),NA())</f>
        <v>6.7487679169886405E-3</v>
      </c>
      <c r="Q3239" s="145">
        <f>IFERROR(_xll.qlIndexFixing(ONIndex1Y,I3239,TRUE,_xll.ohTrigger(RecalcTrigger,Trigger1Y)),NA())</f>
        <v>6.4525891394051627E-3</v>
      </c>
    </row>
    <row r="3240" spans="2:17" x14ac:dyDescent="0.2">
      <c r="B3240" s="39" t="s">
        <v>42</v>
      </c>
      <c r="D3240" s="42">
        <f>_xll.qlCalendarAdvance(Calendar,$D3239,B3240,"f",FALSE)</f>
        <v>62464</v>
      </c>
      <c r="E3240" s="139">
        <f>_xll.qlInterestRateIndexValueDate(IndexON,D3240)</f>
        <v>62464</v>
      </c>
      <c r="F3240" s="155">
        <f>IFERROR(_xll.qlIndexFixing(IndexON,D3240,TRUE,_xll.ohTrigger(RecalcTrigger,TriggerON)),NA())</f>
        <v>6.1005300443284227E-3</v>
      </c>
      <c r="H3240" s="42">
        <f>_xll.qlCalendarAdvance(Calendar,$H3239,B3240,"f",FALSE)</f>
        <v>62464</v>
      </c>
      <c r="I3240" s="139">
        <f>_xll.qlInterestRateIndexValueDate(Index1M,$H3240)</f>
        <v>62466</v>
      </c>
      <c r="J3240" s="144">
        <f>IFERROR(_xll.qlIndexFixing(Index1M,$H3240,TRUE,_xll.ohTrigger(RecalcTrigger,Trigger1M)),NA())</f>
        <v>6.0769259707427192E-3</v>
      </c>
      <c r="K3240" s="44">
        <f>IFERROR(_xll.qlIndexFixing(Index3M,H3240,TRUE,_xll.ohTrigger(RecalcTrigger,Trigger3M)),NA())</f>
        <v>6.3307213704630882E-3</v>
      </c>
      <c r="L3240" s="44">
        <f>IFERROR(_xll.qlIndexFixing(Index6M,$H3240,TRUE,_xll.ohTrigger(RecalcTrigger,Trigger6M)),NA())</f>
        <v>6.7401765859126904E-3</v>
      </c>
      <c r="M3240" s="145">
        <f>IFERROR(_xll.qlIndexFixing(Index1Y,$H3240,TRUE,_xll.ohTrigger(RecalcTrigger,Trigger1Y)),NA())</f>
        <v>6.5539001639577515E-3</v>
      </c>
      <c r="N3240" s="144">
        <f>IFERROR(_xll.qlIndexFixing(ONIndex1M,I3240,TRUE,_xll.ohTrigger(RecalcTrigger,Trigger1M)),NA())</f>
        <v>6.0697139753518314E-3</v>
      </c>
      <c r="O3240" s="44">
        <f>IFERROR(_xll.qlIndexFixing(ONIndex3M,I3240,TRUE,_xll.ohTrigger(RecalcTrigger,Trigger3M)),NA())</f>
        <v>6.3066617483542586E-3</v>
      </c>
      <c r="P3240" s="44">
        <f>IFERROR(_xll.qlIndexFixing(ONIndex6M,I3240,TRUE,_xll.ohTrigger(RecalcTrigger,Trigger6M)),NA())</f>
        <v>6.7481051763262911E-3</v>
      </c>
      <c r="Q3240" s="145">
        <f>IFERROR(_xll.qlIndexFixing(ONIndex1Y,I3240,TRUE,_xll.ohTrigger(RecalcTrigger,Trigger1Y)),NA())</f>
        <v>6.4553428663316481E-3</v>
      </c>
    </row>
    <row r="3241" spans="2:17" x14ac:dyDescent="0.2">
      <c r="B3241" s="39" t="s">
        <v>42</v>
      </c>
      <c r="D3241" s="42">
        <f>_xll.qlCalendarAdvance(Calendar,$D3240,B3241,"f",FALSE)</f>
        <v>62471</v>
      </c>
      <c r="E3241" s="139">
        <f>_xll.qlInterestRateIndexValueDate(IndexON,D3241)</f>
        <v>62471</v>
      </c>
      <c r="F3241" s="155">
        <f>IFERROR(_xll.qlIndexFixing(IndexON,D3241,TRUE,_xll.ohTrigger(RecalcTrigger,TriggerON)),NA())</f>
        <v>6.1005300443284227E-3</v>
      </c>
      <c r="H3241" s="42">
        <f>_xll.qlCalendarAdvance(Calendar,$H3240,B3241,"f",FALSE)</f>
        <v>62471</v>
      </c>
      <c r="I3241" s="139">
        <f>_xll.qlInterestRateIndexValueDate(Index1M,$H3241)</f>
        <v>62473</v>
      </c>
      <c r="J3241" s="144">
        <f>IFERROR(_xll.qlIndexFixing(Index1M,$H3241,TRUE,_xll.ohTrigger(RecalcTrigger,Trigger1M)),NA())</f>
        <v>6.0803426051006526E-3</v>
      </c>
      <c r="K3241" s="44">
        <f>IFERROR(_xll.qlIndexFixing(Index3M,H3241,TRUE,_xll.ohTrigger(RecalcTrigger,Trigger3M)),NA())</f>
        <v>6.3340077868891953E-3</v>
      </c>
      <c r="L3241" s="44">
        <f>IFERROR(_xll.qlIndexFixing(Index6M,$H3241,TRUE,_xll.ohTrigger(RecalcTrigger,Trigger6M)),NA())</f>
        <v>6.7382051136839075E-3</v>
      </c>
      <c r="M3241" s="145">
        <f>IFERROR(_xll.qlIndexFixing(Index1Y,$H3241,TRUE,_xll.ohTrigger(RecalcTrigger,Trigger1Y)),NA())</f>
        <v>6.5568495899096602E-3</v>
      </c>
      <c r="N3241" s="144">
        <f>IFERROR(_xll.qlIndexFixing(ONIndex1M,I3241,TRUE,_xll.ohTrigger(RecalcTrigger,Trigger1M)),NA())</f>
        <v>6.0731445304718079E-3</v>
      </c>
      <c r="O3241" s="44">
        <f>IFERROR(_xll.qlIndexFixing(ONIndex3M,I3241,TRUE,_xll.ohTrigger(RecalcTrigger,Trigger3M)),NA())</f>
        <v>6.3100000981908266E-3</v>
      </c>
      <c r="P3241" s="44">
        <f>IFERROR(_xll.qlIndexFixing(ONIndex6M,I3241,TRUE,_xll.ohTrigger(RecalcTrigger,Trigger6M)),NA())</f>
        <v>6.7472492028741726E-3</v>
      </c>
      <c r="Q3241" s="145">
        <f>IFERROR(_xll.qlIndexFixing(ONIndex1Y,I3241,TRUE,_xll.ohTrigger(RecalcTrigger,Trigger1Y)),NA())</f>
        <v>6.4585459250299238E-3</v>
      </c>
    </row>
    <row r="3242" spans="2:17" x14ac:dyDescent="0.2">
      <c r="B3242" s="39" t="s">
        <v>42</v>
      </c>
      <c r="D3242" s="42">
        <f>_xll.qlCalendarAdvance(Calendar,$D3241,B3242,"f",FALSE)</f>
        <v>62478</v>
      </c>
      <c r="E3242" s="139">
        <f>_xll.qlInterestRateIndexValueDate(IndexON,D3242)</f>
        <v>62478</v>
      </c>
      <c r="F3242" s="155">
        <f>IFERROR(_xll.qlIndexFixing(IndexON,D3242,TRUE,_xll.ohTrigger(RecalcTrigger,TriggerON)),NA())</f>
        <v>6.1005300442484867E-3</v>
      </c>
      <c r="H3242" s="42">
        <f>_xll.qlCalendarAdvance(Calendar,$H3241,B3242,"f",FALSE)</f>
        <v>62478</v>
      </c>
      <c r="I3242" s="139">
        <f>_xll.qlInterestRateIndexValueDate(Index1M,$H3242)</f>
        <v>62480</v>
      </c>
      <c r="J3242" s="144">
        <f>IFERROR(_xll.qlIndexFixing(Index1M,$H3242,TRUE,_xll.ohTrigger(RecalcTrigger,Trigger1M)),NA())</f>
        <v>6.0837496583926454E-3</v>
      </c>
      <c r="K3242" s="44">
        <f>IFERROR(_xll.qlIndexFixing(Index3M,H3242,TRUE,_xll.ohTrigger(RecalcTrigger,Trigger3M)),NA())</f>
        <v>6.3372842822486675E-3</v>
      </c>
      <c r="L3242" s="44">
        <f>IFERROR(_xll.qlIndexFixing(Index6M,$H3242,TRUE,_xll.ohTrigger(RecalcTrigger,Trigger6M)),NA())</f>
        <v>6.7361425299487191E-3</v>
      </c>
      <c r="M3242" s="145">
        <f>IFERROR(_xll.qlIndexFixing(Index1Y,$H3242,TRUE,_xll.ohTrigger(RecalcTrigger,Trigger1Y)),NA())</f>
        <v>6.5597880276222096E-3</v>
      </c>
      <c r="N3242" s="144">
        <f>IFERROR(_xll.qlIndexFixing(ONIndex1M,I3242,TRUE,_xll.ohTrigger(RecalcTrigger,Trigger1M)),NA())</f>
        <v>6.0765655407468699E-3</v>
      </c>
      <c r="O3242" s="44">
        <f>IFERROR(_xll.qlIndexFixing(ONIndex3M,I3242,TRUE,_xll.ohTrigger(RecalcTrigger,Trigger3M)),NA())</f>
        <v>6.3133286560201896E-3</v>
      </c>
      <c r="P3242" s="44">
        <f>IFERROR(_xll.qlIndexFixing(ONIndex6M,I3242,TRUE,_xll.ohTrigger(RecalcTrigger,Trigger6M)),NA())</f>
        <v>6.7463039665049962E-3</v>
      </c>
      <c r="Q3242" s="145">
        <f>IFERROR(_xll.qlIndexFixing(ONIndex1Y,I3242,TRUE,_xll.ohTrigger(RecalcTrigger,Trigger1Y)),NA())</f>
        <v>6.461738600433975E-3</v>
      </c>
    </row>
    <row r="3243" spans="2:17" x14ac:dyDescent="0.2">
      <c r="B3243" s="39" t="s">
        <v>42</v>
      </c>
      <c r="D3243" s="42">
        <f>_xll.qlCalendarAdvance(Calendar,$D3242,B3243,"f",FALSE)</f>
        <v>62485</v>
      </c>
      <c r="E3243" s="139">
        <f>_xll.qlInterestRateIndexValueDate(IndexON,D3243)</f>
        <v>62485</v>
      </c>
      <c r="F3243" s="155">
        <f>IFERROR(_xll.qlIndexFixing(IndexON,D3243,TRUE,_xll.ohTrigger(RecalcTrigger,TriggerON)),NA())</f>
        <v>6.1005300443284227E-3</v>
      </c>
      <c r="H3243" s="42">
        <f>_xll.qlCalendarAdvance(Calendar,$H3242,B3243,"f",FALSE)</f>
        <v>62485</v>
      </c>
      <c r="I3243" s="139">
        <f>_xll.qlInterestRateIndexValueDate(Index1M,$H3243)</f>
        <v>62487</v>
      </c>
      <c r="J3243" s="144">
        <f>IFERROR(_xll.qlIndexFixing(Index1M,$H3243,TRUE,_xll.ohTrigger(RecalcTrigger,Trigger1M)),NA())</f>
        <v>6.0862670694472598E-3</v>
      </c>
      <c r="K3243" s="44">
        <f>IFERROR(_xll.qlIndexFixing(Index3M,H3243,TRUE,_xll.ohTrigger(RecalcTrigger,Trigger3M)),NA())</f>
        <v>6.3405508364100527E-3</v>
      </c>
      <c r="L3243" s="44">
        <f>IFERROR(_xll.qlIndexFixing(Index6M,$H3243,TRUE,_xll.ohTrigger(RecalcTrigger,Trigger6M)),NA())</f>
        <v>6.7339887088453728E-3</v>
      </c>
      <c r="M3243" s="145">
        <f>IFERROR(_xll.qlIndexFixing(Index1Y,$H3243,TRUE,_xll.ohTrigger(RecalcTrigger,Trigger1Y)),NA())</f>
        <v>6.5627154555693854E-3</v>
      </c>
      <c r="N3243" s="144">
        <f>IFERROR(_xll.qlIndexFixing(ONIndex1M,I3243,TRUE,_xll.ohTrigger(RecalcTrigger,Trigger1M)),NA())</f>
        <v>6.0799769866726194E-3</v>
      </c>
      <c r="O3243" s="44">
        <f>IFERROR(_xll.qlIndexFixing(ONIndex3M,I3243,TRUE,_xll.ohTrigger(RecalcTrigger,Trigger3M)),NA())</f>
        <v>6.3166474016984608E-3</v>
      </c>
      <c r="P3243" s="44">
        <f>IFERROR(_xll.qlIndexFixing(ONIndex6M,I3243,TRUE,_xll.ohTrigger(RecalcTrigger,Trigger6M)),NA())</f>
        <v>6.7452693413194709E-3</v>
      </c>
      <c r="Q3243" s="145">
        <f>IFERROR(_xll.qlIndexFixing(ONIndex1Y,I3243,TRUE,_xll.ohTrigger(RecalcTrigger,Trigger1Y)),NA())</f>
        <v>6.4649208715206186E-3</v>
      </c>
    </row>
    <row r="3244" spans="2:17" x14ac:dyDescent="0.2">
      <c r="B3244" s="39" t="s">
        <v>42</v>
      </c>
      <c r="D3244" s="42">
        <f>_xll.qlCalendarAdvance(Calendar,$D3243,B3244,"f",FALSE)</f>
        <v>62492</v>
      </c>
      <c r="E3244" s="139">
        <f>_xll.qlInterestRateIndexValueDate(IndexON,D3244)</f>
        <v>62492</v>
      </c>
      <c r="F3244" s="155">
        <f>IFERROR(_xll.qlIndexFixing(IndexON,D3244,TRUE,_xll.ohTrigger(RecalcTrigger,TriggerON)),NA())</f>
        <v>6.1005300443284227E-3</v>
      </c>
      <c r="H3244" s="42">
        <f>_xll.qlCalendarAdvance(Calendar,$H3243,B3244,"f",FALSE)</f>
        <v>62492</v>
      </c>
      <c r="I3244" s="139">
        <f>_xll.qlInterestRateIndexValueDate(Index1M,$H3244)</f>
        <v>62494</v>
      </c>
      <c r="J3244" s="144">
        <f>IFERROR(_xll.qlIndexFixing(Index1M,$H3244,TRUE,_xll.ohTrigger(RecalcTrigger,Trigger1M)),NA())</f>
        <v>6.0893639663975718E-3</v>
      </c>
      <c r="K3244" s="44">
        <f>IFERROR(_xll.qlIndexFixing(Index3M,H3244,TRUE,_xll.ohTrigger(RecalcTrigger,Trigger3M)),NA())</f>
        <v>6.3435208053356767E-3</v>
      </c>
      <c r="L3244" s="44">
        <f>IFERROR(_xll.qlIndexFixing(Index6M,$H3244,TRUE,_xll.ohTrigger(RecalcTrigger,Trigger6M)),NA())</f>
        <v>6.7317435245249245E-3</v>
      </c>
      <c r="M3244" s="145">
        <f>IFERROR(_xll.qlIndexFixing(Index1Y,$H3244,TRUE,_xll.ohTrigger(RecalcTrigger,Trigger1Y)),NA())</f>
        <v>6.5656318522236403E-3</v>
      </c>
      <c r="N3244" s="144">
        <f>IFERROR(_xll.qlIndexFixing(ONIndex1M,I3244,TRUE,_xll.ohTrigger(RecalcTrigger,Trigger1M)),NA())</f>
        <v>6.083378848344978E-3</v>
      </c>
      <c r="O3244" s="44">
        <f>IFERROR(_xll.qlIndexFixing(ONIndex3M,I3244,TRUE,_xll.ohTrigger(RecalcTrigger,Trigger3M)),NA())</f>
        <v>6.31995631516169E-3</v>
      </c>
      <c r="P3244" s="44">
        <f>IFERROR(_xll.qlIndexFixing(ONIndex6M,I3244,TRUE,_xll.ohTrigger(RecalcTrigger,Trigger6M)),NA())</f>
        <v>6.7441452015781778E-3</v>
      </c>
      <c r="Q3244" s="145">
        <f>IFERROR(_xll.qlIndexFixing(ONIndex1Y,I3244,TRUE,_xll.ohTrigger(RecalcTrigger,Trigger1Y)),NA())</f>
        <v>6.4680927167071189E-3</v>
      </c>
    </row>
    <row r="3245" spans="2:17" x14ac:dyDescent="0.2">
      <c r="B3245" s="39" t="s">
        <v>42</v>
      </c>
      <c r="D3245" s="42">
        <f>_xll.qlCalendarAdvance(Calendar,$D3244,B3245,"f",FALSE)</f>
        <v>62499</v>
      </c>
      <c r="E3245" s="139">
        <f>_xll.qlInterestRateIndexValueDate(IndexON,D3245)</f>
        <v>62499</v>
      </c>
      <c r="F3245" s="155">
        <f>IFERROR(_xll.qlIndexFixing(IndexON,D3245,TRUE,_xll.ohTrigger(RecalcTrigger,TriggerON)),NA())</f>
        <v>6.1005300443284227E-3</v>
      </c>
      <c r="H3245" s="42">
        <f>_xll.qlCalendarAdvance(Calendar,$H3244,B3245,"f",FALSE)</f>
        <v>62499</v>
      </c>
      <c r="I3245" s="139">
        <f>_xll.qlInterestRateIndexValueDate(Index1M,$H3245)</f>
        <v>62501</v>
      </c>
      <c r="J3245" s="144">
        <f>IFERROR(_xll.qlIndexFixing(Index1M,$H3245,TRUE,_xll.ohTrigger(RecalcTrigger,Trigger1M)),NA())</f>
        <v>6.0927446904411398E-3</v>
      </c>
      <c r="K3245" s="44">
        <f>IFERROR(_xll.qlIndexFixing(Index3M,H3245,TRUE,_xll.ohTrigger(RecalcTrigger,Trigger3M)),NA())</f>
        <v>6.346768076204057E-3</v>
      </c>
      <c r="L3245" s="44">
        <f>IFERROR(_xll.qlIndexFixing(Index6M,$H3245,TRUE,_xll.ohTrigger(RecalcTrigger,Trigger6M)),NA())</f>
        <v>6.7294068511503536E-3</v>
      </c>
      <c r="M3245" s="145">
        <f>IFERROR(_xll.qlIndexFixing(Index1Y,$H3245,TRUE,_xll.ohTrigger(RecalcTrigger,Trigger1Y)),NA())</f>
        <v>6.5685371960587432E-3</v>
      </c>
      <c r="N3245" s="144">
        <f>IFERROR(_xll.qlIndexFixing(ONIndex1M,I3245,TRUE,_xll.ohTrigger(RecalcTrigger,Trigger1M)),NA())</f>
        <v>6.0867711064993557E-3</v>
      </c>
      <c r="O3245" s="44">
        <f>IFERROR(_xll.qlIndexFixing(ONIndex3M,I3245,TRUE,_xll.ohTrigger(RecalcTrigger,Trigger3M)),NA())</f>
        <v>6.3232553764258626E-3</v>
      </c>
      <c r="P3245" s="44">
        <f>IFERROR(_xll.qlIndexFixing(ONIndex6M,I3245,TRUE,_xll.ohTrigger(RecalcTrigger,Trigger6M)),NA())</f>
        <v>6.7429314216216341E-3</v>
      </c>
      <c r="Q3245" s="145">
        <f>IFERROR(_xll.qlIndexFixing(ONIndex1Y,I3245,TRUE,_xll.ohTrigger(RecalcTrigger,Trigger1Y)),NA())</f>
        <v>6.4712541149702929E-3</v>
      </c>
    </row>
    <row r="3246" spans="2:17" x14ac:dyDescent="0.2">
      <c r="B3246" s="39" t="s">
        <v>42</v>
      </c>
      <c r="D3246" s="42">
        <f>_xll.qlCalendarAdvance(Calendar,$D3245,B3246,"f",FALSE)</f>
        <v>62506</v>
      </c>
      <c r="E3246" s="139">
        <f>_xll.qlInterestRateIndexValueDate(IndexON,D3246)</f>
        <v>62506</v>
      </c>
      <c r="F3246" s="155">
        <f>IFERROR(_xll.qlIndexFixing(IndexON,D3246,TRUE,_xll.ohTrigger(RecalcTrigger,TriggerON)),NA())</f>
        <v>6.1005300443284227E-3</v>
      </c>
      <c r="H3246" s="42">
        <f>_xll.qlCalendarAdvance(Calendar,$H3245,B3246,"f",FALSE)</f>
        <v>62506</v>
      </c>
      <c r="I3246" s="139">
        <f>_xll.qlInterestRateIndexValueDate(Index1M,$H3246)</f>
        <v>62508</v>
      </c>
      <c r="J3246" s="144">
        <f>IFERROR(_xll.qlIndexFixing(Index1M,$H3246,TRUE,_xll.ohTrigger(RecalcTrigger,Trigger1M)),NA())</f>
        <v>6.0961157611922568E-3</v>
      </c>
      <c r="K3246" s="44">
        <f>IFERROR(_xll.qlIndexFixing(Index3M,H3246,TRUE,_xll.ohTrigger(RecalcTrigger,Trigger3M)),NA())</f>
        <v>6.3500053470617298E-3</v>
      </c>
      <c r="L3246" s="44">
        <f>IFERROR(_xll.qlIndexFixing(Index6M,$H3246,TRUE,_xll.ohTrigger(RecalcTrigger,Trigger6M)),NA())</f>
        <v>6.7269785628996546E-3</v>
      </c>
      <c r="M3246" s="145">
        <f>IFERROR(_xll.qlIndexFixing(Index1Y,$H3246,TRUE,_xll.ohTrigger(RecalcTrigger,Trigger1Y)),NA())</f>
        <v>6.571431465548022E-3</v>
      </c>
      <c r="N3246" s="144">
        <f>IFERROR(_xll.qlIndexFixing(ONIndex1M,I3246,TRUE,_xll.ohTrigger(RecalcTrigger,Trigger1M)),NA())</f>
        <v>6.0901537414714824E-3</v>
      </c>
      <c r="O3246" s="44">
        <f>IFERROR(_xll.qlIndexFixing(ONIndex3M,I3246,TRUE,_xll.ohTrigger(RecalcTrigger,Trigger3M)),NA())</f>
        <v>6.3265445651872199E-3</v>
      </c>
      <c r="P3246" s="44">
        <f>IFERROR(_xll.qlIndexFixing(ONIndex6M,I3246,TRUE,_xll.ohTrigger(RecalcTrigger,Trigger6M)),NA())</f>
        <v>6.7416278759502291E-3</v>
      </c>
      <c r="Q3246" s="145">
        <f>IFERROR(_xll.qlIndexFixing(ONIndex1Y,I3246,TRUE,_xll.ohTrigger(RecalcTrigger,Trigger1Y)),NA())</f>
        <v>6.4744050448073409E-3</v>
      </c>
    </row>
    <row r="3247" spans="2:17" x14ac:dyDescent="0.2">
      <c r="B3247" s="39" t="s">
        <v>42</v>
      </c>
      <c r="D3247" s="42">
        <f>_xll.qlCalendarAdvance(Calendar,$D3246,B3247,"f",FALSE)</f>
        <v>62513</v>
      </c>
      <c r="E3247" s="139">
        <f>_xll.qlInterestRateIndexValueDate(IndexON,D3247)</f>
        <v>62513</v>
      </c>
      <c r="F3247" s="155">
        <f>IFERROR(_xll.qlIndexFixing(IndexON,D3247,TRUE,_xll.ohTrigger(RecalcTrigger,TriggerON)),NA())</f>
        <v>6.1005300442484867E-3</v>
      </c>
      <c r="H3247" s="42">
        <f>_xll.qlCalendarAdvance(Calendar,$H3246,B3247,"f",FALSE)</f>
        <v>62513</v>
      </c>
      <c r="I3247" s="139">
        <f>_xll.qlInterestRateIndexValueDate(Index1M,$H3247)</f>
        <v>62515</v>
      </c>
      <c r="J3247" s="144">
        <f>IFERROR(_xll.qlIndexFixing(Index1M,$H3247,TRUE,_xll.ohTrigger(RecalcTrigger,Trigger1M)),NA())</f>
        <v>6.0994771590637343E-3</v>
      </c>
      <c r="K3247" s="44">
        <f>IFERROR(_xll.qlIndexFixing(Index3M,H3247,TRUE,_xll.ohTrigger(RecalcTrigger,Trigger3M)),NA())</f>
        <v>6.3532325977809761E-3</v>
      </c>
      <c r="L3247" s="44">
        <f>IFERROR(_xll.qlIndexFixing(Index6M,$H3247,TRUE,_xll.ohTrigger(RecalcTrigger,Trigger6M)),NA())</f>
        <v>6.7244585339636311E-3</v>
      </c>
      <c r="M3247" s="145">
        <f>IFERROR(_xll.qlIndexFixing(Index1Y,$H3247,TRUE,_xll.ohTrigger(RecalcTrigger,Trigger1Y)),NA())</f>
        <v>6.5743146391652437E-3</v>
      </c>
      <c r="N3247" s="144">
        <f>IFERROR(_xll.qlIndexFixing(ONIndex1M,I3247,TRUE,_xll.ohTrigger(RecalcTrigger,Trigger1M)),NA())</f>
        <v>6.0935267336770238E-3</v>
      </c>
      <c r="O3247" s="44">
        <f>IFERROR(_xll.qlIndexFixing(ONIndex3M,I3247,TRUE,_xll.ohTrigger(RecalcTrigger,Trigger3M)),NA())</f>
        <v>6.3298238615416835E-3</v>
      </c>
      <c r="P3247" s="44">
        <f>IFERROR(_xll.qlIndexFixing(ONIndex6M,I3247,TRUE,_xll.ohTrigger(RecalcTrigger,Trigger6M)),NA())</f>
        <v>6.7402344385047996E-3</v>
      </c>
      <c r="Q3247" s="145">
        <f>IFERROR(_xll.qlIndexFixing(ONIndex1Y,I3247,TRUE,_xll.ohTrigger(RecalcTrigger,Trigger1Y)),NA())</f>
        <v>6.4775454850352077E-3</v>
      </c>
    </row>
    <row r="3248" spans="2:17" x14ac:dyDescent="0.2">
      <c r="B3248" s="39" t="s">
        <v>42</v>
      </c>
      <c r="D3248" s="42">
        <f>_xll.qlCalendarAdvance(Calendar,$D3247,B3248,"f",FALSE)</f>
        <v>62520</v>
      </c>
      <c r="E3248" s="139">
        <f>_xll.qlInterestRateIndexValueDate(IndexON,D3248)</f>
        <v>62520</v>
      </c>
      <c r="F3248" s="155">
        <f>IFERROR(_xll.qlIndexFixing(IndexON,D3248,TRUE,_xll.ohTrigger(RecalcTrigger,TriggerON)),NA())</f>
        <v>6.1005300443284227E-3</v>
      </c>
      <c r="H3248" s="42">
        <f>_xll.qlCalendarAdvance(Calendar,$H3247,B3248,"f",FALSE)</f>
        <v>62520</v>
      </c>
      <c r="I3248" s="139">
        <f>_xll.qlInterestRateIndexValueDate(Index1M,$H3248)</f>
        <v>62522</v>
      </c>
      <c r="J3248" s="144">
        <f>IFERROR(_xll.qlIndexFixing(Index1M,$H3248,TRUE,_xll.ohTrigger(RecalcTrigger,Trigger1M)),NA())</f>
        <v>6.103989678837296E-3</v>
      </c>
      <c r="K3248" s="44">
        <f>IFERROR(_xll.qlIndexFixing(Index3M,H3248,TRUE,_xll.ohTrigger(RecalcTrigger,Trigger3M)),NA())</f>
        <v>6.3573015567912521E-3</v>
      </c>
      <c r="L3248" s="44">
        <f>IFERROR(_xll.qlIndexFixing(Index6M,$H3248,TRUE,_xll.ohTrigger(RecalcTrigger,Trigger6M)),NA())</f>
        <v>6.7210612399796086E-3</v>
      </c>
      <c r="M3248" s="145">
        <f>IFERROR(_xll.qlIndexFixing(Index1Y,$H3248,TRUE,_xll.ohTrigger(RecalcTrigger,Trigger1Y)),NA())</f>
        <v>6.5779597185983149E-3</v>
      </c>
      <c r="N3248" s="144">
        <f>IFERROR(_xll.qlIndexFixing(ONIndex1M,I3248,TRUE,_xll.ohTrigger(RecalcTrigger,Trigger1M)),NA())</f>
        <v>6.0968900636115819E-3</v>
      </c>
      <c r="O3248" s="44">
        <f>IFERROR(_xll.qlIndexFixing(ONIndex3M,I3248,TRUE,_xll.ohTrigger(RecalcTrigger,Trigger3M)),NA())</f>
        <v>6.3330932454253031E-3</v>
      </c>
      <c r="P3248" s="44">
        <f>IFERROR(_xll.qlIndexFixing(ONIndex6M,I3248,TRUE,_xll.ohTrigger(RecalcTrigger,Trigger6M)),NA())</f>
        <v>6.7387509837057991E-3</v>
      </c>
      <c r="Q3248" s="145">
        <f>IFERROR(_xll.qlIndexFixing(ONIndex1Y,I3248,TRUE,_xll.ohTrigger(RecalcTrigger,Trigger1Y)),NA())</f>
        <v>6.4806754143109657E-3</v>
      </c>
    </row>
    <row r="3249" spans="2:17" x14ac:dyDescent="0.2">
      <c r="B3249" s="39" t="s">
        <v>42</v>
      </c>
      <c r="D3249" s="42">
        <f>_xll.qlCalendarAdvance(Calendar,$D3248,B3249,"f",FALSE)</f>
        <v>62527</v>
      </c>
      <c r="E3249" s="139">
        <f>_xll.qlInterestRateIndexValueDate(IndexON,D3249)</f>
        <v>62527</v>
      </c>
      <c r="F3249" s="155">
        <f>IFERROR(_xll.qlIndexFixing(IndexON,D3249,TRUE,_xll.ohTrigger(RecalcTrigger,TriggerON)),NA())</f>
        <v>6.1005300443284227E-3</v>
      </c>
      <c r="H3249" s="42">
        <f>_xll.qlCalendarAdvance(Calendar,$H3248,B3249,"f",FALSE)</f>
        <v>62527</v>
      </c>
      <c r="I3249" s="139">
        <f>_xll.qlInterestRateIndexValueDate(Index1M,$H3249)</f>
        <v>62529</v>
      </c>
      <c r="J3249" s="144">
        <f>IFERROR(_xll.qlIndexFixing(Index1M,$H3249,TRUE,_xll.ohTrigger(RecalcTrigger,Trigger1M)),NA())</f>
        <v>6.10732911620393E-3</v>
      </c>
      <c r="K3249" s="44">
        <f>IFERROR(_xll.qlIndexFixing(Index3M,H3249,TRUE,_xll.ohTrigger(RecalcTrigger,Trigger3M)),NA())</f>
        <v>6.3605067088280745E-3</v>
      </c>
      <c r="L3249" s="44">
        <f>IFERROR(_xll.qlIndexFixing(Index6M,$H3249,TRUE,_xll.ohTrigger(RecalcTrigger,Trigger6M)),NA())</f>
        <v>6.7183240157920833E-3</v>
      </c>
      <c r="M3249" s="145">
        <f>IFERROR(_xll.qlIndexFixing(Index1Y,$H3249,TRUE,_xll.ohTrigger(RecalcTrigger,Trigger1Y)),NA())</f>
        <v>6.5808183622535835E-3</v>
      </c>
      <c r="N3249" s="144">
        <f>IFERROR(_xll.qlIndexFixing(ONIndex1M,I3249,TRUE,_xll.ohTrigger(RecalcTrigger,Trigger1M)),NA())</f>
        <v>6.1002437116108865E-3</v>
      </c>
      <c r="O3249" s="44">
        <f>IFERROR(_xll.qlIndexFixing(ONIndex3M,I3249,TRUE,_xll.ohTrigger(RecalcTrigger,Trigger3M)),NA())</f>
        <v>6.3363526966941919E-3</v>
      </c>
      <c r="P3249" s="44">
        <f>IFERROR(_xll.qlIndexFixing(ONIndex6M,I3249,TRUE,_xll.ohTrigger(RecalcTrigger,Trigger6M)),NA())</f>
        <v>6.7371773858937445E-3</v>
      </c>
      <c r="Q3249" s="145">
        <f>IFERROR(_xll.qlIndexFixing(ONIndex1Y,I3249,TRUE,_xll.ohTrigger(RecalcTrigger,Trigger1Y)),NA())</f>
        <v>6.4837948113716237E-3</v>
      </c>
    </row>
    <row r="3250" spans="2:17" x14ac:dyDescent="0.2">
      <c r="B3250" s="39" t="s">
        <v>42</v>
      </c>
      <c r="D3250" s="42">
        <f>_xll.qlCalendarAdvance(Calendar,$D3249,B3250,"f",FALSE)</f>
        <v>62534</v>
      </c>
      <c r="E3250" s="139">
        <f>_xll.qlInterestRateIndexValueDate(IndexON,D3250)</f>
        <v>62534</v>
      </c>
      <c r="F3250" s="155">
        <f>IFERROR(_xll.qlIndexFixing(IndexON,D3250,TRUE,_xll.ohTrigger(RecalcTrigger,TriggerON)),NA())</f>
        <v>6.1005300443284227E-3</v>
      </c>
      <c r="H3250" s="42">
        <f>_xll.qlCalendarAdvance(Calendar,$H3249,B3250,"f",FALSE)</f>
        <v>62534</v>
      </c>
      <c r="I3250" s="139">
        <f>_xll.qlInterestRateIndexValueDate(Index1M,$H3250)</f>
        <v>62536</v>
      </c>
      <c r="J3250" s="144">
        <f>IFERROR(_xll.qlIndexFixing(Index1M,$H3250,TRUE,_xll.ohTrigger(RecalcTrigger,Trigger1M)),NA())</f>
        <v>6.1109475951552517E-3</v>
      </c>
      <c r="K3250" s="44">
        <f>IFERROR(_xll.qlIndexFixing(Index3M,H3250,TRUE,_xll.ohTrigger(RecalcTrigger,Trigger3M)),NA())</f>
        <v>6.3637017755679504E-3</v>
      </c>
      <c r="L3250" s="44">
        <f>IFERROR(_xll.qlIndexFixing(Index6M,$H3250,TRUE,_xll.ohTrigger(RecalcTrigger,Trigger6M)),NA())</f>
        <v>6.7154948554267475E-3</v>
      </c>
      <c r="M3250" s="145">
        <f>IFERROR(_xll.qlIndexFixing(Index1Y,$H3250,TRUE,_xll.ohTrigger(RecalcTrigger,Trigger1Y)),NA())</f>
        <v>6.5836658403023683E-3</v>
      </c>
      <c r="N3250" s="144">
        <f>IFERROR(_xll.qlIndexFixing(ONIndex1M,I3250,TRUE,_xll.ohTrigger(RecalcTrigger,Trigger1M)),NA())</f>
        <v>6.1035876581705395E-3</v>
      </c>
      <c r="O3250" s="44">
        <f>IFERROR(_xll.qlIndexFixing(ONIndex3M,I3250,TRUE,_xll.ohTrigger(RecalcTrigger,Trigger3M)),NA())</f>
        <v>6.3396021952843995E-3</v>
      </c>
      <c r="P3250" s="44">
        <f>IFERROR(_xll.qlIndexFixing(ONIndex6M,I3250,TRUE,_xll.ohTrigger(RecalcTrigger,Trigger6M)),NA())</f>
        <v>6.735513519249281E-3</v>
      </c>
      <c r="Q3250" s="145">
        <f>IFERROR(_xll.qlIndexFixing(ONIndex1Y,I3250,TRUE,_xll.ohTrigger(RecalcTrigger,Trigger1Y)),NA())</f>
        <v>6.4869036549541903E-3</v>
      </c>
    </row>
    <row r="3251" spans="2:17" x14ac:dyDescent="0.2">
      <c r="B3251" s="39" t="s">
        <v>42</v>
      </c>
      <c r="D3251" s="42">
        <f>_xll.qlCalendarAdvance(Calendar,$D3250,B3251,"f",FALSE)</f>
        <v>62541</v>
      </c>
      <c r="E3251" s="139">
        <f>_xll.qlInterestRateIndexValueDate(IndexON,D3251)</f>
        <v>62541</v>
      </c>
      <c r="F3251" s="155">
        <f>IFERROR(_xll.qlIndexFixing(IndexON,D3251,TRUE,_xll.ohTrigger(RecalcTrigger,TriggerON)),NA())</f>
        <v>6.1005300442484867E-3</v>
      </c>
      <c r="H3251" s="42">
        <f>_xll.qlCalendarAdvance(Calendar,$H3250,B3251,"f",FALSE)</f>
        <v>62541</v>
      </c>
      <c r="I3251" s="139">
        <f>_xll.qlInterestRateIndexValueDate(Index1M,$H3251)</f>
        <v>62543</v>
      </c>
      <c r="J3251" s="144">
        <f>IFERROR(_xll.qlIndexFixing(Index1M,$H3251,TRUE,_xll.ohTrigger(RecalcTrigger,Trigger1M)),NA())</f>
        <v>6.1139787580336002E-3</v>
      </c>
      <c r="K3251" s="44">
        <f>IFERROR(_xll.qlIndexFixing(Index3M,H3251,TRUE,_xll.ohTrigger(RecalcTrigger,Trigger3M)),NA())</f>
        <v>6.3668867368774206E-3</v>
      </c>
      <c r="L3251" s="44">
        <f>IFERROR(_xll.qlIndexFixing(Index6M,$H3251,TRUE,_xll.ohTrigger(RecalcTrigger,Trigger6M)),NA())</f>
        <v>6.7125761805159586E-3</v>
      </c>
      <c r="M3251" s="145">
        <f>IFERROR(_xll.qlIndexFixing(Index1Y,$H3251,TRUE,_xll.ohTrigger(RecalcTrigger,Trigger1Y)),NA())</f>
        <v>6.5865021312173262E-3</v>
      </c>
      <c r="N3251" s="144">
        <f>IFERROR(_xll.qlIndexFixing(ONIndex1M,I3251,TRUE,_xll.ohTrigger(RecalcTrigger,Trigger1M)),NA())</f>
        <v>6.1069218837062067E-3</v>
      </c>
      <c r="O3251" s="44">
        <f>IFERROR(_xll.qlIndexFixing(ONIndex3M,I3251,TRUE,_xll.ohTrigger(RecalcTrigger,Trigger3M)),NA())</f>
        <v>6.3428417212918475E-3</v>
      </c>
      <c r="P3251" s="44">
        <f>IFERROR(_xll.qlIndexFixing(ONIndex6M,I3251,TRUE,_xll.ohTrigger(RecalcTrigger,Trigger6M)),NA())</f>
        <v>6.7337592581129257E-3</v>
      </c>
      <c r="Q3251" s="145">
        <f>IFERROR(_xll.qlIndexFixing(ONIndex1Y,I3251,TRUE,_xll.ohTrigger(RecalcTrigger,Trigger1Y)),NA())</f>
        <v>6.490001923715738E-3</v>
      </c>
    </row>
    <row r="3252" spans="2:17" x14ac:dyDescent="0.2">
      <c r="B3252" s="39" t="s">
        <v>42</v>
      </c>
      <c r="D3252" s="42">
        <f>_xll.qlCalendarAdvance(Calendar,$D3251,B3252,"f",FALSE)</f>
        <v>62548</v>
      </c>
      <c r="E3252" s="139">
        <f>_xll.qlInterestRateIndexValueDate(IndexON,D3252)</f>
        <v>62548</v>
      </c>
      <c r="F3252" s="155">
        <f>IFERROR(_xll.qlIndexFixing(IndexON,D3252,TRUE,_xll.ohTrigger(RecalcTrigger,TriggerON)),NA())</f>
        <v>6.1005300443284227E-3</v>
      </c>
      <c r="H3252" s="42">
        <f>_xll.qlCalendarAdvance(Calendar,$H3251,B3252,"f",FALSE)</f>
        <v>62548</v>
      </c>
      <c r="I3252" s="139">
        <f>_xll.qlInterestRateIndexValueDate(Index1M,$H3252)</f>
        <v>62550</v>
      </c>
      <c r="J3252" s="144">
        <f>IFERROR(_xll.qlIndexFixing(Index1M,$H3252,TRUE,_xll.ohTrigger(RecalcTrigger,Trigger1M)),NA())</f>
        <v>6.1172889233229721E-3</v>
      </c>
      <c r="K3252" s="44">
        <f>IFERROR(_xll.qlIndexFixing(Index3M,H3252,TRUE,_xll.ohTrigger(RecalcTrigger,Trigger3M)),NA())</f>
        <v>6.3697803908084718E-3</v>
      </c>
      <c r="L3252" s="44">
        <f>IFERROR(_xll.qlIndexFixing(Index6M,$H3252,TRUE,_xll.ohTrigger(RecalcTrigger,Trigger6M)),NA())</f>
        <v>6.7101200194257362E-3</v>
      </c>
      <c r="M3252" s="145">
        <f>IFERROR(_xll.qlIndexFixing(Index1Y,$H3252,TRUE,_xll.ohTrigger(RecalcTrigger,Trigger1Y)),NA())</f>
        <v>6.5893272134706759E-3</v>
      </c>
      <c r="N3252" s="144">
        <f>IFERROR(_xll.qlIndexFixing(ONIndex1M,I3252,TRUE,_xll.ohTrigger(RecalcTrigger,Trigger1M)),NA())</f>
        <v>6.110246368633554E-3</v>
      </c>
      <c r="O3252" s="44">
        <f>IFERROR(_xll.qlIndexFixing(ONIndex3M,I3252,TRUE,_xll.ohTrigger(RecalcTrigger,Trigger3M)),NA())</f>
        <v>6.3460712542529052E-3</v>
      </c>
      <c r="P3252" s="44">
        <f>IFERROR(_xll.qlIndexFixing(ONIndex6M,I3252,TRUE,_xll.ohTrigger(RecalcTrigger,Trigger6M)),NA())</f>
        <v>6.7319144766653238E-3</v>
      </c>
      <c r="Q3252" s="145">
        <f>IFERROR(_xll.qlIndexFixing(ONIndex1Y,I3252,TRUE,_xll.ohTrigger(RecalcTrigger,Trigger1Y)),NA())</f>
        <v>6.4930895966330837E-3</v>
      </c>
    </row>
    <row r="3253" spans="2:17" x14ac:dyDescent="0.2">
      <c r="B3253" s="39" t="s">
        <v>42</v>
      </c>
      <c r="D3253" s="42">
        <f>_xll.qlCalendarAdvance(Calendar,$D3252,B3253,"f",FALSE)</f>
        <v>62555</v>
      </c>
      <c r="E3253" s="139">
        <f>_xll.qlInterestRateIndexValueDate(IndexON,D3253)</f>
        <v>62555</v>
      </c>
      <c r="F3253" s="155">
        <f>IFERROR(_xll.qlIndexFixing(IndexON,D3253,TRUE,_xll.ohTrigger(RecalcTrigger,TriggerON)),NA())</f>
        <v>6.1005300442484867E-3</v>
      </c>
      <c r="H3253" s="42">
        <f>_xll.qlCalendarAdvance(Calendar,$H3252,B3253,"f",FALSE)</f>
        <v>62555</v>
      </c>
      <c r="I3253" s="139">
        <f>_xll.qlInterestRateIndexValueDate(Index1M,$H3253)</f>
        <v>62557</v>
      </c>
      <c r="J3253" s="144">
        <f>IFERROR(_xll.qlIndexFixing(Index1M,$H3253,TRUE,_xll.ohTrigger(RecalcTrigger,Trigger1M)),NA())</f>
        <v>6.1205892920762617E-3</v>
      </c>
      <c r="K3253" s="44">
        <f>IFERROR(_xll.qlIndexFixing(Index3M,H3253,TRUE,_xll.ohTrigger(RecalcTrigger,Trigger3M)),NA())</f>
        <v>6.3729457533739384E-3</v>
      </c>
      <c r="L3253" s="44">
        <f>IFERROR(_xll.qlIndexFixing(Index6M,$H3253,TRUE,_xll.ohTrigger(RecalcTrigger,Trigger6M)),NA())</f>
        <v>6.7070489421193966E-3</v>
      </c>
      <c r="M3253" s="145">
        <f>IFERROR(_xll.qlIndexFixing(Index1Y,$H3253,TRUE,_xll.ohTrigger(RecalcTrigger,Trigger1Y)),NA())</f>
        <v>6.5923947920204376E-3</v>
      </c>
      <c r="N3253" s="144">
        <f>IFERROR(_xll.qlIndexFixing(ONIndex1M,I3253,TRUE,_xll.ohTrigger(RecalcTrigger,Trigger1M)),NA())</f>
        <v>6.1135610933682472E-3</v>
      </c>
      <c r="O3253" s="44">
        <f>IFERROR(_xll.qlIndexFixing(ONIndex3M,I3253,TRUE,_xll.ohTrigger(RecalcTrigger,Trigger3M)),NA())</f>
        <v>6.3492907743434301E-3</v>
      </c>
      <c r="P3253" s="44">
        <f>IFERROR(_xll.qlIndexFixing(ONIndex6M,I3253,TRUE,_xll.ohTrigger(RecalcTrigger,Trigger6M)),NA())</f>
        <v>6.7299790492469924E-3</v>
      </c>
      <c r="Q3253" s="145">
        <f>IFERROR(_xll.qlIndexFixing(ONIndex1Y,I3253,TRUE,_xll.ohTrigger(RecalcTrigger,Trigger1Y)),NA())</f>
        <v>6.4961666519636196E-3</v>
      </c>
    </row>
    <row r="3254" spans="2:17" x14ac:dyDescent="0.2">
      <c r="B3254" s="39" t="s">
        <v>42</v>
      </c>
      <c r="D3254" s="42">
        <f>_xll.qlCalendarAdvance(Calendar,$D3253,B3254,"f",FALSE)</f>
        <v>62562</v>
      </c>
      <c r="E3254" s="139">
        <f>_xll.qlInterestRateIndexValueDate(IndexON,D3254)</f>
        <v>62562</v>
      </c>
      <c r="F3254" s="155">
        <f>IFERROR(_xll.qlIndexFixing(IndexON,D3254,TRUE,_xll.ohTrigger(RecalcTrigger,TriggerON)),NA())</f>
        <v>6.1005300443284227E-3</v>
      </c>
      <c r="H3254" s="42">
        <f>_xll.qlCalendarAdvance(Calendar,$H3253,B3254,"f",FALSE)</f>
        <v>62562</v>
      </c>
      <c r="I3254" s="139">
        <f>_xll.qlInterestRateIndexValueDate(Index1M,$H3254)</f>
        <v>62564</v>
      </c>
      <c r="J3254" s="144">
        <f>IFERROR(_xll.qlIndexFixing(Index1M,$H3254,TRUE,_xll.ohTrigger(RecalcTrigger,Trigger1M)),NA())</f>
        <v>6.1238798447016407E-3</v>
      </c>
      <c r="K3254" s="44">
        <f>IFERROR(_xll.qlIndexFixing(Index3M,H3254,TRUE,_xll.ohTrigger(RecalcTrigger,Trigger3M)),NA())</f>
        <v>6.3761009517007243E-3</v>
      </c>
      <c r="L3254" s="44">
        <f>IFERROR(_xll.qlIndexFixing(Index6M,$H3254,TRUE,_xll.ohTrigger(RecalcTrigger,Trigger6M)),NA())</f>
        <v>6.7038981827396574E-3</v>
      </c>
      <c r="M3254" s="145">
        <f>IFERROR(_xll.qlIndexFixing(Index1Y,$H3254,TRUE,_xll.ohTrigger(RecalcTrigger,Trigger1Y)),NA())</f>
        <v>6.5949436658814357E-3</v>
      </c>
      <c r="N3254" s="144">
        <f>IFERROR(_xll.qlIndexFixing(ONIndex1M,I3254,TRUE,_xll.ohTrigger(RecalcTrigger,Trigger1M)),NA())</f>
        <v>6.1178085093871459E-3</v>
      </c>
      <c r="O3254" s="44">
        <f>IFERROR(_xll.qlIndexFixing(ONIndex3M,I3254,TRUE,_xll.ohTrigger(RecalcTrigger,Trigger3M)),NA())</f>
        <v>6.3534154124944564E-3</v>
      </c>
      <c r="P3254" s="44">
        <f>IFERROR(_xll.qlIndexFixing(ONIndex6M,I3254,TRUE,_xll.ohTrigger(RecalcTrigger,Trigger6M)),NA())</f>
        <v>6.7273572462323017E-3</v>
      </c>
      <c r="Q3254" s="145">
        <f>IFERROR(_xll.qlIndexFixing(ONIndex1Y,I3254,TRUE,_xll.ohTrigger(RecalcTrigger,Trigger1Y)),NA())</f>
        <v>6.5001072307868668E-3</v>
      </c>
    </row>
    <row r="3255" spans="2:17" x14ac:dyDescent="0.2">
      <c r="B3255" s="39" t="s">
        <v>42</v>
      </c>
      <c r="D3255" s="42">
        <f>_xll.qlCalendarAdvance(Calendar,$D3254,B3255,"f",FALSE)</f>
        <v>62569</v>
      </c>
      <c r="E3255" s="139">
        <f>_xll.qlInterestRateIndexValueDate(IndexON,D3255)</f>
        <v>62569</v>
      </c>
      <c r="F3255" s="155">
        <f>IFERROR(_xll.qlIndexFixing(IndexON,D3255,TRUE,_xll.ohTrigger(RecalcTrigger,TriggerON)),NA())</f>
        <v>6.1005300443284227E-3</v>
      </c>
      <c r="H3255" s="42">
        <f>_xll.qlCalendarAdvance(Calendar,$H3254,B3255,"f",FALSE)</f>
        <v>62569</v>
      </c>
      <c r="I3255" s="139">
        <f>_xll.qlInterestRateIndexValueDate(Index1M,$H3255)</f>
        <v>62571</v>
      </c>
      <c r="J3255" s="144">
        <f>IFERROR(_xll.qlIndexFixing(Index1M,$H3255,TRUE,_xll.ohTrigger(RecalcTrigger,Trigger1M)),NA())</f>
        <v>6.1271605616172731E-3</v>
      </c>
      <c r="K3255" s="44">
        <f>IFERROR(_xll.qlIndexFixing(Index3M,H3255,TRUE,_xll.ohTrigger(RecalcTrigger,Trigger3M)),NA())</f>
        <v>6.3792459656563608E-3</v>
      </c>
      <c r="L3255" s="44">
        <f>IFERROR(_xll.qlIndexFixing(Index6M,$H3255,TRUE,_xll.ohTrigger(RecalcTrigger,Trigger6M)),NA())</f>
        <v>6.7006715715681861E-3</v>
      </c>
      <c r="M3255" s="145">
        <f>IFERROR(_xll.qlIndexFixing(Index1Y,$H3255,TRUE,_xll.ohTrigger(RecalcTrigger,Trigger1Y)),NA())</f>
        <v>6.5977349929848064E-3</v>
      </c>
      <c r="N3255" s="144">
        <f>IFERROR(_xll.qlIndexFixing(ONIndex1M,I3255,TRUE,_xll.ohTrigger(RecalcTrigger,Trigger1M)),NA())</f>
        <v>6.1201611840822068E-3</v>
      </c>
      <c r="O3255" s="44">
        <f>IFERROR(_xll.qlIndexFixing(ONIndex3M,I3255,TRUE,_xll.ohTrigger(RecalcTrigger,Trigger3M)),NA())</f>
        <v>6.355699695816952E-3</v>
      </c>
      <c r="P3255" s="44">
        <f>IFERROR(_xll.qlIndexFixing(ONIndex6M,I3255,TRUE,_xll.ohTrigger(RecalcTrigger,Trigger6M)),NA())</f>
        <v>6.7258357537802738E-3</v>
      </c>
      <c r="Q3255" s="145">
        <f>IFERROR(_xll.qlIndexFixing(ONIndex1Y,I3255,TRUE,_xll.ohTrigger(RecalcTrigger,Trigger1Y)),NA())</f>
        <v>6.5022888255317213E-3</v>
      </c>
    </row>
    <row r="3256" spans="2:17" x14ac:dyDescent="0.2">
      <c r="B3256" s="39" t="s">
        <v>42</v>
      </c>
      <c r="D3256" s="42">
        <f>_xll.qlCalendarAdvance(Calendar,$D3255,B3256,"f",FALSE)</f>
        <v>62576</v>
      </c>
      <c r="E3256" s="139">
        <f>_xll.qlInterestRateIndexValueDate(IndexON,D3256)</f>
        <v>62576</v>
      </c>
      <c r="F3256" s="155">
        <f>IFERROR(_xll.qlIndexFixing(IndexON,D3256,TRUE,_xll.ohTrigger(RecalcTrigger,TriggerON)),NA())</f>
        <v>6.1005300443284227E-3</v>
      </c>
      <c r="H3256" s="42">
        <f>_xll.qlCalendarAdvance(Calendar,$H3255,B3256,"f",FALSE)</f>
        <v>62576</v>
      </c>
      <c r="I3256" s="139">
        <f>_xll.qlInterestRateIndexValueDate(Index1M,$H3256)</f>
        <v>62578</v>
      </c>
      <c r="J3256" s="144">
        <f>IFERROR(_xll.qlIndexFixing(Index1M,$H3256,TRUE,_xll.ohTrigger(RecalcTrigger,Trigger1M)),NA())</f>
        <v>6.129576365420223E-3</v>
      </c>
      <c r="K3256" s="44">
        <f>IFERROR(_xll.qlIndexFixing(Index3M,H3256,TRUE,_xll.ohTrigger(RecalcTrigger,Trigger3M)),NA())</f>
        <v>6.3826592573253916E-3</v>
      </c>
      <c r="L3256" s="44">
        <f>IFERROR(_xll.qlIndexFixing(Index6M,$H3256,TRUE,_xll.ohTrigger(RecalcTrigger,Trigger6M)),NA())</f>
        <v>6.6973729443550603E-3</v>
      </c>
      <c r="M3256" s="145">
        <f>IFERROR(_xll.qlIndexFixing(Index1Y,$H3256,TRUE,_xll.ohTrigger(RecalcTrigger,Trigger1Y)),NA())</f>
        <v>6.5997603356770769E-3</v>
      </c>
      <c r="N3256" s="144">
        <f>IFERROR(_xll.qlIndexFixing(ONIndex1M,I3256,TRUE,_xll.ohTrigger(RecalcTrigger,Trigger1M)),NA())</f>
        <v>6.1239150406677823E-3</v>
      </c>
      <c r="O3256" s="44">
        <f>IFERROR(_xll.qlIndexFixing(ONIndex3M,I3256,TRUE,_xll.ohTrigger(RecalcTrigger,Trigger3M)),NA())</f>
        <v>6.3593438563902538E-3</v>
      </c>
      <c r="P3256" s="44">
        <f>IFERROR(_xll.qlIndexFixing(ONIndex6M,I3256,TRUE,_xll.ohTrigger(RecalcTrigger,Trigger6M)),NA())</f>
        <v>6.7233047506132237E-3</v>
      </c>
      <c r="Q3256" s="145">
        <f>IFERROR(_xll.qlIndexFixing(ONIndex1Y,I3256,TRUE,_xll.ohTrigger(RecalcTrigger,Trigger1Y)),NA())</f>
        <v>6.5057680386892969E-3</v>
      </c>
    </row>
    <row r="3257" spans="2:17" x14ac:dyDescent="0.2">
      <c r="B3257" s="39" t="s">
        <v>42</v>
      </c>
      <c r="D3257" s="42">
        <f>_xll.qlCalendarAdvance(Calendar,$D3256,B3257,"f",FALSE)</f>
        <v>62583</v>
      </c>
      <c r="E3257" s="139">
        <f>_xll.qlInterestRateIndexValueDate(IndexON,D3257)</f>
        <v>62583</v>
      </c>
      <c r="F3257" s="155">
        <f>IFERROR(_xll.qlIndexFixing(IndexON,D3257,TRUE,_xll.ohTrigger(RecalcTrigger,TriggerON)),NA())</f>
        <v>6.1005300442484867E-3</v>
      </c>
      <c r="H3257" s="42">
        <f>_xll.qlCalendarAdvance(Calendar,$H3256,B3257,"f",FALSE)</f>
        <v>62583</v>
      </c>
      <c r="I3257" s="139">
        <f>_xll.qlInterestRateIndexValueDate(Index1M,$H3257)</f>
        <v>62585</v>
      </c>
      <c r="J3257" s="144">
        <f>IFERROR(_xll.qlIndexFixing(Index1M,$H3257,TRUE,_xll.ohTrigger(RecalcTrigger,Trigger1M)),NA())</f>
        <v>6.1336924099569812E-3</v>
      </c>
      <c r="K3257" s="44">
        <f>IFERROR(_xll.qlIndexFixing(Index3M,H3257,TRUE,_xll.ohTrigger(RecalcTrigger,Trigger3M)),NA())</f>
        <v>6.3857831632645372E-3</v>
      </c>
      <c r="L3257" s="44">
        <f>IFERROR(_xll.qlIndexFixing(Index6M,$H3257,TRUE,_xll.ohTrigger(RecalcTrigger,Trigger6M)),NA())</f>
        <v>6.6933945457781797E-3</v>
      </c>
      <c r="M3257" s="145">
        <f>IFERROR(_xll.qlIndexFixing(Index1Y,$H3257,TRUE,_xll.ohTrigger(RecalcTrigger,Trigger1Y)),NA())</f>
        <v>6.6032837413503688E-3</v>
      </c>
      <c r="N3257" s="144">
        <f>IFERROR(_xll.qlIndexFixing(ONIndex1M,I3257,TRUE,_xll.ohTrigger(RecalcTrigger,Trigger1M)),NA())</f>
        <v>6.1267219993332844E-3</v>
      </c>
      <c r="O3257" s="44">
        <f>IFERROR(_xll.qlIndexFixing(ONIndex3M,I3257,TRUE,_xll.ohTrigger(RecalcTrigger,Trigger3M)),NA())</f>
        <v>6.3620683246412568E-3</v>
      </c>
      <c r="P3257" s="44">
        <f>IFERROR(_xll.qlIndexFixing(ONIndex6M,I3257,TRUE,_xll.ohTrigger(RecalcTrigger,Trigger6M)),NA())</f>
        <v>6.7213283657974188E-3</v>
      </c>
      <c r="Q3257" s="145">
        <f>IFERROR(_xll.qlIndexFixing(ONIndex1Y,I3257,TRUE,_xll.ohTrigger(RecalcTrigger,Trigger1Y)),NA())</f>
        <v>6.5083682741562399E-3</v>
      </c>
    </row>
    <row r="3258" spans="2:17" x14ac:dyDescent="0.2">
      <c r="B3258" s="39" t="s">
        <v>42</v>
      </c>
      <c r="D3258" s="42">
        <f>_xll.qlCalendarAdvance(Calendar,$D3257,B3258,"f",FALSE)</f>
        <v>62590</v>
      </c>
      <c r="E3258" s="139">
        <f>_xll.qlInterestRateIndexValueDate(IndexON,D3258)</f>
        <v>62590</v>
      </c>
      <c r="F3258" s="155">
        <f>IFERROR(_xll.qlIndexFixing(IndexON,D3258,TRUE,_xll.ohTrigger(RecalcTrigger,TriggerON)),NA())</f>
        <v>6.1005300442484867E-3</v>
      </c>
      <c r="H3258" s="42">
        <f>_xll.qlCalendarAdvance(Calendar,$H3257,B3258,"f",FALSE)</f>
        <v>62590</v>
      </c>
      <c r="I3258" s="139">
        <f>_xll.qlInterestRateIndexValueDate(Index1M,$H3258)</f>
        <v>62592</v>
      </c>
      <c r="J3258" s="144">
        <f>IFERROR(_xll.qlIndexFixing(Index1M,$H3258,TRUE,_xll.ohTrigger(RecalcTrigger,Trigger1M)),NA())</f>
        <v>6.1369435022048946E-3</v>
      </c>
      <c r="K3258" s="44">
        <f>IFERROR(_xll.qlIndexFixing(Index3M,H3258,TRUE,_xll.ohTrigger(RecalcTrigger,Trigger3M)),NA())</f>
        <v>6.3888968228425326E-3</v>
      </c>
      <c r="L3258" s="44">
        <f>IFERROR(_xll.qlIndexFixing(Index6M,$H3258,TRUE,_xll.ohTrigger(RecalcTrigger,Trigger6M)),NA())</f>
        <v>6.6899545448368732E-3</v>
      </c>
      <c r="M3258" s="145">
        <f>IFERROR(_xll.qlIndexFixing(Index1Y,$H3258,TRUE,_xll.ohTrigger(RecalcTrigger,Trigger1Y)),NA())</f>
        <v>6.6060411195591742E-3</v>
      </c>
      <c r="N3258" s="144">
        <f>IFERROR(_xll.qlIndexFixing(ONIndex1M,I3258,TRUE,_xll.ohTrigger(RecalcTrigger,Trigger1M)),NA())</f>
        <v>6.1299876297393752E-3</v>
      </c>
      <c r="O3258" s="44">
        <f>IFERROR(_xll.qlIndexFixing(ONIndex3M,I3258,TRUE,_xll.ohTrigger(RecalcTrigger,Trigger3M)),NA())</f>
        <v>6.3652374792599886E-3</v>
      </c>
      <c r="P3258" s="44">
        <f>IFERROR(_xll.qlIndexFixing(ONIndex6M,I3258,TRUE,_xll.ohTrigger(RecalcTrigger,Trigger6M)),NA())</f>
        <v>6.7189378227539009E-3</v>
      </c>
      <c r="Q3258" s="145">
        <f>IFERROR(_xll.qlIndexFixing(ONIndex1Y,I3258,TRUE,_xll.ohTrigger(RecalcTrigger,Trigger1Y)),NA())</f>
        <v>6.5113919234072171E-3</v>
      </c>
    </row>
    <row r="3259" spans="2:17" x14ac:dyDescent="0.2">
      <c r="B3259" s="39" t="s">
        <v>42</v>
      </c>
      <c r="D3259" s="42">
        <f>_xll.qlCalendarAdvance(Calendar,$D3258,B3259,"f",FALSE)</f>
        <v>62597</v>
      </c>
      <c r="E3259" s="139">
        <f>_xll.qlInterestRateIndexValueDate(IndexON,D3259)</f>
        <v>62597</v>
      </c>
      <c r="F3259" s="155">
        <f>IFERROR(_xll.qlIndexFixing(IndexON,D3259,TRUE,_xll.ohTrigger(RecalcTrigger,TriggerON)),NA())</f>
        <v>6.1005300443284227E-3</v>
      </c>
      <c r="H3259" s="42">
        <f>_xll.qlCalendarAdvance(Calendar,$H3258,B3259,"f",FALSE)</f>
        <v>62597</v>
      </c>
      <c r="I3259" s="139">
        <f>_xll.qlInterestRateIndexValueDate(Index1M,$H3259)</f>
        <v>62599</v>
      </c>
      <c r="J3259" s="144">
        <f>IFERROR(_xll.qlIndexFixing(Index1M,$H3259,TRUE,_xll.ohTrigger(RecalcTrigger,Trigger1M)),NA())</f>
        <v>6.1401846803882387E-3</v>
      </c>
      <c r="K3259" s="44">
        <f>IFERROR(_xll.qlIndexFixing(Index3M,H3259,TRUE,_xll.ohTrigger(RecalcTrigger,Trigger3M)),NA())</f>
        <v>6.392000215925917E-3</v>
      </c>
      <c r="L3259" s="44">
        <f>IFERROR(_xll.qlIndexFixing(Index6M,$H3259,TRUE,_xll.ohTrigger(RecalcTrigger,Trigger6M)),NA())</f>
        <v>6.6864551877622259E-3</v>
      </c>
      <c r="M3259" s="145">
        <f>IFERROR(_xll.qlIndexFixing(Index1Y,$H3259,TRUE,_xll.ohTrigger(RecalcTrigger,Trigger1Y)),NA())</f>
        <v>6.6087871384164767E-3</v>
      </c>
      <c r="N3259" s="144">
        <f>IFERROR(_xll.qlIndexFixing(ONIndex1M,I3259,TRUE,_xll.ohTrigger(RecalcTrigger,Trigger1M)),NA())</f>
        <v>6.1332433825267429E-3</v>
      </c>
      <c r="O3259" s="44">
        <f>IFERROR(_xll.qlIndexFixing(ONIndex3M,I3259,TRUE,_xll.ohTrigger(RecalcTrigger,Trigger3M)),NA())</f>
        <v>6.3683965004646126E-3</v>
      </c>
      <c r="P3259" s="44">
        <f>IFERROR(_xll.qlIndexFixing(ONIndex6M,I3259,TRUE,_xll.ohTrigger(RecalcTrigger,Trigger6M)),NA())</f>
        <v>6.7164558795429485E-3</v>
      </c>
      <c r="Q3259" s="145">
        <f>IFERROR(_xll.qlIndexFixing(ONIndex1Y,I3259,TRUE,_xll.ohTrigger(RecalcTrigger,Trigger1Y)),NA())</f>
        <v>6.5144048275733724E-3</v>
      </c>
    </row>
    <row r="3260" spans="2:17" x14ac:dyDescent="0.2">
      <c r="B3260" s="39" t="s">
        <v>42</v>
      </c>
      <c r="D3260" s="42">
        <f>_xll.qlCalendarAdvance(Calendar,$D3259,B3260,"f",FALSE)</f>
        <v>62604</v>
      </c>
      <c r="E3260" s="139">
        <f>_xll.qlInterestRateIndexValueDate(IndexON,D3260)</f>
        <v>62604</v>
      </c>
      <c r="F3260" s="155">
        <f>IFERROR(_xll.qlIndexFixing(IndexON,D3260,TRUE,_xll.ohTrigger(RecalcTrigger,TriggerON)),NA())</f>
        <v>6.1005300443284227E-3</v>
      </c>
      <c r="H3260" s="42">
        <f>_xll.qlCalendarAdvance(Calendar,$H3259,B3260,"f",FALSE)</f>
        <v>62604</v>
      </c>
      <c r="I3260" s="139">
        <f>_xll.qlInterestRateIndexValueDate(Index1M,$H3260)</f>
        <v>62606</v>
      </c>
      <c r="J3260" s="144">
        <f>IFERROR(_xll.qlIndexFixing(Index1M,$H3260,TRUE,_xll.ohTrigger(RecalcTrigger,Trigger1M)),NA())</f>
        <v>6.1434159249201814E-3</v>
      </c>
      <c r="K3260" s="44">
        <f>IFERROR(_xll.qlIndexFixing(Index3M,H3260,TRUE,_xll.ohTrigger(RecalcTrigger,Trigger3M)),NA())</f>
        <v>6.3950933223838368E-3</v>
      </c>
      <c r="L3260" s="44">
        <f>IFERROR(_xll.qlIndexFixing(Index6M,$H3260,TRUE,_xll.ohTrigger(RecalcTrigger,Trigger6M)),NA())</f>
        <v>6.6829002704369847E-3</v>
      </c>
      <c r="M3260" s="145">
        <f>IFERROR(_xll.qlIndexFixing(Index1Y,$H3260,TRUE,_xll.ohTrigger(RecalcTrigger,Trigger1Y)),NA())</f>
        <v>6.6115217763953659E-3</v>
      </c>
      <c r="N3260" s="144">
        <f>IFERROR(_xll.qlIndexFixing(ONIndex1M,I3260,TRUE,_xll.ohTrigger(RecalcTrigger,Trigger1M)),NA())</f>
        <v>6.1364892381110536E-3</v>
      </c>
      <c r="O3260" s="44">
        <f>IFERROR(_xll.qlIndexFixing(ONIndex3M,I3260,TRUE,_xll.ohTrigger(RecalcTrigger,Trigger3M)),NA())</f>
        <v>6.3715453682711143E-3</v>
      </c>
      <c r="P3260" s="44">
        <f>IFERROR(_xll.qlIndexFixing(ONIndex6M,I3260,TRUE,_xll.ohTrigger(RecalcTrigger,Trigger6M)),NA())</f>
        <v>6.7138824103452066E-3</v>
      </c>
      <c r="Q3260" s="145">
        <f>IFERROR(_xll.qlIndexFixing(ONIndex1Y,I3260,TRUE,_xll.ohTrigger(RecalcTrigger,Trigger1Y)),NA())</f>
        <v>6.5174069653917144E-3</v>
      </c>
    </row>
    <row r="3261" spans="2:17" x14ac:dyDescent="0.2">
      <c r="B3261" s="39" t="s">
        <v>42</v>
      </c>
      <c r="D3261" s="42">
        <f>_xll.qlCalendarAdvance(Calendar,$D3260,B3261,"f",FALSE)</f>
        <v>62611</v>
      </c>
      <c r="E3261" s="139">
        <f>_xll.qlInterestRateIndexValueDate(IndexON,D3261)</f>
        <v>62611</v>
      </c>
      <c r="F3261" s="155">
        <f>IFERROR(_xll.qlIndexFixing(IndexON,D3261,TRUE,_xll.ohTrigger(RecalcTrigger,TriggerON)),NA())</f>
        <v>6.1005300442484867E-3</v>
      </c>
      <c r="H3261" s="42">
        <f>_xll.qlCalendarAdvance(Calendar,$H3260,B3261,"f",FALSE)</f>
        <v>62611</v>
      </c>
      <c r="I3261" s="139">
        <f>_xll.qlInterestRateIndexValueDate(Index1M,$H3261)</f>
        <v>62613</v>
      </c>
      <c r="J3261" s="144">
        <f>IFERROR(_xll.qlIndexFixing(Index1M,$H3261,TRUE,_xll.ohTrigger(RecalcTrigger,Trigger1M)),NA())</f>
        <v>6.1466372162063965E-3</v>
      </c>
      <c r="K3261" s="44">
        <f>IFERROR(_xll.qlIndexFixing(Index3M,H3261,TRUE,_xll.ohTrigger(RecalcTrigger,Trigger3M)),NA())</f>
        <v>6.3981761220819628E-3</v>
      </c>
      <c r="L3261" s="44">
        <f>IFERROR(_xll.qlIndexFixing(Index6M,$H3261,TRUE,_xll.ohTrigger(RecalcTrigger,Trigger6M)),NA())</f>
        <v>6.6799342015419899E-3</v>
      </c>
      <c r="M3261" s="145">
        <f>IFERROR(_xll.qlIndexFixing(Index1Y,$H3261,TRUE,_xll.ohTrigger(RecalcTrigger,Trigger1Y)),NA())</f>
        <v>6.6142450119695819E-3</v>
      </c>
      <c r="N3261" s="144">
        <f>IFERROR(_xll.qlIndexFixing(ONIndex1M,I3261,TRUE,_xll.ohTrigger(RecalcTrigger,Trigger1M)),NA())</f>
        <v>6.1397251770678452E-3</v>
      </c>
      <c r="O3261" s="44">
        <f>IFERROR(_xll.qlIndexFixing(ONIndex3M,I3261,TRUE,_xll.ohTrigger(RecalcTrigger,Trigger3M)),NA())</f>
        <v>6.3746840625356072E-3</v>
      </c>
      <c r="P3261" s="44">
        <f>IFERROR(_xll.qlIndexFixing(ONIndex6M,I3261,TRUE,_xll.ohTrigger(RecalcTrigger,Trigger6M)),NA())</f>
        <v>6.7112172893413202E-3</v>
      </c>
      <c r="Q3261" s="145">
        <f>IFERROR(_xll.qlIndexFixing(ONIndex1Y,I3261,TRUE,_xll.ohTrigger(RecalcTrigger,Trigger1Y)),NA())</f>
        <v>6.5203983155992518E-3</v>
      </c>
    </row>
    <row r="3262" spans="2:17" x14ac:dyDescent="0.2">
      <c r="B3262" s="39" t="s">
        <v>42</v>
      </c>
      <c r="D3262" s="42">
        <f>_xll.qlCalendarAdvance(Calendar,$D3261,B3262,"f",FALSE)</f>
        <v>62618</v>
      </c>
      <c r="E3262" s="139">
        <f>_xll.qlInterestRateIndexValueDate(IndexON,D3262)</f>
        <v>62618</v>
      </c>
      <c r="F3262" s="155">
        <f>IFERROR(_xll.qlIndexFixing(IndexON,D3262,TRUE,_xll.ohTrigger(RecalcTrigger,TriggerON)),NA())</f>
        <v>6.1005300443284227E-3</v>
      </c>
      <c r="H3262" s="42">
        <f>_xll.qlCalendarAdvance(Calendar,$H3261,B3262,"f",FALSE)</f>
        <v>62618</v>
      </c>
      <c r="I3262" s="139">
        <f>_xll.qlInterestRateIndexValueDate(Index1M,$H3262)</f>
        <v>62620</v>
      </c>
      <c r="J3262" s="144">
        <f>IFERROR(_xll.qlIndexFixing(Index1M,$H3262,TRUE,_xll.ohTrigger(RecalcTrigger,Trigger1M)),NA())</f>
        <v>6.1498485346650478E-3</v>
      </c>
      <c r="K3262" s="44">
        <f>IFERROR(_xll.qlIndexFixing(Index3M,H3262,TRUE,_xll.ohTrigger(RecalcTrigger,Trigger3M)),NA())</f>
        <v>6.4012485948885733E-3</v>
      </c>
      <c r="L3262" s="44">
        <f>IFERROR(_xll.qlIndexFixing(Index6M,$H3262,TRUE,_xll.ohTrigger(RecalcTrigger,Trigger6M)),NA())</f>
        <v>6.6762843348996282E-3</v>
      </c>
      <c r="M3262" s="145">
        <f>IFERROR(_xll.qlIndexFixing(Index1Y,$H3262,TRUE,_xll.ohTrigger(RecalcTrigger,Trigger1Y)),NA())</f>
        <v>6.6169568236133011E-3</v>
      </c>
      <c r="N3262" s="144">
        <f>IFERROR(_xll.qlIndexFixing(ONIndex1M,I3262,TRUE,_xll.ohTrigger(RecalcTrigger,Trigger1M)),NA())</f>
        <v>6.1429511796529113E-3</v>
      </c>
      <c r="O3262" s="44">
        <f>IFERROR(_xll.qlIndexFixing(ONIndex3M,I3262,TRUE,_xll.ohTrigger(RecalcTrigger,Trigger3M)),NA())</f>
        <v>6.3778125631941407E-3</v>
      </c>
      <c r="P3262" s="44">
        <f>IFERROR(_xll.qlIndexFixing(ONIndex6M,I3262,TRUE,_xll.ohTrigger(RecalcTrigger,Trigger6M)),NA())</f>
        <v>6.7084603909517426E-3</v>
      </c>
      <c r="Q3262" s="145">
        <f>IFERROR(_xll.qlIndexFixing(ONIndex1Y,I3262,TRUE,_xll.ohTrigger(RecalcTrigger,Trigger1Y)),NA())</f>
        <v>6.523378856773121E-3</v>
      </c>
    </row>
    <row r="3263" spans="2:17" x14ac:dyDescent="0.2">
      <c r="B3263" s="39" t="s">
        <v>42</v>
      </c>
      <c r="D3263" s="42">
        <f>_xll.qlCalendarAdvance(Calendar,$D3262,B3263,"f",FALSE)</f>
        <v>62625</v>
      </c>
      <c r="E3263" s="139">
        <f>_xll.qlInterestRateIndexValueDate(IndexON,D3263)</f>
        <v>62625</v>
      </c>
      <c r="F3263" s="155">
        <f>IFERROR(_xll.qlIndexFixing(IndexON,D3263,TRUE,_xll.ohTrigger(RecalcTrigger,TriggerON)),NA())</f>
        <v>6.1005300442484867E-3</v>
      </c>
      <c r="H3263" s="42">
        <f>_xll.qlCalendarAdvance(Calendar,$H3262,B3263,"f",FALSE)</f>
        <v>62625</v>
      </c>
      <c r="I3263" s="139">
        <f>_xll.qlInterestRateIndexValueDate(Index1M,$H3263)</f>
        <v>62627</v>
      </c>
      <c r="J3263" s="144">
        <f>IFERROR(_xll.qlIndexFixing(Index1M,$H3263,TRUE,_xll.ohTrigger(RecalcTrigger,Trigger1M)),NA())</f>
        <v>6.1530498607018091E-3</v>
      </c>
      <c r="K3263" s="44">
        <f>IFERROR(_xll.qlIndexFixing(Index3M,H3263,TRUE,_xll.ohTrigger(RecalcTrigger,Trigger3M)),NA())</f>
        <v>6.4043107206702074E-3</v>
      </c>
      <c r="L3263" s="44">
        <f>IFERROR(_xll.qlIndexFixing(Index6M,$H3263,TRUE,_xll.ohTrigger(RecalcTrigger,Trigger6M)),NA())</f>
        <v>6.672589455474694E-3</v>
      </c>
      <c r="M3263" s="145">
        <f>IFERROR(_xll.qlIndexFixing(Index1Y,$H3263,TRUE,_xll.ohTrigger(RecalcTrigger,Trigger1Y)),NA())</f>
        <v>6.6196571897998296E-3</v>
      </c>
      <c r="N3263" s="144">
        <f>IFERROR(_xll.qlIndexFixing(ONIndex1M,I3263,TRUE,_xll.ohTrigger(RecalcTrigger,Trigger1M)),NA())</f>
        <v>6.1461672264417899E-3</v>
      </c>
      <c r="O3263" s="44">
        <f>IFERROR(_xll.qlIndexFixing(ONIndex3M,I3263,TRUE,_xll.ohTrigger(RecalcTrigger,Trigger3M)),NA())</f>
        <v>6.3809308502627005E-3</v>
      </c>
      <c r="P3263" s="44">
        <f>IFERROR(_xll.qlIndexFixing(ONIndex6M,I3263,TRUE,_xll.ohTrigger(RecalcTrigger,Trigger6M)),NA())</f>
        <v>6.705611589516991E-3</v>
      </c>
      <c r="Q3263" s="145">
        <f>IFERROR(_xll.qlIndexFixing(ONIndex1Y,I3263,TRUE,_xll.ohTrigger(RecalcTrigger,Trigger1Y)),NA())</f>
        <v>6.5263485676503308E-3</v>
      </c>
    </row>
    <row r="3264" spans="2:17" x14ac:dyDescent="0.2">
      <c r="B3264" s="39" t="s">
        <v>42</v>
      </c>
      <c r="D3264" s="42">
        <f>_xll.qlCalendarAdvance(Calendar,$D3263,B3264,"f",FALSE)</f>
        <v>62632</v>
      </c>
      <c r="E3264" s="139">
        <f>_xll.qlInterestRateIndexValueDate(IndexON,D3264)</f>
        <v>62632</v>
      </c>
      <c r="F3264" s="155">
        <f>IFERROR(_xll.qlIndexFixing(IndexON,D3264,TRUE,_xll.ohTrigger(RecalcTrigger,TriggerON)),NA())</f>
        <v>6.1005300443284227E-3</v>
      </c>
      <c r="H3264" s="42">
        <f>_xll.qlCalendarAdvance(Calendar,$H3263,B3264,"f",FALSE)</f>
        <v>62632</v>
      </c>
      <c r="I3264" s="139">
        <f>_xll.qlInterestRateIndexValueDate(Index1M,$H3264)</f>
        <v>62634</v>
      </c>
      <c r="J3264" s="144">
        <f>IFERROR(_xll.qlIndexFixing(Index1M,$H3264,TRUE,_xll.ohTrigger(RecalcTrigger,Trigger1M)),NA())</f>
        <v>6.1562411747348444E-3</v>
      </c>
      <c r="K3264" s="44">
        <f>IFERROR(_xll.qlIndexFixing(Index3M,H3264,TRUE,_xll.ohTrigger(RecalcTrigger,Trigger3M)),NA())</f>
        <v>6.4073624792951433E-3</v>
      </c>
      <c r="L3264" s="44">
        <f>IFERROR(_xll.qlIndexFixing(Index6M,$H3264,TRUE,_xll.ohTrigger(RecalcTrigger,Trigger6M)),NA())</f>
        <v>6.6682011043771609E-3</v>
      </c>
      <c r="M3264" s="145">
        <f>IFERROR(_xll.qlIndexFixing(Index1Y,$H3264,TRUE,_xll.ohTrigger(RecalcTrigger,Trigger1Y)),NA())</f>
        <v>6.6223460890037769E-3</v>
      </c>
      <c r="N3264" s="144">
        <f>IFERROR(_xll.qlIndexFixing(ONIndex1M,I3264,TRUE,_xll.ohTrigger(RecalcTrigger,Trigger1M)),NA())</f>
        <v>6.1493732976902749E-3</v>
      </c>
      <c r="O3264" s="44">
        <f>IFERROR(_xll.qlIndexFixing(ONIndex3M,I3264,TRUE,_xll.ohTrigger(RecalcTrigger,Trigger3M)),NA())</f>
        <v>6.3840389035973999E-3</v>
      </c>
      <c r="P3264" s="44">
        <f>IFERROR(_xll.qlIndexFixing(ONIndex6M,I3264,TRUE,_xll.ohTrigger(RecalcTrigger,Trigger6M)),NA())</f>
        <v>6.7026707589779022E-3</v>
      </c>
      <c r="Q3264" s="145">
        <f>IFERROR(_xll.qlIndexFixing(ONIndex1Y,I3264,TRUE,_xll.ohTrigger(RecalcTrigger,Trigger1Y)),NA())</f>
        <v>6.5293074270478257E-3</v>
      </c>
    </row>
    <row r="3265" spans="2:17" x14ac:dyDescent="0.2">
      <c r="B3265" s="39" t="s">
        <v>42</v>
      </c>
      <c r="D3265" s="42">
        <f>_xll.qlCalendarAdvance(Calendar,$D3264,B3265,"f",FALSE)</f>
        <v>62639</v>
      </c>
      <c r="E3265" s="139">
        <f>_xll.qlInterestRateIndexValueDate(IndexON,D3265)</f>
        <v>62639</v>
      </c>
      <c r="F3265" s="155">
        <f>IFERROR(_xll.qlIndexFixing(IndexON,D3265,TRUE,_xll.ohTrigger(RecalcTrigger,TriggerON)),NA())</f>
        <v>6.1005300442484867E-3</v>
      </c>
      <c r="H3265" s="42">
        <f>_xll.qlCalendarAdvance(Calendar,$H3264,B3265,"f",FALSE)</f>
        <v>62639</v>
      </c>
      <c r="I3265" s="139">
        <f>_xll.qlInterestRateIndexValueDate(Index1M,$H3265)</f>
        <v>62641</v>
      </c>
      <c r="J3265" s="144">
        <f>IFERROR(_xll.qlIndexFixing(Index1M,$H3265,TRUE,_xll.ohTrigger(RecalcTrigger,Trigger1M)),NA())</f>
        <v>6.1594224571723255E-3</v>
      </c>
      <c r="K3265" s="44">
        <f>IFERROR(_xll.qlIndexFixing(Index3M,H3265,TRUE,_xll.ohTrigger(RecalcTrigger,Trigger3M)),NA())</f>
        <v>6.4104038506281836E-3</v>
      </c>
      <c r="L3265" s="44">
        <f>IFERROR(_xll.qlIndexFixing(Index6M,$H3265,TRUE,_xll.ohTrigger(RecalcTrigger,Trigger6M)),NA())</f>
        <v>6.664425512104357E-3</v>
      </c>
      <c r="M3265" s="145">
        <f>IFERROR(_xll.qlIndexFixing(Index1Y,$H3265,TRUE,_xll.ohTrigger(RecalcTrigger,Trigger1Y)),NA())</f>
        <v>6.6250234996991023E-3</v>
      </c>
      <c r="N3265" s="144">
        <f>IFERROR(_xll.qlIndexFixing(ONIndex1M,I3265,TRUE,_xll.ohTrigger(RecalcTrigger,Trigger1M)),NA())</f>
        <v>6.1525693740538401E-3</v>
      </c>
      <c r="O3265" s="44">
        <f>IFERROR(_xll.qlIndexFixing(ONIndex3M,I3265,TRUE,_xll.ohTrigger(RecalcTrigger,Trigger3M)),NA())</f>
        <v>6.3871367031342885E-3</v>
      </c>
      <c r="P3265" s="44">
        <f>IFERROR(_xll.qlIndexFixing(ONIndex6M,I3265,TRUE,_xll.ohTrigger(RecalcTrigger,Trigger6M)),NA())</f>
        <v>6.6996377739947377E-3</v>
      </c>
      <c r="Q3265" s="145">
        <f>IFERROR(_xll.qlIndexFixing(ONIndex1Y,I3265,TRUE,_xll.ohTrigger(RecalcTrigger,Trigger1Y)),NA())</f>
        <v>6.5322554136226785E-3</v>
      </c>
    </row>
    <row r="3266" spans="2:17" x14ac:dyDescent="0.2">
      <c r="B3266" s="39" t="s">
        <v>42</v>
      </c>
      <c r="D3266" s="42">
        <f>_xll.qlCalendarAdvance(Calendar,$D3265,B3266,"f",FALSE)</f>
        <v>62646</v>
      </c>
      <c r="E3266" s="139">
        <f>_xll.qlInterestRateIndexValueDate(IndexON,D3266)</f>
        <v>62646</v>
      </c>
      <c r="F3266" s="155">
        <f>IFERROR(_xll.qlIndexFixing(IndexON,D3266,TRUE,_xll.ohTrigger(RecalcTrigger,TriggerON)),NA())</f>
        <v>6.1005300442484867E-3</v>
      </c>
      <c r="H3266" s="42">
        <f>_xll.qlCalendarAdvance(Calendar,$H3265,B3266,"f",FALSE)</f>
        <v>62646</v>
      </c>
      <c r="I3266" s="139">
        <f>_xll.qlInterestRateIndexValueDate(Index1M,$H3266)</f>
        <v>62648</v>
      </c>
      <c r="J3266" s="144">
        <f>IFERROR(_xll.qlIndexFixing(Index1M,$H3266,TRUE,_xll.ohTrigger(RecalcTrigger,Trigger1M)),NA())</f>
        <v>6.1625936884299182E-3</v>
      </c>
      <c r="K3266" s="44">
        <f>IFERROR(_xll.qlIndexFixing(Index3M,H3266,TRUE,_xll.ohTrigger(RecalcTrigger,Trigger3M)),NA())</f>
        <v>6.4134348145367358E-3</v>
      </c>
      <c r="L3266" s="44">
        <f>IFERROR(_xll.qlIndexFixing(Index6M,$H3266,TRUE,_xll.ohTrigger(RecalcTrigger,Trigger6M)),NA())</f>
        <v>6.6606172476968784E-3</v>
      </c>
      <c r="M3266" s="145">
        <f>IFERROR(_xll.qlIndexFixing(Index1Y,$H3266,TRUE,_xll.ohTrigger(RecalcTrigger,Trigger1Y)),NA())</f>
        <v>6.6276894003604141E-3</v>
      </c>
      <c r="N3266" s="144">
        <f>IFERROR(_xll.qlIndexFixing(ONIndex1M,I3266,TRUE,_xll.ohTrigger(RecalcTrigger,Trigger1M)),NA())</f>
        <v>6.1557554357882793E-3</v>
      </c>
      <c r="O3266" s="44">
        <f>IFERROR(_xll.qlIndexFixing(ONIndex3M,I3266,TRUE,_xll.ohTrigger(RecalcTrigger,Trigger3M)),NA())</f>
        <v>6.3902242286495436E-3</v>
      </c>
      <c r="P3266" s="44">
        <f>IFERROR(_xll.qlIndexFixing(ONIndex6M,I3266,TRUE,_xll.ohTrigger(RecalcTrigger,Trigger6M)),NA())</f>
        <v>6.6965125087481425E-3</v>
      </c>
      <c r="Q3266" s="145">
        <f>IFERROR(_xll.qlIndexFixing(ONIndex1Y,I3266,TRUE,_xll.ohTrigger(RecalcTrigger,Trigger1Y)),NA())</f>
        <v>6.5351925061118976E-3</v>
      </c>
    </row>
    <row r="3267" spans="2:17" x14ac:dyDescent="0.2">
      <c r="B3267" s="39" t="s">
        <v>42</v>
      </c>
      <c r="D3267" s="42">
        <f>_xll.qlCalendarAdvance(Calendar,$D3266,B3267,"f",FALSE)</f>
        <v>62653</v>
      </c>
      <c r="E3267" s="139">
        <f>_xll.qlInterestRateIndexValueDate(IndexON,D3267)</f>
        <v>62653</v>
      </c>
      <c r="F3267" s="155">
        <f>IFERROR(_xll.qlIndexFixing(IndexON,D3267,TRUE,_xll.ohTrigger(RecalcTrigger,TriggerON)),NA())</f>
        <v>6.1005300443284227E-3</v>
      </c>
      <c r="H3267" s="42">
        <f>_xll.qlCalendarAdvance(Calendar,$H3266,B3267,"f",FALSE)</f>
        <v>62653</v>
      </c>
      <c r="I3267" s="139">
        <f>_xll.qlInterestRateIndexValueDate(Index1M,$H3267)</f>
        <v>62655</v>
      </c>
      <c r="J3267" s="144">
        <f>IFERROR(_xll.qlIndexFixing(Index1M,$H3267,TRUE,_xll.ohTrigger(RecalcTrigger,Trigger1M)),NA())</f>
        <v>6.1657548489132963E-3</v>
      </c>
      <c r="K3267" s="44">
        <f>IFERROR(_xll.qlIndexFixing(Index3M,H3267,TRUE,_xll.ohTrigger(RecalcTrigger,Trigger3M)),NA())</f>
        <v>6.4164553508916852E-3</v>
      </c>
      <c r="L3267" s="44">
        <f>IFERROR(_xll.qlIndexFixing(Index6M,$H3267,TRUE,_xll.ohTrigger(RecalcTrigger,Trigger6M)),NA())</f>
        <v>6.6567801446336342E-3</v>
      </c>
      <c r="M3267" s="145">
        <f>IFERROR(_xll.qlIndexFixing(Index1Y,$H3267,TRUE,_xll.ohTrigger(RecalcTrigger,Trigger1Y)),NA())</f>
        <v>6.6303437694621055E-3</v>
      </c>
      <c r="N3267" s="144">
        <f>IFERROR(_xll.qlIndexFixing(ONIndex1M,I3267,TRUE,_xll.ohTrigger(RecalcTrigger,Trigger1M)),NA())</f>
        <v>6.1589314633891945E-3</v>
      </c>
      <c r="O3267" s="44">
        <f>IFERROR(_xll.qlIndexFixing(ONIndex3M,I3267,TRUE,_xll.ohTrigger(RecalcTrigger,Trigger3M)),NA())</f>
        <v>6.3933014603989591E-3</v>
      </c>
      <c r="P3267" s="44">
        <f>IFERROR(_xll.qlIndexFixing(ONIndex6M,I3267,TRUE,_xll.ohTrigger(RecalcTrigger,Trigger6M)),NA())</f>
        <v>6.6932948372588896E-3</v>
      </c>
      <c r="Q3267" s="145">
        <f>IFERROR(_xll.qlIndexFixing(ONIndex1Y,I3267,TRUE,_xll.ohTrigger(RecalcTrigger,Trigger1Y)),NA())</f>
        <v>6.5381186831725557E-3</v>
      </c>
    </row>
    <row r="3268" spans="2:17" x14ac:dyDescent="0.2">
      <c r="B3268" s="39" t="s">
        <v>42</v>
      </c>
      <c r="D3268" s="42">
        <f>_xll.qlCalendarAdvance(Calendar,$D3267,B3268,"f",FALSE)</f>
        <v>62660</v>
      </c>
      <c r="E3268" s="139">
        <f>_xll.qlInterestRateIndexValueDate(IndexON,D3268)</f>
        <v>62660</v>
      </c>
      <c r="F3268" s="155">
        <f>IFERROR(_xll.qlIndexFixing(IndexON,D3268,TRUE,_xll.ohTrigger(RecalcTrigger,TriggerON)),NA())</f>
        <v>6.1005300443284227E-3</v>
      </c>
      <c r="H3268" s="42">
        <f>_xll.qlCalendarAdvance(Calendar,$H3267,B3268,"f",FALSE)</f>
        <v>62660</v>
      </c>
      <c r="I3268" s="139">
        <f>_xll.qlInterestRateIndexValueDate(Index1M,$H3268)</f>
        <v>62662</v>
      </c>
      <c r="J3268" s="144">
        <f>IFERROR(_xll.qlIndexFixing(Index1M,$H3268,TRUE,_xll.ohTrigger(RecalcTrigger,Trigger1M)),NA())</f>
        <v>6.1689059190356277E-3</v>
      </c>
      <c r="K3268" s="44">
        <f>IFERROR(_xll.qlIndexFixing(Index3M,H3268,TRUE,_xll.ohTrigger(RecalcTrigger,Trigger3M)),NA())</f>
        <v>6.4194654395569647E-3</v>
      </c>
      <c r="L3268" s="44">
        <f>IFERROR(_xll.qlIndexFixing(Index6M,$H3268,TRUE,_xll.ohTrigger(RecalcTrigger,Trigger6M)),NA())</f>
        <v>6.6529180417630052E-3</v>
      </c>
      <c r="M3268" s="145">
        <f>IFERROR(_xll.qlIndexFixing(Index1Y,$H3268,TRUE,_xll.ohTrigger(RecalcTrigger,Trigger1Y)),NA())</f>
        <v>6.6329865854792211E-3</v>
      </c>
      <c r="N3268" s="144">
        <f>IFERROR(_xll.qlIndexFixing(ONIndex1M,I3268,TRUE,_xll.ohTrigger(RecalcTrigger,Trigger1M)),NA())</f>
        <v>6.1620974373521875E-3</v>
      </c>
      <c r="O3268" s="44">
        <f>IFERROR(_xll.qlIndexFixing(ONIndex3M,I3268,TRUE,_xll.ohTrigger(RecalcTrigger,Trigger3M)),NA())</f>
        <v>6.3963683779988401E-3</v>
      </c>
      <c r="P3268" s="44">
        <f>IFERROR(_xll.qlIndexFixing(ONIndex6M,I3268,TRUE,_xll.ohTrigger(RecalcTrigger,Trigger6M)),NA())</f>
        <v>6.6899846341872404E-3</v>
      </c>
      <c r="Q3268" s="145">
        <f>IFERROR(_xll.qlIndexFixing(ONIndex1Y,I3268,TRUE,_xll.ohTrigger(RecalcTrigger,Trigger1Y)),NA())</f>
        <v>6.5410339237015336E-3</v>
      </c>
    </row>
    <row r="3269" spans="2:17" x14ac:dyDescent="0.2">
      <c r="B3269" s="39" t="s">
        <v>42</v>
      </c>
      <c r="D3269" s="42">
        <f>_xll.qlCalendarAdvance(Calendar,$D3268,B3269,"f",FALSE)</f>
        <v>62667</v>
      </c>
      <c r="E3269" s="139">
        <f>_xll.qlInterestRateIndexValueDate(IndexON,D3269)</f>
        <v>62667</v>
      </c>
      <c r="F3269" s="155">
        <f>IFERROR(_xll.qlIndexFixing(IndexON,D3269,TRUE,_xll.ohTrigger(RecalcTrigger,TriggerON)),NA())</f>
        <v>6.1005300443284227E-3</v>
      </c>
      <c r="H3269" s="42">
        <f>_xll.qlCalendarAdvance(Calendar,$H3268,B3269,"f",FALSE)</f>
        <v>62667</v>
      </c>
      <c r="I3269" s="139">
        <f>_xll.qlInterestRateIndexValueDate(Index1M,$H3269)</f>
        <v>62669</v>
      </c>
      <c r="J3269" s="144">
        <f>IFERROR(_xll.qlIndexFixing(Index1M,$H3269,TRUE,_xll.ohTrigger(RecalcTrigger,Trigger1M)),NA())</f>
        <v>6.1720468792125782E-3</v>
      </c>
      <c r="K3269" s="44">
        <f>IFERROR(_xll.qlIndexFixing(Index3M,H3269,TRUE,_xll.ohTrigger(RecalcTrigger,Trigger3M)),NA())</f>
        <v>6.4224650603999832E-3</v>
      </c>
      <c r="L3269" s="44">
        <f>IFERROR(_xll.qlIndexFixing(Index6M,$H3269,TRUE,_xll.ohTrigger(RecalcTrigger,Trigger6M)),NA())</f>
        <v>6.6496925418483782E-3</v>
      </c>
      <c r="M3269" s="145">
        <f>IFERROR(_xll.qlIndexFixing(Index1Y,$H3269,TRUE,_xll.ohTrigger(RecalcTrigger,Trigger1Y)),NA())</f>
        <v>6.6348936353259136E-3</v>
      </c>
      <c r="N3269" s="144">
        <f>IFERROR(_xll.qlIndexFixing(ONIndex1M,I3269,TRUE,_xll.ohTrigger(RecalcTrigger,Trigger1M)),NA())</f>
        <v>6.165253337853116E-3</v>
      </c>
      <c r="O3269" s="44">
        <f>IFERROR(_xll.qlIndexFixing(ONIndex3M,I3269,TRUE,_xll.ohTrigger(RecalcTrigger,Trigger3M)),NA())</f>
        <v>6.3994249614651721E-3</v>
      </c>
      <c r="P3269" s="44">
        <f>IFERROR(_xll.qlIndexFixing(ONIndex6M,I3269,TRUE,_xll.ohTrigger(RecalcTrigger,Trigger6M)),NA())</f>
        <v>6.68658177371384E-3</v>
      </c>
      <c r="Q3269" s="145">
        <f>IFERROR(_xll.qlIndexFixing(ONIndex1Y,I3269,TRUE,_xll.ohTrigger(RecalcTrigger,Trigger1Y)),NA())</f>
        <v>6.5439382060361595E-3</v>
      </c>
    </row>
    <row r="3270" spans="2:17" x14ac:dyDescent="0.2">
      <c r="B3270" s="39" t="s">
        <v>42</v>
      </c>
      <c r="D3270" s="42">
        <f>_xll.qlCalendarAdvance(Calendar,$D3269,B3270,"f",FALSE)</f>
        <v>62674</v>
      </c>
      <c r="E3270" s="139">
        <f>_xll.qlInterestRateIndexValueDate(IndexON,D3270)</f>
        <v>62674</v>
      </c>
      <c r="F3270" s="155">
        <f>IFERROR(_xll.qlIndexFixing(IndexON,D3270,TRUE,_xll.ohTrigger(RecalcTrigger,TriggerON)),NA())</f>
        <v>6.1005300443284227E-3</v>
      </c>
      <c r="H3270" s="42">
        <f>_xll.qlCalendarAdvance(Calendar,$H3269,B3270,"f",FALSE)</f>
        <v>62674</v>
      </c>
      <c r="I3270" s="139">
        <f>_xll.qlInterestRateIndexValueDate(Index1M,$H3270)</f>
        <v>62676</v>
      </c>
      <c r="J3270" s="144">
        <f>IFERROR(_xll.qlIndexFixing(Index1M,$H3270,TRUE,_xll.ohTrigger(RecalcTrigger,Trigger1M)),NA())</f>
        <v>6.1751777098523197E-3</v>
      </c>
      <c r="K3270" s="44">
        <f>IFERROR(_xll.qlIndexFixing(Index3M,H3270,TRUE,_xll.ohTrigger(RecalcTrigger,Trigger3M)),NA())</f>
        <v>6.4254541932890173E-3</v>
      </c>
      <c r="L3270" s="44">
        <f>IFERROR(_xll.qlIndexFixing(Index6M,$H3270,TRUE,_xll.ohTrigger(RecalcTrigger,Trigger6M)),NA())</f>
        <v>6.6451342188155208E-3</v>
      </c>
      <c r="M3270" s="145">
        <f>IFERROR(_xll.qlIndexFixing(Index1Y,$H3270,TRUE,_xll.ohTrigger(RecalcTrigger,Trigger1Y)),NA())</f>
        <v>6.6382374721594677E-3</v>
      </c>
      <c r="N3270" s="144">
        <f>IFERROR(_xll.qlIndexFixing(ONIndex1M,I3270,TRUE,_xll.ohTrigger(RecalcTrigger,Trigger1M)),NA())</f>
        <v>6.1683991456273901E-3</v>
      </c>
      <c r="O3270" s="44">
        <f>IFERROR(_xll.qlIndexFixing(ONIndex3M,I3270,TRUE,_xll.ohTrigger(RecalcTrigger,Trigger3M)),NA())</f>
        <v>6.4024711908139409E-3</v>
      </c>
      <c r="P3270" s="44">
        <f>IFERROR(_xll.qlIndexFixing(ONIndex6M,I3270,TRUE,_xll.ohTrigger(RecalcTrigger,Trigger6M)),NA())</f>
        <v>6.6830861299393973E-3</v>
      </c>
      <c r="Q3270" s="145">
        <f>IFERROR(_xll.qlIndexFixing(ONIndex1Y,I3270,TRUE,_xll.ohTrigger(RecalcTrigger,Trigger1Y)),NA())</f>
        <v>6.5468315092331864E-3</v>
      </c>
    </row>
    <row r="3271" spans="2:17" x14ac:dyDescent="0.2">
      <c r="B3271" s="39" t="s">
        <v>42</v>
      </c>
      <c r="D3271" s="42">
        <f>_xll.qlCalendarAdvance(Calendar,$D3270,B3271,"f",FALSE)</f>
        <v>62681</v>
      </c>
      <c r="E3271" s="139">
        <f>_xll.qlInterestRateIndexValueDate(IndexON,D3271)</f>
        <v>62681</v>
      </c>
      <c r="F3271" s="155">
        <f>IFERROR(_xll.qlIndexFixing(IndexON,D3271,TRUE,_xll.ohTrigger(RecalcTrigger,TriggerON)),NA())</f>
        <v>6.1005300442484867E-3</v>
      </c>
      <c r="H3271" s="42">
        <f>_xll.qlCalendarAdvance(Calendar,$H3270,B3271,"f",FALSE)</f>
        <v>62681</v>
      </c>
      <c r="I3271" s="139">
        <f>_xll.qlInterestRateIndexValueDate(Index1M,$H3271)</f>
        <v>62683</v>
      </c>
      <c r="J3271" s="144">
        <f>IFERROR(_xll.qlIndexFixing(Index1M,$H3271,TRUE,_xll.ohTrigger(RecalcTrigger,Trigger1M)),NA())</f>
        <v>6.1782983913705181E-3</v>
      </c>
      <c r="K3271" s="44">
        <f>IFERROR(_xll.qlIndexFixing(Index3M,H3271,TRUE,_xll.ohTrigger(RecalcTrigger,Trigger3M)),NA())</f>
        <v>6.4284328180932151E-3</v>
      </c>
      <c r="L3271" s="44">
        <f>IFERROR(_xll.qlIndexFixing(Index6M,$H3271,TRUE,_xll.ohTrigger(RecalcTrigger,Trigger6M)),NA())</f>
        <v>6.6412202032655751E-3</v>
      </c>
      <c r="M3271" s="145">
        <f>IFERROR(_xll.qlIndexFixing(Index1Y,$H3271,TRUE,_xll.ohTrigger(RecalcTrigger,Trigger1Y)),NA())</f>
        <v>6.6408454997729039E-3</v>
      </c>
      <c r="N3271" s="144">
        <f>IFERROR(_xll.qlIndexFixing(ONIndex1M,I3271,TRUE,_xll.ohTrigger(RecalcTrigger,Trigger1M)),NA())</f>
        <v>6.1715348409308035E-3</v>
      </c>
      <c r="O3271" s="44">
        <f>IFERROR(_xll.qlIndexFixing(ONIndex3M,I3271,TRUE,_xll.ohTrigger(RecalcTrigger,Trigger3M)),NA())</f>
        <v>6.4055070457413876E-3</v>
      </c>
      <c r="P3271" s="44">
        <f>IFERROR(_xll.qlIndexFixing(ONIndex6M,I3271,TRUE,_xll.ohTrigger(RecalcTrigger,Trigger6M)),NA())</f>
        <v>6.6794975772044296E-3</v>
      </c>
      <c r="Q3271" s="145">
        <f>IFERROR(_xll.qlIndexFixing(ONIndex1Y,I3271,TRUE,_xll.ohTrigger(RecalcTrigger,Trigger1Y)),NA())</f>
        <v>6.5497138118697507E-3</v>
      </c>
    </row>
    <row r="3272" spans="2:17" x14ac:dyDescent="0.2">
      <c r="B3272" s="39" t="s">
        <v>42</v>
      </c>
      <c r="D3272" s="42">
        <f>_xll.qlCalendarAdvance(Calendar,$D3271,B3272,"f",FALSE)</f>
        <v>62688</v>
      </c>
      <c r="E3272" s="139">
        <f>_xll.qlInterestRateIndexValueDate(IndexON,D3272)</f>
        <v>62688</v>
      </c>
      <c r="F3272" s="155">
        <f>IFERROR(_xll.qlIndexFixing(IndexON,D3272,TRUE,_xll.ohTrigger(RecalcTrigger,TriggerON)),NA())</f>
        <v>6.1005300443284227E-3</v>
      </c>
      <c r="H3272" s="42">
        <f>_xll.qlCalendarAdvance(Calendar,$H3271,B3272,"f",FALSE)</f>
        <v>62688</v>
      </c>
      <c r="I3272" s="139">
        <f>_xll.qlInterestRateIndexValueDate(Index1M,$H3272)</f>
        <v>62690</v>
      </c>
      <c r="J3272" s="144">
        <f>IFERROR(_xll.qlIndexFixing(Index1M,$H3272,TRUE,_xll.ohTrigger(RecalcTrigger,Trigger1M)),NA())</f>
        <v>6.1814089041728471E-3</v>
      </c>
      <c r="K3272" s="44">
        <f>IFERROR(_xll.qlIndexFixing(Index3M,H3272,TRUE,_xll.ohTrigger(RecalcTrigger,Trigger3M)),NA())</f>
        <v>6.4314009146747711E-3</v>
      </c>
      <c r="L3272" s="44">
        <f>IFERROR(_xll.qlIndexFixing(Index6M,$H3272,TRUE,_xll.ohTrigger(RecalcTrigger,Trigger6M)),NA())</f>
        <v>6.6372965969590534E-3</v>
      </c>
      <c r="M3272" s="145">
        <f>IFERROR(_xll.qlIndexFixing(Index1Y,$H3272,TRUE,_xll.ohTrigger(RecalcTrigger,Trigger1Y)),NA())</f>
        <v>6.643441888202593E-3</v>
      </c>
      <c r="N3272" s="144">
        <f>IFERROR(_xll.qlIndexFixing(ONIndex1M,I3272,TRUE,_xll.ohTrigger(RecalcTrigger,Trigger1M)),NA())</f>
        <v>6.1746604043388942E-3</v>
      </c>
      <c r="O3272" s="44">
        <f>IFERROR(_xll.qlIndexFixing(ONIndex3M,I3272,TRUE,_xll.ohTrigger(RecalcTrigger,Trigger3M)),NA())</f>
        <v>6.4085325065832421E-3</v>
      </c>
      <c r="P3272" s="44">
        <f>IFERROR(_xll.qlIndexFixing(ONIndex6M,I3272,TRUE,_xll.ohTrigger(RecalcTrigger,Trigger6M)),NA())</f>
        <v>6.6758159900093261E-3</v>
      </c>
      <c r="Q3272" s="145">
        <f>IFERROR(_xll.qlIndexFixing(ONIndex1Y,I3272,TRUE,_xll.ohTrigger(RecalcTrigger,Trigger1Y)),NA())</f>
        <v>6.552585092682861E-3</v>
      </c>
    </row>
    <row r="3273" spans="2:17" x14ac:dyDescent="0.2">
      <c r="B3273" s="39" t="s">
        <v>42</v>
      </c>
      <c r="D3273" s="42">
        <f>_xll.qlCalendarAdvance(Calendar,$D3272,B3273,"f",FALSE)</f>
        <v>62695</v>
      </c>
      <c r="E3273" s="139">
        <f>_xll.qlInterestRateIndexValueDate(IndexON,D3273)</f>
        <v>62695</v>
      </c>
      <c r="F3273" s="155">
        <f>IFERROR(_xll.qlIndexFixing(IndexON,D3273,TRUE,_xll.ohTrigger(RecalcTrigger,TriggerON)),NA())</f>
        <v>6.1005300443284227E-3</v>
      </c>
      <c r="H3273" s="42">
        <f>_xll.qlCalendarAdvance(Calendar,$H3272,B3273,"f",FALSE)</f>
        <v>62695</v>
      </c>
      <c r="I3273" s="139">
        <f>_xll.qlInterestRateIndexValueDate(Index1M,$H3273)</f>
        <v>62697</v>
      </c>
      <c r="J3273" s="144">
        <f>IFERROR(_xll.qlIndexFixing(Index1M,$H3273,TRUE,_xll.ohTrigger(RecalcTrigger,Trigger1M)),NA())</f>
        <v>6.1845092286774705E-3</v>
      </c>
      <c r="K3273" s="44">
        <f>IFERROR(_xll.qlIndexFixing(Index3M,H3273,TRUE,_xll.ohTrigger(RecalcTrigger,Trigger3M)),NA())</f>
        <v>6.4343584629063082E-3</v>
      </c>
      <c r="L3273" s="44">
        <f>IFERROR(_xll.qlIndexFixing(Index6M,$H3273,TRUE,_xll.ohTrigger(RecalcTrigger,Trigger6M)),NA())</f>
        <v>6.6333672655723369E-3</v>
      </c>
      <c r="M3273" s="145">
        <f>IFERROR(_xll.qlIndexFixing(Index1Y,$H3273,TRUE,_xll.ohTrigger(RecalcTrigger,Trigger1Y)),NA())</f>
        <v>6.6460266159240134E-3</v>
      </c>
      <c r="N3273" s="144">
        <f>IFERROR(_xll.qlIndexFixing(ONIndex1M,I3273,TRUE,_xll.ohTrigger(RecalcTrigger,Trigger1M)),NA())</f>
        <v>6.1777758161074559E-3</v>
      </c>
      <c r="O3273" s="44">
        <f>IFERROR(_xll.qlIndexFixing(ONIndex3M,I3273,TRUE,_xll.ohTrigger(RecalcTrigger,Trigger3M)),NA())</f>
        <v>6.4115475527959376E-3</v>
      </c>
      <c r="P3273" s="44">
        <f>IFERROR(_xll.qlIndexFixing(ONIndex6M,I3273,TRUE,_xll.ohTrigger(RecalcTrigger,Trigger6M)),NA())</f>
        <v>6.6720412423748598E-3</v>
      </c>
      <c r="Q3273" s="145">
        <f>IFERROR(_xll.qlIndexFixing(ONIndex1Y,I3273,TRUE,_xll.ohTrigger(RecalcTrigger,Trigger1Y)),NA())</f>
        <v>6.5554453304095262E-3</v>
      </c>
    </row>
    <row r="3274" spans="2:17" x14ac:dyDescent="0.2">
      <c r="B3274" s="39" t="s">
        <v>42</v>
      </c>
      <c r="D3274" s="42">
        <f>_xll.qlCalendarAdvance(Calendar,$D3273,B3274,"f",FALSE)</f>
        <v>62702</v>
      </c>
      <c r="E3274" s="139">
        <f>_xll.qlInterestRateIndexValueDate(IndexON,D3274)</f>
        <v>62702</v>
      </c>
      <c r="F3274" s="155">
        <f>IFERROR(_xll.qlIndexFixing(IndexON,D3274,TRUE,_xll.ohTrigger(RecalcTrigger,TriggerON)),NA())</f>
        <v>6.1005300443284227E-3</v>
      </c>
      <c r="H3274" s="42">
        <f>_xll.qlCalendarAdvance(Calendar,$H3273,B3274,"f",FALSE)</f>
        <v>62702</v>
      </c>
      <c r="I3274" s="139">
        <f>_xll.qlInterestRateIndexValueDate(Index1M,$H3274)</f>
        <v>62704</v>
      </c>
      <c r="J3274" s="144">
        <f>IFERROR(_xll.qlIndexFixing(Index1M,$H3274,TRUE,_xll.ohTrigger(RecalcTrigger,Trigger1M)),NA())</f>
        <v>6.1875993452925604E-3</v>
      </c>
      <c r="K3274" s="44">
        <f>IFERROR(_xll.qlIndexFixing(Index3M,H3274,TRUE,_xll.ohTrigger(RecalcTrigger,Trigger3M)),NA())</f>
        <v>6.4370394244266703E-3</v>
      </c>
      <c r="L3274" s="44">
        <f>IFERROR(_xll.qlIndexFixing(Index6M,$H3274,TRUE,_xll.ohTrigger(RecalcTrigger,Trigger6M)),NA())</f>
        <v>6.630305897959707E-3</v>
      </c>
      <c r="M3274" s="145">
        <f>IFERROR(_xll.qlIndexFixing(Index1Y,$H3274,TRUE,_xll.ohTrigger(RecalcTrigger,Trigger1Y)),NA())</f>
        <v>6.6485996614135132E-3</v>
      </c>
      <c r="N3274" s="144">
        <f>IFERROR(_xll.qlIndexFixing(ONIndex1M,I3274,TRUE,_xll.ohTrigger(RecalcTrigger,Trigger1M)),NA())</f>
        <v>6.1808810567320904E-3</v>
      </c>
      <c r="O3274" s="44">
        <f>IFERROR(_xll.qlIndexFixing(ONIndex3M,I3274,TRUE,_xll.ohTrigger(RecalcTrigger,Trigger3M)),NA())</f>
        <v>6.4145521645553316E-3</v>
      </c>
      <c r="P3274" s="44">
        <f>IFERROR(_xll.qlIndexFixing(ONIndex6M,I3274,TRUE,_xll.ohTrigger(RecalcTrigger,Trigger6M)),NA())</f>
        <v>6.6681732086415479E-3</v>
      </c>
      <c r="Q3274" s="145">
        <f>IFERROR(_xll.qlIndexFixing(ONIndex1Y,I3274,TRUE,_xll.ohTrigger(RecalcTrigger,Trigger1Y)),NA())</f>
        <v>6.5582945035469464E-3</v>
      </c>
    </row>
    <row r="3275" spans="2:17" x14ac:dyDescent="0.2">
      <c r="B3275" s="39" t="s">
        <v>42</v>
      </c>
      <c r="D3275" s="42">
        <f>_xll.qlCalendarAdvance(Calendar,$D3274,B3275,"f",FALSE)</f>
        <v>62709</v>
      </c>
      <c r="E3275" s="139">
        <f>_xll.qlInterestRateIndexValueDate(IndexON,D3275)</f>
        <v>62709</v>
      </c>
      <c r="F3275" s="155">
        <f>IFERROR(_xll.qlIndexFixing(IndexON,D3275,TRUE,_xll.ohTrigger(RecalcTrigger,TriggerON)),NA())</f>
        <v>6.1005300443284227E-3</v>
      </c>
      <c r="H3275" s="42">
        <f>_xll.qlCalendarAdvance(Calendar,$H3274,B3275,"f",FALSE)</f>
        <v>62709</v>
      </c>
      <c r="I3275" s="139">
        <f>_xll.qlInterestRateIndexValueDate(Index1M,$H3275)</f>
        <v>62711</v>
      </c>
      <c r="J3275" s="144">
        <f>IFERROR(_xll.qlIndexFixing(Index1M,$H3275,TRUE,_xll.ohTrigger(RecalcTrigger,Trigger1M)),NA())</f>
        <v>6.1906792344337824E-3</v>
      </c>
      <c r="K3275" s="44">
        <f>IFERROR(_xll.qlIndexFixing(Index3M,H3275,TRUE,_xll.ohTrigger(RecalcTrigger,Trigger3M)),NA())</f>
        <v>6.4399765231965798E-3</v>
      </c>
      <c r="L3275" s="44">
        <f>IFERROR(_xll.qlIndexFixing(Index6M,$H3275,TRUE,_xll.ohTrigger(RecalcTrigger,Trigger6M)),NA())</f>
        <v>6.6263744530156068E-3</v>
      </c>
      <c r="M3275" s="145">
        <f>IFERROR(_xll.qlIndexFixing(Index1Y,$H3275,TRUE,_xll.ohTrigger(RecalcTrigger,Trigger1Y)),NA())</f>
        <v>6.6511610031467876E-3</v>
      </c>
      <c r="N3275" s="144">
        <f>IFERROR(_xll.qlIndexFixing(ONIndex1M,I3275,TRUE,_xll.ohTrigger(RecalcTrigger,Trigger1M)),NA())</f>
        <v>6.1839761067883359E-3</v>
      </c>
      <c r="O3275" s="44">
        <f>IFERROR(_xll.qlIndexFixing(ONIndex3M,I3275,TRUE,_xll.ohTrigger(RecalcTrigger,Trigger3M)),NA())</f>
        <v>6.4175463218774098E-3</v>
      </c>
      <c r="P3275" s="44">
        <f>IFERROR(_xll.qlIndexFixing(ONIndex6M,I3275,TRUE,_xll.ohTrigger(RecalcTrigger,Trigger6M)),NA())</f>
        <v>6.6642117633097797E-3</v>
      </c>
      <c r="Q3275" s="145">
        <f>IFERROR(_xll.qlIndexFixing(ONIndex1Y,I3275,TRUE,_xll.ohTrigger(RecalcTrigger,Trigger1Y)),NA())</f>
        <v>6.5611325911518747E-3</v>
      </c>
    </row>
    <row r="3276" spans="2:17" x14ac:dyDescent="0.2">
      <c r="B3276" s="39" t="s">
        <v>42</v>
      </c>
      <c r="D3276" s="42">
        <f>_xll.qlCalendarAdvance(Calendar,$D3275,B3276,"f",FALSE)</f>
        <v>62716</v>
      </c>
      <c r="E3276" s="139">
        <f>_xll.qlInterestRateIndexValueDate(IndexON,D3276)</f>
        <v>62716</v>
      </c>
      <c r="F3276" s="155">
        <f>IFERROR(_xll.qlIndexFixing(IndexON,D3276,TRUE,_xll.ohTrigger(RecalcTrigger,TriggerON)),NA())</f>
        <v>6.1005300442484867E-3</v>
      </c>
      <c r="H3276" s="42">
        <f>_xll.qlCalendarAdvance(Calendar,$H3275,B3276,"f",FALSE)</f>
        <v>62716</v>
      </c>
      <c r="I3276" s="139">
        <f>_xll.qlInterestRateIndexValueDate(Index1M,$H3276)</f>
        <v>62718</v>
      </c>
      <c r="J3276" s="144">
        <f>IFERROR(_xll.qlIndexFixing(Index1M,$H3276,TRUE,_xll.ohTrigger(RecalcTrigger,Trigger1M)),NA())</f>
        <v>6.1937488765068105E-3</v>
      </c>
      <c r="K3276" s="44">
        <f>IFERROR(_xll.qlIndexFixing(Index3M,H3276,TRUE,_xll.ohTrigger(RecalcTrigger,Trigger3M)),NA())</f>
        <v>6.44290301481968E-3</v>
      </c>
      <c r="L3276" s="44">
        <f>IFERROR(_xll.qlIndexFixing(Index6M,$H3276,TRUE,_xll.ohTrigger(RecalcTrigger,Trigger6M)),NA())</f>
        <v>6.6224488318942501E-3</v>
      </c>
      <c r="M3276" s="145">
        <f>IFERROR(_xll.qlIndexFixing(Index1Y,$H3276,TRUE,_xll.ohTrigger(RecalcTrigger,Trigger1Y)),NA())</f>
        <v>6.653710619599967E-3</v>
      </c>
      <c r="N3276" s="144">
        <f>IFERROR(_xll.qlIndexFixing(ONIndex1M,I3276,TRUE,_xll.ohTrigger(RecalcTrigger,Trigger1M)),NA())</f>
        <v>6.1870609464520498E-3</v>
      </c>
      <c r="O3276" s="44">
        <f>IFERROR(_xll.qlIndexFixing(ONIndex3M,I3276,TRUE,_xll.ohTrigger(RecalcTrigger,Trigger3M)),NA())</f>
        <v>6.4205300043784774E-3</v>
      </c>
      <c r="P3276" s="44">
        <f>IFERROR(_xll.qlIndexFixing(ONIndex6M,I3276,TRUE,_xll.ohTrigger(RecalcTrigger,Trigger6M)),NA())</f>
        <v>6.6601885282047135E-3</v>
      </c>
      <c r="Q3276" s="145">
        <f>IFERROR(_xll.qlIndexFixing(ONIndex1Y,I3276,TRUE,_xll.ohTrigger(RecalcTrigger,Trigger1Y)),NA())</f>
        <v>6.5639595718014476E-3</v>
      </c>
    </row>
    <row r="3277" spans="2:17" x14ac:dyDescent="0.2">
      <c r="B3277" s="39" t="s">
        <v>42</v>
      </c>
      <c r="D3277" s="42">
        <f>_xll.qlCalendarAdvance(Calendar,$D3276,B3277,"f",FALSE)</f>
        <v>62723</v>
      </c>
      <c r="E3277" s="139">
        <f>_xll.qlInterestRateIndexValueDate(IndexON,D3277)</f>
        <v>62723</v>
      </c>
      <c r="F3277" s="155">
        <f>IFERROR(_xll.qlIndexFixing(IndexON,D3277,TRUE,_xll.ohTrigger(RecalcTrigger,TriggerON)),NA())</f>
        <v>6.1005300443284227E-3</v>
      </c>
      <c r="H3277" s="42">
        <f>_xll.qlCalendarAdvance(Calendar,$H3276,B3277,"f",FALSE)</f>
        <v>62723</v>
      </c>
      <c r="I3277" s="139">
        <f>_xll.qlInterestRateIndexValueDate(Index1M,$H3277)</f>
        <v>62725</v>
      </c>
      <c r="J3277" s="144">
        <f>IFERROR(_xll.qlIndexFixing(Index1M,$H3277,TRUE,_xll.ohTrigger(RecalcTrigger,Trigger1M)),NA())</f>
        <v>6.1968082519298084E-3</v>
      </c>
      <c r="K3277" s="44">
        <f>IFERROR(_xll.qlIndexFixing(Index3M,H3277,TRUE,_xll.ohTrigger(RecalcTrigger,Trigger3M)),NA())</f>
        <v>6.4458188791670168E-3</v>
      </c>
      <c r="L3277" s="44">
        <f>IFERROR(_xll.qlIndexFixing(Index6M,$H3277,TRUE,_xll.ohTrigger(RecalcTrigger,Trigger6M)),NA())</f>
        <v>6.6185320275127593E-3</v>
      </c>
      <c r="M3277" s="145">
        <f>IFERROR(_xll.qlIndexFixing(Index1Y,$H3277,TRUE,_xll.ohTrigger(RecalcTrigger,Trigger1Y)),NA())</f>
        <v>6.6562484892498342E-3</v>
      </c>
      <c r="N3277" s="144">
        <f>IFERROR(_xll.qlIndexFixing(ONIndex1M,I3277,TRUE,_xll.ohTrigger(RecalcTrigger,Trigger1M)),NA())</f>
        <v>6.1901355562987703E-3</v>
      </c>
      <c r="O3277" s="44">
        <f>IFERROR(_xll.qlIndexFixing(ONIndex3M,I3277,TRUE,_xll.ohTrigger(RecalcTrigger,Trigger3M)),NA())</f>
        <v>6.4235031921544561E-3</v>
      </c>
      <c r="P3277" s="44">
        <f>IFERROR(_xll.qlIndexFixing(ONIndex6M,I3277,TRUE,_xll.ohTrigger(RecalcTrigger,Trigger6M)),NA())</f>
        <v>6.6561718333080222E-3</v>
      </c>
      <c r="Q3277" s="145">
        <f>IFERROR(_xll.qlIndexFixing(ONIndex1Y,I3277,TRUE,_xll.ohTrigger(RecalcTrigger,Trigger1Y)),NA())</f>
        <v>6.5667754239928655E-3</v>
      </c>
    </row>
    <row r="3278" spans="2:17" x14ac:dyDescent="0.2">
      <c r="B3278" s="39" t="s">
        <v>42</v>
      </c>
      <c r="D3278" s="42">
        <f>_xll.qlCalendarAdvance(Calendar,$D3277,B3278,"f",FALSE)</f>
        <v>62730</v>
      </c>
      <c r="E3278" s="139">
        <f>_xll.qlInterestRateIndexValueDate(IndexON,D3278)</f>
        <v>62730</v>
      </c>
      <c r="F3278" s="155">
        <f>IFERROR(_xll.qlIndexFixing(IndexON,D3278,TRUE,_xll.ohTrigger(RecalcTrigger,TriggerON)),NA())</f>
        <v>6.1005300443284227E-3</v>
      </c>
      <c r="H3278" s="42">
        <f>_xll.qlCalendarAdvance(Calendar,$H3277,B3278,"f",FALSE)</f>
        <v>62730</v>
      </c>
      <c r="I3278" s="139">
        <f>_xll.qlInterestRateIndexValueDate(Index1M,$H3278)</f>
        <v>62732</v>
      </c>
      <c r="J3278" s="144">
        <f>IFERROR(_xll.qlIndexFixing(Index1M,$H3278,TRUE,_xll.ohTrigger(RecalcTrigger,Trigger1M)),NA())</f>
        <v>6.1998573411084501E-3</v>
      </c>
      <c r="K3278" s="44">
        <f>IFERROR(_xll.qlIndexFixing(Index3M,H3278,TRUE,_xll.ohTrigger(RecalcTrigger,Trigger3M)),NA())</f>
        <v>6.4497764182460202E-3</v>
      </c>
      <c r="L3278" s="44">
        <f>IFERROR(_xll.qlIndexFixing(Index6M,$H3278,TRUE,_xll.ohTrigger(RecalcTrigger,Trigger6M)),NA())</f>
        <v>6.6144092855963945E-3</v>
      </c>
      <c r="M3278" s="145">
        <f>IFERROR(_xll.qlIndexFixing(Index1Y,$H3278,TRUE,_xll.ohTrigger(RecalcTrigger,Trigger1Y)),NA())</f>
        <v>6.6587745905729535E-3</v>
      </c>
      <c r="N3278" s="144">
        <f>IFERROR(_xll.qlIndexFixing(ONIndex1M,I3278,TRUE,_xll.ohTrigger(RecalcTrigger,Trigger1M)),NA())</f>
        <v>6.1931999167441631E-3</v>
      </c>
      <c r="O3278" s="44">
        <f>IFERROR(_xll.qlIndexFixing(ONIndex3M,I3278,TRUE,_xll.ohTrigger(RecalcTrigger,Trigger3M)),NA())</f>
        <v>6.4264658653012674E-3</v>
      </c>
      <c r="P3278" s="44">
        <f>IFERROR(_xll.qlIndexFixing(ONIndex6M,I3278,TRUE,_xll.ohTrigger(RecalcTrigger,Trigger6M)),NA())</f>
        <v>6.6521641368932904E-3</v>
      </c>
      <c r="Q3278" s="145">
        <f>IFERROR(_xll.qlIndexFixing(ONIndex1Y,I3278,TRUE,_xll.ohTrigger(RecalcTrigger,Trigger1Y)),NA())</f>
        <v>6.5695801266230092E-3</v>
      </c>
    </row>
    <row r="3279" spans="2:17" x14ac:dyDescent="0.2">
      <c r="B3279" s="39" t="s">
        <v>42</v>
      </c>
      <c r="D3279" s="42">
        <f>_xll.qlCalendarAdvance(Calendar,$D3278,B3279,"f",FALSE)</f>
        <v>62737</v>
      </c>
      <c r="E3279" s="139">
        <f>_xll.qlInterestRateIndexValueDate(IndexON,D3279)</f>
        <v>62737</v>
      </c>
      <c r="F3279" s="155">
        <f>IFERROR(_xll.qlIndexFixing(IndexON,D3279,TRUE,_xll.ohTrigger(RecalcTrigger,TriggerON)),NA())</f>
        <v>6.1005300443284227E-3</v>
      </c>
      <c r="H3279" s="42">
        <f>_xll.qlCalendarAdvance(Calendar,$H3278,B3279,"f",FALSE)</f>
        <v>62737</v>
      </c>
      <c r="I3279" s="139">
        <f>_xll.qlInterestRateIndexValueDate(Index1M,$H3279)</f>
        <v>62739</v>
      </c>
      <c r="J3279" s="144">
        <f>IFERROR(_xll.qlIndexFixing(Index1M,$H3279,TRUE,_xll.ohTrigger(RecalcTrigger,Trigger1M)),NA())</f>
        <v>6.2028961244584013E-3</v>
      </c>
      <c r="K3279" s="44">
        <f>IFERROR(_xll.qlIndexFixing(Index3M,H3279,TRUE,_xll.ohTrigger(RecalcTrigger,Trigger3M)),NA())</f>
        <v>6.4518811094774319E-3</v>
      </c>
      <c r="L3279" s="44">
        <f>IFERROR(_xll.qlIndexFixing(Index6M,$H3279,TRUE,_xll.ohTrigger(RecalcTrigger,Trigger6M)),NA())</f>
        <v>6.6096537779606205E-3</v>
      </c>
      <c r="M3279" s="145">
        <f>IFERROR(_xll.qlIndexFixing(Index1Y,$H3279,TRUE,_xll.ohTrigger(RecalcTrigger,Trigger1Y)),NA())</f>
        <v>6.6612889020456721E-3</v>
      </c>
      <c r="N3279" s="144">
        <f>IFERROR(_xll.qlIndexFixing(ONIndex1M,I3279,TRUE,_xll.ohTrigger(RecalcTrigger,Trigger1M)),NA())</f>
        <v>6.1962540082038942E-3</v>
      </c>
      <c r="O3279" s="44">
        <f>IFERROR(_xll.qlIndexFixing(ONIndex3M,I3279,TRUE,_xll.ohTrigger(RecalcTrigger,Trigger3M)),NA())</f>
        <v>6.4294180035151527E-3</v>
      </c>
      <c r="P3279" s="44">
        <f>IFERROR(_xll.qlIndexFixing(ONIndex6M,I3279,TRUE,_xll.ohTrigger(RecalcTrigger,Trigger6M)),NA())</f>
        <v>6.6481654561467707E-3</v>
      </c>
      <c r="Q3279" s="145">
        <f>IFERROR(_xll.qlIndexFixing(ONIndex1Y,I3279,TRUE,_xll.ohTrigger(RecalcTrigger,Trigger1Y)),NA())</f>
        <v>6.5723736585887593E-3</v>
      </c>
    </row>
    <row r="3280" spans="2:17" x14ac:dyDescent="0.2">
      <c r="B3280" s="39" t="s">
        <v>42</v>
      </c>
      <c r="D3280" s="42">
        <f>_xll.qlCalendarAdvance(Calendar,$D3279,B3280,"f",FALSE)</f>
        <v>62744</v>
      </c>
      <c r="E3280" s="139">
        <f>_xll.qlInterestRateIndexValueDate(IndexON,D3280)</f>
        <v>62744</v>
      </c>
      <c r="F3280" s="155">
        <f>IFERROR(_xll.qlIndexFixing(IndexON,D3280,TRUE,_xll.ohTrigger(RecalcTrigger,TriggerON)),NA())</f>
        <v>6.1005300442484867E-3</v>
      </c>
      <c r="H3280" s="42">
        <f>_xll.qlCalendarAdvance(Calendar,$H3279,B3280,"f",FALSE)</f>
        <v>62744</v>
      </c>
      <c r="I3280" s="139">
        <f>_xll.qlInterestRateIndexValueDate(Index1M,$H3280)</f>
        <v>62746</v>
      </c>
      <c r="J3280" s="144">
        <f>IFERROR(_xll.qlIndexFixing(Index1M,$H3280,TRUE,_xll.ohTrigger(RecalcTrigger,Trigger1M)),NA())</f>
        <v>6.20592458239283E-3</v>
      </c>
      <c r="K3280" s="44">
        <f>IFERROR(_xll.qlIndexFixing(Index3M,H3280,TRUE,_xll.ohTrigger(RecalcTrigger,Trigger3M)),NA())</f>
        <v>6.4547642555332439E-3</v>
      </c>
      <c r="L3280" s="44">
        <f>IFERROR(_xll.qlIndexFixing(Index6M,$H3280,TRUE,_xll.ohTrigger(RecalcTrigger,Trigger6M)),NA())</f>
        <v>6.6066231852111978E-3</v>
      </c>
      <c r="M3280" s="145">
        <f>IFERROR(_xll.qlIndexFixing(Index1Y,$H3280,TRUE,_xll.ohTrigger(RecalcTrigger,Trigger1Y)),NA())</f>
        <v>6.6637914021460765E-3</v>
      </c>
      <c r="N3280" s="144">
        <f>IFERROR(_xll.qlIndexFixing(ONIndex1M,I3280,TRUE,_xll.ohTrigger(RecalcTrigger,Trigger1M)),NA())</f>
        <v>6.1992978111735653E-3</v>
      </c>
      <c r="O3280" s="44">
        <f>IFERROR(_xll.qlIndexFixing(ONIndex3M,I3280,TRUE,_xll.ohTrigger(RecalcTrigger,Trigger3M)),NA())</f>
        <v>6.4323595866522254E-3</v>
      </c>
      <c r="P3280" s="44">
        <f>IFERROR(_xll.qlIndexFixing(ONIndex6M,I3280,TRUE,_xll.ohTrigger(RecalcTrigger,Trigger6M)),NA())</f>
        <v>6.6441758082547153E-3</v>
      </c>
      <c r="Q3280" s="145">
        <f>IFERROR(_xll.qlIndexFixing(ONIndex1Y,I3280,TRUE,_xll.ohTrigger(RecalcTrigger,Trigger1Y)),NA())</f>
        <v>6.5751559983073804E-3</v>
      </c>
    </row>
    <row r="3281" spans="2:17" x14ac:dyDescent="0.2">
      <c r="B3281" s="39" t="s">
        <v>42</v>
      </c>
      <c r="D3281" s="42">
        <f>_xll.qlCalendarAdvance(Calendar,$D3280,B3281,"f",FALSE)</f>
        <v>62751</v>
      </c>
      <c r="E3281" s="139">
        <f>_xll.qlInterestRateIndexValueDate(IndexON,D3281)</f>
        <v>62751</v>
      </c>
      <c r="F3281" s="155">
        <f>IFERROR(_xll.qlIndexFixing(IndexON,D3281,TRUE,_xll.ohTrigger(RecalcTrigger,TriggerON)),NA())</f>
        <v>6.1005300442484867E-3</v>
      </c>
      <c r="H3281" s="42">
        <f>_xll.qlCalendarAdvance(Calendar,$H3280,B3281,"f",FALSE)</f>
        <v>62751</v>
      </c>
      <c r="I3281" s="139">
        <f>_xll.qlInterestRateIndexValueDate(Index1M,$H3281)</f>
        <v>62753</v>
      </c>
      <c r="J3281" s="144">
        <f>IFERROR(_xll.qlIndexFixing(Index1M,$H3281,TRUE,_xll.ohTrigger(RecalcTrigger,Trigger1M)),NA())</f>
        <v>6.2089426953199078E-3</v>
      </c>
      <c r="K3281" s="44">
        <f>IFERROR(_xll.qlIndexFixing(Index3M,H3281,TRUE,_xll.ohTrigger(RecalcTrigger,Trigger3M)),NA())</f>
        <v>6.4576366921756997E-3</v>
      </c>
      <c r="L3281" s="44">
        <f>IFERROR(_xll.qlIndexFixing(Index6M,$H3281,TRUE,_xll.ohTrigger(RecalcTrigger,Trigger6M)),NA())</f>
        <v>6.6027440795288451E-3</v>
      </c>
      <c r="M3281" s="145">
        <f>IFERROR(_xll.qlIndexFixing(Index1Y,$H3281,TRUE,_xll.ohTrigger(RecalcTrigger,Trigger1Y)),NA())</f>
        <v>6.6662820693505131E-3</v>
      </c>
      <c r="N3281" s="144">
        <f>IFERROR(_xll.qlIndexFixing(ONIndex1M,I3281,TRUE,_xll.ohTrigger(RecalcTrigger,Trigger1M)),NA())</f>
        <v>6.2023313059089702E-3</v>
      </c>
      <c r="O3281" s="44">
        <f>IFERROR(_xll.qlIndexFixing(ONIndex3M,I3281,TRUE,_xll.ohTrigger(RecalcTrigger,Trigger3M)),NA())</f>
        <v>6.4352905948883432E-3</v>
      </c>
      <c r="P3281" s="44">
        <f>IFERROR(_xll.qlIndexFixing(ONIndex6M,I3281,TRUE,_xll.ohTrigger(RecalcTrigger,Trigger6M)),NA())</f>
        <v>6.6401952102435047E-3</v>
      </c>
      <c r="Q3281" s="145">
        <f>IFERROR(_xll.qlIndexFixing(ONIndex1Y,I3281,TRUE,_xll.ohTrigger(RecalcTrigger,Trigger1Y)),NA())</f>
        <v>6.5779271245958171E-3</v>
      </c>
    </row>
    <row r="3282" spans="2:17" x14ac:dyDescent="0.2">
      <c r="B3282" s="39" t="s">
        <v>42</v>
      </c>
      <c r="D3282" s="42">
        <f>_xll.qlCalendarAdvance(Calendar,$D3281,B3282,"f",FALSE)</f>
        <v>62758</v>
      </c>
      <c r="E3282" s="139">
        <f>_xll.qlInterestRateIndexValueDate(IndexON,D3282)</f>
        <v>62758</v>
      </c>
      <c r="F3282" s="155">
        <f>IFERROR(_xll.qlIndexFixing(IndexON,D3282,TRUE,_xll.ohTrigger(RecalcTrigger,TriggerON)),NA())</f>
        <v>6.1005300442484867E-3</v>
      </c>
      <c r="H3282" s="42">
        <f>_xll.qlCalendarAdvance(Calendar,$H3281,B3282,"f",FALSE)</f>
        <v>62758</v>
      </c>
      <c r="I3282" s="139">
        <f>_xll.qlInterestRateIndexValueDate(Index1M,$H3282)</f>
        <v>62760</v>
      </c>
      <c r="J3282" s="144">
        <f>IFERROR(_xll.qlIndexFixing(Index1M,$H3282,TRUE,_xll.ohTrigger(RecalcTrigger,Trigger1M)),NA())</f>
        <v>6.2119504436577988E-3</v>
      </c>
      <c r="K3282" s="44">
        <f>IFERROR(_xll.qlIndexFixing(Index3M,H3282,TRUE,_xll.ohTrigger(RecalcTrigger,Trigger3M)),NA())</f>
        <v>6.460498399275684E-3</v>
      </c>
      <c r="L3282" s="44">
        <f>IFERROR(_xll.qlIndexFixing(Index6M,$H3282,TRUE,_xll.ohTrigger(RecalcTrigger,Trigger6M)),NA())</f>
        <v>6.5988742930974372E-3</v>
      </c>
      <c r="M3282" s="145">
        <f>IFERROR(_xll.qlIndexFixing(Index1Y,$H3282,TRUE,_xll.ohTrigger(RecalcTrigger,Trigger1Y)),NA())</f>
        <v>6.6687608821372844E-3</v>
      </c>
      <c r="N3282" s="144">
        <f>IFERROR(_xll.qlIndexFixing(ONIndex1M,I3282,TRUE,_xll.ohTrigger(RecalcTrigger,Trigger1M)),NA())</f>
        <v>6.2053544729856469E-3</v>
      </c>
      <c r="O3282" s="44">
        <f>IFERROR(_xll.qlIndexFixing(ONIndex3M,I3282,TRUE,_xll.ohTrigger(RecalcTrigger,Trigger3M)),NA())</f>
        <v>6.4382110079197474E-3</v>
      </c>
      <c r="P3282" s="44">
        <f>IFERROR(_xll.qlIndexFixing(ONIndex6M,I3282,TRUE,_xll.ohTrigger(RecalcTrigger,Trigger6M)),NA())</f>
        <v>6.6362236795391993E-3</v>
      </c>
      <c r="Q3282" s="145">
        <f>IFERROR(_xll.qlIndexFixing(ONIndex1Y,I3282,TRUE,_xll.ohTrigger(RecalcTrigger,Trigger1Y)),NA())</f>
        <v>6.580687016191078E-3</v>
      </c>
    </row>
    <row r="3283" spans="2:17" x14ac:dyDescent="0.2">
      <c r="B3283" s="39" t="s">
        <v>42</v>
      </c>
      <c r="D3283" s="42">
        <f>_xll.qlCalendarAdvance(Calendar,$D3282,B3283,"f",FALSE)</f>
        <v>62765</v>
      </c>
      <c r="E3283" s="139">
        <f>_xll.qlInterestRateIndexValueDate(IndexON,D3283)</f>
        <v>62765</v>
      </c>
      <c r="F3283" s="155">
        <f>IFERROR(_xll.qlIndexFixing(IndexON,D3283,TRUE,_xll.ohTrigger(RecalcTrigger,TriggerON)),NA())</f>
        <v>6.1005300442484867E-3</v>
      </c>
      <c r="H3283" s="42">
        <f>_xll.qlCalendarAdvance(Calendar,$H3282,B3283,"f",FALSE)</f>
        <v>62765</v>
      </c>
      <c r="I3283" s="139">
        <f>_xll.qlInterestRateIndexValueDate(Index1M,$H3283)</f>
        <v>62767</v>
      </c>
      <c r="J3283" s="144">
        <f>IFERROR(_xll.qlIndexFixing(Index1M,$H3283,TRUE,_xll.ohTrigger(RecalcTrigger,Trigger1M)),NA())</f>
        <v>6.2149478078071807E-3</v>
      </c>
      <c r="K3283" s="44">
        <f>IFERROR(_xll.qlIndexFixing(Index3M,H3283,TRUE,_xll.ohTrigger(RecalcTrigger,Trigger3M)),NA())</f>
        <v>6.4633493566988668E-3</v>
      </c>
      <c r="L3283" s="44">
        <f>IFERROR(_xll.qlIndexFixing(Index6M,$H3283,TRUE,_xll.ohTrigger(RecalcTrigger,Trigger6M)),NA())</f>
        <v>6.5952260332890183E-3</v>
      </c>
      <c r="M3283" s="145">
        <f>IFERROR(_xll.qlIndexFixing(Index1Y,$H3283,TRUE,_xll.ohTrigger(RecalcTrigger,Trigger1Y)),NA())</f>
        <v>6.6712278189829562E-3</v>
      </c>
      <c r="N3283" s="144">
        <f>IFERROR(_xll.qlIndexFixing(ONIndex1M,I3283,TRUE,_xll.ohTrigger(RecalcTrigger,Trigger1M)),NA())</f>
        <v>6.2083672928991973E-3</v>
      </c>
      <c r="O3283" s="44">
        <f>IFERROR(_xll.qlIndexFixing(ONIndex3M,I3283,TRUE,_xll.ohTrigger(RecalcTrigger,Trigger3M)),NA())</f>
        <v>6.4411208058423597E-3</v>
      </c>
      <c r="P3283" s="44">
        <f>IFERROR(_xll.qlIndexFixing(ONIndex6M,I3283,TRUE,_xll.ohTrigger(RecalcTrigger,Trigger6M)),NA())</f>
        <v>6.6322612330882436E-3</v>
      </c>
      <c r="Q3283" s="145">
        <f>IFERROR(_xll.qlIndexFixing(ONIndex1Y,I3283,TRUE,_xll.ohTrigger(RecalcTrigger,Trigger1Y)),NA())</f>
        <v>6.5834356517502357E-3</v>
      </c>
    </row>
    <row r="3284" spans="2:17" x14ac:dyDescent="0.2">
      <c r="B3284" s="39" t="s">
        <v>42</v>
      </c>
      <c r="D3284" s="42">
        <f>_xll.qlCalendarAdvance(Calendar,$D3283,B3284,"f",FALSE)</f>
        <v>62772</v>
      </c>
      <c r="E3284" s="139">
        <f>_xll.qlInterestRateIndexValueDate(IndexON,D3284)</f>
        <v>62772</v>
      </c>
      <c r="F3284" s="155">
        <f>IFERROR(_xll.qlIndexFixing(IndexON,D3284,TRUE,_xll.ohTrigger(RecalcTrigger,TriggerON)),NA())</f>
        <v>6.1005300443284227E-3</v>
      </c>
      <c r="H3284" s="42">
        <f>_xll.qlCalendarAdvance(Calendar,$H3283,B3284,"f",FALSE)</f>
        <v>62772</v>
      </c>
      <c r="I3284" s="139">
        <f>_xll.qlInterestRateIndexValueDate(Index1M,$H3284)</f>
        <v>62774</v>
      </c>
      <c r="J3284" s="144">
        <f>IFERROR(_xll.qlIndexFixing(Index1M,$H3284,TRUE,_xll.ohTrigger(RecalcTrigger,Trigger1M)),NA())</f>
        <v>6.2179347681912134E-3</v>
      </c>
      <c r="K3284" s="44">
        <f>IFERROR(_xll.qlIndexFixing(Index3M,H3284,TRUE,_xll.ohTrigger(RecalcTrigger,Trigger3M)),NA())</f>
        <v>6.4661895443109199E-3</v>
      </c>
      <c r="L3284" s="44">
        <f>IFERROR(_xll.qlIndexFixing(Index6M,$H3284,TRUE,_xll.ohTrigger(RecalcTrigger,Trigger6M)),NA())</f>
        <v>6.5913743333054437E-3</v>
      </c>
      <c r="M3284" s="145">
        <f>IFERROR(_xll.qlIndexFixing(Index1Y,$H3284,TRUE,_xll.ohTrigger(RecalcTrigger,Trigger1Y)),NA())</f>
        <v>6.6736828583666991E-3</v>
      </c>
      <c r="N3284" s="144">
        <f>IFERROR(_xll.qlIndexFixing(ONIndex1M,I3284,TRUE,_xll.ohTrigger(RecalcTrigger,Trigger1M)),NA())</f>
        <v>6.2113697459853512E-3</v>
      </c>
      <c r="O3284" s="44">
        <f>IFERROR(_xll.qlIndexFixing(ONIndex3M,I3284,TRUE,_xll.ohTrigger(RecalcTrigger,Trigger3M)),NA())</f>
        <v>6.4440199684323574E-3</v>
      </c>
      <c r="P3284" s="44">
        <f>IFERROR(_xll.qlIndexFixing(ONIndex6M,I3284,TRUE,_xll.ohTrigger(RecalcTrigger,Trigger6M)),NA())</f>
        <v>6.6283078883166979E-3</v>
      </c>
      <c r="Q3284" s="145">
        <f>IFERROR(_xll.qlIndexFixing(ONIndex1Y,I3284,TRUE,_xll.ohTrigger(RecalcTrigger,Trigger1Y)),NA())</f>
        <v>6.5861730100902349E-3</v>
      </c>
    </row>
    <row r="3285" spans="2:17" x14ac:dyDescent="0.2">
      <c r="B3285" s="39" t="s">
        <v>42</v>
      </c>
      <c r="D3285" s="42">
        <f>_xll.qlCalendarAdvance(Calendar,$D3284,B3285,"f",FALSE)</f>
        <v>62779</v>
      </c>
      <c r="E3285" s="139">
        <f>_xll.qlInterestRateIndexValueDate(IndexON,D3285)</f>
        <v>62779</v>
      </c>
      <c r="F3285" s="155">
        <f>IFERROR(_xll.qlIndexFixing(IndexON,D3285,TRUE,_xll.ohTrigger(RecalcTrigger,TriggerON)),NA())</f>
        <v>6.1005300443284227E-3</v>
      </c>
      <c r="H3285" s="42">
        <f>_xll.qlCalendarAdvance(Calendar,$H3284,B3285,"f",FALSE)</f>
        <v>62779</v>
      </c>
      <c r="I3285" s="139">
        <f>_xll.qlInterestRateIndexValueDate(Index1M,$H3285)</f>
        <v>62781</v>
      </c>
      <c r="J3285" s="144">
        <f>IFERROR(_xll.qlIndexFixing(Index1M,$H3285,TRUE,_xll.ohTrigger(RecalcTrigger,Trigger1M)),NA())</f>
        <v>6.2209113052155707E-3</v>
      </c>
      <c r="K3285" s="44">
        <f>IFERROR(_xll.qlIndexFixing(Index3M,H3285,TRUE,_xll.ohTrigger(RecalcTrigger,Trigger3M)),NA())</f>
        <v>6.4690189419844644E-3</v>
      </c>
      <c r="L3285" s="44">
        <f>IFERROR(_xll.qlIndexFixing(Index6M,$H3285,TRUE,_xll.ohTrigger(RecalcTrigger,Trigger6M)),NA())</f>
        <v>6.5875320026829798E-3</v>
      </c>
      <c r="M3285" s="145">
        <f>IFERROR(_xll.qlIndexFixing(Index1Y,$H3285,TRUE,_xll.ohTrigger(RecalcTrigger,Trigger1Y)),NA())</f>
        <v>6.6761259787655129E-3</v>
      </c>
      <c r="N3285" s="144">
        <f>IFERROR(_xll.qlIndexFixing(ONIndex1M,I3285,TRUE,_xll.ohTrigger(RecalcTrigger,Trigger1M)),NA())</f>
        <v>6.2143618125798383E-3</v>
      </c>
      <c r="O3285" s="44">
        <f>IFERROR(_xll.qlIndexFixing(ONIndex3M,I3285,TRUE,_xll.ohTrigger(RecalcTrigger,Trigger3M)),NA())</f>
        <v>6.446908475705726E-3</v>
      </c>
      <c r="P3285" s="44">
        <f>IFERROR(_xll.qlIndexFixing(ONIndex6M,I3285,TRUE,_xll.ohTrigger(RecalcTrigger,Trigger6M)),NA())</f>
        <v>6.6243636621710067E-3</v>
      </c>
      <c r="Q3285" s="145">
        <f>IFERROR(_xll.qlIndexFixing(ONIndex1Y,I3285,TRUE,_xll.ohTrigger(RecalcTrigger,Trigger1Y)),NA())</f>
        <v>6.5888990697082761E-3</v>
      </c>
    </row>
    <row r="3286" spans="2:17" x14ac:dyDescent="0.2">
      <c r="B3286" s="39" t="s">
        <v>42</v>
      </c>
      <c r="D3286" s="42">
        <f>_xll.qlCalendarAdvance(Calendar,$D3285,B3286,"f",FALSE)</f>
        <v>62786</v>
      </c>
      <c r="E3286" s="139">
        <f>_xll.qlInterestRateIndexValueDate(IndexON,D3286)</f>
        <v>62786</v>
      </c>
      <c r="F3286" s="155">
        <f>IFERROR(_xll.qlIndexFixing(IndexON,D3286,TRUE,_xll.ohTrigger(RecalcTrigger,TriggerON)),NA())</f>
        <v>6.1005300442484867E-3</v>
      </c>
      <c r="H3286" s="42">
        <f>_xll.qlCalendarAdvance(Calendar,$H3285,B3286,"f",FALSE)</f>
        <v>62786</v>
      </c>
      <c r="I3286" s="139">
        <f>_xll.qlInterestRateIndexValueDate(Index1M,$H3286)</f>
        <v>62788</v>
      </c>
      <c r="J3286" s="144">
        <f>IFERROR(_xll.qlIndexFixing(Index1M,$H3286,TRUE,_xll.ohTrigger(RecalcTrigger,Trigger1M)),NA())</f>
        <v>6.2238773992934204E-3</v>
      </c>
      <c r="K3286" s="44">
        <f>IFERROR(_xll.qlIndexFixing(Index3M,H3286,TRUE,_xll.ohTrigger(RecalcTrigger,Trigger3M)),NA())</f>
        <v>6.4718375295816973E-3</v>
      </c>
      <c r="L3286" s="44">
        <f>IFERROR(_xll.qlIndexFixing(Index6M,$H3286,TRUE,_xll.ohTrigger(RecalcTrigger,Trigger6M)),NA())</f>
        <v>6.5836990586052449E-3</v>
      </c>
      <c r="M3286" s="145">
        <f>IFERROR(_xll.qlIndexFixing(Index1Y,$H3286,TRUE,_xll.ohTrigger(RecalcTrigger,Trigger1Y)),NA())</f>
        <v>6.6785571586581334E-3</v>
      </c>
      <c r="N3286" s="144">
        <f>IFERROR(_xll.qlIndexFixing(ONIndex1M,I3286,TRUE,_xll.ohTrigger(RecalcTrigger,Trigger1M)),NA())</f>
        <v>6.2173434732581967E-3</v>
      </c>
      <c r="O3286" s="44">
        <f>IFERROR(_xll.qlIndexFixing(ONIndex3M,I3286,TRUE,_xll.ohTrigger(RecalcTrigger,Trigger3M)),NA())</f>
        <v>6.4497863075985151E-3</v>
      </c>
      <c r="P3286" s="44">
        <f>IFERROR(_xll.qlIndexFixing(ONIndex6M,I3286,TRUE,_xll.ohTrigger(RecalcTrigger,Trigger6M)),NA())</f>
        <v>6.6204285719972944E-3</v>
      </c>
      <c r="Q3286" s="145">
        <f>IFERROR(_xll.qlIndexFixing(ONIndex1Y,I3286,TRUE,_xll.ohTrigger(RecalcTrigger,Trigger1Y)),NA())</f>
        <v>6.591613809581176E-3</v>
      </c>
    </row>
    <row r="3287" spans="2:17" x14ac:dyDescent="0.2">
      <c r="B3287" s="39" t="s">
        <v>42</v>
      </c>
      <c r="D3287" s="42">
        <f>_xll.qlCalendarAdvance(Calendar,$D3286,B3287,"f",FALSE)</f>
        <v>62793</v>
      </c>
      <c r="E3287" s="139">
        <f>_xll.qlInterestRateIndexValueDate(IndexON,D3287)</f>
        <v>62793</v>
      </c>
      <c r="F3287" s="155">
        <f>IFERROR(_xll.qlIndexFixing(IndexON,D3287,TRUE,_xll.ohTrigger(RecalcTrigger,TriggerON)),NA())</f>
        <v>6.1005300442484867E-3</v>
      </c>
      <c r="H3287" s="42">
        <f>_xll.qlCalendarAdvance(Calendar,$H3286,B3287,"f",FALSE)</f>
        <v>62793</v>
      </c>
      <c r="I3287" s="139">
        <f>_xll.qlInterestRateIndexValueDate(Index1M,$H3287)</f>
        <v>62795</v>
      </c>
      <c r="J3287" s="144">
        <f>IFERROR(_xll.qlIndexFixing(Index1M,$H3287,TRUE,_xll.ohTrigger(RecalcTrigger,Trigger1M)),NA())</f>
        <v>6.2268330308379305E-3</v>
      </c>
      <c r="K3287" s="44">
        <f>IFERROR(_xll.qlIndexFixing(Index3M,H3287,TRUE,_xll.ohTrigger(RecalcTrigger,Trigger3M)),NA())</f>
        <v>6.4743885933491235E-3</v>
      </c>
      <c r="L3287" s="44">
        <f>IFERROR(_xll.qlIndexFixing(Index6M,$H3287,TRUE,_xll.ohTrigger(RecalcTrigger,Trigger6M)),NA())</f>
        <v>6.5796657511190057E-3</v>
      </c>
      <c r="M3287" s="145">
        <f>IFERROR(_xll.qlIndexFixing(Index1Y,$H3287,TRUE,_xll.ohTrigger(RecalcTrigger,Trigger1Y)),NA())</f>
        <v>6.6809763765237331E-3</v>
      </c>
      <c r="N3287" s="144">
        <f>IFERROR(_xll.qlIndexFixing(ONIndex1M,I3287,TRUE,_xll.ohTrigger(RecalcTrigger,Trigger1M)),NA())</f>
        <v>6.2203147084360921E-3</v>
      </c>
      <c r="O3287" s="44">
        <f>IFERROR(_xll.qlIndexFixing(ONIndex3M,I3287,TRUE,_xll.ohTrigger(RecalcTrigger,Trigger3M)),NA())</f>
        <v>6.4526534440467742E-3</v>
      </c>
      <c r="P3287" s="44">
        <f>IFERROR(_xll.qlIndexFixing(ONIndex6M,I3287,TRUE,_xll.ohTrigger(RecalcTrigger,Trigger6M)),NA())</f>
        <v>6.6165026349018774E-3</v>
      </c>
      <c r="Q3287" s="145">
        <f>IFERROR(_xll.qlIndexFixing(ONIndex1Y,I3287,TRUE,_xll.ohTrigger(RecalcTrigger,Trigger1Y)),NA())</f>
        <v>6.5943172081261991E-3</v>
      </c>
    </row>
    <row r="3288" spans="2:17" x14ac:dyDescent="0.2">
      <c r="B3288" s="39" t="s">
        <v>42</v>
      </c>
      <c r="D3288" s="42">
        <f>_xll.qlCalendarAdvance(Calendar,$D3287,B3288,"f",FALSE)</f>
        <v>62800</v>
      </c>
      <c r="E3288" s="139">
        <f>_xll.qlInterestRateIndexValueDate(IndexON,D3288)</f>
        <v>62800</v>
      </c>
      <c r="F3288" s="155">
        <f>IFERROR(_xll.qlIndexFixing(IndexON,D3288,TRUE,_xll.ohTrigger(RecalcTrigger,TriggerON)),NA())</f>
        <v>6.1005300443284227E-3</v>
      </c>
      <c r="H3288" s="42">
        <f>_xll.qlCalendarAdvance(Calendar,$H3287,B3288,"f",FALSE)</f>
        <v>62800</v>
      </c>
      <c r="I3288" s="139">
        <f>_xll.qlInterestRateIndexValueDate(Index1M,$H3288)</f>
        <v>62802</v>
      </c>
      <c r="J3288" s="144">
        <f>IFERROR(_xll.qlIndexFixing(Index1M,$H3288,TRUE,_xll.ohTrigger(RecalcTrigger,Trigger1M)),NA())</f>
        <v>6.2297781802597707E-3</v>
      </c>
      <c r="K3288" s="44">
        <f>IFERROR(_xll.qlIndexFixing(Index3M,H3288,TRUE,_xll.ohTrigger(RecalcTrigger,Trigger3M)),NA())</f>
        <v>6.4771862289422014E-3</v>
      </c>
      <c r="L3288" s="44">
        <f>IFERROR(_xll.qlIndexFixing(Index6M,$H3288,TRUE,_xll.ohTrigger(RecalcTrigger,Trigger6M)),NA())</f>
        <v>6.5758522410416667E-3</v>
      </c>
      <c r="M3288" s="145">
        <f>IFERROR(_xll.qlIndexFixing(Index1Y,$H3288,TRUE,_xll.ohTrigger(RecalcTrigger,Trigger1Y)),NA())</f>
        <v>6.6833836108403976E-3</v>
      </c>
      <c r="N3288" s="144">
        <f>IFERROR(_xll.qlIndexFixing(ONIndex1M,I3288,TRUE,_xll.ohTrigger(RecalcTrigger,Trigger1M)),NA())</f>
        <v>6.2232754984492544E-3</v>
      </c>
      <c r="O3288" s="44">
        <f>IFERROR(_xll.qlIndexFixing(ONIndex3M,I3288,TRUE,_xll.ohTrigger(RecalcTrigger,Trigger3M)),NA())</f>
        <v>6.4555098648266807E-3</v>
      </c>
      <c r="P3288" s="44">
        <f>IFERROR(_xll.qlIndexFixing(ONIndex6M,I3288,TRUE,_xll.ohTrigger(RecalcTrigger,Trigger6M)),NA())</f>
        <v>6.6125858679910721E-3</v>
      </c>
      <c r="Q3288" s="145">
        <f>IFERROR(_xll.qlIndexFixing(ONIndex1Y,I3288,TRUE,_xll.ohTrigger(RecalcTrigger,Trigger1Y)),NA())</f>
        <v>6.5970092444000983E-3</v>
      </c>
    </row>
    <row r="3289" spans="2:17" x14ac:dyDescent="0.2">
      <c r="B3289" s="39" t="s">
        <v>42</v>
      </c>
      <c r="D3289" s="42">
        <f>_xll.qlCalendarAdvance(Calendar,$D3288,B3289,"f",FALSE)</f>
        <v>62807</v>
      </c>
      <c r="E3289" s="139">
        <f>_xll.qlInterestRateIndexValueDate(IndexON,D3289)</f>
        <v>62807</v>
      </c>
      <c r="F3289" s="155">
        <f>IFERROR(_xll.qlIndexFixing(IndexON,D3289,TRUE,_xll.ohTrigger(RecalcTrigger,TriggerON)),NA())</f>
        <v>6.1005300443284227E-3</v>
      </c>
      <c r="H3289" s="42">
        <f>_xll.qlCalendarAdvance(Calendar,$H3288,B3289,"f",FALSE)</f>
        <v>62807</v>
      </c>
      <c r="I3289" s="139">
        <f>_xll.qlInterestRateIndexValueDate(Index1M,$H3289)</f>
        <v>62809</v>
      </c>
      <c r="J3289" s="144">
        <f>IFERROR(_xll.qlIndexFixing(Index1M,$H3289,TRUE,_xll.ohTrigger(RecalcTrigger,Trigger1M)),NA())</f>
        <v>6.2327128279721089E-3</v>
      </c>
      <c r="K3289" s="44">
        <f>IFERROR(_xll.qlIndexFixing(Index3M,H3289,TRUE,_xll.ohTrigger(RecalcTrigger,Trigger3M)),NA())</f>
        <v>6.479972995676939E-3</v>
      </c>
      <c r="L3289" s="44">
        <f>IFERROR(_xll.qlIndexFixing(Index6M,$H3289,TRUE,_xll.ohTrigger(RecalcTrigger,Trigger6M)),NA())</f>
        <v>6.5720481704980719E-3</v>
      </c>
      <c r="M3289" s="145">
        <f>IFERROR(_xll.qlIndexFixing(Index1Y,$H3289,TRUE,_xll.ohTrigger(RecalcTrigger,Trigger1Y)),NA())</f>
        <v>6.6857788400870796E-3</v>
      </c>
      <c r="N3289" s="144">
        <f>IFERROR(_xll.qlIndexFixing(ONIndex1M,I3289,TRUE,_xll.ohTrigger(RecalcTrigger,Trigger1M)),NA())</f>
        <v>6.2262258237932855E-3</v>
      </c>
      <c r="O3289" s="44">
        <f>IFERROR(_xll.qlIndexFixing(ONIndex3M,I3289,TRUE,_xll.ohTrigger(RecalcTrigger,Trigger3M)),NA())</f>
        <v>6.4583555500341561E-3</v>
      </c>
      <c r="P3289" s="44">
        <f>IFERROR(_xll.qlIndexFixing(ONIndex6M,I3289,TRUE,_xll.ohTrigger(RecalcTrigger,Trigger6M)),NA())</f>
        <v>6.6086782885310669E-3</v>
      </c>
      <c r="Q3289" s="145">
        <f>IFERROR(_xll.qlIndexFixing(ONIndex1Y,I3289,TRUE,_xll.ohTrigger(RecalcTrigger,Trigger1Y)),NA())</f>
        <v>6.5996898968201378E-3</v>
      </c>
    </row>
    <row r="3290" spans="2:17" x14ac:dyDescent="0.2">
      <c r="B3290" s="39" t="s">
        <v>42</v>
      </c>
      <c r="D3290" s="42">
        <f>_xll.qlCalendarAdvance(Calendar,$D3289,B3290,"f",FALSE)</f>
        <v>62814</v>
      </c>
      <c r="E3290" s="139">
        <f>_xll.qlInterestRateIndexValueDate(IndexON,D3290)</f>
        <v>62814</v>
      </c>
      <c r="F3290" s="155">
        <f>IFERROR(_xll.qlIndexFixing(IndexON,D3290,TRUE,_xll.ohTrigger(RecalcTrigger,TriggerON)),NA())</f>
        <v>6.1005300442484867E-3</v>
      </c>
      <c r="H3290" s="42">
        <f>_xll.qlCalendarAdvance(Calendar,$H3289,B3290,"f",FALSE)</f>
        <v>62814</v>
      </c>
      <c r="I3290" s="139">
        <f>_xll.qlInterestRateIndexValueDate(Index1M,$H3290)</f>
        <v>62816</v>
      </c>
      <c r="J3290" s="144">
        <f>IFERROR(_xll.qlIndexFixing(Index1M,$H3290,TRUE,_xll.ohTrigger(RecalcTrigger,Trigger1M)),NA())</f>
        <v>6.2356369543881129E-3</v>
      </c>
      <c r="K3290" s="44">
        <f>IFERROR(_xll.qlIndexFixing(Index3M,H3290,TRUE,_xll.ohTrigger(RecalcTrigger,Trigger3M)),NA())</f>
        <v>6.4827488734208686E-3</v>
      </c>
      <c r="L3290" s="44">
        <f>IFERROR(_xll.qlIndexFixing(Index6M,$H3290,TRUE,_xll.ohTrigger(RecalcTrigger,Trigger6M)),NA())</f>
        <v>6.5682535566709806E-3</v>
      </c>
      <c r="M3290" s="145">
        <f>IFERROR(_xll.qlIndexFixing(Index1Y,$H3290,TRUE,_xll.ohTrigger(RecalcTrigger,Trigger1Y)),NA())</f>
        <v>6.6883862450034127E-3</v>
      </c>
      <c r="N3290" s="144">
        <f>IFERROR(_xll.qlIndexFixing(ONIndex1M,I3290,TRUE,_xll.ohTrigger(RecalcTrigger,Trigger1M)),NA())</f>
        <v>6.2295847852222863E-3</v>
      </c>
      <c r="O3290" s="44">
        <f>IFERROR(_xll.qlIndexFixing(ONIndex3M,I3290,TRUE,_xll.ohTrigger(RecalcTrigger,Trigger3M)),NA())</f>
        <v>6.461594590270181E-3</v>
      </c>
      <c r="P3290" s="44">
        <f>IFERROR(_xll.qlIndexFixing(ONIndex6M,I3290,TRUE,_xll.ohTrigger(RecalcTrigger,Trigger6M)),NA())</f>
        <v>6.6042237554686523E-3</v>
      </c>
      <c r="Q3290" s="145">
        <f>IFERROR(_xll.qlIndexFixing(ONIndex1Y,I3290,TRUE,_xll.ohTrigger(RecalcTrigger,Trigger1Y)),NA())</f>
        <v>6.6027395331236249E-3</v>
      </c>
    </row>
    <row r="3291" spans="2:17" x14ac:dyDescent="0.2">
      <c r="B3291" s="39" t="s">
        <v>42</v>
      </c>
      <c r="D3291" s="42">
        <f>_xll.qlCalendarAdvance(Calendar,$D3290,B3291,"f",FALSE)</f>
        <v>62821</v>
      </c>
      <c r="E3291" s="139">
        <f>_xll.qlInterestRateIndexValueDate(IndexON,D3291)</f>
        <v>62821</v>
      </c>
      <c r="F3291" s="155">
        <f>IFERROR(_xll.qlIndexFixing(IndexON,D3291,TRUE,_xll.ohTrigger(RecalcTrigger,TriggerON)),NA())</f>
        <v>6.1005300443284227E-3</v>
      </c>
      <c r="H3291" s="42">
        <f>_xll.qlCalendarAdvance(Calendar,$H3290,B3291,"f",FALSE)</f>
        <v>62821</v>
      </c>
      <c r="I3291" s="139">
        <f>_xll.qlInterestRateIndexValueDate(Index1M,$H3291)</f>
        <v>62823</v>
      </c>
      <c r="J3291" s="144">
        <f>IFERROR(_xll.qlIndexFixing(Index1M,$H3291,TRUE,_xll.ohTrigger(RecalcTrigger,Trigger1M)),NA())</f>
        <v>6.2377666317660098E-3</v>
      </c>
      <c r="K3291" s="44">
        <f>IFERROR(_xll.qlIndexFixing(Index3M,H3291,TRUE,_xll.ohTrigger(RecalcTrigger,Trigger3M)),NA())</f>
        <v>6.4855138420441584E-3</v>
      </c>
      <c r="L3291" s="44">
        <f>IFERROR(_xll.qlIndexFixing(Index6M,$H3291,TRUE,_xll.ohTrigger(RecalcTrigger,Trigger6M)),NA())</f>
        <v>6.5646757377930132E-3</v>
      </c>
      <c r="M3291" s="145">
        <f>IFERROR(_xll.qlIndexFixing(Index1Y,$H3291,TRUE,_xll.ohTrigger(RecalcTrigger,Trigger1Y)),NA())</f>
        <v>6.6898626197207647E-3</v>
      </c>
      <c r="N3291" s="144">
        <f>IFERROR(_xll.qlIndexFixing(ONIndex1M,I3291,TRUE,_xll.ohTrigger(RecalcTrigger,Trigger1M)),NA())</f>
        <v>6.2325126203965908E-3</v>
      </c>
      <c r="O3291" s="44">
        <f>IFERROR(_xll.qlIndexFixing(ONIndex3M,I3291,TRUE,_xll.ohTrigger(RecalcTrigger,Trigger3M)),NA())</f>
        <v>6.4644172028938129E-3</v>
      </c>
      <c r="P3291" s="44">
        <f>IFERROR(_xll.qlIndexFixing(ONIndex6M,I3291,TRUE,_xll.ohTrigger(RecalcTrigger,Trigger6M)),NA())</f>
        <v>6.6003359211741497E-3</v>
      </c>
      <c r="Q3291" s="145">
        <f>IFERROR(_xll.qlIndexFixing(ONIndex1Y,I3291,TRUE,_xll.ohTrigger(RecalcTrigger,Trigger1Y)),NA())</f>
        <v>6.6053957201539504E-3</v>
      </c>
    </row>
    <row r="3292" spans="2:17" x14ac:dyDescent="0.2">
      <c r="B3292" s="39" t="s">
        <v>42</v>
      </c>
      <c r="D3292" s="42">
        <f>_xll.qlCalendarAdvance(Calendar,$D3291,B3292,"f",FALSE)</f>
        <v>62828</v>
      </c>
      <c r="E3292" s="139">
        <f>_xll.qlInterestRateIndexValueDate(IndexON,D3292)</f>
        <v>62828</v>
      </c>
      <c r="F3292" s="155">
        <f>IFERROR(_xll.qlIndexFixing(IndexON,D3292,TRUE,_xll.ohTrigger(RecalcTrigger,TriggerON)),NA())</f>
        <v>6.1005300443284227E-3</v>
      </c>
      <c r="H3292" s="42">
        <f>_xll.qlCalendarAdvance(Calendar,$H3291,B3292,"f",FALSE)</f>
        <v>62828</v>
      </c>
      <c r="I3292" s="139">
        <f>_xll.qlInterestRateIndexValueDate(Index1M,$H3292)</f>
        <v>62830</v>
      </c>
      <c r="J3292" s="144">
        <f>IFERROR(_xll.qlIndexFixing(Index1M,$H3292,TRUE,_xll.ohTrigger(RecalcTrigger,Trigger1M)),NA())</f>
        <v>6.2414535649663039E-3</v>
      </c>
      <c r="K3292" s="44">
        <f>IFERROR(_xll.qlIndexFixing(Index3M,H3292,TRUE,_xll.ohTrigger(RecalcTrigger,Trigger3M)),NA())</f>
        <v>6.4882678814143406E-3</v>
      </c>
      <c r="L3292" s="44">
        <f>IFERROR(_xll.qlIndexFixing(Index6M,$H3292,TRUE,_xll.ohTrigger(RecalcTrigger,Trigger6M)),NA())</f>
        <v>6.5608994738290674E-3</v>
      </c>
      <c r="M3292" s="145">
        <f>IFERROR(_xll.qlIndexFixing(Index1Y,$H3292,TRUE,_xll.ohTrigger(RecalcTrigger,Trigger1Y)),NA())</f>
        <v>6.6928922822030792E-3</v>
      </c>
      <c r="N3292" s="144">
        <f>IFERROR(_xll.qlIndexFixing(ONIndex1M,I3292,TRUE,_xll.ohTrigger(RecalcTrigger,Trigger1M)),NA())</f>
        <v>6.2350138162070579E-3</v>
      </c>
      <c r="O3292" s="44">
        <f>IFERROR(_xll.qlIndexFixing(ONIndex3M,I3292,TRUE,_xll.ohTrigger(RecalcTrigger,Trigger3M)),NA())</f>
        <v>6.4668279910229387E-3</v>
      </c>
      <c r="P3292" s="44">
        <f>IFERROR(_xll.qlIndexFixing(ONIndex6M,I3292,TRUE,_xll.ohTrigger(RecalcTrigger,Trigger6M)),NA())</f>
        <v>6.5970108466384403E-3</v>
      </c>
      <c r="Q3292" s="145">
        <f>IFERROR(_xll.qlIndexFixing(ONIndex1Y,I3292,TRUE,_xll.ohTrigger(RecalcTrigger,Trigger1Y)),NA())</f>
        <v>6.6076633389666739E-3</v>
      </c>
    </row>
    <row r="3293" spans="2:17" x14ac:dyDescent="0.2">
      <c r="B3293" s="39" t="s">
        <v>42</v>
      </c>
      <c r="D3293" s="42">
        <f>_xll.qlCalendarAdvance(Calendar,$D3292,B3293,"f",FALSE)</f>
        <v>62835</v>
      </c>
      <c r="E3293" s="139">
        <f>_xll.qlInterestRateIndexValueDate(IndexON,D3293)</f>
        <v>62835</v>
      </c>
      <c r="F3293" s="155">
        <f>IFERROR(_xll.qlIndexFixing(IndexON,D3293,TRUE,_xll.ohTrigger(RecalcTrigger,TriggerON)),NA())</f>
        <v>6.1005300443284227E-3</v>
      </c>
      <c r="H3293" s="42">
        <f>_xll.qlCalendarAdvance(Calendar,$H3292,B3293,"f",FALSE)</f>
        <v>62835</v>
      </c>
      <c r="I3293" s="139">
        <f>_xll.qlInterestRateIndexValueDate(Index1M,$H3293)</f>
        <v>62837</v>
      </c>
      <c r="J3293" s="144">
        <f>IFERROR(_xll.qlIndexFixing(Index1M,$H3293,TRUE,_xll.ohTrigger(RecalcTrigger,Trigger1M)),NA())</f>
        <v>6.2443460099573245E-3</v>
      </c>
      <c r="K3293" s="44">
        <f>IFERROR(_xll.qlIndexFixing(Index3M,H3293,TRUE,_xll.ohTrigger(RecalcTrigger,Trigger3M)),NA())</f>
        <v>6.4910109713998279E-3</v>
      </c>
      <c r="L3293" s="44">
        <f>IFERROR(_xll.qlIndexFixing(Index6M,$H3293,TRUE,_xll.ohTrigger(RecalcTrigger,Trigger6M)),NA())</f>
        <v>6.557132716691217E-3</v>
      </c>
      <c r="M3293" s="145">
        <f>IFERROR(_xll.qlIndexFixing(Index1Y,$H3293,TRUE,_xll.ohTrigger(RecalcTrigger,Trigger1Y)),NA())</f>
        <v>6.6952392759654592E-3</v>
      </c>
      <c r="N3293" s="144">
        <f>IFERROR(_xll.qlIndexFixing(ONIndex1M,I3293,TRUE,_xll.ohTrigger(RecalcTrigger,Trigger1M)),NA())</f>
        <v>6.2379220871111585E-3</v>
      </c>
      <c r="O3293" s="44">
        <f>IFERROR(_xll.qlIndexFixing(ONIndex3M,I3293,TRUE,_xll.ohTrigger(RecalcTrigger,Trigger3M)),NA())</f>
        <v>6.4696305329015047E-3</v>
      </c>
      <c r="P3293" s="44">
        <f>IFERROR(_xll.qlIndexFixing(ONIndex6M,I3293,TRUE,_xll.ohTrigger(RecalcTrigger,Trigger6M)),NA())</f>
        <v>6.5931401888441599E-3</v>
      </c>
      <c r="Q3293" s="145">
        <f>IFERROR(_xll.qlIndexFixing(ONIndex1Y,I3293,TRUE,_xll.ohTrigger(RecalcTrigger,Trigger1Y)),NA())</f>
        <v>6.6102982436611057E-3</v>
      </c>
    </row>
    <row r="3294" spans="2:17" x14ac:dyDescent="0.2">
      <c r="B3294" s="39" t="s">
        <v>42</v>
      </c>
      <c r="D3294" s="42">
        <f>_xll.qlCalendarAdvance(Calendar,$D3293,B3294,"f",FALSE)</f>
        <v>62842</v>
      </c>
      <c r="E3294" s="139">
        <f>_xll.qlInterestRateIndexValueDate(IndexON,D3294)</f>
        <v>62842</v>
      </c>
      <c r="F3294" s="155">
        <f>IFERROR(_xll.qlIndexFixing(IndexON,D3294,TRUE,_xll.ohTrigger(RecalcTrigger,TriggerON)),NA())</f>
        <v>6.1005300443284227E-3</v>
      </c>
      <c r="H3294" s="42">
        <f>_xll.qlCalendarAdvance(Calendar,$H3293,B3294,"f",FALSE)</f>
        <v>62842</v>
      </c>
      <c r="I3294" s="139">
        <f>_xll.qlInterestRateIndexValueDate(Index1M,$H3294)</f>
        <v>62844</v>
      </c>
      <c r="J3294" s="144">
        <f>IFERROR(_xll.qlIndexFixing(Index1M,$H3294,TRUE,_xll.ohTrigger(RecalcTrigger,Trigger1M)),NA())</f>
        <v>6.2472278552971883E-3</v>
      </c>
      <c r="K3294" s="44">
        <f>IFERROR(_xll.qlIndexFixing(Index3M,H3294,TRUE,_xll.ohTrigger(RecalcTrigger,Trigger3M)),NA())</f>
        <v>6.493743091869909E-3</v>
      </c>
      <c r="L3294" s="44">
        <f>IFERROR(_xll.qlIndexFixing(Index6M,$H3294,TRUE,_xll.ohTrigger(RecalcTrigger,Trigger6M)),NA())</f>
        <v>6.553375483564397E-3</v>
      </c>
      <c r="M3294" s="145">
        <f>IFERROR(_xll.qlIndexFixing(Index1Y,$H3294,TRUE,_xll.ohTrigger(RecalcTrigger,Trigger1Y)),NA())</f>
        <v>6.6975741570569729E-3</v>
      </c>
      <c r="N3294" s="144">
        <f>IFERROR(_xll.qlIndexFixing(ONIndex1M,I3294,TRUE,_xll.ohTrigger(RecalcTrigger,Trigger1M)),NA())</f>
        <v>6.2408197956642653E-3</v>
      </c>
      <c r="O3294" s="44">
        <f>IFERROR(_xll.qlIndexFixing(ONIndex3M,I3294,TRUE,_xll.ohTrigger(RecalcTrigger,Trigger3M)),NA())</f>
        <v>6.4724222388079511E-3</v>
      </c>
      <c r="P3294" s="44">
        <f>IFERROR(_xll.qlIndexFixing(ONIndex6M,I3294,TRUE,_xll.ohTrigger(RecalcTrigger,Trigger6M)),NA())</f>
        <v>6.5892788041921335E-3</v>
      </c>
      <c r="Q3294" s="145">
        <f>IFERROR(_xll.qlIndexFixing(ONIndex1Y,I3294,TRUE,_xll.ohTrigger(RecalcTrigger,Trigger1Y)),NA())</f>
        <v>6.6129216581067851E-3</v>
      </c>
    </row>
    <row r="3295" spans="2:17" x14ac:dyDescent="0.2">
      <c r="B3295" s="39" t="s">
        <v>42</v>
      </c>
      <c r="D3295" s="42">
        <f>_xll.qlCalendarAdvance(Calendar,$D3294,B3295,"f",FALSE)</f>
        <v>62849</v>
      </c>
      <c r="E3295" s="139">
        <f>_xll.qlInterestRateIndexValueDate(IndexON,D3295)</f>
        <v>62849</v>
      </c>
      <c r="F3295" s="155">
        <f>IFERROR(_xll.qlIndexFixing(IndexON,D3295,TRUE,_xll.ohTrigger(RecalcTrigger,TriggerON)),NA())</f>
        <v>6.1005300443284227E-3</v>
      </c>
      <c r="H3295" s="42">
        <f>_xll.qlCalendarAdvance(Calendar,$H3294,B3295,"f",FALSE)</f>
        <v>62849</v>
      </c>
      <c r="I3295" s="139">
        <f>_xll.qlInterestRateIndexValueDate(Index1M,$H3295)</f>
        <v>62851</v>
      </c>
      <c r="J3295" s="144">
        <f>IFERROR(_xll.qlIndexFixing(Index1M,$H3295,TRUE,_xll.ohTrigger(RecalcTrigger,Trigger1M)),NA())</f>
        <v>6.2500990814015611E-3</v>
      </c>
      <c r="K3295" s="44">
        <f>IFERROR(_xll.qlIndexFixing(Index3M,H3295,TRUE,_xll.ohTrigger(RecalcTrigger,Trigger3M)),NA())</f>
        <v>6.4964642226929955E-3</v>
      </c>
      <c r="L3295" s="44">
        <f>IFERROR(_xll.qlIndexFixing(Index6M,$H3295,TRUE,_xll.ohTrigger(RecalcTrigger,Trigger6M)),NA())</f>
        <v>6.5496277916304675E-3</v>
      </c>
      <c r="M3295" s="145">
        <f>IFERROR(_xll.qlIndexFixing(Index1Y,$H3295,TRUE,_xll.ohTrigger(RecalcTrigger,Trigger1Y)),NA())</f>
        <v>6.6998969039576599E-3</v>
      </c>
      <c r="N3295" s="144">
        <f>IFERROR(_xll.qlIndexFixing(ONIndex1M,I3295,TRUE,_xll.ohTrigger(RecalcTrigger,Trigger1M)),NA())</f>
        <v>6.2437069220422359E-3</v>
      </c>
      <c r="O3295" s="44">
        <f>IFERROR(_xll.qlIndexFixing(ONIndex3M,I3295,TRUE,_xll.ohTrigger(RecalcTrigger,Trigger3M)),NA())</f>
        <v>6.4752030885184553E-3</v>
      </c>
      <c r="P3295" s="44">
        <f>IFERROR(_xll.qlIndexFixing(ONIndex6M,I3295,TRUE,_xll.ohTrigger(RecalcTrigger,Trigger6M)),NA())</f>
        <v>6.585426710268294E-3</v>
      </c>
      <c r="Q3295" s="145">
        <f>IFERROR(_xll.qlIndexFixing(ONIndex1Y,I3295,TRUE,_xll.ohTrigger(RecalcTrigger,Trigger1Y)),NA())</f>
        <v>6.6155335611206567E-3</v>
      </c>
    </row>
    <row r="3296" spans="2:17" x14ac:dyDescent="0.2">
      <c r="B3296" s="39" t="s">
        <v>42</v>
      </c>
      <c r="D3296" s="42">
        <f>_xll.qlCalendarAdvance(Calendar,$D3295,B3296,"f",FALSE)</f>
        <v>62856</v>
      </c>
      <c r="E3296" s="139">
        <f>_xll.qlInterestRateIndexValueDate(IndexON,D3296)</f>
        <v>62856</v>
      </c>
      <c r="F3296" s="155">
        <f>IFERROR(_xll.qlIndexFixing(IndexON,D3296,TRUE,_xll.ohTrigger(RecalcTrigger,TriggerON)),NA())</f>
        <v>6.1005300443284227E-3</v>
      </c>
      <c r="H3296" s="42">
        <f>_xll.qlCalendarAdvance(Calendar,$H3295,B3296,"f",FALSE)</f>
        <v>62856</v>
      </c>
      <c r="I3296" s="139">
        <f>_xll.qlInterestRateIndexValueDate(Index1M,$H3296)</f>
        <v>62858</v>
      </c>
      <c r="J3296" s="144">
        <f>IFERROR(_xll.qlIndexFixing(Index1M,$H3296,TRUE,_xll.ohTrigger(RecalcTrigger,Trigger1M)),NA())</f>
        <v>6.2521863905240886E-3</v>
      </c>
      <c r="K3296" s="44">
        <f>IFERROR(_xll.qlIndexFixing(Index3M,H3296,TRUE,_xll.ohTrigger(RecalcTrigger,Trigger3M)),NA())</f>
        <v>6.4989241971646905E-3</v>
      </c>
      <c r="L3296" s="44">
        <f>IFERROR(_xll.qlIndexFixing(Index6M,$H3296,TRUE,_xll.ohTrigger(RecalcTrigger,Trigger6M)),NA())</f>
        <v>6.5458896580734855E-3</v>
      </c>
      <c r="M3296" s="145">
        <f>IFERROR(_xll.qlIndexFixing(Index1Y,$H3296,TRUE,_xll.ohTrigger(RecalcTrigger,Trigger1Y)),NA())</f>
        <v>6.7022074951484309E-3</v>
      </c>
      <c r="N3296" s="144">
        <f>IFERROR(_xll.qlIndexFixing(ONIndex1M,I3296,TRUE,_xll.ohTrigger(RecalcTrigger,Trigger1M)),NA())</f>
        <v>6.2465834466607362E-3</v>
      </c>
      <c r="O3296" s="44">
        <f>IFERROR(_xll.qlIndexFixing(ONIndex3M,I3296,TRUE,_xll.ohTrigger(RecalcTrigger,Trigger3M)),NA())</f>
        <v>6.4779730621289389E-3</v>
      </c>
      <c r="P3296" s="44">
        <f>IFERROR(_xll.qlIndexFixing(ONIndex6M,I3296,TRUE,_xll.ohTrigger(RecalcTrigger,Trigger6M)),NA())</f>
        <v>6.5815839239391494E-3</v>
      </c>
      <c r="Q3296" s="145">
        <f>IFERROR(_xll.qlIndexFixing(ONIndex1Y,I3296,TRUE,_xll.ohTrigger(RecalcTrigger,Trigger1Y)),NA())</f>
        <v>6.6181339312798571E-3</v>
      </c>
    </row>
    <row r="3297" spans="2:17" x14ac:dyDescent="0.2">
      <c r="B3297" s="39" t="s">
        <v>42</v>
      </c>
      <c r="D3297" s="42">
        <f>_xll.qlCalendarAdvance(Calendar,$D3296,B3297,"f",FALSE)</f>
        <v>62863</v>
      </c>
      <c r="E3297" s="139">
        <f>_xll.qlInterestRateIndexValueDate(IndexON,D3297)</f>
        <v>62863</v>
      </c>
      <c r="F3297" s="155">
        <f>IFERROR(_xll.qlIndexFixing(IndexON,D3297,TRUE,_xll.ohTrigger(RecalcTrigger,TriggerON)),NA())</f>
        <v>6.1005300442484867E-3</v>
      </c>
      <c r="H3297" s="42">
        <f>_xll.qlCalendarAdvance(Calendar,$H3296,B3297,"f",FALSE)</f>
        <v>62863</v>
      </c>
      <c r="I3297" s="139">
        <f>_xll.qlInterestRateIndexValueDate(Index1M,$H3297)</f>
        <v>62865</v>
      </c>
      <c r="J3297" s="144">
        <f>IFERROR(_xll.qlIndexFixing(Index1M,$H3297,TRUE,_xll.ohTrigger(RecalcTrigger,Trigger1M)),NA())</f>
        <v>6.2550384594306507E-3</v>
      </c>
      <c r="K3297" s="44">
        <f>IFERROR(_xll.qlIndexFixing(Index3M,H3297,TRUE,_xll.ohTrigger(RecalcTrigger,Trigger3M)),NA())</f>
        <v>6.5016240312045781E-3</v>
      </c>
      <c r="L3297" s="44">
        <f>IFERROR(_xll.qlIndexFixing(Index6M,$H3297,TRUE,_xll.ohTrigger(RecalcTrigger,Trigger6M)),NA())</f>
        <v>6.5421611000757501E-3</v>
      </c>
      <c r="M3297" s="145">
        <f>IFERROR(_xll.qlIndexFixing(Index1Y,$H3297,TRUE,_xll.ohTrigger(RecalcTrigger,Trigger1Y)),NA())</f>
        <v>6.7045059091097601E-3</v>
      </c>
      <c r="N3297" s="144">
        <f>IFERROR(_xll.qlIndexFixing(ONIndex1M,I3297,TRUE,_xll.ohTrigger(RecalcTrigger,Trigger1M)),NA())</f>
        <v>6.2494493501752402E-3</v>
      </c>
      <c r="O3297" s="44">
        <f>IFERROR(_xll.qlIndexFixing(ONIndex3M,I3297,TRUE,_xll.ohTrigger(RecalcTrigger,Trigger3M)),NA())</f>
        <v>6.4807321394155792E-3</v>
      </c>
      <c r="P3297" s="44">
        <f>IFERROR(_xll.qlIndexFixing(ONIndex6M,I3297,TRUE,_xll.ohTrigger(RecalcTrigger,Trigger6M)),NA())</f>
        <v>6.5777504626307604E-3</v>
      </c>
      <c r="Q3297" s="145">
        <f>IFERROR(_xll.qlIndexFixing(ONIndex1Y,I3297,TRUE,_xll.ohTrigger(RecalcTrigger,Trigger1Y)),NA())</f>
        <v>6.6207227474812669E-3</v>
      </c>
    </row>
    <row r="3298" spans="2:17" x14ac:dyDescent="0.2">
      <c r="B3298" s="39" t="s">
        <v>42</v>
      </c>
      <c r="D3298" s="42">
        <f>_xll.qlCalendarAdvance(Calendar,$D3297,B3298,"f",FALSE)</f>
        <v>62870</v>
      </c>
      <c r="E3298" s="139">
        <f>_xll.qlInterestRateIndexValueDate(IndexON,D3298)</f>
        <v>62870</v>
      </c>
      <c r="F3298" s="155">
        <f>IFERROR(_xll.qlIndexFixing(IndexON,D3298,TRUE,_xll.ohTrigger(RecalcTrigger,TriggerON)),NA())</f>
        <v>6.1005300443284227E-3</v>
      </c>
      <c r="H3298" s="42">
        <f>_xll.qlCalendarAdvance(Calendar,$H3297,B3298,"f",FALSE)</f>
        <v>62870</v>
      </c>
      <c r="I3298" s="139">
        <f>_xll.qlInterestRateIndexValueDate(Index1M,$H3298)</f>
        <v>62872</v>
      </c>
      <c r="J3298" s="144">
        <f>IFERROR(_xll.qlIndexFixing(Index1M,$H3298,TRUE,_xll.ohTrigger(RecalcTrigger,Trigger1M)),NA())</f>
        <v>6.2578798550211884E-3</v>
      </c>
      <c r="K3298" s="44">
        <f>IFERROR(_xll.qlIndexFixing(Index3M,H3298,TRUE,_xll.ohTrigger(RecalcTrigger,Trigger3M)),NA())</f>
        <v>6.5043128168209563E-3</v>
      </c>
      <c r="L3298" s="44">
        <f>IFERROR(_xll.qlIndexFixing(Index6M,$H3298,TRUE,_xll.ohTrigger(RecalcTrigger,Trigger6M)),NA())</f>
        <v>6.5384421348213175E-3</v>
      </c>
      <c r="M3298" s="145">
        <f>IFERROR(_xll.qlIndexFixing(Index1Y,$H3298,TRUE,_xll.ohTrigger(RecalcTrigger,Trigger1Y)),NA())</f>
        <v>6.7067921243232067E-3</v>
      </c>
      <c r="N3298" s="144">
        <f>IFERROR(_xll.qlIndexFixing(ONIndex1M,I3298,TRUE,_xll.ohTrigger(RecalcTrigger,Trigger1M)),NA())</f>
        <v>6.2523046128415416E-3</v>
      </c>
      <c r="O3298" s="44">
        <f>IFERROR(_xll.qlIndexFixing(ONIndex3M,I3298,TRUE,_xll.ohTrigger(RecalcTrigger,Trigger3M)),NA())</f>
        <v>6.483480300394362E-3</v>
      </c>
      <c r="P3298" s="44">
        <f>IFERROR(_xll.qlIndexFixing(ONIndex6M,I3298,TRUE,_xll.ohTrigger(RecalcTrigger,Trigger6M)),NA())</f>
        <v>6.5739263432895712E-3</v>
      </c>
      <c r="Q3298" s="145">
        <f>IFERROR(_xll.qlIndexFixing(ONIndex1Y,I3298,TRUE,_xll.ohTrigger(RecalcTrigger,Trigger1Y)),NA())</f>
        <v>6.6232999883819588E-3</v>
      </c>
    </row>
    <row r="3299" spans="2:17" x14ac:dyDescent="0.2">
      <c r="B3299" s="39" t="s">
        <v>42</v>
      </c>
      <c r="D3299" s="42">
        <f>_xll.qlCalendarAdvance(Calendar,$D3298,B3299,"f",FALSE)</f>
        <v>62877</v>
      </c>
      <c r="E3299" s="139">
        <f>_xll.qlInterestRateIndexValueDate(IndexON,D3299)</f>
        <v>62877</v>
      </c>
      <c r="F3299" s="155">
        <f>IFERROR(_xll.qlIndexFixing(IndexON,D3299,TRUE,_xll.ohTrigger(RecalcTrigger,TriggerON)),NA())</f>
        <v>6.1005300443284227E-3</v>
      </c>
      <c r="H3299" s="42">
        <f>_xll.qlCalendarAdvance(Calendar,$H3298,B3299,"f",FALSE)</f>
        <v>62877</v>
      </c>
      <c r="I3299" s="139">
        <f>_xll.qlInterestRateIndexValueDate(Index1M,$H3299)</f>
        <v>62879</v>
      </c>
      <c r="J3299" s="144">
        <f>IFERROR(_xll.qlIndexFixing(Index1M,$H3299,TRUE,_xll.ohTrigger(RecalcTrigger,Trigger1M)),NA())</f>
        <v>6.2607105577086111E-3</v>
      </c>
      <c r="K3299" s="44">
        <f>IFERROR(_xll.qlIndexFixing(Index3M,H3299,TRUE,_xll.ohTrigger(RecalcTrigger,Trigger3M)),NA())</f>
        <v>6.506990533882373E-3</v>
      </c>
      <c r="L3299" s="44">
        <f>IFERROR(_xll.qlIndexFixing(Index6M,$H3299,TRUE,_xll.ohTrigger(RecalcTrigger,Trigger6M)),NA())</f>
        <v>6.5347327794942449E-3</v>
      </c>
      <c r="M3299" s="145">
        <f>IFERROR(_xll.qlIndexFixing(Index1Y,$H3299,TRUE,_xll.ohTrigger(RecalcTrigger,Trigger1Y)),NA())</f>
        <v>6.709066119270116E-3</v>
      </c>
      <c r="N3299" s="144">
        <f>IFERROR(_xll.qlIndexFixing(ONIndex1M,I3299,TRUE,_xll.ohTrigger(RecalcTrigger,Trigger1M)),NA())</f>
        <v>6.2551492151552424E-3</v>
      </c>
      <c r="O3299" s="44">
        <f>IFERROR(_xll.qlIndexFixing(ONIndex3M,I3299,TRUE,_xll.ohTrigger(RecalcTrigger,Trigger3M)),NA())</f>
        <v>6.4862175249214005E-3</v>
      </c>
      <c r="P3299" s="44">
        <f>IFERROR(_xll.qlIndexFixing(ONIndex6M,I3299,TRUE,_xll.ohTrigger(RecalcTrigger,Trigger6M)),NA())</f>
        <v>6.5701115831817702E-3</v>
      </c>
      <c r="Q3299" s="145">
        <f>IFERROR(_xll.qlIndexFixing(ONIndex1Y,I3299,TRUE,_xll.ohTrigger(RecalcTrigger,Trigger1Y)),NA())</f>
        <v>6.6258656326390053E-3</v>
      </c>
    </row>
    <row r="3300" spans="2:17" x14ac:dyDescent="0.2">
      <c r="B3300" s="39" t="s">
        <v>42</v>
      </c>
      <c r="D3300" s="42">
        <f>_xll.qlCalendarAdvance(Calendar,$D3299,B3300,"f",FALSE)</f>
        <v>62884</v>
      </c>
      <c r="E3300" s="139">
        <f>_xll.qlInterestRateIndexValueDate(IndexON,D3300)</f>
        <v>62884</v>
      </c>
      <c r="F3300" s="155">
        <f>IFERROR(_xll.qlIndexFixing(IndexON,D3300,TRUE,_xll.ohTrigger(RecalcTrigger,TriggerON)),NA())</f>
        <v>6.1005300443284227E-3</v>
      </c>
      <c r="H3300" s="42">
        <f>_xll.qlCalendarAdvance(Calendar,$H3299,B3300,"f",FALSE)</f>
        <v>62884</v>
      </c>
      <c r="I3300" s="139">
        <f>_xll.qlInterestRateIndexValueDate(Index1M,$H3300)</f>
        <v>62886</v>
      </c>
      <c r="J3300" s="144">
        <f>IFERROR(_xll.qlIndexFixing(Index1M,$H3300,TRUE,_xll.ohTrigger(RecalcTrigger,Trigger1M)),NA())</f>
        <v>6.2642952377545136E-3</v>
      </c>
      <c r="K3300" s="44">
        <f>IFERROR(_xll.qlIndexFixing(Index3M,H3300,TRUE,_xll.ohTrigger(RecalcTrigger,Trigger3M)),NA())</f>
        <v>6.5101514242446954E-3</v>
      </c>
      <c r="L3300" s="44">
        <f>IFERROR(_xll.qlIndexFixing(Index6M,$H3300,TRUE,_xll.ohTrigger(RecalcTrigger,Trigger6M)),NA())</f>
        <v>6.5302264646482557E-3</v>
      </c>
      <c r="M3300" s="145">
        <f>IFERROR(_xll.qlIndexFixing(Index1Y,$H3300,TRUE,_xll.ohTrigger(RecalcTrigger,Trigger1Y)),NA())</f>
        <v>6.7106799570570098E-3</v>
      </c>
      <c r="N3300" s="144">
        <f>IFERROR(_xll.qlIndexFixing(ONIndex1M,I3300,TRUE,_xll.ohTrigger(RecalcTrigger,Trigger1M)),NA())</f>
        <v>6.2579831375320083E-3</v>
      </c>
      <c r="O3300" s="44">
        <f>IFERROR(_xll.qlIndexFixing(ONIndex3M,I3300,TRUE,_xll.ohTrigger(RecalcTrigger,Trigger3M)),NA())</f>
        <v>6.4889437930926164E-3</v>
      </c>
      <c r="P3300" s="44">
        <f>IFERROR(_xll.qlIndexFixing(ONIndex6M,I3300,TRUE,_xll.ohTrigger(RecalcTrigger,Trigger6M)),NA())</f>
        <v>6.5663061994936101E-3</v>
      </c>
      <c r="Q3300" s="145">
        <f>IFERROR(_xll.qlIndexFixing(ONIndex1Y,I3300,TRUE,_xll.ohTrigger(RecalcTrigger,Trigger1Y)),NA())</f>
        <v>6.628419658909479E-3</v>
      </c>
    </row>
    <row r="3301" spans="2:17" x14ac:dyDescent="0.2">
      <c r="B3301" s="39" t="s">
        <v>42</v>
      </c>
      <c r="D3301" s="42">
        <f>_xll.qlCalendarAdvance(Calendar,$D3300,B3301,"f",FALSE)</f>
        <v>62891</v>
      </c>
      <c r="E3301" s="139">
        <f>_xll.qlInterestRateIndexValueDate(IndexON,D3301)</f>
        <v>62891</v>
      </c>
      <c r="F3301" s="155">
        <f>IFERROR(_xll.qlIndexFixing(IndexON,D3301,TRUE,_xll.ohTrigger(RecalcTrigger,TriggerON)),NA())</f>
        <v>6.1005300442484867E-3</v>
      </c>
      <c r="H3301" s="42">
        <f>_xll.qlCalendarAdvance(Calendar,$H3300,B3301,"f",FALSE)</f>
        <v>62891</v>
      </c>
      <c r="I3301" s="139">
        <f>_xll.qlInterestRateIndexValueDate(Index1M,$H3301)</f>
        <v>62893</v>
      </c>
      <c r="J3301" s="144">
        <f>IFERROR(_xll.qlIndexFixing(Index1M,$H3301,TRUE,_xll.ohTrigger(RecalcTrigger,Trigger1M)),NA())</f>
        <v>6.2673563826260393E-3</v>
      </c>
      <c r="K3301" s="44">
        <f>IFERROR(_xll.qlIndexFixing(Index3M,H3301,TRUE,_xll.ohTrigger(RecalcTrigger,Trigger3M)),NA())</f>
        <v>6.5128054448914266E-3</v>
      </c>
      <c r="L3301" s="44">
        <f>IFERROR(_xll.qlIndexFixing(Index6M,$H3301,TRUE,_xll.ohTrigger(RecalcTrigger,Trigger6M)),NA())</f>
        <v>6.5265388939173353E-3</v>
      </c>
      <c r="M3301" s="145">
        <f>IFERROR(_xll.qlIndexFixing(Index1Y,$H3301,TRUE,_xll.ohTrigger(RecalcTrigger,Trigger1Y)),NA())</f>
        <v>6.7129319911728028E-3</v>
      </c>
      <c r="N3301" s="144">
        <f>IFERROR(_xll.qlIndexFixing(ONIndex1M,I3301,TRUE,_xll.ohTrigger(RecalcTrigger,Trigger1M)),NA())</f>
        <v>6.2608063603875053E-3</v>
      </c>
      <c r="O3301" s="44">
        <f>IFERROR(_xll.qlIndexFixing(ONIndex3M,I3301,TRUE,_xll.ohTrigger(RecalcTrigger,Trigger3M)),NA())</f>
        <v>6.4916590847641231E-3</v>
      </c>
      <c r="P3301" s="44">
        <f>IFERROR(_xll.qlIndexFixing(ONIndex6M,I3301,TRUE,_xll.ohTrigger(RecalcTrigger,Trigger6M)),NA())</f>
        <v>6.562510209411343E-3</v>
      </c>
      <c r="Q3301" s="145">
        <f>IFERROR(_xll.qlIndexFixing(ONIndex1Y,I3301,TRUE,_xll.ohTrigger(RecalcTrigger,Trigger1Y)),NA())</f>
        <v>6.6309620460902607E-3</v>
      </c>
    </row>
    <row r="3302" spans="2:17" x14ac:dyDescent="0.2">
      <c r="B3302" s="39" t="s">
        <v>42</v>
      </c>
      <c r="D3302" s="42">
        <f>_xll.qlCalendarAdvance(Calendar,$D3301,B3302,"f",FALSE)</f>
        <v>62898</v>
      </c>
      <c r="E3302" s="139">
        <f>_xll.qlInterestRateIndexValueDate(IndexON,D3302)</f>
        <v>62898</v>
      </c>
      <c r="F3302" s="155">
        <f>IFERROR(_xll.qlIndexFixing(IndexON,D3302,TRUE,_xll.ohTrigger(RecalcTrigger,TriggerON)),NA())</f>
        <v>6.1005300443284227E-3</v>
      </c>
      <c r="H3302" s="42">
        <f>_xll.qlCalendarAdvance(Calendar,$H3301,B3302,"f",FALSE)</f>
        <v>62898</v>
      </c>
      <c r="I3302" s="139">
        <f>_xll.qlInterestRateIndexValueDate(Index1M,$H3302)</f>
        <v>62900</v>
      </c>
      <c r="J3302" s="144">
        <f>IFERROR(_xll.qlIndexFixing(Index1M,$H3302,TRUE,_xll.ohTrigger(RecalcTrigger,Trigger1M)),NA())</f>
        <v>6.2698986800521772E-3</v>
      </c>
      <c r="K3302" s="44">
        <f>IFERROR(_xll.qlIndexFixing(Index3M,H3302,TRUE,_xll.ohTrigger(RecalcTrigger,Trigger3M)),NA())</f>
        <v>6.5154483333516814E-3</v>
      </c>
      <c r="L3302" s="44">
        <f>IFERROR(_xll.qlIndexFixing(Index6M,$H3302,TRUE,_xll.ohTrigger(RecalcTrigger,Trigger6M)),NA())</f>
        <v>6.5228609904224577E-3</v>
      </c>
      <c r="M3302" s="145">
        <f>IFERROR(_xll.qlIndexFixing(Index1Y,$H3302,TRUE,_xll.ohTrigger(RecalcTrigger,Trigger1Y)),NA())</f>
        <v>6.715171745721206E-3</v>
      </c>
      <c r="N3302" s="144">
        <f>IFERROR(_xll.qlIndexFixing(ONIndex1M,I3302,TRUE,_xll.ohTrigger(RecalcTrigger,Trigger1M)),NA())</f>
        <v>6.2636188642173352E-3</v>
      </c>
      <c r="O3302" s="44">
        <f>IFERROR(_xll.qlIndexFixing(ONIndex3M,I3302,TRUE,_xll.ohTrigger(RecalcTrigger,Trigger3M)),NA())</f>
        <v>6.494363379632162E-3</v>
      </c>
      <c r="P3302" s="44">
        <f>IFERROR(_xll.qlIndexFixing(ONIndex6M,I3302,TRUE,_xll.ohTrigger(RecalcTrigger,Trigger6M)),NA())</f>
        <v>6.5587236301212215E-3</v>
      </c>
      <c r="Q3302" s="145">
        <f>IFERROR(_xll.qlIndexFixing(ONIndex1Y,I3302,TRUE,_xll.ohTrigger(RecalcTrigger,Trigger1Y)),NA())</f>
        <v>6.633492772838423E-3</v>
      </c>
    </row>
    <row r="3303" spans="2:17" x14ac:dyDescent="0.2">
      <c r="B3303" s="39" t="s">
        <v>42</v>
      </c>
      <c r="D3303" s="42">
        <f>_xll.qlCalendarAdvance(Calendar,$D3302,B3303,"f",FALSE)</f>
        <v>62905</v>
      </c>
      <c r="E3303" s="139">
        <f>_xll.qlInterestRateIndexValueDate(IndexON,D3303)</f>
        <v>62905</v>
      </c>
      <c r="F3303" s="155">
        <f>IFERROR(_xll.qlIndexFixing(IndexON,D3303,TRUE,_xll.ohTrigger(RecalcTrigger,TriggerON)),NA())</f>
        <v>6.1005300443284227E-3</v>
      </c>
      <c r="H3303" s="42">
        <f>_xll.qlCalendarAdvance(Calendar,$H3302,B3303,"f",FALSE)</f>
        <v>62905</v>
      </c>
      <c r="I3303" s="139">
        <f>_xll.qlInterestRateIndexValueDate(Index1M,$H3303)</f>
        <v>62907</v>
      </c>
      <c r="J3303" s="144">
        <f>IFERROR(_xll.qlIndexFixing(Index1M,$H3303,TRUE,_xll.ohTrigger(RecalcTrigger,Trigger1M)),NA())</f>
        <v>6.2726842470817168E-3</v>
      </c>
      <c r="K3303" s="44">
        <f>IFERROR(_xll.qlIndexFixing(Index3M,H3303,TRUE,_xll.ohTrigger(RecalcTrigger,Trigger3M)),NA())</f>
        <v>6.5180800694963426E-3</v>
      </c>
      <c r="L3303" s="44">
        <f>IFERROR(_xll.qlIndexFixing(Index6M,$H3303,TRUE,_xll.ohTrigger(RecalcTrigger,Trigger6M)),NA())</f>
        <v>6.5191927713468692E-3</v>
      </c>
      <c r="M3303" s="145">
        <f>IFERROR(_xll.qlIndexFixing(Index1Y,$H3303,TRUE,_xll.ohTrigger(RecalcTrigger,Trigger1Y)),NA())</f>
        <v>6.7182527295244921E-3</v>
      </c>
      <c r="N3303" s="144">
        <f>IFERROR(_xll.qlIndexFixing(ONIndex1M,I3303,TRUE,_xll.ohTrigger(RecalcTrigger,Trigger1M)),NA())</f>
        <v>6.2664206293572278E-3</v>
      </c>
      <c r="O3303" s="44">
        <f>IFERROR(_xll.qlIndexFixing(ONIndex3M,I3303,TRUE,_xll.ohTrigger(RecalcTrigger,Trigger3M)),NA())</f>
        <v>6.4970566578725908E-3</v>
      </c>
      <c r="P3303" s="44">
        <f>IFERROR(_xll.qlIndexFixing(ONIndex6M,I3303,TRUE,_xll.ohTrigger(RecalcTrigger,Trigger6M)),NA())</f>
        <v>6.554946478889434E-3</v>
      </c>
      <c r="Q3303" s="145">
        <f>IFERROR(_xll.qlIndexFixing(ONIndex1Y,I3303,TRUE,_xll.ohTrigger(RecalcTrigger,Trigger1Y)),NA())</f>
        <v>6.6360118177311023E-3</v>
      </c>
    </row>
    <row r="3304" spans="2:17" x14ac:dyDescent="0.2">
      <c r="B3304" s="39" t="s">
        <v>42</v>
      </c>
      <c r="D3304" s="42">
        <f>_xll.qlCalendarAdvance(Calendar,$D3303,B3304,"f",FALSE)</f>
        <v>62912</v>
      </c>
      <c r="E3304" s="139">
        <f>_xll.qlInterestRateIndexValueDate(IndexON,D3304)</f>
        <v>62912</v>
      </c>
      <c r="F3304" s="155">
        <f>IFERROR(_xll.qlIndexFixing(IndexON,D3304,TRUE,_xll.ohTrigger(RecalcTrigger,TriggerON)),NA())</f>
        <v>6.1005300443284227E-3</v>
      </c>
      <c r="H3304" s="42">
        <f>_xll.qlCalendarAdvance(Calendar,$H3303,B3304,"f",FALSE)</f>
        <v>62912</v>
      </c>
      <c r="I3304" s="139">
        <f>_xll.qlInterestRateIndexValueDate(Index1M,$H3304)</f>
        <v>62914</v>
      </c>
      <c r="J3304" s="144">
        <f>IFERROR(_xll.qlIndexFixing(Index1M,$H3304,TRUE,_xll.ohTrigger(RecalcTrigger,Trigger1M)),NA())</f>
        <v>6.2747029920921836E-3</v>
      </c>
      <c r="K3304" s="44">
        <f>IFERROR(_xll.qlIndexFixing(Index3M,H3304,TRUE,_xll.ohTrigger(RecalcTrigger,Trigger3M)),NA())</f>
        <v>6.5204565443344924E-3</v>
      </c>
      <c r="L3304" s="44">
        <f>IFERROR(_xll.qlIndexFixing(Index6M,$H3304,TRUE,_xll.ohTrigger(RecalcTrigger,Trigger6M)),NA())</f>
        <v>6.516131540996983E-3</v>
      </c>
      <c r="M3304" s="145">
        <f>IFERROR(_xll.qlIndexFixing(Index1Y,$H3304,TRUE,_xll.ohTrigger(RecalcTrigger,Trigger1Y)),NA())</f>
        <v>6.7196143300547097E-3</v>
      </c>
      <c r="N3304" s="144">
        <f>IFERROR(_xll.qlIndexFixing(ONIndex1M,I3304,TRUE,_xll.ohTrigger(RecalcTrigger,Trigger1M)),NA())</f>
        <v>6.269211636302785E-3</v>
      </c>
      <c r="O3304" s="44">
        <f>IFERROR(_xll.qlIndexFixing(ONIndex3M,I3304,TRUE,_xll.ohTrigger(RecalcTrigger,Trigger3M)),NA())</f>
        <v>6.4997388992615868E-3</v>
      </c>
      <c r="P3304" s="44">
        <f>IFERROR(_xll.qlIndexFixing(ONIndex6M,I3304,TRUE,_xll.ohTrigger(RecalcTrigger,Trigger6M)),NA())</f>
        <v>6.551178772822297E-3</v>
      </c>
      <c r="Q3304" s="145">
        <f>IFERROR(_xll.qlIndexFixing(ONIndex1Y,I3304,TRUE,_xll.ohTrigger(RecalcTrigger,Trigger1Y)),NA())</f>
        <v>6.6385191594253712E-3</v>
      </c>
    </row>
    <row r="3305" spans="2:17" x14ac:dyDescent="0.2">
      <c r="B3305" s="39" t="s">
        <v>42</v>
      </c>
      <c r="D3305" s="42">
        <f>_xll.qlCalendarAdvance(Calendar,$D3304,B3305,"f",FALSE)</f>
        <v>62919</v>
      </c>
      <c r="E3305" s="139">
        <f>_xll.qlInterestRateIndexValueDate(IndexON,D3305)</f>
        <v>62919</v>
      </c>
      <c r="F3305" s="155">
        <f>IFERROR(_xll.qlIndexFixing(IndexON,D3305,TRUE,_xll.ohTrigger(RecalcTrigger,TriggerON)),NA())</f>
        <v>6.1005300442484867E-3</v>
      </c>
      <c r="H3305" s="42">
        <f>_xll.qlCalendarAdvance(Calendar,$H3304,B3305,"f",FALSE)</f>
        <v>62919</v>
      </c>
      <c r="I3305" s="139">
        <f>_xll.qlInterestRateIndexValueDate(Index1M,$H3305)</f>
        <v>62921</v>
      </c>
      <c r="J3305" s="144">
        <f>IFERROR(_xll.qlIndexFixing(Index1M,$H3305,TRUE,_xll.ohTrigger(RecalcTrigger,Trigger1M)),NA())</f>
        <v>6.2782229749555607E-3</v>
      </c>
      <c r="K3305" s="44">
        <f>IFERROR(_xll.qlIndexFixing(Index3M,H3305,TRUE,_xll.ohTrigger(RecalcTrigger,Trigger3M)),NA())</f>
        <v>6.5230666714722139E-3</v>
      </c>
      <c r="L3305" s="44">
        <f>IFERROR(_xll.qlIndexFixing(Index6M,$H3305,TRUE,_xll.ohTrigger(RecalcTrigger,Trigger6M)),NA())</f>
        <v>6.5124808399156554E-3</v>
      </c>
      <c r="M3305" s="145">
        <f>IFERROR(_xll.qlIndexFixing(Index1Y,$H3305,TRUE,_xll.ohTrigger(RecalcTrigger,Trigger1Y)),NA())</f>
        <v>6.7218171168090266E-3</v>
      </c>
      <c r="N3305" s="144">
        <f>IFERROR(_xll.qlIndexFixing(ONIndex1M,I3305,TRUE,_xll.ohTrigger(RecalcTrigger,Trigger1M)),NA())</f>
        <v>6.2727842342003015E-3</v>
      </c>
      <c r="O3305" s="44">
        <f>IFERROR(_xll.qlIndexFixing(ONIndex3M,I3305,TRUE,_xll.ohTrigger(RecalcTrigger,Trigger3M)),NA())</f>
        <v>6.503171245828554E-3</v>
      </c>
      <c r="P3305" s="44">
        <f>IFERROR(_xll.qlIndexFixing(ONIndex6M,I3305,TRUE,_xll.ohTrigger(RecalcTrigger,Trigger6M)),NA())</f>
        <v>6.5463484853722775E-3</v>
      </c>
      <c r="Q3305" s="145">
        <f>IFERROR(_xll.qlIndexFixing(ONIndex1Y,I3305,TRUE,_xll.ohTrigger(RecalcTrigger,Trigger1Y)),NA())</f>
        <v>6.6417256541750902E-3</v>
      </c>
    </row>
    <row r="3306" spans="2:17" x14ac:dyDescent="0.2">
      <c r="B3306" s="39" t="s">
        <v>42</v>
      </c>
      <c r="D3306" s="42">
        <f>_xll.qlCalendarAdvance(Calendar,$D3305,B3306,"f",FALSE)</f>
        <v>62926</v>
      </c>
      <c r="E3306" s="139">
        <f>_xll.qlInterestRateIndexValueDate(IndexON,D3306)</f>
        <v>62926</v>
      </c>
      <c r="F3306" s="155">
        <f>IFERROR(_xll.qlIndexFixing(IndexON,D3306,TRUE,_xll.ohTrigger(RecalcTrigger,TriggerON)),NA())</f>
        <v>6.1005300443284227E-3</v>
      </c>
      <c r="H3306" s="42">
        <f>_xll.qlCalendarAdvance(Calendar,$H3305,B3306,"f",FALSE)</f>
        <v>62926</v>
      </c>
      <c r="I3306" s="139">
        <f>_xll.qlInterestRateIndexValueDate(Index1M,$H3306)</f>
        <v>62928</v>
      </c>
      <c r="J3306" s="144">
        <f>IFERROR(_xll.qlIndexFixing(Index1M,$H3306,TRUE,_xll.ohTrigger(RecalcTrigger,Trigger1M)),NA())</f>
        <v>6.2809760966336947E-3</v>
      </c>
      <c r="K3306" s="44">
        <f>IFERROR(_xll.qlIndexFixing(Index3M,H3306,TRUE,_xll.ohTrigger(RecalcTrigger,Trigger3M)),NA())</f>
        <v>6.5256655875216146E-3</v>
      </c>
      <c r="L3306" s="44">
        <f>IFERROR(_xll.qlIndexFixing(Index6M,$H3306,TRUE,_xll.ohTrigger(RecalcTrigger,Trigger6M)),NA())</f>
        <v>6.5088398704845679E-3</v>
      </c>
      <c r="M3306" s="145">
        <f>IFERROR(_xll.qlIndexFixing(Index1Y,$H3306,TRUE,_xll.ohTrigger(RecalcTrigger,Trigger1Y)),NA())</f>
        <v>6.7240075379352603E-3</v>
      </c>
      <c r="N3306" s="144">
        <f>IFERROR(_xll.qlIndexFixing(ONIndex1M,I3306,TRUE,_xll.ohTrigger(RecalcTrigger,Trigger1M)),NA())</f>
        <v>6.2747612971936206E-3</v>
      </c>
      <c r="O3306" s="44">
        <f>IFERROR(_xll.qlIndexFixing(ONIndex3M,I3306,TRUE,_xll.ohTrigger(RecalcTrigger,Trigger3M)),NA())</f>
        <v>6.5050701915492226E-3</v>
      </c>
      <c r="P3306" s="44">
        <f>IFERROR(_xll.qlIndexFixing(ONIndex6M,I3306,TRUE,_xll.ohTrigger(RecalcTrigger,Trigger6M)),NA())</f>
        <v>6.5436717646072395E-3</v>
      </c>
      <c r="Q3306" s="145">
        <f>IFERROR(_xll.qlIndexFixing(ONIndex1Y,I3306,TRUE,_xll.ohTrigger(RecalcTrigger,Trigger1Y)),NA())</f>
        <v>6.6434986488062009E-3</v>
      </c>
    </row>
    <row r="3307" spans="2:17" x14ac:dyDescent="0.2">
      <c r="B3307" s="39" t="s">
        <v>42</v>
      </c>
      <c r="D3307" s="42">
        <f>_xll.qlCalendarAdvance(Calendar,$D3306,B3307,"f",FALSE)</f>
        <v>62933</v>
      </c>
      <c r="E3307" s="139">
        <f>_xll.qlInterestRateIndexValueDate(IndexON,D3307)</f>
        <v>62933</v>
      </c>
      <c r="F3307" s="155">
        <f>IFERROR(_xll.qlIndexFixing(IndexON,D3307,TRUE,_xll.ohTrigger(RecalcTrigger,TriggerON)),NA())</f>
        <v>6.1005300443284227E-3</v>
      </c>
      <c r="H3307" s="42">
        <f>_xll.qlCalendarAdvance(Calendar,$H3306,B3307,"f",FALSE)</f>
        <v>62933</v>
      </c>
      <c r="I3307" s="139">
        <f>_xll.qlInterestRateIndexValueDate(Index1M,$H3307)</f>
        <v>62935</v>
      </c>
      <c r="J3307" s="144">
        <f>IFERROR(_xll.qlIndexFixing(Index1M,$H3307,TRUE,_xll.ohTrigger(RecalcTrigger,Trigger1M)),NA())</f>
        <v>6.2837183640143679E-3</v>
      </c>
      <c r="K3307" s="44">
        <f>IFERROR(_xll.qlIndexFixing(Index3M,H3307,TRUE,_xll.ohTrigger(RecalcTrigger,Trigger3M)),NA())</f>
        <v>6.5282532723502269E-3</v>
      </c>
      <c r="L3307" s="44">
        <f>IFERROR(_xll.qlIndexFixing(Index6M,$H3307,TRUE,_xll.ohTrigger(RecalcTrigger,Trigger6M)),NA())</f>
        <v>6.5052086498869144E-3</v>
      </c>
      <c r="M3307" s="145">
        <f>IFERROR(_xll.qlIndexFixing(Index1Y,$H3307,TRUE,_xll.ohTrigger(RecalcTrigger,Trigger1Y)),NA())</f>
        <v>6.7261855719185663E-3</v>
      </c>
      <c r="N3307" s="144">
        <f>IFERROR(_xll.qlIndexFixing(ONIndex1M,I3307,TRUE,_xll.ohTrigger(RecalcTrigger,Trigger1M)),NA())</f>
        <v>6.2775199119702307E-3</v>
      </c>
      <c r="O3307" s="44">
        <f>IFERROR(_xll.qlIndexFixing(ONIndex3M,I3307,TRUE,_xll.ohTrigger(RecalcTrigger,Trigger3M)),NA())</f>
        <v>6.5077192021600894E-3</v>
      </c>
      <c r="P3307" s="44">
        <f>IFERROR(_xll.qlIndexFixing(ONIndex6M,I3307,TRUE,_xll.ohTrigger(RecalcTrigger,Trigger6M)),NA())</f>
        <v>6.5399324969916961E-3</v>
      </c>
      <c r="Q3307" s="145">
        <f>IFERROR(_xll.qlIndexFixing(ONIndex1Y,I3307,TRUE,_xll.ohTrigger(RecalcTrigger,Trigger1Y)),NA())</f>
        <v>6.6459707537269708E-3</v>
      </c>
    </row>
    <row r="3308" spans="2:17" x14ac:dyDescent="0.2">
      <c r="B3308" s="39" t="s">
        <v>42</v>
      </c>
      <c r="D3308" s="42">
        <f>_xll.qlCalendarAdvance(Calendar,$D3307,B3308,"f",FALSE)</f>
        <v>62940</v>
      </c>
      <c r="E3308" s="139">
        <f>_xll.qlInterestRateIndexValueDate(IndexON,D3308)</f>
        <v>62940</v>
      </c>
      <c r="F3308" s="155">
        <f>IFERROR(_xll.qlIndexFixing(IndexON,D3308,TRUE,_xll.ohTrigger(RecalcTrigger,TriggerON)),NA())</f>
        <v>6.1005300442484867E-3</v>
      </c>
      <c r="H3308" s="42">
        <f>_xll.qlCalendarAdvance(Calendar,$H3307,B3308,"f",FALSE)</f>
        <v>62940</v>
      </c>
      <c r="I3308" s="139">
        <f>_xll.qlInterestRateIndexValueDate(Index1M,$H3308)</f>
        <v>62942</v>
      </c>
      <c r="J3308" s="144">
        <f>IFERROR(_xll.qlIndexFixing(Index1M,$H3308,TRUE,_xll.ohTrigger(RecalcTrigger,Trigger1M)),NA())</f>
        <v>6.2864497575157441E-3</v>
      </c>
      <c r="K3308" s="44">
        <f>IFERROR(_xll.qlIndexFixing(Index3M,H3308,TRUE,_xll.ohTrigger(RecalcTrigger,Trigger3M)),NA())</f>
        <v>6.5308297058273403E-3</v>
      </c>
      <c r="L3308" s="44">
        <f>IFERROR(_xll.qlIndexFixing(Index6M,$H3308,TRUE,_xll.ohTrigger(RecalcTrigger,Trigger6M)),NA())</f>
        <v>6.5015871953054537E-3</v>
      </c>
      <c r="M3308" s="145">
        <f>IFERROR(_xll.qlIndexFixing(Index1Y,$H3308,TRUE,_xll.ohTrigger(RecalcTrigger,Trigger1Y)),NA())</f>
        <v>6.728351197244538E-3</v>
      </c>
      <c r="N3308" s="144">
        <f>IFERROR(_xll.qlIndexFixing(ONIndex1M,I3308,TRUE,_xll.ohTrigger(RecalcTrigger,Trigger1M)),NA())</f>
        <v>6.280267690454977E-3</v>
      </c>
      <c r="O3308" s="44">
        <f>IFERROR(_xll.qlIndexFixing(ONIndex3M,I3308,TRUE,_xll.ohTrigger(RecalcTrigger,Trigger3M)),NA())</f>
        <v>6.5103570956637213E-3</v>
      </c>
      <c r="P3308" s="44">
        <f>IFERROR(_xll.qlIndexFixing(ONIndex6M,I3308,TRUE,_xll.ohTrigger(RecalcTrigger,Trigger6M)),NA())</f>
        <v>6.5362027432858127E-3</v>
      </c>
      <c r="Q3308" s="145">
        <f>IFERROR(_xll.qlIndexFixing(ONIndex1Y,I3308,TRUE,_xll.ohTrigger(RecalcTrigger,Trigger1Y)),NA())</f>
        <v>6.6484310704773009E-3</v>
      </c>
    </row>
    <row r="3309" spans="2:17" x14ac:dyDescent="0.2">
      <c r="B3309" s="39" t="s">
        <v>42</v>
      </c>
      <c r="D3309" s="42">
        <f>_xll.qlCalendarAdvance(Calendar,$D3308,B3309,"f",FALSE)</f>
        <v>62947</v>
      </c>
      <c r="E3309" s="139">
        <f>_xll.qlInterestRateIndexValueDate(IndexON,D3309)</f>
        <v>62947</v>
      </c>
      <c r="F3309" s="155">
        <f>IFERROR(_xll.qlIndexFixing(IndexON,D3309,TRUE,_xll.ohTrigger(RecalcTrigger,TriggerON)),NA())</f>
        <v>6.1005300443284227E-3</v>
      </c>
      <c r="H3309" s="42">
        <f>_xll.qlCalendarAdvance(Calendar,$H3308,B3309,"f",FALSE)</f>
        <v>62947</v>
      </c>
      <c r="I3309" s="139">
        <f>_xll.qlInterestRateIndexValueDate(Index1M,$H3309)</f>
        <v>62949</v>
      </c>
      <c r="J3309" s="144">
        <f>IFERROR(_xll.qlIndexFixing(Index1M,$H3309,TRUE,_xll.ohTrigger(RecalcTrigger,Trigger1M)),NA())</f>
        <v>6.2891702575459951E-3</v>
      </c>
      <c r="K3309" s="44">
        <f>IFERROR(_xll.qlIndexFixing(Index3M,H3309,TRUE,_xll.ohTrigger(RecalcTrigger,Trigger3M)),NA())</f>
        <v>6.5336351603465081E-3</v>
      </c>
      <c r="L3309" s="44">
        <f>IFERROR(_xll.qlIndexFixing(Index6M,$H3309,TRUE,_xll.ohTrigger(RecalcTrigger,Trigger6M)),NA())</f>
        <v>6.4973877919690774E-3</v>
      </c>
      <c r="M3309" s="145">
        <f>IFERROR(_xll.qlIndexFixing(Index1Y,$H3309,TRUE,_xll.ohTrigger(RecalcTrigger,Trigger1Y)),NA())</f>
        <v>6.730504392399206E-3</v>
      </c>
      <c r="N3309" s="144">
        <f>IFERROR(_xll.qlIndexFixing(ONIndex1M,I3309,TRUE,_xll.ohTrigger(RecalcTrigger,Trigger1M)),NA())</f>
        <v>6.2830046127437811E-3</v>
      </c>
      <c r="O3309" s="44">
        <f>IFERROR(_xll.qlIndexFixing(ONIndex3M,I3309,TRUE,_xll.ohTrigger(RecalcTrigger,Trigger3M)),NA())</f>
        <v>6.5129838520761041E-3</v>
      </c>
      <c r="P3309" s="44">
        <f>IFERROR(_xll.qlIndexFixing(ONIndex6M,I3309,TRUE,_xll.ohTrigger(RecalcTrigger,Trigger6M)),NA())</f>
        <v>6.5324825205959058E-3</v>
      </c>
      <c r="Q3309" s="145">
        <f>IFERROR(_xll.qlIndexFixing(ONIndex1Y,I3309,TRUE,_xll.ohTrigger(RecalcTrigger,Trigger1Y)),NA())</f>
        <v>6.6508795777142637E-3</v>
      </c>
    </row>
    <row r="3310" spans="2:17" x14ac:dyDescent="0.2">
      <c r="B3310" s="39" t="s">
        <v>42</v>
      </c>
      <c r="D3310" s="42">
        <f>_xll.qlCalendarAdvance(Calendar,$D3309,B3310,"f",FALSE)</f>
        <v>62954</v>
      </c>
      <c r="E3310" s="139">
        <f>_xll.qlInterestRateIndexValueDate(IndexON,D3310)</f>
        <v>62954</v>
      </c>
      <c r="F3310" s="155">
        <f>IFERROR(_xll.qlIndexFixing(IndexON,D3310,TRUE,_xll.ohTrigger(RecalcTrigger,TriggerON)),NA())</f>
        <v>6.1005300443284227E-3</v>
      </c>
      <c r="H3310" s="42">
        <f>_xll.qlCalendarAdvance(Calendar,$H3309,B3310,"f",FALSE)</f>
        <v>62954</v>
      </c>
      <c r="I3310" s="139">
        <f>_xll.qlInterestRateIndexValueDate(Index1M,$H3310)</f>
        <v>62956</v>
      </c>
      <c r="J3310" s="144">
        <f>IFERROR(_xll.qlIndexFixing(Index1M,$H3310,TRUE,_xll.ohTrigger(RecalcTrigger,Trigger1M)),NA())</f>
        <v>6.2918798445182889E-3</v>
      </c>
      <c r="K3310" s="44">
        <f>IFERROR(_xll.qlIndexFixing(Index3M,H3310,TRUE,_xll.ohTrigger(RecalcTrigger,Trigger3M)),NA())</f>
        <v>6.5361882665929249E-3</v>
      </c>
      <c r="L3310" s="44">
        <f>IFERROR(_xll.qlIndexFixing(Index6M,$H3310,TRUE,_xll.ohTrigger(RecalcTrigger,Trigger6M)),NA())</f>
        <v>6.4937878449644959E-3</v>
      </c>
      <c r="M3310" s="145">
        <f>IFERROR(_xll.qlIndexFixing(Index1Y,$H3310,TRUE,_xll.ohTrigger(RecalcTrigger,Trigger1Y)),NA())</f>
        <v>6.7326451358692592E-3</v>
      </c>
      <c r="N3310" s="144">
        <f>IFERROR(_xll.qlIndexFixing(ONIndex1M,I3310,TRUE,_xll.ohTrigger(RecalcTrigger,Trigger1M)),NA())</f>
        <v>6.2857306594121809E-3</v>
      </c>
      <c r="O3310" s="44">
        <f>IFERROR(_xll.qlIndexFixing(ONIndex3M,I3310,TRUE,_xll.ohTrigger(RecalcTrigger,Trigger3M)),NA())</f>
        <v>6.515599451173415E-3</v>
      </c>
      <c r="P3310" s="44">
        <f>IFERROR(_xll.qlIndexFixing(ONIndex6M,I3310,TRUE,_xll.ohTrigger(RecalcTrigger,Trigger6M)),NA())</f>
        <v>6.5287718461082278E-3</v>
      </c>
      <c r="Q3310" s="145">
        <f>IFERROR(_xll.qlIndexFixing(ONIndex1Y,I3310,TRUE,_xll.ohTrigger(RecalcTrigger,Trigger1Y)),NA())</f>
        <v>6.653316254094932E-3</v>
      </c>
    </row>
    <row r="3311" spans="2:17" x14ac:dyDescent="0.2">
      <c r="B3311" s="39" t="s">
        <v>42</v>
      </c>
      <c r="D3311" s="42">
        <f>_xll.qlCalendarAdvance(Calendar,$D3310,B3311,"f",FALSE)</f>
        <v>62961</v>
      </c>
      <c r="E3311" s="139">
        <f>_xll.qlInterestRateIndexValueDate(IndexON,D3311)</f>
        <v>62961</v>
      </c>
      <c r="F3311" s="155">
        <f>IFERROR(_xll.qlIndexFixing(IndexON,D3311,TRUE,_xll.ohTrigger(RecalcTrigger,TriggerON)),NA())</f>
        <v>6.1005300443284227E-3</v>
      </c>
      <c r="H3311" s="42">
        <f>_xll.qlCalendarAdvance(Calendar,$H3310,B3311,"f",FALSE)</f>
        <v>62961</v>
      </c>
      <c r="I3311" s="139">
        <f>_xll.qlInterestRateIndexValueDate(Index1M,$H3311)</f>
        <v>62963</v>
      </c>
      <c r="J3311" s="144">
        <f>IFERROR(_xll.qlIndexFixing(Index1M,$H3311,TRUE,_xll.ohTrigger(RecalcTrigger,Trigger1M)),NA())</f>
        <v>6.2945784988457931E-3</v>
      </c>
      <c r="K3311" s="44">
        <f>IFERROR(_xll.qlIndexFixing(Index3M,H3311,TRUE,_xll.ohTrigger(RecalcTrigger,Trigger3M)),NA())</f>
        <v>6.5387300594691011E-3</v>
      </c>
      <c r="L3311" s="44">
        <f>IFERROR(_xll.qlIndexFixing(Index6M,$H3311,TRUE,_xll.ohTrigger(RecalcTrigger,Trigger6M)),NA())</f>
        <v>6.4901977198468736E-3</v>
      </c>
      <c r="M3311" s="145">
        <f>IFERROR(_xll.qlIndexFixing(Index1Y,$H3311,TRUE,_xll.ohTrigger(RecalcTrigger,Trigger1Y)),NA())</f>
        <v>6.7347734061400715E-3</v>
      </c>
      <c r="N3311" s="144">
        <f>IFERROR(_xll.qlIndexFixing(ONIndex1M,I3311,TRUE,_xll.ohTrigger(RecalcTrigger,Trigger1M)),NA())</f>
        <v>6.2884458107959063E-3</v>
      </c>
      <c r="O3311" s="44">
        <f>IFERROR(_xll.qlIndexFixing(ONIndex3M,I3311,TRUE,_xll.ohTrigger(RecalcTrigger,Trigger3M)),NA())</f>
        <v>6.5182038729716396E-3</v>
      </c>
      <c r="P3311" s="44">
        <f>IFERROR(_xll.qlIndexFixing(ONIndex6M,I3311,TRUE,_xll.ohTrigger(RecalcTrigger,Trigger6M)),NA())</f>
        <v>6.5250707370889671E-3</v>
      </c>
      <c r="Q3311" s="145">
        <f>IFERROR(_xll.qlIndexFixing(ONIndex1Y,I3311,TRUE,_xll.ohTrigger(RecalcTrigger,Trigger1Y)),NA())</f>
        <v>6.6557410784362503E-3</v>
      </c>
    </row>
    <row r="3312" spans="2:17" x14ac:dyDescent="0.2">
      <c r="B3312" s="39" t="s">
        <v>42</v>
      </c>
      <c r="D3312" s="42">
        <f>_xll.qlCalendarAdvance(Calendar,$D3311,B3312,"f",FALSE)</f>
        <v>62968</v>
      </c>
      <c r="E3312" s="139">
        <f>_xll.qlInterestRateIndexValueDate(IndexON,D3312)</f>
        <v>62968</v>
      </c>
      <c r="F3312" s="155">
        <f>IFERROR(_xll.qlIndexFixing(IndexON,D3312,TRUE,_xll.ohTrigger(RecalcTrigger,TriggerON)),NA())</f>
        <v>6.1005300442484867E-3</v>
      </c>
      <c r="H3312" s="42">
        <f>_xll.qlCalendarAdvance(Calendar,$H3311,B3312,"f",FALSE)</f>
        <v>62968</v>
      </c>
      <c r="I3312" s="139">
        <f>_xll.qlInterestRateIndexValueDate(Index1M,$H3312)</f>
        <v>62970</v>
      </c>
      <c r="J3312" s="144">
        <f>IFERROR(_xll.qlIndexFixing(Index1M,$H3312,TRUE,_xll.ohTrigger(RecalcTrigger,Trigger1M)),NA())</f>
        <v>6.2972662009416758E-3</v>
      </c>
      <c r="K3312" s="44">
        <f>IFERROR(_xll.qlIndexFixing(Index3M,H3312,TRUE,_xll.ohTrigger(RecalcTrigger,Trigger3M)),NA())</f>
        <v>6.5412605188467903E-3</v>
      </c>
      <c r="L3312" s="44">
        <f>IFERROR(_xll.qlIndexFixing(Index6M,$H3312,TRUE,_xll.ohTrigger(RecalcTrigger,Trigger6M)),NA())</f>
        <v>6.486617433799885E-3</v>
      </c>
      <c r="M3312" s="145">
        <f>IFERROR(_xll.qlIndexFixing(Index1Y,$H3312,TRUE,_xll.ohTrigger(RecalcTrigger,Trigger1Y)),NA())</f>
        <v>6.736889181699646E-3</v>
      </c>
      <c r="N3312" s="144">
        <f>IFERROR(_xll.qlIndexFixing(ONIndex1M,I3312,TRUE,_xll.ohTrigger(RecalcTrigger,Trigger1M)),NA())</f>
        <v>6.2911500475504312E-3</v>
      </c>
      <c r="O3312" s="44">
        <f>IFERROR(_xll.qlIndexFixing(ONIndex3M,I3312,TRUE,_xll.ohTrigger(RecalcTrigger,Trigger3M)),NA())</f>
        <v>6.5207970974068274E-3</v>
      </c>
      <c r="P3312" s="44">
        <f>IFERROR(_xll.qlIndexFixing(ONIndex6M,I3312,TRUE,_xll.ohTrigger(RecalcTrigger,Trigger6M)),NA())</f>
        <v>6.5213792106444401E-3</v>
      </c>
      <c r="Q3312" s="145">
        <f>IFERROR(_xll.qlIndexFixing(ONIndex1Y,I3312,TRUE,_xll.ohTrigger(RecalcTrigger,Trigger1Y)),NA())</f>
        <v>6.6581540293952912E-3</v>
      </c>
    </row>
    <row r="3313" spans="2:17" x14ac:dyDescent="0.2">
      <c r="B3313" s="39" t="s">
        <v>42</v>
      </c>
      <c r="D3313" s="42">
        <f>_xll.qlCalendarAdvance(Calendar,$D3312,B3313,"f",FALSE)</f>
        <v>62975</v>
      </c>
      <c r="E3313" s="139">
        <f>_xll.qlInterestRateIndexValueDate(IndexON,D3313)</f>
        <v>62975</v>
      </c>
      <c r="F3313" s="155">
        <f>IFERROR(_xll.qlIndexFixing(IndexON,D3313,TRUE,_xll.ohTrigger(RecalcTrigger,TriggerON)),NA())</f>
        <v>6.1005300443284227E-3</v>
      </c>
      <c r="H3313" s="42">
        <f>_xll.qlCalendarAdvance(Calendar,$H3312,B3313,"f",FALSE)</f>
        <v>62975</v>
      </c>
      <c r="I3313" s="139">
        <f>_xll.qlInterestRateIndexValueDate(Index1M,$H3313)</f>
        <v>62977</v>
      </c>
      <c r="J3313" s="144">
        <f>IFERROR(_xll.qlIndexFixing(Index1M,$H3313,TRUE,_xll.ohTrigger(RecalcTrigger,Trigger1M)),NA())</f>
        <v>6.2999429312166066E-3</v>
      </c>
      <c r="K3313" s="44">
        <f>IFERROR(_xll.qlIndexFixing(Index3M,H3313,TRUE,_xll.ohTrigger(RecalcTrigger,Trigger3M)),NA())</f>
        <v>6.5437796245934E-3</v>
      </c>
      <c r="L3313" s="44">
        <f>IFERROR(_xll.qlIndexFixing(Index6M,$H3313,TRUE,_xll.ohTrigger(RecalcTrigger,Trigger6M)),NA())</f>
        <v>6.4836270140677041E-3</v>
      </c>
      <c r="M3313" s="145">
        <f>IFERROR(_xll.qlIndexFixing(Index1Y,$H3313,TRUE,_xll.ohTrigger(RecalcTrigger,Trigger1Y)),NA())</f>
        <v>6.7389924410340132E-3</v>
      </c>
      <c r="N3313" s="144">
        <f>IFERROR(_xll.qlIndexFixing(ONIndex1M,I3313,TRUE,_xll.ohTrigger(RecalcTrigger,Trigger1M)),NA())</f>
        <v>6.2938433497716773E-3</v>
      </c>
      <c r="O3313" s="44">
        <f>IFERROR(_xll.qlIndexFixing(ONIndex3M,I3313,TRUE,_xll.ohTrigger(RecalcTrigger,Trigger3M)),NA())</f>
        <v>6.523379104415028E-3</v>
      </c>
      <c r="P3313" s="44">
        <f>IFERROR(_xll.qlIndexFixing(ONIndex6M,I3313,TRUE,_xll.ohTrigger(RecalcTrigger,Trigger6M)),NA())</f>
        <v>6.5176972839608993E-3</v>
      </c>
      <c r="Q3313" s="145">
        <f>IFERROR(_xll.qlIndexFixing(ONIndex1Y,I3313,TRUE,_xll.ohTrigger(RecalcTrigger,Trigger1Y)),NA())</f>
        <v>6.6605550857889995E-3</v>
      </c>
    </row>
    <row r="3314" spans="2:17" x14ac:dyDescent="0.2">
      <c r="B3314" s="39" t="s">
        <v>42</v>
      </c>
      <c r="D3314" s="42">
        <f>_xll.qlCalendarAdvance(Calendar,$D3313,B3314,"f",FALSE)</f>
        <v>62982</v>
      </c>
      <c r="E3314" s="139">
        <f>_xll.qlInterestRateIndexValueDate(IndexON,D3314)</f>
        <v>62982</v>
      </c>
      <c r="F3314" s="155">
        <f>IFERROR(_xll.qlIndexFixing(IndexON,D3314,TRUE,_xll.ohTrigger(RecalcTrigger,TriggerON)),NA())</f>
        <v>6.1005300443284227E-3</v>
      </c>
      <c r="H3314" s="42">
        <f>_xll.qlCalendarAdvance(Calendar,$H3313,B3314,"f",FALSE)</f>
        <v>62982</v>
      </c>
      <c r="I3314" s="139">
        <f>_xll.qlInterestRateIndexValueDate(Index1M,$H3314)</f>
        <v>62984</v>
      </c>
      <c r="J3314" s="144">
        <f>IFERROR(_xll.qlIndexFixing(Index1M,$H3314,TRUE,_xll.ohTrigger(RecalcTrigger,Trigger1M)),NA())</f>
        <v>6.3026086700862516E-3</v>
      </c>
      <c r="K3314" s="44">
        <f>IFERROR(_xll.qlIndexFixing(Index3M,H3314,TRUE,_xll.ohTrigger(RecalcTrigger,Trigger3M)),NA())</f>
        <v>6.5462873565780774E-3</v>
      </c>
      <c r="L3314" s="44">
        <f>IFERROR(_xll.qlIndexFixing(Index6M,$H3314,TRUE,_xll.ohTrigger(RecalcTrigger,Trigger6M)),NA())</f>
        <v>6.4800645164383502E-3</v>
      </c>
      <c r="M3314" s="145">
        <f>IFERROR(_xll.qlIndexFixing(Index1Y,$H3314,TRUE,_xll.ohTrigger(RecalcTrigger,Trigger1Y)),NA())</f>
        <v>6.7410831626309575E-3</v>
      </c>
      <c r="N3314" s="144">
        <f>IFERROR(_xll.qlIndexFixing(ONIndex1M,I3314,TRUE,_xll.ohTrigger(RecalcTrigger,Trigger1M)),NA())</f>
        <v>6.2965256982749906E-3</v>
      </c>
      <c r="O3314" s="44">
        <f>IFERROR(_xll.qlIndexFixing(ONIndex3M,I3314,TRUE,_xll.ohTrigger(RecalcTrigger,Trigger3M)),NA())</f>
        <v>6.5259498736924826E-3</v>
      </c>
      <c r="P3314" s="44">
        <f>IFERROR(_xll.qlIndexFixing(ONIndex6M,I3314,TRUE,_xll.ohTrigger(RecalcTrigger,Trigger6M)),NA())</f>
        <v>6.514024974224597E-3</v>
      </c>
      <c r="Q3314" s="145">
        <f>IFERROR(_xll.qlIndexFixing(ONIndex1Y,I3314,TRUE,_xll.ohTrigger(RecalcTrigger,Trigger1Y)),NA())</f>
        <v>6.6629442260346394E-3</v>
      </c>
    </row>
    <row r="3315" spans="2:17" x14ac:dyDescent="0.2">
      <c r="B3315" s="39" t="s">
        <v>42</v>
      </c>
      <c r="D3315" s="42">
        <f>_xll.qlCalendarAdvance(Calendar,$D3314,B3315,"f",FALSE)</f>
        <v>62989</v>
      </c>
      <c r="E3315" s="139">
        <f>_xll.qlInterestRateIndexValueDate(IndexON,D3315)</f>
        <v>62989</v>
      </c>
      <c r="F3315" s="155">
        <f>IFERROR(_xll.qlIndexFixing(IndexON,D3315,TRUE,_xll.ohTrigger(RecalcTrigger,TriggerON)),NA())</f>
        <v>6.1005300442484867E-3</v>
      </c>
      <c r="H3315" s="42">
        <f>_xll.qlCalendarAdvance(Calendar,$H3314,B3315,"f",FALSE)</f>
        <v>62989</v>
      </c>
      <c r="I3315" s="139">
        <f>_xll.qlInterestRateIndexValueDate(Index1M,$H3315)</f>
        <v>62991</v>
      </c>
      <c r="J3315" s="144">
        <f>IFERROR(_xll.qlIndexFixing(Index1M,$H3315,TRUE,_xll.ohTrigger(RecalcTrigger,Trigger1M)),NA())</f>
        <v>6.3052633979537864E-3</v>
      </c>
      <c r="K3315" s="44">
        <f>IFERROR(_xll.qlIndexFixing(Index3M,H3315,TRUE,_xll.ohTrigger(RecalcTrigger,Trigger3M)),NA())</f>
        <v>6.5487836946717072E-3</v>
      </c>
      <c r="L3315" s="44">
        <f>IFERROR(_xll.qlIndexFixing(Index6M,$H3315,TRUE,_xll.ohTrigger(RecalcTrigger,Trigger6M)),NA())</f>
        <v>6.4765119051097362E-3</v>
      </c>
      <c r="M3315" s="145">
        <f>IFERROR(_xll.qlIndexFixing(Index1Y,$H3315,TRUE,_xll.ohTrigger(RecalcTrigger,Trigger1Y)),NA())</f>
        <v>6.7431613249782606E-3</v>
      </c>
      <c r="N3315" s="144">
        <f>IFERROR(_xll.qlIndexFixing(ONIndex1M,I3315,TRUE,_xll.ohTrigger(RecalcTrigger,Trigger1M)),NA())</f>
        <v>6.299197073236229E-3</v>
      </c>
      <c r="O3315" s="44">
        <f>IFERROR(_xll.qlIndexFixing(ONIndex3M,I3315,TRUE,_xll.ohTrigger(RecalcTrigger,Trigger3M)),NA())</f>
        <v>6.5285093854949849E-3</v>
      </c>
      <c r="P3315" s="44">
        <f>IFERROR(_xll.qlIndexFixing(ONIndex6M,I3315,TRUE,_xll.ohTrigger(RecalcTrigger,Trigger6M)),NA())</f>
        <v>6.5103622987017218E-3</v>
      </c>
      <c r="Q3315" s="145">
        <f>IFERROR(_xll.qlIndexFixing(ONIndex1Y,I3315,TRUE,_xll.ohTrigger(RecalcTrigger,Trigger1Y)),NA())</f>
        <v>6.665321429188964E-3</v>
      </c>
    </row>
    <row r="3316" spans="2:17" x14ac:dyDescent="0.2">
      <c r="B3316" s="39" t="s">
        <v>42</v>
      </c>
      <c r="D3316" s="42">
        <f>_xll.qlCalendarAdvance(Calendar,$D3315,B3316,"f",FALSE)</f>
        <v>62996</v>
      </c>
      <c r="E3316" s="139">
        <f>_xll.qlInterestRateIndexValueDate(IndexON,D3316)</f>
        <v>62996</v>
      </c>
      <c r="F3316" s="155">
        <f>IFERROR(_xll.qlIndexFixing(IndexON,D3316,TRUE,_xll.ohTrigger(RecalcTrigger,TriggerON)),NA())</f>
        <v>6.1005300442484867E-3</v>
      </c>
      <c r="H3316" s="42">
        <f>_xll.qlCalendarAdvance(Calendar,$H3315,B3316,"f",FALSE)</f>
        <v>62996</v>
      </c>
      <c r="I3316" s="139">
        <f>_xll.qlInterestRateIndexValueDate(Index1M,$H3316)</f>
        <v>62998</v>
      </c>
      <c r="J3316" s="144">
        <f>IFERROR(_xll.qlIndexFixing(Index1M,$H3316,TRUE,_xll.ohTrigger(RecalcTrigger,Trigger1M)),NA())</f>
        <v>6.307907095242371E-3</v>
      </c>
      <c r="K3316" s="44">
        <f>IFERROR(_xll.qlIndexFixing(Index3M,H3316,TRUE,_xll.ohTrigger(RecalcTrigger,Trigger3M)),NA())</f>
        <v>6.5512686187390911E-3</v>
      </c>
      <c r="L3316" s="44">
        <f>IFERROR(_xll.qlIndexFixing(Index6M,$H3316,TRUE,_xll.ohTrigger(RecalcTrigger,Trigger6M)),NA())</f>
        <v>6.4729691972663676E-3</v>
      </c>
      <c r="M3316" s="145">
        <f>IFERROR(_xll.qlIndexFixing(Index1Y,$H3316,TRUE,_xll.ohTrigger(RecalcTrigger,Trigger1Y)),NA())</f>
        <v>6.7452269065637069E-3</v>
      </c>
      <c r="N3316" s="144">
        <f>IFERROR(_xll.qlIndexFixing(ONIndex1M,I3316,TRUE,_xll.ohTrigger(RecalcTrigger,Trigger1M)),NA())</f>
        <v>6.3018574551509943E-3</v>
      </c>
      <c r="O3316" s="44">
        <f>IFERROR(_xll.qlIndexFixing(ONIndex3M,I3316,TRUE,_xll.ohTrigger(RecalcTrigger,Trigger3M)),NA())</f>
        <v>6.5310576195187764E-3</v>
      </c>
      <c r="P3316" s="44">
        <f>IFERROR(_xll.qlIndexFixing(ONIndex6M,I3316,TRUE,_xll.ohTrigger(RecalcTrigger,Trigger6M)),NA())</f>
        <v>6.5067092743387178E-3</v>
      </c>
      <c r="Q3316" s="145">
        <f>IFERROR(_xll.qlIndexFixing(ONIndex1Y,I3316,TRUE,_xll.ohTrigger(RecalcTrigger,Trigger1Y)),NA())</f>
        <v>6.6676866738291096E-3</v>
      </c>
    </row>
    <row r="3317" spans="2:17" x14ac:dyDescent="0.2">
      <c r="B3317" s="39" t="s">
        <v>42</v>
      </c>
      <c r="D3317" s="42">
        <f>_xll.qlCalendarAdvance(Calendar,$D3316,B3317,"f",FALSE)</f>
        <v>63003</v>
      </c>
      <c r="E3317" s="139">
        <f>_xll.qlInterestRateIndexValueDate(IndexON,D3317)</f>
        <v>63003</v>
      </c>
      <c r="F3317" s="155">
        <f>IFERROR(_xll.qlIndexFixing(IndexON,D3317,TRUE,_xll.ohTrigger(RecalcTrigger,TriggerON)),NA())</f>
        <v>6.1005300443284227E-3</v>
      </c>
      <c r="H3317" s="42">
        <f>_xll.qlCalendarAdvance(Calendar,$H3316,B3317,"f",FALSE)</f>
        <v>63003</v>
      </c>
      <c r="I3317" s="139">
        <f>_xll.qlInterestRateIndexValueDate(Index1M,$H3317)</f>
        <v>63005</v>
      </c>
      <c r="J3317" s="144">
        <f>IFERROR(_xll.qlIndexFixing(Index1M,$H3317,TRUE,_xll.ohTrigger(RecalcTrigger,Trigger1M)),NA())</f>
        <v>6.3098123915902183E-3</v>
      </c>
      <c r="K3317" s="44">
        <f>IFERROR(_xll.qlIndexFixing(Index3M,H3317,TRUE,_xll.ohTrigger(RecalcTrigger,Trigger3M)),NA())</f>
        <v>6.5537421086511128E-3</v>
      </c>
      <c r="L3317" s="44">
        <f>IFERROR(_xll.qlIndexFixing(Index6M,$H3317,TRUE,_xll.ohTrigger(RecalcTrigger,Trigger6M)),NA())</f>
        <v>6.4694364100905642E-3</v>
      </c>
      <c r="M3317" s="145">
        <f>IFERROR(_xll.qlIndexFixing(Index1Y,$H3317,TRUE,_xll.ohTrigger(RecalcTrigger,Trigger1Y)),NA())</f>
        <v>6.7472798858757375E-3</v>
      </c>
      <c r="N3317" s="144">
        <f>IFERROR(_xll.qlIndexFixing(ONIndex1M,I3317,TRUE,_xll.ohTrigger(RecalcTrigger,Trigger1M)),NA())</f>
        <v>6.3045068244349523E-3</v>
      </c>
      <c r="O3317" s="44">
        <f>IFERROR(_xll.qlIndexFixing(ONIndex3M,I3317,TRUE,_xll.ohTrigger(RecalcTrigger,Trigger3M)),NA())</f>
        <v>6.5335945559397146E-3</v>
      </c>
      <c r="P3317" s="44">
        <f>IFERROR(_xll.qlIndexFixing(ONIndex6M,I3317,TRUE,_xll.ohTrigger(RecalcTrigger,Trigger6M)),NA())</f>
        <v>6.5030659185616457E-3</v>
      </c>
      <c r="Q3317" s="145">
        <f>IFERROR(_xll.qlIndexFixing(ONIndex1Y,I3317,TRUE,_xll.ohTrigger(RecalcTrigger,Trigger1Y)),NA())</f>
        <v>6.6700399386121489E-3</v>
      </c>
    </row>
    <row r="3318" spans="2:17" x14ac:dyDescent="0.2">
      <c r="B3318" s="39" t="s">
        <v>42</v>
      </c>
      <c r="D3318" s="42">
        <f>_xll.qlCalendarAdvance(Calendar,$D3317,B3318,"f",FALSE)</f>
        <v>63010</v>
      </c>
      <c r="E3318" s="139">
        <f>_xll.qlInterestRateIndexValueDate(IndexON,D3318)</f>
        <v>63010</v>
      </c>
      <c r="F3318" s="155">
        <f>IFERROR(_xll.qlIndexFixing(IndexON,D3318,TRUE,_xll.ohTrigger(RecalcTrigger,TriggerON)),NA())</f>
        <v>6.1005300443284227E-3</v>
      </c>
      <c r="H3318" s="42">
        <f>_xll.qlCalendarAdvance(Calendar,$H3317,B3318,"f",FALSE)</f>
        <v>63010</v>
      </c>
      <c r="I3318" s="139">
        <f>_xll.qlInterestRateIndexValueDate(Index1M,$H3318)</f>
        <v>63012</v>
      </c>
      <c r="J3318" s="144">
        <f>IFERROR(_xll.qlIndexFixing(Index1M,$H3318,TRUE,_xll.ohTrigger(RecalcTrigger,Trigger1M)),NA())</f>
        <v>6.3131613197178749E-3</v>
      </c>
      <c r="K3318" s="44">
        <f>IFERROR(_xll.qlIndexFixing(Index3M,H3318,TRUE,_xll.ohTrigger(RecalcTrigger,Trigger3M)),NA())</f>
        <v>6.5562041442777889E-3</v>
      </c>
      <c r="L3318" s="44">
        <f>IFERROR(_xll.qlIndexFixing(Index6M,$H3318,TRUE,_xll.ohTrigger(RecalcTrigger,Trigger6M)),NA())</f>
        <v>6.465343300281836E-3</v>
      </c>
      <c r="M3318" s="145">
        <f>IFERROR(_xll.qlIndexFixing(Index1Y,$H3318,TRUE,_xll.ohTrigger(RecalcTrigger,Trigger1Y)),NA())</f>
        <v>6.749320241402572E-3</v>
      </c>
      <c r="N3318" s="144">
        <f>IFERROR(_xll.qlIndexFixing(ONIndex1M,I3318,TRUE,_xll.ohTrigger(RecalcTrigger,Trigger1M)),NA())</f>
        <v>6.3071451614238327E-3</v>
      </c>
      <c r="O3318" s="44">
        <f>IFERROR(_xll.qlIndexFixing(ONIndex3M,I3318,TRUE,_xll.ohTrigger(RecalcTrigger,Trigger3M)),NA())</f>
        <v>6.5361201742941688E-3</v>
      </c>
      <c r="P3318" s="44">
        <f>IFERROR(_xll.qlIndexFixing(ONIndex6M,I3318,TRUE,_xll.ohTrigger(RecalcTrigger,Trigger6M)),NA())</f>
        <v>6.4994322484768219E-3</v>
      </c>
      <c r="Q3318" s="145">
        <f>IFERROR(_xll.qlIndexFixing(ONIndex1Y,I3318,TRUE,_xll.ohTrigger(RecalcTrigger,Trigger1Y)),NA())</f>
        <v>6.6723812023550266E-3</v>
      </c>
    </row>
    <row r="3319" spans="2:17" x14ac:dyDescent="0.2">
      <c r="B3319" s="39" t="s">
        <v>42</v>
      </c>
      <c r="D3319" s="42">
        <f>_xll.qlCalendarAdvance(Calendar,$D3318,B3319,"f",FALSE)</f>
        <v>63017</v>
      </c>
      <c r="E3319" s="139">
        <f>_xll.qlInterestRateIndexValueDate(IndexON,D3319)</f>
        <v>63017</v>
      </c>
      <c r="F3319" s="155">
        <f>IFERROR(_xll.qlIndexFixing(IndexON,D3319,TRUE,_xll.ohTrigger(RecalcTrigger,TriggerON)),NA())</f>
        <v>6.1005300442484867E-3</v>
      </c>
      <c r="H3319" s="42">
        <f>_xll.qlCalendarAdvance(Calendar,$H3318,B3319,"f",FALSE)</f>
        <v>63017</v>
      </c>
      <c r="I3319" s="139">
        <f>_xll.qlInterestRateIndexValueDate(Index1M,$H3319)</f>
        <v>63019</v>
      </c>
      <c r="J3319" s="144">
        <f>IFERROR(_xll.qlIndexFixing(Index1M,$H3319,TRUE,_xll.ohTrigger(RecalcTrigger,Trigger1M)),NA())</f>
        <v>6.3157718077236358E-3</v>
      </c>
      <c r="K3319" s="44">
        <f>IFERROR(_xll.qlIndexFixing(Index3M,H3319,TRUE,_xll.ohTrigger(RecalcTrigger,Trigger3M)),NA())</f>
        <v>6.5586547054873956E-3</v>
      </c>
      <c r="L3319" s="44">
        <f>IFERROR(_xll.qlIndexFixing(Index6M,$H3319,TRUE,_xll.ohTrigger(RecalcTrigger,Trigger6M)),NA())</f>
        <v>6.4618323688704305E-3</v>
      </c>
      <c r="M3319" s="145">
        <f>IFERROR(_xll.qlIndexFixing(Index1Y,$H3319,TRUE,_xll.ohTrigger(RecalcTrigger,Trigger1Y)),NA())</f>
        <v>6.7513479516335276E-3</v>
      </c>
      <c r="N3319" s="144">
        <f>IFERROR(_xll.qlIndexFixing(ONIndex1M,I3319,TRUE,_xll.ohTrigger(RecalcTrigger,Trigger1M)),NA())</f>
        <v>6.3097724468530458E-3</v>
      </c>
      <c r="O3319" s="44">
        <f>IFERROR(_xll.qlIndexFixing(ONIndex3M,I3319,TRUE,_xll.ohTrigger(RecalcTrigger,Trigger3M)),NA())</f>
        <v>6.5386344548379327E-3</v>
      </c>
      <c r="P3319" s="44">
        <f>IFERROR(_xll.qlIndexFixing(ONIndex6M,I3319,TRUE,_xll.ohTrigger(RecalcTrigger,Trigger6M)),NA())</f>
        <v>6.4958082812704987E-3</v>
      </c>
      <c r="Q3319" s="145">
        <f>IFERROR(_xll.qlIndexFixing(ONIndex1Y,I3319,TRUE,_xll.ohTrigger(RecalcTrigger,Trigger1Y)),NA())</f>
        <v>6.6747104437947513E-3</v>
      </c>
    </row>
    <row r="3320" spans="2:17" x14ac:dyDescent="0.2">
      <c r="B3320" s="39" t="s">
        <v>42</v>
      </c>
      <c r="D3320" s="42">
        <f>_xll.qlCalendarAdvance(Calendar,$D3319,B3320,"f",FALSE)</f>
        <v>63024</v>
      </c>
      <c r="E3320" s="139">
        <f>_xll.qlInterestRateIndexValueDate(IndexON,D3320)</f>
        <v>63024</v>
      </c>
      <c r="F3320" s="155">
        <f>IFERROR(_xll.qlIndexFixing(IndexON,D3320,TRUE,_xll.ohTrigger(RecalcTrigger,TriggerON)),NA())</f>
        <v>6.1005300443284227E-3</v>
      </c>
      <c r="H3320" s="42">
        <f>_xll.qlCalendarAdvance(Calendar,$H3319,B3320,"f",FALSE)</f>
        <v>63024</v>
      </c>
      <c r="I3320" s="139">
        <f>_xll.qlInterestRateIndexValueDate(Index1M,$H3320)</f>
        <v>63026</v>
      </c>
      <c r="J3320" s="144">
        <f>IFERROR(_xll.qlIndexFixing(Index1M,$H3320,TRUE,_xll.ohTrigger(RecalcTrigger,Trigger1M)),NA())</f>
        <v>6.3183711867981218E-3</v>
      </c>
      <c r="K3320" s="44">
        <f>IFERROR(_xll.qlIndexFixing(Index3M,H3320,TRUE,_xll.ohTrigger(RecalcTrigger,Trigger3M)),NA())</f>
        <v>6.5610937721490804E-3</v>
      </c>
      <c r="L3320" s="44">
        <f>IFERROR(_xll.qlIndexFixing(Index6M,$H3320,TRUE,_xll.ohTrigger(RecalcTrigger,Trigger6M)),NA())</f>
        <v>6.4583314139986196E-3</v>
      </c>
      <c r="M3320" s="145">
        <f>IFERROR(_xll.qlIndexFixing(Index1Y,$H3320,TRUE,_xll.ohTrigger(RecalcTrigger,Trigger1Y)),NA())</f>
        <v>6.7533629950568257E-3</v>
      </c>
      <c r="N3320" s="144">
        <f>IFERROR(_xll.qlIndexFixing(ONIndex1M,I3320,TRUE,_xll.ohTrigger(RecalcTrigger,Trigger1M)),NA())</f>
        <v>6.3123886607385771E-3</v>
      </c>
      <c r="O3320" s="44">
        <f>IFERROR(_xll.qlIndexFixing(ONIndex3M,I3320,TRUE,_xll.ohTrigger(RecalcTrigger,Trigger3M)),NA())</f>
        <v>6.5411373773471837E-3</v>
      </c>
      <c r="P3320" s="44">
        <f>IFERROR(_xll.qlIndexFixing(ONIndex6M,I3320,TRUE,_xll.ohTrigger(RecalcTrigger,Trigger6M)),NA())</f>
        <v>6.4921940339690565E-3</v>
      </c>
      <c r="Q3320" s="145">
        <f>IFERROR(_xll.qlIndexFixing(ONIndex1Y,I3320,TRUE,_xll.ohTrigger(RecalcTrigger,Trigger1Y)),NA())</f>
        <v>6.6770276414285235E-3</v>
      </c>
    </row>
    <row r="3321" spans="2:17" x14ac:dyDescent="0.2">
      <c r="B3321" s="39" t="s">
        <v>42</v>
      </c>
      <c r="D3321" s="42">
        <f>_xll.qlCalendarAdvance(Calendar,$D3320,B3321,"f",FALSE)</f>
        <v>63031</v>
      </c>
      <c r="E3321" s="139">
        <f>_xll.qlInterestRateIndexValueDate(IndexON,D3321)</f>
        <v>63031</v>
      </c>
      <c r="F3321" s="155">
        <f>IFERROR(_xll.qlIndexFixing(IndexON,D3321,TRUE,_xll.ohTrigger(RecalcTrigger,TriggerON)),NA())</f>
        <v>6.1005300443284227E-3</v>
      </c>
      <c r="H3321" s="42">
        <f>_xll.qlCalendarAdvance(Calendar,$H3320,B3321,"f",FALSE)</f>
        <v>63031</v>
      </c>
      <c r="I3321" s="139">
        <f>_xll.qlInterestRateIndexValueDate(Index1M,$H3321)</f>
        <v>63033</v>
      </c>
      <c r="J3321" s="144">
        <f>IFERROR(_xll.qlIndexFixing(Index1M,$H3321,TRUE,_xll.ohTrigger(RecalcTrigger,Trigger1M)),NA())</f>
        <v>6.3209594373495048E-3</v>
      </c>
      <c r="K3321" s="44">
        <f>IFERROR(_xll.qlIndexFixing(Index3M,H3321,TRUE,_xll.ohTrigger(RecalcTrigger,Trigger3M)),NA())</f>
        <v>6.5635213241328587E-3</v>
      </c>
      <c r="L3321" s="44">
        <f>IFERROR(_xll.qlIndexFixing(Index6M,$H3321,TRUE,_xll.ohTrigger(RecalcTrigger,Trigger6M)),NA())</f>
        <v>6.4548404528509363E-3</v>
      </c>
      <c r="M3321" s="145">
        <f>IFERROR(_xll.qlIndexFixing(Index1Y,$H3321,TRUE,_xll.ohTrigger(RecalcTrigger,Trigger1Y)),NA())</f>
        <v>6.755365350162878E-3</v>
      </c>
      <c r="N3321" s="144">
        <f>IFERROR(_xll.qlIndexFixing(ONIndex1M,I3321,TRUE,_xll.ohTrigger(RecalcTrigger,Trigger1M)),NA())</f>
        <v>6.3149937838957726E-3</v>
      </c>
      <c r="O3321" s="44">
        <f>IFERROR(_xll.qlIndexFixing(ONIndex3M,I3321,TRUE,_xll.ohTrigger(RecalcTrigger,Trigger3M)),NA())</f>
        <v>6.5436289217579713E-3</v>
      </c>
      <c r="P3321" s="44">
        <f>IFERROR(_xll.qlIndexFixing(ONIndex6M,I3321,TRUE,_xll.ohTrigger(RecalcTrigger,Trigger6M)),NA())</f>
        <v>6.4885895239985558E-3</v>
      </c>
      <c r="Q3321" s="145">
        <f>IFERROR(_xll.qlIndexFixing(ONIndex1Y,I3321,TRUE,_xll.ohTrigger(RecalcTrigger,Trigger1Y)),NA())</f>
        <v>6.6793327740732877E-3</v>
      </c>
    </row>
    <row r="3322" spans="2:17" x14ac:dyDescent="0.2">
      <c r="B3322" s="39" t="s">
        <v>42</v>
      </c>
      <c r="D3322" s="42">
        <f>_xll.qlCalendarAdvance(Calendar,$D3321,B3322,"f",FALSE)</f>
        <v>63038</v>
      </c>
      <c r="E3322" s="139">
        <f>_xll.qlInterestRateIndexValueDate(IndexON,D3322)</f>
        <v>63038</v>
      </c>
      <c r="F3322" s="155">
        <f>IFERROR(_xll.qlIndexFixing(IndexON,D3322,TRUE,_xll.ohTrigger(RecalcTrigger,TriggerON)),NA())</f>
        <v>6.1005300443284227E-3</v>
      </c>
      <c r="H3322" s="42">
        <f>_xll.qlCalendarAdvance(Calendar,$H3321,B3322,"f",FALSE)</f>
        <v>63038</v>
      </c>
      <c r="I3322" s="139">
        <f>_xll.qlInterestRateIndexValueDate(Index1M,$H3322)</f>
        <v>63040</v>
      </c>
      <c r="J3322" s="144">
        <f>IFERROR(_xll.qlIndexFixing(Index1M,$H3322,TRUE,_xll.ohTrigger(RecalcTrigger,Trigger1M)),NA())</f>
        <v>6.3235365397934507E-3</v>
      </c>
      <c r="K3322" s="44">
        <f>IFERROR(_xll.qlIndexFixing(Index3M,H3322,TRUE,_xll.ohTrigger(RecalcTrigger,Trigger3M)),NA())</f>
        <v>6.5659373413061387E-3</v>
      </c>
      <c r="L3322" s="44">
        <f>IFERROR(_xll.qlIndexFixing(Index6M,$H3322,TRUE,_xll.ohTrigger(RecalcTrigger,Trigger6M)),NA())</f>
        <v>6.451359502610195E-3</v>
      </c>
      <c r="M3322" s="145">
        <f>IFERROR(_xll.qlIndexFixing(Index1Y,$H3322,TRUE,_xll.ohTrigger(RecalcTrigger,Trigger1Y)),NA())</f>
        <v>6.7573549954412192E-3</v>
      </c>
      <c r="N3322" s="144">
        <f>IFERROR(_xll.qlIndexFixing(ONIndex1M,I3322,TRUE,_xll.ohTrigger(RecalcTrigger,Trigger1M)),NA())</f>
        <v>6.3175877965004901E-3</v>
      </c>
      <c r="O3322" s="44">
        <f>IFERROR(_xll.qlIndexFixing(ONIndex3M,I3322,TRUE,_xll.ohTrigger(RecalcTrigger,Trigger3M)),NA())</f>
        <v>6.546109068086281E-3</v>
      </c>
      <c r="P3322" s="44">
        <f>IFERROR(_xll.qlIndexFixing(ONIndex6M,I3322,TRUE,_xll.ohTrigger(RecalcTrigger,Trigger6M)),NA())</f>
        <v>6.484994768385377E-3</v>
      </c>
      <c r="Q3322" s="145">
        <f>IFERROR(_xll.qlIndexFixing(ONIndex1Y,I3322,TRUE,_xll.ohTrigger(RecalcTrigger,Trigger1Y)),NA())</f>
        <v>6.6816258205459889E-3</v>
      </c>
    </row>
    <row r="3323" spans="2:17" x14ac:dyDescent="0.2">
      <c r="B3323" s="39" t="s">
        <v>42</v>
      </c>
      <c r="D3323" s="42">
        <f>_xll.qlCalendarAdvance(Calendar,$D3322,B3323,"f",FALSE)</f>
        <v>63045</v>
      </c>
      <c r="E3323" s="139">
        <f>_xll.qlInterestRateIndexValueDate(IndexON,D3323)</f>
        <v>63045</v>
      </c>
      <c r="F3323" s="155">
        <f>IFERROR(_xll.qlIndexFixing(IndexON,D3323,TRUE,_xll.ohTrigger(RecalcTrigger,TriggerON)),NA())</f>
        <v>6.1005300443284227E-3</v>
      </c>
      <c r="H3323" s="42">
        <f>_xll.qlCalendarAdvance(Calendar,$H3322,B3323,"f",FALSE)</f>
        <v>63045</v>
      </c>
      <c r="I3323" s="139">
        <f>_xll.qlInterestRateIndexValueDate(Index1M,$H3323)</f>
        <v>63047</v>
      </c>
      <c r="J3323" s="144">
        <f>IFERROR(_xll.qlIndexFixing(Index1M,$H3323,TRUE,_xll.ohTrigger(RecalcTrigger,Trigger1M)),NA())</f>
        <v>6.3261024745381311E-3</v>
      </c>
      <c r="K3323" s="44">
        <f>IFERROR(_xll.qlIndexFixing(Index3M,H3323,TRUE,_xll.ohTrigger(RecalcTrigger,Trigger3M)),NA())</f>
        <v>6.5683418035398042E-3</v>
      </c>
      <c r="L3323" s="44">
        <f>IFERROR(_xll.qlIndexFixing(Index6M,$H3323,TRUE,_xll.ohTrigger(RecalcTrigger,Trigger6M)),NA())</f>
        <v>6.4478885804609299E-3</v>
      </c>
      <c r="M3323" s="145">
        <f>IFERROR(_xll.qlIndexFixing(Index1Y,$H3323,TRUE,_xll.ohTrigger(RecalcTrigger,Trigger1Y)),NA())</f>
        <v>6.7593319093816042E-3</v>
      </c>
      <c r="N3323" s="144">
        <f>IFERROR(_xll.qlIndexFixing(ONIndex1M,I3323,TRUE,_xll.ohTrigger(RecalcTrigger,Trigger1M)),NA())</f>
        <v>6.3201706791282675E-3</v>
      </c>
      <c r="O3323" s="44">
        <f>IFERROR(_xll.qlIndexFixing(ONIndex3M,I3323,TRUE,_xll.ohTrigger(RecalcTrigger,Trigger3M)),NA())</f>
        <v>6.5485777960283542E-3</v>
      </c>
      <c r="P3323" s="44">
        <f>IFERROR(_xll.qlIndexFixing(ONIndex6M,I3323,TRUE,_xll.ohTrigger(RecalcTrigger,Trigger6M)),NA())</f>
        <v>6.4814097843957086E-3</v>
      </c>
      <c r="Q3323" s="145">
        <f>IFERROR(_xll.qlIndexFixing(ONIndex1Y,I3323,TRUE,_xll.ohTrigger(RecalcTrigger,Trigger1Y)),NA())</f>
        <v>6.6839067595036994E-3</v>
      </c>
    </row>
    <row r="3324" spans="2:17" x14ac:dyDescent="0.2">
      <c r="B3324" s="39" t="s">
        <v>42</v>
      </c>
      <c r="D3324" s="42">
        <f>_xll.qlCalendarAdvance(Calendar,$D3323,B3324,"f",FALSE)</f>
        <v>63052</v>
      </c>
      <c r="E3324" s="139">
        <f>_xll.qlInterestRateIndexValueDate(IndexON,D3324)</f>
        <v>63052</v>
      </c>
      <c r="F3324" s="155">
        <f>IFERROR(_xll.qlIndexFixing(IndexON,D3324,TRUE,_xll.ohTrigger(RecalcTrigger,TriggerON)),NA())</f>
        <v>6.1005300442484867E-3</v>
      </c>
      <c r="H3324" s="42">
        <f>_xll.qlCalendarAdvance(Calendar,$H3323,B3324,"f",FALSE)</f>
        <v>63052</v>
      </c>
      <c r="I3324" s="139">
        <f>_xll.qlInterestRateIndexValueDate(Index1M,$H3324)</f>
        <v>63054</v>
      </c>
      <c r="J3324" s="144">
        <f>IFERROR(_xll.qlIndexFixing(Index1M,$H3324,TRUE,_xll.ohTrigger(RecalcTrigger,Trigger1M)),NA())</f>
        <v>6.3286572219967141E-3</v>
      </c>
      <c r="K3324" s="44">
        <f>IFERROR(_xll.qlIndexFixing(Index3M,H3324,TRUE,_xll.ohTrigger(RecalcTrigger,Trigger3M)),NA())</f>
        <v>6.5707346907030034E-3</v>
      </c>
      <c r="L3324" s="44">
        <f>IFERROR(_xll.qlIndexFixing(Index6M,$H3324,TRUE,_xll.ohTrigger(RecalcTrigger,Trigger6M)),NA())</f>
        <v>6.4444277035872431E-3</v>
      </c>
      <c r="M3324" s="145">
        <f>IFERROR(_xll.qlIndexFixing(Index1Y,$H3324,TRUE,_xll.ohTrigger(RecalcTrigger,Trigger1Y)),NA())</f>
        <v>6.761296070474882E-3</v>
      </c>
      <c r="N3324" s="144">
        <f>IFERROR(_xll.qlIndexFixing(ONIndex1M,I3324,TRUE,_xll.ohTrigger(RecalcTrigger,Trigger1M)),NA())</f>
        <v>6.3227424120348985E-3</v>
      </c>
      <c r="O3324" s="44">
        <f>IFERROR(_xll.qlIndexFixing(ONIndex3M,I3324,TRUE,_xll.ohTrigger(RecalcTrigger,Trigger3M)),NA())</f>
        <v>6.5510350857600486E-3</v>
      </c>
      <c r="P3324" s="44">
        <f>IFERROR(_xll.qlIndexFixing(ONIndex6M,I3324,TRUE,_xll.ohTrigger(RecalcTrigger,Trigger6M)),NA())</f>
        <v>6.4778345891358668E-3</v>
      </c>
      <c r="Q3324" s="145">
        <f>IFERROR(_xll.qlIndexFixing(ONIndex1Y,I3324,TRUE,_xll.ohTrigger(RecalcTrigger,Trigger1Y)),NA())</f>
        <v>6.6861755696034919E-3</v>
      </c>
    </row>
    <row r="3325" spans="2:17" x14ac:dyDescent="0.2">
      <c r="B3325" s="39" t="s">
        <v>42</v>
      </c>
      <c r="D3325" s="42">
        <f>_xll.qlCalendarAdvance(Calendar,$D3324,B3325,"f",FALSE)</f>
        <v>63059</v>
      </c>
      <c r="E3325" s="139">
        <f>_xll.qlInterestRateIndexValueDate(IndexON,D3325)</f>
        <v>63059</v>
      </c>
      <c r="F3325" s="155">
        <f>IFERROR(_xll.qlIndexFixing(IndexON,D3325,TRUE,_xll.ohTrigger(RecalcTrigger,TriggerON)),NA())</f>
        <v>6.1005300443284227E-3</v>
      </c>
      <c r="H3325" s="42">
        <f>_xll.qlCalendarAdvance(Calendar,$H3324,B3325,"f",FALSE)</f>
        <v>63059</v>
      </c>
      <c r="I3325" s="139">
        <f>_xll.qlInterestRateIndexValueDate(Index1M,$H3325)</f>
        <v>63061</v>
      </c>
      <c r="J3325" s="144">
        <f>IFERROR(_xll.qlIndexFixing(Index1M,$H3325,TRUE,_xll.ohTrigger(RecalcTrigger,Trigger1M)),NA())</f>
        <v>6.3312007625848654E-3</v>
      </c>
      <c r="K3325" s="44">
        <f>IFERROR(_xll.qlIndexFixing(Index3M,H3325,TRUE,_xll.ohTrigger(RecalcTrigger,Trigger3M)),NA())</f>
        <v>6.5731159826648809E-3</v>
      </c>
      <c r="L3325" s="44">
        <f>IFERROR(_xll.qlIndexFixing(Index6M,$H3325,TRUE,_xll.ohTrigger(RecalcTrigger,Trigger6M)),NA())</f>
        <v>6.4409768891719498E-3</v>
      </c>
      <c r="M3325" s="145">
        <f>IFERROR(_xll.qlIndexFixing(Index1Y,$H3325,TRUE,_xll.ohTrigger(RecalcTrigger,Trigger1Y)),NA())</f>
        <v>6.7632474572114631E-3</v>
      </c>
      <c r="N3325" s="144">
        <f>IFERROR(_xll.qlIndexFixing(ONIndex1M,I3325,TRUE,_xll.ohTrigger(RecalcTrigger,Trigger1M)),NA())</f>
        <v>6.3253029758758572E-3</v>
      </c>
      <c r="O3325" s="44">
        <f>IFERROR(_xll.qlIndexFixing(ONIndex3M,I3325,TRUE,_xll.ohTrigger(RecalcTrigger,Trigger3M)),NA())</f>
        <v>6.5534809171374775E-3</v>
      </c>
      <c r="P3325" s="44">
        <f>IFERROR(_xll.qlIndexFixing(ONIndex6M,I3325,TRUE,_xll.ohTrigger(RecalcTrigger,Trigger6M)),NA())</f>
        <v>6.4742691997921042E-3</v>
      </c>
      <c r="Q3325" s="145">
        <f>IFERROR(_xll.qlIndexFixing(ONIndex1Y,I3325,TRUE,_xll.ohTrigger(RecalcTrigger,Trigger1Y)),NA())</f>
        <v>6.688432229582375E-3</v>
      </c>
    </row>
    <row r="3326" spans="2:17" x14ac:dyDescent="0.2">
      <c r="B3326" s="39" t="s">
        <v>42</v>
      </c>
      <c r="D3326" s="42">
        <f>_xll.qlCalendarAdvance(Calendar,$D3325,B3326,"f",FALSE)</f>
        <v>63066</v>
      </c>
      <c r="E3326" s="139">
        <f>_xll.qlInterestRateIndexValueDate(IndexON,D3326)</f>
        <v>63066</v>
      </c>
      <c r="F3326" s="155">
        <f>IFERROR(_xll.qlIndexFixing(IndexON,D3326,TRUE,_xll.ohTrigger(RecalcTrigger,TriggerON)),NA())</f>
        <v>6.1005300442484867E-3</v>
      </c>
      <c r="H3326" s="42">
        <f>_xll.qlCalendarAdvance(Calendar,$H3325,B3326,"f",FALSE)</f>
        <v>63066</v>
      </c>
      <c r="I3326" s="139">
        <f>_xll.qlInterestRateIndexValueDate(Index1M,$H3326)</f>
        <v>63068</v>
      </c>
      <c r="J3326" s="144">
        <f>IFERROR(_xll.qlIndexFixing(Index1M,$H3326,TRUE,_xll.ohTrigger(RecalcTrigger,Trigger1M)),NA())</f>
        <v>6.3337330767082589E-3</v>
      </c>
      <c r="K3326" s="44">
        <f>IFERROR(_xll.qlIndexFixing(Index3M,H3326,TRUE,_xll.ohTrigger(RecalcTrigger,Trigger3M)),NA())</f>
        <v>6.5752585785453111E-3</v>
      </c>
      <c r="L3326" s="44">
        <f>IFERROR(_xll.qlIndexFixing(Index6M,$H3326,TRUE,_xll.ohTrigger(RecalcTrigger,Trigger6M)),NA())</f>
        <v>6.4384605224525396E-3</v>
      </c>
      <c r="M3326" s="145">
        <f>IFERROR(_xll.qlIndexFixing(Index1Y,$H3326,TRUE,_xll.ohTrigger(RecalcTrigger,Trigger1Y)),NA())</f>
        <v>6.7651860480824177E-3</v>
      </c>
      <c r="N3326" s="144">
        <f>IFERROR(_xll.qlIndexFixing(ONIndex1M,I3326,TRUE,_xll.ohTrigger(RecalcTrigger,Trigger1M)),NA())</f>
        <v>6.3278523509069373E-3</v>
      </c>
      <c r="O3326" s="44">
        <f>IFERROR(_xll.qlIndexFixing(ONIndex3M,I3326,TRUE,_xll.ohTrigger(RecalcTrigger,Trigger3M)),NA())</f>
        <v>6.5559152700966905E-3</v>
      </c>
      <c r="P3326" s="44">
        <f>IFERROR(_xll.qlIndexFixing(ONIndex6M,I3326,TRUE,_xll.ohTrigger(RecalcTrigger,Trigger6M)),NA())</f>
        <v>6.4707136335506732E-3</v>
      </c>
      <c r="Q3326" s="145">
        <f>IFERROR(_xll.qlIndexFixing(ONIndex1Y,I3326,TRUE,_xll.ohTrigger(RecalcTrigger,Trigger1Y)),NA())</f>
        <v>6.6906767180974214E-3</v>
      </c>
    </row>
    <row r="3327" spans="2:17" x14ac:dyDescent="0.2">
      <c r="B3327" s="39" t="s">
        <v>42</v>
      </c>
      <c r="D3327" s="42">
        <f>_xll.qlCalendarAdvance(Calendar,$D3326,B3327,"f",FALSE)</f>
        <v>63073</v>
      </c>
      <c r="E3327" s="139">
        <f>_xll.qlInterestRateIndexValueDate(IndexON,D3327)</f>
        <v>63073</v>
      </c>
      <c r="F3327" s="155">
        <f>IFERROR(_xll.qlIndexFixing(IndexON,D3327,TRUE,_xll.ohTrigger(RecalcTrigger,TriggerON)),NA())</f>
        <v>6.1005300442484867E-3</v>
      </c>
      <c r="H3327" s="42">
        <f>_xll.qlCalendarAdvance(Calendar,$H3326,B3327,"f",FALSE)</f>
        <v>63073</v>
      </c>
      <c r="I3327" s="139">
        <f>_xll.qlInterestRateIndexValueDate(Index1M,$H3327)</f>
        <v>63075</v>
      </c>
      <c r="J3327" s="144">
        <f>IFERROR(_xll.qlIndexFixing(Index1M,$H3327,TRUE,_xll.ohTrigger(RecalcTrigger,Trigger1M)),NA())</f>
        <v>6.3362541447875564E-3</v>
      </c>
      <c r="K3327" s="44">
        <f>IFERROR(_xll.qlIndexFixing(Index3M,H3327,TRUE,_xll.ohTrigger(RecalcTrigger,Trigger3M)),NA())</f>
        <v>6.5776174115581834E-3</v>
      </c>
      <c r="L3327" s="44">
        <f>IFERROR(_xll.qlIndexFixing(Index6M,$H3327,TRUE,_xll.ohTrigger(RecalcTrigger,Trigger6M)),NA())</f>
        <v>6.4350265561686154E-3</v>
      </c>
      <c r="M3327" s="145">
        <f>IFERROR(_xll.qlIndexFixing(Index1Y,$H3327,TRUE,_xll.ohTrigger(RecalcTrigger,Trigger1Y)),NA())</f>
        <v>6.7671118215794704E-3</v>
      </c>
      <c r="N3327" s="144">
        <f>IFERROR(_xll.qlIndexFixing(ONIndex1M,I3327,TRUE,_xll.ohTrigger(RecalcTrigger,Trigger1M)),NA())</f>
        <v>6.3303905177036768E-3</v>
      </c>
      <c r="O3327" s="44">
        <f>IFERROR(_xll.qlIndexFixing(ONIndex3M,I3327,TRUE,_xll.ohTrigger(RecalcTrigger,Trigger3M)),NA())</f>
        <v>6.558338124413865E-3</v>
      </c>
      <c r="P3327" s="44">
        <f>IFERROR(_xll.qlIndexFixing(ONIndex6M,I3327,TRUE,_xll.ohTrigger(RecalcTrigger,Trigger6M)),NA())</f>
        <v>6.4671679076777622E-3</v>
      </c>
      <c r="Q3327" s="145">
        <f>IFERROR(_xll.qlIndexFixing(ONIndex1Y,I3327,TRUE,_xll.ohTrigger(RecalcTrigger,Trigger1Y)),NA())</f>
        <v>6.6929090139655756E-3</v>
      </c>
    </row>
    <row r="3328" spans="2:17" x14ac:dyDescent="0.2">
      <c r="B3328" s="39" t="s">
        <v>42</v>
      </c>
      <c r="D3328" s="42">
        <f>_xll.qlCalendarAdvance(Calendar,$D3327,B3328,"f",FALSE)</f>
        <v>63080</v>
      </c>
      <c r="E3328" s="139">
        <f>_xll.qlInterestRateIndexValueDate(IndexON,D3328)</f>
        <v>63080</v>
      </c>
      <c r="F3328" s="155">
        <f>IFERROR(_xll.qlIndexFixing(IndexON,D3328,TRUE,_xll.ohTrigger(RecalcTrigger,TriggerON)),NA())</f>
        <v>6.1005300443284227E-3</v>
      </c>
      <c r="H3328" s="42">
        <f>_xll.qlCalendarAdvance(Calendar,$H3327,B3328,"f",FALSE)</f>
        <v>63080</v>
      </c>
      <c r="I3328" s="139">
        <f>_xll.qlInterestRateIndexValueDate(Index1M,$H3328)</f>
        <v>63082</v>
      </c>
      <c r="J3328" s="144">
        <f>IFERROR(_xll.qlIndexFixing(Index1M,$H3328,TRUE,_xll.ohTrigger(RecalcTrigger,Trigger1M)),NA())</f>
        <v>6.3387639472309298E-3</v>
      </c>
      <c r="K3328" s="44">
        <f>IFERROR(_xll.qlIndexFixing(Index3M,H3328,TRUE,_xll.ohTrigger(RecalcTrigger,Trigger3M)),NA())</f>
        <v>6.5799645906167714E-3</v>
      </c>
      <c r="L3328" s="44">
        <f>IFERROR(_xll.qlIndexFixing(Index6M,$H3328,TRUE,_xll.ohTrigger(RecalcTrigger,Trigger6M)),NA())</f>
        <v>6.4316026966928985E-3</v>
      </c>
      <c r="M3328" s="145">
        <f>IFERROR(_xll.qlIndexFixing(Index1Y,$H3328,TRUE,_xll.ohTrigger(RecalcTrigger,Trigger1Y)),NA())</f>
        <v>6.7690247561941275E-3</v>
      </c>
      <c r="N3328" s="144">
        <f>IFERROR(_xll.qlIndexFixing(ONIndex1M,I3328,TRUE,_xll.ohTrigger(RecalcTrigger,Trigger1M)),NA())</f>
        <v>6.3329174565218693E-3</v>
      </c>
      <c r="O3328" s="44">
        <f>IFERROR(_xll.qlIndexFixing(ONIndex3M,I3328,TRUE,_xll.ohTrigger(RecalcTrigger,Trigger3M)),NA())</f>
        <v>6.5607494601049865E-3</v>
      </c>
      <c r="P3328" s="44">
        <f>IFERROR(_xll.qlIndexFixing(ONIndex6M,I3328,TRUE,_xll.ohTrigger(RecalcTrigger,Trigger6M)),NA())</f>
        <v>6.4636320392796875E-3</v>
      </c>
      <c r="Q3328" s="145">
        <f>IFERROR(_xll.qlIndexFixing(ONIndex1Y,I3328,TRUE,_xll.ohTrigger(RecalcTrigger,Trigger1Y)),NA())</f>
        <v>6.6951290959238463E-3</v>
      </c>
    </row>
    <row r="3329" spans="2:17" x14ac:dyDescent="0.2">
      <c r="B3329" s="39" t="s">
        <v>42</v>
      </c>
      <c r="D3329" s="42">
        <f>_xll.qlCalendarAdvance(Calendar,$D3328,B3329,"f",FALSE)</f>
        <v>63087</v>
      </c>
      <c r="E3329" s="139">
        <f>_xll.qlInterestRateIndexValueDate(IndexON,D3329)</f>
        <v>63087</v>
      </c>
      <c r="F3329" s="155">
        <f>IFERROR(_xll.qlIndexFixing(IndexON,D3329,TRUE,_xll.ohTrigger(RecalcTrigger,TriggerON)),NA())</f>
        <v>6.1005300442484867E-3</v>
      </c>
      <c r="H3329" s="42">
        <f>_xll.qlCalendarAdvance(Calendar,$H3328,B3329,"f",FALSE)</f>
        <v>63087</v>
      </c>
      <c r="I3329" s="139">
        <f>_xll.qlInterestRateIndexValueDate(Index1M,$H3329)</f>
        <v>63089</v>
      </c>
      <c r="J3329" s="144">
        <f>IFERROR(_xll.qlIndexFixing(Index1M,$H3329,TRUE,_xll.ohTrigger(RecalcTrigger,Trigger1M)),NA())</f>
        <v>6.341262464449049E-3</v>
      </c>
      <c r="K3329" s="44">
        <f>IFERROR(_xll.qlIndexFixing(Index3M,H3329,TRUE,_xll.ohTrigger(RecalcTrigger,Trigger3M)),NA())</f>
        <v>6.5823000955842143E-3</v>
      </c>
      <c r="L3329" s="44">
        <f>IFERROR(_xll.qlIndexFixing(Index6M,$H3329,TRUE,_xll.ohTrigger(RecalcTrigger,Trigger6M)),NA())</f>
        <v>6.4281889612116429E-3</v>
      </c>
      <c r="M3329" s="145">
        <f>IFERROR(_xll.qlIndexFixing(Index1Y,$H3329,TRUE,_xll.ohTrigger(RecalcTrigger,Trigger1Y)),NA())</f>
        <v>6.7709248304183333E-3</v>
      </c>
      <c r="N3329" s="144">
        <f>IFERROR(_xll.qlIndexFixing(ONIndex1M,I3329,TRUE,_xll.ohTrigger(RecalcTrigger,Trigger1M)),NA())</f>
        <v>6.3354331478571169E-3</v>
      </c>
      <c r="O3329" s="44">
        <f>IFERROR(_xll.qlIndexFixing(ONIndex3M,I3329,TRUE,_xll.ohTrigger(RecalcTrigger,Trigger3M)),NA())</f>
        <v>6.5631492571061045E-3</v>
      </c>
      <c r="P3329" s="44">
        <f>IFERROR(_xll.qlIndexFixing(ONIndex6M,I3329,TRUE,_xll.ohTrigger(RecalcTrigger,Trigger6M)),NA())</f>
        <v>6.4601060455427017E-3</v>
      </c>
      <c r="Q3329" s="145">
        <f>IFERROR(_xll.qlIndexFixing(ONIndex1Y,I3329,TRUE,_xll.ohTrigger(RecalcTrigger,Trigger1Y)),NA())</f>
        <v>6.6973369425493701E-3</v>
      </c>
    </row>
    <row r="3330" spans="2:17" x14ac:dyDescent="0.2">
      <c r="B3330" s="39" t="s">
        <v>42</v>
      </c>
      <c r="D3330" s="42">
        <f>_xll.qlCalendarAdvance(Calendar,$D3329,B3330,"f",FALSE)</f>
        <v>63094</v>
      </c>
      <c r="E3330" s="139">
        <f>_xll.qlInterestRateIndexValueDate(IndexON,D3330)</f>
        <v>63094</v>
      </c>
      <c r="F3330" s="155">
        <f>IFERROR(_xll.qlIndexFixing(IndexON,D3330,TRUE,_xll.ohTrigger(RecalcTrigger,TriggerON)),NA())</f>
        <v>6.1005300442484867E-3</v>
      </c>
      <c r="H3330" s="42">
        <f>_xll.qlCalendarAdvance(Calendar,$H3329,B3330,"f",FALSE)</f>
        <v>63094</v>
      </c>
      <c r="I3330" s="139">
        <f>_xll.qlInterestRateIndexValueDate(Index1M,$H3330)</f>
        <v>63096</v>
      </c>
      <c r="J3330" s="144">
        <f>IFERROR(_xll.qlIndexFixing(Index1M,$H3330,TRUE,_xll.ohTrigger(RecalcTrigger,Trigger1M)),NA())</f>
        <v>6.3437496768550816E-3</v>
      </c>
      <c r="K3330" s="44">
        <f>IFERROR(_xll.qlIndexFixing(Index3M,H3330,TRUE,_xll.ohTrigger(RecalcTrigger,Trigger3M)),NA())</f>
        <v>6.5846239063368298E-3</v>
      </c>
      <c r="L3330" s="44">
        <f>IFERROR(_xll.qlIndexFixing(Index6M,$H3330,TRUE,_xll.ohTrigger(RecalcTrigger,Trigger6M)),NA())</f>
        <v>6.4247853669057997E-3</v>
      </c>
      <c r="M3330" s="145">
        <f>IFERROR(_xll.qlIndexFixing(Index1Y,$H3330,TRUE,_xll.ohTrigger(RecalcTrigger,Trigger1Y)),NA())</f>
        <v>6.7728120227446894E-3</v>
      </c>
      <c r="N3330" s="144">
        <f>IFERROR(_xll.qlIndexFixing(ONIndex1M,I3330,TRUE,_xll.ohTrigger(RecalcTrigger,Trigger1M)),NA())</f>
        <v>6.3379375722849574E-3</v>
      </c>
      <c r="O3330" s="44">
        <f>IFERROR(_xll.qlIndexFixing(ONIndex3M,I3330,TRUE,_xll.ohTrigger(RecalcTrigger,Trigger3M)),NA())</f>
        <v>6.5655374954332046E-3</v>
      </c>
      <c r="P3330" s="44">
        <f>IFERROR(_xll.qlIndexFixing(ONIndex6M,I3330,TRUE,_xll.ohTrigger(RecalcTrigger,Trigger6M)),NA())</f>
        <v>6.4565899436530572E-3</v>
      </c>
      <c r="Q3330" s="145">
        <f>IFERROR(_xll.qlIndexFixing(ONIndex1Y,I3330,TRUE,_xll.ohTrigger(RecalcTrigger,Trigger1Y)),NA())</f>
        <v>6.6995325325791555E-3</v>
      </c>
    </row>
    <row r="3331" spans="2:17" x14ac:dyDescent="0.2">
      <c r="B3331" s="39" t="s">
        <v>42</v>
      </c>
      <c r="D3331" s="42">
        <f>_xll.qlCalendarAdvance(Calendar,$D3330,B3331,"f",FALSE)</f>
        <v>63101</v>
      </c>
      <c r="E3331" s="139">
        <f>_xll.qlInterestRateIndexValueDate(IndexON,D3331)</f>
        <v>63101</v>
      </c>
      <c r="F3331" s="155">
        <f>IFERROR(_xll.qlIndexFixing(IndexON,D3331,TRUE,_xll.ohTrigger(RecalcTrigger,TriggerON)),NA())</f>
        <v>6.1005300443284227E-3</v>
      </c>
      <c r="H3331" s="42">
        <f>_xll.qlCalendarAdvance(Calendar,$H3330,B3331,"f",FALSE)</f>
        <v>63101</v>
      </c>
      <c r="I3331" s="139">
        <f>_xll.qlInterestRateIndexValueDate(Index1M,$H3331)</f>
        <v>63103</v>
      </c>
      <c r="J3331" s="144">
        <f>IFERROR(_xll.qlIndexFixing(Index1M,$H3331,TRUE,_xll.ohTrigger(RecalcTrigger,Trigger1M)),NA())</f>
        <v>6.3462255648671917E-3</v>
      </c>
      <c r="K3331" s="44">
        <f>IFERROR(_xll.qlIndexFixing(Index3M,H3331,TRUE,_xll.ohTrigger(RecalcTrigger,Trigger3M)),NA())</f>
        <v>6.5871591078971239E-3</v>
      </c>
      <c r="L3331" s="44">
        <f>IFERROR(_xll.qlIndexFixing(Index6M,$H3331,TRUE,_xll.ohTrigger(RecalcTrigger,Trigger6M)),NA())</f>
        <v>6.4212102757500193E-3</v>
      </c>
      <c r="M3331" s="145">
        <f>IFERROR(_xll.qlIndexFixing(Index1Y,$H3331,TRUE,_xll.ohTrigger(RecalcTrigger,Trigger1Y)),NA())</f>
        <v>6.7746863116655781E-3</v>
      </c>
      <c r="N3331" s="144">
        <f>IFERROR(_xll.qlIndexFixing(ONIndex1M,I3331,TRUE,_xll.ohTrigger(RecalcTrigger,Trigger1M)),NA())</f>
        <v>6.3404307100611845E-3</v>
      </c>
      <c r="O3331" s="44">
        <f>IFERROR(_xll.qlIndexFixing(ONIndex3M,I3331,TRUE,_xll.ohTrigger(RecalcTrigger,Trigger3M)),NA())</f>
        <v>6.5679141548624642E-3</v>
      </c>
      <c r="P3331" s="44">
        <f>IFERROR(_xll.qlIndexFixing(ONIndex6M,I3331,TRUE,_xll.ohTrigger(RecalcTrigger,Trigger6M)),NA())</f>
        <v>6.4530837507170702E-3</v>
      </c>
      <c r="Q3331" s="145">
        <f>IFERROR(_xll.qlIndexFixing(ONIndex1Y,I3331,TRUE,_xll.ohTrigger(RecalcTrigger,Trigger1Y)),NA())</f>
        <v>6.7017158449100833E-3</v>
      </c>
    </row>
    <row r="3332" spans="2:17" x14ac:dyDescent="0.2">
      <c r="B3332" s="39" t="s">
        <v>42</v>
      </c>
      <c r="D3332" s="42">
        <f>_xll.qlCalendarAdvance(Calendar,$D3331,B3332,"f",FALSE)</f>
        <v>63108</v>
      </c>
      <c r="E3332" s="139">
        <f>_xll.qlInterestRateIndexValueDate(IndexON,D3332)</f>
        <v>63108</v>
      </c>
      <c r="F3332" s="155">
        <f>IFERROR(_xll.qlIndexFixing(IndexON,D3332,TRUE,_xll.ohTrigger(RecalcTrigger,TriggerON)),NA())</f>
        <v>6.1005300443284227E-3</v>
      </c>
      <c r="H3332" s="42">
        <f>_xll.qlCalendarAdvance(Calendar,$H3331,B3332,"f",FALSE)</f>
        <v>63108</v>
      </c>
      <c r="I3332" s="139">
        <f>_xll.qlInterestRateIndexValueDate(Index1M,$H3332)</f>
        <v>63110</v>
      </c>
      <c r="J3332" s="144">
        <f>IFERROR(_xll.qlIndexFixing(Index1M,$H3332,TRUE,_xll.ohTrigger(RecalcTrigger,Trigger1M)),NA())</f>
        <v>6.348690108891053E-3</v>
      </c>
      <c r="K3332" s="44">
        <f>IFERROR(_xll.qlIndexFixing(Index3M,H3332,TRUE,_xll.ohTrigger(RecalcTrigger,Trigger3M)),NA())</f>
        <v>6.5894586697962838E-3</v>
      </c>
      <c r="L3332" s="44">
        <f>IFERROR(_xll.qlIndexFixing(Index6M,$H3332,TRUE,_xll.ohTrigger(RecalcTrigger,Trigger6M)),NA())</f>
        <v>6.417827687928747E-3</v>
      </c>
      <c r="M3332" s="145">
        <f>IFERROR(_xll.qlIndexFixing(Index1Y,$H3332,TRUE,_xll.ohTrigger(RecalcTrigger,Trigger1Y)),NA())</f>
        <v>6.7765476756742578E-3</v>
      </c>
      <c r="N3332" s="144">
        <f>IFERROR(_xll.qlIndexFixing(ONIndex1M,I3332,TRUE,_xll.ohTrigger(RecalcTrigger,Trigger1M)),NA())</f>
        <v>6.3429125416014642E-3</v>
      </c>
      <c r="O3332" s="44">
        <f>IFERROR(_xll.qlIndexFixing(ONIndex3M,I3332,TRUE,_xll.ohTrigger(RecalcTrigger,Trigger3M)),NA())</f>
        <v>6.5702792153299328E-3</v>
      </c>
      <c r="P3332" s="44">
        <f>IFERROR(_xll.qlIndexFixing(ONIndex6M,I3332,TRUE,_xll.ohTrigger(RecalcTrigger,Trigger6M)),NA())</f>
        <v>6.4495874840009293E-3</v>
      </c>
      <c r="Q3332" s="145">
        <f>IFERROR(_xll.qlIndexFixing(ONIndex1Y,I3332,TRUE,_xll.ohTrigger(RecalcTrigger,Trigger1Y)),NA())</f>
        <v>6.703886858039354E-3</v>
      </c>
    </row>
    <row r="3333" spans="2:17" x14ac:dyDescent="0.2">
      <c r="B3333" s="39" t="s">
        <v>42</v>
      </c>
      <c r="D3333" s="42">
        <f>_xll.qlCalendarAdvance(Calendar,$D3332,B3333,"f",FALSE)</f>
        <v>63115</v>
      </c>
      <c r="E3333" s="139">
        <f>_xll.qlInterestRateIndexValueDate(IndexON,D3333)</f>
        <v>63115</v>
      </c>
      <c r="F3333" s="155">
        <f>IFERROR(_xll.qlIndexFixing(IndexON,D3333,TRUE,_xll.ohTrigger(RecalcTrigger,TriggerON)),NA())</f>
        <v>6.1005300443284227E-3</v>
      </c>
      <c r="H3333" s="42">
        <f>_xll.qlCalendarAdvance(Calendar,$H3332,B3333,"f",FALSE)</f>
        <v>63115</v>
      </c>
      <c r="I3333" s="139">
        <f>_xll.qlInterestRateIndexValueDate(Index1M,$H3333)</f>
        <v>63117</v>
      </c>
      <c r="J3333" s="144">
        <f>IFERROR(_xll.qlIndexFixing(Index1M,$H3333,TRUE,_xll.ohTrigger(RecalcTrigger,Trigger1M)),NA())</f>
        <v>6.3511432893423314E-3</v>
      </c>
      <c r="K3333" s="44">
        <f>IFERROR(_xll.qlIndexFixing(Index3M,H3333,TRUE,_xll.ohTrigger(RecalcTrigger,Trigger3M)),NA())</f>
        <v>6.5917464754516398E-3</v>
      </c>
      <c r="L3333" s="44">
        <f>IFERROR(_xll.qlIndexFixing(Index6M,$H3333,TRUE,_xll.ohTrigger(RecalcTrigger,Trigger6M)),NA())</f>
        <v>6.4144552942773788E-3</v>
      </c>
      <c r="M3333" s="145">
        <f>IFERROR(_xll.qlIndexFixing(Index1Y,$H3333,TRUE,_xll.ohTrigger(RecalcTrigger,Trigger1Y)),NA())</f>
        <v>6.7783960932642062E-3</v>
      </c>
      <c r="N3333" s="144">
        <f>IFERROR(_xll.qlIndexFixing(ONIndex1M,I3333,TRUE,_xll.ohTrigger(RecalcTrigger,Trigger1M)),NA())</f>
        <v>6.3453830475612705E-3</v>
      </c>
      <c r="O3333" s="44">
        <f>IFERROR(_xll.qlIndexFixing(ONIndex3M,I3333,TRUE,_xll.ohTrigger(RecalcTrigger,Trigger3M)),NA())</f>
        <v>6.5726326567716598E-3</v>
      </c>
      <c r="P3333" s="44">
        <f>IFERROR(_xll.qlIndexFixing(ONIndex6M,I3333,TRUE,_xll.ohTrigger(RecalcTrigger,Trigger6M)),NA())</f>
        <v>6.446101160770823E-3</v>
      </c>
      <c r="Q3333" s="145">
        <f>IFERROR(_xll.qlIndexFixing(ONIndex1Y,I3333,TRUE,_xll.ohTrigger(RecalcTrigger,Trigger1Y)),NA())</f>
        <v>6.7060455507839123E-3</v>
      </c>
    </row>
    <row r="3334" spans="2:17" x14ac:dyDescent="0.2">
      <c r="B3334" s="39" t="s">
        <v>42</v>
      </c>
      <c r="D3334" s="42">
        <f>_xll.qlCalendarAdvance(Calendar,$D3333,B3334,"f",FALSE)</f>
        <v>63122</v>
      </c>
      <c r="E3334" s="139">
        <f>_xll.qlInterestRateIndexValueDate(IndexON,D3334)</f>
        <v>63122</v>
      </c>
      <c r="F3334" s="155">
        <f>IFERROR(_xll.qlIndexFixing(IndexON,D3334,TRUE,_xll.ohTrigger(RecalcTrigger,TriggerON)),NA())</f>
        <v>6.1005300443284227E-3</v>
      </c>
      <c r="H3334" s="42">
        <f>_xll.qlCalendarAdvance(Calendar,$H3333,B3334,"f",FALSE)</f>
        <v>63122</v>
      </c>
      <c r="I3334" s="139">
        <f>_xll.qlInterestRateIndexValueDate(Index1M,$H3334)</f>
        <v>63124</v>
      </c>
      <c r="J3334" s="144">
        <f>IFERROR(_xll.qlIndexFixing(Index1M,$H3334,TRUE,_xll.ohTrigger(RecalcTrigger,Trigger1M)),NA())</f>
        <v>6.3535850866316967E-3</v>
      </c>
      <c r="K3334" s="44">
        <f>IFERROR(_xll.qlIndexFixing(Index3M,H3334,TRUE,_xll.ohTrigger(RecalcTrigger,Trigger3M)),NA())</f>
        <v>6.5940225047323373E-3</v>
      </c>
      <c r="L3334" s="44">
        <f>IFERROR(_xll.qlIndexFixing(Index6M,$H3334,TRUE,_xll.ohTrigger(RecalcTrigger,Trigger6M)),NA())</f>
        <v>6.4110931119795321E-3</v>
      </c>
      <c r="M3334" s="145">
        <f>IFERROR(_xll.qlIndexFixing(Index1Y,$H3334,TRUE,_xll.ohTrigger(RecalcTrigger,Trigger1Y)),NA())</f>
        <v>6.7802315429291186E-3</v>
      </c>
      <c r="N3334" s="144">
        <f>IFERROR(_xll.qlIndexFixing(ONIndex1M,I3334,TRUE,_xll.ohTrigger(RecalcTrigger,Trigger1M)),NA())</f>
        <v>6.3478422081164609E-3</v>
      </c>
      <c r="O3334" s="44">
        <f>IFERROR(_xll.qlIndexFixing(ONIndex3M,I3334,TRUE,_xll.ohTrigger(RecalcTrigger,Trigger3M)),NA())</f>
        <v>6.5749744592835668E-3</v>
      </c>
      <c r="P3334" s="44">
        <f>IFERROR(_xll.qlIndexFixing(ONIndex6M,I3334,TRUE,_xll.ohTrigger(RecalcTrigger,Trigger6M)),NA())</f>
        <v>6.4426247978932594E-3</v>
      </c>
      <c r="Q3334" s="145">
        <f>IFERROR(_xll.qlIndexFixing(ONIndex1Y,I3334,TRUE,_xll.ohTrigger(RecalcTrigger,Trigger1Y)),NA())</f>
        <v>6.7081919017208946E-3</v>
      </c>
    </row>
    <row r="3335" spans="2:17" x14ac:dyDescent="0.2">
      <c r="B3335" s="39" t="s">
        <v>42</v>
      </c>
      <c r="D3335" s="42">
        <f>_xll.qlCalendarAdvance(Calendar,$D3334,B3335,"f",FALSE)</f>
        <v>63129</v>
      </c>
      <c r="E3335" s="139">
        <f>_xll.qlInterestRateIndexValueDate(IndexON,D3335)</f>
        <v>63129</v>
      </c>
      <c r="F3335" s="155">
        <f>IFERROR(_xll.qlIndexFixing(IndexON,D3335,TRUE,_xll.ohTrigger(RecalcTrigger,TriggerON)),NA())</f>
        <v>6.1005300442484867E-3</v>
      </c>
      <c r="H3335" s="42">
        <f>_xll.qlCalendarAdvance(Calendar,$H3334,B3335,"f",FALSE)</f>
        <v>63129</v>
      </c>
      <c r="I3335" s="139">
        <f>_xll.qlInterestRateIndexValueDate(Index1M,$H3335)</f>
        <v>63131</v>
      </c>
      <c r="J3335" s="144">
        <f>IFERROR(_xll.qlIndexFixing(Index1M,$H3335,TRUE,_xll.ohTrigger(RecalcTrigger,Trigger1M)),NA())</f>
        <v>6.3560154811748149E-3</v>
      </c>
      <c r="K3335" s="44">
        <f>IFERROR(_xll.qlIndexFixing(Index3M,H3335,TRUE,_xll.ohTrigger(RecalcTrigger,Trigger3M)),NA())</f>
        <v>6.59628673751013E-3</v>
      </c>
      <c r="L3335" s="44">
        <f>IFERROR(_xll.qlIndexFixing(Index6M,$H3335,TRUE,_xll.ohTrigger(RecalcTrigger,Trigger6M)),NA())</f>
        <v>6.4079201144815728E-3</v>
      </c>
      <c r="M3335" s="145">
        <f>IFERROR(_xll.qlIndexFixing(Index1Y,$H3335,TRUE,_xll.ohTrigger(RecalcTrigger,Trigger1Y)),NA())</f>
        <v>6.7820540031631304E-3</v>
      </c>
      <c r="N3335" s="144">
        <f>IFERROR(_xll.qlIndexFixing(ONIndex1M,I3335,TRUE,_xll.ohTrigger(RecalcTrigger,Trigger1M)),NA())</f>
        <v>6.3502900036827015E-3</v>
      </c>
      <c r="O3335" s="44">
        <f>IFERROR(_xll.qlIndexFixing(ONIndex3M,I3335,TRUE,_xll.ohTrigger(RecalcTrigger,Trigger3M)),NA())</f>
        <v>6.5773046025618953E-3</v>
      </c>
      <c r="P3335" s="44">
        <f>IFERROR(_xll.qlIndexFixing(ONIndex6M,I3335,TRUE,_xll.ohTrigger(RecalcTrigger,Trigger6M)),NA())</f>
        <v>6.4391584128742352E-3</v>
      </c>
      <c r="Q3335" s="145">
        <f>IFERROR(_xll.qlIndexFixing(ONIndex1Y,I3335,TRUE,_xll.ohTrigger(RecalcTrigger,Trigger1Y)),NA())</f>
        <v>6.7103258896672457E-3</v>
      </c>
    </row>
    <row r="3336" spans="2:17" x14ac:dyDescent="0.2">
      <c r="B3336" s="39" t="s">
        <v>42</v>
      </c>
      <c r="D3336" s="42">
        <f>_xll.qlCalendarAdvance(Calendar,$D3335,B3336,"f",FALSE)</f>
        <v>63136</v>
      </c>
      <c r="E3336" s="139">
        <f>_xll.qlInterestRateIndexValueDate(IndexON,D3336)</f>
        <v>63136</v>
      </c>
      <c r="F3336" s="155">
        <f>IFERROR(_xll.qlIndexFixing(IndexON,D3336,TRUE,_xll.ohTrigger(RecalcTrigger,TriggerON)),NA())</f>
        <v>6.1005300442484867E-3</v>
      </c>
      <c r="H3336" s="42">
        <f>_xll.qlCalendarAdvance(Calendar,$H3335,B3336,"f",FALSE)</f>
        <v>63136</v>
      </c>
      <c r="I3336" s="139">
        <f>_xll.qlInterestRateIndexValueDate(Index1M,$H3336)</f>
        <v>63138</v>
      </c>
      <c r="J3336" s="144">
        <f>IFERROR(_xll.qlIndexFixing(Index1M,$H3336,TRUE,_xll.ohTrigger(RecalcTrigger,Trigger1M)),NA())</f>
        <v>6.3584344533798576E-3</v>
      </c>
      <c r="K3336" s="44">
        <f>IFERROR(_xll.qlIndexFixing(Index3M,H3336,TRUE,_xll.ohTrigger(RecalcTrigger,Trigger3M)),NA())</f>
        <v>6.5985391536524272E-3</v>
      </c>
      <c r="L3336" s="44">
        <f>IFERROR(_xll.qlIndexFixing(Index6M,$H3336,TRUE,_xll.ohTrigger(RecalcTrigger,Trigger6M)),NA())</f>
        <v>6.4045777281046207E-3</v>
      </c>
      <c r="M3336" s="145">
        <f>IFERROR(_xll.qlIndexFixing(Index1Y,$H3336,TRUE,_xll.ohTrigger(RecalcTrigger,Trigger1Y)),NA())</f>
        <v>6.7838634524605953E-3</v>
      </c>
      <c r="N3336" s="144">
        <f>IFERROR(_xll.qlIndexFixing(ONIndex1M,I3336,TRUE,_xll.ohTrigger(RecalcTrigger,Trigger1M)),NA())</f>
        <v>6.3527264149954021E-3</v>
      </c>
      <c r="O3336" s="44">
        <f>IFERROR(_xll.qlIndexFixing(ONIndex3M,I3336,TRUE,_xll.ohTrigger(RecalcTrigger,Trigger3M)),NA())</f>
        <v>6.5796230665426947E-3</v>
      </c>
      <c r="P3336" s="44">
        <f>IFERROR(_xll.qlIndexFixing(ONIndex6M,I3336,TRUE,_xll.ohTrigger(RecalcTrigger,Trigger6M)),NA())</f>
        <v>6.4357020228200668E-3</v>
      </c>
      <c r="Q3336" s="145">
        <f>IFERROR(_xll.qlIndexFixing(ONIndex1Y,I3336,TRUE,_xll.ohTrigger(RecalcTrigger,Trigger1Y)),NA())</f>
        <v>6.7124474933599743E-3</v>
      </c>
    </row>
    <row r="3337" spans="2:17" x14ac:dyDescent="0.2">
      <c r="B3337" s="39" t="s">
        <v>42</v>
      </c>
      <c r="D3337" s="42">
        <f>_xll.qlCalendarAdvance(Calendar,$D3336,B3337,"f",FALSE)</f>
        <v>63143</v>
      </c>
      <c r="E3337" s="139">
        <f>_xll.qlInterestRateIndexValueDate(IndexON,D3337)</f>
        <v>63143</v>
      </c>
      <c r="F3337" s="155">
        <f>IFERROR(_xll.qlIndexFixing(IndexON,D3337,TRUE,_xll.ohTrigger(RecalcTrigger,TriggerON)),NA())</f>
        <v>6.1005300443284227E-3</v>
      </c>
      <c r="H3337" s="42">
        <f>_xll.qlCalendarAdvance(Calendar,$H3336,B3337,"f",FALSE)</f>
        <v>63143</v>
      </c>
      <c r="I3337" s="139">
        <f>_xll.qlInterestRateIndexValueDate(Index1M,$H3337)</f>
        <v>63145</v>
      </c>
      <c r="J3337" s="144">
        <f>IFERROR(_xll.qlIndexFixing(Index1M,$H3337,TRUE,_xll.ohTrigger(RecalcTrigger,Trigger1M)),NA())</f>
        <v>6.3608419836649888E-3</v>
      </c>
      <c r="K3337" s="44">
        <f>IFERROR(_xll.qlIndexFixing(Index3M,H3337,TRUE,_xll.ohTrigger(RecalcTrigger,Trigger3M)),NA())</f>
        <v>6.6007797330292425E-3</v>
      </c>
      <c r="L3337" s="44">
        <f>IFERROR(_xll.qlIndexFixing(Index6M,$H3337,TRUE,_xll.ohTrigger(RecalcTrigger,Trigger6M)),NA())</f>
        <v>6.4012456031953668E-3</v>
      </c>
      <c r="M3337" s="145">
        <f>IFERROR(_xll.qlIndexFixing(Index1Y,$H3337,TRUE,_xll.ohTrigger(RecalcTrigger,Trigger1Y)),NA())</f>
        <v>6.7856598693163041E-3</v>
      </c>
      <c r="N3337" s="144">
        <f>IFERROR(_xll.qlIndexFixing(ONIndex1M,I3337,TRUE,_xll.ohTrigger(RecalcTrigger,Trigger1M)),NA())</f>
        <v>6.3551514222304206E-3</v>
      </c>
      <c r="O3337" s="44">
        <f>IFERROR(_xll.qlIndexFixing(ONIndex3M,I3337,TRUE,_xll.ohTrigger(RecalcTrigger,Trigger3M)),NA())</f>
        <v>6.5819298313218866E-3</v>
      </c>
      <c r="P3337" s="44">
        <f>IFERROR(_xll.qlIndexFixing(ONIndex6M,I3337,TRUE,_xll.ohTrigger(RecalcTrigger,Trigger6M)),NA())</f>
        <v>6.4322556448370705E-3</v>
      </c>
      <c r="Q3337" s="145">
        <f>IFERROR(_xll.qlIndexFixing(ONIndex1Y,I3337,TRUE,_xll.ohTrigger(RecalcTrigger,Trigger1Y)),NA())</f>
        <v>6.7145566915360888E-3</v>
      </c>
    </row>
    <row r="3338" spans="2:17" x14ac:dyDescent="0.2">
      <c r="B3338" s="39" t="s">
        <v>42</v>
      </c>
      <c r="D3338" s="42">
        <f>_xll.qlCalendarAdvance(Calendar,$D3337,B3338,"f",FALSE)</f>
        <v>63150</v>
      </c>
      <c r="E3338" s="139">
        <f>_xll.qlInterestRateIndexValueDate(IndexON,D3338)</f>
        <v>63150</v>
      </c>
      <c r="F3338" s="155">
        <f>IFERROR(_xll.qlIndexFixing(IndexON,D3338,TRUE,_xll.ohTrigger(RecalcTrigger,TriggerON)),NA())</f>
        <v>6.1005300443284227E-3</v>
      </c>
      <c r="H3338" s="42">
        <f>_xll.qlCalendarAdvance(Calendar,$H3337,B3338,"f",FALSE)</f>
        <v>63150</v>
      </c>
      <c r="I3338" s="139">
        <f>_xll.qlInterestRateIndexValueDate(Index1M,$H3338)</f>
        <v>63152</v>
      </c>
      <c r="J3338" s="144">
        <f>IFERROR(_xll.qlIndexFixing(Index1M,$H3338,TRUE,_xll.ohTrigger(RecalcTrigger,Trigger1M)),NA())</f>
        <v>6.3634643563775291E-3</v>
      </c>
      <c r="K3338" s="44">
        <f>IFERROR(_xll.qlIndexFixing(Index3M,H3338,TRUE,_xll.ohTrigger(RecalcTrigger,Trigger3M)),NA())</f>
        <v>6.6030084555131997E-3</v>
      </c>
      <c r="L3338" s="44">
        <f>IFERROR(_xll.qlIndexFixing(Index6M,$H3338,TRUE,_xll.ohTrigger(RecalcTrigger,Trigger6M)),NA())</f>
        <v>6.3979237569352053E-3</v>
      </c>
      <c r="M3338" s="145">
        <f>IFERROR(_xll.qlIndexFixing(Index1Y,$H3338,TRUE,_xll.ohTrigger(RecalcTrigger,Trigger1Y)),NA())</f>
        <v>6.7874432322252674E-3</v>
      </c>
      <c r="N3338" s="144">
        <f>IFERROR(_xll.qlIndexFixing(ONIndex1M,I3338,TRUE,_xll.ohTrigger(RecalcTrigger,Trigger1M)),NA())</f>
        <v>6.3575650059632949E-3</v>
      </c>
      <c r="O3338" s="44">
        <f>IFERROR(_xll.qlIndexFixing(ONIndex3M,I3338,TRUE,_xll.ohTrigger(RecalcTrigger,Trigger3M)),NA())</f>
        <v>6.5842248766756484E-3</v>
      </c>
      <c r="P3338" s="44">
        <f>IFERROR(_xll.qlIndexFixing(ONIndex6M,I3338,TRUE,_xll.ohTrigger(RecalcTrigger,Trigger6M)),NA())</f>
        <v>6.4288192961914348E-3</v>
      </c>
      <c r="Q3338" s="145">
        <f>IFERROR(_xll.qlIndexFixing(ONIndex1Y,I3338,TRUE,_xll.ohTrigger(RecalcTrigger,Trigger1Y)),NA())</f>
        <v>6.716653462852662E-3</v>
      </c>
    </row>
    <row r="3339" spans="2:17" x14ac:dyDescent="0.2">
      <c r="B3339" s="39" t="s">
        <v>42</v>
      </c>
      <c r="D3339" s="42">
        <f>_xll.qlCalendarAdvance(Calendar,$D3338,B3339,"f",FALSE)</f>
        <v>63157</v>
      </c>
      <c r="E3339" s="139">
        <f>_xll.qlInterestRateIndexValueDate(IndexON,D3339)</f>
        <v>63157</v>
      </c>
      <c r="F3339" s="155">
        <f>IFERROR(_xll.qlIndexFixing(IndexON,D3339,TRUE,_xll.ohTrigger(RecalcTrigger,TriggerON)),NA())</f>
        <v>6.1005300443284227E-3</v>
      </c>
      <c r="H3339" s="42">
        <f>_xll.qlCalendarAdvance(Calendar,$H3338,B3339,"f",FALSE)</f>
        <v>63157</v>
      </c>
      <c r="I3339" s="139">
        <f>_xll.qlInterestRateIndexValueDate(Index1M,$H3339)</f>
        <v>63159</v>
      </c>
      <c r="J3339" s="144">
        <f>IFERROR(_xll.qlIndexFixing(Index1M,$H3339,TRUE,_xll.ohTrigger(RecalcTrigger,Trigger1M)),NA())</f>
        <v>6.3656226401107019E-3</v>
      </c>
      <c r="K3339" s="44">
        <f>IFERROR(_xll.qlIndexFixing(Index3M,H3339,TRUE,_xll.ohTrigger(RecalcTrigger,Trigger3M)),NA())</f>
        <v>6.604791908033647E-3</v>
      </c>
      <c r="L3339" s="44">
        <f>IFERROR(_xll.qlIndexFixing(Index6M,$H3339,TRUE,_xll.ohTrigger(RecalcTrigger,Trigger6M)),NA())</f>
        <v>6.3944359722486995E-3</v>
      </c>
      <c r="M3339" s="145">
        <f>IFERROR(_xll.qlIndexFixing(Index1Y,$H3339,TRUE,_xll.ohTrigger(RecalcTrigger,Trigger1Y)),NA())</f>
        <v>6.7892135196833724E-3</v>
      </c>
      <c r="N3339" s="144">
        <f>IFERROR(_xll.qlIndexFixing(ONIndex1M,I3339,TRUE,_xll.ohTrigger(RecalcTrigger,Trigger1M)),NA())</f>
        <v>6.3599671463698826E-3</v>
      </c>
      <c r="O3339" s="44">
        <f>IFERROR(_xll.qlIndexFixing(ONIndex3M,I3339,TRUE,_xll.ohTrigger(RecalcTrigger,Trigger3M)),NA())</f>
        <v>6.5865081825400296E-3</v>
      </c>
      <c r="P3339" s="44">
        <f>IFERROR(_xll.qlIndexFixing(ONIndex6M,I3339,TRUE,_xll.ohTrigger(RecalcTrigger,Trigger6M)),NA())</f>
        <v>6.42539299390954E-3</v>
      </c>
      <c r="Q3339" s="145">
        <f>IFERROR(_xll.qlIndexFixing(ONIndex1Y,I3339,TRUE,_xll.ohTrigger(RecalcTrigger,Trigger1Y)),NA())</f>
        <v>6.7187377858868302E-3</v>
      </c>
    </row>
    <row r="3340" spans="2:17" x14ac:dyDescent="0.2">
      <c r="B3340" s="39" t="s">
        <v>42</v>
      </c>
      <c r="D3340" s="42">
        <f>_xll.qlCalendarAdvance(Calendar,$D3339,B3340,"f",FALSE)</f>
        <v>63164</v>
      </c>
      <c r="E3340" s="139">
        <f>_xll.qlInterestRateIndexValueDate(IndexON,D3340)</f>
        <v>63164</v>
      </c>
      <c r="F3340" s="155">
        <f>IFERROR(_xll.qlIndexFixing(IndexON,D3340,TRUE,_xll.ohTrigger(RecalcTrigger,TriggerON)),NA())</f>
        <v>6.1005300443284227E-3</v>
      </c>
      <c r="H3340" s="42">
        <f>_xll.qlCalendarAdvance(Calendar,$H3339,B3340,"f",FALSE)</f>
        <v>63164</v>
      </c>
      <c r="I3340" s="139">
        <f>_xll.qlInterestRateIndexValueDate(Index1M,$H3340)</f>
        <v>63166</v>
      </c>
      <c r="J3340" s="144">
        <f>IFERROR(_xll.qlIndexFixing(Index1M,$H3340,TRUE,_xll.ohTrigger(RecalcTrigger,Trigger1M)),NA())</f>
        <v>6.3679957271026155E-3</v>
      </c>
      <c r="K3340" s="44">
        <f>IFERROR(_xll.qlIndexFixing(Index3M,H3340,TRUE,_xll.ohTrigger(RecalcTrigger,Trigger3M)),NA())</f>
        <v>6.6069984824785877E-3</v>
      </c>
      <c r="L3340" s="44">
        <f>IFERROR(_xll.qlIndexFixing(Index6M,$H3340,TRUE,_xll.ohTrigger(RecalcTrigger,Trigger6M)),NA())</f>
        <v>6.3911354189441893E-3</v>
      </c>
      <c r="M3340" s="145">
        <f>IFERROR(_xll.qlIndexFixing(Index1Y,$H3340,TRUE,_xll.ohTrigger(RecalcTrigger,Trigger1Y)),NA())</f>
        <v>6.7909707101865037E-3</v>
      </c>
      <c r="N3340" s="144">
        <f>IFERROR(_xll.qlIndexFixing(ONIndex1M,I3340,TRUE,_xll.ohTrigger(RecalcTrigger,Trigger1M)),NA())</f>
        <v>6.3623578242655299E-3</v>
      </c>
      <c r="O3340" s="44">
        <f>IFERROR(_xll.qlIndexFixing(ONIndex3M,I3340,TRUE,_xll.ohTrigger(RecalcTrigger,Trigger3M)),NA())</f>
        <v>6.5887797290109518E-3</v>
      </c>
      <c r="P3340" s="44">
        <f>IFERROR(_xll.qlIndexFixing(ONIndex6M,I3340,TRUE,_xll.ohTrigger(RecalcTrigger,Trigger6M)),NA())</f>
        <v>6.4219767552575746E-3</v>
      </c>
      <c r="Q3340" s="145">
        <f>IFERROR(_xll.qlIndexFixing(ONIndex1Y,I3340,TRUE,_xll.ohTrigger(RecalcTrigger,Trigger1Y)),NA())</f>
        <v>6.7208096396154104E-3</v>
      </c>
    </row>
    <row r="3341" spans="2:17" x14ac:dyDescent="0.2">
      <c r="B3341" s="39" t="s">
        <v>42</v>
      </c>
      <c r="D3341" s="42">
        <f>_xll.qlCalendarAdvance(Calendar,$D3340,B3341,"f",FALSE)</f>
        <v>63171</v>
      </c>
      <c r="E3341" s="139">
        <f>_xll.qlInterestRateIndexValueDate(IndexON,D3341)</f>
        <v>63171</v>
      </c>
      <c r="F3341" s="155">
        <f>IFERROR(_xll.qlIndexFixing(IndexON,D3341,TRUE,_xll.ohTrigger(RecalcTrigger,TriggerON)),NA())</f>
        <v>6.1005300443284227E-3</v>
      </c>
      <c r="H3341" s="42">
        <f>_xll.qlCalendarAdvance(Calendar,$H3340,B3341,"f",FALSE)</f>
        <v>63171</v>
      </c>
      <c r="I3341" s="139">
        <f>_xll.qlInterestRateIndexValueDate(Index1M,$H3341)</f>
        <v>63173</v>
      </c>
      <c r="J3341" s="144">
        <f>IFERROR(_xll.qlIndexFixing(Index1M,$H3341,TRUE,_xll.ohTrigger(RecalcTrigger,Trigger1M)),NA())</f>
        <v>6.370357293817297E-3</v>
      </c>
      <c r="K3341" s="44">
        <f>IFERROR(_xll.qlIndexFixing(Index3M,H3341,TRUE,_xll.ohTrigger(RecalcTrigger,Trigger3M)),NA())</f>
        <v>6.6091931429230755E-3</v>
      </c>
      <c r="L3341" s="44">
        <f>IFERROR(_xll.qlIndexFixing(Index6M,$H3341,TRUE,_xll.ohTrigger(RecalcTrigger,Trigger6M)),NA())</f>
        <v>6.3878451972842303E-3</v>
      </c>
      <c r="M3341" s="145">
        <f>IFERROR(_xll.qlIndexFixing(Index1Y,$H3341,TRUE,_xll.ohTrigger(RecalcTrigger,Trigger1Y)),NA())</f>
        <v>6.7927147822305495E-3</v>
      </c>
      <c r="N3341" s="144">
        <f>IFERROR(_xll.qlIndexFixing(ONIndex1M,I3341,TRUE,_xll.ohTrigger(RecalcTrigger,Trigger1M)),NA())</f>
        <v>6.3647370196662223E-3</v>
      </c>
      <c r="O3341" s="44">
        <f>IFERROR(_xll.qlIndexFixing(ONIndex3M,I3341,TRUE,_xll.ohTrigger(RecalcTrigger,Trigger3M)),NA())</f>
        <v>6.5910394957846563E-3</v>
      </c>
      <c r="P3341" s="44">
        <f>IFERROR(_xll.qlIndexFixing(ONIndex6M,I3341,TRUE,_xll.ohTrigger(RecalcTrigger,Trigger6M)),NA())</f>
        <v>6.4185705975017271E-3</v>
      </c>
      <c r="Q3341" s="145">
        <f>IFERROR(_xll.qlIndexFixing(ONIndex1Y,I3341,TRUE,_xll.ohTrigger(RecalcTrigger,Trigger1Y)),NA())</f>
        <v>6.7228690026155391E-3</v>
      </c>
    </row>
    <row r="3342" spans="2:17" x14ac:dyDescent="0.2">
      <c r="B3342" s="39" t="s">
        <v>42</v>
      </c>
      <c r="D3342" s="42">
        <f>_xll.qlCalendarAdvance(Calendar,$D3341,B3342,"f",FALSE)</f>
        <v>63178</v>
      </c>
      <c r="E3342" s="139">
        <f>_xll.qlInterestRateIndexValueDate(IndexON,D3342)</f>
        <v>63178</v>
      </c>
      <c r="F3342" s="155">
        <f>IFERROR(_xll.qlIndexFixing(IndexON,D3342,TRUE,_xll.ohTrigger(RecalcTrigger,TriggerON)),NA())</f>
        <v>6.1005300443284227E-3</v>
      </c>
      <c r="H3342" s="42">
        <f>_xll.qlCalendarAdvance(Calendar,$H3341,B3342,"f",FALSE)</f>
        <v>63178</v>
      </c>
      <c r="I3342" s="139">
        <f>_xll.qlInterestRateIndexValueDate(Index1M,$H3342)</f>
        <v>63180</v>
      </c>
      <c r="J3342" s="144">
        <f>IFERROR(_xll.qlIndexFixing(Index1M,$H3342,TRUE,_xll.ohTrigger(RecalcTrigger,Trigger1M)),NA())</f>
        <v>6.3727073206754081E-3</v>
      </c>
      <c r="K3342" s="44">
        <f>IFERROR(_xll.qlIndexFixing(Index3M,H3342,TRUE,_xll.ohTrigger(RecalcTrigger,Trigger3M)),NA())</f>
        <v>6.6113758692436519E-3</v>
      </c>
      <c r="L3342" s="44">
        <f>IFERROR(_xll.qlIndexFixing(Index6M,$H3342,TRUE,_xll.ohTrigger(RecalcTrigger,Trigger6M)),NA())</f>
        <v>6.3845653244528787E-3</v>
      </c>
      <c r="M3342" s="145">
        <f>IFERROR(_xll.qlIndexFixing(Index1Y,$H3342,TRUE,_xll.ohTrigger(RecalcTrigger,Trigger1Y)),NA())</f>
        <v>6.7944457143122713E-3</v>
      </c>
      <c r="N3342" s="144">
        <f>IFERROR(_xll.qlIndexFixing(ONIndex1M,I3342,TRUE,_xll.ohTrigger(RecalcTrigger,Trigger1M)),NA())</f>
        <v>6.3674420152537436E-3</v>
      </c>
      <c r="O3342" s="44">
        <f>IFERROR(_xll.qlIndexFixing(ONIndex3M,I3342,TRUE,_xll.ohTrigger(RecalcTrigger,Trigger3M)),NA())</f>
        <v>6.5936076366845953E-3</v>
      </c>
      <c r="P3342" s="44">
        <f>IFERROR(_xll.qlIndexFixing(ONIndex6M,I3342,TRUE,_xll.ohTrigger(RecalcTrigger,Trigger6M)),NA())</f>
        <v>6.4146902116490878E-3</v>
      </c>
      <c r="Q3342" s="145">
        <f>IFERROR(_xll.qlIndexFixing(ONIndex1Y,I3342,TRUE,_xll.ohTrigger(RecalcTrigger,Trigger1Y)),NA())</f>
        <v>6.7252072382206762E-3</v>
      </c>
    </row>
    <row r="3343" spans="2:17" x14ac:dyDescent="0.2">
      <c r="B3343" s="39" t="s">
        <v>42</v>
      </c>
      <c r="D3343" s="42">
        <f>_xll.qlCalendarAdvance(Calendar,$D3342,B3343,"f",FALSE)</f>
        <v>63185</v>
      </c>
      <c r="E3343" s="139">
        <f>_xll.qlInterestRateIndexValueDate(IndexON,D3343)</f>
        <v>63185</v>
      </c>
      <c r="F3343" s="155">
        <f>IFERROR(_xll.qlIndexFixing(IndexON,D3343,TRUE,_xll.ohTrigger(RecalcTrigger,TriggerON)),NA())</f>
        <v>6.1005300443284227E-3</v>
      </c>
      <c r="H3343" s="42">
        <f>_xll.qlCalendarAdvance(Calendar,$H3342,B3343,"f",FALSE)</f>
        <v>63185</v>
      </c>
      <c r="I3343" s="139">
        <f>_xll.qlInterestRateIndexValueDate(Index1M,$H3343)</f>
        <v>63187</v>
      </c>
      <c r="J3343" s="144">
        <f>IFERROR(_xll.qlIndexFixing(Index1M,$H3343,TRUE,_xll.ohTrigger(RecalcTrigger,Trigger1M)),NA())</f>
        <v>6.3750457880851208E-3</v>
      </c>
      <c r="K3343" s="44">
        <f>IFERROR(_xll.qlIndexFixing(Index3M,H3343,TRUE,_xll.ohTrigger(RecalcTrigger,Trigger3M)),NA())</f>
        <v>6.6135466413106414E-3</v>
      </c>
      <c r="L3343" s="44">
        <f>IFERROR(_xll.qlIndexFixing(Index6M,$H3343,TRUE,_xll.ohTrigger(RecalcTrigger,Trigger6M)),NA())</f>
        <v>6.3812958176346296E-3</v>
      </c>
      <c r="M3343" s="145">
        <f>IFERROR(_xll.qlIndexFixing(Index1Y,$H3343,TRUE,_xll.ohTrigger(RecalcTrigger,Trigger1Y)),NA())</f>
        <v>6.7961634849288705E-3</v>
      </c>
      <c r="N3343" s="144">
        <f>IFERROR(_xll.qlIndexFixing(ONIndex1M,I3343,TRUE,_xll.ohTrigger(RecalcTrigger,Trigger1M)),NA())</f>
        <v>6.3694608855247026E-3</v>
      </c>
      <c r="O3343" s="44">
        <f>IFERROR(_xll.qlIndexFixing(ONIndex3M,I3343,TRUE,_xll.ohTrigger(RecalcTrigger,Trigger3M)),NA())</f>
        <v>6.5955236102244186E-3</v>
      </c>
      <c r="P3343" s="44">
        <f>IFERROR(_xll.qlIndexFixing(ONIndex6M,I3343,TRUE,_xll.ohTrigger(RecalcTrigger,Trigger6M)),NA())</f>
        <v>6.4117885931835872E-3</v>
      </c>
      <c r="Q3343" s="145">
        <f>IFERROR(_xll.qlIndexFixing(ONIndex1Y,I3343,TRUE,_xll.ohTrigger(RecalcTrigger,Trigger1Y)),NA())</f>
        <v>6.7269501712186042E-3</v>
      </c>
    </row>
    <row r="3344" spans="2:17" x14ac:dyDescent="0.2">
      <c r="B3344" s="39" t="s">
        <v>42</v>
      </c>
      <c r="D3344" s="42">
        <f>_xll.qlCalendarAdvance(Calendar,$D3343,B3344,"f",FALSE)</f>
        <v>63192</v>
      </c>
      <c r="E3344" s="139">
        <f>_xll.qlInterestRateIndexValueDate(IndexON,D3344)</f>
        <v>63192</v>
      </c>
      <c r="F3344" s="155">
        <f>IFERROR(_xll.qlIndexFixing(IndexON,D3344,TRUE,_xll.ohTrigger(RecalcTrigger,TriggerON)),NA())</f>
        <v>6.1005300442484867E-3</v>
      </c>
      <c r="H3344" s="42">
        <f>_xll.qlCalendarAdvance(Calendar,$H3343,B3344,"f",FALSE)</f>
        <v>63192</v>
      </c>
      <c r="I3344" s="139">
        <f>_xll.qlInterestRateIndexValueDate(Index1M,$H3344)</f>
        <v>63194</v>
      </c>
      <c r="J3344" s="144">
        <f>IFERROR(_xll.qlIndexFixing(Index1M,$H3344,TRUE,_xll.ohTrigger(RecalcTrigger,Trigger1M)),NA())</f>
        <v>6.3773726764621008E-3</v>
      </c>
      <c r="K3344" s="44">
        <f>IFERROR(_xll.qlIndexFixing(Index3M,H3344,TRUE,_xll.ohTrigger(RecalcTrigger,Trigger3M)),NA())</f>
        <v>6.6157054389925918E-3</v>
      </c>
      <c r="L3344" s="44">
        <f>IFERROR(_xll.qlIndexFixing(Index6M,$H3344,TRUE,_xll.ohTrigger(RecalcTrigger,Trigger6M)),NA())</f>
        <v>6.3782094933624326E-3</v>
      </c>
      <c r="M3344" s="145">
        <f>IFERROR(_xll.qlIndexFixing(Index1Y,$H3344,TRUE,_xll.ohTrigger(RecalcTrigger,Trigger1Y)),NA())</f>
        <v>6.7978680725775458E-3</v>
      </c>
      <c r="N3344" s="144">
        <f>IFERROR(_xll.qlIndexFixing(ONIndex1M,I3344,TRUE,_xll.ohTrigger(RecalcTrigger,Trigger1M)),NA())</f>
        <v>6.3718055167338861E-3</v>
      </c>
      <c r="O3344" s="44">
        <f>IFERROR(_xll.qlIndexFixing(ONIndex3M,I3344,TRUE,_xll.ohTrigger(RecalcTrigger,Trigger3M)),NA())</f>
        <v>6.5977479176826392E-3</v>
      </c>
      <c r="P3344" s="44">
        <f>IFERROR(_xll.qlIndexFixing(ONIndex6M,I3344,TRUE,_xll.ohTrigger(RecalcTrigger,Trigger6M)),NA())</f>
        <v>6.4084127809937996E-3</v>
      </c>
      <c r="Q3344" s="145">
        <f>IFERROR(_xll.qlIndexFixing(ONIndex1Y,I3344,TRUE,_xll.ohTrigger(RecalcTrigger,Trigger1Y)),NA())</f>
        <v>6.7289719342955578E-3</v>
      </c>
    </row>
    <row r="3345" spans="2:17" x14ac:dyDescent="0.2">
      <c r="B3345" s="39" t="s">
        <v>42</v>
      </c>
      <c r="D3345" s="42">
        <f>_xll.qlCalendarAdvance(Calendar,$D3344,B3345,"f",FALSE)</f>
        <v>63199</v>
      </c>
      <c r="E3345" s="139">
        <f>_xll.qlInterestRateIndexValueDate(IndexON,D3345)</f>
        <v>63199</v>
      </c>
      <c r="F3345" s="155">
        <f>IFERROR(_xll.qlIndexFixing(IndexON,D3345,TRUE,_xll.ohTrigger(RecalcTrigger,TriggerON)),NA())</f>
        <v>6.1005300443284227E-3</v>
      </c>
      <c r="H3345" s="42">
        <f>_xll.qlCalendarAdvance(Calendar,$H3344,B3345,"f",FALSE)</f>
        <v>63199</v>
      </c>
      <c r="I3345" s="139">
        <f>_xll.qlInterestRateIndexValueDate(Index1M,$H3345)</f>
        <v>63201</v>
      </c>
      <c r="J3345" s="144">
        <f>IFERROR(_xll.qlIndexFixing(Index1M,$H3345,TRUE,_xll.ohTrigger(RecalcTrigger,Trigger1M)),NA())</f>
        <v>6.3796879662145201E-3</v>
      </c>
      <c r="K3345" s="44">
        <f>IFERROR(_xll.qlIndexFixing(Index3M,H3345,TRUE,_xll.ohTrigger(RecalcTrigger,Trigger3M)),NA())</f>
        <v>6.6178522421651564E-3</v>
      </c>
      <c r="L3345" s="44">
        <f>IFERROR(_xll.qlIndexFixing(Index6M,$H3345,TRUE,_xll.ohTrigger(RecalcTrigger,Trigger6M)),NA())</f>
        <v>6.3749600788190275E-3</v>
      </c>
      <c r="M3345" s="145">
        <f>IFERROR(_xll.qlIndexFixing(Index1Y,$H3345,TRUE,_xll.ohTrigger(RecalcTrigger,Trigger1Y)),NA())</f>
        <v>6.7995594557561569E-3</v>
      </c>
      <c r="N3345" s="144">
        <f>IFERROR(_xll.qlIndexFixing(ONIndex1M,I3345,TRUE,_xll.ohTrigger(RecalcTrigger,Trigger1M)),NA())</f>
        <v>6.3741385873505862E-3</v>
      </c>
      <c r="O3345" s="44">
        <f>IFERROR(_xll.qlIndexFixing(ONIndex3M,I3345,TRUE,_xll.ohTrigger(RecalcTrigger,Trigger3M)),NA())</f>
        <v>6.5999603653477124E-3</v>
      </c>
      <c r="P3345" s="44">
        <f>IFERROR(_xll.qlIndexFixing(ONIndex6M,I3345,TRUE,_xll.ohTrigger(RecalcTrigger,Trigger6M)),NA())</f>
        <v>6.4050471183652036E-3</v>
      </c>
      <c r="Q3345" s="145">
        <f>IFERROR(_xll.qlIndexFixing(ONIndex1Y,I3345,TRUE,_xll.ohTrigger(RecalcTrigger,Trigger1Y)),NA())</f>
        <v>6.7309811215121584E-3</v>
      </c>
    </row>
    <row r="3346" spans="2:17" x14ac:dyDescent="0.2">
      <c r="B3346" s="39" t="s">
        <v>42</v>
      </c>
      <c r="D3346" s="42">
        <f>_xll.qlCalendarAdvance(Calendar,$D3345,B3346,"f",FALSE)</f>
        <v>63206</v>
      </c>
      <c r="E3346" s="139">
        <f>_xll.qlInterestRateIndexValueDate(IndexON,D3346)</f>
        <v>63206</v>
      </c>
      <c r="F3346" s="155">
        <f>IFERROR(_xll.qlIndexFixing(IndexON,D3346,TRUE,_xll.ohTrigger(RecalcTrigger,TriggerON)),NA())</f>
        <v>6.1005300443284227E-3</v>
      </c>
      <c r="H3346" s="42">
        <f>_xll.qlCalendarAdvance(Calendar,$H3345,B3346,"f",FALSE)</f>
        <v>63206</v>
      </c>
      <c r="I3346" s="139">
        <f>_xll.qlInterestRateIndexValueDate(Index1M,$H3346)</f>
        <v>63208</v>
      </c>
      <c r="J3346" s="144">
        <f>IFERROR(_xll.qlIndexFixing(Index1M,$H3346,TRUE,_xll.ohTrigger(RecalcTrigger,Trigger1M)),NA())</f>
        <v>6.3819916377605423E-3</v>
      </c>
      <c r="K3346" s="44">
        <f>IFERROR(_xll.qlIndexFixing(Index3M,H3346,TRUE,_xll.ohTrigger(RecalcTrigger,Trigger3M)),NA())</f>
        <v>6.6199870306986597E-3</v>
      </c>
      <c r="L3346" s="44">
        <f>IFERROR(_xll.qlIndexFixing(Index6M,$H3346,TRUE,_xll.ohTrigger(RecalcTrigger,Trigger6M)),NA())</f>
        <v>6.3717210804032512E-3</v>
      </c>
      <c r="M3346" s="145">
        <f>IFERROR(_xll.qlIndexFixing(Index1Y,$H3346,TRUE,_xll.ohTrigger(RecalcTrigger,Trigger1Y)),NA())</f>
        <v>6.8012376129623405E-3</v>
      </c>
      <c r="N3346" s="144">
        <f>IFERROR(_xll.qlIndexFixing(ONIndex1M,I3346,TRUE,_xll.ohTrigger(RecalcTrigger,Trigger1M)),NA())</f>
        <v>6.376460077870405E-3</v>
      </c>
      <c r="O3346" s="44">
        <f>IFERROR(_xll.qlIndexFixing(ONIndex3M,I3346,TRUE,_xll.ohTrigger(RecalcTrigger,Trigger3M)),NA())</f>
        <v>6.6021609329158792E-3</v>
      </c>
      <c r="P3346" s="44">
        <f>IFERROR(_xll.qlIndexFixing(ONIndex6M,I3346,TRUE,_xll.ohTrigger(RecalcTrigger,Trigger6M)),NA())</f>
        <v>6.4016916224041154E-3</v>
      </c>
      <c r="Q3346" s="145">
        <f>IFERROR(_xll.qlIndexFixing(ONIndex1Y,I3346,TRUE,_xll.ohTrigger(RecalcTrigger,Trigger1Y)),NA())</f>
        <v>6.7329777114455425E-3</v>
      </c>
    </row>
    <row r="3347" spans="2:17" x14ac:dyDescent="0.2">
      <c r="B3347" s="39" t="s">
        <v>42</v>
      </c>
      <c r="D3347" s="42">
        <f>_xll.qlCalendarAdvance(Calendar,$D3346,B3347,"f",FALSE)</f>
        <v>63213</v>
      </c>
      <c r="E3347" s="139">
        <f>_xll.qlInterestRateIndexValueDate(IndexON,D3347)</f>
        <v>63213</v>
      </c>
      <c r="F3347" s="155">
        <f>IFERROR(_xll.qlIndexFixing(IndexON,D3347,TRUE,_xll.ohTrigger(RecalcTrigger,TriggerON)),NA())</f>
        <v>6.1005300442484867E-3</v>
      </c>
      <c r="H3347" s="42">
        <f>_xll.qlCalendarAdvance(Calendar,$H3346,B3347,"f",FALSE)</f>
        <v>63213</v>
      </c>
      <c r="I3347" s="139">
        <f>_xll.qlInterestRateIndexValueDate(Index1M,$H3347)</f>
        <v>63215</v>
      </c>
      <c r="J3347" s="144">
        <f>IFERROR(_xll.qlIndexFixing(Index1M,$H3347,TRUE,_xll.ohTrigger(RecalcTrigger,Trigger1M)),NA())</f>
        <v>6.3842836715083395E-3</v>
      </c>
      <c r="K3347" s="44">
        <f>IFERROR(_xll.qlIndexFixing(Index3M,H3347,TRUE,_xll.ohTrigger(RecalcTrigger,Trigger3M)),NA())</f>
        <v>6.6221097844634258E-3</v>
      </c>
      <c r="L3347" s="44">
        <f>IFERROR(_xll.qlIndexFixing(Index6M,$H3347,TRUE,_xll.ohTrigger(RecalcTrigger,Trigger6M)),NA())</f>
        <v>6.3684925152978243E-3</v>
      </c>
      <c r="M3347" s="145">
        <f>IFERROR(_xll.qlIndexFixing(Index1Y,$H3347,TRUE,_xll.ohTrigger(RecalcTrigger,Trigger1Y)),NA())</f>
        <v>6.8029025226952686E-3</v>
      </c>
      <c r="N3347" s="144">
        <f>IFERROR(_xll.qlIndexFixing(ONIndex1M,I3347,TRUE,_xll.ohTrigger(RecalcTrigger,Trigger1M)),NA())</f>
        <v>6.3787699686290722E-3</v>
      </c>
      <c r="O3347" s="44">
        <f>IFERROR(_xll.qlIndexFixing(ONIndex3M,I3347,TRUE,_xll.ohTrigger(RecalcTrigger,Trigger3M)),NA())</f>
        <v>6.6043496004031255E-3</v>
      </c>
      <c r="P3347" s="44">
        <f>IFERROR(_xll.qlIndexFixing(ONIndex6M,I3347,TRUE,_xll.ohTrigger(RecalcTrigger,Trigger6M)),NA())</f>
        <v>6.3983463103767235E-3</v>
      </c>
      <c r="Q3347" s="145">
        <f>IFERROR(_xll.qlIndexFixing(ONIndex1Y,I3347,TRUE,_xll.ohTrigger(RecalcTrigger,Trigger1Y)),NA())</f>
        <v>6.7349616829925907E-3</v>
      </c>
    </row>
    <row r="3348" spans="2:17" x14ac:dyDescent="0.2">
      <c r="B3348" s="39" t="s">
        <v>42</v>
      </c>
      <c r="D3348" s="42">
        <f>_xll.qlCalendarAdvance(Calendar,$D3347,B3348,"f",FALSE)</f>
        <v>63220</v>
      </c>
      <c r="E3348" s="139">
        <f>_xll.qlInterestRateIndexValueDate(IndexON,D3348)</f>
        <v>63220</v>
      </c>
      <c r="F3348" s="155">
        <f>IFERROR(_xll.qlIndexFixing(IndexON,D3348,TRUE,_xll.ohTrigger(RecalcTrigger,TriggerON)),NA())</f>
        <v>6.1005300442484867E-3</v>
      </c>
      <c r="H3348" s="42">
        <f>_xll.qlCalendarAdvance(Calendar,$H3347,B3348,"f",FALSE)</f>
        <v>63220</v>
      </c>
      <c r="I3348" s="139">
        <f>_xll.qlInterestRateIndexValueDate(Index1M,$H3348)</f>
        <v>63222</v>
      </c>
      <c r="J3348" s="144">
        <f>IFERROR(_xll.qlIndexFixing(Index1M,$H3348,TRUE,_xll.ohTrigger(RecalcTrigger,Trigger1M)),NA())</f>
        <v>6.3856895775235168E-3</v>
      </c>
      <c r="K3348" s="44">
        <f>IFERROR(_xll.qlIndexFixing(Index3M,H3348,TRUE,_xll.ohTrigger(RecalcTrigger,Trigger3M)),NA())</f>
        <v>6.6240110490996809E-3</v>
      </c>
      <c r="L3348" s="44">
        <f>IFERROR(_xll.qlIndexFixing(Index6M,$H3348,TRUE,_xll.ohTrigger(RecalcTrigger,Trigger6M)),NA())</f>
        <v>6.3652744006889965E-3</v>
      </c>
      <c r="M3348" s="145">
        <f>IFERROR(_xll.qlIndexFixing(Index1Y,$H3348,TRUE,_xll.ohTrigger(RecalcTrigger,Trigger1Y)),NA())</f>
        <v>6.8045541634534565E-3</v>
      </c>
      <c r="N3348" s="144">
        <f>IFERROR(_xll.qlIndexFixing(ONIndex1M,I3348,TRUE,_xll.ohTrigger(RecalcTrigger,Trigger1M)),NA())</f>
        <v>6.3810682402021257E-3</v>
      </c>
      <c r="O3348" s="44">
        <f>IFERROR(_xll.qlIndexFixing(ONIndex3M,I3348,TRUE,_xll.ohTrigger(RecalcTrigger,Trigger3M)),NA())</f>
        <v>6.6065263478254366E-3</v>
      </c>
      <c r="P3348" s="44">
        <f>IFERROR(_xll.qlIndexFixing(ONIndex6M,I3348,TRUE,_xll.ohTrigger(RecalcTrigger,Trigger6M)),NA())</f>
        <v>6.3950111994692804E-3</v>
      </c>
      <c r="Q3348" s="145">
        <f>IFERROR(_xll.qlIndexFixing(ONIndex1Y,I3348,TRUE,_xll.ohTrigger(RecalcTrigger,Trigger1Y)),NA())</f>
        <v>6.7369330148103757E-3</v>
      </c>
    </row>
    <row r="3349" spans="2:17" x14ac:dyDescent="0.2">
      <c r="B3349" s="39" t="s">
        <v>42</v>
      </c>
      <c r="D3349" s="42">
        <f>_xll.qlCalendarAdvance(Calendar,$D3348,B3349,"f",FALSE)</f>
        <v>63227</v>
      </c>
      <c r="E3349" s="139">
        <f>_xll.qlInterestRateIndexValueDate(IndexON,D3349)</f>
        <v>63227</v>
      </c>
      <c r="F3349" s="155">
        <f>IFERROR(_xll.qlIndexFixing(IndexON,D3349,TRUE,_xll.ohTrigger(RecalcTrigger,TriggerON)),NA())</f>
        <v>6.1005300443284227E-3</v>
      </c>
      <c r="H3349" s="42">
        <f>_xll.qlCalendarAdvance(Calendar,$H3348,B3349,"f",FALSE)</f>
        <v>63227</v>
      </c>
      <c r="I3349" s="139">
        <f>_xll.qlInterestRateIndexValueDate(Index1M,$H3349)</f>
        <v>63229</v>
      </c>
      <c r="J3349" s="144">
        <f>IFERROR(_xll.qlIndexFixing(Index1M,$H3349,TRUE,_xll.ohTrigger(RecalcTrigger,Trigger1M)),NA())</f>
        <v>6.3879614580015466E-3</v>
      </c>
      <c r="K3349" s="44">
        <f>IFERROR(_xll.qlIndexFixing(Index3M,H3349,TRUE,_xll.ohTrigger(RecalcTrigger,Trigger3M)),NA())</f>
        <v>6.6261105005725749E-3</v>
      </c>
      <c r="L3349" s="44">
        <f>IFERROR(_xll.qlIndexFixing(Index6M,$H3349,TRUE,_xll.ohTrigger(RecalcTrigger,Trigger6M)),NA())</f>
        <v>6.3620667537608146E-3</v>
      </c>
      <c r="M3349" s="145">
        <f>IFERROR(_xll.qlIndexFixing(Index1Y,$H3349,TRUE,_xll.ohTrigger(RecalcTrigger,Trigger1Y)),NA())</f>
        <v>6.8061925137365125E-3</v>
      </c>
      <c r="N3349" s="144">
        <f>IFERROR(_xll.qlIndexFixing(ONIndex1M,I3349,TRUE,_xll.ohTrigger(RecalcTrigger,Trigger1M)),NA())</f>
        <v>6.3833548728453593E-3</v>
      </c>
      <c r="O3349" s="44">
        <f>IFERROR(_xll.qlIndexFixing(ONIndex3M,I3349,TRUE,_xll.ohTrigger(RecalcTrigger,Trigger3M)),NA())</f>
        <v>6.608691155038926E-3</v>
      </c>
      <c r="P3349" s="44">
        <f>IFERROR(_xll.qlIndexFixing(ONIndex6M,I3349,TRUE,_xll.ohTrigger(RecalcTrigger,Trigger6M)),NA())</f>
        <v>6.3916863068680385E-3</v>
      </c>
      <c r="Q3349" s="145">
        <f>IFERROR(_xll.qlIndexFixing(ONIndex1Y,I3349,TRUE,_xll.ohTrigger(RecalcTrigger,Trigger1Y)),NA())</f>
        <v>6.738891685635906E-3</v>
      </c>
    </row>
    <row r="3350" spans="2:17" x14ac:dyDescent="0.2">
      <c r="B3350" s="39" t="s">
        <v>42</v>
      </c>
      <c r="D3350" s="42">
        <f>_xll.qlCalendarAdvance(Calendar,$D3349,B3350,"f",FALSE)</f>
        <v>63234</v>
      </c>
      <c r="E3350" s="139">
        <f>_xll.qlInterestRateIndexValueDate(IndexON,D3350)</f>
        <v>63234</v>
      </c>
      <c r="F3350" s="155">
        <f>IFERROR(_xll.qlIndexFixing(IndexON,D3350,TRUE,_xll.ohTrigger(RecalcTrigger,TriggerON)),NA())</f>
        <v>6.1005300443284227E-3</v>
      </c>
      <c r="H3350" s="42">
        <f>_xll.qlCalendarAdvance(Calendar,$H3349,B3350,"f",FALSE)</f>
        <v>63234</v>
      </c>
      <c r="I3350" s="139">
        <f>_xll.qlInterestRateIndexValueDate(Index1M,$H3350)</f>
        <v>63236</v>
      </c>
      <c r="J3350" s="144">
        <f>IFERROR(_xll.qlIndexFixing(Index1M,$H3350,TRUE,_xll.ohTrigger(RecalcTrigger,Trigger1M)),NA())</f>
        <v>6.3902216482936147E-3</v>
      </c>
      <c r="K3350" s="44">
        <f>IFERROR(_xll.qlIndexFixing(Index3M,H3350,TRUE,_xll.ohTrigger(RecalcTrigger,Trigger3M)),NA())</f>
        <v>6.6281978585426421E-3</v>
      </c>
      <c r="L3350" s="44">
        <f>IFERROR(_xll.qlIndexFixing(Index6M,$H3350,TRUE,_xll.ohTrigger(RecalcTrigger,Trigger6M)),NA())</f>
        <v>6.3588695916986463E-3</v>
      </c>
      <c r="M3350" s="145">
        <f>IFERROR(_xll.qlIndexFixing(Index1Y,$H3350,TRUE,_xll.ohTrigger(RecalcTrigger,Trigger1Y)),NA())</f>
        <v>6.80781755204339E-3</v>
      </c>
      <c r="N3350" s="144">
        <f>IFERROR(_xll.qlIndexFixing(ONIndex1M,I3350,TRUE,_xll.ohTrigger(RecalcTrigger,Trigger1M)),NA())</f>
        <v>6.3856298470543749E-3</v>
      </c>
      <c r="O3350" s="44">
        <f>IFERROR(_xll.qlIndexFixing(ONIndex3M,I3350,TRUE,_xll.ohTrigger(RecalcTrigger,Trigger3M)),NA())</f>
        <v>6.6108440018997072E-3</v>
      </c>
      <c r="P3350" s="44">
        <f>IFERROR(_xll.qlIndexFixing(ONIndex6M,I3350,TRUE,_xll.ohTrigger(RecalcTrigger,Trigger6M)),NA())</f>
        <v>6.3883716495993781E-3</v>
      </c>
      <c r="Q3350" s="145">
        <f>IFERROR(_xll.qlIndexFixing(ONIndex1Y,I3350,TRUE,_xll.ohTrigger(RecalcTrigger,Trigger1Y)),NA())</f>
        <v>6.7408376741262543E-3</v>
      </c>
    </row>
    <row r="3351" spans="2:17" x14ac:dyDescent="0.2">
      <c r="B3351" s="39" t="s">
        <v>42</v>
      </c>
      <c r="D3351" s="42">
        <f>_xll.qlCalendarAdvance(Calendar,$D3350,B3351,"f",FALSE)</f>
        <v>63241</v>
      </c>
      <c r="E3351" s="139">
        <f>_xll.qlInterestRateIndexValueDate(IndexON,D3351)</f>
        <v>63241</v>
      </c>
      <c r="F3351" s="155">
        <f>IFERROR(_xll.qlIndexFixing(IndexON,D3351,TRUE,_xll.ohTrigger(RecalcTrigger,TriggerON)),NA())</f>
        <v>6.1005300443284227E-3</v>
      </c>
      <c r="H3351" s="42">
        <f>_xll.qlCalendarAdvance(Calendar,$H3350,B3351,"f",FALSE)</f>
        <v>63241</v>
      </c>
      <c r="I3351" s="139">
        <f>_xll.qlInterestRateIndexValueDate(Index1M,$H3351)</f>
        <v>63243</v>
      </c>
      <c r="J3351" s="144">
        <f>IFERROR(_xll.qlIndexFixing(Index1M,$H3351,TRUE,_xll.ohTrigger(RecalcTrigger,Trigger1M)),NA())</f>
        <v>6.3924701288068219E-3</v>
      </c>
      <c r="K3351" s="44">
        <f>IFERROR(_xll.qlIndexFixing(Index3M,H3351,TRUE,_xll.ohTrigger(RecalcTrigger,Trigger3M)),NA())</f>
        <v>6.6302731028821602E-3</v>
      </c>
      <c r="L3351" s="44">
        <f>IFERROR(_xll.qlIndexFixing(Index6M,$H3351,TRUE,_xll.ohTrigger(RecalcTrigger,Trigger6M)),NA())</f>
        <v>6.3556829316865366E-3</v>
      </c>
      <c r="M3351" s="145">
        <f>IFERROR(_xll.qlIndexFixing(Index1Y,$H3351,TRUE,_xll.ohTrigger(RecalcTrigger,Trigger1Y)),NA())</f>
        <v>6.8094292568750114E-3</v>
      </c>
      <c r="N3351" s="144">
        <f>IFERROR(_xll.qlIndexFixing(ONIndex1M,I3351,TRUE,_xll.ohTrigger(RecalcTrigger,Trigger1M)),NA())</f>
        <v>6.3878931433247743E-3</v>
      </c>
      <c r="O3351" s="44">
        <f>IFERROR(_xll.qlIndexFixing(ONIndex3M,I3351,TRUE,_xll.ohTrigger(RecalcTrigger,Trigger3M)),NA())</f>
        <v>6.6129848685037018E-3</v>
      </c>
      <c r="P3351" s="44">
        <f>IFERROR(_xll.qlIndexFixing(ONIndex6M,I3351,TRUE,_xll.ohTrigger(RecalcTrigger,Trigger6M)),NA())</f>
        <v>6.3850672450893597E-3</v>
      </c>
      <c r="Q3351" s="145">
        <f>IFERROR(_xll.qlIndexFixing(ONIndex1Y,I3351,TRUE,_xll.ohTrigger(RecalcTrigger,Trigger1Y)),NA())</f>
        <v>6.7427709589384932E-3</v>
      </c>
    </row>
    <row r="3352" spans="2:17" x14ac:dyDescent="0.2">
      <c r="B3352" s="39" t="s">
        <v>42</v>
      </c>
      <c r="D3352" s="42">
        <f>_xll.qlCalendarAdvance(Calendar,$D3351,B3352,"f",FALSE)</f>
        <v>63248</v>
      </c>
      <c r="E3352" s="139">
        <f>_xll.qlInterestRateIndexValueDate(IndexON,D3352)</f>
        <v>63248</v>
      </c>
      <c r="F3352" s="155">
        <f>IFERROR(_xll.qlIndexFixing(IndexON,D3352,TRUE,_xll.ohTrigger(RecalcTrigger,TriggerON)),NA())</f>
        <v>6.1005300443284227E-3</v>
      </c>
      <c r="H3352" s="42">
        <f>_xll.qlCalendarAdvance(Calendar,$H3351,B3352,"f",FALSE)</f>
        <v>63248</v>
      </c>
      <c r="I3352" s="139">
        <f>_xll.qlInterestRateIndexValueDate(Index1M,$H3352)</f>
        <v>63250</v>
      </c>
      <c r="J3352" s="144">
        <f>IFERROR(_xll.qlIndexFixing(Index1M,$H3352,TRUE,_xll.ohTrigger(RecalcTrigger,Trigger1M)),NA())</f>
        <v>6.3955685877573054E-3</v>
      </c>
      <c r="K3352" s="44">
        <f>IFERROR(_xll.qlIndexFixing(Index3M,H3352,TRUE,_xll.ohTrigger(RecalcTrigger,Trigger3M)),NA())</f>
        <v>6.6329543238339093E-3</v>
      </c>
      <c r="L3352" s="44">
        <f>IFERROR(_xll.qlIndexFixing(Index6M,$H3352,TRUE,_xll.ohTrigger(RecalcTrigger,Trigger6M)),NA())</f>
        <v>6.3516713005784898E-3</v>
      </c>
      <c r="M3352" s="145">
        <f>IFERROR(_xll.qlIndexFixing(Index1Y,$H3352,TRUE,_xll.ohTrigger(RecalcTrigger,Trigger1Y)),NA())</f>
        <v>6.8110276067312068E-3</v>
      </c>
      <c r="N3352" s="144">
        <f>IFERROR(_xll.qlIndexFixing(ONIndex1M,I3352,TRUE,_xll.ohTrigger(RecalcTrigger,Trigger1M)),NA())</f>
        <v>6.3901447419922874E-3</v>
      </c>
      <c r="O3352" s="44">
        <f>IFERROR(_xll.qlIndexFixing(ONIndex3M,I3352,TRUE,_xll.ohTrigger(RecalcTrigger,Trigger3M)),NA())</f>
        <v>6.6151137345471511E-3</v>
      </c>
      <c r="P3352" s="44">
        <f>IFERROR(_xll.qlIndexFixing(ONIndex6M,I3352,TRUE,_xll.ohTrigger(RecalcTrigger,Trigger6M)),NA())</f>
        <v>6.3817731102844277E-3</v>
      </c>
      <c r="Q3352" s="145">
        <f>IFERROR(_xll.qlIndexFixing(ONIndex1Y,I3352,TRUE,_xll.ohTrigger(RecalcTrigger,Trigger1Y)),NA())</f>
        <v>6.7446915189695034E-3</v>
      </c>
    </row>
    <row r="3353" spans="2:17" x14ac:dyDescent="0.2">
      <c r="B3353" s="39" t="s">
        <v>42</v>
      </c>
      <c r="D3353" s="42">
        <f>_xll.qlCalendarAdvance(Calendar,$D3352,B3353,"f",FALSE)</f>
        <v>63255</v>
      </c>
      <c r="E3353" s="139">
        <f>_xll.qlInterestRateIndexValueDate(IndexON,D3353)</f>
        <v>63255</v>
      </c>
      <c r="F3353" s="155">
        <f>IFERROR(_xll.qlIndexFixing(IndexON,D3353,TRUE,_xll.ohTrigger(RecalcTrigger,TriggerON)),NA())</f>
        <v>6.1005300443284227E-3</v>
      </c>
      <c r="H3353" s="42">
        <f>_xll.qlCalendarAdvance(Calendar,$H3352,B3353,"f",FALSE)</f>
        <v>63255</v>
      </c>
      <c r="I3353" s="139">
        <f>_xll.qlInterestRateIndexValueDate(Index1M,$H3353)</f>
        <v>63257</v>
      </c>
      <c r="J3353" s="144">
        <f>IFERROR(_xll.qlIndexFixing(Index1M,$H3353,TRUE,_xll.ohTrigger(RecalcTrigger,Trigger1M)),NA())</f>
        <v>6.3977903833997707E-3</v>
      </c>
      <c r="K3353" s="44">
        <f>IFERROR(_xll.qlIndexFixing(Index3M,H3353,TRUE,_xll.ohTrigger(RecalcTrigger,Trigger3M)),NA())</f>
        <v>6.6350027773659269E-3</v>
      </c>
      <c r="L3353" s="44">
        <f>IFERROR(_xll.qlIndexFixing(Index6M,$H3353,TRUE,_xll.ohTrigger(RecalcTrigger,Trigger6M)),NA())</f>
        <v>6.3485092118482772E-3</v>
      </c>
      <c r="M3353" s="145">
        <f>IFERROR(_xll.qlIndexFixing(Index1Y,$H3353,TRUE,_xll.ohTrigger(RecalcTrigger,Trigger1Y)),NA())</f>
        <v>6.8126125801133358E-3</v>
      </c>
      <c r="N3353" s="144">
        <f>IFERROR(_xll.qlIndexFixing(ONIndex1M,I3353,TRUE,_xll.ohTrigger(RecalcTrigger,Trigger1M)),NA())</f>
        <v>6.3923846235525161E-3</v>
      </c>
      <c r="O3353" s="44">
        <f>IFERROR(_xll.qlIndexFixing(ONIndex3M,I3353,TRUE,_xll.ohTrigger(RecalcTrigger,Trigger3M)),NA())</f>
        <v>6.6172305800460407E-3</v>
      </c>
      <c r="P3353" s="44">
        <f>IFERROR(_xll.qlIndexFixing(ONIndex6M,I3353,TRUE,_xll.ohTrigger(RecalcTrigger,Trigger6M)),NA())</f>
        <v>6.3784892625307066E-3</v>
      </c>
      <c r="Q3353" s="145">
        <f>IFERROR(_xll.qlIndexFixing(ONIndex1Y,I3353,TRUE,_xll.ohTrigger(RecalcTrigger,Trigger1Y)),NA())</f>
        <v>6.7465993327964213E-3</v>
      </c>
    </row>
    <row r="3354" spans="2:17" x14ac:dyDescent="0.2">
      <c r="B3354" s="39" t="s">
        <v>42</v>
      </c>
      <c r="D3354" s="42">
        <f>_xll.qlCalendarAdvance(Calendar,$D3353,B3354,"f",FALSE)</f>
        <v>63262</v>
      </c>
      <c r="E3354" s="139">
        <f>_xll.qlInterestRateIndexValueDate(IndexON,D3354)</f>
        <v>63262</v>
      </c>
      <c r="F3354" s="155">
        <f>IFERROR(_xll.qlIndexFixing(IndexON,D3354,TRUE,_xll.ohTrigger(RecalcTrigger,TriggerON)),NA())</f>
        <v>6.1005300443284227E-3</v>
      </c>
      <c r="H3354" s="42">
        <f>_xll.qlCalendarAdvance(Calendar,$H3353,B3354,"f",FALSE)</f>
        <v>63262</v>
      </c>
      <c r="I3354" s="139">
        <f>_xll.qlInterestRateIndexValueDate(Index1M,$H3354)</f>
        <v>63264</v>
      </c>
      <c r="J3354" s="144">
        <f>IFERROR(_xll.qlIndexFixing(Index1M,$H3354,TRUE,_xll.ohTrigger(RecalcTrigger,Trigger1M)),NA())</f>
        <v>6.4000004041336878E-3</v>
      </c>
      <c r="K3354" s="44">
        <f>IFERROR(_xll.qlIndexFixing(Index3M,H3354,TRUE,_xll.ohTrigger(RecalcTrigger,Trigger3M)),NA())</f>
        <v>6.6370390519357577E-3</v>
      </c>
      <c r="L3354" s="44">
        <f>IFERROR(_xll.qlIndexFixing(Index6M,$H3354,TRUE,_xll.ohTrigger(RecalcTrigger,Trigger6M)),NA())</f>
        <v>6.3453576839287854E-3</v>
      </c>
      <c r="M3354" s="145">
        <f>IFERROR(_xll.qlIndexFixing(Index1Y,$H3354,TRUE,_xll.ohTrigger(RecalcTrigger,Trigger1Y)),NA())</f>
        <v>6.8141841555221048E-3</v>
      </c>
      <c r="N3354" s="144">
        <f>IFERROR(_xll.qlIndexFixing(ONIndex1M,I3354,TRUE,_xll.ohTrigger(RecalcTrigger,Trigger1M)),NA())</f>
        <v>6.3946127685010623E-3</v>
      </c>
      <c r="O3354" s="44">
        <f>IFERROR(_xll.qlIndexFixing(ONIndex3M,I3354,TRUE,_xll.ohTrigger(RecalcTrigger,Trigger3M)),NA())</f>
        <v>6.6193353850163561E-3</v>
      </c>
      <c r="P3354" s="44">
        <f>IFERROR(_xll.qlIndexFixing(ONIndex6M,I3354,TRUE,_xll.ohTrigger(RecalcTrigger,Trigger6M)),NA())</f>
        <v>6.3752157188545766E-3</v>
      </c>
      <c r="Q3354" s="145">
        <f>IFERROR(_xll.qlIndexFixing(ONIndex1Y,I3354,TRUE,_xll.ohTrigger(RecalcTrigger,Trigger1Y)),NA())</f>
        <v>6.7484943789963836E-3</v>
      </c>
    </row>
    <row r="3355" spans="2:17" x14ac:dyDescent="0.2">
      <c r="B3355" s="39" t="s">
        <v>42</v>
      </c>
      <c r="D3355" s="42">
        <f>_xll.qlCalendarAdvance(Calendar,$D3354,B3355,"f",FALSE)</f>
        <v>63269</v>
      </c>
      <c r="E3355" s="139">
        <f>_xll.qlInterestRateIndexValueDate(IndexON,D3355)</f>
        <v>63269</v>
      </c>
      <c r="F3355" s="155">
        <f>IFERROR(_xll.qlIndexFixing(IndexON,D3355,TRUE,_xll.ohTrigger(RecalcTrigger,TriggerON)),NA())</f>
        <v>6.1005300443284227E-3</v>
      </c>
      <c r="H3355" s="42">
        <f>_xll.qlCalendarAdvance(Calendar,$H3354,B3355,"f",FALSE)</f>
        <v>63269</v>
      </c>
      <c r="I3355" s="139">
        <f>_xll.qlInterestRateIndexValueDate(Index1M,$H3355)</f>
        <v>63271</v>
      </c>
      <c r="J3355" s="144">
        <f>IFERROR(_xll.qlIndexFixing(Index1M,$H3355,TRUE,_xll.ohTrigger(RecalcTrigger,Trigger1M)),NA())</f>
        <v>6.4021986303747225E-3</v>
      </c>
      <c r="K3355" s="44">
        <f>IFERROR(_xll.qlIndexFixing(Index3M,H3355,TRUE,_xll.ohTrigger(RecalcTrigger,Trigger3M)),NA())</f>
        <v>6.6390631274125481E-3</v>
      </c>
      <c r="L3355" s="44">
        <f>IFERROR(_xll.qlIndexFixing(Index6M,$H3355,TRUE,_xll.ohTrigger(RecalcTrigger,Trigger6M)),NA())</f>
        <v>6.3422167340058365E-3</v>
      </c>
      <c r="M3355" s="145">
        <f>IFERROR(_xll.qlIndexFixing(Index1Y,$H3355,TRUE,_xll.ohTrigger(RecalcTrigger,Trigger1Y)),NA())</f>
        <v>6.8157423114599694E-3</v>
      </c>
      <c r="N3355" s="144">
        <f>IFERROR(_xll.qlIndexFixing(ONIndex1M,I3355,TRUE,_xll.ohTrigger(RecalcTrigger,Trigger1M)),NA())</f>
        <v>6.3974602489125232E-3</v>
      </c>
      <c r="O3355" s="44">
        <f>IFERROR(_xll.qlIndexFixing(ONIndex3M,I3355,TRUE,_xll.ohTrigger(RecalcTrigger,Trigger3M)),NA())</f>
        <v>6.6220238381564656E-3</v>
      </c>
      <c r="P3355" s="44">
        <f>IFERROR(_xll.qlIndexFixing(ONIndex6M,I3355,TRUE,_xll.ohTrigger(RecalcTrigger,Trigger6M)),NA())</f>
        <v>6.3710220455259758E-3</v>
      </c>
      <c r="Q3355" s="145">
        <f>IFERROR(_xll.qlIndexFixing(ONIndex1Y,I3355,TRUE,_xll.ohTrigger(RecalcTrigger,Trigger1Y)),NA())</f>
        <v>6.7509120725617322E-3</v>
      </c>
    </row>
    <row r="3356" spans="2:17" x14ac:dyDescent="0.2">
      <c r="B3356" s="39" t="s">
        <v>42</v>
      </c>
      <c r="D3356" s="42">
        <f>_xll.qlCalendarAdvance(Calendar,$D3355,B3356,"f",FALSE)</f>
        <v>63276</v>
      </c>
      <c r="E3356" s="139">
        <f>_xll.qlInterestRateIndexValueDate(IndexON,D3356)</f>
        <v>63276</v>
      </c>
      <c r="F3356" s="155">
        <f>IFERROR(_xll.qlIndexFixing(IndexON,D3356,TRUE,_xll.ohTrigger(RecalcTrigger,TriggerON)),NA())</f>
        <v>6.1005300443284227E-3</v>
      </c>
      <c r="H3356" s="42">
        <f>_xll.qlCalendarAdvance(Calendar,$H3355,B3356,"f",FALSE)</f>
        <v>63276</v>
      </c>
      <c r="I3356" s="139">
        <f>_xll.qlInterestRateIndexValueDate(Index1M,$H3356)</f>
        <v>63278</v>
      </c>
      <c r="J3356" s="144">
        <f>IFERROR(_xll.qlIndexFixing(Index1M,$H3356,TRUE,_xll.ohTrigger(RecalcTrigger,Trigger1M)),NA())</f>
        <v>6.4037485217446222E-3</v>
      </c>
      <c r="K3356" s="44">
        <f>IFERROR(_xll.qlIndexFixing(Index3M,H3356,TRUE,_xll.ohTrigger(RecalcTrigger,Trigger3M)),NA())</f>
        <v>6.6410749836697891E-3</v>
      </c>
      <c r="L3356" s="44">
        <f>IFERROR(_xll.qlIndexFixing(Index6M,$H3356,TRUE,_xll.ohTrigger(RecalcTrigger,Trigger6M)),NA())</f>
        <v>6.339579012498436E-3</v>
      </c>
      <c r="M3356" s="145">
        <f>IFERROR(_xll.qlIndexFixing(Index1Y,$H3356,TRUE,_xll.ohTrigger(RecalcTrigger,Trigger1Y)),NA())</f>
        <v>6.8172870264280715E-3</v>
      </c>
      <c r="N3356" s="144">
        <f>IFERROR(_xll.qlIndexFixing(ONIndex1M,I3356,TRUE,_xll.ohTrigger(RecalcTrigger,Trigger1M)),NA())</f>
        <v>6.3990337699060262E-3</v>
      </c>
      <c r="O3356" s="44">
        <f>IFERROR(_xll.qlIndexFixing(ONIndex3M,I3356,TRUE,_xll.ohTrigger(RecalcTrigger,Trigger3M)),NA())</f>
        <v>6.6235087928756542E-3</v>
      </c>
      <c r="P3356" s="44">
        <f>IFERROR(_xll.qlIndexFixing(ONIndex6M,I3356,TRUE,_xll.ohTrigger(RecalcTrigger,Trigger6M)),NA())</f>
        <v>6.3686996129597162E-3</v>
      </c>
      <c r="Q3356" s="145">
        <f>IFERROR(_xll.qlIndexFixing(ONIndex1Y,I3356,TRUE,_xll.ohTrigger(RecalcTrigger,Trigger1Y)),NA())</f>
        <v>6.7522460841029641E-3</v>
      </c>
    </row>
    <row r="3357" spans="2:17" x14ac:dyDescent="0.2">
      <c r="B3357" s="39" t="s">
        <v>42</v>
      </c>
      <c r="D3357" s="42">
        <f>_xll.qlCalendarAdvance(Calendar,$D3356,B3357,"f",FALSE)</f>
        <v>63283</v>
      </c>
      <c r="E3357" s="139">
        <f>_xll.qlInterestRateIndexValueDate(IndexON,D3357)</f>
        <v>63283</v>
      </c>
      <c r="F3357" s="155">
        <f>IFERROR(_xll.qlIndexFixing(IndexON,D3357,TRUE,_xll.ohTrigger(RecalcTrigger,TriggerON)),NA())</f>
        <v>6.1005300443284227E-3</v>
      </c>
      <c r="H3357" s="42">
        <f>_xll.qlCalendarAdvance(Calendar,$H3356,B3357,"f",FALSE)</f>
        <v>63283</v>
      </c>
      <c r="I3357" s="139">
        <f>_xll.qlInterestRateIndexValueDate(Index1M,$H3357)</f>
        <v>63285</v>
      </c>
      <c r="J3357" s="144">
        <f>IFERROR(_xll.qlIndexFixing(Index1M,$H3357,TRUE,_xll.ohTrigger(RecalcTrigger,Trigger1M)),NA())</f>
        <v>6.4065596210308162E-3</v>
      </c>
      <c r="K3357" s="44">
        <f>IFERROR(_xll.qlIndexFixing(Index3M,H3357,TRUE,_xll.ohTrigger(RecalcTrigger,Trigger3M)),NA())</f>
        <v>6.6428728301284427E-3</v>
      </c>
      <c r="L3357" s="44">
        <f>IFERROR(_xll.qlIndexFixing(Index6M,$H3357,TRUE,_xll.ohTrigger(RecalcTrigger,Trigger6M)),NA())</f>
        <v>6.3364571430159474E-3</v>
      </c>
      <c r="M3357" s="145">
        <f>IFERROR(_xll.qlIndexFixing(Index1Y,$H3357,TRUE,_xll.ohTrigger(RecalcTrigger,Trigger1Y)),NA())</f>
        <v>6.8188182789297447E-3</v>
      </c>
      <c r="N3357" s="144">
        <f>IFERROR(_xll.qlIndexFixing(ONIndex1M,I3357,TRUE,_xll.ohTrigger(RecalcTrigger,Trigger1M)),NA())</f>
        <v>6.4012265872737117E-3</v>
      </c>
      <c r="O3357" s="44">
        <f>IFERROR(_xll.qlIndexFixing(ONIndex3M,I3357,TRUE,_xll.ohTrigger(RecalcTrigger,Trigger3M)),NA())</f>
        <v>6.6255773555567998E-3</v>
      </c>
      <c r="P3357" s="44">
        <f>IFERROR(_xll.qlIndexFixing(ONIndex6M,I3357,TRUE,_xll.ohTrigger(RecalcTrigger,Trigger6M)),NA())</f>
        <v>6.3654570848736824E-3</v>
      </c>
      <c r="Q3357" s="145">
        <f>IFERROR(_xll.qlIndexFixing(ONIndex1Y,I3357,TRUE,_xll.ohTrigger(RecalcTrigger,Trigger1Y)),NA())</f>
        <v>6.7541027003237275E-3</v>
      </c>
    </row>
    <row r="3358" spans="2:17" x14ac:dyDescent="0.2">
      <c r="B3358" s="39" t="s">
        <v>42</v>
      </c>
      <c r="D3358" s="42">
        <f>_xll.qlCalendarAdvance(Calendar,$D3357,B3358,"f",FALSE)</f>
        <v>63290</v>
      </c>
      <c r="E3358" s="139">
        <f>_xll.qlInterestRateIndexValueDate(IndexON,D3358)</f>
        <v>63290</v>
      </c>
      <c r="F3358" s="155">
        <f>IFERROR(_xll.qlIndexFixing(IndexON,D3358,TRUE,_xll.ohTrigger(RecalcTrigger,TriggerON)),NA())</f>
        <v>6.1005300442484867E-3</v>
      </c>
      <c r="H3358" s="42">
        <f>_xll.qlCalendarAdvance(Calendar,$H3357,B3358,"f",FALSE)</f>
        <v>63290</v>
      </c>
      <c r="I3358" s="139">
        <f>_xll.qlInterestRateIndexValueDate(Index1M,$H3358)</f>
        <v>63292</v>
      </c>
      <c r="J3358" s="144">
        <f>IFERROR(_xll.qlIndexFixing(Index1M,$H3358,TRUE,_xll.ohTrigger(RecalcTrigger,Trigger1M)),NA())</f>
        <v>6.4087223462697129E-3</v>
      </c>
      <c r="K3358" s="44">
        <f>IFERROR(_xll.qlIndexFixing(Index3M,H3358,TRUE,_xll.ohTrigger(RecalcTrigger,Trigger3M)),NA())</f>
        <v>6.6448610303728832E-3</v>
      </c>
      <c r="L3358" s="44">
        <f>IFERROR(_xll.qlIndexFixing(Index6M,$H3358,TRUE,_xll.ohTrigger(RecalcTrigger,Trigger6M)),NA())</f>
        <v>6.3333458987626804E-3</v>
      </c>
      <c r="M3358" s="145">
        <f>IFERROR(_xll.qlIndexFixing(Index1Y,$H3358,TRUE,_xll.ohTrigger(RecalcTrigger,Trigger1Y)),NA())</f>
        <v>6.8209913477764545E-3</v>
      </c>
      <c r="N3358" s="144">
        <f>IFERROR(_xll.qlIndexFixing(ONIndex1M,I3358,TRUE,_xll.ohTrigger(RecalcTrigger,Trigger1M)),NA())</f>
        <v>6.4034075896923781E-3</v>
      </c>
      <c r="O3358" s="44">
        <f>IFERROR(_xll.qlIndexFixing(ONIndex3M,I3358,TRUE,_xll.ohTrigger(RecalcTrigger,Trigger3M)),NA())</f>
        <v>6.6276337972936972E-3</v>
      </c>
      <c r="P3358" s="44">
        <f>IFERROR(_xll.qlIndexFixing(ONIndex6M,I3358,TRUE,_xll.ohTrigger(RecalcTrigger,Trigger6M)),NA())</f>
        <v>6.3622249297701217E-3</v>
      </c>
      <c r="Q3358" s="145">
        <f>IFERROR(_xll.qlIndexFixing(ONIndex1Y,I3358,TRUE,_xll.ohTrigger(RecalcTrigger,Trigger1Y)),NA())</f>
        <v>6.7559464637856337E-3</v>
      </c>
    </row>
    <row r="3359" spans="2:17" x14ac:dyDescent="0.2">
      <c r="B3359" s="39" t="s">
        <v>42</v>
      </c>
      <c r="D3359" s="42">
        <f>_xll.qlCalendarAdvance(Calendar,$D3358,B3359,"f",FALSE)</f>
        <v>63297</v>
      </c>
      <c r="E3359" s="139">
        <f>_xll.qlInterestRateIndexValueDate(IndexON,D3359)</f>
        <v>63297</v>
      </c>
      <c r="F3359" s="155">
        <f>IFERROR(_xll.qlIndexFixing(IndexON,D3359,TRUE,_xll.ohTrigger(RecalcTrigger,TriggerON)),NA())</f>
        <v>6.1005300443284227E-3</v>
      </c>
      <c r="H3359" s="42">
        <f>_xll.qlCalendarAdvance(Calendar,$H3358,B3359,"f",FALSE)</f>
        <v>63297</v>
      </c>
      <c r="I3359" s="139">
        <f>_xll.qlInterestRateIndexValueDate(Index1M,$H3359)</f>
        <v>63299</v>
      </c>
      <c r="J3359" s="144">
        <f>IFERROR(_xll.qlIndexFixing(Index1M,$H3359,TRUE,_xll.ohTrigger(RecalcTrigger,Trigger1M)),NA())</f>
        <v>6.4108731986683987E-3</v>
      </c>
      <c r="K3359" s="44">
        <f>IFERROR(_xll.qlIndexFixing(Index3M,H3359,TRUE,_xll.ohTrigger(RecalcTrigger,Trigger3M)),NA())</f>
        <v>6.6468369526628459E-3</v>
      </c>
      <c r="L3359" s="44">
        <f>IFERROR(_xll.qlIndexFixing(Index6M,$H3359,TRUE,_xll.ohTrigger(RecalcTrigger,Trigger6M)),NA())</f>
        <v>6.3302452969231397E-3</v>
      </c>
      <c r="M3359" s="145">
        <f>IFERROR(_xll.qlIndexFixing(Index1Y,$H3359,TRUE,_xll.ohTrigger(RecalcTrigger,Trigger1Y)),NA())</f>
        <v>6.8218403105442865E-3</v>
      </c>
      <c r="N3359" s="144">
        <f>IFERROR(_xll.qlIndexFixing(ONIndex1M,I3359,TRUE,_xll.ohTrigger(RecalcTrigger,Trigger1M)),NA())</f>
        <v>6.4055767575776912E-3</v>
      </c>
      <c r="O3359" s="44">
        <f>IFERROR(_xll.qlIndexFixing(ONIndex3M,I3359,TRUE,_xll.ohTrigger(RecalcTrigger,Trigger3M)),NA())</f>
        <v>6.6296780981822678E-3</v>
      </c>
      <c r="P3359" s="44">
        <f>IFERROR(_xll.qlIndexFixing(ONIndex6M,I3359,TRUE,_xll.ohTrigger(RecalcTrigger,Trigger6M)),NA())</f>
        <v>6.3590031648352863E-3</v>
      </c>
      <c r="Q3359" s="145">
        <f>IFERROR(_xll.qlIndexFixing(ONIndex1Y,I3359,TRUE,_xll.ohTrigger(RecalcTrigger,Trigger1Y)),NA())</f>
        <v>6.7577773534654995E-3</v>
      </c>
    </row>
    <row r="3360" spans="2:17" x14ac:dyDescent="0.2">
      <c r="B3360" s="39" t="s">
        <v>42</v>
      </c>
      <c r="D3360" s="42">
        <f>_xll.qlCalendarAdvance(Calendar,$D3359,B3360,"f",FALSE)</f>
        <v>63304</v>
      </c>
      <c r="E3360" s="139">
        <f>_xll.qlInterestRateIndexValueDate(IndexON,D3360)</f>
        <v>63304</v>
      </c>
      <c r="F3360" s="155">
        <f>IFERROR(_xll.qlIndexFixing(IndexON,D3360,TRUE,_xll.ohTrigger(RecalcTrigger,TriggerON)),NA())</f>
        <v>6.1005300443284227E-3</v>
      </c>
      <c r="H3360" s="42">
        <f>_xll.qlCalendarAdvance(Calendar,$H3359,B3360,"f",FALSE)</f>
        <v>63304</v>
      </c>
      <c r="I3360" s="139">
        <f>_xll.qlInterestRateIndexValueDate(Index1M,$H3360)</f>
        <v>63306</v>
      </c>
      <c r="J3360" s="144">
        <f>IFERROR(_xll.qlIndexFixing(Index1M,$H3360,TRUE,_xll.ohTrigger(RecalcTrigger,Trigger1M)),NA())</f>
        <v>6.4130121586400413E-3</v>
      </c>
      <c r="K3360" s="44">
        <f>IFERROR(_xll.qlIndexFixing(Index3M,H3360,TRUE,_xll.ohTrigger(RecalcTrigger,Trigger3M)),NA())</f>
        <v>6.6488005768728922E-3</v>
      </c>
      <c r="L3360" s="44">
        <f>IFERROR(_xll.qlIndexFixing(Index6M,$H3360,TRUE,_xll.ohTrigger(RecalcTrigger,Trigger6M)),NA())</f>
        <v>6.3271553546848883E-3</v>
      </c>
      <c r="M3360" s="145">
        <f>IFERROR(_xll.qlIndexFixing(Index1Y,$H3360,TRUE,_xll.ohTrigger(RecalcTrigger,Trigger1Y)),NA())</f>
        <v>6.8233310466646957E-3</v>
      </c>
      <c r="N3360" s="144">
        <f>IFERROR(_xll.qlIndexFixing(ONIndex1M,I3360,TRUE,_xll.ohTrigger(RecalcTrigger,Trigger1M)),NA())</f>
        <v>6.4080412901557082E-3</v>
      </c>
      <c r="O3360" s="44">
        <f>IFERROR(_xll.qlIndexFixing(ONIndex3M,I3360,TRUE,_xll.ohTrigger(RecalcTrigger,Trigger3M)),NA())</f>
        <v>6.6319995496133544E-3</v>
      </c>
      <c r="P3360" s="44">
        <f>IFERROR(_xll.qlIndexFixing(ONIndex6M,I3360,TRUE,_xll.ohTrigger(RecalcTrigger,Trigger6M)),NA())</f>
        <v>6.355333892109627E-3</v>
      </c>
      <c r="Q3360" s="145">
        <f>IFERROR(_xll.qlIndexFixing(ONIndex1Y,I3360,TRUE,_xll.ohTrigger(RecalcTrigger,Trigger1Y)),NA())</f>
        <v>6.7598540075142211E-3</v>
      </c>
    </row>
    <row r="3361" spans="2:17" x14ac:dyDescent="0.2">
      <c r="B3361" s="39" t="s">
        <v>42</v>
      </c>
      <c r="D3361" s="42">
        <f>_xll.qlCalendarAdvance(Calendar,$D3360,B3361,"f",FALSE)</f>
        <v>63311</v>
      </c>
      <c r="E3361" s="139">
        <f>_xll.qlInterestRateIndexValueDate(IndexON,D3361)</f>
        <v>63311</v>
      </c>
      <c r="F3361" s="155">
        <f>IFERROR(_xll.qlIndexFixing(IndexON,D3361,TRUE,_xll.ohTrigger(RecalcTrigger,TriggerON)),NA())</f>
        <v>6.1005300443284227E-3</v>
      </c>
      <c r="H3361" s="42">
        <f>_xll.qlCalendarAdvance(Calendar,$H3360,B3361,"f",FALSE)</f>
        <v>63311</v>
      </c>
      <c r="I3361" s="139">
        <f>_xll.qlInterestRateIndexValueDate(Index1M,$H3361)</f>
        <v>63313</v>
      </c>
      <c r="J3361" s="144">
        <f>IFERROR(_xll.qlIndexFixing(Index1M,$H3361,TRUE,_xll.ohTrigger(RecalcTrigger,Trigger1M)),NA())</f>
        <v>6.4151392065953106E-3</v>
      </c>
      <c r="K3361" s="44">
        <f>IFERROR(_xll.qlIndexFixing(Index3M,H3361,TRUE,_xll.ohTrigger(RecalcTrigger,Trigger3M)),NA())</f>
        <v>6.6509502721523936E-3</v>
      </c>
      <c r="L3361" s="44">
        <f>IFERROR(_xll.qlIndexFixing(Index6M,$H3361,TRUE,_xll.ohTrigger(RecalcTrigger,Trigger6M)),NA())</f>
        <v>6.3235941347741164E-3</v>
      </c>
      <c r="M3361" s="145">
        <f>IFERROR(_xll.qlIndexFixing(Index1Y,$H3361,TRUE,_xll.ohTrigger(RecalcTrigger,Trigger1Y)),NA())</f>
        <v>6.824808234332444E-3</v>
      </c>
      <c r="N3361" s="144">
        <f>IFERROR(_xll.qlIndexFixing(ONIndex1M,I3361,TRUE,_xll.ohTrigger(RecalcTrigger,Trigger1M)),NA())</f>
        <v>6.4098795113309848E-3</v>
      </c>
      <c r="O3361" s="44">
        <f>IFERROR(_xll.qlIndexFixing(ONIndex3M,I3361,TRUE,_xll.ohTrigger(RecalcTrigger,Trigger3M)),NA())</f>
        <v>6.6337301964392026E-3</v>
      </c>
      <c r="P3361" s="44">
        <f>IFERROR(_xll.qlIndexFixing(ONIndex6M,I3361,TRUE,_xll.ohTrigger(RecalcTrigger,Trigger6M)),NA())</f>
        <v>6.3525908735773129E-3</v>
      </c>
      <c r="Q3361" s="145">
        <f>IFERROR(_xll.qlIndexFixing(ONIndex1Y,I3361,TRUE,_xll.ohTrigger(RecalcTrigger,Trigger1Y)),NA())</f>
        <v>6.7614004258675919E-3</v>
      </c>
    </row>
    <row r="3362" spans="2:17" x14ac:dyDescent="0.2">
      <c r="B3362" s="39" t="s">
        <v>42</v>
      </c>
      <c r="D3362" s="42">
        <f>_xll.qlCalendarAdvance(Calendar,$D3361,B3362,"f",FALSE)</f>
        <v>63318</v>
      </c>
      <c r="E3362" s="139">
        <f>_xll.qlInterestRateIndexValueDate(IndexON,D3362)</f>
        <v>63318</v>
      </c>
      <c r="F3362" s="155">
        <f>IFERROR(_xll.qlIndexFixing(IndexON,D3362,TRUE,_xll.ohTrigger(RecalcTrigger,TriggerON)),NA())</f>
        <v>6.1005300442484867E-3</v>
      </c>
      <c r="H3362" s="42">
        <f>_xll.qlCalendarAdvance(Calendar,$H3361,B3362,"f",FALSE)</f>
        <v>63318</v>
      </c>
      <c r="I3362" s="139">
        <f>_xll.qlInterestRateIndexValueDate(Index1M,$H3362)</f>
        <v>63320</v>
      </c>
      <c r="J3362" s="144">
        <f>IFERROR(_xll.qlIndexFixing(Index1M,$H3362,TRUE,_xll.ohTrigger(RecalcTrigger,Trigger1M)),NA())</f>
        <v>6.4172543229448764E-3</v>
      </c>
      <c r="K3362" s="44">
        <f>IFERROR(_xll.qlIndexFixing(Index3M,H3362,TRUE,_xll.ohTrigger(RecalcTrigger,Trigger3M)),NA())</f>
        <v>6.6528883903904665E-3</v>
      </c>
      <c r="L3362" s="44">
        <f>IFERROR(_xll.qlIndexFixing(Index6M,$H3362,TRUE,_xll.ohTrigger(RecalcTrigger,Trigger6M)),NA())</f>
        <v>6.3205277120192607E-3</v>
      </c>
      <c r="M3362" s="145">
        <f>IFERROR(_xll.qlIndexFixing(Index1Y,$H3362,TRUE,_xll.ohTrigger(RecalcTrigger,Trigger1Y)),NA())</f>
        <v>6.8262718520519586E-3</v>
      </c>
      <c r="N3362" s="144">
        <f>IFERROR(_xll.qlIndexFixing(ONIndex1M,I3362,TRUE,_xll.ohTrigger(RecalcTrigger,Trigger1M)),NA())</f>
        <v>6.4120130581901691E-3</v>
      </c>
      <c r="O3362" s="44">
        <f>IFERROR(_xll.qlIndexFixing(ONIndex3M,I3362,TRUE,_xll.ohTrigger(RecalcTrigger,Trigger3M)),NA())</f>
        <v>6.6357379539194739E-3</v>
      </c>
      <c r="P3362" s="44">
        <f>IFERROR(_xll.qlIndexFixing(ONIndex6M,I3362,TRUE,_xll.ohTrigger(RecalcTrigger,Trigger6M)),NA())</f>
        <v>6.3494003818664879E-3</v>
      </c>
      <c r="Q3362" s="145">
        <f>IFERROR(_xll.qlIndexFixing(ONIndex1Y,I3362,TRUE,_xll.ohTrigger(RecalcTrigger,Trigger1Y)),NA())</f>
        <v>6.7631925659838998E-3</v>
      </c>
    </row>
    <row r="3363" spans="2:17" x14ac:dyDescent="0.2">
      <c r="B3363" s="39" t="s">
        <v>42</v>
      </c>
      <c r="D3363" s="42">
        <f>_xll.qlCalendarAdvance(Calendar,$D3362,B3363,"f",FALSE)</f>
        <v>63325</v>
      </c>
      <c r="E3363" s="139">
        <f>_xll.qlInterestRateIndexValueDate(IndexON,D3363)</f>
        <v>63325</v>
      </c>
      <c r="F3363" s="155">
        <f>IFERROR(_xll.qlIndexFixing(IndexON,D3363,TRUE,_xll.ohTrigger(RecalcTrigger,TriggerON)),NA())</f>
        <v>6.1005300443284227E-3</v>
      </c>
      <c r="H3363" s="42">
        <f>_xll.qlCalendarAdvance(Calendar,$H3362,B3363,"f",FALSE)</f>
        <v>63325</v>
      </c>
      <c r="I3363" s="139">
        <f>_xll.qlInterestRateIndexValueDate(Index1M,$H3363)</f>
        <v>63327</v>
      </c>
      <c r="J3363" s="144">
        <f>IFERROR(_xll.qlIndexFixing(Index1M,$H3363,TRUE,_xll.ohTrigger(RecalcTrigger,Trigger1M)),NA())</f>
        <v>6.4193574881094007E-3</v>
      </c>
      <c r="K3363" s="44">
        <f>IFERROR(_xll.qlIndexFixing(Index3M,H3363,TRUE,_xll.ohTrigger(RecalcTrigger,Trigger3M)),NA())</f>
        <v>6.6548141485077853E-3</v>
      </c>
      <c r="L3363" s="44">
        <f>IFERROR(_xll.qlIndexFixing(Index6M,$H3363,TRUE,_xll.ohTrigger(RecalcTrigger,Trigger6M)),NA())</f>
        <v>6.3174720047445209E-3</v>
      </c>
      <c r="M3363" s="145">
        <f>IFERROR(_xll.qlIndexFixing(Index1Y,$H3363,TRUE,_xll.ohTrigger(RecalcTrigger,Trigger1Y)),NA())</f>
        <v>6.8277218783285428E-3</v>
      </c>
      <c r="N3363" s="144">
        <f>IFERROR(_xll.qlIndexFixing(ONIndex1M,I3363,TRUE,_xll.ohTrigger(RecalcTrigger,Trigger1M)),NA())</f>
        <v>6.4141346920987274E-3</v>
      </c>
      <c r="O3363" s="44">
        <f>IFERROR(_xll.qlIndexFixing(ONIndex3M,I3363,TRUE,_xll.ohTrigger(RecalcTrigger,Trigger3M)),NA())</f>
        <v>6.6377334900558083E-3</v>
      </c>
      <c r="P3363" s="44">
        <f>IFERROR(_xll.qlIndexFixing(ONIndex6M,I3363,TRUE,_xll.ohTrigger(RecalcTrigger,Trigger6M)),NA())</f>
        <v>6.3462203489095259E-3</v>
      </c>
      <c r="Q3363" s="145">
        <f>IFERROR(_xll.qlIndexFixing(ONIndex1Y,I3363,TRUE,_xll.ohTrigger(RecalcTrigger,Trigger1Y)),NA())</f>
        <v>6.7649717471063298E-3</v>
      </c>
    </row>
    <row r="3364" spans="2:17" x14ac:dyDescent="0.2">
      <c r="B3364" s="39" t="s">
        <v>42</v>
      </c>
      <c r="D3364" s="42">
        <f>_xll.qlCalendarAdvance(Calendar,$D3363,B3364,"f",FALSE)</f>
        <v>63332</v>
      </c>
      <c r="E3364" s="139">
        <f>_xll.qlInterestRateIndexValueDate(IndexON,D3364)</f>
        <v>63332</v>
      </c>
      <c r="F3364" s="155">
        <f>IFERROR(_xll.qlIndexFixing(IndexON,D3364,TRUE,_xll.ohTrigger(RecalcTrigger,TriggerON)),NA())</f>
        <v>6.1005300442484867E-3</v>
      </c>
      <c r="H3364" s="42">
        <f>_xll.qlCalendarAdvance(Calendar,$H3363,B3364,"f",FALSE)</f>
        <v>63332</v>
      </c>
      <c r="I3364" s="139">
        <f>_xll.qlInterestRateIndexValueDate(Index1M,$H3364)</f>
        <v>63334</v>
      </c>
      <c r="J3364" s="144">
        <f>IFERROR(_xll.qlIndexFixing(Index1M,$H3364,TRUE,_xll.ohTrigger(RecalcTrigger,Trigger1M)),NA())</f>
        <v>6.4214486824995531E-3</v>
      </c>
      <c r="K3364" s="44">
        <f>IFERROR(_xll.qlIndexFixing(Index3M,H3364,TRUE,_xll.ohTrigger(RecalcTrigger,Trigger3M)),NA())</f>
        <v>6.6567275263787118E-3</v>
      </c>
      <c r="L3364" s="44">
        <f>IFERROR(_xll.qlIndexFixing(Index6M,$H3364,TRUE,_xll.ohTrigger(RecalcTrigger,Trigger6M)),NA())</f>
        <v>6.3144270301370093E-3</v>
      </c>
      <c r="M3364" s="145">
        <f>IFERROR(_xll.qlIndexFixing(Index1Y,$H3364,TRUE,_xll.ohTrigger(RecalcTrigger,Trigger1Y)),NA())</f>
        <v>6.829158291667501E-3</v>
      </c>
      <c r="N3364" s="144">
        <f>IFERROR(_xll.qlIndexFixing(ONIndex1M,I3364,TRUE,_xll.ohTrigger(RecalcTrigger,Trigger1M)),NA())</f>
        <v>6.4162443937121338E-3</v>
      </c>
      <c r="O3364" s="44">
        <f>IFERROR(_xll.qlIndexFixing(ONIndex3M,I3364,TRUE,_xll.ohTrigger(RecalcTrigger,Trigger3M)),NA())</f>
        <v>6.6397167848641914E-3</v>
      </c>
      <c r="P3364" s="44">
        <f>IFERROR(_xll.qlIndexFixing(ONIndex6M,I3364,TRUE,_xll.ohTrigger(RecalcTrigger,Trigger6M)),NA())</f>
        <v>6.3430507919726153E-3</v>
      </c>
      <c r="Q3364" s="145">
        <f>IFERROR(_xll.qlIndexFixing(ONIndex1Y,I3364,TRUE,_xll.ohTrigger(RecalcTrigger,Trigger1Y)),NA())</f>
        <v>6.7667379478120182E-3</v>
      </c>
    </row>
    <row r="3365" spans="2:17" x14ac:dyDescent="0.2">
      <c r="B3365" s="39" t="s">
        <v>42</v>
      </c>
      <c r="D3365" s="42">
        <f>_xll.qlCalendarAdvance(Calendar,$D3364,B3365,"f",FALSE)</f>
        <v>63339</v>
      </c>
      <c r="E3365" s="139">
        <f>_xll.qlInterestRateIndexValueDate(IndexON,D3365)</f>
        <v>63339</v>
      </c>
      <c r="F3365" s="155">
        <f>IFERROR(_xll.qlIndexFixing(IndexON,D3365,TRUE,_xll.ohTrigger(RecalcTrigger,TriggerON)),NA())</f>
        <v>6.1005300443284227E-3</v>
      </c>
      <c r="H3365" s="42">
        <f>_xll.qlCalendarAdvance(Calendar,$H3364,B3365,"f",FALSE)</f>
        <v>63339</v>
      </c>
      <c r="I3365" s="139">
        <f>_xll.qlInterestRateIndexValueDate(Index1M,$H3365)</f>
        <v>63341</v>
      </c>
      <c r="J3365" s="144">
        <f>IFERROR(_xll.qlIndexFixing(Index1M,$H3365,TRUE,_xll.ohTrigger(RecalcTrigger,Trigger1M)),NA())</f>
        <v>6.4235278865260037E-3</v>
      </c>
      <c r="K3365" s="44">
        <f>IFERROR(_xll.qlIndexFixing(Index3M,H3365,TRUE,_xll.ohTrigger(RecalcTrigger,Trigger3M)),NA())</f>
        <v>6.6586285038767352E-3</v>
      </c>
      <c r="L3365" s="44">
        <f>IFERROR(_xll.qlIndexFixing(Index6M,$H3365,TRUE,_xll.ohTrigger(RecalcTrigger,Trigger6M)),NA())</f>
        <v>6.3118661389898667E-3</v>
      </c>
      <c r="M3365" s="145">
        <f>IFERROR(_xll.qlIndexFixing(Index1Y,$H3365,TRUE,_xll.ohTrigger(RecalcTrigger,Trigger1Y)),NA())</f>
        <v>6.8305810705747939E-3</v>
      </c>
      <c r="N3365" s="144">
        <f>IFERROR(_xll.qlIndexFixing(ONIndex1M,I3365,TRUE,_xll.ohTrigger(RecalcTrigger,Trigger1M)),NA())</f>
        <v>6.4183421433661181E-3</v>
      </c>
      <c r="O3365" s="44">
        <f>IFERROR(_xll.qlIndexFixing(ONIndex3M,I3365,TRUE,_xll.ohTrigger(RecalcTrigger,Trigger3M)),NA())</f>
        <v>6.6416878181208006E-3</v>
      </c>
      <c r="P3365" s="44">
        <f>IFERROR(_xll.qlIndexFixing(ONIndex6M,I3365,TRUE,_xll.ohTrigger(RecalcTrigger,Trigger6M)),NA())</f>
        <v>6.3398917280821365E-3</v>
      </c>
      <c r="Q3365" s="145">
        <f>IFERROR(_xll.qlIndexFixing(ONIndex1Y,I3365,TRUE,_xll.ohTrigger(RecalcTrigger,Trigger1Y)),NA())</f>
        <v>6.7684911469978459E-3</v>
      </c>
    </row>
    <row r="3366" spans="2:17" x14ac:dyDescent="0.2">
      <c r="B3366" s="39" t="s">
        <v>42</v>
      </c>
      <c r="D3366" s="42">
        <f>_xll.qlCalendarAdvance(Calendar,$D3365,B3366,"f",FALSE)</f>
        <v>63346</v>
      </c>
      <c r="E3366" s="139">
        <f>_xll.qlInterestRateIndexValueDate(IndexON,D3366)</f>
        <v>63346</v>
      </c>
      <c r="F3366" s="155">
        <f>IFERROR(_xll.qlIndexFixing(IndexON,D3366,TRUE,_xll.ohTrigger(RecalcTrigger,TriggerON)),NA())</f>
        <v>6.1005300443284227E-3</v>
      </c>
      <c r="H3366" s="42">
        <f>_xll.qlCalendarAdvance(Calendar,$H3365,B3366,"f",FALSE)</f>
        <v>63346</v>
      </c>
      <c r="I3366" s="139">
        <f>_xll.qlInterestRateIndexValueDate(Index1M,$H3366)</f>
        <v>63348</v>
      </c>
      <c r="J3366" s="144">
        <f>IFERROR(_xll.qlIndexFixing(Index1M,$H3366,TRUE,_xll.ohTrigger(RecalcTrigger,Trigger1M)),NA())</f>
        <v>6.4255950805994222E-3</v>
      </c>
      <c r="K3366" s="44">
        <f>IFERROR(_xll.qlIndexFixing(Index3M,H3366,TRUE,_xll.ohTrigger(RecalcTrigger,Trigger3M)),NA())</f>
        <v>6.6605170608692657E-3</v>
      </c>
      <c r="L3366" s="44">
        <f>IFERROR(_xll.qlIndexFixing(Index6M,$H3366,TRUE,_xll.ohTrigger(RecalcTrigger,Trigger6M)),NA())</f>
        <v>6.3088405152509942E-3</v>
      </c>
      <c r="M3366" s="145">
        <f>IFERROR(_xll.qlIndexFixing(Index1Y,$H3366,TRUE,_xll.ohTrigger(RecalcTrigger,Trigger1Y)),NA())</f>
        <v>6.8319901935566E-3</v>
      </c>
      <c r="N3366" s="144">
        <f>IFERROR(_xll.qlIndexFixing(ONIndex1M,I3366,TRUE,_xll.ohTrigger(RecalcTrigger,Trigger1M)),NA())</f>
        <v>6.4204279215562821E-3</v>
      </c>
      <c r="O3366" s="44">
        <f>IFERROR(_xll.qlIndexFixing(ONIndex3M,I3366,TRUE,_xll.ohTrigger(RecalcTrigger,Trigger3M)),NA())</f>
        <v>6.6436465699215574E-3</v>
      </c>
      <c r="P3366" s="44">
        <f>IFERROR(_xll.qlIndexFixing(ONIndex6M,I3366,TRUE,_xll.ohTrigger(RecalcTrigger,Trigger6M)),NA())</f>
        <v>6.33674317466415E-3</v>
      </c>
      <c r="Q3366" s="145">
        <f>IFERROR(_xll.qlIndexFixing(ONIndex1Y,I3366,TRUE,_xll.ohTrigger(RecalcTrigger,Trigger1Y)),NA())</f>
        <v>6.7702313230810773E-3</v>
      </c>
    </row>
    <row r="3367" spans="2:17" x14ac:dyDescent="0.2">
      <c r="B3367" s="39" t="s">
        <v>42</v>
      </c>
      <c r="D3367" s="42">
        <f>_xll.qlCalendarAdvance(Calendar,$D3366,B3367,"f",FALSE)</f>
        <v>63353</v>
      </c>
      <c r="E3367" s="139">
        <f>_xll.qlInterestRateIndexValueDate(IndexON,D3367)</f>
        <v>63353</v>
      </c>
      <c r="F3367" s="155">
        <f>IFERROR(_xll.qlIndexFixing(IndexON,D3367,TRUE,_xll.ohTrigger(RecalcTrigger,TriggerON)),NA())</f>
        <v>6.1005300443284227E-3</v>
      </c>
      <c r="H3367" s="42">
        <f>_xll.qlCalendarAdvance(Calendar,$H3366,B3367,"f",FALSE)</f>
        <v>63353</v>
      </c>
      <c r="I3367" s="139">
        <f>_xll.qlInterestRateIndexValueDate(Index1M,$H3367)</f>
        <v>63355</v>
      </c>
      <c r="J3367" s="144">
        <f>IFERROR(_xll.qlIndexFixing(Index1M,$H3367,TRUE,_xll.ohTrigger(RecalcTrigger,Trigger1M)),NA())</f>
        <v>6.4276502451404705E-3</v>
      </c>
      <c r="K3367" s="44">
        <f>IFERROR(_xll.qlIndexFixing(Index3M,H3367,TRUE,_xll.ohTrigger(RecalcTrigger,Trigger3M)),NA())</f>
        <v>6.6623931772323989E-3</v>
      </c>
      <c r="L3367" s="44">
        <f>IFERROR(_xll.qlIndexFixing(Index6M,$H3367,TRUE,_xll.ohTrigger(RecalcTrigger,Trigger6M)),NA())</f>
        <v>6.3058256714132455E-3</v>
      </c>
      <c r="M3367" s="145">
        <f>IFERROR(_xll.qlIndexFixing(Index1Y,$H3367,TRUE,_xll.ohTrigger(RecalcTrigger,Trigger1Y)),NA())</f>
        <v>6.8333856391201942E-3</v>
      </c>
      <c r="N3367" s="144">
        <f>IFERROR(_xll.qlIndexFixing(ONIndex1M,I3367,TRUE,_xll.ohTrigger(RecalcTrigger,Trigger1M)),NA())</f>
        <v>6.4225017085384195E-3</v>
      </c>
      <c r="O3367" s="44">
        <f>IFERROR(_xll.qlIndexFixing(ONIndex3M,I3367,TRUE,_xll.ohTrigger(RecalcTrigger,Trigger3M)),NA())</f>
        <v>6.6455930202824476E-3</v>
      </c>
      <c r="P3367" s="44">
        <f>IFERROR(_xll.qlIndexFixing(ONIndex6M,I3367,TRUE,_xll.ohTrigger(RecalcTrigger,Trigger6M)),NA())</f>
        <v>6.3336051486651002E-3</v>
      </c>
      <c r="Q3367" s="145">
        <f>IFERROR(_xll.qlIndexFixing(ONIndex1Y,I3367,TRUE,_xll.ohTrigger(RecalcTrigger,Trigger1Y)),NA())</f>
        <v>6.7719584551184653E-3</v>
      </c>
    </row>
    <row r="3368" spans="2:17" x14ac:dyDescent="0.2">
      <c r="B3368" s="39" t="s">
        <v>42</v>
      </c>
      <c r="D3368" s="42">
        <f>_xll.qlCalendarAdvance(Calendar,$D3367,B3368,"f",FALSE)</f>
        <v>63360</v>
      </c>
      <c r="E3368" s="139">
        <f>_xll.qlInterestRateIndexValueDate(IndexON,D3368)</f>
        <v>63360</v>
      </c>
      <c r="F3368" s="155">
        <f>IFERROR(_xll.qlIndexFixing(IndexON,D3368,TRUE,_xll.ohTrigger(RecalcTrigger,TriggerON)),NA())</f>
        <v>6.1005300443284227E-3</v>
      </c>
      <c r="H3368" s="42">
        <f>_xll.qlCalendarAdvance(Calendar,$H3367,B3368,"f",FALSE)</f>
        <v>63360</v>
      </c>
      <c r="I3368" s="139">
        <f>_xll.qlInterestRateIndexValueDate(Index1M,$H3368)</f>
        <v>63362</v>
      </c>
      <c r="J3368" s="144">
        <f>IFERROR(_xll.qlIndexFixing(Index1M,$H3368,TRUE,_xll.ohTrigger(RecalcTrigger,Trigger1M)),NA())</f>
        <v>6.4296933605573203E-3</v>
      </c>
      <c r="K3368" s="44">
        <f>IFERROR(_xll.qlIndexFixing(Index3M,H3368,TRUE,_xll.ohTrigger(RecalcTrigger,Trigger3M)),NA())</f>
        <v>6.664256832837021E-3</v>
      </c>
      <c r="L3368" s="44">
        <f>IFERROR(_xll.qlIndexFixing(Index6M,$H3368,TRUE,_xll.ohTrigger(RecalcTrigger,Trigger6M)),NA())</f>
        <v>6.3028216246620011E-3</v>
      </c>
      <c r="M3368" s="145">
        <f>IFERROR(_xll.qlIndexFixing(Index1Y,$H3368,TRUE,_xll.ohTrigger(RecalcTrigger,Trigger1Y)),NA())</f>
        <v>6.8347673857724134E-3</v>
      </c>
      <c r="N3368" s="144">
        <f>IFERROR(_xll.qlIndexFixing(ONIndex1M,I3368,TRUE,_xll.ohTrigger(RecalcTrigger,Trigger1M)),NA())</f>
        <v>6.4245634848081323E-3</v>
      </c>
      <c r="O3368" s="44">
        <f>IFERROR(_xll.qlIndexFixing(ONIndex3M,I3368,TRUE,_xll.ohTrigger(RecalcTrigger,Trigger3M)),NA())</f>
        <v>6.6475271488197762E-3</v>
      </c>
      <c r="P3368" s="44">
        <f>IFERROR(_xll.qlIndexFixing(ONIndex6M,I3368,TRUE,_xll.ohTrigger(RecalcTrigger,Trigger6M)),NA())</f>
        <v>6.3304776674311114E-3</v>
      </c>
      <c r="Q3368" s="145">
        <f>IFERROR(_xll.qlIndexFixing(ONIndex1Y,I3368,TRUE,_xll.ohTrigger(RecalcTrigger,Trigger1Y)),NA())</f>
        <v>6.7736725215272742E-3</v>
      </c>
    </row>
    <row r="3369" spans="2:17" x14ac:dyDescent="0.2">
      <c r="B3369" s="39" t="s">
        <v>42</v>
      </c>
      <c r="D3369" s="42">
        <f>_xll.qlCalendarAdvance(Calendar,$D3368,B3369,"f",FALSE)</f>
        <v>63367</v>
      </c>
      <c r="E3369" s="139">
        <f>_xll.qlInterestRateIndexValueDate(IndexON,D3369)</f>
        <v>63367</v>
      </c>
      <c r="F3369" s="155">
        <f>IFERROR(_xll.qlIndexFixing(IndexON,D3369,TRUE,_xll.ohTrigger(RecalcTrigger,TriggerON)),NA())</f>
        <v>6.1005300442484867E-3</v>
      </c>
      <c r="H3369" s="42">
        <f>_xll.qlCalendarAdvance(Calendar,$H3368,B3369,"f",FALSE)</f>
        <v>63367</v>
      </c>
      <c r="I3369" s="139">
        <f>_xll.qlInterestRateIndexValueDate(Index1M,$H3369)</f>
        <v>63369</v>
      </c>
      <c r="J3369" s="144">
        <f>IFERROR(_xll.qlIndexFixing(Index1M,$H3369,TRUE,_xll.ohTrigger(RecalcTrigger,Trigger1M)),NA())</f>
        <v>6.4317244072631397E-3</v>
      </c>
      <c r="K3369" s="44">
        <f>IFERROR(_xll.qlIndexFixing(Index3M,H3369,TRUE,_xll.ohTrigger(RecalcTrigger,Trigger3M)),NA())</f>
        <v>6.6661080075557525E-3</v>
      </c>
      <c r="L3369" s="44">
        <f>IFERROR(_xll.qlIndexFixing(Index6M,$H3369,TRUE,_xll.ohTrigger(RecalcTrigger,Trigger6M)),NA())</f>
        <v>6.299828392184386E-3</v>
      </c>
      <c r="M3369" s="145">
        <f>IFERROR(_xll.qlIndexFixing(Index1Y,$H3369,TRUE,_xll.ohTrigger(RecalcTrigger,Trigger1Y)),NA())</f>
        <v>6.836135412020751E-3</v>
      </c>
      <c r="N3369" s="144">
        <f>IFERROR(_xll.qlIndexFixing(ONIndex1M,I3369,TRUE,_xll.ohTrigger(RecalcTrigger,Trigger1M)),NA())</f>
        <v>6.4266132309409585E-3</v>
      </c>
      <c r="O3369" s="44">
        <f>IFERROR(_xll.qlIndexFixing(ONIndex3M,I3369,TRUE,_xll.ohTrigger(RecalcTrigger,Trigger3M)),NA())</f>
        <v>6.649448935629465E-3</v>
      </c>
      <c r="P3369" s="44">
        <f>IFERROR(_xll.qlIndexFixing(ONIndex6M,I3369,TRUE,_xll.ohTrigger(RecalcTrigger,Trigger6M)),NA())</f>
        <v>6.3273607480685001E-3</v>
      </c>
      <c r="Q3369" s="145">
        <f>IFERROR(_xll.qlIndexFixing(ONIndex1Y,I3369,TRUE,_xll.ohTrigger(RecalcTrigger,Trigger1Y)),NA())</f>
        <v>6.7753735012043848E-3</v>
      </c>
    </row>
    <row r="3370" spans="2:17" x14ac:dyDescent="0.2">
      <c r="B3370" s="39" t="s">
        <v>42</v>
      </c>
      <c r="D3370" s="42">
        <f>_xll.qlCalendarAdvance(Calendar,$D3369,B3370,"f",FALSE)</f>
        <v>63374</v>
      </c>
      <c r="E3370" s="139">
        <f>_xll.qlInterestRateIndexValueDate(IndexON,D3370)</f>
        <v>63374</v>
      </c>
      <c r="F3370" s="155">
        <f>IFERROR(_xll.qlIndexFixing(IndexON,D3370,TRUE,_xll.ohTrigger(RecalcTrigger,TriggerON)),NA())</f>
        <v>6.1005300442484867E-3</v>
      </c>
      <c r="H3370" s="42">
        <f>_xll.qlCalendarAdvance(Calendar,$H3369,B3370,"f",FALSE)</f>
        <v>63374</v>
      </c>
      <c r="I3370" s="139">
        <f>_xll.qlInterestRateIndexValueDate(Index1M,$H3370)</f>
        <v>63376</v>
      </c>
      <c r="J3370" s="144">
        <f>IFERROR(_xll.qlIndexFixing(Index1M,$H3370,TRUE,_xll.ohTrigger(RecalcTrigger,Trigger1M)),NA())</f>
        <v>6.4337433656735943E-3</v>
      </c>
      <c r="K3370" s="44">
        <f>IFERROR(_xll.qlIndexFixing(Index3M,H3370,TRUE,_xll.ohTrigger(RecalcTrigger,Trigger3M)),NA())</f>
        <v>6.6679466812612168E-3</v>
      </c>
      <c r="L3370" s="44">
        <f>IFERROR(_xll.qlIndexFixing(Index6M,$H3370,TRUE,_xll.ohTrigger(RecalcTrigger,Trigger6M)),NA())</f>
        <v>6.2963835309175339E-3</v>
      </c>
      <c r="M3370" s="145">
        <f>IFERROR(_xll.qlIndexFixing(Index1Y,$H3370,TRUE,_xll.ohTrigger(RecalcTrigger,Trigger1Y)),NA())</f>
        <v>6.8374896963733578E-3</v>
      </c>
      <c r="N3370" s="144">
        <f>IFERROR(_xll.qlIndexFixing(ONIndex1M,I3370,TRUE,_xll.ohTrigger(RecalcTrigger,Trigger1M)),NA())</f>
        <v>6.4286509272726278E-3</v>
      </c>
      <c r="O3370" s="44">
        <f>IFERROR(_xll.qlIndexFixing(ONIndex3M,I3370,TRUE,_xll.ohTrigger(RecalcTrigger,Trigger3M)),NA())</f>
        <v>6.6513583606475635E-3</v>
      </c>
      <c r="P3370" s="44">
        <f>IFERROR(_xll.qlIndexFixing(ONIndex6M,I3370,TRUE,_xll.ohTrigger(RecalcTrigger,Trigger6M)),NA())</f>
        <v>6.3242544077635188E-3</v>
      </c>
      <c r="Q3370" s="145">
        <f>IFERROR(_xll.qlIndexFixing(ONIndex1Y,I3370,TRUE,_xll.ohTrigger(RecalcTrigger,Trigger1Y)),NA())</f>
        <v>6.7770613728068696E-3</v>
      </c>
    </row>
    <row r="3371" spans="2:17" x14ac:dyDescent="0.2">
      <c r="B3371" s="39" t="s">
        <v>42</v>
      </c>
      <c r="D3371" s="42">
        <f>_xll.qlCalendarAdvance(Calendar,$D3370,B3371,"f",FALSE)</f>
        <v>63381</v>
      </c>
      <c r="E3371" s="139">
        <f>_xll.qlInterestRateIndexValueDate(IndexON,D3371)</f>
        <v>63381</v>
      </c>
      <c r="F3371" s="155">
        <f>IFERROR(_xll.qlIndexFixing(IndexON,D3371,TRUE,_xll.ohTrigger(RecalcTrigger,TriggerON)),NA())</f>
        <v>6.1005300443284227E-3</v>
      </c>
      <c r="H3371" s="42">
        <f>_xll.qlCalendarAdvance(Calendar,$H3370,B3371,"f",FALSE)</f>
        <v>63381</v>
      </c>
      <c r="I3371" s="139">
        <f>_xll.qlInterestRateIndexValueDate(Index1M,$H3371)</f>
        <v>63383</v>
      </c>
      <c r="J3371" s="144">
        <f>IFERROR(_xll.qlIndexFixing(Index1M,$H3371,TRUE,_xll.ohTrigger(RecalcTrigger,Trigger1M)),NA())</f>
        <v>6.4357502162018521E-3</v>
      </c>
      <c r="K3371" s="44">
        <f>IFERROR(_xll.qlIndexFixing(Index3M,H3371,TRUE,_xll.ohTrigger(RecalcTrigger,Trigger3M)),NA())</f>
        <v>6.6697728338242961E-3</v>
      </c>
      <c r="L3371" s="44">
        <f>IFERROR(_xll.qlIndexFixing(Index6M,$H3371,TRUE,_xll.ohTrigger(RecalcTrigger,Trigger6M)),NA())</f>
        <v>6.2934141661896694E-3</v>
      </c>
      <c r="M3371" s="145">
        <f>IFERROR(_xll.qlIndexFixing(Index1Y,$H3371,TRUE,_xll.ohTrigger(RecalcTrigger,Trigger1Y)),NA())</f>
        <v>6.8388302173390406E-3</v>
      </c>
      <c r="N3371" s="144">
        <f>IFERROR(_xll.qlIndexFixing(ONIndex1M,I3371,TRUE,_xll.ohTrigger(RecalcTrigger,Trigger1M)),NA())</f>
        <v>6.43067655413887E-3</v>
      </c>
      <c r="O3371" s="44">
        <f>IFERROR(_xll.qlIndexFixing(ONIndex3M,I3371,TRUE,_xll.ohTrigger(RecalcTrigger,Trigger3M)),NA())</f>
        <v>6.653255403730185E-3</v>
      </c>
      <c r="P3371" s="44">
        <f>IFERROR(_xll.qlIndexFixing(ONIndex6M,I3371,TRUE,_xll.ohTrigger(RecalcTrigger,Trigger6M)),NA())</f>
        <v>6.3211586636224837E-3</v>
      </c>
      <c r="Q3371" s="145">
        <f>IFERROR(_xll.qlIndexFixing(ONIndex1Y,I3371,TRUE,_xll.ohTrigger(RecalcTrigger,Trigger1Y)),NA())</f>
        <v>6.7787361149118652E-3</v>
      </c>
    </row>
    <row r="3372" spans="2:17" x14ac:dyDescent="0.2">
      <c r="B3372" s="39" t="s">
        <v>42</v>
      </c>
      <c r="D3372" s="42">
        <f>_xll.qlCalendarAdvance(Calendar,$D3371,B3372,"f",FALSE)</f>
        <v>63388</v>
      </c>
      <c r="E3372" s="139">
        <f>_xll.qlInterestRateIndexValueDate(IndexON,D3372)</f>
        <v>63388</v>
      </c>
      <c r="F3372" s="155">
        <f>IFERROR(_xll.qlIndexFixing(IndexON,D3372,TRUE,_xll.ohTrigger(RecalcTrigger,TriggerON)),NA())</f>
        <v>6.1005300443284227E-3</v>
      </c>
      <c r="H3372" s="42">
        <f>_xll.qlCalendarAdvance(Calendar,$H3371,B3372,"f",FALSE)</f>
        <v>63388</v>
      </c>
      <c r="I3372" s="139">
        <f>_xll.qlInterestRateIndexValueDate(Index1M,$H3372)</f>
        <v>63390</v>
      </c>
      <c r="J3372" s="144">
        <f>IFERROR(_xll.qlIndexFixing(Index1M,$H3372,TRUE,_xll.ohTrigger(RecalcTrigger,Trigger1M)),NA())</f>
        <v>6.4377449392585828E-3</v>
      </c>
      <c r="K3372" s="44">
        <f>IFERROR(_xll.qlIndexFixing(Index3M,H3372,TRUE,_xll.ohTrigger(RecalcTrigger,Trigger3M)),NA())</f>
        <v>6.6715864451193522E-3</v>
      </c>
      <c r="L3372" s="44">
        <f>IFERROR(_xll.qlIndexFixing(Index6M,$H3372,TRUE,_xll.ohTrigger(RecalcTrigger,Trigger6M)),NA())</f>
        <v>6.2904556716194826E-3</v>
      </c>
      <c r="M3372" s="145">
        <f>IFERROR(_xll.qlIndexFixing(Index1Y,$H3372,TRUE,_xll.ohTrigger(RecalcTrigger,Trigger1Y)),NA())</f>
        <v>6.8401569534270465E-3</v>
      </c>
      <c r="N3372" s="144">
        <f>IFERROR(_xll.qlIndexFixing(ONIndex1M,I3372,TRUE,_xll.ohTrigger(RecalcTrigger,Trigger1M)),NA())</f>
        <v>6.4326900921951591E-3</v>
      </c>
      <c r="O3372" s="44">
        <f>IFERROR(_xll.qlIndexFixing(ONIndex3M,I3372,TRUE,_xll.ohTrigger(RecalcTrigger,Trigger3M)),NA())</f>
        <v>6.6551400448933151E-3</v>
      </c>
      <c r="P3372" s="44">
        <f>IFERROR(_xll.qlIndexFixing(ONIndex6M,I3372,TRUE,_xll.ohTrigger(RecalcTrigger,Trigger6M)),NA())</f>
        <v>6.3180735329915194E-3</v>
      </c>
      <c r="Q3372" s="145">
        <f>IFERROR(_xll.qlIndexFixing(ONIndex1Y,I3372,TRUE,_xll.ohTrigger(RecalcTrigger,Trigger1Y)),NA())</f>
        <v>6.7803977064162524E-3</v>
      </c>
    </row>
    <row r="3373" spans="2:17" x14ac:dyDescent="0.2">
      <c r="B3373" s="39" t="s">
        <v>42</v>
      </c>
      <c r="D3373" s="42">
        <f>_xll.qlCalendarAdvance(Calendar,$D3372,B3373,"f",FALSE)</f>
        <v>63395</v>
      </c>
      <c r="E3373" s="139">
        <f>_xll.qlInterestRateIndexValueDate(IndexON,D3373)</f>
        <v>63395</v>
      </c>
      <c r="F3373" s="155">
        <f>IFERROR(_xll.qlIndexFixing(IndexON,D3373,TRUE,_xll.ohTrigger(RecalcTrigger,TriggerON)),NA())</f>
        <v>6.1005300442484867E-3</v>
      </c>
      <c r="H3373" s="42">
        <f>_xll.qlCalendarAdvance(Calendar,$H3372,B3373,"f",FALSE)</f>
        <v>63395</v>
      </c>
      <c r="I3373" s="139">
        <f>_xll.qlInterestRateIndexValueDate(Index1M,$H3373)</f>
        <v>63397</v>
      </c>
      <c r="J3373" s="144">
        <f>IFERROR(_xll.qlIndexFixing(Index1M,$H3373,TRUE,_xll.ohTrigger(RecalcTrigger,Trigger1M)),NA())</f>
        <v>6.4397275152594524E-3</v>
      </c>
      <c r="K3373" s="44">
        <f>IFERROR(_xll.qlIndexFixing(Index3M,H3373,TRUE,_xll.ohTrigger(RecalcTrigger,Trigger3M)),NA())</f>
        <v>6.6733874950190061E-3</v>
      </c>
      <c r="L3373" s="44">
        <f>IFERROR(_xll.qlIndexFixing(Index6M,$H3373,TRUE,_xll.ohTrigger(RecalcTrigger,Trigger6M)),NA())</f>
        <v>6.2875080643915067E-3</v>
      </c>
      <c r="M3373" s="145">
        <f>IFERROR(_xll.qlIndexFixing(Index1Y,$H3373,TRUE,_xll.ohTrigger(RecalcTrigger,Trigger1Y)),NA())</f>
        <v>6.8414698831466203E-3</v>
      </c>
      <c r="N3373" s="144">
        <f>IFERROR(_xll.qlIndexFixing(ONIndex1M,I3373,TRUE,_xll.ohTrigger(RecalcTrigger,Trigger1M)),NA())</f>
        <v>6.4346915216173528E-3</v>
      </c>
      <c r="O3373" s="44">
        <f>IFERROR(_xll.qlIndexFixing(ONIndex3M,I3373,TRUE,_xll.ohTrigger(RecalcTrigger,Trigger3M)),NA())</f>
        <v>6.6570122639930673E-3</v>
      </c>
      <c r="P3373" s="44">
        <f>IFERROR(_xll.qlIndexFixing(ONIndex6M,I3373,TRUE,_xll.ohTrigger(RecalcTrigger,Trigger6M)),NA())</f>
        <v>6.3149990329769423E-3</v>
      </c>
      <c r="Q3373" s="145">
        <f>IFERROR(_xll.qlIndexFixing(ONIndex1Y,I3373,TRUE,_xll.ohTrigger(RecalcTrigger,Trigger1Y)),NA())</f>
        <v>6.7820461261369758E-3</v>
      </c>
    </row>
    <row r="3374" spans="2:17" x14ac:dyDescent="0.2">
      <c r="B3374" s="39" t="s">
        <v>42</v>
      </c>
      <c r="D3374" s="42">
        <f>_xll.qlCalendarAdvance(Calendar,$D3373,B3374,"f",FALSE)</f>
        <v>63402</v>
      </c>
      <c r="E3374" s="139">
        <f>_xll.qlInterestRateIndexValueDate(IndexON,D3374)</f>
        <v>63402</v>
      </c>
      <c r="F3374" s="155">
        <f>IFERROR(_xll.qlIndexFixing(IndexON,D3374,TRUE,_xll.ohTrigger(RecalcTrigger,TriggerON)),NA())</f>
        <v>6.1005300442484867E-3</v>
      </c>
      <c r="H3374" s="42">
        <f>_xll.qlCalendarAdvance(Calendar,$H3373,B3374,"f",FALSE)</f>
        <v>63402</v>
      </c>
      <c r="I3374" s="139">
        <f>_xll.qlInterestRateIndexValueDate(Index1M,$H3374)</f>
        <v>63404</v>
      </c>
      <c r="J3374" s="144">
        <f>IFERROR(_xll.qlIndexFixing(Index1M,$H3374,TRUE,_xll.ohTrigger(RecalcTrigger,Trigger1M)),NA())</f>
        <v>6.4416979246176287E-3</v>
      </c>
      <c r="K3374" s="44">
        <f>IFERROR(_xll.qlIndexFixing(Index3M,H3374,TRUE,_xll.ohTrigger(RecalcTrigger,Trigger3M)),NA())</f>
        <v>6.6751759633967489E-3</v>
      </c>
      <c r="L3374" s="44">
        <f>IFERROR(_xll.qlIndexFixing(Index6M,$H3374,TRUE,_xll.ohTrigger(RecalcTrigger,Trigger6M)),NA())</f>
        <v>6.2845713616937124E-3</v>
      </c>
      <c r="M3374" s="145">
        <f>IFERROR(_xll.qlIndexFixing(Index1Y,$H3374,TRUE,_xll.ohTrigger(RecalcTrigger,Trigger1Y)),NA())</f>
        <v>6.8427689850070073E-3</v>
      </c>
      <c r="N3374" s="144">
        <f>IFERROR(_xll.qlIndexFixing(ONIndex1M,I3374,TRUE,_xll.ohTrigger(RecalcTrigger,Trigger1M)),NA())</f>
        <v>6.4366808229809891E-3</v>
      </c>
      <c r="O3374" s="44">
        <f>IFERROR(_xll.qlIndexFixing(ONIndex3M,I3374,TRUE,_xll.ohTrigger(RecalcTrigger,Trigger3M)),NA())</f>
        <v>6.6588720409654911E-3</v>
      </c>
      <c r="P3374" s="44">
        <f>IFERROR(_xll.qlIndexFixing(ONIndex6M,I3374,TRUE,_xll.ohTrigger(RecalcTrigger,Trigger6M)),NA())</f>
        <v>6.3119351806850688E-3</v>
      </c>
      <c r="Q3374" s="145">
        <f>IFERROR(_xll.qlIndexFixing(ONIndex1Y,I3374,TRUE,_xll.ohTrigger(RecalcTrigger,Trigger1Y)),NA())</f>
        <v>6.7836813524113637E-3</v>
      </c>
    </row>
    <row r="3375" spans="2:17" x14ac:dyDescent="0.2">
      <c r="B3375" s="39" t="s">
        <v>42</v>
      </c>
      <c r="D3375" s="42">
        <f>_xll.qlCalendarAdvance(Calendar,$D3374,B3375,"f",FALSE)</f>
        <v>63409</v>
      </c>
      <c r="E3375" s="139">
        <f>_xll.qlInterestRateIndexValueDate(IndexON,D3375)</f>
        <v>63409</v>
      </c>
      <c r="F3375" s="155">
        <f>IFERROR(_xll.qlIndexFixing(IndexON,D3375,TRUE,_xll.ohTrigger(RecalcTrigger,TriggerON)),NA())</f>
        <v>6.1005300443284227E-3</v>
      </c>
      <c r="H3375" s="42">
        <f>_xll.qlCalendarAdvance(Calendar,$H3374,B3375,"f",FALSE)</f>
        <v>63409</v>
      </c>
      <c r="I3375" s="139">
        <f>_xll.qlInterestRateIndexValueDate(Index1M,$H3375)</f>
        <v>63411</v>
      </c>
      <c r="J3375" s="144">
        <f>IFERROR(_xll.qlIndexFixing(Index1M,$H3375,TRUE,_xll.ohTrigger(RecalcTrigger,Trigger1M)),NA())</f>
        <v>6.4436561477462795E-3</v>
      </c>
      <c r="K3375" s="44">
        <f>IFERROR(_xll.qlIndexFixing(Index3M,H3375,TRUE,_xll.ohTrigger(RecalcTrigger,Trigger3M)),NA())</f>
        <v>6.6769518301225952E-3</v>
      </c>
      <c r="L3375" s="44">
        <f>IFERROR(_xll.qlIndexFixing(Index6M,$H3375,TRUE,_xll.ohTrigger(RecalcTrigger,Trigger6M)),NA())</f>
        <v>6.281645580712353E-3</v>
      </c>
      <c r="M3375" s="145">
        <f>IFERROR(_xll.qlIndexFixing(Index1Y,$H3375,TRUE,_xll.ohTrigger(RecalcTrigger,Trigger1Y)),NA())</f>
        <v>6.8440542375196442E-3</v>
      </c>
      <c r="N3375" s="144">
        <f>IFERROR(_xll.qlIndexFixing(ONIndex1M,I3375,TRUE,_xll.ohTrigger(RecalcTrigger,Trigger1M)),NA())</f>
        <v>6.4386579767017338E-3</v>
      </c>
      <c r="O3375" s="44">
        <f>IFERROR(_xll.qlIndexFixing(ONIndex3M,I3375,TRUE,_xll.ohTrigger(RecalcTrigger,Trigger3M)),NA())</f>
        <v>6.6607193555867639E-3</v>
      </c>
      <c r="P3375" s="44">
        <f>IFERROR(_xll.qlIndexFixing(ONIndex6M,I3375,TRUE,_xll.ohTrigger(RecalcTrigger,Trigger6M)),NA())</f>
        <v>6.3088819933021512E-3</v>
      </c>
      <c r="Q3375" s="145">
        <f>IFERROR(_xll.qlIndexFixing(ONIndex1Y,I3375,TRUE,_xll.ohTrigger(RecalcTrigger,Trigger1Y)),NA())</f>
        <v>6.785303364216233E-3</v>
      </c>
    </row>
    <row r="3376" spans="2:17" x14ac:dyDescent="0.2">
      <c r="B3376" s="39" t="s">
        <v>42</v>
      </c>
      <c r="D3376" s="42">
        <f>_xll.qlCalendarAdvance(Calendar,$D3375,B3376,"f",FALSE)</f>
        <v>63416</v>
      </c>
      <c r="E3376" s="139">
        <f>_xll.qlInterestRateIndexValueDate(IndexON,D3376)</f>
        <v>63416</v>
      </c>
      <c r="F3376" s="155">
        <f>IFERROR(_xll.qlIndexFixing(IndexON,D3376,TRUE,_xll.ohTrigger(RecalcTrigger,TriggerON)),NA())</f>
        <v>6.1005300442484867E-3</v>
      </c>
      <c r="H3376" s="42">
        <f>_xll.qlCalendarAdvance(Calendar,$H3375,B3376,"f",FALSE)</f>
        <v>63416</v>
      </c>
      <c r="I3376" s="139">
        <f>_xll.qlInterestRateIndexValueDate(Index1M,$H3376)</f>
        <v>63418</v>
      </c>
      <c r="J3376" s="144">
        <f>IFERROR(_xll.qlIndexFixing(Index1M,$H3376,TRUE,_xll.ohTrigger(RecalcTrigger,Trigger1M)),NA())</f>
        <v>6.4456021650585726E-3</v>
      </c>
      <c r="K3376" s="44">
        <f>IFERROR(_xll.qlIndexFixing(Index3M,H3376,TRUE,_xll.ohTrigger(RecalcTrigger,Trigger3M)),NA())</f>
        <v>6.6787150750709061E-3</v>
      </c>
      <c r="L3376" s="44">
        <f>IFERROR(_xll.qlIndexFixing(Index6M,$H3376,TRUE,_xll.ohTrigger(RecalcTrigger,Trigger6M)),NA())</f>
        <v>6.2787307386358284E-3</v>
      </c>
      <c r="M3376" s="145">
        <f>IFERROR(_xll.qlIndexFixing(Index1Y,$H3376,TRUE,_xll.ohTrigger(RecalcTrigger,Trigger1Y)),NA())</f>
        <v>6.8453256191950895E-3</v>
      </c>
      <c r="N3376" s="144">
        <f>IFERROR(_xll.qlIndexFixing(ONIndex1M,I3376,TRUE,_xll.ohTrigger(RecalcTrigger,Trigger1M)),NA())</f>
        <v>6.4406229631952527E-3</v>
      </c>
      <c r="O3376" s="44">
        <f>IFERROR(_xll.qlIndexFixing(ONIndex3M,I3376,TRUE,_xll.ohTrigger(RecalcTrigger,Trigger3M)),NA())</f>
        <v>6.6625541881926154E-3</v>
      </c>
      <c r="P3376" s="44">
        <f>IFERROR(_xll.qlIndexFixing(ONIndex6M,I3376,TRUE,_xll.ohTrigger(RecalcTrigger,Trigger6M)),NA())</f>
        <v>6.3058394881743141E-3</v>
      </c>
      <c r="Q3376" s="145">
        <f>IFERROR(_xll.qlIndexFixing(ONIndex1Y,I3376,TRUE,_xll.ohTrigger(RecalcTrigger,Trigger1Y)),NA())</f>
        <v>6.7869121402885924E-3</v>
      </c>
    </row>
    <row r="3377" spans="2:17" x14ac:dyDescent="0.2">
      <c r="B3377" s="39" t="s">
        <v>42</v>
      </c>
      <c r="D3377" s="42">
        <f>_xll.qlCalendarAdvance(Calendar,$D3376,B3377,"f",FALSE)</f>
        <v>63423</v>
      </c>
      <c r="E3377" s="139">
        <f>_xll.qlInterestRateIndexValueDate(IndexON,D3377)</f>
        <v>63423</v>
      </c>
      <c r="F3377" s="155">
        <f>IFERROR(_xll.qlIndexFixing(IndexON,D3377,TRUE,_xll.ohTrigger(RecalcTrigger,TriggerON)),NA())</f>
        <v>6.1005300443284227E-3</v>
      </c>
      <c r="H3377" s="42">
        <f>_xll.qlCalendarAdvance(Calendar,$H3376,B3377,"f",FALSE)</f>
        <v>63423</v>
      </c>
      <c r="I3377" s="139">
        <f>_xll.qlInterestRateIndexValueDate(Index1M,$H3377)</f>
        <v>63425</v>
      </c>
      <c r="J3377" s="144">
        <f>IFERROR(_xll.qlIndexFixing(Index1M,$H3377,TRUE,_xll.ohTrigger(RecalcTrigger,Trigger1M)),NA())</f>
        <v>6.447535956970174E-3</v>
      </c>
      <c r="K3377" s="44">
        <f>IFERROR(_xll.qlIndexFixing(Index3M,H3377,TRUE,_xll.ohTrigger(RecalcTrigger,Trigger3M)),NA())</f>
        <v>6.6804656781160399E-3</v>
      </c>
      <c r="L3377" s="44">
        <f>IFERROR(_xll.qlIndexFixing(Index6M,$H3377,TRUE,_xll.ohTrigger(RecalcTrigger,Trigger6M)),NA())</f>
        <v>6.2758268526478143E-3</v>
      </c>
      <c r="M3377" s="145">
        <f>IFERROR(_xll.qlIndexFixing(Index1Y,$H3377,TRUE,_xll.ohTrigger(RecalcTrigger,Trigger1Y)),NA())</f>
        <v>6.8465831085443409E-3</v>
      </c>
      <c r="N3377" s="144">
        <f>IFERROR(_xll.qlIndexFixing(ONIndex1M,I3377,TRUE,_xll.ohTrigger(RecalcTrigger,Trigger1M)),NA())</f>
        <v>6.4425757628772118E-3</v>
      </c>
      <c r="O3377" s="44">
        <f>IFERROR(_xll.qlIndexFixing(ONIndex3M,I3377,TRUE,_xll.ohTrigger(RecalcTrigger,Trigger3M)),NA())</f>
        <v>6.6643765183194148E-3</v>
      </c>
      <c r="P3377" s="44">
        <f>IFERROR(_xll.qlIndexFixing(ONIndex6M,I3377,TRUE,_xll.ohTrigger(RecalcTrigger,Trigger6M)),NA())</f>
        <v>6.3028076823279378E-3</v>
      </c>
      <c r="Q3377" s="145">
        <f>IFERROR(_xll.qlIndexFixing(ONIndex1Y,I3377,TRUE,_xll.ohTrigger(RecalcTrigger,Trigger1Y)),NA())</f>
        <v>6.7885076592855143E-3</v>
      </c>
    </row>
    <row r="3378" spans="2:17" x14ac:dyDescent="0.2">
      <c r="B3378" s="39" t="s">
        <v>42</v>
      </c>
      <c r="D3378" s="42">
        <f>_xll.qlCalendarAdvance(Calendar,$D3377,B3378,"f",FALSE)</f>
        <v>63430</v>
      </c>
      <c r="E3378" s="139">
        <f>_xll.qlInterestRateIndexValueDate(IndexON,D3378)</f>
        <v>63430</v>
      </c>
      <c r="F3378" s="155">
        <f>IFERROR(_xll.qlIndexFixing(IndexON,D3378,TRUE,_xll.ohTrigger(RecalcTrigger,TriggerON)),NA())</f>
        <v>6.1005300443284227E-3</v>
      </c>
      <c r="H3378" s="42">
        <f>_xll.qlCalendarAdvance(Calendar,$H3377,B3378,"f",FALSE)</f>
        <v>63430</v>
      </c>
      <c r="I3378" s="139">
        <f>_xll.qlInterestRateIndexValueDate(Index1M,$H3378)</f>
        <v>63432</v>
      </c>
      <c r="J3378" s="144">
        <f>IFERROR(_xll.qlIndexFixing(Index1M,$H3378,TRUE,_xll.ohTrigger(RecalcTrigger,Trigger1M)),NA())</f>
        <v>6.4488754271488265E-3</v>
      </c>
      <c r="K3378" s="44">
        <f>IFERROR(_xll.qlIndexFixing(Index3M,H3378,TRUE,_xll.ohTrigger(RecalcTrigger,Trigger3M)),NA())</f>
        <v>6.6820198956851033E-3</v>
      </c>
      <c r="L3378" s="44">
        <f>IFERROR(_xll.qlIndexFixing(Index6M,$H3378,TRUE,_xll.ohTrigger(RecalcTrigger,Trigger6M)),NA())</f>
        <v>6.2736756819146222E-3</v>
      </c>
      <c r="M3378" s="145">
        <f>IFERROR(_xll.qlIndexFixing(Index1Y,$H3378,TRUE,_xll.ohTrigger(RecalcTrigger,Trigger1Y)),NA())</f>
        <v>6.8478266840794914E-3</v>
      </c>
      <c r="N3378" s="144">
        <f>IFERROR(_xll.qlIndexFixing(ONIndex1M,I3378,TRUE,_xll.ohTrigger(RecalcTrigger,Trigger1M)),NA())</f>
        <v>6.4445163561632768E-3</v>
      </c>
      <c r="O3378" s="44">
        <f>IFERROR(_xll.qlIndexFixing(ONIndex3M,I3378,TRUE,_xll.ohTrigger(RecalcTrigger,Trigger3M)),NA())</f>
        <v>6.6661863260630838E-3</v>
      </c>
      <c r="P3378" s="44">
        <f>IFERROR(_xll.qlIndexFixing(ONIndex6M,I3378,TRUE,_xll.ohTrigger(RecalcTrigger,Trigger6M)),NA())</f>
        <v>6.2997865929492747E-3</v>
      </c>
      <c r="Q3378" s="145">
        <f>IFERROR(_xll.qlIndexFixing(ONIndex1Y,I3378,TRUE,_xll.ohTrigger(RecalcTrigger,Trigger1Y)),NA())</f>
        <v>6.7900898997041992E-3</v>
      </c>
    </row>
    <row r="3379" spans="2:17" x14ac:dyDescent="0.2">
      <c r="B3379" s="39" t="s">
        <v>42</v>
      </c>
      <c r="D3379" s="42">
        <f>_xll.qlCalendarAdvance(Calendar,$D3378,B3379,"f",FALSE)</f>
        <v>63437</v>
      </c>
      <c r="E3379" s="139">
        <f>_xll.qlInterestRateIndexValueDate(IndexON,D3379)</f>
        <v>63437</v>
      </c>
      <c r="F3379" s="155">
        <f>IFERROR(_xll.qlIndexFixing(IndexON,D3379,TRUE,_xll.ohTrigger(RecalcTrigger,TriggerON)),NA())</f>
        <v>6.1005300443284227E-3</v>
      </c>
      <c r="H3379" s="42">
        <f>_xll.qlCalendarAdvance(Calendar,$H3378,B3379,"f",FALSE)</f>
        <v>63437</v>
      </c>
      <c r="I3379" s="139">
        <f>_xll.qlInterestRateIndexValueDate(Index1M,$H3379)</f>
        <v>63439</v>
      </c>
      <c r="J3379" s="144">
        <f>IFERROR(_xll.qlIndexFixing(Index1M,$H3379,TRUE,_xll.ohTrigger(RecalcTrigger,Trigger1M)),NA())</f>
        <v>6.4513667862339807E-3</v>
      </c>
      <c r="K3379" s="44">
        <f>IFERROR(_xll.qlIndexFixing(Index3M,H3379,TRUE,_xll.ohTrigger(RecalcTrigger,Trigger3M)),NA())</f>
        <v>6.6837460321900431E-3</v>
      </c>
      <c r="L3379" s="44">
        <f>IFERROR(_xll.qlIndexFixing(Index6M,$H3379,TRUE,_xll.ohTrigger(RecalcTrigger,Trigger6M)),NA())</f>
        <v>6.2707900566558806E-3</v>
      </c>
      <c r="M3379" s="145">
        <f>IFERROR(_xll.qlIndexFixing(Index1Y,$H3379,TRUE,_xll.ohTrigger(RecalcTrigger,Trigger1Y)),NA())</f>
        <v>6.8490563243130721E-3</v>
      </c>
      <c r="N3379" s="144">
        <f>IFERROR(_xll.qlIndexFixing(ONIndex1M,I3379,TRUE,_xll.ohTrigger(RecalcTrigger,Trigger1M)),NA())</f>
        <v>6.4464447235490496E-3</v>
      </c>
      <c r="O3379" s="44">
        <f>IFERROR(_xll.qlIndexFixing(ONIndex3M,I3379,TRUE,_xll.ohTrigger(RecalcTrigger,Trigger3M)),NA())</f>
        <v>6.6679835912797358E-3</v>
      </c>
      <c r="P3379" s="44">
        <f>IFERROR(_xll.qlIndexFixing(ONIndex6M,I3379,TRUE,_xll.ohTrigger(RecalcTrigger,Trigger6M)),NA())</f>
        <v>6.2967762373045133E-3</v>
      </c>
      <c r="Q3379" s="145">
        <f>IFERROR(_xll.qlIndexFixing(ONIndex1Y,I3379,TRUE,_xll.ohTrigger(RecalcTrigger,Trigger1Y)),NA())</f>
        <v>6.7916588406014E-3</v>
      </c>
    </row>
    <row r="3380" spans="2:17" x14ac:dyDescent="0.2">
      <c r="B3380" s="39" t="s">
        <v>42</v>
      </c>
      <c r="D3380" s="42">
        <f>_xll.qlCalendarAdvance(Calendar,$D3379,B3380,"f",FALSE)</f>
        <v>63444</v>
      </c>
      <c r="E3380" s="139">
        <f>_xll.qlInterestRateIndexValueDate(IndexON,D3380)</f>
        <v>63444</v>
      </c>
      <c r="F3380" s="155">
        <f>IFERROR(_xll.qlIndexFixing(IndexON,D3380,TRUE,_xll.ohTrigger(RecalcTrigger,TriggerON)),NA())</f>
        <v>6.1005300443284227E-3</v>
      </c>
      <c r="H3380" s="42">
        <f>_xll.qlCalendarAdvance(Calendar,$H3379,B3380,"f",FALSE)</f>
        <v>63444</v>
      </c>
      <c r="I3380" s="139">
        <f>_xll.qlInterestRateIndexValueDate(Index1M,$H3380)</f>
        <v>63446</v>
      </c>
      <c r="J3380" s="144">
        <f>IFERROR(_xll.qlIndexFixing(Index1M,$H3380,TRUE,_xll.ohTrigger(RecalcTrigger,Trigger1M)),NA())</f>
        <v>6.4532637844150198E-3</v>
      </c>
      <c r="K3380" s="44">
        <f>IFERROR(_xll.qlIndexFixing(Index3M,H3380,TRUE,_xll.ohTrigger(RecalcTrigger,Trigger3M)),NA())</f>
        <v>6.685459468074648E-3</v>
      </c>
      <c r="L3380" s="44">
        <f>IFERROR(_xll.qlIndexFixing(Index6M,$H3380,TRUE,_xll.ohTrigger(RecalcTrigger,Trigger6M)),NA())</f>
        <v>6.2679154318383591E-3</v>
      </c>
      <c r="M3380" s="145">
        <f>IFERROR(_xll.qlIndexFixing(Index1Y,$H3380,TRUE,_xll.ohTrigger(RecalcTrigger,Trigger1Y)),NA())</f>
        <v>6.8502720077573947E-3</v>
      </c>
      <c r="N3380" s="144">
        <f>IFERROR(_xll.qlIndexFixing(ONIndex1M,I3380,TRUE,_xll.ohTrigger(RecalcTrigger,Trigger1M)),NA())</f>
        <v>6.4483608455301322E-3</v>
      </c>
      <c r="O3380" s="44">
        <f>IFERROR(_xll.qlIndexFixing(ONIndex3M,I3380,TRUE,_xll.ohTrigger(RecalcTrigger,Trigger3M)),NA())</f>
        <v>6.6697682939054204E-3</v>
      </c>
      <c r="P3380" s="44">
        <f>IFERROR(_xll.qlIndexFixing(ONIndex6M,I3380,TRUE,_xll.ohTrigger(RecalcTrigger,Trigger6M)),NA())</f>
        <v>6.29377663249997E-3</v>
      </c>
      <c r="Q3380" s="145">
        <f>IFERROR(_xll.qlIndexFixing(ONIndex1Y,I3380,TRUE,_xll.ohTrigger(RecalcTrigger,Trigger1Y)),NA())</f>
        <v>6.7932144603943811E-3</v>
      </c>
    </row>
    <row r="3381" spans="2:17" x14ac:dyDescent="0.2">
      <c r="B3381" s="39" t="s">
        <v>42</v>
      </c>
      <c r="D3381" s="42">
        <f>_xll.qlCalendarAdvance(Calendar,$D3380,B3381,"f",FALSE)</f>
        <v>63451</v>
      </c>
      <c r="E3381" s="139">
        <f>_xll.qlInterestRateIndexValueDate(IndexON,D3381)</f>
        <v>63451</v>
      </c>
      <c r="F3381" s="155">
        <f>IFERROR(_xll.qlIndexFixing(IndexON,D3381,TRUE,_xll.ohTrigger(RecalcTrigger,TriggerON)),NA())</f>
        <v>6.1005300443284227E-3</v>
      </c>
      <c r="H3381" s="42">
        <f>_xll.qlCalendarAdvance(Calendar,$H3380,B3381,"f",FALSE)</f>
        <v>63451</v>
      </c>
      <c r="I3381" s="139">
        <f>_xll.qlInterestRateIndexValueDate(Index1M,$H3381)</f>
        <v>63453</v>
      </c>
      <c r="J3381" s="144">
        <f>IFERROR(_xll.qlIndexFixing(Index1M,$H3381,TRUE,_xll.ohTrigger(RecalcTrigger,Trigger1M)),NA())</f>
        <v>6.4551484788505364E-3</v>
      </c>
      <c r="K3381" s="44">
        <f>IFERROR(_xll.qlIndexFixing(Index3M,H3381,TRUE,_xll.ohTrigger(RecalcTrigger,Trigger3M)),NA())</f>
        <v>6.6871601832143553E-3</v>
      </c>
      <c r="L3381" s="44">
        <f>IFERROR(_xll.qlIndexFixing(Index6M,$H3381,TRUE,_xll.ohTrigger(RecalcTrigger,Trigger6M)),NA())</f>
        <v>6.2650518246500789E-3</v>
      </c>
      <c r="M3381" s="145">
        <f>IFERROR(_xll.qlIndexFixing(Index1Y,$H3381,TRUE,_xll.ohTrigger(RecalcTrigger,Trigger1Y)),NA())</f>
        <v>6.8514737129258645E-3</v>
      </c>
      <c r="N3381" s="144">
        <f>IFERROR(_xll.qlIndexFixing(ONIndex1M,I3381,TRUE,_xll.ohTrigger(RecalcTrigger,Trigger1M)),NA())</f>
        <v>6.4502647023623183E-3</v>
      </c>
      <c r="O3381" s="44">
        <f>IFERROR(_xll.qlIndexFixing(ONIndex3M,I3381,TRUE,_xll.ohTrigger(RecalcTrigger,Trigger3M)),NA())</f>
        <v>6.6715404138761869E-3</v>
      </c>
      <c r="P3381" s="44">
        <f>IFERROR(_xll.qlIndexFixing(ONIndex6M,I3381,TRUE,_xll.ohTrigger(RecalcTrigger,Trigger6M)),NA())</f>
        <v>6.2907877957218972E-3</v>
      </c>
      <c r="Q3381" s="145">
        <f>IFERROR(_xll.qlIndexFixing(ONIndex1Y,I3381,TRUE,_xll.ohTrigger(RecalcTrigger,Trigger1Y)),NA())</f>
        <v>6.7947567380599594E-3</v>
      </c>
    </row>
    <row r="3382" spans="2:17" x14ac:dyDescent="0.2">
      <c r="B3382" s="39" t="s">
        <v>42</v>
      </c>
      <c r="D3382" s="42">
        <f>_xll.qlCalendarAdvance(Calendar,$D3381,B3382,"f",FALSE)</f>
        <v>63458</v>
      </c>
      <c r="E3382" s="139">
        <f>_xll.qlInterestRateIndexValueDate(IndexON,D3382)</f>
        <v>63458</v>
      </c>
      <c r="F3382" s="155">
        <f>IFERROR(_xll.qlIndexFixing(IndexON,D3382,TRUE,_xll.ohTrigger(RecalcTrigger,TriggerON)),NA())</f>
        <v>6.1005300444083588E-3</v>
      </c>
      <c r="H3382" s="42">
        <f>_xll.qlCalendarAdvance(Calendar,$H3381,B3382,"f",FALSE)</f>
        <v>63458</v>
      </c>
      <c r="I3382" s="139">
        <f>_xll.qlInterestRateIndexValueDate(Index1M,$H3382)</f>
        <v>63460</v>
      </c>
      <c r="J3382" s="144">
        <f>IFERROR(_xll.qlIndexFixing(Index1M,$H3382,TRUE,_xll.ohTrigger(RecalcTrigger,Trigger1M)),NA())</f>
        <v>6.4570208499487025E-3</v>
      </c>
      <c r="K3382" s="44">
        <f>IFERROR(_xll.qlIndexFixing(Index3M,H3382,TRUE,_xll.ohTrigger(RecalcTrigger,Trigger3M)),NA())</f>
        <v>6.6888481574828478E-3</v>
      </c>
      <c r="L3382" s="44">
        <f>IFERROR(_xll.qlIndexFixing(Index6M,$H3382,TRUE,_xll.ohTrigger(RecalcTrigger,Trigger6M)),NA())</f>
        <v>6.2621992522777312E-3</v>
      </c>
      <c r="M3382" s="145">
        <f>IFERROR(_xll.qlIndexFixing(Index1Y,$H3382,TRUE,_xll.ohTrigger(RecalcTrigger,Trigger1Y)),NA())</f>
        <v>6.8526614183325469E-3</v>
      </c>
      <c r="N3382" s="144">
        <f>IFERROR(_xll.qlIndexFixing(ONIndex1M,I3382,TRUE,_xll.ohTrigger(RecalcTrigger,Trigger1M)),NA())</f>
        <v>6.4521562744612737E-3</v>
      </c>
      <c r="O3382" s="44">
        <f>IFERROR(_xll.qlIndexFixing(ONIndex3M,I3382,TRUE,_xll.ohTrigger(RecalcTrigger,Trigger3M)),NA())</f>
        <v>6.6732999310481489E-3</v>
      </c>
      <c r="P3382" s="44">
        <f>IFERROR(_xll.qlIndexFixing(ONIndex6M,I3382,TRUE,_xll.ohTrigger(RecalcTrigger,Trigger6M)),NA())</f>
        <v>6.2878097440766112E-3</v>
      </c>
      <c r="Q3382" s="145">
        <f>IFERROR(_xll.qlIndexFixing(ONIndex1Y,I3382,TRUE,_xll.ohTrigger(RecalcTrigger,Trigger1Y)),NA())</f>
        <v>6.7962856520953352E-3</v>
      </c>
    </row>
    <row r="3383" spans="2:17" x14ac:dyDescent="0.2">
      <c r="B3383" s="39" t="s">
        <v>42</v>
      </c>
      <c r="D3383" s="42">
        <f>_xll.qlCalendarAdvance(Calendar,$D3382,B3383,"f",FALSE)</f>
        <v>63465</v>
      </c>
      <c r="E3383" s="139">
        <f>_xll.qlInterestRateIndexValueDate(IndexON,D3383)</f>
        <v>63465</v>
      </c>
      <c r="F3383" s="155">
        <f>IFERROR(_xll.qlIndexFixing(IndexON,D3383,TRUE,_xll.ohTrigger(RecalcTrigger,TriggerON)),NA())</f>
        <v>6.1005300443284227E-3</v>
      </c>
      <c r="H3383" s="42">
        <f>_xll.qlCalendarAdvance(Calendar,$H3382,B3383,"f",FALSE)</f>
        <v>63465</v>
      </c>
      <c r="I3383" s="139">
        <f>_xll.qlInterestRateIndexValueDate(Index1M,$H3383)</f>
        <v>63467</v>
      </c>
      <c r="J3383" s="144">
        <f>IFERROR(_xll.qlIndexFixing(Index1M,$H3383,TRUE,_xll.ohTrigger(RecalcTrigger,Trigger1M)),NA())</f>
        <v>6.4588808781276819E-3</v>
      </c>
      <c r="K3383" s="44">
        <f>IFERROR(_xll.qlIndexFixing(Index3M,H3383,TRUE,_xll.ohTrigger(RecalcTrigger,Trigger3M)),NA())</f>
        <v>6.6907026892930503E-3</v>
      </c>
      <c r="L3383" s="44">
        <f>IFERROR(_xll.qlIndexFixing(Index6M,$H3383,TRUE,_xll.ohTrigger(RecalcTrigger,Trigger6M)),NA())</f>
        <v>6.2592129613488583E-3</v>
      </c>
      <c r="M3383" s="145">
        <f>IFERROR(_xll.qlIndexFixing(Index1Y,$H3383,TRUE,_xll.ohTrigger(RecalcTrigger,Trigger1Y)),NA())</f>
        <v>6.8538351024912854E-3</v>
      </c>
      <c r="N3383" s="144">
        <f>IFERROR(_xll.qlIndexFixing(ONIndex1M,I3383,TRUE,_xll.ohTrigger(RecalcTrigger,Trigger1M)),NA())</f>
        <v>6.4540355424824725E-3</v>
      </c>
      <c r="O3383" s="44">
        <f>IFERROR(_xll.qlIndexFixing(ONIndex3M,I3383,TRUE,_xll.ohTrigger(RecalcTrigger,Trigger3M)),NA())</f>
        <v>6.6750468254372919E-3</v>
      </c>
      <c r="P3383" s="44">
        <f>IFERROR(_xll.qlIndexFixing(ONIndex6M,I3383,TRUE,_xll.ohTrigger(RecalcTrigger,Trigger6M)),NA())</f>
        <v>6.2848424950701087E-3</v>
      </c>
      <c r="Q3383" s="145">
        <f>IFERROR(_xll.qlIndexFixing(ONIndex1Y,I3383,TRUE,_xll.ohTrigger(RecalcTrigger,Trigger1Y)),NA())</f>
        <v>6.7978011814773254E-3</v>
      </c>
    </row>
    <row r="3384" spans="2:17" x14ac:dyDescent="0.2">
      <c r="B3384" s="39" t="s">
        <v>42</v>
      </c>
      <c r="D3384" s="42">
        <f>_xll.qlCalendarAdvance(Calendar,$D3383,B3384,"f",FALSE)</f>
        <v>63472</v>
      </c>
      <c r="E3384" s="139">
        <f>_xll.qlInterestRateIndexValueDate(IndexON,D3384)</f>
        <v>63472</v>
      </c>
      <c r="F3384" s="155">
        <f>IFERROR(_xll.qlIndexFixing(IndexON,D3384,TRUE,_xll.ohTrigger(RecalcTrigger,TriggerON)),NA())</f>
        <v>6.1005300443284227E-3</v>
      </c>
      <c r="H3384" s="42">
        <f>_xll.qlCalendarAdvance(Calendar,$H3383,B3384,"f",FALSE)</f>
        <v>63472</v>
      </c>
      <c r="I3384" s="139">
        <f>_xll.qlInterestRateIndexValueDate(Index1M,$H3384)</f>
        <v>63474</v>
      </c>
      <c r="J3384" s="144">
        <f>IFERROR(_xll.qlIndexFixing(Index1M,$H3384,TRUE,_xll.ohTrigger(RecalcTrigger,Trigger1M)),NA())</f>
        <v>6.4607285437956463E-3</v>
      </c>
      <c r="K3384" s="44">
        <f>IFERROR(_xll.qlIndexFixing(Index3M,H3384,TRUE,_xll.ohTrigger(RecalcTrigger,Trigger3M)),NA())</f>
        <v>6.6923642354606598E-3</v>
      </c>
      <c r="L3384" s="44">
        <f>IFERROR(_xll.qlIndexFixing(Index6M,$H3384,TRUE,_xll.ohTrigger(RecalcTrigger,Trigger6M)),NA())</f>
        <v>6.256383257688897E-3</v>
      </c>
      <c r="M3384" s="145">
        <f>IFERROR(_xll.qlIndexFixing(Index1Y,$H3384,TRUE,_xll.ohTrigger(RecalcTrigger,Trigger1Y)),NA())</f>
        <v>6.8549947439170197E-3</v>
      </c>
      <c r="N3384" s="144">
        <f>IFERROR(_xll.qlIndexFixing(ONIndex1M,I3384,TRUE,_xll.ohTrigger(RecalcTrigger,Trigger1M)),NA())</f>
        <v>6.4559024866817083E-3</v>
      </c>
      <c r="O3384" s="44">
        <f>IFERROR(_xll.qlIndexFixing(ONIndex3M,I3384,TRUE,_xll.ohTrigger(RecalcTrigger,Trigger3M)),NA())</f>
        <v>6.6767810770596014E-3</v>
      </c>
      <c r="P3384" s="44">
        <f>IFERROR(_xll.qlIndexFixing(ONIndex6M,I3384,TRUE,_xll.ohTrigger(RecalcTrigger,Trigger6M)),NA())</f>
        <v>6.2818860655688979E-3</v>
      </c>
      <c r="Q3384" s="145">
        <f>IFERROR(_xll.qlIndexFixing(ONIndex1Y,I3384,TRUE,_xll.ohTrigger(RecalcTrigger,Trigger1Y)),NA())</f>
        <v>6.7993033046231943E-3</v>
      </c>
    </row>
    <row r="3385" spans="2:17" x14ac:dyDescent="0.2">
      <c r="B3385" s="39" t="s">
        <v>42</v>
      </c>
      <c r="D3385" s="42">
        <f>_xll.qlCalendarAdvance(Calendar,$D3384,B3385,"f",FALSE)</f>
        <v>63479</v>
      </c>
      <c r="E3385" s="139">
        <f>_xll.qlInterestRateIndexValueDate(IndexON,D3385)</f>
        <v>63479</v>
      </c>
      <c r="F3385" s="155">
        <f>IFERROR(_xll.qlIndexFixing(IndexON,D3385,TRUE,_xll.ohTrigger(RecalcTrigger,TriggerON)),NA())</f>
        <v>6.1005300443284227E-3</v>
      </c>
      <c r="H3385" s="42">
        <f>_xll.qlCalendarAdvance(Calendar,$H3384,B3385,"f",FALSE)</f>
        <v>63479</v>
      </c>
      <c r="I3385" s="139">
        <f>_xll.qlInterestRateIndexValueDate(Index1M,$H3385)</f>
        <v>63481</v>
      </c>
      <c r="J3385" s="144">
        <f>IFERROR(_xll.qlIndexFixing(Index1M,$H3385,TRUE,_xll.ohTrigger(RecalcTrigger,Trigger1M)),NA())</f>
        <v>6.4625638273707597E-3</v>
      </c>
      <c r="K3385" s="44">
        <f>IFERROR(_xll.qlIndexFixing(Index3M,H3385,TRUE,_xll.ohTrigger(RecalcTrigger,Trigger3M)),NA())</f>
        <v>6.6940129787104131E-3</v>
      </c>
      <c r="L3385" s="44">
        <f>IFERROR(_xll.qlIndexFixing(Index6M,$H3385,TRUE,_xll.ohTrigger(RecalcTrigger,Trigger6M)),NA())</f>
        <v>6.2535646418479503E-3</v>
      </c>
      <c r="M3385" s="145">
        <f>IFERROR(_xll.qlIndexFixing(Index1Y,$H3385,TRUE,_xll.ohTrigger(RecalcTrigger,Trigger1Y)),NA())</f>
        <v>6.8561403211249089E-3</v>
      </c>
      <c r="N3385" s="144">
        <f>IFERROR(_xll.qlIndexFixing(ONIndex1M,I3385,TRUE,_xll.ohTrigger(RecalcTrigger,Trigger1M)),NA())</f>
        <v>6.4577570874746471E-3</v>
      </c>
      <c r="O3385" s="44">
        <f>IFERROR(_xll.qlIndexFixing(ONIndex3M,I3385,TRUE,_xll.ohTrigger(RecalcTrigger,Trigger3M)),NA())</f>
        <v>6.6785026656113189E-3</v>
      </c>
      <c r="P3385" s="44">
        <f>IFERROR(_xll.qlIndexFixing(ONIndex6M,I3385,TRUE,_xll.ohTrigger(RecalcTrigger,Trigger6M)),NA())</f>
        <v>6.2789404725993592E-3</v>
      </c>
      <c r="Q3385" s="145">
        <f>IFERROR(_xll.qlIndexFixing(ONIndex1Y,I3385,TRUE,_xll.ohTrigger(RecalcTrigger,Trigger1Y)),NA())</f>
        <v>6.8007920003498867E-3</v>
      </c>
    </row>
    <row r="3386" spans="2:17" x14ac:dyDescent="0.2">
      <c r="B3386" s="39" t="s">
        <v>42</v>
      </c>
      <c r="D3386" s="42">
        <f>_xll.qlCalendarAdvance(Calendar,$D3385,B3386,"f",FALSE)</f>
        <v>63486</v>
      </c>
      <c r="E3386" s="139">
        <f>_xll.qlInterestRateIndexValueDate(IndexON,D3386)</f>
        <v>63486</v>
      </c>
      <c r="F3386" s="155">
        <f>IFERROR(_xll.qlIndexFixing(IndexON,D3386,TRUE,_xll.ohTrigger(RecalcTrigger,TriggerON)),NA())</f>
        <v>6.1005300443284227E-3</v>
      </c>
      <c r="H3386" s="42">
        <f>_xll.qlCalendarAdvance(Calendar,$H3385,B3386,"f",FALSE)</f>
        <v>63486</v>
      </c>
      <c r="I3386" s="139">
        <f>_xll.qlInterestRateIndexValueDate(Index1M,$H3386)</f>
        <v>63488</v>
      </c>
      <c r="J3386" s="144">
        <f>IFERROR(_xll.qlIndexFixing(Index1M,$H3386,TRUE,_xll.ohTrigger(RecalcTrigger,Trigger1M)),NA())</f>
        <v>6.464386709268688E-3</v>
      </c>
      <c r="K3386" s="44">
        <f>IFERROR(_xll.qlIndexFixing(Index3M,H3386,TRUE,_xll.ohTrigger(RecalcTrigger,Trigger3M)),NA())</f>
        <v>6.6956488989158005E-3</v>
      </c>
      <c r="L3386" s="44">
        <f>IFERROR(_xll.qlIndexFixing(Index6M,$H3386,TRUE,_xll.ohTrigger(RecalcTrigger,Trigger6M)),NA())</f>
        <v>6.2507571310144667E-3</v>
      </c>
      <c r="M3386" s="145">
        <f>IFERROR(_xll.qlIndexFixing(Index1Y,$H3386,TRUE,_xll.ohTrigger(RecalcTrigger,Trigger1Y)),NA())</f>
        <v>6.8572718126303309E-3</v>
      </c>
      <c r="N3386" s="144">
        <f>IFERROR(_xll.qlIndexFixing(ONIndex1M,I3386,TRUE,_xll.ohTrigger(RecalcTrigger,Trigger1M)),NA())</f>
        <v>6.4595993254368267E-3</v>
      </c>
      <c r="O3386" s="44">
        <f>IFERROR(_xll.qlIndexFixing(ONIndex3M,I3386,TRUE,_xll.ohTrigger(RecalcTrigger,Trigger3M)),NA())</f>
        <v>6.6802115711084298E-3</v>
      </c>
      <c r="P3386" s="44">
        <f>IFERROR(_xll.qlIndexFixing(ONIndex6M,I3386,TRUE,_xll.ohTrigger(RecalcTrigger,Trigger6M)),NA())</f>
        <v>6.2760057337474251E-3</v>
      </c>
      <c r="Q3386" s="145">
        <f>IFERROR(_xll.qlIndexFixing(ONIndex1Y,I3386,TRUE,_xll.ohTrigger(RecalcTrigger,Trigger1Y)),NA())</f>
        <v>6.8022672473944112E-3</v>
      </c>
    </row>
    <row r="3387" spans="2:17" x14ac:dyDescent="0.2">
      <c r="B3387" s="39" t="s">
        <v>42</v>
      </c>
      <c r="D3387" s="42">
        <f>_xll.qlCalendarAdvance(Calendar,$D3386,B3387,"f",FALSE)</f>
        <v>63493</v>
      </c>
      <c r="E3387" s="139">
        <f>_xll.qlInterestRateIndexValueDate(IndexON,D3387)</f>
        <v>63493</v>
      </c>
      <c r="F3387" s="155">
        <f>IFERROR(_xll.qlIndexFixing(IndexON,D3387,TRUE,_xll.ohTrigger(RecalcTrigger,TriggerON)),NA())</f>
        <v>6.1005300443284227E-3</v>
      </c>
      <c r="H3387" s="42">
        <f>_xll.qlCalendarAdvance(Calendar,$H3386,B3387,"f",FALSE)</f>
        <v>63493</v>
      </c>
      <c r="I3387" s="139">
        <f>_xll.qlInterestRateIndexValueDate(Index1M,$H3387)</f>
        <v>63495</v>
      </c>
      <c r="J3387" s="144">
        <f>IFERROR(_xll.qlIndexFixing(Index1M,$H3387,TRUE,_xll.ohTrigger(RecalcTrigger,Trigger1M)),NA())</f>
        <v>6.4661971698976028E-3</v>
      </c>
      <c r="K3387" s="44">
        <f>IFERROR(_xll.qlIndexFixing(Index3M,H3387,TRUE,_xll.ohTrigger(RecalcTrigger,Trigger3M)),NA())</f>
        <v>6.6972719759529203E-3</v>
      </c>
      <c r="L3387" s="44">
        <f>IFERROR(_xll.qlIndexFixing(Index6M,$H3387,TRUE,_xll.ohTrigger(RecalcTrigger,Trigger6M)),NA())</f>
        <v>6.2481025142060798E-3</v>
      </c>
      <c r="M3387" s="145">
        <f>IFERROR(_xll.qlIndexFixing(Index1Y,$H3387,TRUE,_xll.ohTrigger(RecalcTrigger,Trigger1Y)),NA())</f>
        <v>6.8583891969504155E-3</v>
      </c>
      <c r="N3387" s="144">
        <f>IFERROR(_xll.qlIndexFixing(ONIndex1M,I3387,TRUE,_xll.ohTrigger(RecalcTrigger,Trigger1M)),NA())</f>
        <v>6.4614291808240409E-3</v>
      </c>
      <c r="O3387" s="44">
        <f>IFERROR(_xll.qlIndexFixing(ONIndex3M,I3387,TRUE,_xll.ohTrigger(RecalcTrigger,Trigger3M)),NA())</f>
        <v>6.6819077735669197E-3</v>
      </c>
      <c r="P3387" s="44">
        <f>IFERROR(_xll.qlIndexFixing(ONIndex6M,I3387,TRUE,_xll.ohTrigger(RecalcTrigger,Trigger6M)),NA())</f>
        <v>6.2730818661194121E-3</v>
      </c>
      <c r="Q3387" s="145">
        <f>IFERROR(_xll.qlIndexFixing(ONIndex1Y,I3387,TRUE,_xll.ohTrigger(RecalcTrigger,Trigger1Y)),NA())</f>
        <v>6.8037290244138404E-3</v>
      </c>
    </row>
    <row r="3388" spans="2:17" x14ac:dyDescent="0.2">
      <c r="B3388" s="39" t="s">
        <v>42</v>
      </c>
      <c r="D3388" s="42">
        <f>_xll.qlCalendarAdvance(Calendar,$D3387,B3388,"f",FALSE)</f>
        <v>63500</v>
      </c>
      <c r="E3388" s="139">
        <f>_xll.qlInterestRateIndexValueDate(IndexON,D3388)</f>
        <v>63500</v>
      </c>
      <c r="F3388" s="155">
        <f>IFERROR(_xll.qlIndexFixing(IndexON,D3388,TRUE,_xll.ohTrigger(RecalcTrigger,TriggerON)),NA())</f>
        <v>6.1005300442484867E-3</v>
      </c>
      <c r="H3388" s="42">
        <f>_xll.qlCalendarAdvance(Calendar,$H3387,B3388,"f",FALSE)</f>
        <v>63500</v>
      </c>
      <c r="I3388" s="139">
        <f>_xll.qlInterestRateIndexValueDate(Index1M,$H3388)</f>
        <v>63502</v>
      </c>
      <c r="J3388" s="144">
        <f>IFERROR(_xll.qlIndexFixing(Index1M,$H3388,TRUE,_xll.ohTrigger(RecalcTrigger,Trigger1M)),NA())</f>
        <v>6.4679951896731702E-3</v>
      </c>
      <c r="K3388" s="44">
        <f>IFERROR(_xll.qlIndexFixing(Index3M,H3388,TRUE,_xll.ohTrigger(RecalcTrigger,Trigger3M)),NA())</f>
        <v>6.6988821896943936E-3</v>
      </c>
      <c r="L3388" s="44">
        <f>IFERROR(_xll.qlIndexFixing(Index6M,$H3388,TRUE,_xll.ohTrigger(RecalcTrigger,Trigger6M)),NA())</f>
        <v>6.2453165116622775E-3</v>
      </c>
      <c r="M3388" s="145">
        <f>IFERROR(_xll.qlIndexFixing(Index1Y,$H3388,TRUE,_xll.ohTrigger(RecalcTrigger,Trigger1Y)),NA())</f>
        <v>6.8594924526009784E-3</v>
      </c>
      <c r="N3388" s="144">
        <f>IFERROR(_xll.qlIndexFixing(ONIndex1M,I3388,TRUE,_xll.ohTrigger(RecalcTrigger,Trigger1M)),NA())</f>
        <v>6.4632466342118278E-3</v>
      </c>
      <c r="O3388" s="44">
        <f>IFERROR(_xll.qlIndexFixing(ONIndex3M,I3388,TRUE,_xll.ohTrigger(RecalcTrigger,Trigger3M)),NA())</f>
        <v>6.683591252842902E-3</v>
      </c>
      <c r="P3388" s="44">
        <f>IFERROR(_xll.qlIndexFixing(ONIndex6M,I3388,TRUE,_xll.ohTrigger(RecalcTrigger,Trigger6M)),NA())</f>
        <v>6.2701688867417005E-3</v>
      </c>
      <c r="Q3388" s="145">
        <f>IFERROR(_xll.qlIndexFixing(ONIndex1Y,I3388,TRUE,_xll.ohTrigger(RecalcTrigger,Trigger1Y)),NA())</f>
        <v>6.805177310305055E-3</v>
      </c>
    </row>
    <row r="3389" spans="2:17" x14ac:dyDescent="0.2">
      <c r="B3389" s="39" t="s">
        <v>42</v>
      </c>
      <c r="D3389" s="42">
        <f>_xll.qlCalendarAdvance(Calendar,$D3388,B3389,"f",FALSE)</f>
        <v>63507</v>
      </c>
      <c r="E3389" s="139">
        <f>_xll.qlInterestRateIndexValueDate(IndexON,D3389)</f>
        <v>63507</v>
      </c>
      <c r="F3389" s="155">
        <f>IFERROR(_xll.qlIndexFixing(IndexON,D3389,TRUE,_xll.ohTrigger(RecalcTrigger,TriggerON)),NA())</f>
        <v>6.1005300443284227E-3</v>
      </c>
      <c r="H3389" s="42">
        <f>_xll.qlCalendarAdvance(Calendar,$H3388,B3389,"f",FALSE)</f>
        <v>63507</v>
      </c>
      <c r="I3389" s="139">
        <f>_xll.qlInterestRateIndexValueDate(Index1M,$H3389)</f>
        <v>63509</v>
      </c>
      <c r="J3389" s="144">
        <f>IFERROR(_xll.qlIndexFixing(Index1M,$H3389,TRUE,_xll.ohTrigger(RecalcTrigger,Trigger1M)),NA())</f>
        <v>6.4697807490110559E-3</v>
      </c>
      <c r="K3389" s="44">
        <f>IFERROR(_xll.qlIndexFixing(Index3M,H3389,TRUE,_xll.ohTrigger(RecalcTrigger,Trigger3M)),NA())</f>
        <v>6.7004795200145814E-3</v>
      </c>
      <c r="L3389" s="44">
        <f>IFERROR(_xll.qlIndexFixing(Index6M,$H3389,TRUE,_xll.ohTrigger(RecalcTrigger,Trigger6M)),NA())</f>
        <v>6.2425416642461259E-3</v>
      </c>
      <c r="M3389" s="145">
        <f>IFERROR(_xll.qlIndexFixing(Index1Y,$H3389,TRUE,_xll.ohTrigger(RecalcTrigger,Trigger1Y)),NA())</f>
        <v>6.8605815580995858E-3</v>
      </c>
      <c r="N3389" s="144">
        <f>IFERROR(_xll.qlIndexFixing(ONIndex1M,I3389,TRUE,_xll.ohTrigger(RecalcTrigger,Trigger1M)),NA())</f>
        <v>6.465051665935917E-3</v>
      </c>
      <c r="O3389" s="44">
        <f>IFERROR(_xll.qlIndexFixing(ONIndex3M,I3389,TRUE,_xll.ohTrigger(RecalcTrigger,Trigger3M)),NA())</f>
        <v>6.6852619887924902E-3</v>
      </c>
      <c r="P3389" s="44">
        <f>IFERROR(_xll.qlIndexFixing(ONIndex6M,I3389,TRUE,_xll.ohTrigger(RecalcTrigger,Trigger6M)),NA())</f>
        <v>6.2672668128005427E-3</v>
      </c>
      <c r="Q3389" s="145">
        <f>IFERROR(_xll.qlIndexFixing(ONIndex1Y,I3389,TRUE,_xll.ohTrigger(RecalcTrigger,Trigger1Y)),NA())</f>
        <v>6.8066120834853194E-3</v>
      </c>
    </row>
    <row r="3390" spans="2:17" x14ac:dyDescent="0.2">
      <c r="B3390" s="39" t="s">
        <v>42</v>
      </c>
      <c r="D3390" s="42">
        <f>_xll.qlCalendarAdvance(Calendar,$D3389,B3390,"f",FALSE)</f>
        <v>63514</v>
      </c>
      <c r="E3390" s="139">
        <f>_xll.qlInterestRateIndexValueDate(IndexON,D3390)</f>
        <v>63514</v>
      </c>
      <c r="F3390" s="155">
        <f>IFERROR(_xll.qlIndexFixing(IndexON,D3390,TRUE,_xll.ohTrigger(RecalcTrigger,TriggerON)),NA())</f>
        <v>6.1005300442484867E-3</v>
      </c>
      <c r="H3390" s="42">
        <f>_xll.qlCalendarAdvance(Calendar,$H3389,B3390,"f",FALSE)</f>
        <v>63514</v>
      </c>
      <c r="I3390" s="139">
        <f>_xll.qlInterestRateIndexValueDate(Index1M,$H3390)</f>
        <v>63516</v>
      </c>
      <c r="J3390" s="144">
        <f>IFERROR(_xll.qlIndexFixing(Index1M,$H3390,TRUE,_xll.ohTrigger(RecalcTrigger,Trigger1M)),NA())</f>
        <v>6.4719210263317227E-3</v>
      </c>
      <c r="K3390" s="44">
        <f>IFERROR(_xll.qlIndexFixing(Index3M,H3390,TRUE,_xll.ohTrigger(RecalcTrigger,Trigger3M)),NA())</f>
        <v>6.7020639467887102E-3</v>
      </c>
      <c r="L3390" s="44">
        <f>IFERROR(_xll.qlIndexFixing(Index6M,$H3390,TRUE,_xll.ohTrigger(RecalcTrigger,Trigger6M)),NA())</f>
        <v>6.2397779891456432E-3</v>
      </c>
      <c r="M3390" s="145">
        <f>IFERROR(_xll.qlIndexFixing(Index1Y,$H3390,TRUE,_xll.ohTrigger(RecalcTrigger,Trigger1Y)),NA())</f>
        <v>6.8616564919640266E-3</v>
      </c>
      <c r="N3390" s="144">
        <f>IFERROR(_xll.qlIndexFixing(ONIndex1M,I3390,TRUE,_xll.ohTrigger(RecalcTrigger,Trigger1M)),NA())</f>
        <v>6.4668442564919104E-3</v>
      </c>
      <c r="O3390" s="44">
        <f>IFERROR(_xll.qlIndexFixing(ONIndex3M,I3390,TRUE,_xll.ohTrigger(RecalcTrigger,Trigger3M)),NA())</f>
        <v>6.6869199614316699E-3</v>
      </c>
      <c r="P3390" s="44">
        <f>IFERROR(_xll.qlIndexFixing(ONIndex6M,I3390,TRUE,_xll.ohTrigger(RecalcTrigger,Trigger6M)),NA())</f>
        <v>6.2643756615621271E-3</v>
      </c>
      <c r="Q3390" s="145">
        <f>IFERROR(_xll.qlIndexFixing(ONIndex1Y,I3390,TRUE,_xll.ohTrigger(RecalcTrigger,Trigger1Y)),NA())</f>
        <v>6.8080333228515144E-3</v>
      </c>
    </row>
    <row r="3391" spans="2:17" x14ac:dyDescent="0.2">
      <c r="B3391" s="39" t="s">
        <v>42</v>
      </c>
      <c r="D3391" s="42">
        <f>_xll.qlCalendarAdvance(Calendar,$D3390,B3391,"f",FALSE)</f>
        <v>63521</v>
      </c>
      <c r="E3391" s="139">
        <f>_xll.qlInterestRateIndexValueDate(IndexON,D3391)</f>
        <v>63521</v>
      </c>
      <c r="F3391" s="155">
        <f>IFERROR(_xll.qlIndexFixing(IndexON,D3391,TRUE,_xll.ohTrigger(RecalcTrigger,TriggerON)),NA())</f>
        <v>6.1005300442484867E-3</v>
      </c>
      <c r="H3391" s="42">
        <f>_xll.qlCalendarAdvance(Calendar,$H3390,B3391,"f",FALSE)</f>
        <v>63521</v>
      </c>
      <c r="I3391" s="139">
        <f>_xll.qlInterestRateIndexValueDate(Index1M,$H3391)</f>
        <v>63523</v>
      </c>
      <c r="J3391" s="144">
        <f>IFERROR(_xll.qlIndexFixing(Index1M,$H3391,TRUE,_xll.ohTrigger(RecalcTrigger,Trigger1M)),NA())</f>
        <v>6.4727655993562202E-3</v>
      </c>
      <c r="K3391" s="44">
        <f>IFERROR(_xll.qlIndexFixing(Index3M,H3391,TRUE,_xll.ohTrigger(RecalcTrigger,Trigger3M)),NA())</f>
        <v>6.7032909983160138E-3</v>
      </c>
      <c r="L3391" s="44">
        <f>IFERROR(_xll.qlIndexFixing(Index6M,$H3391,TRUE,_xll.ohTrigger(RecalcTrigger,Trigger6M)),NA())</f>
        <v>6.2368867535248229E-3</v>
      </c>
      <c r="M3391" s="145">
        <f>IFERROR(_xll.qlIndexFixing(Index1Y,$H3391,TRUE,_xll.ohTrigger(RecalcTrigger,Trigger1Y)),NA())</f>
        <v>6.8627172327125245E-3</v>
      </c>
      <c r="N3391" s="144">
        <f>IFERROR(_xll.qlIndexFixing(ONIndex1M,I3391,TRUE,_xll.ohTrigger(RecalcTrigger,Trigger1M)),NA())</f>
        <v>6.4686243862155379E-3</v>
      </c>
      <c r="O3391" s="44">
        <f>IFERROR(_xll.qlIndexFixing(ONIndex3M,I3391,TRUE,_xll.ohTrigger(RecalcTrigger,Trigger3M)),NA())</f>
        <v>6.6885651506964905E-3</v>
      </c>
      <c r="P3391" s="44">
        <f>IFERROR(_xll.qlIndexFixing(ONIndex6M,I3391,TRUE,_xll.ohTrigger(RecalcTrigger,Trigger6M)),NA())</f>
        <v>6.2614954502127063E-3</v>
      </c>
      <c r="Q3391" s="145">
        <f>IFERROR(_xll.qlIndexFixing(ONIndex1Y,I3391,TRUE,_xll.ohTrigger(RecalcTrigger,Trigger1Y)),NA())</f>
        <v>6.8094410071406486E-3</v>
      </c>
    </row>
    <row r="3392" spans="2:17" x14ac:dyDescent="0.2">
      <c r="B3392" s="39" t="s">
        <v>42</v>
      </c>
      <c r="D3392" s="42">
        <f>_xll.qlCalendarAdvance(Calendar,$D3391,B3392,"f",FALSE)</f>
        <v>63528</v>
      </c>
      <c r="E3392" s="139">
        <f>_xll.qlInterestRateIndexValueDate(IndexON,D3392)</f>
        <v>63528</v>
      </c>
      <c r="F3392" s="155">
        <f>IFERROR(_xll.qlIndexFixing(IndexON,D3392,TRUE,_xll.ohTrigger(RecalcTrigger,TriggerON)),NA())</f>
        <v>6.1005300442484867E-3</v>
      </c>
      <c r="H3392" s="42">
        <f>_xll.qlCalendarAdvance(Calendar,$H3391,B3392,"f",FALSE)</f>
        <v>63528</v>
      </c>
      <c r="I3392" s="139">
        <f>_xll.qlInterestRateIndexValueDate(Index1M,$H3392)</f>
        <v>63530</v>
      </c>
      <c r="J3392" s="144">
        <f>IFERROR(_xll.qlIndexFixing(Index1M,$H3392,TRUE,_xll.ohTrigger(RecalcTrigger,Trigger1M)),NA())</f>
        <v>6.4750624685253055E-3</v>
      </c>
      <c r="K3392" s="44">
        <f>IFERROR(_xll.qlIndexFixing(Index3M,H3392,TRUE,_xll.ohTrigger(RecalcTrigger,Trigger3M)),NA())</f>
        <v>6.704851356122532E-3</v>
      </c>
      <c r="L3392" s="44">
        <f>IFERROR(_xll.qlIndexFixing(Index6M,$H3392,TRUE,_xll.ohTrigger(RecalcTrigger,Trigger6M)),NA())</f>
        <v>6.2341462336768455E-3</v>
      </c>
      <c r="M3392" s="145">
        <f>IFERROR(_xll.qlIndexFixing(Index1Y,$H3392,TRUE,_xll.ohTrigger(RecalcTrigger,Trigger1Y)),NA())</f>
        <v>6.8637637588635234E-3</v>
      </c>
      <c r="N3392" s="144">
        <f>IFERROR(_xll.qlIndexFixing(ONIndex1M,I3392,TRUE,_xll.ohTrigger(RecalcTrigger,Trigger1M)),NA())</f>
        <v>6.4703920357622735E-3</v>
      </c>
      <c r="O3392" s="44">
        <f>IFERROR(_xll.qlIndexFixing(ONIndex3M,I3392,TRUE,_xll.ohTrigger(RecalcTrigger,Trigger3M)),NA())</f>
        <v>6.6901975362831934E-3</v>
      </c>
      <c r="P3392" s="44">
        <f>IFERROR(_xll.qlIndexFixing(ONIndex6M,I3392,TRUE,_xll.ohTrigger(RecalcTrigger,Trigger6M)),NA())</f>
        <v>6.2586261958585965E-3</v>
      </c>
      <c r="Q3392" s="145">
        <f>IFERROR(_xll.qlIndexFixing(ONIndex1Y,I3392,TRUE,_xll.ohTrigger(RecalcTrigger,Trigger1Y)),NA())</f>
        <v>6.8108351149298585E-3</v>
      </c>
    </row>
    <row r="3393" spans="2:17" x14ac:dyDescent="0.2">
      <c r="B3393" s="39" t="s">
        <v>42</v>
      </c>
      <c r="D3393" s="42">
        <f>_xll.qlCalendarAdvance(Calendar,$D3392,B3393,"f",FALSE)</f>
        <v>63535</v>
      </c>
      <c r="E3393" s="139">
        <f>_xll.qlInterestRateIndexValueDate(IndexON,D3393)</f>
        <v>63535</v>
      </c>
      <c r="F3393" s="155">
        <f>IFERROR(_xll.qlIndexFixing(IndexON,D3393,TRUE,_xll.ohTrigger(RecalcTrigger,TriggerON)),NA())</f>
        <v>6.1005300443284227E-3</v>
      </c>
      <c r="H3393" s="42">
        <f>_xll.qlCalendarAdvance(Calendar,$H3392,B3393,"f",FALSE)</f>
        <v>63535</v>
      </c>
      <c r="I3393" s="139">
        <f>_xll.qlInterestRateIndexValueDate(Index1M,$H3393)</f>
        <v>63537</v>
      </c>
      <c r="J3393" s="144">
        <f>IFERROR(_xll.qlIndexFixing(Index1M,$H3393,TRUE,_xll.ohTrigger(RecalcTrigger,Trigger1M)),NA())</f>
        <v>6.476797990246641E-3</v>
      </c>
      <c r="K3393" s="44">
        <f>IFERROR(_xll.qlIndexFixing(Index3M,H3393,TRUE,_xll.ohTrigger(RecalcTrigger,Trigger3M)),NA())</f>
        <v>6.7063987533488856E-3</v>
      </c>
      <c r="L3393" s="44">
        <f>IFERROR(_xll.qlIndexFixing(Index6M,$H3393,TRUE,_xll.ohTrigger(RecalcTrigger,Trigger6M)),NA())</f>
        <v>6.231416939151517E-3</v>
      </c>
      <c r="M3393" s="145">
        <f>IFERROR(_xll.qlIndexFixing(Index1Y,$H3393,TRUE,_xll.ohTrigger(RecalcTrigger,Trigger1Y)),NA())</f>
        <v>6.8647960489369997E-3</v>
      </c>
      <c r="N3393" s="144">
        <f>IFERROR(_xll.qlIndexFixing(ONIndex1M,I3393,TRUE,_xll.ohTrigger(RecalcTrigger,Trigger1M)),NA())</f>
        <v>6.4721471851481027E-3</v>
      </c>
      <c r="O3393" s="44">
        <f>IFERROR(_xll.qlIndexFixing(ONIndex3M,I3393,TRUE,_xll.ohTrigger(RecalcTrigger,Trigger3M)),NA())</f>
        <v>6.6918170984475722E-3</v>
      </c>
      <c r="P3393" s="44">
        <f>IFERROR(_xll.qlIndexFixing(ONIndex6M,I3393,TRUE,_xll.ohTrigger(RecalcTrigger,Trigger6M)),NA())</f>
        <v>6.2557679156061141E-3</v>
      </c>
      <c r="Q3393" s="145">
        <f>IFERROR(_xll.qlIndexFixing(ONIndex1Y,I3393,TRUE,_xll.ohTrigger(RecalcTrigger,Trigger1Y)),NA())</f>
        <v>6.8122156250360888E-3</v>
      </c>
    </row>
    <row r="3394" spans="2:17" x14ac:dyDescent="0.2">
      <c r="B3394" s="39" t="s">
        <v>42</v>
      </c>
      <c r="D3394" s="42">
        <f>_xll.qlCalendarAdvance(Calendar,$D3393,B3394,"f",FALSE)</f>
        <v>63542</v>
      </c>
      <c r="E3394" s="139">
        <f>_xll.qlInterestRateIndexValueDate(IndexON,D3394)</f>
        <v>63542</v>
      </c>
      <c r="F3394" s="155">
        <f>IFERROR(_xll.qlIndexFixing(IndexON,D3394,TRUE,_xll.ohTrigger(RecalcTrigger,TriggerON)),NA())</f>
        <v>6.1005300442484867E-3</v>
      </c>
      <c r="H3394" s="42">
        <f>_xll.qlCalendarAdvance(Calendar,$H3393,B3394,"f",FALSE)</f>
        <v>63542</v>
      </c>
      <c r="I3394" s="139">
        <f>_xll.qlInterestRateIndexValueDate(Index1M,$H3394)</f>
        <v>63544</v>
      </c>
      <c r="J3394" s="144">
        <f>IFERROR(_xll.qlIndexFixing(Index1M,$H3394,TRUE,_xll.ohTrigger(RecalcTrigger,Trigger1M)),NA())</f>
        <v>6.4785209535961341E-3</v>
      </c>
      <c r="K3394" s="44">
        <f>IFERROR(_xll.qlIndexFixing(Index3M,H3394,TRUE,_xll.ohTrigger(RecalcTrigger,Trigger3M)),NA())</f>
        <v>6.707933169871616E-3</v>
      </c>
      <c r="L3394" s="44">
        <f>IFERROR(_xll.qlIndexFixing(Index6M,$H3394,TRUE,_xll.ohTrigger(RecalcTrigger,Trigger6M)),NA())</f>
        <v>6.2286988871364081E-3</v>
      </c>
      <c r="M3394" s="145">
        <f>IFERROR(_xll.qlIndexFixing(Index1Y,$H3394,TRUE,_xll.ohTrigger(RecalcTrigger,Trigger1Y)),NA())</f>
        <v>6.8658140814522733E-3</v>
      </c>
      <c r="N3394" s="144">
        <f>IFERROR(_xll.qlIndexFixing(ONIndex1M,I3394,TRUE,_xll.ohTrigger(RecalcTrigger,Trigger1M)),NA())</f>
        <v>6.4743854073157081E-3</v>
      </c>
      <c r="O3394" s="44">
        <f>IFERROR(_xll.qlIndexFixing(ONIndex3M,I3394,TRUE,_xll.ohTrigger(RecalcTrigger,Trigger3M)),NA())</f>
        <v>6.6938805175631444E-3</v>
      </c>
      <c r="P3394" s="44">
        <f>IFERROR(_xll.qlIndexFixing(ONIndex6M,I3394,TRUE,_xll.ohTrigger(RecalcTrigger,Trigger6M)),NA())</f>
        <v>6.2521091370459914E-3</v>
      </c>
      <c r="Q3394" s="145">
        <f>IFERROR(_xll.qlIndexFixing(ONIndex1Y,I3394,TRUE,_xll.ohTrigger(RecalcTrigger,Trigger1Y)),NA())</f>
        <v>6.8139705520398053E-3</v>
      </c>
    </row>
    <row r="3395" spans="2:17" x14ac:dyDescent="0.2">
      <c r="B3395" s="39" t="s">
        <v>42</v>
      </c>
      <c r="D3395" s="42">
        <f>_xll.qlCalendarAdvance(Calendar,$D3394,B3395,"f",FALSE)</f>
        <v>63550</v>
      </c>
      <c r="E3395" s="139">
        <f>_xll.qlInterestRateIndexValueDate(IndexON,D3395)</f>
        <v>63550</v>
      </c>
      <c r="F3395" s="155">
        <f>IFERROR(_xll.qlIndexFixing(IndexON,D3395,TRUE,_xll.ohTrigger(RecalcTrigger,TriggerON)),NA())</f>
        <v>6.1005300443284227E-3</v>
      </c>
      <c r="H3395" s="42">
        <f>_xll.qlCalendarAdvance(Calendar,$H3394,B3395,"f",FALSE)</f>
        <v>63550</v>
      </c>
      <c r="I3395" s="139">
        <f>_xll.qlInterestRateIndexValueDate(Index1M,$H3395)</f>
        <v>63552</v>
      </c>
      <c r="J3395" s="144">
        <f>IFERROR(_xll.qlIndexFixing(Index1M,$H3395,TRUE,_xll.ohTrigger(RecalcTrigger,Trigger1M)),NA())</f>
        <v>6.4806538351797572E-3</v>
      </c>
      <c r="K3395" s="44">
        <f>IFERROR(_xll.qlIndexFixing(Index3M,H3395,TRUE,_xll.ohTrigger(RecalcTrigger,Trigger3M)),NA())</f>
        <v>6.7098393997902916E-3</v>
      </c>
      <c r="L3395" s="44">
        <f>IFERROR(_xll.qlIndexFixing(Index6M,$H3395,TRUE,_xll.ohTrigger(RecalcTrigger,Trigger6M)),NA())</f>
        <v>6.2256063303644232E-3</v>
      </c>
      <c r="M3395" s="145">
        <f>IFERROR(_xll.qlIndexFixing(Index1Y,$H3395,TRUE,_xll.ohTrigger(RecalcTrigger,Trigger1Y)),NA())</f>
        <v>6.8672148743335109E-3</v>
      </c>
      <c r="N3395" s="144">
        <f>IFERROR(_xll.qlIndexFixing(ONIndex1M,I3395,TRUE,_xll.ohTrigger(RecalcTrigger,Trigger1M)),NA())</f>
        <v>6.4761119120948507E-3</v>
      </c>
      <c r="O3395" s="44">
        <f>IFERROR(_xll.qlIndexFixing(ONIndex3M,I3395,TRUE,_xll.ohTrigger(RecalcTrigger,Trigger3M)),NA())</f>
        <v>6.6954706933142205E-3</v>
      </c>
      <c r="P3395" s="44">
        <f>IFERROR(_xll.qlIndexFixing(ONIndex6M,I3395,TRUE,_xll.ohTrigger(RecalcTrigger,Trigger6M)),NA())</f>
        <v>6.2492760053167729E-3</v>
      </c>
      <c r="Q3395" s="145">
        <f>IFERROR(_xll.qlIndexFixing(ONIndex1Y,I3395,TRUE,_xll.ohTrigger(RecalcTrigger,Trigger1Y)),NA())</f>
        <v>6.8153199017118027E-3</v>
      </c>
    </row>
    <row r="3396" spans="2:17" x14ac:dyDescent="0.2">
      <c r="B3396" s="39" t="s">
        <v>42</v>
      </c>
      <c r="D3396" s="42">
        <f>_xll.qlCalendarAdvance(Calendar,$D3395,B3396,"f",FALSE)</f>
        <v>63557</v>
      </c>
      <c r="E3396" s="139">
        <f>_xll.qlInterestRateIndexValueDate(IndexON,D3396)</f>
        <v>63557</v>
      </c>
      <c r="F3396" s="155">
        <f>IFERROR(_xll.qlIndexFixing(IndexON,D3396,TRUE,_xll.ohTrigger(RecalcTrigger,TriggerON)),NA())</f>
        <v>6.1005300443284227E-3</v>
      </c>
      <c r="H3396" s="42">
        <f>_xll.qlCalendarAdvance(Calendar,$H3395,B3396,"f",FALSE)</f>
        <v>63557</v>
      </c>
      <c r="I3396" s="139">
        <f>_xll.qlInterestRateIndexValueDate(Index1M,$H3396)</f>
        <v>63559</v>
      </c>
      <c r="J3396" s="144">
        <f>IFERROR(_xll.qlIndexFixing(Index1M,$H3396,TRUE,_xll.ohTrigger(RecalcTrigger,Trigger1M)),NA())</f>
        <v>6.4819922454815229E-3</v>
      </c>
      <c r="K3396" s="44">
        <f>IFERROR(_xll.qlIndexFixing(Index3M,H3396,TRUE,_xll.ohTrigger(RecalcTrigger,Trigger3M)),NA())</f>
        <v>6.71117740116145E-3</v>
      </c>
      <c r="L3396" s="44">
        <f>IFERROR(_xll.qlIndexFixing(Index6M,$H3396,TRUE,_xll.ohTrigger(RecalcTrigger,Trigger6M)),NA())</f>
        <v>6.2230472582534505E-3</v>
      </c>
      <c r="M3396" s="145">
        <f>IFERROR(_xll.qlIndexFixing(Index1Y,$H3396,TRUE,_xll.ohTrigger(RecalcTrigger,Trigger1Y)),NA())</f>
        <v>6.8682002482480728E-3</v>
      </c>
      <c r="N3396" s="144">
        <f>IFERROR(_xll.qlIndexFixing(ONIndex1M,I3396,TRUE,_xll.ohTrigger(RecalcTrigger,Trigger1M)),NA())</f>
        <v>6.4775817740070352E-3</v>
      </c>
      <c r="O3396" s="44">
        <f>IFERROR(_xll.qlIndexFixing(ONIndex3M,I3396,TRUE,_xll.ohTrigger(RecalcTrigger,Trigger3M)),NA())</f>
        <v>6.6968234427466911E-3</v>
      </c>
      <c r="P3396" s="44">
        <f>IFERROR(_xll.qlIndexFixing(ONIndex6M,I3396,TRUE,_xll.ohTrigger(RecalcTrigger,Trigger6M)),NA())</f>
        <v>6.2468563855322401E-3</v>
      </c>
      <c r="Q3396" s="145">
        <f>IFERROR(_xll.qlIndexFixing(ONIndex1Y,I3396,TRUE,_xll.ohTrigger(RecalcTrigger,Trigger1Y)),NA())</f>
        <v>6.816465609720268E-3</v>
      </c>
    </row>
    <row r="3397" spans="2:17" x14ac:dyDescent="0.2">
      <c r="B3397" s="39" t="s">
        <v>42</v>
      </c>
      <c r="D3397" s="42">
        <f>_xll.qlCalendarAdvance(Calendar,$D3396,B3397,"f",FALSE)</f>
        <v>63564</v>
      </c>
      <c r="E3397" s="139">
        <f>_xll.qlInterestRateIndexValueDate(IndexON,D3397)</f>
        <v>63564</v>
      </c>
      <c r="F3397" s="155">
        <f>IFERROR(_xll.qlIndexFixing(IndexON,D3397,TRUE,_xll.ohTrigger(RecalcTrigger,TriggerON)),NA())</f>
        <v>6.1005300443284227E-3</v>
      </c>
      <c r="H3397" s="42">
        <f>_xll.qlCalendarAdvance(Calendar,$H3396,B3397,"f",FALSE)</f>
        <v>63564</v>
      </c>
      <c r="I3397" s="139">
        <f>_xll.qlInterestRateIndexValueDate(Index1M,$H3397)</f>
        <v>63566</v>
      </c>
      <c r="J3397" s="144">
        <f>IFERROR(_xll.qlIndexFixing(Index1M,$H3397,TRUE,_xll.ohTrigger(RecalcTrigger,Trigger1M)),NA())</f>
        <v>6.483676484962308E-3</v>
      </c>
      <c r="K3397" s="44">
        <f>IFERROR(_xll.qlIndexFixing(Index3M,H3397,TRUE,_xll.ohTrigger(RecalcTrigger,Trigger3M)),NA())</f>
        <v>6.7126708901721344E-3</v>
      </c>
      <c r="L3397" s="44">
        <f>IFERROR(_xll.qlIndexFixing(Index6M,$H3397,TRUE,_xll.ohTrigger(RecalcTrigger,Trigger6M)),NA())</f>
        <v>6.2203638852648896E-3</v>
      </c>
      <c r="M3397" s="145">
        <f>IFERROR(_xll.qlIndexFixing(Index1Y,$H3397,TRUE,_xll.ohTrigger(RecalcTrigger,Trigger1Y)),NA())</f>
        <v>6.8691712934911978E-3</v>
      </c>
      <c r="N3397" s="144">
        <f>IFERROR(_xll.qlIndexFixing(ONIndex1M,I3397,TRUE,_xll.ohTrigger(RecalcTrigger,Trigger1M)),NA())</f>
        <v>6.4792849297035104E-3</v>
      </c>
      <c r="O3397" s="44">
        <f>IFERROR(_xll.qlIndexFixing(ONIndex3M,I3397,TRUE,_xll.ohTrigger(RecalcTrigger,Trigger3M)),NA())</f>
        <v>6.6983896648586949E-3</v>
      </c>
      <c r="P3397" s="44">
        <f>IFERROR(_xll.qlIndexFixing(ONIndex6M,I3397,TRUE,_xll.ohTrigger(RecalcTrigger,Trigger6M)),NA())</f>
        <v>6.2440437529254211E-3</v>
      </c>
      <c r="Q3397" s="145">
        <f>IFERROR(_xll.qlIndexFixing(ONIndex1Y,I3397,TRUE,_xll.ohTrigger(RecalcTrigger,Trigger1Y)),NA())</f>
        <v>6.8177895597099081E-3</v>
      </c>
    </row>
    <row r="3398" spans="2:17" x14ac:dyDescent="0.2">
      <c r="B3398" s="39" t="s">
        <v>42</v>
      </c>
      <c r="D3398" s="42">
        <f>_xll.qlCalendarAdvance(Calendar,$D3397,B3398,"f",FALSE)</f>
        <v>63571</v>
      </c>
      <c r="E3398" s="139">
        <f>_xll.qlInterestRateIndexValueDate(IndexON,D3398)</f>
        <v>63571</v>
      </c>
      <c r="F3398" s="155">
        <f>IFERROR(_xll.qlIndexFixing(IndexON,D3398,TRUE,_xll.ohTrigger(RecalcTrigger,TriggerON)),NA())</f>
        <v>6.1005300443284227E-3</v>
      </c>
      <c r="H3398" s="42">
        <f>_xll.qlCalendarAdvance(Calendar,$H3397,B3398,"f",FALSE)</f>
        <v>63571</v>
      </c>
      <c r="I3398" s="139">
        <f>_xll.qlInterestRateIndexValueDate(Index1M,$H3398)</f>
        <v>63573</v>
      </c>
      <c r="J3398" s="144">
        <f>IFERROR(_xll.qlIndexFixing(Index1M,$H3398,TRUE,_xll.ohTrigger(RecalcTrigger,Trigger1M)),NA())</f>
        <v>6.4853480865497797E-3</v>
      </c>
      <c r="K3398" s="44">
        <f>IFERROR(_xll.qlIndexFixing(Index3M,H3398,TRUE,_xll.ohTrigger(RecalcTrigger,Trigger3M)),NA())</f>
        <v>6.7141513151067755E-3</v>
      </c>
      <c r="L3398" s="44">
        <f>IFERROR(_xll.qlIndexFixing(Index6M,$H3398,TRUE,_xll.ohTrigger(RecalcTrigger,Trigger6M)),NA())</f>
        <v>6.2176918245534099E-3</v>
      </c>
      <c r="M3398" s="145">
        <f>IFERROR(_xll.qlIndexFixing(Index1Y,$H3398,TRUE,_xll.ohTrigger(RecalcTrigger,Trigger1Y)),NA())</f>
        <v>6.8701279885840438E-3</v>
      </c>
      <c r="N3398" s="144">
        <f>IFERROR(_xll.qlIndexFixing(ONIndex1M,I3398,TRUE,_xll.ohTrigger(RecalcTrigger,Trigger1M)),NA())</f>
        <v>6.4809754849992629E-3</v>
      </c>
      <c r="O3398" s="44">
        <f>IFERROR(_xll.qlIndexFixing(ONIndex3M,I3398,TRUE,_xll.ohTrigger(RecalcTrigger,Trigger3M)),NA())</f>
        <v>6.69994296003118E-3</v>
      </c>
      <c r="P3398" s="44">
        <f>IFERROR(_xll.qlIndexFixing(ONIndex6M,I3398,TRUE,_xll.ohTrigger(RecalcTrigger,Trigger6M)),NA())</f>
        <v>6.2412421828295095E-3</v>
      </c>
      <c r="Q3398" s="145">
        <f>IFERROR(_xll.qlIndexFixing(ONIndex1Y,I3398,TRUE,_xll.ohTrigger(RecalcTrigger,Trigger1Y)),NA())</f>
        <v>6.8190998025041694E-3</v>
      </c>
    </row>
    <row r="3399" spans="2:17" x14ac:dyDescent="0.2">
      <c r="B3399" s="39" t="s">
        <v>42</v>
      </c>
      <c r="D3399" s="42">
        <f>_xll.qlCalendarAdvance(Calendar,$D3398,B3399,"f",FALSE)</f>
        <v>63578</v>
      </c>
      <c r="E3399" s="139">
        <f>_xll.qlInterestRateIndexValueDate(IndexON,D3399)</f>
        <v>63578</v>
      </c>
      <c r="F3399" s="155">
        <f>IFERROR(_xll.qlIndexFixing(IndexON,D3399,TRUE,_xll.ohTrigger(RecalcTrigger,TriggerON)),NA())</f>
        <v>6.1005300442484867E-3</v>
      </c>
      <c r="H3399" s="42">
        <f>_xll.qlCalendarAdvance(Calendar,$H3398,B3399,"f",FALSE)</f>
        <v>63578</v>
      </c>
      <c r="I3399" s="139">
        <f>_xll.qlInterestRateIndexValueDate(Index1M,$H3399)</f>
        <v>63580</v>
      </c>
      <c r="J3399" s="144">
        <f>IFERROR(_xll.qlIndexFixing(Index1M,$H3399,TRUE,_xll.ohTrigger(RecalcTrigger,Trigger1M)),NA())</f>
        <v>6.4870070306596054E-3</v>
      </c>
      <c r="K3399" s="44">
        <f>IFERROR(_xll.qlIndexFixing(Index3M,H3399,TRUE,_xll.ohTrigger(RecalcTrigger,Trigger3M)),NA())</f>
        <v>6.7156186558436914E-3</v>
      </c>
      <c r="L3399" s="44">
        <f>IFERROR(_xll.qlIndexFixing(Index6M,$H3399,TRUE,_xll.ohTrigger(RecalcTrigger,Trigger6M)),NA())</f>
        <v>6.2150310933074731E-3</v>
      </c>
      <c r="M3399" s="145">
        <f>IFERROR(_xll.qlIndexFixing(Index1Y,$H3399,TRUE,_xll.ohTrigger(RecalcTrigger,Trigger1Y)),NA())</f>
        <v>6.8710703120479898E-3</v>
      </c>
      <c r="N3399" s="144">
        <f>IFERROR(_xll.qlIndexFixing(ONIndex1M,I3399,TRUE,_xll.ohTrigger(RecalcTrigger,Trigger1M)),NA())</f>
        <v>6.4826534199902142E-3</v>
      </c>
      <c r="O3399" s="44">
        <f>IFERROR(_xll.qlIndexFixing(ONIndex3M,I3399,TRUE,_xll.ohTrigger(RecalcTrigger,Trigger3M)),NA())</f>
        <v>6.7014833082801317E-3</v>
      </c>
      <c r="P3399" s="44">
        <f>IFERROR(_xll.qlIndexFixing(ONIndex6M,I3399,TRUE,_xll.ohTrigger(RecalcTrigger,Trigger6M)),NA())</f>
        <v>6.2384516926705658E-3</v>
      </c>
      <c r="Q3399" s="145">
        <f>IFERROR(_xll.qlIndexFixing(ONIndex1Y,I3399,TRUE,_xll.ohTrigger(RecalcTrigger,Trigger1Y)),NA())</f>
        <v>6.8203963167601245E-3</v>
      </c>
    </row>
    <row r="3400" spans="2:17" x14ac:dyDescent="0.2">
      <c r="B3400" s="39" t="s">
        <v>42</v>
      </c>
      <c r="D3400" s="42">
        <f>_xll.qlCalendarAdvance(Calendar,$D3399,B3400,"f",FALSE)</f>
        <v>63585</v>
      </c>
      <c r="E3400" s="139">
        <f>_xll.qlInterestRateIndexValueDate(IndexON,D3400)</f>
        <v>63585</v>
      </c>
      <c r="F3400" s="155">
        <f>IFERROR(_xll.qlIndexFixing(IndexON,D3400,TRUE,_xll.ohTrigger(RecalcTrigger,TriggerON)),NA())</f>
        <v>6.1005300443284227E-3</v>
      </c>
      <c r="H3400" s="42">
        <f>_xll.qlCalendarAdvance(Calendar,$H3399,B3400,"f",FALSE)</f>
        <v>63585</v>
      </c>
      <c r="I3400" s="139">
        <f>_xll.qlInterestRateIndexValueDate(Index1M,$H3400)</f>
        <v>63587</v>
      </c>
      <c r="J3400" s="144">
        <f>IFERROR(_xll.qlIndexFixing(Index1M,$H3400,TRUE,_xll.ohTrigger(RecalcTrigger,Trigger1M)),NA())</f>
        <v>6.4881281318968876E-3</v>
      </c>
      <c r="K3400" s="44">
        <f>IFERROR(_xll.qlIndexFixing(Index3M,H3400,TRUE,_xll.ohTrigger(RecalcTrigger,Trigger3M)),NA())</f>
        <v>6.716908822737809E-3</v>
      </c>
      <c r="L3400" s="44">
        <f>IFERROR(_xll.qlIndexFixing(Index6M,$H3400,TRUE,_xll.ohTrigger(RecalcTrigger,Trigger6M)),NA())</f>
        <v>6.2123817087155388E-3</v>
      </c>
      <c r="M3400" s="145">
        <f>IFERROR(_xll.qlIndexFixing(Index1Y,$H3400,TRUE,_xll.ohTrigger(RecalcTrigger,Trigger1Y)),NA())</f>
        <v>6.8719982424050663E-3</v>
      </c>
      <c r="N3400" s="144">
        <f>IFERROR(_xll.qlIndexFixing(ONIndex1M,I3400,TRUE,_xll.ohTrigger(RecalcTrigger,Trigger1M)),NA())</f>
        <v>6.4843187153318382E-3</v>
      </c>
      <c r="O3400" s="44">
        <f>IFERROR(_xll.qlIndexFixing(ONIndex3M,I3400,TRUE,_xll.ohTrigger(RecalcTrigger,Trigger3M)),NA())</f>
        <v>6.7030106897014718E-3</v>
      </c>
      <c r="P3400" s="44">
        <f>IFERROR(_xll.qlIndexFixing(ONIndex6M,I3400,TRUE,_xll.ohTrigger(RecalcTrigger,Trigger6M)),NA())</f>
        <v>6.2356722994749703E-3</v>
      </c>
      <c r="Q3400" s="145">
        <f>IFERROR(_xll.qlIndexFixing(ONIndex1Y,I3400,TRUE,_xll.ohTrigger(RecalcTrigger,Trigger1Y)),NA())</f>
        <v>6.8216790812147821E-3</v>
      </c>
    </row>
    <row r="3401" spans="2:17" x14ac:dyDescent="0.2">
      <c r="B3401" s="39" t="s">
        <v>42</v>
      </c>
      <c r="D3401" s="42">
        <f>_xll.qlCalendarAdvance(Calendar,$D3400,B3401,"f",FALSE)</f>
        <v>63592</v>
      </c>
      <c r="E3401" s="139">
        <f>_xll.qlInterestRateIndexValueDate(IndexON,D3401)</f>
        <v>63592</v>
      </c>
      <c r="F3401" s="155">
        <f>IFERROR(_xll.qlIndexFixing(IndexON,D3401,TRUE,_xll.ohTrigger(RecalcTrigger,TriggerON)),NA())</f>
        <v>6.1005300443284227E-3</v>
      </c>
      <c r="H3401" s="42">
        <f>_xll.qlCalendarAdvance(Calendar,$H3400,B3401,"f",FALSE)</f>
        <v>63592</v>
      </c>
      <c r="I3401" s="139">
        <f>_xll.qlInterestRateIndexValueDate(Index1M,$H3401)</f>
        <v>63594</v>
      </c>
      <c r="J3401" s="144">
        <f>IFERROR(_xll.qlIndexFixing(Index1M,$H3401,TRUE,_xll.ohTrigger(RecalcTrigger,Trigger1M)),NA())</f>
        <v>6.4897643391437221E-3</v>
      </c>
      <c r="K3401" s="44">
        <f>IFERROR(_xll.qlIndexFixing(Index3M,H3401,TRUE,_xll.ohTrigger(RecalcTrigger,Trigger3M)),NA())</f>
        <v>6.7183508490069894E-3</v>
      </c>
      <c r="L3401" s="44">
        <f>IFERROR(_xll.qlIndexFixing(Index6M,$H3401,TRUE,_xll.ohTrigger(RecalcTrigger,Trigger6M)),NA())</f>
        <v>6.2097436879673933E-3</v>
      </c>
      <c r="M3401" s="145">
        <f>IFERROR(_xll.qlIndexFixing(Index1Y,$H3401,TRUE,_xll.ohTrigger(RecalcTrigger,Trigger1Y)),NA())</f>
        <v>6.8729117581781745E-3</v>
      </c>
      <c r="N3401" s="144">
        <f>IFERROR(_xll.qlIndexFixing(ONIndex1M,I3401,TRUE,_xll.ohTrigger(RecalcTrigger,Trigger1M)),NA())</f>
        <v>6.485971351439801E-3</v>
      </c>
      <c r="O3401" s="44">
        <f>IFERROR(_xll.qlIndexFixing(ONIndex3M,I3401,TRUE,_xll.ohTrigger(RecalcTrigger,Trigger3M)),NA())</f>
        <v>6.7045250839914416E-3</v>
      </c>
      <c r="P3401" s="44">
        <f>IFERROR(_xll.qlIndexFixing(ONIndex6M,I3401,TRUE,_xll.ohTrigger(RecalcTrigger,Trigger6M)),NA())</f>
        <v>6.2329040201891672E-3</v>
      </c>
      <c r="Q3401" s="145">
        <f>IFERROR(_xll.qlIndexFixing(ONIndex1Y,I3401,TRUE,_xll.ohTrigger(RecalcTrigger,Trigger1Y)),NA())</f>
        <v>6.8229480747650229E-3</v>
      </c>
    </row>
    <row r="3402" spans="2:17" x14ac:dyDescent="0.2">
      <c r="B3402" s="39" t="s">
        <v>42</v>
      </c>
      <c r="D3402" s="42">
        <f>_xll.qlCalendarAdvance(Calendar,$D3401,B3402,"f",FALSE)</f>
        <v>63599</v>
      </c>
      <c r="E3402" s="139">
        <f>_xll.qlInterestRateIndexValueDate(IndexON,D3402)</f>
        <v>63599</v>
      </c>
      <c r="F3402" s="155">
        <f>IFERROR(_xll.qlIndexFixing(IndexON,D3402,TRUE,_xll.ohTrigger(RecalcTrigger,TriggerON)),NA())</f>
        <v>6.1005300443284227E-3</v>
      </c>
      <c r="H3402" s="42">
        <f>_xll.qlCalendarAdvance(Calendar,$H3401,B3402,"f",FALSE)</f>
        <v>63599</v>
      </c>
      <c r="I3402" s="139">
        <f>_xll.qlInterestRateIndexValueDate(Index1M,$H3402)</f>
        <v>63601</v>
      </c>
      <c r="J3402" s="144">
        <f>IFERROR(_xll.qlIndexFixing(Index1M,$H3402,TRUE,_xll.ohTrigger(RecalcTrigger,Trigger1M)),NA())</f>
        <v>6.4913878350157462E-3</v>
      </c>
      <c r="K3402" s="44">
        <f>IFERROR(_xll.qlIndexFixing(Index3M,H3402,TRUE,_xll.ohTrigger(RecalcTrigger,Trigger3M)),NA())</f>
        <v>6.7197797323826549E-3</v>
      </c>
      <c r="L3402" s="44">
        <f>IFERROR(_xll.qlIndexFixing(Index6M,$H3402,TRUE,_xll.ohTrigger(RecalcTrigger,Trigger6M)),NA())</f>
        <v>6.2071170482514973E-3</v>
      </c>
      <c r="M3402" s="145">
        <f>IFERROR(_xll.qlIndexFixing(Index1Y,$H3402,TRUE,_xll.ohTrigger(RecalcTrigger,Trigger1Y)),NA())</f>
        <v>6.8738108378906529E-3</v>
      </c>
      <c r="N3402" s="144">
        <f>IFERROR(_xll.qlIndexFixing(ONIndex1M,I3402,TRUE,_xll.ohTrigger(RecalcTrigger,Trigger1M)),NA())</f>
        <v>6.4876113086498322E-3</v>
      </c>
      <c r="O3402" s="44">
        <f>IFERROR(_xll.qlIndexFixing(ONIndex3M,I3402,TRUE,_xll.ohTrigger(RecalcTrigger,Trigger3M)),NA())</f>
        <v>6.7060264711660267E-3</v>
      </c>
      <c r="P3402" s="44">
        <f>IFERROR(_xll.qlIndexFixing(ONIndex6M,I3402,TRUE,_xll.ohTrigger(RecalcTrigger,Trigger6M)),NA())</f>
        <v>6.2301468722392173E-3</v>
      </c>
      <c r="Q3402" s="145">
        <f>IFERROR(_xll.qlIndexFixing(ONIndex1Y,I3402,TRUE,_xll.ohTrigger(RecalcTrigger,Trigger1Y)),NA())</f>
        <v>6.8242032758281113E-3</v>
      </c>
    </row>
    <row r="3403" spans="2:17" x14ac:dyDescent="0.2">
      <c r="B3403" s="39" t="s">
        <v>42</v>
      </c>
      <c r="D3403" s="42">
        <f>_xll.qlCalendarAdvance(Calendar,$D3402,B3403,"f",FALSE)</f>
        <v>63606</v>
      </c>
      <c r="E3403" s="139">
        <f>_xll.qlInterestRateIndexValueDate(IndexON,D3403)</f>
        <v>63606</v>
      </c>
      <c r="F3403" s="155">
        <f>IFERROR(_xll.qlIndexFixing(IndexON,D3403,TRUE,_xll.ohTrigger(RecalcTrigger,TriggerON)),NA())</f>
        <v>6.1005300443284227E-3</v>
      </c>
      <c r="H3403" s="42">
        <f>_xll.qlCalendarAdvance(Calendar,$H3402,B3403,"f",FALSE)</f>
        <v>63606</v>
      </c>
      <c r="I3403" s="139">
        <f>_xll.qlInterestRateIndexValueDate(Index1M,$H3403)</f>
        <v>63608</v>
      </c>
      <c r="J3403" s="144">
        <f>IFERROR(_xll.qlIndexFixing(Index1M,$H3403,TRUE,_xll.ohTrigger(RecalcTrigger,Trigger1M)),NA())</f>
        <v>6.4929985999343364E-3</v>
      </c>
      <c r="K3403" s="44">
        <f>IFERROR(_xll.qlIndexFixing(Index3M,H3403,TRUE,_xll.ohTrigger(RecalcTrigger,Trigger3M)),NA())</f>
        <v>6.7211954527397798E-3</v>
      </c>
      <c r="L3403" s="44">
        <f>IFERROR(_xll.qlIndexFixing(Index6M,$H3403,TRUE,_xll.ohTrigger(RecalcTrigger,Trigger6M)),NA())</f>
        <v>6.2045018067567528E-3</v>
      </c>
      <c r="M3403" s="145">
        <f>IFERROR(_xll.qlIndexFixing(Index1Y,$H3403,TRUE,_xll.ohTrigger(RecalcTrigger,Trigger1Y)),NA())</f>
        <v>6.8746954600660557E-3</v>
      </c>
      <c r="N3403" s="144">
        <f>IFERROR(_xll.qlIndexFixing(ONIndex1M,I3403,TRUE,_xll.ohTrigger(RecalcTrigger,Trigger1M)),NA())</f>
        <v>6.4892385676174058E-3</v>
      </c>
      <c r="O3403" s="44">
        <f>IFERROR(_xll.qlIndexFixing(ONIndex3M,I3403,TRUE,_xll.ohTrigger(RecalcTrigger,Trigger3M)),NA())</f>
        <v>6.7075148311612764E-3</v>
      </c>
      <c r="P3403" s="44">
        <f>IFERROR(_xll.qlIndexFixing(ONIndex6M,I3403,TRUE,_xll.ohTrigger(RecalcTrigger,Trigger6M)),NA())</f>
        <v>6.2274008728113728E-3</v>
      </c>
      <c r="Q3403" s="145">
        <f>IFERROR(_xll.qlIndexFixing(ONIndex1Y,I3403,TRUE,_xll.ohTrigger(RecalcTrigger,Trigger1Y)),NA())</f>
        <v>6.825444663300928E-3</v>
      </c>
    </row>
    <row r="3404" spans="2:17" x14ac:dyDescent="0.2">
      <c r="B3404" s="39" t="s">
        <v>42</v>
      </c>
      <c r="D3404" s="42">
        <f>_xll.qlCalendarAdvance(Calendar,$D3403,B3404,"f",FALSE)</f>
        <v>63613</v>
      </c>
      <c r="E3404" s="139">
        <f>_xll.qlInterestRateIndexValueDate(IndexON,D3404)</f>
        <v>63613</v>
      </c>
      <c r="F3404" s="155">
        <f>IFERROR(_xll.qlIndexFixing(IndexON,D3404,TRUE,_xll.ohTrigger(RecalcTrigger,TriggerON)),NA())</f>
        <v>6.1005300442484867E-3</v>
      </c>
      <c r="H3404" s="42">
        <f>_xll.qlCalendarAdvance(Calendar,$H3403,B3404,"f",FALSE)</f>
        <v>63613</v>
      </c>
      <c r="I3404" s="139">
        <f>_xll.qlInterestRateIndexValueDate(Index1M,$H3404)</f>
        <v>63615</v>
      </c>
      <c r="J3404" s="144">
        <f>IFERROR(_xll.qlIndexFixing(Index1M,$H3404,TRUE,_xll.ohTrigger(RecalcTrigger,Trigger1M)),NA())</f>
        <v>6.495111203543345E-3</v>
      </c>
      <c r="K3404" s="44">
        <f>IFERROR(_xll.qlIndexFixing(Index3M,H3404,TRUE,_xll.ohTrigger(RecalcTrigger,Trigger3M)),NA())</f>
        <v>6.7233991425109255E-3</v>
      </c>
      <c r="L3404" s="44">
        <f>IFERROR(_xll.qlIndexFixing(Index6M,$H3404,TRUE,_xll.ohTrigger(RecalcTrigger,Trigger6M)),NA())</f>
        <v>6.2013837832116947E-3</v>
      </c>
      <c r="M3404" s="145">
        <f>IFERROR(_xll.qlIndexFixing(Index1Y,$H3404,TRUE,_xll.ohTrigger(RecalcTrigger,Trigger1Y)),NA())</f>
        <v>6.8755656032288108E-3</v>
      </c>
      <c r="N3404" s="144">
        <f>IFERROR(_xll.qlIndexFixing(ONIndex1M,I3404,TRUE,_xll.ohTrigger(RecalcTrigger,Trigger1M)),NA())</f>
        <v>6.4908531085183796E-3</v>
      </c>
      <c r="O3404" s="44">
        <f>IFERROR(_xll.qlIndexFixing(ONIndex3M,I3404,TRUE,_xll.ohTrigger(RecalcTrigger,Trigger3M)),NA())</f>
        <v>6.7089901438333044E-3</v>
      </c>
      <c r="P3404" s="44">
        <f>IFERROR(_xll.qlIndexFixing(ONIndex6M,I3404,TRUE,_xll.ohTrigger(RecalcTrigger,Trigger6M)),NA())</f>
        <v>6.2246660389320141E-3</v>
      </c>
      <c r="Q3404" s="145">
        <f>IFERROR(_xll.qlIndexFixing(ONIndex1Y,I3404,TRUE,_xll.ohTrigger(RecalcTrigger,Trigger1Y)),NA())</f>
        <v>6.8266722158405457E-3</v>
      </c>
    </row>
    <row r="3405" spans="2:17" x14ac:dyDescent="0.2">
      <c r="B3405" s="39" t="s">
        <v>42</v>
      </c>
      <c r="D3405" s="42">
        <f>_xll.qlCalendarAdvance(Calendar,$D3404,B3405,"f",FALSE)</f>
        <v>63620</v>
      </c>
      <c r="E3405" s="139">
        <f>_xll.qlInterestRateIndexValueDate(IndexON,D3405)</f>
        <v>63620</v>
      </c>
      <c r="F3405" s="155">
        <f>IFERROR(_xll.qlIndexFixing(IndexON,D3405,TRUE,_xll.ohTrigger(RecalcTrigger,TriggerON)),NA())</f>
        <v>6.1005300443284227E-3</v>
      </c>
      <c r="H3405" s="42">
        <f>_xll.qlCalendarAdvance(Calendar,$H3404,B3405,"f",FALSE)</f>
        <v>63620</v>
      </c>
      <c r="I3405" s="139">
        <f>_xll.qlInterestRateIndexValueDate(Index1M,$H3405)</f>
        <v>63622</v>
      </c>
      <c r="J3405" s="144">
        <f>IFERROR(_xll.qlIndexFixing(Index1M,$H3405,TRUE,_xll.ohTrigger(RecalcTrigger,Trigger1M)),NA())</f>
        <v>6.496693791493066E-3</v>
      </c>
      <c r="K3405" s="44">
        <f>IFERROR(_xll.qlIndexFixing(Index3M,H3405,TRUE,_xll.ohTrigger(RecalcTrigger,Trigger3M)),NA())</f>
        <v>6.7247838696915052E-3</v>
      </c>
      <c r="L3405" s="44">
        <f>IFERROR(_xll.qlIndexFixing(Index6M,$H3405,TRUE,_xll.ohTrigger(RecalcTrigger,Trigger6M)),NA())</f>
        <v>6.198794502691971E-3</v>
      </c>
      <c r="M3405" s="145">
        <f>IFERROR(_xll.qlIndexFixing(Index1Y,$H3405,TRUE,_xll.ohTrigger(RecalcTrigger,Trigger1Y)),NA())</f>
        <v>6.876421245903562E-3</v>
      </c>
      <c r="N3405" s="144">
        <f>IFERROR(_xll.qlIndexFixing(ONIndex1M,I3405,TRUE,_xll.ohTrigger(RecalcTrigger,Trigger1M)),NA())</f>
        <v>6.4924549118483554E-3</v>
      </c>
      <c r="O3405" s="44">
        <f>IFERROR(_xll.qlIndexFixing(ONIndex3M,I3405,TRUE,_xll.ohTrigger(RecalcTrigger,Trigger3M)),NA())</f>
        <v>6.71045238911816E-3</v>
      </c>
      <c r="P3405" s="44">
        <f>IFERROR(_xll.qlIndexFixing(ONIndex6M,I3405,TRUE,_xll.ohTrigger(RecalcTrigger,Trigger6M)),NA())</f>
        <v>6.2219423878673297E-3</v>
      </c>
      <c r="Q3405" s="145">
        <f>IFERROR(_xll.qlIndexFixing(ONIndex1Y,I3405,TRUE,_xll.ohTrigger(RecalcTrigger,Trigger1Y)),NA())</f>
        <v>6.8278859122639091E-3</v>
      </c>
    </row>
    <row r="3406" spans="2:17" x14ac:dyDescent="0.2">
      <c r="B3406" s="39" t="s">
        <v>42</v>
      </c>
      <c r="D3406" s="42">
        <f>_xll.qlCalendarAdvance(Calendar,$D3405,B3406,"f",FALSE)</f>
        <v>63627</v>
      </c>
      <c r="E3406" s="139">
        <f>_xll.qlInterestRateIndexValueDate(IndexON,D3406)</f>
        <v>63627</v>
      </c>
      <c r="F3406" s="155">
        <f>IFERROR(_xll.qlIndexFixing(IndexON,D3406,TRUE,_xll.ohTrigger(RecalcTrigger,TriggerON)),NA())</f>
        <v>6.1005300442484867E-3</v>
      </c>
      <c r="H3406" s="42">
        <f>_xll.qlCalendarAdvance(Calendar,$H3405,B3406,"f",FALSE)</f>
        <v>63627</v>
      </c>
      <c r="I3406" s="139">
        <f>_xll.qlInterestRateIndexValueDate(Index1M,$H3406)</f>
        <v>63629</v>
      </c>
      <c r="J3406" s="144">
        <f>IFERROR(_xll.qlIndexFixing(Index1M,$H3406,TRUE,_xll.ohTrigger(RecalcTrigger,Trigger1M)),NA())</f>
        <v>6.4984331769263326E-3</v>
      </c>
      <c r="K3406" s="44">
        <f>IFERROR(_xll.qlIndexFixing(Index3M,H3406,TRUE,_xll.ohTrigger(RecalcTrigger,Trigger3M)),NA())</f>
        <v>6.7261553650913072E-3</v>
      </c>
      <c r="L3406" s="44">
        <f>IFERROR(_xll.qlIndexFixing(Index6M,$H3406,TRUE,_xll.ohTrigger(RecalcTrigger,Trigger6M)),NA())</f>
        <v>6.1962166777343687E-3</v>
      </c>
      <c r="M3406" s="145">
        <f>IFERROR(_xll.qlIndexFixing(Index1Y,$H3406,TRUE,_xll.ohTrigger(RecalcTrigger,Trigger1Y)),NA())</f>
        <v>6.8772623666160434E-3</v>
      </c>
      <c r="N3406" s="144">
        <f>IFERROR(_xll.qlIndexFixing(ONIndex1M,I3406,TRUE,_xll.ohTrigger(RecalcTrigger,Trigger1M)),NA())</f>
        <v>6.4940439581029352E-3</v>
      </c>
      <c r="O3406" s="44">
        <f>IFERROR(_xll.qlIndexFixing(ONIndex3M,I3406,TRUE,_xll.ohTrigger(RecalcTrigger,Trigger3M)),NA())</f>
        <v>6.7119015470318288E-3</v>
      </c>
      <c r="P3406" s="44">
        <f>IFERROR(_xll.qlIndexFixing(ONIndex6M,I3406,TRUE,_xll.ohTrigger(RecalcTrigger,Trigger6M)),NA())</f>
        <v>6.2192299370433801E-3</v>
      </c>
      <c r="Q3406" s="145">
        <f>IFERROR(_xll.qlIndexFixing(ONIndex1Y,I3406,TRUE,_xll.ohTrigger(RecalcTrigger,Trigger1Y)),NA())</f>
        <v>6.8290857310682185E-3</v>
      </c>
    </row>
    <row r="3407" spans="2:17" x14ac:dyDescent="0.2">
      <c r="B3407" s="39" t="s">
        <v>42</v>
      </c>
      <c r="D3407" s="42">
        <f>_xll.qlCalendarAdvance(Calendar,$D3406,B3407,"f",FALSE)</f>
        <v>63634</v>
      </c>
      <c r="E3407" s="139">
        <f>_xll.qlInterestRateIndexValueDate(IndexON,D3407)</f>
        <v>63634</v>
      </c>
      <c r="F3407" s="155">
        <f>IFERROR(_xll.qlIndexFixing(IndexON,D3407,TRUE,_xll.ohTrigger(RecalcTrigger,TriggerON)),NA())</f>
        <v>6.1005300443284227E-3</v>
      </c>
      <c r="H3407" s="42">
        <f>_xll.qlCalendarAdvance(Calendar,$H3406,B3407,"f",FALSE)</f>
        <v>63634</v>
      </c>
      <c r="I3407" s="139">
        <f>_xll.qlInterestRateIndexValueDate(Index1M,$H3407)</f>
        <v>63636</v>
      </c>
      <c r="J3407" s="144">
        <f>IFERROR(_xll.qlIndexFixing(Index1M,$H3407,TRUE,_xll.ohTrigger(RecalcTrigger,Trigger1M)),NA())</f>
        <v>6.4998205640810101E-3</v>
      </c>
      <c r="K3407" s="44">
        <f>IFERROR(_xll.qlIndexFixing(Index3M,H3407,TRUE,_xll.ohTrigger(RecalcTrigger,Trigger3M)),NA())</f>
        <v>6.7275136085860046E-3</v>
      </c>
      <c r="L3407" s="44">
        <f>IFERROR(_xll.qlIndexFixing(Index6M,$H3407,TRUE,_xll.ohTrigger(RecalcTrigger,Trigger6M)),NA())</f>
        <v>6.1936503255277308E-3</v>
      </c>
      <c r="M3407" s="145">
        <f>IFERROR(_xll.qlIndexFixing(Index1Y,$H3407,TRUE,_xll.ohTrigger(RecalcTrigger,Trigger1Y)),NA())</f>
        <v>6.8780889438922049E-3</v>
      </c>
      <c r="N3407" s="144">
        <f>IFERROR(_xll.qlIndexFixing(ONIndex1M,I3407,TRUE,_xll.ohTrigger(RecalcTrigger,Trigger1M)),NA())</f>
        <v>6.4956202276977848E-3</v>
      </c>
      <c r="O3407" s="44">
        <f>IFERROR(_xll.qlIndexFixing(ONIndex3M,I3407,TRUE,_xll.ohTrigger(RecalcTrigger,Trigger3M)),NA())</f>
        <v>6.7133375975103604E-3</v>
      </c>
      <c r="P3407" s="44">
        <f>IFERROR(_xll.qlIndexFixing(ONIndex6M,I3407,TRUE,_xll.ohTrigger(RecalcTrigger,Trigger6M)),NA())</f>
        <v>6.2165287032467376E-3</v>
      </c>
      <c r="Q3407" s="145">
        <f>IFERROR(_xll.qlIndexFixing(ONIndex1Y,I3407,TRUE,_xll.ohTrigger(RecalcTrigger,Trigger1Y)),NA())</f>
        <v>6.8302716511503547E-3</v>
      </c>
    </row>
    <row r="3408" spans="2:17" x14ac:dyDescent="0.2">
      <c r="B3408" s="39" t="s">
        <v>42</v>
      </c>
      <c r="D3408" s="42">
        <f>_xll.qlCalendarAdvance(Calendar,$D3407,B3408,"f",FALSE)</f>
        <v>63641</v>
      </c>
      <c r="E3408" s="139">
        <f>_xll.qlInterestRateIndexValueDate(IndexON,D3408)</f>
        <v>63641</v>
      </c>
      <c r="F3408" s="155">
        <f>IFERROR(_xll.qlIndexFixing(IndexON,D3408,TRUE,_xll.ohTrigger(RecalcTrigger,TriggerON)),NA())</f>
        <v>6.1005300443284227E-3</v>
      </c>
      <c r="H3408" s="42">
        <f>_xll.qlCalendarAdvance(Calendar,$H3407,B3408,"f",FALSE)</f>
        <v>63641</v>
      </c>
      <c r="I3408" s="139">
        <f>_xll.qlInterestRateIndexValueDate(Index1M,$H3408)</f>
        <v>63643</v>
      </c>
      <c r="J3408" s="144">
        <f>IFERROR(_xll.qlIndexFixing(Index1M,$H3408,TRUE,_xll.ohTrigger(RecalcTrigger,Trigger1M)),NA())</f>
        <v>6.5013647095479854E-3</v>
      </c>
      <c r="K3408" s="44">
        <f>IFERROR(_xll.qlIndexFixing(Index3M,H3408,TRUE,_xll.ohTrigger(RecalcTrigger,Trigger3M)),NA())</f>
        <v>6.7283892346830408E-3</v>
      </c>
      <c r="L3408" s="44">
        <f>IFERROR(_xll.qlIndexFixing(Index6M,$H3408,TRUE,_xll.ohTrigger(RecalcTrigger,Trigger6M)),NA())</f>
        <v>6.1914716362513784E-3</v>
      </c>
      <c r="M3408" s="145">
        <f>IFERROR(_xll.qlIndexFixing(Index1Y,$H3408,TRUE,_xll.ohTrigger(RecalcTrigger,Trigger1Y)),NA())</f>
        <v>6.8785586817658841E-3</v>
      </c>
      <c r="N3408" s="144">
        <f>IFERROR(_xll.qlIndexFixing(ONIndex1M,I3408,TRUE,_xll.ohTrigger(RecalcTrigger,Trigger1M)),NA())</f>
        <v>6.4971837011285061E-3</v>
      </c>
      <c r="O3408" s="44">
        <f>IFERROR(_xll.qlIndexFixing(ONIndex3M,I3408,TRUE,_xll.ohTrigger(RecalcTrigger,Trigger3M)),NA())</f>
        <v>6.714760520249996E-3</v>
      </c>
      <c r="P3408" s="44">
        <f>IFERROR(_xll.qlIndexFixing(ONIndex6M,I3408,TRUE,_xll.ohTrigger(RecalcTrigger,Trigger6M)),NA())</f>
        <v>6.2138387038235265E-3</v>
      </c>
      <c r="Q3408" s="145">
        <f>IFERROR(_xll.qlIndexFixing(ONIndex1Y,I3408,TRUE,_xll.ohTrigger(RecalcTrigger,Trigger1Y)),NA())</f>
        <v>6.8314436511673904E-3</v>
      </c>
    </row>
    <row r="3409" spans="2:17" x14ac:dyDescent="0.2">
      <c r="B3409" s="39" t="s">
        <v>42</v>
      </c>
      <c r="D3409" s="42">
        <f>_xll.qlCalendarAdvance(Calendar,$D3408,B3409,"f",FALSE)</f>
        <v>63648</v>
      </c>
      <c r="E3409" s="139">
        <f>_xll.qlInterestRateIndexValueDate(IndexON,D3409)</f>
        <v>63648</v>
      </c>
      <c r="F3409" s="155">
        <f>IFERROR(_xll.qlIndexFixing(IndexON,D3409,TRUE,_xll.ohTrigger(RecalcTrigger,TriggerON)),NA())</f>
        <v>6.1005300443284227E-3</v>
      </c>
      <c r="H3409" s="42">
        <f>_xll.qlCalendarAdvance(Calendar,$H3408,B3409,"f",FALSE)</f>
        <v>63648</v>
      </c>
      <c r="I3409" s="139">
        <f>_xll.qlInterestRateIndexValueDate(Index1M,$H3409)</f>
        <v>63650</v>
      </c>
      <c r="J3409" s="144">
        <f>IFERROR(_xll.qlIndexFixing(Index1M,$H3409,TRUE,_xll.ohTrigger(RecalcTrigger,Trigger1M)),NA())</f>
        <v>6.502896001688816E-3</v>
      </c>
      <c r="K3409" s="44">
        <f>IFERROR(_xll.qlIndexFixing(Index3M,H3409,TRUE,_xll.ohTrigger(RecalcTrigger,Trigger3M)),NA())</f>
        <v>6.7297236987317547E-3</v>
      </c>
      <c r="L3409" s="44">
        <f>IFERROR(_xll.qlIndexFixing(Index6M,$H3409,TRUE,_xll.ohTrigger(RecalcTrigger,Trigger6M)),NA())</f>
        <v>6.1885521081309416E-3</v>
      </c>
      <c r="M3409" s="145">
        <f>IFERROR(_xll.qlIndexFixing(Index1Y,$H3409,TRUE,_xll.ohTrigger(RecalcTrigger,Trigger1Y)),NA())</f>
        <v>6.879811235891287E-3</v>
      </c>
      <c r="N3409" s="144">
        <f>IFERROR(_xll.qlIndexFixing(ONIndex1M,I3409,TRUE,_xll.ohTrigger(RecalcTrigger,Trigger1M)),NA())</f>
        <v>6.4987343585709567E-3</v>
      </c>
      <c r="O3409" s="44">
        <f>IFERROR(_xll.qlIndexFixing(ONIndex3M,I3409,TRUE,_xll.ohTrigger(RecalcTrigger,Trigger3M)),NA())</f>
        <v>6.7161702953466573E-3</v>
      </c>
      <c r="P3409" s="44">
        <f>IFERROR(_xll.qlIndexFixing(ONIndex6M,I3409,TRUE,_xll.ohTrigger(RecalcTrigger,Trigger6M)),NA())</f>
        <v>6.2111599559599995E-3</v>
      </c>
      <c r="Q3409" s="145">
        <f>IFERROR(_xll.qlIndexFixing(ONIndex1Y,I3409,TRUE,_xll.ohTrigger(RecalcTrigger,Trigger1Y)),NA())</f>
        <v>6.8326017098563341E-3</v>
      </c>
    </row>
    <row r="3410" spans="2:17" x14ac:dyDescent="0.2">
      <c r="B3410" s="39" t="s">
        <v>42</v>
      </c>
      <c r="D3410" s="42">
        <f>_xll.qlCalendarAdvance(Calendar,$D3409,B3410,"f",FALSE)</f>
        <v>63655</v>
      </c>
      <c r="E3410" s="139">
        <f>_xll.qlInterestRateIndexValueDate(IndexON,D3410)</f>
        <v>63655</v>
      </c>
      <c r="F3410" s="155">
        <f>IFERROR(_xll.qlIndexFixing(IndexON,D3410,TRUE,_xll.ohTrigger(RecalcTrigger,TriggerON)),NA())</f>
        <v>6.1005300443284227E-3</v>
      </c>
      <c r="H3410" s="42">
        <f>_xll.qlCalendarAdvance(Calendar,$H3409,B3410,"f",FALSE)</f>
        <v>63655</v>
      </c>
      <c r="I3410" s="139">
        <f>_xll.qlInterestRateIndexValueDate(Index1M,$H3410)</f>
        <v>63661</v>
      </c>
      <c r="J3410" s="144">
        <f>IFERROR(_xll.qlIndexFixing(Index1M,$H3410,TRUE,_xll.ohTrigger(RecalcTrigger,Trigger1M)),NA())</f>
        <v>6.5051107037161771E-3</v>
      </c>
      <c r="K3410" s="44">
        <f>IFERROR(_xll.qlIndexFixing(Index3M,H3410,TRUE,_xll.ohTrigger(RecalcTrigger,Trigger3M)),NA())</f>
        <v>6.7317938198691212E-3</v>
      </c>
      <c r="L3410" s="44">
        <f>IFERROR(_xll.qlIndexFixing(Index6M,$H3410,TRUE,_xll.ohTrigger(RecalcTrigger,Trigger6M)),NA())</f>
        <v>6.1848253674837653E-3</v>
      </c>
      <c r="M3410" s="145">
        <f>IFERROR(_xll.qlIndexFixing(Index1Y,$H3410,TRUE,_xll.ohTrigger(RecalcTrigger,Trigger1Y)),NA())</f>
        <v>6.8806992328804316E-3</v>
      </c>
      <c r="N3410" s="144">
        <f>IFERROR(_xll.qlIndexFixing(ONIndex1M,I3410,TRUE,_xll.ohTrigger(RecalcTrigger,Trigger1M)),NA())</f>
        <v>6.5007091981428289E-3</v>
      </c>
      <c r="O3410" s="44">
        <f>IFERROR(_xll.qlIndexFixing(ONIndex3M,I3410,TRUE,_xll.ohTrigger(RecalcTrigger,Trigger3M)),NA())</f>
        <v>6.7179635121217274E-3</v>
      </c>
      <c r="P3410" s="44">
        <f>IFERROR(_xll.qlIndexFixing(ONIndex6M,I3410,TRUE,_xll.ohTrigger(RecalcTrigger,Trigger6M)),NA())</f>
        <v>6.2077324121112554E-3</v>
      </c>
      <c r="Q3410" s="145">
        <f>IFERROR(_xll.qlIndexFixing(ONIndex1Y,I3410,TRUE,_xll.ohTrigger(RecalcTrigger,Trigger1Y)),NA())</f>
        <v>6.8340701227675993E-3</v>
      </c>
    </row>
    <row r="3411" spans="2:17" x14ac:dyDescent="0.2">
      <c r="B3411" s="39" t="s">
        <v>42</v>
      </c>
      <c r="D3411" s="42">
        <f>_xll.qlCalendarAdvance(Calendar,$D3410,B3411,"f",FALSE)</f>
        <v>63662</v>
      </c>
      <c r="E3411" s="139">
        <f>_xll.qlInterestRateIndexValueDate(IndexON,D3411)</f>
        <v>63662</v>
      </c>
      <c r="F3411" s="155">
        <f>IFERROR(_xll.qlIndexFixing(IndexON,D3411,TRUE,_xll.ohTrigger(RecalcTrigger,TriggerON)),NA())</f>
        <v>6.1005300442484867E-3</v>
      </c>
      <c r="H3411" s="42">
        <f>_xll.qlCalendarAdvance(Calendar,$H3410,B3411,"f",FALSE)</f>
        <v>63662</v>
      </c>
      <c r="I3411" s="139">
        <f>_xll.qlInterestRateIndexValueDate(Index1M,$H3411)</f>
        <v>63664</v>
      </c>
      <c r="J3411" s="144">
        <f>IFERROR(_xll.qlIndexFixing(Index1M,$H3411,TRUE,_xll.ohTrigger(RecalcTrigger,Trigger1M)),NA())</f>
        <v>6.5059199476340751E-3</v>
      </c>
      <c r="K3411" s="44">
        <f>IFERROR(_xll.qlIndexFixing(Index3M,H3411,TRUE,_xll.ohTrigger(RecalcTrigger,Trigger3M)),NA())</f>
        <v>6.7323526849938486E-3</v>
      </c>
      <c r="L3411" s="44">
        <f>IFERROR(_xll.qlIndexFixing(Index6M,$H3411,TRUE,_xll.ohTrigger(RecalcTrigger,Trigger6M)),NA())</f>
        <v>6.1834999880210056E-3</v>
      </c>
      <c r="M3411" s="145">
        <f>IFERROR(_xll.qlIndexFixing(Index1Y,$H3411,TRUE,_xll.ohTrigger(RecalcTrigger,Trigger1Y)),NA())</f>
        <v>6.8812493891749048E-3</v>
      </c>
      <c r="N3411" s="144">
        <f>IFERROR(_xll.qlIndexFixing(ONIndex1M,I3411,TRUE,_xll.ohTrigger(RecalcTrigger,Trigger1M)),NA())</f>
        <v>6.5017971479530701E-3</v>
      </c>
      <c r="O3411" s="44">
        <f>IFERROR(_xll.qlIndexFixing(ONIndex3M,I3411,TRUE,_xll.ohTrigger(RecalcTrigger,Trigger3M)),NA())</f>
        <v>6.718950322435191E-3</v>
      </c>
      <c r="P3411" s="44">
        <f>IFERROR(_xll.qlIndexFixing(ONIndex6M,I3411,TRUE,_xll.ohTrigger(RecalcTrigger,Trigger6M)),NA())</f>
        <v>6.2058362836570069E-3</v>
      </c>
      <c r="Q3411" s="145">
        <f>IFERROR(_xll.qlIndexFixing(ONIndex1Y,I3411,TRUE,_xll.ohTrigger(RecalcTrigger,Trigger1Y)),NA())</f>
        <v>6.8348759177982998E-3</v>
      </c>
    </row>
    <row r="3412" spans="2:17" x14ac:dyDescent="0.2">
      <c r="B3412" s="39" t="s">
        <v>42</v>
      </c>
      <c r="D3412" s="42">
        <f>_xll.qlCalendarAdvance(Calendar,$D3411,B3412,"f",FALSE)</f>
        <v>63669</v>
      </c>
      <c r="E3412" s="139">
        <f>_xll.qlInterestRateIndexValueDate(IndexON,D3412)</f>
        <v>63669</v>
      </c>
      <c r="F3412" s="155">
        <f>IFERROR(_xll.qlIndexFixing(IndexON,D3412,TRUE,_xll.ohTrigger(RecalcTrigger,TriggerON)),NA())</f>
        <v>6.1005300444083588E-3</v>
      </c>
      <c r="H3412" s="42">
        <f>_xll.qlCalendarAdvance(Calendar,$H3411,B3412,"f",FALSE)</f>
        <v>63669</v>
      </c>
      <c r="I3412" s="139">
        <f>_xll.qlInterestRateIndexValueDate(Index1M,$H3412)</f>
        <v>63671</v>
      </c>
      <c r="J3412" s="144">
        <f>IFERROR(_xll.qlIndexFixing(Index1M,$H3412,TRUE,_xll.ohTrigger(RecalcTrigger,Trigger1M)),NA())</f>
        <v>6.5074125622749928E-3</v>
      </c>
      <c r="K3412" s="44">
        <f>IFERROR(_xll.qlIndexFixing(Index3M,H3412,TRUE,_xll.ohTrigger(RecalcTrigger,Trigger3M)),NA())</f>
        <v>6.7336471669642555E-3</v>
      </c>
      <c r="L3412" s="44">
        <f>IFERROR(_xll.qlIndexFixing(Index6M,$H3412,TRUE,_xll.ohTrigger(RecalcTrigger,Trigger6M)),NA())</f>
        <v>6.1809912574239062E-3</v>
      </c>
      <c r="M3412" s="145">
        <f>IFERROR(_xll.qlIndexFixing(Index1Y,$H3412,TRUE,_xll.ohTrigger(RecalcTrigger,Trigger1Y)),NA())</f>
        <v>6.8820029271798693E-3</v>
      </c>
      <c r="N3412" s="144">
        <f>IFERROR(_xll.qlIndexFixing(ONIndex1M,I3412,TRUE,_xll.ohTrigger(RecalcTrigger,Trigger1M)),NA())</f>
        <v>6.5035242017330575E-3</v>
      </c>
      <c r="O3412" s="44">
        <f>IFERROR(_xll.qlIndexFixing(ONIndex3M,I3412,TRUE,_xll.ohTrigger(RecalcTrigger,Trigger3M)),NA())</f>
        <v>6.7205151993032786E-3</v>
      </c>
      <c r="P3412" s="44">
        <f>IFERROR(_xll.qlIndexFixing(ONIndex6M,I3412,TRUE,_xll.ohTrigger(RecalcTrigger,Trigger6M)),NA())</f>
        <v>6.2028144757331205E-3</v>
      </c>
      <c r="Q3412" s="145">
        <f>IFERROR(_xll.qlIndexFixing(ONIndex1Y,I3412,TRUE,_xll.ohTrigger(RecalcTrigger,Trigger1Y)),NA())</f>
        <v>6.8361503238190124E-3</v>
      </c>
    </row>
    <row r="3413" spans="2:17" x14ac:dyDescent="0.2">
      <c r="B3413" s="39" t="s">
        <v>42</v>
      </c>
      <c r="D3413" s="42">
        <f>_xll.qlCalendarAdvance(Calendar,$D3412,B3413,"f",FALSE)</f>
        <v>63676</v>
      </c>
      <c r="E3413" s="139">
        <f>_xll.qlInterestRateIndexValueDate(IndexON,D3413)</f>
        <v>63676</v>
      </c>
      <c r="F3413" s="155">
        <f>IFERROR(_xll.qlIndexFixing(IndexON,D3413,TRUE,_xll.ohTrigger(RecalcTrigger,TriggerON)),NA())</f>
        <v>6.1005300442484867E-3</v>
      </c>
      <c r="H3413" s="42">
        <f>_xll.qlCalendarAdvance(Calendar,$H3412,B3413,"f",FALSE)</f>
        <v>63676</v>
      </c>
      <c r="I3413" s="139">
        <f>_xll.qlInterestRateIndexValueDate(Index1M,$H3413)</f>
        <v>63678</v>
      </c>
      <c r="J3413" s="144">
        <f>IFERROR(_xll.qlIndexFixing(Index1M,$H3413,TRUE,_xll.ohTrigger(RecalcTrigger,Trigger1M)),NA())</f>
        <v>6.5088922452395358E-3</v>
      </c>
      <c r="K3413" s="44">
        <f>IFERROR(_xll.qlIndexFixing(Index3M,H3413,TRUE,_xll.ohTrigger(RecalcTrigger,Trigger3M)),NA())</f>
        <v>6.7353836525582628E-3</v>
      </c>
      <c r="L3413" s="44">
        <f>IFERROR(_xll.qlIndexFixing(Index6M,$H3413,TRUE,_xll.ohTrigger(RecalcTrigger,Trigger6M)),NA())</f>
        <v>6.1784941027190517E-3</v>
      </c>
      <c r="M3413" s="145">
        <f>IFERROR(_xll.qlIndexFixing(Index1Y,$H3413,TRUE,_xll.ohTrigger(RecalcTrigger,Trigger1Y)),NA())</f>
        <v>6.8827417929172904E-3</v>
      </c>
      <c r="N3413" s="144">
        <f>IFERROR(_xll.qlIndexFixing(ONIndex1M,I3413,TRUE,_xll.ohTrigger(RecalcTrigger,Trigger1M)),NA())</f>
        <v>6.5048084391694516E-3</v>
      </c>
      <c r="O3413" s="44">
        <f>IFERROR(_xll.qlIndexFixing(ONIndex3M,I3413,TRUE,_xll.ohTrigger(RecalcTrigger,Trigger3M)),NA())</f>
        <v>6.7216775179446131E-3</v>
      </c>
      <c r="P3413" s="44">
        <f>IFERROR(_xll.qlIndexFixing(ONIndex6M,I3413,TRUE,_xll.ohTrigger(RecalcTrigger,Trigger6M)),NA())</f>
        <v>6.2005578236679071E-3</v>
      </c>
      <c r="Q3413" s="145">
        <f>IFERROR(_xll.qlIndexFixing(ONIndex1Y,I3413,TRUE,_xll.ohTrigger(RecalcTrigger,Trigger1Y)),NA())</f>
        <v>6.8370941048723211E-3</v>
      </c>
    </row>
    <row r="3414" spans="2:17" x14ac:dyDescent="0.2">
      <c r="B3414" s="39" t="s">
        <v>42</v>
      </c>
      <c r="D3414" s="42">
        <f>_xll.qlCalendarAdvance(Calendar,$D3413,B3414,"f",FALSE)</f>
        <v>63683</v>
      </c>
      <c r="E3414" s="139">
        <f>_xll.qlInterestRateIndexValueDate(IndexON,D3414)</f>
        <v>63683</v>
      </c>
      <c r="F3414" s="155">
        <f>IFERROR(_xll.qlIndexFixing(IndexON,D3414,TRUE,_xll.ohTrigger(RecalcTrigger,TriggerON)),NA())</f>
        <v>6.1005300443284227E-3</v>
      </c>
      <c r="H3414" s="42">
        <f>_xll.qlCalendarAdvance(Calendar,$H3413,B3414,"f",FALSE)</f>
        <v>63683</v>
      </c>
      <c r="I3414" s="139">
        <f>_xll.qlInterestRateIndexValueDate(Index1M,$H3414)</f>
        <v>63685</v>
      </c>
      <c r="J3414" s="144">
        <f>IFERROR(_xll.qlIndexFixing(Index1M,$H3414,TRUE,_xll.ohTrigger(RecalcTrigger,Trigger1M)),NA())</f>
        <v>6.5103589769536837E-3</v>
      </c>
      <c r="K3414" s="44">
        <f>IFERROR(_xll.qlIndexFixing(Index3M,H3414,TRUE,_xll.ohTrigger(RecalcTrigger,Trigger3M)),NA())</f>
        <v>6.7366485692232914E-3</v>
      </c>
      <c r="L3414" s="44">
        <f>IFERROR(_xll.qlIndexFixing(Index6M,$H3414,TRUE,_xll.ohTrigger(RecalcTrigger,Trigger6M)),NA())</f>
        <v>6.1760085410983113E-3</v>
      </c>
      <c r="M3414" s="145">
        <f>IFERROR(_xll.qlIndexFixing(Index1Y,$H3414,TRUE,_xll.ohTrigger(RecalcTrigger,Trigger1Y)),NA())</f>
        <v>6.8834659649163873E-3</v>
      </c>
      <c r="N3414" s="144">
        <f>IFERROR(_xll.qlIndexFixing(ONIndex1M,I3414,TRUE,_xll.ohTrigger(RecalcTrigger,Trigger1M)),NA())</f>
        <v>6.5062947240246416E-3</v>
      </c>
      <c r="O3414" s="44">
        <f>IFERROR(_xll.qlIndexFixing(ONIndex3M,I3414,TRUE,_xll.ohTrigger(RecalcTrigger,Trigger3M)),NA())</f>
        <v>6.723021253627337E-3</v>
      </c>
      <c r="P3414" s="44">
        <f>IFERROR(_xll.qlIndexFixing(ONIndex6M,I3414,TRUE,_xll.ohTrigger(RecalcTrigger,Trigger6M)),NA())</f>
        <v>6.1979355911567779E-3</v>
      </c>
      <c r="Q3414" s="145">
        <f>IFERROR(_xll.qlIndexFixing(ONIndex1Y,I3414,TRUE,_xll.ohTrigger(RecalcTrigger,Trigger1Y)),NA())</f>
        <v>6.838182137336446E-3</v>
      </c>
    </row>
    <row r="3415" spans="2:17" x14ac:dyDescent="0.2">
      <c r="B3415" s="39" t="s">
        <v>42</v>
      </c>
      <c r="D3415" s="42">
        <f>_xll.qlCalendarAdvance(Calendar,$D3414,B3415,"f",FALSE)</f>
        <v>63690</v>
      </c>
      <c r="E3415" s="139">
        <f>_xll.qlInterestRateIndexValueDate(IndexON,D3415)</f>
        <v>63690</v>
      </c>
      <c r="F3415" s="155">
        <f>IFERROR(_xll.qlIndexFixing(IndexON,D3415,TRUE,_xll.ohTrigger(RecalcTrigger,TriggerON)),NA())</f>
        <v>6.1005300443284227E-3</v>
      </c>
      <c r="H3415" s="42">
        <f>_xll.qlCalendarAdvance(Calendar,$H3414,B3415,"f",FALSE)</f>
        <v>63690</v>
      </c>
      <c r="I3415" s="139">
        <f>_xll.qlInterestRateIndexValueDate(Index1M,$H3415)</f>
        <v>63692</v>
      </c>
      <c r="J3415" s="144">
        <f>IFERROR(_xll.qlIndexFixing(Index1M,$H3415,TRUE,_xll.ohTrigger(RecalcTrigger,Trigger1M)),NA())</f>
        <v>6.5118127378253673E-3</v>
      </c>
      <c r="K3415" s="44">
        <f>IFERROR(_xll.qlIndexFixing(Index3M,H3415,TRUE,_xll.ohTrigger(RecalcTrigger,Trigger3M)),NA())</f>
        <v>6.7379000729860415E-3</v>
      </c>
      <c r="L3415" s="44">
        <f>IFERROR(_xll.qlIndexFixing(Index6M,$H3415,TRUE,_xll.ohTrigger(RecalcTrigger,Trigger6M)),NA())</f>
        <v>6.1735345897505301E-3</v>
      </c>
      <c r="M3415" s="145">
        <f>IFERROR(_xll.qlIndexFixing(Index1Y,$H3415,TRUE,_xll.ohTrigger(RecalcTrigger,Trigger1Y)),NA())</f>
        <v>6.8841754217083394E-3</v>
      </c>
      <c r="N3415" s="144">
        <f>IFERROR(_xll.qlIndexFixing(ONIndex1M,I3415,TRUE,_xll.ohTrigger(RecalcTrigger,Trigger1M)),NA())</f>
        <v>6.5077680757053002E-3</v>
      </c>
      <c r="O3415" s="44">
        <f>IFERROR(_xll.qlIndexFixing(ONIndex3M,I3415,TRUE,_xll.ohTrigger(RecalcTrigger,Trigger3M)),NA())</f>
        <v>6.7243517212833837E-3</v>
      </c>
      <c r="P3415" s="44">
        <f>IFERROR(_xll.qlIndexFixing(ONIndex6M,I3415,TRUE,_xll.ohTrigger(RecalcTrigger,Trigger6M)),NA())</f>
        <v>6.1953247134827194E-3</v>
      </c>
      <c r="Q3415" s="145">
        <f>IFERROR(_xll.qlIndexFixing(ONIndex1Y,I3415,TRUE,_xll.ohTrigger(RecalcTrigger,Trigger1Y)),NA())</f>
        <v>6.8392561007346586E-3</v>
      </c>
    </row>
    <row r="3416" spans="2:17" x14ac:dyDescent="0.2">
      <c r="B3416" s="39" t="s">
        <v>42</v>
      </c>
      <c r="D3416" s="42">
        <f>_xll.qlCalendarAdvance(Calendar,$D3415,B3416,"f",FALSE)</f>
        <v>63697</v>
      </c>
      <c r="E3416" s="139">
        <f>_xll.qlInterestRateIndexValueDate(IndexON,D3416)</f>
        <v>63697</v>
      </c>
      <c r="F3416" s="155">
        <f>IFERROR(_xll.qlIndexFixing(IndexON,D3416,TRUE,_xll.ohTrigger(RecalcTrigger,TriggerON)),NA())</f>
        <v>6.1005300443284227E-3</v>
      </c>
      <c r="H3416" s="42">
        <f>_xll.qlCalendarAdvance(Calendar,$H3415,B3416,"f",FALSE)</f>
        <v>63697</v>
      </c>
      <c r="I3416" s="139">
        <f>_xll.qlInterestRateIndexValueDate(Index1M,$H3416)</f>
        <v>63699</v>
      </c>
      <c r="J3416" s="144">
        <f>IFERROR(_xll.qlIndexFixing(Index1M,$H3416,TRUE,_xll.ohTrigger(RecalcTrigger,Trigger1M)),NA())</f>
        <v>6.5132535082754097E-3</v>
      </c>
      <c r="K3416" s="44">
        <f>IFERROR(_xll.qlIndexFixing(Index3M,H3416,TRUE,_xll.ohTrigger(RecalcTrigger,Trigger3M)),NA())</f>
        <v>6.7391381437238865E-3</v>
      </c>
      <c r="L3416" s="44">
        <f>IFERROR(_xll.qlIndexFixing(Index6M,$H3416,TRUE,_xll.ohTrigger(RecalcTrigger,Trigger6M)),NA())</f>
        <v>6.1710722658675776E-3</v>
      </c>
      <c r="M3416" s="145">
        <f>IFERROR(_xll.qlIndexFixing(Index1Y,$H3416,TRUE,_xll.ohTrigger(RecalcTrigger,Trigger1Y)),NA())</f>
        <v>6.8848701418243244E-3</v>
      </c>
      <c r="N3416" s="144">
        <f>IFERROR(_xll.qlIndexFixing(ONIndex1M,I3416,TRUE,_xll.ohTrigger(RecalcTrigger,Trigger1M)),NA())</f>
        <v>6.5092284746270934E-3</v>
      </c>
      <c r="O3416" s="44">
        <f>IFERROR(_xll.qlIndexFixing(ONIndex3M,I3416,TRUE,_xll.ohTrigger(RecalcTrigger,Trigger3M)),NA())</f>
        <v>6.7256689006089942E-3</v>
      </c>
      <c r="P3416" s="44">
        <f>IFERROR(_xll.qlIndexFixing(ONIndex6M,I3416,TRUE,_xll.ohTrigger(RecalcTrigger,Trigger6M)),NA())</f>
        <v>6.1927252076721118E-3</v>
      </c>
      <c r="Q3416" s="145">
        <f>IFERROR(_xll.qlIndexFixing(ONIndex1Y,I3416,TRUE,_xll.ohTrigger(RecalcTrigger,Trigger1Y)),NA())</f>
        <v>6.8403159738039676E-3</v>
      </c>
    </row>
    <row r="3417" spans="2:17" x14ac:dyDescent="0.2">
      <c r="B3417" s="39" t="s">
        <v>42</v>
      </c>
      <c r="D3417" s="42">
        <f>_xll.qlCalendarAdvance(Calendar,$D3416,B3417,"f",FALSE)</f>
        <v>63704</v>
      </c>
      <c r="E3417" s="139">
        <f>_xll.qlInterestRateIndexValueDate(IndexON,D3417)</f>
        <v>63704</v>
      </c>
      <c r="F3417" s="155">
        <f>IFERROR(_xll.qlIndexFixing(IndexON,D3417,TRUE,_xll.ohTrigger(RecalcTrigger,TriggerON)),NA())</f>
        <v>6.1005300442484867E-3</v>
      </c>
      <c r="H3417" s="42">
        <f>_xll.qlCalendarAdvance(Calendar,$H3416,B3417,"f",FALSE)</f>
        <v>63704</v>
      </c>
      <c r="I3417" s="139">
        <f>_xll.qlInterestRateIndexValueDate(Index1M,$H3417)</f>
        <v>63706</v>
      </c>
      <c r="J3417" s="144">
        <f>IFERROR(_xll.qlIndexFixing(Index1M,$H3417,TRUE,_xll.ohTrigger(RecalcTrigger,Trigger1M)),NA())</f>
        <v>6.51468126871174E-3</v>
      </c>
      <c r="K3417" s="44">
        <f>IFERROR(_xll.qlIndexFixing(Index3M,H3417,TRUE,_xll.ohTrigger(RecalcTrigger,Trigger3M)),NA())</f>
        <v>6.7403627613107971E-3</v>
      </c>
      <c r="L3417" s="44">
        <f>IFERROR(_xll.qlIndexFixing(Index6M,$H3417,TRUE,_xll.ohTrigger(RecalcTrigger,Trigger6M)),NA())</f>
        <v>6.1686215866404593E-3</v>
      </c>
      <c r="M3417" s="145">
        <f>IFERROR(_xll.qlIndexFixing(Index1Y,$H3417,TRUE,_xll.ohTrigger(RecalcTrigger,Trigger1Y)),NA())</f>
        <v>6.8855501037959569E-3</v>
      </c>
      <c r="N3417" s="144">
        <f>IFERROR(_xll.qlIndexFixing(ONIndex1M,I3417,TRUE,_xll.ohTrigger(RecalcTrigger,Trigger1M)),NA())</f>
        <v>6.5106759011257509E-3</v>
      </c>
      <c r="O3417" s="44">
        <f>IFERROR(_xll.qlIndexFixing(ONIndex3M,I3417,TRUE,_xll.ohTrigger(RecalcTrigger,Trigger3M)),NA())</f>
        <v>6.7269727717000904E-3</v>
      </c>
      <c r="P3417" s="44">
        <f>IFERROR(_xll.qlIndexFixing(ONIndex6M,I3417,TRUE,_xll.ohTrigger(RecalcTrigger,Trigger6M)),NA())</f>
        <v>6.1901370905914632E-3</v>
      </c>
      <c r="Q3417" s="145">
        <f>IFERROR(_xll.qlIndexFixing(ONIndex1Y,I3417,TRUE,_xll.ohTrigger(RecalcTrigger,Trigger1Y)),NA())</f>
        <v>6.8413617351215095E-3</v>
      </c>
    </row>
    <row r="3418" spans="2:17" x14ac:dyDescent="0.2">
      <c r="B3418" s="39" t="s">
        <v>42</v>
      </c>
      <c r="D3418" s="42">
        <f>_xll.qlCalendarAdvance(Calendar,$D3417,B3418,"f",FALSE)</f>
        <v>63711</v>
      </c>
      <c r="E3418" s="139">
        <f>_xll.qlInterestRateIndexValueDate(IndexON,D3418)</f>
        <v>63711</v>
      </c>
      <c r="F3418" s="155">
        <f>IFERROR(_xll.qlIndexFixing(IndexON,D3418,TRUE,_xll.ohTrigger(RecalcTrigger,TriggerON)),NA())</f>
        <v>6.1005300442484867E-3</v>
      </c>
      <c r="H3418" s="42">
        <f>_xll.qlCalendarAdvance(Calendar,$H3417,B3418,"f",FALSE)</f>
        <v>63711</v>
      </c>
      <c r="I3418" s="139">
        <f>_xll.qlInterestRateIndexValueDate(Index1M,$H3418)</f>
        <v>63713</v>
      </c>
      <c r="J3418" s="144">
        <f>IFERROR(_xll.qlIndexFixing(Index1M,$H3418,TRUE,_xll.ohTrigger(RecalcTrigger,Trigger1M)),NA())</f>
        <v>6.5160959995577607E-3</v>
      </c>
      <c r="K3418" s="44">
        <f>IFERROR(_xll.qlIndexFixing(Index3M,H3418,TRUE,_xll.ohTrigger(RecalcTrigger,Trigger3M)),NA())</f>
        <v>6.7415739056232975E-3</v>
      </c>
      <c r="L3418" s="44">
        <f>IFERROR(_xll.qlIndexFixing(Index6M,$H3418,TRUE,_xll.ohTrigger(RecalcTrigger,Trigger6M)),NA())</f>
        <v>6.166182569258884E-3</v>
      </c>
      <c r="M3418" s="145">
        <f>IFERROR(_xll.qlIndexFixing(Index1Y,$H3418,TRUE,_xll.ohTrigger(RecalcTrigger,Trigger1Y)),NA())</f>
        <v>6.8862152861563757E-3</v>
      </c>
      <c r="N3418" s="144">
        <f>IFERROR(_xll.qlIndexFixing(ONIndex1M,I3418,TRUE,_xll.ohTrigger(RecalcTrigger,Trigger1M)),NA())</f>
        <v>6.5121103356968746E-3</v>
      </c>
      <c r="O3418" s="44">
        <f>IFERROR(_xll.qlIndexFixing(ONIndex3M,I3418,TRUE,_xll.ohTrigger(RecalcTrigger,Trigger3M)),NA())</f>
        <v>6.7282633144927217E-3</v>
      </c>
      <c r="P3418" s="44">
        <f>IFERROR(_xll.qlIndexFixing(ONIndex6M,I3418,TRUE,_xll.ohTrigger(RecalcTrigger,Trigger6M)),NA())</f>
        <v>6.1875603798267065E-3</v>
      </c>
      <c r="Q3418" s="145">
        <f>IFERROR(_xll.qlIndexFixing(ONIndex1Y,I3418,TRUE,_xll.ohTrigger(RecalcTrigger,Trigger1Y)),NA())</f>
        <v>6.8423933635841649E-3</v>
      </c>
    </row>
    <row r="3419" spans="2:17" x14ac:dyDescent="0.2">
      <c r="B3419" s="39" t="s">
        <v>42</v>
      </c>
      <c r="D3419" s="42">
        <f>_xll.qlCalendarAdvance(Calendar,$D3418,B3419,"f",FALSE)</f>
        <v>63718</v>
      </c>
      <c r="E3419" s="139">
        <f>_xll.qlInterestRateIndexValueDate(IndexON,D3419)</f>
        <v>63718</v>
      </c>
      <c r="F3419" s="155">
        <f>IFERROR(_xll.qlIndexFixing(IndexON,D3419,TRUE,_xll.ohTrigger(RecalcTrigger,TriggerON)),NA())</f>
        <v>6.1005300443284227E-3</v>
      </c>
      <c r="H3419" s="42">
        <f>_xll.qlCalendarAdvance(Calendar,$H3418,B3419,"f",FALSE)</f>
        <v>63718</v>
      </c>
      <c r="I3419" s="139">
        <f>_xll.qlInterestRateIndexValueDate(Index1M,$H3419)</f>
        <v>63720</v>
      </c>
      <c r="J3419" s="144">
        <f>IFERROR(_xll.qlIndexFixing(Index1M,$H3419,TRUE,_xll.ohTrigger(RecalcTrigger,Trigger1M)),NA())</f>
        <v>6.5174976812239797E-3</v>
      </c>
      <c r="K3419" s="44">
        <f>IFERROR(_xll.qlIndexFixing(Index3M,H3419,TRUE,_xll.ohTrigger(RecalcTrigger,Trigger3M)),NA())</f>
        <v>6.7427715565370593E-3</v>
      </c>
      <c r="L3419" s="44">
        <f>IFERROR(_xll.qlIndexFixing(Index6M,$H3419,TRUE,_xll.ohTrigger(RecalcTrigger,Trigger6M)),NA())</f>
        <v>6.1637552309155869E-3</v>
      </c>
      <c r="M3419" s="145">
        <f>IFERROR(_xll.qlIndexFixing(Index1Y,$H3419,TRUE,_xll.ohTrigger(RecalcTrigger,Trigger1Y)),NA())</f>
        <v>6.8868656674378496E-3</v>
      </c>
      <c r="N3419" s="144">
        <f>IFERROR(_xll.qlIndexFixing(ONIndex1M,I3419,TRUE,_xll.ohTrigger(RecalcTrigger,Trigger1M)),NA())</f>
        <v>6.5135317586761943E-3</v>
      </c>
      <c r="O3419" s="44">
        <f>IFERROR(_xll.qlIndexFixing(ONIndex3M,I3419,TRUE,_xll.ohTrigger(RecalcTrigger,Trigger3M)),NA())</f>
        <v>6.7295405088430016E-3</v>
      </c>
      <c r="P3419" s="44">
        <f>IFERROR(_xll.qlIndexFixing(ONIndex6M,I3419,TRUE,_xll.ohTrigger(RecalcTrigger,Trigger6M)),NA())</f>
        <v>6.1849950924042219E-3</v>
      </c>
      <c r="Q3419" s="145">
        <f>IFERROR(_xll.qlIndexFixing(ONIndex1Y,I3419,TRUE,_xll.ohTrigger(RecalcTrigger,Trigger1Y)),NA())</f>
        <v>6.8434108376891345E-3</v>
      </c>
    </row>
    <row r="3420" spans="2:17" x14ac:dyDescent="0.2">
      <c r="B3420" s="39" t="s">
        <v>42</v>
      </c>
      <c r="D3420" s="42">
        <f>_xll.qlCalendarAdvance(Calendar,$D3419,B3420,"f",FALSE)</f>
        <v>63725</v>
      </c>
      <c r="E3420" s="139">
        <f>_xll.qlInterestRateIndexValueDate(IndexON,D3420)</f>
        <v>63725</v>
      </c>
      <c r="F3420" s="155">
        <f>IFERROR(_xll.qlIndexFixing(IndexON,D3420,TRUE,_xll.ohTrigger(RecalcTrigger,TriggerON)),NA())</f>
        <v>6.1005300442484867E-3</v>
      </c>
      <c r="H3420" s="42">
        <f>_xll.qlCalendarAdvance(Calendar,$H3419,B3420,"f",FALSE)</f>
        <v>63725</v>
      </c>
      <c r="I3420" s="139">
        <f>_xll.qlInterestRateIndexValueDate(Index1M,$H3420)</f>
        <v>63727</v>
      </c>
      <c r="J3420" s="144">
        <f>IFERROR(_xll.qlIndexFixing(Index1M,$H3420,TRUE,_xll.ohTrigger(RecalcTrigger,Trigger1M)),NA())</f>
        <v>6.5188862941234849E-3</v>
      </c>
      <c r="K3420" s="44">
        <f>IFERROR(_xll.qlIndexFixing(Index3M,H3420,TRUE,_xll.ohTrigger(RecalcTrigger,Trigger3M)),NA())</f>
        <v>6.743955693930305E-3</v>
      </c>
      <c r="L3420" s="44">
        <f>IFERROR(_xll.qlIndexFixing(Index6M,$H3420,TRUE,_xll.ohTrigger(RecalcTrigger,Trigger6M)),NA())</f>
        <v>6.161339588800707E-3</v>
      </c>
      <c r="M3420" s="145">
        <f>IFERROR(_xll.qlIndexFixing(Index1Y,$H3420,TRUE,_xll.ohTrigger(RecalcTrigger,Trigger1Y)),NA())</f>
        <v>6.8875012261746058E-3</v>
      </c>
      <c r="N3420" s="144">
        <f>IFERROR(_xll.qlIndexFixing(ONIndex1M,I3420,TRUE,_xll.ohTrigger(RecalcTrigger,Trigger1M)),NA())</f>
        <v>6.514940150719184E-3</v>
      </c>
      <c r="O3420" s="44">
        <f>IFERROR(_xll.qlIndexFixing(ONIndex3M,I3420,TRUE,_xll.ohTrigger(RecalcTrigger,Trigger3M)),NA())</f>
        <v>6.7308043348468516E-3</v>
      </c>
      <c r="P3420" s="44">
        <f>IFERROR(_xll.qlIndexFixing(ONIndex6M,I3420,TRUE,_xll.ohTrigger(RecalcTrigger,Trigger6M)),NA())</f>
        <v>6.1824412455102618E-3</v>
      </c>
      <c r="Q3420" s="145">
        <f>IFERROR(_xll.qlIndexFixing(ONIndex1Y,I3420,TRUE,_xll.ohTrigger(RecalcTrigger,Trigger1Y)),NA())</f>
        <v>6.8444141362533628E-3</v>
      </c>
    </row>
    <row r="3421" spans="2:17" x14ac:dyDescent="0.2">
      <c r="B3421" s="39" t="s">
        <v>42</v>
      </c>
      <c r="D3421" s="42">
        <f>_xll.qlCalendarAdvance(Calendar,$D3420,B3421,"f",FALSE)</f>
        <v>63732</v>
      </c>
      <c r="E3421" s="139">
        <f>_xll.qlInterestRateIndexValueDate(IndexON,D3421)</f>
        <v>63732</v>
      </c>
      <c r="F3421" s="155">
        <f>IFERROR(_xll.qlIndexFixing(IndexON,D3421,TRUE,_xll.ohTrigger(RecalcTrigger,TriggerON)),NA())</f>
        <v>6.1005300442484867E-3</v>
      </c>
      <c r="H3421" s="42">
        <f>_xll.qlCalendarAdvance(Calendar,$H3420,B3421,"f",FALSE)</f>
        <v>63732</v>
      </c>
      <c r="I3421" s="139">
        <f>_xll.qlInterestRateIndexValueDate(Index1M,$H3421)</f>
        <v>63734</v>
      </c>
      <c r="J3421" s="144">
        <f>IFERROR(_xll.qlIndexFixing(Index1M,$H3421,TRUE,_xll.ohTrigger(RecalcTrigger,Trigger1M)),NA())</f>
        <v>6.5204179048194977E-3</v>
      </c>
      <c r="K3421" s="44">
        <f>IFERROR(_xll.qlIndexFixing(Index3M,H3421,TRUE,_xll.ohTrigger(RecalcTrigger,Trigger3M)),NA())</f>
        <v>6.7446935477202975E-3</v>
      </c>
      <c r="L3421" s="44">
        <f>IFERROR(_xll.qlIndexFixing(Index6M,$H3421,TRUE,_xll.ohTrigger(RecalcTrigger,Trigger6M)),NA())</f>
        <v>6.1589356601065475E-3</v>
      </c>
      <c r="M3421" s="145">
        <f>IFERROR(_xll.qlIndexFixing(Index1Y,$H3421,TRUE,_xll.ohTrigger(RecalcTrigger,Trigger1Y)),NA())</f>
        <v>6.8878206727527947E-3</v>
      </c>
      <c r="N3421" s="144">
        <f>IFERROR(_xll.qlIndexFixing(ONIndex1M,I3421,TRUE,_xll.ohTrigger(RecalcTrigger,Trigger1M)),NA())</f>
        <v>6.5163354920017014E-3</v>
      </c>
      <c r="O3421" s="44">
        <f>IFERROR(_xll.qlIndexFixing(ONIndex3M,I3421,TRUE,_xll.ohTrigger(RecalcTrigger,Trigger3M)),NA())</f>
        <v>6.732054772040641E-3</v>
      </c>
      <c r="P3421" s="44">
        <f>IFERROR(_xll.qlIndexFixing(ONIndex6M,I3421,TRUE,_xll.ohTrigger(RecalcTrigger,Trigger6M)),NA())</f>
        <v>6.1798988563310786E-3</v>
      </c>
      <c r="Q3421" s="145">
        <f>IFERROR(_xll.qlIndexFixing(ONIndex1Y,I3421,TRUE,_xll.ohTrigger(RecalcTrigger,Trigger1Y)),NA())</f>
        <v>6.8454032380937946E-3</v>
      </c>
    </row>
    <row r="3422" spans="2:17" x14ac:dyDescent="0.2">
      <c r="B3422" s="39" t="s">
        <v>42</v>
      </c>
      <c r="D3422" s="42">
        <f>_xll.qlCalendarAdvance(Calendar,$D3421,B3422,"f",FALSE)</f>
        <v>63739</v>
      </c>
      <c r="E3422" s="139">
        <f>_xll.qlInterestRateIndexValueDate(IndexON,D3422)</f>
        <v>63739</v>
      </c>
      <c r="F3422" s="155">
        <f>IFERROR(_xll.qlIndexFixing(IndexON,D3422,TRUE,_xll.ohTrigger(RecalcTrigger,TriggerON)),NA())</f>
        <v>6.1005300442484867E-3</v>
      </c>
      <c r="H3422" s="42">
        <f>_xll.qlCalendarAdvance(Calendar,$H3421,B3422,"f",FALSE)</f>
        <v>63739</v>
      </c>
      <c r="I3422" s="139">
        <f>_xll.qlInterestRateIndexValueDate(Index1M,$H3422)</f>
        <v>63741</v>
      </c>
      <c r="J3422" s="144">
        <f>IFERROR(_xll.qlIndexFixing(Index1M,$H3422,TRUE,_xll.ohTrigger(RecalcTrigger,Trigger1M)),NA())</f>
        <v>6.521624235295332E-3</v>
      </c>
      <c r="K3422" s="44">
        <f>IFERROR(_xll.qlIndexFixing(Index3M,H3422,TRUE,_xll.ohTrigger(RecalcTrigger,Trigger3M)),NA())</f>
        <v>6.7462833476562394E-3</v>
      </c>
      <c r="L3422" s="44">
        <f>IFERROR(_xll.qlIndexFixing(Index6M,$H3422,TRUE,_xll.ohTrigger(RecalcTrigger,Trigger6M)),NA())</f>
        <v>6.1565434620236802E-3</v>
      </c>
      <c r="M3422" s="145">
        <f>IFERROR(_xll.qlIndexFixing(Index1Y,$H3422,TRUE,_xll.ohTrigger(RecalcTrigger,Trigger1Y)),NA())</f>
        <v>6.8887277901508778E-3</v>
      </c>
      <c r="N3422" s="144">
        <f>IFERROR(_xll.qlIndexFixing(ONIndex1M,I3422,TRUE,_xll.ohTrigger(RecalcTrigger,Trigger1M)),NA())</f>
        <v>6.5177177630193484E-3</v>
      </c>
      <c r="O3422" s="44">
        <f>IFERROR(_xll.qlIndexFixing(ONIndex3M,I3422,TRUE,_xll.ohTrigger(RecalcTrigger,Trigger3M)),NA())</f>
        <v>6.7332918007600995E-3</v>
      </c>
      <c r="P3422" s="44">
        <f>IFERROR(_xll.qlIndexFixing(ONIndex6M,I3422,TRUE,_xll.ohTrigger(RecalcTrigger,Trigger6M)),NA())</f>
        <v>6.1773679422127969E-3</v>
      </c>
      <c r="Q3422" s="145">
        <f>IFERROR(_xll.qlIndexFixing(ONIndex1Y,I3422,TRUE,_xll.ohTrigger(RecalcTrigger,Trigger1Y)),NA())</f>
        <v>6.8463781217875663E-3</v>
      </c>
    </row>
    <row r="3423" spans="2:17" x14ac:dyDescent="0.2">
      <c r="B3423" s="39" t="s">
        <v>42</v>
      </c>
      <c r="D3423" s="42">
        <f>_xll.qlCalendarAdvance(Calendar,$D3422,B3423,"f",FALSE)</f>
        <v>63746</v>
      </c>
      <c r="E3423" s="139">
        <f>_xll.qlInterestRateIndexValueDate(IndexON,D3423)</f>
        <v>63746</v>
      </c>
      <c r="F3423" s="155">
        <f>IFERROR(_xll.qlIndexFixing(IndexON,D3423,TRUE,_xll.ohTrigger(RecalcTrigger,TriggerON)),NA())</f>
        <v>6.1005300443284227E-3</v>
      </c>
      <c r="H3423" s="42">
        <f>_xll.qlCalendarAdvance(Calendar,$H3422,B3423,"f",FALSE)</f>
        <v>63746</v>
      </c>
      <c r="I3423" s="139">
        <f>_xll.qlInterestRateIndexValueDate(Index1M,$H3423)</f>
        <v>63748</v>
      </c>
      <c r="J3423" s="144">
        <f>IFERROR(_xll.qlIndexFixing(Index1M,$H3423,TRUE,_xll.ohTrigger(RecalcTrigger,Trigger1M)),NA())</f>
        <v>6.5229735243990047E-3</v>
      </c>
      <c r="K3423" s="44">
        <f>IFERROR(_xll.qlIndexFixing(Index3M,H3423,TRUE,_xll.ohTrigger(RecalcTrigger,Trigger3M)),NA())</f>
        <v>6.7474268237445248E-3</v>
      </c>
      <c r="L3423" s="44">
        <f>IFERROR(_xll.qlIndexFixing(Index6M,$H3423,TRUE,_xll.ohTrigger(RecalcTrigger,Trigger6M)),NA())</f>
        <v>6.154163011744841E-3</v>
      </c>
      <c r="M3423" s="145">
        <f>IFERROR(_xll.qlIndexFixing(Index1Y,$H3423,TRUE,_xll.ohTrigger(RecalcTrigger,Trigger1Y)),NA())</f>
        <v>6.8893187524612463E-3</v>
      </c>
      <c r="N3423" s="144">
        <f>IFERROR(_xll.qlIndexFixing(ONIndex1M,I3423,TRUE,_xll.ohTrigger(RecalcTrigger,Trigger1M)),NA())</f>
        <v>6.5190869443476629E-3</v>
      </c>
      <c r="O3423" s="44">
        <f>IFERROR(_xll.qlIndexFixing(ONIndex3M,I3423,TRUE,_xll.ohTrigger(RecalcTrigger,Trigger3M)),NA())</f>
        <v>6.7345154006215324E-3</v>
      </c>
      <c r="P3423" s="44">
        <f>IFERROR(_xll.qlIndexFixing(ONIndex6M,I3423,TRUE,_xll.ohTrigger(RecalcTrigger,Trigger6M)),NA())</f>
        <v>6.1748485197821168E-3</v>
      </c>
      <c r="Q3423" s="145">
        <f>IFERROR(_xll.qlIndexFixing(ONIndex1Y,I3423,TRUE,_xll.ohTrigger(RecalcTrigger,Trigger1Y)),NA())</f>
        <v>6.8473387660716867E-3</v>
      </c>
    </row>
    <row r="3424" spans="2:17" x14ac:dyDescent="0.2">
      <c r="B3424" s="39" t="s">
        <v>42</v>
      </c>
      <c r="D3424" s="42">
        <f>_xll.qlCalendarAdvance(Calendar,$D3423,B3424,"f",FALSE)</f>
        <v>63753</v>
      </c>
      <c r="E3424" s="139">
        <f>_xll.qlInterestRateIndexValueDate(IndexON,D3424)</f>
        <v>63753</v>
      </c>
      <c r="F3424" s="155">
        <f>IFERROR(_xll.qlIndexFixing(IndexON,D3424,TRUE,_xll.ohTrigger(RecalcTrigger,TriggerON)),NA())</f>
        <v>6.1005300442484867E-3</v>
      </c>
      <c r="H3424" s="42">
        <f>_xll.qlCalendarAdvance(Calendar,$H3423,B3424,"f",FALSE)</f>
        <v>63753</v>
      </c>
      <c r="I3424" s="139">
        <f>_xll.qlInterestRateIndexValueDate(Index1M,$H3424)</f>
        <v>63755</v>
      </c>
      <c r="J3424" s="144">
        <f>IFERROR(_xll.qlIndexFixing(Index1M,$H3424,TRUE,_xll.ohTrigger(RecalcTrigger,Trigger1M)),NA())</f>
        <v>6.5243096664012058E-3</v>
      </c>
      <c r="K3424" s="44">
        <f>IFERROR(_xll.qlIndexFixing(Index3M,H3424,TRUE,_xll.ohTrigger(RecalcTrigger,Trigger3M)),NA())</f>
        <v>6.748556705815833E-3</v>
      </c>
      <c r="L3424" s="44">
        <f>IFERROR(_xll.qlIndexFixing(Index6M,$H3424,TRUE,_xll.ohTrigger(RecalcTrigger,Trigger6M)),NA())</f>
        <v>6.1517943264606011E-3</v>
      </c>
      <c r="M3424" s="145">
        <f>IFERROR(_xll.qlIndexFixing(Index1Y,$H3424,TRUE,_xll.ohTrigger(RecalcTrigger,Trigger1Y)),NA())</f>
        <v>6.8898948063675115E-3</v>
      </c>
      <c r="N3424" s="144">
        <f>IFERROR(_xll.qlIndexFixing(ONIndex1M,I3424,TRUE,_xll.ohTrigger(RecalcTrigger,Trigger1M)),NA())</f>
        <v>6.5204430164023108E-3</v>
      </c>
      <c r="O3424" s="44">
        <f>IFERROR(_xll.qlIndexFixing(ONIndex3M,I3424,TRUE,_xll.ohTrigger(RecalcTrigger,Trigger3M)),NA())</f>
        <v>6.7357255517208614E-3</v>
      </c>
      <c r="P3424" s="44">
        <f>IFERROR(_xll.qlIndexFixing(ONIndex6M,I3424,TRUE,_xll.ohTrigger(RecalcTrigger,Trigger6M)),NA())</f>
        <v>6.172340606864779E-3</v>
      </c>
      <c r="Q3424" s="145">
        <f>IFERROR(_xll.qlIndexFixing(ONIndex1Y,I3424,TRUE,_xll.ohTrigger(RecalcTrigger,Trigger1Y)),NA())</f>
        <v>6.8482851496032282E-3</v>
      </c>
    </row>
    <row r="3425" spans="2:17" x14ac:dyDescent="0.2">
      <c r="B3425" s="39" t="s">
        <v>42</v>
      </c>
      <c r="D3425" s="42">
        <f>_xll.qlCalendarAdvance(Calendar,$D3424,B3425,"f",FALSE)</f>
        <v>63760</v>
      </c>
      <c r="E3425" s="139">
        <f>_xll.qlInterestRateIndexValueDate(IndexON,D3425)</f>
        <v>63760</v>
      </c>
      <c r="F3425" s="155">
        <f>IFERROR(_xll.qlIndexFixing(IndexON,D3425,TRUE,_xll.ohTrigger(RecalcTrigger,TriggerON)),NA())</f>
        <v>6.1005300443284227E-3</v>
      </c>
      <c r="H3425" s="42">
        <f>_xll.qlCalendarAdvance(Calendar,$H3424,B3425,"f",FALSE)</f>
        <v>63760</v>
      </c>
      <c r="I3425" s="139">
        <f>_xll.qlInterestRateIndexValueDate(Index1M,$H3425)</f>
        <v>63762</v>
      </c>
      <c r="J3425" s="144">
        <f>IFERROR(_xll.qlIndexFixing(Index1M,$H3425,TRUE,_xll.ohTrigger(RecalcTrigger,Trigger1M)),NA())</f>
        <v>6.5256326417124427E-3</v>
      </c>
      <c r="K3425" s="44">
        <f>IFERROR(_xll.qlIndexFixing(Index3M,H3425,TRUE,_xll.ohTrigger(RecalcTrigger,Trigger3M)),NA())</f>
        <v>6.7496729737492401E-3</v>
      </c>
      <c r="L3425" s="44">
        <f>IFERROR(_xll.qlIndexFixing(Index6M,$H3425,TRUE,_xll.ohTrigger(RecalcTrigger,Trigger6M)),NA())</f>
        <v>6.1494374233636954E-3</v>
      </c>
      <c r="M3425" s="145">
        <f>IFERROR(_xll.qlIndexFixing(Index1Y,$H3425,TRUE,_xll.ohTrigger(RecalcTrigger,Trigger1Y)),NA())</f>
        <v>6.8904559304065159E-3</v>
      </c>
      <c r="N3425" s="144">
        <f>IFERROR(_xll.qlIndexFixing(ONIndex1M,I3425,TRUE,_xll.ohTrigger(RecalcTrigger,Trigger1M)),NA())</f>
        <v>6.5217859593591498E-3</v>
      </c>
      <c r="O3425" s="44">
        <f>IFERROR(_xll.qlIndexFixing(ONIndex3M,I3425,TRUE,_xll.ohTrigger(RecalcTrigger,Trigger3M)),NA())</f>
        <v>6.7369222339141999E-3</v>
      </c>
      <c r="P3425" s="44">
        <f>IFERROR(_xll.qlIndexFixing(ONIndex6M,I3425,TRUE,_xll.ohTrigger(RecalcTrigger,Trigger6M)),NA())</f>
        <v>6.1698442204072279E-3</v>
      </c>
      <c r="Q3425" s="145">
        <f>IFERROR(_xll.qlIndexFixing(ONIndex1Y,I3425,TRUE,_xll.ohTrigger(RecalcTrigger,Trigger1Y)),NA())</f>
        <v>6.8492172512790717E-3</v>
      </c>
    </row>
    <row r="3426" spans="2:17" x14ac:dyDescent="0.2">
      <c r="B3426" s="39" t="s">
        <v>42</v>
      </c>
      <c r="D3426" s="42">
        <f>_xll.qlCalendarAdvance(Calendar,$D3425,B3426,"f",FALSE)</f>
        <v>63767</v>
      </c>
      <c r="E3426" s="139">
        <f>_xll.qlInterestRateIndexValueDate(IndexON,D3426)</f>
        <v>63767</v>
      </c>
      <c r="F3426" s="155">
        <f>IFERROR(_xll.qlIndexFixing(IndexON,D3426,TRUE,_xll.ohTrigger(RecalcTrigger,TriggerON)),NA())</f>
        <v>6.1005300443284227E-3</v>
      </c>
      <c r="H3426" s="42">
        <f>_xll.qlCalendarAdvance(Calendar,$H3425,B3426,"f",FALSE)</f>
        <v>63767</v>
      </c>
      <c r="I3426" s="139">
        <f>_xll.qlInterestRateIndexValueDate(Index1M,$H3426)</f>
        <v>63769</v>
      </c>
      <c r="J3426" s="144">
        <f>IFERROR(_xll.qlIndexFixing(Index1M,$H3426,TRUE,_xll.ohTrigger(RecalcTrigger,Trigger1M)),NA())</f>
        <v>6.5269424307586969E-3</v>
      </c>
      <c r="K3426" s="44">
        <f>IFERROR(_xll.qlIndexFixing(Index3M,H3426,TRUE,_xll.ohTrigger(RecalcTrigger,Trigger3M)),NA())</f>
        <v>6.7507756074229684E-3</v>
      </c>
      <c r="L3426" s="44">
        <f>IFERROR(_xll.qlIndexFixing(Index6M,$H3426,TRUE,_xll.ohTrigger(RecalcTrigger,Trigger6M)),NA())</f>
        <v>6.1470923196455607E-3</v>
      </c>
      <c r="M3426" s="145">
        <f>IFERROR(_xll.qlIndexFixing(Index1Y,$H3426,TRUE,_xll.ohTrigger(RecalcTrigger,Trigger1Y)),NA())</f>
        <v>6.8910021031157549E-3</v>
      </c>
      <c r="N3426" s="144">
        <f>IFERROR(_xll.qlIndexFixing(ONIndex1M,I3426,TRUE,_xll.ohTrigger(RecalcTrigger,Trigger1M)),NA())</f>
        <v>6.52311575395359E-3</v>
      </c>
      <c r="O3426" s="44">
        <f>IFERROR(_xll.qlIndexFixing(ONIndex3M,I3426,TRUE,_xll.ohTrigger(RecalcTrigger,Trigger3M)),NA())</f>
        <v>6.7381054272175334E-3</v>
      </c>
      <c r="P3426" s="44">
        <f>IFERROR(_xll.qlIndexFixing(ONIndex6M,I3426,TRUE,_xll.ohTrigger(RecalcTrigger,Trigger6M)),NA())</f>
        <v>6.1673593775957158E-3</v>
      </c>
      <c r="Q3426" s="145">
        <f>IFERROR(_xll.qlIndexFixing(ONIndex1Y,I3426,TRUE,_xll.ohTrigger(RecalcTrigger,Trigger1Y)),NA())</f>
        <v>6.8501350496763536E-3</v>
      </c>
    </row>
    <row r="3427" spans="2:17" x14ac:dyDescent="0.2">
      <c r="B3427" s="39" t="s">
        <v>42</v>
      </c>
      <c r="D3427" s="42">
        <f>_xll.qlCalendarAdvance(Calendar,$D3426,B3427,"f",FALSE)</f>
        <v>63774</v>
      </c>
      <c r="E3427" s="139">
        <f>_xll.qlInterestRateIndexValueDate(IndexON,D3427)</f>
        <v>63774</v>
      </c>
      <c r="F3427" s="155">
        <f>IFERROR(_xll.qlIndexFixing(IndexON,D3427,TRUE,_xll.ohTrigger(RecalcTrigger,TriggerON)),NA())</f>
        <v>6.1005300443284227E-3</v>
      </c>
      <c r="H3427" s="42">
        <f>_xll.qlCalendarAdvance(Calendar,$H3426,B3427,"f",FALSE)</f>
        <v>63774</v>
      </c>
      <c r="I3427" s="139">
        <f>_xll.qlInterestRateIndexValueDate(Index1M,$H3427)</f>
        <v>63776</v>
      </c>
      <c r="J3427" s="144">
        <f>IFERROR(_xll.qlIndexFixing(Index1M,$H3427,TRUE,_xll.ohTrigger(RecalcTrigger,Trigger1M)),NA())</f>
        <v>6.5282390139453196E-3</v>
      </c>
      <c r="K3427" s="44">
        <f>IFERROR(_xll.qlIndexFixing(Index3M,H3427,TRUE,_xll.ohTrigger(RecalcTrigger,Trigger3M)),NA())</f>
        <v>6.7518645867109886E-3</v>
      </c>
      <c r="L3427" s="44">
        <f>IFERROR(_xll.qlIndexFixing(Index6M,$H3427,TRUE,_xll.ohTrigger(RecalcTrigger,Trigger6M)),NA())</f>
        <v>6.144759032498932E-3</v>
      </c>
      <c r="M3427" s="145">
        <f>IFERROR(_xll.qlIndexFixing(Index1Y,$H3427,TRUE,_xll.ohTrigger(RecalcTrigger,Trigger1Y)),NA())</f>
        <v>6.8915333030333771E-3</v>
      </c>
      <c r="N3427" s="144">
        <f>IFERROR(_xll.qlIndexFixing(ONIndex1M,I3427,TRUE,_xll.ohTrigger(RecalcTrigger,Trigger1M)),NA())</f>
        <v>6.524432380361489E-3</v>
      </c>
      <c r="O3427" s="44">
        <f>IFERROR(_xll.qlIndexFixing(ONIndex3M,I3427,TRUE,_xll.ohTrigger(RecalcTrigger,Trigger3M)),NA())</f>
        <v>6.7392751115669114E-3</v>
      </c>
      <c r="P3427" s="44">
        <f>IFERROR(_xll.qlIndexFixing(ONIndex6M,I3427,TRUE,_xll.ohTrigger(RecalcTrigger,Trigger6M)),NA())</f>
        <v>6.1648860953766871E-3</v>
      </c>
      <c r="Q3427" s="145">
        <f>IFERROR(_xll.qlIndexFixing(ONIndex1Y,I3427,TRUE,_xll.ohTrigger(RecalcTrigger,Trigger1Y)),NA())</f>
        <v>6.8510385234521465E-3</v>
      </c>
    </row>
    <row r="3428" spans="2:17" x14ac:dyDescent="0.2">
      <c r="B3428" s="39" t="s">
        <v>42</v>
      </c>
      <c r="D3428" s="42">
        <f>_xll.qlCalendarAdvance(Calendar,$D3427,B3428,"f",FALSE)</f>
        <v>63781</v>
      </c>
      <c r="E3428" s="139">
        <f>_xll.qlInterestRateIndexValueDate(IndexON,D3428)</f>
        <v>63781</v>
      </c>
      <c r="F3428" s="155">
        <f>IFERROR(_xll.qlIndexFixing(IndexON,D3428,TRUE,_xll.ohTrigger(RecalcTrigger,TriggerON)),NA())</f>
        <v>6.1005300443284227E-3</v>
      </c>
      <c r="H3428" s="42">
        <f>_xll.qlCalendarAdvance(Calendar,$H3427,B3428,"f",FALSE)</f>
        <v>63781</v>
      </c>
      <c r="I3428" s="139">
        <f>_xll.qlInterestRateIndexValueDate(Index1M,$H3428)</f>
        <v>63783</v>
      </c>
      <c r="J3428" s="144">
        <f>IFERROR(_xll.qlIndexFixing(Index1M,$H3428,TRUE,_xll.ohTrigger(RecalcTrigger,Trigger1M)),NA())</f>
        <v>6.5295223716905553E-3</v>
      </c>
      <c r="K3428" s="44">
        <f>IFERROR(_xll.qlIndexFixing(Index3M,H3428,TRUE,_xll.ohTrigger(RecalcTrigger,Trigger3M)),NA())</f>
        <v>6.7529398914940768E-3</v>
      </c>
      <c r="L3428" s="44">
        <f>IFERROR(_xll.qlIndexFixing(Index6M,$H3428,TRUE,_xll.ohTrigger(RecalcTrigger,Trigger6M)),NA())</f>
        <v>6.1424375791165409E-3</v>
      </c>
      <c r="M3428" s="145">
        <f>IFERROR(_xll.qlIndexFixing(Index1Y,$H3428,TRUE,_xll.ohTrigger(RecalcTrigger,Trigger1Y)),NA())</f>
        <v>6.8920495086977488E-3</v>
      </c>
      <c r="N3428" s="144">
        <f>IFERROR(_xll.qlIndexFixing(ONIndex1M,I3428,TRUE,_xll.ohTrigger(RecalcTrigger,Trigger1M)),NA())</f>
        <v>6.5257358192383208E-3</v>
      </c>
      <c r="O3428" s="44">
        <f>IFERROR(_xll.qlIndexFixing(ONIndex3M,I3428,TRUE,_xll.ohTrigger(RecalcTrigger,Trigger3M)),NA())</f>
        <v>6.7404312666585753E-3</v>
      </c>
      <c r="P3428" s="44">
        <f>IFERROR(_xll.qlIndexFixing(ONIndex6M,I3428,TRUE,_xll.ohTrigger(RecalcTrigger,Trigger6M)),NA())</f>
        <v>6.1624243914959465E-3</v>
      </c>
      <c r="Q3428" s="145">
        <f>IFERROR(_xll.qlIndexFixing(ONIndex1Y,I3428,TRUE,_xll.ohTrigger(RecalcTrigger,Trigger1Y)),NA())</f>
        <v>6.8519276515033312E-3</v>
      </c>
    </row>
    <row r="3429" spans="2:17" x14ac:dyDescent="0.2">
      <c r="B3429" s="39" t="s">
        <v>42</v>
      </c>
      <c r="D3429" s="42">
        <f>_xll.qlCalendarAdvance(Calendar,$D3428,B3429,"f",FALSE)</f>
        <v>63788</v>
      </c>
      <c r="E3429" s="139">
        <f>_xll.qlInterestRateIndexValueDate(IndexON,D3429)</f>
        <v>63788</v>
      </c>
      <c r="F3429" s="155">
        <f>IFERROR(_xll.qlIndexFixing(IndexON,D3429,TRUE,_xll.ohTrigger(RecalcTrigger,TriggerON)),NA())</f>
        <v>6.1005300442484867E-3</v>
      </c>
      <c r="H3429" s="42">
        <f>_xll.qlCalendarAdvance(Calendar,$H3428,B3429,"f",FALSE)</f>
        <v>63788</v>
      </c>
      <c r="I3429" s="139">
        <f>_xll.qlInterestRateIndexValueDate(Index1M,$H3429)</f>
        <v>63790</v>
      </c>
      <c r="J3429" s="144">
        <f>IFERROR(_xll.qlIndexFixing(Index1M,$H3429,TRUE,_xll.ohTrigger(RecalcTrigger,Trigger1M)),NA())</f>
        <v>6.5307924844126486E-3</v>
      </c>
      <c r="K3429" s="44">
        <f>IFERROR(_xll.qlIndexFixing(Index3M,H3429,TRUE,_xll.ohTrigger(RecalcTrigger,Trigger3M)),NA())</f>
        <v>6.7540015016453537E-3</v>
      </c>
      <c r="L3429" s="44">
        <f>IFERROR(_xll.qlIndexFixing(Index6M,$H3429,TRUE,_xll.ohTrigger(RecalcTrigger,Trigger6M)),NA())</f>
        <v>6.1401279766889628E-3</v>
      </c>
      <c r="M3429" s="145">
        <f>IFERROR(_xll.qlIndexFixing(Index1Y,$H3429,TRUE,_xll.ohTrigger(RecalcTrigger,Trigger1Y)),NA())</f>
        <v>6.892550698648108E-3</v>
      </c>
      <c r="N3429" s="144">
        <f>IFERROR(_xll.qlIndexFixing(ONIndex1M,I3429,TRUE,_xll.ohTrigger(RecalcTrigger,Trigger1M)),NA())</f>
        <v>6.5270260509198152E-3</v>
      </c>
      <c r="O3429" s="44">
        <f>IFERROR(_xll.qlIndexFixing(ONIndex3M,I3429,TRUE,_xll.ohTrigger(RecalcTrigger,Trigger3M)),NA())</f>
        <v>6.7415738726683827E-3</v>
      </c>
      <c r="P3429" s="44">
        <f>IFERROR(_xll.qlIndexFixing(ONIndex6M,I3429,TRUE,_xll.ohTrigger(RecalcTrigger,Trigger6M)),NA())</f>
        <v>6.1599742825002579E-3</v>
      </c>
      <c r="Q3429" s="145">
        <f>IFERROR(_xll.qlIndexFixing(ONIndex1Y,I3429,TRUE,_xll.ohTrigger(RecalcTrigger,Trigger1Y)),NA())</f>
        <v>6.8528024124070441E-3</v>
      </c>
    </row>
    <row r="3430" spans="2:17" x14ac:dyDescent="0.2">
      <c r="B3430" s="39" t="s">
        <v>42</v>
      </c>
      <c r="D3430" s="42">
        <f>_xll.qlCalendarAdvance(Calendar,$D3429,B3430,"f",FALSE)</f>
        <v>63795</v>
      </c>
      <c r="E3430" s="139">
        <f>_xll.qlInterestRateIndexValueDate(IndexON,D3430)</f>
        <v>63795</v>
      </c>
      <c r="F3430" s="155">
        <f>IFERROR(_xll.qlIndexFixing(IndexON,D3430,TRUE,_xll.ohTrigger(RecalcTrigger,TriggerON)),NA())</f>
        <v>6.1005300443284227E-3</v>
      </c>
      <c r="H3430" s="42">
        <f>_xll.qlCalendarAdvance(Calendar,$H3429,B3430,"f",FALSE)</f>
        <v>63795</v>
      </c>
      <c r="I3430" s="139">
        <f>_xll.qlInterestRateIndexValueDate(Index1M,$H3430)</f>
        <v>63797</v>
      </c>
      <c r="J3430" s="144">
        <f>IFERROR(_xll.qlIndexFixing(Index1M,$H3430,TRUE,_xll.ohTrigger(RecalcTrigger,Trigger1M)),NA())</f>
        <v>6.531605393453559E-3</v>
      </c>
      <c r="K3430" s="44">
        <f>IFERROR(_xll.qlIndexFixing(Index3M,H3430,TRUE,_xll.ohTrigger(RecalcTrigger,Trigger3M)),NA())</f>
        <v>6.7546424832805214E-3</v>
      </c>
      <c r="L3430" s="44">
        <f>IFERROR(_xll.qlIndexFixing(Index6M,$H3430,TRUE,_xll.ohTrigger(RecalcTrigger,Trigger6M)),NA())</f>
        <v>6.1382616259329755E-3</v>
      </c>
      <c r="M3430" s="145">
        <f>IFERROR(_xll.qlIndexFixing(Index1Y,$H3430,TRUE,_xll.ohTrigger(RecalcTrigger,Trigger1Y)),NA())</f>
        <v>6.8927645112696057E-3</v>
      </c>
      <c r="N3430" s="144">
        <f>IFERROR(_xll.qlIndexFixing(ONIndex1M,I3430,TRUE,_xll.ohTrigger(RecalcTrigger,Trigger1M)),NA())</f>
        <v>6.5283030557417021E-3</v>
      </c>
      <c r="O3430" s="44">
        <f>IFERROR(_xll.qlIndexFixing(ONIndex3M,I3430,TRUE,_xll.ohTrigger(RecalcTrigger,Trigger3M)),NA())</f>
        <v>6.742702909292575E-3</v>
      </c>
      <c r="P3430" s="44">
        <f>IFERROR(_xll.qlIndexFixing(ONIndex6M,I3430,TRUE,_xll.ohTrigger(RecalcTrigger,Trigger6M)),NA())</f>
        <v>6.1575357859755542E-3</v>
      </c>
      <c r="Q3430" s="145">
        <f>IFERROR(_xll.qlIndexFixing(ONIndex1Y,I3430,TRUE,_xll.ohTrigger(RecalcTrigger,Trigger1Y)),NA())</f>
        <v>6.853662784820358E-3</v>
      </c>
    </row>
    <row r="3431" spans="2:17" x14ac:dyDescent="0.2">
      <c r="B3431" s="39" t="s">
        <v>42</v>
      </c>
      <c r="D3431" s="42">
        <f>_xll.qlCalendarAdvance(Calendar,$D3430,B3431,"f",FALSE)</f>
        <v>63802</v>
      </c>
      <c r="E3431" s="139">
        <f>_xll.qlInterestRateIndexValueDate(IndexON,D3431)</f>
        <v>63802</v>
      </c>
      <c r="F3431" s="155">
        <f>IFERROR(_xll.qlIndexFixing(IndexON,D3431,TRUE,_xll.ohTrigger(RecalcTrigger,TriggerON)),NA())</f>
        <v>6.1005300443284227E-3</v>
      </c>
      <c r="H3431" s="42">
        <f>_xll.qlCalendarAdvance(Calendar,$H3430,B3431,"f",FALSE)</f>
        <v>63802</v>
      </c>
      <c r="I3431" s="139">
        <f>_xll.qlInterestRateIndexValueDate(Index1M,$H3431)</f>
        <v>63804</v>
      </c>
      <c r="J3431" s="144">
        <f>IFERROR(_xll.qlIndexFixing(Index1M,$H3431,TRUE,_xll.ohTrigger(RecalcTrigger,Trigger1M)),NA())</f>
        <v>6.5332928964474905E-3</v>
      </c>
      <c r="K3431" s="44">
        <f>IFERROR(_xll.qlIndexFixing(Index3M,H3431,TRUE,_xll.ohTrigger(RecalcTrigger,Trigger3M)),NA())</f>
        <v>6.7556795398503715E-3</v>
      </c>
      <c r="L3431" s="44">
        <f>IFERROR(_xll.qlIndexFixing(Index6M,$H3431,TRUE,_xll.ohTrigger(RecalcTrigger,Trigger6M)),NA())</f>
        <v>6.1359725138512098E-3</v>
      </c>
      <c r="M3431" s="145">
        <f>IFERROR(_xll.qlIndexFixing(Index1Y,$H3431,TRUE,_xll.ohTrigger(RecalcTrigger,Trigger1Y)),NA())</f>
        <v>6.8935079455680944E-3</v>
      </c>
      <c r="N3431" s="144">
        <f>IFERROR(_xll.qlIndexFixing(ONIndex1M,I3431,TRUE,_xll.ohTrigger(RecalcTrigger,Trigger1M)),NA())</f>
        <v>6.5295668142795193E-3</v>
      </c>
      <c r="O3431" s="44">
        <f>IFERROR(_xll.qlIndexFixing(ONIndex3M,I3431,TRUE,_xll.ohTrigger(RecalcTrigger,Trigger3M)),NA())</f>
        <v>6.7438183567070098E-3</v>
      </c>
      <c r="P3431" s="44">
        <f>IFERROR(_xll.qlIndexFixing(ONIndex6M,I3431,TRUE,_xll.ohTrigger(RecalcTrigger,Trigger6M)),NA())</f>
        <v>6.1551089187883434E-3</v>
      </c>
      <c r="Q3431" s="145">
        <f>IFERROR(_xll.qlIndexFixing(ONIndex1Y,I3431,TRUE,_xll.ohTrigger(RecalcTrigger,Trigger1Y)),NA())</f>
        <v>6.8545087475602173E-3</v>
      </c>
    </row>
    <row r="3432" spans="2:17" x14ac:dyDescent="0.2">
      <c r="B3432" s="39" t="s">
        <v>42</v>
      </c>
      <c r="D3432" s="42">
        <f>_xll.qlCalendarAdvance(Calendar,$D3431,B3432,"f",FALSE)</f>
        <v>63809</v>
      </c>
      <c r="E3432" s="139">
        <f>_xll.qlInterestRateIndexValueDate(IndexON,D3432)</f>
        <v>63809</v>
      </c>
      <c r="F3432" s="155">
        <f>IFERROR(_xll.qlIndexFixing(IndexON,D3432,TRUE,_xll.ohTrigger(RecalcTrigger,TriggerON)),NA())</f>
        <v>6.1005300443284227E-3</v>
      </c>
      <c r="H3432" s="42">
        <f>_xll.qlCalendarAdvance(Calendar,$H3431,B3432,"f",FALSE)</f>
        <v>63809</v>
      </c>
      <c r="I3432" s="139">
        <f>_xll.qlInterestRateIndexValueDate(Index1M,$H3432)</f>
        <v>63811</v>
      </c>
      <c r="J3432" s="144">
        <f>IFERROR(_xll.qlIndexFixing(Index1M,$H3432,TRUE,_xll.ohTrigger(RecalcTrigger,Trigger1M)),NA())</f>
        <v>6.5345231565915709E-3</v>
      </c>
      <c r="K3432" s="44">
        <f>IFERROR(_xll.qlIndexFixing(Index3M,H3432,TRUE,_xll.ohTrigger(RecalcTrigger,Trigger3M)),NA())</f>
        <v>6.7567028465003376E-3</v>
      </c>
      <c r="L3432" s="44">
        <f>IFERROR(_xll.qlIndexFixing(Index6M,$H3432,TRUE,_xll.ohTrigger(RecalcTrigger,Trigger6M)),NA())</f>
        <v>6.1336952985235216E-3</v>
      </c>
      <c r="M3432" s="145">
        <f>IFERROR(_xll.qlIndexFixing(Index1Y,$H3432,TRUE,_xll.ohTrigger(RecalcTrigger,Trigger1Y)),NA())</f>
        <v>6.8939639596194641E-3</v>
      </c>
      <c r="N3432" s="144">
        <f>IFERROR(_xll.qlIndexFixing(ONIndex1M,I3432,TRUE,_xll.ohTrigger(RecalcTrigger,Trigger1M)),NA())</f>
        <v>6.5308173068689968E-3</v>
      </c>
      <c r="O3432" s="44">
        <f>IFERROR(_xll.qlIndexFixing(ONIndex3M,I3432,TRUE,_xll.ohTrigger(RecalcTrigger,Trigger3M)),NA())</f>
        <v>6.7449201946079285E-3</v>
      </c>
      <c r="P3432" s="44">
        <f>IFERROR(_xll.qlIndexFixing(ONIndex6M,I3432,TRUE,_xll.ohTrigger(RecalcTrigger,Trigger6M)),NA())</f>
        <v>6.1526936984446223E-3</v>
      </c>
      <c r="Q3432" s="145">
        <f>IFERROR(_xll.qlIndexFixing(ONIndex1Y,I3432,TRUE,_xll.ohTrigger(RecalcTrigger,Trigger1Y)),NA())</f>
        <v>6.8553402792836948E-3</v>
      </c>
    </row>
    <row r="3433" spans="2:17" x14ac:dyDescent="0.2">
      <c r="B3433" s="39" t="s">
        <v>42</v>
      </c>
      <c r="D3433" s="42">
        <f>_xll.qlCalendarAdvance(Calendar,$D3432,B3433,"f",FALSE)</f>
        <v>63816</v>
      </c>
      <c r="E3433" s="139">
        <f>_xll.qlInterestRateIndexValueDate(IndexON,D3433)</f>
        <v>63816</v>
      </c>
      <c r="F3433" s="155">
        <f>IFERROR(_xll.qlIndexFixing(IndexON,D3433,TRUE,_xll.ohTrigger(RecalcTrigger,TriggerON)),NA())</f>
        <v>6.1005300443284227E-3</v>
      </c>
      <c r="H3433" s="42">
        <f>_xll.qlCalendarAdvance(Calendar,$H3432,B3433,"f",FALSE)</f>
        <v>63816</v>
      </c>
      <c r="I3433" s="139">
        <f>_xll.qlInterestRateIndexValueDate(Index1M,$H3433)</f>
        <v>63818</v>
      </c>
      <c r="J3433" s="144">
        <f>IFERROR(_xll.qlIndexFixing(Index1M,$H3433,TRUE,_xll.ohTrigger(RecalcTrigger,Trigger1M)),NA())</f>
        <v>6.5357400933725943E-3</v>
      </c>
      <c r="K3433" s="44">
        <f>IFERROR(_xll.qlIndexFixing(Index3M,H3433,TRUE,_xll.ohTrigger(RecalcTrigger,Trigger3M)),NA())</f>
        <v>6.75771238311025E-3</v>
      </c>
      <c r="L3433" s="44">
        <f>IFERROR(_xll.qlIndexFixing(Index6M,$H3433,TRUE,_xll.ohTrigger(RecalcTrigger,Trigger6M)),NA())</f>
        <v>6.1314299971432324E-3</v>
      </c>
      <c r="M3433" s="145">
        <f>IFERROR(_xll.qlIndexFixing(Index1Y,$H3433,TRUE,_xll.ohTrigger(RecalcTrigger,Trigger1Y)),NA())</f>
        <v>6.8944048721207426E-3</v>
      </c>
      <c r="N3433" s="144">
        <f>IFERROR(_xll.qlIndexFixing(ONIndex1M,I3433,TRUE,_xll.ohTrigger(RecalcTrigger,Trigger1M)),NA())</f>
        <v>6.5320545140057362E-3</v>
      </c>
      <c r="O3433" s="44">
        <f>IFERROR(_xll.qlIndexFixing(ONIndex3M,I3433,TRUE,_xll.ohTrigger(RecalcTrigger,Trigger3M)),NA())</f>
        <v>6.7460084030912526E-3</v>
      </c>
      <c r="P3433" s="44">
        <f>IFERROR(_xll.qlIndexFixing(ONIndex6M,I3433,TRUE,_xll.ohTrigger(RecalcTrigger,Trigger6M)),NA())</f>
        <v>6.1502901418908351E-3</v>
      </c>
      <c r="Q3433" s="145">
        <f>IFERROR(_xll.qlIndexFixing(ONIndex1Y,I3433,TRUE,_xll.ohTrigger(RecalcTrigger,Trigger1Y)),NA())</f>
        <v>6.8561573588077351E-3</v>
      </c>
    </row>
    <row r="3434" spans="2:17" x14ac:dyDescent="0.2">
      <c r="B3434" s="39" t="s">
        <v>42</v>
      </c>
      <c r="D3434" s="42">
        <f>_xll.qlCalendarAdvance(Calendar,$D3433,B3434,"f",FALSE)</f>
        <v>63823</v>
      </c>
      <c r="E3434" s="139">
        <f>_xll.qlInterestRateIndexValueDate(IndexON,D3434)</f>
        <v>63823</v>
      </c>
      <c r="F3434" s="155">
        <f>IFERROR(_xll.qlIndexFixing(IndexON,D3434,TRUE,_xll.ohTrigger(RecalcTrigger,TriggerON)),NA())</f>
        <v>6.1005300443284227E-3</v>
      </c>
      <c r="H3434" s="42">
        <f>_xll.qlCalendarAdvance(Calendar,$H3433,B3434,"f",FALSE)</f>
        <v>63823</v>
      </c>
      <c r="I3434" s="139">
        <f>_xll.qlInterestRateIndexValueDate(Index1M,$H3434)</f>
        <v>63825</v>
      </c>
      <c r="J3434" s="144">
        <f>IFERROR(_xll.qlIndexFixing(Index1M,$H3434,TRUE,_xll.ohTrigger(RecalcTrigger,Trigger1M)),NA())</f>
        <v>6.5372317683836719E-3</v>
      </c>
      <c r="K3434" s="44">
        <f>IFERROR(_xll.qlIndexFixing(Index3M,H3434,TRUE,_xll.ohTrigger(RecalcTrigger,Trigger3M)),NA())</f>
        <v>6.7591034286878949E-3</v>
      </c>
      <c r="L3434" s="44">
        <f>IFERROR(_xll.qlIndexFixing(Index6M,$H3434,TRUE,_xll.ohTrigger(RecalcTrigger,Trigger6M)),NA())</f>
        <v>6.12907193685522E-3</v>
      </c>
      <c r="M3434" s="145">
        <f>IFERROR(_xll.qlIndexFixing(Index1Y,$H3434,TRUE,_xll.ohTrigger(RecalcTrigger,Trigger1Y)),NA())</f>
        <v>6.8948306616144327E-3</v>
      </c>
      <c r="N3434" s="144">
        <f>IFERROR(_xll.qlIndexFixing(ONIndex1M,I3434,TRUE,_xll.ohTrigger(RecalcTrigger,Trigger1M)),NA())</f>
        <v>6.5332784160254675E-3</v>
      </c>
      <c r="O3434" s="44">
        <f>IFERROR(_xll.qlIndexFixing(ONIndex3M,I3434,TRUE,_xll.ohTrigger(RecalcTrigger,Trigger3M)),NA())</f>
        <v>6.7470829620130957E-3</v>
      </c>
      <c r="P3434" s="44">
        <f>IFERROR(_xll.qlIndexFixing(ONIndex6M,I3434,TRUE,_xll.ohTrigger(RecalcTrigger,Trigger6M)),NA())</f>
        <v>6.1478982665530424E-3</v>
      </c>
      <c r="Q3434" s="145">
        <f>IFERROR(_xll.qlIndexFixing(ONIndex1Y,I3434,TRUE,_xll.ohTrigger(RecalcTrigger,Trigger1Y)),NA())</f>
        <v>6.8569599647094748E-3</v>
      </c>
    </row>
    <row r="3435" spans="2:17" x14ac:dyDescent="0.2">
      <c r="B3435" s="39" t="s">
        <v>42</v>
      </c>
      <c r="D3435" s="42">
        <f>_xll.qlCalendarAdvance(Calendar,$D3434,B3435,"f",FALSE)</f>
        <v>63830</v>
      </c>
      <c r="E3435" s="139">
        <f>_xll.qlInterestRateIndexValueDate(IndexON,D3435)</f>
        <v>63830</v>
      </c>
      <c r="F3435" s="155">
        <f>IFERROR(_xll.qlIndexFixing(IndexON,D3435,TRUE,_xll.ohTrigger(RecalcTrigger,TriggerON)),NA())</f>
        <v>6.1005300443284227E-3</v>
      </c>
      <c r="H3435" s="42">
        <f>_xll.qlCalendarAdvance(Calendar,$H3434,B3435,"f",FALSE)</f>
        <v>63830</v>
      </c>
      <c r="I3435" s="139">
        <f>_xll.qlInterestRateIndexValueDate(Index1M,$H3435)</f>
        <v>63832</v>
      </c>
      <c r="J3435" s="144">
        <f>IFERROR(_xll.qlIndexFixing(Index1M,$H3435,TRUE,_xll.ohTrigger(RecalcTrigger,Trigger1M)),NA())</f>
        <v>6.5381339185184443E-3</v>
      </c>
      <c r="K3435" s="44">
        <f>IFERROR(_xll.qlIndexFixing(Index3M,H3435,TRUE,_xll.ohTrigger(RecalcTrigger,Trigger3M)),NA())</f>
        <v>6.7600824484986477E-3</v>
      </c>
      <c r="L3435" s="44">
        <f>IFERROR(_xll.qlIndexFixing(Index6M,$H3435,TRUE,_xll.ohTrigger(RecalcTrigger,Trigger6M)),NA())</f>
        <v>6.1264166362199933E-3</v>
      </c>
      <c r="M3435" s="145">
        <f>IFERROR(_xll.qlIndexFixing(Index1Y,$H3435,TRUE,_xll.ohTrigger(RecalcTrigger,Trigger1Y)),NA())</f>
        <v>6.8952413066436938E-3</v>
      </c>
      <c r="N3435" s="144">
        <f>IFERROR(_xll.qlIndexFixing(ONIndex1M,I3435,TRUE,_xll.ohTrigger(RecalcTrigger,Trigger1M)),NA())</f>
        <v>6.5344889935037287E-3</v>
      </c>
      <c r="O3435" s="44">
        <f>IFERROR(_xll.qlIndexFixing(ONIndex3M,I3435,TRUE,_xll.ohTrigger(RecalcTrigger,Trigger3M)),NA())</f>
        <v>6.7481438512295711E-3</v>
      </c>
      <c r="P3435" s="44">
        <f>IFERROR(_xll.qlIndexFixing(ONIndex6M,I3435,TRUE,_xll.ohTrigger(RecalcTrigger,Trigger6M)),NA())</f>
        <v>6.1455180893776884E-3</v>
      </c>
      <c r="Q3435" s="145">
        <f>IFERROR(_xll.qlIndexFixing(ONIndex1Y,I3435,TRUE,_xll.ohTrigger(RecalcTrigger,Trigger1Y)),NA())</f>
        <v>6.8577480757259224E-3</v>
      </c>
    </row>
    <row r="3436" spans="2:17" x14ac:dyDescent="0.2">
      <c r="B3436" s="39" t="s">
        <v>42</v>
      </c>
      <c r="D3436" s="42">
        <f>_xll.qlCalendarAdvance(Calendar,$D3435,B3436,"f",FALSE)</f>
        <v>63837</v>
      </c>
      <c r="E3436" s="139">
        <f>_xll.qlInterestRateIndexValueDate(IndexON,D3436)</f>
        <v>63837</v>
      </c>
      <c r="F3436" s="155">
        <f>IFERROR(_xll.qlIndexFixing(IndexON,D3436,TRUE,_xll.ohTrigger(RecalcTrigger,TriggerON)),NA())</f>
        <v>6.1005300443284227E-3</v>
      </c>
      <c r="H3436" s="42">
        <f>_xll.qlCalendarAdvance(Calendar,$H3435,B3436,"f",FALSE)</f>
        <v>63837</v>
      </c>
      <c r="I3436" s="139">
        <f>_xll.qlInterestRateIndexValueDate(Index1M,$H3436)</f>
        <v>63839</v>
      </c>
      <c r="J3436" s="144">
        <f>IFERROR(_xll.qlIndexFixing(Index1M,$H3436,TRUE,_xll.ohTrigger(RecalcTrigger,Trigger1M)),NA())</f>
        <v>6.5393107677094451E-3</v>
      </c>
      <c r="K3436" s="44">
        <f>IFERROR(_xll.qlIndexFixing(Index3M,H3436,TRUE,_xll.ohTrigger(RecalcTrigger,Trigger3M)),NA())</f>
        <v>6.7610476328226008E-3</v>
      </c>
      <c r="L3436" s="44">
        <f>IFERROR(_xll.qlIndexFixing(Index6M,$H3436,TRUE,_xll.ohTrigger(RecalcTrigger,Trigger6M)),NA())</f>
        <v>6.1246027026992762E-3</v>
      </c>
      <c r="M3436" s="145">
        <f>IFERROR(_xll.qlIndexFixing(Index1Y,$H3436,TRUE,_xll.ohTrigger(RecalcTrigger,Trigger1Y)),NA())</f>
        <v>6.8956367857523383E-3</v>
      </c>
      <c r="N3436" s="144">
        <f>IFERROR(_xll.qlIndexFixing(ONIndex1M,I3436,TRUE,_xll.ohTrigger(RecalcTrigger,Trigger1M)),NA())</f>
        <v>6.5356862266963134E-3</v>
      </c>
      <c r="O3436" s="44">
        <f>IFERROR(_xll.qlIndexFixing(ONIndex3M,I3436,TRUE,_xll.ohTrigger(RecalcTrigger,Trigger3M)),NA())</f>
        <v>6.7491910508366004E-3</v>
      </c>
      <c r="P3436" s="44">
        <f>IFERROR(_xll.qlIndexFixing(ONIndex6M,I3436,TRUE,_xll.ohTrigger(RecalcTrigger,Trigger6M)),NA())</f>
        <v>6.1431496275510256E-3</v>
      </c>
      <c r="Q3436" s="145">
        <f>IFERROR(_xll.qlIndexFixing(ONIndex1Y,I3436,TRUE,_xll.ohTrigger(RecalcTrigger,Trigger1Y)),NA())</f>
        <v>6.8585216705940866E-3</v>
      </c>
    </row>
    <row r="3437" spans="2:17" x14ac:dyDescent="0.2">
      <c r="B3437" s="39" t="s">
        <v>42</v>
      </c>
      <c r="D3437" s="42">
        <f>_xll.qlCalendarAdvance(Calendar,$D3436,B3437,"f",FALSE)</f>
        <v>63844</v>
      </c>
      <c r="E3437" s="139">
        <f>_xll.qlInterestRateIndexValueDate(IndexON,D3437)</f>
        <v>63844</v>
      </c>
      <c r="F3437" s="155">
        <f>IFERROR(_xll.qlIndexFixing(IndexON,D3437,TRUE,_xll.ohTrigger(RecalcTrigger,TriggerON)),NA())</f>
        <v>6.1005300443284227E-3</v>
      </c>
      <c r="H3437" s="42">
        <f>_xll.qlCalendarAdvance(Calendar,$H3436,B3437,"f",FALSE)</f>
        <v>63844</v>
      </c>
      <c r="I3437" s="139">
        <f>_xll.qlInterestRateIndexValueDate(Index1M,$H3437)</f>
        <v>63846</v>
      </c>
      <c r="J3437" s="144">
        <f>IFERROR(_xll.qlIndexFixing(Index1M,$H3437,TRUE,_xll.ohTrigger(RecalcTrigger,Trigger1M)),NA())</f>
        <v>6.5404742152026301E-3</v>
      </c>
      <c r="K3437" s="44">
        <f>IFERROR(_xll.qlIndexFixing(Index3M,H3437,TRUE,_xll.ohTrigger(RecalcTrigger,Trigger3M)),NA())</f>
        <v>6.7619989615439321E-3</v>
      </c>
      <c r="L3437" s="44">
        <f>IFERROR(_xll.qlIndexFixing(Index6M,$H3437,TRUE,_xll.ohTrigger(RecalcTrigger,Trigger6M)),NA())</f>
        <v>6.12238605327087E-3</v>
      </c>
      <c r="M3437" s="145">
        <f>IFERROR(_xll.qlIndexFixing(Index1Y,$H3437,TRUE,_xll.ohTrigger(RecalcTrigger,Trigger1Y)),NA())</f>
        <v>6.8960170774852655E-3</v>
      </c>
      <c r="N3437" s="144">
        <f>IFERROR(_xll.qlIndexFixing(ONIndex1M,I3437,TRUE,_xll.ohTrigger(RecalcTrigger,Trigger1M)),NA())</f>
        <v>6.5368700962586956E-3</v>
      </c>
      <c r="O3437" s="44">
        <f>IFERROR(_xll.qlIndexFixing(ONIndex3M,I3437,TRUE,_xll.ohTrigger(RecalcTrigger,Trigger3M)),NA())</f>
        <v>6.7502245405304251E-3</v>
      </c>
      <c r="P3437" s="44">
        <f>IFERROR(_xll.qlIndexFixing(ONIndex6M,I3437,TRUE,_xll.ohTrigger(RecalcTrigger,Trigger6M)),NA())</f>
        <v>6.1407928984191784E-3</v>
      </c>
      <c r="Q3437" s="145">
        <f>IFERROR(_xll.qlIndexFixing(ONIndex1Y,I3437,TRUE,_xll.ohTrigger(RecalcTrigger,Trigger1Y)),NA())</f>
        <v>6.8592807282108481E-3</v>
      </c>
    </row>
    <row r="3438" spans="2:17" x14ac:dyDescent="0.2">
      <c r="B3438" s="39" t="s">
        <v>42</v>
      </c>
      <c r="D3438" s="42">
        <f>_xll.qlCalendarAdvance(Calendar,$D3437,B3438,"f",FALSE)</f>
        <v>63851</v>
      </c>
      <c r="E3438" s="139">
        <f>_xll.qlInterestRateIndexValueDate(IndexON,D3438)</f>
        <v>63851</v>
      </c>
      <c r="F3438" s="155">
        <f>IFERROR(_xll.qlIndexFixing(IndexON,D3438,TRUE,_xll.ohTrigger(RecalcTrigger,TriggerON)),NA())</f>
        <v>6.1005300443284227E-3</v>
      </c>
      <c r="H3438" s="42">
        <f>_xll.qlCalendarAdvance(Calendar,$H3437,B3438,"f",FALSE)</f>
        <v>63851</v>
      </c>
      <c r="I3438" s="139">
        <f>_xll.qlInterestRateIndexValueDate(Index1M,$H3438)</f>
        <v>63853</v>
      </c>
      <c r="J3438" s="144">
        <f>IFERROR(_xll.qlIndexFixing(Index1M,$H3438,TRUE,_xll.ohTrigger(RecalcTrigger,Trigger1M)),NA())</f>
        <v>6.541624241416244E-3</v>
      </c>
      <c r="K3438" s="44">
        <f>IFERROR(_xll.qlIndexFixing(Index3M,H3438,TRUE,_xll.ohTrigger(RecalcTrigger,Trigger3M)),NA())</f>
        <v>6.7629364145374623E-3</v>
      </c>
      <c r="L3438" s="44">
        <f>IFERROR(_xll.qlIndexFixing(Index6M,$H3438,TRUE,_xll.ohTrigger(RecalcTrigger,Trigger6M)),NA())</f>
        <v>6.1201814052001735E-3</v>
      </c>
      <c r="M3438" s="145">
        <f>IFERROR(_xll.qlIndexFixing(Index1Y,$H3438,TRUE,_xll.ohTrigger(RecalcTrigger,Trigger1Y)),NA())</f>
        <v>6.8963821603871588E-3</v>
      </c>
      <c r="N3438" s="144">
        <f>IFERROR(_xll.qlIndexFixing(ONIndex1M,I3438,TRUE,_xll.ohTrigger(RecalcTrigger,Trigger1M)),NA())</f>
        <v>6.5380405823667331E-3</v>
      </c>
      <c r="O3438" s="44">
        <f>IFERROR(_xll.qlIndexFixing(ONIndex3M,I3438,TRUE,_xll.ohTrigger(RecalcTrigger,Trigger3M)),NA())</f>
        <v>6.7512443004069667E-3</v>
      </c>
      <c r="P3438" s="44">
        <f>IFERROR(_xll.qlIndexFixing(ONIndex6M,I3438,TRUE,_xll.ohTrigger(RecalcTrigger,Trigger6M)),NA())</f>
        <v>6.1384479190085273E-3</v>
      </c>
      <c r="Q3438" s="145">
        <f>IFERROR(_xll.qlIndexFixing(ONIndex1Y,I3438,TRUE,_xll.ohTrigger(RecalcTrigger,Trigger1Y)),NA())</f>
        <v>6.8600252269135353E-3</v>
      </c>
    </row>
    <row r="3439" spans="2:17" x14ac:dyDescent="0.2">
      <c r="B3439" s="39" t="s">
        <v>42</v>
      </c>
      <c r="D3439" s="42">
        <f>_xll.qlCalendarAdvance(Calendar,$D3438,B3439,"f",FALSE)</f>
        <v>63858</v>
      </c>
      <c r="E3439" s="139">
        <f>_xll.qlInterestRateIndexValueDate(IndexON,D3439)</f>
        <v>63858</v>
      </c>
      <c r="F3439" s="155">
        <f>IFERROR(_xll.qlIndexFixing(IndexON,D3439,TRUE,_xll.ohTrigger(RecalcTrigger,TriggerON)),NA())</f>
        <v>6.1005300443284227E-3</v>
      </c>
      <c r="H3439" s="42">
        <f>_xll.qlCalendarAdvance(Calendar,$H3438,B3439,"f",FALSE)</f>
        <v>63858</v>
      </c>
      <c r="I3439" s="139">
        <f>_xll.qlInterestRateIndexValueDate(Index1M,$H3439)</f>
        <v>63860</v>
      </c>
      <c r="J3439" s="144">
        <f>IFERROR(_xll.qlIndexFixing(Index1M,$H3439,TRUE,_xll.ohTrigger(RecalcTrigger,Trigger1M)),NA())</f>
        <v>6.5427608267633738E-3</v>
      </c>
      <c r="K3439" s="44">
        <f>IFERROR(_xll.qlIndexFixing(Index3M,H3439,TRUE,_xll.ohTrigger(RecalcTrigger,Trigger3M)),NA())</f>
        <v>6.7638599716831165E-3</v>
      </c>
      <c r="L3439" s="44">
        <f>IFERROR(_xll.qlIndexFixing(Index6M,$H3439,TRUE,_xll.ohTrigger(RecalcTrigger,Trigger6M)),NA())</f>
        <v>6.1180893445477976E-3</v>
      </c>
      <c r="M3439" s="145">
        <f>IFERROR(_xll.qlIndexFixing(Index1Y,$H3439,TRUE,_xll.ohTrigger(RecalcTrigger,Trigger1Y)),NA())</f>
        <v>6.8967320130040076E-3</v>
      </c>
      <c r="N3439" s="144">
        <f>IFERROR(_xll.qlIndexFixing(ONIndex1M,I3439,TRUE,_xll.ohTrigger(RecalcTrigger,Trigger1M)),NA())</f>
        <v>6.5391976655959638E-3</v>
      </c>
      <c r="O3439" s="44">
        <f>IFERROR(_xll.qlIndexFixing(ONIndex3M,I3439,TRUE,_xll.ohTrigger(RecalcTrigger,Trigger3M)),NA())</f>
        <v>6.7522503103223386E-3</v>
      </c>
      <c r="P3439" s="44">
        <f>IFERROR(_xll.qlIndexFixing(ONIndex6M,I3439,TRUE,_xll.ohTrigger(RecalcTrigger,Trigger6M)),NA())</f>
        <v>6.1361147065852606E-3</v>
      </c>
      <c r="Q3439" s="145">
        <f>IFERROR(_xll.qlIndexFixing(ONIndex1Y,I3439,TRUE,_xll.ohTrigger(RecalcTrigger,Trigger1Y)),NA())</f>
        <v>6.8607551456789651E-3</v>
      </c>
    </row>
    <row r="3440" spans="2:17" x14ac:dyDescent="0.2">
      <c r="B3440" s="39" t="s">
        <v>42</v>
      </c>
      <c r="D3440" s="42">
        <f>_xll.qlCalendarAdvance(Calendar,$D3439,B3440,"f",FALSE)</f>
        <v>63865</v>
      </c>
      <c r="E3440" s="139">
        <f>_xll.qlInterestRateIndexValueDate(IndexON,D3440)</f>
        <v>63865</v>
      </c>
      <c r="F3440" s="155">
        <f>IFERROR(_xll.qlIndexFixing(IndexON,D3440,TRUE,_xll.ohTrigger(RecalcTrigger,TriggerON)),NA())</f>
        <v>6.1005300443284227E-3</v>
      </c>
      <c r="H3440" s="42">
        <f>_xll.qlCalendarAdvance(Calendar,$H3439,B3440,"f",FALSE)</f>
        <v>63865</v>
      </c>
      <c r="I3440" s="139">
        <f>_xll.qlInterestRateIndexValueDate(Index1M,$H3440)</f>
        <v>63867</v>
      </c>
      <c r="J3440" s="144">
        <f>IFERROR(_xll.qlIndexFixing(Index1M,$H3440,TRUE,_xll.ohTrigger(RecalcTrigger,Trigger1M)),NA())</f>
        <v>6.5438839516596846E-3</v>
      </c>
      <c r="K3440" s="44">
        <f>IFERROR(_xll.qlIndexFixing(Index3M,H3440,TRUE,_xll.ohTrigger(RecalcTrigger,Trigger3M)),NA())</f>
        <v>6.7647696128582662E-3</v>
      </c>
      <c r="L3440" s="44">
        <f>IFERROR(_xll.qlIndexFixing(Index6M,$H3440,TRUE,_xll.ohTrigger(RecalcTrigger,Trigger6M)),NA())</f>
        <v>6.1159079221998463E-3</v>
      </c>
      <c r="M3440" s="145">
        <f>IFERROR(_xll.qlIndexFixing(Index1Y,$H3440,TRUE,_xll.ohTrigger(RecalcTrigger,Trigger1Y)),NA())</f>
        <v>6.8970666138822388E-3</v>
      </c>
      <c r="N3440" s="144">
        <f>IFERROR(_xll.qlIndexFixing(ONIndex1M,I3440,TRUE,_xll.ohTrigger(RecalcTrigger,Trigger1M)),NA())</f>
        <v>6.5403413264419896E-3</v>
      </c>
      <c r="O3440" s="44">
        <f>IFERROR(_xll.qlIndexFixing(ONIndex3M,I3440,TRUE,_xll.ohTrigger(RecalcTrigger,Trigger3M)),NA())</f>
        <v>6.7532425502925264E-3</v>
      </c>
      <c r="P3440" s="44">
        <f>IFERROR(_xll.qlIndexFixing(ONIndex6M,I3440,TRUE,_xll.ohTrigger(RecalcTrigger,Trigger6M)),NA())</f>
        <v>6.1337932783356308E-3</v>
      </c>
      <c r="Q3440" s="145">
        <f>IFERROR(_xll.qlIndexFixing(ONIndex1Y,I3440,TRUE,_xll.ohTrigger(RecalcTrigger,Trigger1Y)),NA())</f>
        <v>6.8614704631642098E-3</v>
      </c>
    </row>
    <row r="3441" spans="2:17" x14ac:dyDescent="0.2">
      <c r="B3441" s="39" t="s">
        <v>42</v>
      </c>
      <c r="D3441" s="42">
        <f>_xll.qlCalendarAdvance(Calendar,$D3440,B3441,"f",FALSE)</f>
        <v>63872</v>
      </c>
      <c r="E3441" s="139">
        <f>_xll.qlInterestRateIndexValueDate(IndexON,D3441)</f>
        <v>63872</v>
      </c>
      <c r="F3441" s="155">
        <f>IFERROR(_xll.qlIndexFixing(IndexON,D3441,TRUE,_xll.ohTrigger(RecalcTrigger,TriggerON)),NA())</f>
        <v>6.1005300443284227E-3</v>
      </c>
      <c r="H3441" s="42">
        <f>_xll.qlCalendarAdvance(Calendar,$H3440,B3441,"f",FALSE)</f>
        <v>63872</v>
      </c>
      <c r="I3441" s="139">
        <f>_xll.qlInterestRateIndexValueDate(Index1M,$H3441)</f>
        <v>63874</v>
      </c>
      <c r="J3441" s="144">
        <f>IFERROR(_xll.qlIndexFixing(Index1M,$H3441,TRUE,_xll.ohTrigger(RecalcTrigger,Trigger1M)),NA())</f>
        <v>6.5449935965208421E-3</v>
      </c>
      <c r="K3441" s="44">
        <f>IFERROR(_xll.qlIndexFixing(Index3M,H3441,TRUE,_xll.ohTrigger(RecalcTrigger,Trigger3M)),NA())</f>
        <v>6.7656653179445376E-3</v>
      </c>
      <c r="L3441" s="44">
        <f>IFERROR(_xll.qlIndexFixing(Index6M,$H3441,TRUE,_xll.ohTrigger(RecalcTrigger,Trigger6M)),NA())</f>
        <v>6.1137385513458419E-3</v>
      </c>
      <c r="M3441" s="145">
        <f>IFERROR(_xll.qlIndexFixing(Index1Y,$H3441,TRUE,_xll.ohTrigger(RecalcTrigger,Trigger1Y)),NA())</f>
        <v>6.8973859415698011E-3</v>
      </c>
      <c r="N3441" s="144">
        <f>IFERROR(_xll.qlIndexFixing(ONIndex1M,I3441,TRUE,_xll.ohTrigger(RecalcTrigger,Trigger1M)),NA())</f>
        <v>6.5414715451606043E-3</v>
      </c>
      <c r="O3441" s="44">
        <f>IFERROR(_xll.qlIndexFixing(ONIndex3M,I3441,TRUE,_xll.ohTrigger(RecalcTrigger,Trigger3M)),NA())</f>
        <v>6.7542210000137715E-3</v>
      </c>
      <c r="P3441" s="44">
        <f>IFERROR(_xll.qlIndexFixing(ONIndex6M,I3441,TRUE,_xll.ohTrigger(RecalcTrigger,Trigger6M)),NA())</f>
        <v>6.1314836513659543E-3</v>
      </c>
      <c r="Q3441" s="145">
        <f>IFERROR(_xll.qlIndexFixing(ONIndex1Y,I3441,TRUE,_xll.ohTrigger(RecalcTrigger,Trigger1Y)),NA())</f>
        <v>6.8621711580263423E-3</v>
      </c>
    </row>
    <row r="3442" spans="2:17" x14ac:dyDescent="0.2">
      <c r="B3442" s="39" t="s">
        <v>42</v>
      </c>
      <c r="D3442" s="42">
        <f>_xll.qlCalendarAdvance(Calendar,$D3441,B3442,"f",FALSE)</f>
        <v>63879</v>
      </c>
      <c r="E3442" s="139">
        <f>_xll.qlInterestRateIndexValueDate(IndexON,D3442)</f>
        <v>63879</v>
      </c>
      <c r="F3442" s="155">
        <f>IFERROR(_xll.qlIndexFixing(IndexON,D3442,TRUE,_xll.ohTrigger(RecalcTrigger,TriggerON)),NA())</f>
        <v>6.1005300443284227E-3</v>
      </c>
      <c r="H3442" s="42">
        <f>_xll.qlCalendarAdvance(Calendar,$H3441,B3442,"f",FALSE)</f>
        <v>63879</v>
      </c>
      <c r="I3442" s="139">
        <f>_xll.qlInterestRateIndexValueDate(Index1M,$H3442)</f>
        <v>63881</v>
      </c>
      <c r="J3442" s="144">
        <f>IFERROR(_xll.qlIndexFixing(Index1M,$H3442,TRUE,_xll.ohTrigger(RecalcTrigger,Trigger1M)),NA())</f>
        <v>6.5460897417650927E-3</v>
      </c>
      <c r="K3442" s="44">
        <f>IFERROR(_xll.qlIndexFixing(Index3M,H3442,TRUE,_xll.ohTrigger(RecalcTrigger,Trigger3M)),NA())</f>
        <v>6.766547066818453E-3</v>
      </c>
      <c r="L3442" s="44">
        <f>IFERROR(_xll.qlIndexFixing(Index6M,$H3442,TRUE,_xll.ohTrigger(RecalcTrigger,Trigger6M)),NA())</f>
        <v>6.1115812491782185E-3</v>
      </c>
      <c r="M3442" s="145">
        <f>IFERROR(_xll.qlIndexFixing(Index1Y,$H3442,TRUE,_xll.ohTrigger(RecalcTrigger,Trigger1Y)),NA())</f>
        <v>6.897689974613555E-3</v>
      </c>
      <c r="N3442" s="144">
        <f>IFERROR(_xll.qlIndexFixing(ONIndex1M,I3442,TRUE,_xll.ohTrigger(RecalcTrigger,Trigger1M)),NA())</f>
        <v>6.5425883022474096E-3</v>
      </c>
      <c r="O3442" s="44">
        <f>IFERROR(_xll.qlIndexFixing(ONIndex3M,I3442,TRUE,_xll.ohTrigger(RecalcTrigger,Trigger3M)),NA())</f>
        <v>6.7551856396619314E-3</v>
      </c>
      <c r="P3442" s="44">
        <f>IFERROR(_xll.qlIndexFixing(ONIndex6M,I3442,TRUE,_xll.ohTrigger(RecalcTrigger,Trigger6M)),NA())</f>
        <v>6.1291858430223556E-3</v>
      </c>
      <c r="Q3442" s="145">
        <f>IFERROR(_xll.qlIndexFixing(ONIndex1Y,I3442,TRUE,_xll.ohTrigger(RecalcTrigger,Trigger1Y)),NA())</f>
        <v>6.862857209002371E-3</v>
      </c>
    </row>
    <row r="3443" spans="2:17" x14ac:dyDescent="0.2">
      <c r="B3443" s="39" t="s">
        <v>42</v>
      </c>
      <c r="D3443" s="42">
        <f>_xll.qlCalendarAdvance(Calendar,$D3442,B3443,"f",FALSE)</f>
        <v>63886</v>
      </c>
      <c r="E3443" s="139">
        <f>_xll.qlInterestRateIndexValueDate(IndexON,D3443)</f>
        <v>63886</v>
      </c>
      <c r="F3443" s="155">
        <f>IFERROR(_xll.qlIndexFixing(IndexON,D3443,TRUE,_xll.ohTrigger(RecalcTrigger,TriggerON)),NA())</f>
        <v>6.1005300442484867E-3</v>
      </c>
      <c r="H3443" s="42">
        <f>_xll.qlCalendarAdvance(Calendar,$H3442,B3443,"f",FALSE)</f>
        <v>63886</v>
      </c>
      <c r="I3443" s="139">
        <f>_xll.qlInterestRateIndexValueDate(Index1M,$H3443)</f>
        <v>63888</v>
      </c>
      <c r="J3443" s="144">
        <f>IFERROR(_xll.qlIndexFixing(Index1M,$H3443,TRUE,_xll.ohTrigger(RecalcTrigger,Trigger1M)),NA())</f>
        <v>6.5471723678081004E-3</v>
      </c>
      <c r="K3443" s="44">
        <f>IFERROR(_xll.qlIndexFixing(Index3M,H3443,TRUE,_xll.ohTrigger(RecalcTrigger,Trigger3M)),NA())</f>
        <v>6.7669228290512251E-3</v>
      </c>
      <c r="L3443" s="44">
        <f>IFERROR(_xll.qlIndexFixing(Index6M,$H3443,TRUE,_xll.ohTrigger(RecalcTrigger,Trigger6M)),NA())</f>
        <v>6.1093387869881124E-3</v>
      </c>
      <c r="M3443" s="145">
        <f>IFERROR(_xll.qlIndexFixing(Index1Y,$H3443,TRUE,_xll.ohTrigger(RecalcTrigger,Trigger1Y)),NA())</f>
        <v>6.8977489169764631E-3</v>
      </c>
      <c r="N3443" s="144">
        <f>IFERROR(_xll.qlIndexFixing(ONIndex1M,I3443,TRUE,_xll.ohTrigger(RecalcTrigger,Trigger1M)),NA())</f>
        <v>6.5436915782779437E-3</v>
      </c>
      <c r="O3443" s="44">
        <f>IFERROR(_xll.qlIndexFixing(ONIndex3M,I3443,TRUE,_xll.ohTrigger(RecalcTrigger,Trigger3M)),NA())</f>
        <v>6.7561364490931197E-3</v>
      </c>
      <c r="P3443" s="44">
        <f>IFERROR(_xll.qlIndexFixing(ONIndex6M,I3443,TRUE,_xll.ohTrigger(RecalcTrigger,Trigger6M)),NA())</f>
        <v>6.1268998702512789E-3</v>
      </c>
      <c r="Q3443" s="145">
        <f>IFERROR(_xll.qlIndexFixing(ONIndex1Y,I3443,TRUE,_xll.ohTrigger(RecalcTrigger,Trigger1Y)),NA())</f>
        <v>6.8635285948293046E-3</v>
      </c>
    </row>
    <row r="3444" spans="2:17" x14ac:dyDescent="0.2">
      <c r="B3444" s="39" t="s">
        <v>42</v>
      </c>
      <c r="D3444" s="42">
        <f>_xll.qlCalendarAdvance(Calendar,$D3443,B3444,"f",FALSE)</f>
        <v>63893</v>
      </c>
      <c r="E3444" s="139">
        <f>_xll.qlInterestRateIndexValueDate(IndexON,D3444)</f>
        <v>63893</v>
      </c>
      <c r="F3444" s="155">
        <f>IFERROR(_xll.qlIndexFixing(IndexON,D3444,TRUE,_xll.ohTrigger(RecalcTrigger,TriggerON)),NA())</f>
        <v>6.1005300443284227E-3</v>
      </c>
      <c r="H3444" s="42">
        <f>_xll.qlCalendarAdvance(Calendar,$H3443,B3444,"f",FALSE)</f>
        <v>63893</v>
      </c>
      <c r="I3444" s="139">
        <f>_xll.qlInterestRateIndexValueDate(Index1M,$H3444)</f>
        <v>63895</v>
      </c>
      <c r="J3444" s="144">
        <f>IFERROR(_xll.qlIndexFixing(Index1M,$H3444,TRUE,_xll.ohTrigger(RecalcTrigger,Trigger1M)),NA())</f>
        <v>6.548241455065531E-3</v>
      </c>
      <c r="K3444" s="44">
        <f>IFERROR(_xll.qlIndexFixing(Index3M,H3444,TRUE,_xll.ohTrigger(RecalcTrigger,Trigger3M)),NA())</f>
        <v>6.7677805543260305E-3</v>
      </c>
      <c r="L3444" s="44">
        <f>IFERROR(_xll.qlIndexFixing(Index6M,$H3444,TRUE,_xll.ohTrigger(RecalcTrigger,Trigger6M)),NA())</f>
        <v>6.1072065081317741E-3</v>
      </c>
      <c r="M3444" s="145">
        <f>IFERROR(_xll.qlIndexFixing(Index1Y,$H3444,TRUE,_xll.ohTrigger(RecalcTrigger,Trigger1Y)),NA())</f>
        <v>6.898252070966452E-3</v>
      </c>
      <c r="N3444" s="144">
        <f>IFERROR(_xll.qlIndexFixing(ONIndex1M,I3444,TRUE,_xll.ohTrigger(RecalcTrigger,Trigger1M)),NA())</f>
        <v>6.5447813534280641E-3</v>
      </c>
      <c r="O3444" s="44">
        <f>IFERROR(_xll.qlIndexFixing(ONIndex3M,I3444,TRUE,_xll.ohTrigger(RecalcTrigger,Trigger3M)),NA())</f>
        <v>6.7570734082433859E-3</v>
      </c>
      <c r="P3444" s="44">
        <f>IFERROR(_xll.qlIndexFixing(ONIndex6M,I3444,TRUE,_xll.ohTrigger(RecalcTrigger,Trigger6M)),NA())</f>
        <v>6.1246257503988488E-3</v>
      </c>
      <c r="Q3444" s="145">
        <f>IFERROR(_xll.qlIndexFixing(ONIndex1Y,I3444,TRUE,_xll.ohTrigger(RecalcTrigger,Trigger1Y)),NA())</f>
        <v>6.8641852943240877E-3</v>
      </c>
    </row>
    <row r="3445" spans="2:17" x14ac:dyDescent="0.2">
      <c r="B3445" s="39" t="s">
        <v>42</v>
      </c>
      <c r="D3445" s="42">
        <f>_xll.qlCalendarAdvance(Calendar,$D3444,B3445,"f",FALSE)</f>
        <v>63900</v>
      </c>
      <c r="E3445" s="139">
        <f>_xll.qlInterestRateIndexValueDate(IndexON,D3445)</f>
        <v>63900</v>
      </c>
      <c r="F3445" s="155">
        <f>IFERROR(_xll.qlIndexFixing(IndexON,D3445,TRUE,_xll.ohTrigger(RecalcTrigger,TriggerON)),NA())</f>
        <v>6.1005300443284227E-3</v>
      </c>
      <c r="H3445" s="42">
        <f>_xll.qlCalendarAdvance(Calendar,$H3444,B3445,"f",FALSE)</f>
        <v>63900</v>
      </c>
      <c r="I3445" s="139">
        <f>_xll.qlInterestRateIndexValueDate(Index1M,$H3445)</f>
        <v>63902</v>
      </c>
      <c r="J3445" s="144">
        <f>IFERROR(_xll.qlIndexFixing(Index1M,$H3445,TRUE,_xll.ohTrigger(RecalcTrigger,Trigger1M)),NA())</f>
        <v>6.5492969839530514E-3</v>
      </c>
      <c r="K3445" s="44">
        <f>IFERROR(_xll.qlIndexFixing(Index3M,H3445,TRUE,_xll.ohTrigger(RecalcTrigger,Trigger3M)),NA())</f>
        <v>6.7686242698217214E-3</v>
      </c>
      <c r="L3445" s="44">
        <f>IFERROR(_xll.qlIndexFixing(Index6M,$H3445,TRUE,_xll.ohTrigger(RecalcTrigger,Trigger6M)),NA())</f>
        <v>6.1050863509918129E-3</v>
      </c>
      <c r="M3445" s="145">
        <f>IFERROR(_xll.qlIndexFixing(Index1Y,$H3445,TRUE,_xll.ohTrigger(RecalcTrigger,Trigger1Y)),NA())</f>
        <v>6.8985100913745425E-3</v>
      </c>
      <c r="N3445" s="144">
        <f>IFERROR(_xll.qlIndexFixing(ONIndex1M,I3445,TRUE,_xll.ohTrigger(RecalcTrigger,Trigger1M)),NA())</f>
        <v>6.5458576083532449E-3</v>
      </c>
      <c r="O3445" s="44">
        <f>IFERROR(_xll.qlIndexFixing(ONIndex3M,I3445,TRUE,_xll.ohTrigger(RecalcTrigger,Trigger3M)),NA())</f>
        <v>6.7579964968089712E-3</v>
      </c>
      <c r="P3445" s="44">
        <f>IFERROR(_xll.qlIndexFixing(ONIndex6M,I3445,TRUE,_xll.ohTrigger(RecalcTrigger,Trigger6M)),NA())</f>
        <v>6.1223635004914456E-3</v>
      </c>
      <c r="Q3445" s="145">
        <f>IFERROR(_xll.qlIndexFixing(ONIndex1Y,I3445,TRUE,_xll.ohTrigger(RecalcTrigger,Trigger1Y)),NA())</f>
        <v>6.8648272859039849E-3</v>
      </c>
    </row>
    <row r="3446" spans="2:17" x14ac:dyDescent="0.2">
      <c r="B3446" s="39" t="s">
        <v>42</v>
      </c>
      <c r="D3446" s="42">
        <f>_xll.qlCalendarAdvance(Calendar,$D3445,B3446,"f",FALSE)</f>
        <v>63907</v>
      </c>
      <c r="E3446" s="139">
        <f>_xll.qlInterestRateIndexValueDate(IndexON,D3446)</f>
        <v>63907</v>
      </c>
      <c r="F3446" s="155">
        <f>IFERROR(_xll.qlIndexFixing(IndexON,D3446,TRUE,_xll.ohTrigger(RecalcTrigger,TriggerON)),NA())</f>
        <v>6.1005300443284227E-3</v>
      </c>
      <c r="H3446" s="42">
        <f>_xll.qlCalendarAdvance(Calendar,$H3445,B3446,"f",FALSE)</f>
        <v>63907</v>
      </c>
      <c r="I3446" s="139">
        <f>_xll.qlInterestRateIndexValueDate(Index1M,$H3446)</f>
        <v>63909</v>
      </c>
      <c r="J3446" s="144">
        <f>IFERROR(_xll.qlIndexFixing(Index1M,$H3446,TRUE,_xll.ohTrigger(RecalcTrigger,Trigger1M)),NA())</f>
        <v>6.550338934888906E-3</v>
      </c>
      <c r="K3446" s="44">
        <f>IFERROR(_xll.qlIndexFixing(Index3M,H3446,TRUE,_xll.ohTrigger(RecalcTrigger,Trigger3M)),NA())</f>
        <v>6.7694539554183919E-3</v>
      </c>
      <c r="L3446" s="44">
        <f>IFERROR(_xll.qlIndexFixing(Index6M,$H3446,TRUE,_xll.ohTrigger(RecalcTrigger,Trigger6M)),NA())</f>
        <v>6.1029783327610707E-3</v>
      </c>
      <c r="M3446" s="145">
        <f>IFERROR(_xll.qlIndexFixing(Index1Y,$H3446,TRUE,_xll.ohTrigger(RecalcTrigger,Trigger1Y)),NA())</f>
        <v>6.8987527313378143E-3</v>
      </c>
      <c r="N3446" s="144">
        <f>IFERROR(_xll.qlIndexFixing(ONIndex1M,I3446,TRUE,_xll.ohTrigger(RecalcTrigger,Trigger1M)),NA())</f>
        <v>6.5472214665796002E-3</v>
      </c>
      <c r="O3446" s="44">
        <f>IFERROR(_xll.qlIndexFixing(ONIndex3M,I3446,TRUE,_xll.ohTrigger(RecalcTrigger,Trigger3M)),NA())</f>
        <v>6.7591629117735863E-3</v>
      </c>
      <c r="P3446" s="44">
        <f>IFERROR(_xll.qlIndexFixing(ONIndex6M,I3446,TRUE,_xll.ohTrigger(RecalcTrigger,Trigger6M)),NA())</f>
        <v>6.119472363002032E-3</v>
      </c>
      <c r="Q3446" s="145">
        <f>IFERROR(_xll.qlIndexFixing(ONIndex1Y,I3446,TRUE,_xll.ohTrigger(RecalcTrigger,Trigger1Y)),NA())</f>
        <v>6.8656310581527435E-3</v>
      </c>
    </row>
    <row r="3447" spans="2:17" x14ac:dyDescent="0.2">
      <c r="B3447" s="39" t="s">
        <v>42</v>
      </c>
      <c r="D3447" s="42">
        <f>_xll.qlCalendarAdvance(Calendar,$D3446,B3447,"f",FALSE)</f>
        <v>63915</v>
      </c>
      <c r="E3447" s="139">
        <f>_xll.qlInterestRateIndexValueDate(IndexON,D3447)</f>
        <v>63915</v>
      </c>
      <c r="F3447" s="155">
        <f>IFERROR(_xll.qlIndexFixing(IndexON,D3447,TRUE,_xll.ohTrigger(RecalcTrigger,TriggerON)),NA())</f>
        <v>6.1005300443284227E-3</v>
      </c>
      <c r="H3447" s="42">
        <f>_xll.qlCalendarAdvance(Calendar,$H3446,B3447,"f",FALSE)</f>
        <v>63915</v>
      </c>
      <c r="I3447" s="139">
        <f>_xll.qlInterestRateIndexValueDate(Index1M,$H3447)</f>
        <v>63919</v>
      </c>
      <c r="J3447" s="144">
        <f>IFERROR(_xll.qlIndexFixing(Index1M,$H3447,TRUE,_xll.ohTrigger(RecalcTrigger,Trigger1M)),NA())</f>
        <v>6.5518038438056574E-3</v>
      </c>
      <c r="K3447" s="44">
        <f>IFERROR(_xll.qlIndexFixing(Index3M,H3447,TRUE,_xll.ohTrigger(RecalcTrigger,Trigger3M)),NA())</f>
        <v>6.770377048215764E-3</v>
      </c>
      <c r="L3447" s="44">
        <f>IFERROR(_xll.qlIndexFixing(Index6M,$H3447,TRUE,_xll.ohTrigger(RecalcTrigger,Trigger6M)),NA())</f>
        <v>6.1002688271009093E-3</v>
      </c>
      <c r="M3447" s="145">
        <f>IFERROR(_xll.qlIndexFixing(Index1Y,$H3447,TRUE,_xll.ohTrigger(RecalcTrigger,Trigger1Y)),NA())</f>
        <v>6.898929367362968E-3</v>
      </c>
      <c r="N3447" s="144">
        <f>IFERROR(_xll.qlIndexFixing(ONIndex1M,I3447,TRUE,_xll.ohTrigger(RecalcTrigger,Trigger1M)),NA())</f>
        <v>6.5482667443639286E-3</v>
      </c>
      <c r="O3447" s="44">
        <f>IFERROR(_xll.qlIndexFixing(ONIndex3M,I3447,TRUE,_xll.ohTrigger(RecalcTrigger,Trigger3M)),NA())</f>
        <v>6.7600542213597237E-3</v>
      </c>
      <c r="P3447" s="44">
        <f>IFERROR(_xll.qlIndexFixing(ONIndex6M,I3447,TRUE,_xll.ohTrigger(RecalcTrigger,Trigger6M)),NA())</f>
        <v>6.1172373091800125E-3</v>
      </c>
      <c r="Q3447" s="145">
        <f>IFERROR(_xll.qlIndexFixing(ONIndex1Y,I3447,TRUE,_xll.ohTrigger(RecalcTrigger,Trigger1Y)),NA())</f>
        <v>6.8662393522078702E-3</v>
      </c>
    </row>
    <row r="3448" spans="2:17" x14ac:dyDescent="0.2">
      <c r="B3448" s="39" t="s">
        <v>42</v>
      </c>
      <c r="D3448" s="42">
        <f>_xll.qlCalendarAdvance(Calendar,$D3447,B3448,"f",FALSE)</f>
        <v>63922</v>
      </c>
      <c r="E3448" s="139">
        <f>_xll.qlInterestRateIndexValueDate(IndexON,D3448)</f>
        <v>63922</v>
      </c>
      <c r="F3448" s="155">
        <f>IFERROR(_xll.qlIndexFixing(IndexON,D3448,TRUE,_xll.ohTrigger(RecalcTrigger,TriggerON)),NA())</f>
        <v>6.1005300442484867E-3</v>
      </c>
      <c r="H3448" s="42">
        <f>_xll.qlCalendarAdvance(Calendar,$H3447,B3448,"f",FALSE)</f>
        <v>63922</v>
      </c>
      <c r="I3448" s="139">
        <f>_xll.qlInterestRateIndexValueDate(Index1M,$H3448)</f>
        <v>63926</v>
      </c>
      <c r="J3448" s="144">
        <f>IFERROR(_xll.qlIndexFixing(Index1M,$H3448,TRUE,_xll.ohTrigger(RecalcTrigger,Trigger1M)),NA())</f>
        <v>6.5528127381801523E-3</v>
      </c>
      <c r="K3448" s="44">
        <f>IFERROR(_xll.qlIndexFixing(Index3M,H3448,TRUE,_xll.ohTrigger(RecalcTrigger,Trigger3M)),NA())</f>
        <v>6.7716458045295694E-3</v>
      </c>
      <c r="L3448" s="44">
        <f>IFERROR(_xll.qlIndexFixing(Index6M,$H3448,TRUE,_xll.ohTrigger(RecalcTrigger,Trigger6M)),NA())</f>
        <v>6.0979095030938629E-3</v>
      </c>
      <c r="M3448" s="145">
        <f>IFERROR(_xll.qlIndexFixing(Index1Y,$H3448,TRUE,_xll.ohTrigger(RecalcTrigger,Trigger1Y)),NA())</f>
        <v>6.8991367902516958E-3</v>
      </c>
      <c r="N3448" s="144">
        <f>IFERROR(_xll.qlIndexFixing(ONIndex1M,I3448,TRUE,_xll.ohTrigger(RecalcTrigger,Trigger1M)),NA())</f>
        <v>6.5491518852844877E-3</v>
      </c>
      <c r="O3448" s="44">
        <f>IFERROR(_xll.qlIndexFixing(ONIndex3M,I3448,TRUE,_xll.ohTrigger(RecalcTrigger,Trigger3M)),NA())</f>
        <v>6.7608071094316102E-3</v>
      </c>
      <c r="P3448" s="44">
        <f>IFERROR(_xll.qlIndexFixing(ONIndex6M,I3448,TRUE,_xll.ohTrigger(RecalcTrigger,Trigger6M)),NA())</f>
        <v>6.1153310407568995E-3</v>
      </c>
      <c r="Q3448" s="145">
        <f>IFERROR(_xll.qlIndexFixing(ONIndex1Y,I3448,TRUE,_xll.ohTrigger(RecalcTrigger,Trigger1Y)),NA())</f>
        <v>6.8667489860629871E-3</v>
      </c>
    </row>
    <row r="3449" spans="2:17" x14ac:dyDescent="0.2">
      <c r="B3449" s="39" t="s">
        <v>42</v>
      </c>
      <c r="D3449" s="42">
        <f>_xll.qlCalendarAdvance(Calendar,$D3448,B3449,"f",FALSE)</f>
        <v>63929</v>
      </c>
      <c r="E3449" s="139">
        <f>_xll.qlInterestRateIndexValueDate(IndexON,D3449)</f>
        <v>63929</v>
      </c>
      <c r="F3449" s="155">
        <f>IFERROR(_xll.qlIndexFixing(IndexON,D3449,TRUE,_xll.ohTrigger(RecalcTrigger,TriggerON)),NA())</f>
        <v>6.1005300442484867E-3</v>
      </c>
      <c r="H3449" s="42">
        <f>_xll.qlCalendarAdvance(Calendar,$H3448,B3449,"f",FALSE)</f>
        <v>63929</v>
      </c>
      <c r="I3449" s="139">
        <f>_xll.qlInterestRateIndexValueDate(Index1M,$H3449)</f>
        <v>63933</v>
      </c>
      <c r="J3449" s="144">
        <f>IFERROR(_xll.qlIndexFixing(Index1M,$H3449,TRUE,_xll.ohTrigger(RecalcTrigger,Trigger1M)),NA())</f>
        <v>6.5538079874566928E-3</v>
      </c>
      <c r="K3449" s="44">
        <f>IFERROR(_xll.qlIndexFixing(Index3M,H3449,TRUE,_xll.ohTrigger(RecalcTrigger,Trigger3M)),NA())</f>
        <v>6.7723085692882098E-3</v>
      </c>
      <c r="L3449" s="44">
        <f>IFERROR(_xll.qlIndexFixing(Index6M,$H3449,TRUE,_xll.ohTrigger(RecalcTrigger,Trigger6M)),NA())</f>
        <v>6.0958432345248701E-3</v>
      </c>
      <c r="M3449" s="145">
        <f>IFERROR(_xll.qlIndexFixing(Index1Y,$H3449,TRUE,_xll.ohTrigger(RecalcTrigger,Trigger1Y)),NA())</f>
        <v>6.8993287628131596E-3</v>
      </c>
      <c r="N3449" s="144">
        <f>IFERROR(_xll.qlIndexFixing(ONIndex1M,I3449,TRUE,_xll.ohTrigger(RecalcTrigger,Trigger1M)),NA())</f>
        <v>6.5501719190219632E-3</v>
      </c>
      <c r="O3449" s="44">
        <f>IFERROR(_xll.qlIndexFixing(ONIndex3M,I3449,TRUE,_xll.ohTrigger(RecalcTrigger,Trigger3M)),NA())</f>
        <v>6.7616725211738782E-3</v>
      </c>
      <c r="P3449" s="44">
        <f>IFERROR(_xll.qlIndexFixing(ONIndex6M,I3449,TRUE,_xll.ohTrigger(RecalcTrigger,Trigger6M)),NA())</f>
        <v>6.113118149846386E-3</v>
      </c>
      <c r="Q3449" s="145">
        <f>IFERROR(_xll.qlIndexFixing(ONIndex1Y,I3449,TRUE,_xll.ohTrigger(RecalcTrigger,Trigger1Y)),NA())</f>
        <v>6.8673298189647625E-3</v>
      </c>
    </row>
    <row r="3450" spans="2:17" x14ac:dyDescent="0.2">
      <c r="B3450" s="39" t="s">
        <v>42</v>
      </c>
      <c r="D3450" s="42">
        <f>_xll.qlCalendarAdvance(Calendar,$D3449,B3450,"f",FALSE)</f>
        <v>63936</v>
      </c>
      <c r="E3450" s="139">
        <f>_xll.qlInterestRateIndexValueDate(IndexON,D3450)</f>
        <v>63936</v>
      </c>
      <c r="F3450" s="155">
        <f>IFERROR(_xll.qlIndexFixing(IndexON,D3450,TRUE,_xll.ohTrigger(RecalcTrigger,TriggerON)),NA())</f>
        <v>6.1005300442484867E-3</v>
      </c>
      <c r="H3450" s="42">
        <f>_xll.qlCalendarAdvance(Calendar,$H3449,B3450,"f",FALSE)</f>
        <v>63936</v>
      </c>
      <c r="I3450" s="139">
        <f>_xll.qlInterestRateIndexValueDate(Index1M,$H3450)</f>
        <v>63940</v>
      </c>
      <c r="J3450" s="144">
        <f>IFERROR(_xll.qlIndexFixing(Index1M,$H3450,TRUE,_xll.ohTrigger(RecalcTrigger,Trigger1M)),NA())</f>
        <v>6.5547895720561014E-3</v>
      </c>
      <c r="K3450" s="44">
        <f>IFERROR(_xll.qlIndexFixing(Index3M,H3450,TRUE,_xll.ohTrigger(RecalcTrigger,Trigger3M)),NA())</f>
        <v>6.773074882686002E-3</v>
      </c>
      <c r="L3450" s="44">
        <f>IFERROR(_xll.qlIndexFixing(Index6M,$H3450,TRUE,_xll.ohTrigger(RecalcTrigger,Trigger6M)),NA())</f>
        <v>6.0937891810147323E-3</v>
      </c>
      <c r="M3450" s="145">
        <f>IFERROR(_xll.qlIndexFixing(Index1Y,$H3450,TRUE,_xll.ohTrigger(RecalcTrigger,Trigger1Y)),NA())</f>
        <v>6.8995052636028151E-3</v>
      </c>
      <c r="N3450" s="144">
        <f>IFERROR(_xll.qlIndexFixing(ONIndex1M,I3450,TRUE,_xll.ohTrigger(RecalcTrigger,Trigger1M)),NA())</f>
        <v>6.5511783317351302E-3</v>
      </c>
      <c r="O3450" s="44">
        <f>IFERROR(_xll.qlIndexFixing(ONIndex3M,I3450,TRUE,_xll.ohTrigger(RecalcTrigger,Trigger3M)),NA())</f>
        <v>6.7625239592139508E-3</v>
      </c>
      <c r="P3450" s="44">
        <f>IFERROR(_xll.qlIndexFixing(ONIndex6M,I3450,TRUE,_xll.ohTrigger(RecalcTrigger,Trigger6M)),NA())</f>
        <v>6.1109172172901793E-3</v>
      </c>
      <c r="Q3450" s="145">
        <f>IFERROR(_xll.qlIndexFixing(ONIndex1Y,I3450,TRUE,_xll.ohTrigger(RecalcTrigger,Trigger1Y)),NA())</f>
        <v>6.8678958345191887E-3</v>
      </c>
    </row>
    <row r="3451" spans="2:17" x14ac:dyDescent="0.2">
      <c r="B3451" s="39" t="s">
        <v>42</v>
      </c>
      <c r="D3451" s="42">
        <f>_xll.qlCalendarAdvance(Calendar,$D3450,B3451,"f",FALSE)</f>
        <v>63943</v>
      </c>
      <c r="E3451" s="139">
        <f>_xll.qlInterestRateIndexValueDate(IndexON,D3451)</f>
        <v>63943</v>
      </c>
      <c r="F3451" s="155">
        <f>IFERROR(_xll.qlIndexFixing(IndexON,D3451,TRUE,_xll.ohTrigger(RecalcTrigger,TriggerON)),NA())</f>
        <v>6.1005300443284227E-3</v>
      </c>
      <c r="H3451" s="42">
        <f>_xll.qlCalendarAdvance(Calendar,$H3450,B3451,"f",FALSE)</f>
        <v>63943</v>
      </c>
      <c r="I3451" s="139">
        <f>_xll.qlInterestRateIndexValueDate(Index1M,$H3451)</f>
        <v>63947</v>
      </c>
      <c r="J3451" s="144">
        <f>IFERROR(_xll.qlIndexFixing(Index1M,$H3451,TRUE,_xll.ohTrigger(RecalcTrigger,Trigger1M)),NA())</f>
        <v>6.5557574723888873E-3</v>
      </c>
      <c r="K3451" s="44">
        <f>IFERROR(_xll.qlIndexFixing(Index3M,H3451,TRUE,_xll.ohTrigger(RecalcTrigger,Trigger3M)),NA())</f>
        <v>6.7738270552730739E-3</v>
      </c>
      <c r="L3451" s="44">
        <f>IFERROR(_xll.qlIndexFixing(Index6M,$H3451,TRUE,_xll.ohTrigger(RecalcTrigger,Trigger6M)),NA())</f>
        <v>6.0917473597584849E-3</v>
      </c>
      <c r="M3451" s="145">
        <f>IFERROR(_xll.qlIndexFixing(Index1Y,$H3451,TRUE,_xll.ohTrigger(RecalcTrigger,Trigger1Y)),NA())</f>
        <v>6.8996662711752399E-3</v>
      </c>
      <c r="N3451" s="144">
        <f>IFERROR(_xll.qlIndexFixing(ONIndex1M,I3451,TRUE,_xll.ohTrigger(RecalcTrigger,Trigger1M)),NA())</f>
        <v>6.5521711039195907E-3</v>
      </c>
      <c r="O3451" s="44">
        <f>IFERROR(_xll.qlIndexFixing(ONIndex3M,I3451,TRUE,_xll.ohTrigger(RecalcTrigger,Trigger3M)),NA())</f>
        <v>6.7633614034079415E-3</v>
      </c>
      <c r="P3451" s="44">
        <f>IFERROR(_xll.qlIndexFixing(ONIndex6M,I3451,TRUE,_xll.ohTrigger(RecalcTrigger,Trigger6M)),NA())</f>
        <v>6.108728260434404E-3</v>
      </c>
      <c r="Q3451" s="145">
        <f>IFERROR(_xll.qlIndexFixing(ONIndex1Y,I3451,TRUE,_xll.ohTrigger(RecalcTrigger,Trigger1Y)),NA())</f>
        <v>6.8684470117030827E-3</v>
      </c>
    </row>
    <row r="3452" spans="2:17" x14ac:dyDescent="0.2">
      <c r="B3452" s="39" t="s">
        <v>42</v>
      </c>
      <c r="D3452" s="42">
        <f>_xll.qlCalendarAdvance(Calendar,$D3451,B3452,"f",FALSE)</f>
        <v>63950</v>
      </c>
      <c r="E3452" s="139">
        <f>_xll.qlInterestRateIndexValueDate(IndexON,D3452)</f>
        <v>63950</v>
      </c>
      <c r="F3452" s="155">
        <f>IFERROR(_xll.qlIndexFixing(IndexON,D3452,TRUE,_xll.ohTrigger(RecalcTrigger,TriggerON)),NA())</f>
        <v>6.1005300443284227E-3</v>
      </c>
      <c r="H3452" s="42">
        <f>_xll.qlCalendarAdvance(Calendar,$H3451,B3452,"f",FALSE)</f>
        <v>63950</v>
      </c>
      <c r="I3452" s="139">
        <f>_xll.qlInterestRateIndexValueDate(Index1M,$H3452)</f>
        <v>63954</v>
      </c>
      <c r="J3452" s="144">
        <f>IFERROR(_xll.qlIndexFixing(Index1M,$H3452,TRUE,_xll.ohTrigger(RecalcTrigger,Trigger1M)),NA())</f>
        <v>6.5563313387219579E-3</v>
      </c>
      <c r="K3452" s="44">
        <f>IFERROR(_xll.qlIndexFixing(Index3M,H3452,TRUE,_xll.ohTrigger(RecalcTrigger,Trigger3M)),NA())</f>
        <v>6.7745650669310143E-3</v>
      </c>
      <c r="L3452" s="44">
        <f>IFERROR(_xll.qlIndexFixing(Index6M,$H3452,TRUE,_xll.ohTrigger(RecalcTrigger,Trigger6M)),NA())</f>
        <v>6.0897177879538017E-3</v>
      </c>
      <c r="M3452" s="145">
        <f>IFERROR(_xll.qlIndexFixing(Index1Y,$H3452,TRUE,_xll.ohTrigger(RecalcTrigger,Trigger1Y)),NA())</f>
        <v>6.899811764086548E-3</v>
      </c>
      <c r="N3452" s="144">
        <f>IFERROR(_xll.qlIndexFixing(ONIndex1M,I3452,TRUE,_xll.ohTrigger(RecalcTrigger,Trigger1M)),NA())</f>
        <v>6.5531502159910104E-3</v>
      </c>
      <c r="O3452" s="44">
        <f>IFERROR(_xll.qlIndexFixing(ONIndex3M,I3452,TRUE,_xll.ohTrigger(RecalcTrigger,Trigger3M)),NA())</f>
        <v>6.7641848340116439E-3</v>
      </c>
      <c r="P3452" s="44">
        <f>IFERROR(_xll.qlIndexFixing(ONIndex6M,I3452,TRUE,_xll.ohTrigger(RecalcTrigger,Trigger6M)),NA())</f>
        <v>6.1065512963054402E-3</v>
      </c>
      <c r="Q3452" s="145">
        <f>IFERROR(_xll.qlIndexFixing(ONIndex1Y,I3452,TRUE,_xll.ohTrigger(RecalcTrigger,Trigger1Y)),NA())</f>
        <v>6.8689833290136448E-3</v>
      </c>
    </row>
    <row r="3453" spans="2:17" x14ac:dyDescent="0.2">
      <c r="B3453" s="39" t="s">
        <v>42</v>
      </c>
      <c r="D3453" s="42">
        <f>_xll.qlCalendarAdvance(Calendar,$D3452,B3453,"f",FALSE)</f>
        <v>63957</v>
      </c>
      <c r="E3453" s="139">
        <f>_xll.qlInterestRateIndexValueDate(IndexON,D3453)</f>
        <v>63957</v>
      </c>
      <c r="F3453" s="155">
        <f>IFERROR(_xll.qlIndexFixing(IndexON,D3453,TRUE,_xll.ohTrigger(RecalcTrigger,TriggerON)),NA())</f>
        <v>6.1005300442484867E-3</v>
      </c>
      <c r="H3453" s="42">
        <f>_xll.qlCalendarAdvance(Calendar,$H3452,B3453,"f",FALSE)</f>
        <v>63957</v>
      </c>
      <c r="I3453" s="139">
        <f>_xll.qlInterestRateIndexValueDate(Index1M,$H3453)</f>
        <v>63961</v>
      </c>
      <c r="J3453" s="144">
        <f>IFERROR(_xll.qlIndexFixing(Index1M,$H3453,TRUE,_xll.ohTrigger(RecalcTrigger,Trigger1M)),NA())</f>
        <v>6.5572747055751635E-3</v>
      </c>
      <c r="K3453" s="44">
        <f>IFERROR(_xll.qlIndexFixing(Index3M,H3453,TRUE,_xll.ohTrigger(RecalcTrigger,Trigger3M)),NA())</f>
        <v>6.7752888975396519E-3</v>
      </c>
      <c r="L3453" s="44">
        <f>IFERROR(_xll.qlIndexFixing(Index6M,$H3453,TRUE,_xll.ohTrigger(RecalcTrigger,Trigger6M)),NA())</f>
        <v>6.0877004827943997E-3</v>
      </c>
      <c r="M3453" s="145">
        <f>IFERROR(_xll.qlIndexFixing(Index1Y,$H3453,TRUE,_xll.ohTrigger(RecalcTrigger,Trigger1Y)),NA())</f>
        <v>6.8999417208932884E-3</v>
      </c>
      <c r="N3453" s="144">
        <f>IFERROR(_xll.qlIndexFixing(ONIndex1M,I3453,TRUE,_xll.ohTrigger(RecalcTrigger,Trigger1M)),NA())</f>
        <v>6.5541156484449914E-3</v>
      </c>
      <c r="O3453" s="44">
        <f>IFERROR(_xll.qlIndexFixing(ONIndex3M,I3453,TRUE,_xll.ohTrigger(RecalcTrigger,Trigger3M)),NA())</f>
        <v>6.7649942306413635E-3</v>
      </c>
      <c r="P3453" s="44">
        <f>IFERROR(_xll.qlIndexFixing(ONIndex6M,I3453,TRUE,_xll.ohTrigger(RecalcTrigger,Trigger6M)),NA())</f>
        <v>6.1043863420895406E-3</v>
      </c>
      <c r="Q3453" s="145">
        <f>IFERROR(_xll.qlIndexFixing(ONIndex1Y,I3453,TRUE,_xll.ohTrigger(RecalcTrigger,Trigger1Y)),NA())</f>
        <v>6.8695047652678198E-3</v>
      </c>
    </row>
    <row r="3454" spans="2:17" x14ac:dyDescent="0.2">
      <c r="B3454" s="39" t="s">
        <v>42</v>
      </c>
      <c r="D3454" s="42">
        <f>_xll.qlCalendarAdvance(Calendar,$D3453,B3454,"f",FALSE)</f>
        <v>63964</v>
      </c>
      <c r="E3454" s="139">
        <f>_xll.qlInterestRateIndexValueDate(IndexON,D3454)</f>
        <v>63964</v>
      </c>
      <c r="F3454" s="155">
        <f>IFERROR(_xll.qlIndexFixing(IndexON,D3454,TRUE,_xll.ohTrigger(RecalcTrigger,TriggerON)),NA())</f>
        <v>6.1005300443284227E-3</v>
      </c>
      <c r="H3454" s="42">
        <f>_xll.qlCalendarAdvance(Calendar,$H3453,B3454,"f",FALSE)</f>
        <v>63964</v>
      </c>
      <c r="I3454" s="139">
        <f>_xll.qlInterestRateIndexValueDate(Index1M,$H3454)</f>
        <v>63968</v>
      </c>
      <c r="J3454" s="144">
        <f>IFERROR(_xll.qlIndexFixing(Index1M,$H3454,TRUE,_xll.ohTrigger(RecalcTrigger,Trigger1M)),NA())</f>
        <v>6.5582043343548335E-3</v>
      </c>
      <c r="K3454" s="44">
        <f>IFERROR(_xll.qlIndexFixing(Index3M,H3454,TRUE,_xll.ohTrigger(RecalcTrigger,Trigger3M)),NA())</f>
        <v>6.775998526982332E-3</v>
      </c>
      <c r="L3454" s="44">
        <f>IFERROR(_xll.qlIndexFixing(Index6M,$H3454,TRUE,_xll.ohTrigger(RecalcTrigger,Trigger6M)),NA())</f>
        <v>6.0856954614761944E-3</v>
      </c>
      <c r="M3454" s="145">
        <f>IFERROR(_xll.qlIndexFixing(Index1Y,$H3454,TRUE,_xll.ohTrigger(RecalcTrigger,Trigger1Y)),NA())</f>
        <v>6.9000561201528875E-3</v>
      </c>
      <c r="N3454" s="144">
        <f>IFERROR(_xll.qlIndexFixing(ONIndex1M,I3454,TRUE,_xll.ohTrigger(RecalcTrigger,Trigger1M)),NA())</f>
        <v>6.5550673816172633E-3</v>
      </c>
      <c r="O3454" s="44">
        <f>IFERROR(_xll.qlIndexFixing(ONIndex3M,I3454,TRUE,_xll.ohTrigger(RecalcTrigger,Trigger3M)),NA())</f>
        <v>6.7657895733930218E-3</v>
      </c>
      <c r="P3454" s="44">
        <f>IFERROR(_xll.qlIndexFixing(ONIndex6M,I3454,TRUE,_xll.ohTrigger(RecalcTrigger,Trigger6M)),NA())</f>
        <v>6.1022334150528934E-3</v>
      </c>
      <c r="Q3454" s="145">
        <f>IFERROR(_xll.qlIndexFixing(ONIndex1Y,I3454,TRUE,_xll.ohTrigger(RecalcTrigger,Trigger1Y)),NA())</f>
        <v>6.8700112991226803E-3</v>
      </c>
    </row>
    <row r="3455" spans="2:17" x14ac:dyDescent="0.2">
      <c r="B3455" s="39" t="s">
        <v>42</v>
      </c>
      <c r="D3455" s="42">
        <f>_xll.qlCalendarAdvance(Calendar,$D3454,B3455,"f",FALSE)</f>
        <v>63971</v>
      </c>
      <c r="E3455" s="139">
        <f>_xll.qlInterestRateIndexValueDate(IndexON,D3455)</f>
        <v>63971</v>
      </c>
      <c r="F3455" s="155">
        <f>IFERROR(_xll.qlIndexFixing(IndexON,D3455,TRUE,_xll.ohTrigger(RecalcTrigger,TriggerON)),NA())</f>
        <v>6.1005300443284227E-3</v>
      </c>
      <c r="H3455" s="42">
        <f>_xll.qlCalendarAdvance(Calendar,$H3454,B3455,"f",FALSE)</f>
        <v>63971</v>
      </c>
      <c r="I3455" s="139">
        <f>_xll.qlInterestRateIndexValueDate(Index1M,$H3455)</f>
        <v>63975</v>
      </c>
      <c r="J3455" s="144">
        <f>IFERROR(_xll.qlIndexFixing(Index1M,$H3455,TRUE,_xll.ohTrigger(RecalcTrigger,Trigger1M)),NA())</f>
        <v>6.5591202054737785E-3</v>
      </c>
      <c r="K3455" s="44">
        <f>IFERROR(_xll.qlIndexFixing(Index3M,H3455,TRUE,_xll.ohTrigger(RecalcTrigger,Trigger3M)),NA())</f>
        <v>6.7766939351423996E-3</v>
      </c>
      <c r="L3455" s="44">
        <f>IFERROR(_xll.qlIndexFixing(Index6M,$H3455,TRUE,_xll.ohTrigger(RecalcTrigger,Trigger6M)),NA())</f>
        <v>6.0837027411964183E-3</v>
      </c>
      <c r="M3455" s="145">
        <f>IFERROR(_xll.qlIndexFixing(Index1Y,$H3455,TRUE,_xll.ohTrigger(RecalcTrigger,Trigger1Y)),NA())</f>
        <v>6.900154940423649E-3</v>
      </c>
      <c r="N3455" s="144">
        <f>IFERROR(_xll.qlIndexFixing(ONIndex1M,I3455,TRUE,_xll.ohTrigger(RecalcTrigger,Trigger1M)),NA())</f>
        <v>6.5560053960034281E-3</v>
      </c>
      <c r="O3455" s="44">
        <f>IFERROR(_xll.qlIndexFixing(ONIndex3M,I3455,TRUE,_xll.ohTrigger(RecalcTrigger,Trigger3M)),NA())</f>
        <v>6.7665708419628601E-3</v>
      </c>
      <c r="P3455" s="44">
        <f>IFERROR(_xll.qlIndexFixing(ONIndex6M,I3455,TRUE,_xll.ohTrigger(RecalcTrigger,Trigger6M)),NA())</f>
        <v>6.1000925324616873E-3</v>
      </c>
      <c r="Q3455" s="145">
        <f>IFERROR(_xll.qlIndexFixing(ONIndex1Y,I3455,TRUE,_xll.ohTrigger(RecalcTrigger,Trigger1Y)),NA())</f>
        <v>6.8705029093951708E-3</v>
      </c>
    </row>
    <row r="3456" spans="2:17" x14ac:dyDescent="0.2">
      <c r="B3456" s="39" t="s">
        <v>42</v>
      </c>
      <c r="D3456" s="42">
        <f>_xll.qlCalendarAdvance(Calendar,$D3455,B3456,"f",FALSE)</f>
        <v>63978</v>
      </c>
      <c r="E3456" s="139">
        <f>_xll.qlInterestRateIndexValueDate(IndexON,D3456)</f>
        <v>63978</v>
      </c>
      <c r="F3456" s="155">
        <f>IFERROR(_xll.qlIndexFixing(IndexON,D3456,TRUE,_xll.ohTrigger(RecalcTrigger,TriggerON)),NA())</f>
        <v>6.1005300442484867E-3</v>
      </c>
      <c r="H3456" s="42">
        <f>_xll.qlCalendarAdvance(Calendar,$H3455,B3456,"f",FALSE)</f>
        <v>63978</v>
      </c>
      <c r="I3456" s="139">
        <f>_xll.qlInterestRateIndexValueDate(Index1M,$H3456)</f>
        <v>63982</v>
      </c>
      <c r="J3456" s="144">
        <f>IFERROR(_xll.qlIndexFixing(Index1M,$H3456,TRUE,_xll.ohTrigger(RecalcTrigger,Trigger1M)),NA())</f>
        <v>6.5603910246765521E-3</v>
      </c>
      <c r="K3456" s="44">
        <f>IFERROR(_xll.qlIndexFixing(Index3M,H3456,TRUE,_xll.ohTrigger(RecalcTrigger,Trigger3M)),NA())</f>
        <v>6.7774847521132661E-3</v>
      </c>
      <c r="L3456" s="44">
        <f>IFERROR(_xll.qlIndexFixing(Index6M,$H3456,TRUE,_xll.ohTrigger(RecalcTrigger,Trigger6M)),NA())</f>
        <v>6.0815507390254023E-3</v>
      </c>
      <c r="M3456" s="145">
        <f>IFERROR(_xll.qlIndexFixing(Index1Y,$H3456,TRUE,_xll.ohTrigger(RecalcTrigger,Trigger1Y)),NA())</f>
        <v>6.9002997717508043E-3</v>
      </c>
      <c r="N3456" s="144">
        <f>IFERROR(_xll.qlIndexFixing(ONIndex1M,I3456,TRUE,_xll.ohTrigger(RecalcTrigger,Trigger1M)),NA())</f>
        <v>6.5569296720191517E-3</v>
      </c>
      <c r="O3456" s="44">
        <f>IFERROR(_xll.qlIndexFixing(ONIndex3M,I3456,TRUE,_xll.ohTrigger(RecalcTrigger,Trigger3M)),NA())</f>
        <v>6.7673380165267361E-3</v>
      </c>
      <c r="P3456" s="44">
        <f>IFERROR(_xll.qlIndexFixing(ONIndex6M,I3456,TRUE,_xll.ohTrigger(RecalcTrigger,Trigger6M)),NA())</f>
        <v>6.0979637111824303E-3</v>
      </c>
      <c r="Q3456" s="145">
        <f>IFERROR(_xll.qlIndexFixing(ONIndex1Y,I3456,TRUE,_xll.ohTrigger(RecalcTrigger,Trigger1Y)),NA())</f>
        <v>6.870979574662428E-3</v>
      </c>
    </row>
    <row r="3457" spans="2:17" x14ac:dyDescent="0.2">
      <c r="B3457" s="39" t="s">
        <v>42</v>
      </c>
      <c r="D3457" s="42">
        <f>_xll.qlCalendarAdvance(Calendar,$D3456,B3457,"f",FALSE)</f>
        <v>63985</v>
      </c>
      <c r="E3457" s="139">
        <f>_xll.qlInterestRateIndexValueDate(IndexON,D3457)</f>
        <v>63985</v>
      </c>
      <c r="F3457" s="155">
        <f>IFERROR(_xll.qlIndexFixing(IndexON,D3457,TRUE,_xll.ohTrigger(RecalcTrigger,TriggerON)),NA())</f>
        <v>6.1005300443284227E-3</v>
      </c>
      <c r="H3457" s="42">
        <f>_xll.qlCalendarAdvance(Calendar,$H3456,B3457,"f",FALSE)</f>
        <v>63985</v>
      </c>
      <c r="I3457" s="139">
        <f>_xll.qlInterestRateIndexValueDate(Index1M,$H3457)</f>
        <v>63989</v>
      </c>
      <c r="J3457" s="144">
        <f>IFERROR(_xll.qlIndexFixing(Index1M,$H3457,TRUE,_xll.ohTrigger(RecalcTrigger,Trigger1M)),NA())</f>
        <v>6.561276408174682E-3</v>
      </c>
      <c r="K3457" s="44">
        <f>IFERROR(_xll.qlIndexFixing(Index3M,H3457,TRUE,_xll.ohTrigger(RecalcTrigger,Trigger3M)),NA())</f>
        <v>6.7781506472992144E-3</v>
      </c>
      <c r="L3457" s="44">
        <f>IFERROR(_xll.qlIndexFixing(Index6M,$H3457,TRUE,_xll.ohTrigger(RecalcTrigger,Trigger6M)),NA())</f>
        <v>6.0795843804159842E-3</v>
      </c>
      <c r="M3457" s="145">
        <f>IFERROR(_xll.qlIndexFixing(Index1Y,$H3457,TRUE,_xll.ohTrigger(RecalcTrigger,Trigger1Y)),NA())</f>
        <v>6.9003662409964309E-3</v>
      </c>
      <c r="N3457" s="144">
        <f>IFERROR(_xll.qlIndexFixing(ONIndex1M,I3457,TRUE,_xll.ohTrigger(RecalcTrigger,Trigger1M)),NA())</f>
        <v>6.5578401900800998E-3</v>
      </c>
      <c r="O3457" s="44">
        <f>IFERROR(_xll.qlIndexFixing(ONIndex3M,I3457,TRUE,_xll.ohTrigger(RecalcTrigger,Trigger3M)),NA())</f>
        <v>6.7680910768608271E-3</v>
      </c>
      <c r="P3457" s="44">
        <f>IFERROR(_xll.qlIndexFixing(ONIndex6M,I3457,TRUE,_xll.ohTrigger(RecalcTrigger,Trigger6M)),NA())</f>
        <v>6.095846968481311E-3</v>
      </c>
      <c r="Q3457" s="145">
        <f>IFERROR(_xll.qlIndexFixing(ONIndex1Y,I3457,TRUE,_xll.ohTrigger(RecalcTrigger,Trigger1Y)),NA())</f>
        <v>6.8714412735815245E-3</v>
      </c>
    </row>
    <row r="3458" spans="2:17" x14ac:dyDescent="0.2">
      <c r="B3458" s="39" t="s">
        <v>42</v>
      </c>
      <c r="D3458" s="42">
        <f>_xll.qlCalendarAdvance(Calendar,$D3457,B3458,"f",FALSE)</f>
        <v>63992</v>
      </c>
      <c r="E3458" s="139">
        <f>_xll.qlInterestRateIndexValueDate(IndexON,D3458)</f>
        <v>63992</v>
      </c>
      <c r="F3458" s="155">
        <f>IFERROR(_xll.qlIndexFixing(IndexON,D3458,TRUE,_xll.ohTrigger(RecalcTrigger,TriggerON)),NA())</f>
        <v>6.1005300443284227E-3</v>
      </c>
      <c r="H3458" s="42">
        <f>_xll.qlCalendarAdvance(Calendar,$H3457,B3458,"f",FALSE)</f>
        <v>63992</v>
      </c>
      <c r="I3458" s="139">
        <f>_xll.qlInterestRateIndexValueDate(Index1M,$H3458)</f>
        <v>63996</v>
      </c>
      <c r="J3458" s="144">
        <f>IFERROR(_xll.qlIndexFixing(Index1M,$H3458,TRUE,_xll.ohTrigger(RecalcTrigger,Trigger1M)),NA())</f>
        <v>6.562147970326164E-3</v>
      </c>
      <c r="K3458" s="44">
        <f>IFERROR(_xll.qlIndexFixing(Index3M,H3458,TRUE,_xll.ohTrigger(RecalcTrigger,Trigger3M)),NA())</f>
        <v>6.7788022591445656E-3</v>
      </c>
      <c r="L3458" s="44">
        <f>IFERROR(_xll.qlIndexFixing(Index6M,$H3458,TRUE,_xll.ohTrigger(RecalcTrigger,Trigger6M)),NA())</f>
        <v>6.0776303773283896E-3</v>
      </c>
      <c r="M3458" s="145">
        <f>IFERROR(_xll.qlIndexFixing(Index1Y,$H3458,TRUE,_xll.ohTrigger(RecalcTrigger,Trigger1Y)),NA())</f>
        <v>6.9004170651013556E-3</v>
      </c>
      <c r="N3458" s="144">
        <f>IFERROR(_xll.qlIndexFixing(ONIndex1M,I3458,TRUE,_xll.ohTrigger(RecalcTrigger,Trigger1M)),NA())</f>
        <v>6.5587369305220022E-3</v>
      </c>
      <c r="O3458" s="44">
        <f>IFERROR(_xll.qlIndexFixing(ONIndex3M,I3458,TRUE,_xll.ohTrigger(RecalcTrigger,Trigger3M)),NA())</f>
        <v>6.7688300029011828E-3</v>
      </c>
      <c r="P3458" s="44">
        <f>IFERROR(_xll.qlIndexFixing(ONIndex6M,I3458,TRUE,_xll.ohTrigger(RecalcTrigger,Trigger6M)),NA())</f>
        <v>6.093742321704454E-3</v>
      </c>
      <c r="Q3458" s="145">
        <f>IFERROR(_xll.qlIndexFixing(ONIndex1Y,I3458,TRUE,_xll.ohTrigger(RecalcTrigger,Trigger1Y)),NA())</f>
        <v>6.8718879851292769E-3</v>
      </c>
    </row>
    <row r="3459" spans="2:17" x14ac:dyDescent="0.2">
      <c r="B3459" s="39" t="s">
        <v>42</v>
      </c>
      <c r="D3459" s="42">
        <f>_xll.qlCalendarAdvance(Calendar,$D3458,B3459,"f",FALSE)</f>
        <v>63999</v>
      </c>
      <c r="E3459" s="139">
        <f>_xll.qlInterestRateIndexValueDate(IndexON,D3459)</f>
        <v>63999</v>
      </c>
      <c r="F3459" s="155">
        <f>IFERROR(_xll.qlIndexFixing(IndexON,D3459,TRUE,_xll.ohTrigger(RecalcTrigger,TriggerON)),NA())</f>
        <v>6.1005300442484867E-3</v>
      </c>
      <c r="H3459" s="42">
        <f>_xll.qlCalendarAdvance(Calendar,$H3458,B3459,"f",FALSE)</f>
        <v>63999</v>
      </c>
      <c r="I3459" s="139">
        <f>_xll.qlInterestRateIndexValueDate(Index1M,$H3459)</f>
        <v>64003</v>
      </c>
      <c r="J3459" s="144">
        <f>IFERROR(_xll.qlIndexFixing(Index1M,$H3459,TRUE,_xll.ohTrigger(RecalcTrigger,Trigger1M)),NA())</f>
        <v>6.5630056915466639E-3</v>
      </c>
      <c r="K3459" s="44">
        <f>IFERROR(_xll.qlIndexFixing(Index3M,H3459,TRUE,_xll.ohTrigger(RecalcTrigger,Trigger3M)),NA())</f>
        <v>6.7794395675332365E-3</v>
      </c>
      <c r="L3459" s="44">
        <f>IFERROR(_xll.qlIndexFixing(Index6M,$H3459,TRUE,_xll.ohTrigger(RecalcTrigger,Trigger6M)),NA())</f>
        <v>6.0756887469592966E-3</v>
      </c>
      <c r="M3459" s="145">
        <f>IFERROR(_xll.qlIndexFixing(Index1Y,$H3459,TRUE,_xll.ohTrigger(RecalcTrigger,Trigger1Y)),NA())</f>
        <v>6.9004522226267708E-3</v>
      </c>
      <c r="N3459" s="144">
        <f>IFERROR(_xll.qlIndexFixing(ONIndex1M,I3459,TRUE,_xll.ohTrigger(RecalcTrigger,Trigger1M)),NA())</f>
        <v>6.5596198740802691E-3</v>
      </c>
      <c r="O3459" s="44">
        <f>IFERROR(_xll.qlIndexFixing(ONIndex3M,I3459,TRUE,_xll.ohTrigger(RecalcTrigger,Trigger3M)),NA())</f>
        <v>6.7695547746637885E-3</v>
      </c>
      <c r="P3459" s="44">
        <f>IFERROR(_xll.qlIndexFixing(ONIndex6M,I3459,TRUE,_xll.ohTrigger(RecalcTrigger,Trigger6M)),NA())</f>
        <v>6.0916497881180476E-3</v>
      </c>
      <c r="Q3459" s="145">
        <f>IFERROR(_xll.qlIndexFixing(ONIndex1Y,I3459,TRUE,_xll.ohTrigger(RecalcTrigger,Trigger1Y)),NA())</f>
        <v>6.8723196878828219E-3</v>
      </c>
    </row>
    <row r="3460" spans="2:17" x14ac:dyDescent="0.2">
      <c r="B3460" s="39" t="s">
        <v>42</v>
      </c>
      <c r="D3460" s="42">
        <f>_xll.qlCalendarAdvance(Calendar,$D3459,B3460,"f",FALSE)</f>
        <v>64006</v>
      </c>
      <c r="E3460" s="139">
        <f>_xll.qlInterestRateIndexValueDate(IndexON,D3460)</f>
        <v>64006</v>
      </c>
      <c r="F3460" s="155">
        <f>IFERROR(_xll.qlIndexFixing(IndexON,D3460,TRUE,_xll.ohTrigger(RecalcTrigger,TriggerON)),NA())</f>
        <v>6.1005300442484867E-3</v>
      </c>
      <c r="H3460" s="42">
        <f>_xll.qlCalendarAdvance(Calendar,$H3459,B3460,"f",FALSE)</f>
        <v>64006</v>
      </c>
      <c r="I3460" s="139">
        <f>_xll.qlInterestRateIndexValueDate(Index1M,$H3460)</f>
        <v>64010</v>
      </c>
      <c r="J3460" s="144">
        <f>IFERROR(_xll.qlIndexFixing(Index1M,$H3460,TRUE,_xll.ohTrigger(RecalcTrigger,Trigger1M)),NA())</f>
        <v>6.563849552257005E-3</v>
      </c>
      <c r="K3460" s="44">
        <f>IFERROR(_xll.qlIndexFixing(Index3M,H3460,TRUE,_xll.ohTrigger(RecalcTrigger,Trigger3M)),NA())</f>
        <v>6.7799569525722808E-3</v>
      </c>
      <c r="L3460" s="44">
        <f>IFERROR(_xll.qlIndexFixing(Index6M,$H3460,TRUE,_xll.ohTrigger(RecalcTrigger,Trigger6M)),NA())</f>
        <v>6.0738418412566598E-3</v>
      </c>
      <c r="M3460" s="145">
        <f>IFERROR(_xll.qlIndexFixing(Index1Y,$H3460,TRUE,_xll.ohTrigger(RecalcTrigger,Trigger1Y)),NA())</f>
        <v>6.9004716921336525E-3</v>
      </c>
      <c r="N3460" s="144">
        <f>IFERROR(_xll.qlIndexFixing(ONIndex1M,I3460,TRUE,_xll.ohTrigger(RecalcTrigger,Trigger1M)),NA())</f>
        <v>6.5604890009307582E-3</v>
      </c>
      <c r="O3460" s="44">
        <f>IFERROR(_xll.qlIndexFixing(ONIndex3M,I3460,TRUE,_xll.ohTrigger(RecalcTrigger,Trigger3M)),NA())</f>
        <v>6.7702653720047579E-3</v>
      </c>
      <c r="P3460" s="44">
        <f>IFERROR(_xll.qlIndexFixing(ONIndex6M,I3460,TRUE,_xll.ohTrigger(RecalcTrigger,Trigger6M)),NA())</f>
        <v>6.089569384508664E-3</v>
      </c>
      <c r="Q3460" s="145">
        <f>IFERROR(_xll.qlIndexFixing(ONIndex1Y,I3460,TRUE,_xll.ohTrigger(RecalcTrigger,Trigger1Y)),NA())</f>
        <v>6.872736360499232E-3</v>
      </c>
    </row>
    <row r="3461" spans="2:17" x14ac:dyDescent="0.2">
      <c r="B3461" s="39" t="s">
        <v>42</v>
      </c>
      <c r="D3461" s="42">
        <f>_xll.qlCalendarAdvance(Calendar,$D3460,B3461,"f",FALSE)</f>
        <v>64013</v>
      </c>
      <c r="E3461" s="139">
        <f>_xll.qlInterestRateIndexValueDate(IndexON,D3461)</f>
        <v>64013</v>
      </c>
      <c r="F3461" s="155">
        <f>IFERROR(_xll.qlIndexFixing(IndexON,D3461,TRUE,_xll.ohTrigger(RecalcTrigger,TriggerON)),NA())</f>
        <v>6.1007368059602385E-3</v>
      </c>
      <c r="H3461" s="42">
        <f>_xll.qlCalendarAdvance(Calendar,$H3460,B3461,"f",FALSE)</f>
        <v>64013</v>
      </c>
      <c r="I3461" s="139">
        <f>_xll.qlInterestRateIndexValueDate(Index1M,$H3461)</f>
        <v>64019</v>
      </c>
      <c r="J3461" s="144">
        <f>IFERROR(_xll.qlIndexFixing(Index1M,$H3461,TRUE,_xll.ohTrigger(RecalcTrigger,Trigger1M)),NA())</f>
        <v>6.564796453575994E-3</v>
      </c>
      <c r="K3461" s="44">
        <f>IFERROR(_xll.qlIndexFixing(Index3M,H3461,TRUE,_xll.ohTrigger(RecalcTrigger,Trigger3M)),NA())</f>
        <v>6.7807381615063063E-3</v>
      </c>
      <c r="L3461" s="44">
        <f>IFERROR(_xll.qlIndexFixing(Index6M,$H3461,TRUE,_xll.ohTrigger(RecalcTrigger,Trigger6M)),NA())</f>
        <v>6.0713785167024878E-3</v>
      </c>
      <c r="M3461" s="145">
        <f>IFERROR(_xll.qlIndexFixing(Index1Y,$H3461,TRUE,_xll.ohTrigger(RecalcTrigger,Trigger1Y)),NA())</f>
        <v>6.9004736380738922E-3</v>
      </c>
      <c r="N3461" s="144">
        <f>IFERROR(_xll.qlIndexFixing(ONIndex1M,I3461,TRUE,_xll.ohTrigger(RecalcTrigger,Trigger1M)),NA())</f>
        <v>6.5618261105537812E-3</v>
      </c>
      <c r="O3461" s="44">
        <f>IFERROR(_xll.qlIndexFixing(ONIndex3M,I3461,TRUE,_xll.ohTrigger(RecalcTrigger,Trigger3M)),NA())</f>
        <v>6.7713831479299103E-3</v>
      </c>
      <c r="P3461" s="44">
        <f>IFERROR(_xll.qlIndexFixing(ONIndex6M,I3461,TRUE,_xll.ohTrigger(RecalcTrigger,Trigger6M)),NA())</f>
        <v>6.0867214473692144E-3</v>
      </c>
      <c r="Q3461" s="145">
        <f>IFERROR(_xll.qlIndexFixing(ONIndex1Y,I3461,TRUE,_xll.ohTrigger(RecalcTrigger,Trigger1Y)),NA())</f>
        <v>6.8734366191769425E-3</v>
      </c>
    </row>
    <row r="3462" spans="2:17" x14ac:dyDescent="0.2">
      <c r="B3462" s="39" t="s">
        <v>42</v>
      </c>
      <c r="D3462" s="42">
        <f>_xll.qlCalendarAdvance(Calendar,$D3461,B3462,"f",FALSE)</f>
        <v>64020</v>
      </c>
      <c r="E3462" s="139">
        <f>_xll.qlInterestRateIndexValueDate(IndexON,D3462)</f>
        <v>64020</v>
      </c>
      <c r="F3462" s="155">
        <f>IFERROR(_xll.qlIndexFixing(IndexON,D3462,TRUE,_xll.ohTrigger(RecalcTrigger,TriggerON)),NA())</f>
        <v>6.1005300442484867E-3</v>
      </c>
      <c r="H3462" s="42">
        <f>_xll.qlCalendarAdvance(Calendar,$H3461,B3462,"f",FALSE)</f>
        <v>64020</v>
      </c>
      <c r="I3462" s="139">
        <f>_xll.qlInterestRateIndexValueDate(Index1M,$H3462)</f>
        <v>64024</v>
      </c>
      <c r="J3462" s="144">
        <f>IFERROR(_xll.qlIndexFixing(Index1M,$H3462,TRUE,_xll.ohTrigger(RecalcTrigger,Trigger1M)),NA())</f>
        <v>6.5653786492223531E-3</v>
      </c>
      <c r="K3462" s="44">
        <f>IFERROR(_xll.qlIndexFixing(Index3M,H3462,TRUE,_xll.ohTrigger(RecalcTrigger,Trigger3M)),NA())</f>
        <v>6.781161906454009E-3</v>
      </c>
      <c r="L3462" s="44">
        <f>IFERROR(_xll.qlIndexFixing(Index6M,$H3462,TRUE,_xll.ohTrigger(RecalcTrigger,Trigger6M)),NA())</f>
        <v>6.0700188777035044E-3</v>
      </c>
      <c r="M3462" s="145">
        <f>IFERROR(_xll.qlIndexFixing(Index1Y,$H3462,TRUE,_xll.ohTrigger(RecalcTrigger,Trigger1Y)),NA())</f>
        <v>6.9004634813411691E-3</v>
      </c>
      <c r="N3462" s="144">
        <f>IFERROR(_xll.qlIndexFixing(ONIndex1M,I3462,TRUE,_xll.ohTrigger(RecalcTrigger,Trigger1M)),NA())</f>
        <v>6.5621857262510019E-3</v>
      </c>
      <c r="O3462" s="44">
        <f>IFERROR(_xll.qlIndexFixing(ONIndex3M,I3462,TRUE,_xll.ohTrigger(RecalcTrigger,Trigger3M)),NA())</f>
        <v>6.7716439632459213E-3</v>
      </c>
      <c r="P3462" s="44">
        <f>IFERROR(_xll.qlIndexFixing(ONIndex6M,I3462,TRUE,_xll.ohTrigger(RecalcTrigger,Trigger6M)),NA())</f>
        <v>6.0854450368452717E-3</v>
      </c>
      <c r="Q3462" s="145">
        <f>IFERROR(_xll.qlIndexFixing(ONIndex1Y,I3462,TRUE,_xll.ohTrigger(RecalcTrigger,Trigger1Y)),NA())</f>
        <v>6.873524530188746E-3</v>
      </c>
    </row>
    <row r="3463" spans="2:17" x14ac:dyDescent="0.2">
      <c r="B3463" s="39" t="s">
        <v>42</v>
      </c>
      <c r="D3463" s="42">
        <f>_xll.qlCalendarAdvance(Calendar,$D3462,B3463,"f",FALSE)</f>
        <v>64027</v>
      </c>
      <c r="E3463" s="139">
        <f>_xll.qlInterestRateIndexValueDate(IndexON,D3463)</f>
        <v>64027</v>
      </c>
      <c r="F3463" s="155">
        <f>IFERROR(_xll.qlIndexFixing(IndexON,D3463,TRUE,_xll.ohTrigger(RecalcTrigger,TriggerON)),NA())</f>
        <v>6.1005300443284227E-3</v>
      </c>
      <c r="H3463" s="42">
        <f>_xll.qlCalendarAdvance(Calendar,$H3462,B3463,"f",FALSE)</f>
        <v>64027</v>
      </c>
      <c r="I3463" s="139">
        <f>_xll.qlInterestRateIndexValueDate(Index1M,$H3463)</f>
        <v>64031</v>
      </c>
      <c r="J3463" s="144">
        <f>IFERROR(_xll.qlIndexFixing(Index1M,$H3463,TRUE,_xll.ohTrigger(RecalcTrigger,Trigger1M)),NA())</f>
        <v>6.566181792145187E-3</v>
      </c>
      <c r="K3463" s="44">
        <f>IFERROR(_xll.qlIndexFixing(Index3M,H3463,TRUE,_xll.ohTrigger(RecalcTrigger,Trigger3M)),NA())</f>
        <v>6.7817428201245823E-3</v>
      </c>
      <c r="L3463" s="44">
        <f>IFERROR(_xll.qlIndexFixing(Index6M,$H3463,TRUE,_xll.ohTrigger(RecalcTrigger,Trigger6M)),NA())</f>
        <v>6.0681260474175517E-3</v>
      </c>
      <c r="M3463" s="145">
        <f>IFERROR(_xll.qlIndexFixing(Index1Y,$H3463,TRUE,_xll.ohTrigger(RecalcTrigger,Trigger1Y)),NA())</f>
        <v>6.9004357581685591E-3</v>
      </c>
      <c r="N3463" s="144">
        <f>IFERROR(_xll.qlIndexFixing(ONIndex1M,I3463,TRUE,_xll.ohTrigger(RecalcTrigger,Trigger1M)),NA())</f>
        <v>6.5630132857119605E-3</v>
      </c>
      <c r="O3463" s="44">
        <f>IFERROR(_xll.qlIndexFixing(ONIndex3M,I3463,TRUE,_xll.ohTrigger(RecalcTrigger,Trigger3M)),NA())</f>
        <v>6.7723119168583423E-3</v>
      </c>
      <c r="P3463" s="44">
        <f>IFERROR(_xll.qlIndexFixing(ONIndex6M,I3463,TRUE,_xll.ohTrigger(RecalcTrigger,Trigger6M)),NA())</f>
        <v>6.0834011270838317E-3</v>
      </c>
      <c r="Q3463" s="145">
        <f>IFERROR(_xll.qlIndexFixing(ONIndex1Y,I3463,TRUE,_xll.ohTrigger(RecalcTrigger,Trigger1Y)),NA())</f>
        <v>6.8738959848158032E-3</v>
      </c>
    </row>
    <row r="3464" spans="2:17" x14ac:dyDescent="0.2">
      <c r="B3464" s="39" t="s">
        <v>42</v>
      </c>
      <c r="D3464" s="42">
        <f>_xll.qlCalendarAdvance(Calendar,$D3463,B3464,"f",FALSE)</f>
        <v>64034</v>
      </c>
      <c r="E3464" s="139">
        <f>_xll.qlInterestRateIndexValueDate(IndexON,D3464)</f>
        <v>64034</v>
      </c>
      <c r="F3464" s="155">
        <f>IFERROR(_xll.qlIndexFixing(IndexON,D3464,TRUE,_xll.ohTrigger(RecalcTrigger,TriggerON)),NA())</f>
        <v>6.1005300443284227E-3</v>
      </c>
      <c r="H3464" s="42">
        <f>_xll.qlCalendarAdvance(Calendar,$H3463,B3464,"f",FALSE)</f>
        <v>64034</v>
      </c>
      <c r="I3464" s="139">
        <f>_xll.qlInterestRateIndexValueDate(Index1M,$H3464)</f>
        <v>64038</v>
      </c>
      <c r="J3464" s="144">
        <f>IFERROR(_xll.qlIndexFixing(Index1M,$H3464,TRUE,_xll.ohTrigger(RecalcTrigger,Trigger1M)),NA())</f>
        <v>6.5669709978752877E-3</v>
      </c>
      <c r="K3464" s="44">
        <f>IFERROR(_xll.qlIndexFixing(Index3M,H3464,TRUE,_xll.ohTrigger(RecalcTrigger,Trigger3M)),NA())</f>
        <v>6.7823093314573722E-3</v>
      </c>
      <c r="L3464" s="44">
        <f>IFERROR(_xll.qlIndexFixing(Index6M,$H3464,TRUE,_xll.ohTrigger(RecalcTrigger,Trigger6M)),NA())</f>
        <v>6.0662456743895568E-3</v>
      </c>
      <c r="M3464" s="145">
        <f>IFERROR(_xll.qlIndexFixing(Index1Y,$H3464,TRUE,_xll.ohTrigger(RecalcTrigger,Trigger1Y)),NA())</f>
        <v>6.900392261230486E-3</v>
      </c>
      <c r="N3464" s="144">
        <f>IFERROR(_xll.qlIndexFixing(ONIndex1M,I3464,TRUE,_xll.ohTrigger(RecalcTrigger,Trigger1M)),NA())</f>
        <v>6.5639420525354097E-3</v>
      </c>
      <c r="O3464" s="44">
        <f>IFERROR(_xll.qlIndexFixing(ONIndex3M,I3464,TRUE,_xll.ohTrigger(RecalcTrigger,Trigger3M)),NA())</f>
        <v>6.7730578365843286E-3</v>
      </c>
      <c r="P3464" s="44">
        <f>IFERROR(_xll.qlIndexFixing(ONIndex6M,I3464,TRUE,_xll.ohTrigger(RecalcTrigger,Trigger6M)),NA())</f>
        <v>6.0810801686983496E-3</v>
      </c>
      <c r="Q3464" s="145">
        <f>IFERROR(_xll.qlIndexFixing(ONIndex1Y,I3464,TRUE,_xll.ohTrigger(RecalcTrigger,Trigger1Y)),NA())</f>
        <v>6.8743019946815309E-3</v>
      </c>
    </row>
    <row r="3465" spans="2:17" x14ac:dyDescent="0.2">
      <c r="B3465" s="39" t="s">
        <v>42</v>
      </c>
      <c r="D3465" s="42">
        <f>_xll.qlCalendarAdvance(Calendar,$D3464,B3465,"f",FALSE)</f>
        <v>64041</v>
      </c>
      <c r="E3465" s="139">
        <f>_xll.qlInterestRateIndexValueDate(IndexON,D3465)</f>
        <v>64041</v>
      </c>
      <c r="F3465" s="155">
        <f>IFERROR(_xll.qlIndexFixing(IndexON,D3465,TRUE,_xll.ohTrigger(RecalcTrigger,TriggerON)),NA())</f>
        <v>6.1005300443284227E-3</v>
      </c>
      <c r="H3465" s="42">
        <f>_xll.qlCalendarAdvance(Calendar,$H3464,B3465,"f",FALSE)</f>
        <v>64041</v>
      </c>
      <c r="I3465" s="139">
        <f>_xll.qlInterestRateIndexValueDate(Index1M,$H3465)</f>
        <v>64045</v>
      </c>
      <c r="J3465" s="144">
        <f>IFERROR(_xll.qlIndexFixing(Index1M,$H3465,TRUE,_xll.ohTrigger(RecalcTrigger,Trigger1M)),NA())</f>
        <v>6.5678602626865808E-3</v>
      </c>
      <c r="K3465" s="44">
        <f>IFERROR(_xll.qlIndexFixing(Index3M,H3465,TRUE,_xll.ohTrigger(RecalcTrigger,Trigger3M)),NA())</f>
        <v>6.782961918672694E-3</v>
      </c>
      <c r="L3465" s="44">
        <f>IFERROR(_xll.qlIndexFixing(Index6M,$H3465,TRUE,_xll.ohTrigger(RecalcTrigger,Trigger6M)),NA())</f>
        <v>6.0642997548768351E-3</v>
      </c>
      <c r="M3465" s="145">
        <f>IFERROR(_xll.qlIndexFixing(Index1Y,$H3465,TRUE,_xll.ohTrigger(RecalcTrigger,Trigger1Y)),NA())</f>
        <v>6.9003329690920734E-3</v>
      </c>
      <c r="N3465" s="144">
        <f>IFERROR(_xll.qlIndexFixing(ONIndex1M,I3465,TRUE,_xll.ohTrigger(RecalcTrigger,Trigger1M)),NA())</f>
        <v>6.5646267001540082E-3</v>
      </c>
      <c r="O3465" s="44">
        <f>IFERROR(_xll.qlIndexFixing(ONIndex3M,I3465,TRUE,_xll.ohTrigger(RecalcTrigger,Trigger3M)),NA())</f>
        <v>6.7736050398270464E-3</v>
      </c>
      <c r="P3465" s="44">
        <f>IFERROR(_xll.qlIndexFixing(ONIndex6M,I3465,TRUE,_xll.ohTrigger(RecalcTrigger,Trigger6M)),NA())</f>
        <v>6.0793499215527902E-3</v>
      </c>
      <c r="Q3465" s="145">
        <f>IFERROR(_xll.qlIndexFixing(ONIndex1Y,I3465,TRUE,_xll.ohTrigger(RecalcTrigger,Trigger1Y)),NA())</f>
        <v>6.8745935269998171E-3</v>
      </c>
    </row>
    <row r="3466" spans="2:17" x14ac:dyDescent="0.2">
      <c r="B3466" s="39" t="s">
        <v>42</v>
      </c>
      <c r="D3466" s="42">
        <f>_xll.qlCalendarAdvance(Calendar,$D3465,B3466,"f",FALSE)</f>
        <v>64048</v>
      </c>
      <c r="E3466" s="139">
        <f>_xll.qlInterestRateIndexValueDate(IndexON,D3466)</f>
        <v>64048</v>
      </c>
      <c r="F3466" s="155">
        <f>IFERROR(_xll.qlIndexFixing(IndexON,D3466,TRUE,_xll.ohTrigger(RecalcTrigger,TriggerON)),NA())</f>
        <v>6.1005300442484867E-3</v>
      </c>
      <c r="H3466" s="42">
        <f>_xll.qlCalendarAdvance(Calendar,$H3465,B3466,"f",FALSE)</f>
        <v>64048</v>
      </c>
      <c r="I3466" s="139">
        <f>_xll.qlInterestRateIndexValueDate(Index1M,$H3466)</f>
        <v>64052</v>
      </c>
      <c r="J3466" s="144">
        <f>IFERROR(_xll.qlIndexFixing(Index1M,$H3466,TRUE,_xll.ohTrigger(RecalcTrigger,Trigger1M)),NA())</f>
        <v>6.5686205490701087E-3</v>
      </c>
      <c r="K3466" s="44">
        <f>IFERROR(_xll.qlIndexFixing(Index3M,H3466,TRUE,_xll.ohTrigger(RecalcTrigger,Trigger3M)),NA())</f>
        <v>6.7834985395743216E-3</v>
      </c>
      <c r="L3466" s="44">
        <f>IFERROR(_xll.qlIndexFixing(Index6M,$H3466,TRUE,_xll.ohTrigger(RecalcTrigger,Trigger6M)),NA())</f>
        <v>6.0624452150633791E-3</v>
      </c>
      <c r="M3466" s="145">
        <f>IFERROR(_xll.qlIndexFixing(Index1Y,$H3466,TRUE,_xll.ohTrigger(RecalcTrigger,Trigger1Y)),NA())</f>
        <v>6.9002578603193209E-3</v>
      </c>
      <c r="N3466" s="144">
        <f>IFERROR(_xll.qlIndexFixing(ONIndex1M,I3466,TRUE,_xll.ohTrigger(RecalcTrigger,Trigger1M)),NA())</f>
        <v>6.5654125162062371E-3</v>
      </c>
      <c r="O3466" s="44">
        <f>IFERROR(_xll.qlIndexFixing(ONIndex3M,I3466,TRUE,_xll.ohTrigger(RecalcTrigger,Trigger3M)),NA())</f>
        <v>6.7742301691353646E-3</v>
      </c>
      <c r="P3466" s="44">
        <f>IFERROR(_xll.qlIndexFixing(ONIndex6M,I3466,TRUE,_xll.ohTrigger(RecalcTrigger,Trigger6M)),NA())</f>
        <v>6.0773426601556935E-3</v>
      </c>
      <c r="Q3466" s="145">
        <f>IFERROR(_xll.qlIndexFixing(ONIndex1Y,I3466,TRUE,_xll.ohTrigger(RecalcTrigger,Trigger1Y)),NA())</f>
        <v>6.8749195719508549E-3</v>
      </c>
    </row>
    <row r="3467" spans="2:17" x14ac:dyDescent="0.2">
      <c r="B3467" s="39" t="s">
        <v>42</v>
      </c>
      <c r="D3467" s="42">
        <f>_xll.qlCalendarAdvance(Calendar,$D3466,B3467,"f",FALSE)</f>
        <v>64055</v>
      </c>
      <c r="E3467" s="139">
        <f>_xll.qlInterestRateIndexValueDate(IndexON,D3467)</f>
        <v>64055</v>
      </c>
      <c r="F3467" s="155">
        <f>IFERROR(_xll.qlIndexFixing(IndexON,D3467,TRUE,_xll.ohTrigger(RecalcTrigger,TriggerON)),NA())</f>
        <v>6.1005300442484867E-3</v>
      </c>
      <c r="H3467" s="42">
        <f>_xll.qlCalendarAdvance(Calendar,$H3466,B3467,"f",FALSE)</f>
        <v>64055</v>
      </c>
      <c r="I3467" s="139">
        <f>_xll.qlInterestRateIndexValueDate(Index1M,$H3467)</f>
        <v>64059</v>
      </c>
      <c r="J3467" s="144">
        <f>IFERROR(_xll.qlIndexFixing(Index1M,$H3467,TRUE,_xll.ohTrigger(RecalcTrigger,Trigger1M)),NA())</f>
        <v>6.569366837858295E-3</v>
      </c>
      <c r="K3467" s="44">
        <f>IFERROR(_xll.qlIndexFixing(Index3M,H3467,TRUE,_xll.ohTrigger(RecalcTrigger,Trigger3M)),NA())</f>
        <v>6.7840206960819186E-3</v>
      </c>
      <c r="L3467" s="44">
        <f>IFERROR(_xll.qlIndexFixing(Index6M,$H3467,TRUE,_xll.ohTrigger(RecalcTrigger,Trigger6M)),NA())</f>
        <v>6.0606031855488067E-3</v>
      </c>
      <c r="M3467" s="145">
        <f>IFERROR(_xll.qlIndexFixing(Index1Y,$H3467,TRUE,_xll.ohTrigger(RecalcTrigger,Trigger1Y)),NA())</f>
        <v>6.9001669134786609E-3</v>
      </c>
      <c r="N3467" s="144">
        <f>IFERROR(_xll.qlIndexFixing(ONIndex1M,I3467,TRUE,_xll.ohTrigger(RecalcTrigger,Trigger1M)),NA())</f>
        <v>6.566184378380413E-3</v>
      </c>
      <c r="O3467" s="44">
        <f>IFERROR(_xll.qlIndexFixing(ONIndex3M,I3467,TRUE,_xll.ohTrigger(RecalcTrigger,Trigger3M)),NA())</f>
        <v>6.7748409834944567E-3</v>
      </c>
      <c r="P3467" s="44">
        <f>IFERROR(_xll.qlIndexFixing(ONIndex6M,I3467,TRUE,_xll.ohTrigger(RecalcTrigger,Trigger6M)),NA())</f>
        <v>6.0753476491992586E-3</v>
      </c>
      <c r="Q3467" s="145">
        <f>IFERROR(_xll.qlIndexFixing(ONIndex1Y,I3467,TRUE,_xll.ohTrigger(RecalcTrigger,Trigger1Y)),NA())</f>
        <v>6.8752304378438822E-3</v>
      </c>
    </row>
    <row r="3468" spans="2:17" x14ac:dyDescent="0.2">
      <c r="B3468" s="39" t="s">
        <v>42</v>
      </c>
      <c r="D3468" s="42">
        <f>_xll.qlCalendarAdvance(Calendar,$D3467,B3468,"f",FALSE)</f>
        <v>64062</v>
      </c>
      <c r="E3468" s="139">
        <f>_xll.qlInterestRateIndexValueDate(IndexON,D3468)</f>
        <v>64062</v>
      </c>
      <c r="F3468" s="155">
        <f>IFERROR(_xll.qlIndexFixing(IndexON,D3468,TRUE,_xll.ohTrigger(RecalcTrigger,TriggerON)),NA())</f>
        <v>6.1005300443284227E-3</v>
      </c>
      <c r="H3468" s="42">
        <f>_xll.qlCalendarAdvance(Calendar,$H3467,B3468,"f",FALSE)</f>
        <v>64062</v>
      </c>
      <c r="I3468" s="139">
        <f>_xll.qlInterestRateIndexValueDate(Index1M,$H3468)</f>
        <v>64066</v>
      </c>
      <c r="J3468" s="144">
        <f>IFERROR(_xll.qlIndexFixing(Index1M,$H3468,TRUE,_xll.ohTrigger(RecalcTrigger,Trigger1M)),NA())</f>
        <v>6.570099109471963E-3</v>
      </c>
      <c r="K3468" s="44">
        <f>IFERROR(_xll.qlIndexFixing(Index3M,H3468,TRUE,_xll.ohTrigger(RecalcTrigger,Trigger3M)),NA())</f>
        <v>6.7845283680802717E-3</v>
      </c>
      <c r="L3468" s="44">
        <f>IFERROR(_xll.qlIndexFixing(Index6M,$H3468,TRUE,_xll.ohTrigger(RecalcTrigger,Trigger6M)),NA())</f>
        <v>6.0587736835324034E-3</v>
      </c>
      <c r="M3468" s="145">
        <f>IFERROR(_xll.qlIndexFixing(Index1Y,$H3468,TRUE,_xll.ohTrigger(RecalcTrigger,Trigger1Y)),NA())</f>
        <v>6.9000601071376221E-3</v>
      </c>
      <c r="N3468" s="144">
        <f>IFERROR(_xll.qlIndexFixing(ONIndex1M,I3468,TRUE,_xll.ohTrigger(RecalcTrigger,Trigger1M)),NA())</f>
        <v>6.566942267411946E-3</v>
      </c>
      <c r="O3468" s="44">
        <f>IFERROR(_xll.qlIndexFixing(ONIndex3M,I3468,TRUE,_xll.ohTrigger(RecalcTrigger,Trigger3M)),NA())</f>
        <v>6.7754374628403724E-3</v>
      </c>
      <c r="P3468" s="44">
        <f>IFERROR(_xll.qlIndexFixing(ONIndex6M,I3468,TRUE,_xll.ohTrigger(RecalcTrigger,Trigger6M)),NA())</f>
        <v>6.073364905789802E-3</v>
      </c>
      <c r="Q3468" s="145">
        <f>IFERROR(_xll.qlIndexFixing(ONIndex1Y,I3468,TRUE,_xll.ohTrigger(RecalcTrigger,Trigger1Y)),NA())</f>
        <v>6.8755261032560355E-3</v>
      </c>
    </row>
    <row r="3469" spans="2:17" x14ac:dyDescent="0.2">
      <c r="B3469" s="39" t="s">
        <v>42</v>
      </c>
      <c r="D3469" s="42">
        <f>_xll.qlCalendarAdvance(Calendar,$D3468,B3469,"f",FALSE)</f>
        <v>64069</v>
      </c>
      <c r="E3469" s="139">
        <f>_xll.qlInterestRateIndexValueDate(IndexON,D3469)</f>
        <v>64069</v>
      </c>
      <c r="F3469" s="155">
        <f>IFERROR(_xll.qlIndexFixing(IndexON,D3469,TRUE,_xll.ohTrigger(RecalcTrigger,TriggerON)),NA())</f>
        <v>6.1005300443284227E-3</v>
      </c>
      <c r="H3469" s="42">
        <f>_xll.qlCalendarAdvance(Calendar,$H3468,B3469,"f",FALSE)</f>
        <v>64069</v>
      </c>
      <c r="I3469" s="139">
        <f>_xll.qlInterestRateIndexValueDate(Index1M,$H3469)</f>
        <v>64073</v>
      </c>
      <c r="J3469" s="144">
        <f>IFERROR(_xll.qlIndexFixing(Index1M,$H3469,TRUE,_xll.ohTrigger(RecalcTrigger,Trigger1M)),NA())</f>
        <v>6.5707072832204005E-3</v>
      </c>
      <c r="K3469" s="44">
        <f>IFERROR(_xll.qlIndexFixing(Index3M,H3469,TRUE,_xll.ohTrigger(RecalcTrigger,Trigger3M)),NA())</f>
        <v>6.7850215354515603E-3</v>
      </c>
      <c r="L3469" s="44">
        <f>IFERROR(_xll.qlIndexFixing(Index6M,$H3469,TRUE,_xll.ohTrigger(RecalcTrigger,Trigger6M)),NA())</f>
        <v>6.0570312700348357E-3</v>
      </c>
      <c r="M3469" s="145">
        <f>IFERROR(_xll.qlIndexFixing(Index1Y,$H3469,TRUE,_xll.ohTrigger(RecalcTrigger,Trigger1Y)),NA())</f>
        <v>6.8999374198646032E-3</v>
      </c>
      <c r="N3469" s="144">
        <f>IFERROR(_xll.qlIndexFixing(ONIndex1M,I3469,TRUE,_xll.ohTrigger(RecalcTrigger,Trigger1M)),NA())</f>
        <v>6.5676861637165018E-3</v>
      </c>
      <c r="O3469" s="44">
        <f>IFERROR(_xll.qlIndexFixing(ONIndex3M,I3469,TRUE,_xll.ohTrigger(RecalcTrigger,Trigger3M)),NA())</f>
        <v>6.7760195871091611E-3</v>
      </c>
      <c r="P3469" s="44">
        <f>IFERROR(_xll.qlIndexFixing(ONIndex6M,I3469,TRUE,_xll.ohTrigger(RecalcTrigger,Trigger6M)),NA())</f>
        <v>6.0713944472734482E-3</v>
      </c>
      <c r="Q3469" s="145">
        <f>IFERROR(_xll.qlIndexFixing(ONIndex1Y,I3469,TRUE,_xll.ohTrigger(RecalcTrigger,Trigger1Y)),NA())</f>
        <v>6.8758065470042595E-3</v>
      </c>
    </row>
    <row r="3470" spans="2:17" x14ac:dyDescent="0.2">
      <c r="B3470" s="39" t="s">
        <v>42</v>
      </c>
      <c r="D3470" s="42">
        <f>_xll.qlCalendarAdvance(Calendar,$D3469,B3470,"f",FALSE)</f>
        <v>64076</v>
      </c>
      <c r="E3470" s="139">
        <f>_xll.qlInterestRateIndexValueDate(IndexON,D3470)</f>
        <v>64076</v>
      </c>
      <c r="F3470" s="155">
        <f>IFERROR(_xll.qlIndexFixing(IndexON,D3470,TRUE,_xll.ohTrigger(RecalcTrigger,TriggerON)),NA())</f>
        <v>6.1005300442484867E-3</v>
      </c>
      <c r="H3470" s="42">
        <f>_xll.qlCalendarAdvance(Calendar,$H3469,B3470,"f",FALSE)</f>
        <v>64076</v>
      </c>
      <c r="I3470" s="139">
        <f>_xll.qlInterestRateIndexValueDate(Index1M,$H3470)</f>
        <v>64080</v>
      </c>
      <c r="J3470" s="144">
        <f>IFERROR(_xll.qlIndexFixing(Index1M,$H3470,TRUE,_xll.ohTrigger(RecalcTrigger,Trigger1M)),NA())</f>
        <v>6.5714124545523944E-3</v>
      </c>
      <c r="K3470" s="44">
        <f>IFERROR(_xll.qlIndexFixing(Index3M,H3470,TRUE,_xll.ohTrigger(RecalcTrigger,Trigger3M)),NA())</f>
        <v>6.7855001780831765E-3</v>
      </c>
      <c r="L3470" s="44">
        <f>IFERROR(_xll.qlIndexFixing(Index6M,$H3470,TRUE,_xll.ohTrigger(RecalcTrigger,Trigger6M)),NA())</f>
        <v>6.0552260017100621E-3</v>
      </c>
      <c r="M3470" s="145">
        <f>IFERROR(_xll.qlIndexFixing(Index1Y,$H3470,TRUE,_xll.ohTrigger(RecalcTrigger,Trigger1Y)),NA())</f>
        <v>6.8997988302284428E-3</v>
      </c>
      <c r="N3470" s="144">
        <f>IFERROR(_xll.qlIndexFixing(ONIndex1M,I3470,TRUE,_xll.ohTrigger(RecalcTrigger,Trigger1M)),NA())</f>
        <v>6.5684160477097464E-3</v>
      </c>
      <c r="O3470" s="44">
        <f>IFERROR(_xll.qlIndexFixing(ONIndex3M,I3470,TRUE,_xll.ohTrigger(RecalcTrigger,Trigger3M)),NA())</f>
        <v>6.7765873359970641E-3</v>
      </c>
      <c r="P3470" s="44">
        <f>IFERROR(_xll.qlIndexFixing(ONIndex6M,I3470,TRUE,_xll.ohTrigger(RecalcTrigger,Trigger6M)),NA())</f>
        <v>6.0694362908364496E-3</v>
      </c>
      <c r="Q3470" s="145">
        <f>IFERROR(_xll.qlIndexFixing(ONIndex1Y,I3470,TRUE,_xll.ohTrigger(RecalcTrigger,Trigger1Y)),NA())</f>
        <v>6.8760717478255629E-3</v>
      </c>
    </row>
    <row r="3471" spans="2:17" x14ac:dyDescent="0.2">
      <c r="B3471" s="39" t="s">
        <v>42</v>
      </c>
      <c r="D3471" s="42">
        <f>_xll.qlCalendarAdvance(Calendar,$D3470,B3471,"f",FALSE)</f>
        <v>64083</v>
      </c>
      <c r="E3471" s="139">
        <f>_xll.qlInterestRateIndexValueDate(IndexON,D3471)</f>
        <v>64083</v>
      </c>
      <c r="F3471" s="155">
        <f>IFERROR(_xll.qlIndexFixing(IndexON,D3471,TRUE,_xll.ohTrigger(RecalcTrigger,TriggerON)),NA())</f>
        <v>6.1005300442484867E-3</v>
      </c>
      <c r="H3471" s="42">
        <f>_xll.qlCalendarAdvance(Calendar,$H3470,B3471,"f",FALSE)</f>
        <v>64083</v>
      </c>
      <c r="I3471" s="139">
        <f>_xll.qlInterestRateIndexValueDate(Index1M,$H3471)</f>
        <v>64087</v>
      </c>
      <c r="J3471" s="144">
        <f>IFERROR(_xll.qlIndexFixing(Index1M,$H3471,TRUE,_xll.ohTrigger(RecalcTrigger,Trigger1M)),NA())</f>
        <v>6.5721035516173032E-3</v>
      </c>
      <c r="K3471" s="44">
        <f>IFERROR(_xll.qlIndexFixing(Index3M,H3471,TRUE,_xll.ohTrigger(RecalcTrigger,Trigger3M)),NA())</f>
        <v>6.7859642758555626E-3</v>
      </c>
      <c r="L3471" s="44">
        <f>IFERROR(_xll.qlIndexFixing(Index6M,$H3471,TRUE,_xll.ohTrigger(RecalcTrigger,Trigger6M)),NA())</f>
        <v>6.053433311030444E-3</v>
      </c>
      <c r="M3471" s="145">
        <f>IFERROR(_xll.qlIndexFixing(Index1Y,$H3471,TRUE,_xll.ohTrigger(RecalcTrigger,Trigger1Y)),NA())</f>
        <v>6.899644316798851E-3</v>
      </c>
      <c r="N3471" s="144">
        <f>IFERROR(_xll.qlIndexFixing(ONIndex1M,I3471,TRUE,_xll.ohTrigger(RecalcTrigger,Trigger1M)),NA())</f>
        <v>6.5691318998073456E-3</v>
      </c>
      <c r="O3471" s="44">
        <f>IFERROR(_xll.qlIndexFixing(ONIndex3M,I3471,TRUE,_xll.ohTrigger(RecalcTrigger,Trigger3M)),NA())</f>
        <v>6.7771406898398112E-3</v>
      </c>
      <c r="P3471" s="44">
        <f>IFERROR(_xll.qlIndexFixing(ONIndex6M,I3471,TRUE,_xll.ohTrigger(RecalcTrigger,Trigger6M)),NA())</f>
        <v>6.0674904535851226E-3</v>
      </c>
      <c r="Q3471" s="145">
        <f>IFERROR(_xll.qlIndexFixing(ONIndex1Y,I3471,TRUE,_xll.ohTrigger(RecalcTrigger,Trigger1Y)),NA())</f>
        <v>6.8763216843770181E-3</v>
      </c>
    </row>
    <row r="3472" spans="2:17" x14ac:dyDescent="0.2">
      <c r="B3472" s="39" t="s">
        <v>42</v>
      </c>
      <c r="D3472" s="42">
        <f>_xll.qlCalendarAdvance(Calendar,$D3471,B3472,"f",FALSE)</f>
        <v>64090</v>
      </c>
      <c r="E3472" s="139">
        <f>_xll.qlInterestRateIndexValueDate(IndexON,D3472)</f>
        <v>64090</v>
      </c>
      <c r="F3472" s="155">
        <f>IFERROR(_xll.qlIndexFixing(IndexON,D3472,TRUE,_xll.ohTrigger(RecalcTrigger,TriggerON)),NA())</f>
        <v>6.1005300443284227E-3</v>
      </c>
      <c r="H3472" s="42">
        <f>_xll.qlCalendarAdvance(Calendar,$H3471,B3472,"f",FALSE)</f>
        <v>64090</v>
      </c>
      <c r="I3472" s="139">
        <f>_xll.qlInterestRateIndexValueDate(Index1M,$H3472)</f>
        <v>64094</v>
      </c>
      <c r="J3472" s="144">
        <f>IFERROR(_xll.qlIndexFixing(Index1M,$H3472,TRUE,_xll.ohTrigger(RecalcTrigger,Trigger1M)),NA())</f>
        <v>6.5727805548254636E-3</v>
      </c>
      <c r="K3472" s="44">
        <f>IFERROR(_xll.qlIndexFixing(Index3M,H3472,TRUE,_xll.ohTrigger(RecalcTrigger,Trigger3M)),NA())</f>
        <v>6.7864138086561124E-3</v>
      </c>
      <c r="L3472" s="44">
        <f>IFERROR(_xll.qlIndexFixing(Index6M,$H3472,TRUE,_xll.ohTrigger(RecalcTrigger,Trigger6M)),NA())</f>
        <v>6.051653215195337E-3</v>
      </c>
      <c r="M3472" s="145">
        <f>IFERROR(_xll.qlIndexFixing(Index1Y,$H3472,TRUE,_xll.ohTrigger(RecalcTrigger,Trigger1Y)),NA())</f>
        <v>6.8994738581461936E-3</v>
      </c>
      <c r="N3472" s="144">
        <f>IFERROR(_xll.qlIndexFixing(ONIndex1M,I3472,TRUE,_xll.ohTrigger(RecalcTrigger,Trigger1M)),NA())</f>
        <v>6.5698337002650931E-3</v>
      </c>
      <c r="O3472" s="44">
        <f>IFERROR(_xll.qlIndexFixing(ONIndex3M,I3472,TRUE,_xll.ohTrigger(RecalcTrigger,Trigger3M)),NA())</f>
        <v>6.7776796282537077E-3</v>
      </c>
      <c r="P3472" s="44">
        <f>IFERROR(_xll.qlIndexFixing(ONIndex6M,I3472,TRUE,_xll.ohTrigger(RecalcTrigger,Trigger6M)),NA())</f>
        <v>6.0655569527057196E-3</v>
      </c>
      <c r="Q3472" s="145">
        <f>IFERROR(_xll.qlIndexFixing(ONIndex1Y,I3472,TRUE,_xll.ohTrigger(RecalcTrigger,Trigger1Y)),NA())</f>
        <v>6.8765563353156978E-3</v>
      </c>
    </row>
    <row r="3473" spans="2:17" x14ac:dyDescent="0.2">
      <c r="B3473" s="39" t="s">
        <v>42</v>
      </c>
      <c r="D3473" s="42">
        <f>_xll.qlCalendarAdvance(Calendar,$D3472,B3473,"f",FALSE)</f>
        <v>64097</v>
      </c>
      <c r="E3473" s="139">
        <f>_xll.qlInterestRateIndexValueDate(IndexON,D3473)</f>
        <v>64097</v>
      </c>
      <c r="F3473" s="155">
        <f>IFERROR(_xll.qlIndexFixing(IndexON,D3473,TRUE,_xll.ohTrigger(RecalcTrigger,TriggerON)),NA())</f>
        <v>6.1005300443284227E-3</v>
      </c>
      <c r="H3473" s="42">
        <f>_xll.qlCalendarAdvance(Calendar,$H3472,B3473,"f",FALSE)</f>
        <v>64097</v>
      </c>
      <c r="I3473" s="139">
        <f>_xll.qlInterestRateIndexValueDate(Index1M,$H3473)</f>
        <v>64101</v>
      </c>
      <c r="J3473" s="144">
        <f>IFERROR(_xll.qlIndexFixing(Index1M,$H3473,TRUE,_xll.ohTrigger(RecalcTrigger,Trigger1M)),NA())</f>
        <v>6.5735495244940495E-3</v>
      </c>
      <c r="K3473" s="44">
        <f>IFERROR(_xll.qlIndexFixing(Index3M,H3473,TRUE,_xll.ohTrigger(RecalcTrigger,Trigger3M)),NA())</f>
        <v>6.7868487563670036E-3</v>
      </c>
      <c r="L3473" s="44">
        <f>IFERROR(_xll.qlIndexFixing(Index6M,$H3473,TRUE,_xll.ohTrigger(RecalcTrigger,Trigger6M)),NA())</f>
        <v>6.0497437275180534E-3</v>
      </c>
      <c r="M3473" s="145">
        <f>IFERROR(_xll.qlIndexFixing(Index1Y,$H3473,TRUE,_xll.ohTrigger(RecalcTrigger,Trigger1Y)),NA())</f>
        <v>6.8992874328419286E-3</v>
      </c>
      <c r="N3473" s="144">
        <f>IFERROR(_xll.qlIndexFixing(ONIndex1M,I3473,TRUE,_xll.ohTrigger(RecalcTrigger,Trigger1M)),NA())</f>
        <v>6.5705214297384629E-3</v>
      </c>
      <c r="O3473" s="44">
        <f>IFERROR(_xll.qlIndexFixing(ONIndex3M,I3473,TRUE,_xll.ohTrigger(RecalcTrigger,Trigger3M)),NA())</f>
        <v>6.7782041313346753E-3</v>
      </c>
      <c r="P3473" s="44">
        <f>IFERROR(_xll.qlIndexFixing(ONIndex6M,I3473,TRUE,_xll.ohTrigger(RecalcTrigger,Trigger6M)),NA())</f>
        <v>6.0636358052246209E-3</v>
      </c>
      <c r="Q3473" s="145">
        <f>IFERROR(_xll.qlIndexFixing(ONIndex1Y,I3473,TRUE,_xll.ohTrigger(RecalcTrigger,Trigger1Y)),NA())</f>
        <v>6.8767756794585466E-3</v>
      </c>
    </row>
    <row r="3474" spans="2:17" x14ac:dyDescent="0.2">
      <c r="B3474" s="39" t="s">
        <v>42</v>
      </c>
      <c r="D3474" s="42">
        <f>_xll.qlCalendarAdvance(Calendar,$D3473,B3474,"f",FALSE)</f>
        <v>64104</v>
      </c>
      <c r="E3474" s="139">
        <f>_xll.qlInterestRateIndexValueDate(IndexON,D3474)</f>
        <v>64104</v>
      </c>
      <c r="F3474" s="155">
        <f>IFERROR(_xll.qlIndexFixing(IndexON,D3474,TRUE,_xll.ohTrigger(RecalcTrigger,TriggerON)),NA())</f>
        <v>6.1005300443284227E-3</v>
      </c>
      <c r="H3474" s="42">
        <f>_xll.qlCalendarAdvance(Calendar,$H3473,B3474,"f",FALSE)</f>
        <v>64104</v>
      </c>
      <c r="I3474" s="139">
        <f>_xll.qlInterestRateIndexValueDate(Index1M,$H3474)</f>
        <v>64108</v>
      </c>
      <c r="J3474" s="144">
        <f>IFERROR(_xll.qlIndexFixing(Index1M,$H3474,TRUE,_xll.ohTrigger(RecalcTrigger,Trigger1M)),NA())</f>
        <v>6.5741972818102222E-3</v>
      </c>
      <c r="K3474" s="44">
        <f>IFERROR(_xll.qlIndexFixing(Index3M,H3474,TRUE,_xll.ohTrigger(RecalcTrigger,Trigger3M)),NA())</f>
        <v>6.787269098873892E-3</v>
      </c>
      <c r="L3474" s="44">
        <f>IFERROR(_xll.qlIndexFixing(Index6M,$H3474,TRUE,_xll.ohTrigger(RecalcTrigger,Trigger6M)),NA())</f>
        <v>6.048060712022507E-3</v>
      </c>
      <c r="M3474" s="145">
        <f>IFERROR(_xll.qlIndexFixing(Index1Y,$H3474,TRUE,_xll.ohTrigger(RecalcTrigger,Trigger1Y)),NA())</f>
        <v>6.8990850194586058E-3</v>
      </c>
      <c r="N3474" s="144">
        <f>IFERROR(_xll.qlIndexFixing(ONIndex1M,I3474,TRUE,_xll.ohTrigger(RecalcTrigger,Trigger1M)),NA())</f>
        <v>6.5711950686431209E-3</v>
      </c>
      <c r="O3474" s="44">
        <f>IFERROR(_xll.qlIndexFixing(ONIndex3M,I3474,TRUE,_xll.ohTrigger(RecalcTrigger,Trigger3M)),NA())</f>
        <v>6.7787141789388272E-3</v>
      </c>
      <c r="P3474" s="44">
        <f>IFERROR(_xll.qlIndexFixing(ONIndex6M,I3474,TRUE,_xll.ohTrigger(RecalcTrigger,Trigger6M)),NA())</f>
        <v>6.0617270286478231E-3</v>
      </c>
      <c r="Q3474" s="145">
        <f>IFERROR(_xll.qlIndexFixing(ONIndex1Y,I3474,TRUE,_xll.ohTrigger(RecalcTrigger,Trigger1Y)),NA())</f>
        <v>6.8769796954626372E-3</v>
      </c>
    </row>
    <row r="3475" spans="2:17" x14ac:dyDescent="0.2">
      <c r="B3475" s="39" t="s">
        <v>42</v>
      </c>
      <c r="D3475" s="42">
        <f>_xll.qlCalendarAdvance(Calendar,$D3474,B3475,"f",FALSE)</f>
        <v>64111</v>
      </c>
      <c r="E3475" s="139">
        <f>_xll.qlInterestRateIndexValueDate(IndexON,D3475)</f>
        <v>64111</v>
      </c>
      <c r="F3475" s="155">
        <f>IFERROR(_xll.qlIndexFixing(IndexON,D3475,TRUE,_xll.ohTrigger(RecalcTrigger,TriggerON)),NA())</f>
        <v>6.1005300442484867E-3</v>
      </c>
      <c r="H3475" s="42">
        <f>_xll.qlCalendarAdvance(Calendar,$H3474,B3475,"f",FALSE)</f>
        <v>64111</v>
      </c>
      <c r="I3475" s="139">
        <f>_xll.qlInterestRateIndexValueDate(Index1M,$H3475)</f>
        <v>64115</v>
      </c>
      <c r="J3475" s="144">
        <f>IFERROR(_xll.qlIndexFixing(Index1M,$H3475,TRUE,_xll.ohTrigger(RecalcTrigger,Trigger1M)),NA())</f>
        <v>6.5748308848718523E-3</v>
      </c>
      <c r="K3475" s="44">
        <f>IFERROR(_xll.qlIndexFixing(Index3M,H3475,TRUE,_xll.ohTrigger(RecalcTrigger,Trigger3M)),NA())</f>
        <v>6.7876748160606952E-3</v>
      </c>
      <c r="L3475" s="44">
        <f>IFERROR(_xll.qlIndexFixing(Index6M,$H3475,TRUE,_xll.ohTrigger(RecalcTrigger,Trigger6M)),NA())</f>
        <v>6.0463193840611168E-3</v>
      </c>
      <c r="M3475" s="145">
        <f>IFERROR(_xll.qlIndexFixing(Index1Y,$H3475,TRUE,_xll.ohTrigger(RecalcTrigger,Trigger1Y)),NA())</f>
        <v>6.8988665965681213E-3</v>
      </c>
      <c r="N3475" s="144">
        <f>IFERROR(_xll.qlIndexFixing(ONIndex1M,I3475,TRUE,_xll.ohTrigger(RecalcTrigger,Trigger1M)),NA())</f>
        <v>6.5718545973147968E-3</v>
      </c>
      <c r="O3475" s="44">
        <f>IFERROR(_xll.qlIndexFixing(ONIndex3M,I3475,TRUE,_xll.ohTrigger(RecalcTrigger,Trigger3M)),NA())</f>
        <v>6.7792097509222771E-3</v>
      </c>
      <c r="P3475" s="44">
        <f>IFERROR(_xll.qlIndexFixing(ONIndex6M,I3475,TRUE,_xll.ohTrigger(RecalcTrigger,Trigger6M)),NA())</f>
        <v>6.0598306400816426E-3</v>
      </c>
      <c r="Q3475" s="145">
        <f>IFERROR(_xll.qlIndexFixing(ONIndex1Y,I3475,TRUE,_xll.ohTrigger(RecalcTrigger,Trigger1Y)),NA())</f>
        <v>6.8771683620649782E-3</v>
      </c>
    </row>
    <row r="3476" spans="2:17" x14ac:dyDescent="0.2">
      <c r="B3476" s="39" t="s">
        <v>42</v>
      </c>
      <c r="D3476" s="42">
        <f>_xll.qlCalendarAdvance(Calendar,$D3475,B3476,"f",FALSE)</f>
        <v>64118</v>
      </c>
      <c r="E3476" s="139">
        <f>_xll.qlInterestRateIndexValueDate(IndexON,D3476)</f>
        <v>64118</v>
      </c>
      <c r="F3476" s="155">
        <f>IFERROR(_xll.qlIndexFixing(IndexON,D3476,TRUE,_xll.ohTrigger(RecalcTrigger,TriggerON)),NA())</f>
        <v>6.1005300443284227E-3</v>
      </c>
      <c r="H3476" s="42">
        <f>_xll.qlCalendarAdvance(Calendar,$H3475,B3476,"f",FALSE)</f>
        <v>64118</v>
      </c>
      <c r="I3476" s="139">
        <f>_xll.qlInterestRateIndexValueDate(Index1M,$H3476)</f>
        <v>64122</v>
      </c>
      <c r="J3476" s="144">
        <f>IFERROR(_xll.qlIndexFixing(Index1M,$H3476,TRUE,_xll.ohTrigger(RecalcTrigger,Trigger1M)),NA())</f>
        <v>6.5754503140971841E-3</v>
      </c>
      <c r="K3476" s="44">
        <f>IFERROR(_xll.qlIndexFixing(Index3M,H3476,TRUE,_xll.ohTrigger(RecalcTrigger,Trigger3M)),NA())</f>
        <v>6.7880658878130681E-3</v>
      </c>
      <c r="L3476" s="44">
        <f>IFERROR(_xll.qlIndexFixing(Index6M,$H3476,TRUE,_xll.ohTrigger(RecalcTrigger,Trigger6M)),NA())</f>
        <v>6.0445907211913123E-3</v>
      </c>
      <c r="M3476" s="145">
        <f>IFERROR(_xll.qlIndexFixing(Index1Y,$H3476,TRUE,_xll.ohTrigger(RecalcTrigger,Trigger1Y)),NA())</f>
        <v>6.8986321427445523E-3</v>
      </c>
      <c r="N3476" s="144">
        <f>IFERROR(_xll.qlIndexFixing(ONIndex1M,I3476,TRUE,_xll.ohTrigger(RecalcTrigger,Trigger1M)),NA())</f>
        <v>6.5724999961691566E-3</v>
      </c>
      <c r="O3476" s="44">
        <f>IFERROR(_xll.qlIndexFixing(ONIndex3M,I3476,TRUE,_xll.ohTrigger(RecalcTrigger,Trigger3M)),NA())</f>
        <v>6.7796908273010104E-3</v>
      </c>
      <c r="P3476" s="44">
        <f>IFERROR(_xll.qlIndexFixing(ONIndex6M,I3476,TRUE,_xll.ohTrigger(RecalcTrigger,Trigger6M)),NA())</f>
        <v>6.0579466563925877E-3</v>
      </c>
      <c r="Q3476" s="145">
        <f>IFERROR(_xll.qlIndexFixing(ONIndex1Y,I3476,TRUE,_xll.ohTrigger(RecalcTrigger,Trigger1Y)),NA())</f>
        <v>6.8773416579226421E-3</v>
      </c>
    </row>
    <row r="3477" spans="2:17" x14ac:dyDescent="0.2">
      <c r="B3477" s="39" t="s">
        <v>42</v>
      </c>
      <c r="D3477" s="42">
        <f>_xll.qlCalendarAdvance(Calendar,$D3476,B3477,"f",FALSE)</f>
        <v>64125</v>
      </c>
      <c r="E3477" s="139">
        <f>_xll.qlInterestRateIndexValueDate(IndexON,D3477)</f>
        <v>64125</v>
      </c>
      <c r="F3477" s="155">
        <f>IFERROR(_xll.qlIndexFixing(IndexON,D3477,TRUE,_xll.ohTrigger(RecalcTrigger,TriggerON)),NA())</f>
        <v>6.1005300442484867E-3</v>
      </c>
      <c r="H3477" s="42">
        <f>_xll.qlCalendarAdvance(Calendar,$H3476,B3477,"f",FALSE)</f>
        <v>64125</v>
      </c>
      <c r="I3477" s="139">
        <f>_xll.qlInterestRateIndexValueDate(Index1M,$H3477)</f>
        <v>64129</v>
      </c>
      <c r="J3477" s="144">
        <f>IFERROR(_xll.qlIndexFixing(Index1M,$H3477,TRUE,_xll.ohTrigger(RecalcTrigger,Trigger1M)),NA())</f>
        <v>6.5760555499044622E-3</v>
      </c>
      <c r="K3477" s="44">
        <f>IFERROR(_xll.qlIndexFixing(Index3M,H3477,TRUE,_xll.ohTrigger(RecalcTrigger,Trigger3M)),NA())</f>
        <v>6.7884422940166647E-3</v>
      </c>
      <c r="L3477" s="44">
        <f>IFERROR(_xll.qlIndexFixing(Index6M,$H3477,TRUE,_xll.ohTrigger(RecalcTrigger,Trigger6M)),NA())</f>
        <v>6.0428747406132454E-3</v>
      </c>
      <c r="M3477" s="145">
        <f>IFERROR(_xll.qlIndexFixing(Index1Y,$H3477,TRUE,_xll.ohTrigger(RecalcTrigger,Trigger1Y)),NA())</f>
        <v>6.8983816365630708E-3</v>
      </c>
      <c r="N3477" s="144">
        <f>IFERROR(_xll.qlIndexFixing(ONIndex1M,I3477,TRUE,_xll.ohTrigger(RecalcTrigger,Trigger1M)),NA())</f>
        <v>6.5731312457817381E-3</v>
      </c>
      <c r="O3477" s="44">
        <f>IFERROR(_xll.qlIndexFixing(ONIndex3M,I3477,TRUE,_xll.ohTrigger(RecalcTrigger,Trigger3M)),NA())</f>
        <v>6.7801573880110766E-3</v>
      </c>
      <c r="P3477" s="44">
        <f>IFERROR(_xll.qlIndexFixing(ONIndex6M,I3477,TRUE,_xll.ohTrigger(RecalcTrigger,Trigger6M)),NA())</f>
        <v>6.0560750951665909E-3</v>
      </c>
      <c r="Q3477" s="145">
        <f>IFERROR(_xll.qlIndexFixing(ONIndex1Y,I3477,TRUE,_xll.ohTrigger(RecalcTrigger,Trigger1Y)),NA())</f>
        <v>6.8774995617726375E-3</v>
      </c>
    </row>
    <row r="3478" spans="2:17" x14ac:dyDescent="0.2">
      <c r="B3478" s="39" t="s">
        <v>42</v>
      </c>
      <c r="D3478" s="42">
        <f>_xll.qlCalendarAdvance(Calendar,$D3477,B3478,"f",FALSE)</f>
        <v>64132</v>
      </c>
      <c r="E3478" s="139">
        <f>_xll.qlInterestRateIndexValueDate(IndexON,D3478)</f>
        <v>64132</v>
      </c>
      <c r="F3478" s="155">
        <f>IFERROR(_xll.qlIndexFixing(IndexON,D3478,TRUE,_xll.ohTrigger(RecalcTrigger,TriggerON)),NA())</f>
        <v>6.1005300443284227E-3</v>
      </c>
      <c r="H3478" s="42">
        <f>_xll.qlCalendarAdvance(Calendar,$H3477,B3478,"f",FALSE)</f>
        <v>64132</v>
      </c>
      <c r="I3478" s="139">
        <f>_xll.qlInterestRateIndexValueDate(Index1M,$H3478)</f>
        <v>64136</v>
      </c>
      <c r="J3478" s="144">
        <f>IFERROR(_xll.qlIndexFixing(Index1M,$H3478,TRUE,_xll.ohTrigger(RecalcTrigger,Trigger1M)),NA())</f>
        <v>6.5766465727067737E-3</v>
      </c>
      <c r="K3478" s="44">
        <f>IFERROR(_xll.qlIndexFixing(Index3M,H3478,TRUE,_xll.ohTrigger(RecalcTrigger,Trigger3M)),NA())</f>
        <v>6.7888040145562727E-3</v>
      </c>
      <c r="L3478" s="44">
        <f>IFERROR(_xll.qlIndexFixing(Index6M,$H3478,TRUE,_xll.ohTrigger(RecalcTrigger,Trigger6M)),NA())</f>
        <v>6.0411714595270715E-3</v>
      </c>
      <c r="M3478" s="145">
        <f>IFERROR(_xll.qlIndexFixing(Index1Y,$H3478,TRUE,_xll.ohTrigger(RecalcTrigger,Trigger1Y)),NA())</f>
        <v>6.8981150565984107E-3</v>
      </c>
      <c r="N3478" s="144">
        <f>IFERROR(_xll.qlIndexFixing(ONIndex1M,I3478,TRUE,_xll.ohTrigger(RecalcTrigger,Trigger1M)),NA())</f>
        <v>6.5737483264083352E-3</v>
      </c>
      <c r="O3478" s="44">
        <f>IFERROR(_xll.qlIndexFixing(ONIndex3M,I3478,TRUE,_xll.ohTrigger(RecalcTrigger,Trigger3M)),NA())</f>
        <v>6.7806094128286531E-3</v>
      </c>
      <c r="P3478" s="44">
        <f>IFERROR(_xll.qlIndexFixing(ONIndex6M,I3478,TRUE,_xll.ohTrigger(RecalcTrigger,Trigger6M)),NA())</f>
        <v>6.0542159732701606E-3</v>
      </c>
      <c r="Q3478" s="145">
        <f>IFERROR(_xll.qlIndexFixing(ONIndex1Y,I3478,TRUE,_xll.ohTrigger(RecalcTrigger,Trigger1Y)),NA())</f>
        <v>6.8776420523519732E-3</v>
      </c>
    </row>
    <row r="3479" spans="2:17" x14ac:dyDescent="0.2">
      <c r="B3479" s="39" t="s">
        <v>42</v>
      </c>
      <c r="D3479" s="42">
        <f>_xll.qlCalendarAdvance(Calendar,$D3478,B3479,"f",FALSE)</f>
        <v>64139</v>
      </c>
      <c r="E3479" s="139">
        <f>_xll.qlInterestRateIndexValueDate(IndexON,D3479)</f>
        <v>64139</v>
      </c>
      <c r="F3479" s="155">
        <f>IFERROR(_xll.qlIndexFixing(IndexON,D3479,TRUE,_xll.ohTrigger(RecalcTrigger,TriggerON)),NA())</f>
        <v>6.1005300443284227E-3</v>
      </c>
      <c r="H3479" s="42">
        <f>_xll.qlCalendarAdvance(Calendar,$H3478,B3479,"f",FALSE)</f>
        <v>64139</v>
      </c>
      <c r="I3479" s="139">
        <f>_xll.qlInterestRateIndexValueDate(Index1M,$H3479)</f>
        <v>64143</v>
      </c>
      <c r="J3479" s="144">
        <f>IFERROR(_xll.qlIndexFixing(Index1M,$H3479,TRUE,_xll.ohTrigger(RecalcTrigger,Trigger1M)),NA())</f>
        <v>6.5772233629275206E-3</v>
      </c>
      <c r="K3479" s="44">
        <f>IFERROR(_xll.qlIndexFixing(Index3M,H3479,TRUE,_xll.ohTrigger(RecalcTrigger,Trigger3M)),NA())</f>
        <v>6.7891510293175469E-3</v>
      </c>
      <c r="L3479" s="44">
        <f>IFERROR(_xll.qlIndexFixing(Index6M,$H3479,TRUE,_xll.ohTrigger(RecalcTrigger,Trigger6M)),NA())</f>
        <v>6.0394808951325105E-3</v>
      </c>
      <c r="M3479" s="145">
        <f>IFERROR(_xll.qlIndexFixing(Index1Y,$H3479,TRUE,_xll.ohTrigger(RecalcTrigger,Trigger1Y)),NA())</f>
        <v>6.8978323814259616E-3</v>
      </c>
      <c r="N3479" s="144">
        <f>IFERROR(_xll.qlIndexFixing(ONIndex1M,I3479,TRUE,_xll.ohTrigger(RecalcTrigger,Trigger1M)),NA())</f>
        <v>6.5743512185445496E-3</v>
      </c>
      <c r="O3479" s="44">
        <f>IFERROR(_xll.qlIndexFixing(ONIndex3M,I3479,TRUE,_xll.ohTrigger(RecalcTrigger,Trigger3M)),NA())</f>
        <v>6.7810468819295977E-3</v>
      </c>
      <c r="P3479" s="44">
        <f>IFERROR(_xll.qlIndexFixing(ONIndex6M,I3479,TRUE,_xll.ohTrigger(RecalcTrigger,Trigger6M)),NA())</f>
        <v>6.0523693080494212E-3</v>
      </c>
      <c r="Q3479" s="145">
        <f>IFERROR(_xll.qlIndexFixing(ONIndex1Y,I3479,TRUE,_xll.ohTrigger(RecalcTrigger,Trigger1Y)),NA())</f>
        <v>6.8777691084775938E-3</v>
      </c>
    </row>
    <row r="3480" spans="2:17" x14ac:dyDescent="0.2">
      <c r="B3480" s="39" t="s">
        <v>42</v>
      </c>
      <c r="D3480" s="42">
        <f>_xll.qlCalendarAdvance(Calendar,$D3479,B3480,"f",FALSE)</f>
        <v>64146</v>
      </c>
      <c r="E3480" s="139">
        <f>_xll.qlInterestRateIndexValueDate(IndexON,D3480)</f>
        <v>64146</v>
      </c>
      <c r="F3480" s="155">
        <f>IFERROR(_xll.qlIndexFixing(IndexON,D3480,TRUE,_xll.ohTrigger(RecalcTrigger,TriggerON)),NA())</f>
        <v>6.1005300443284227E-3</v>
      </c>
      <c r="H3480" s="42">
        <f>_xll.qlCalendarAdvance(Calendar,$H3479,B3480,"f",FALSE)</f>
        <v>64146</v>
      </c>
      <c r="I3480" s="139">
        <f>_xll.qlInterestRateIndexValueDate(Index1M,$H3480)</f>
        <v>64150</v>
      </c>
      <c r="J3480" s="144">
        <f>IFERROR(_xll.qlIndexFixing(Index1M,$H3480,TRUE,_xll.ohTrigger(RecalcTrigger,Trigger1M)),NA())</f>
        <v>6.5777859009823686E-3</v>
      </c>
      <c r="K3480" s="44">
        <f>IFERROR(_xll.qlIndexFixing(Index3M,H3480,TRUE,_xll.ohTrigger(RecalcTrigger,Trigger3M)),NA())</f>
        <v>6.7894833181861422E-3</v>
      </c>
      <c r="L3480" s="44">
        <f>IFERROR(_xll.qlIndexFixing(Index6M,$H3480,TRUE,_xll.ohTrigger(RecalcTrigger,Trigger6M)),NA())</f>
        <v>6.0378030646314534E-3</v>
      </c>
      <c r="M3480" s="145">
        <f>IFERROR(_xll.qlIndexFixing(Index1Y,$H3480,TRUE,_xll.ohTrigger(RecalcTrigger,Trigger1Y)),NA())</f>
        <v>6.8975335896239503E-3</v>
      </c>
      <c r="N3480" s="144">
        <f>IFERROR(_xll.qlIndexFixing(ONIndex1M,I3480,TRUE,_xll.ohTrigger(RecalcTrigger,Trigger1M)),NA())</f>
        <v>6.5749399027659194E-3</v>
      </c>
      <c r="O3480" s="44">
        <f>IFERROR(_xll.qlIndexFixing(ONIndex3M,I3480,TRUE,_xll.ohTrigger(RecalcTrigger,Trigger3M)),NA())</f>
        <v>6.7814697750900876E-3</v>
      </c>
      <c r="P3480" s="44">
        <f>IFERROR(_xll.qlIndexFixing(ONIndex6M,I3480,TRUE,_xll.ohTrigger(RecalcTrigger,Trigger6M)),NA())</f>
        <v>6.0505351166106891E-3</v>
      </c>
      <c r="Q3480" s="145">
        <f>IFERROR(_xll.qlIndexFixing(ONIndex1Y,I3480,TRUE,_xll.ohTrigger(RecalcTrigger,Trigger1Y)),NA())</f>
        <v>6.8778807086466998E-3</v>
      </c>
    </row>
    <row r="3481" spans="2:17" x14ac:dyDescent="0.2">
      <c r="B3481" s="39" t="s">
        <v>42</v>
      </c>
      <c r="D3481" s="42">
        <f>_xll.qlCalendarAdvance(Calendar,$D3480,B3481,"f",FALSE)</f>
        <v>64153</v>
      </c>
      <c r="E3481" s="139">
        <f>_xll.qlInterestRateIndexValueDate(IndexON,D3481)</f>
        <v>64153</v>
      </c>
      <c r="F3481" s="155">
        <f>IFERROR(_xll.qlIndexFixing(IndexON,D3481,TRUE,_xll.ohTrigger(RecalcTrigger,TriggerON)),NA())</f>
        <v>6.1005300442484867E-3</v>
      </c>
      <c r="H3481" s="42">
        <f>_xll.qlCalendarAdvance(Calendar,$H3480,B3481,"f",FALSE)</f>
        <v>64153</v>
      </c>
      <c r="I3481" s="139">
        <f>_xll.qlInterestRateIndexValueDate(Index1M,$H3481)</f>
        <v>64157</v>
      </c>
      <c r="J3481" s="144">
        <f>IFERROR(_xll.qlIndexFixing(Index1M,$H3481,TRUE,_xll.ohTrigger(RecalcTrigger,Trigger1M)),NA())</f>
        <v>6.5783341672844041E-3</v>
      </c>
      <c r="K3481" s="44">
        <f>IFERROR(_xll.qlIndexFixing(Index3M,H3481,TRUE,_xll.ohTrigger(RecalcTrigger,Trigger3M)),NA())</f>
        <v>6.7898008610459745E-3</v>
      </c>
      <c r="L3481" s="44">
        <f>IFERROR(_xll.qlIndexFixing(Index6M,$H3481,TRUE,_xll.ohTrigger(RecalcTrigger,Trigger6M)),NA())</f>
        <v>6.0361379852236227E-3</v>
      </c>
      <c r="M3481" s="145">
        <f>IFERROR(_xll.qlIndexFixing(Index1Y,$H3481,TRUE,_xll.ohTrigger(RecalcTrigger,Trigger1Y)),NA())</f>
        <v>6.8972186597692966E-3</v>
      </c>
      <c r="N3481" s="144">
        <f>IFERROR(_xll.qlIndexFixing(ONIndex1M,I3481,TRUE,_xll.ohTrigger(RecalcTrigger,Trigger1M)),NA())</f>
        <v>6.5755143592483023E-3</v>
      </c>
      <c r="O3481" s="44">
        <f>IFERROR(_xll.qlIndexFixing(ONIndex3M,I3481,TRUE,_xll.ohTrigger(RecalcTrigger,Trigger3M)),NA())</f>
        <v>6.7818780720863003E-3</v>
      </c>
      <c r="P3481" s="44">
        <f>IFERROR(_xll.qlIndexFixing(ONIndex6M,I3481,TRUE,_xll.ohTrigger(RecalcTrigger,Trigger6M)),NA())</f>
        <v>6.0487134163800249E-3</v>
      </c>
      <c r="Q3481" s="145">
        <f>IFERROR(_xll.qlIndexFixing(ONIndex1Y,I3481,TRUE,_xll.ohTrigger(RecalcTrigger,Trigger1Y)),NA())</f>
        <v>6.8779768315962997E-3</v>
      </c>
    </row>
    <row r="3482" spans="2:17" x14ac:dyDescent="0.2">
      <c r="B3482" s="39" t="s">
        <v>42</v>
      </c>
      <c r="D3482" s="42">
        <f>_xll.qlCalendarAdvance(Calendar,$D3481,B3482,"f",FALSE)</f>
        <v>64160</v>
      </c>
      <c r="E3482" s="139">
        <f>_xll.qlInterestRateIndexValueDate(IndexON,D3482)</f>
        <v>64160</v>
      </c>
      <c r="F3482" s="155">
        <f>IFERROR(_xll.qlIndexFixing(IndexON,D3482,TRUE,_xll.ohTrigger(RecalcTrigger,TriggerON)),NA())</f>
        <v>6.1005300443284227E-3</v>
      </c>
      <c r="H3482" s="42">
        <f>_xll.qlCalendarAdvance(Calendar,$H3481,B3482,"f",FALSE)</f>
        <v>64160</v>
      </c>
      <c r="I3482" s="139">
        <f>_xll.qlInterestRateIndexValueDate(Index1M,$H3482)</f>
        <v>64164</v>
      </c>
      <c r="J3482" s="144">
        <f>IFERROR(_xll.qlIndexFixing(Index1M,$H3482,TRUE,_xll.ohTrigger(RecalcTrigger,Trigger1M)),NA())</f>
        <v>6.5787711169891239E-3</v>
      </c>
      <c r="K3482" s="44">
        <f>IFERROR(_xll.qlIndexFixing(Index3M,H3482,TRUE,_xll.ohTrigger(RecalcTrigger,Trigger3M)),NA())</f>
        <v>6.7900208040343546E-3</v>
      </c>
      <c r="L3482" s="44">
        <f>IFERROR(_xll.qlIndexFixing(Index6M,$H3482,TRUE,_xll.ohTrigger(RecalcTrigger,Trigger6M)),NA())</f>
        <v>6.0346119247708914E-3</v>
      </c>
      <c r="M3482" s="145">
        <f>IFERROR(_xll.qlIndexFixing(Index1Y,$H3482,TRUE,_xll.ohTrigger(RecalcTrigger,Trigger1Y)),NA())</f>
        <v>6.896887570440666E-3</v>
      </c>
      <c r="N3482" s="144">
        <f>IFERROR(_xll.qlIndexFixing(ONIndex1M,I3482,TRUE,_xll.ohTrigger(RecalcTrigger,Trigger1M)),NA())</f>
        <v>6.5760745686471722E-3</v>
      </c>
      <c r="O3482" s="44">
        <f>IFERROR(_xll.qlIndexFixing(ONIndex3M,I3482,TRUE,_xll.ohTrigger(RecalcTrigger,Trigger3M)),NA())</f>
        <v>6.7822717531740295E-3</v>
      </c>
      <c r="P3482" s="44">
        <f>IFERROR(_xll.qlIndexFixing(ONIndex6M,I3482,TRUE,_xll.ohTrigger(RecalcTrigger,Trigger6M)),NA())</f>
        <v>6.0469042241440008E-3</v>
      </c>
      <c r="Q3482" s="145">
        <f>IFERROR(_xll.qlIndexFixing(ONIndex1Y,I3482,TRUE,_xll.ohTrigger(RecalcTrigger,Trigger1Y)),NA())</f>
        <v>6.8780574562232744E-3</v>
      </c>
    </row>
    <row r="3483" spans="2:17" x14ac:dyDescent="0.2">
      <c r="B3483" s="39" t="s">
        <v>42</v>
      </c>
      <c r="D3483" s="42">
        <f>_xll.qlCalendarAdvance(Calendar,$D3482,B3483,"f",FALSE)</f>
        <v>64167</v>
      </c>
      <c r="E3483" s="139">
        <f>_xll.qlInterestRateIndexValueDate(IndexON,D3483)</f>
        <v>64167</v>
      </c>
      <c r="F3483" s="155">
        <f>IFERROR(_xll.qlIndexFixing(IndexON,D3483,TRUE,_xll.ohTrigger(RecalcTrigger,TriggerON)),NA())</f>
        <v>6.1005300443284227E-3</v>
      </c>
      <c r="H3483" s="42">
        <f>_xll.qlCalendarAdvance(Calendar,$H3482,B3483,"f",FALSE)</f>
        <v>64167</v>
      </c>
      <c r="I3483" s="139">
        <f>_xll.qlInterestRateIndexValueDate(Index1M,$H3483)</f>
        <v>64171</v>
      </c>
      <c r="J3483" s="144">
        <f>IFERROR(_xll.qlIndexFixing(Index1M,$H3483,TRUE,_xll.ohTrigger(RecalcTrigger,Trigger1M)),NA())</f>
        <v>6.5792917954095032E-3</v>
      </c>
      <c r="K3483" s="44">
        <f>IFERROR(_xll.qlIndexFixing(Index3M,H3483,TRUE,_xll.ohTrigger(RecalcTrigger,Trigger3M)),NA())</f>
        <v>6.7903098490473338E-3</v>
      </c>
      <c r="L3483" s="44">
        <f>IFERROR(_xll.qlIndexFixing(Index6M,$H3483,TRUE,_xll.ohTrigger(RecalcTrigger,Trigger6M)),NA())</f>
        <v>6.0329706158153314E-3</v>
      </c>
      <c r="M3483" s="145">
        <f>IFERROR(_xll.qlIndexFixing(Index1Y,$H3483,TRUE,_xll.ohTrigger(RecalcTrigger,Trigger1Y)),NA())</f>
        <v>6.8965403002171598E-3</v>
      </c>
      <c r="N3483" s="144">
        <f>IFERROR(_xll.qlIndexFixing(ONIndex1M,I3483,TRUE,_xll.ohTrigger(RecalcTrigger,Trigger1M)),NA())</f>
        <v>6.5766205112183229E-3</v>
      </c>
      <c r="O3483" s="44">
        <f>IFERROR(_xll.qlIndexFixing(ONIndex3M,I3483,TRUE,_xll.ohTrigger(RecalcTrigger,Trigger3M)),NA())</f>
        <v>6.7826507978896444E-3</v>
      </c>
      <c r="P3483" s="44">
        <f>IFERROR(_xll.qlIndexFixing(ONIndex6M,I3483,TRUE,_xll.ohTrigger(RecalcTrigger,Trigger6M)),NA())</f>
        <v>6.0451075572487412E-3</v>
      </c>
      <c r="Q3483" s="145">
        <f>IFERROR(_xll.qlIndexFixing(ONIndex1Y,I3483,TRUE,_xll.ohTrigger(RecalcTrigger,Trigger1Y)),NA())</f>
        <v>6.8781225610248242E-3</v>
      </c>
    </row>
    <row r="3484" spans="2:17" x14ac:dyDescent="0.2">
      <c r="B3484" s="39" t="s">
        <v>42</v>
      </c>
      <c r="D3484" s="42">
        <f>_xll.qlCalendarAdvance(Calendar,$D3483,B3484,"f",FALSE)</f>
        <v>64174</v>
      </c>
      <c r="E3484" s="139">
        <f>_xll.qlInterestRateIndexValueDate(IndexON,D3484)</f>
        <v>64174</v>
      </c>
      <c r="F3484" s="155">
        <f>IFERROR(_xll.qlIndexFixing(IndexON,D3484,TRUE,_xll.ohTrigger(RecalcTrigger,TriggerON)),NA())</f>
        <v>6.1005300442484867E-3</v>
      </c>
      <c r="H3484" s="42">
        <f>_xll.qlCalendarAdvance(Calendar,$H3483,B3484,"f",FALSE)</f>
        <v>64174</v>
      </c>
      <c r="I3484" s="139">
        <f>_xll.qlInterestRateIndexValueDate(Index1M,$H3484)</f>
        <v>64178</v>
      </c>
      <c r="J3484" s="144">
        <f>IFERROR(_xll.qlIndexFixing(Index1M,$H3484,TRUE,_xll.ohTrigger(RecalcTrigger,Trigger1M)),NA())</f>
        <v>6.5797981449984277E-3</v>
      </c>
      <c r="K3484" s="44">
        <f>IFERROR(_xll.qlIndexFixing(Index3M,H3484,TRUE,_xll.ohTrigger(RecalcTrigger,Trigger3M)),NA())</f>
        <v>6.7905840894263107E-3</v>
      </c>
      <c r="L3484" s="44">
        <f>IFERROR(_xll.qlIndexFixing(Index6M,$H3484,TRUE,_xll.ohTrigger(RecalcTrigger,Trigger6M)),NA())</f>
        <v>6.0313421066570377E-3</v>
      </c>
      <c r="M3484" s="145" t="e">
        <f>IFERROR(_xll.qlIndexFixing(Index1Y,$H3484,TRUE,_xll.ohTrigger(RecalcTrigger,Trigger1Y)),NA())</f>
        <v>#N/A</v>
      </c>
      <c r="N3484" s="144">
        <f>IFERROR(_xll.qlIndexFixing(ONIndex1M,I3484,TRUE,_xll.ohTrigger(RecalcTrigger,Trigger1M)),NA())</f>
        <v>6.5771521675372924E-3</v>
      </c>
      <c r="O3484" s="44">
        <f>IFERROR(_xll.qlIndexFixing(ONIndex3M,I3484,TRUE,_xll.ohTrigger(RecalcTrigger,Trigger3M)),NA())</f>
        <v>6.7830151866488109E-3</v>
      </c>
      <c r="P3484" s="44">
        <f>IFERROR(_xll.qlIndexFixing(ONIndex6M,I3484,TRUE,_xll.ohTrigger(RecalcTrigger,Trigger6M)),NA())</f>
        <v>6.0433234329604346E-3</v>
      </c>
      <c r="Q3484" s="145">
        <f>IFERROR(_xll.qlIndexFixing(ONIndex1Y,I3484,TRUE,_xll.ohTrigger(RecalcTrigger,Trigger1Y)),NA())</f>
        <v>6.87817212489783E-3</v>
      </c>
    </row>
    <row r="3485" spans="2:17" x14ac:dyDescent="0.2">
      <c r="B3485" s="39" t="s">
        <v>42</v>
      </c>
      <c r="D3485" s="42">
        <f>_xll.qlCalendarAdvance(Calendar,$D3484,B3485,"f",FALSE)</f>
        <v>64181</v>
      </c>
      <c r="E3485" s="139">
        <f>_xll.qlInterestRateIndexValueDate(IndexON,D3485)</f>
        <v>64181</v>
      </c>
      <c r="F3485" s="155">
        <f>IFERROR(_xll.qlIndexFixing(IndexON,D3485,TRUE,_xll.ohTrigger(RecalcTrigger,TriggerON)),NA())</f>
        <v>6.1005300443284227E-3</v>
      </c>
      <c r="H3485" s="42">
        <f>_xll.qlCalendarAdvance(Calendar,$H3484,B3485,"f",FALSE)</f>
        <v>64181</v>
      </c>
      <c r="I3485" s="139">
        <f>_xll.qlInterestRateIndexValueDate(Index1M,$H3485)</f>
        <v>64185</v>
      </c>
      <c r="J3485" s="144">
        <f>IFERROR(_xll.qlIndexFixing(Index1M,$H3485,TRUE,_xll.ohTrigger(RecalcTrigger,Trigger1M)),NA())</f>
        <v>6.580290146168899E-3</v>
      </c>
      <c r="K3485" s="44">
        <f>IFERROR(_xll.qlIndexFixing(Index3M,H3485,TRUE,_xll.ohTrigger(RecalcTrigger,Trigger3M)),NA())</f>
        <v>6.7908435050590228E-3</v>
      </c>
      <c r="L3485" s="44">
        <f>IFERROR(_xll.qlIndexFixing(Index6M,$H3485,TRUE,_xll.ohTrigger(RecalcTrigger,Trigger6M)),NA())</f>
        <v>6.0297264144963166E-3</v>
      </c>
      <c r="M3485" s="145" t="e">
        <f>IFERROR(_xll.qlIndexFixing(Index1Y,$H3485,TRUE,_xll.ohTrigger(RecalcTrigger,Trigger1Y)),NA())</f>
        <v>#N/A</v>
      </c>
      <c r="N3485" s="144">
        <f>IFERROR(_xll.qlIndexFixing(ONIndex1M,I3485,TRUE,_xll.ohTrigger(RecalcTrigger,Trigger1M)),NA())</f>
        <v>6.5776695178598743E-3</v>
      </c>
      <c r="O3485" s="44">
        <f>IFERROR(_xll.qlIndexFixing(ONIndex3M,I3485,TRUE,_xll.ohTrigger(RecalcTrigger,Trigger3M)),NA())</f>
        <v>6.783364898907962E-3</v>
      </c>
      <c r="P3485" s="44">
        <f>IFERROR(_xll.qlIndexFixing(ONIndex6M,I3485,TRUE,_xll.ohTrigger(RecalcTrigger,Trigger6M)),NA())</f>
        <v>6.0415518683853975E-3</v>
      </c>
      <c r="Q3485" s="145">
        <f>IFERROR(_xll.qlIndexFixing(ONIndex1Y,I3485,TRUE,_xll.ohTrigger(RecalcTrigger,Trigger1Y)),NA())</f>
        <v>6.8782061265793004E-3</v>
      </c>
    </row>
    <row r="3486" spans="2:17" x14ac:dyDescent="0.2">
      <c r="B3486" s="39" t="s">
        <v>42</v>
      </c>
      <c r="D3486" s="42">
        <f>_xll.qlCalendarAdvance(Calendar,$D3485,B3486,"f",FALSE)</f>
        <v>64188</v>
      </c>
      <c r="E3486" s="139">
        <f>_xll.qlInterestRateIndexValueDate(IndexON,D3486)</f>
        <v>64188</v>
      </c>
      <c r="F3486" s="155">
        <f>IFERROR(_xll.qlIndexFixing(IndexON,D3486,TRUE,_xll.ohTrigger(RecalcTrigger,TriggerON)),NA())</f>
        <v>6.1005300443284227E-3</v>
      </c>
      <c r="H3486" s="42">
        <f>_xll.qlCalendarAdvance(Calendar,$H3485,B3486,"f",FALSE)</f>
        <v>64188</v>
      </c>
      <c r="I3486" s="139">
        <f>_xll.qlInterestRateIndexValueDate(Index1M,$H3486)</f>
        <v>64192</v>
      </c>
      <c r="J3486" s="144">
        <f>IFERROR(_xll.qlIndexFixing(Index1M,$H3486,TRUE,_xll.ohTrigger(RecalcTrigger,Trigger1M)),NA())</f>
        <v>6.5808607372131621E-3</v>
      </c>
      <c r="K3486" s="44">
        <f>IFERROR(_xll.qlIndexFixing(Index3M,H3486,TRUE,_xll.ohTrigger(RecalcTrigger,Trigger3M)),NA())</f>
        <v>6.7911666812533423E-3</v>
      </c>
      <c r="L3486" s="44">
        <f>IFERROR(_xll.qlIndexFixing(Index6M,$H3486,TRUE,_xll.ohTrigger(RecalcTrigger,Trigger6M)),NA())</f>
        <v>6.0280639640392011E-3</v>
      </c>
      <c r="M3486" s="145" t="e">
        <f>IFERROR(_xll.qlIndexFixing(Index1Y,$H3486,TRUE,_xll.ohTrigger(RecalcTrigger,Trigger1Y)),NA())</f>
        <v>#N/A</v>
      </c>
      <c r="N3486" s="144">
        <f>IFERROR(_xll.qlIndexFixing(ONIndex1M,I3486,TRUE,_xll.ohTrigger(RecalcTrigger,Trigger1M)),NA())</f>
        <v>6.5781725427616067E-3</v>
      </c>
      <c r="O3486" s="44">
        <f>IFERROR(_xll.qlIndexFixing(ONIndex3M,I3486,TRUE,_xll.ohTrigger(RecalcTrigger,Trigger3M)),NA())</f>
        <v>6.7836999146830834E-3</v>
      </c>
      <c r="P3486" s="44">
        <f>IFERROR(_xll.qlIndexFixing(ONIndex6M,I3486,TRUE,_xll.ohTrigger(RecalcTrigger,Trigger6M)),NA())</f>
        <v>6.0397928807098822E-3</v>
      </c>
      <c r="Q3486" s="145">
        <f>IFERROR(_xll.qlIndexFixing(ONIndex1Y,I3486,TRUE,_xll.ohTrigger(RecalcTrigger,Trigger1Y)),NA())</f>
        <v>6.8782245444864998E-3</v>
      </c>
    </row>
    <row r="3487" spans="2:17" x14ac:dyDescent="0.2">
      <c r="B3487" s="39" t="s">
        <v>42</v>
      </c>
      <c r="D3487" s="42">
        <f>_xll.qlCalendarAdvance(Calendar,$D3486,B3487,"f",FALSE)</f>
        <v>64195</v>
      </c>
      <c r="E3487" s="139">
        <f>_xll.qlInterestRateIndexValueDate(IndexON,D3487)</f>
        <v>64195</v>
      </c>
      <c r="F3487" s="155">
        <f>IFERROR(_xll.qlIndexFixing(IndexON,D3487,TRUE,_xll.ohTrigger(RecalcTrigger,TriggerON)),NA())</f>
        <v>6.1005300443284227E-3</v>
      </c>
      <c r="H3487" s="42">
        <f>_xll.qlCalendarAdvance(Calendar,$H3486,B3487,"f",FALSE)</f>
        <v>64195</v>
      </c>
      <c r="I3487" s="139">
        <f>_xll.qlInterestRateIndexValueDate(Index1M,$H3487)</f>
        <v>64199</v>
      </c>
      <c r="J3487" s="144">
        <f>IFERROR(_xll.qlIndexFixing(Index1M,$H3487,TRUE,_xll.ohTrigger(RecalcTrigger,Trigger1M)),NA())</f>
        <v>6.5813229618046669E-3</v>
      </c>
      <c r="K3487" s="44">
        <f>IFERROR(_xll.qlIndexFixing(Index3M,H3487,TRUE,_xll.ohTrigger(RecalcTrigger,Trigger3M)),NA())</f>
        <v>6.7913953256793433E-3</v>
      </c>
      <c r="L3487" s="44">
        <f>IFERROR(_xll.qlIndexFixing(Index6M,$H3487,TRUE,_xll.ohTrigger(RecalcTrigger,Trigger6M)),NA())</f>
        <v>6.0264748548736332E-3</v>
      </c>
      <c r="M3487" s="145" t="e">
        <f>IFERROR(_xll.qlIndexFixing(Index1Y,$H3487,TRUE,_xll.ohTrigger(RecalcTrigger,Trigger1Y)),NA())</f>
        <v>#N/A</v>
      </c>
      <c r="N3487" s="144">
        <f>IFERROR(_xll.qlIndexFixing(ONIndex1M,I3487,TRUE,_xll.ohTrigger(RecalcTrigger,Trigger1M)),NA())</f>
        <v>6.5786612227380914E-3</v>
      </c>
      <c r="O3487" s="44">
        <f>IFERROR(_xll.qlIndexFixing(ONIndex3M,I3487,TRUE,_xll.ohTrigger(RecalcTrigger,Trigger3M)),NA())</f>
        <v>6.7840202142299688E-3</v>
      </c>
      <c r="P3487" s="44">
        <f>IFERROR(_xll.qlIndexFixing(ONIndex6M,I3487,TRUE,_xll.ohTrigger(RecalcTrigger,Trigger6M)),NA())</f>
        <v>6.0380464870402051E-3</v>
      </c>
      <c r="Q3487" s="145">
        <f>IFERROR(_xll.qlIndexFixing(ONIndex1Y,I3487,TRUE,_xll.ohTrigger(RecalcTrigger,Trigger1Y)),NA())</f>
        <v>6.8782273575163089E-3</v>
      </c>
    </row>
    <row r="3488" spans="2:17" x14ac:dyDescent="0.2">
      <c r="B3488" s="39" t="s">
        <v>42</v>
      </c>
      <c r="D3488" s="42">
        <f>_xll.qlCalendarAdvance(Calendar,$D3487,B3488,"f",FALSE)</f>
        <v>64202</v>
      </c>
      <c r="E3488" s="139">
        <f>_xll.qlInterestRateIndexValueDate(IndexON,D3488)</f>
        <v>64202</v>
      </c>
      <c r="F3488" s="155">
        <f>IFERROR(_xll.qlIndexFixing(IndexON,D3488,TRUE,_xll.ohTrigger(RecalcTrigger,TriggerON)),NA())</f>
        <v>6.1005300443284227E-3</v>
      </c>
      <c r="H3488" s="42">
        <f>_xll.qlCalendarAdvance(Calendar,$H3487,B3488,"f",FALSE)</f>
        <v>64202</v>
      </c>
      <c r="I3488" s="139">
        <f>_xll.qlInterestRateIndexValueDate(Index1M,$H3488)</f>
        <v>64206</v>
      </c>
      <c r="J3488" s="144">
        <f>IFERROR(_xll.qlIndexFixing(Index1M,$H3488,TRUE,_xll.ohTrigger(RecalcTrigger,Trigger1M)),NA())</f>
        <v>6.5817707775788076E-3</v>
      </c>
      <c r="K3488" s="44">
        <f>IFERROR(_xll.qlIndexFixing(Index3M,H3488,TRUE,_xll.ohTrigger(RecalcTrigger,Trigger3M)),NA())</f>
        <v>6.7916090833039875E-3</v>
      </c>
      <c r="L3488" s="44">
        <f>IFERROR(_xll.qlIndexFixing(Index6M,$H3488,TRUE,_xll.ohTrigger(RecalcTrigger,Trigger6M)),NA())</f>
        <v>6.0248986157623776E-3</v>
      </c>
      <c r="M3488" s="145" t="e">
        <f>IFERROR(_xll.qlIndexFixing(Index1Y,$H3488,TRUE,_xll.ohTrigger(RecalcTrigger,Trigger1Y)),NA())</f>
        <v>#N/A</v>
      </c>
      <c r="N3488" s="144">
        <f>IFERROR(_xll.qlIndexFixing(ONIndex1M,I3488,TRUE,_xll.ohTrigger(RecalcTrigger,Trigger1M)),NA())</f>
        <v>6.5791355380451222E-3</v>
      </c>
      <c r="O3488" s="44">
        <f>IFERROR(_xll.qlIndexFixing(ONIndex3M,I3488,TRUE,_xll.ohTrigger(RecalcTrigger,Trigger3M)),NA())</f>
        <v>6.7843257770849874E-3</v>
      </c>
      <c r="P3488" s="44">
        <f>IFERROR(_xll.qlIndexFixing(ONIndex6M,I3488,TRUE,_xll.ohTrigger(RecalcTrigger,Trigger6M)),NA())</f>
        <v>6.0363127047224907E-3</v>
      </c>
      <c r="Q3488" s="145">
        <f>IFERROR(_xll.qlIndexFixing(ONIndex1Y,I3488,TRUE,_xll.ohTrigger(RecalcTrigger,Trigger1Y)),NA())</f>
        <v>6.8782145444856724E-3</v>
      </c>
    </row>
    <row r="3489" spans="2:17" x14ac:dyDescent="0.2">
      <c r="B3489" s="39" t="s">
        <v>42</v>
      </c>
      <c r="D3489" s="42">
        <f>_xll.qlCalendarAdvance(Calendar,$D3488,B3489,"f",FALSE)</f>
        <v>64209</v>
      </c>
      <c r="E3489" s="139">
        <f>_xll.qlInterestRateIndexValueDate(IndexON,D3489)</f>
        <v>64209</v>
      </c>
      <c r="F3489" s="155">
        <f>IFERROR(_xll.qlIndexFixing(IndexON,D3489,TRUE,_xll.ohTrigger(RecalcTrigger,TriggerON)),NA())</f>
        <v>6.1005300443284227E-3</v>
      </c>
      <c r="H3489" s="42">
        <f>_xll.qlCalendarAdvance(Calendar,$H3488,B3489,"f",FALSE)</f>
        <v>64209</v>
      </c>
      <c r="I3489" s="139">
        <f>_xll.qlInterestRateIndexValueDate(Index1M,$H3489)</f>
        <v>64213</v>
      </c>
      <c r="J3489" s="144">
        <f>IFERROR(_xll.qlIndexFixing(Index1M,$H3489,TRUE,_xll.ohTrigger(RecalcTrigger,Trigger1M)),NA())</f>
        <v>6.582204164946091E-3</v>
      </c>
      <c r="K3489" s="44">
        <f>IFERROR(_xll.qlIndexFixing(Index3M,H3489,TRUE,_xll.ohTrigger(RecalcTrigger,Trigger3M)),NA())</f>
        <v>6.7918079340120617E-3</v>
      </c>
      <c r="L3489" s="44">
        <f>IFERROR(_xll.qlIndexFixing(Index6M,$H3489,TRUE,_xll.ohTrigger(RecalcTrigger,Trigger6M)),NA())</f>
        <v>6.0233352639069747E-3</v>
      </c>
      <c r="M3489" s="145" t="e">
        <f>IFERROR(_xll.qlIndexFixing(Index1Y,$H3489,TRUE,_xll.ohTrigger(RecalcTrigger,Trigger1Y)),NA())</f>
        <v>#N/A</v>
      </c>
      <c r="N3489" s="144">
        <f>IFERROR(_xll.qlIndexFixing(ONIndex1M,I3489,TRUE,_xll.ohTrigger(RecalcTrigger,Trigger1M)),NA())</f>
        <v>6.579595469178301E-3</v>
      </c>
      <c r="O3489" s="44">
        <f>IFERROR(_xll.qlIndexFixing(ONIndex3M,I3489,TRUE,_xll.ohTrigger(RecalcTrigger,Trigger3M)),NA())</f>
        <v>6.7846165833440608E-3</v>
      </c>
      <c r="P3489" s="44">
        <f>IFERROR(_xll.qlIndexFixing(ONIndex6M,I3489,TRUE,_xll.ohTrigger(RecalcTrigger,Trigger6M)),NA())</f>
        <v>6.0345915509429915E-3</v>
      </c>
      <c r="Q3489" s="145">
        <f>IFERROR(_xll.qlIndexFixing(ONIndex1Y,I3489,TRUE,_xll.ohTrigger(RecalcTrigger,Trigger1Y)),NA())</f>
        <v>6.8781860838917908E-3</v>
      </c>
    </row>
    <row r="3490" spans="2:17" x14ac:dyDescent="0.2">
      <c r="B3490" s="39" t="s">
        <v>42</v>
      </c>
      <c r="D3490" s="42">
        <f>_xll.qlCalendarAdvance(Calendar,$D3489,B3490,"f",FALSE)</f>
        <v>64216</v>
      </c>
      <c r="E3490" s="139">
        <f>_xll.qlInterestRateIndexValueDate(IndexON,D3490)</f>
        <v>64216</v>
      </c>
      <c r="F3490" s="155">
        <f>IFERROR(_xll.qlIndexFixing(IndexON,D3490,TRUE,_xll.ohTrigger(RecalcTrigger,TriggerON)),NA())</f>
        <v>6.1005300443284227E-3</v>
      </c>
      <c r="H3490" s="42">
        <f>_xll.qlCalendarAdvance(Calendar,$H3489,B3490,"f",FALSE)</f>
        <v>64216</v>
      </c>
      <c r="I3490" s="139">
        <f>_xll.qlInterestRateIndexValueDate(Index1M,$H3490)</f>
        <v>64220</v>
      </c>
      <c r="J3490" s="144">
        <f>IFERROR(_xll.qlIndexFixing(Index1M,$H3490,TRUE,_xll.ohTrigger(RecalcTrigger,Trigger1M)),NA())</f>
        <v>6.5826231043273412E-3</v>
      </c>
      <c r="K3490" s="44">
        <f>IFERROR(_xll.qlIndexFixing(Index3M,H3490,TRUE,_xll.ohTrigger(RecalcTrigger,Trigger3M)),NA())</f>
        <v>6.7919918576918262E-3</v>
      </c>
      <c r="L3490" s="44">
        <f>IFERROR(_xll.qlIndexFixing(Index6M,$H3490,TRUE,_xll.ohTrigger(RecalcTrigger,Trigger6M)),NA())</f>
        <v>6.0217848165094014E-3</v>
      </c>
      <c r="M3490" s="145" t="e">
        <f>IFERROR(_xll.qlIndexFixing(Index1Y,$H3490,TRUE,_xll.ohTrigger(RecalcTrigger,Trigger1Y)),NA())</f>
        <v>#N/A</v>
      </c>
      <c r="N3490" s="144">
        <f>IFERROR(_xll.qlIndexFixing(ONIndex1M,I3490,TRUE,_xll.ohTrigger(RecalcTrigger,Trigger1M)),NA())</f>
        <v>6.5800409964733575E-3</v>
      </c>
      <c r="O3490" s="44">
        <f>IFERROR(_xll.qlIndexFixing(ONIndex3M,I3490,TRUE,_xll.ohTrigger(RecalcTrigger,Trigger3M)),NA())</f>
        <v>6.7848926128633025E-3</v>
      </c>
      <c r="P3490" s="44">
        <f>IFERROR(_xll.qlIndexFixing(ONIndex6M,I3490,TRUE,_xll.ohTrigger(RecalcTrigger,Trigger6M)),NA())</f>
        <v>6.0328830425682156E-3</v>
      </c>
      <c r="Q3490" s="145">
        <f>IFERROR(_xll.qlIndexFixing(ONIndex1Y,I3490,TRUE,_xll.ohTrigger(RecalcTrigger,Trigger1Y)),NA())</f>
        <v>6.8781419547114808E-3</v>
      </c>
    </row>
    <row r="3491" spans="2:17" x14ac:dyDescent="0.2">
      <c r="B3491" s="39" t="s">
        <v>42</v>
      </c>
      <c r="D3491" s="42">
        <f>_xll.qlCalendarAdvance(Calendar,$D3490,B3491,"f",FALSE)</f>
        <v>64223</v>
      </c>
      <c r="E3491" s="139">
        <f>_xll.qlInterestRateIndexValueDate(IndexON,D3491)</f>
        <v>64223</v>
      </c>
      <c r="F3491" s="155">
        <f>IFERROR(_xll.qlIndexFixing(IndexON,D3491,TRUE,_xll.ohTrigger(RecalcTrigger,TriggerON)),NA())</f>
        <v>6.1005300442484867E-3</v>
      </c>
      <c r="H3491" s="42">
        <f>_xll.qlCalendarAdvance(Calendar,$H3490,B3491,"f",FALSE)</f>
        <v>64223</v>
      </c>
      <c r="I3491" s="139">
        <f>_xll.qlInterestRateIndexValueDate(Index1M,$H3491)</f>
        <v>64227</v>
      </c>
      <c r="J3491" s="144">
        <f>IFERROR(_xll.qlIndexFixing(Index1M,$H3491,TRUE,_xll.ohTrigger(RecalcTrigger,Trigger1M)),NA())</f>
        <v>6.58293973989732E-3</v>
      </c>
      <c r="K3491" s="44">
        <f>IFERROR(_xll.qlIndexFixing(Index3M,H3491,TRUE,_xll.ohTrigger(RecalcTrigger,Trigger3M)),NA())</f>
        <v>6.7921608342306743E-3</v>
      </c>
      <c r="L3491" s="44">
        <f>IFERROR(_xll.qlIndexFixing(Index6M,$H3491,TRUE,_xll.ohTrigger(RecalcTrigger,Trigger6M)),NA())</f>
        <v>6.0203023817777248E-3</v>
      </c>
      <c r="M3491" s="145" t="e">
        <f>IFERROR(_xll.qlIndexFixing(Index1Y,$H3491,TRUE,_xll.ohTrigger(RecalcTrigger,Trigger1Y)),NA())</f>
        <v>#N/A</v>
      </c>
      <c r="N3491" s="144">
        <f>IFERROR(_xll.qlIndexFixing(ONIndex1M,I3491,TRUE,_xll.ohTrigger(RecalcTrigger,Trigger1M)),NA())</f>
        <v>6.5804721006657019E-3</v>
      </c>
      <c r="O3491" s="44">
        <f>IFERROR(_xll.qlIndexFixing(ONIndex3M,I3491,TRUE,_xll.ohTrigger(RecalcTrigger,Trigger3M)),NA())</f>
        <v>6.785153845738634E-3</v>
      </c>
      <c r="P3491" s="44">
        <f>IFERROR(_xll.qlIndexFixing(ONIndex6M,I3491,TRUE,_xll.ohTrigger(RecalcTrigger,Trigger6M)),NA())</f>
        <v>6.0311871971840958E-3</v>
      </c>
      <c r="Q3491" s="145">
        <f>IFERROR(_xll.qlIndexFixing(ONIndex1Y,I3491,TRUE,_xll.ohTrigger(RecalcTrigger,Trigger1Y)),NA())</f>
        <v>6.878082135441943E-3</v>
      </c>
    </row>
    <row r="3492" spans="2:17" x14ac:dyDescent="0.2">
      <c r="B3492" s="39" t="s">
        <v>42</v>
      </c>
      <c r="D3492" s="42">
        <f>_xll.qlCalendarAdvance(Calendar,$D3491,B3492,"f",FALSE)</f>
        <v>64230</v>
      </c>
      <c r="E3492" s="139">
        <f>_xll.qlInterestRateIndexValueDate(IndexON,D3492)</f>
        <v>64230</v>
      </c>
      <c r="F3492" s="155">
        <f>IFERROR(_xll.qlIndexFixing(IndexON,D3492,TRUE,_xll.ohTrigger(RecalcTrigger,TriggerON)),NA())</f>
        <v>6.1005300443284227E-3</v>
      </c>
      <c r="H3492" s="42">
        <f>_xll.qlCalendarAdvance(Calendar,$H3491,B3492,"f",FALSE)</f>
        <v>64230</v>
      </c>
      <c r="I3492" s="139">
        <f>_xll.qlInterestRateIndexValueDate(Index1M,$H3492)</f>
        <v>64234</v>
      </c>
      <c r="J3492" s="144">
        <f>IFERROR(_xll.qlIndexFixing(Index1M,$H3492,TRUE,_xll.ohTrigger(RecalcTrigger,Trigger1M)),NA())</f>
        <v>6.583330753875849E-3</v>
      </c>
      <c r="K3492" s="44">
        <f>IFERROR(_xll.qlIndexFixing(Index3M,H3492,TRUE,_xll.ohTrigger(RecalcTrigger,Trigger3M)),NA())</f>
        <v>6.7923148435177364E-3</v>
      </c>
      <c r="L3492" s="44">
        <f>IFERROR(_xll.qlIndexFixing(Index6M,$H3492,TRUE,_xll.ohTrigger(RecalcTrigger,Trigger6M)),NA())</f>
        <v>6.0187768902525357E-3</v>
      </c>
      <c r="M3492" s="145" t="e">
        <f>IFERROR(_xll.qlIndexFixing(Index1Y,$H3492,TRUE,_xll.ohTrigger(RecalcTrigger,Trigger1Y)),NA())</f>
        <v>#N/A</v>
      </c>
      <c r="N3492" s="144">
        <f>IFERROR(_xll.qlIndexFixing(ONIndex1M,I3492,TRUE,_xll.ohTrigger(RecalcTrigger,Trigger1M)),NA())</f>
        <v>6.5808887618512557E-3</v>
      </c>
      <c r="O3492" s="44">
        <f>IFERROR(_xll.qlIndexFixing(ONIndex3M,I3492,TRUE,_xll.ohTrigger(RecalcTrigger,Trigger3M)),NA())</f>
        <v>6.7854002616662967E-3</v>
      </c>
      <c r="P3492" s="44">
        <f>IFERROR(_xll.qlIndexFixing(ONIndex6M,I3492,TRUE,_xll.ohTrigger(RecalcTrigger,Trigger6M)),NA())</f>
        <v>6.0295040316571402E-3</v>
      </c>
      <c r="Q3492" s="145">
        <f>IFERROR(_xll.qlIndexFixing(ONIndex1Y,I3492,TRUE,_xll.ohTrigger(RecalcTrigger,Trigger1Y)),NA())</f>
        <v>6.878006604820186E-3</v>
      </c>
    </row>
    <row r="3493" spans="2:17" x14ac:dyDescent="0.2">
      <c r="B3493" s="39" t="s">
        <v>42</v>
      </c>
      <c r="D3493" s="42">
        <f>_xll.qlCalendarAdvance(Calendar,$D3492,B3493,"f",FALSE)</f>
        <v>64237</v>
      </c>
      <c r="E3493" s="139">
        <f>_xll.qlInterestRateIndexValueDate(IndexON,D3493)</f>
        <v>64237</v>
      </c>
      <c r="F3493" s="155">
        <f>IFERROR(_xll.qlIndexFixing(IndexON,D3493,TRUE,_xll.ohTrigger(RecalcTrigger,TriggerON)),NA())</f>
        <v>6.1005300443284227E-3</v>
      </c>
      <c r="H3493" s="42">
        <f>_xll.qlCalendarAdvance(Calendar,$H3492,B3493,"f",FALSE)</f>
        <v>64237</v>
      </c>
      <c r="I3493" s="139">
        <f>_xll.qlInterestRateIndexValueDate(Index1M,$H3493)</f>
        <v>64241</v>
      </c>
      <c r="J3493" s="144">
        <f>IFERROR(_xll.qlIndexFixing(Index1M,$H3493,TRUE,_xll.ohTrigger(RecalcTrigger,Trigger1M)),NA())</f>
        <v>6.5837072627905613E-3</v>
      </c>
      <c r="K3493" s="44">
        <f>IFERROR(_xll.qlIndexFixing(Index3M,H3493,TRUE,_xll.ohTrigger(RecalcTrigger,Trigger3M)),NA())</f>
        <v>6.7924538654369308E-3</v>
      </c>
      <c r="L3493" s="44">
        <f>IFERROR(_xll.qlIndexFixing(Index6M,$H3493,TRUE,_xll.ohTrigger(RecalcTrigger,Trigger6M)),NA())</f>
        <v>6.0172643533427496E-3</v>
      </c>
      <c r="M3493" s="145" t="e">
        <f>IFERROR(_xll.qlIndexFixing(Index1Y,$H3493,TRUE,_xll.ohTrigger(RecalcTrigger,Trigger1Y)),NA())</f>
        <v>#N/A</v>
      </c>
      <c r="N3493" s="144">
        <f>IFERROR(_xll.qlIndexFixing(ONIndex1M,I3493,TRUE,_xll.ohTrigger(RecalcTrigger,Trigger1M)),NA())</f>
        <v>6.581290960685493E-3</v>
      </c>
      <c r="O3493" s="44">
        <f>IFERROR(_xll.qlIndexFixing(ONIndex3M,I3493,TRUE,_xll.ohTrigger(RecalcTrigger,Trigger3M)),NA())</f>
        <v>6.7856318407422123E-3</v>
      </c>
      <c r="P3493" s="44">
        <f>IFERROR(_xll.qlIndexFixing(ONIndex6M,I3493,TRUE,_xll.ohTrigger(RecalcTrigger,Trigger6M)),NA())</f>
        <v>6.0278335634134095E-3</v>
      </c>
      <c r="Q3493" s="145">
        <f>IFERROR(_xll.qlIndexFixing(ONIndex1Y,I3493,TRUE,_xll.ohTrigger(RecalcTrigger,Trigger1Y)),NA())</f>
        <v>6.8779153415832184E-3</v>
      </c>
    </row>
    <row r="3494" spans="2:17" x14ac:dyDescent="0.2">
      <c r="B3494" s="39" t="s">
        <v>42</v>
      </c>
      <c r="D3494" s="42">
        <f>_xll.qlCalendarAdvance(Calendar,$D3493,B3494,"f",FALSE)</f>
        <v>64244</v>
      </c>
      <c r="E3494" s="139">
        <f>_xll.qlInterestRateIndexValueDate(IndexON,D3494)</f>
        <v>64244</v>
      </c>
      <c r="F3494" s="155">
        <f>IFERROR(_xll.qlIndexFixing(IndexON,D3494,TRUE,_xll.ohTrigger(RecalcTrigger,TriggerON)),NA())</f>
        <v>6.1005300443284227E-3</v>
      </c>
      <c r="H3494" s="42">
        <f>_xll.qlCalendarAdvance(Calendar,$H3493,B3494,"f",FALSE)</f>
        <v>64244</v>
      </c>
      <c r="I3494" s="139">
        <f>_xll.qlInterestRateIndexValueDate(Index1M,$H3494)</f>
        <v>64248</v>
      </c>
      <c r="J3494" s="144">
        <f>IFERROR(_xll.qlIndexFixing(Index1M,$H3494,TRUE,_xll.ohTrigger(RecalcTrigger,Trigger1M)),NA())</f>
        <v>6.5842386362091609E-3</v>
      </c>
      <c r="K3494" s="44">
        <f>IFERROR(_xll.qlIndexFixing(Index3M,H3494,TRUE,_xll.ohTrigger(RecalcTrigger,Trigger3M)),NA())</f>
        <v>6.7925778798791246E-3</v>
      </c>
      <c r="L3494" s="44">
        <f>IFERROR(_xll.qlIndexFixing(Index6M,$H3494,TRUE,_xll.ohTrigger(RecalcTrigger,Trigger6M)),NA())</f>
        <v>6.0157647882499912E-3</v>
      </c>
      <c r="M3494" s="145" t="e">
        <f>IFERROR(_xll.qlIndexFixing(Index1Y,$H3494,TRUE,_xll.ohTrigger(RecalcTrigger,Trigger1Y)),NA())</f>
        <v>#N/A</v>
      </c>
      <c r="N3494" s="144">
        <f>IFERROR(_xll.qlIndexFixing(ONIndex1M,I3494,TRUE,_xll.ohTrigger(RecalcTrigger,Trigger1M)),NA())</f>
        <v>6.5816786774242075E-3</v>
      </c>
      <c r="O3494" s="44">
        <f>IFERROR(_xll.qlIndexFixing(ONIndex3M,I3494,TRUE,_xll.ohTrigger(RecalcTrigger,Trigger3M)),NA())</f>
        <v>6.7858485626626219E-3</v>
      </c>
      <c r="P3494" s="44">
        <f>IFERROR(_xll.qlIndexFixing(ONIndex6M,I3494,TRUE,_xll.ohTrigger(RecalcTrigger,Trigger6M)),NA())</f>
        <v>6.0261758094792839E-3</v>
      </c>
      <c r="Q3494" s="145">
        <f>IFERROR(_xll.qlIndexFixing(ONIndex1Y,I3494,TRUE,_xll.ohTrigger(RecalcTrigger,Trigger1Y)),NA())</f>
        <v>6.8778083245479849E-3</v>
      </c>
    </row>
    <row r="3495" spans="2:17" x14ac:dyDescent="0.2">
      <c r="B3495" s="39" t="s">
        <v>42</v>
      </c>
      <c r="D3495" s="42">
        <f>_xll.qlCalendarAdvance(Calendar,$D3494,B3495,"f",FALSE)</f>
        <v>64251</v>
      </c>
      <c r="E3495" s="139">
        <f>_xll.qlInterestRateIndexValueDate(IndexON,D3495)</f>
        <v>64251</v>
      </c>
      <c r="F3495" s="155">
        <f>IFERROR(_xll.qlIndexFixing(IndexON,D3495,TRUE,_xll.ohTrigger(RecalcTrigger,TriggerON)),NA())</f>
        <v>6.1005300442484867E-3</v>
      </c>
      <c r="H3495" s="42">
        <f>_xll.qlCalendarAdvance(Calendar,$H3494,B3495,"f",FALSE)</f>
        <v>64251</v>
      </c>
      <c r="I3495" s="139">
        <f>_xll.qlInterestRateIndexValueDate(Index1M,$H3495)</f>
        <v>64255</v>
      </c>
      <c r="J3495" s="144">
        <f>IFERROR(_xll.qlIndexFixing(Index1M,$H3495,TRUE,_xll.ohTrigger(RecalcTrigger,Trigger1M)),NA())</f>
        <v>6.5845003960971196E-3</v>
      </c>
      <c r="K3495" s="44">
        <f>IFERROR(_xll.qlIndexFixing(Index3M,H3495,TRUE,_xll.ohTrigger(RecalcTrigger,Trigger3M)),NA())</f>
        <v>6.7926178755179367E-3</v>
      </c>
      <c r="L3495" s="44">
        <f>IFERROR(_xll.qlIndexFixing(Index6M,$H3495,TRUE,_xll.ohTrigger(RecalcTrigger,Trigger6M)),NA())</f>
        <v>6.0142267484896532E-3</v>
      </c>
      <c r="M3495" s="145" t="e">
        <f>IFERROR(_xll.qlIndexFixing(Index1Y,$H3495,TRUE,_xll.ohTrigger(RecalcTrigger,Trigger1Y)),NA())</f>
        <v>#N/A</v>
      </c>
      <c r="N3495" s="144">
        <f>IFERROR(_xll.qlIndexFixing(ONIndex1M,I3495,TRUE,_xll.ohTrigger(RecalcTrigger,Trigger1M)),NA())</f>
        <v>6.5820518925630012E-3</v>
      </c>
      <c r="O3495" s="44">
        <f>IFERROR(_xll.qlIndexFixing(ONIndex3M,I3495,TRUE,_xll.ohTrigger(RecalcTrigger,Trigger3M)),NA())</f>
        <v>6.7860504076833195E-3</v>
      </c>
      <c r="P3495" s="44">
        <f>IFERROR(_xll.qlIndexFixing(ONIndex6M,I3495,TRUE,_xll.ohTrigger(RecalcTrigger,Trigger6M)),NA())</f>
        <v>6.0245307870410159E-3</v>
      </c>
      <c r="Q3495" s="145">
        <f>IFERROR(_xll.qlIndexFixing(ONIndex1Y,I3495,TRUE,_xll.ohTrigger(RecalcTrigger,Trigger1Y)),NA())</f>
        <v>6.8776855322116859E-3</v>
      </c>
    </row>
    <row r="3496" spans="2:17" x14ac:dyDescent="0.2">
      <c r="B3496" s="39" t="s">
        <v>42</v>
      </c>
      <c r="D3496" s="42">
        <f>_xll.qlCalendarAdvance(Calendar,$D3495,B3496,"f",FALSE)</f>
        <v>64258</v>
      </c>
      <c r="E3496" s="139">
        <f>_xll.qlInterestRateIndexValueDate(IndexON,D3496)</f>
        <v>64258</v>
      </c>
      <c r="F3496" s="155">
        <f>IFERROR(_xll.qlIndexFixing(IndexON,D3496,TRUE,_xll.ohTrigger(RecalcTrigger,TriggerON)),NA())</f>
        <v>6.1005300443284227E-3</v>
      </c>
      <c r="H3496" s="42">
        <f>_xll.qlCalendarAdvance(Calendar,$H3495,B3496,"f",FALSE)</f>
        <v>64258</v>
      </c>
      <c r="I3496" s="139">
        <f>_xll.qlInterestRateIndexValueDate(Index1M,$H3496)</f>
        <v>64262</v>
      </c>
      <c r="J3496" s="144">
        <f>IFERROR(_xll.qlIndexFixing(Index1M,$H3496,TRUE,_xll.ohTrigger(RecalcTrigger,Trigger1M)),NA())</f>
        <v>6.5848322363530384E-3</v>
      </c>
      <c r="K3496" s="44">
        <f>IFERROR(_xll.qlIndexFixing(Index3M,H3496,TRUE,_xll.ohTrigger(RecalcTrigger,Trigger3M)),NA())</f>
        <v>6.7927128915094949E-3</v>
      </c>
      <c r="L3496" s="44">
        <f>IFERROR(_xll.qlIndexFixing(Index6M,$H3496,TRUE,_xll.ohTrigger(RecalcTrigger,Trigger6M)),NA())</f>
        <v>6.0127540891011201E-3</v>
      </c>
      <c r="M3496" s="145" t="e">
        <f>IFERROR(_xll.qlIndexFixing(Index1Y,$H3496,TRUE,_xll.ohTrigger(RecalcTrigger,Trigger1Y)),NA())</f>
        <v>#N/A</v>
      </c>
      <c r="N3496" s="144">
        <f>IFERROR(_xll.qlIndexFixing(ONIndex1M,I3496,TRUE,_xll.ohTrigger(RecalcTrigger,Trigger1M)),NA())</f>
        <v>6.5824105865974758E-3</v>
      </c>
      <c r="O3496" s="44">
        <f>IFERROR(_xll.qlIndexFixing(ONIndex3M,I3496,TRUE,_xll.ohTrigger(RecalcTrigger,Trigger3M)),NA())</f>
        <v>6.7862373554206101E-3</v>
      </c>
      <c r="P3496" s="44">
        <f>IFERROR(_xll.qlIndexFixing(ONIndex6M,I3496,TRUE,_xll.ohTrigger(RecalcTrigger,Trigger6M)),NA())</f>
        <v>6.0228985132848578E-3</v>
      </c>
      <c r="Q3496" s="145">
        <f>IFERROR(_xll.qlIndexFixing(ONIndex1Y,I3496,TRUE,_xll.ohTrigger(RecalcTrigger,Trigger1Y)),NA())</f>
        <v>6.8775469435511383E-3</v>
      </c>
    </row>
    <row r="3497" spans="2:17" x14ac:dyDescent="0.2">
      <c r="B3497" s="39" t="s">
        <v>42</v>
      </c>
      <c r="D3497" s="42">
        <f>_xll.qlCalendarAdvance(Calendar,$D3496,B3497,"f",FALSE)</f>
        <v>64265</v>
      </c>
      <c r="E3497" s="139">
        <f>_xll.qlInterestRateIndexValueDate(IndexON,D3497)</f>
        <v>64265</v>
      </c>
      <c r="F3497" s="155">
        <f>IFERROR(_xll.qlIndexFixing(IndexON,D3497,TRUE,_xll.ohTrigger(RecalcTrigger,TriggerON)),NA())</f>
        <v>6.1005300443284227E-3</v>
      </c>
      <c r="H3497" s="42">
        <f>_xll.qlCalendarAdvance(Calendar,$H3496,B3497,"f",FALSE)</f>
        <v>64265</v>
      </c>
      <c r="I3497" s="139">
        <f>_xll.qlInterestRateIndexValueDate(Index1M,$H3497)</f>
        <v>64269</v>
      </c>
      <c r="J3497" s="144">
        <f>IFERROR(_xll.qlIndexFixing(Index1M,$H3497,TRUE,_xll.ohTrigger(RecalcTrigger,Trigger1M)),NA())</f>
        <v>6.5851494915557919E-3</v>
      </c>
      <c r="K3497" s="44">
        <f>IFERROR(_xll.qlIndexFixing(Index3M,H3497,TRUE,_xll.ohTrigger(RecalcTrigger,Trigger3M)),NA())</f>
        <v>6.7927928414085034E-3</v>
      </c>
      <c r="L3497" s="44">
        <f>IFERROR(_xll.qlIndexFixing(Index6M,$H3497,TRUE,_xll.ohTrigger(RecalcTrigger,Trigger6M)),NA())</f>
        <v>6.0112944545938699E-3</v>
      </c>
      <c r="M3497" s="145" t="e">
        <f>IFERROR(_xll.qlIndexFixing(Index1Y,$H3497,TRUE,_xll.ohTrigger(RecalcTrigger,Trigger1Y)),NA())</f>
        <v>#N/A</v>
      </c>
      <c r="N3497" s="144">
        <f>IFERROR(_xll.qlIndexFixing(ONIndex1M,I3497,TRUE,_xll.ohTrigger(RecalcTrigger,Trigger1M)),NA())</f>
        <v>6.5827547398633612E-3</v>
      </c>
      <c r="O3497" s="44">
        <f>IFERROR(_xll.qlIndexFixing(ONIndex3M,I3497,TRUE,_xll.ohTrigger(RecalcTrigger,Trigger3M)),NA())</f>
        <v>6.7864093858904795E-3</v>
      </c>
      <c r="P3497" s="44">
        <f>IFERROR(_xll.qlIndexFixing(ONIndex6M,I3497,TRUE,_xll.ohTrigger(RecalcTrigger,Trigger6M)),NA())</f>
        <v>6.0212790054769982E-3</v>
      </c>
      <c r="Q3497" s="145">
        <f>IFERROR(_xll.qlIndexFixing(ONIndex1Y,I3497,TRUE,_xll.ohTrigger(RecalcTrigger,Trigger1Y)),NA())</f>
        <v>6.8773925369836064E-3</v>
      </c>
    </row>
    <row r="3498" spans="2:17" x14ac:dyDescent="0.2">
      <c r="B3498" s="39" t="s">
        <v>42</v>
      </c>
      <c r="D3498" s="42">
        <f>_xll.qlCalendarAdvance(Calendar,$D3497,B3498,"f",FALSE)</f>
        <v>64272</v>
      </c>
      <c r="E3498" s="139">
        <f>_xll.qlInterestRateIndexValueDate(IndexON,D3498)</f>
        <v>64272</v>
      </c>
      <c r="F3498" s="155">
        <f>IFERROR(_xll.qlIndexFixing(IndexON,D3498,TRUE,_xll.ohTrigger(RecalcTrigger,TriggerON)),NA())</f>
        <v>6.1005300443284227E-3</v>
      </c>
      <c r="H3498" s="42">
        <f>_xll.qlCalendarAdvance(Calendar,$H3497,B3498,"f",FALSE)</f>
        <v>64272</v>
      </c>
      <c r="I3498" s="139">
        <f>_xll.qlInterestRateIndexValueDate(Index1M,$H3498)</f>
        <v>64276</v>
      </c>
      <c r="J3498" s="144">
        <f>IFERROR(_xll.qlIndexFixing(Index1M,$H3498,TRUE,_xll.ohTrigger(RecalcTrigger,Trigger1M)),NA())</f>
        <v>6.5854521421184684E-3</v>
      </c>
      <c r="K3498" s="44">
        <f>IFERROR(_xll.qlIndexFixing(Index3M,H3498,TRUE,_xll.ohTrigger(RecalcTrigger,Trigger3M)),NA())</f>
        <v>6.7928577051035782E-3</v>
      </c>
      <c r="L3498" s="44">
        <f>IFERROR(_xll.qlIndexFixing(Index6M,$H3498,TRUE,_xll.ohTrigger(RecalcTrigger,Trigger6M)),NA())</f>
        <v>6.0098478621698793E-3</v>
      </c>
      <c r="M3498" s="145" t="e">
        <f>IFERROR(_xll.qlIndexFixing(Index1Y,$H3498,TRUE,_xll.ohTrigger(RecalcTrigger,Trigger1Y)),NA())</f>
        <v>#N/A</v>
      </c>
      <c r="N3498" s="144">
        <f>IFERROR(_xll.qlIndexFixing(ONIndex1M,I3498,TRUE,_xll.ohTrigger(RecalcTrigger,Trigger1M)),NA())</f>
        <v>6.5833414119875755E-3</v>
      </c>
      <c r="O3498" s="44">
        <f>IFERROR(_xll.qlIndexFixing(ONIndex3M,I3498,TRUE,_xll.ohTrigger(RecalcTrigger,Trigger3M)),NA())</f>
        <v>6.7867570661217513E-3</v>
      </c>
      <c r="P3498" s="44">
        <f>IFERROR(_xll.qlIndexFixing(ONIndex6M,I3498,TRUE,_xll.ohTrigger(RecalcTrigger,Trigger6M)),NA())</f>
        <v>6.0190883234945147E-3</v>
      </c>
      <c r="Q3498" s="145">
        <f>IFERROR(_xll.qlIndexFixing(ONIndex1Y,I3498,TRUE,_xll.ohTrigger(RecalcTrigger,Trigger1Y)),NA())</f>
        <v>6.8772757433421816E-3</v>
      </c>
    </row>
    <row r="3499" spans="2:17" x14ac:dyDescent="0.2">
      <c r="B3499" s="39" t="s">
        <v>42</v>
      </c>
      <c r="D3499" s="42">
        <f>_xll.qlCalendarAdvance(Calendar,$D3498,B3499,"f",FALSE)</f>
        <v>64280</v>
      </c>
      <c r="E3499" s="139">
        <f>_xll.qlInterestRateIndexValueDate(IndexON,D3499)</f>
        <v>64280</v>
      </c>
      <c r="F3499" s="155">
        <f>IFERROR(_xll.qlIndexFixing(IndexON,D3499,TRUE,_xll.ohTrigger(RecalcTrigger,TriggerON)),NA())</f>
        <v>6.1006334239799287E-3</v>
      </c>
      <c r="H3499" s="42">
        <f>_xll.qlCalendarAdvance(Calendar,$H3498,B3499,"f",FALSE)</f>
        <v>64280</v>
      </c>
      <c r="I3499" s="139">
        <f>_xll.qlInterestRateIndexValueDate(Index1M,$H3499)</f>
        <v>64284</v>
      </c>
      <c r="J3499" s="144">
        <f>IFERROR(_xll.qlIndexFixing(Index1M,$H3499,TRUE,_xll.ohTrigger(RecalcTrigger,Trigger1M)),NA())</f>
        <v>6.5857801201270908E-3</v>
      </c>
      <c r="K3499" s="44">
        <f>IFERROR(_xll.qlIndexFixing(Index3M,H3499,TRUE,_xll.ohTrigger(RecalcTrigger,Trigger3M)),NA())</f>
        <v>6.7929133363412164E-3</v>
      </c>
      <c r="L3499" s="44">
        <f>IFERROR(_xll.qlIndexFixing(Index6M,$H3499,TRUE,_xll.ohTrigger(RecalcTrigger,Trigger6M)),NA())</f>
        <v>6.0082582879930043E-3</v>
      </c>
      <c r="M3499" s="145" t="e">
        <f>IFERROR(_xll.qlIndexFixing(Index1Y,$H3499,TRUE,_xll.ohTrigger(RecalcTrigger,Trigger1Y)),NA())</f>
        <v>#N/A</v>
      </c>
      <c r="N3499" s="144">
        <f>IFERROR(_xll.qlIndexFixing(ONIndex1M,I3499,TRUE,_xll.ohTrigger(RecalcTrigger,Trigger1M)),NA())</f>
        <v>6.5836501817706505E-3</v>
      </c>
      <c r="O3499" s="44">
        <f>IFERROR(_xll.qlIndexFixing(ONIndex3M,I3499,TRUE,_xll.ohTrigger(RecalcTrigger,Trigger3M)),NA())</f>
        <v>6.7868927905401222E-3</v>
      </c>
      <c r="P3499" s="44">
        <f>IFERROR(_xll.qlIndexFixing(ONIndex6M,I3499,TRUE,_xll.ohTrigger(RecalcTrigger,Trigger6M)),NA())</f>
        <v>6.0174998370587929E-3</v>
      </c>
      <c r="Q3499" s="145">
        <f>IFERROR(_xll.qlIndexFixing(ONIndex1Y,I3499,TRUE,_xll.ohTrigger(RecalcTrigger,Trigger1Y)),NA())</f>
        <v>6.8770828261399686E-3</v>
      </c>
    </row>
    <row r="3500" spans="2:17" x14ac:dyDescent="0.2">
      <c r="B3500" s="39" t="s">
        <v>42</v>
      </c>
      <c r="D3500" s="42">
        <f>_xll.qlCalendarAdvance(Calendar,$D3499,B3500,"f",FALSE)</f>
        <v>64287</v>
      </c>
      <c r="E3500" s="139">
        <f>_xll.qlInterestRateIndexValueDate(IndexON,D3500)</f>
        <v>64287</v>
      </c>
      <c r="F3500" s="155">
        <f>IFERROR(_xll.qlIndexFixing(IndexON,D3500,TRUE,_xll.ohTrigger(RecalcTrigger,TriggerON)),NA())</f>
        <v>6.1006334239532833E-3</v>
      </c>
      <c r="H3500" s="42">
        <f>_xll.qlCalendarAdvance(Calendar,$H3499,B3500,"f",FALSE)</f>
        <v>64287</v>
      </c>
      <c r="I3500" s="139">
        <f>_xll.qlInterestRateIndexValueDate(Index1M,$H3500)</f>
        <v>64291</v>
      </c>
      <c r="J3500" s="144">
        <f>IFERROR(_xll.qlIndexFixing(Index1M,$H3500,TRUE,_xll.ohTrigger(RecalcTrigger,Trigger1M)),NA())</f>
        <v>6.5860514091028912E-3</v>
      </c>
      <c r="K3500" s="44">
        <f>IFERROR(_xll.qlIndexFixing(Index3M,H3500,TRUE,_xll.ohTrigger(RecalcTrigger,Trigger3M)),NA())</f>
        <v>6.7929458047357831E-3</v>
      </c>
      <c r="L3500" s="44">
        <f>IFERROR(_xll.qlIndexFixing(Index6M,$H3500,TRUE,_xll.ohTrigger(RecalcTrigger,Trigger6M)),NA())</f>
        <v>6.0068387843517802E-3</v>
      </c>
      <c r="M3500" s="145" t="e">
        <f>IFERROR(_xll.qlIndexFixing(Index1Y,$H3500,TRUE,_xll.ohTrigger(RecalcTrigger,Trigger1Y)),NA())</f>
        <v>#N/A</v>
      </c>
      <c r="N3500" s="144">
        <f>IFERROR(_xll.qlIndexFixing(ONIndex1M,I3500,TRUE,_xll.ohTrigger(RecalcTrigger,Trigger1M)),NA())</f>
        <v>6.5837414830305363E-3</v>
      </c>
      <c r="O3500" s="44">
        <f>IFERROR(_xll.qlIndexFixing(ONIndex3M,I3500,TRUE,_xll.ohTrigger(RecalcTrigger,Trigger3M)),NA())</f>
        <v>6.7868527152636915E-3</v>
      </c>
      <c r="P3500" s="44">
        <f>IFERROR(_xll.qlIndexFixing(ONIndex6M,I3500,TRUE,_xll.ohTrigger(RecalcTrigger,Trigger6M)),NA())</f>
        <v>6.016272424007596E-3</v>
      </c>
      <c r="Q3500" s="145">
        <f>IFERROR(_xll.qlIndexFixing(ONIndex1Y,I3500,TRUE,_xll.ohTrigger(RecalcTrigger,Trigger1Y)),NA())</f>
        <v>6.8768040450883916E-3</v>
      </c>
    </row>
    <row r="3501" spans="2:17" x14ac:dyDescent="0.2">
      <c r="B3501" s="39" t="s">
        <v>42</v>
      </c>
      <c r="D3501" s="42">
        <f>_xll.qlCalendarAdvance(Calendar,$D3500,B3501,"f",FALSE)</f>
        <v>64294</v>
      </c>
      <c r="E3501" s="139">
        <f>_xll.qlInterestRateIndexValueDate(IndexON,D3501)</f>
        <v>64294</v>
      </c>
      <c r="F3501" s="155">
        <f>IFERROR(_xll.qlIndexFixing(IndexON,D3501,TRUE,_xll.ohTrigger(RecalcTrigger,TriggerON)),NA())</f>
        <v>6.1006334239532833E-3</v>
      </c>
      <c r="H3501" s="42">
        <f>_xll.qlCalendarAdvance(Calendar,$H3500,B3501,"f",FALSE)</f>
        <v>64294</v>
      </c>
      <c r="I3501" s="139">
        <f>_xll.qlInterestRateIndexValueDate(Index1M,$H3501)</f>
        <v>64298</v>
      </c>
      <c r="J3501" s="144">
        <f>IFERROR(_xll.qlIndexFixing(Index1M,$H3501,TRUE,_xll.ohTrigger(RecalcTrigger,Trigger1M)),NA())</f>
        <v>6.5863080318981628E-3</v>
      </c>
      <c r="K3501" s="44">
        <f>IFERROR(_xll.qlIndexFixing(Index3M,H3501,TRUE,_xll.ohTrigger(RecalcTrigger,Trigger3M)),NA())</f>
        <v>6.7929631237233458E-3</v>
      </c>
      <c r="L3501" s="44">
        <f>IFERROR(_xll.qlIndexFixing(Index6M,$H3501,TRUE,_xll.ohTrigger(RecalcTrigger,Trigger6M)),NA())</f>
        <v>6.005432375412581E-3</v>
      </c>
      <c r="M3501" s="145" t="e">
        <f>IFERROR(_xll.qlIndexFixing(Index1Y,$H3501,TRUE,_xll.ohTrigger(RecalcTrigger,Trigger1Y)),NA())</f>
        <v>#N/A</v>
      </c>
      <c r="N3501" s="144">
        <f>IFERROR(_xll.qlIndexFixing(ONIndex1M,I3501,TRUE,_xll.ohTrigger(RecalcTrigger,Trigger1M)),NA())</f>
        <v>6.5840251877702372E-3</v>
      </c>
      <c r="O3501" s="44">
        <f>IFERROR(_xll.qlIndexFixing(ONIndex3M,I3501,TRUE,_xll.ohTrigger(RecalcTrigger,Trigger3M)),NA())</f>
        <v>6.786962731979429E-3</v>
      </c>
      <c r="P3501" s="44">
        <f>IFERROR(_xll.qlIndexFixing(ONIndex6M,I3501,TRUE,_xll.ohTrigger(RecalcTrigger,Trigger6M)),NA())</f>
        <v>6.0147059865478525E-3</v>
      </c>
      <c r="Q3501" s="145">
        <f>IFERROR(_xll.qlIndexFixing(ONIndex1Y,I3501,TRUE,_xll.ohTrigger(RecalcTrigger,Trigger1Y)),NA())</f>
        <v>6.8765838811213342E-3</v>
      </c>
    </row>
    <row r="3502" spans="2:17" x14ac:dyDescent="0.2">
      <c r="B3502" s="39" t="s">
        <v>42</v>
      </c>
      <c r="D3502" s="42">
        <f>_xll.qlCalendarAdvance(Calendar,$D3501,B3502,"f",FALSE)</f>
        <v>64301</v>
      </c>
      <c r="E3502" s="139">
        <f>_xll.qlInterestRateIndexValueDate(IndexON,D3502)</f>
        <v>64301</v>
      </c>
      <c r="F3502" s="155">
        <f>IFERROR(_xll.qlIndexFixing(IndexON,D3502,TRUE,_xll.ohTrigger(RecalcTrigger,TriggerON)),NA())</f>
        <v>6.1006334239532833E-3</v>
      </c>
      <c r="H3502" s="42">
        <f>_xll.qlCalendarAdvance(Calendar,$H3501,B3502,"f",FALSE)</f>
        <v>64301</v>
      </c>
      <c r="I3502" s="139">
        <f>_xll.qlInterestRateIndexValueDate(Index1M,$H3502)</f>
        <v>64305</v>
      </c>
      <c r="J3502" s="144">
        <f>IFERROR(_xll.qlIndexFixing(Index1M,$H3502,TRUE,_xll.ohTrigger(RecalcTrigger,Trigger1M)),NA())</f>
        <v>6.5865499689388872E-3</v>
      </c>
      <c r="K3502" s="44">
        <f>IFERROR(_xll.qlIndexFixing(Index3M,H3502,TRUE,_xll.ohTrigger(RecalcTrigger,Trigger3M)),NA())</f>
        <v>6.7929652731907623E-3</v>
      </c>
      <c r="L3502" s="44">
        <f>IFERROR(_xll.qlIndexFixing(Index6M,$H3502,TRUE,_xll.ohTrigger(RecalcTrigger,Trigger6M)),NA())</f>
        <v>6.0040390783818644E-3</v>
      </c>
      <c r="M3502" s="145" t="e">
        <f>IFERROR(_xll.qlIndexFixing(Index1Y,$H3502,TRUE,_xll.ohTrigger(RecalcTrigger,Trigger1Y)),NA())</f>
        <v>#N/A</v>
      </c>
      <c r="N3502" s="144">
        <f>IFERROR(_xll.qlIndexFixing(ONIndex1M,I3502,TRUE,_xll.ohTrigger(RecalcTrigger,Trigger1M)),NA())</f>
        <v>6.58429425094198E-3</v>
      </c>
      <c r="O3502" s="44">
        <f>IFERROR(_xll.qlIndexFixing(ONIndex3M,I3502,TRUE,_xll.ohTrigger(RecalcTrigger,Trigger3M)),NA())</f>
        <v>6.7870577281503586E-3</v>
      </c>
      <c r="P3502" s="44">
        <f>IFERROR(_xll.qlIndexFixing(ONIndex6M,I3502,TRUE,_xll.ohTrigger(RecalcTrigger,Trigger6M)),NA())</f>
        <v>6.0131524032858152E-3</v>
      </c>
      <c r="Q3502" s="145">
        <f>IFERROR(_xll.qlIndexFixing(ONIndex1Y,I3502,TRUE,_xll.ohTrigger(RecalcTrigger,Trigger1Y)),NA())</f>
        <v>6.8763477898947656E-3</v>
      </c>
    </row>
    <row r="3503" spans="2:17" x14ac:dyDescent="0.2">
      <c r="B3503" s="39" t="s">
        <v>42</v>
      </c>
      <c r="D3503" s="42">
        <f>_xll.qlCalendarAdvance(Calendar,$D3502,B3503,"f",FALSE)</f>
        <v>64308</v>
      </c>
      <c r="E3503" s="139">
        <f>_xll.qlInterestRateIndexValueDate(IndexON,D3503)</f>
        <v>64308</v>
      </c>
      <c r="F3503" s="155">
        <f>IFERROR(_xll.qlIndexFixing(IndexON,D3503,TRUE,_xll.ohTrigger(RecalcTrigger,TriggerON)),NA())</f>
        <v>6.1006334239532833E-3</v>
      </c>
      <c r="H3503" s="42">
        <f>_xll.qlCalendarAdvance(Calendar,$H3502,B3503,"f",FALSE)</f>
        <v>64308</v>
      </c>
      <c r="I3503" s="139">
        <f>_xll.qlInterestRateIndexValueDate(Index1M,$H3503)</f>
        <v>64312</v>
      </c>
      <c r="J3503" s="144">
        <f>IFERROR(_xll.qlIndexFixing(Index1M,$H3503,TRUE,_xll.ohTrigger(RecalcTrigger,Trigger1M)),NA())</f>
        <v>6.5867772006381504E-3</v>
      </c>
      <c r="K3503" s="44">
        <f>IFERROR(_xll.qlIndexFixing(Index3M,H3503,TRUE,_xll.ohTrigger(RecalcTrigger,Trigger3M)),NA())</f>
        <v>6.7929522330301634E-3</v>
      </c>
      <c r="L3503" s="44">
        <f>IFERROR(_xll.qlIndexFixing(Index6M,$H3503,TRUE,_xll.ohTrigger(RecalcTrigger,Trigger6M)),NA())</f>
        <v>6.0026589104630115E-3</v>
      </c>
      <c r="M3503" s="145" t="e">
        <f>IFERROR(_xll.qlIndexFixing(Index1Y,$H3503,TRUE,_xll.ohTrigger(RecalcTrigger,Trigger1Y)),NA())</f>
        <v>#N/A</v>
      </c>
      <c r="N3503" s="144">
        <f>IFERROR(_xll.qlIndexFixing(ONIndex1M,I3503,TRUE,_xll.ohTrigger(RecalcTrigger,Trigger1M)),NA())</f>
        <v>6.5845486534410469E-3</v>
      </c>
      <c r="O3503" s="44">
        <f>IFERROR(_xll.qlIndexFixing(ONIndex3M,I3503,TRUE,_xll.ohTrigger(RecalcTrigger,Trigger3M)),NA())</f>
        <v>6.7871376839523379E-3</v>
      </c>
      <c r="P3503" s="44">
        <f>IFERROR(_xll.qlIndexFixing(ONIndex6M,I3503,TRUE,_xll.ohTrigger(RecalcTrigger,Trigger6M)),NA())</f>
        <v>6.0116116913278006E-3</v>
      </c>
      <c r="Q3503" s="145">
        <f>IFERROR(_xll.qlIndexFixing(ONIndex1Y,I3503,TRUE,_xll.ohTrigger(RecalcTrigger,Trigger1Y)),NA())</f>
        <v>6.8760957501456943E-3</v>
      </c>
    </row>
    <row r="3504" spans="2:17" x14ac:dyDescent="0.2">
      <c r="B3504" s="39" t="s">
        <v>42</v>
      </c>
      <c r="D3504" s="42">
        <f>_xll.qlCalendarAdvance(Calendar,$D3503,B3504,"f",FALSE)</f>
        <v>64315</v>
      </c>
      <c r="E3504" s="139">
        <f>_xll.qlInterestRateIndexValueDate(IndexON,D3504)</f>
        <v>64315</v>
      </c>
      <c r="F3504" s="155">
        <f>IFERROR(_xll.qlIndexFixing(IndexON,D3504,TRUE,_xll.ohTrigger(RecalcTrigger,TriggerON)),NA())</f>
        <v>6.1006334239532833E-3</v>
      </c>
      <c r="H3504" s="42">
        <f>_xll.qlCalendarAdvance(Calendar,$H3503,B3504,"f",FALSE)</f>
        <v>64315</v>
      </c>
      <c r="I3504" s="139">
        <f>_xll.qlInterestRateIndexValueDate(Index1M,$H3504)</f>
        <v>64319</v>
      </c>
      <c r="J3504" s="144">
        <f>IFERROR(_xll.qlIndexFixing(Index1M,$H3504,TRUE,_xll.ohTrigger(RecalcTrigger,Trigger1M)),NA())</f>
        <v>6.5868412576743987E-3</v>
      </c>
      <c r="K3504" s="44">
        <f>IFERROR(_xll.qlIndexFixing(Index3M,H3504,TRUE,_xll.ohTrigger(RecalcTrigger,Trigger3M)),NA())</f>
        <v>6.7928647979691448E-3</v>
      </c>
      <c r="L3504" s="44">
        <f>IFERROR(_xll.qlIndexFixing(Index6M,$H3504,TRUE,_xll.ohTrigger(RecalcTrigger,Trigger6M)),NA())</f>
        <v>6.0012918888620393E-3</v>
      </c>
      <c r="M3504" s="145" t="e">
        <f>IFERROR(_xll.qlIndexFixing(Index1Y,$H3504,TRUE,_xll.ohTrigger(RecalcTrigger,Trigger1Y)),NA())</f>
        <v>#N/A</v>
      </c>
      <c r="N3504" s="144">
        <f>IFERROR(_xll.qlIndexFixing(ONIndex1M,I3504,TRUE,_xll.ohTrigger(RecalcTrigger,Trigger1M)),NA())</f>
        <v>6.5847883753633596E-3</v>
      </c>
      <c r="O3504" s="44">
        <f>IFERROR(_xll.qlIndexFixing(ONIndex3M,I3504,TRUE,_xll.ohTrigger(RecalcTrigger,Trigger3M)),NA())</f>
        <v>6.7872025790016721E-3</v>
      </c>
      <c r="P3504" s="44">
        <f>IFERROR(_xll.qlIndexFixing(ONIndex6M,I3504,TRUE,_xll.ohTrigger(RecalcTrigger,Trigger6M)),NA())</f>
        <v>6.0100838680998692E-3</v>
      </c>
      <c r="Q3504" s="145">
        <f>IFERROR(_xll.qlIndexFixing(ONIndex1Y,I3504,TRUE,_xll.ohTrigger(RecalcTrigger,Trigger1Y)),NA())</f>
        <v>6.8758277406910651E-3</v>
      </c>
    </row>
    <row r="3505" spans="2:17" x14ac:dyDescent="0.2">
      <c r="B3505" s="39" t="s">
        <v>42</v>
      </c>
      <c r="D3505" s="42">
        <f>_xll.qlCalendarAdvance(Calendar,$D3504,B3505,"f",FALSE)</f>
        <v>64322</v>
      </c>
      <c r="E3505" s="139">
        <f>_xll.qlInterestRateIndexValueDate(IndexON,D3505)</f>
        <v>64322</v>
      </c>
      <c r="F3505" s="155">
        <f>IFERROR(_xll.qlIndexFixing(IndexON,D3505,TRUE,_xll.ohTrigger(RecalcTrigger,TriggerON)),NA())</f>
        <v>6.1006334239532833E-3</v>
      </c>
      <c r="H3505" s="42">
        <f>_xll.qlCalendarAdvance(Calendar,$H3504,B3505,"f",FALSE)</f>
        <v>64322</v>
      </c>
      <c r="I3505" s="139">
        <f>_xll.qlInterestRateIndexValueDate(Index1M,$H3505)</f>
        <v>64326</v>
      </c>
      <c r="J3505" s="144">
        <f>IFERROR(_xll.qlIndexFixing(Index1M,$H3505,TRUE,_xll.ohTrigger(RecalcTrigger,Trigger1M)),NA())</f>
        <v>6.5870411221938159E-3</v>
      </c>
      <c r="K3505" s="44">
        <f>IFERROR(_xll.qlIndexFixing(Index3M,H3505,TRUE,_xll.ohTrigger(RecalcTrigger,Trigger3M)),NA())</f>
        <v>6.7928224106257318E-3</v>
      </c>
      <c r="L3505" s="44">
        <f>IFERROR(_xll.qlIndexFixing(Index6M,$H3505,TRUE,_xll.ohTrigger(RecalcTrigger,Trigger6M)),NA())</f>
        <v>5.9999380307845249E-3</v>
      </c>
      <c r="M3505" s="145" t="e">
        <f>IFERROR(_xll.qlIndexFixing(Index1Y,$H3505,TRUE,_xll.ohTrigger(RecalcTrigger,Trigger1Y)),NA())</f>
        <v>#N/A</v>
      </c>
      <c r="N3505" s="144">
        <f>IFERROR(_xll.qlIndexFixing(ONIndex1M,I3505,TRUE,_xll.ohTrigger(RecalcTrigger,Trigger1M)),NA())</f>
        <v>6.5850133971245839E-3</v>
      </c>
      <c r="O3505" s="44">
        <f>IFERROR(_xll.qlIndexFixing(ONIndex3M,I3505,TRUE,_xll.ohTrigger(RecalcTrigger,Trigger3M)),NA())</f>
        <v>6.787252393394283E-3</v>
      </c>
      <c r="P3505" s="44">
        <f>IFERROR(_xll.qlIndexFixing(ONIndex6M,I3505,TRUE,_xll.ohTrigger(RecalcTrigger,Trigger6M)),NA())</f>
        <v>6.0085689506284012E-3</v>
      </c>
      <c r="Q3505" s="145">
        <f>IFERROR(_xll.qlIndexFixing(ONIndex1Y,I3505,TRUE,_xll.ohTrigger(RecalcTrigger,Trigger1Y)),NA())</f>
        <v>6.8755437399481423E-3</v>
      </c>
    </row>
    <row r="3506" spans="2:17" x14ac:dyDescent="0.2">
      <c r="B3506" s="39" t="s">
        <v>42</v>
      </c>
      <c r="D3506" s="42">
        <f>_xll.qlCalendarAdvance(Calendar,$D3505,B3506,"f",FALSE)</f>
        <v>64329</v>
      </c>
      <c r="E3506" s="139">
        <f>_xll.qlInterestRateIndexValueDate(IndexON,D3506)</f>
        <v>64329</v>
      </c>
      <c r="F3506" s="155">
        <f>IFERROR(_xll.qlIndexFixing(IndexON,D3506,TRUE,_xll.ohTrigger(RecalcTrigger,TriggerON)),NA())</f>
        <v>6.1006334239532833E-3</v>
      </c>
      <c r="H3506" s="42">
        <f>_xll.qlCalendarAdvance(Calendar,$H3505,B3506,"f",FALSE)</f>
        <v>64329</v>
      </c>
      <c r="I3506" s="139">
        <f>_xll.qlInterestRateIndexValueDate(Index1M,$H3506)</f>
        <v>64333</v>
      </c>
      <c r="J3506" s="144">
        <f>IFERROR(_xll.qlIndexFixing(Index1M,$H3506,TRUE,_xll.ohTrigger(RecalcTrigger,Trigger1M)),NA())</f>
        <v>6.5872262259633703E-3</v>
      </c>
      <c r="K3506" s="44">
        <f>IFERROR(_xll.qlIndexFixing(Index3M,H3506,TRUE,_xll.ohTrigger(RecalcTrigger,Trigger3M)),NA())</f>
        <v>6.792764775048532E-3</v>
      </c>
      <c r="L3506" s="44">
        <f>IFERROR(_xll.qlIndexFixing(Index6M,$H3506,TRUE,_xll.ohTrigger(RecalcTrigger,Trigger6M)),NA())</f>
        <v>5.9985973534351679E-3</v>
      </c>
      <c r="M3506" s="145" t="e">
        <f>IFERROR(_xll.qlIndexFixing(Index1Y,$H3506,TRUE,_xll.ohTrigger(RecalcTrigger,Trigger1Y)),NA())</f>
        <v>#N/A</v>
      </c>
      <c r="N3506" s="144">
        <f>IFERROR(_xll.qlIndexFixing(ONIndex1M,I3506,TRUE,_xll.ohTrigger(RecalcTrigger,Trigger1M)),NA())</f>
        <v>6.5852236993002577E-3</v>
      </c>
      <c r="O3506" s="44">
        <f>IFERROR(_xll.qlIndexFixing(ONIndex3M,I3506,TRUE,_xll.ohTrigger(RecalcTrigger,Trigger3M)),NA())</f>
        <v>6.7872871069862839E-3</v>
      </c>
      <c r="P3506" s="44">
        <f>IFERROR(_xll.qlIndexFixing(ONIndex6M,I3506,TRUE,_xll.ohTrigger(RecalcTrigger,Trigger6M)),NA())</f>
        <v>6.0070669560996492E-3</v>
      </c>
      <c r="Q3506" s="145">
        <f>IFERROR(_xll.qlIndexFixing(ONIndex1Y,I3506,TRUE,_xll.ohTrigger(RecalcTrigger,Trigger1Y)),NA())</f>
        <v>6.8752437269736788E-3</v>
      </c>
    </row>
    <row r="3507" spans="2:17" x14ac:dyDescent="0.2">
      <c r="B3507" s="39" t="s">
        <v>42</v>
      </c>
      <c r="D3507" s="42">
        <f>_xll.qlCalendarAdvance(Calendar,$D3506,B3507,"f",FALSE)</f>
        <v>64336</v>
      </c>
      <c r="E3507" s="139">
        <f>_xll.qlInterestRateIndexValueDate(IndexON,D3507)</f>
        <v>64336</v>
      </c>
      <c r="F3507" s="155">
        <f>IFERROR(_xll.qlIndexFixing(IndexON,D3507,TRUE,_xll.ohTrigger(RecalcTrigger,TriggerON)),NA())</f>
        <v>6.1006334239532833E-3</v>
      </c>
      <c r="H3507" s="42">
        <f>_xll.qlCalendarAdvance(Calendar,$H3506,B3507,"f",FALSE)</f>
        <v>64336</v>
      </c>
      <c r="I3507" s="139">
        <f>_xll.qlInterestRateIndexValueDate(Index1M,$H3507)</f>
        <v>64340</v>
      </c>
      <c r="J3507" s="144">
        <f>IFERROR(_xll.qlIndexFixing(Index1M,$H3507,TRUE,_xll.ohTrigger(RecalcTrigger,Trigger1M)),NA())</f>
        <v>6.5873965494097509E-3</v>
      </c>
      <c r="K3507" s="44">
        <f>IFERROR(_xll.qlIndexFixing(Index3M,H3507,TRUE,_xll.ohTrigger(RecalcTrigger,Trigger3M)),NA())</f>
        <v>6.792691871128298E-3</v>
      </c>
      <c r="L3507" s="44">
        <f>IFERROR(_xll.qlIndexFixing(Index6M,$H3507,TRUE,_xll.ohTrigger(RecalcTrigger,Trigger6M)),NA())</f>
        <v>5.9972698740204241E-3</v>
      </c>
      <c r="M3507" s="145" t="e">
        <f>IFERROR(_xll.qlIndexFixing(Index1Y,$H3507,TRUE,_xll.ohTrigger(RecalcTrigger,Trigger1Y)),NA())</f>
        <v>#N/A</v>
      </c>
      <c r="N3507" s="144">
        <f>IFERROR(_xll.qlIndexFixing(ONIndex1M,I3507,TRUE,_xll.ohTrigger(RecalcTrigger,Trigger1M)),NA())</f>
        <v>6.585419262226111E-3</v>
      </c>
      <c r="O3507" s="44">
        <f>IFERROR(_xll.qlIndexFixing(ONIndex3M,I3507,TRUE,_xll.ohTrigger(RecalcTrigger,Trigger3M)),NA())</f>
        <v>6.7873066997137244E-3</v>
      </c>
      <c r="P3507" s="44">
        <f>IFERROR(_xll.qlIndexFixing(ONIndex6M,I3507,TRUE,_xll.ohTrigger(RecalcTrigger,Trigger6M)),NA())</f>
        <v>6.0055779017798017E-3</v>
      </c>
      <c r="Q3507" s="145">
        <f>IFERROR(_xll.qlIndexFixing(ONIndex1Y,I3507,TRUE,_xll.ohTrigger(RecalcTrigger,Trigger1Y)),NA())</f>
        <v>6.8749276802648751E-3</v>
      </c>
    </row>
    <row r="3508" spans="2:17" x14ac:dyDescent="0.2">
      <c r="B3508" s="39" t="s">
        <v>42</v>
      </c>
      <c r="D3508" s="42">
        <f>_xll.qlCalendarAdvance(Calendar,$D3507,B3508,"f",FALSE)</f>
        <v>64343</v>
      </c>
      <c r="E3508" s="139">
        <f>_xll.qlInterestRateIndexValueDate(IndexON,D3508)</f>
        <v>64343</v>
      </c>
      <c r="F3508" s="155">
        <f>IFERROR(_xll.qlIndexFixing(IndexON,D3508,TRUE,_xll.ohTrigger(RecalcTrigger,TriggerON)),NA())</f>
        <v>6.1006334239532833E-3</v>
      </c>
      <c r="H3508" s="42">
        <f>_xll.qlCalendarAdvance(Calendar,$H3507,B3508,"f",FALSE)</f>
        <v>64343</v>
      </c>
      <c r="I3508" s="139">
        <f>_xll.qlInterestRateIndexValueDate(Index1M,$H3508)</f>
        <v>64347</v>
      </c>
      <c r="J3508" s="144">
        <f>IFERROR(_xll.qlIndexFixing(Index1M,$H3508,TRUE,_xll.ohTrigger(RecalcTrigger,Trigger1M)),NA())</f>
        <v>6.587692093700105E-3</v>
      </c>
      <c r="K3508" s="44">
        <f>IFERROR(_xll.qlIndexFixing(Index3M,H3508,TRUE,_xll.ohTrigger(RecalcTrigger,Trigger3M)),NA())</f>
        <v>6.7927131849818984E-3</v>
      </c>
      <c r="L3508" s="44">
        <f>IFERROR(_xll.qlIndexFixing(Index6M,$H3508,TRUE,_xll.ohTrigger(RecalcTrigger,Trigger6M)),NA())</f>
        <v>5.9958769346024144E-3</v>
      </c>
      <c r="M3508" s="145" t="e">
        <f>IFERROR(_xll.qlIndexFixing(Index1Y,$H3508,TRUE,_xll.ohTrigger(RecalcTrigger,Trigger1Y)),NA())</f>
        <v>#N/A</v>
      </c>
      <c r="N3508" s="144">
        <f>IFERROR(_xll.qlIndexFixing(ONIndex1M,I3508,TRUE,_xll.ohTrigger(RecalcTrigger,Trigger1M)),NA())</f>
        <v>6.5856000663977454E-3</v>
      </c>
      <c r="O3508" s="44">
        <f>IFERROR(_xll.qlIndexFixing(ONIndex3M,I3508,TRUE,_xll.ohTrigger(RecalcTrigger,Trigger3M)),NA())</f>
        <v>6.7873111515925899E-3</v>
      </c>
      <c r="P3508" s="44">
        <f>IFERROR(_xll.qlIndexFixing(ONIndex6M,I3508,TRUE,_xll.ohTrigger(RecalcTrigger,Trigger6M)),NA())</f>
        <v>6.0041018047751749E-3</v>
      </c>
      <c r="Q3508" s="145">
        <f>IFERROR(_xll.qlIndexFixing(ONIndex1Y,I3508,TRUE,_xll.ohTrigger(RecalcTrigger,Trigger1Y)),NA())</f>
        <v>6.8745955785587398E-3</v>
      </c>
    </row>
    <row r="3509" spans="2:17" x14ac:dyDescent="0.2">
      <c r="B3509" s="39" t="s">
        <v>42</v>
      </c>
      <c r="D3509" s="42">
        <f>_xll.qlCalendarAdvance(Calendar,$D3508,B3509,"f",FALSE)</f>
        <v>64350</v>
      </c>
      <c r="E3509" s="139">
        <f>_xll.qlInterestRateIndexValueDate(IndexON,D3509)</f>
        <v>64350</v>
      </c>
      <c r="F3509" s="155">
        <f>IFERROR(_xll.qlIndexFixing(IndexON,D3509,TRUE,_xll.ohTrigger(RecalcTrigger,TriggerON)),NA())</f>
        <v>6.1006334239532833E-3</v>
      </c>
      <c r="H3509" s="42">
        <f>_xll.qlCalendarAdvance(Calendar,$H3508,B3509,"f",FALSE)</f>
        <v>64350</v>
      </c>
      <c r="I3509" s="139">
        <f>_xll.qlInterestRateIndexValueDate(Index1M,$H3509)</f>
        <v>64354</v>
      </c>
      <c r="J3509" s="144">
        <f>IFERROR(_xll.qlIndexFixing(Index1M,$H3509,TRUE,_xll.ohTrigger(RecalcTrigger,Trigger1M)),NA())</f>
        <v>6.5878306821595227E-3</v>
      </c>
      <c r="K3509" s="44">
        <f>IFERROR(_xll.qlIndexFixing(Index3M,H3509,TRUE,_xll.ohTrigger(RecalcTrigger,Trigger3M)),NA())</f>
        <v>6.7926074852572736E-3</v>
      </c>
      <c r="L3509" s="44">
        <f>IFERROR(_xll.qlIndexFixing(Index6M,$H3509,TRUE,_xll.ohTrigger(RecalcTrigger,Trigger6M)),NA())</f>
        <v>5.9945777619316663E-3</v>
      </c>
      <c r="M3509" s="145" t="e">
        <f>IFERROR(_xll.qlIndexFixing(Index1Y,$H3509,TRUE,_xll.ohTrigger(RecalcTrigger,Trigger1Y)),NA())</f>
        <v>#N/A</v>
      </c>
      <c r="N3509" s="144">
        <f>IFERROR(_xll.qlIndexFixing(ONIndex1M,I3509,TRUE,_xll.ohTrigger(RecalcTrigger,Trigger1M)),NA())</f>
        <v>6.585766092310763E-3</v>
      </c>
      <c r="O3509" s="44">
        <f>IFERROR(_xll.qlIndexFixing(ONIndex3M,I3509,TRUE,_xll.ohTrigger(RecalcTrigger,Trigger3M)),NA())</f>
        <v>6.7873004423990579E-3</v>
      </c>
      <c r="P3509" s="44">
        <f>IFERROR(_xll.qlIndexFixing(ONIndex6M,I3509,TRUE,_xll.ohTrigger(RecalcTrigger,Trigger6M)),NA())</f>
        <v>6.0026386821920852E-3</v>
      </c>
      <c r="Q3509" s="145">
        <f>IFERROR(_xll.qlIndexFixing(ONIndex1Y,I3509,TRUE,_xll.ohTrigger(RecalcTrigger,Trigger1Y)),NA())</f>
        <v>6.8742474005922816E-3</v>
      </c>
    </row>
    <row r="3510" spans="2:17" x14ac:dyDescent="0.2">
      <c r="B3510" s="39" t="s">
        <v>42</v>
      </c>
      <c r="D3510" s="42">
        <f>_xll.qlCalendarAdvance(Calendar,$D3509,B3510,"f",FALSE)</f>
        <v>64357</v>
      </c>
      <c r="E3510" s="139">
        <f>_xll.qlInterestRateIndexValueDate(IndexON,D3510)</f>
        <v>64357</v>
      </c>
      <c r="F3510" s="155">
        <f>IFERROR(_xll.qlIndexFixing(IndexON,D3510,TRUE,_xll.ohTrigger(RecalcTrigger,TriggerON)),NA())</f>
        <v>6.1006334239532833E-3</v>
      </c>
      <c r="H3510" s="42">
        <f>_xll.qlCalendarAdvance(Calendar,$H3509,B3510,"f",FALSE)</f>
        <v>64357</v>
      </c>
      <c r="I3510" s="139">
        <f>_xll.qlInterestRateIndexValueDate(Index1M,$H3510)</f>
        <v>64361</v>
      </c>
      <c r="J3510" s="144">
        <f>IFERROR(_xll.qlIndexFixing(Index1M,$H3510,TRUE,_xll.ohTrigger(RecalcTrigger,Trigger1M)),NA())</f>
        <v>6.5882247976186848E-3</v>
      </c>
      <c r="K3510" s="44">
        <f>IFERROR(_xll.qlIndexFixing(Index3M,H3510,TRUE,_xll.ohTrigger(RecalcTrigger,Trigger3M)),NA())</f>
        <v>6.7924864534101197E-3</v>
      </c>
      <c r="L3510" s="44" t="e">
        <f>IFERROR(_xll.qlIndexFixing(Index6M,$H3510,TRUE,_xll.ohTrigger(RecalcTrigger,Trigger6M)),NA())</f>
        <v>#N/A</v>
      </c>
      <c r="M3510" s="145" t="e">
        <f>IFERROR(_xll.qlIndexFixing(Index1Y,$H3510,TRUE,_xll.ohTrigger(RecalcTrigger,Trigger1Y)),NA())</f>
        <v>#N/A</v>
      </c>
      <c r="N3510" s="144">
        <f>IFERROR(_xll.qlIndexFixing(ONIndex1M,I3510,TRUE,_xll.ohTrigger(RecalcTrigger,Trigger1M)),NA())</f>
        <v>6.5859173202209575E-3</v>
      </c>
      <c r="O3510" s="44">
        <f>IFERROR(_xll.qlIndexFixing(ONIndex3M,I3510,TRUE,_xll.ohTrigger(RecalcTrigger,Trigger3M)),NA())</f>
        <v>6.7872745519892419E-3</v>
      </c>
      <c r="P3510" s="44">
        <f>IFERROR(_xll.qlIndexFixing(ONIndex6M,I3510,TRUE,_xll.ohTrigger(RecalcTrigger,Trigger6M)),NA())</f>
        <v>6.0011885512967211E-3</v>
      </c>
      <c r="Q3510" s="145">
        <f>IFERROR(_xll.qlIndexFixing(ONIndex1Y,I3510,TRUE,_xll.ohTrigger(RecalcTrigger,Trigger1Y)),NA())</f>
        <v>6.873883125182445E-3</v>
      </c>
    </row>
    <row r="3511" spans="2:17" x14ac:dyDescent="0.2">
      <c r="B3511" s="39" t="s">
        <v>42</v>
      </c>
      <c r="D3511" s="42">
        <f>_xll.qlCalendarAdvance(Calendar,$D3510,B3511,"f",FALSE)</f>
        <v>64364</v>
      </c>
      <c r="E3511" s="139">
        <f>_xll.qlInterestRateIndexValueDate(IndexON,D3511)</f>
        <v>64364</v>
      </c>
      <c r="F3511" s="155">
        <f>IFERROR(_xll.qlIndexFixing(IndexON,D3511,TRUE,_xll.ohTrigger(RecalcTrigger,TriggerON)),NA())</f>
        <v>6.1006334239532833E-3</v>
      </c>
      <c r="H3511" s="42">
        <f>_xll.qlCalendarAdvance(Calendar,$H3510,B3511,"f",FALSE)</f>
        <v>64364</v>
      </c>
      <c r="I3511" s="139">
        <f>_xll.qlInterestRateIndexValueDate(Index1M,$H3511)</f>
        <v>64368</v>
      </c>
      <c r="J3511" s="144">
        <f>IFERROR(_xll.qlIndexFixing(Index1M,$H3511,TRUE,_xll.ohTrigger(RecalcTrigger,Trigger1M)),NA())</f>
        <v>6.5880633122837196E-3</v>
      </c>
      <c r="K3511" s="44">
        <f>IFERROR(_xll.qlIndexFixing(Index3M,H3511,TRUE,_xll.ohTrigger(RecalcTrigger,Trigger3M)),NA())</f>
        <v>6.7923500693347827E-3</v>
      </c>
      <c r="L3511" s="44" t="e">
        <f>IFERROR(_xll.qlIndexFixing(Index6M,$H3511,TRUE,_xll.ohTrigger(RecalcTrigger,Trigger6M)),NA())</f>
        <v>#N/A</v>
      </c>
      <c r="M3511" s="145" t="e">
        <f>IFERROR(_xll.qlIndexFixing(Index1Y,$H3511,TRUE,_xll.ohTrigger(RecalcTrigger,Trigger1Y)),NA())</f>
        <v>#N/A</v>
      </c>
      <c r="N3511" s="144">
        <f>IFERROR(_xll.qlIndexFixing(ONIndex1M,I3511,TRUE,_xll.ohTrigger(RecalcTrigger,Trigger1M)),NA())</f>
        <v>6.5860537306239308E-3</v>
      </c>
      <c r="O3511" s="44">
        <f>IFERROR(_xll.qlIndexFixing(ONIndex3M,I3511,TRUE,_xll.ohTrigger(RecalcTrigger,Trigger3M)),NA())</f>
        <v>6.7872334606189355E-3</v>
      </c>
      <c r="P3511" s="44">
        <f>IFERROR(_xll.qlIndexFixing(ONIndex6M,I3511,TRUE,_xll.ohTrigger(RecalcTrigger,Trigger6M)),NA())</f>
        <v>5.9997514294352072E-3</v>
      </c>
      <c r="Q3511" s="145">
        <f>IFERROR(_xll.qlIndexFixing(ONIndex1Y,I3511,TRUE,_xll.ohTrigger(RecalcTrigger,Trigger1Y)),NA())</f>
        <v>6.8735027309063668E-3</v>
      </c>
    </row>
    <row r="3512" spans="2:17" x14ac:dyDescent="0.2">
      <c r="B3512" s="39" t="s">
        <v>42</v>
      </c>
      <c r="D3512" s="42">
        <f>_xll.qlCalendarAdvance(Calendar,$D3511,B3512,"f",FALSE)</f>
        <v>64371</v>
      </c>
      <c r="E3512" s="139">
        <f>_xll.qlInterestRateIndexValueDate(IndexON,D3512)</f>
        <v>64371</v>
      </c>
      <c r="F3512" s="155">
        <f>IFERROR(_xll.qlIndexFixing(IndexON,D3512,TRUE,_xll.ohTrigger(RecalcTrigger,TriggerON)),NA())</f>
        <v>6.1006334239799287E-3</v>
      </c>
      <c r="H3512" s="42">
        <f>_xll.qlCalendarAdvance(Calendar,$H3511,B3512,"f",FALSE)</f>
        <v>64371</v>
      </c>
      <c r="I3512" s="139">
        <f>_xll.qlInterestRateIndexValueDate(Index1M,$H3512)</f>
        <v>64375</v>
      </c>
      <c r="J3512" s="144">
        <f>IFERROR(_xll.qlIndexFixing(Index1M,$H3512,TRUE,_xll.ohTrigger(RecalcTrigger,Trigger1M)),NA())</f>
        <v>6.5880915959057873E-3</v>
      </c>
      <c r="K3512" s="44">
        <f>IFERROR(_xll.qlIndexFixing(Index3M,H3512,TRUE,_xll.ohTrigger(RecalcTrigger,Trigger3M)),NA())</f>
        <v>6.7921480201633133E-3</v>
      </c>
      <c r="L3512" s="44" t="e">
        <f>IFERROR(_xll.qlIndexFixing(Index6M,$H3512,TRUE,_xll.ohTrigger(RecalcTrigger,Trigger6M)),NA())</f>
        <v>#N/A</v>
      </c>
      <c r="M3512" s="145" t="e">
        <f>IFERROR(_xll.qlIndexFixing(Index1Y,$H3512,TRUE,_xll.ohTrigger(RecalcTrigger,Trigger1Y)),NA())</f>
        <v>#N/A</v>
      </c>
      <c r="N3512" s="144">
        <f>IFERROR(_xll.qlIndexFixing(ONIndex1M,I3512,TRUE,_xll.ohTrigger(RecalcTrigger,Trigger1M)),NA())</f>
        <v>6.5861753039353488E-3</v>
      </c>
      <c r="O3512" s="44">
        <f>IFERROR(_xll.qlIndexFixing(ONIndex3M,I3512,TRUE,_xll.ohTrigger(RecalcTrigger,Trigger3M)),NA())</f>
        <v>6.787177147904444E-3</v>
      </c>
      <c r="P3512" s="44">
        <f>IFERROR(_xll.qlIndexFixing(ONIndex6M,I3512,TRUE,_xll.ohTrigger(RecalcTrigger,Trigger6M)),NA())</f>
        <v>5.9983273333941156E-3</v>
      </c>
      <c r="Q3512" s="145">
        <f>IFERROR(_xll.qlIndexFixing(ONIndex1Y,I3512,TRUE,_xll.ohTrigger(RecalcTrigger,Trigger1Y)),NA())</f>
        <v>6.8731061965010554E-3</v>
      </c>
    </row>
    <row r="3513" spans="2:17" x14ac:dyDescent="0.2">
      <c r="B3513" s="39" t="s">
        <v>42</v>
      </c>
      <c r="D3513" s="42">
        <f>_xll.qlCalendarAdvance(Calendar,$D3512,B3513,"f",FALSE)</f>
        <v>64378</v>
      </c>
      <c r="E3513" s="139">
        <f>_xll.qlInterestRateIndexValueDate(IndexON,D3513)</f>
        <v>64378</v>
      </c>
      <c r="F3513" s="155">
        <f>IFERROR(_xll.qlIndexFixing(IndexON,D3513,TRUE,_xll.ohTrigger(RecalcTrigger,TriggerON)),NA())</f>
        <v>6.1006334239799287E-3</v>
      </c>
      <c r="H3513" s="42">
        <f>_xll.qlCalendarAdvance(Calendar,$H3512,B3513,"f",FALSE)</f>
        <v>64378</v>
      </c>
      <c r="I3513" s="139">
        <f>_xll.qlInterestRateIndexValueDate(Index1M,$H3513)</f>
        <v>64382</v>
      </c>
      <c r="J3513" s="144">
        <f>IFERROR(_xll.qlIndexFixing(Index1M,$H3513,TRUE,_xll.ohTrigger(RecalcTrigger,Trigger1M)),NA())</f>
        <v>6.588171761827688E-3</v>
      </c>
      <c r="K3513" s="44">
        <f>IFERROR(_xll.qlIndexFixing(Index3M,H3513,TRUE,_xll.ohTrigger(RecalcTrigger,Trigger3M)),NA())</f>
        <v>6.7919819776885984E-3</v>
      </c>
      <c r="L3513" s="44" t="e">
        <f>IFERROR(_xll.qlIndexFixing(Index6M,$H3513,TRUE,_xll.ohTrigger(RecalcTrigger,Trigger6M)),NA())</f>
        <v>#N/A</v>
      </c>
      <c r="M3513" s="145" t="e">
        <f>IFERROR(_xll.qlIndexFixing(Index1Y,$H3513,TRUE,_xll.ohTrigger(RecalcTrigger,Trigger1Y)),NA())</f>
        <v>#N/A</v>
      </c>
      <c r="N3513" s="144">
        <f>IFERROR(_xll.qlIndexFixing(ONIndex1M,I3513,TRUE,_xll.ohTrigger(RecalcTrigger,Trigger1M)),NA())</f>
        <v>6.5862820205708772E-3</v>
      </c>
      <c r="O3513" s="44">
        <f>IFERROR(_xll.qlIndexFixing(ONIndex3M,I3513,TRUE,_xll.ohTrigger(RecalcTrigger,Trigger3M)),NA())</f>
        <v>6.7871055939416891E-3</v>
      </c>
      <c r="P3513" s="44">
        <f>IFERROR(_xll.qlIndexFixing(ONIndex6M,I3513,TRUE,_xll.ohTrigger(RecalcTrigger,Trigger6M)),NA())</f>
        <v>5.996916280759379E-3</v>
      </c>
      <c r="Q3513" s="145">
        <f>IFERROR(_xll.qlIndexFixing(ONIndex1Y,I3513,TRUE,_xll.ohTrigger(RecalcTrigger,Trigger1Y)),NA())</f>
        <v>6.8726935007035195E-3</v>
      </c>
    </row>
    <row r="3514" spans="2:17" x14ac:dyDescent="0.2">
      <c r="B3514" s="39" t="s">
        <v>42</v>
      </c>
      <c r="D3514" s="42">
        <f>_xll.qlCalendarAdvance(Calendar,$D3513,B3514,"f",FALSE)</f>
        <v>64385</v>
      </c>
      <c r="E3514" s="139">
        <f>_xll.qlInterestRateIndexValueDate(IndexON,D3514)</f>
        <v>64385</v>
      </c>
      <c r="F3514" s="155">
        <f>IFERROR(_xll.qlIndexFixing(IndexON,D3514,TRUE,_xll.ohTrigger(RecalcTrigger,TriggerON)),NA())</f>
        <v>6.1006334239532833E-3</v>
      </c>
      <c r="H3514" s="42">
        <f>_xll.qlCalendarAdvance(Calendar,$H3513,B3514,"f",FALSE)</f>
        <v>64385</v>
      </c>
      <c r="I3514" s="139">
        <f>_xll.qlInterestRateIndexValueDate(Index1M,$H3514)</f>
        <v>64389</v>
      </c>
      <c r="J3514" s="144">
        <f>IFERROR(_xll.qlIndexFixing(Index1M,$H3514,TRUE,_xll.ohTrigger(RecalcTrigger,Trigger1M)),NA())</f>
        <v>6.5882370086889352E-3</v>
      </c>
      <c r="K3514" s="44">
        <f>IFERROR(_xll.qlIndexFixing(Index3M,H3514,TRUE,_xll.ohTrigger(RecalcTrigger,Trigger3M)),NA())</f>
        <v>6.7918005243817131E-3</v>
      </c>
      <c r="L3514" s="44" t="e">
        <f>IFERROR(_xll.qlIndexFixing(Index6M,$H3514,TRUE,_xll.ohTrigger(RecalcTrigger,Trigger6M)),NA())</f>
        <v>#N/A</v>
      </c>
      <c r="M3514" s="145" t="e">
        <f>IFERROR(_xll.qlIndexFixing(Index1Y,$H3514,TRUE,_xll.ohTrigger(RecalcTrigger,Trigger1Y)),NA())</f>
        <v>#N/A</v>
      </c>
      <c r="N3514" s="144">
        <f>IFERROR(_xll.qlIndexFixing(ONIndex1M,I3514,TRUE,_xll.ohTrigger(RecalcTrigger,Trigger1M)),NA())</f>
        <v>6.5866380699848293E-3</v>
      </c>
      <c r="O3514" s="44">
        <f>IFERROR(_xll.qlIndexFixing(ONIndex3M,I3514,TRUE,_xll.ohTrigger(RecalcTrigger,Trigger3M)),NA())</f>
        <v>6.7872467679102044E-3</v>
      </c>
      <c r="P3514" s="44">
        <f>IFERROR(_xll.qlIndexFixing(ONIndex6M,I3514,TRUE,_xll.ohTrigger(RecalcTrigger,Trigger6M)),NA())</f>
        <v>5.9953212086849561E-3</v>
      </c>
      <c r="Q3514" s="145">
        <f>IFERROR(_xll.qlIndexFixing(ONIndex1Y,I3514,TRUE,_xll.ohTrigger(RecalcTrigger,Trigger1Y)),NA())</f>
        <v>6.8724011526057893E-3</v>
      </c>
    </row>
    <row r="3515" spans="2:17" x14ac:dyDescent="0.2">
      <c r="B3515" s="39" t="s">
        <v>42</v>
      </c>
      <c r="D3515" s="42">
        <f>_xll.qlCalendarAdvance(Calendar,$D3514,B3515,"f",FALSE)</f>
        <v>64396</v>
      </c>
      <c r="E3515" s="139">
        <f>_xll.qlInterestRateIndexValueDate(IndexON,D3515)</f>
        <v>64396</v>
      </c>
      <c r="F3515" s="155">
        <f>IFERROR(_xll.qlIndexFixing(IndexON,D3515,TRUE,_xll.ohTrigger(RecalcTrigger,TriggerON)),NA())</f>
        <v>6.1005300443284227E-3</v>
      </c>
      <c r="H3515" s="42">
        <f>_xll.qlCalendarAdvance(Calendar,$H3514,B3515,"f",FALSE)</f>
        <v>64396</v>
      </c>
      <c r="I3515" s="139">
        <f>_xll.qlInterestRateIndexValueDate(Index1M,$H3515)</f>
        <v>64398</v>
      </c>
      <c r="J3515" s="144">
        <f>IFERROR(_xll.qlIndexFixing(Index1M,$H3515,TRUE,_xll.ohTrigger(RecalcTrigger,Trigger1M)),NA())</f>
        <v>6.5884232724666703E-3</v>
      </c>
      <c r="K3515" s="44">
        <f>IFERROR(_xll.qlIndexFixing(Index3M,H3515,TRUE,_xll.ohTrigger(RecalcTrigger,Trigger3M)),NA())</f>
        <v>6.7915445504302275E-3</v>
      </c>
      <c r="L3515" s="44" t="e">
        <f>IFERROR(_xll.qlIndexFixing(Index6M,$H3515,TRUE,_xll.ohTrigger(RecalcTrigger,Trigger6M)),NA())</f>
        <v>#N/A</v>
      </c>
      <c r="M3515" s="145" t="e">
        <f>IFERROR(_xll.qlIndexFixing(Index1Y,$H3515,TRUE,_xll.ohTrigger(RecalcTrigger,Trigger1Y)),NA())</f>
        <v>#N/A</v>
      </c>
      <c r="N3515" s="144">
        <f>IFERROR(_xll.qlIndexFixing(ONIndex1M,I3515,TRUE,_xll.ohTrigger(RecalcTrigger,Trigger1M)),NA())</f>
        <v>6.5864880789412439E-3</v>
      </c>
      <c r="O3515" s="44">
        <f>IFERROR(_xll.qlIndexFixing(ONIndex3M,I3515,TRUE,_xll.ohTrigger(RecalcTrigger,Trigger3M)),NA())</f>
        <v>6.7868514718583128E-3</v>
      </c>
      <c r="P3515" s="44">
        <f>IFERROR(_xll.qlIndexFixing(ONIndex6M,I3515,TRUE,_xll.ohTrigger(RecalcTrigger,Trigger6M)),NA())</f>
        <v>5.9933478722307143E-3</v>
      </c>
      <c r="Q3515" s="145">
        <f>IFERROR(_xll.qlIndexFixing(ONIndex1Y,I3515,TRUE,_xll.ohTrigger(RecalcTrigger,Trigger1Y)),NA())</f>
        <v>6.871557923391336E-3</v>
      </c>
    </row>
    <row r="3516" spans="2:17" x14ac:dyDescent="0.2">
      <c r="B3516" s="39" t="s">
        <v>42</v>
      </c>
      <c r="D3516" s="42">
        <f>_xll.qlCalendarAdvance(Calendar,$D3515,B3516,"f",FALSE)</f>
        <v>64403</v>
      </c>
      <c r="E3516" s="139">
        <f>_xll.qlInterestRateIndexValueDate(IndexON,D3516)</f>
        <v>64403</v>
      </c>
      <c r="F3516" s="155">
        <f>IFERROR(_xll.qlIndexFixing(IndexON,D3516,TRUE,_xll.ohTrigger(RecalcTrigger,TriggerON)),NA())</f>
        <v>6.1005300443284227E-3</v>
      </c>
      <c r="H3516" s="42">
        <f>_xll.qlCalendarAdvance(Calendar,$H3515,B3516,"f",FALSE)</f>
        <v>64403</v>
      </c>
      <c r="I3516" s="139">
        <f>_xll.qlInterestRateIndexValueDate(Index1M,$H3516)</f>
        <v>64405</v>
      </c>
      <c r="J3516" s="144">
        <f>IFERROR(_xll.qlIndexFixing(Index1M,$H3516,TRUE,_xll.ohTrigger(RecalcTrigger,Trigger1M)),NA())</f>
        <v>6.5882687707890112E-3</v>
      </c>
      <c r="K3516" s="44">
        <f>IFERROR(_xll.qlIndexFixing(Index3M,H3516,TRUE,_xll.ohTrigger(RecalcTrigger,Trigger3M)),NA())</f>
        <v>6.7913733358033364E-3</v>
      </c>
      <c r="L3516" s="44" t="e">
        <f>IFERROR(_xll.qlIndexFixing(Index6M,$H3516,TRUE,_xll.ohTrigger(RecalcTrigger,Trigger6M)),NA())</f>
        <v>#N/A</v>
      </c>
      <c r="M3516" s="145" t="e">
        <f>IFERROR(_xll.qlIndexFixing(Index1Y,$H3516,TRUE,_xll.ohTrigger(RecalcTrigger,Trigger1Y)),NA())</f>
        <v>#N/A</v>
      </c>
      <c r="N3516" s="144">
        <f>IFERROR(_xll.qlIndexFixing(ONIndex1M,I3516,TRUE,_xll.ohTrigger(RecalcTrigger,Trigger1M)),NA())</f>
        <v>6.5865479994098308E-3</v>
      </c>
      <c r="O3516" s="44">
        <f>IFERROR(_xll.qlIndexFixing(ONIndex3M,I3516,TRUE,_xll.ohTrigger(RecalcTrigger,Trigger3M)),NA())</f>
        <v>6.7867060478654651E-3</v>
      </c>
      <c r="P3516" s="44">
        <f>IFERROR(_xll.qlIndexFixing(ONIndex6M,I3516,TRUE,_xll.ohTrigger(RecalcTrigger,Trigger6M)),NA())</f>
        <v>5.9917897093519912E-3</v>
      </c>
      <c r="Q3516" s="145">
        <f>IFERROR(_xll.qlIndexFixing(ONIndex1Y,I3516,TRUE,_xll.ohTrigger(RecalcTrigger,Trigger1Y)),NA())</f>
        <v>6.8710187807408118E-3</v>
      </c>
    </row>
    <row r="3517" spans="2:17" x14ac:dyDescent="0.2">
      <c r="B3517" s="39" t="s">
        <v>42</v>
      </c>
      <c r="D3517" s="42">
        <f>_xll.qlCalendarAdvance(Calendar,$D3516,B3517,"f",FALSE)</f>
        <v>64410</v>
      </c>
      <c r="E3517" s="139">
        <f>_xll.qlInterestRateIndexValueDate(IndexON,D3517)</f>
        <v>64410</v>
      </c>
      <c r="F3517" s="155">
        <f>IFERROR(_xll.qlIndexFixing(IndexON,D3517,TRUE,_xll.ohTrigger(RecalcTrigger,TriggerON)),NA())</f>
        <v>6.1005300442484867E-3</v>
      </c>
      <c r="H3517" s="42">
        <f>_xll.qlCalendarAdvance(Calendar,$H3516,B3517,"f",FALSE)</f>
        <v>64410</v>
      </c>
      <c r="I3517" s="139">
        <f>_xll.qlInterestRateIndexValueDate(Index1M,$H3517)</f>
        <v>64412</v>
      </c>
      <c r="J3517" s="144">
        <f>IFERROR(_xll.qlIndexFixing(Index1M,$H3517,TRUE,_xll.ohTrigger(RecalcTrigger,Trigger1M)),NA())</f>
        <v>6.5884661504303499E-3</v>
      </c>
      <c r="K3517" s="44">
        <f>IFERROR(_xll.qlIndexFixing(Index3M,H3517,TRUE,_xll.ohTrigger(RecalcTrigger,Trigger3M)),NA())</f>
        <v>6.7911399915498516E-3</v>
      </c>
      <c r="L3517" s="44" t="e">
        <f>IFERROR(_xll.qlIndexFixing(Index6M,$H3517,TRUE,_xll.ohTrigger(RecalcTrigger,Trigger6M)),NA())</f>
        <v>#N/A</v>
      </c>
      <c r="M3517" s="145" t="e">
        <f>IFERROR(_xll.qlIndexFixing(Index1Y,$H3517,TRUE,_xll.ohTrigger(RecalcTrigger,Trigger1Y)),NA())</f>
        <v>#N/A</v>
      </c>
      <c r="N3517" s="144">
        <f>IFERROR(_xll.qlIndexFixing(ONIndex1M,I3517,TRUE,_xll.ohTrigger(RecalcTrigger,Trigger1M)),NA())</f>
        <v>6.5865801279496594E-3</v>
      </c>
      <c r="O3517" s="44">
        <f>IFERROR(_xll.qlIndexFixing(ONIndex3M,I3517,TRUE,_xll.ohTrigger(RecalcTrigger,Trigger3M)),NA())</f>
        <v>6.7865838363445619E-3</v>
      </c>
      <c r="P3517" s="44">
        <f>IFERROR(_xll.qlIndexFixing(ONIndex6M,I3517,TRUE,_xll.ohTrigger(RecalcTrigger,Trigger6M)),NA())</f>
        <v>5.9906323351555102E-3</v>
      </c>
      <c r="Q3517" s="145">
        <f>IFERROR(_xll.qlIndexFixing(ONIndex1Y,I3517,TRUE,_xll.ohTrigger(RecalcTrigger,Trigger1Y)),NA())</f>
        <v>6.870600486861278E-3</v>
      </c>
    </row>
    <row r="3518" spans="2:17" x14ac:dyDescent="0.2">
      <c r="B3518" s="39" t="s">
        <v>42</v>
      </c>
      <c r="D3518" s="42">
        <f>_xll.qlCalendarAdvance(Calendar,$D3517,B3518,"f",FALSE)</f>
        <v>64417</v>
      </c>
      <c r="E3518" s="139">
        <f>_xll.qlInterestRateIndexValueDate(IndexON,D3518)</f>
        <v>64417</v>
      </c>
      <c r="F3518" s="155">
        <f>IFERROR(_xll.qlIndexFixing(IndexON,D3518,TRUE,_xll.ohTrigger(RecalcTrigger,TriggerON)),NA())</f>
        <v>6.1005300442484867E-3</v>
      </c>
      <c r="H3518" s="42">
        <f>_xll.qlCalendarAdvance(Calendar,$H3517,B3518,"f",FALSE)</f>
        <v>64417</v>
      </c>
      <c r="I3518" s="139">
        <f>_xll.qlInterestRateIndexValueDate(Index1M,$H3518)</f>
        <v>64419</v>
      </c>
      <c r="J3518" s="144">
        <f>IFERROR(_xll.qlIndexFixing(Index1M,$H3518,TRUE,_xll.ohTrigger(RecalcTrigger,Trigger1M)),NA())</f>
        <v>6.5884650897313213E-3</v>
      </c>
      <c r="K3518" s="44">
        <f>IFERROR(_xll.qlIndexFixing(Index3M,H3518,TRUE,_xll.ohTrigger(RecalcTrigger,Trigger3M)),NA())</f>
        <v>6.7908911485610284E-3</v>
      </c>
      <c r="L3518" s="44" t="e">
        <f>IFERROR(_xll.qlIndexFixing(Index6M,$H3518,TRUE,_xll.ohTrigger(RecalcTrigger,Trigger6M)),NA())</f>
        <v>#N/A</v>
      </c>
      <c r="M3518" s="145" t="e">
        <f>IFERROR(_xll.qlIndexFixing(Index1Y,$H3518,TRUE,_xll.ohTrigger(RecalcTrigger,Trigger1Y)),NA())</f>
        <v>#N/A</v>
      </c>
      <c r="N3518" s="144">
        <f>IFERROR(_xll.qlIndexFixing(ONIndex1M,I3518,TRUE,_xll.ohTrigger(RecalcTrigger,Trigger1M)),NA())</f>
        <v>6.5866037138828659E-3</v>
      </c>
      <c r="O3518" s="44">
        <f>IFERROR(_xll.qlIndexFixing(ONIndex3M,I3518,TRUE,_xll.ohTrigger(RecalcTrigger,Trigger3M)),NA())</f>
        <v>6.7864269990014492E-3</v>
      </c>
      <c r="P3518" s="44">
        <f>IFERROR(_xll.qlIndexFixing(ONIndex6M,I3518,TRUE,_xll.ohTrigger(RecalcTrigger,Trigger6M)),NA())</f>
        <v>5.9892942663797299E-3</v>
      </c>
      <c r="Q3518" s="145">
        <f>IFERROR(_xll.qlIndexFixing(ONIndex1Y,I3518,TRUE,_xll.ohTrigger(RecalcTrigger,Trigger1Y)),NA())</f>
        <v>6.8700973592417114E-3</v>
      </c>
    </row>
    <row r="3519" spans="2:17" x14ac:dyDescent="0.2">
      <c r="B3519" s="39" t="s">
        <v>42</v>
      </c>
      <c r="D3519" s="42">
        <f>_xll.qlCalendarAdvance(Calendar,$D3518,B3519,"f",FALSE)</f>
        <v>64424</v>
      </c>
      <c r="E3519" s="139">
        <f>_xll.qlInterestRateIndexValueDate(IndexON,D3519)</f>
        <v>64424</v>
      </c>
      <c r="F3519" s="155">
        <f>IFERROR(_xll.qlIndexFixing(IndexON,D3519,TRUE,_xll.ohTrigger(RecalcTrigger,TriggerON)),NA())</f>
        <v>6.1005300443284227E-3</v>
      </c>
      <c r="H3519" s="42">
        <f>_xll.qlCalendarAdvance(Calendar,$H3518,B3519,"f",FALSE)</f>
        <v>64424</v>
      </c>
      <c r="I3519" s="139">
        <f>_xll.qlInterestRateIndexValueDate(Index1M,$H3519)</f>
        <v>64426</v>
      </c>
      <c r="J3519" s="144">
        <f>IFERROR(_xll.qlIndexFixing(Index1M,$H3519,TRUE,_xll.ohTrigger(RecalcTrigger,Trigger1M)),NA())</f>
        <v>6.5884490031317688E-3</v>
      </c>
      <c r="K3519" s="44">
        <f>IFERROR(_xll.qlIndexFixing(Index3M,H3519,TRUE,_xll.ohTrigger(RecalcTrigger,Trigger3M)),NA())</f>
        <v>6.7906267867329471E-3</v>
      </c>
      <c r="L3519" s="44" t="e">
        <f>IFERROR(_xll.qlIndexFixing(Index6M,$H3519,TRUE,_xll.ohTrigger(RecalcTrigger,Trigger6M)),NA())</f>
        <v>#N/A</v>
      </c>
      <c r="M3519" s="145" t="e">
        <f>IFERROR(_xll.qlIndexFixing(Index1Y,$H3519,TRUE,_xll.ohTrigger(RecalcTrigger,Trigger1Y)),NA())</f>
        <v>#N/A</v>
      </c>
      <c r="N3519" s="144">
        <f>IFERROR(_xll.qlIndexFixing(ONIndex1M,I3519,TRUE,_xll.ohTrigger(RecalcTrigger,Trigger1M)),NA())</f>
        <v>6.5866123145230659E-3</v>
      </c>
      <c r="O3519" s="44">
        <f>IFERROR(_xll.qlIndexFixing(ONIndex3M,I3519,TRUE,_xll.ohTrigger(RecalcTrigger,Trigger3M)),NA())</f>
        <v>6.7862547882757696E-3</v>
      </c>
      <c r="P3519" s="44">
        <f>IFERROR(_xll.qlIndexFixing(ONIndex6M,I3519,TRUE,_xll.ohTrigger(RecalcTrigger,Trigger6M)),NA())</f>
        <v>5.9879693538800183E-3</v>
      </c>
      <c r="Q3519" s="145">
        <f>IFERROR(_xll.qlIndexFixing(ONIndex1Y,I3519,TRUE,_xll.ohTrigger(RecalcTrigger,Trigger1Y)),NA())</f>
        <v>6.8695779303418192E-3</v>
      </c>
    </row>
    <row r="3520" spans="2:17" x14ac:dyDescent="0.2">
      <c r="B3520" s="39" t="s">
        <v>42</v>
      </c>
      <c r="D3520" s="42">
        <f>_xll.qlCalendarAdvance(Calendar,$D3519,B3520,"f",FALSE)</f>
        <v>64431</v>
      </c>
      <c r="E3520" s="139">
        <f>_xll.qlInterestRateIndexValueDate(IndexON,D3520)</f>
        <v>64431</v>
      </c>
      <c r="F3520" s="155">
        <f>IFERROR(_xll.qlIndexFixing(IndexON,D3520,TRUE,_xll.ohTrigger(RecalcTrigger,TriggerON)),NA())</f>
        <v>6.1005300442484867E-3</v>
      </c>
      <c r="H3520" s="42">
        <f>_xll.qlCalendarAdvance(Calendar,$H3519,B3520,"f",FALSE)</f>
        <v>64431</v>
      </c>
      <c r="I3520" s="139">
        <f>_xll.qlInterestRateIndexValueDate(Index1M,$H3520)</f>
        <v>64433</v>
      </c>
      <c r="J3520" s="144">
        <f>IFERROR(_xll.qlIndexFixing(Index1M,$H3520,TRUE,_xll.ohTrigger(RecalcTrigger,Trigger1M)),NA())</f>
        <v>6.5884178710573504E-3</v>
      </c>
      <c r="K3520" s="44">
        <f>IFERROR(_xll.qlIndexFixing(Index3M,H3520,TRUE,_xll.ohTrigger(RecalcTrigger,Trigger3M)),NA())</f>
        <v>6.7903468859556093E-3</v>
      </c>
      <c r="L3520" s="44" t="e">
        <f>IFERROR(_xll.qlIndexFixing(Index6M,$H3520,TRUE,_xll.ohTrigger(RecalcTrigger,Trigger6M)),NA())</f>
        <v>#N/A</v>
      </c>
      <c r="M3520" s="145" t="e">
        <f>IFERROR(_xll.qlIndexFixing(Index1Y,$H3520,TRUE,_xll.ohTrigger(RecalcTrigger,Trigger1Y)),NA())</f>
        <v>#N/A</v>
      </c>
      <c r="N3520" s="144">
        <f>IFERROR(_xll.qlIndexFixing(ONIndex1M,I3520,TRUE,_xll.ohTrigger(RecalcTrigger,Trigger1M)),NA())</f>
        <v>6.5866059102859253E-3</v>
      </c>
      <c r="O3520" s="44">
        <f>IFERROR(_xll.qlIndexFixing(ONIndex3M,I3520,TRUE,_xll.ohTrigger(RecalcTrigger,Trigger3M)),NA())</f>
        <v>6.7860671843433806E-3</v>
      </c>
      <c r="P3520" s="44">
        <f>IFERROR(_xll.qlIndexFixing(ONIndex6M,I3520,TRUE,_xll.ohTrigger(RecalcTrigger,Trigger6M)),NA())</f>
        <v>5.9866576146028194E-3</v>
      </c>
      <c r="Q3520" s="145">
        <f>IFERROR(_xll.qlIndexFixing(ONIndex1Y,I3520,TRUE,_xll.ohTrigger(RecalcTrigger,Trigger1Y)),NA())</f>
        <v>6.86904217889861E-3</v>
      </c>
    </row>
    <row r="3521" spans="2:17" x14ac:dyDescent="0.2">
      <c r="B3521" s="39" t="s">
        <v>42</v>
      </c>
      <c r="D3521" s="42">
        <f>_xll.qlCalendarAdvance(Calendar,$D3520,B3521,"f",FALSE)</f>
        <v>64438</v>
      </c>
      <c r="E3521" s="139">
        <f>_xll.qlInterestRateIndexValueDate(IndexON,D3521)</f>
        <v>64438</v>
      </c>
      <c r="F3521" s="155">
        <f>IFERROR(_xll.qlIndexFixing(IndexON,D3521,TRUE,_xll.ohTrigger(RecalcTrigger,TriggerON)),NA())</f>
        <v>6.1005300443284227E-3</v>
      </c>
      <c r="H3521" s="42">
        <f>_xll.qlCalendarAdvance(Calendar,$H3520,B3521,"f",FALSE)</f>
        <v>64438</v>
      </c>
      <c r="I3521" s="139">
        <f>_xll.qlInterestRateIndexValueDate(Index1M,$H3521)</f>
        <v>64440</v>
      </c>
      <c r="J3521" s="144">
        <f>IFERROR(_xll.qlIndexFixing(Index1M,$H3521,TRUE,_xll.ohTrigger(RecalcTrigger,Trigger1M)),NA())</f>
        <v>6.5883716739237319E-3</v>
      </c>
      <c r="K3521" s="44">
        <f>IFERROR(_xll.qlIndexFixing(Index3M,H3521,TRUE,_xll.ohTrigger(RecalcTrigger,Trigger3M)),NA())</f>
        <v>6.7900514261224881E-3</v>
      </c>
      <c r="L3521" s="44" t="e">
        <f>IFERROR(_xll.qlIndexFixing(Index6M,$H3521,TRUE,_xll.ohTrigger(RecalcTrigger,Trigger6M)),NA())</f>
        <v>#N/A</v>
      </c>
      <c r="M3521" s="145" t="e">
        <f>IFERROR(_xll.qlIndexFixing(Index1Y,$H3521,TRUE,_xll.ohTrigger(RecalcTrigger,Trigger1Y)),NA())</f>
        <v>#N/A</v>
      </c>
      <c r="N3521" s="144">
        <f>IFERROR(_xll.qlIndexFixing(ONIndex1M,I3521,TRUE,_xll.ohTrigger(RecalcTrigger,Trigger1M)),NA())</f>
        <v>6.5865844817469821E-3</v>
      </c>
      <c r="O3521" s="44">
        <f>IFERROR(_xll.qlIndexFixing(ONIndex3M,I3521,TRUE,_xll.ohTrigger(RecalcTrigger,Trigger3M)),NA())</f>
        <v>6.7858641669804598E-3</v>
      </c>
      <c r="P3521" s="44">
        <f>IFERROR(_xll.qlIndexFixing(ONIndex6M,I3521,TRUE,_xll.ohTrigger(RecalcTrigger,Trigger6M)),NA())</f>
        <v>5.9853590658143219E-3</v>
      </c>
      <c r="Q3521" s="145">
        <f>IFERROR(_xll.qlIndexFixing(ONIndex1Y,I3521,TRUE,_xll.ohTrigger(RecalcTrigger,Trigger1Y)),NA())</f>
        <v>6.8684900834892204E-3</v>
      </c>
    </row>
    <row r="3522" spans="2:17" x14ac:dyDescent="0.2">
      <c r="B3522" s="39" t="s">
        <v>42</v>
      </c>
      <c r="D3522" s="42">
        <f>_xll.qlCalendarAdvance(Calendar,$D3521,B3522,"f",FALSE)</f>
        <v>64445</v>
      </c>
      <c r="E3522" s="139">
        <f>_xll.qlInterestRateIndexValueDate(IndexON,D3522)</f>
        <v>64445</v>
      </c>
      <c r="F3522" s="155">
        <f>IFERROR(_xll.qlIndexFixing(IndexON,D3522,TRUE,_xll.ohTrigger(RecalcTrigger,TriggerON)),NA())</f>
        <v>6.1005300443284227E-3</v>
      </c>
      <c r="H3522" s="42">
        <f>_xll.qlCalendarAdvance(Calendar,$H3521,B3522,"f",FALSE)</f>
        <v>64445</v>
      </c>
      <c r="I3522" s="139">
        <f>_xll.qlInterestRateIndexValueDate(Index1M,$H3522)</f>
        <v>64447</v>
      </c>
      <c r="J3522" s="144">
        <f>IFERROR(_xll.qlIndexFixing(Index1M,$H3522,TRUE,_xll.ohTrigger(RecalcTrigger,Trigger1M)),NA())</f>
        <v>6.5883103921565711E-3</v>
      </c>
      <c r="K3522" s="44">
        <f>IFERROR(_xll.qlIndexFixing(Index3M,H3522,TRUE,_xll.ohTrigger(RecalcTrigger,Trigger3M)),NA())</f>
        <v>6.7897403871270585E-3</v>
      </c>
      <c r="L3522" s="44" t="e">
        <f>IFERROR(_xll.qlIndexFixing(Index6M,$H3522,TRUE,_xll.ohTrigger(RecalcTrigger,Trigger6M)),NA())</f>
        <v>#N/A</v>
      </c>
      <c r="M3522" s="145" t="e">
        <f>IFERROR(_xll.qlIndexFixing(Index1Y,$H3522,TRUE,_xll.ohTrigger(RecalcTrigger,Trigger1Y)),NA())</f>
        <v>#N/A</v>
      </c>
      <c r="N3522" s="144">
        <f>IFERROR(_xll.qlIndexFixing(ONIndex1M,I3522,TRUE,_xll.ohTrigger(RecalcTrigger,Trigger1M)),NA())</f>
        <v>6.5865480092419659E-3</v>
      </c>
      <c r="O3522" s="44">
        <f>IFERROR(_xll.qlIndexFixing(ONIndex3M,I3522,TRUE,_xll.ohTrigger(RecalcTrigger,Trigger3M)),NA())</f>
        <v>6.7856457161230566E-3</v>
      </c>
      <c r="P3522" s="44">
        <f>IFERROR(_xll.qlIndexFixing(ONIndex6M,I3522,TRUE,_xll.ohTrigger(RecalcTrigger,Trigger6M)),NA())</f>
        <v>5.984073724700778E-3</v>
      </c>
      <c r="Q3522" s="145">
        <f>IFERROR(_xll.qlIndexFixing(ONIndex1Y,I3522,TRUE,_xll.ohTrigger(RecalcTrigger,Trigger1Y)),NA())</f>
        <v>6.8679216230105311E-3</v>
      </c>
    </row>
    <row r="3523" spans="2:17" x14ac:dyDescent="0.2">
      <c r="B3523" s="39" t="s">
        <v>42</v>
      </c>
      <c r="D3523" s="42">
        <f>_xll.qlCalendarAdvance(Calendar,$D3522,B3523,"f",FALSE)</f>
        <v>64452</v>
      </c>
      <c r="E3523" s="139">
        <f>_xll.qlInterestRateIndexValueDate(IndexON,D3523)</f>
        <v>64452</v>
      </c>
      <c r="F3523" s="155">
        <f>IFERROR(_xll.qlIndexFixing(IndexON,D3523,TRUE,_xll.ohTrigger(RecalcTrigger,TriggerON)),NA())</f>
        <v>6.1005300442484867E-3</v>
      </c>
      <c r="H3523" s="42">
        <f>_xll.qlCalendarAdvance(Calendar,$H3522,B3523,"f",FALSE)</f>
        <v>64452</v>
      </c>
      <c r="I3523" s="139">
        <f>_xll.qlInterestRateIndexValueDate(Index1M,$H3523)</f>
        <v>64454</v>
      </c>
      <c r="J3523" s="144">
        <f>IFERROR(_xll.qlIndexFixing(Index1M,$H3523,TRUE,_xll.ohTrigger(RecalcTrigger,Trigger1M)),NA())</f>
        <v>6.5882340061690359E-3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45" t="e">
        <f>IFERROR(_xll.qlIndexFixing(Index1Y,$H3523,TRUE,_xll.ohTrigger(RecalcTrigger,Trigger1Y)),NA())</f>
        <v>#N/A</v>
      </c>
      <c r="N3523" s="144">
        <f>IFERROR(_xll.qlIndexFixing(ONIndex1M,I3523,TRUE,_xll.ohTrigger(RecalcTrigger,Trigger1M)),NA())</f>
        <v>6.5864964732664788E-3</v>
      </c>
      <c r="O3523" s="44">
        <f>IFERROR(_xll.qlIndexFixing(ONIndex3M,I3523,TRUE,_xll.ohTrigger(RecalcTrigger,Trigger3M)),NA())</f>
        <v>6.7854118117072204E-3</v>
      </c>
      <c r="P3523" s="44">
        <f>IFERROR(_xll.qlIndexFixing(ONIndex6M,I3523,TRUE,_xll.ohTrigger(RecalcTrigger,Trigger6M)),NA())</f>
        <v>5.9828016084484403E-3</v>
      </c>
      <c r="Q3523" s="145">
        <f>IFERROR(_xll.qlIndexFixing(ONIndex1Y,I3523,TRUE,_xll.ohTrigger(RecalcTrigger,Trigger1Y)),NA())</f>
        <v>6.8673367759597426E-3</v>
      </c>
    </row>
    <row r="3524" spans="2:17" x14ac:dyDescent="0.2">
      <c r="B3524" s="39" t="s">
        <v>42</v>
      </c>
      <c r="D3524" s="42">
        <f>_xll.qlCalendarAdvance(Calendar,$D3523,B3524,"f",FALSE)</f>
        <v>64459</v>
      </c>
      <c r="E3524" s="139">
        <f>_xll.qlInterestRateIndexValueDate(IndexON,D3524)</f>
        <v>64459</v>
      </c>
      <c r="F3524" s="155">
        <f>IFERROR(_xll.qlIndexFixing(IndexON,D3524,TRUE,_xll.ohTrigger(RecalcTrigger,TriggerON)),NA())</f>
        <v>6.1005300442484867E-3</v>
      </c>
      <c r="H3524" s="42">
        <f>_xll.qlCalendarAdvance(Calendar,$H3523,B3524,"f",FALSE)</f>
        <v>64459</v>
      </c>
      <c r="I3524" s="139">
        <f>_xll.qlInterestRateIndexValueDate(Index1M,$H3524)</f>
        <v>64461</v>
      </c>
      <c r="J3524" s="144">
        <f>IFERROR(_xll.qlIndexFixing(Index1M,$H3524,TRUE,_xll.ohTrigger(RecalcTrigger,Trigger1M)),NA())</f>
        <v>6.5881424963842861E-3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45" t="e">
        <f>IFERROR(_xll.qlIndexFixing(Index1Y,$H3524,TRUE,_xll.ohTrigger(RecalcTrigger,Trigger1Y)),NA())</f>
        <v>#N/A</v>
      </c>
      <c r="N3524" s="144">
        <f>IFERROR(_xll.qlIndexFixing(ONIndex1M,I3524,TRUE,_xll.ohTrigger(RecalcTrigger,Trigger1M)),NA())</f>
        <v>6.5864298542361865E-3</v>
      </c>
      <c r="O3524" s="44">
        <f>IFERROR(_xll.qlIndexFixing(ONIndex3M,I3524,TRUE,_xll.ohTrigger(RecalcTrigger,Trigger3M)),NA())</f>
        <v>6.7851624337489369E-3</v>
      </c>
      <c r="P3524" s="44">
        <f>IFERROR(_xll.qlIndexFixing(ONIndex6M,I3524,TRUE,_xll.ohTrigger(RecalcTrigger,Trigger6M)),NA())</f>
        <v>5.9815427341636251E-3</v>
      </c>
      <c r="Q3524" s="145">
        <f>IFERROR(_xll.qlIndexFixing(ONIndex1Y,I3524,TRUE,_xll.ohTrigger(RecalcTrigger,Trigger1Y)),NA())</f>
        <v>6.8667355212337355E-3</v>
      </c>
    </row>
    <row r="3525" spans="2:17" x14ac:dyDescent="0.2">
      <c r="B3525" s="39" t="s">
        <v>42</v>
      </c>
      <c r="D3525" s="42">
        <f>_xll.qlCalendarAdvance(Calendar,$D3524,B3525,"f",FALSE)</f>
        <v>64466</v>
      </c>
      <c r="E3525" s="139">
        <f>_xll.qlInterestRateIndexValueDate(IndexON,D3525)</f>
        <v>64466</v>
      </c>
      <c r="F3525" s="155">
        <f>IFERROR(_xll.qlIndexFixing(IndexON,D3525,TRUE,_xll.ohTrigger(RecalcTrigger,TriggerON)),NA())</f>
        <v>6.1005300443284227E-3</v>
      </c>
      <c r="H3525" s="42">
        <f>_xll.qlCalendarAdvance(Calendar,$H3524,B3525,"f",FALSE)</f>
        <v>64466</v>
      </c>
      <c r="I3525" s="139">
        <f>_xll.qlInterestRateIndexValueDate(Index1M,$H3525)</f>
        <v>64468</v>
      </c>
      <c r="J3525" s="144">
        <f>IFERROR(_xll.qlIndexFixing(Index1M,$H3525,TRUE,_xll.ohTrigger(RecalcTrigger,Trigger1M)),NA())</f>
        <v>6.5880358432254815E-3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45" t="e">
        <f>IFERROR(_xll.qlIndexFixing(Index1Y,$H3525,TRUE,_xll.ohTrigger(RecalcTrigger,Trigger1Y)),NA())</f>
        <v>#N/A</v>
      </c>
      <c r="N3525" s="144">
        <f>IFERROR(_xll.qlIndexFixing(ONIndex1M,I3525,TRUE,_xll.ohTrigger(RecalcTrigger,Trigger1M)),NA())</f>
        <v>6.586348132566755E-3</v>
      </c>
      <c r="O3525" s="44">
        <f>IFERROR(_xll.qlIndexFixing(ONIndex3M,I3525,TRUE,_xll.ohTrigger(RecalcTrigger,Trigger3M)),NA())</f>
        <v>6.7848975621043195E-3</v>
      </c>
      <c r="P3525" s="44">
        <f>IFERROR(_xll.qlIndexFixing(ONIndex6M,I3525,TRUE,_xll.ohTrigger(RecalcTrigger,Trigger6M)),NA())</f>
        <v>5.980297119272393E-3</v>
      </c>
      <c r="Q3525" s="145">
        <f>IFERROR(_xll.qlIndexFixing(ONIndex1Y,I3525,TRUE,_xll.ohTrigger(RecalcTrigger,Trigger1Y)),NA())</f>
        <v>6.8661178375695187E-3</v>
      </c>
    </row>
    <row r="3526" spans="2:17" x14ac:dyDescent="0.2">
      <c r="B3526" s="39" t="s">
        <v>42</v>
      </c>
      <c r="D3526" s="42">
        <f>_xll.qlCalendarAdvance(Calendar,$D3525,B3526,"f",FALSE)</f>
        <v>64473</v>
      </c>
      <c r="E3526" s="139">
        <f>_xll.qlInterestRateIndexValueDate(IndexON,D3526)</f>
        <v>64473</v>
      </c>
      <c r="F3526" s="155">
        <f>IFERROR(_xll.qlIndexFixing(IndexON,D3526,TRUE,_xll.ohTrigger(RecalcTrigger,TriggerON)),NA())</f>
        <v>6.1005300443284227E-3</v>
      </c>
      <c r="H3526" s="42">
        <f>_xll.qlCalendarAdvance(Calendar,$H3525,B3526,"f",FALSE)</f>
        <v>64473</v>
      </c>
      <c r="I3526" s="139">
        <f>_xll.qlInterestRateIndexValueDate(Index1M,$H3526)</f>
        <v>64475</v>
      </c>
      <c r="J3526" s="144">
        <f>IFERROR(_xll.qlIndexFixing(Index1M,$H3526,TRUE,_xll.ohTrigger(RecalcTrigger,Trigger1M)),NA())</f>
        <v>6.5879140271032921E-3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45" t="e">
        <f>IFERROR(_xll.qlIndexFixing(Index1Y,$H3526,TRUE,_xll.ohTrigger(RecalcTrigger,Trigger1Y)),NA())</f>
        <v>#N/A</v>
      </c>
      <c r="N3526" s="144">
        <f>IFERROR(_xll.qlIndexFixing(ONIndex1M,I3526,TRUE,_xll.ohTrigger(RecalcTrigger,Trigger1M)),NA())</f>
        <v>6.586251288593914E-3</v>
      </c>
      <c r="O3526" s="44">
        <f>IFERROR(_xll.qlIndexFixing(ONIndex3M,I3526,TRUE,_xll.ohTrigger(RecalcTrigger,Trigger3M)),NA())</f>
        <v>6.7846171765495455E-3</v>
      </c>
      <c r="P3526" s="44">
        <f>IFERROR(_xll.qlIndexFixing(ONIndex6M,I3526,TRUE,_xll.ohTrigger(RecalcTrigger,Trigger6M)),NA())</f>
        <v>5.9790647805613162E-3</v>
      </c>
      <c r="Q3526" s="145">
        <f>IFERROR(_xll.qlIndexFixing(ONIndex1Y,I3526,TRUE,_xll.ohTrigger(RecalcTrigger,Trigger1Y)),NA())</f>
        <v>6.8654837034642924E-3</v>
      </c>
    </row>
    <row r="3527" spans="2:17" x14ac:dyDescent="0.2">
      <c r="B3527" s="39" t="s">
        <v>42</v>
      </c>
      <c r="D3527" s="42">
        <f>_xll.qlCalendarAdvance(Calendar,$D3526,B3527,"f",FALSE)</f>
        <v>64480</v>
      </c>
      <c r="E3527" s="139">
        <f>_xll.qlInterestRateIndexValueDate(IndexON,D3527)</f>
        <v>64480</v>
      </c>
      <c r="F3527" s="155">
        <f>IFERROR(_xll.qlIndexFixing(IndexON,D3527,TRUE,_xll.ohTrigger(RecalcTrigger,TriggerON)),NA())</f>
        <v>6.1005300443284227E-3</v>
      </c>
      <c r="H3527" s="42">
        <f>_xll.qlCalendarAdvance(Calendar,$H3526,B3527,"f",FALSE)</f>
        <v>64480</v>
      </c>
      <c r="I3527" s="139">
        <f>_xll.qlInterestRateIndexValueDate(Index1M,$H3527)</f>
        <v>64482</v>
      </c>
      <c r="J3527" s="144">
        <f>IFERROR(_xll.qlIndexFixing(Index1M,$H3527,TRUE,_xll.ohTrigger(RecalcTrigger,Trigger1M)),NA())</f>
        <v>6.5877770284483717E-3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45" t="e">
        <f>IFERROR(_xll.qlIndexFixing(Index1Y,$H3527,TRUE,_xll.ohTrigger(RecalcTrigger,Trigger1Y)),NA())</f>
        <v>#N/A</v>
      </c>
      <c r="N3527" s="144">
        <f>IFERROR(_xll.qlIndexFixing(ONIndex1M,I3527,TRUE,_xll.ohTrigger(RecalcTrigger,Trigger1M)),NA())</f>
        <v>6.5861393028932014E-3</v>
      </c>
      <c r="O3527" s="44">
        <f>IFERROR(_xll.qlIndexFixing(ONIndex3M,I3527,TRUE,_xll.ohTrigger(RecalcTrigger,Trigger3M)),NA())</f>
        <v>6.7843212573404088E-3</v>
      </c>
      <c r="P3527" s="44">
        <f>IFERROR(_xll.qlIndexFixing(ONIndex6M,I3527,TRUE,_xll.ohTrigger(RecalcTrigger,Trigger6M)),NA())</f>
        <v>5.9778457356163273E-3</v>
      </c>
      <c r="Q3527" s="145">
        <f>IFERROR(_xll.qlIndexFixing(ONIndex1Y,I3527,TRUE,_xll.ohTrigger(RecalcTrigger,Trigger1Y)),NA())</f>
        <v>6.8648330978948735E-3</v>
      </c>
    </row>
    <row r="3528" spans="2:17" x14ac:dyDescent="0.2">
      <c r="B3528" s="39" t="s">
        <v>42</v>
      </c>
      <c r="D3528" s="42">
        <f>_xll.qlCalendarAdvance(Calendar,$D3527,B3528,"f",FALSE)</f>
        <v>64487</v>
      </c>
      <c r="E3528" s="139">
        <f>_xll.qlInterestRateIndexValueDate(IndexON,D3528)</f>
        <v>64487</v>
      </c>
      <c r="F3528" s="155">
        <f>IFERROR(_xll.qlIndexFixing(IndexON,D3528,TRUE,_xll.ohTrigger(RecalcTrigger,TriggerON)),NA())</f>
        <v>6.1005300443284227E-3</v>
      </c>
      <c r="H3528" s="42">
        <f>_xll.qlCalendarAdvance(Calendar,$H3527,B3528,"f",FALSE)</f>
        <v>64487</v>
      </c>
      <c r="I3528" s="139">
        <f>_xll.qlInterestRateIndexValueDate(Index1M,$H3528)</f>
        <v>64489</v>
      </c>
      <c r="J3528" s="144">
        <f>IFERROR(_xll.qlIndexFixing(Index1M,$H3528,TRUE,_xll.ohTrigger(RecalcTrigger,Trigger1M)),NA())</f>
        <v>6.587624827673888E-3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45" t="e">
        <f>IFERROR(_xll.qlIndexFixing(Index1Y,$H3528,TRUE,_xll.ohTrigger(RecalcTrigger,Trigger1Y)),NA())</f>
        <v>#N/A</v>
      </c>
      <c r="N3528" s="144">
        <f>IFERROR(_xll.qlIndexFixing(ONIndex1M,I3528,TRUE,_xll.ohTrigger(RecalcTrigger,Trigger1M)),NA())</f>
        <v>6.5860121558802831E-3</v>
      </c>
      <c r="O3528" s="44">
        <f>IFERROR(_xll.qlIndexFixing(ONIndex3M,I3528,TRUE,_xll.ohTrigger(RecalcTrigger,Trigger3M)),NA())</f>
        <v>6.7840097840132785E-3</v>
      </c>
      <c r="P3528" s="44">
        <f>IFERROR(_xll.qlIndexFixing(ONIndex6M,I3528,TRUE,_xll.ohTrigger(RecalcTrigger,Trigger6M)),NA())</f>
        <v>5.9766400013838705E-3</v>
      </c>
      <c r="Q3528" s="145">
        <f>IFERROR(_xll.qlIndexFixing(ONIndex1Y,I3528,TRUE,_xll.ohTrigger(RecalcTrigger,Trigger1Y)),NA())</f>
        <v>6.8641659993584625E-3</v>
      </c>
    </row>
    <row r="3529" spans="2:17" x14ac:dyDescent="0.2">
      <c r="B3529" s="39" t="s">
        <v>42</v>
      </c>
      <c r="D3529" s="42">
        <f>_xll.qlCalendarAdvance(Calendar,$D3528,B3529,"f",FALSE)</f>
        <v>64494</v>
      </c>
      <c r="E3529" s="139">
        <f>_xll.qlInterestRateIndexValueDate(IndexON,D3529)</f>
        <v>64494</v>
      </c>
      <c r="F3529" s="155">
        <f>IFERROR(_xll.qlIndexFixing(IndexON,D3529,TRUE,_xll.ohTrigger(RecalcTrigger,TriggerON)),NA())</f>
        <v>6.1005300443284227E-3</v>
      </c>
      <c r="H3529" s="42">
        <f>_xll.qlCalendarAdvance(Calendar,$H3528,B3529,"f",FALSE)</f>
        <v>64494</v>
      </c>
      <c r="I3529" s="139">
        <f>_xll.qlInterestRateIndexValueDate(Index1M,$H3529)</f>
        <v>64496</v>
      </c>
      <c r="J3529" s="144">
        <f>IFERROR(_xll.qlIndexFixing(Index1M,$H3529,TRUE,_xll.ohTrigger(RecalcTrigger,Trigger1M)),NA())</f>
        <v>6.587457405200503E-3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45" t="e">
        <f>IFERROR(_xll.qlIndexFixing(Index1Y,$H3529,TRUE,_xll.ohTrigger(RecalcTrigger,Trigger1Y)),NA())</f>
        <v>#N/A</v>
      </c>
      <c r="N3529" s="144">
        <f>IFERROR(_xll.qlIndexFixing(ONIndex1M,I3529,TRUE,_xll.ohTrigger(RecalcTrigger,Trigger1M)),NA())</f>
        <v>6.585869827970825E-3</v>
      </c>
      <c r="O3529" s="44">
        <f>IFERROR(_xll.qlIndexFixing(ONIndex3M,I3529,TRUE,_xll.ohTrigger(RecalcTrigger,Trigger3M)),NA())</f>
        <v>6.7836827367440122E-3</v>
      </c>
      <c r="P3529" s="44">
        <f>IFERROR(_xll.qlIndexFixing(ONIndex6M,I3529,TRUE,_xll.ohTrigger(RecalcTrigger,Trigger6M)),NA())</f>
        <v>5.9754475951301345E-3</v>
      </c>
      <c r="Q3529" s="145">
        <f>IFERROR(_xll.qlIndexFixing(ONIndex1Y,I3529,TRUE,_xll.ohTrigger(RecalcTrigger,Trigger1Y)),NA())</f>
        <v>6.863482386592068E-3</v>
      </c>
    </row>
    <row r="3530" spans="2:17" x14ac:dyDescent="0.2">
      <c r="B3530" s="39" t="s">
        <v>42</v>
      </c>
      <c r="D3530" s="42">
        <f>_xll.qlCalendarAdvance(Calendar,$D3529,B3530,"f",FALSE)</f>
        <v>64501</v>
      </c>
      <c r="E3530" s="139">
        <f>_xll.qlInterestRateIndexValueDate(IndexON,D3530)</f>
        <v>64501</v>
      </c>
      <c r="F3530" s="155">
        <f>IFERROR(_xll.qlIndexFixing(IndexON,D3530,TRUE,_xll.ohTrigger(RecalcTrigger,TriggerON)),NA())</f>
        <v>6.1005300443284227E-3</v>
      </c>
      <c r="H3530" s="42">
        <f>_xll.qlCalendarAdvance(Calendar,$H3529,B3530,"f",FALSE)</f>
        <v>64501</v>
      </c>
      <c r="I3530" s="139">
        <f>_xll.qlInterestRateIndexValueDate(Index1M,$H3530)</f>
        <v>64503</v>
      </c>
      <c r="J3530" s="144">
        <f>IFERROR(_xll.qlIndexFixing(Index1M,$H3530,TRUE,_xll.ohTrigger(RecalcTrigger,Trigger1M)),NA())</f>
        <v>6.5872747414513766E-3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45" t="e">
        <f>IFERROR(_xll.qlIndexFixing(Index1Y,$H3530,TRUE,_xll.ohTrigger(RecalcTrigger,Trigger1Y)),NA())</f>
        <v>#N/A</v>
      </c>
      <c r="N3530" s="144">
        <f>IFERROR(_xll.qlIndexFixing(ONIndex1M,I3530,TRUE,_xll.ohTrigger(RecalcTrigger,Trigger1M)),NA())</f>
        <v>6.5857122995005568E-3</v>
      </c>
      <c r="O3530" s="44">
        <f>IFERROR(_xll.qlIndexFixing(ONIndex3M,I3530,TRUE,_xll.ohTrigger(RecalcTrigger,Trigger3M)),NA())</f>
        <v>6.7833400953887235E-3</v>
      </c>
      <c r="P3530" s="44">
        <f>IFERROR(_xll.qlIndexFixing(ONIndex6M,I3530,TRUE,_xll.ohTrigger(RecalcTrigger,Trigger6M)),NA())</f>
        <v>5.9742685338015633E-3</v>
      </c>
      <c r="Q3530" s="145">
        <f>IFERROR(_xll.qlIndexFixing(ONIndex1Y,I3530,TRUE,_xll.ohTrigger(RecalcTrigger,Trigger1Y)),NA())</f>
        <v>6.8627822384126347E-3</v>
      </c>
    </row>
    <row r="3531" spans="2:17" x14ac:dyDescent="0.2">
      <c r="B3531" s="39" t="s">
        <v>42</v>
      </c>
      <c r="D3531" s="42">
        <f>_xll.qlCalendarAdvance(Calendar,$D3530,B3531,"f",FALSE)</f>
        <v>64508</v>
      </c>
      <c r="E3531" s="139">
        <f>_xll.qlInterestRateIndexValueDate(IndexON,D3531)</f>
        <v>64508</v>
      </c>
      <c r="F3531" s="155">
        <f>IFERROR(_xll.qlIndexFixing(IndexON,D3531,TRUE,_xll.ohTrigger(RecalcTrigger,TriggerON)),NA())</f>
        <v>6.1005300443284227E-3</v>
      </c>
      <c r="H3531" s="42">
        <f>_xll.qlCalendarAdvance(Calendar,$H3530,B3531,"f",FALSE)</f>
        <v>64508</v>
      </c>
      <c r="I3531" s="139">
        <f>_xll.qlInterestRateIndexValueDate(Index1M,$H3531)</f>
        <v>64510</v>
      </c>
      <c r="J3531" s="144">
        <f>IFERROR(_xll.qlIndexFixing(Index1M,$H3531,TRUE,_xll.ohTrigger(RecalcTrigger,Trigger1M)),NA())</f>
        <v>6.5870768168446725E-3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45" t="e">
        <f>IFERROR(_xll.qlIndexFixing(Index1Y,$H3531,TRUE,_xll.ohTrigger(RecalcTrigger,Trigger1Y)),NA())</f>
        <v>#N/A</v>
      </c>
      <c r="N3531" s="144">
        <f>IFERROR(_xll.qlIndexFixing(ONIndex1M,I3531,TRUE,_xll.ohTrigger(RecalcTrigger,Trigger1M)),NA())</f>
        <v>6.5855395510450165E-3</v>
      </c>
      <c r="O3531" s="44">
        <f>IFERROR(_xll.qlIndexFixing(ONIndex3M,I3531,TRUE,_xll.ohTrigger(RecalcTrigger,Trigger3M)),NA())</f>
        <v>6.7829818399633979E-3</v>
      </c>
      <c r="P3531" s="44">
        <f>IFERROR(_xll.qlIndexFixing(ONIndex6M,I3531,TRUE,_xll.ohTrigger(RecalcTrigger,Trigger6M)),NA())</f>
        <v>5.9731028349840898E-3</v>
      </c>
      <c r="Q3531" s="145">
        <f>IFERROR(_xll.qlIndexFixing(ONIndex1Y,I3531,TRUE,_xll.ohTrigger(RecalcTrigger,Trigger1Y)),NA())</f>
        <v>6.8620655335571712E-3</v>
      </c>
    </row>
    <row r="3532" spans="2:17" x14ac:dyDescent="0.2">
      <c r="B3532" s="39" t="s">
        <v>42</v>
      </c>
      <c r="D3532" s="42">
        <f>_xll.qlCalendarAdvance(Calendar,$D3531,B3532,"f",FALSE)</f>
        <v>64515</v>
      </c>
      <c r="E3532" s="139">
        <f>_xll.qlInterestRateIndexValueDate(IndexON,D3532)</f>
        <v>64515</v>
      </c>
      <c r="F3532" s="155">
        <f>IFERROR(_xll.qlIndexFixing(IndexON,D3532,TRUE,_xll.ohTrigger(RecalcTrigger,TriggerON)),NA())</f>
        <v>6.1005300442484867E-3</v>
      </c>
      <c r="H3532" s="42">
        <f>_xll.qlCalendarAdvance(Calendar,$H3531,B3532,"f",FALSE)</f>
        <v>64515</v>
      </c>
      <c r="I3532" s="139">
        <f>_xll.qlInterestRateIndexValueDate(Index1M,$H3532)</f>
        <v>64517</v>
      </c>
      <c r="J3532" s="144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45" t="e">
        <f>IFERROR(_xll.qlIndexFixing(Index1Y,$H3532,TRUE,_xll.ohTrigger(RecalcTrigger,Trigger1Y)),NA())</f>
        <v>#N/A</v>
      </c>
      <c r="N3532" s="144">
        <f>IFERROR(_xll.qlIndexFixing(ONIndex1M,I3532,TRUE,_xll.ohTrigger(RecalcTrigger,Trigger1M)),NA())</f>
        <v>6.5853515627800618E-3</v>
      </c>
      <c r="O3532" s="44">
        <f>IFERROR(_xll.qlIndexFixing(ONIndex3M,I3532,TRUE,_xll.ohTrigger(RecalcTrigger,Trigger3M)),NA())</f>
        <v>6.7826079502442127E-3</v>
      </c>
      <c r="P3532" s="44">
        <f>IFERROR(_xll.qlIndexFixing(ONIndex6M,I3532,TRUE,_xll.ohTrigger(RecalcTrigger,Trigger6M)),NA())</f>
        <v>5.971950515464286E-3</v>
      </c>
      <c r="Q3532" s="145">
        <f>IFERROR(_xll.qlIndexFixing(ONIndex1Y,I3532,TRUE,_xll.ohTrigger(RecalcTrigger,Trigger1Y)),NA())</f>
        <v>6.861332250602814E-3</v>
      </c>
    </row>
    <row r="3533" spans="2:17" x14ac:dyDescent="0.2">
      <c r="B3533" s="39" t="s">
        <v>42</v>
      </c>
      <c r="D3533" s="42">
        <f>_xll.qlCalendarAdvance(Calendar,$D3532,B3533,"f",FALSE)</f>
        <v>64522</v>
      </c>
      <c r="E3533" s="139">
        <f>_xll.qlInterestRateIndexValueDate(IndexON,D3533)</f>
        <v>64522</v>
      </c>
      <c r="F3533" s="155">
        <f>IFERROR(_xll.qlIndexFixing(IndexON,D3533,TRUE,_xll.ohTrigger(RecalcTrigger,TriggerON)),NA())</f>
        <v>6.1005300442484867E-3</v>
      </c>
      <c r="H3533" s="42">
        <f>_xll.qlCalendarAdvance(Calendar,$H3532,B3533,"f",FALSE)</f>
        <v>64522</v>
      </c>
      <c r="I3533" s="139">
        <f>_xll.qlInterestRateIndexValueDate(Index1M,$H3533)</f>
        <v>64524</v>
      </c>
      <c r="J3533" s="144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45" t="e">
        <f>IFERROR(_xll.qlIndexFixing(Index1Y,$H3533,TRUE,_xll.ohTrigger(RecalcTrigger,Trigger1Y)),NA())</f>
        <v>#N/A</v>
      </c>
      <c r="N3533" s="144">
        <f>IFERROR(_xll.qlIndexFixing(ONIndex1M,I3533,TRUE,_xll.ohTrigger(RecalcTrigger,Trigger1M)),NA())</f>
        <v>6.5851483155210389E-3</v>
      </c>
      <c r="O3533" s="44">
        <f>IFERROR(_xll.qlIndexFixing(ONIndex3M,I3533,TRUE,_xll.ohTrigger(RecalcTrigger,Trigger3M)),NA())</f>
        <v>6.7822184062471536E-3</v>
      </c>
      <c r="P3533" s="44">
        <f>IFERROR(_xll.qlIndexFixing(ONIndex6M,I3533,TRUE,_xll.ohTrigger(RecalcTrigger,Trigger6M)),NA())</f>
        <v>5.9708115926682126E-3</v>
      </c>
      <c r="Q3533" s="145">
        <f>IFERROR(_xll.qlIndexFixing(ONIndex1Y,I3533,TRUE,_xll.ohTrigger(RecalcTrigger,Trigger1Y)),NA())</f>
        <v>6.8605823682865719E-3</v>
      </c>
    </row>
    <row r="3534" spans="2:17" x14ac:dyDescent="0.2">
      <c r="B3534" s="39" t="s">
        <v>42</v>
      </c>
      <c r="D3534" s="42">
        <f>_xll.qlCalendarAdvance(Calendar,$D3533,B3534,"f",FALSE)</f>
        <v>64529</v>
      </c>
      <c r="E3534" s="139">
        <f>_xll.qlInterestRateIndexValueDate(IndexON,D3534)</f>
        <v>64529</v>
      </c>
      <c r="F3534" s="155">
        <f>IFERROR(_xll.qlIndexFixing(IndexON,D3534,TRUE,_xll.ohTrigger(RecalcTrigger,TriggerON)),NA())</f>
        <v>6.1005300443284227E-3</v>
      </c>
      <c r="H3534" s="42">
        <f>_xll.qlCalendarAdvance(Calendar,$H3533,B3534,"f",FALSE)</f>
        <v>64529</v>
      </c>
      <c r="I3534" s="139">
        <f>_xll.qlInterestRateIndexValueDate(Index1M,$H3534)</f>
        <v>64531</v>
      </c>
      <c r="J3534" s="144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45" t="e">
        <f>IFERROR(_xll.qlIndexFixing(Index1Y,$H3534,TRUE,_xll.ohTrigger(RecalcTrigger,Trigger1Y)),NA())</f>
        <v>#N/A</v>
      </c>
      <c r="N3534" s="144">
        <f>IFERROR(_xll.qlIndexFixing(ONIndex1M,I3534,TRUE,_xll.ohTrigger(RecalcTrigger,Trigger1M)),NA())</f>
        <v>6.5849297893638692E-3</v>
      </c>
      <c r="O3534" s="44">
        <f>IFERROR(_xll.qlIndexFixing(ONIndex3M,I3534,TRUE,_xll.ohTrigger(RecalcTrigger,Trigger3M)),NA())</f>
        <v>6.7818131878283339E-3</v>
      </c>
      <c r="P3534" s="44">
        <f>IFERROR(_xll.qlIndexFixing(ONIndex6M,I3534,TRUE,_xll.ohTrigger(RecalcTrigger,Trigger6M)),NA())</f>
        <v>5.969686083782122E-3</v>
      </c>
      <c r="Q3534" s="145">
        <f>IFERROR(_xll.qlIndexFixing(ONIndex1Y,I3534,TRUE,_xll.ohTrigger(RecalcTrigger,Trigger1Y)),NA())</f>
        <v>6.8598158653454533E-3</v>
      </c>
    </row>
    <row r="3535" spans="2:17" x14ac:dyDescent="0.2">
      <c r="B3535" s="39" t="s">
        <v>42</v>
      </c>
      <c r="D3535" s="42">
        <f>_xll.qlCalendarAdvance(Calendar,$D3534,B3535,"f",FALSE)</f>
        <v>64536</v>
      </c>
      <c r="E3535" s="139">
        <f>_xll.qlInterestRateIndexValueDate(IndexON,D3535)</f>
        <v>64536</v>
      </c>
      <c r="F3535" s="155">
        <f>IFERROR(_xll.qlIndexFixing(IndexON,D3535,TRUE,_xll.ohTrigger(RecalcTrigger,TriggerON)),NA())</f>
        <v>6.1005300442484867E-3</v>
      </c>
      <c r="H3535" s="42">
        <f>_xll.qlCalendarAdvance(Calendar,$H3534,B3535,"f",FALSE)</f>
        <v>64536</v>
      </c>
      <c r="I3535" s="139">
        <f>_xll.qlInterestRateIndexValueDate(Index1M,$H3535)</f>
        <v>64538</v>
      </c>
      <c r="J3535" s="144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45" t="e">
        <f>IFERROR(_xll.qlIndexFixing(Index1Y,$H3535,TRUE,_xll.ohTrigger(RecalcTrigger,Trigger1Y)),NA())</f>
        <v>#N/A</v>
      </c>
      <c r="N3535" s="144" t="e">
        <f>IFERROR(_xll.qlIndexFixing(ONIndex1M,I3535,TRUE,_xll.ohTrigger(RecalcTrigger,Trigger1M)),NA())</f>
        <v>#N/A</v>
      </c>
      <c r="O3535" s="44" t="e">
        <f>IFERROR(_xll.qlIndexFixing(ONIndex3M,I3535,TRUE,_xll.ohTrigger(RecalcTrigger,Trigger3M)),NA())</f>
        <v>#N/A</v>
      </c>
      <c r="P3535" s="44" t="e">
        <f>IFERROR(_xll.qlIndexFixing(ONIndex6M,I3535,TRUE,_xll.ohTrigger(RecalcTrigger,Trigger6M)),NA())</f>
        <v>#N/A</v>
      </c>
      <c r="Q3535" s="145" t="e">
        <f>IFERROR(_xll.qlIndexFixing(ONIndex1Y,I3535,TRUE,_xll.ohTrigger(RecalcTrigger,Trigger1Y)),NA())</f>
        <v>#N/A</v>
      </c>
    </row>
    <row r="3536" spans="2:17" x14ac:dyDescent="0.2">
      <c r="B3536" s="39" t="s">
        <v>42</v>
      </c>
      <c r="D3536" s="42">
        <f>_xll.qlCalendarAdvance(Calendar,$D3535,B3536,"f",FALSE)</f>
        <v>64543</v>
      </c>
      <c r="E3536" s="139">
        <f>_xll.qlInterestRateIndexValueDate(IndexON,D3536)</f>
        <v>64543</v>
      </c>
      <c r="F3536" s="155" t="e">
        <f>IFERROR(_xll.qlIndexFixing(IndexON,D3536,TRUE,_xll.ohTrigger(RecalcTrigger,TriggerON)),NA())</f>
        <v>#N/A</v>
      </c>
      <c r="H3536" s="42">
        <f>_xll.qlCalendarAdvance(Calendar,$H3535,B3536,"f",FALSE)</f>
        <v>64543</v>
      </c>
      <c r="I3536" s="139">
        <f>_xll.qlInterestRateIndexValueDate(Index1M,$H3536)</f>
        <v>64545</v>
      </c>
      <c r="J3536" s="144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45" t="e">
        <f>IFERROR(_xll.qlIndexFixing(Index1Y,$H3536,TRUE,_xll.ohTrigger(RecalcTrigger,Trigger1Y)),NA())</f>
        <v>#N/A</v>
      </c>
      <c r="N3536" s="144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45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64550</v>
      </c>
      <c r="E3537" s="140">
        <f>_xll.qlInterestRateIndexValueDate(IndexON,D3537)</f>
        <v>64550</v>
      </c>
      <c r="F3537" s="155" t="e">
        <f>IFERROR(_xll.qlIndexFixing(IndexON,D3537,TRUE,_xll.ohTrigger(RecalcTrigger,TriggerON)),NA())</f>
        <v>#N/A</v>
      </c>
      <c r="H3537" s="43">
        <f>_xll.qlCalendarAdvance(Calendar,$H3536,B3537,"f",FALSE)</f>
        <v>64550</v>
      </c>
      <c r="I3537" s="140">
        <f>_xll.qlInterestRateIndexValueDate(Index1M,$H3537)</f>
        <v>64552</v>
      </c>
      <c r="J3537" s="146" t="e">
        <f>IFERROR(_xll.qlIndexFixing(Index1M,$H3537,TRUE,_xll.ohTrigger(RecalcTrigger,Trigger1M)),NA())</f>
        <v>#N/A</v>
      </c>
      <c r="K3537" s="147" t="e">
        <f>IFERROR(_xll.qlIndexFixing(Index3M,H3537,TRUE,_xll.ohTrigger(RecalcTrigger,Trigger3M)),NA())</f>
        <v>#N/A</v>
      </c>
      <c r="L3537" s="147" t="e">
        <f>IFERROR(_xll.qlIndexFixing(Index6M,$H3537,TRUE,_xll.ohTrigger(RecalcTrigger,Trigger6M)),NA())</f>
        <v>#N/A</v>
      </c>
      <c r="M3537" s="148" t="e">
        <f>IFERROR(_xll.qlIndexFixing(Index1Y,$H3537,TRUE,_xll.ohTrigger(RecalcTrigger,Trigger1Y)),NA())</f>
        <v>#N/A</v>
      </c>
      <c r="N3537" s="146" t="e">
        <f>IFERROR(_xll.qlIndexFixing(ONIndex1M,I3537,TRUE,_xll.ohTrigger(RecalcTrigger,Trigger1M)),NA())</f>
        <v>#N/A</v>
      </c>
      <c r="O3537" s="147" t="e">
        <f>IFERROR(_xll.qlIndexFixing(ONIndex3M,I3537,TRUE,_xll.ohTrigger(RecalcTrigger,Trigger3M)),NA())</f>
        <v>#N/A</v>
      </c>
      <c r="P3537" s="147" t="e">
        <f>IFERROR(_xll.qlIndexFixing(ONIndex6M,I3537,TRUE,_xll.ohTrigger(RecalcTrigger,Trigger6M)),NA())</f>
        <v>#N/A</v>
      </c>
      <c r="Q3537" s="148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'1M Monitor'!FixedLegBDC</vt:lpstr>
      <vt:lpstr>'3M Monitor'!FixedLegBDC</vt:lpstr>
      <vt:lpstr>'6M Monitor'!FixedLegBDC</vt:lpstr>
      <vt:lpstr>'1M Monitor'!FixedLegDayCounter</vt:lpstr>
      <vt:lpstr>'3M Monitor'!FixedLegDayCounter</vt:lpstr>
      <vt:lpstr>'6M Monitor'!FixedLegDayCounter</vt:lpstr>
      <vt:lpstr>'1M Monitor'!FixedLegTenor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BERTOCCHI NICHOLAS</cp:lastModifiedBy>
  <dcterms:created xsi:type="dcterms:W3CDTF">2014-01-14T16:38:43Z</dcterms:created>
  <dcterms:modified xsi:type="dcterms:W3CDTF">2016-09-12T07:06:15Z</dcterms:modified>
</cp:coreProperties>
</file>